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ivotTables/pivotTable1.xml" ContentType="application/vnd.openxmlformats-officedocument.spreadsheetml.pivotTable+xml"/>
  <Override PartName="/xl/comments7.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codeName="ThisWorkbook" hidePivotFieldList="1" autoCompressPictures="0" defaultThemeVersion="124226"/>
  <mc:AlternateContent xmlns:mc="http://schemas.openxmlformats.org/markup-compatibility/2006">
    <mc:Choice Requires="x15">
      <x15ac:absPath xmlns:x15ac="http://schemas.microsoft.com/office/spreadsheetml/2010/11/ac" url="I:\DataExchange\DE2018-19\Summary Data\"/>
    </mc:Choice>
  </mc:AlternateContent>
  <xr:revisionPtr revIDLastSave="0" documentId="13_ncr:1_{C957BDB6-0DDB-4267-9EB3-93FE2E62B103}" xr6:coauthVersionLast="45" xr6:coauthVersionMax="45" xr10:uidLastSave="{00000000-0000-0000-0000-000000000000}"/>
  <bookViews>
    <workbookView xWindow="28680" yWindow="-120" windowWidth="29040" windowHeight="15840" xr2:uid="{00000000-000D-0000-FFFF-FFFF00000000}"/>
  </bookViews>
  <sheets>
    <sheet name="Distribution Tables 44-55" sheetId="24" r:id="rId1"/>
    <sheet name="OLD Tables 44-55" sheetId="23" r:id="rId2"/>
    <sheet name="TTD Tables 56-67" sheetId="22" r:id="rId3"/>
    <sheet name="OLD Tables 56-67" sheetId="21" r:id="rId4"/>
    <sheet name="Table 67b" sheetId="20" r:id="rId5"/>
    <sheet name="Old 67b" sheetId="19" r:id="rId6"/>
    <sheet name="CTD Tables 68-79" sheetId="18" r:id="rId7"/>
    <sheet name="OLD Tables 68-79" sheetId="17" r:id="rId8"/>
    <sheet name="Distribution Pivot Table" sheetId="16" r:id="rId9"/>
    <sheet name="TTA Pivot Table" sheetId="15" r:id="rId10"/>
    <sheet name="CTA Pivot Table" sheetId="14" r:id="rId11"/>
    <sheet name="03TimeToDegree" sheetId="9" r:id="rId12"/>
    <sheet name="Format for Dist pivot" sheetId="11" r:id="rId13"/>
    <sheet name="Format for TTA pivot" sheetId="12" r:id="rId14"/>
    <sheet name="Format for CTA pivot" sheetId="13" r:id="rId15"/>
  </sheets>
  <externalReferences>
    <externalReference r:id="rId16"/>
    <externalReference r:id="rId17"/>
    <externalReference r:id="rId18"/>
  </externalReferences>
  <definedNames>
    <definedName name="\a">#N/A</definedName>
    <definedName name="\c">#N/A</definedName>
    <definedName name="\s">#N/A</definedName>
    <definedName name="\x">#N/A</definedName>
    <definedName name="\z">#N/A</definedName>
    <definedName name="__123Graph_D" localSheetId="10" hidden="1">'[1]Surveys In'!$AA$10:$AC$10</definedName>
    <definedName name="__123Graph_D" localSheetId="6" hidden="1">'[1]Surveys In'!$AA$10:$AC$10</definedName>
    <definedName name="__123Graph_D" localSheetId="8" hidden="1">'[1]Surveys In'!$AA$10:$AC$10</definedName>
    <definedName name="__123Graph_D" localSheetId="0" hidden="1">'[1]Surveys In'!$AA$10:$AC$10</definedName>
    <definedName name="__123Graph_D" localSheetId="14" hidden="1">'[1]Surveys In'!$AA$10:$AC$10</definedName>
    <definedName name="__123Graph_D" localSheetId="12" hidden="1">'[1]Surveys In'!$AA$10:$AC$10</definedName>
    <definedName name="__123Graph_D" localSheetId="13" hidden="1">'[1]Surveys In'!$AA$10:$AC$10</definedName>
    <definedName name="__123Graph_D" localSheetId="5" hidden="1">'[1]Surveys In'!$AA$10:$AC$10</definedName>
    <definedName name="__123Graph_D" localSheetId="1" hidden="1">'[1]Surveys In'!$AA$10:$AC$10</definedName>
    <definedName name="__123Graph_D" localSheetId="3" hidden="1">'[1]Surveys In'!$AA$10:$AC$10</definedName>
    <definedName name="__123Graph_D" localSheetId="7" hidden="1">'[1]Surveys In'!$AA$10:$AC$10</definedName>
    <definedName name="__123Graph_D" localSheetId="4" hidden="1">'[1]Surveys In'!$AA$10:$AC$10</definedName>
    <definedName name="__123Graph_D" localSheetId="9" hidden="1">'[1]Surveys In'!$AA$10:$AC$10</definedName>
    <definedName name="__123Graph_D" localSheetId="2" hidden="1">'[1]Surveys In'!$AA$10:$AC$10</definedName>
    <definedName name="__123Graph_D" hidden="1">'[2]Surveys In'!$AA$10:$AC$10</definedName>
    <definedName name="__123Graph_LBL_D" localSheetId="10" hidden="1">'[1]Surveys In'!$AA$10:$AC$10</definedName>
    <definedName name="__123Graph_LBL_D" localSheetId="6" hidden="1">'[1]Surveys In'!$AA$10:$AC$10</definedName>
    <definedName name="__123Graph_LBL_D" localSheetId="8" hidden="1">'[1]Surveys In'!$AA$10:$AC$10</definedName>
    <definedName name="__123Graph_LBL_D" localSheetId="0" hidden="1">'[1]Surveys In'!$AA$10:$AC$10</definedName>
    <definedName name="__123Graph_LBL_D" localSheetId="14" hidden="1">'[1]Surveys In'!$AA$10:$AC$10</definedName>
    <definedName name="__123Graph_LBL_D" localSheetId="12" hidden="1">'[1]Surveys In'!$AA$10:$AC$10</definedName>
    <definedName name="__123Graph_LBL_D" localSheetId="13" hidden="1">'[1]Surveys In'!$AA$10:$AC$10</definedName>
    <definedName name="__123Graph_LBL_D" localSheetId="5" hidden="1">'[1]Surveys In'!$AA$10:$AC$10</definedName>
    <definedName name="__123Graph_LBL_D" localSheetId="1" hidden="1">'[1]Surveys In'!$AA$10:$AC$10</definedName>
    <definedName name="__123Graph_LBL_D" localSheetId="3" hidden="1">'[1]Surveys In'!$AA$10:$AC$10</definedName>
    <definedName name="__123Graph_LBL_D" localSheetId="7" hidden="1">'[1]Surveys In'!$AA$10:$AC$10</definedName>
    <definedName name="__123Graph_LBL_D" localSheetId="4" hidden="1">'[1]Surveys In'!$AA$10:$AC$10</definedName>
    <definedName name="__123Graph_LBL_D" localSheetId="9" hidden="1">'[1]Surveys In'!$AA$10:$AC$10</definedName>
    <definedName name="__123Graph_LBL_D" localSheetId="2" hidden="1">'[1]Surveys In'!$AA$10:$AC$10</definedName>
    <definedName name="__123Graph_LBL_D" hidden="1">'[2]Surveys In'!$AA$10:$AC$10</definedName>
    <definedName name="__123Graph_X" localSheetId="10" hidden="1">'[1]Surveys In'!$AA$8:$AC$8</definedName>
    <definedName name="__123Graph_X" localSheetId="6" hidden="1">'[1]Surveys In'!$AA$8:$AC$8</definedName>
    <definedName name="__123Graph_X" localSheetId="8" hidden="1">'[1]Surveys In'!$AA$8:$AC$8</definedName>
    <definedName name="__123Graph_X" localSheetId="0" hidden="1">'[1]Surveys In'!$AA$8:$AC$8</definedName>
    <definedName name="__123Graph_X" localSheetId="14" hidden="1">'[1]Surveys In'!$AA$8:$AC$8</definedName>
    <definedName name="__123Graph_X" localSheetId="12" hidden="1">'[1]Surveys In'!$AA$8:$AC$8</definedName>
    <definedName name="__123Graph_X" localSheetId="13" hidden="1">'[1]Surveys In'!$AA$8:$AC$8</definedName>
    <definedName name="__123Graph_X" localSheetId="5" hidden="1">'[1]Surveys In'!$AA$8:$AC$8</definedName>
    <definedName name="__123Graph_X" localSheetId="1" hidden="1">'[1]Surveys In'!$AA$8:$AC$8</definedName>
    <definedName name="__123Graph_X" localSheetId="3" hidden="1">'[1]Surveys In'!$AA$8:$AC$8</definedName>
    <definedName name="__123Graph_X" localSheetId="7" hidden="1">'[1]Surveys In'!$AA$8:$AC$8</definedName>
    <definedName name="__123Graph_X" localSheetId="4" hidden="1">'[1]Surveys In'!$AA$8:$AC$8</definedName>
    <definedName name="__123Graph_X" localSheetId="9" hidden="1">'[1]Surveys In'!$AA$8:$AC$8</definedName>
    <definedName name="__123Graph_X" localSheetId="2" hidden="1">'[1]Surveys In'!$AA$8:$AC$8</definedName>
    <definedName name="__123Graph_X" hidden="1">'[2]Surveys In'!$AA$8:$AC$8</definedName>
    <definedName name="_Order1">255</definedName>
    <definedName name="APPHEAD" localSheetId="6">#REF!</definedName>
    <definedName name="APPHEAD" localSheetId="0">#REF!</definedName>
    <definedName name="APPHEAD" localSheetId="2">#REF!</definedName>
    <definedName name="APPHEAD">#REF!</definedName>
    <definedName name="APPHEAD2" localSheetId="6">#REF!</definedName>
    <definedName name="APPHEAD2" localSheetId="0">#REF!</definedName>
    <definedName name="APPHEAD2" localSheetId="2">#REF!</definedName>
    <definedName name="APPHEAD2">#REF!</definedName>
    <definedName name="CHART" localSheetId="10">'[1]Surveys In'!$A$1:$U$38</definedName>
    <definedName name="CHART" localSheetId="6">'[1]Surveys In'!$A$1:$U$38</definedName>
    <definedName name="CHART" localSheetId="8">'[1]Surveys In'!$A$1:$U$38</definedName>
    <definedName name="CHART" localSheetId="0">'[1]Surveys In'!$A$1:$U$38</definedName>
    <definedName name="CHART" localSheetId="14">'[1]Surveys In'!$A$1:$U$38</definedName>
    <definedName name="CHART" localSheetId="12">'[1]Surveys In'!$A$1:$U$38</definedName>
    <definedName name="CHART" localSheetId="13">'[1]Surveys In'!$A$1:$U$38</definedName>
    <definedName name="CHART" localSheetId="5">'[1]Surveys In'!$A$1:$U$38</definedName>
    <definedName name="CHART" localSheetId="1">'[1]Surveys In'!$A$1:$U$38</definedName>
    <definedName name="CHART" localSheetId="3">'[1]Surveys In'!$A$1:$U$38</definedName>
    <definedName name="CHART" localSheetId="7">'[1]Surveys In'!$A$1:$U$38</definedName>
    <definedName name="CHART" localSheetId="4">'[1]Surveys In'!$A$1:$U$38</definedName>
    <definedName name="CHART" localSheetId="9">'[1]Surveys In'!$A$1:$U$38</definedName>
    <definedName name="CHART" localSheetId="2">'[1]Surveys In'!$A$1:$U$38</definedName>
    <definedName name="CHART">'[2]Surveys In'!$A$1:$U$38</definedName>
    <definedName name="CHHEAD" localSheetId="6">#REF!</definedName>
    <definedName name="CHHEAD" localSheetId="0">#REF!</definedName>
    <definedName name="CHHEAD" localSheetId="2">#REF!</definedName>
    <definedName name="CHHEAD">#REF!</definedName>
    <definedName name="CHHEAD2" localSheetId="6">#REF!</definedName>
    <definedName name="CHHEAD2" localSheetId="0">#REF!</definedName>
    <definedName name="CHHEAD2" localSheetId="2">#REF!</definedName>
    <definedName name="CHHEAD2">#REF!</definedName>
    <definedName name="d" localSheetId="6">#REF!</definedName>
    <definedName name="d">#REF!</definedName>
    <definedName name="de">#REF!</definedName>
    <definedName name="MEMO" localSheetId="10">'[1]Surveys In'!$A$1:$U$41</definedName>
    <definedName name="MEMO" localSheetId="6">'[1]Surveys In'!$A$1:$U$41</definedName>
    <definedName name="MEMO" localSheetId="8">'[1]Surveys In'!$A$1:$U$41</definedName>
    <definedName name="MEMO" localSheetId="0">'[1]Surveys In'!$A$1:$U$41</definedName>
    <definedName name="MEMO" localSheetId="14">'[1]Surveys In'!$A$1:$U$41</definedName>
    <definedName name="MEMO" localSheetId="12">'[1]Surveys In'!$A$1:$U$41</definedName>
    <definedName name="MEMO" localSheetId="13">'[1]Surveys In'!$A$1:$U$41</definedName>
    <definedName name="MEMO" localSheetId="5">'[1]Surveys In'!$A$1:$U$41</definedName>
    <definedName name="MEMO" localSheetId="1">'[1]Surveys In'!$A$1:$U$41</definedName>
    <definedName name="MEMO" localSheetId="3">'[1]Surveys In'!$A$1:$U$41</definedName>
    <definedName name="MEMO" localSheetId="7">'[1]Surveys In'!$A$1:$U$41</definedName>
    <definedName name="MEMO" localSheetId="4">'[1]Surveys In'!$A$1:$U$41</definedName>
    <definedName name="MEMO" localSheetId="9">'[1]Surveys In'!$A$1:$U$41</definedName>
    <definedName name="MEMO" localSheetId="2">'[1]Surveys In'!$A$1:$U$41</definedName>
    <definedName name="MEMO">'[2]Surveys In'!$A$1:$U$41</definedName>
    <definedName name="N" localSheetId="10">'[1]Surveys In'!$I$38</definedName>
    <definedName name="N" localSheetId="6">'[1]Surveys In'!$I$38</definedName>
    <definedName name="N" localSheetId="8">'[1]Surveys In'!$I$38</definedName>
    <definedName name="N" localSheetId="0">'[1]Surveys In'!$I$38</definedName>
    <definedName name="N" localSheetId="14">'[1]Surveys In'!$I$38</definedName>
    <definedName name="N" localSheetId="12">'[1]Surveys In'!$I$38</definedName>
    <definedName name="N" localSheetId="13">'[1]Surveys In'!$I$38</definedName>
    <definedName name="N" localSheetId="5">'[1]Surveys In'!$I$38</definedName>
    <definedName name="N" localSheetId="1">'[1]Surveys In'!$I$38</definedName>
    <definedName name="N" localSheetId="3">'[1]Surveys In'!$I$38</definedName>
    <definedName name="N" localSheetId="7">'[1]Surveys In'!$I$38</definedName>
    <definedName name="N" localSheetId="4">'[1]Surveys In'!$I$38</definedName>
    <definedName name="N" localSheetId="9">'[1]Surveys In'!$I$38</definedName>
    <definedName name="N" localSheetId="2">'[1]Surveys In'!$I$38</definedName>
    <definedName name="N">'[2]Surveys In'!$I$38</definedName>
    <definedName name="NEWYEAR" localSheetId="6">#REF!</definedName>
    <definedName name="NEWYEAR" localSheetId="0">#REF!</definedName>
    <definedName name="NEWYEAR" localSheetId="2">#REF!</definedName>
    <definedName name="NEWYEAR">#REF!</definedName>
    <definedName name="PAGE_17" localSheetId="6">#REF!</definedName>
    <definedName name="PAGE_17" localSheetId="0">#REF!</definedName>
    <definedName name="PAGE_17" localSheetId="2">#REF!</definedName>
    <definedName name="PAGE_17">#REF!</definedName>
    <definedName name="PAGE_17_2" localSheetId="6">#REF!</definedName>
    <definedName name="PAGE_17_2" localSheetId="0">#REF!</definedName>
    <definedName name="PAGE_17_2" localSheetId="2">#REF!</definedName>
    <definedName name="PAGE_17_2">#REF!</definedName>
    <definedName name="PAGE1" localSheetId="6">#REF!</definedName>
    <definedName name="PAGE1" localSheetId="0">#REF!</definedName>
    <definedName name="PAGE1" localSheetId="2">#REF!</definedName>
    <definedName name="PAGE1">#REF!</definedName>
    <definedName name="PAGE1_2" localSheetId="6">#REF!</definedName>
    <definedName name="PAGE1_2" localSheetId="0">#REF!</definedName>
    <definedName name="PAGE1_2" localSheetId="2">#REF!</definedName>
    <definedName name="PAGE1_2">#REF!</definedName>
    <definedName name="PAGE10" localSheetId="6">#REF!</definedName>
    <definedName name="PAGE10" localSheetId="0">#REF!</definedName>
    <definedName name="PAGE10" localSheetId="2">#REF!</definedName>
    <definedName name="PAGE10">#REF!</definedName>
    <definedName name="PAGE10_2" localSheetId="6">#REF!</definedName>
    <definedName name="PAGE10_2" localSheetId="0">#REF!</definedName>
    <definedName name="PAGE10_2" localSheetId="2">#REF!</definedName>
    <definedName name="PAGE10_2">#REF!</definedName>
    <definedName name="PAGE11" localSheetId="6">#REF!</definedName>
    <definedName name="PAGE11" localSheetId="0">#REF!</definedName>
    <definedName name="PAGE11" localSheetId="2">#REF!</definedName>
    <definedName name="PAGE11">#REF!</definedName>
    <definedName name="PAGE11_2" localSheetId="6">#REF!</definedName>
    <definedName name="PAGE11_2" localSheetId="0">#REF!</definedName>
    <definedName name="PAGE11_2" localSheetId="2">#REF!</definedName>
    <definedName name="PAGE11_2">#REF!</definedName>
    <definedName name="PAGE12" localSheetId="6">#REF!</definedName>
    <definedName name="PAGE12" localSheetId="0">#REF!</definedName>
    <definedName name="PAGE12" localSheetId="2">#REF!</definedName>
    <definedName name="PAGE12">#REF!</definedName>
    <definedName name="PAGE12_2" localSheetId="6">#REF!</definedName>
    <definedName name="PAGE12_2" localSheetId="0">#REF!</definedName>
    <definedName name="PAGE12_2" localSheetId="2">#REF!</definedName>
    <definedName name="PAGE12_2">#REF!</definedName>
    <definedName name="PAGE13" localSheetId="6">#REF!</definedName>
    <definedName name="PAGE13" localSheetId="0">#REF!</definedName>
    <definedName name="PAGE13" localSheetId="2">#REF!</definedName>
    <definedName name="PAGE13">#REF!</definedName>
    <definedName name="PAGE13_2" localSheetId="6">#REF!</definedName>
    <definedName name="PAGE13_2" localSheetId="0">#REF!</definedName>
    <definedName name="PAGE13_2" localSheetId="2">#REF!</definedName>
    <definedName name="PAGE13_2">#REF!</definedName>
    <definedName name="PAGE14" localSheetId="6">#REF!</definedName>
    <definedName name="PAGE14" localSheetId="0">#REF!</definedName>
    <definedName name="PAGE14" localSheetId="2">#REF!</definedName>
    <definedName name="PAGE14">#REF!</definedName>
    <definedName name="PAGE14_2" localSheetId="6">#REF!</definedName>
    <definedName name="PAGE14_2" localSheetId="0">#REF!</definedName>
    <definedName name="PAGE14_2" localSheetId="2">#REF!</definedName>
    <definedName name="PAGE14_2">#REF!</definedName>
    <definedName name="PAGE15" localSheetId="6">#REF!</definedName>
    <definedName name="PAGE15" localSheetId="0">#REF!</definedName>
    <definedName name="PAGE15" localSheetId="2">#REF!</definedName>
    <definedName name="PAGE15">#REF!</definedName>
    <definedName name="PAGE15_2" localSheetId="6">#REF!</definedName>
    <definedName name="PAGE15_2" localSheetId="0">#REF!</definedName>
    <definedName name="PAGE15_2" localSheetId="2">#REF!</definedName>
    <definedName name="PAGE15_2">#REF!</definedName>
    <definedName name="PAGE16" localSheetId="6">#REF!</definedName>
    <definedName name="PAGE16" localSheetId="0">#REF!</definedName>
    <definedName name="PAGE16" localSheetId="2">#REF!</definedName>
    <definedName name="PAGE16">#REF!</definedName>
    <definedName name="PAGE16_2" localSheetId="6">#REF!</definedName>
    <definedName name="PAGE16_2" localSheetId="0">#REF!</definedName>
    <definedName name="PAGE16_2" localSheetId="2">#REF!</definedName>
    <definedName name="PAGE16_2">#REF!</definedName>
    <definedName name="PAGE17" localSheetId="6">#REF!</definedName>
    <definedName name="PAGE17" localSheetId="0">#REF!</definedName>
    <definedName name="PAGE17" localSheetId="2">#REF!</definedName>
    <definedName name="PAGE17">#REF!</definedName>
    <definedName name="PAGE17_2" localSheetId="6">#REF!</definedName>
    <definedName name="PAGE17_2" localSheetId="0">#REF!</definedName>
    <definedName name="PAGE17_2" localSheetId="2">#REF!</definedName>
    <definedName name="PAGE17_2">#REF!</definedName>
    <definedName name="PAGE18" localSheetId="6">#REF!</definedName>
    <definedName name="PAGE18" localSheetId="0">#REF!</definedName>
    <definedName name="PAGE18" localSheetId="2">#REF!</definedName>
    <definedName name="PAGE18">#REF!</definedName>
    <definedName name="PAGE18_2" localSheetId="6">#REF!</definedName>
    <definedName name="PAGE18_2" localSheetId="0">#REF!</definedName>
    <definedName name="PAGE18_2" localSheetId="2">#REF!</definedName>
    <definedName name="PAGE18_2">#REF!</definedName>
    <definedName name="PAGE19" localSheetId="6">#REF!</definedName>
    <definedName name="PAGE19" localSheetId="0">#REF!</definedName>
    <definedName name="PAGE19" localSheetId="2">#REF!</definedName>
    <definedName name="PAGE19">#REF!</definedName>
    <definedName name="PAGE19_2" localSheetId="6">#REF!</definedName>
    <definedName name="PAGE19_2" localSheetId="0">#REF!</definedName>
    <definedName name="PAGE19_2" localSheetId="2">#REF!</definedName>
    <definedName name="PAGE19_2">#REF!</definedName>
    <definedName name="PAGE2" localSheetId="6">'[3]1 Degree data'!#REF!</definedName>
    <definedName name="PAGE2" localSheetId="0">'[3]1 Degree data'!#REF!</definedName>
    <definedName name="PAGE2" localSheetId="2">'[3]1 Degree data'!#REF!</definedName>
    <definedName name="PAGE2">'[3]1 Degree data'!#REF!</definedName>
    <definedName name="PAGE2_2" localSheetId="6">#REF!</definedName>
    <definedName name="PAGE2_2" localSheetId="0">#REF!</definedName>
    <definedName name="PAGE2_2" localSheetId="2">#REF!</definedName>
    <definedName name="PAGE2_2">#REF!</definedName>
    <definedName name="PAGE20" localSheetId="6">#REF!</definedName>
    <definedName name="PAGE20" localSheetId="0">#REF!</definedName>
    <definedName name="PAGE20" localSheetId="2">#REF!</definedName>
    <definedName name="PAGE20">#REF!</definedName>
    <definedName name="PAGE20_2" localSheetId="6">#REF!</definedName>
    <definedName name="PAGE20_2" localSheetId="0">#REF!</definedName>
    <definedName name="PAGE20_2" localSheetId="2">#REF!</definedName>
    <definedName name="PAGE20_2">#REF!</definedName>
    <definedName name="PAGE3" localSheetId="6">'[3]1 Degree data'!#REF!</definedName>
    <definedName name="PAGE3" localSheetId="0">'[3]1 Degree data'!#REF!</definedName>
    <definedName name="PAGE3" localSheetId="2">'[3]1 Degree data'!#REF!</definedName>
    <definedName name="PAGE3">'[3]1 Degree data'!#REF!</definedName>
    <definedName name="PAGE3_2" localSheetId="6">#REF!</definedName>
    <definedName name="PAGE3_2" localSheetId="0">#REF!</definedName>
    <definedName name="PAGE3_2" localSheetId="2">#REF!</definedName>
    <definedName name="PAGE3_2">#REF!</definedName>
    <definedName name="PAGE4" localSheetId="6">'[3]1 Degree data'!#REF!</definedName>
    <definedName name="PAGE4" localSheetId="0">'[3]1 Degree data'!#REF!</definedName>
    <definedName name="PAGE4" localSheetId="2">'[3]1 Degree data'!#REF!</definedName>
    <definedName name="PAGE4">'[3]1 Degree data'!#REF!</definedName>
    <definedName name="PAGE4_2" localSheetId="6">#REF!</definedName>
    <definedName name="PAGE4_2" localSheetId="0">#REF!</definedName>
    <definedName name="PAGE4_2" localSheetId="2">#REF!</definedName>
    <definedName name="PAGE4_2">#REF!</definedName>
    <definedName name="PAGE5" localSheetId="6">'[3]1 Degree data'!#REF!</definedName>
    <definedName name="PAGE5" localSheetId="0">'[3]1 Degree data'!#REF!</definedName>
    <definedName name="PAGE5" localSheetId="2">'[3]1 Degree data'!#REF!</definedName>
    <definedName name="PAGE5">'[3]1 Degree data'!#REF!</definedName>
    <definedName name="PAGE5_2" localSheetId="6">#REF!</definedName>
    <definedName name="PAGE5_2" localSheetId="0">#REF!</definedName>
    <definedName name="PAGE5_2" localSheetId="2">#REF!</definedName>
    <definedName name="PAGE5_2">#REF!</definedName>
    <definedName name="PAGE6" localSheetId="6">#REF!</definedName>
    <definedName name="PAGE6" localSheetId="0">#REF!</definedName>
    <definedName name="PAGE6" localSheetId="2">#REF!</definedName>
    <definedName name="PAGE6">#REF!</definedName>
    <definedName name="PAGE6_2" localSheetId="6">#REF!</definedName>
    <definedName name="PAGE6_2" localSheetId="0">#REF!</definedName>
    <definedName name="PAGE6_2" localSheetId="2">#REF!</definedName>
    <definedName name="PAGE6_2">#REF!</definedName>
    <definedName name="PAGE7" localSheetId="6">#REF!</definedName>
    <definedName name="PAGE7" localSheetId="0">#REF!</definedName>
    <definedName name="PAGE7" localSheetId="2">#REF!</definedName>
    <definedName name="PAGE7">#REF!</definedName>
    <definedName name="PAGE7_2" localSheetId="6">#REF!</definedName>
    <definedName name="PAGE7_2" localSheetId="0">#REF!</definedName>
    <definedName name="PAGE7_2" localSheetId="2">#REF!</definedName>
    <definedName name="PAGE7_2">#REF!</definedName>
    <definedName name="PAGE8" localSheetId="6">#REF!</definedName>
    <definedName name="PAGE8" localSheetId="0">#REF!</definedName>
    <definedName name="PAGE8" localSheetId="2">#REF!</definedName>
    <definedName name="PAGE8">#REF!</definedName>
    <definedName name="PAGE8_2" localSheetId="6">#REF!</definedName>
    <definedName name="PAGE8_2" localSheetId="0">#REF!</definedName>
    <definedName name="PAGE8_2" localSheetId="2">#REF!</definedName>
    <definedName name="PAGE8_2">#REF!</definedName>
    <definedName name="PAGE9" localSheetId="6">#REF!</definedName>
    <definedName name="PAGE9" localSheetId="0">#REF!</definedName>
    <definedName name="PAGE9" localSheetId="2">#REF!</definedName>
    <definedName name="PAGE9">#REF!</definedName>
    <definedName name="PAGE9_2" localSheetId="6">#REF!</definedName>
    <definedName name="PAGE9_2" localSheetId="0">#REF!</definedName>
    <definedName name="PAGE9_2" localSheetId="2">#REF!</definedName>
    <definedName name="PAGE9_2">#REF!</definedName>
    <definedName name="PART1" localSheetId="6">'[3]1 Degree data'!#REF!</definedName>
    <definedName name="PART1" localSheetId="0">'[3]1 Degree data'!#REF!</definedName>
    <definedName name="PART1" localSheetId="2">'[3]1 Degree data'!#REF!</definedName>
    <definedName name="PART1">'[3]1 Degree data'!#REF!</definedName>
    <definedName name="PART1_2" localSheetId="6">#REF!</definedName>
    <definedName name="PART1_2" localSheetId="0">#REF!</definedName>
    <definedName name="PART1_2" localSheetId="2">#REF!</definedName>
    <definedName name="PART1_2">#REF!</definedName>
    <definedName name="PART2" localSheetId="6">#REF!</definedName>
    <definedName name="PART2" localSheetId="0">#REF!</definedName>
    <definedName name="PART2" localSheetId="2">#REF!</definedName>
    <definedName name="PART2">#REF!</definedName>
    <definedName name="PART2_2" localSheetId="6">#REF!</definedName>
    <definedName name="PART2_2" localSheetId="0">#REF!</definedName>
    <definedName name="PART2_2" localSheetId="2">#REF!</definedName>
    <definedName name="PART2_2">#REF!</definedName>
    <definedName name="PART3" localSheetId="6">#REF!</definedName>
    <definedName name="PART3" localSheetId="0">#REF!</definedName>
    <definedName name="PART3" localSheetId="2">#REF!</definedName>
    <definedName name="PART3">#REF!</definedName>
    <definedName name="PART3_2" localSheetId="6">#REF!</definedName>
    <definedName name="PART3_2" localSheetId="0">#REF!</definedName>
    <definedName name="PART3_2" localSheetId="2">#REF!</definedName>
    <definedName name="PART3_2">#REF!</definedName>
    <definedName name="PART4A" localSheetId="6">#REF!</definedName>
    <definedName name="PART4A" localSheetId="0">#REF!</definedName>
    <definedName name="PART4A" localSheetId="2">#REF!</definedName>
    <definedName name="PART4A">#REF!</definedName>
    <definedName name="PART4A_2" localSheetId="6">#REF!</definedName>
    <definedName name="PART4A_2" localSheetId="0">#REF!</definedName>
    <definedName name="PART4A_2" localSheetId="2">#REF!</definedName>
    <definedName name="PART4A_2">#REF!</definedName>
    <definedName name="PART4B" localSheetId="6">#REF!</definedName>
    <definedName name="PART4B" localSheetId="0">#REF!</definedName>
    <definedName name="PART4B" localSheetId="2">#REF!</definedName>
    <definedName name="PART4B">#REF!</definedName>
    <definedName name="PART4B_2" localSheetId="6">#REF!</definedName>
    <definedName name="PART4B_2" localSheetId="0">#REF!</definedName>
    <definedName name="PART4B_2" localSheetId="2">#REF!</definedName>
    <definedName name="PART4B_2">#REF!</definedName>
    <definedName name="PART5" localSheetId="6">#REF!</definedName>
    <definedName name="PART5" localSheetId="0">#REF!</definedName>
    <definedName name="PART5" localSheetId="2">#REF!</definedName>
    <definedName name="PART5">#REF!</definedName>
    <definedName name="PART5_2" localSheetId="6">#REF!</definedName>
    <definedName name="PART5_2" localSheetId="0">#REF!</definedName>
    <definedName name="PART5_2" localSheetId="2">#REF!</definedName>
    <definedName name="PART5_2">#REF!</definedName>
    <definedName name="PART6A" localSheetId="6">#REF!</definedName>
    <definedName name="PART6A" localSheetId="0">#REF!</definedName>
    <definedName name="PART6A" localSheetId="2">#REF!</definedName>
    <definedName name="PART6A">#REF!</definedName>
    <definedName name="PART6A_2" localSheetId="6">#REF!</definedName>
    <definedName name="PART6A_2" localSheetId="0">#REF!</definedName>
    <definedName name="PART6A_2" localSheetId="2">#REF!</definedName>
    <definedName name="PART6A_2">#REF!</definedName>
    <definedName name="PART6B" localSheetId="6">#REF!</definedName>
    <definedName name="PART6B" localSheetId="0">#REF!</definedName>
    <definedName name="PART6B" localSheetId="2">#REF!</definedName>
    <definedName name="PART6B">#REF!</definedName>
    <definedName name="PART6B_2" localSheetId="6">#REF!</definedName>
    <definedName name="PART6B_2" localSheetId="0">#REF!</definedName>
    <definedName name="PART6B_2" localSheetId="2">#REF!</definedName>
    <definedName name="PART6B_2">#REF!</definedName>
    <definedName name="PART6C" localSheetId="6">#REF!</definedName>
    <definedName name="PART6C" localSheetId="0">#REF!</definedName>
    <definedName name="PART6C" localSheetId="2">#REF!</definedName>
    <definedName name="PART6C">#REF!</definedName>
    <definedName name="PART6C_2" localSheetId="6">#REF!</definedName>
    <definedName name="PART6C_2" localSheetId="0">#REF!</definedName>
    <definedName name="PART6C_2" localSheetId="2">#REF!</definedName>
    <definedName name="PART6C_2">#REF!</definedName>
    <definedName name="PART7B" localSheetId="6">#REF!</definedName>
    <definedName name="PART7B" localSheetId="0">#REF!</definedName>
    <definedName name="PART7B" localSheetId="2">#REF!</definedName>
    <definedName name="PART7B">#REF!</definedName>
    <definedName name="PART7B_2" localSheetId="6">#REF!</definedName>
    <definedName name="PART7B_2" localSheetId="0">#REF!</definedName>
    <definedName name="PART7B_2" localSheetId="2">#REF!</definedName>
    <definedName name="PART7B_2">#REF!</definedName>
    <definedName name="PART7C" localSheetId="6">#REF!</definedName>
    <definedName name="PART7C" localSheetId="0">#REF!</definedName>
    <definedName name="PART7C" localSheetId="2">#REF!</definedName>
    <definedName name="PART7C">#REF!</definedName>
    <definedName name="PART7C_2" localSheetId="6">#REF!</definedName>
    <definedName name="PART7C_2" localSheetId="0">#REF!</definedName>
    <definedName name="PART7C_2" localSheetId="2">#REF!</definedName>
    <definedName name="PART7C_2">#REF!</definedName>
    <definedName name="PART8" localSheetId="6">#REF!</definedName>
    <definedName name="PART8" localSheetId="0">#REF!</definedName>
    <definedName name="PART8" localSheetId="2">#REF!</definedName>
    <definedName name="PART8">#REF!</definedName>
    <definedName name="PART8_2" localSheetId="6">#REF!</definedName>
    <definedName name="PART8_2" localSheetId="0">#REF!</definedName>
    <definedName name="PART8_2" localSheetId="2">#REF!</definedName>
    <definedName name="PART8_2">#REF!</definedName>
    <definedName name="print" localSheetId="6">#REF!</definedName>
    <definedName name="print" localSheetId="2">#REF!</definedName>
    <definedName name="print">#REF!</definedName>
    <definedName name="_xlnm.Print_Area" localSheetId="10">'CTA Pivot Table'!$C$6:$U$229</definedName>
    <definedName name="_xlnm.Print_Area" localSheetId="6">'CTD Tables 68-79'!$A$1:$N$373</definedName>
    <definedName name="_xlnm.Print_Area" localSheetId="8">'Distribution Pivot Table'!$T$6:$AE$133</definedName>
    <definedName name="_xlnm.Print_Area" localSheetId="0">'Distribution Tables 44-55'!$A$1:$Q$394</definedName>
    <definedName name="_xlnm.Print_Area" localSheetId="5">'Old 67b'!$A$1:$C$28</definedName>
    <definedName name="_xlnm.Print_Area" localSheetId="1">'OLD Tables 44-55'!$A$1:$Q$394</definedName>
    <definedName name="_xlnm.Print_Area" localSheetId="3">'OLD Tables 56-67'!$A$1:$N$384</definedName>
    <definedName name="_xlnm.Print_Area" localSheetId="7">'OLD Tables 68-79'!$A$1:$N$373</definedName>
    <definedName name="_xlnm.Print_Area" localSheetId="4">'Table 67b'!$A$1:$C$28</definedName>
    <definedName name="_xlnm.Print_Area" localSheetId="9">'TTA Pivot Table'!$C$6:$W$229</definedName>
    <definedName name="_xlnm.Print_Area" localSheetId="2">'TTD Tables 56-67'!$A$1:$N$384</definedName>
    <definedName name="_xlnm.Print_Area">#REF!</definedName>
    <definedName name="Print_Area_2" localSheetId="6">#REF!</definedName>
    <definedName name="Print_Area_2" localSheetId="0">#REF!</definedName>
    <definedName name="Print_Area_2" localSheetId="2">#REF!</definedName>
    <definedName name="Print_Area_2">#REF!</definedName>
    <definedName name="Print_Area_3" localSheetId="6">#REF!</definedName>
    <definedName name="Print_Area_3" localSheetId="0">#REF!</definedName>
    <definedName name="Print_Area_3" localSheetId="2">#REF!</definedName>
    <definedName name="Print_Area_3">#REF!</definedName>
    <definedName name="_xlnm.Print_Titles" localSheetId="10">'CTA Pivot Table'!$A:$B,'CTA Pivot Table'!$2:$5</definedName>
    <definedName name="_xlnm.Print_Titles" localSheetId="8">'Distribution Pivot Table'!$A:$B,'Distribution Pivot Table'!$1:$5</definedName>
    <definedName name="_xlnm.Print_Titles" localSheetId="9">'TTA Pivot Table'!$A:$B,'TTA Pivot Table'!$2:$5</definedName>
    <definedName name="R_" localSheetId="10">'[1]Surveys In'!$D$38</definedName>
    <definedName name="R_" localSheetId="6">'[1]Surveys In'!$D$38</definedName>
    <definedName name="R_" localSheetId="8">'[1]Surveys In'!$D$38</definedName>
    <definedName name="R_" localSheetId="0">'[1]Surveys In'!$D$38</definedName>
    <definedName name="R_" localSheetId="14">'[1]Surveys In'!$D$38</definedName>
    <definedName name="R_" localSheetId="12">'[1]Surveys In'!$D$38</definedName>
    <definedName name="R_" localSheetId="13">'[1]Surveys In'!$D$38</definedName>
    <definedName name="R_" localSheetId="5">'[1]Surveys In'!$D$38</definedName>
    <definedName name="R_" localSheetId="1">'[1]Surveys In'!$D$38</definedName>
    <definedName name="R_" localSheetId="3">'[1]Surveys In'!$D$38</definedName>
    <definedName name="R_" localSheetId="7">'[1]Surveys In'!$D$38</definedName>
    <definedName name="R_" localSheetId="4">'[1]Surveys In'!$D$38</definedName>
    <definedName name="R_" localSheetId="9">'[1]Surveys In'!$D$38</definedName>
    <definedName name="R_" localSheetId="2">'[1]Surveys In'!$D$38</definedName>
    <definedName name="R_">'[2]Surveys In'!$D$38</definedName>
    <definedName name="RATIONALE" localSheetId="6">#REF!</definedName>
    <definedName name="RATIONALE" localSheetId="0">#REF!</definedName>
    <definedName name="RATIONALE" localSheetId="2">#REF!</definedName>
    <definedName name="RATIONALE">#REF!</definedName>
    <definedName name="RATIONALE_2" localSheetId="6">#REF!</definedName>
    <definedName name="RATIONALE_2" localSheetId="0">#REF!</definedName>
    <definedName name="RATIONALE_2" localSheetId="2">#REF!</definedName>
    <definedName name="RATIONALE_2">#REF!</definedName>
    <definedName name="RATIONALE2" localSheetId="6">#REF!</definedName>
    <definedName name="RATIONALE2" localSheetId="0">#REF!</definedName>
    <definedName name="RATIONALE2" localSheetId="2">#REF!</definedName>
    <definedName name="RATIONALE2">#REF!</definedName>
    <definedName name="RATIONALE2_2" localSheetId="6">#REF!</definedName>
    <definedName name="RATIONALE2_2" localSheetId="0">#REF!</definedName>
    <definedName name="RATIONALE2_2" localSheetId="2">#REF!</definedName>
    <definedName name="RATIONALE2_2">#REF!</definedName>
    <definedName name="RNG_DATA_A" localSheetId="10">'[1]Surveys In'!$AA$10:$AC$10</definedName>
    <definedName name="RNG_DATA_A" localSheetId="6">'[1]Surveys In'!$AA$10:$AC$10</definedName>
    <definedName name="RNG_DATA_A" localSheetId="8">'[1]Surveys In'!$AA$10:$AC$10</definedName>
    <definedName name="RNG_DATA_A" localSheetId="0">'[1]Surveys In'!$AA$10:$AC$10</definedName>
    <definedName name="RNG_DATA_A" localSheetId="14">'[1]Surveys In'!$AA$10:$AC$10</definedName>
    <definedName name="RNG_DATA_A" localSheetId="12">'[1]Surveys In'!$AA$10:$AC$10</definedName>
    <definedName name="RNG_DATA_A" localSheetId="13">'[1]Surveys In'!$AA$10:$AC$10</definedName>
    <definedName name="RNG_DATA_A" localSheetId="5">'[1]Surveys In'!$AA$10:$AC$10</definedName>
    <definedName name="RNG_DATA_A" localSheetId="1">'[1]Surveys In'!$AA$10:$AC$10</definedName>
    <definedName name="RNG_DATA_A" localSheetId="3">'[1]Surveys In'!$AA$10:$AC$10</definedName>
    <definedName name="RNG_DATA_A" localSheetId="7">'[1]Surveys In'!$AA$10:$AC$10</definedName>
    <definedName name="RNG_DATA_A" localSheetId="4">'[1]Surveys In'!$AA$10:$AC$10</definedName>
    <definedName name="RNG_DATA_A" localSheetId="9">'[1]Surveys In'!$AA$10:$AC$10</definedName>
    <definedName name="RNG_DATA_A" localSheetId="2">'[1]Surveys In'!$AA$10:$AC$10</definedName>
    <definedName name="RNG_DATA_A">'[2]Surveys In'!$AA$10:$AC$10</definedName>
    <definedName name="RNG_LABEL_Y" localSheetId="10">'[1]Surveys In'!$V$9</definedName>
    <definedName name="RNG_LABEL_Y" localSheetId="6">'[1]Surveys In'!$V$9</definedName>
    <definedName name="RNG_LABEL_Y" localSheetId="8">'[1]Surveys In'!$V$9</definedName>
    <definedName name="RNG_LABEL_Y" localSheetId="0">'[1]Surveys In'!$V$9</definedName>
    <definedName name="RNG_LABEL_Y" localSheetId="14">'[1]Surveys In'!$V$9</definedName>
    <definedName name="RNG_LABEL_Y" localSheetId="12">'[1]Surveys In'!$V$9</definedName>
    <definedName name="RNG_LABEL_Y" localSheetId="13">'[1]Surveys In'!$V$9</definedName>
    <definedName name="RNG_LABEL_Y" localSheetId="5">'[1]Surveys In'!$V$9</definedName>
    <definedName name="RNG_LABEL_Y" localSheetId="1">'[1]Surveys In'!$V$9</definedName>
    <definedName name="RNG_LABEL_Y" localSheetId="3">'[1]Surveys In'!$V$9</definedName>
    <definedName name="RNG_LABEL_Y" localSheetId="7">'[1]Surveys In'!$V$9</definedName>
    <definedName name="RNG_LABEL_Y" localSheetId="4">'[1]Surveys In'!$V$9</definedName>
    <definedName name="RNG_LABEL_Y" localSheetId="9">'[1]Surveys In'!$V$9</definedName>
    <definedName name="RNG_LABEL_Y" localSheetId="2">'[1]Surveys In'!$V$9</definedName>
    <definedName name="RNG_LABEL_Y">'[2]Surveys In'!$V$9</definedName>
    <definedName name="SALHEAD" localSheetId="6">#REF!</definedName>
    <definedName name="SALHEAD" localSheetId="0">#REF!</definedName>
    <definedName name="SALHEAD" localSheetId="2">#REF!</definedName>
    <definedName name="SALHEAD">#REF!</definedName>
    <definedName name="SALHEAD_2" localSheetId="6">#REF!</definedName>
    <definedName name="SALHEAD_2" localSheetId="0">#REF!</definedName>
    <definedName name="SALHEAD_2" localSheetId="2">#REF!</definedName>
    <definedName name="SALHEAD_2">#REF!</definedName>
  </definedNames>
  <calcPr calcId="191029"/>
  <pivotCaches>
    <pivotCache cacheId="16" r:id="rId1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x:ext xmlns:x="http://schemas.openxmlformats.org/spreadsheetml/2006/main" xmlns:mx="http://schemas.microsoft.com/office/mac/excel/2008/main" uri="{7523E5D3-25F3-A5E0-1632-64F254C22452}">
      <mx:ArchID Flags="2"/>
    </x:ext>
  </extLst>
</workbook>
</file>

<file path=xl/calcChain.xml><?xml version="1.0" encoding="utf-8"?>
<calcChain xmlns="http://schemas.openxmlformats.org/spreadsheetml/2006/main">
  <c r="X549" i="14" l="1"/>
  <c r="W549" i="14"/>
  <c r="V549" i="14"/>
  <c r="U549" i="14"/>
  <c r="T549" i="14"/>
  <c r="S549" i="14"/>
  <c r="X547" i="14"/>
  <c r="W547" i="14"/>
  <c r="V547" i="14"/>
  <c r="U547" i="14"/>
  <c r="T547" i="14"/>
  <c r="S547" i="14"/>
  <c r="X545" i="14"/>
  <c r="W545" i="14"/>
  <c r="V545" i="14"/>
  <c r="U545" i="14"/>
  <c r="T545" i="14"/>
  <c r="S545" i="14"/>
  <c r="X543" i="14"/>
  <c r="W543" i="14"/>
  <c r="V543" i="14"/>
  <c r="U543" i="14"/>
  <c r="T543" i="14"/>
  <c r="S543" i="14"/>
  <c r="X541" i="14"/>
  <c r="W541" i="14"/>
  <c r="V541" i="14"/>
  <c r="U541" i="14"/>
  <c r="T541" i="14"/>
  <c r="S541" i="14"/>
  <c r="X539" i="14"/>
  <c r="W539" i="14"/>
  <c r="V539" i="14"/>
  <c r="U539" i="14"/>
  <c r="T539" i="14"/>
  <c r="S539" i="14"/>
  <c r="X537" i="14"/>
  <c r="W537" i="14"/>
  <c r="V537" i="14"/>
  <c r="U537" i="14"/>
  <c r="T537" i="14"/>
  <c r="S537" i="14"/>
  <c r="X535" i="14"/>
  <c r="W535" i="14"/>
  <c r="V535" i="14"/>
  <c r="U535" i="14"/>
  <c r="T535" i="14"/>
  <c r="S535" i="14"/>
  <c r="X533" i="14"/>
  <c r="W533" i="14"/>
  <c r="V533" i="14"/>
  <c r="U533" i="14"/>
  <c r="T533" i="14"/>
  <c r="S533" i="14"/>
  <c r="X531" i="14"/>
  <c r="W531" i="14"/>
  <c r="V531" i="14"/>
  <c r="U531" i="14"/>
  <c r="T531" i="14"/>
  <c r="S531" i="14"/>
  <c r="X529" i="14"/>
  <c r="W529" i="14"/>
  <c r="V529" i="14"/>
  <c r="U529" i="14"/>
  <c r="T529" i="14"/>
  <c r="S529" i="14"/>
  <c r="X527" i="14"/>
  <c r="W527" i="14"/>
  <c r="V527" i="14"/>
  <c r="U527" i="14"/>
  <c r="T527" i="14"/>
  <c r="S527" i="14"/>
  <c r="X525" i="14"/>
  <c r="W525" i="14"/>
  <c r="V525" i="14"/>
  <c r="U525" i="14"/>
  <c r="T525" i="14"/>
  <c r="S525" i="14"/>
  <c r="X523" i="14"/>
  <c r="W523" i="14"/>
  <c r="V523" i="14"/>
  <c r="U523" i="14"/>
  <c r="T523" i="14"/>
  <c r="S523" i="14"/>
  <c r="X521" i="14"/>
  <c r="W521" i="14"/>
  <c r="V521" i="14"/>
  <c r="U521" i="14"/>
  <c r="T521" i="14"/>
  <c r="S521" i="14"/>
  <c r="X519" i="14"/>
  <c r="W519" i="14"/>
  <c r="V519" i="14"/>
  <c r="U519" i="14"/>
  <c r="T519" i="14"/>
  <c r="S519" i="14"/>
  <c r="X517" i="14"/>
  <c r="W517" i="14"/>
  <c r="V517" i="14"/>
  <c r="U517" i="14"/>
  <c r="T517" i="14"/>
  <c r="S517" i="14"/>
  <c r="X515" i="14"/>
  <c r="W515" i="14"/>
  <c r="V515" i="14"/>
  <c r="U515" i="14"/>
  <c r="T515" i="14"/>
  <c r="S515" i="14"/>
  <c r="X513" i="14"/>
  <c r="W513" i="14"/>
  <c r="V513" i="14"/>
  <c r="U513" i="14"/>
  <c r="T513" i="14"/>
  <c r="S513" i="14"/>
  <c r="X511" i="14"/>
  <c r="W511" i="14"/>
  <c r="V511" i="14"/>
  <c r="U511" i="14"/>
  <c r="T511" i="14"/>
  <c r="S511" i="14"/>
  <c r="X509" i="14"/>
  <c r="W509" i="14"/>
  <c r="V509" i="14"/>
  <c r="U509" i="14"/>
  <c r="T509" i="14"/>
  <c r="S509" i="14"/>
  <c r="X507" i="14"/>
  <c r="W507" i="14"/>
  <c r="V507" i="14"/>
  <c r="U507" i="14"/>
  <c r="T507" i="14"/>
  <c r="S507" i="14"/>
  <c r="X505" i="14"/>
  <c r="W505" i="14"/>
  <c r="V505" i="14"/>
  <c r="U505" i="14"/>
  <c r="T505" i="14"/>
  <c r="S505" i="14"/>
  <c r="X503" i="14"/>
  <c r="W503" i="14"/>
  <c r="V503" i="14"/>
  <c r="U503" i="14"/>
  <c r="T503" i="14"/>
  <c r="S503" i="14"/>
  <c r="X501" i="14"/>
  <c r="W501" i="14"/>
  <c r="V501" i="14"/>
  <c r="U501" i="14"/>
  <c r="T501" i="14"/>
  <c r="S501" i="14"/>
  <c r="X499" i="14"/>
  <c r="W499" i="14"/>
  <c r="V499" i="14"/>
  <c r="U499" i="14"/>
  <c r="T499" i="14"/>
  <c r="S499" i="14"/>
  <c r="X497" i="14"/>
  <c r="W497" i="14"/>
  <c r="V497" i="14"/>
  <c r="U497" i="14"/>
  <c r="T497" i="14"/>
  <c r="S497" i="14"/>
  <c r="X495" i="14"/>
  <c r="W495" i="14"/>
  <c r="V495" i="14"/>
  <c r="U495" i="14"/>
  <c r="T495" i="14"/>
  <c r="S495" i="14"/>
  <c r="X493" i="14"/>
  <c r="W493" i="14"/>
  <c r="V493" i="14"/>
  <c r="U493" i="14"/>
  <c r="T493" i="14"/>
  <c r="S493" i="14"/>
  <c r="X491" i="14"/>
  <c r="W491" i="14"/>
  <c r="V491" i="14"/>
  <c r="U491" i="14"/>
  <c r="T491" i="14"/>
  <c r="S491" i="14"/>
  <c r="X489" i="14"/>
  <c r="W489" i="14"/>
  <c r="V489" i="14"/>
  <c r="U489" i="14"/>
  <c r="T489" i="14"/>
  <c r="S489" i="14"/>
  <c r="X487" i="14"/>
  <c r="W487" i="14"/>
  <c r="V487" i="14"/>
  <c r="U487" i="14"/>
  <c r="T487" i="14"/>
  <c r="S487" i="14"/>
  <c r="X485" i="14"/>
  <c r="W485" i="14"/>
  <c r="V485" i="14"/>
  <c r="U485" i="14"/>
  <c r="T485" i="14"/>
  <c r="S485" i="14"/>
  <c r="X483" i="14"/>
  <c r="W483" i="14"/>
  <c r="V483" i="14"/>
  <c r="U483" i="14"/>
  <c r="T483" i="14"/>
  <c r="S483" i="14"/>
  <c r="X481" i="14"/>
  <c r="W481" i="14"/>
  <c r="V481" i="14"/>
  <c r="U481" i="14"/>
  <c r="T481" i="14"/>
  <c r="S481" i="14"/>
  <c r="X479" i="14"/>
  <c r="W479" i="14"/>
  <c r="V479" i="14"/>
  <c r="U479" i="14"/>
  <c r="T479" i="14"/>
  <c r="S479" i="14"/>
  <c r="X477" i="14"/>
  <c r="W477" i="14"/>
  <c r="V477" i="14"/>
  <c r="U477" i="14"/>
  <c r="T477" i="14"/>
  <c r="S477" i="14"/>
  <c r="X475" i="14"/>
  <c r="W475" i="14"/>
  <c r="V475" i="14"/>
  <c r="U475" i="14"/>
  <c r="T475" i="14"/>
  <c r="S475" i="14"/>
  <c r="X473" i="14"/>
  <c r="W473" i="14"/>
  <c r="V473" i="14"/>
  <c r="U473" i="14"/>
  <c r="T473" i="14"/>
  <c r="S473" i="14"/>
  <c r="X471" i="14"/>
  <c r="W471" i="14"/>
  <c r="V471" i="14"/>
  <c r="U471" i="14"/>
  <c r="T471" i="14"/>
  <c r="S471" i="14"/>
  <c r="X469" i="14"/>
  <c r="W469" i="14"/>
  <c r="V469" i="14"/>
  <c r="U469" i="14"/>
  <c r="T469" i="14"/>
  <c r="S469" i="14"/>
  <c r="X467" i="14"/>
  <c r="W467" i="14"/>
  <c r="V467" i="14"/>
  <c r="U467" i="14"/>
  <c r="T467" i="14"/>
  <c r="S467" i="14"/>
  <c r="X465" i="14"/>
  <c r="W465" i="14"/>
  <c r="V465" i="14"/>
  <c r="U465" i="14"/>
  <c r="T465" i="14"/>
  <c r="S465" i="14"/>
  <c r="X463" i="14"/>
  <c r="W463" i="14"/>
  <c r="V463" i="14"/>
  <c r="U463" i="14"/>
  <c r="T463" i="14"/>
  <c r="S463" i="14"/>
  <c r="X461" i="14"/>
  <c r="W461" i="14"/>
  <c r="V461" i="14"/>
  <c r="U461" i="14"/>
  <c r="T461" i="14"/>
  <c r="S461" i="14"/>
  <c r="X459" i="14"/>
  <c r="W459" i="14"/>
  <c r="V459" i="14"/>
  <c r="U459" i="14"/>
  <c r="T459" i="14"/>
  <c r="S459" i="14"/>
  <c r="X457" i="14"/>
  <c r="W457" i="14"/>
  <c r="V457" i="14"/>
  <c r="U457" i="14"/>
  <c r="T457" i="14"/>
  <c r="S457" i="14"/>
  <c r="X455" i="14"/>
  <c r="W455" i="14"/>
  <c r="V455" i="14"/>
  <c r="U455" i="14"/>
  <c r="T455" i="14"/>
  <c r="S455" i="14"/>
  <c r="X453" i="14"/>
  <c r="W453" i="14"/>
  <c r="V453" i="14"/>
  <c r="U453" i="14"/>
  <c r="T453" i="14"/>
  <c r="S453" i="14"/>
  <c r="X451" i="14"/>
  <c r="W451" i="14"/>
  <c r="V451" i="14"/>
  <c r="U451" i="14"/>
  <c r="T451" i="14"/>
  <c r="S451" i="14"/>
  <c r="X449" i="14"/>
  <c r="W449" i="14"/>
  <c r="V449" i="14"/>
  <c r="U449" i="14"/>
  <c r="T449" i="14"/>
  <c r="S449" i="14"/>
  <c r="X447" i="14"/>
  <c r="W447" i="14"/>
  <c r="V447" i="14"/>
  <c r="U447" i="14"/>
  <c r="T447" i="14"/>
  <c r="S447" i="14"/>
  <c r="X445" i="14"/>
  <c r="W445" i="14"/>
  <c r="V445" i="14"/>
  <c r="U445" i="14"/>
  <c r="T445" i="14"/>
  <c r="S445" i="14"/>
  <c r="X443" i="14"/>
  <c r="W443" i="14"/>
  <c r="V443" i="14"/>
  <c r="U443" i="14"/>
  <c r="T443" i="14"/>
  <c r="S443" i="14"/>
  <c r="X441" i="14"/>
  <c r="W441" i="14"/>
  <c r="V441" i="14"/>
  <c r="U441" i="14"/>
  <c r="T441" i="14"/>
  <c r="S441" i="14"/>
  <c r="X439" i="14"/>
  <c r="W439" i="14"/>
  <c r="V439" i="14"/>
  <c r="U439" i="14"/>
  <c r="T439" i="14"/>
  <c r="S439" i="14"/>
  <c r="X437" i="14"/>
  <c r="W437" i="14"/>
  <c r="V437" i="14"/>
  <c r="U437" i="14"/>
  <c r="T437" i="14"/>
  <c r="S437" i="14"/>
  <c r="X435" i="14"/>
  <c r="W435" i="14"/>
  <c r="V435" i="14"/>
  <c r="U435" i="14"/>
  <c r="T435" i="14"/>
  <c r="S435" i="14"/>
  <c r="X433" i="14"/>
  <c r="W433" i="14"/>
  <c r="V433" i="14"/>
  <c r="U433" i="14"/>
  <c r="T433" i="14"/>
  <c r="S433" i="14"/>
  <c r="X431" i="14"/>
  <c r="W431" i="14"/>
  <c r="V431" i="14"/>
  <c r="U431" i="14"/>
  <c r="T431" i="14"/>
  <c r="S431" i="14"/>
  <c r="X429" i="14"/>
  <c r="W429" i="14"/>
  <c r="V429" i="14"/>
  <c r="U429" i="14"/>
  <c r="T429" i="14"/>
  <c r="S429" i="14"/>
  <c r="X427" i="14"/>
  <c r="W427" i="14"/>
  <c r="V427" i="14"/>
  <c r="U427" i="14"/>
  <c r="T427" i="14"/>
  <c r="S427" i="14"/>
  <c r="X425" i="14"/>
  <c r="W425" i="14"/>
  <c r="V425" i="14"/>
  <c r="U425" i="14"/>
  <c r="T425" i="14"/>
  <c r="S425" i="14"/>
  <c r="X423" i="14"/>
  <c r="W423" i="14"/>
  <c r="V423" i="14"/>
  <c r="U423" i="14"/>
  <c r="T423" i="14"/>
  <c r="S423" i="14"/>
  <c r="X421" i="14"/>
  <c r="W421" i="14"/>
  <c r="V421" i="14"/>
  <c r="U421" i="14"/>
  <c r="T421" i="14"/>
  <c r="S421" i="14"/>
  <c r="X419" i="14"/>
  <c r="W419" i="14"/>
  <c r="V419" i="14"/>
  <c r="U419" i="14"/>
  <c r="T419" i="14"/>
  <c r="S419" i="14"/>
  <c r="X417" i="14"/>
  <c r="W417" i="14"/>
  <c r="V417" i="14"/>
  <c r="U417" i="14"/>
  <c r="T417" i="14"/>
  <c r="S417" i="14"/>
  <c r="X415" i="14"/>
  <c r="W415" i="14"/>
  <c r="V415" i="14"/>
  <c r="U415" i="14"/>
  <c r="T415" i="14"/>
  <c r="S415" i="14"/>
  <c r="X413" i="14"/>
  <c r="W413" i="14"/>
  <c r="V413" i="14"/>
  <c r="U413" i="14"/>
  <c r="T413" i="14"/>
  <c r="S413" i="14"/>
  <c r="X411" i="14"/>
  <c r="W411" i="14"/>
  <c r="V411" i="14"/>
  <c r="U411" i="14"/>
  <c r="T411" i="14"/>
  <c r="S411" i="14"/>
  <c r="X409" i="14"/>
  <c r="W409" i="14"/>
  <c r="V409" i="14"/>
  <c r="U409" i="14"/>
  <c r="T409" i="14"/>
  <c r="S409" i="14"/>
  <c r="X407" i="14"/>
  <c r="W407" i="14"/>
  <c r="V407" i="14"/>
  <c r="U407" i="14"/>
  <c r="T407" i="14"/>
  <c r="S407" i="14"/>
  <c r="X405" i="14"/>
  <c r="W405" i="14"/>
  <c r="V405" i="14"/>
  <c r="U405" i="14"/>
  <c r="T405" i="14"/>
  <c r="S405" i="14"/>
  <c r="X403" i="14"/>
  <c r="W403" i="14"/>
  <c r="V403" i="14"/>
  <c r="U403" i="14"/>
  <c r="T403" i="14"/>
  <c r="S403" i="14"/>
  <c r="X401" i="14"/>
  <c r="W401" i="14"/>
  <c r="V401" i="14"/>
  <c r="U401" i="14"/>
  <c r="T401" i="14"/>
  <c r="S401" i="14"/>
  <c r="X399" i="14"/>
  <c r="W399" i="14"/>
  <c r="V399" i="14"/>
  <c r="U399" i="14"/>
  <c r="T399" i="14"/>
  <c r="S399" i="14"/>
  <c r="X397" i="14"/>
  <c r="W397" i="14"/>
  <c r="V397" i="14"/>
  <c r="U397" i="14"/>
  <c r="T397" i="14"/>
  <c r="S397" i="14"/>
  <c r="X395" i="14"/>
  <c r="W395" i="14"/>
  <c r="V395" i="14"/>
  <c r="U395" i="14"/>
  <c r="T395" i="14"/>
  <c r="S395" i="14"/>
  <c r="X393" i="14"/>
  <c r="W393" i="14"/>
  <c r="V393" i="14"/>
  <c r="U393" i="14"/>
  <c r="T393" i="14"/>
  <c r="S393" i="14"/>
  <c r="X391" i="14"/>
  <c r="W391" i="14"/>
  <c r="V391" i="14"/>
  <c r="U391" i="14"/>
  <c r="T391" i="14"/>
  <c r="S391" i="14"/>
  <c r="X389" i="14"/>
  <c r="W389" i="14"/>
  <c r="V389" i="14"/>
  <c r="U389" i="14"/>
  <c r="T389" i="14"/>
  <c r="S389" i="14"/>
  <c r="X387" i="14"/>
  <c r="W387" i="14"/>
  <c r="V387" i="14"/>
  <c r="U387" i="14"/>
  <c r="T387" i="14"/>
  <c r="S387" i="14"/>
  <c r="X385" i="14"/>
  <c r="W385" i="14"/>
  <c r="V385" i="14"/>
  <c r="U385" i="14"/>
  <c r="T385" i="14"/>
  <c r="S385" i="14"/>
  <c r="X383" i="14"/>
  <c r="W383" i="14"/>
  <c r="V383" i="14"/>
  <c r="U383" i="14"/>
  <c r="T383" i="14"/>
  <c r="S383" i="14"/>
  <c r="X381" i="14"/>
  <c r="W381" i="14"/>
  <c r="V381" i="14"/>
  <c r="U381" i="14"/>
  <c r="T381" i="14"/>
  <c r="S381" i="14"/>
  <c r="X379" i="14"/>
  <c r="W379" i="14"/>
  <c r="V379" i="14"/>
  <c r="U379" i="14"/>
  <c r="T379" i="14"/>
  <c r="S379" i="14"/>
  <c r="X377" i="14"/>
  <c r="W377" i="14"/>
  <c r="V377" i="14"/>
  <c r="U377" i="14"/>
  <c r="T377" i="14"/>
  <c r="S377" i="14"/>
  <c r="X375" i="14"/>
  <c r="W375" i="14"/>
  <c r="V375" i="14"/>
  <c r="U375" i="14"/>
  <c r="T375" i="14"/>
  <c r="S375" i="14"/>
  <c r="X373" i="14"/>
  <c r="W373" i="14"/>
  <c r="V373" i="14"/>
  <c r="U373" i="14"/>
  <c r="T373" i="14"/>
  <c r="S373" i="14"/>
  <c r="X371" i="14"/>
  <c r="W371" i="14"/>
  <c r="V371" i="14"/>
  <c r="U371" i="14"/>
  <c r="T371" i="14"/>
  <c r="S371" i="14"/>
  <c r="X369" i="14"/>
  <c r="W369" i="14"/>
  <c r="V369" i="14"/>
  <c r="U369" i="14"/>
  <c r="T369" i="14"/>
  <c r="S369" i="14"/>
  <c r="X367" i="14"/>
  <c r="W367" i="14"/>
  <c r="V367" i="14"/>
  <c r="U367" i="14"/>
  <c r="T367" i="14"/>
  <c r="S367" i="14"/>
  <c r="X365" i="14"/>
  <c r="W365" i="14"/>
  <c r="V365" i="14"/>
  <c r="U365" i="14"/>
  <c r="T365" i="14"/>
  <c r="S365" i="14"/>
  <c r="X363" i="14"/>
  <c r="W363" i="14"/>
  <c r="V363" i="14"/>
  <c r="U363" i="14"/>
  <c r="T363" i="14"/>
  <c r="S363" i="14"/>
  <c r="X361" i="14"/>
  <c r="W361" i="14"/>
  <c r="V361" i="14"/>
  <c r="U361" i="14"/>
  <c r="T361" i="14"/>
  <c r="S361" i="14"/>
  <c r="X359" i="14"/>
  <c r="W359" i="14"/>
  <c r="V359" i="14"/>
  <c r="U359" i="14"/>
  <c r="T359" i="14"/>
  <c r="S359" i="14"/>
  <c r="X357" i="14"/>
  <c r="W357" i="14"/>
  <c r="V357" i="14"/>
  <c r="U357" i="14"/>
  <c r="T357" i="14"/>
  <c r="S357" i="14"/>
  <c r="X355" i="14"/>
  <c r="W355" i="14"/>
  <c r="V355" i="14"/>
  <c r="U355" i="14"/>
  <c r="T355" i="14"/>
  <c r="S355" i="14"/>
  <c r="X353" i="14"/>
  <c r="W353" i="14"/>
  <c r="V353" i="14"/>
  <c r="U353" i="14"/>
  <c r="T353" i="14"/>
  <c r="S353" i="14"/>
  <c r="X351" i="14"/>
  <c r="W351" i="14"/>
  <c r="V351" i="14"/>
  <c r="U351" i="14"/>
  <c r="T351" i="14"/>
  <c r="S351" i="14"/>
  <c r="X349" i="14"/>
  <c r="W349" i="14"/>
  <c r="V349" i="14"/>
  <c r="U349" i="14"/>
  <c r="T349" i="14"/>
  <c r="S349" i="14"/>
  <c r="X347" i="14"/>
  <c r="W347" i="14"/>
  <c r="V347" i="14"/>
  <c r="U347" i="14"/>
  <c r="T347" i="14"/>
  <c r="S347" i="14"/>
  <c r="X345" i="14"/>
  <c r="W345" i="14"/>
  <c r="V345" i="14"/>
  <c r="U345" i="14"/>
  <c r="T345" i="14"/>
  <c r="S345" i="14"/>
  <c r="X343" i="14"/>
  <c r="W343" i="14"/>
  <c r="V343" i="14"/>
  <c r="U343" i="14"/>
  <c r="T343" i="14"/>
  <c r="S343" i="14"/>
  <c r="X341" i="14"/>
  <c r="W341" i="14"/>
  <c r="V341" i="14"/>
  <c r="U341" i="14"/>
  <c r="T341" i="14"/>
  <c r="S341" i="14"/>
  <c r="X339" i="14"/>
  <c r="W339" i="14"/>
  <c r="V339" i="14"/>
  <c r="U339" i="14"/>
  <c r="T339" i="14"/>
  <c r="S339" i="14"/>
  <c r="X337" i="14"/>
  <c r="W337" i="14"/>
  <c r="V337" i="14"/>
  <c r="U337" i="14"/>
  <c r="T337" i="14"/>
  <c r="S337" i="14"/>
  <c r="X335" i="14"/>
  <c r="W335" i="14"/>
  <c r="V335" i="14"/>
  <c r="U335" i="14"/>
  <c r="T335" i="14"/>
  <c r="S335" i="14"/>
  <c r="X333" i="14"/>
  <c r="W333" i="14"/>
  <c r="V333" i="14"/>
  <c r="U333" i="14"/>
  <c r="T333" i="14"/>
  <c r="S333" i="14"/>
  <c r="X331" i="14"/>
  <c r="W331" i="14"/>
  <c r="V331" i="14"/>
  <c r="U331" i="14"/>
  <c r="T331" i="14"/>
  <c r="S331" i="14"/>
  <c r="X329" i="14"/>
  <c r="W329" i="14"/>
  <c r="V329" i="14"/>
  <c r="U329" i="14"/>
  <c r="T329" i="14"/>
  <c r="S329" i="14"/>
  <c r="X327" i="14"/>
  <c r="W327" i="14"/>
  <c r="V327" i="14"/>
  <c r="U327" i="14"/>
  <c r="T327" i="14"/>
  <c r="S327" i="14"/>
  <c r="X325" i="14"/>
  <c r="W325" i="14"/>
  <c r="V325" i="14"/>
  <c r="U325" i="14"/>
  <c r="T325" i="14"/>
  <c r="S325" i="14"/>
  <c r="X323" i="14"/>
  <c r="W323" i="14"/>
  <c r="V323" i="14"/>
  <c r="U323" i="14"/>
  <c r="T323" i="14"/>
  <c r="S323" i="14"/>
  <c r="X321" i="14"/>
  <c r="W321" i="14"/>
  <c r="V321" i="14"/>
  <c r="U321" i="14"/>
  <c r="T321" i="14"/>
  <c r="S321" i="14"/>
  <c r="X319" i="14"/>
  <c r="W319" i="14"/>
  <c r="V319" i="14"/>
  <c r="U319" i="14"/>
  <c r="T319" i="14"/>
  <c r="S319" i="14"/>
  <c r="X317" i="14"/>
  <c r="W317" i="14"/>
  <c r="V317" i="14"/>
  <c r="U317" i="14"/>
  <c r="T317" i="14"/>
  <c r="S317" i="14"/>
  <c r="X315" i="14"/>
  <c r="W315" i="14"/>
  <c r="V315" i="14"/>
  <c r="U315" i="14"/>
  <c r="T315" i="14"/>
  <c r="S315" i="14"/>
  <c r="X313" i="14"/>
  <c r="W313" i="14"/>
  <c r="V313" i="14"/>
  <c r="U313" i="14"/>
  <c r="T313" i="14"/>
  <c r="S313" i="14"/>
  <c r="X311" i="14"/>
  <c r="W311" i="14"/>
  <c r="V311" i="14"/>
  <c r="U311" i="14"/>
  <c r="T311" i="14"/>
  <c r="S311" i="14"/>
  <c r="X309" i="14"/>
  <c r="W309" i="14"/>
  <c r="V309" i="14"/>
  <c r="U309" i="14"/>
  <c r="T309" i="14"/>
  <c r="S309" i="14"/>
  <c r="X307" i="14"/>
  <c r="W307" i="14"/>
  <c r="V307" i="14"/>
  <c r="U307" i="14"/>
  <c r="T307" i="14"/>
  <c r="S307" i="14"/>
  <c r="X305" i="14"/>
  <c r="W305" i="14"/>
  <c r="V305" i="14"/>
  <c r="U305" i="14"/>
  <c r="T305" i="14"/>
  <c r="S305" i="14"/>
  <c r="X303" i="14"/>
  <c r="W303" i="14"/>
  <c r="V303" i="14"/>
  <c r="U303" i="14"/>
  <c r="T303" i="14"/>
  <c r="S303" i="14"/>
  <c r="X301" i="14"/>
  <c r="W301" i="14"/>
  <c r="V301" i="14"/>
  <c r="U301" i="14"/>
  <c r="T301" i="14"/>
  <c r="S301" i="14"/>
  <c r="X299" i="14"/>
  <c r="W299" i="14"/>
  <c r="V299" i="14"/>
  <c r="U299" i="14"/>
  <c r="T299" i="14"/>
  <c r="S299" i="14"/>
  <c r="X297" i="14"/>
  <c r="W297" i="14"/>
  <c r="V297" i="14"/>
  <c r="U297" i="14"/>
  <c r="T297" i="14"/>
  <c r="S297" i="14"/>
  <c r="X295" i="14"/>
  <c r="W295" i="14"/>
  <c r="V295" i="14"/>
  <c r="U295" i="14"/>
  <c r="T295" i="14"/>
  <c r="S295" i="14"/>
  <c r="X293" i="14"/>
  <c r="W293" i="14"/>
  <c r="V293" i="14"/>
  <c r="U293" i="14"/>
  <c r="T293" i="14"/>
  <c r="S293" i="14"/>
  <c r="X291" i="14"/>
  <c r="W291" i="14"/>
  <c r="V291" i="14"/>
  <c r="U291" i="14"/>
  <c r="T291" i="14"/>
  <c r="S291" i="14"/>
  <c r="X289" i="14"/>
  <c r="W289" i="14"/>
  <c r="V289" i="14"/>
  <c r="U289" i="14"/>
  <c r="T289" i="14"/>
  <c r="S289" i="14"/>
  <c r="X287" i="14"/>
  <c r="W287" i="14"/>
  <c r="V287" i="14"/>
  <c r="U287" i="14"/>
  <c r="T287" i="14"/>
  <c r="S287" i="14"/>
  <c r="X285" i="14"/>
  <c r="W285" i="14"/>
  <c r="V285" i="14"/>
  <c r="U285" i="14"/>
  <c r="T285" i="14"/>
  <c r="S285" i="14"/>
  <c r="X283" i="14"/>
  <c r="W283" i="14"/>
  <c r="V283" i="14"/>
  <c r="U283" i="14"/>
  <c r="T283" i="14"/>
  <c r="S283" i="14"/>
  <c r="X281" i="14"/>
  <c r="W281" i="14"/>
  <c r="V281" i="14"/>
  <c r="U281" i="14"/>
  <c r="T281" i="14"/>
  <c r="S281" i="14"/>
  <c r="X279" i="14"/>
  <c r="W279" i="14"/>
  <c r="V279" i="14"/>
  <c r="U279" i="14"/>
  <c r="T279" i="14"/>
  <c r="S279" i="14"/>
  <c r="X277" i="14"/>
  <c r="W277" i="14"/>
  <c r="V277" i="14"/>
  <c r="U277" i="14"/>
  <c r="T277" i="14"/>
  <c r="S277" i="14"/>
  <c r="X275" i="14"/>
  <c r="W275" i="14"/>
  <c r="V275" i="14"/>
  <c r="U275" i="14"/>
  <c r="T275" i="14"/>
  <c r="S275" i="14"/>
  <c r="X273" i="14"/>
  <c r="W273" i="14"/>
  <c r="V273" i="14"/>
  <c r="U273" i="14"/>
  <c r="T273" i="14"/>
  <c r="S273" i="14"/>
  <c r="X271" i="14"/>
  <c r="W271" i="14"/>
  <c r="V271" i="14"/>
  <c r="U271" i="14"/>
  <c r="T271" i="14"/>
  <c r="S271" i="14"/>
  <c r="X269" i="14"/>
  <c r="W269" i="14"/>
  <c r="V269" i="14"/>
  <c r="U269" i="14"/>
  <c r="T269" i="14"/>
  <c r="S269" i="14"/>
  <c r="X267" i="14"/>
  <c r="W267" i="14"/>
  <c r="V267" i="14"/>
  <c r="U267" i="14"/>
  <c r="T267" i="14"/>
  <c r="S267" i="14"/>
  <c r="X265" i="14"/>
  <c r="W265" i="14"/>
  <c r="V265" i="14"/>
  <c r="U265" i="14"/>
  <c r="T265" i="14"/>
  <c r="S265" i="14"/>
  <c r="X263" i="14"/>
  <c r="W263" i="14"/>
  <c r="V263" i="14"/>
  <c r="U263" i="14"/>
  <c r="T263" i="14"/>
  <c r="S263" i="14"/>
  <c r="X261" i="14"/>
  <c r="W261" i="14"/>
  <c r="V261" i="14"/>
  <c r="U261" i="14"/>
  <c r="T261" i="14"/>
  <c r="S261" i="14"/>
  <c r="X259" i="14"/>
  <c r="W259" i="14"/>
  <c r="V259" i="14"/>
  <c r="U259" i="14"/>
  <c r="T259" i="14"/>
  <c r="S259" i="14"/>
  <c r="X257" i="14"/>
  <c r="W257" i="14"/>
  <c r="V257" i="14"/>
  <c r="U257" i="14"/>
  <c r="T257" i="14"/>
  <c r="S257" i="14"/>
  <c r="X255" i="14"/>
  <c r="W255" i="14"/>
  <c r="V255" i="14"/>
  <c r="U255" i="14"/>
  <c r="T255" i="14"/>
  <c r="S255" i="14"/>
  <c r="X253" i="14"/>
  <c r="W253" i="14"/>
  <c r="V253" i="14"/>
  <c r="U253" i="14"/>
  <c r="T253" i="14"/>
  <c r="S253" i="14"/>
  <c r="X251" i="14"/>
  <c r="W251" i="14"/>
  <c r="V251" i="14"/>
  <c r="U251" i="14"/>
  <c r="T251" i="14"/>
  <c r="S251" i="14"/>
  <c r="X249" i="14"/>
  <c r="W249" i="14"/>
  <c r="V249" i="14"/>
  <c r="U249" i="14"/>
  <c r="T249" i="14"/>
  <c r="S249" i="14"/>
  <c r="X247" i="14"/>
  <c r="W247" i="14"/>
  <c r="V247" i="14"/>
  <c r="U247" i="14"/>
  <c r="T247" i="14"/>
  <c r="S247" i="14"/>
  <c r="X245" i="14"/>
  <c r="W245" i="14"/>
  <c r="V245" i="14"/>
  <c r="U245" i="14"/>
  <c r="T245" i="14"/>
  <c r="S245" i="14"/>
  <c r="X243" i="14"/>
  <c r="W243" i="14"/>
  <c r="V243" i="14"/>
  <c r="U243" i="14"/>
  <c r="T243" i="14"/>
  <c r="S243" i="14"/>
  <c r="X241" i="14"/>
  <c r="W241" i="14"/>
  <c r="V241" i="14"/>
  <c r="U241" i="14"/>
  <c r="T241" i="14"/>
  <c r="S241" i="14"/>
  <c r="X239" i="14"/>
  <c r="W239" i="14"/>
  <c r="V239" i="14"/>
  <c r="U239" i="14"/>
  <c r="T239" i="14"/>
  <c r="S239" i="14"/>
  <c r="X237" i="14"/>
  <c r="W237" i="14"/>
  <c r="V237" i="14"/>
  <c r="U237" i="14"/>
  <c r="T237" i="14"/>
  <c r="S237" i="14"/>
  <c r="X235" i="14"/>
  <c r="W235" i="14"/>
  <c r="V235" i="14"/>
  <c r="U235" i="14"/>
  <c r="T235" i="14"/>
  <c r="S235" i="14"/>
  <c r="X233" i="14"/>
  <c r="W233" i="14"/>
  <c r="V233" i="14"/>
  <c r="U233" i="14"/>
  <c r="T233" i="14"/>
  <c r="S233" i="14"/>
  <c r="X231" i="14"/>
  <c r="W231" i="14"/>
  <c r="V231" i="14"/>
  <c r="U231" i="14"/>
  <c r="T231" i="14"/>
  <c r="S231" i="14"/>
  <c r="X229" i="14"/>
  <c r="W229" i="14"/>
  <c r="V229" i="14"/>
  <c r="U229" i="14"/>
  <c r="T229" i="14"/>
  <c r="S229" i="14"/>
  <c r="X227" i="14"/>
  <c r="W227" i="14"/>
  <c r="V227" i="14"/>
  <c r="U227" i="14"/>
  <c r="T227" i="14"/>
  <c r="S227" i="14"/>
  <c r="X225" i="14"/>
  <c r="W225" i="14"/>
  <c r="V225" i="14"/>
  <c r="U225" i="14"/>
  <c r="T225" i="14"/>
  <c r="S225" i="14"/>
  <c r="X223" i="14"/>
  <c r="W223" i="14"/>
  <c r="V223" i="14"/>
  <c r="U223" i="14"/>
  <c r="T223" i="14"/>
  <c r="S223" i="14"/>
  <c r="X221" i="14"/>
  <c r="W221" i="14"/>
  <c r="V221" i="14"/>
  <c r="U221" i="14"/>
  <c r="T221" i="14"/>
  <c r="S221" i="14"/>
  <c r="X219" i="14"/>
  <c r="W219" i="14"/>
  <c r="V219" i="14"/>
  <c r="U219" i="14"/>
  <c r="T219" i="14"/>
  <c r="S219" i="14"/>
  <c r="X217" i="14"/>
  <c r="W217" i="14"/>
  <c r="V217" i="14"/>
  <c r="U217" i="14"/>
  <c r="T217" i="14"/>
  <c r="S217" i="14"/>
  <c r="X215" i="14"/>
  <c r="W215" i="14"/>
  <c r="V215" i="14"/>
  <c r="U215" i="14"/>
  <c r="T215" i="14"/>
  <c r="S215" i="14"/>
  <c r="X213" i="14"/>
  <c r="W213" i="14"/>
  <c r="V213" i="14"/>
  <c r="U213" i="14"/>
  <c r="T213" i="14"/>
  <c r="S213" i="14"/>
  <c r="X211" i="14"/>
  <c r="W211" i="14"/>
  <c r="V211" i="14"/>
  <c r="U211" i="14"/>
  <c r="T211" i="14"/>
  <c r="S211" i="14"/>
  <c r="X209" i="14"/>
  <c r="W209" i="14"/>
  <c r="V209" i="14"/>
  <c r="U209" i="14"/>
  <c r="T209" i="14"/>
  <c r="S209" i="14"/>
  <c r="X207" i="14"/>
  <c r="W207" i="14"/>
  <c r="V207" i="14"/>
  <c r="U207" i="14"/>
  <c r="T207" i="14"/>
  <c r="S207" i="14"/>
  <c r="X205" i="14"/>
  <c r="W205" i="14"/>
  <c r="V205" i="14"/>
  <c r="U205" i="14"/>
  <c r="T205" i="14"/>
  <c r="S205" i="14"/>
  <c r="X203" i="14"/>
  <c r="W203" i="14"/>
  <c r="V203" i="14"/>
  <c r="U203" i="14"/>
  <c r="T203" i="14"/>
  <c r="S203" i="14"/>
  <c r="X201" i="14"/>
  <c r="W201" i="14"/>
  <c r="V201" i="14"/>
  <c r="U201" i="14"/>
  <c r="T201" i="14"/>
  <c r="S201" i="14"/>
  <c r="X199" i="14"/>
  <c r="W199" i="14"/>
  <c r="V199" i="14"/>
  <c r="U199" i="14"/>
  <c r="T199" i="14"/>
  <c r="S199" i="14"/>
  <c r="X197" i="14"/>
  <c r="W197" i="14"/>
  <c r="V197" i="14"/>
  <c r="U197" i="14"/>
  <c r="T197" i="14"/>
  <c r="S197" i="14"/>
  <c r="X195" i="14"/>
  <c r="W195" i="14"/>
  <c r="V195" i="14"/>
  <c r="U195" i="14"/>
  <c r="T195" i="14"/>
  <c r="S195" i="14"/>
  <c r="X193" i="14"/>
  <c r="W193" i="14"/>
  <c r="V193" i="14"/>
  <c r="U193" i="14"/>
  <c r="T193" i="14"/>
  <c r="S193" i="14"/>
  <c r="X191" i="14"/>
  <c r="W191" i="14"/>
  <c r="V191" i="14"/>
  <c r="U191" i="14"/>
  <c r="T191" i="14"/>
  <c r="S191" i="14"/>
  <c r="X189" i="14"/>
  <c r="W189" i="14"/>
  <c r="V189" i="14"/>
  <c r="U189" i="14"/>
  <c r="T189" i="14"/>
  <c r="S189" i="14"/>
  <c r="X187" i="14"/>
  <c r="W187" i="14"/>
  <c r="V187" i="14"/>
  <c r="U187" i="14"/>
  <c r="T187" i="14"/>
  <c r="S187" i="14"/>
  <c r="X185" i="14"/>
  <c r="W185" i="14"/>
  <c r="V185" i="14"/>
  <c r="U185" i="14"/>
  <c r="T185" i="14"/>
  <c r="S185" i="14"/>
  <c r="X183" i="14"/>
  <c r="W183" i="14"/>
  <c r="V183" i="14"/>
  <c r="U183" i="14"/>
  <c r="T183" i="14"/>
  <c r="S183" i="14"/>
  <c r="X181" i="14"/>
  <c r="W181" i="14"/>
  <c r="V181" i="14"/>
  <c r="U181" i="14"/>
  <c r="T181" i="14"/>
  <c r="S181" i="14"/>
  <c r="X179" i="14"/>
  <c r="W179" i="14"/>
  <c r="V179" i="14"/>
  <c r="U179" i="14"/>
  <c r="T179" i="14"/>
  <c r="S179" i="14"/>
  <c r="X177" i="14"/>
  <c r="W177" i="14"/>
  <c r="V177" i="14"/>
  <c r="U177" i="14"/>
  <c r="T177" i="14"/>
  <c r="S177" i="14"/>
  <c r="X175" i="14"/>
  <c r="W175" i="14"/>
  <c r="V175" i="14"/>
  <c r="U175" i="14"/>
  <c r="T175" i="14"/>
  <c r="S175" i="14"/>
  <c r="X173" i="14"/>
  <c r="W173" i="14"/>
  <c r="V173" i="14"/>
  <c r="U173" i="14"/>
  <c r="T173" i="14"/>
  <c r="S173" i="14"/>
  <c r="X171" i="14"/>
  <c r="W171" i="14"/>
  <c r="V171" i="14"/>
  <c r="U171" i="14"/>
  <c r="T171" i="14"/>
  <c r="S171" i="14"/>
  <c r="X169" i="14"/>
  <c r="W169" i="14"/>
  <c r="V169" i="14"/>
  <c r="U169" i="14"/>
  <c r="T169" i="14"/>
  <c r="S169" i="14"/>
  <c r="X167" i="14"/>
  <c r="W167" i="14"/>
  <c r="V167" i="14"/>
  <c r="U167" i="14"/>
  <c r="T167" i="14"/>
  <c r="S167" i="14"/>
  <c r="X165" i="14"/>
  <c r="W165" i="14"/>
  <c r="V165" i="14"/>
  <c r="U165" i="14"/>
  <c r="T165" i="14"/>
  <c r="S165" i="14"/>
  <c r="X163" i="14"/>
  <c r="W163" i="14"/>
  <c r="V163" i="14"/>
  <c r="U163" i="14"/>
  <c r="T163" i="14"/>
  <c r="S163" i="14"/>
  <c r="X161" i="14"/>
  <c r="W161" i="14"/>
  <c r="V161" i="14"/>
  <c r="U161" i="14"/>
  <c r="T161" i="14"/>
  <c r="S161" i="14"/>
  <c r="X159" i="14"/>
  <c r="W159" i="14"/>
  <c r="V159" i="14"/>
  <c r="U159" i="14"/>
  <c r="T159" i="14"/>
  <c r="S159" i="14"/>
  <c r="X157" i="14"/>
  <c r="W157" i="14"/>
  <c r="V157" i="14"/>
  <c r="U157" i="14"/>
  <c r="T157" i="14"/>
  <c r="S157" i="14"/>
  <c r="X155" i="14"/>
  <c r="W155" i="14"/>
  <c r="V155" i="14"/>
  <c r="U155" i="14"/>
  <c r="T155" i="14"/>
  <c r="S155" i="14"/>
  <c r="X153" i="14"/>
  <c r="W153" i="14"/>
  <c r="V153" i="14"/>
  <c r="U153" i="14"/>
  <c r="T153" i="14"/>
  <c r="S153" i="14"/>
  <c r="X151" i="14"/>
  <c r="W151" i="14"/>
  <c r="V151" i="14"/>
  <c r="U151" i="14"/>
  <c r="T151" i="14"/>
  <c r="S151" i="14"/>
  <c r="X149" i="14"/>
  <c r="W149" i="14"/>
  <c r="V149" i="14"/>
  <c r="U149" i="14"/>
  <c r="T149" i="14"/>
  <c r="S149" i="14"/>
  <c r="X147" i="14"/>
  <c r="W147" i="14"/>
  <c r="V147" i="14"/>
  <c r="U147" i="14"/>
  <c r="T147" i="14"/>
  <c r="S147" i="14"/>
  <c r="X145" i="14"/>
  <c r="W145" i="14"/>
  <c r="V145" i="14"/>
  <c r="U145" i="14"/>
  <c r="T145" i="14"/>
  <c r="S145" i="14"/>
  <c r="X143" i="14"/>
  <c r="W143" i="14"/>
  <c r="V143" i="14"/>
  <c r="U143" i="14"/>
  <c r="T143" i="14"/>
  <c r="S143" i="14"/>
  <c r="X141" i="14"/>
  <c r="W141" i="14"/>
  <c r="V141" i="14"/>
  <c r="U141" i="14"/>
  <c r="T141" i="14"/>
  <c r="S141" i="14"/>
  <c r="X139" i="14"/>
  <c r="W139" i="14"/>
  <c r="V139" i="14"/>
  <c r="U139" i="14"/>
  <c r="T139" i="14"/>
  <c r="S139" i="14"/>
  <c r="X137" i="14"/>
  <c r="W137" i="14"/>
  <c r="V137" i="14"/>
  <c r="U137" i="14"/>
  <c r="T137" i="14"/>
  <c r="S137" i="14"/>
  <c r="X135" i="14"/>
  <c r="W135" i="14"/>
  <c r="V135" i="14"/>
  <c r="U135" i="14"/>
  <c r="T135" i="14"/>
  <c r="S135" i="14"/>
  <c r="X133" i="14"/>
  <c r="W133" i="14"/>
  <c r="V133" i="14"/>
  <c r="U133" i="14"/>
  <c r="T133" i="14"/>
  <c r="S133" i="14"/>
  <c r="X131" i="14"/>
  <c r="W131" i="14"/>
  <c r="V131" i="14"/>
  <c r="U131" i="14"/>
  <c r="T131" i="14"/>
  <c r="S131" i="14"/>
  <c r="X129" i="14"/>
  <c r="W129" i="14"/>
  <c r="V129" i="14"/>
  <c r="U129" i="14"/>
  <c r="T129" i="14"/>
  <c r="S129" i="14"/>
  <c r="X127" i="14"/>
  <c r="W127" i="14"/>
  <c r="V127" i="14"/>
  <c r="U127" i="14"/>
  <c r="T127" i="14"/>
  <c r="S127" i="14"/>
  <c r="X125" i="14"/>
  <c r="W125" i="14"/>
  <c r="V125" i="14"/>
  <c r="U125" i="14"/>
  <c r="T125" i="14"/>
  <c r="S125" i="14"/>
  <c r="X123" i="14"/>
  <c r="W123" i="14"/>
  <c r="V123" i="14"/>
  <c r="U123" i="14"/>
  <c r="T123" i="14"/>
  <c r="S123" i="14"/>
  <c r="X121" i="14"/>
  <c r="W121" i="14"/>
  <c r="V121" i="14"/>
  <c r="U121" i="14"/>
  <c r="T121" i="14"/>
  <c r="S121" i="14"/>
  <c r="X119" i="14"/>
  <c r="W119" i="14"/>
  <c r="V119" i="14"/>
  <c r="U119" i="14"/>
  <c r="T119" i="14"/>
  <c r="S119" i="14"/>
  <c r="X117" i="14"/>
  <c r="W117" i="14"/>
  <c r="V117" i="14"/>
  <c r="U117" i="14"/>
  <c r="T117" i="14"/>
  <c r="S117" i="14"/>
  <c r="X115" i="14"/>
  <c r="W115" i="14"/>
  <c r="V115" i="14"/>
  <c r="U115" i="14"/>
  <c r="T115" i="14"/>
  <c r="S115" i="14"/>
  <c r="X113" i="14"/>
  <c r="W113" i="14"/>
  <c r="V113" i="14"/>
  <c r="U113" i="14"/>
  <c r="T113" i="14"/>
  <c r="S113" i="14"/>
  <c r="X111" i="14"/>
  <c r="W111" i="14"/>
  <c r="V111" i="14"/>
  <c r="U111" i="14"/>
  <c r="T111" i="14"/>
  <c r="S111" i="14"/>
  <c r="X109" i="14"/>
  <c r="W109" i="14"/>
  <c r="V109" i="14"/>
  <c r="U109" i="14"/>
  <c r="T109" i="14"/>
  <c r="S109" i="14"/>
  <c r="X107" i="14"/>
  <c r="W107" i="14"/>
  <c r="V107" i="14"/>
  <c r="U107" i="14"/>
  <c r="T107" i="14"/>
  <c r="S107" i="14"/>
  <c r="X105" i="14"/>
  <c r="W105" i="14"/>
  <c r="V105" i="14"/>
  <c r="U105" i="14"/>
  <c r="T105" i="14"/>
  <c r="S105" i="14"/>
  <c r="X103" i="14"/>
  <c r="W103" i="14"/>
  <c r="V103" i="14"/>
  <c r="U103" i="14"/>
  <c r="T103" i="14"/>
  <c r="S103" i="14"/>
  <c r="X101" i="14"/>
  <c r="W101" i="14"/>
  <c r="V101" i="14"/>
  <c r="U101" i="14"/>
  <c r="T101" i="14"/>
  <c r="S101" i="14"/>
  <c r="X99" i="14"/>
  <c r="W99" i="14"/>
  <c r="V99" i="14"/>
  <c r="U99" i="14"/>
  <c r="T99" i="14"/>
  <c r="S99" i="14"/>
  <c r="X97" i="14"/>
  <c r="W97" i="14"/>
  <c r="V97" i="14"/>
  <c r="U97" i="14"/>
  <c r="T97" i="14"/>
  <c r="S97" i="14"/>
  <c r="X95" i="14"/>
  <c r="W95" i="14"/>
  <c r="V95" i="14"/>
  <c r="U95" i="14"/>
  <c r="T95" i="14"/>
  <c r="S95" i="14"/>
  <c r="X93" i="14"/>
  <c r="W93" i="14"/>
  <c r="V93" i="14"/>
  <c r="U93" i="14"/>
  <c r="T93" i="14"/>
  <c r="S93" i="14"/>
  <c r="X91" i="14"/>
  <c r="W91" i="14"/>
  <c r="V91" i="14"/>
  <c r="U91" i="14"/>
  <c r="T91" i="14"/>
  <c r="S91" i="14"/>
  <c r="X89" i="14"/>
  <c r="W89" i="14"/>
  <c r="V89" i="14"/>
  <c r="U89" i="14"/>
  <c r="T89" i="14"/>
  <c r="S89" i="14"/>
  <c r="X87" i="14"/>
  <c r="W87" i="14"/>
  <c r="V87" i="14"/>
  <c r="U87" i="14"/>
  <c r="T87" i="14"/>
  <c r="S87" i="14"/>
  <c r="X85" i="14"/>
  <c r="W85" i="14"/>
  <c r="V85" i="14"/>
  <c r="U85" i="14"/>
  <c r="T85" i="14"/>
  <c r="S85" i="14"/>
  <c r="X83" i="14"/>
  <c r="W83" i="14"/>
  <c r="V83" i="14"/>
  <c r="U83" i="14"/>
  <c r="T83" i="14"/>
  <c r="S83" i="14"/>
  <c r="X81" i="14"/>
  <c r="W81" i="14"/>
  <c r="V81" i="14"/>
  <c r="U81" i="14"/>
  <c r="T81" i="14"/>
  <c r="S81" i="14"/>
  <c r="X79" i="14"/>
  <c r="W79" i="14"/>
  <c r="V79" i="14"/>
  <c r="U79" i="14"/>
  <c r="T79" i="14"/>
  <c r="S79" i="14"/>
  <c r="X77" i="14"/>
  <c r="W77" i="14"/>
  <c r="V77" i="14"/>
  <c r="U77" i="14"/>
  <c r="T77" i="14"/>
  <c r="S77" i="14"/>
  <c r="X75" i="14"/>
  <c r="W75" i="14"/>
  <c r="V75" i="14"/>
  <c r="U75" i="14"/>
  <c r="T75" i="14"/>
  <c r="S75" i="14"/>
  <c r="X73" i="14"/>
  <c r="W73" i="14"/>
  <c r="V73" i="14"/>
  <c r="U73" i="14"/>
  <c r="T73" i="14"/>
  <c r="S73" i="14"/>
  <c r="X71" i="14"/>
  <c r="W71" i="14"/>
  <c r="V71" i="14"/>
  <c r="U71" i="14"/>
  <c r="T71" i="14"/>
  <c r="S71" i="14"/>
  <c r="X69" i="14"/>
  <c r="W69" i="14"/>
  <c r="V69" i="14"/>
  <c r="U69" i="14"/>
  <c r="T69" i="14"/>
  <c r="S69" i="14"/>
  <c r="X67" i="14"/>
  <c r="W67" i="14"/>
  <c r="V67" i="14"/>
  <c r="U67" i="14"/>
  <c r="T67" i="14"/>
  <c r="S67" i="14"/>
  <c r="X65" i="14"/>
  <c r="W65" i="14"/>
  <c r="V65" i="14"/>
  <c r="U65" i="14"/>
  <c r="T65" i="14"/>
  <c r="S65" i="14"/>
  <c r="X63" i="14"/>
  <c r="W63" i="14"/>
  <c r="V63" i="14"/>
  <c r="U63" i="14"/>
  <c r="T63" i="14"/>
  <c r="S63" i="14"/>
  <c r="X61" i="14"/>
  <c r="W61" i="14"/>
  <c r="V61" i="14"/>
  <c r="U61" i="14"/>
  <c r="T61" i="14"/>
  <c r="S61" i="14"/>
  <c r="X59" i="14"/>
  <c r="W59" i="14"/>
  <c r="V59" i="14"/>
  <c r="U59" i="14"/>
  <c r="T59" i="14"/>
  <c r="S59" i="14"/>
  <c r="X57" i="14"/>
  <c r="W57" i="14"/>
  <c r="V57" i="14"/>
  <c r="U57" i="14"/>
  <c r="T57" i="14"/>
  <c r="S57" i="14"/>
  <c r="X55" i="14"/>
  <c r="W55" i="14"/>
  <c r="V55" i="14"/>
  <c r="U55" i="14"/>
  <c r="T55" i="14"/>
  <c r="S55" i="14"/>
  <c r="X53" i="14"/>
  <c r="W53" i="14"/>
  <c r="V53" i="14"/>
  <c r="U53" i="14"/>
  <c r="T53" i="14"/>
  <c r="S53" i="14"/>
  <c r="X51" i="14"/>
  <c r="W51" i="14"/>
  <c r="V51" i="14"/>
  <c r="U51" i="14"/>
  <c r="T51" i="14"/>
  <c r="S51" i="14"/>
  <c r="X49" i="14"/>
  <c r="W49" i="14"/>
  <c r="V49" i="14"/>
  <c r="U49" i="14"/>
  <c r="T49" i="14"/>
  <c r="S49" i="14"/>
  <c r="X47" i="14"/>
  <c r="W47" i="14"/>
  <c r="V47" i="14"/>
  <c r="U47" i="14"/>
  <c r="T47" i="14"/>
  <c r="S47" i="14"/>
  <c r="X45" i="14"/>
  <c r="W45" i="14"/>
  <c r="V45" i="14"/>
  <c r="U45" i="14"/>
  <c r="T45" i="14"/>
  <c r="S45" i="14"/>
  <c r="X43" i="14"/>
  <c r="W43" i="14"/>
  <c r="V43" i="14"/>
  <c r="U43" i="14"/>
  <c r="T43" i="14"/>
  <c r="S43" i="14"/>
  <c r="X41" i="14"/>
  <c r="W41" i="14"/>
  <c r="V41" i="14"/>
  <c r="U41" i="14"/>
  <c r="T41" i="14"/>
  <c r="S41" i="14"/>
  <c r="X39" i="14"/>
  <c r="W39" i="14"/>
  <c r="V39" i="14"/>
  <c r="U39" i="14"/>
  <c r="T39" i="14"/>
  <c r="S39" i="14"/>
  <c r="X37" i="14"/>
  <c r="W37" i="14"/>
  <c r="V37" i="14"/>
  <c r="U37" i="14"/>
  <c r="T37" i="14"/>
  <c r="S37" i="14"/>
  <c r="X35" i="14"/>
  <c r="W35" i="14"/>
  <c r="V35" i="14"/>
  <c r="U35" i="14"/>
  <c r="T35" i="14"/>
  <c r="S35" i="14"/>
  <c r="X33" i="14"/>
  <c r="W33" i="14"/>
  <c r="V33" i="14"/>
  <c r="U33" i="14"/>
  <c r="T33" i="14"/>
  <c r="S33" i="14"/>
  <c r="X31" i="14"/>
  <c r="W31" i="14"/>
  <c r="V31" i="14"/>
  <c r="U31" i="14"/>
  <c r="T31" i="14"/>
  <c r="S31" i="14"/>
  <c r="X29" i="14"/>
  <c r="W29" i="14"/>
  <c r="V29" i="14"/>
  <c r="U29" i="14"/>
  <c r="T29" i="14"/>
  <c r="S29" i="14"/>
  <c r="X27" i="14"/>
  <c r="W27" i="14"/>
  <c r="V27" i="14"/>
  <c r="U27" i="14"/>
  <c r="T27" i="14"/>
  <c r="S27" i="14"/>
  <c r="X25" i="14"/>
  <c r="W25" i="14"/>
  <c r="V25" i="14"/>
  <c r="U25" i="14"/>
  <c r="T25" i="14"/>
  <c r="S25" i="14"/>
  <c r="X23" i="14"/>
  <c r="W23" i="14"/>
  <c r="V23" i="14"/>
  <c r="U23" i="14"/>
  <c r="T23" i="14"/>
  <c r="S23" i="14"/>
  <c r="X21" i="14"/>
  <c r="W21" i="14"/>
  <c r="V21" i="14"/>
  <c r="U21" i="14"/>
  <c r="T21" i="14"/>
  <c r="S21" i="14"/>
  <c r="X19" i="14"/>
  <c r="W19" i="14"/>
  <c r="V19" i="14"/>
  <c r="U19" i="14"/>
  <c r="T19" i="14"/>
  <c r="S19" i="14"/>
  <c r="X17" i="14"/>
  <c r="W17" i="14"/>
  <c r="V17" i="14"/>
  <c r="U17" i="14"/>
  <c r="T17" i="14"/>
  <c r="S17" i="14"/>
  <c r="X15" i="14"/>
  <c r="W15" i="14"/>
  <c r="V15" i="14"/>
  <c r="U15" i="14"/>
  <c r="T15" i="14"/>
  <c r="S15" i="14"/>
  <c r="X13" i="14"/>
  <c r="W13" i="14"/>
  <c r="V13" i="14"/>
  <c r="U13" i="14"/>
  <c r="T13" i="14"/>
  <c r="S13" i="14"/>
  <c r="X11" i="14"/>
  <c r="W11" i="14"/>
  <c r="V11" i="14"/>
  <c r="U11" i="14"/>
  <c r="T11" i="14"/>
  <c r="S11" i="14"/>
  <c r="X9" i="14"/>
  <c r="W9" i="14"/>
  <c r="V9" i="14"/>
  <c r="U9" i="14"/>
  <c r="T9" i="14"/>
  <c r="S9" i="14"/>
  <c r="X7" i="14"/>
  <c r="W7" i="14"/>
  <c r="V7" i="14"/>
  <c r="U7" i="14"/>
  <c r="T7" i="14"/>
  <c r="S7" i="14"/>
  <c r="X549" i="15"/>
  <c r="W549" i="15"/>
  <c r="V549" i="15"/>
  <c r="U549" i="15"/>
  <c r="T549" i="15"/>
  <c r="X547" i="15"/>
  <c r="W547" i="15"/>
  <c r="V547" i="15"/>
  <c r="U547" i="15"/>
  <c r="T547" i="15"/>
  <c r="X545" i="15"/>
  <c r="W545" i="15"/>
  <c r="V545" i="15"/>
  <c r="U545" i="15"/>
  <c r="T545" i="15"/>
  <c r="X543" i="15"/>
  <c r="W543" i="15"/>
  <c r="V543" i="15"/>
  <c r="U543" i="15"/>
  <c r="T543" i="15"/>
  <c r="X541" i="15"/>
  <c r="W541" i="15"/>
  <c r="V541" i="15"/>
  <c r="U541" i="15"/>
  <c r="T541" i="15"/>
  <c r="X539" i="15"/>
  <c r="W539" i="15"/>
  <c r="V539" i="15"/>
  <c r="U539" i="15"/>
  <c r="T539" i="15"/>
  <c r="X537" i="15"/>
  <c r="W537" i="15"/>
  <c r="V537" i="15"/>
  <c r="U537" i="15"/>
  <c r="T537" i="15"/>
  <c r="X535" i="15"/>
  <c r="W535" i="15"/>
  <c r="V535" i="15"/>
  <c r="U535" i="15"/>
  <c r="T535" i="15"/>
  <c r="X533" i="15"/>
  <c r="W533" i="15"/>
  <c r="V533" i="15"/>
  <c r="U533" i="15"/>
  <c r="T533" i="15"/>
  <c r="X531" i="15"/>
  <c r="W531" i="15"/>
  <c r="V531" i="15"/>
  <c r="U531" i="15"/>
  <c r="T531" i="15"/>
  <c r="X529" i="15"/>
  <c r="W529" i="15"/>
  <c r="V529" i="15"/>
  <c r="U529" i="15"/>
  <c r="T529" i="15"/>
  <c r="X527" i="15"/>
  <c r="W527" i="15"/>
  <c r="V527" i="15"/>
  <c r="U527" i="15"/>
  <c r="T527" i="15"/>
  <c r="X525" i="15"/>
  <c r="W525" i="15"/>
  <c r="V525" i="15"/>
  <c r="U525" i="15"/>
  <c r="T525" i="15"/>
  <c r="X523" i="15"/>
  <c r="W523" i="15"/>
  <c r="V523" i="15"/>
  <c r="U523" i="15"/>
  <c r="T523" i="15"/>
  <c r="X521" i="15"/>
  <c r="W521" i="15"/>
  <c r="V521" i="15"/>
  <c r="U521" i="15"/>
  <c r="T521" i="15"/>
  <c r="X519" i="15"/>
  <c r="W519" i="15"/>
  <c r="V519" i="15"/>
  <c r="U519" i="15"/>
  <c r="T519" i="15"/>
  <c r="X517" i="15"/>
  <c r="W517" i="15"/>
  <c r="V517" i="15"/>
  <c r="U517" i="15"/>
  <c r="T517" i="15"/>
  <c r="X515" i="15"/>
  <c r="W515" i="15"/>
  <c r="V515" i="15"/>
  <c r="U515" i="15"/>
  <c r="T515" i="15"/>
  <c r="X513" i="15"/>
  <c r="W513" i="15"/>
  <c r="V513" i="15"/>
  <c r="U513" i="15"/>
  <c r="T513" i="15"/>
  <c r="X511" i="15"/>
  <c r="W511" i="15"/>
  <c r="V511" i="15"/>
  <c r="U511" i="15"/>
  <c r="T511" i="15"/>
  <c r="X509" i="15"/>
  <c r="W509" i="15"/>
  <c r="V509" i="15"/>
  <c r="U509" i="15"/>
  <c r="T509" i="15"/>
  <c r="X507" i="15"/>
  <c r="W507" i="15"/>
  <c r="V507" i="15"/>
  <c r="U507" i="15"/>
  <c r="T507" i="15"/>
  <c r="X505" i="15"/>
  <c r="W505" i="15"/>
  <c r="V505" i="15"/>
  <c r="U505" i="15"/>
  <c r="T505" i="15"/>
  <c r="X503" i="15"/>
  <c r="W503" i="15"/>
  <c r="V503" i="15"/>
  <c r="U503" i="15"/>
  <c r="T503" i="15"/>
  <c r="X501" i="15"/>
  <c r="W501" i="15"/>
  <c r="V501" i="15"/>
  <c r="U501" i="15"/>
  <c r="T501" i="15"/>
  <c r="X499" i="15"/>
  <c r="W499" i="15"/>
  <c r="V499" i="15"/>
  <c r="U499" i="15"/>
  <c r="T499" i="15"/>
  <c r="X497" i="15"/>
  <c r="W497" i="15"/>
  <c r="V497" i="15"/>
  <c r="U497" i="15"/>
  <c r="T497" i="15"/>
  <c r="X495" i="15"/>
  <c r="W495" i="15"/>
  <c r="V495" i="15"/>
  <c r="U495" i="15"/>
  <c r="T495" i="15"/>
  <c r="X493" i="15"/>
  <c r="W493" i="15"/>
  <c r="V493" i="15"/>
  <c r="U493" i="15"/>
  <c r="T493" i="15"/>
  <c r="X491" i="15"/>
  <c r="W491" i="15"/>
  <c r="V491" i="15"/>
  <c r="U491" i="15"/>
  <c r="T491" i="15"/>
  <c r="X489" i="15"/>
  <c r="W489" i="15"/>
  <c r="V489" i="15"/>
  <c r="U489" i="15"/>
  <c r="T489" i="15"/>
  <c r="X487" i="15"/>
  <c r="W487" i="15"/>
  <c r="V487" i="15"/>
  <c r="U487" i="15"/>
  <c r="T487" i="15"/>
  <c r="X485" i="15"/>
  <c r="W485" i="15"/>
  <c r="V485" i="15"/>
  <c r="U485" i="15"/>
  <c r="T485" i="15"/>
  <c r="X483" i="15"/>
  <c r="W483" i="15"/>
  <c r="V483" i="15"/>
  <c r="U483" i="15"/>
  <c r="T483" i="15"/>
  <c r="X481" i="15"/>
  <c r="W481" i="15"/>
  <c r="V481" i="15"/>
  <c r="U481" i="15"/>
  <c r="T481" i="15"/>
  <c r="X479" i="15"/>
  <c r="W479" i="15"/>
  <c r="V479" i="15"/>
  <c r="U479" i="15"/>
  <c r="T479" i="15"/>
  <c r="X477" i="15"/>
  <c r="W477" i="15"/>
  <c r="V477" i="15"/>
  <c r="U477" i="15"/>
  <c r="T477" i="15"/>
  <c r="X475" i="15"/>
  <c r="W475" i="15"/>
  <c r="V475" i="15"/>
  <c r="U475" i="15"/>
  <c r="T475" i="15"/>
  <c r="X473" i="15"/>
  <c r="W473" i="15"/>
  <c r="V473" i="15"/>
  <c r="U473" i="15"/>
  <c r="T473" i="15"/>
  <c r="X471" i="15"/>
  <c r="W471" i="15"/>
  <c r="V471" i="15"/>
  <c r="U471" i="15"/>
  <c r="T471" i="15"/>
  <c r="X469" i="15"/>
  <c r="W469" i="15"/>
  <c r="V469" i="15"/>
  <c r="U469" i="15"/>
  <c r="T469" i="15"/>
  <c r="X467" i="15"/>
  <c r="W467" i="15"/>
  <c r="V467" i="15"/>
  <c r="U467" i="15"/>
  <c r="T467" i="15"/>
  <c r="X465" i="15"/>
  <c r="W465" i="15"/>
  <c r="V465" i="15"/>
  <c r="U465" i="15"/>
  <c r="T465" i="15"/>
  <c r="X463" i="15"/>
  <c r="W463" i="15"/>
  <c r="V463" i="15"/>
  <c r="U463" i="15"/>
  <c r="T463" i="15"/>
  <c r="X461" i="15"/>
  <c r="W461" i="15"/>
  <c r="V461" i="15"/>
  <c r="U461" i="15"/>
  <c r="T461" i="15"/>
  <c r="X459" i="15"/>
  <c r="W459" i="15"/>
  <c r="V459" i="15"/>
  <c r="U459" i="15"/>
  <c r="T459" i="15"/>
  <c r="X457" i="15"/>
  <c r="W457" i="15"/>
  <c r="V457" i="15"/>
  <c r="U457" i="15"/>
  <c r="T457" i="15"/>
  <c r="X455" i="15"/>
  <c r="W455" i="15"/>
  <c r="V455" i="15"/>
  <c r="U455" i="15"/>
  <c r="T455" i="15"/>
  <c r="X453" i="15"/>
  <c r="W453" i="15"/>
  <c r="V453" i="15"/>
  <c r="U453" i="15"/>
  <c r="T453" i="15"/>
  <c r="X451" i="15"/>
  <c r="W451" i="15"/>
  <c r="V451" i="15"/>
  <c r="U451" i="15"/>
  <c r="T451" i="15"/>
  <c r="X449" i="15"/>
  <c r="W449" i="15"/>
  <c r="V449" i="15"/>
  <c r="U449" i="15"/>
  <c r="T449" i="15"/>
  <c r="X447" i="15"/>
  <c r="W447" i="15"/>
  <c r="V447" i="15"/>
  <c r="U447" i="15"/>
  <c r="T447" i="15"/>
  <c r="X445" i="15"/>
  <c r="W445" i="15"/>
  <c r="V445" i="15"/>
  <c r="U445" i="15"/>
  <c r="T445" i="15"/>
  <c r="X443" i="15"/>
  <c r="W443" i="15"/>
  <c r="V443" i="15"/>
  <c r="U443" i="15"/>
  <c r="T443" i="15"/>
  <c r="X441" i="15"/>
  <c r="W441" i="15"/>
  <c r="V441" i="15"/>
  <c r="U441" i="15"/>
  <c r="T441" i="15"/>
  <c r="X439" i="15"/>
  <c r="W439" i="15"/>
  <c r="V439" i="15"/>
  <c r="U439" i="15"/>
  <c r="T439" i="15"/>
  <c r="X437" i="15"/>
  <c r="W437" i="15"/>
  <c r="V437" i="15"/>
  <c r="U437" i="15"/>
  <c r="T437" i="15"/>
  <c r="X435" i="15"/>
  <c r="W435" i="15"/>
  <c r="V435" i="15"/>
  <c r="U435" i="15"/>
  <c r="T435" i="15"/>
  <c r="X433" i="15"/>
  <c r="W433" i="15"/>
  <c r="V433" i="15"/>
  <c r="U433" i="15"/>
  <c r="T433" i="15"/>
  <c r="X431" i="15"/>
  <c r="W431" i="15"/>
  <c r="V431" i="15"/>
  <c r="U431" i="15"/>
  <c r="T431" i="15"/>
  <c r="X429" i="15"/>
  <c r="W429" i="15"/>
  <c r="V429" i="15"/>
  <c r="U429" i="15"/>
  <c r="T429" i="15"/>
  <c r="X427" i="15"/>
  <c r="W427" i="15"/>
  <c r="V427" i="15"/>
  <c r="U427" i="15"/>
  <c r="T427" i="15"/>
  <c r="X425" i="15"/>
  <c r="W425" i="15"/>
  <c r="V425" i="15"/>
  <c r="U425" i="15"/>
  <c r="T425" i="15"/>
  <c r="X423" i="15"/>
  <c r="W423" i="15"/>
  <c r="V423" i="15"/>
  <c r="U423" i="15"/>
  <c r="T423" i="15"/>
  <c r="X421" i="15"/>
  <c r="W421" i="15"/>
  <c r="V421" i="15"/>
  <c r="U421" i="15"/>
  <c r="T421" i="15"/>
  <c r="X419" i="15"/>
  <c r="W419" i="15"/>
  <c r="V419" i="15"/>
  <c r="U419" i="15"/>
  <c r="T419" i="15"/>
  <c r="X417" i="15"/>
  <c r="W417" i="15"/>
  <c r="V417" i="15"/>
  <c r="U417" i="15"/>
  <c r="T417" i="15"/>
  <c r="X415" i="15"/>
  <c r="W415" i="15"/>
  <c r="V415" i="15"/>
  <c r="U415" i="15"/>
  <c r="T415" i="15"/>
  <c r="X413" i="15"/>
  <c r="W413" i="15"/>
  <c r="V413" i="15"/>
  <c r="U413" i="15"/>
  <c r="T413" i="15"/>
  <c r="X411" i="15"/>
  <c r="W411" i="15"/>
  <c r="V411" i="15"/>
  <c r="U411" i="15"/>
  <c r="T411" i="15"/>
  <c r="X409" i="15"/>
  <c r="W409" i="15"/>
  <c r="V409" i="15"/>
  <c r="U409" i="15"/>
  <c r="T409" i="15"/>
  <c r="X407" i="15"/>
  <c r="W407" i="15"/>
  <c r="V407" i="15"/>
  <c r="U407" i="15"/>
  <c r="T407" i="15"/>
  <c r="X405" i="15"/>
  <c r="W405" i="15"/>
  <c r="V405" i="15"/>
  <c r="U405" i="15"/>
  <c r="T405" i="15"/>
  <c r="X403" i="15"/>
  <c r="W403" i="15"/>
  <c r="V403" i="15"/>
  <c r="U403" i="15"/>
  <c r="T403" i="15"/>
  <c r="X401" i="15"/>
  <c r="W401" i="15"/>
  <c r="V401" i="15"/>
  <c r="U401" i="15"/>
  <c r="T401" i="15"/>
  <c r="X399" i="15"/>
  <c r="W399" i="15"/>
  <c r="V399" i="15"/>
  <c r="U399" i="15"/>
  <c r="T399" i="15"/>
  <c r="X397" i="15"/>
  <c r="W397" i="15"/>
  <c r="V397" i="15"/>
  <c r="U397" i="15"/>
  <c r="T397" i="15"/>
  <c r="X395" i="15"/>
  <c r="W395" i="15"/>
  <c r="V395" i="15"/>
  <c r="U395" i="15"/>
  <c r="T395" i="15"/>
  <c r="X393" i="15"/>
  <c r="W393" i="15"/>
  <c r="V393" i="15"/>
  <c r="U393" i="15"/>
  <c r="T393" i="15"/>
  <c r="X391" i="15"/>
  <c r="W391" i="15"/>
  <c r="V391" i="15"/>
  <c r="U391" i="15"/>
  <c r="T391" i="15"/>
  <c r="X389" i="15"/>
  <c r="W389" i="15"/>
  <c r="V389" i="15"/>
  <c r="U389" i="15"/>
  <c r="T389" i="15"/>
  <c r="X387" i="15"/>
  <c r="W387" i="15"/>
  <c r="V387" i="15"/>
  <c r="U387" i="15"/>
  <c r="T387" i="15"/>
  <c r="X385" i="15"/>
  <c r="W385" i="15"/>
  <c r="V385" i="15"/>
  <c r="U385" i="15"/>
  <c r="T385" i="15"/>
  <c r="X383" i="15"/>
  <c r="W383" i="15"/>
  <c r="V383" i="15"/>
  <c r="U383" i="15"/>
  <c r="T383" i="15"/>
  <c r="X381" i="15"/>
  <c r="W381" i="15"/>
  <c r="V381" i="15"/>
  <c r="U381" i="15"/>
  <c r="T381" i="15"/>
  <c r="X379" i="15"/>
  <c r="W379" i="15"/>
  <c r="V379" i="15"/>
  <c r="U379" i="15"/>
  <c r="T379" i="15"/>
  <c r="X377" i="15"/>
  <c r="W377" i="15"/>
  <c r="V377" i="15"/>
  <c r="U377" i="15"/>
  <c r="T377" i="15"/>
  <c r="X375" i="15"/>
  <c r="W375" i="15"/>
  <c r="V375" i="15"/>
  <c r="U375" i="15"/>
  <c r="T375" i="15"/>
  <c r="X373" i="15"/>
  <c r="W373" i="15"/>
  <c r="V373" i="15"/>
  <c r="U373" i="15"/>
  <c r="T373" i="15"/>
  <c r="X371" i="15"/>
  <c r="W371" i="15"/>
  <c r="V371" i="15"/>
  <c r="U371" i="15"/>
  <c r="T371" i="15"/>
  <c r="X369" i="15"/>
  <c r="W369" i="15"/>
  <c r="V369" i="15"/>
  <c r="U369" i="15"/>
  <c r="T369" i="15"/>
  <c r="X367" i="15"/>
  <c r="W367" i="15"/>
  <c r="V367" i="15"/>
  <c r="U367" i="15"/>
  <c r="T367" i="15"/>
  <c r="X365" i="15"/>
  <c r="W365" i="15"/>
  <c r="V365" i="15"/>
  <c r="U365" i="15"/>
  <c r="T365" i="15"/>
  <c r="X363" i="15"/>
  <c r="W363" i="15"/>
  <c r="V363" i="15"/>
  <c r="U363" i="15"/>
  <c r="T363" i="15"/>
  <c r="X361" i="15"/>
  <c r="W361" i="15"/>
  <c r="V361" i="15"/>
  <c r="U361" i="15"/>
  <c r="T361" i="15"/>
  <c r="X359" i="15"/>
  <c r="W359" i="15"/>
  <c r="V359" i="15"/>
  <c r="U359" i="15"/>
  <c r="T359" i="15"/>
  <c r="X357" i="15"/>
  <c r="W357" i="15"/>
  <c r="V357" i="15"/>
  <c r="U357" i="15"/>
  <c r="T357" i="15"/>
  <c r="X355" i="15"/>
  <c r="W355" i="15"/>
  <c r="V355" i="15"/>
  <c r="U355" i="15"/>
  <c r="T355" i="15"/>
  <c r="X353" i="15"/>
  <c r="W353" i="15"/>
  <c r="V353" i="15"/>
  <c r="U353" i="15"/>
  <c r="T353" i="15"/>
  <c r="X351" i="15"/>
  <c r="W351" i="15"/>
  <c r="V351" i="15"/>
  <c r="U351" i="15"/>
  <c r="T351" i="15"/>
  <c r="X349" i="15"/>
  <c r="W349" i="15"/>
  <c r="V349" i="15"/>
  <c r="U349" i="15"/>
  <c r="T349" i="15"/>
  <c r="X347" i="15"/>
  <c r="W347" i="15"/>
  <c r="V347" i="15"/>
  <c r="U347" i="15"/>
  <c r="T347" i="15"/>
  <c r="X345" i="15"/>
  <c r="W345" i="15"/>
  <c r="V345" i="15"/>
  <c r="U345" i="15"/>
  <c r="T345" i="15"/>
  <c r="X343" i="15"/>
  <c r="W343" i="15"/>
  <c r="V343" i="15"/>
  <c r="U343" i="15"/>
  <c r="T343" i="15"/>
  <c r="X341" i="15"/>
  <c r="W341" i="15"/>
  <c r="V341" i="15"/>
  <c r="U341" i="15"/>
  <c r="T341" i="15"/>
  <c r="X339" i="15"/>
  <c r="W339" i="15"/>
  <c r="V339" i="15"/>
  <c r="U339" i="15"/>
  <c r="T339" i="15"/>
  <c r="X337" i="15"/>
  <c r="W337" i="15"/>
  <c r="V337" i="15"/>
  <c r="U337" i="15"/>
  <c r="T337" i="15"/>
  <c r="X335" i="15"/>
  <c r="W335" i="15"/>
  <c r="V335" i="15"/>
  <c r="U335" i="15"/>
  <c r="T335" i="15"/>
  <c r="X333" i="15"/>
  <c r="W333" i="15"/>
  <c r="V333" i="15"/>
  <c r="U333" i="15"/>
  <c r="T333" i="15"/>
  <c r="X331" i="15"/>
  <c r="W331" i="15"/>
  <c r="V331" i="15"/>
  <c r="U331" i="15"/>
  <c r="T331" i="15"/>
  <c r="X329" i="15"/>
  <c r="W329" i="15"/>
  <c r="V329" i="15"/>
  <c r="U329" i="15"/>
  <c r="T329" i="15"/>
  <c r="X327" i="15"/>
  <c r="W327" i="15"/>
  <c r="V327" i="15"/>
  <c r="U327" i="15"/>
  <c r="T327" i="15"/>
  <c r="X325" i="15"/>
  <c r="W325" i="15"/>
  <c r="V325" i="15"/>
  <c r="U325" i="15"/>
  <c r="T325" i="15"/>
  <c r="X323" i="15"/>
  <c r="W323" i="15"/>
  <c r="V323" i="15"/>
  <c r="U323" i="15"/>
  <c r="T323" i="15"/>
  <c r="X321" i="15"/>
  <c r="W321" i="15"/>
  <c r="V321" i="15"/>
  <c r="U321" i="15"/>
  <c r="T321" i="15"/>
  <c r="X319" i="15"/>
  <c r="W319" i="15"/>
  <c r="V319" i="15"/>
  <c r="U319" i="15"/>
  <c r="T319" i="15"/>
  <c r="X317" i="15"/>
  <c r="W317" i="15"/>
  <c r="V317" i="15"/>
  <c r="U317" i="15"/>
  <c r="T317" i="15"/>
  <c r="X315" i="15"/>
  <c r="W315" i="15"/>
  <c r="V315" i="15"/>
  <c r="U315" i="15"/>
  <c r="T315" i="15"/>
  <c r="X313" i="15"/>
  <c r="W313" i="15"/>
  <c r="V313" i="15"/>
  <c r="U313" i="15"/>
  <c r="T313" i="15"/>
  <c r="X311" i="15"/>
  <c r="W311" i="15"/>
  <c r="V311" i="15"/>
  <c r="U311" i="15"/>
  <c r="T311" i="15"/>
  <c r="X309" i="15"/>
  <c r="W309" i="15"/>
  <c r="V309" i="15"/>
  <c r="U309" i="15"/>
  <c r="T309" i="15"/>
  <c r="X307" i="15"/>
  <c r="W307" i="15"/>
  <c r="V307" i="15"/>
  <c r="U307" i="15"/>
  <c r="T307" i="15"/>
  <c r="X305" i="15"/>
  <c r="W305" i="15"/>
  <c r="V305" i="15"/>
  <c r="U305" i="15"/>
  <c r="T305" i="15"/>
  <c r="X303" i="15"/>
  <c r="W303" i="15"/>
  <c r="V303" i="15"/>
  <c r="U303" i="15"/>
  <c r="T303" i="15"/>
  <c r="X301" i="15"/>
  <c r="W301" i="15"/>
  <c r="V301" i="15"/>
  <c r="U301" i="15"/>
  <c r="T301" i="15"/>
  <c r="X299" i="15"/>
  <c r="W299" i="15"/>
  <c r="V299" i="15"/>
  <c r="U299" i="15"/>
  <c r="T299" i="15"/>
  <c r="X297" i="15"/>
  <c r="W297" i="15"/>
  <c r="V297" i="15"/>
  <c r="U297" i="15"/>
  <c r="T297" i="15"/>
  <c r="X295" i="15"/>
  <c r="W295" i="15"/>
  <c r="V295" i="15"/>
  <c r="U295" i="15"/>
  <c r="T295" i="15"/>
  <c r="X293" i="15"/>
  <c r="W293" i="15"/>
  <c r="V293" i="15"/>
  <c r="U293" i="15"/>
  <c r="T293" i="15"/>
  <c r="X291" i="15"/>
  <c r="W291" i="15"/>
  <c r="V291" i="15"/>
  <c r="U291" i="15"/>
  <c r="T291" i="15"/>
  <c r="X289" i="15"/>
  <c r="W289" i="15"/>
  <c r="V289" i="15"/>
  <c r="U289" i="15"/>
  <c r="T289" i="15"/>
  <c r="X287" i="15"/>
  <c r="W287" i="15"/>
  <c r="V287" i="15"/>
  <c r="U287" i="15"/>
  <c r="T287" i="15"/>
  <c r="X285" i="15"/>
  <c r="W285" i="15"/>
  <c r="V285" i="15"/>
  <c r="U285" i="15"/>
  <c r="T285" i="15"/>
  <c r="X283" i="15"/>
  <c r="W283" i="15"/>
  <c r="V283" i="15"/>
  <c r="U283" i="15"/>
  <c r="T283" i="15"/>
  <c r="X281" i="15"/>
  <c r="W281" i="15"/>
  <c r="V281" i="15"/>
  <c r="U281" i="15"/>
  <c r="T281" i="15"/>
  <c r="X279" i="15"/>
  <c r="W279" i="15"/>
  <c r="V279" i="15"/>
  <c r="U279" i="15"/>
  <c r="T279" i="15"/>
  <c r="X277" i="15"/>
  <c r="W277" i="15"/>
  <c r="V277" i="15"/>
  <c r="U277" i="15"/>
  <c r="T277" i="15"/>
  <c r="X275" i="15"/>
  <c r="W275" i="15"/>
  <c r="V275" i="15"/>
  <c r="U275" i="15"/>
  <c r="T275" i="15"/>
  <c r="X273" i="15"/>
  <c r="W273" i="15"/>
  <c r="V273" i="15"/>
  <c r="U273" i="15"/>
  <c r="T273" i="15"/>
  <c r="X271" i="15"/>
  <c r="W271" i="15"/>
  <c r="V271" i="15"/>
  <c r="U271" i="15"/>
  <c r="T271" i="15"/>
  <c r="X269" i="15"/>
  <c r="W269" i="15"/>
  <c r="V269" i="15"/>
  <c r="U269" i="15"/>
  <c r="T269" i="15"/>
  <c r="X267" i="15"/>
  <c r="W267" i="15"/>
  <c r="V267" i="15"/>
  <c r="U267" i="15"/>
  <c r="T267" i="15"/>
  <c r="X265" i="15"/>
  <c r="W265" i="15"/>
  <c r="V265" i="15"/>
  <c r="U265" i="15"/>
  <c r="T265" i="15"/>
  <c r="X263" i="15"/>
  <c r="W263" i="15"/>
  <c r="V263" i="15"/>
  <c r="U263" i="15"/>
  <c r="T263" i="15"/>
  <c r="X261" i="15"/>
  <c r="W261" i="15"/>
  <c r="V261" i="15"/>
  <c r="U261" i="15"/>
  <c r="T261" i="15"/>
  <c r="X259" i="15"/>
  <c r="W259" i="15"/>
  <c r="V259" i="15"/>
  <c r="U259" i="15"/>
  <c r="T259" i="15"/>
  <c r="X257" i="15"/>
  <c r="W257" i="15"/>
  <c r="V257" i="15"/>
  <c r="U257" i="15"/>
  <c r="T257" i="15"/>
  <c r="X255" i="15"/>
  <c r="W255" i="15"/>
  <c r="V255" i="15"/>
  <c r="U255" i="15"/>
  <c r="T255" i="15"/>
  <c r="X253" i="15"/>
  <c r="W253" i="15"/>
  <c r="V253" i="15"/>
  <c r="U253" i="15"/>
  <c r="T253" i="15"/>
  <c r="X251" i="15"/>
  <c r="W251" i="15"/>
  <c r="V251" i="15"/>
  <c r="U251" i="15"/>
  <c r="T251" i="15"/>
  <c r="X249" i="15"/>
  <c r="W249" i="15"/>
  <c r="V249" i="15"/>
  <c r="U249" i="15"/>
  <c r="T249" i="15"/>
  <c r="X247" i="15"/>
  <c r="W247" i="15"/>
  <c r="V247" i="15"/>
  <c r="U247" i="15"/>
  <c r="T247" i="15"/>
  <c r="X245" i="15"/>
  <c r="W245" i="15"/>
  <c r="V245" i="15"/>
  <c r="U245" i="15"/>
  <c r="T245" i="15"/>
  <c r="X243" i="15"/>
  <c r="W243" i="15"/>
  <c r="V243" i="15"/>
  <c r="U243" i="15"/>
  <c r="T243" i="15"/>
  <c r="X241" i="15"/>
  <c r="W241" i="15"/>
  <c r="V241" i="15"/>
  <c r="U241" i="15"/>
  <c r="T241" i="15"/>
  <c r="X239" i="15"/>
  <c r="W239" i="15"/>
  <c r="V239" i="15"/>
  <c r="U239" i="15"/>
  <c r="T239" i="15"/>
  <c r="X237" i="15"/>
  <c r="W237" i="15"/>
  <c r="V237" i="15"/>
  <c r="U237" i="15"/>
  <c r="T237" i="15"/>
  <c r="X235" i="15"/>
  <c r="W235" i="15"/>
  <c r="V235" i="15"/>
  <c r="U235" i="15"/>
  <c r="T235" i="15"/>
  <c r="X233" i="15"/>
  <c r="W233" i="15"/>
  <c r="V233" i="15"/>
  <c r="U233" i="15"/>
  <c r="T233" i="15"/>
  <c r="X231" i="15"/>
  <c r="W231" i="15"/>
  <c r="V231" i="15"/>
  <c r="U231" i="15"/>
  <c r="T231" i="15"/>
  <c r="X229" i="15"/>
  <c r="W229" i="15"/>
  <c r="V229" i="15"/>
  <c r="U229" i="15"/>
  <c r="T229" i="15"/>
  <c r="X227" i="15"/>
  <c r="W227" i="15"/>
  <c r="V227" i="15"/>
  <c r="U227" i="15"/>
  <c r="T227" i="15"/>
  <c r="X225" i="15"/>
  <c r="W225" i="15"/>
  <c r="V225" i="15"/>
  <c r="U225" i="15"/>
  <c r="T225" i="15"/>
  <c r="X223" i="15"/>
  <c r="W223" i="15"/>
  <c r="V223" i="15"/>
  <c r="U223" i="15"/>
  <c r="T223" i="15"/>
  <c r="X221" i="15"/>
  <c r="W221" i="15"/>
  <c r="V221" i="15"/>
  <c r="U221" i="15"/>
  <c r="T221" i="15"/>
  <c r="X219" i="15"/>
  <c r="W219" i="15"/>
  <c r="V219" i="15"/>
  <c r="U219" i="15"/>
  <c r="T219" i="15"/>
  <c r="X217" i="15"/>
  <c r="W217" i="15"/>
  <c r="V217" i="15"/>
  <c r="U217" i="15"/>
  <c r="T217" i="15"/>
  <c r="X215" i="15"/>
  <c r="W215" i="15"/>
  <c r="V215" i="15"/>
  <c r="U215" i="15"/>
  <c r="T215" i="15"/>
  <c r="X213" i="15"/>
  <c r="W213" i="15"/>
  <c r="V213" i="15"/>
  <c r="U213" i="15"/>
  <c r="T213" i="15"/>
  <c r="X211" i="15"/>
  <c r="W211" i="15"/>
  <c r="V211" i="15"/>
  <c r="U211" i="15"/>
  <c r="T211" i="15"/>
  <c r="X209" i="15"/>
  <c r="W209" i="15"/>
  <c r="V209" i="15"/>
  <c r="U209" i="15"/>
  <c r="T209" i="15"/>
  <c r="X207" i="15"/>
  <c r="W207" i="15"/>
  <c r="V207" i="15"/>
  <c r="U207" i="15"/>
  <c r="T207" i="15"/>
  <c r="X205" i="15"/>
  <c r="W205" i="15"/>
  <c r="V205" i="15"/>
  <c r="U205" i="15"/>
  <c r="T205" i="15"/>
  <c r="X203" i="15"/>
  <c r="W203" i="15"/>
  <c r="V203" i="15"/>
  <c r="U203" i="15"/>
  <c r="T203" i="15"/>
  <c r="X201" i="15"/>
  <c r="W201" i="15"/>
  <c r="V201" i="15"/>
  <c r="U201" i="15"/>
  <c r="T201" i="15"/>
  <c r="X199" i="15"/>
  <c r="W199" i="15"/>
  <c r="V199" i="15"/>
  <c r="U199" i="15"/>
  <c r="T199" i="15"/>
  <c r="X197" i="15"/>
  <c r="W197" i="15"/>
  <c r="V197" i="15"/>
  <c r="U197" i="15"/>
  <c r="T197" i="15"/>
  <c r="X195" i="15"/>
  <c r="W195" i="15"/>
  <c r="V195" i="15"/>
  <c r="U195" i="15"/>
  <c r="T195" i="15"/>
  <c r="X193" i="15"/>
  <c r="W193" i="15"/>
  <c r="V193" i="15"/>
  <c r="U193" i="15"/>
  <c r="T193" i="15"/>
  <c r="X191" i="15"/>
  <c r="W191" i="15"/>
  <c r="V191" i="15"/>
  <c r="U191" i="15"/>
  <c r="T191" i="15"/>
  <c r="X189" i="15"/>
  <c r="W189" i="15"/>
  <c r="V189" i="15"/>
  <c r="U189" i="15"/>
  <c r="T189" i="15"/>
  <c r="X187" i="15"/>
  <c r="W187" i="15"/>
  <c r="V187" i="15"/>
  <c r="U187" i="15"/>
  <c r="T187" i="15"/>
  <c r="X185" i="15"/>
  <c r="W185" i="15"/>
  <c r="V185" i="15"/>
  <c r="U185" i="15"/>
  <c r="T185" i="15"/>
  <c r="X183" i="15"/>
  <c r="W183" i="15"/>
  <c r="V183" i="15"/>
  <c r="U183" i="15"/>
  <c r="T183" i="15"/>
  <c r="X181" i="15"/>
  <c r="W181" i="15"/>
  <c r="V181" i="15"/>
  <c r="U181" i="15"/>
  <c r="T181" i="15"/>
  <c r="X179" i="15"/>
  <c r="W179" i="15"/>
  <c r="V179" i="15"/>
  <c r="U179" i="15"/>
  <c r="T179" i="15"/>
  <c r="X177" i="15"/>
  <c r="W177" i="15"/>
  <c r="V177" i="15"/>
  <c r="U177" i="15"/>
  <c r="T177" i="15"/>
  <c r="X175" i="15"/>
  <c r="W175" i="15"/>
  <c r="V175" i="15"/>
  <c r="U175" i="15"/>
  <c r="T175" i="15"/>
  <c r="X173" i="15"/>
  <c r="W173" i="15"/>
  <c r="V173" i="15"/>
  <c r="U173" i="15"/>
  <c r="T173" i="15"/>
  <c r="X171" i="15"/>
  <c r="W171" i="15"/>
  <c r="V171" i="15"/>
  <c r="U171" i="15"/>
  <c r="T171" i="15"/>
  <c r="X169" i="15"/>
  <c r="W169" i="15"/>
  <c r="V169" i="15"/>
  <c r="U169" i="15"/>
  <c r="T169" i="15"/>
  <c r="X167" i="15"/>
  <c r="W167" i="15"/>
  <c r="V167" i="15"/>
  <c r="U167" i="15"/>
  <c r="T167" i="15"/>
  <c r="X165" i="15"/>
  <c r="W165" i="15"/>
  <c r="V165" i="15"/>
  <c r="U165" i="15"/>
  <c r="T165" i="15"/>
  <c r="X163" i="15"/>
  <c r="W163" i="15"/>
  <c r="V163" i="15"/>
  <c r="U163" i="15"/>
  <c r="T163" i="15"/>
  <c r="X161" i="15"/>
  <c r="W161" i="15"/>
  <c r="V161" i="15"/>
  <c r="U161" i="15"/>
  <c r="T161" i="15"/>
  <c r="X159" i="15"/>
  <c r="W159" i="15"/>
  <c r="V159" i="15"/>
  <c r="U159" i="15"/>
  <c r="T159" i="15"/>
  <c r="X157" i="15"/>
  <c r="W157" i="15"/>
  <c r="V157" i="15"/>
  <c r="U157" i="15"/>
  <c r="T157" i="15"/>
  <c r="X155" i="15"/>
  <c r="W155" i="15"/>
  <c r="V155" i="15"/>
  <c r="U155" i="15"/>
  <c r="T155" i="15"/>
  <c r="X153" i="15"/>
  <c r="W153" i="15"/>
  <c r="V153" i="15"/>
  <c r="U153" i="15"/>
  <c r="T153" i="15"/>
  <c r="X151" i="15"/>
  <c r="W151" i="15"/>
  <c r="V151" i="15"/>
  <c r="U151" i="15"/>
  <c r="T151" i="15"/>
  <c r="X149" i="15"/>
  <c r="W149" i="15"/>
  <c r="V149" i="15"/>
  <c r="U149" i="15"/>
  <c r="T149" i="15"/>
  <c r="X147" i="15"/>
  <c r="W147" i="15"/>
  <c r="V147" i="15"/>
  <c r="U147" i="15"/>
  <c r="T147" i="15"/>
  <c r="X145" i="15"/>
  <c r="W145" i="15"/>
  <c r="V145" i="15"/>
  <c r="U145" i="15"/>
  <c r="T145" i="15"/>
  <c r="X143" i="15"/>
  <c r="W143" i="15"/>
  <c r="V143" i="15"/>
  <c r="U143" i="15"/>
  <c r="T143" i="15"/>
  <c r="X141" i="15"/>
  <c r="W141" i="15"/>
  <c r="V141" i="15"/>
  <c r="U141" i="15"/>
  <c r="T141" i="15"/>
  <c r="X139" i="15"/>
  <c r="W139" i="15"/>
  <c r="V139" i="15"/>
  <c r="U139" i="15"/>
  <c r="T139" i="15"/>
  <c r="X137" i="15"/>
  <c r="W137" i="15"/>
  <c r="V137" i="15"/>
  <c r="U137" i="15"/>
  <c r="T137" i="15"/>
  <c r="X135" i="15"/>
  <c r="W135" i="15"/>
  <c r="V135" i="15"/>
  <c r="U135" i="15"/>
  <c r="T135" i="15"/>
  <c r="X133" i="15"/>
  <c r="W133" i="15"/>
  <c r="V133" i="15"/>
  <c r="U133" i="15"/>
  <c r="T133" i="15"/>
  <c r="X131" i="15"/>
  <c r="W131" i="15"/>
  <c r="V131" i="15"/>
  <c r="U131" i="15"/>
  <c r="T131" i="15"/>
  <c r="X129" i="15"/>
  <c r="W129" i="15"/>
  <c r="V129" i="15"/>
  <c r="U129" i="15"/>
  <c r="T129" i="15"/>
  <c r="X127" i="15"/>
  <c r="W127" i="15"/>
  <c r="V127" i="15"/>
  <c r="U127" i="15"/>
  <c r="T127" i="15"/>
  <c r="X125" i="15"/>
  <c r="W125" i="15"/>
  <c r="V125" i="15"/>
  <c r="U125" i="15"/>
  <c r="T125" i="15"/>
  <c r="X123" i="15"/>
  <c r="W123" i="15"/>
  <c r="V123" i="15"/>
  <c r="U123" i="15"/>
  <c r="T123" i="15"/>
  <c r="X121" i="15"/>
  <c r="W121" i="15"/>
  <c r="V121" i="15"/>
  <c r="U121" i="15"/>
  <c r="T121" i="15"/>
  <c r="X119" i="15"/>
  <c r="W119" i="15"/>
  <c r="V119" i="15"/>
  <c r="U119" i="15"/>
  <c r="T119" i="15"/>
  <c r="X117" i="15"/>
  <c r="W117" i="15"/>
  <c r="V117" i="15"/>
  <c r="U117" i="15"/>
  <c r="T117" i="15"/>
  <c r="X115" i="15"/>
  <c r="W115" i="15"/>
  <c r="V115" i="15"/>
  <c r="U115" i="15"/>
  <c r="T115" i="15"/>
  <c r="X113" i="15"/>
  <c r="W113" i="15"/>
  <c r="V113" i="15"/>
  <c r="U113" i="15"/>
  <c r="T113" i="15"/>
  <c r="X111" i="15"/>
  <c r="W111" i="15"/>
  <c r="V111" i="15"/>
  <c r="U111" i="15"/>
  <c r="T111" i="15"/>
  <c r="X109" i="15"/>
  <c r="W109" i="15"/>
  <c r="V109" i="15"/>
  <c r="U109" i="15"/>
  <c r="T109" i="15"/>
  <c r="X107" i="15"/>
  <c r="W107" i="15"/>
  <c r="V107" i="15"/>
  <c r="U107" i="15"/>
  <c r="T107" i="15"/>
  <c r="X105" i="15"/>
  <c r="W105" i="15"/>
  <c r="V105" i="15"/>
  <c r="U105" i="15"/>
  <c r="T105" i="15"/>
  <c r="X103" i="15"/>
  <c r="W103" i="15"/>
  <c r="V103" i="15"/>
  <c r="U103" i="15"/>
  <c r="T103" i="15"/>
  <c r="X101" i="15"/>
  <c r="W101" i="15"/>
  <c r="V101" i="15"/>
  <c r="U101" i="15"/>
  <c r="T101" i="15"/>
  <c r="X99" i="15"/>
  <c r="W99" i="15"/>
  <c r="V99" i="15"/>
  <c r="U99" i="15"/>
  <c r="T99" i="15"/>
  <c r="X97" i="15"/>
  <c r="W97" i="15"/>
  <c r="V97" i="15"/>
  <c r="U97" i="15"/>
  <c r="T97" i="15"/>
  <c r="X95" i="15"/>
  <c r="W95" i="15"/>
  <c r="V95" i="15"/>
  <c r="U95" i="15"/>
  <c r="T95" i="15"/>
  <c r="X93" i="15"/>
  <c r="W93" i="15"/>
  <c r="V93" i="15"/>
  <c r="U93" i="15"/>
  <c r="T93" i="15"/>
  <c r="X91" i="15"/>
  <c r="W91" i="15"/>
  <c r="V91" i="15"/>
  <c r="U91" i="15"/>
  <c r="T91" i="15"/>
  <c r="X89" i="15"/>
  <c r="W89" i="15"/>
  <c r="V89" i="15"/>
  <c r="U89" i="15"/>
  <c r="T89" i="15"/>
  <c r="X87" i="15"/>
  <c r="W87" i="15"/>
  <c r="V87" i="15"/>
  <c r="U87" i="15"/>
  <c r="T87" i="15"/>
  <c r="X85" i="15"/>
  <c r="W85" i="15"/>
  <c r="V85" i="15"/>
  <c r="U85" i="15"/>
  <c r="T85" i="15"/>
  <c r="X83" i="15"/>
  <c r="W83" i="15"/>
  <c r="V83" i="15"/>
  <c r="U83" i="15"/>
  <c r="T83" i="15"/>
  <c r="X81" i="15"/>
  <c r="W81" i="15"/>
  <c r="V81" i="15"/>
  <c r="U81" i="15"/>
  <c r="T81" i="15"/>
  <c r="X79" i="15"/>
  <c r="W79" i="15"/>
  <c r="V79" i="15"/>
  <c r="U79" i="15"/>
  <c r="T79" i="15"/>
  <c r="X77" i="15"/>
  <c r="W77" i="15"/>
  <c r="V77" i="15"/>
  <c r="U77" i="15"/>
  <c r="T77" i="15"/>
  <c r="X75" i="15"/>
  <c r="W75" i="15"/>
  <c r="V75" i="15"/>
  <c r="U75" i="15"/>
  <c r="T75" i="15"/>
  <c r="X73" i="15"/>
  <c r="W73" i="15"/>
  <c r="V73" i="15"/>
  <c r="U73" i="15"/>
  <c r="T73" i="15"/>
  <c r="X71" i="15"/>
  <c r="W71" i="15"/>
  <c r="V71" i="15"/>
  <c r="U71" i="15"/>
  <c r="T71" i="15"/>
  <c r="X69" i="15"/>
  <c r="W69" i="15"/>
  <c r="V69" i="15"/>
  <c r="U69" i="15"/>
  <c r="T69" i="15"/>
  <c r="X67" i="15"/>
  <c r="W67" i="15"/>
  <c r="V67" i="15"/>
  <c r="U67" i="15"/>
  <c r="T67" i="15"/>
  <c r="X65" i="15"/>
  <c r="W65" i="15"/>
  <c r="V65" i="15"/>
  <c r="U65" i="15"/>
  <c r="T65" i="15"/>
  <c r="X63" i="15"/>
  <c r="W63" i="15"/>
  <c r="V63" i="15"/>
  <c r="U63" i="15"/>
  <c r="T63" i="15"/>
  <c r="X61" i="15"/>
  <c r="W61" i="15"/>
  <c r="V61" i="15"/>
  <c r="U61" i="15"/>
  <c r="T61" i="15"/>
  <c r="X59" i="15"/>
  <c r="W59" i="15"/>
  <c r="V59" i="15"/>
  <c r="U59" i="15"/>
  <c r="T59" i="15"/>
  <c r="X57" i="15"/>
  <c r="W57" i="15"/>
  <c r="V57" i="15"/>
  <c r="U57" i="15"/>
  <c r="T57" i="15"/>
  <c r="X55" i="15"/>
  <c r="W55" i="15"/>
  <c r="V55" i="15"/>
  <c r="U55" i="15"/>
  <c r="T55" i="15"/>
  <c r="X53" i="15"/>
  <c r="W53" i="15"/>
  <c r="V53" i="15"/>
  <c r="U53" i="15"/>
  <c r="T53" i="15"/>
  <c r="X51" i="15"/>
  <c r="W51" i="15"/>
  <c r="V51" i="15"/>
  <c r="U51" i="15"/>
  <c r="T51" i="15"/>
  <c r="X49" i="15"/>
  <c r="W49" i="15"/>
  <c r="V49" i="15"/>
  <c r="U49" i="15"/>
  <c r="T49" i="15"/>
  <c r="X47" i="15"/>
  <c r="W47" i="15"/>
  <c r="V47" i="15"/>
  <c r="U47" i="15"/>
  <c r="T47" i="15"/>
  <c r="X45" i="15"/>
  <c r="W45" i="15"/>
  <c r="V45" i="15"/>
  <c r="U45" i="15"/>
  <c r="T45" i="15"/>
  <c r="X43" i="15"/>
  <c r="W43" i="15"/>
  <c r="V43" i="15"/>
  <c r="U43" i="15"/>
  <c r="T43" i="15"/>
  <c r="X41" i="15"/>
  <c r="W41" i="15"/>
  <c r="V41" i="15"/>
  <c r="U41" i="15"/>
  <c r="T41" i="15"/>
  <c r="X39" i="15"/>
  <c r="W39" i="15"/>
  <c r="V39" i="15"/>
  <c r="U39" i="15"/>
  <c r="T39" i="15"/>
  <c r="X37" i="15"/>
  <c r="W37" i="15"/>
  <c r="V37" i="15"/>
  <c r="U37" i="15"/>
  <c r="T37" i="15"/>
  <c r="X35" i="15"/>
  <c r="W35" i="15"/>
  <c r="V35" i="15"/>
  <c r="U35" i="15"/>
  <c r="T35" i="15"/>
  <c r="X33" i="15"/>
  <c r="W33" i="15"/>
  <c r="V33" i="15"/>
  <c r="U33" i="15"/>
  <c r="T33" i="15"/>
  <c r="X31" i="15"/>
  <c r="W31" i="15"/>
  <c r="V31" i="15"/>
  <c r="U31" i="15"/>
  <c r="T31" i="15"/>
  <c r="X29" i="15"/>
  <c r="W29" i="15"/>
  <c r="V29" i="15"/>
  <c r="U29" i="15"/>
  <c r="T29" i="15"/>
  <c r="X27" i="15"/>
  <c r="W27" i="15"/>
  <c r="V27" i="15"/>
  <c r="U27" i="15"/>
  <c r="T27" i="15"/>
  <c r="X25" i="15"/>
  <c r="W25" i="15"/>
  <c r="V25" i="15"/>
  <c r="U25" i="15"/>
  <c r="T25" i="15"/>
  <c r="X23" i="15"/>
  <c r="W23" i="15"/>
  <c r="V23" i="15"/>
  <c r="U23" i="15"/>
  <c r="T23" i="15"/>
  <c r="X21" i="15"/>
  <c r="W21" i="15"/>
  <c r="V21" i="15"/>
  <c r="U21" i="15"/>
  <c r="T21" i="15"/>
  <c r="X19" i="15"/>
  <c r="W19" i="15"/>
  <c r="V19" i="15"/>
  <c r="U19" i="15"/>
  <c r="T19" i="15"/>
  <c r="X17" i="15"/>
  <c r="W17" i="15"/>
  <c r="V17" i="15"/>
  <c r="U17" i="15"/>
  <c r="T17" i="15"/>
  <c r="X15" i="15"/>
  <c r="W15" i="15"/>
  <c r="V15" i="15"/>
  <c r="U15" i="15"/>
  <c r="T15" i="15"/>
  <c r="X13" i="15"/>
  <c r="W13" i="15"/>
  <c r="V13" i="15"/>
  <c r="U13" i="15"/>
  <c r="T13" i="15"/>
  <c r="X11" i="15"/>
  <c r="W11" i="15"/>
  <c r="V11" i="15"/>
  <c r="U11" i="15"/>
  <c r="T11" i="15"/>
  <c r="X9" i="15"/>
  <c r="W9" i="15"/>
  <c r="V9" i="15"/>
  <c r="U9" i="15"/>
  <c r="T9" i="15"/>
  <c r="X7" i="15"/>
  <c r="W7" i="15"/>
  <c r="V7" i="15"/>
  <c r="U7" i="15"/>
  <c r="T7" i="15"/>
  <c r="X379" i="16"/>
  <c r="W379" i="16"/>
  <c r="V379" i="16"/>
  <c r="U379" i="16"/>
  <c r="T379" i="16"/>
  <c r="X378" i="16"/>
  <c r="W378" i="16"/>
  <c r="V378" i="16"/>
  <c r="U378" i="16"/>
  <c r="T378" i="16"/>
  <c r="X377" i="16"/>
  <c r="W377" i="16"/>
  <c r="V377" i="16"/>
  <c r="U377" i="16"/>
  <c r="T377" i="16"/>
  <c r="X376" i="16"/>
  <c r="W376" i="16"/>
  <c r="V376" i="16"/>
  <c r="U376" i="16"/>
  <c r="T376" i="16"/>
  <c r="X375" i="16"/>
  <c r="W375" i="16"/>
  <c r="V375" i="16"/>
  <c r="U375" i="16"/>
  <c r="T375" i="16"/>
  <c r="X374" i="16"/>
  <c r="W374" i="16"/>
  <c r="V374" i="16"/>
  <c r="U374" i="16"/>
  <c r="T374" i="16"/>
  <c r="X373" i="16"/>
  <c r="W373" i="16"/>
  <c r="V373" i="16"/>
  <c r="U373" i="16"/>
  <c r="T373" i="16"/>
  <c r="X372" i="16"/>
  <c r="W372" i="16"/>
  <c r="V372" i="16"/>
  <c r="U372" i="16"/>
  <c r="T372" i="16"/>
  <c r="X371" i="16"/>
  <c r="W371" i="16"/>
  <c r="V371" i="16"/>
  <c r="U371" i="16"/>
  <c r="T371" i="16"/>
  <c r="X370" i="16"/>
  <c r="W370" i="16"/>
  <c r="V370" i="16"/>
  <c r="U370" i="16"/>
  <c r="T370" i="16"/>
  <c r="X369" i="16"/>
  <c r="W369" i="16"/>
  <c r="V369" i="16"/>
  <c r="U369" i="16"/>
  <c r="T369" i="16"/>
  <c r="X368" i="16"/>
  <c r="W368" i="16"/>
  <c r="V368" i="16"/>
  <c r="U368" i="16"/>
  <c r="T368" i="16"/>
  <c r="X367" i="16"/>
  <c r="W367" i="16"/>
  <c r="V367" i="16"/>
  <c r="U367" i="16"/>
  <c r="T367" i="16"/>
  <c r="X366" i="16"/>
  <c r="W366" i="16"/>
  <c r="V366" i="16"/>
  <c r="U366" i="16"/>
  <c r="T366" i="16"/>
  <c r="X365" i="16"/>
  <c r="W365" i="16"/>
  <c r="V365" i="16"/>
  <c r="U365" i="16"/>
  <c r="T365" i="16"/>
  <c r="X364" i="16"/>
  <c r="W364" i="16"/>
  <c r="V364" i="16"/>
  <c r="U364" i="16"/>
  <c r="T364" i="16"/>
  <c r="X363" i="16"/>
  <c r="W363" i="16"/>
  <c r="V363" i="16"/>
  <c r="U363" i="16"/>
  <c r="T363" i="16"/>
  <c r="X362" i="16"/>
  <c r="W362" i="16"/>
  <c r="V362" i="16"/>
  <c r="U362" i="16"/>
  <c r="T362" i="16"/>
  <c r="X361" i="16"/>
  <c r="W361" i="16"/>
  <c r="V361" i="16"/>
  <c r="U361" i="16"/>
  <c r="T361" i="16"/>
  <c r="X360" i="16"/>
  <c r="W360" i="16"/>
  <c r="V360" i="16"/>
  <c r="U360" i="16"/>
  <c r="T360" i="16"/>
  <c r="X359" i="16"/>
  <c r="W359" i="16"/>
  <c r="V359" i="16"/>
  <c r="U359" i="16"/>
  <c r="T359" i="16"/>
  <c r="X358" i="16"/>
  <c r="W358" i="16"/>
  <c r="V358" i="16"/>
  <c r="U358" i="16"/>
  <c r="T358" i="16"/>
  <c r="X357" i="16"/>
  <c r="W357" i="16"/>
  <c r="V357" i="16"/>
  <c r="U357" i="16"/>
  <c r="T357" i="16"/>
  <c r="X356" i="16"/>
  <c r="W356" i="16"/>
  <c r="V356" i="16"/>
  <c r="U356" i="16"/>
  <c r="T356" i="16"/>
  <c r="X355" i="16"/>
  <c r="W355" i="16"/>
  <c r="V355" i="16"/>
  <c r="U355" i="16"/>
  <c r="T355" i="16"/>
  <c r="X354" i="16"/>
  <c r="W354" i="16"/>
  <c r="V354" i="16"/>
  <c r="U354" i="16"/>
  <c r="T354" i="16"/>
  <c r="X353" i="16"/>
  <c r="W353" i="16"/>
  <c r="V353" i="16"/>
  <c r="U353" i="16"/>
  <c r="T353" i="16"/>
  <c r="X352" i="16"/>
  <c r="W352" i="16"/>
  <c r="V352" i="16"/>
  <c r="U352" i="16"/>
  <c r="T352" i="16"/>
  <c r="X351" i="16"/>
  <c r="W351" i="16"/>
  <c r="V351" i="16"/>
  <c r="U351" i="16"/>
  <c r="T351" i="16"/>
  <c r="X350" i="16"/>
  <c r="W350" i="16"/>
  <c r="V350" i="16"/>
  <c r="U350" i="16"/>
  <c r="T350" i="16"/>
  <c r="X349" i="16"/>
  <c r="W349" i="16"/>
  <c r="V349" i="16"/>
  <c r="U349" i="16"/>
  <c r="T349" i="16"/>
  <c r="X348" i="16"/>
  <c r="W348" i="16"/>
  <c r="V348" i="16"/>
  <c r="U348" i="16"/>
  <c r="T348" i="16"/>
  <c r="X347" i="16"/>
  <c r="W347" i="16"/>
  <c r="V347" i="16"/>
  <c r="U347" i="16"/>
  <c r="T347" i="16"/>
  <c r="X346" i="16"/>
  <c r="W346" i="16"/>
  <c r="V346" i="16"/>
  <c r="U346" i="16"/>
  <c r="T346" i="16"/>
  <c r="X345" i="16"/>
  <c r="W345" i="16"/>
  <c r="V345" i="16"/>
  <c r="U345" i="16"/>
  <c r="T345" i="16"/>
  <c r="X344" i="16"/>
  <c r="W344" i="16"/>
  <c r="V344" i="16"/>
  <c r="U344" i="16"/>
  <c r="T344" i="16"/>
  <c r="X343" i="16"/>
  <c r="W343" i="16"/>
  <c r="V343" i="16"/>
  <c r="U343" i="16"/>
  <c r="T343" i="16"/>
  <c r="X342" i="16"/>
  <c r="W342" i="16"/>
  <c r="V342" i="16"/>
  <c r="U342" i="16"/>
  <c r="T342" i="16"/>
  <c r="X341" i="16"/>
  <c r="W341" i="16"/>
  <c r="V341" i="16"/>
  <c r="U341" i="16"/>
  <c r="T341" i="16"/>
  <c r="X340" i="16"/>
  <c r="W340" i="16"/>
  <c r="V340" i="16"/>
  <c r="U340" i="16"/>
  <c r="T340" i="16"/>
  <c r="X339" i="16"/>
  <c r="W339" i="16"/>
  <c r="V339" i="16"/>
  <c r="U339" i="16"/>
  <c r="T339" i="16"/>
  <c r="X338" i="16"/>
  <c r="W338" i="16"/>
  <c r="V338" i="16"/>
  <c r="U338" i="16"/>
  <c r="T338" i="16"/>
  <c r="X337" i="16"/>
  <c r="W337" i="16"/>
  <c r="V337" i="16"/>
  <c r="U337" i="16"/>
  <c r="T337" i="16"/>
  <c r="X336" i="16"/>
  <c r="W336" i="16"/>
  <c r="V336" i="16"/>
  <c r="U336" i="16"/>
  <c r="T336" i="16"/>
  <c r="X335" i="16"/>
  <c r="W335" i="16"/>
  <c r="V335" i="16"/>
  <c r="U335" i="16"/>
  <c r="T335" i="16"/>
  <c r="X334" i="16"/>
  <c r="W334" i="16"/>
  <c r="V334" i="16"/>
  <c r="U334" i="16"/>
  <c r="T334" i="16"/>
  <c r="X333" i="16"/>
  <c r="W333" i="16"/>
  <c r="V333" i="16"/>
  <c r="U333" i="16"/>
  <c r="T333" i="16"/>
  <c r="X332" i="16"/>
  <c r="W332" i="16"/>
  <c r="V332" i="16"/>
  <c r="U332" i="16"/>
  <c r="T332" i="16"/>
  <c r="X331" i="16"/>
  <c r="W331" i="16"/>
  <c r="V331" i="16"/>
  <c r="U331" i="16"/>
  <c r="T331" i="16"/>
  <c r="X330" i="16"/>
  <c r="W330" i="16"/>
  <c r="V330" i="16"/>
  <c r="U330" i="16"/>
  <c r="T330" i="16"/>
  <c r="X329" i="16"/>
  <c r="W329" i="16"/>
  <c r="V329" i="16"/>
  <c r="U329" i="16"/>
  <c r="T329" i="16"/>
  <c r="X328" i="16"/>
  <c r="W328" i="16"/>
  <c r="V328" i="16"/>
  <c r="U328" i="16"/>
  <c r="T328" i="16"/>
  <c r="X327" i="16"/>
  <c r="W327" i="16"/>
  <c r="V327" i="16"/>
  <c r="U327" i="16"/>
  <c r="T327" i="16"/>
  <c r="X326" i="16"/>
  <c r="W326" i="16"/>
  <c r="V326" i="16"/>
  <c r="U326" i="16"/>
  <c r="T326" i="16"/>
  <c r="X325" i="16"/>
  <c r="W325" i="16"/>
  <c r="V325" i="16"/>
  <c r="U325" i="16"/>
  <c r="T325" i="16"/>
  <c r="X324" i="16"/>
  <c r="W324" i="16"/>
  <c r="V324" i="16"/>
  <c r="U324" i="16"/>
  <c r="T324" i="16"/>
  <c r="X323" i="16"/>
  <c r="W323" i="16"/>
  <c r="V323" i="16"/>
  <c r="U323" i="16"/>
  <c r="T323" i="16"/>
  <c r="X322" i="16"/>
  <c r="W322" i="16"/>
  <c r="V322" i="16"/>
  <c r="U322" i="16"/>
  <c r="T322" i="16"/>
  <c r="X321" i="16"/>
  <c r="W321" i="16"/>
  <c r="V321" i="16"/>
  <c r="U321" i="16"/>
  <c r="T321" i="16"/>
  <c r="X320" i="16"/>
  <c r="W320" i="16"/>
  <c r="V320" i="16"/>
  <c r="U320" i="16"/>
  <c r="T320" i="16"/>
  <c r="X319" i="16"/>
  <c r="W319" i="16"/>
  <c r="V319" i="16"/>
  <c r="U319" i="16"/>
  <c r="T319" i="16"/>
  <c r="X318" i="16"/>
  <c r="W318" i="16"/>
  <c r="V318" i="16"/>
  <c r="U318" i="16"/>
  <c r="T318" i="16"/>
  <c r="X317" i="16"/>
  <c r="W317" i="16"/>
  <c r="V317" i="16"/>
  <c r="U317" i="16"/>
  <c r="T317" i="16"/>
  <c r="X316" i="16"/>
  <c r="W316" i="16"/>
  <c r="V316" i="16"/>
  <c r="U316" i="16"/>
  <c r="T316" i="16"/>
  <c r="X315" i="16"/>
  <c r="W315" i="16"/>
  <c r="V315" i="16"/>
  <c r="U315" i="16"/>
  <c r="T315" i="16"/>
  <c r="X314" i="16"/>
  <c r="W314" i="16"/>
  <c r="V314" i="16"/>
  <c r="U314" i="16"/>
  <c r="T314" i="16"/>
  <c r="X313" i="16"/>
  <c r="W313" i="16"/>
  <c r="V313" i="16"/>
  <c r="U313" i="16"/>
  <c r="T313" i="16"/>
  <c r="X312" i="16"/>
  <c r="W312" i="16"/>
  <c r="V312" i="16"/>
  <c r="U312" i="16"/>
  <c r="T312" i="16"/>
  <c r="X311" i="16"/>
  <c r="W311" i="16"/>
  <c r="V311" i="16"/>
  <c r="U311" i="16"/>
  <c r="T311" i="16"/>
  <c r="X310" i="16"/>
  <c r="W310" i="16"/>
  <c r="V310" i="16"/>
  <c r="U310" i="16"/>
  <c r="T310" i="16"/>
  <c r="X309" i="16"/>
  <c r="W309" i="16"/>
  <c r="V309" i="16"/>
  <c r="U309" i="16"/>
  <c r="T309" i="16"/>
  <c r="X308" i="16"/>
  <c r="W308" i="16"/>
  <c r="V308" i="16"/>
  <c r="U308" i="16"/>
  <c r="T308" i="16"/>
  <c r="X307" i="16"/>
  <c r="W307" i="16"/>
  <c r="V307" i="16"/>
  <c r="U307" i="16"/>
  <c r="T307" i="16"/>
  <c r="X306" i="16"/>
  <c r="W306" i="16"/>
  <c r="V306" i="16"/>
  <c r="U306" i="16"/>
  <c r="T306" i="16"/>
  <c r="X305" i="16"/>
  <c r="W305" i="16"/>
  <c r="V305" i="16"/>
  <c r="U305" i="16"/>
  <c r="T305" i="16"/>
  <c r="X304" i="16"/>
  <c r="W304" i="16"/>
  <c r="V304" i="16"/>
  <c r="U304" i="16"/>
  <c r="T304" i="16"/>
  <c r="X303" i="16"/>
  <c r="W303" i="16"/>
  <c r="V303" i="16"/>
  <c r="U303" i="16"/>
  <c r="T303" i="16"/>
  <c r="X302" i="16"/>
  <c r="W302" i="16"/>
  <c r="V302" i="16"/>
  <c r="U302" i="16"/>
  <c r="T302" i="16"/>
  <c r="X301" i="16"/>
  <c r="W301" i="16"/>
  <c r="V301" i="16"/>
  <c r="U301" i="16"/>
  <c r="T301" i="16"/>
  <c r="X300" i="16"/>
  <c r="W300" i="16"/>
  <c r="V300" i="16"/>
  <c r="U300" i="16"/>
  <c r="T300" i="16"/>
  <c r="X299" i="16"/>
  <c r="W299" i="16"/>
  <c r="V299" i="16"/>
  <c r="U299" i="16"/>
  <c r="T299" i="16"/>
  <c r="X298" i="16"/>
  <c r="W298" i="16"/>
  <c r="V298" i="16"/>
  <c r="U298" i="16"/>
  <c r="T298" i="16"/>
  <c r="X297" i="16"/>
  <c r="W297" i="16"/>
  <c r="V297" i="16"/>
  <c r="U297" i="16"/>
  <c r="T297" i="16"/>
  <c r="X296" i="16"/>
  <c r="W296" i="16"/>
  <c r="V296" i="16"/>
  <c r="U296" i="16"/>
  <c r="T296" i="16"/>
  <c r="X295" i="16"/>
  <c r="W295" i="16"/>
  <c r="V295" i="16"/>
  <c r="U295" i="16"/>
  <c r="T295" i="16"/>
  <c r="X294" i="16"/>
  <c r="W294" i="16"/>
  <c r="V294" i="16"/>
  <c r="U294" i="16"/>
  <c r="T294" i="16"/>
  <c r="X293" i="16"/>
  <c r="W293" i="16"/>
  <c r="V293" i="16"/>
  <c r="U293" i="16"/>
  <c r="T293" i="16"/>
  <c r="X292" i="16"/>
  <c r="W292" i="16"/>
  <c r="V292" i="16"/>
  <c r="U292" i="16"/>
  <c r="T292" i="16"/>
  <c r="X291" i="16"/>
  <c r="W291" i="16"/>
  <c r="V291" i="16"/>
  <c r="U291" i="16"/>
  <c r="T291" i="16"/>
  <c r="X290" i="16"/>
  <c r="W290" i="16"/>
  <c r="V290" i="16"/>
  <c r="U290" i="16"/>
  <c r="T290" i="16"/>
  <c r="X289" i="16"/>
  <c r="W289" i="16"/>
  <c r="V289" i="16"/>
  <c r="U289" i="16"/>
  <c r="T289" i="16"/>
  <c r="X288" i="16"/>
  <c r="W288" i="16"/>
  <c r="V288" i="16"/>
  <c r="U288" i="16"/>
  <c r="T288" i="16"/>
  <c r="X287" i="16"/>
  <c r="W287" i="16"/>
  <c r="V287" i="16"/>
  <c r="U287" i="16"/>
  <c r="T287" i="16"/>
  <c r="X286" i="16"/>
  <c r="W286" i="16"/>
  <c r="V286" i="16"/>
  <c r="U286" i="16"/>
  <c r="T286" i="16"/>
  <c r="X285" i="16"/>
  <c r="W285" i="16"/>
  <c r="V285" i="16"/>
  <c r="U285" i="16"/>
  <c r="T285" i="16"/>
  <c r="X284" i="16"/>
  <c r="W284" i="16"/>
  <c r="V284" i="16"/>
  <c r="U284" i="16"/>
  <c r="T284" i="16"/>
  <c r="X283" i="16"/>
  <c r="W283" i="16"/>
  <c r="V283" i="16"/>
  <c r="U283" i="16"/>
  <c r="T283" i="16"/>
  <c r="X282" i="16"/>
  <c r="W282" i="16"/>
  <c r="V282" i="16"/>
  <c r="U282" i="16"/>
  <c r="T282" i="16"/>
  <c r="X281" i="16"/>
  <c r="W281" i="16"/>
  <c r="V281" i="16"/>
  <c r="U281" i="16"/>
  <c r="T281" i="16"/>
  <c r="X280" i="16"/>
  <c r="W280" i="16"/>
  <c r="V280" i="16"/>
  <c r="U280" i="16"/>
  <c r="T280" i="16"/>
  <c r="X279" i="16"/>
  <c r="W279" i="16"/>
  <c r="V279" i="16"/>
  <c r="U279" i="16"/>
  <c r="T279" i="16"/>
  <c r="X278" i="16"/>
  <c r="W278" i="16"/>
  <c r="V278" i="16"/>
  <c r="U278" i="16"/>
  <c r="T278" i="16"/>
  <c r="X277" i="16"/>
  <c r="W277" i="16"/>
  <c r="V277" i="16"/>
  <c r="U277" i="16"/>
  <c r="T277" i="16"/>
  <c r="X276" i="16"/>
  <c r="W276" i="16"/>
  <c r="V276" i="16"/>
  <c r="U276" i="16"/>
  <c r="T276" i="16"/>
  <c r="X275" i="16"/>
  <c r="W275" i="16"/>
  <c r="V275" i="16"/>
  <c r="U275" i="16"/>
  <c r="T275" i="16"/>
  <c r="X274" i="16"/>
  <c r="W274" i="16"/>
  <c r="V274" i="16"/>
  <c r="U274" i="16"/>
  <c r="T274" i="16"/>
  <c r="X273" i="16"/>
  <c r="W273" i="16"/>
  <c r="V273" i="16"/>
  <c r="U273" i="16"/>
  <c r="T273" i="16"/>
  <c r="X272" i="16"/>
  <c r="W272" i="16"/>
  <c r="V272" i="16"/>
  <c r="U272" i="16"/>
  <c r="T272" i="16"/>
  <c r="X271" i="16"/>
  <c r="W271" i="16"/>
  <c r="V271" i="16"/>
  <c r="U271" i="16"/>
  <c r="T271" i="16"/>
  <c r="X270" i="16"/>
  <c r="W270" i="16"/>
  <c r="V270" i="16"/>
  <c r="U270" i="16"/>
  <c r="T270" i="16"/>
  <c r="X269" i="16"/>
  <c r="W269" i="16"/>
  <c r="V269" i="16"/>
  <c r="U269" i="16"/>
  <c r="T269" i="16"/>
  <c r="X268" i="16"/>
  <c r="W268" i="16"/>
  <c r="V268" i="16"/>
  <c r="U268" i="16"/>
  <c r="T268" i="16"/>
  <c r="X267" i="16"/>
  <c r="W267" i="16"/>
  <c r="V267" i="16"/>
  <c r="U267" i="16"/>
  <c r="T267" i="16"/>
  <c r="X266" i="16"/>
  <c r="W266" i="16"/>
  <c r="V266" i="16"/>
  <c r="U266" i="16"/>
  <c r="T266" i="16"/>
  <c r="X265" i="16"/>
  <c r="W265" i="16"/>
  <c r="V265" i="16"/>
  <c r="U265" i="16"/>
  <c r="T265" i="16"/>
  <c r="X264" i="16"/>
  <c r="W264" i="16"/>
  <c r="V264" i="16"/>
  <c r="U264" i="16"/>
  <c r="T264" i="16"/>
  <c r="X263" i="16"/>
  <c r="W263" i="16"/>
  <c r="V263" i="16"/>
  <c r="U263" i="16"/>
  <c r="T263" i="16"/>
  <c r="X262" i="16"/>
  <c r="W262" i="16"/>
  <c r="V262" i="16"/>
  <c r="U262" i="16"/>
  <c r="T262" i="16"/>
  <c r="X261" i="16"/>
  <c r="W261" i="16"/>
  <c r="V261" i="16"/>
  <c r="U261" i="16"/>
  <c r="T261" i="16"/>
  <c r="X260" i="16"/>
  <c r="W260" i="16"/>
  <c r="V260" i="16"/>
  <c r="U260" i="16"/>
  <c r="T260" i="16"/>
  <c r="X259" i="16"/>
  <c r="W259" i="16"/>
  <c r="V259" i="16"/>
  <c r="U259" i="16"/>
  <c r="T259" i="16"/>
  <c r="X258" i="16"/>
  <c r="W258" i="16"/>
  <c r="V258" i="16"/>
  <c r="U258" i="16"/>
  <c r="T258" i="16"/>
  <c r="X257" i="16"/>
  <c r="W257" i="16"/>
  <c r="V257" i="16"/>
  <c r="U257" i="16"/>
  <c r="T257" i="16"/>
  <c r="X256" i="16"/>
  <c r="W256" i="16"/>
  <c r="V256" i="16"/>
  <c r="U256" i="16"/>
  <c r="T256" i="16"/>
  <c r="X255" i="16"/>
  <c r="W255" i="16"/>
  <c r="V255" i="16"/>
  <c r="U255" i="16"/>
  <c r="T255" i="16"/>
  <c r="X254" i="16"/>
  <c r="W254" i="16"/>
  <c r="V254" i="16"/>
  <c r="U254" i="16"/>
  <c r="T254" i="16"/>
  <c r="X253" i="16"/>
  <c r="W253" i="16"/>
  <c r="V253" i="16"/>
  <c r="U253" i="16"/>
  <c r="T253" i="16"/>
  <c r="X252" i="16"/>
  <c r="W252" i="16"/>
  <c r="V252" i="16"/>
  <c r="U252" i="16"/>
  <c r="T252" i="16"/>
  <c r="X251" i="16"/>
  <c r="W251" i="16"/>
  <c r="V251" i="16"/>
  <c r="U251" i="16"/>
  <c r="T251" i="16"/>
  <c r="X250" i="16"/>
  <c r="W250" i="16"/>
  <c r="V250" i="16"/>
  <c r="U250" i="16"/>
  <c r="T250" i="16"/>
  <c r="X249" i="16"/>
  <c r="W249" i="16"/>
  <c r="V249" i="16"/>
  <c r="U249" i="16"/>
  <c r="T249" i="16"/>
  <c r="X248" i="16"/>
  <c r="W248" i="16"/>
  <c r="V248" i="16"/>
  <c r="U248" i="16"/>
  <c r="T248" i="16"/>
  <c r="X247" i="16"/>
  <c r="W247" i="16"/>
  <c r="V247" i="16"/>
  <c r="U247" i="16"/>
  <c r="T247" i="16"/>
  <c r="X246" i="16"/>
  <c r="W246" i="16"/>
  <c r="V246" i="16"/>
  <c r="U246" i="16"/>
  <c r="T246" i="16"/>
  <c r="X245" i="16"/>
  <c r="W245" i="16"/>
  <c r="V245" i="16"/>
  <c r="U245" i="16"/>
  <c r="T245" i="16"/>
  <c r="X244" i="16"/>
  <c r="W244" i="16"/>
  <c r="V244" i="16"/>
  <c r="U244" i="16"/>
  <c r="T244" i="16"/>
  <c r="X243" i="16"/>
  <c r="W243" i="16"/>
  <c r="V243" i="16"/>
  <c r="U243" i="16"/>
  <c r="T243" i="16"/>
  <c r="X242" i="16"/>
  <c r="W242" i="16"/>
  <c r="V242" i="16"/>
  <c r="U242" i="16"/>
  <c r="T242" i="16"/>
  <c r="X241" i="16"/>
  <c r="W241" i="16"/>
  <c r="V241" i="16"/>
  <c r="U241" i="16"/>
  <c r="T241" i="16"/>
  <c r="X240" i="16"/>
  <c r="W240" i="16"/>
  <c r="V240" i="16"/>
  <c r="U240" i="16"/>
  <c r="T240" i="16"/>
  <c r="X239" i="16"/>
  <c r="W239" i="16"/>
  <c r="V239" i="16"/>
  <c r="U239" i="16"/>
  <c r="T239" i="16"/>
  <c r="X238" i="16"/>
  <c r="W238" i="16"/>
  <c r="V238" i="16"/>
  <c r="U238" i="16"/>
  <c r="T238" i="16"/>
  <c r="X237" i="16"/>
  <c r="W237" i="16"/>
  <c r="V237" i="16"/>
  <c r="U237" i="16"/>
  <c r="T237" i="16"/>
  <c r="X236" i="16"/>
  <c r="W236" i="16"/>
  <c r="V236" i="16"/>
  <c r="U236" i="16"/>
  <c r="T236" i="16"/>
  <c r="X235" i="16"/>
  <c r="W235" i="16"/>
  <c r="V235" i="16"/>
  <c r="U235" i="16"/>
  <c r="T235" i="16"/>
  <c r="X234" i="16"/>
  <c r="W234" i="16"/>
  <c r="V234" i="16"/>
  <c r="U234" i="16"/>
  <c r="T234" i="16"/>
  <c r="X233" i="16"/>
  <c r="W233" i="16"/>
  <c r="V233" i="16"/>
  <c r="U233" i="16"/>
  <c r="T233" i="16"/>
  <c r="X232" i="16"/>
  <c r="W232" i="16"/>
  <c r="V232" i="16"/>
  <c r="U232" i="16"/>
  <c r="T232" i="16"/>
  <c r="X231" i="16"/>
  <c r="W231" i="16"/>
  <c r="V231" i="16"/>
  <c r="U231" i="16"/>
  <c r="T231" i="16"/>
  <c r="X230" i="16"/>
  <c r="W230" i="16"/>
  <c r="V230" i="16"/>
  <c r="U230" i="16"/>
  <c r="T230" i="16"/>
  <c r="X229" i="16"/>
  <c r="W229" i="16"/>
  <c r="V229" i="16"/>
  <c r="U229" i="16"/>
  <c r="T229" i="16"/>
  <c r="X228" i="16"/>
  <c r="W228" i="16"/>
  <c r="V228" i="16"/>
  <c r="U228" i="16"/>
  <c r="T228" i="16"/>
  <c r="X227" i="16"/>
  <c r="W227" i="16"/>
  <c r="V227" i="16"/>
  <c r="U227" i="16"/>
  <c r="T227" i="16"/>
  <c r="X226" i="16"/>
  <c r="W226" i="16"/>
  <c r="V226" i="16"/>
  <c r="U226" i="16"/>
  <c r="T226" i="16"/>
  <c r="X225" i="16"/>
  <c r="W225" i="16"/>
  <c r="V225" i="16"/>
  <c r="U225" i="16"/>
  <c r="T225" i="16"/>
  <c r="X224" i="16"/>
  <c r="W224" i="16"/>
  <c r="V224" i="16"/>
  <c r="U224" i="16"/>
  <c r="T224" i="16"/>
  <c r="X223" i="16"/>
  <c r="W223" i="16"/>
  <c r="V223" i="16"/>
  <c r="U223" i="16"/>
  <c r="T223" i="16"/>
  <c r="X222" i="16"/>
  <c r="W222" i="16"/>
  <c r="V222" i="16"/>
  <c r="U222" i="16"/>
  <c r="T222" i="16"/>
  <c r="X221" i="16"/>
  <c r="W221" i="16"/>
  <c r="V221" i="16"/>
  <c r="U221" i="16"/>
  <c r="T221" i="16"/>
  <c r="X220" i="16"/>
  <c r="W220" i="16"/>
  <c r="V220" i="16"/>
  <c r="U220" i="16"/>
  <c r="T220" i="16"/>
  <c r="X219" i="16"/>
  <c r="W219" i="16"/>
  <c r="V219" i="16"/>
  <c r="U219" i="16"/>
  <c r="T219" i="16"/>
  <c r="X218" i="16"/>
  <c r="W218" i="16"/>
  <c r="V218" i="16"/>
  <c r="U218" i="16"/>
  <c r="T218" i="16"/>
  <c r="X217" i="16"/>
  <c r="W217" i="16"/>
  <c r="V217" i="16"/>
  <c r="U217" i="16"/>
  <c r="T217" i="16"/>
  <c r="X216" i="16"/>
  <c r="W216" i="16"/>
  <c r="V216" i="16"/>
  <c r="U216" i="16"/>
  <c r="T216" i="16"/>
  <c r="X215" i="16"/>
  <c r="W215" i="16"/>
  <c r="V215" i="16"/>
  <c r="U215" i="16"/>
  <c r="T215" i="16"/>
  <c r="X214" i="16"/>
  <c r="W214" i="16"/>
  <c r="V214" i="16"/>
  <c r="U214" i="16"/>
  <c r="T214" i="16"/>
  <c r="X213" i="16"/>
  <c r="W213" i="16"/>
  <c r="V213" i="16"/>
  <c r="U213" i="16"/>
  <c r="T213" i="16"/>
  <c r="X212" i="16"/>
  <c r="W212" i="16"/>
  <c r="V212" i="16"/>
  <c r="U212" i="16"/>
  <c r="T212" i="16"/>
  <c r="X211" i="16"/>
  <c r="W211" i="16"/>
  <c r="V211" i="16"/>
  <c r="U211" i="16"/>
  <c r="T211" i="16"/>
  <c r="X210" i="16"/>
  <c r="W210" i="16"/>
  <c r="V210" i="16"/>
  <c r="U210" i="16"/>
  <c r="T210" i="16"/>
  <c r="X209" i="16"/>
  <c r="W209" i="16"/>
  <c r="V209" i="16"/>
  <c r="U209" i="16"/>
  <c r="T209" i="16"/>
  <c r="X208" i="16"/>
  <c r="W208" i="16"/>
  <c r="V208" i="16"/>
  <c r="U208" i="16"/>
  <c r="T208" i="16"/>
  <c r="X207" i="16"/>
  <c r="W207" i="16"/>
  <c r="V207" i="16"/>
  <c r="U207" i="16"/>
  <c r="T207" i="16"/>
  <c r="X206" i="16"/>
  <c r="W206" i="16"/>
  <c r="V206" i="16"/>
  <c r="U206" i="16"/>
  <c r="T206" i="16"/>
  <c r="X205" i="16"/>
  <c r="W205" i="16"/>
  <c r="V205" i="16"/>
  <c r="U205" i="16"/>
  <c r="T205" i="16"/>
  <c r="X204" i="16"/>
  <c r="W204" i="16"/>
  <c r="V204" i="16"/>
  <c r="U204" i="16"/>
  <c r="T204" i="16"/>
  <c r="X203" i="16"/>
  <c r="W203" i="16"/>
  <c r="V203" i="16"/>
  <c r="U203" i="16"/>
  <c r="T203" i="16"/>
  <c r="X202" i="16"/>
  <c r="W202" i="16"/>
  <c r="V202" i="16"/>
  <c r="U202" i="16"/>
  <c r="T202" i="16"/>
  <c r="X201" i="16"/>
  <c r="W201" i="16"/>
  <c r="V201" i="16"/>
  <c r="U201" i="16"/>
  <c r="T201" i="16"/>
  <c r="X200" i="16"/>
  <c r="W200" i="16"/>
  <c r="V200" i="16"/>
  <c r="U200" i="16"/>
  <c r="T200" i="16"/>
  <c r="X199" i="16"/>
  <c r="W199" i="16"/>
  <c r="V199" i="16"/>
  <c r="U199" i="16"/>
  <c r="T199" i="16"/>
  <c r="X198" i="16"/>
  <c r="W198" i="16"/>
  <c r="V198" i="16"/>
  <c r="U198" i="16"/>
  <c r="T198" i="16"/>
  <c r="X197" i="16"/>
  <c r="W197" i="16"/>
  <c r="V197" i="16"/>
  <c r="U197" i="16"/>
  <c r="T197" i="16"/>
  <c r="X196" i="16"/>
  <c r="W196" i="16"/>
  <c r="V196" i="16"/>
  <c r="U196" i="16"/>
  <c r="T196" i="16"/>
  <c r="X195" i="16"/>
  <c r="W195" i="16"/>
  <c r="V195" i="16"/>
  <c r="U195" i="16"/>
  <c r="T195" i="16"/>
  <c r="X194" i="16"/>
  <c r="W194" i="16"/>
  <c r="V194" i="16"/>
  <c r="U194" i="16"/>
  <c r="T194" i="16"/>
  <c r="X193" i="16"/>
  <c r="W193" i="16"/>
  <c r="V193" i="16"/>
  <c r="U193" i="16"/>
  <c r="T193" i="16"/>
  <c r="X192" i="16"/>
  <c r="W192" i="16"/>
  <c r="V192" i="16"/>
  <c r="U192" i="16"/>
  <c r="T192" i="16"/>
  <c r="X191" i="16"/>
  <c r="W191" i="16"/>
  <c r="V191" i="16"/>
  <c r="U191" i="16"/>
  <c r="T191" i="16"/>
  <c r="X190" i="16"/>
  <c r="W190" i="16"/>
  <c r="V190" i="16"/>
  <c r="U190" i="16"/>
  <c r="T190" i="16"/>
  <c r="X189" i="16"/>
  <c r="W189" i="16"/>
  <c r="V189" i="16"/>
  <c r="U189" i="16"/>
  <c r="T189" i="16"/>
  <c r="X188" i="16"/>
  <c r="W188" i="16"/>
  <c r="V188" i="16"/>
  <c r="U188" i="16"/>
  <c r="T188" i="16"/>
  <c r="X187" i="16"/>
  <c r="W187" i="16"/>
  <c r="V187" i="16"/>
  <c r="U187" i="16"/>
  <c r="T187" i="16"/>
  <c r="X186" i="16"/>
  <c r="W186" i="16"/>
  <c r="V186" i="16"/>
  <c r="U186" i="16"/>
  <c r="T186" i="16"/>
  <c r="X185" i="16"/>
  <c r="W185" i="16"/>
  <c r="V185" i="16"/>
  <c r="U185" i="16"/>
  <c r="T185" i="16"/>
  <c r="X184" i="16"/>
  <c r="W184" i="16"/>
  <c r="V184" i="16"/>
  <c r="U184" i="16"/>
  <c r="T184" i="16"/>
  <c r="X183" i="16"/>
  <c r="W183" i="16"/>
  <c r="V183" i="16"/>
  <c r="U183" i="16"/>
  <c r="T183" i="16"/>
  <c r="X182" i="16"/>
  <c r="W182" i="16"/>
  <c r="V182" i="16"/>
  <c r="U182" i="16"/>
  <c r="T182" i="16"/>
  <c r="X181" i="16"/>
  <c r="W181" i="16"/>
  <c r="V181" i="16"/>
  <c r="U181" i="16"/>
  <c r="T181" i="16"/>
  <c r="X180" i="16"/>
  <c r="W180" i="16"/>
  <c r="V180" i="16"/>
  <c r="U180" i="16"/>
  <c r="T180" i="16"/>
  <c r="X179" i="16"/>
  <c r="W179" i="16"/>
  <c r="V179" i="16"/>
  <c r="U179" i="16"/>
  <c r="T179" i="16"/>
  <c r="X178" i="16"/>
  <c r="W178" i="16"/>
  <c r="V178" i="16"/>
  <c r="U178" i="16"/>
  <c r="T178" i="16"/>
  <c r="X177" i="16"/>
  <c r="W177" i="16"/>
  <c r="V177" i="16"/>
  <c r="U177" i="16"/>
  <c r="T177" i="16"/>
  <c r="X176" i="16"/>
  <c r="W176" i="16"/>
  <c r="V176" i="16"/>
  <c r="U176" i="16"/>
  <c r="T176" i="16"/>
  <c r="X175" i="16"/>
  <c r="W175" i="16"/>
  <c r="V175" i="16"/>
  <c r="U175" i="16"/>
  <c r="T175" i="16"/>
  <c r="X174" i="16"/>
  <c r="W174" i="16"/>
  <c r="V174" i="16"/>
  <c r="U174" i="16"/>
  <c r="T174" i="16"/>
  <c r="X173" i="16"/>
  <c r="W173" i="16"/>
  <c r="V173" i="16"/>
  <c r="U173" i="16"/>
  <c r="T173" i="16"/>
  <c r="X172" i="16"/>
  <c r="W172" i="16"/>
  <c r="V172" i="16"/>
  <c r="U172" i="16"/>
  <c r="T172" i="16"/>
  <c r="X171" i="16"/>
  <c r="W171" i="16"/>
  <c r="V171" i="16"/>
  <c r="U171" i="16"/>
  <c r="T171" i="16"/>
  <c r="X170" i="16"/>
  <c r="W170" i="16"/>
  <c r="V170" i="16"/>
  <c r="U170" i="16"/>
  <c r="T170" i="16"/>
  <c r="X169" i="16"/>
  <c r="W169" i="16"/>
  <c r="V169" i="16"/>
  <c r="U169" i="16"/>
  <c r="T169" i="16"/>
  <c r="X168" i="16"/>
  <c r="W168" i="16"/>
  <c r="V168" i="16"/>
  <c r="U168" i="16"/>
  <c r="T168" i="16"/>
  <c r="X167" i="16"/>
  <c r="W167" i="16"/>
  <c r="V167" i="16"/>
  <c r="U167" i="16"/>
  <c r="T167" i="16"/>
  <c r="X166" i="16"/>
  <c r="W166" i="16"/>
  <c r="V166" i="16"/>
  <c r="U166" i="16"/>
  <c r="T166" i="16"/>
  <c r="X165" i="16"/>
  <c r="W165" i="16"/>
  <c r="V165" i="16"/>
  <c r="U165" i="16"/>
  <c r="T165" i="16"/>
  <c r="X164" i="16"/>
  <c r="W164" i="16"/>
  <c r="V164" i="16"/>
  <c r="U164" i="16"/>
  <c r="T164" i="16"/>
  <c r="X163" i="16"/>
  <c r="W163" i="16"/>
  <c r="V163" i="16"/>
  <c r="U163" i="16"/>
  <c r="T163" i="16"/>
  <c r="X162" i="16"/>
  <c r="W162" i="16"/>
  <c r="V162" i="16"/>
  <c r="U162" i="16"/>
  <c r="T162" i="16"/>
  <c r="X161" i="16"/>
  <c r="W161" i="16"/>
  <c r="V161" i="16"/>
  <c r="U161" i="16"/>
  <c r="T161" i="16"/>
  <c r="X160" i="16"/>
  <c r="W160" i="16"/>
  <c r="V160" i="16"/>
  <c r="U160" i="16"/>
  <c r="T160" i="16"/>
  <c r="X159" i="16"/>
  <c r="W159" i="16"/>
  <c r="V159" i="16"/>
  <c r="U159" i="16"/>
  <c r="T159" i="16"/>
  <c r="X158" i="16"/>
  <c r="W158" i="16"/>
  <c r="V158" i="16"/>
  <c r="U158" i="16"/>
  <c r="T158" i="16"/>
  <c r="X157" i="16"/>
  <c r="W157" i="16"/>
  <c r="V157" i="16"/>
  <c r="U157" i="16"/>
  <c r="T157" i="16"/>
  <c r="X156" i="16"/>
  <c r="W156" i="16"/>
  <c r="V156" i="16"/>
  <c r="U156" i="16"/>
  <c r="T156" i="16"/>
  <c r="X155" i="16"/>
  <c r="W155" i="16"/>
  <c r="V155" i="16"/>
  <c r="U155" i="16"/>
  <c r="T155" i="16"/>
  <c r="X154" i="16"/>
  <c r="W154" i="16"/>
  <c r="V154" i="16"/>
  <c r="U154" i="16"/>
  <c r="T154" i="16"/>
  <c r="X153" i="16"/>
  <c r="W153" i="16"/>
  <c r="V153" i="16"/>
  <c r="U153" i="16"/>
  <c r="T153" i="16"/>
  <c r="X152" i="16"/>
  <c r="W152" i="16"/>
  <c r="V152" i="16"/>
  <c r="U152" i="16"/>
  <c r="T152" i="16"/>
  <c r="X151" i="16"/>
  <c r="W151" i="16"/>
  <c r="V151" i="16"/>
  <c r="U151" i="16"/>
  <c r="T151" i="16"/>
  <c r="X150" i="16"/>
  <c r="W150" i="16"/>
  <c r="V150" i="16"/>
  <c r="U150" i="16"/>
  <c r="T150" i="16"/>
  <c r="X149" i="16"/>
  <c r="W149" i="16"/>
  <c r="V149" i="16"/>
  <c r="U149" i="16"/>
  <c r="T149" i="16"/>
  <c r="X148" i="16"/>
  <c r="W148" i="16"/>
  <c r="V148" i="16"/>
  <c r="U148" i="16"/>
  <c r="T148" i="16"/>
  <c r="X147" i="16"/>
  <c r="W147" i="16"/>
  <c r="V147" i="16"/>
  <c r="U147" i="16"/>
  <c r="T147" i="16"/>
  <c r="X146" i="16"/>
  <c r="W146" i="16"/>
  <c r="V146" i="16"/>
  <c r="U146" i="16"/>
  <c r="T146" i="16"/>
  <c r="X145" i="16"/>
  <c r="W145" i="16"/>
  <c r="V145" i="16"/>
  <c r="U145" i="16"/>
  <c r="T145" i="16"/>
  <c r="X144" i="16"/>
  <c r="W144" i="16"/>
  <c r="V144" i="16"/>
  <c r="U144" i="16"/>
  <c r="T144" i="16"/>
  <c r="X143" i="16"/>
  <c r="W143" i="16"/>
  <c r="V143" i="16"/>
  <c r="U143" i="16"/>
  <c r="T143" i="16"/>
  <c r="X142" i="16"/>
  <c r="W142" i="16"/>
  <c r="V142" i="16"/>
  <c r="U142" i="16"/>
  <c r="T142" i="16"/>
  <c r="X141" i="16"/>
  <c r="W141" i="16"/>
  <c r="V141" i="16"/>
  <c r="U141" i="16"/>
  <c r="T141" i="16"/>
  <c r="X140" i="16"/>
  <c r="W140" i="16"/>
  <c r="V140" i="16"/>
  <c r="U140" i="16"/>
  <c r="T140" i="16"/>
  <c r="X139" i="16"/>
  <c r="W139" i="16"/>
  <c r="V139" i="16"/>
  <c r="U139" i="16"/>
  <c r="T139" i="16"/>
  <c r="X138" i="16"/>
  <c r="W138" i="16"/>
  <c r="V138" i="16"/>
  <c r="U138" i="16"/>
  <c r="T138" i="16"/>
  <c r="X137" i="16"/>
  <c r="W137" i="16"/>
  <c r="V137" i="16"/>
  <c r="U137" i="16"/>
  <c r="T137" i="16"/>
  <c r="X136" i="16"/>
  <c r="W136" i="16"/>
  <c r="V136" i="16"/>
  <c r="U136" i="16"/>
  <c r="T136" i="16"/>
  <c r="X135" i="16"/>
  <c r="W135" i="16"/>
  <c r="V135" i="16"/>
  <c r="U135" i="16"/>
  <c r="T135" i="16"/>
  <c r="X134" i="16"/>
  <c r="W134" i="16"/>
  <c r="V134" i="16"/>
  <c r="U134" i="16"/>
  <c r="T134" i="16"/>
  <c r="X133" i="16"/>
  <c r="W133" i="16"/>
  <c r="V133" i="16"/>
  <c r="U133" i="16"/>
  <c r="T133" i="16"/>
  <c r="X132" i="16"/>
  <c r="W132" i="16"/>
  <c r="V132" i="16"/>
  <c r="U132" i="16"/>
  <c r="T132" i="16"/>
  <c r="X131" i="16"/>
  <c r="W131" i="16"/>
  <c r="V131" i="16"/>
  <c r="U131" i="16"/>
  <c r="T131" i="16"/>
  <c r="X130" i="16"/>
  <c r="W130" i="16"/>
  <c r="V130" i="16"/>
  <c r="U130" i="16"/>
  <c r="T130" i="16"/>
  <c r="X129" i="16"/>
  <c r="W129" i="16"/>
  <c r="V129" i="16"/>
  <c r="U129" i="16"/>
  <c r="T129" i="16"/>
  <c r="X128" i="16"/>
  <c r="W128" i="16"/>
  <c r="V128" i="16"/>
  <c r="U128" i="16"/>
  <c r="T128" i="16"/>
  <c r="X127" i="16"/>
  <c r="W127" i="16"/>
  <c r="V127" i="16"/>
  <c r="U127" i="16"/>
  <c r="T127" i="16"/>
  <c r="X126" i="16"/>
  <c r="W126" i="16"/>
  <c r="V126" i="16"/>
  <c r="U126" i="16"/>
  <c r="T126" i="16"/>
  <c r="X125" i="16"/>
  <c r="W125" i="16"/>
  <c r="V125" i="16"/>
  <c r="U125" i="16"/>
  <c r="T125" i="16"/>
  <c r="X124" i="16"/>
  <c r="W124" i="16"/>
  <c r="V124" i="16"/>
  <c r="U124" i="16"/>
  <c r="T124" i="16"/>
  <c r="X123" i="16"/>
  <c r="W123" i="16"/>
  <c r="V123" i="16"/>
  <c r="U123" i="16"/>
  <c r="T123" i="16"/>
  <c r="X122" i="16"/>
  <c r="W122" i="16"/>
  <c r="V122" i="16"/>
  <c r="U122" i="16"/>
  <c r="T122" i="16"/>
  <c r="X121" i="16"/>
  <c r="W121" i="16"/>
  <c r="V121" i="16"/>
  <c r="U121" i="16"/>
  <c r="T121" i="16"/>
  <c r="X120" i="16"/>
  <c r="W120" i="16"/>
  <c r="V120" i="16"/>
  <c r="U120" i="16"/>
  <c r="T120" i="16"/>
  <c r="X119" i="16"/>
  <c r="W119" i="16"/>
  <c r="V119" i="16"/>
  <c r="U119" i="16"/>
  <c r="T119" i="16"/>
  <c r="X118" i="16"/>
  <c r="W118" i="16"/>
  <c r="V118" i="16"/>
  <c r="U118" i="16"/>
  <c r="T118" i="16"/>
  <c r="X117" i="16"/>
  <c r="W117" i="16"/>
  <c r="V117" i="16"/>
  <c r="U117" i="16"/>
  <c r="T117" i="16"/>
  <c r="X116" i="16"/>
  <c r="W116" i="16"/>
  <c r="V116" i="16"/>
  <c r="U116" i="16"/>
  <c r="T116" i="16"/>
  <c r="X115" i="16"/>
  <c r="W115" i="16"/>
  <c r="V115" i="16"/>
  <c r="U115" i="16"/>
  <c r="T115" i="16"/>
  <c r="X114" i="16"/>
  <c r="W114" i="16"/>
  <c r="V114" i="16"/>
  <c r="U114" i="16"/>
  <c r="T114" i="16"/>
  <c r="X113" i="16"/>
  <c r="W113" i="16"/>
  <c r="V113" i="16"/>
  <c r="U113" i="16"/>
  <c r="T113" i="16"/>
  <c r="X112" i="16"/>
  <c r="W112" i="16"/>
  <c r="V112" i="16"/>
  <c r="U112" i="16"/>
  <c r="T112" i="16"/>
  <c r="X111" i="16"/>
  <c r="W111" i="16"/>
  <c r="V111" i="16"/>
  <c r="U111" i="16"/>
  <c r="T111" i="16"/>
  <c r="X110" i="16"/>
  <c r="W110" i="16"/>
  <c r="V110" i="16"/>
  <c r="U110" i="16"/>
  <c r="T110" i="16"/>
  <c r="X109" i="16"/>
  <c r="W109" i="16"/>
  <c r="V109" i="16"/>
  <c r="U109" i="16"/>
  <c r="T109" i="16"/>
  <c r="X108" i="16"/>
  <c r="W108" i="16"/>
  <c r="V108" i="16"/>
  <c r="U108" i="16"/>
  <c r="T108" i="16"/>
  <c r="X107" i="16"/>
  <c r="W107" i="16"/>
  <c r="V107" i="16"/>
  <c r="U107" i="16"/>
  <c r="T107" i="16"/>
  <c r="X106" i="16"/>
  <c r="W106" i="16"/>
  <c r="V106" i="16"/>
  <c r="U106" i="16"/>
  <c r="T106" i="16"/>
  <c r="X105" i="16"/>
  <c r="W105" i="16"/>
  <c r="V105" i="16"/>
  <c r="U105" i="16"/>
  <c r="T105" i="16"/>
  <c r="X104" i="16"/>
  <c r="W104" i="16"/>
  <c r="V104" i="16"/>
  <c r="U104" i="16"/>
  <c r="T104" i="16"/>
  <c r="X103" i="16"/>
  <c r="W103" i="16"/>
  <c r="V103" i="16"/>
  <c r="U103" i="16"/>
  <c r="T103" i="16"/>
  <c r="X102" i="16"/>
  <c r="W102" i="16"/>
  <c r="V102" i="16"/>
  <c r="U102" i="16"/>
  <c r="T102" i="16"/>
  <c r="X101" i="16"/>
  <c r="W101" i="16"/>
  <c r="V101" i="16"/>
  <c r="U101" i="16"/>
  <c r="T101" i="16"/>
  <c r="X100" i="16"/>
  <c r="W100" i="16"/>
  <c r="V100" i="16"/>
  <c r="U100" i="16"/>
  <c r="T100" i="16"/>
  <c r="X99" i="16"/>
  <c r="W99" i="16"/>
  <c r="V99" i="16"/>
  <c r="U99" i="16"/>
  <c r="T99" i="16"/>
  <c r="X98" i="16"/>
  <c r="W98" i="16"/>
  <c r="V98" i="16"/>
  <c r="U98" i="16"/>
  <c r="T98" i="16"/>
  <c r="X97" i="16"/>
  <c r="W97" i="16"/>
  <c r="V97" i="16"/>
  <c r="U97" i="16"/>
  <c r="T97" i="16"/>
  <c r="X96" i="16"/>
  <c r="W96" i="16"/>
  <c r="V96" i="16"/>
  <c r="U96" i="16"/>
  <c r="T96" i="16"/>
  <c r="X95" i="16"/>
  <c r="W95" i="16"/>
  <c r="V95" i="16"/>
  <c r="U95" i="16"/>
  <c r="T95" i="16"/>
  <c r="X94" i="16"/>
  <c r="W94" i="16"/>
  <c r="V94" i="16"/>
  <c r="U94" i="16"/>
  <c r="T94" i="16"/>
  <c r="X93" i="16"/>
  <c r="W93" i="16"/>
  <c r="V93" i="16"/>
  <c r="U93" i="16"/>
  <c r="T93" i="16"/>
  <c r="X92" i="16"/>
  <c r="W92" i="16"/>
  <c r="V92" i="16"/>
  <c r="U92" i="16"/>
  <c r="T92" i="16"/>
  <c r="X91" i="16"/>
  <c r="W91" i="16"/>
  <c r="V91" i="16"/>
  <c r="U91" i="16"/>
  <c r="T91" i="16"/>
  <c r="X90" i="16"/>
  <c r="W90" i="16"/>
  <c r="V90" i="16"/>
  <c r="U90" i="16"/>
  <c r="T90" i="16"/>
  <c r="X89" i="16"/>
  <c r="W89" i="16"/>
  <c r="V89" i="16"/>
  <c r="U89" i="16"/>
  <c r="T89" i="16"/>
  <c r="X88" i="16"/>
  <c r="W88" i="16"/>
  <c r="V88" i="16"/>
  <c r="U88" i="16"/>
  <c r="T88" i="16"/>
  <c r="X87" i="16"/>
  <c r="W87" i="16"/>
  <c r="V87" i="16"/>
  <c r="U87" i="16"/>
  <c r="T87" i="16"/>
  <c r="X86" i="16"/>
  <c r="W86" i="16"/>
  <c r="V86" i="16"/>
  <c r="U86" i="16"/>
  <c r="T86" i="16"/>
  <c r="X85" i="16"/>
  <c r="W85" i="16"/>
  <c r="V85" i="16"/>
  <c r="U85" i="16"/>
  <c r="T85" i="16"/>
  <c r="X84" i="16"/>
  <c r="W84" i="16"/>
  <c r="V84" i="16"/>
  <c r="U84" i="16"/>
  <c r="T84" i="16"/>
  <c r="X83" i="16"/>
  <c r="W83" i="16"/>
  <c r="V83" i="16"/>
  <c r="U83" i="16"/>
  <c r="T83" i="16"/>
  <c r="X82" i="16"/>
  <c r="W82" i="16"/>
  <c r="V82" i="16"/>
  <c r="U82" i="16"/>
  <c r="T82" i="16"/>
  <c r="X81" i="16"/>
  <c r="W81" i="16"/>
  <c r="V81" i="16"/>
  <c r="U81" i="16"/>
  <c r="T81" i="16"/>
  <c r="X80" i="16"/>
  <c r="W80" i="16"/>
  <c r="V80" i="16"/>
  <c r="U80" i="16"/>
  <c r="T80" i="16"/>
  <c r="X79" i="16"/>
  <c r="W79" i="16"/>
  <c r="V79" i="16"/>
  <c r="U79" i="16"/>
  <c r="T79" i="16"/>
  <c r="X78" i="16"/>
  <c r="W78" i="16"/>
  <c r="V78" i="16"/>
  <c r="U78" i="16"/>
  <c r="T78" i="16"/>
  <c r="X77" i="16"/>
  <c r="W77" i="16"/>
  <c r="V77" i="16"/>
  <c r="U77" i="16"/>
  <c r="T77" i="16"/>
  <c r="X76" i="16"/>
  <c r="W76" i="16"/>
  <c r="V76" i="16"/>
  <c r="U76" i="16"/>
  <c r="T76" i="16"/>
  <c r="X75" i="16"/>
  <c r="W75" i="16"/>
  <c r="V75" i="16"/>
  <c r="U75" i="16"/>
  <c r="T75" i="16"/>
  <c r="X74" i="16"/>
  <c r="W74" i="16"/>
  <c r="V74" i="16"/>
  <c r="U74" i="16"/>
  <c r="T74" i="16"/>
  <c r="X73" i="16"/>
  <c r="W73" i="16"/>
  <c r="V73" i="16"/>
  <c r="U73" i="16"/>
  <c r="T73" i="16"/>
  <c r="X72" i="16"/>
  <c r="W72" i="16"/>
  <c r="V72" i="16"/>
  <c r="U72" i="16"/>
  <c r="T72" i="16"/>
  <c r="X71" i="16"/>
  <c r="W71" i="16"/>
  <c r="V71" i="16"/>
  <c r="U71" i="16"/>
  <c r="T71" i="16"/>
  <c r="X70" i="16"/>
  <c r="W70" i="16"/>
  <c r="V70" i="16"/>
  <c r="U70" i="16"/>
  <c r="T70" i="16"/>
  <c r="X69" i="16"/>
  <c r="W69" i="16"/>
  <c r="V69" i="16"/>
  <c r="U69" i="16"/>
  <c r="T69" i="16"/>
  <c r="X68" i="16"/>
  <c r="W68" i="16"/>
  <c r="V68" i="16"/>
  <c r="U68" i="16"/>
  <c r="T68" i="16"/>
  <c r="X67" i="16"/>
  <c r="W67" i="16"/>
  <c r="V67" i="16"/>
  <c r="U67" i="16"/>
  <c r="T67" i="16"/>
  <c r="X66" i="16"/>
  <c r="W66" i="16"/>
  <c r="V66" i="16"/>
  <c r="U66" i="16"/>
  <c r="T66" i="16"/>
  <c r="X65" i="16"/>
  <c r="W65" i="16"/>
  <c r="V65" i="16"/>
  <c r="U65" i="16"/>
  <c r="T65" i="16"/>
  <c r="X64" i="16"/>
  <c r="W64" i="16"/>
  <c r="V64" i="16"/>
  <c r="U64" i="16"/>
  <c r="T64" i="16"/>
  <c r="X63" i="16"/>
  <c r="W63" i="16"/>
  <c r="V63" i="16"/>
  <c r="U63" i="16"/>
  <c r="T63" i="16"/>
  <c r="X62" i="16"/>
  <c r="W62" i="16"/>
  <c r="V62" i="16"/>
  <c r="U62" i="16"/>
  <c r="T62" i="16"/>
  <c r="X61" i="16"/>
  <c r="W61" i="16"/>
  <c r="V61" i="16"/>
  <c r="U61" i="16"/>
  <c r="T61" i="16"/>
  <c r="X60" i="16"/>
  <c r="W60" i="16"/>
  <c r="V60" i="16"/>
  <c r="U60" i="16"/>
  <c r="T60" i="16"/>
  <c r="X59" i="16"/>
  <c r="W59" i="16"/>
  <c r="V59" i="16"/>
  <c r="U59" i="16"/>
  <c r="T59" i="16"/>
  <c r="X58" i="16"/>
  <c r="W58" i="16"/>
  <c r="V58" i="16"/>
  <c r="U58" i="16"/>
  <c r="T58" i="16"/>
  <c r="X57" i="16"/>
  <c r="W57" i="16"/>
  <c r="V57" i="16"/>
  <c r="U57" i="16"/>
  <c r="T57" i="16"/>
  <c r="X56" i="16"/>
  <c r="W56" i="16"/>
  <c r="V56" i="16"/>
  <c r="U56" i="16"/>
  <c r="T56" i="16"/>
  <c r="X55" i="16"/>
  <c r="W55" i="16"/>
  <c r="V55" i="16"/>
  <c r="U55" i="16"/>
  <c r="T55" i="16"/>
  <c r="X54" i="16"/>
  <c r="W54" i="16"/>
  <c r="V54" i="16"/>
  <c r="U54" i="16"/>
  <c r="T54" i="16"/>
  <c r="X53" i="16"/>
  <c r="W53" i="16"/>
  <c r="V53" i="16"/>
  <c r="U53" i="16"/>
  <c r="T53" i="16"/>
  <c r="X52" i="16"/>
  <c r="W52" i="16"/>
  <c r="V52" i="16"/>
  <c r="U52" i="16"/>
  <c r="T52" i="16"/>
  <c r="X51" i="16"/>
  <c r="W51" i="16"/>
  <c r="V51" i="16"/>
  <c r="U51" i="16"/>
  <c r="T51" i="16"/>
  <c r="X50" i="16"/>
  <c r="W50" i="16"/>
  <c r="V50" i="16"/>
  <c r="U50" i="16"/>
  <c r="T50" i="16"/>
  <c r="X49" i="16"/>
  <c r="W49" i="16"/>
  <c r="V49" i="16"/>
  <c r="U49" i="16"/>
  <c r="T49" i="16"/>
  <c r="X48" i="16"/>
  <c r="W48" i="16"/>
  <c r="V48" i="16"/>
  <c r="U48" i="16"/>
  <c r="T48" i="16"/>
  <c r="X47" i="16"/>
  <c r="W47" i="16"/>
  <c r="V47" i="16"/>
  <c r="U47" i="16"/>
  <c r="T47" i="16"/>
  <c r="X46" i="16"/>
  <c r="W46" i="16"/>
  <c r="V46" i="16"/>
  <c r="U46" i="16"/>
  <c r="T46" i="16"/>
  <c r="X45" i="16"/>
  <c r="W45" i="16"/>
  <c r="V45" i="16"/>
  <c r="U45" i="16"/>
  <c r="T45" i="16"/>
  <c r="X44" i="16"/>
  <c r="W44" i="16"/>
  <c r="V44" i="16"/>
  <c r="U44" i="16"/>
  <c r="T44" i="16"/>
  <c r="X43" i="16"/>
  <c r="W43" i="16"/>
  <c r="V43" i="16"/>
  <c r="U43" i="16"/>
  <c r="T43" i="16"/>
  <c r="X42" i="16"/>
  <c r="W42" i="16"/>
  <c r="V42" i="16"/>
  <c r="U42" i="16"/>
  <c r="T42" i="16"/>
  <c r="X41" i="16"/>
  <c r="W41" i="16"/>
  <c r="V41" i="16"/>
  <c r="U41" i="16"/>
  <c r="T41" i="16"/>
  <c r="X40" i="16"/>
  <c r="W40" i="16"/>
  <c r="V40" i="16"/>
  <c r="U40" i="16"/>
  <c r="T40" i="16"/>
  <c r="X39" i="16"/>
  <c r="W39" i="16"/>
  <c r="V39" i="16"/>
  <c r="U39" i="16"/>
  <c r="T39" i="16"/>
  <c r="X38" i="16"/>
  <c r="W38" i="16"/>
  <c r="V38" i="16"/>
  <c r="U38" i="16"/>
  <c r="T38" i="16"/>
  <c r="X37" i="16"/>
  <c r="W37" i="16"/>
  <c r="V37" i="16"/>
  <c r="U37" i="16"/>
  <c r="T37" i="16"/>
  <c r="X36" i="16"/>
  <c r="W36" i="16"/>
  <c r="V36" i="16"/>
  <c r="U36" i="16"/>
  <c r="T36" i="16"/>
  <c r="X35" i="16"/>
  <c r="W35" i="16"/>
  <c r="V35" i="16"/>
  <c r="U35" i="16"/>
  <c r="T35" i="16"/>
  <c r="X34" i="16"/>
  <c r="W34" i="16"/>
  <c r="V34" i="16"/>
  <c r="U34" i="16"/>
  <c r="T34" i="16"/>
  <c r="X33" i="16"/>
  <c r="W33" i="16"/>
  <c r="V33" i="16"/>
  <c r="U33" i="16"/>
  <c r="T33" i="16"/>
  <c r="X32" i="16"/>
  <c r="W32" i="16"/>
  <c r="V32" i="16"/>
  <c r="U32" i="16"/>
  <c r="T32" i="16"/>
  <c r="X31" i="16"/>
  <c r="W31" i="16"/>
  <c r="V31" i="16"/>
  <c r="U31" i="16"/>
  <c r="T31" i="16"/>
  <c r="X30" i="16"/>
  <c r="W30" i="16"/>
  <c r="V30" i="16"/>
  <c r="U30" i="16"/>
  <c r="T30" i="16"/>
  <c r="X29" i="16"/>
  <c r="W29" i="16"/>
  <c r="V29" i="16"/>
  <c r="U29" i="16"/>
  <c r="T29" i="16"/>
  <c r="X28" i="16"/>
  <c r="W28" i="16"/>
  <c r="V28" i="16"/>
  <c r="U28" i="16"/>
  <c r="T28" i="16"/>
  <c r="X27" i="16"/>
  <c r="W27" i="16"/>
  <c r="V27" i="16"/>
  <c r="U27" i="16"/>
  <c r="T27" i="16"/>
  <c r="X26" i="16"/>
  <c r="W26" i="16"/>
  <c r="V26" i="16"/>
  <c r="U26" i="16"/>
  <c r="T26" i="16"/>
  <c r="X25" i="16"/>
  <c r="W25" i="16"/>
  <c r="V25" i="16"/>
  <c r="U25" i="16"/>
  <c r="T25" i="16"/>
  <c r="X24" i="16"/>
  <c r="W24" i="16"/>
  <c r="V24" i="16"/>
  <c r="U24" i="16"/>
  <c r="T24" i="16"/>
  <c r="X23" i="16"/>
  <c r="W23" i="16"/>
  <c r="V23" i="16"/>
  <c r="U23" i="16"/>
  <c r="T23" i="16"/>
  <c r="X22" i="16"/>
  <c r="W22" i="16"/>
  <c r="V22" i="16"/>
  <c r="U22" i="16"/>
  <c r="T22" i="16"/>
  <c r="X21" i="16"/>
  <c r="W21" i="16"/>
  <c r="V21" i="16"/>
  <c r="U21" i="16"/>
  <c r="T21" i="16"/>
  <c r="X20" i="16"/>
  <c r="W20" i="16"/>
  <c r="V20" i="16"/>
  <c r="U20" i="16"/>
  <c r="T20" i="16"/>
  <c r="X19" i="16"/>
  <c r="W19" i="16"/>
  <c r="V19" i="16"/>
  <c r="U19" i="16"/>
  <c r="T19" i="16"/>
  <c r="X18" i="16"/>
  <c r="W18" i="16"/>
  <c r="V18" i="16"/>
  <c r="U18" i="16"/>
  <c r="T18" i="16"/>
  <c r="X17" i="16"/>
  <c r="W17" i="16"/>
  <c r="V17" i="16"/>
  <c r="U17" i="16"/>
  <c r="T17" i="16"/>
  <c r="X16" i="16"/>
  <c r="W16" i="16"/>
  <c r="V16" i="16"/>
  <c r="U16" i="16"/>
  <c r="T16" i="16"/>
  <c r="X15" i="16"/>
  <c r="W15" i="16"/>
  <c r="V15" i="16"/>
  <c r="U15" i="16"/>
  <c r="T15" i="16"/>
  <c r="X14" i="16"/>
  <c r="W14" i="16"/>
  <c r="V14" i="16"/>
  <c r="U14" i="16"/>
  <c r="T14" i="16"/>
  <c r="X13" i="16"/>
  <c r="W13" i="16"/>
  <c r="V13" i="16"/>
  <c r="U13" i="16"/>
  <c r="T13" i="16"/>
  <c r="X12" i="16"/>
  <c r="W12" i="16"/>
  <c r="V12" i="16"/>
  <c r="U12" i="16"/>
  <c r="T12" i="16"/>
  <c r="X11" i="16"/>
  <c r="W11" i="16"/>
  <c r="V11" i="16"/>
  <c r="U11" i="16"/>
  <c r="T11" i="16"/>
  <c r="X10" i="16"/>
  <c r="W10" i="16"/>
  <c r="V10" i="16"/>
  <c r="U10" i="16"/>
  <c r="T10" i="16"/>
  <c r="X9" i="16"/>
  <c r="W9" i="16"/>
  <c r="V9" i="16"/>
  <c r="U9" i="16"/>
  <c r="T9" i="16"/>
  <c r="X8" i="16"/>
  <c r="W8" i="16"/>
  <c r="V8" i="16"/>
  <c r="U8" i="16"/>
  <c r="T8" i="16"/>
  <c r="X7" i="16"/>
  <c r="W7" i="16"/>
  <c r="V7" i="16"/>
  <c r="U7" i="16"/>
  <c r="T7" i="16"/>
  <c r="X6" i="16"/>
  <c r="W6" i="16"/>
  <c r="V6" i="16"/>
  <c r="U6" i="16"/>
  <c r="T6" i="16"/>
  <c r="Y16" i="24"/>
  <c r="U17" i="24"/>
  <c r="Y17" i="24"/>
  <c r="HG433" i="9" l="1"/>
  <c r="HF433" i="9"/>
  <c r="HC433" i="9"/>
  <c r="HB433" i="9"/>
  <c r="GY433" i="9"/>
  <c r="GQ433" i="9"/>
  <c r="GP433" i="9"/>
  <c r="GM433" i="9"/>
  <c r="GU433" i="9" s="1"/>
  <c r="GL433" i="9"/>
  <c r="GT433" i="9" s="1"/>
  <c r="GE433" i="9"/>
  <c r="GD433" i="9"/>
  <c r="GC433" i="9"/>
  <c r="GB433" i="9"/>
  <c r="FY433" i="9"/>
  <c r="FX433" i="9"/>
  <c r="FU433" i="9"/>
  <c r="FT433" i="9"/>
  <c r="FM433" i="9"/>
  <c r="FL433" i="9"/>
  <c r="EY433" i="9"/>
  <c r="EX433" i="9"/>
  <c r="EW433" i="9"/>
  <c r="EV433" i="9"/>
  <c r="ES433" i="9"/>
  <c r="ER433" i="9"/>
  <c r="EO433" i="9"/>
  <c r="EN433" i="9"/>
  <c r="EI433" i="9"/>
  <c r="EH433" i="9"/>
  <c r="EG433" i="9"/>
  <c r="EF433" i="9"/>
  <c r="EC433" i="9"/>
  <c r="FI433" i="9" s="1"/>
  <c r="EB433" i="9"/>
  <c r="FH433" i="9" s="1"/>
  <c r="DY433" i="9"/>
  <c r="FE433" i="9" s="1"/>
  <c r="DX433" i="9"/>
  <c r="FD433" i="9" s="1"/>
  <c r="FN433" i="9" s="1"/>
  <c r="EJ433" i="9" s="1"/>
  <c r="CO433" i="9"/>
  <c r="CN433" i="9"/>
  <c r="CK433" i="9"/>
  <c r="CJ433" i="9"/>
  <c r="CG433" i="9"/>
  <c r="GI433" i="9" s="1"/>
  <c r="CF433" i="9"/>
  <c r="GH433" i="9" s="1"/>
  <c r="CA433" i="9"/>
  <c r="CQ433" i="9" s="1"/>
  <c r="CS433" i="9" s="1"/>
  <c r="BZ433" i="9"/>
  <c r="CP433" i="9" s="1"/>
  <c r="CR433" i="9" s="1"/>
  <c r="BY433" i="9"/>
  <c r="DE433" i="9" s="1"/>
  <c r="BX433" i="9"/>
  <c r="DD433" i="9" s="1"/>
  <c r="BU433" i="9"/>
  <c r="DA433" i="9" s="1"/>
  <c r="BT433" i="9"/>
  <c r="CZ433" i="9" s="1"/>
  <c r="BQ433" i="9"/>
  <c r="CW433" i="9" s="1"/>
  <c r="DG433" i="9" s="1"/>
  <c r="CC433" i="9" s="1"/>
  <c r="DI433" i="9" s="1"/>
  <c r="BP433" i="9"/>
  <c r="CV433" i="9" s="1"/>
  <c r="BI433" i="9"/>
  <c r="BH433" i="9"/>
  <c r="AU433" i="9"/>
  <c r="AT433" i="9"/>
  <c r="AS433" i="9"/>
  <c r="AR433" i="9"/>
  <c r="AO433" i="9"/>
  <c r="AN433" i="9"/>
  <c r="AK433" i="9"/>
  <c r="AJ433" i="9"/>
  <c r="AE433" i="9"/>
  <c r="DK433" i="9" s="1"/>
  <c r="AD433" i="9"/>
  <c r="DJ433" i="9" s="1"/>
  <c r="AC433" i="9"/>
  <c r="HE433" i="9" s="1"/>
  <c r="HI433" i="9" s="1"/>
  <c r="AB433" i="9"/>
  <c r="HD433" i="9" s="1"/>
  <c r="HH433" i="9" s="1"/>
  <c r="Y433" i="9"/>
  <c r="GO433" i="9" s="1"/>
  <c r="X433" i="9"/>
  <c r="U433" i="9"/>
  <c r="T433" i="9"/>
  <c r="O433" i="9"/>
  <c r="N433" i="9"/>
  <c r="K433" i="9"/>
  <c r="J433" i="9"/>
  <c r="HE432" i="9"/>
  <c r="HI432" i="9" s="1"/>
  <c r="HD432" i="9"/>
  <c r="HH432" i="9" s="1"/>
  <c r="HC432" i="9"/>
  <c r="HG432" i="9" s="1"/>
  <c r="HB432" i="9"/>
  <c r="HF432" i="9" s="1"/>
  <c r="GO432" i="9"/>
  <c r="GN432" i="9"/>
  <c r="GR432" i="9" s="1"/>
  <c r="GM432" i="9"/>
  <c r="GU432" i="9" s="1"/>
  <c r="GL432" i="9"/>
  <c r="GT432" i="9" s="1"/>
  <c r="GX432" i="9" s="1"/>
  <c r="GF432" i="9"/>
  <c r="GJ432" i="9" s="1"/>
  <c r="GE432" i="9"/>
  <c r="GI432" i="9" s="1"/>
  <c r="GD432" i="9"/>
  <c r="GC432" i="9"/>
  <c r="GB432" i="9"/>
  <c r="FY432" i="9"/>
  <c r="FX432" i="9"/>
  <c r="FU432" i="9"/>
  <c r="FT432" i="9"/>
  <c r="FL432" i="9"/>
  <c r="FI432" i="9"/>
  <c r="FH432" i="9"/>
  <c r="EW432" i="9"/>
  <c r="EV432" i="9"/>
  <c r="ES432" i="9"/>
  <c r="ER432" i="9"/>
  <c r="EO432" i="9"/>
  <c r="EN432" i="9"/>
  <c r="EI432" i="9"/>
  <c r="EH432" i="9"/>
  <c r="EG432" i="9"/>
  <c r="FM432" i="9" s="1"/>
  <c r="EF432" i="9"/>
  <c r="EC432" i="9"/>
  <c r="EB432" i="9"/>
  <c r="DY432" i="9"/>
  <c r="FE432" i="9" s="1"/>
  <c r="FO432" i="9" s="1"/>
  <c r="EK432" i="9" s="1"/>
  <c r="DX432" i="9"/>
  <c r="FD432" i="9" s="1"/>
  <c r="DE432" i="9"/>
  <c r="DD432" i="9"/>
  <c r="CQ432" i="9"/>
  <c r="CP432" i="9"/>
  <c r="CR432" i="9" s="1"/>
  <c r="CO432" i="9"/>
  <c r="CN432" i="9"/>
  <c r="CK432" i="9"/>
  <c r="CJ432" i="9"/>
  <c r="CG432" i="9"/>
  <c r="CF432" i="9"/>
  <c r="CA432" i="9"/>
  <c r="BZ432" i="9"/>
  <c r="BY432" i="9"/>
  <c r="BX432" i="9"/>
  <c r="BU432" i="9"/>
  <c r="DA432" i="9" s="1"/>
  <c r="BT432" i="9"/>
  <c r="CZ432" i="9" s="1"/>
  <c r="BQ432" i="9"/>
  <c r="CW432" i="9" s="1"/>
  <c r="BP432" i="9"/>
  <c r="CV432" i="9" s="1"/>
  <c r="BH432" i="9"/>
  <c r="BE432" i="9"/>
  <c r="BD432" i="9"/>
  <c r="AS432" i="9"/>
  <c r="AR432" i="9"/>
  <c r="AO432" i="9"/>
  <c r="AN432" i="9"/>
  <c r="GP432" i="9" s="1"/>
  <c r="AK432" i="9"/>
  <c r="AJ432" i="9"/>
  <c r="GH432" i="9" s="1"/>
  <c r="AE432" i="9"/>
  <c r="AD432" i="9"/>
  <c r="AC432" i="9"/>
  <c r="BI432" i="9" s="1"/>
  <c r="AB432" i="9"/>
  <c r="Y432" i="9"/>
  <c r="X432" i="9"/>
  <c r="U432" i="9"/>
  <c r="BA432" i="9" s="1"/>
  <c r="T432" i="9"/>
  <c r="AZ432" i="9" s="1"/>
  <c r="BJ432" i="9" s="1"/>
  <c r="AF432" i="9" s="1"/>
  <c r="BL432" i="9" s="1"/>
  <c r="Q432" i="9"/>
  <c r="O432" i="9"/>
  <c r="N432" i="9"/>
  <c r="K432" i="9"/>
  <c r="J432" i="9"/>
  <c r="HC431" i="9"/>
  <c r="HG431" i="9" s="1"/>
  <c r="HB431" i="9"/>
  <c r="HF431" i="9" s="1"/>
  <c r="GT431" i="9"/>
  <c r="GM431" i="9"/>
  <c r="GU431" i="9" s="1"/>
  <c r="GL431" i="9"/>
  <c r="GE431" i="9"/>
  <c r="GI431" i="9" s="1"/>
  <c r="GD431" i="9"/>
  <c r="GH431" i="9" s="1"/>
  <c r="GC431" i="9"/>
  <c r="GB431" i="9"/>
  <c r="FY431" i="9"/>
  <c r="FX431" i="9"/>
  <c r="FU431" i="9"/>
  <c r="FT431" i="9"/>
  <c r="FH431" i="9"/>
  <c r="FE431" i="9"/>
  <c r="FD431" i="9"/>
  <c r="EW431" i="9"/>
  <c r="EV431" i="9"/>
  <c r="ES431" i="9"/>
  <c r="ER431" i="9"/>
  <c r="EO431" i="9"/>
  <c r="EN431" i="9"/>
  <c r="EI431" i="9"/>
  <c r="EH431" i="9"/>
  <c r="EG431" i="9"/>
  <c r="FM431" i="9" s="1"/>
  <c r="EF431" i="9"/>
  <c r="FL431" i="9" s="1"/>
  <c r="EC431" i="9"/>
  <c r="FI431" i="9" s="1"/>
  <c r="EB431" i="9"/>
  <c r="DY431" i="9"/>
  <c r="DX431" i="9"/>
  <c r="DK431" i="9"/>
  <c r="DJ431" i="9"/>
  <c r="DD431" i="9"/>
  <c r="DA431" i="9"/>
  <c r="CZ431" i="9"/>
  <c r="CO431" i="9"/>
  <c r="CN431" i="9"/>
  <c r="CK431" i="9"/>
  <c r="CJ431" i="9"/>
  <c r="CG431" i="9"/>
  <c r="CF431" i="9"/>
  <c r="CA431" i="9"/>
  <c r="BZ431" i="9"/>
  <c r="BY431" i="9"/>
  <c r="DE431" i="9" s="1"/>
  <c r="BX431" i="9"/>
  <c r="BU431" i="9"/>
  <c r="BT431" i="9"/>
  <c r="BQ431" i="9"/>
  <c r="CW431" i="9" s="1"/>
  <c r="BP431" i="9"/>
  <c r="CV431" i="9" s="1"/>
  <c r="DF431" i="9" s="1"/>
  <c r="CB431" i="9" s="1"/>
  <c r="DH431" i="9" s="1"/>
  <c r="BA431" i="9"/>
  <c r="AZ431" i="9"/>
  <c r="AS431" i="9"/>
  <c r="AR431" i="9"/>
  <c r="AO431" i="9"/>
  <c r="AN431" i="9"/>
  <c r="AK431" i="9"/>
  <c r="AJ431" i="9"/>
  <c r="AE431" i="9"/>
  <c r="AD431" i="9"/>
  <c r="AC431" i="9"/>
  <c r="AB431" i="9"/>
  <c r="Y431" i="9"/>
  <c r="GO431" i="9" s="1"/>
  <c r="X431" i="9"/>
  <c r="GN431" i="9" s="1"/>
  <c r="U431" i="9"/>
  <c r="GG431" i="9" s="1"/>
  <c r="GK431" i="9" s="1"/>
  <c r="T431" i="9"/>
  <c r="GF431" i="9" s="1"/>
  <c r="GJ431" i="9" s="1"/>
  <c r="O431" i="9"/>
  <c r="N431" i="9"/>
  <c r="K431" i="9"/>
  <c r="J431" i="9"/>
  <c r="HC430" i="9"/>
  <c r="HG430" i="9" s="1"/>
  <c r="HB430" i="9"/>
  <c r="HF430" i="9" s="1"/>
  <c r="GM430" i="9"/>
  <c r="GL430" i="9"/>
  <c r="GP430" i="9" s="1"/>
  <c r="GE430" i="9"/>
  <c r="GI430" i="9" s="1"/>
  <c r="GD430" i="9"/>
  <c r="GC430" i="9"/>
  <c r="GB430" i="9"/>
  <c r="FY430" i="9"/>
  <c r="FX430" i="9"/>
  <c r="FU430" i="9"/>
  <c r="FT430" i="9"/>
  <c r="FO430" i="9"/>
  <c r="FE430" i="9"/>
  <c r="FA430" i="9"/>
  <c r="EW430" i="9"/>
  <c r="EV430" i="9"/>
  <c r="ES430" i="9"/>
  <c r="ER430" i="9"/>
  <c r="EO430" i="9"/>
  <c r="EN430" i="9"/>
  <c r="EI430" i="9"/>
  <c r="EY430" i="9" s="1"/>
  <c r="EH430" i="9"/>
  <c r="EX430" i="9" s="1"/>
  <c r="EZ430" i="9" s="1"/>
  <c r="EG430" i="9"/>
  <c r="FM430" i="9" s="1"/>
  <c r="EF430" i="9"/>
  <c r="FL430" i="9" s="1"/>
  <c r="EC430" i="9"/>
  <c r="FI430" i="9" s="1"/>
  <c r="EB430" i="9"/>
  <c r="FH430" i="9" s="1"/>
  <c r="FN430" i="9" s="1"/>
  <c r="EJ430" i="9" s="1"/>
  <c r="DY430" i="9"/>
  <c r="DX430" i="9"/>
  <c r="FD430" i="9" s="1"/>
  <c r="DA430" i="9"/>
  <c r="CZ430" i="9"/>
  <c r="CW430" i="9"/>
  <c r="CV430" i="9"/>
  <c r="CO430" i="9"/>
  <c r="CN430" i="9"/>
  <c r="CK430" i="9"/>
  <c r="CJ430" i="9"/>
  <c r="CG430" i="9"/>
  <c r="CF430" i="9"/>
  <c r="CA430" i="9"/>
  <c r="BZ430" i="9"/>
  <c r="BY430" i="9"/>
  <c r="DE430" i="9" s="1"/>
  <c r="BX430" i="9"/>
  <c r="DD430" i="9" s="1"/>
  <c r="BU430" i="9"/>
  <c r="BT430" i="9"/>
  <c r="BQ430" i="9"/>
  <c r="BP430" i="9"/>
  <c r="BA430" i="9"/>
  <c r="AZ430" i="9"/>
  <c r="AS430" i="9"/>
  <c r="AR430" i="9"/>
  <c r="AO430" i="9"/>
  <c r="AN430" i="9"/>
  <c r="AK430" i="9"/>
  <c r="AJ430" i="9"/>
  <c r="AE430" i="9"/>
  <c r="AD430" i="9"/>
  <c r="AC430" i="9"/>
  <c r="BI430" i="9" s="1"/>
  <c r="AB430" i="9"/>
  <c r="BH430" i="9" s="1"/>
  <c r="Y430" i="9"/>
  <c r="X430" i="9"/>
  <c r="U430" i="9"/>
  <c r="GG430" i="9" s="1"/>
  <c r="GK430" i="9" s="1"/>
  <c r="T430" i="9"/>
  <c r="GF430" i="9" s="1"/>
  <c r="GJ430" i="9" s="1"/>
  <c r="O430" i="9"/>
  <c r="N430" i="9"/>
  <c r="K430" i="9"/>
  <c r="J430" i="9"/>
  <c r="HG429" i="9"/>
  <c r="HF429" i="9"/>
  <c r="HC429" i="9"/>
  <c r="HB429" i="9"/>
  <c r="GQ429" i="9"/>
  <c r="GP429" i="9"/>
  <c r="GM429" i="9"/>
  <c r="GU429" i="9" s="1"/>
  <c r="GL429" i="9"/>
  <c r="GT429" i="9" s="1"/>
  <c r="GI429" i="9"/>
  <c r="GY429" i="9" s="1"/>
  <c r="GH429" i="9"/>
  <c r="GE429" i="9"/>
  <c r="GD429" i="9"/>
  <c r="GC429" i="9"/>
  <c r="GB429" i="9"/>
  <c r="FY429" i="9"/>
  <c r="FX429" i="9"/>
  <c r="FU429" i="9"/>
  <c r="FT429" i="9"/>
  <c r="FM429" i="9"/>
  <c r="FL429" i="9"/>
  <c r="EY429" i="9"/>
  <c r="FA429" i="9" s="1"/>
  <c r="EX429" i="9"/>
  <c r="EZ429" i="9" s="1"/>
  <c r="EW429" i="9"/>
  <c r="EV429" i="9"/>
  <c r="ES429" i="9"/>
  <c r="ER429" i="9"/>
  <c r="EO429" i="9"/>
  <c r="EN429" i="9"/>
  <c r="EI429" i="9"/>
  <c r="EH429" i="9"/>
  <c r="EG429" i="9"/>
  <c r="EF429" i="9"/>
  <c r="EC429" i="9"/>
  <c r="FI429" i="9" s="1"/>
  <c r="EB429" i="9"/>
  <c r="FH429" i="9" s="1"/>
  <c r="DY429" i="9"/>
  <c r="FE429" i="9" s="1"/>
  <c r="DX429" i="9"/>
  <c r="FD429" i="9" s="1"/>
  <c r="FN429" i="9" s="1"/>
  <c r="EJ429" i="9" s="1"/>
  <c r="DG429" i="9"/>
  <c r="CC429" i="9" s="1"/>
  <c r="DI429" i="9" s="1"/>
  <c r="CW429" i="9"/>
  <c r="CV429" i="9"/>
  <c r="CO429" i="9"/>
  <c r="CN429" i="9"/>
  <c r="CK429" i="9"/>
  <c r="CJ429" i="9"/>
  <c r="CG429" i="9"/>
  <c r="CF429" i="9"/>
  <c r="CA429" i="9"/>
  <c r="BZ429" i="9"/>
  <c r="CP429" i="9" s="1"/>
  <c r="CR429" i="9" s="1"/>
  <c r="BY429" i="9"/>
  <c r="DE429" i="9" s="1"/>
  <c r="BX429" i="9"/>
  <c r="DD429" i="9" s="1"/>
  <c r="BU429" i="9"/>
  <c r="DA429" i="9" s="1"/>
  <c r="BT429" i="9"/>
  <c r="CZ429" i="9" s="1"/>
  <c r="DF429" i="9" s="1"/>
  <c r="CB429" i="9" s="1"/>
  <c r="DH429" i="9" s="1"/>
  <c r="BQ429" i="9"/>
  <c r="BP429" i="9"/>
  <c r="BI429" i="9"/>
  <c r="BH429" i="9"/>
  <c r="AU429" i="9"/>
  <c r="AW429" i="9" s="1"/>
  <c r="AT429" i="9"/>
  <c r="AV429" i="9" s="1"/>
  <c r="AS429" i="9"/>
  <c r="AR429" i="9"/>
  <c r="AO429" i="9"/>
  <c r="AN429" i="9"/>
  <c r="AK429" i="9"/>
  <c r="AJ429" i="9"/>
  <c r="AE429" i="9"/>
  <c r="DK429" i="9" s="1"/>
  <c r="AD429" i="9"/>
  <c r="DJ429" i="9" s="1"/>
  <c r="AC429" i="9"/>
  <c r="HE429" i="9" s="1"/>
  <c r="HI429" i="9" s="1"/>
  <c r="AB429" i="9"/>
  <c r="HD429" i="9" s="1"/>
  <c r="HH429" i="9" s="1"/>
  <c r="Y429" i="9"/>
  <c r="X429" i="9"/>
  <c r="GN429" i="9" s="1"/>
  <c r="U429" i="9"/>
  <c r="T429" i="9"/>
  <c r="O429" i="9"/>
  <c r="N429" i="9"/>
  <c r="K429" i="9"/>
  <c r="J429" i="9"/>
  <c r="HG428" i="9"/>
  <c r="HF428" i="9"/>
  <c r="HE428" i="9"/>
  <c r="HI428" i="9" s="1"/>
  <c r="HD428" i="9"/>
  <c r="HH428" i="9" s="1"/>
  <c r="HC428" i="9"/>
  <c r="HB428" i="9"/>
  <c r="GP428" i="9"/>
  <c r="GO428" i="9"/>
  <c r="GS428" i="9" s="1"/>
  <c r="GN428" i="9"/>
  <c r="GR428" i="9" s="1"/>
  <c r="GM428" i="9"/>
  <c r="GU428" i="9" s="1"/>
  <c r="GL428" i="9"/>
  <c r="GT428" i="9" s="1"/>
  <c r="GX428" i="9" s="1"/>
  <c r="GE428" i="9"/>
  <c r="GD428" i="9"/>
  <c r="GC428" i="9"/>
  <c r="GB428" i="9"/>
  <c r="FY428" i="9"/>
  <c r="FX428" i="9"/>
  <c r="FU428" i="9"/>
  <c r="FT428" i="9"/>
  <c r="FM428" i="9"/>
  <c r="FL428" i="9"/>
  <c r="FI428" i="9"/>
  <c r="FH428" i="9"/>
  <c r="EW428" i="9"/>
  <c r="EV428" i="9"/>
  <c r="ES428" i="9"/>
  <c r="ER428" i="9"/>
  <c r="EO428" i="9"/>
  <c r="EN428" i="9"/>
  <c r="EI428" i="9"/>
  <c r="EH428" i="9"/>
  <c r="EG428" i="9"/>
  <c r="EF428" i="9"/>
  <c r="EC428" i="9"/>
  <c r="EB428" i="9"/>
  <c r="DY428" i="9"/>
  <c r="FE428" i="9" s="1"/>
  <c r="FO428" i="9" s="1"/>
  <c r="EK428" i="9" s="1"/>
  <c r="DX428" i="9"/>
  <c r="FD428" i="9" s="1"/>
  <c r="DE428" i="9"/>
  <c r="DD428" i="9"/>
  <c r="CQ428" i="9"/>
  <c r="CS428" i="9" s="1"/>
  <c r="CP428" i="9"/>
  <c r="CR428" i="9" s="1"/>
  <c r="CO428" i="9"/>
  <c r="CN428" i="9"/>
  <c r="CK428" i="9"/>
  <c r="CJ428" i="9"/>
  <c r="CG428" i="9"/>
  <c r="CF428" i="9"/>
  <c r="GH428" i="9" s="1"/>
  <c r="CA428" i="9"/>
  <c r="BZ428" i="9"/>
  <c r="BY428" i="9"/>
  <c r="BX428" i="9"/>
  <c r="BU428" i="9"/>
  <c r="DA428" i="9" s="1"/>
  <c r="BT428" i="9"/>
  <c r="CZ428" i="9" s="1"/>
  <c r="BQ428" i="9"/>
  <c r="BP428" i="9"/>
  <c r="CV428" i="9" s="1"/>
  <c r="BI428" i="9"/>
  <c r="BH428" i="9"/>
  <c r="BE428" i="9"/>
  <c r="BD428" i="9"/>
  <c r="AS428" i="9"/>
  <c r="AR428" i="9"/>
  <c r="AO428" i="9"/>
  <c r="GQ428" i="9" s="1"/>
  <c r="AN428" i="9"/>
  <c r="AK428" i="9"/>
  <c r="GI428" i="9" s="1"/>
  <c r="AJ428" i="9"/>
  <c r="AE428" i="9"/>
  <c r="AD428" i="9"/>
  <c r="AC428" i="9"/>
  <c r="AB428" i="9"/>
  <c r="Y428" i="9"/>
  <c r="X428" i="9"/>
  <c r="U428" i="9"/>
  <c r="BA428" i="9" s="1"/>
  <c r="T428" i="9"/>
  <c r="AZ428" i="9" s="1"/>
  <c r="BJ428" i="9" s="1"/>
  <c r="AF428" i="9" s="1"/>
  <c r="P428" i="9"/>
  <c r="O428" i="9"/>
  <c r="N428" i="9"/>
  <c r="K428" i="9"/>
  <c r="J428" i="9"/>
  <c r="HC427" i="9"/>
  <c r="HG427" i="9" s="1"/>
  <c r="HB427" i="9"/>
  <c r="HF427" i="9" s="1"/>
  <c r="GN427" i="9"/>
  <c r="GR427" i="9" s="1"/>
  <c r="GM427" i="9"/>
  <c r="GL427" i="9"/>
  <c r="GF427" i="9"/>
  <c r="GJ427" i="9" s="1"/>
  <c r="GE427" i="9"/>
  <c r="GI427" i="9" s="1"/>
  <c r="GD427" i="9"/>
  <c r="GH427" i="9" s="1"/>
  <c r="GC427" i="9"/>
  <c r="GB427" i="9"/>
  <c r="FY427" i="9"/>
  <c r="FX427" i="9"/>
  <c r="FU427" i="9"/>
  <c r="FT427" i="9"/>
  <c r="FI427" i="9"/>
  <c r="FH427" i="9"/>
  <c r="FE427" i="9"/>
  <c r="FO427" i="9" s="1"/>
  <c r="FD427" i="9"/>
  <c r="EW427" i="9"/>
  <c r="EV427" i="9"/>
  <c r="ES427" i="9"/>
  <c r="ER427" i="9"/>
  <c r="EO427" i="9"/>
  <c r="EN427" i="9"/>
  <c r="EI427" i="9"/>
  <c r="EH427" i="9"/>
  <c r="EG427" i="9"/>
  <c r="FM427" i="9" s="1"/>
  <c r="EF427" i="9"/>
  <c r="EC427" i="9"/>
  <c r="EB427" i="9"/>
  <c r="DY427" i="9"/>
  <c r="DX427" i="9"/>
  <c r="DK427" i="9"/>
  <c r="DE427" i="9"/>
  <c r="DD427" i="9"/>
  <c r="DA427" i="9"/>
  <c r="CZ427" i="9"/>
  <c r="CO427" i="9"/>
  <c r="CN427" i="9"/>
  <c r="CK427" i="9"/>
  <c r="CJ427" i="9"/>
  <c r="CG427" i="9"/>
  <c r="CF427" i="9"/>
  <c r="CA427" i="9"/>
  <c r="BZ427" i="9"/>
  <c r="BY427" i="9"/>
  <c r="BX427" i="9"/>
  <c r="BU427" i="9"/>
  <c r="BT427" i="9"/>
  <c r="BQ427" i="9"/>
  <c r="CW427" i="9" s="1"/>
  <c r="DG427" i="9" s="1"/>
  <c r="CC427" i="9" s="1"/>
  <c r="DI427" i="9" s="1"/>
  <c r="BP427" i="9"/>
  <c r="CV427" i="9" s="1"/>
  <c r="BE427" i="9"/>
  <c r="BD427" i="9"/>
  <c r="BA427" i="9"/>
  <c r="AZ427" i="9"/>
  <c r="AS427" i="9"/>
  <c r="AR427" i="9"/>
  <c r="AO427" i="9"/>
  <c r="AN427" i="9"/>
  <c r="AK427" i="9"/>
  <c r="AJ427" i="9"/>
  <c r="AE427" i="9"/>
  <c r="AD427" i="9"/>
  <c r="AC427" i="9"/>
  <c r="AB427" i="9"/>
  <c r="Y427" i="9"/>
  <c r="GO427" i="9" s="1"/>
  <c r="X427" i="9"/>
  <c r="U427" i="9"/>
  <c r="T427" i="9"/>
  <c r="O427" i="9"/>
  <c r="N427" i="9"/>
  <c r="K427" i="9"/>
  <c r="J427" i="9"/>
  <c r="HC426" i="9"/>
  <c r="HG426" i="9" s="1"/>
  <c r="HB426" i="9"/>
  <c r="HF426" i="9" s="1"/>
  <c r="GT426" i="9"/>
  <c r="GM426" i="9"/>
  <c r="GL426" i="9"/>
  <c r="GH426" i="9"/>
  <c r="GE426" i="9"/>
  <c r="GD426" i="9"/>
  <c r="GC426" i="9"/>
  <c r="GB426" i="9"/>
  <c r="FY426" i="9"/>
  <c r="FX426" i="9"/>
  <c r="FU426" i="9"/>
  <c r="FT426" i="9"/>
  <c r="FO426" i="9"/>
  <c r="FQ426" i="9" s="1"/>
  <c r="FH426" i="9"/>
  <c r="FD426" i="9"/>
  <c r="FN426" i="9" s="1"/>
  <c r="EJ426" i="9" s="1"/>
  <c r="EY426" i="9"/>
  <c r="FA426" i="9" s="1"/>
  <c r="EW426" i="9"/>
  <c r="EV426" i="9"/>
  <c r="ES426" i="9"/>
  <c r="ER426" i="9"/>
  <c r="EO426" i="9"/>
  <c r="EN426" i="9"/>
  <c r="EI426" i="9"/>
  <c r="EH426" i="9"/>
  <c r="EG426" i="9"/>
  <c r="FM426" i="9" s="1"/>
  <c r="EF426" i="9"/>
  <c r="FL426" i="9" s="1"/>
  <c r="EC426" i="9"/>
  <c r="FI426" i="9" s="1"/>
  <c r="EB426" i="9"/>
  <c r="DY426" i="9"/>
  <c r="FE426" i="9" s="1"/>
  <c r="DX426" i="9"/>
  <c r="DD426" i="9"/>
  <c r="CZ426" i="9"/>
  <c r="CW426" i="9"/>
  <c r="CP426" i="9"/>
  <c r="CO426" i="9"/>
  <c r="CN426" i="9"/>
  <c r="CK426" i="9"/>
  <c r="CJ426" i="9"/>
  <c r="CG426" i="9"/>
  <c r="CF426" i="9"/>
  <c r="CA426" i="9"/>
  <c r="DK426" i="9" s="1"/>
  <c r="BZ426" i="9"/>
  <c r="CR426" i="9" s="1"/>
  <c r="BY426" i="9"/>
  <c r="DE426" i="9" s="1"/>
  <c r="BX426" i="9"/>
  <c r="BU426" i="9"/>
  <c r="DA426" i="9" s="1"/>
  <c r="DG426" i="9" s="1"/>
  <c r="CC426" i="9" s="1"/>
  <c r="DI426" i="9" s="1"/>
  <c r="BT426" i="9"/>
  <c r="BQ426" i="9"/>
  <c r="BP426" i="9"/>
  <c r="BI426" i="9"/>
  <c r="BD426" i="9"/>
  <c r="AZ426" i="9"/>
  <c r="AU426" i="9"/>
  <c r="AW426" i="9" s="1"/>
  <c r="AS426" i="9"/>
  <c r="AR426" i="9"/>
  <c r="AO426" i="9"/>
  <c r="AN426" i="9"/>
  <c r="AK426" i="9"/>
  <c r="AJ426" i="9"/>
  <c r="AE426" i="9"/>
  <c r="AD426" i="9"/>
  <c r="AC426" i="9"/>
  <c r="HE426" i="9" s="1"/>
  <c r="HI426" i="9" s="1"/>
  <c r="AB426" i="9"/>
  <c r="HD426" i="9" s="1"/>
  <c r="HH426" i="9" s="1"/>
  <c r="Y426" i="9"/>
  <c r="BE426" i="9" s="1"/>
  <c r="X426" i="9"/>
  <c r="GN426" i="9" s="1"/>
  <c r="U426" i="9"/>
  <c r="T426" i="9"/>
  <c r="O426" i="9"/>
  <c r="N426" i="9"/>
  <c r="K426" i="9"/>
  <c r="J426" i="9"/>
  <c r="HG425" i="9"/>
  <c r="HE425" i="9"/>
  <c r="HI425" i="9" s="1"/>
  <c r="HC425" i="9"/>
  <c r="HB425" i="9"/>
  <c r="HF425" i="9" s="1"/>
  <c r="GT425" i="9"/>
  <c r="GO425" i="9"/>
  <c r="GS425" i="9" s="1"/>
  <c r="GM425" i="9"/>
  <c r="GU425" i="9" s="1"/>
  <c r="GL425" i="9"/>
  <c r="GE425" i="9"/>
  <c r="GD425" i="9"/>
  <c r="GH425" i="9" s="1"/>
  <c r="GC425" i="9"/>
  <c r="GB425" i="9"/>
  <c r="FY425" i="9"/>
  <c r="FX425" i="9"/>
  <c r="FU425" i="9"/>
  <c r="FT425" i="9"/>
  <c r="FM425" i="9"/>
  <c r="FI425" i="9"/>
  <c r="FD425" i="9"/>
  <c r="FN425" i="9" s="1"/>
  <c r="EW425" i="9"/>
  <c r="EV425" i="9"/>
  <c r="ES425" i="9"/>
  <c r="ER425" i="9"/>
  <c r="EO425" i="9"/>
  <c r="EN425" i="9"/>
  <c r="EI425" i="9"/>
  <c r="EH425" i="9"/>
  <c r="EX425" i="9" s="1"/>
  <c r="EZ425" i="9" s="1"/>
  <c r="EG425" i="9"/>
  <c r="EF425" i="9"/>
  <c r="FL425" i="9" s="1"/>
  <c r="EC425" i="9"/>
  <c r="EB425" i="9"/>
  <c r="FH425" i="9" s="1"/>
  <c r="DY425" i="9"/>
  <c r="FE425" i="9" s="1"/>
  <c r="FO425" i="9" s="1"/>
  <c r="EK425" i="9" s="1"/>
  <c r="DX425" i="9"/>
  <c r="DJ425" i="9"/>
  <c r="DE425" i="9"/>
  <c r="CZ425" i="9"/>
  <c r="CV425" i="9"/>
  <c r="DF425" i="9" s="1"/>
  <c r="CB425" i="9" s="1"/>
  <c r="DH425" i="9" s="1"/>
  <c r="CQ425" i="9"/>
  <c r="CS425" i="9" s="1"/>
  <c r="CO425" i="9"/>
  <c r="CN425" i="9"/>
  <c r="CK425" i="9"/>
  <c r="CJ425" i="9"/>
  <c r="CG425" i="9"/>
  <c r="CF425" i="9"/>
  <c r="CA425" i="9"/>
  <c r="BZ425" i="9"/>
  <c r="BY425" i="9"/>
  <c r="BX425" i="9"/>
  <c r="DD425" i="9" s="1"/>
  <c r="BU425" i="9"/>
  <c r="DA425" i="9" s="1"/>
  <c r="BT425" i="9"/>
  <c r="BQ425" i="9"/>
  <c r="CW425" i="9" s="1"/>
  <c r="BP425" i="9"/>
  <c r="BI425" i="9"/>
  <c r="BE425" i="9"/>
  <c r="AZ425" i="9"/>
  <c r="AS425" i="9"/>
  <c r="AR425" i="9"/>
  <c r="AO425" i="9"/>
  <c r="GQ425" i="9" s="1"/>
  <c r="AN425" i="9"/>
  <c r="AK425" i="9"/>
  <c r="GI425" i="9" s="1"/>
  <c r="AJ425" i="9"/>
  <c r="AE425" i="9"/>
  <c r="AD425" i="9"/>
  <c r="AC425" i="9"/>
  <c r="AB425" i="9"/>
  <c r="Y425" i="9"/>
  <c r="X425" i="9"/>
  <c r="U425" i="9"/>
  <c r="BA425" i="9" s="1"/>
  <c r="T425" i="9"/>
  <c r="GF425" i="9" s="1"/>
  <c r="GJ425" i="9" s="1"/>
  <c r="Q425" i="9"/>
  <c r="O425" i="9"/>
  <c r="N425" i="9"/>
  <c r="K425" i="9"/>
  <c r="J425" i="9"/>
  <c r="HH424" i="9"/>
  <c r="HF424" i="9"/>
  <c r="HC424" i="9"/>
  <c r="HG424" i="9" s="1"/>
  <c r="HB424" i="9"/>
  <c r="GM424" i="9"/>
  <c r="GL424" i="9"/>
  <c r="GT424" i="9" s="1"/>
  <c r="GE424" i="9"/>
  <c r="GI424" i="9" s="1"/>
  <c r="GD424" i="9"/>
  <c r="GC424" i="9"/>
  <c r="GB424" i="9"/>
  <c r="FY424" i="9"/>
  <c r="FX424" i="9"/>
  <c r="FU424" i="9"/>
  <c r="FT424" i="9"/>
  <c r="FL424" i="9"/>
  <c r="FI424" i="9"/>
  <c r="FE424" i="9"/>
  <c r="FO424" i="9" s="1"/>
  <c r="EK424" i="9" s="1"/>
  <c r="EZ424" i="9"/>
  <c r="EW424" i="9"/>
  <c r="EV424" i="9"/>
  <c r="ES424" i="9"/>
  <c r="EY424" i="9" s="1"/>
  <c r="ER424" i="9"/>
  <c r="EO424" i="9"/>
  <c r="EN424" i="9"/>
  <c r="EX424" i="9" s="1"/>
  <c r="EI424" i="9"/>
  <c r="EH424" i="9"/>
  <c r="EG424" i="9"/>
  <c r="FM424" i="9" s="1"/>
  <c r="EF424" i="9"/>
  <c r="EC424" i="9"/>
  <c r="EB424" i="9"/>
  <c r="FH424" i="9" s="1"/>
  <c r="DY424" i="9"/>
  <c r="DX424" i="9"/>
  <c r="FD424" i="9" s="1"/>
  <c r="DK424" i="9"/>
  <c r="DF424" i="9"/>
  <c r="CB424" i="9" s="1"/>
  <c r="DH424" i="9" s="1"/>
  <c r="DE424" i="9"/>
  <c r="DA424" i="9"/>
  <c r="CV424" i="9"/>
  <c r="CO424" i="9"/>
  <c r="CN424" i="9"/>
  <c r="CK424" i="9"/>
  <c r="CJ424" i="9"/>
  <c r="GP424" i="9" s="1"/>
  <c r="CG424" i="9"/>
  <c r="CF424" i="9"/>
  <c r="CA424" i="9"/>
  <c r="BZ424" i="9"/>
  <c r="BY424" i="9"/>
  <c r="BX424" i="9"/>
  <c r="DD424" i="9" s="1"/>
  <c r="BU424" i="9"/>
  <c r="BT424" i="9"/>
  <c r="CZ424" i="9" s="1"/>
  <c r="BQ424" i="9"/>
  <c r="CW424" i="9" s="1"/>
  <c r="BP424" i="9"/>
  <c r="BH424" i="9"/>
  <c r="BE424" i="9"/>
  <c r="BA424" i="9"/>
  <c r="AS424" i="9"/>
  <c r="AR424" i="9"/>
  <c r="AO424" i="9"/>
  <c r="AU424" i="9" s="1"/>
  <c r="AN424" i="9"/>
  <c r="AK424" i="9"/>
  <c r="AJ424" i="9"/>
  <c r="GH424" i="9" s="1"/>
  <c r="AE424" i="9"/>
  <c r="AD424" i="9"/>
  <c r="DJ424" i="9" s="1"/>
  <c r="AC424" i="9"/>
  <c r="AB424" i="9"/>
  <c r="HD424" i="9" s="1"/>
  <c r="Y424" i="9"/>
  <c r="GO424" i="9" s="1"/>
  <c r="X424" i="9"/>
  <c r="U424" i="9"/>
  <c r="GG424" i="9" s="1"/>
  <c r="GK424" i="9" s="1"/>
  <c r="T424" i="9"/>
  <c r="O424" i="9"/>
  <c r="N424" i="9"/>
  <c r="K424" i="9"/>
  <c r="J424" i="9"/>
  <c r="HF423" i="9"/>
  <c r="HD423" i="9"/>
  <c r="HH423" i="9" s="1"/>
  <c r="HC423" i="9"/>
  <c r="HG423" i="9" s="1"/>
  <c r="HB423" i="9"/>
  <c r="GP423" i="9"/>
  <c r="GM423" i="9"/>
  <c r="GU423" i="9" s="1"/>
  <c r="GL423" i="9"/>
  <c r="GT423" i="9" s="1"/>
  <c r="GX423" i="9" s="1"/>
  <c r="GH423" i="9"/>
  <c r="GE423" i="9"/>
  <c r="GD423" i="9"/>
  <c r="GC423" i="9"/>
  <c r="GB423" i="9"/>
  <c r="FY423" i="9"/>
  <c r="FX423" i="9"/>
  <c r="FU423" i="9"/>
  <c r="FT423" i="9"/>
  <c r="FL423" i="9"/>
  <c r="FH423" i="9"/>
  <c r="FE423" i="9"/>
  <c r="EW423" i="9"/>
  <c r="EV423" i="9"/>
  <c r="ES423" i="9"/>
  <c r="ER423" i="9"/>
  <c r="EO423" i="9"/>
  <c r="EN423" i="9"/>
  <c r="EI423" i="9"/>
  <c r="EH423" i="9"/>
  <c r="EG423" i="9"/>
  <c r="FM423" i="9" s="1"/>
  <c r="EF423" i="9"/>
  <c r="EC423" i="9"/>
  <c r="FI423" i="9" s="1"/>
  <c r="FO423" i="9" s="1"/>
  <c r="EK423" i="9" s="1"/>
  <c r="EB423" i="9"/>
  <c r="DY423" i="9"/>
  <c r="DX423" i="9"/>
  <c r="FD423" i="9" s="1"/>
  <c r="DD423" i="9"/>
  <c r="DA423" i="9"/>
  <c r="CW423" i="9"/>
  <c r="CO423" i="9"/>
  <c r="CN423" i="9"/>
  <c r="CK423" i="9"/>
  <c r="CJ423" i="9"/>
  <c r="CG423" i="9"/>
  <c r="CF423" i="9"/>
  <c r="CP423" i="9" s="1"/>
  <c r="CR423" i="9" s="1"/>
  <c r="CA423" i="9"/>
  <c r="BZ423" i="9"/>
  <c r="BY423" i="9"/>
  <c r="DE423" i="9" s="1"/>
  <c r="BX423" i="9"/>
  <c r="BU423" i="9"/>
  <c r="BT423" i="9"/>
  <c r="CZ423" i="9" s="1"/>
  <c r="DF423" i="9" s="1"/>
  <c r="CB423" i="9" s="1"/>
  <c r="DH423" i="9" s="1"/>
  <c r="BQ423" i="9"/>
  <c r="GG423" i="9" s="1"/>
  <c r="GK423" i="9" s="1"/>
  <c r="BP423" i="9"/>
  <c r="CV423" i="9" s="1"/>
  <c r="BH423" i="9"/>
  <c r="BD423" i="9"/>
  <c r="BA423" i="9"/>
  <c r="AT423" i="9"/>
  <c r="AS423" i="9"/>
  <c r="AR423" i="9"/>
  <c r="AO423" i="9"/>
  <c r="AN423" i="9"/>
  <c r="AK423" i="9"/>
  <c r="AJ423" i="9"/>
  <c r="AE423" i="9"/>
  <c r="DK423" i="9" s="1"/>
  <c r="AD423" i="9"/>
  <c r="AC423" i="9"/>
  <c r="AB423" i="9"/>
  <c r="Y423" i="9"/>
  <c r="X423" i="9"/>
  <c r="U423" i="9"/>
  <c r="T423" i="9"/>
  <c r="AZ423" i="9" s="1"/>
  <c r="Q423" i="9"/>
  <c r="O423" i="9"/>
  <c r="N423" i="9"/>
  <c r="K423" i="9"/>
  <c r="J423" i="9"/>
  <c r="HG422" i="9"/>
  <c r="HC422" i="9"/>
  <c r="HB422" i="9"/>
  <c r="HF422" i="9" s="1"/>
  <c r="GT422" i="9"/>
  <c r="GM422" i="9"/>
  <c r="GL422" i="9"/>
  <c r="GE422" i="9"/>
  <c r="GD422" i="9"/>
  <c r="GC422" i="9"/>
  <c r="GB422" i="9"/>
  <c r="FY422" i="9"/>
  <c r="FX422" i="9"/>
  <c r="FU422" i="9"/>
  <c r="FT422" i="9"/>
  <c r="FM422" i="9"/>
  <c r="FE422" i="9"/>
  <c r="FO422" i="9" s="1"/>
  <c r="FD422" i="9"/>
  <c r="EW422" i="9"/>
  <c r="EV422" i="9"/>
  <c r="ES422" i="9"/>
  <c r="ER422" i="9"/>
  <c r="EO422" i="9"/>
  <c r="EY422" i="9" s="1"/>
  <c r="FA422" i="9" s="1"/>
  <c r="EN422" i="9"/>
  <c r="EI422" i="9"/>
  <c r="EH422" i="9"/>
  <c r="EG422" i="9"/>
  <c r="EF422" i="9"/>
  <c r="FL422" i="9" s="1"/>
  <c r="EC422" i="9"/>
  <c r="FI422" i="9" s="1"/>
  <c r="EB422" i="9"/>
  <c r="FH422" i="9" s="1"/>
  <c r="DY422" i="9"/>
  <c r="DX422" i="9"/>
  <c r="DG422" i="9"/>
  <c r="CC422" i="9" s="1"/>
  <c r="DI422" i="9" s="1"/>
  <c r="DA422" i="9"/>
  <c r="CZ422" i="9"/>
  <c r="CW422" i="9"/>
  <c r="CO422" i="9"/>
  <c r="CN422" i="9"/>
  <c r="CK422" i="9"/>
  <c r="CJ422" i="9"/>
  <c r="CG422" i="9"/>
  <c r="CF422" i="9"/>
  <c r="CA422" i="9"/>
  <c r="BZ422" i="9"/>
  <c r="BY422" i="9"/>
  <c r="DE422" i="9" s="1"/>
  <c r="BX422" i="9"/>
  <c r="DD422" i="9" s="1"/>
  <c r="BU422" i="9"/>
  <c r="BT422" i="9"/>
  <c r="BQ422" i="9"/>
  <c r="BP422" i="9"/>
  <c r="CV422" i="9" s="1"/>
  <c r="DF422" i="9" s="1"/>
  <c r="CB422" i="9" s="1"/>
  <c r="DH422" i="9" s="1"/>
  <c r="AS422" i="9"/>
  <c r="AR422" i="9"/>
  <c r="AO422" i="9"/>
  <c r="AN422" i="9"/>
  <c r="AK422" i="9"/>
  <c r="AJ422" i="9"/>
  <c r="AE422" i="9"/>
  <c r="AD422" i="9"/>
  <c r="AC422" i="9"/>
  <c r="HE422" i="9" s="1"/>
  <c r="HI422" i="9" s="1"/>
  <c r="AB422" i="9"/>
  <c r="BH422" i="9" s="1"/>
  <c r="Y422" i="9"/>
  <c r="X422" i="9"/>
  <c r="BD422" i="9" s="1"/>
  <c r="U422" i="9"/>
  <c r="T422" i="9"/>
  <c r="P422" i="9" s="1"/>
  <c r="Q422" i="9"/>
  <c r="O422" i="9"/>
  <c r="N422" i="9"/>
  <c r="K422" i="9"/>
  <c r="J422" i="9"/>
  <c r="HF421" i="9"/>
  <c r="HD421" i="9"/>
  <c r="HH421" i="9" s="1"/>
  <c r="HC421" i="9"/>
  <c r="HG421" i="9" s="1"/>
  <c r="HB421" i="9"/>
  <c r="GP421" i="9"/>
  <c r="GO421" i="9"/>
  <c r="GS421" i="9" s="1"/>
  <c r="GM421" i="9"/>
  <c r="GL421" i="9"/>
  <c r="GT421" i="9" s="1"/>
  <c r="GE421" i="9"/>
  <c r="GI421" i="9" s="1"/>
  <c r="GD421" i="9"/>
  <c r="GC421" i="9"/>
  <c r="GB421" i="9"/>
  <c r="FY421" i="9"/>
  <c r="FX421" i="9"/>
  <c r="FU421" i="9"/>
  <c r="FT421" i="9"/>
  <c r="FQ421" i="9"/>
  <c r="FL421" i="9"/>
  <c r="FI421" i="9"/>
  <c r="FH421" i="9"/>
  <c r="FE421" i="9"/>
  <c r="FO421" i="9" s="1"/>
  <c r="EK421" i="9" s="1"/>
  <c r="EX421" i="9"/>
  <c r="EW421" i="9"/>
  <c r="EV421" i="9"/>
  <c r="ES421" i="9"/>
  <c r="ER421" i="9"/>
  <c r="EO421" i="9"/>
  <c r="EN421" i="9"/>
  <c r="EI421" i="9"/>
  <c r="EH421" i="9"/>
  <c r="FP421" i="9" s="1"/>
  <c r="EG421" i="9"/>
  <c r="FM421" i="9" s="1"/>
  <c r="EF421" i="9"/>
  <c r="EC421" i="9"/>
  <c r="EB421" i="9"/>
  <c r="DY421" i="9"/>
  <c r="DX421" i="9"/>
  <c r="FD421" i="9" s="1"/>
  <c r="FN421" i="9" s="1"/>
  <c r="EJ421" i="9" s="1"/>
  <c r="DE421" i="9"/>
  <c r="DD421" i="9"/>
  <c r="DA421" i="9"/>
  <c r="CO421" i="9"/>
  <c r="CN421" i="9"/>
  <c r="CK421" i="9"/>
  <c r="CJ421" i="9"/>
  <c r="CG421" i="9"/>
  <c r="CF421" i="9"/>
  <c r="GH421" i="9" s="1"/>
  <c r="CA421" i="9"/>
  <c r="BZ421" i="9"/>
  <c r="BY421" i="9"/>
  <c r="BX421" i="9"/>
  <c r="BU421" i="9"/>
  <c r="BT421" i="9"/>
  <c r="CZ421" i="9" s="1"/>
  <c r="BQ421" i="9"/>
  <c r="CW421" i="9" s="1"/>
  <c r="BP421" i="9"/>
  <c r="CV421" i="9" s="1"/>
  <c r="BH421" i="9"/>
  <c r="BE421" i="9"/>
  <c r="BD421" i="9"/>
  <c r="BA421" i="9"/>
  <c r="AT421" i="9"/>
  <c r="AS421" i="9"/>
  <c r="AR421" i="9"/>
  <c r="AO421" i="9"/>
  <c r="AN421" i="9"/>
  <c r="AK421" i="9"/>
  <c r="AJ421" i="9"/>
  <c r="AE421" i="9"/>
  <c r="AD421" i="9"/>
  <c r="DJ421" i="9" s="1"/>
  <c r="AC421" i="9"/>
  <c r="BI421" i="9" s="1"/>
  <c r="AB421" i="9"/>
  <c r="Y421" i="9"/>
  <c r="X421" i="9"/>
  <c r="U421" i="9"/>
  <c r="T421" i="9"/>
  <c r="AZ421" i="9" s="1"/>
  <c r="BJ421" i="9" s="1"/>
  <c r="AF421" i="9" s="1"/>
  <c r="O421" i="9"/>
  <c r="N421" i="9"/>
  <c r="K421" i="9"/>
  <c r="J421" i="9"/>
  <c r="HC420" i="9"/>
  <c r="HG420" i="9" s="1"/>
  <c r="HB420" i="9"/>
  <c r="HF420" i="9" s="1"/>
  <c r="GU420" i="9"/>
  <c r="GN420" i="9"/>
  <c r="GR420" i="9" s="1"/>
  <c r="GM420" i="9"/>
  <c r="GL420" i="9"/>
  <c r="GP420" i="9" s="1"/>
  <c r="GE420" i="9"/>
  <c r="GD420" i="9"/>
  <c r="GH420" i="9" s="1"/>
  <c r="GC420" i="9"/>
  <c r="GB420" i="9"/>
  <c r="FY420" i="9"/>
  <c r="FX420" i="9"/>
  <c r="FU420" i="9"/>
  <c r="FT420" i="9"/>
  <c r="FO420" i="9"/>
  <c r="FH420" i="9"/>
  <c r="FE420" i="9"/>
  <c r="FD420" i="9"/>
  <c r="FN420" i="9" s="1"/>
  <c r="EJ420" i="9" s="1"/>
  <c r="EW420" i="9"/>
  <c r="EV420" i="9"/>
  <c r="ES420" i="9"/>
  <c r="ER420" i="9"/>
  <c r="EO420" i="9"/>
  <c r="EY420" i="9" s="1"/>
  <c r="FA420" i="9" s="1"/>
  <c r="EN420" i="9"/>
  <c r="EI420" i="9"/>
  <c r="EH420" i="9"/>
  <c r="EG420" i="9"/>
  <c r="FM420" i="9" s="1"/>
  <c r="EF420" i="9"/>
  <c r="FL420" i="9" s="1"/>
  <c r="EC420" i="9"/>
  <c r="FI420" i="9" s="1"/>
  <c r="EB420" i="9"/>
  <c r="DY420" i="9"/>
  <c r="DX420" i="9"/>
  <c r="DK420" i="9"/>
  <c r="DD420" i="9"/>
  <c r="DA420" i="9"/>
  <c r="CZ420" i="9"/>
  <c r="CW420" i="9"/>
  <c r="CP420" i="9"/>
  <c r="CO420" i="9"/>
  <c r="CN420" i="9"/>
  <c r="CK420" i="9"/>
  <c r="CJ420" i="9"/>
  <c r="CG420" i="9"/>
  <c r="CF420" i="9"/>
  <c r="CA420" i="9"/>
  <c r="BZ420" i="9"/>
  <c r="CR420" i="9" s="1"/>
  <c r="BY420" i="9"/>
  <c r="DE420" i="9" s="1"/>
  <c r="BX420" i="9"/>
  <c r="BU420" i="9"/>
  <c r="BT420" i="9"/>
  <c r="BQ420" i="9"/>
  <c r="BP420" i="9"/>
  <c r="CV420" i="9" s="1"/>
  <c r="DF420" i="9" s="1"/>
  <c r="CB420" i="9" s="1"/>
  <c r="DH420" i="9" s="1"/>
  <c r="BD420" i="9"/>
  <c r="BA420" i="9"/>
  <c r="AZ420" i="9"/>
  <c r="AS420" i="9"/>
  <c r="AR420" i="9"/>
  <c r="AO420" i="9"/>
  <c r="AN420" i="9"/>
  <c r="AK420" i="9"/>
  <c r="AU420" i="9" s="1"/>
  <c r="AW420" i="9" s="1"/>
  <c r="AJ420" i="9"/>
  <c r="AE420" i="9"/>
  <c r="AD420" i="9"/>
  <c r="AC420" i="9"/>
  <c r="AB420" i="9"/>
  <c r="BH420" i="9" s="1"/>
  <c r="Y420" i="9"/>
  <c r="X420" i="9"/>
  <c r="U420" i="9"/>
  <c r="GG420" i="9" s="1"/>
  <c r="GK420" i="9" s="1"/>
  <c r="T420" i="9"/>
  <c r="P420" i="9"/>
  <c r="O420" i="9"/>
  <c r="N420" i="9"/>
  <c r="K420" i="9"/>
  <c r="J420" i="9"/>
  <c r="HG419" i="9"/>
  <c r="HC419" i="9"/>
  <c r="HB419" i="9"/>
  <c r="HF419" i="9" s="1"/>
  <c r="GM419" i="9"/>
  <c r="GU419" i="9" s="1"/>
  <c r="GL419" i="9"/>
  <c r="GP419" i="9" s="1"/>
  <c r="GE419" i="9"/>
  <c r="GD419" i="9"/>
  <c r="GH419" i="9" s="1"/>
  <c r="GC419" i="9"/>
  <c r="GB419" i="9"/>
  <c r="FY419" i="9"/>
  <c r="FX419" i="9"/>
  <c r="FU419" i="9"/>
  <c r="FT419" i="9"/>
  <c r="FM419" i="9"/>
  <c r="FD419" i="9"/>
  <c r="EW419" i="9"/>
  <c r="EV419" i="9"/>
  <c r="ES419" i="9"/>
  <c r="ER419" i="9"/>
  <c r="EO419" i="9"/>
  <c r="EY419" i="9" s="1"/>
  <c r="FA419" i="9" s="1"/>
  <c r="EN419" i="9"/>
  <c r="EX419" i="9" s="1"/>
  <c r="EZ419" i="9" s="1"/>
  <c r="EI419" i="9"/>
  <c r="EH419" i="9"/>
  <c r="EG419" i="9"/>
  <c r="EF419" i="9"/>
  <c r="FL419" i="9" s="1"/>
  <c r="EC419" i="9"/>
  <c r="FI419" i="9" s="1"/>
  <c r="EB419" i="9"/>
  <c r="FH419" i="9" s="1"/>
  <c r="DY419" i="9"/>
  <c r="FE419" i="9" s="1"/>
  <c r="FO419" i="9" s="1"/>
  <c r="EK419" i="9" s="1"/>
  <c r="DX419" i="9"/>
  <c r="CZ419" i="9"/>
  <c r="CW419" i="9"/>
  <c r="CV419" i="9"/>
  <c r="DF419" i="9" s="1"/>
  <c r="CB419" i="9" s="1"/>
  <c r="DH419" i="9" s="1"/>
  <c r="CO419" i="9"/>
  <c r="CN419" i="9"/>
  <c r="CK419" i="9"/>
  <c r="GQ419" i="9" s="1"/>
  <c r="CJ419" i="9"/>
  <c r="CG419" i="9"/>
  <c r="CF419" i="9"/>
  <c r="CA419" i="9"/>
  <c r="BZ419" i="9"/>
  <c r="BY419" i="9"/>
  <c r="BX419" i="9"/>
  <c r="DD419" i="9" s="1"/>
  <c r="BU419" i="9"/>
  <c r="DA419" i="9" s="1"/>
  <c r="BT419" i="9"/>
  <c r="BQ419" i="9"/>
  <c r="BP419" i="9"/>
  <c r="BI419" i="9"/>
  <c r="AZ419" i="9"/>
  <c r="AU419" i="9"/>
  <c r="AW419" i="9" s="1"/>
  <c r="AS419" i="9"/>
  <c r="AR419" i="9"/>
  <c r="AO419" i="9"/>
  <c r="AN419" i="9"/>
  <c r="AK419" i="9"/>
  <c r="AJ419" i="9"/>
  <c r="AT419" i="9" s="1"/>
  <c r="AV419" i="9" s="1"/>
  <c r="AE419" i="9"/>
  <c r="DK419" i="9" s="1"/>
  <c r="AD419" i="9"/>
  <c r="AC419" i="9"/>
  <c r="AB419" i="9"/>
  <c r="BH419" i="9" s="1"/>
  <c r="Y419" i="9"/>
  <c r="X419" i="9"/>
  <c r="GN419" i="9" s="1"/>
  <c r="U419" i="9"/>
  <c r="T419" i="9"/>
  <c r="GF419" i="9" s="1"/>
  <c r="GJ419" i="9" s="1"/>
  <c r="O419" i="9"/>
  <c r="N419" i="9"/>
  <c r="K419" i="9"/>
  <c r="J419" i="9"/>
  <c r="HG418" i="9"/>
  <c r="HF418" i="9"/>
  <c r="HE418" i="9"/>
  <c r="HI418" i="9" s="1"/>
  <c r="HC418" i="9"/>
  <c r="HB418" i="9"/>
  <c r="GQ418" i="9"/>
  <c r="GM418" i="9"/>
  <c r="GU418" i="9" s="1"/>
  <c r="GY418" i="9" s="1"/>
  <c r="GL418" i="9"/>
  <c r="GT418" i="9" s="1"/>
  <c r="GI418" i="9"/>
  <c r="GE418" i="9"/>
  <c r="GD418" i="9"/>
  <c r="GC418" i="9"/>
  <c r="GB418" i="9"/>
  <c r="FY418" i="9"/>
  <c r="FX418" i="9"/>
  <c r="FU418" i="9"/>
  <c r="FT418" i="9"/>
  <c r="FM418" i="9"/>
  <c r="FL418" i="9"/>
  <c r="FI418" i="9"/>
  <c r="EW418" i="9"/>
  <c r="EV418" i="9"/>
  <c r="ES418" i="9"/>
  <c r="ER418" i="9"/>
  <c r="EO418" i="9"/>
  <c r="EN418" i="9"/>
  <c r="EX418" i="9" s="1"/>
  <c r="EZ418" i="9" s="1"/>
  <c r="EI418" i="9"/>
  <c r="EH418" i="9"/>
  <c r="EG418" i="9"/>
  <c r="EF418" i="9"/>
  <c r="EC418" i="9"/>
  <c r="EB418" i="9"/>
  <c r="FH418" i="9" s="1"/>
  <c r="DY418" i="9"/>
  <c r="FE418" i="9" s="1"/>
  <c r="FO418" i="9" s="1"/>
  <c r="EK418" i="9" s="1"/>
  <c r="DX418" i="9"/>
  <c r="FD418" i="9" s="1"/>
  <c r="FN418" i="9" s="1"/>
  <c r="EJ418" i="9" s="1"/>
  <c r="DE418" i="9"/>
  <c r="CV418" i="9"/>
  <c r="CS418" i="9"/>
  <c r="CQ418" i="9"/>
  <c r="CO418" i="9"/>
  <c r="CN418" i="9"/>
  <c r="CK418" i="9"/>
  <c r="CJ418" i="9"/>
  <c r="GP418" i="9" s="1"/>
  <c r="CG418" i="9"/>
  <c r="CF418" i="9"/>
  <c r="CC418" i="9"/>
  <c r="DI418" i="9" s="1"/>
  <c r="CA418" i="9"/>
  <c r="BZ418" i="9"/>
  <c r="CP418" i="9" s="1"/>
  <c r="CR418" i="9" s="1"/>
  <c r="BY418" i="9"/>
  <c r="BX418" i="9"/>
  <c r="DD418" i="9" s="1"/>
  <c r="BU418" i="9"/>
  <c r="DA418" i="9" s="1"/>
  <c r="DG418" i="9" s="1"/>
  <c r="BT418" i="9"/>
  <c r="CZ418" i="9" s="1"/>
  <c r="BQ418" i="9"/>
  <c r="CW418" i="9" s="1"/>
  <c r="BP418" i="9"/>
  <c r="BI418" i="9"/>
  <c r="BH418" i="9"/>
  <c r="BE418" i="9"/>
  <c r="AU418" i="9"/>
  <c r="AT418" i="9"/>
  <c r="AV418" i="9" s="1"/>
  <c r="AS418" i="9"/>
  <c r="AR418" i="9"/>
  <c r="AO418" i="9"/>
  <c r="AN418" i="9"/>
  <c r="AK418" i="9"/>
  <c r="AJ418" i="9"/>
  <c r="GH418" i="9" s="1"/>
  <c r="AE418" i="9"/>
  <c r="AD418" i="9"/>
  <c r="DJ418" i="9" s="1"/>
  <c r="AC418" i="9"/>
  <c r="AB418" i="9"/>
  <c r="HD418" i="9" s="1"/>
  <c r="HH418" i="9" s="1"/>
  <c r="Y418" i="9"/>
  <c r="X418" i="9"/>
  <c r="GN418" i="9" s="1"/>
  <c r="U418" i="9"/>
  <c r="BA418" i="9" s="1"/>
  <c r="T418" i="9"/>
  <c r="O418" i="9"/>
  <c r="N418" i="9"/>
  <c r="K418" i="9"/>
  <c r="J418" i="9"/>
  <c r="HF417" i="9"/>
  <c r="HD417" i="9"/>
  <c r="HH417" i="9" s="1"/>
  <c r="HC417" i="9"/>
  <c r="HG417" i="9" s="1"/>
  <c r="HB417" i="9"/>
  <c r="GP417" i="9"/>
  <c r="GN417" i="9"/>
  <c r="GR417" i="9" s="1"/>
  <c r="GM417" i="9"/>
  <c r="GU417" i="9" s="1"/>
  <c r="GL417" i="9"/>
  <c r="GT417" i="9" s="1"/>
  <c r="GE417" i="9"/>
  <c r="GI417" i="9" s="1"/>
  <c r="GD417" i="9"/>
  <c r="GC417" i="9"/>
  <c r="GB417" i="9"/>
  <c r="FY417" i="9"/>
  <c r="FX417" i="9"/>
  <c r="FU417" i="9"/>
  <c r="FT417" i="9"/>
  <c r="FL417" i="9"/>
  <c r="FH417" i="9"/>
  <c r="FE417" i="9"/>
  <c r="FA417" i="9"/>
  <c r="EX417" i="9"/>
  <c r="EW417" i="9"/>
  <c r="EV417" i="9"/>
  <c r="ES417" i="9"/>
  <c r="ER417" i="9"/>
  <c r="EO417" i="9"/>
  <c r="EN417" i="9"/>
  <c r="EI417" i="9"/>
  <c r="EY417" i="9" s="1"/>
  <c r="EH417" i="9"/>
  <c r="EG417" i="9"/>
  <c r="FM417" i="9" s="1"/>
  <c r="EF417" i="9"/>
  <c r="EC417" i="9"/>
  <c r="FI417" i="9" s="1"/>
  <c r="FO417" i="9" s="1"/>
  <c r="EK417" i="9" s="1"/>
  <c r="EB417" i="9"/>
  <c r="DY417" i="9"/>
  <c r="DX417" i="9"/>
  <c r="FD417" i="9" s="1"/>
  <c r="FN417" i="9" s="1"/>
  <c r="EJ417" i="9" s="1"/>
  <c r="DK417" i="9"/>
  <c r="DD417" i="9"/>
  <c r="DA417" i="9"/>
  <c r="CQ417" i="9"/>
  <c r="CP417" i="9"/>
  <c r="CR417" i="9" s="1"/>
  <c r="CO417" i="9"/>
  <c r="CN417" i="9"/>
  <c r="CK417" i="9"/>
  <c r="CJ417" i="9"/>
  <c r="CG417" i="9"/>
  <c r="CF417" i="9"/>
  <c r="GH417" i="9" s="1"/>
  <c r="CA417" i="9"/>
  <c r="BZ417" i="9"/>
  <c r="BY417" i="9"/>
  <c r="DE417" i="9" s="1"/>
  <c r="BX417" i="9"/>
  <c r="BU417" i="9"/>
  <c r="BT417" i="9"/>
  <c r="CZ417" i="9" s="1"/>
  <c r="BQ417" i="9"/>
  <c r="GG417" i="9" s="1"/>
  <c r="GK417" i="9" s="1"/>
  <c r="BP417" i="9"/>
  <c r="CV417" i="9" s="1"/>
  <c r="DF417" i="9" s="1"/>
  <c r="CB417" i="9" s="1"/>
  <c r="DH417" i="9" s="1"/>
  <c r="BH417" i="9"/>
  <c r="BD417" i="9"/>
  <c r="BA417" i="9"/>
  <c r="AW417" i="9"/>
  <c r="AT417" i="9"/>
  <c r="AS417" i="9"/>
  <c r="AR417" i="9"/>
  <c r="AO417" i="9"/>
  <c r="AN417" i="9"/>
  <c r="AK417" i="9"/>
  <c r="AJ417" i="9"/>
  <c r="AE417" i="9"/>
  <c r="AU417" i="9" s="1"/>
  <c r="AD417" i="9"/>
  <c r="AC417" i="9"/>
  <c r="BI417" i="9" s="1"/>
  <c r="AB417" i="9"/>
  <c r="Y417" i="9"/>
  <c r="GO417" i="9" s="1"/>
  <c r="X417" i="9"/>
  <c r="U417" i="9"/>
  <c r="T417" i="9"/>
  <c r="O417" i="9"/>
  <c r="N417" i="9"/>
  <c r="K417" i="9"/>
  <c r="J417" i="9"/>
  <c r="HG416" i="9"/>
  <c r="HC416" i="9"/>
  <c r="HB416" i="9"/>
  <c r="HF416" i="9" s="1"/>
  <c r="GM416" i="9"/>
  <c r="GU416" i="9" s="1"/>
  <c r="GL416" i="9"/>
  <c r="GE416" i="9"/>
  <c r="GD416" i="9"/>
  <c r="GH416" i="9" s="1"/>
  <c r="GC416" i="9"/>
  <c r="GB416" i="9"/>
  <c r="FY416" i="9"/>
  <c r="FX416" i="9"/>
  <c r="FU416" i="9"/>
  <c r="FT416" i="9"/>
  <c r="FM416" i="9"/>
  <c r="FD416" i="9"/>
  <c r="FN416" i="9" s="1"/>
  <c r="EW416" i="9"/>
  <c r="EV416" i="9"/>
  <c r="ES416" i="9"/>
  <c r="ER416" i="9"/>
  <c r="EX416" i="9" s="1"/>
  <c r="EZ416" i="9" s="1"/>
  <c r="EO416" i="9"/>
  <c r="EN416" i="9"/>
  <c r="EI416" i="9"/>
  <c r="EY416" i="9" s="1"/>
  <c r="FA416" i="9" s="1"/>
  <c r="EH416" i="9"/>
  <c r="EG416" i="9"/>
  <c r="EF416" i="9"/>
  <c r="FL416" i="9" s="1"/>
  <c r="EC416" i="9"/>
  <c r="FI416" i="9" s="1"/>
  <c r="EB416" i="9"/>
  <c r="FH416" i="9" s="1"/>
  <c r="DY416" i="9"/>
  <c r="FE416" i="9" s="1"/>
  <c r="FO416" i="9" s="1"/>
  <c r="EK416" i="9" s="1"/>
  <c r="DX416" i="9"/>
  <c r="DJ416" i="9"/>
  <c r="CZ416" i="9"/>
  <c r="CW416" i="9"/>
  <c r="CV416" i="9"/>
  <c r="CO416" i="9"/>
  <c r="CN416" i="9"/>
  <c r="CK416" i="9"/>
  <c r="GQ416" i="9" s="1"/>
  <c r="CJ416" i="9"/>
  <c r="CG416" i="9"/>
  <c r="CF416" i="9"/>
  <c r="CA416" i="9"/>
  <c r="BZ416" i="9"/>
  <c r="BY416" i="9"/>
  <c r="HE416" i="9" s="1"/>
  <c r="HI416" i="9" s="1"/>
  <c r="BX416" i="9"/>
  <c r="DD416" i="9" s="1"/>
  <c r="BU416" i="9"/>
  <c r="DA416" i="9" s="1"/>
  <c r="BT416" i="9"/>
  <c r="BQ416" i="9"/>
  <c r="BP416" i="9"/>
  <c r="BI416" i="9"/>
  <c r="AZ416" i="9"/>
  <c r="AS416" i="9"/>
  <c r="AR416" i="9"/>
  <c r="AO416" i="9"/>
  <c r="AN416" i="9"/>
  <c r="AT416" i="9" s="1"/>
  <c r="AV416" i="9" s="1"/>
  <c r="AK416" i="9"/>
  <c r="GI416" i="9" s="1"/>
  <c r="AJ416" i="9"/>
  <c r="AE416" i="9"/>
  <c r="AU416" i="9" s="1"/>
  <c r="AW416" i="9" s="1"/>
  <c r="AD416" i="9"/>
  <c r="AC416" i="9"/>
  <c r="AB416" i="9"/>
  <c r="Y416" i="9"/>
  <c r="GO416" i="9" s="1"/>
  <c r="X416" i="9"/>
  <c r="GN416" i="9" s="1"/>
  <c r="U416" i="9"/>
  <c r="GG416" i="9" s="1"/>
  <c r="GK416" i="9" s="1"/>
  <c r="T416" i="9"/>
  <c r="GF416" i="9" s="1"/>
  <c r="GJ416" i="9" s="1"/>
  <c r="O416" i="9"/>
  <c r="N416" i="9"/>
  <c r="K416" i="9"/>
  <c r="J416" i="9"/>
  <c r="HG415" i="9"/>
  <c r="HF415" i="9"/>
  <c r="HC415" i="9"/>
  <c r="HB415" i="9"/>
  <c r="GM415" i="9"/>
  <c r="GU415" i="9" s="1"/>
  <c r="GL415" i="9"/>
  <c r="GT415" i="9" s="1"/>
  <c r="GJ415" i="9"/>
  <c r="GE415" i="9"/>
  <c r="GD415" i="9"/>
  <c r="GC415" i="9"/>
  <c r="GB415" i="9"/>
  <c r="FY415" i="9"/>
  <c r="FX415" i="9"/>
  <c r="FU415" i="9"/>
  <c r="FT415" i="9"/>
  <c r="FM415" i="9"/>
  <c r="FL415" i="9"/>
  <c r="FI415" i="9"/>
  <c r="EY415" i="9"/>
  <c r="EW415" i="9"/>
  <c r="EV415" i="9"/>
  <c r="ES415" i="9"/>
  <c r="ER415" i="9"/>
  <c r="EO415" i="9"/>
  <c r="EN415" i="9"/>
  <c r="EI415" i="9"/>
  <c r="FQ415" i="9" s="1"/>
  <c r="EH415" i="9"/>
  <c r="EG415" i="9"/>
  <c r="EF415" i="9"/>
  <c r="EC415" i="9"/>
  <c r="EB415" i="9"/>
  <c r="FH415" i="9" s="1"/>
  <c r="DY415" i="9"/>
  <c r="FE415" i="9" s="1"/>
  <c r="FO415" i="9" s="1"/>
  <c r="EK415" i="9" s="1"/>
  <c r="DX415" i="9"/>
  <c r="FD415" i="9" s="1"/>
  <c r="FN415" i="9" s="1"/>
  <c r="EJ415" i="9" s="1"/>
  <c r="DE415" i="9"/>
  <c r="CV415" i="9"/>
  <c r="CO415" i="9"/>
  <c r="CN415" i="9"/>
  <c r="CK415" i="9"/>
  <c r="CJ415" i="9"/>
  <c r="CG415" i="9"/>
  <c r="GI415" i="9" s="1"/>
  <c r="CF415" i="9"/>
  <c r="CA415" i="9"/>
  <c r="CQ415" i="9" s="1"/>
  <c r="CS415" i="9" s="1"/>
  <c r="BZ415" i="9"/>
  <c r="BY415" i="9"/>
  <c r="BX415" i="9"/>
  <c r="BU415" i="9"/>
  <c r="GO415" i="9" s="1"/>
  <c r="BT415" i="9"/>
  <c r="CZ415" i="9" s="1"/>
  <c r="BQ415" i="9"/>
  <c r="CW415" i="9" s="1"/>
  <c r="BP415" i="9"/>
  <c r="BI415" i="9"/>
  <c r="BH415" i="9"/>
  <c r="BE415" i="9"/>
  <c r="AU415" i="9"/>
  <c r="AS415" i="9"/>
  <c r="AR415" i="9"/>
  <c r="AO415" i="9"/>
  <c r="GQ415" i="9" s="1"/>
  <c r="AN415" i="9"/>
  <c r="AK415" i="9"/>
  <c r="AJ415" i="9"/>
  <c r="GH415" i="9" s="1"/>
  <c r="AE415" i="9"/>
  <c r="DK415" i="9" s="1"/>
  <c r="AD415" i="9"/>
  <c r="AC415" i="9"/>
  <c r="HE415" i="9" s="1"/>
  <c r="HI415" i="9" s="1"/>
  <c r="AB415" i="9"/>
  <c r="Y415" i="9"/>
  <c r="X415" i="9"/>
  <c r="U415" i="9"/>
  <c r="GG415" i="9" s="1"/>
  <c r="GK415" i="9" s="1"/>
  <c r="T415" i="9"/>
  <c r="GF415" i="9" s="1"/>
  <c r="O415" i="9"/>
  <c r="N415" i="9"/>
  <c r="K415" i="9"/>
  <c r="J415" i="9"/>
  <c r="HF414" i="9"/>
  <c r="HC414" i="9"/>
  <c r="HG414" i="9" s="1"/>
  <c r="HB414" i="9"/>
  <c r="GP414" i="9"/>
  <c r="GM414" i="9"/>
  <c r="GU414" i="9" s="1"/>
  <c r="GL414" i="9"/>
  <c r="GT414" i="9" s="1"/>
  <c r="GE414" i="9"/>
  <c r="GI414" i="9" s="1"/>
  <c r="GD414" i="9"/>
  <c r="GC414" i="9"/>
  <c r="GB414" i="9"/>
  <c r="FY414" i="9"/>
  <c r="FX414" i="9"/>
  <c r="FU414" i="9"/>
  <c r="FT414" i="9"/>
  <c r="FL414" i="9"/>
  <c r="FI414" i="9"/>
  <c r="FO414" i="9" s="1"/>
  <c r="EK414" i="9" s="1"/>
  <c r="FH414" i="9"/>
  <c r="FE414" i="9"/>
  <c r="EX414" i="9"/>
  <c r="EW414" i="9"/>
  <c r="EV414" i="9"/>
  <c r="ES414" i="9"/>
  <c r="ER414" i="9"/>
  <c r="EO414" i="9"/>
  <c r="EN414" i="9"/>
  <c r="EI414" i="9"/>
  <c r="EH414" i="9"/>
  <c r="EZ414" i="9" s="1"/>
  <c r="EG414" i="9"/>
  <c r="FM414" i="9" s="1"/>
  <c r="EF414" i="9"/>
  <c r="EC414" i="9"/>
  <c r="EB414" i="9"/>
  <c r="DY414" i="9"/>
  <c r="DX414" i="9"/>
  <c r="FD414" i="9" s="1"/>
  <c r="DE414" i="9"/>
  <c r="DD414" i="9"/>
  <c r="DA414" i="9"/>
  <c r="CQ414" i="9"/>
  <c r="CO414" i="9"/>
  <c r="CN414" i="9"/>
  <c r="CK414" i="9"/>
  <c r="CJ414" i="9"/>
  <c r="CG414" i="9"/>
  <c r="CF414" i="9"/>
  <c r="GH414" i="9" s="1"/>
  <c r="CA414" i="9"/>
  <c r="CS414" i="9" s="1"/>
  <c r="BZ414" i="9"/>
  <c r="BY414" i="9"/>
  <c r="BX414" i="9"/>
  <c r="BU414" i="9"/>
  <c r="BT414" i="9"/>
  <c r="BQ414" i="9"/>
  <c r="GG414" i="9" s="1"/>
  <c r="GK414" i="9" s="1"/>
  <c r="BP414" i="9"/>
  <c r="CV414" i="9" s="1"/>
  <c r="BH414" i="9"/>
  <c r="BE414" i="9"/>
  <c r="BD414" i="9"/>
  <c r="BA414" i="9"/>
  <c r="AT414" i="9"/>
  <c r="AS414" i="9"/>
  <c r="AR414" i="9"/>
  <c r="AO414" i="9"/>
  <c r="AN414" i="9"/>
  <c r="AK414" i="9"/>
  <c r="AJ414" i="9"/>
  <c r="AE414" i="9"/>
  <c r="AD414" i="9"/>
  <c r="DJ414" i="9" s="1"/>
  <c r="AC414" i="9"/>
  <c r="HE414" i="9" s="1"/>
  <c r="HI414" i="9" s="1"/>
  <c r="AB414" i="9"/>
  <c r="HD414" i="9" s="1"/>
  <c r="HH414" i="9" s="1"/>
  <c r="Y414" i="9"/>
  <c r="GO414" i="9" s="1"/>
  <c r="X414" i="9"/>
  <c r="U414" i="9"/>
  <c r="T414" i="9"/>
  <c r="Q414" i="9"/>
  <c r="O414" i="9"/>
  <c r="N414" i="9"/>
  <c r="K414" i="9"/>
  <c r="J414" i="9"/>
  <c r="HC413" i="9"/>
  <c r="HG413" i="9" s="1"/>
  <c r="HB413" i="9"/>
  <c r="HF413" i="9" s="1"/>
  <c r="GU413" i="9"/>
  <c r="GM413" i="9"/>
  <c r="GL413" i="9"/>
  <c r="GT413" i="9" s="1"/>
  <c r="GE413" i="9"/>
  <c r="GD413" i="9"/>
  <c r="GH413" i="9" s="1"/>
  <c r="GC413" i="9"/>
  <c r="GB413" i="9"/>
  <c r="FY413" i="9"/>
  <c r="FX413" i="9"/>
  <c r="FU413" i="9"/>
  <c r="FT413" i="9"/>
  <c r="FQ413" i="9"/>
  <c r="FH413" i="9"/>
  <c r="FE413" i="9"/>
  <c r="FO413" i="9" s="1"/>
  <c r="EK413" i="9" s="1"/>
  <c r="FD413" i="9"/>
  <c r="EW413" i="9"/>
  <c r="EV413" i="9"/>
  <c r="ES413" i="9"/>
  <c r="ER413" i="9"/>
  <c r="EO413" i="9"/>
  <c r="EY413" i="9" s="1"/>
  <c r="FA413" i="9" s="1"/>
  <c r="EN413" i="9"/>
  <c r="EI413" i="9"/>
  <c r="EH413" i="9"/>
  <c r="EG413" i="9"/>
  <c r="FM413" i="9" s="1"/>
  <c r="EF413" i="9"/>
  <c r="FL413" i="9" s="1"/>
  <c r="EC413" i="9"/>
  <c r="FI413" i="9" s="1"/>
  <c r="EB413" i="9"/>
  <c r="DY413" i="9"/>
  <c r="DX413" i="9"/>
  <c r="DK413" i="9"/>
  <c r="DJ413" i="9"/>
  <c r="CZ413" i="9"/>
  <c r="CW413" i="9"/>
  <c r="CO413" i="9"/>
  <c r="CN413" i="9"/>
  <c r="CK413" i="9"/>
  <c r="CJ413" i="9"/>
  <c r="CG413" i="9"/>
  <c r="CF413" i="9"/>
  <c r="CA413" i="9"/>
  <c r="BZ413" i="9"/>
  <c r="BY413" i="9"/>
  <c r="DE413" i="9" s="1"/>
  <c r="BX413" i="9"/>
  <c r="DD413" i="9" s="1"/>
  <c r="BU413" i="9"/>
  <c r="DA413" i="9" s="1"/>
  <c r="DG413" i="9" s="1"/>
  <c r="CC413" i="9" s="1"/>
  <c r="DI413" i="9" s="1"/>
  <c r="BT413" i="9"/>
  <c r="BQ413" i="9"/>
  <c r="BP413" i="9"/>
  <c r="GF413" i="9" s="1"/>
  <c r="BA413" i="9"/>
  <c r="AZ413" i="9"/>
  <c r="AS413" i="9"/>
  <c r="AR413" i="9"/>
  <c r="AO413" i="9"/>
  <c r="AN413" i="9"/>
  <c r="AK413" i="9"/>
  <c r="AU413" i="9" s="1"/>
  <c r="AJ413" i="9"/>
  <c r="AE413" i="9"/>
  <c r="AD413" i="9"/>
  <c r="AC413" i="9"/>
  <c r="HE413" i="9" s="1"/>
  <c r="HI413" i="9" s="1"/>
  <c r="AB413" i="9"/>
  <c r="BH413" i="9" s="1"/>
  <c r="Y413" i="9"/>
  <c r="X413" i="9"/>
  <c r="U413" i="9"/>
  <c r="T413" i="9"/>
  <c r="O413" i="9"/>
  <c r="N413" i="9"/>
  <c r="K413" i="9"/>
  <c r="J413" i="9"/>
  <c r="HG412" i="9"/>
  <c r="HC412" i="9"/>
  <c r="HB412" i="9"/>
  <c r="HF412" i="9" s="1"/>
  <c r="GM412" i="9"/>
  <c r="GU412" i="9" s="1"/>
  <c r="GL412" i="9"/>
  <c r="GP412" i="9" s="1"/>
  <c r="GI412" i="9"/>
  <c r="GE412" i="9"/>
  <c r="GD412" i="9"/>
  <c r="GC412" i="9"/>
  <c r="GB412" i="9"/>
  <c r="FY412" i="9"/>
  <c r="FX412" i="9"/>
  <c r="FU412" i="9"/>
  <c r="FT412" i="9"/>
  <c r="FM412" i="9"/>
  <c r="FL412" i="9"/>
  <c r="FI412" i="9"/>
  <c r="EY412" i="9"/>
  <c r="EX412" i="9"/>
  <c r="EZ412" i="9" s="1"/>
  <c r="EW412" i="9"/>
  <c r="EV412" i="9"/>
  <c r="ES412" i="9"/>
  <c r="ER412" i="9"/>
  <c r="EO412" i="9"/>
  <c r="EN412" i="9"/>
  <c r="EI412" i="9"/>
  <c r="EH412" i="9"/>
  <c r="EG412" i="9"/>
  <c r="EF412" i="9"/>
  <c r="EC412" i="9"/>
  <c r="EB412" i="9"/>
  <c r="FH412" i="9" s="1"/>
  <c r="DY412" i="9"/>
  <c r="FE412" i="9" s="1"/>
  <c r="FO412" i="9" s="1"/>
  <c r="EK412" i="9" s="1"/>
  <c r="DX412" i="9"/>
  <c r="FD412" i="9" s="1"/>
  <c r="DJ412" i="9"/>
  <c r="DG412" i="9"/>
  <c r="CC412" i="9" s="1"/>
  <c r="DI412" i="9" s="1"/>
  <c r="CW412" i="9"/>
  <c r="CV412" i="9"/>
  <c r="CQ412" i="9"/>
  <c r="CS412" i="9" s="1"/>
  <c r="CO412" i="9"/>
  <c r="CN412" i="9"/>
  <c r="CK412" i="9"/>
  <c r="GQ412" i="9" s="1"/>
  <c r="CJ412" i="9"/>
  <c r="CG412" i="9"/>
  <c r="CF412" i="9"/>
  <c r="CA412" i="9"/>
  <c r="BZ412" i="9"/>
  <c r="BY412" i="9"/>
  <c r="DE412" i="9" s="1"/>
  <c r="BX412" i="9"/>
  <c r="DD412" i="9" s="1"/>
  <c r="BU412" i="9"/>
  <c r="DA412" i="9" s="1"/>
  <c r="BT412" i="9"/>
  <c r="CZ412" i="9" s="1"/>
  <c r="BQ412" i="9"/>
  <c r="GG412" i="9" s="1"/>
  <c r="GK412" i="9" s="1"/>
  <c r="BP412" i="9"/>
  <c r="BI412" i="9"/>
  <c r="BH412" i="9"/>
  <c r="AV412" i="9"/>
  <c r="AS412" i="9"/>
  <c r="AR412" i="9"/>
  <c r="AO412" i="9"/>
  <c r="AN412" i="9"/>
  <c r="AK412" i="9"/>
  <c r="AJ412" i="9"/>
  <c r="AT412" i="9" s="1"/>
  <c r="AE412" i="9"/>
  <c r="DK412" i="9" s="1"/>
  <c r="AD412" i="9"/>
  <c r="AC412" i="9"/>
  <c r="AB412" i="9"/>
  <c r="HD412" i="9" s="1"/>
  <c r="HH412" i="9" s="1"/>
  <c r="Y412" i="9"/>
  <c r="X412" i="9"/>
  <c r="U412" i="9"/>
  <c r="BA412" i="9" s="1"/>
  <c r="T412" i="9"/>
  <c r="AZ412" i="9" s="1"/>
  <c r="O412" i="9"/>
  <c r="N412" i="9"/>
  <c r="K412" i="9"/>
  <c r="J412" i="9"/>
  <c r="HF411" i="9"/>
  <c r="HD411" i="9"/>
  <c r="HH411" i="9" s="1"/>
  <c r="HC411" i="9"/>
  <c r="HG411" i="9" s="1"/>
  <c r="HB411" i="9"/>
  <c r="GU411" i="9"/>
  <c r="GY411" i="9" s="1"/>
  <c r="GM411" i="9"/>
  <c r="GQ411" i="9" s="1"/>
  <c r="GL411" i="9"/>
  <c r="GT411" i="9" s="1"/>
  <c r="GI411" i="9"/>
  <c r="GE411" i="9"/>
  <c r="GD411" i="9"/>
  <c r="GC411" i="9"/>
  <c r="GB411" i="9"/>
  <c r="FY411" i="9"/>
  <c r="FX411" i="9"/>
  <c r="FU411" i="9"/>
  <c r="FT411" i="9"/>
  <c r="FL411" i="9"/>
  <c r="FI411" i="9"/>
  <c r="EX411" i="9"/>
  <c r="EZ411" i="9" s="1"/>
  <c r="EW411" i="9"/>
  <c r="EV411" i="9"/>
  <c r="ES411" i="9"/>
  <c r="ER411" i="9"/>
  <c r="EO411" i="9"/>
  <c r="EN411" i="9"/>
  <c r="EI411" i="9"/>
  <c r="EH411" i="9"/>
  <c r="EG411" i="9"/>
  <c r="FM411" i="9" s="1"/>
  <c r="EF411" i="9"/>
  <c r="EC411" i="9"/>
  <c r="EB411" i="9"/>
  <c r="FH411" i="9" s="1"/>
  <c r="DY411" i="9"/>
  <c r="FE411" i="9" s="1"/>
  <c r="DX411" i="9"/>
  <c r="FD411" i="9" s="1"/>
  <c r="FN411" i="9" s="1"/>
  <c r="EJ411" i="9" s="1"/>
  <c r="DE411" i="9"/>
  <c r="CV411" i="9"/>
  <c r="CQ411" i="9"/>
  <c r="CO411" i="9"/>
  <c r="CN411" i="9"/>
  <c r="CK411" i="9"/>
  <c r="CJ411" i="9"/>
  <c r="GP411" i="9" s="1"/>
  <c r="CG411" i="9"/>
  <c r="CF411" i="9"/>
  <c r="CA411" i="9"/>
  <c r="CS411" i="9" s="1"/>
  <c r="BZ411" i="9"/>
  <c r="CP411" i="9" s="1"/>
  <c r="CR411" i="9" s="1"/>
  <c r="BY411" i="9"/>
  <c r="BX411" i="9"/>
  <c r="DD411" i="9" s="1"/>
  <c r="BU411" i="9"/>
  <c r="DA411" i="9" s="1"/>
  <c r="BT411" i="9"/>
  <c r="CZ411" i="9" s="1"/>
  <c r="DF411" i="9" s="1"/>
  <c r="CB411" i="9" s="1"/>
  <c r="DH411" i="9" s="1"/>
  <c r="BQ411" i="9"/>
  <c r="CW411" i="9" s="1"/>
  <c r="BP411" i="9"/>
  <c r="BH411" i="9"/>
  <c r="BE411" i="9"/>
  <c r="AT411" i="9"/>
  <c r="AS411" i="9"/>
  <c r="AR411" i="9"/>
  <c r="AO411" i="9"/>
  <c r="AN411" i="9"/>
  <c r="AK411" i="9"/>
  <c r="AJ411" i="9"/>
  <c r="GH411" i="9" s="1"/>
  <c r="GX411" i="9" s="1"/>
  <c r="AE411" i="9"/>
  <c r="AD411" i="9"/>
  <c r="DJ411" i="9" s="1"/>
  <c r="AC411" i="9"/>
  <c r="HE411" i="9" s="1"/>
  <c r="HI411" i="9" s="1"/>
  <c r="AB411" i="9"/>
  <c r="Y411" i="9"/>
  <c r="GO411" i="9" s="1"/>
  <c r="X411" i="9"/>
  <c r="BD411" i="9" s="1"/>
  <c r="U411" i="9"/>
  <c r="GG411" i="9" s="1"/>
  <c r="T411" i="9"/>
  <c r="Q411" i="9"/>
  <c r="O411" i="9"/>
  <c r="N411" i="9"/>
  <c r="K411" i="9"/>
  <c r="J411" i="9"/>
  <c r="HF410" i="9"/>
  <c r="HD410" i="9"/>
  <c r="HH410" i="9" s="1"/>
  <c r="HC410" i="9"/>
  <c r="HG410" i="9" s="1"/>
  <c r="HB410" i="9"/>
  <c r="GP410" i="9"/>
  <c r="GN410" i="9"/>
  <c r="GM410" i="9"/>
  <c r="GL410" i="9"/>
  <c r="GT410" i="9" s="1"/>
  <c r="GE410" i="9"/>
  <c r="GI410" i="9" s="1"/>
  <c r="GD410" i="9"/>
  <c r="GC410" i="9"/>
  <c r="GB410" i="9"/>
  <c r="FY410" i="9"/>
  <c r="FX410" i="9"/>
  <c r="FU410" i="9"/>
  <c r="FT410" i="9"/>
  <c r="FL410" i="9"/>
  <c r="FH410" i="9"/>
  <c r="FE410" i="9"/>
  <c r="EW410" i="9"/>
  <c r="EV410" i="9"/>
  <c r="ES410" i="9"/>
  <c r="EY410" i="9" s="1"/>
  <c r="ER410" i="9"/>
  <c r="EO410" i="9"/>
  <c r="EN410" i="9"/>
  <c r="EI410" i="9"/>
  <c r="EH410" i="9"/>
  <c r="EG410" i="9"/>
  <c r="FM410" i="9" s="1"/>
  <c r="EF410" i="9"/>
  <c r="EC410" i="9"/>
  <c r="FI410" i="9" s="1"/>
  <c r="EB410" i="9"/>
  <c r="DY410" i="9"/>
  <c r="DX410" i="9"/>
  <c r="FD410" i="9" s="1"/>
  <c r="FN410" i="9" s="1"/>
  <c r="EJ410" i="9" s="1"/>
  <c r="DK410" i="9"/>
  <c r="DD410" i="9"/>
  <c r="DA410" i="9"/>
  <c r="CP410" i="9"/>
  <c r="CR410" i="9" s="1"/>
  <c r="CO410" i="9"/>
  <c r="CN410" i="9"/>
  <c r="CK410" i="9"/>
  <c r="CJ410" i="9"/>
  <c r="CG410" i="9"/>
  <c r="CF410" i="9"/>
  <c r="GH410" i="9" s="1"/>
  <c r="CA410" i="9"/>
  <c r="BZ410" i="9"/>
  <c r="BY410" i="9"/>
  <c r="DE410" i="9" s="1"/>
  <c r="BX410" i="9"/>
  <c r="BU410" i="9"/>
  <c r="BT410" i="9"/>
  <c r="CZ410" i="9" s="1"/>
  <c r="BQ410" i="9"/>
  <c r="CW410" i="9" s="1"/>
  <c r="DG410" i="9" s="1"/>
  <c r="CC410" i="9" s="1"/>
  <c r="DI410" i="9" s="1"/>
  <c r="BP410" i="9"/>
  <c r="CV410" i="9" s="1"/>
  <c r="BH410" i="9"/>
  <c r="BD410" i="9"/>
  <c r="BA410" i="9"/>
  <c r="AS410" i="9"/>
  <c r="AR410" i="9"/>
  <c r="AO410" i="9"/>
  <c r="AU410" i="9" s="1"/>
  <c r="AN410" i="9"/>
  <c r="AK410" i="9"/>
  <c r="AJ410" i="9"/>
  <c r="AE410" i="9"/>
  <c r="AD410" i="9"/>
  <c r="AC410" i="9"/>
  <c r="AB410" i="9"/>
  <c r="Y410" i="9"/>
  <c r="GO410" i="9" s="1"/>
  <c r="X410" i="9"/>
  <c r="U410" i="9"/>
  <c r="GG410" i="9" s="1"/>
  <c r="T410" i="9"/>
  <c r="AZ410" i="9" s="1"/>
  <c r="BJ410" i="9" s="1"/>
  <c r="AF410" i="9" s="1"/>
  <c r="BL410" i="9" s="1"/>
  <c r="O410" i="9"/>
  <c r="N410" i="9"/>
  <c r="K410" i="9"/>
  <c r="J410" i="9"/>
  <c r="HC409" i="9"/>
  <c r="HG409" i="9" s="1"/>
  <c r="HB409" i="9"/>
  <c r="HF409" i="9" s="1"/>
  <c r="GT409" i="9"/>
  <c r="GN409" i="9"/>
  <c r="GR409" i="9" s="1"/>
  <c r="GM409" i="9"/>
  <c r="GL409" i="9"/>
  <c r="GK409" i="9"/>
  <c r="GE409" i="9"/>
  <c r="GD409" i="9"/>
  <c r="GH409" i="9" s="1"/>
  <c r="GC409" i="9"/>
  <c r="GB409" i="9"/>
  <c r="FY409" i="9"/>
  <c r="FX409" i="9"/>
  <c r="FU409" i="9"/>
  <c r="FT409" i="9"/>
  <c r="FH409" i="9"/>
  <c r="FD409" i="9"/>
  <c r="FN409" i="9" s="1"/>
  <c r="FA409" i="9"/>
  <c r="EW409" i="9"/>
  <c r="EV409" i="9"/>
  <c r="ES409" i="9"/>
  <c r="ER409" i="9"/>
  <c r="EO409" i="9"/>
  <c r="EN409" i="9"/>
  <c r="EI409" i="9"/>
  <c r="EY409" i="9" s="1"/>
  <c r="EH409" i="9"/>
  <c r="EG409" i="9"/>
  <c r="FM409" i="9" s="1"/>
  <c r="EF409" i="9"/>
  <c r="FL409" i="9" s="1"/>
  <c r="EC409" i="9"/>
  <c r="FI409" i="9" s="1"/>
  <c r="EB409" i="9"/>
  <c r="DY409" i="9"/>
  <c r="FE409" i="9" s="1"/>
  <c r="FO409" i="9" s="1"/>
  <c r="EK409" i="9" s="1"/>
  <c r="DX409" i="9"/>
  <c r="DD409" i="9"/>
  <c r="CZ409" i="9"/>
  <c r="CW409" i="9"/>
  <c r="CO409" i="9"/>
  <c r="CN409" i="9"/>
  <c r="CK409" i="9"/>
  <c r="CQ409" i="9" s="1"/>
  <c r="CJ409" i="9"/>
  <c r="CG409" i="9"/>
  <c r="CF409" i="9"/>
  <c r="CA409" i="9"/>
  <c r="BZ409" i="9"/>
  <c r="BY409" i="9"/>
  <c r="DE409" i="9" s="1"/>
  <c r="BX409" i="9"/>
  <c r="BU409" i="9"/>
  <c r="DA409" i="9" s="1"/>
  <c r="BT409" i="9"/>
  <c r="BQ409" i="9"/>
  <c r="GG409" i="9" s="1"/>
  <c r="BP409" i="9"/>
  <c r="CV409" i="9" s="1"/>
  <c r="DF409" i="9" s="1"/>
  <c r="CB409" i="9" s="1"/>
  <c r="DH409" i="9" s="1"/>
  <c r="BD409" i="9"/>
  <c r="AZ409" i="9"/>
  <c r="AS409" i="9"/>
  <c r="AR409" i="9"/>
  <c r="AO409" i="9"/>
  <c r="AN409" i="9"/>
  <c r="AK409" i="9"/>
  <c r="AJ409" i="9"/>
  <c r="AE409" i="9"/>
  <c r="AU409" i="9" s="1"/>
  <c r="AW409" i="9" s="1"/>
  <c r="AD409" i="9"/>
  <c r="AC409" i="9"/>
  <c r="BI409" i="9" s="1"/>
  <c r="AB409" i="9"/>
  <c r="Y409" i="9"/>
  <c r="X409" i="9"/>
  <c r="U409" i="9"/>
  <c r="BA409" i="9" s="1"/>
  <c r="T409" i="9"/>
  <c r="P409" i="9"/>
  <c r="O409" i="9"/>
  <c r="N409" i="9"/>
  <c r="K409" i="9"/>
  <c r="J409" i="9"/>
  <c r="HG408" i="9"/>
  <c r="HC408" i="9"/>
  <c r="HB408" i="9"/>
  <c r="HF408" i="9" s="1"/>
  <c r="GQ408" i="9"/>
  <c r="GM408" i="9"/>
  <c r="GU408" i="9" s="1"/>
  <c r="GY408" i="9" s="1"/>
  <c r="GL408" i="9"/>
  <c r="GJ408" i="9"/>
  <c r="GE408" i="9"/>
  <c r="GD408" i="9"/>
  <c r="GH408" i="9" s="1"/>
  <c r="GC408" i="9"/>
  <c r="GB408" i="9"/>
  <c r="FY408" i="9"/>
  <c r="FX408" i="9"/>
  <c r="FU408" i="9"/>
  <c r="FT408" i="9"/>
  <c r="FN408" i="9"/>
  <c r="EJ408" i="9" s="1"/>
  <c r="FM408" i="9"/>
  <c r="FD408" i="9"/>
  <c r="EY408" i="9"/>
  <c r="EW408" i="9"/>
  <c r="EV408" i="9"/>
  <c r="ES408" i="9"/>
  <c r="ER408" i="9"/>
  <c r="EO408" i="9"/>
  <c r="EN408" i="9"/>
  <c r="EI408" i="9"/>
  <c r="FA408" i="9" s="1"/>
  <c r="EH408" i="9"/>
  <c r="EX408" i="9" s="1"/>
  <c r="EZ408" i="9" s="1"/>
  <c r="EG408" i="9"/>
  <c r="EF408" i="9"/>
  <c r="FL408" i="9" s="1"/>
  <c r="EC408" i="9"/>
  <c r="FI408" i="9" s="1"/>
  <c r="EB408" i="9"/>
  <c r="FH408" i="9" s="1"/>
  <c r="DY408" i="9"/>
  <c r="FE408" i="9" s="1"/>
  <c r="DX408" i="9"/>
  <c r="CZ408" i="9"/>
  <c r="CV408" i="9"/>
  <c r="CS408" i="9"/>
  <c r="CO408" i="9"/>
  <c r="CN408" i="9"/>
  <c r="CK408" i="9"/>
  <c r="CJ408" i="9"/>
  <c r="CG408" i="9"/>
  <c r="GI408" i="9" s="1"/>
  <c r="CF408" i="9"/>
  <c r="CA408" i="9"/>
  <c r="CQ408" i="9" s="1"/>
  <c r="BZ408" i="9"/>
  <c r="BY408" i="9"/>
  <c r="DE408" i="9" s="1"/>
  <c r="BX408" i="9"/>
  <c r="DD408" i="9" s="1"/>
  <c r="BU408" i="9"/>
  <c r="DA408" i="9" s="1"/>
  <c r="BT408" i="9"/>
  <c r="BQ408" i="9"/>
  <c r="CW408" i="9" s="1"/>
  <c r="DG408" i="9" s="1"/>
  <c r="CC408" i="9" s="1"/>
  <c r="DI408" i="9" s="1"/>
  <c r="BP408" i="9"/>
  <c r="BI408" i="9"/>
  <c r="AZ408" i="9"/>
  <c r="AU408" i="9"/>
  <c r="AS408" i="9"/>
  <c r="AR408" i="9"/>
  <c r="AO408" i="9"/>
  <c r="AN408" i="9"/>
  <c r="AK408" i="9"/>
  <c r="AJ408" i="9"/>
  <c r="AE408" i="9"/>
  <c r="AW408" i="9" s="1"/>
  <c r="AD408" i="9"/>
  <c r="AC408" i="9"/>
  <c r="HE408" i="9" s="1"/>
  <c r="HI408" i="9" s="1"/>
  <c r="AB408" i="9"/>
  <c r="Y408" i="9"/>
  <c r="GO408" i="9" s="1"/>
  <c r="X408" i="9"/>
  <c r="U408" i="9"/>
  <c r="T408" i="9"/>
  <c r="GF408" i="9" s="1"/>
  <c r="O408" i="9"/>
  <c r="N408" i="9"/>
  <c r="K408" i="9"/>
  <c r="J408" i="9"/>
  <c r="HF407" i="9"/>
  <c r="HC407" i="9"/>
  <c r="HG407" i="9" s="1"/>
  <c r="HB407" i="9"/>
  <c r="GX407" i="9"/>
  <c r="GM407" i="9"/>
  <c r="GU407" i="9" s="1"/>
  <c r="GL407" i="9"/>
  <c r="GT407" i="9" s="1"/>
  <c r="GK407" i="9"/>
  <c r="GG407" i="9"/>
  <c r="GE407" i="9"/>
  <c r="GD407" i="9"/>
  <c r="GC407" i="9"/>
  <c r="GB407" i="9"/>
  <c r="FY407" i="9"/>
  <c r="FX407" i="9"/>
  <c r="FU407" i="9"/>
  <c r="FT407" i="9"/>
  <c r="FL407" i="9"/>
  <c r="FI407" i="9"/>
  <c r="EW407" i="9"/>
  <c r="EV407" i="9"/>
  <c r="ES407" i="9"/>
  <c r="ER407" i="9"/>
  <c r="EO407" i="9"/>
  <c r="EN407" i="9"/>
  <c r="EX407" i="9" s="1"/>
  <c r="EZ407" i="9" s="1"/>
  <c r="EI407" i="9"/>
  <c r="EH407" i="9"/>
  <c r="EG407" i="9"/>
  <c r="FM407" i="9" s="1"/>
  <c r="EF407" i="9"/>
  <c r="EC407" i="9"/>
  <c r="EB407" i="9"/>
  <c r="FH407" i="9" s="1"/>
  <c r="FN407" i="9" s="1"/>
  <c r="EJ407" i="9" s="1"/>
  <c r="DY407" i="9"/>
  <c r="FE407" i="9" s="1"/>
  <c r="FO407" i="9" s="1"/>
  <c r="EK407" i="9" s="1"/>
  <c r="DX407" i="9"/>
  <c r="FD407" i="9" s="1"/>
  <c r="DH407" i="9"/>
  <c r="CW407" i="9"/>
  <c r="CV407" i="9"/>
  <c r="CQ407" i="9"/>
  <c r="CO407" i="9"/>
  <c r="CN407" i="9"/>
  <c r="CK407" i="9"/>
  <c r="CJ407" i="9"/>
  <c r="GP407" i="9" s="1"/>
  <c r="CG407" i="9"/>
  <c r="CF407" i="9"/>
  <c r="CA407" i="9"/>
  <c r="CS407" i="9" s="1"/>
  <c r="BZ407" i="9"/>
  <c r="CP407" i="9" s="1"/>
  <c r="CR407" i="9" s="1"/>
  <c r="BY407" i="9"/>
  <c r="BX407" i="9"/>
  <c r="DD407" i="9" s="1"/>
  <c r="BU407" i="9"/>
  <c r="DA407" i="9" s="1"/>
  <c r="BT407" i="9"/>
  <c r="CZ407" i="9" s="1"/>
  <c r="DF407" i="9" s="1"/>
  <c r="CB407" i="9" s="1"/>
  <c r="BQ407" i="9"/>
  <c r="BP407" i="9"/>
  <c r="BH407" i="9"/>
  <c r="AS407" i="9"/>
  <c r="AR407" i="9"/>
  <c r="AO407" i="9"/>
  <c r="AN407" i="9"/>
  <c r="AK407" i="9"/>
  <c r="AJ407" i="9"/>
  <c r="GH407" i="9" s="1"/>
  <c r="AE407" i="9"/>
  <c r="AD407" i="9"/>
  <c r="DJ407" i="9" s="1"/>
  <c r="AC407" i="9"/>
  <c r="BI407" i="9" s="1"/>
  <c r="AB407" i="9"/>
  <c r="HD407" i="9" s="1"/>
  <c r="HH407" i="9" s="1"/>
  <c r="Y407" i="9"/>
  <c r="X407" i="9"/>
  <c r="U407" i="9"/>
  <c r="BA407" i="9" s="1"/>
  <c r="T407" i="9"/>
  <c r="O407" i="9"/>
  <c r="N407" i="9"/>
  <c r="K407" i="9"/>
  <c r="J407" i="9"/>
  <c r="HF406" i="9"/>
  <c r="HC406" i="9"/>
  <c r="HG406" i="9" s="1"/>
  <c r="HB406" i="9"/>
  <c r="GP406" i="9"/>
  <c r="GM406" i="9"/>
  <c r="GU406" i="9" s="1"/>
  <c r="GL406" i="9"/>
  <c r="GT406" i="9" s="1"/>
  <c r="GE406" i="9"/>
  <c r="GD406" i="9"/>
  <c r="GC406" i="9"/>
  <c r="GB406" i="9"/>
  <c r="FY406" i="9"/>
  <c r="FX406" i="9"/>
  <c r="FU406" i="9"/>
  <c r="FT406" i="9"/>
  <c r="FL406" i="9"/>
  <c r="FI406" i="9"/>
  <c r="FH406" i="9"/>
  <c r="EY406" i="9"/>
  <c r="FA406" i="9" s="1"/>
  <c r="EX406" i="9"/>
  <c r="EW406" i="9"/>
  <c r="EV406" i="9"/>
  <c r="ES406" i="9"/>
  <c r="ER406" i="9"/>
  <c r="EO406" i="9"/>
  <c r="EN406" i="9"/>
  <c r="EI406" i="9"/>
  <c r="EH406" i="9"/>
  <c r="EG406" i="9"/>
  <c r="FM406" i="9" s="1"/>
  <c r="EF406" i="9"/>
  <c r="EC406" i="9"/>
  <c r="EB406" i="9"/>
  <c r="DY406" i="9"/>
  <c r="FE406" i="9" s="1"/>
  <c r="FO406" i="9" s="1"/>
  <c r="DX406" i="9"/>
  <c r="FD406" i="9" s="1"/>
  <c r="FN406" i="9" s="1"/>
  <c r="EJ406" i="9" s="1"/>
  <c r="CW406" i="9"/>
  <c r="CV406" i="9"/>
  <c r="CO406" i="9"/>
  <c r="CN406" i="9"/>
  <c r="CK406" i="9"/>
  <c r="CJ406" i="9"/>
  <c r="CG406" i="9"/>
  <c r="CF406" i="9"/>
  <c r="CP406" i="9" s="1"/>
  <c r="CR406" i="9" s="1"/>
  <c r="CA406" i="9"/>
  <c r="BZ406" i="9"/>
  <c r="BY406" i="9"/>
  <c r="DE406" i="9" s="1"/>
  <c r="BX406" i="9"/>
  <c r="DD406" i="9" s="1"/>
  <c r="BU406" i="9"/>
  <c r="DA406" i="9" s="1"/>
  <c r="DG406" i="9" s="1"/>
  <c r="CC406" i="9" s="1"/>
  <c r="DI406" i="9" s="1"/>
  <c r="BT406" i="9"/>
  <c r="CZ406" i="9" s="1"/>
  <c r="DF406" i="9" s="1"/>
  <c r="CB406" i="9" s="1"/>
  <c r="DH406" i="9" s="1"/>
  <c r="BQ406" i="9"/>
  <c r="BP406" i="9"/>
  <c r="BI406" i="9"/>
  <c r="BH406" i="9"/>
  <c r="AU406" i="9"/>
  <c r="AW406" i="9" s="1"/>
  <c r="AT406" i="9"/>
  <c r="AV406" i="9" s="1"/>
  <c r="AS406" i="9"/>
  <c r="AR406" i="9"/>
  <c r="AO406" i="9"/>
  <c r="GQ406" i="9" s="1"/>
  <c r="AN406" i="9"/>
  <c r="AK406" i="9"/>
  <c r="AJ406" i="9"/>
  <c r="AE406" i="9"/>
  <c r="AD406" i="9"/>
  <c r="DJ406" i="9" s="1"/>
  <c r="AC406" i="9"/>
  <c r="HE406" i="9" s="1"/>
  <c r="HI406" i="9" s="1"/>
  <c r="AB406" i="9"/>
  <c r="Y406" i="9"/>
  <c r="X406" i="9"/>
  <c r="BD406" i="9" s="1"/>
  <c r="U406" i="9"/>
  <c r="T406" i="9"/>
  <c r="O406" i="9"/>
  <c r="N406" i="9"/>
  <c r="K406" i="9"/>
  <c r="J406" i="9"/>
  <c r="HG405" i="9"/>
  <c r="HF405" i="9"/>
  <c r="HE405" i="9"/>
  <c r="HI405" i="9" s="1"/>
  <c r="HD405" i="9"/>
  <c r="HH405" i="9" s="1"/>
  <c r="HC405" i="9"/>
  <c r="HB405" i="9"/>
  <c r="GP405" i="9"/>
  <c r="GO405" i="9"/>
  <c r="GN405" i="9"/>
  <c r="GM405" i="9"/>
  <c r="GU405" i="9" s="1"/>
  <c r="GL405" i="9"/>
  <c r="GT405" i="9" s="1"/>
  <c r="GX405" i="9" s="1"/>
  <c r="GG405" i="9"/>
  <c r="GK405" i="9" s="1"/>
  <c r="GE405" i="9"/>
  <c r="GD405" i="9"/>
  <c r="GC405" i="9"/>
  <c r="GB405" i="9"/>
  <c r="FY405" i="9"/>
  <c r="FX405" i="9"/>
  <c r="FU405" i="9"/>
  <c r="FT405" i="9"/>
  <c r="FM405" i="9"/>
  <c r="FL405" i="9"/>
  <c r="FI405" i="9"/>
  <c r="FH405" i="9"/>
  <c r="EW405" i="9"/>
  <c r="EV405" i="9"/>
  <c r="ES405" i="9"/>
  <c r="ER405" i="9"/>
  <c r="EO405" i="9"/>
  <c r="EN405" i="9"/>
  <c r="EI405" i="9"/>
  <c r="EH405" i="9"/>
  <c r="EG405" i="9"/>
  <c r="EF405" i="9"/>
  <c r="EC405" i="9"/>
  <c r="EB405" i="9"/>
  <c r="DY405" i="9"/>
  <c r="FE405" i="9" s="1"/>
  <c r="FO405" i="9" s="1"/>
  <c r="EK405" i="9" s="1"/>
  <c r="DX405" i="9"/>
  <c r="FD405" i="9" s="1"/>
  <c r="FN405" i="9" s="1"/>
  <c r="EJ405" i="9" s="1"/>
  <c r="DE405" i="9"/>
  <c r="DD405" i="9"/>
  <c r="CQ405" i="9"/>
  <c r="CS405" i="9" s="1"/>
  <c r="CP405" i="9"/>
  <c r="CR405" i="9" s="1"/>
  <c r="CO405" i="9"/>
  <c r="CN405" i="9"/>
  <c r="CK405" i="9"/>
  <c r="GQ405" i="9" s="1"/>
  <c r="CJ405" i="9"/>
  <c r="CG405" i="9"/>
  <c r="CF405" i="9"/>
  <c r="GH405" i="9" s="1"/>
  <c r="CA405" i="9"/>
  <c r="BZ405" i="9"/>
  <c r="BY405" i="9"/>
  <c r="BX405" i="9"/>
  <c r="BU405" i="9"/>
  <c r="DA405" i="9" s="1"/>
  <c r="BT405" i="9"/>
  <c r="CZ405" i="9" s="1"/>
  <c r="BQ405" i="9"/>
  <c r="CW405" i="9" s="1"/>
  <c r="BP405" i="9"/>
  <c r="CV405" i="9" s="1"/>
  <c r="DF405" i="9" s="1"/>
  <c r="CB405" i="9" s="1"/>
  <c r="DH405" i="9" s="1"/>
  <c r="BI405" i="9"/>
  <c r="BH405" i="9"/>
  <c r="BE405" i="9"/>
  <c r="BD405" i="9"/>
  <c r="AS405" i="9"/>
  <c r="AR405" i="9"/>
  <c r="AO405" i="9"/>
  <c r="AN405" i="9"/>
  <c r="AK405" i="9"/>
  <c r="GI405" i="9" s="1"/>
  <c r="AJ405" i="9"/>
  <c r="AE405" i="9"/>
  <c r="AD405" i="9"/>
  <c r="AC405" i="9"/>
  <c r="AB405" i="9"/>
  <c r="Y405" i="9"/>
  <c r="X405" i="9"/>
  <c r="U405" i="9"/>
  <c r="BA405" i="9" s="1"/>
  <c r="T405" i="9"/>
  <c r="AZ405" i="9" s="1"/>
  <c r="P405" i="9"/>
  <c r="O405" i="9"/>
  <c r="N405" i="9"/>
  <c r="K405" i="9"/>
  <c r="J405" i="9"/>
  <c r="HC404" i="9"/>
  <c r="HG404" i="9" s="1"/>
  <c r="HB404" i="9"/>
  <c r="HF404" i="9" s="1"/>
  <c r="GU404" i="9"/>
  <c r="GY404" i="9" s="1"/>
  <c r="GN404" i="9"/>
  <c r="GM404" i="9"/>
  <c r="GQ404" i="9" s="1"/>
  <c r="GL404" i="9"/>
  <c r="GE404" i="9"/>
  <c r="GI404" i="9" s="1"/>
  <c r="GD404" i="9"/>
  <c r="GH404" i="9" s="1"/>
  <c r="GC404" i="9"/>
  <c r="GB404" i="9"/>
  <c r="FY404" i="9"/>
  <c r="FX404" i="9"/>
  <c r="FU404" i="9"/>
  <c r="FT404" i="9"/>
  <c r="FI404" i="9"/>
  <c r="FH404" i="9"/>
  <c r="FE404" i="9"/>
  <c r="FD404" i="9"/>
  <c r="EW404" i="9"/>
  <c r="EV404" i="9"/>
  <c r="ES404" i="9"/>
  <c r="EY404" i="9" s="1"/>
  <c r="ER404" i="9"/>
  <c r="EO404" i="9"/>
  <c r="EN404" i="9"/>
  <c r="EI404" i="9"/>
  <c r="EH404" i="9"/>
  <c r="EG404" i="9"/>
  <c r="FM404" i="9" s="1"/>
  <c r="EF404" i="9"/>
  <c r="FL404" i="9" s="1"/>
  <c r="EC404" i="9"/>
  <c r="EB404" i="9"/>
  <c r="DY404" i="9"/>
  <c r="DX404" i="9"/>
  <c r="DJ404" i="9"/>
  <c r="DE404" i="9"/>
  <c r="DD404" i="9"/>
  <c r="CZ404" i="9"/>
  <c r="CP404" i="9"/>
  <c r="CO404" i="9"/>
  <c r="CN404" i="9"/>
  <c r="CK404" i="9"/>
  <c r="CJ404" i="9"/>
  <c r="CG404" i="9"/>
  <c r="CF404" i="9"/>
  <c r="CA404" i="9"/>
  <c r="DK404" i="9" s="1"/>
  <c r="BZ404" i="9"/>
  <c r="BY404" i="9"/>
  <c r="BX404" i="9"/>
  <c r="BU404" i="9"/>
  <c r="BT404" i="9"/>
  <c r="BQ404" i="9"/>
  <c r="CW404" i="9" s="1"/>
  <c r="BP404" i="9"/>
  <c r="BE404" i="9"/>
  <c r="BD404" i="9"/>
  <c r="BA404" i="9"/>
  <c r="AZ404" i="9"/>
  <c r="AU404" i="9"/>
  <c r="AS404" i="9"/>
  <c r="AR404" i="9"/>
  <c r="AO404" i="9"/>
  <c r="AN404" i="9"/>
  <c r="AK404" i="9"/>
  <c r="AJ404" i="9"/>
  <c r="AE404" i="9"/>
  <c r="AW404" i="9" s="1"/>
  <c r="AD404" i="9"/>
  <c r="AC404" i="9"/>
  <c r="HE404" i="9" s="1"/>
  <c r="HI404" i="9" s="1"/>
  <c r="AB404" i="9"/>
  <c r="Y404" i="9"/>
  <c r="X404" i="9"/>
  <c r="U404" i="9"/>
  <c r="T404" i="9"/>
  <c r="P404" i="9"/>
  <c r="O404" i="9"/>
  <c r="N404" i="9"/>
  <c r="K404" i="9"/>
  <c r="J404" i="9"/>
  <c r="HC403" i="9"/>
  <c r="HG403" i="9" s="1"/>
  <c r="HB403" i="9"/>
  <c r="HF403" i="9" s="1"/>
  <c r="GM403" i="9"/>
  <c r="GL403" i="9"/>
  <c r="GE403" i="9"/>
  <c r="GI403" i="9" s="1"/>
  <c r="GD403" i="9"/>
  <c r="GC403" i="9"/>
  <c r="GB403" i="9"/>
  <c r="FY403" i="9"/>
  <c r="FX403" i="9"/>
  <c r="FU403" i="9"/>
  <c r="FT403" i="9"/>
  <c r="FE403" i="9"/>
  <c r="FD403" i="9"/>
  <c r="FN403" i="9" s="1"/>
  <c r="EW403" i="9"/>
  <c r="EV403" i="9"/>
  <c r="ES403" i="9"/>
  <c r="ER403" i="9"/>
  <c r="EO403" i="9"/>
  <c r="EN403" i="9"/>
  <c r="EI403" i="9"/>
  <c r="EH403" i="9"/>
  <c r="EG403" i="9"/>
  <c r="FM403" i="9" s="1"/>
  <c r="EF403" i="9"/>
  <c r="FL403" i="9" s="1"/>
  <c r="EC403" i="9"/>
  <c r="FI403" i="9" s="1"/>
  <c r="EB403" i="9"/>
  <c r="FH403" i="9" s="1"/>
  <c r="DY403" i="9"/>
  <c r="DX403" i="9"/>
  <c r="DA403" i="9"/>
  <c r="CZ403" i="9"/>
  <c r="CV403" i="9"/>
  <c r="CO403" i="9"/>
  <c r="CN403" i="9"/>
  <c r="CK403" i="9"/>
  <c r="CQ403" i="9" s="1"/>
  <c r="CJ403" i="9"/>
  <c r="CG403" i="9"/>
  <c r="CF403" i="9"/>
  <c r="CA403" i="9"/>
  <c r="BZ403" i="9"/>
  <c r="BY403" i="9"/>
  <c r="HE403" i="9" s="1"/>
  <c r="HI403" i="9" s="1"/>
  <c r="BX403" i="9"/>
  <c r="DD403" i="9" s="1"/>
  <c r="BU403" i="9"/>
  <c r="BT403" i="9"/>
  <c r="BQ403" i="9"/>
  <c r="GG403" i="9" s="1"/>
  <c r="BP403" i="9"/>
  <c r="BA403" i="9"/>
  <c r="AZ403" i="9"/>
  <c r="AS403" i="9"/>
  <c r="AR403" i="9"/>
  <c r="AO403" i="9"/>
  <c r="AN403" i="9"/>
  <c r="AK403" i="9"/>
  <c r="AJ403" i="9"/>
  <c r="AE403" i="9"/>
  <c r="AD403" i="9"/>
  <c r="AC403" i="9"/>
  <c r="BI403" i="9" s="1"/>
  <c r="AB403" i="9"/>
  <c r="Y403" i="9"/>
  <c r="X403" i="9"/>
  <c r="U403" i="9"/>
  <c r="T403" i="9"/>
  <c r="GF403" i="9" s="1"/>
  <c r="O403" i="9"/>
  <c r="N403" i="9"/>
  <c r="K403" i="9"/>
  <c r="J403" i="9"/>
  <c r="HG402" i="9"/>
  <c r="HF402" i="9"/>
  <c r="HC402" i="9"/>
  <c r="HB402" i="9"/>
  <c r="GQ402" i="9"/>
  <c r="GM402" i="9"/>
  <c r="GU402" i="9" s="1"/>
  <c r="GL402" i="9"/>
  <c r="GT402" i="9" s="1"/>
  <c r="GE402" i="9"/>
  <c r="GD402" i="9"/>
  <c r="GC402" i="9"/>
  <c r="GB402" i="9"/>
  <c r="FY402" i="9"/>
  <c r="FX402" i="9"/>
  <c r="FU402" i="9"/>
  <c r="FT402" i="9"/>
  <c r="FL402" i="9"/>
  <c r="FE402" i="9"/>
  <c r="FO402" i="9" s="1"/>
  <c r="FA402" i="9"/>
  <c r="EX402" i="9"/>
  <c r="EZ402" i="9" s="1"/>
  <c r="EW402" i="9"/>
  <c r="EV402" i="9"/>
  <c r="ES402" i="9"/>
  <c r="ER402" i="9"/>
  <c r="EO402" i="9"/>
  <c r="EY402" i="9" s="1"/>
  <c r="EN402" i="9"/>
  <c r="EI402" i="9"/>
  <c r="EH402" i="9"/>
  <c r="EG402" i="9"/>
  <c r="FM402" i="9" s="1"/>
  <c r="EF402" i="9"/>
  <c r="EC402" i="9"/>
  <c r="FI402" i="9" s="1"/>
  <c r="EB402" i="9"/>
  <c r="FH402" i="9" s="1"/>
  <c r="DY402" i="9"/>
  <c r="DX402" i="9"/>
  <c r="FD402" i="9" s="1"/>
  <c r="FN402" i="9" s="1"/>
  <c r="EJ402" i="9" s="1"/>
  <c r="DA402" i="9"/>
  <c r="CW402" i="9"/>
  <c r="DG402" i="9" s="1"/>
  <c r="CC402" i="9" s="1"/>
  <c r="DI402" i="9" s="1"/>
  <c r="CV402" i="9"/>
  <c r="DF402" i="9" s="1"/>
  <c r="CB402" i="9" s="1"/>
  <c r="DH402" i="9" s="1"/>
  <c r="CO402" i="9"/>
  <c r="CN402" i="9"/>
  <c r="CK402" i="9"/>
  <c r="CJ402" i="9"/>
  <c r="GP402" i="9" s="1"/>
  <c r="CG402" i="9"/>
  <c r="CF402" i="9"/>
  <c r="CA402" i="9"/>
  <c r="BZ402" i="9"/>
  <c r="BY402" i="9"/>
  <c r="DE402" i="9" s="1"/>
  <c r="BX402" i="9"/>
  <c r="DD402" i="9" s="1"/>
  <c r="BU402" i="9"/>
  <c r="BT402" i="9"/>
  <c r="CZ402" i="9" s="1"/>
  <c r="BQ402" i="9"/>
  <c r="BP402" i="9"/>
  <c r="BI402" i="9"/>
  <c r="BH402" i="9"/>
  <c r="BA402" i="9"/>
  <c r="AS402" i="9"/>
  <c r="AR402" i="9"/>
  <c r="AO402" i="9"/>
  <c r="AN402" i="9"/>
  <c r="AK402" i="9"/>
  <c r="AU402" i="9" s="1"/>
  <c r="AW402" i="9" s="1"/>
  <c r="AJ402" i="9"/>
  <c r="AE402" i="9"/>
  <c r="AD402" i="9"/>
  <c r="DJ402" i="9" s="1"/>
  <c r="AC402" i="9"/>
  <c r="AB402" i="9"/>
  <c r="HD402" i="9" s="1"/>
  <c r="HH402" i="9" s="1"/>
  <c r="Y402" i="9"/>
  <c r="X402" i="9"/>
  <c r="U402" i="9"/>
  <c r="T402" i="9"/>
  <c r="O402" i="9"/>
  <c r="N402" i="9"/>
  <c r="K402" i="9"/>
  <c r="J402" i="9"/>
  <c r="HG401" i="9"/>
  <c r="HF401" i="9"/>
  <c r="HC401" i="9"/>
  <c r="HB401" i="9"/>
  <c r="GP401" i="9"/>
  <c r="GM401" i="9"/>
  <c r="GU401" i="9" s="1"/>
  <c r="GL401" i="9"/>
  <c r="GT401" i="9" s="1"/>
  <c r="GF401" i="9"/>
  <c r="GE401" i="9"/>
  <c r="GD401" i="9"/>
  <c r="GC401" i="9"/>
  <c r="GB401" i="9"/>
  <c r="FY401" i="9"/>
  <c r="FX401" i="9"/>
  <c r="FU401" i="9"/>
  <c r="FT401" i="9"/>
  <c r="FM401" i="9"/>
  <c r="FL401" i="9"/>
  <c r="EY401" i="9"/>
  <c r="EW401" i="9"/>
  <c r="EV401" i="9"/>
  <c r="ES401" i="9"/>
  <c r="ER401" i="9"/>
  <c r="EO401" i="9"/>
  <c r="EN401" i="9"/>
  <c r="EK401" i="9"/>
  <c r="EI401" i="9"/>
  <c r="FA401" i="9" s="1"/>
  <c r="EH401" i="9"/>
  <c r="EG401" i="9"/>
  <c r="EF401" i="9"/>
  <c r="EC401" i="9"/>
  <c r="FI401" i="9" s="1"/>
  <c r="EB401" i="9"/>
  <c r="FH401" i="9" s="1"/>
  <c r="DY401" i="9"/>
  <c r="FE401" i="9" s="1"/>
  <c r="FO401" i="9" s="1"/>
  <c r="DX401" i="9"/>
  <c r="FD401" i="9" s="1"/>
  <c r="DO401" i="9"/>
  <c r="DE401" i="9"/>
  <c r="CZ401" i="9"/>
  <c r="CV401" i="9"/>
  <c r="CS401" i="9"/>
  <c r="CO401" i="9"/>
  <c r="CN401" i="9"/>
  <c r="CK401" i="9"/>
  <c r="CJ401" i="9"/>
  <c r="CP401" i="9" s="1"/>
  <c r="CG401" i="9"/>
  <c r="CQ401" i="9" s="1"/>
  <c r="CF401" i="9"/>
  <c r="CA401" i="9"/>
  <c r="BZ401" i="9"/>
  <c r="CR401" i="9" s="1"/>
  <c r="BY401" i="9"/>
  <c r="BX401" i="9"/>
  <c r="DD401" i="9" s="1"/>
  <c r="BU401" i="9"/>
  <c r="DA401" i="9" s="1"/>
  <c r="BT401" i="9"/>
  <c r="BQ401" i="9"/>
  <c r="CW401" i="9" s="1"/>
  <c r="DG401" i="9" s="1"/>
  <c r="CC401" i="9" s="1"/>
  <c r="DI401" i="9" s="1"/>
  <c r="BP401" i="9"/>
  <c r="BI401" i="9"/>
  <c r="BE401" i="9"/>
  <c r="AZ401" i="9"/>
  <c r="AU401" i="9"/>
  <c r="AS401" i="9"/>
  <c r="AR401" i="9"/>
  <c r="AO401" i="9"/>
  <c r="GQ401" i="9" s="1"/>
  <c r="AN401" i="9"/>
  <c r="AK401" i="9"/>
  <c r="AJ401" i="9"/>
  <c r="GH401" i="9" s="1"/>
  <c r="GX401" i="9" s="1"/>
  <c r="AE401" i="9"/>
  <c r="DK401" i="9" s="1"/>
  <c r="AD401" i="9"/>
  <c r="AC401" i="9"/>
  <c r="HE401" i="9" s="1"/>
  <c r="HI401" i="9" s="1"/>
  <c r="AB401" i="9"/>
  <c r="BH401" i="9" s="1"/>
  <c r="Y401" i="9"/>
  <c r="X401" i="9"/>
  <c r="U401" i="9"/>
  <c r="T401" i="9"/>
  <c r="O401" i="9"/>
  <c r="N401" i="9"/>
  <c r="K401" i="9"/>
  <c r="J401" i="9"/>
  <c r="HF400" i="9"/>
  <c r="HE400" i="9"/>
  <c r="HI400" i="9" s="1"/>
  <c r="HC400" i="9"/>
  <c r="HG400" i="9" s="1"/>
  <c r="HB400" i="9"/>
  <c r="GP400" i="9"/>
  <c r="GO400" i="9"/>
  <c r="GM400" i="9"/>
  <c r="GU400" i="9" s="1"/>
  <c r="GL400" i="9"/>
  <c r="GT400" i="9" s="1"/>
  <c r="GX400" i="9" s="1"/>
  <c r="GH400" i="9"/>
  <c r="GE400" i="9"/>
  <c r="GI400" i="9" s="1"/>
  <c r="GD400" i="9"/>
  <c r="GC400" i="9"/>
  <c r="GB400" i="9"/>
  <c r="FY400" i="9"/>
  <c r="FX400" i="9"/>
  <c r="FU400" i="9"/>
  <c r="FT400" i="9"/>
  <c r="FL400" i="9"/>
  <c r="FI400" i="9"/>
  <c r="FE400" i="9"/>
  <c r="EX400" i="9"/>
  <c r="EZ400" i="9" s="1"/>
  <c r="EW400" i="9"/>
  <c r="EV400" i="9"/>
  <c r="ES400" i="9"/>
  <c r="ER400" i="9"/>
  <c r="EO400" i="9"/>
  <c r="EN400" i="9"/>
  <c r="EI400" i="9"/>
  <c r="EH400" i="9"/>
  <c r="EG400" i="9"/>
  <c r="FM400" i="9" s="1"/>
  <c r="EF400" i="9"/>
  <c r="EC400" i="9"/>
  <c r="EB400" i="9"/>
  <c r="FH400" i="9" s="1"/>
  <c r="DY400" i="9"/>
  <c r="DX400" i="9"/>
  <c r="FD400" i="9" s="1"/>
  <c r="FN400" i="9" s="1"/>
  <c r="FP400" i="9" s="1"/>
  <c r="DE400" i="9"/>
  <c r="DA400" i="9"/>
  <c r="CQ400" i="9"/>
  <c r="CO400" i="9"/>
  <c r="CN400" i="9"/>
  <c r="CK400" i="9"/>
  <c r="CJ400" i="9"/>
  <c r="CG400" i="9"/>
  <c r="CF400" i="9"/>
  <c r="CC400" i="9"/>
  <c r="DI400" i="9" s="1"/>
  <c r="CA400" i="9"/>
  <c r="CS400" i="9" s="1"/>
  <c r="BZ400" i="9"/>
  <c r="CP400" i="9" s="1"/>
  <c r="CR400" i="9" s="1"/>
  <c r="BY400" i="9"/>
  <c r="BX400" i="9"/>
  <c r="DD400" i="9" s="1"/>
  <c r="BU400" i="9"/>
  <c r="BT400" i="9"/>
  <c r="CZ400" i="9" s="1"/>
  <c r="BQ400" i="9"/>
  <c r="CW400" i="9" s="1"/>
  <c r="DG400" i="9" s="1"/>
  <c r="BP400" i="9"/>
  <c r="CV400" i="9" s="1"/>
  <c r="BH400" i="9"/>
  <c r="BE400" i="9"/>
  <c r="BA400" i="9"/>
  <c r="AT400" i="9"/>
  <c r="AS400" i="9"/>
  <c r="AR400" i="9"/>
  <c r="AO400" i="9"/>
  <c r="AN400" i="9"/>
  <c r="AK400" i="9"/>
  <c r="AJ400" i="9"/>
  <c r="AE400" i="9"/>
  <c r="AD400" i="9"/>
  <c r="AC400" i="9"/>
  <c r="BI400" i="9" s="1"/>
  <c r="AB400" i="9"/>
  <c r="HD400" i="9" s="1"/>
  <c r="HH400" i="9" s="1"/>
  <c r="Y400" i="9"/>
  <c r="X400" i="9"/>
  <c r="GN400" i="9" s="1"/>
  <c r="U400" i="9"/>
  <c r="T400" i="9"/>
  <c r="Q400" i="9"/>
  <c r="O400" i="9"/>
  <c r="N400" i="9"/>
  <c r="K400" i="9"/>
  <c r="J400" i="9"/>
  <c r="HD399" i="9"/>
  <c r="HH399" i="9" s="1"/>
  <c r="HC399" i="9"/>
  <c r="HG399" i="9" s="1"/>
  <c r="HB399" i="9"/>
  <c r="HF399" i="9" s="1"/>
  <c r="GN399" i="9"/>
  <c r="GM399" i="9"/>
  <c r="GL399" i="9"/>
  <c r="GT399" i="9" s="1"/>
  <c r="GE399" i="9"/>
  <c r="GI399" i="9" s="1"/>
  <c r="GD399" i="9"/>
  <c r="GH399" i="9" s="1"/>
  <c r="GC399" i="9"/>
  <c r="GB399" i="9"/>
  <c r="FY399" i="9"/>
  <c r="FX399" i="9"/>
  <c r="FU399" i="9"/>
  <c r="FT399" i="9"/>
  <c r="FH399" i="9"/>
  <c r="FE399" i="9"/>
  <c r="EW399" i="9"/>
  <c r="EV399" i="9"/>
  <c r="ES399" i="9"/>
  <c r="ER399" i="9"/>
  <c r="EO399" i="9"/>
  <c r="EN399" i="9"/>
  <c r="EI399" i="9"/>
  <c r="EH399" i="9"/>
  <c r="EG399" i="9"/>
  <c r="FM399" i="9" s="1"/>
  <c r="EF399" i="9"/>
  <c r="FL399" i="9" s="1"/>
  <c r="EC399" i="9"/>
  <c r="FI399" i="9" s="1"/>
  <c r="EB399" i="9"/>
  <c r="DY399" i="9"/>
  <c r="DX399" i="9"/>
  <c r="FD399" i="9" s="1"/>
  <c r="FN399" i="9" s="1"/>
  <c r="EJ399" i="9" s="1"/>
  <c r="DD399" i="9"/>
  <c r="DA399" i="9"/>
  <c r="CW399" i="9"/>
  <c r="CP399" i="9"/>
  <c r="CO399" i="9"/>
  <c r="CN399" i="9"/>
  <c r="CK399" i="9"/>
  <c r="CJ399" i="9"/>
  <c r="CG399" i="9"/>
  <c r="CF399" i="9"/>
  <c r="CA399" i="9"/>
  <c r="BZ399" i="9"/>
  <c r="BY399" i="9"/>
  <c r="DE399" i="9" s="1"/>
  <c r="BX399" i="9"/>
  <c r="BU399" i="9"/>
  <c r="BT399" i="9"/>
  <c r="CZ399" i="9" s="1"/>
  <c r="BQ399" i="9"/>
  <c r="BP399" i="9"/>
  <c r="CV399" i="9" s="1"/>
  <c r="BD399" i="9"/>
  <c r="BA399" i="9"/>
  <c r="AS399" i="9"/>
  <c r="AR399" i="9"/>
  <c r="AO399" i="9"/>
  <c r="AN399" i="9"/>
  <c r="AK399" i="9"/>
  <c r="AJ399" i="9"/>
  <c r="AE399" i="9"/>
  <c r="AD399" i="9"/>
  <c r="AC399" i="9"/>
  <c r="AB399" i="9"/>
  <c r="BH399" i="9" s="1"/>
  <c r="Y399" i="9"/>
  <c r="X399" i="9"/>
  <c r="U399" i="9"/>
  <c r="GG399" i="9" s="1"/>
  <c r="GK399" i="9" s="1"/>
  <c r="T399" i="9"/>
  <c r="AZ399" i="9" s="1"/>
  <c r="P399" i="9"/>
  <c r="O399" i="9"/>
  <c r="N399" i="9"/>
  <c r="K399" i="9"/>
  <c r="J399" i="9"/>
  <c r="HG398" i="9"/>
  <c r="HC398" i="9"/>
  <c r="HB398" i="9"/>
  <c r="HF398" i="9" s="1"/>
  <c r="GM398" i="9"/>
  <c r="GU398" i="9" s="1"/>
  <c r="GL398" i="9"/>
  <c r="GT398" i="9" s="1"/>
  <c r="GE398" i="9"/>
  <c r="GD398" i="9"/>
  <c r="GH398" i="9" s="1"/>
  <c r="GC398" i="9"/>
  <c r="GB398" i="9"/>
  <c r="FY398" i="9"/>
  <c r="FX398" i="9"/>
  <c r="FU398" i="9"/>
  <c r="FT398" i="9"/>
  <c r="FM398" i="9"/>
  <c r="FD398" i="9"/>
  <c r="EW398" i="9"/>
  <c r="EV398" i="9"/>
  <c r="ES398" i="9"/>
  <c r="ER398" i="9"/>
  <c r="EX398" i="9" s="1"/>
  <c r="EO398" i="9"/>
  <c r="EY398" i="9" s="1"/>
  <c r="FA398" i="9" s="1"/>
  <c r="EN398" i="9"/>
  <c r="EI398" i="9"/>
  <c r="EH398" i="9"/>
  <c r="EZ398" i="9" s="1"/>
  <c r="EG398" i="9"/>
  <c r="EF398" i="9"/>
  <c r="FL398" i="9" s="1"/>
  <c r="EC398" i="9"/>
  <c r="FI398" i="9" s="1"/>
  <c r="EB398" i="9"/>
  <c r="FH398" i="9" s="1"/>
  <c r="DY398" i="9"/>
  <c r="FE398" i="9" s="1"/>
  <c r="FO398" i="9" s="1"/>
  <c r="EK398" i="9" s="1"/>
  <c r="DX398" i="9"/>
  <c r="DJ398" i="9"/>
  <c r="DG398" i="9"/>
  <c r="CC398" i="9" s="1"/>
  <c r="DI398" i="9" s="1"/>
  <c r="CZ398" i="9"/>
  <c r="CW398" i="9"/>
  <c r="CO398" i="9"/>
  <c r="CN398" i="9"/>
  <c r="CK398" i="9"/>
  <c r="GQ398" i="9" s="1"/>
  <c r="CJ398" i="9"/>
  <c r="CG398" i="9"/>
  <c r="CF398" i="9"/>
  <c r="CA398" i="9"/>
  <c r="BZ398" i="9"/>
  <c r="BY398" i="9"/>
  <c r="DE398" i="9" s="1"/>
  <c r="BX398" i="9"/>
  <c r="DD398" i="9" s="1"/>
  <c r="BU398" i="9"/>
  <c r="DA398" i="9" s="1"/>
  <c r="BT398" i="9"/>
  <c r="BQ398" i="9"/>
  <c r="BP398" i="9"/>
  <c r="CV398" i="9" s="1"/>
  <c r="BI398" i="9"/>
  <c r="AZ398" i="9"/>
  <c r="AW398" i="9"/>
  <c r="AS398" i="9"/>
  <c r="AR398" i="9"/>
  <c r="AO398" i="9"/>
  <c r="AN398" i="9"/>
  <c r="AT398" i="9" s="1"/>
  <c r="AK398" i="9"/>
  <c r="AU398" i="9" s="1"/>
  <c r="AJ398" i="9"/>
  <c r="AE398" i="9"/>
  <c r="DK398" i="9" s="1"/>
  <c r="AD398" i="9"/>
  <c r="AV398" i="9" s="1"/>
  <c r="AC398" i="9"/>
  <c r="HE398" i="9" s="1"/>
  <c r="HI398" i="9" s="1"/>
  <c r="AB398" i="9"/>
  <c r="Y398" i="9"/>
  <c r="X398" i="9"/>
  <c r="GN398" i="9" s="1"/>
  <c r="U398" i="9"/>
  <c r="T398" i="9"/>
  <c r="GF398" i="9" s="1"/>
  <c r="GJ398" i="9" s="1"/>
  <c r="O398" i="9"/>
  <c r="N398" i="9"/>
  <c r="K398" i="9"/>
  <c r="J398" i="9"/>
  <c r="HG397" i="9"/>
  <c r="HE397" i="9"/>
  <c r="HI397" i="9" s="1"/>
  <c r="HC397" i="9"/>
  <c r="HB397" i="9"/>
  <c r="HF397" i="9" s="1"/>
  <c r="GQ397" i="9"/>
  <c r="GO397" i="9"/>
  <c r="GM397" i="9"/>
  <c r="GU397" i="9" s="1"/>
  <c r="GY397" i="9" s="1"/>
  <c r="GL397" i="9"/>
  <c r="GP397" i="9" s="1"/>
  <c r="GE397" i="9"/>
  <c r="GD397" i="9"/>
  <c r="GC397" i="9"/>
  <c r="GB397" i="9"/>
  <c r="FY397" i="9"/>
  <c r="FX397" i="9"/>
  <c r="FU397" i="9"/>
  <c r="FT397" i="9"/>
  <c r="FM397" i="9"/>
  <c r="FI397" i="9"/>
  <c r="EW397" i="9"/>
  <c r="EV397" i="9"/>
  <c r="ES397" i="9"/>
  <c r="ER397" i="9"/>
  <c r="EO397" i="9"/>
  <c r="EN397" i="9"/>
  <c r="EI397" i="9"/>
  <c r="EY397" i="9" s="1"/>
  <c r="EH397" i="9"/>
  <c r="EG397" i="9"/>
  <c r="EF397" i="9"/>
  <c r="FL397" i="9" s="1"/>
  <c r="EC397" i="9"/>
  <c r="EB397" i="9"/>
  <c r="FH397" i="9" s="1"/>
  <c r="FN397" i="9" s="1"/>
  <c r="EJ397" i="9" s="1"/>
  <c r="DY397" i="9"/>
  <c r="FE397" i="9" s="1"/>
  <c r="DX397" i="9"/>
  <c r="FD397" i="9" s="1"/>
  <c r="DE397" i="9"/>
  <c r="CQ397" i="9"/>
  <c r="CS397" i="9" s="1"/>
  <c r="CP397" i="9"/>
  <c r="CO397" i="9"/>
  <c r="CN397" i="9"/>
  <c r="CK397" i="9"/>
  <c r="CJ397" i="9"/>
  <c r="CG397" i="9"/>
  <c r="GI397" i="9" s="1"/>
  <c r="CF397" i="9"/>
  <c r="CA397" i="9"/>
  <c r="BZ397" i="9"/>
  <c r="BY397" i="9"/>
  <c r="BX397" i="9"/>
  <c r="HD397" i="9" s="1"/>
  <c r="HH397" i="9" s="1"/>
  <c r="BU397" i="9"/>
  <c r="DA397" i="9" s="1"/>
  <c r="BT397" i="9"/>
  <c r="CZ397" i="9" s="1"/>
  <c r="BQ397" i="9"/>
  <c r="CW397" i="9" s="1"/>
  <c r="BP397" i="9"/>
  <c r="GF397" i="9" s="1"/>
  <c r="BI397" i="9"/>
  <c r="BE397" i="9"/>
  <c r="AS397" i="9"/>
  <c r="AR397" i="9"/>
  <c r="AO397" i="9"/>
  <c r="AN397" i="9"/>
  <c r="AK397" i="9"/>
  <c r="AJ397" i="9"/>
  <c r="AE397" i="9"/>
  <c r="AD397" i="9"/>
  <c r="AC397" i="9"/>
  <c r="AB397" i="9"/>
  <c r="BH397" i="9" s="1"/>
  <c r="Y397" i="9"/>
  <c r="X397" i="9"/>
  <c r="U397" i="9"/>
  <c r="BA397" i="9" s="1"/>
  <c r="T397" i="9"/>
  <c r="AZ397" i="9" s="1"/>
  <c r="O397" i="9"/>
  <c r="N397" i="9"/>
  <c r="K397" i="9"/>
  <c r="J397" i="9"/>
  <c r="HF396" i="9"/>
  <c r="HE396" i="9"/>
  <c r="HI396" i="9" s="1"/>
  <c r="HC396" i="9"/>
  <c r="HG396" i="9" s="1"/>
  <c r="HB396" i="9"/>
  <c r="GM396" i="9"/>
  <c r="GL396" i="9"/>
  <c r="GE396" i="9"/>
  <c r="GI396" i="9" s="1"/>
  <c r="GD396" i="9"/>
  <c r="GH396" i="9" s="1"/>
  <c r="GC396" i="9"/>
  <c r="GB396" i="9"/>
  <c r="FY396" i="9"/>
  <c r="FX396" i="9"/>
  <c r="FU396" i="9"/>
  <c r="FT396" i="9"/>
  <c r="FL396" i="9"/>
  <c r="FI396" i="9"/>
  <c r="EY396" i="9"/>
  <c r="FA396" i="9" s="1"/>
  <c r="EX396" i="9"/>
  <c r="EW396" i="9"/>
  <c r="EV396" i="9"/>
  <c r="ES396" i="9"/>
  <c r="ER396" i="9"/>
  <c r="EO396" i="9"/>
  <c r="EN396" i="9"/>
  <c r="EI396" i="9"/>
  <c r="EH396" i="9"/>
  <c r="EG396" i="9"/>
  <c r="FM396" i="9" s="1"/>
  <c r="EF396" i="9"/>
  <c r="EC396" i="9"/>
  <c r="EB396" i="9"/>
  <c r="FH396" i="9" s="1"/>
  <c r="DY396" i="9"/>
  <c r="FE396" i="9" s="1"/>
  <c r="FO396" i="9" s="1"/>
  <c r="DX396" i="9"/>
  <c r="FD396" i="9" s="1"/>
  <c r="FN396" i="9" s="1"/>
  <c r="FP396" i="9" s="1"/>
  <c r="CZ396" i="9"/>
  <c r="CW396" i="9"/>
  <c r="CO396" i="9"/>
  <c r="CN396" i="9"/>
  <c r="CK396" i="9"/>
  <c r="CJ396" i="9"/>
  <c r="GP396" i="9" s="1"/>
  <c r="CG396" i="9"/>
  <c r="CQ396" i="9" s="1"/>
  <c r="CS396" i="9" s="1"/>
  <c r="CF396" i="9"/>
  <c r="CA396" i="9"/>
  <c r="BZ396" i="9"/>
  <c r="BY396" i="9"/>
  <c r="DE396" i="9" s="1"/>
  <c r="BX396" i="9"/>
  <c r="DD396" i="9" s="1"/>
  <c r="BU396" i="9"/>
  <c r="BT396" i="9"/>
  <c r="BQ396" i="9"/>
  <c r="BP396" i="9"/>
  <c r="CV396" i="9" s="1"/>
  <c r="DF396" i="9" s="1"/>
  <c r="CB396" i="9" s="1"/>
  <c r="DH396" i="9" s="1"/>
  <c r="BI396" i="9"/>
  <c r="BE396" i="9"/>
  <c r="AZ396" i="9"/>
  <c r="AS396" i="9"/>
  <c r="AR396" i="9"/>
  <c r="AO396" i="9"/>
  <c r="AN396" i="9"/>
  <c r="AK396" i="9"/>
  <c r="AJ396" i="9"/>
  <c r="AE396" i="9"/>
  <c r="DK396" i="9" s="1"/>
  <c r="AD396" i="9"/>
  <c r="DJ396" i="9" s="1"/>
  <c r="AC396" i="9"/>
  <c r="AB396" i="9"/>
  <c r="BH396" i="9" s="1"/>
  <c r="Y396" i="9"/>
  <c r="X396" i="9"/>
  <c r="GN396" i="9" s="1"/>
  <c r="U396" i="9"/>
  <c r="T396" i="9"/>
  <c r="O396" i="9"/>
  <c r="N396" i="9"/>
  <c r="K396" i="9"/>
  <c r="J396" i="9"/>
  <c r="HF395" i="9"/>
  <c r="HC395" i="9"/>
  <c r="HG395" i="9" s="1"/>
  <c r="HB395" i="9"/>
  <c r="GP395" i="9"/>
  <c r="GO395" i="9"/>
  <c r="GM395" i="9"/>
  <c r="GL395" i="9"/>
  <c r="GT395" i="9" s="1"/>
  <c r="GE395" i="9"/>
  <c r="GI395" i="9" s="1"/>
  <c r="GD395" i="9"/>
  <c r="GC395" i="9"/>
  <c r="GB395" i="9"/>
  <c r="FY395" i="9"/>
  <c r="FX395" i="9"/>
  <c r="FU395" i="9"/>
  <c r="FT395" i="9"/>
  <c r="FL395" i="9"/>
  <c r="FI395" i="9"/>
  <c r="FE395" i="9"/>
  <c r="EX395" i="9"/>
  <c r="EZ395" i="9" s="1"/>
  <c r="EW395" i="9"/>
  <c r="EV395" i="9"/>
  <c r="ES395" i="9"/>
  <c r="ER395" i="9"/>
  <c r="EO395" i="9"/>
  <c r="EN395" i="9"/>
  <c r="EI395" i="9"/>
  <c r="EH395" i="9"/>
  <c r="EG395" i="9"/>
  <c r="EF395" i="9"/>
  <c r="EC395" i="9"/>
  <c r="EB395" i="9"/>
  <c r="FH395" i="9" s="1"/>
  <c r="DY395" i="9"/>
  <c r="DX395" i="9"/>
  <c r="FD395" i="9" s="1"/>
  <c r="FN395" i="9" s="1"/>
  <c r="DE395" i="9"/>
  <c r="DA395" i="9"/>
  <c r="CV395" i="9"/>
  <c r="CO395" i="9"/>
  <c r="CN395" i="9"/>
  <c r="CK395" i="9"/>
  <c r="CJ395" i="9"/>
  <c r="CG395" i="9"/>
  <c r="CF395" i="9"/>
  <c r="GH395" i="9" s="1"/>
  <c r="CA395" i="9"/>
  <c r="BZ395" i="9"/>
  <c r="DJ395" i="9" s="1"/>
  <c r="BY395" i="9"/>
  <c r="BX395" i="9"/>
  <c r="DD395" i="9" s="1"/>
  <c r="BU395" i="9"/>
  <c r="BT395" i="9"/>
  <c r="CZ395" i="9" s="1"/>
  <c r="BQ395" i="9"/>
  <c r="CW395" i="9" s="1"/>
  <c r="BP395" i="9"/>
  <c r="BH395" i="9"/>
  <c r="BE395" i="9"/>
  <c r="BA395" i="9"/>
  <c r="AT395" i="9"/>
  <c r="AV395" i="9" s="1"/>
  <c r="AS395" i="9"/>
  <c r="AR395" i="9"/>
  <c r="AO395" i="9"/>
  <c r="AN395" i="9"/>
  <c r="AK395" i="9"/>
  <c r="AJ395" i="9"/>
  <c r="AE395" i="9"/>
  <c r="AD395" i="9"/>
  <c r="AC395" i="9"/>
  <c r="BI395" i="9" s="1"/>
  <c r="AB395" i="9"/>
  <c r="HD395" i="9" s="1"/>
  <c r="HH395" i="9" s="1"/>
  <c r="Y395" i="9"/>
  <c r="X395" i="9"/>
  <c r="GN395" i="9" s="1"/>
  <c r="U395" i="9"/>
  <c r="T395" i="9"/>
  <c r="AZ395" i="9" s="1"/>
  <c r="Q395" i="9"/>
  <c r="O395" i="9"/>
  <c r="N395" i="9"/>
  <c r="K395" i="9"/>
  <c r="J395" i="9"/>
  <c r="HF394" i="9"/>
  <c r="HD394" i="9"/>
  <c r="HH394" i="9" s="1"/>
  <c r="HC394" i="9"/>
  <c r="HG394" i="9" s="1"/>
  <c r="HB394" i="9"/>
  <c r="GN394" i="9"/>
  <c r="GM394" i="9"/>
  <c r="GL394" i="9"/>
  <c r="GT394" i="9" s="1"/>
  <c r="GX394" i="9" s="1"/>
  <c r="GE394" i="9"/>
  <c r="GI394" i="9" s="1"/>
  <c r="GD394" i="9"/>
  <c r="GC394" i="9"/>
  <c r="GB394" i="9"/>
  <c r="FY394" i="9"/>
  <c r="FX394" i="9"/>
  <c r="FU394" i="9"/>
  <c r="FT394" i="9"/>
  <c r="FL394" i="9"/>
  <c r="FH394" i="9"/>
  <c r="FE394" i="9"/>
  <c r="EW394" i="9"/>
  <c r="EV394" i="9"/>
  <c r="ES394" i="9"/>
  <c r="ER394" i="9"/>
  <c r="EO394" i="9"/>
  <c r="EN394" i="9"/>
  <c r="EI394" i="9"/>
  <c r="EH394" i="9"/>
  <c r="EG394" i="9"/>
  <c r="FM394" i="9" s="1"/>
  <c r="FO394" i="9" s="1"/>
  <c r="EF394" i="9"/>
  <c r="EC394" i="9"/>
  <c r="FI394" i="9" s="1"/>
  <c r="EB394" i="9"/>
  <c r="DY394" i="9"/>
  <c r="DX394" i="9"/>
  <c r="FD394" i="9" s="1"/>
  <c r="FN394" i="9" s="1"/>
  <c r="EJ394" i="9" s="1"/>
  <c r="DK394" i="9"/>
  <c r="DD394" i="9"/>
  <c r="DA394" i="9"/>
  <c r="CW394" i="9"/>
  <c r="CP394" i="9"/>
  <c r="CR394" i="9" s="1"/>
  <c r="CO394" i="9"/>
  <c r="CN394" i="9"/>
  <c r="CK394" i="9"/>
  <c r="CJ394" i="9"/>
  <c r="GP394" i="9" s="1"/>
  <c r="CG394" i="9"/>
  <c r="CF394" i="9"/>
  <c r="CA394" i="9"/>
  <c r="BZ394" i="9"/>
  <c r="BY394" i="9"/>
  <c r="DE394" i="9" s="1"/>
  <c r="BX394" i="9"/>
  <c r="BU394" i="9"/>
  <c r="BT394" i="9"/>
  <c r="CZ394" i="9" s="1"/>
  <c r="BQ394" i="9"/>
  <c r="BP394" i="9"/>
  <c r="CV394" i="9" s="1"/>
  <c r="DF394" i="9" s="1"/>
  <c r="CB394" i="9" s="1"/>
  <c r="DH394" i="9" s="1"/>
  <c r="BH394" i="9"/>
  <c r="BD394" i="9"/>
  <c r="BA394" i="9"/>
  <c r="AS394" i="9"/>
  <c r="AR394" i="9"/>
  <c r="AO394" i="9"/>
  <c r="AN394" i="9"/>
  <c r="AK394" i="9"/>
  <c r="AJ394" i="9"/>
  <c r="GH394" i="9" s="1"/>
  <c r="AE394" i="9"/>
  <c r="AD394" i="9"/>
  <c r="AC394" i="9"/>
  <c r="AB394" i="9"/>
  <c r="Y394" i="9"/>
  <c r="X394" i="9"/>
  <c r="U394" i="9"/>
  <c r="GG394" i="9" s="1"/>
  <c r="T394" i="9"/>
  <c r="AZ394" i="9" s="1"/>
  <c r="BJ394" i="9" s="1"/>
  <c r="AF394" i="9" s="1"/>
  <c r="P394" i="9"/>
  <c r="O394" i="9"/>
  <c r="N394" i="9"/>
  <c r="K394" i="9"/>
  <c r="J394" i="9"/>
  <c r="HI393" i="9"/>
  <c r="HG393" i="9"/>
  <c r="HC393" i="9"/>
  <c r="HB393" i="9"/>
  <c r="HF393" i="9" s="1"/>
  <c r="GM393" i="9"/>
  <c r="GU393" i="9" s="1"/>
  <c r="GY393" i="9" s="1"/>
  <c r="GL393" i="9"/>
  <c r="GP393" i="9" s="1"/>
  <c r="GI393" i="9"/>
  <c r="GE393" i="9"/>
  <c r="GD393" i="9"/>
  <c r="GH393" i="9" s="1"/>
  <c r="GC393" i="9"/>
  <c r="GB393" i="9"/>
  <c r="FY393" i="9"/>
  <c r="FX393" i="9"/>
  <c r="FU393" i="9"/>
  <c r="FT393" i="9"/>
  <c r="FO393" i="9"/>
  <c r="FM393" i="9"/>
  <c r="FH393" i="9"/>
  <c r="FD393" i="9"/>
  <c r="EW393" i="9"/>
  <c r="EV393" i="9"/>
  <c r="ES393" i="9"/>
  <c r="ER393" i="9"/>
  <c r="EX393" i="9" s="1"/>
  <c r="EO393" i="9"/>
  <c r="EY393" i="9" s="1"/>
  <c r="FA393" i="9" s="1"/>
  <c r="EN393" i="9"/>
  <c r="EK393" i="9"/>
  <c r="EI393" i="9"/>
  <c r="EH393" i="9"/>
  <c r="EZ393" i="9" s="1"/>
  <c r="EG393" i="9"/>
  <c r="EF393" i="9"/>
  <c r="FL393" i="9" s="1"/>
  <c r="EC393" i="9"/>
  <c r="FI393" i="9" s="1"/>
  <c r="EB393" i="9"/>
  <c r="DY393" i="9"/>
  <c r="FE393" i="9" s="1"/>
  <c r="DX393" i="9"/>
  <c r="DI393" i="9"/>
  <c r="DD393" i="9"/>
  <c r="CZ393" i="9"/>
  <c r="CW393" i="9"/>
  <c r="CO393" i="9"/>
  <c r="CN393" i="9"/>
  <c r="CK393" i="9"/>
  <c r="GQ393" i="9" s="1"/>
  <c r="CJ393" i="9"/>
  <c r="CG393" i="9"/>
  <c r="CF393" i="9"/>
  <c r="CA393" i="9"/>
  <c r="BZ393" i="9"/>
  <c r="BY393" i="9"/>
  <c r="DE393" i="9" s="1"/>
  <c r="BX393" i="9"/>
  <c r="BU393" i="9"/>
  <c r="DA393" i="9" s="1"/>
  <c r="DG393" i="9" s="1"/>
  <c r="CC393" i="9" s="1"/>
  <c r="BT393" i="9"/>
  <c r="GN393" i="9" s="1"/>
  <c r="BQ393" i="9"/>
  <c r="BP393" i="9"/>
  <c r="CV393" i="9" s="1"/>
  <c r="DF393" i="9" s="1"/>
  <c r="CB393" i="9" s="1"/>
  <c r="DH393" i="9" s="1"/>
  <c r="BI393" i="9"/>
  <c r="BD393" i="9"/>
  <c r="AZ393" i="9"/>
  <c r="BJ393" i="9" s="1"/>
  <c r="AF393" i="9" s="1"/>
  <c r="AW393" i="9"/>
  <c r="AU393" i="9"/>
  <c r="AS393" i="9"/>
  <c r="AR393" i="9"/>
  <c r="AO393" i="9"/>
  <c r="AN393" i="9"/>
  <c r="AT393" i="9" s="1"/>
  <c r="AK393" i="9"/>
  <c r="AJ393" i="9"/>
  <c r="AE393" i="9"/>
  <c r="DK393" i="9" s="1"/>
  <c r="AD393" i="9"/>
  <c r="AC393" i="9"/>
  <c r="HE393" i="9" s="1"/>
  <c r="AB393" i="9"/>
  <c r="BH393" i="9" s="1"/>
  <c r="Y393" i="9"/>
  <c r="X393" i="9"/>
  <c r="U393" i="9"/>
  <c r="T393" i="9"/>
  <c r="GF393" i="9" s="1"/>
  <c r="GJ393" i="9" s="1"/>
  <c r="O393" i="9"/>
  <c r="N393" i="9"/>
  <c r="K393" i="9"/>
  <c r="J393" i="9"/>
  <c r="HG392" i="9"/>
  <c r="HE392" i="9"/>
  <c r="HI392" i="9" s="1"/>
  <c r="HC392" i="9"/>
  <c r="HB392" i="9"/>
  <c r="HF392" i="9" s="1"/>
  <c r="GQ392" i="9"/>
  <c r="GO392" i="9"/>
  <c r="GS392" i="9" s="1"/>
  <c r="GM392" i="9"/>
  <c r="GU392" i="9" s="1"/>
  <c r="GL392" i="9"/>
  <c r="GT392" i="9" s="1"/>
  <c r="GI392" i="9"/>
  <c r="GY392" i="9" s="1"/>
  <c r="GE392" i="9"/>
  <c r="GD392" i="9"/>
  <c r="GC392" i="9"/>
  <c r="GB392" i="9"/>
  <c r="FY392" i="9"/>
  <c r="FX392" i="9"/>
  <c r="FU392" i="9"/>
  <c r="Q392" i="9" s="1"/>
  <c r="FT392" i="9"/>
  <c r="FM392" i="9"/>
  <c r="FI392" i="9"/>
  <c r="FD392" i="9"/>
  <c r="EW392" i="9"/>
  <c r="EV392" i="9"/>
  <c r="ES392" i="9"/>
  <c r="ER392" i="9"/>
  <c r="EO392" i="9"/>
  <c r="EN392" i="9"/>
  <c r="EI392" i="9"/>
  <c r="EH392" i="9"/>
  <c r="FP392" i="9" s="1"/>
  <c r="EG392" i="9"/>
  <c r="EF392" i="9"/>
  <c r="FL392" i="9" s="1"/>
  <c r="EC392" i="9"/>
  <c r="EB392" i="9"/>
  <c r="FH392" i="9" s="1"/>
  <c r="FN392" i="9" s="1"/>
  <c r="EJ392" i="9" s="1"/>
  <c r="DY392" i="9"/>
  <c r="FE392" i="9" s="1"/>
  <c r="DX392" i="9"/>
  <c r="DG392" i="9"/>
  <c r="DE392" i="9"/>
  <c r="CZ392" i="9"/>
  <c r="CV392" i="9"/>
  <c r="CQ392" i="9"/>
  <c r="CS392" i="9" s="1"/>
  <c r="CO392" i="9"/>
  <c r="CN392" i="9"/>
  <c r="CK392" i="9"/>
  <c r="CJ392" i="9"/>
  <c r="CP392" i="9" s="1"/>
  <c r="CG392" i="9"/>
  <c r="CF392" i="9"/>
  <c r="CC392" i="9"/>
  <c r="DI392" i="9" s="1"/>
  <c r="CA392" i="9"/>
  <c r="BZ392" i="9"/>
  <c r="CR392" i="9" s="1"/>
  <c r="BY392" i="9"/>
  <c r="BX392" i="9"/>
  <c r="DD392" i="9" s="1"/>
  <c r="BU392" i="9"/>
  <c r="DA392" i="9" s="1"/>
  <c r="BT392" i="9"/>
  <c r="BQ392" i="9"/>
  <c r="CW392" i="9" s="1"/>
  <c r="BP392" i="9"/>
  <c r="GF392" i="9" s="1"/>
  <c r="GJ392" i="9" s="1"/>
  <c r="BI392" i="9"/>
  <c r="BE392" i="9"/>
  <c r="AZ392" i="9"/>
  <c r="AS392" i="9"/>
  <c r="AR392" i="9"/>
  <c r="AO392" i="9"/>
  <c r="AN392" i="9"/>
  <c r="AK392" i="9"/>
  <c r="AJ392" i="9"/>
  <c r="AE392" i="9"/>
  <c r="AD392" i="9"/>
  <c r="DJ392" i="9" s="1"/>
  <c r="AC392" i="9"/>
  <c r="AB392" i="9"/>
  <c r="HD392" i="9" s="1"/>
  <c r="HH392" i="9" s="1"/>
  <c r="Y392" i="9"/>
  <c r="X392" i="9"/>
  <c r="U392" i="9"/>
  <c r="BA392" i="9" s="1"/>
  <c r="T392" i="9"/>
  <c r="O392" i="9"/>
  <c r="N392" i="9"/>
  <c r="K392" i="9"/>
  <c r="J392" i="9"/>
  <c r="HF391" i="9"/>
  <c r="HC391" i="9"/>
  <c r="HG391" i="9" s="1"/>
  <c r="HB391" i="9"/>
  <c r="GX391" i="9"/>
  <c r="GP391" i="9"/>
  <c r="GO391" i="9"/>
  <c r="GM391" i="9"/>
  <c r="GL391" i="9"/>
  <c r="GT391" i="9" s="1"/>
  <c r="GH391" i="9"/>
  <c r="GG391" i="9"/>
  <c r="GE391" i="9"/>
  <c r="GI391" i="9" s="1"/>
  <c r="GD391" i="9"/>
  <c r="GC391" i="9"/>
  <c r="GB391" i="9"/>
  <c r="FY391" i="9"/>
  <c r="FX391" i="9"/>
  <c r="FU391" i="9"/>
  <c r="FT391" i="9"/>
  <c r="FL391" i="9"/>
  <c r="FI391" i="9"/>
  <c r="FE391" i="9"/>
  <c r="EX391" i="9"/>
  <c r="EZ391" i="9" s="1"/>
  <c r="EW391" i="9"/>
  <c r="EV391" i="9"/>
  <c r="ES391" i="9"/>
  <c r="ER391" i="9"/>
  <c r="EO391" i="9"/>
  <c r="EN391" i="9"/>
  <c r="EI391" i="9"/>
  <c r="EH391" i="9"/>
  <c r="EG391" i="9"/>
  <c r="FM391" i="9" s="1"/>
  <c r="EF391" i="9"/>
  <c r="EC391" i="9"/>
  <c r="EB391" i="9"/>
  <c r="FH391" i="9" s="1"/>
  <c r="DY391" i="9"/>
  <c r="DX391" i="9"/>
  <c r="FD391" i="9" s="1"/>
  <c r="DE391" i="9"/>
  <c r="DA391" i="9"/>
  <c r="CV391" i="9"/>
  <c r="CO391" i="9"/>
  <c r="CN391" i="9"/>
  <c r="CK391" i="9"/>
  <c r="CJ391" i="9"/>
  <c r="CG391" i="9"/>
  <c r="CF391" i="9"/>
  <c r="CA391" i="9"/>
  <c r="CQ391" i="9" s="1"/>
  <c r="BZ391" i="9"/>
  <c r="DJ391" i="9" s="1"/>
  <c r="BY391" i="9"/>
  <c r="BX391" i="9"/>
  <c r="DD391" i="9" s="1"/>
  <c r="DF391" i="9" s="1"/>
  <c r="CB391" i="9" s="1"/>
  <c r="DH391" i="9" s="1"/>
  <c r="BU391" i="9"/>
  <c r="BT391" i="9"/>
  <c r="CZ391" i="9" s="1"/>
  <c r="BQ391" i="9"/>
  <c r="CW391" i="9" s="1"/>
  <c r="BP391" i="9"/>
  <c r="BH391" i="9"/>
  <c r="BE391" i="9"/>
  <c r="BA391" i="9"/>
  <c r="AT391" i="9"/>
  <c r="AV391" i="9" s="1"/>
  <c r="AS391" i="9"/>
  <c r="AR391" i="9"/>
  <c r="AO391" i="9"/>
  <c r="AN391" i="9"/>
  <c r="AK391" i="9"/>
  <c r="AJ391" i="9"/>
  <c r="AE391" i="9"/>
  <c r="AD391" i="9"/>
  <c r="AC391" i="9"/>
  <c r="BI391" i="9" s="1"/>
  <c r="AB391" i="9"/>
  <c r="HD391" i="9" s="1"/>
  <c r="HH391" i="9" s="1"/>
  <c r="Y391" i="9"/>
  <c r="X391" i="9"/>
  <c r="GN391" i="9" s="1"/>
  <c r="U391" i="9"/>
  <c r="T391" i="9"/>
  <c r="O391" i="9"/>
  <c r="N391" i="9"/>
  <c r="K391" i="9"/>
  <c r="J391" i="9"/>
  <c r="HF390" i="9"/>
  <c r="HD390" i="9"/>
  <c r="HH390" i="9" s="1"/>
  <c r="HC390" i="9"/>
  <c r="HG390" i="9" s="1"/>
  <c r="HB390" i="9"/>
  <c r="GV390" i="9"/>
  <c r="GN390" i="9"/>
  <c r="GM390" i="9"/>
  <c r="GL390" i="9"/>
  <c r="GT390" i="9" s="1"/>
  <c r="GF390" i="9"/>
  <c r="GE390" i="9"/>
  <c r="GD390" i="9"/>
  <c r="GC390" i="9"/>
  <c r="GB390" i="9"/>
  <c r="FY390" i="9"/>
  <c r="FX390" i="9"/>
  <c r="FU390" i="9"/>
  <c r="FT390" i="9"/>
  <c r="P390" i="9" s="1"/>
  <c r="FL390" i="9"/>
  <c r="FH390" i="9"/>
  <c r="FE390" i="9"/>
  <c r="EW390" i="9"/>
  <c r="EV390" i="9"/>
  <c r="ES390" i="9"/>
  <c r="ER390" i="9"/>
  <c r="EO390" i="9"/>
  <c r="EN390" i="9"/>
  <c r="EI390" i="9"/>
  <c r="EH390" i="9"/>
  <c r="EG390" i="9"/>
  <c r="FM390" i="9" s="1"/>
  <c r="EF390" i="9"/>
  <c r="EC390" i="9"/>
  <c r="FI390" i="9" s="1"/>
  <c r="FO390" i="9" s="1"/>
  <c r="EK390" i="9" s="1"/>
  <c r="EB390" i="9"/>
  <c r="DY390" i="9"/>
  <c r="DX390" i="9"/>
  <c r="FD390" i="9" s="1"/>
  <c r="DK390" i="9"/>
  <c r="DD390" i="9"/>
  <c r="DA390" i="9"/>
  <c r="CW390" i="9"/>
  <c r="CP390" i="9"/>
  <c r="CR390" i="9" s="1"/>
  <c r="CO390" i="9"/>
  <c r="CN390" i="9"/>
  <c r="CK390" i="9"/>
  <c r="CJ390" i="9"/>
  <c r="CG390" i="9"/>
  <c r="CF390" i="9"/>
  <c r="CA390" i="9"/>
  <c r="BZ390" i="9"/>
  <c r="BY390" i="9"/>
  <c r="DE390" i="9" s="1"/>
  <c r="BX390" i="9"/>
  <c r="BU390" i="9"/>
  <c r="BT390" i="9"/>
  <c r="CZ390" i="9" s="1"/>
  <c r="BQ390" i="9"/>
  <c r="BP390" i="9"/>
  <c r="CV390" i="9" s="1"/>
  <c r="DF390" i="9" s="1"/>
  <c r="CB390" i="9" s="1"/>
  <c r="DH390" i="9" s="1"/>
  <c r="BH390" i="9"/>
  <c r="BD390" i="9"/>
  <c r="BA390" i="9"/>
  <c r="AS390" i="9"/>
  <c r="AR390" i="9"/>
  <c r="AO390" i="9"/>
  <c r="AN390" i="9"/>
  <c r="GP390" i="9" s="1"/>
  <c r="AK390" i="9"/>
  <c r="AU390" i="9" s="1"/>
  <c r="AW390" i="9" s="1"/>
  <c r="AJ390" i="9"/>
  <c r="GH390" i="9" s="1"/>
  <c r="AE390" i="9"/>
  <c r="AD390" i="9"/>
  <c r="AC390" i="9"/>
  <c r="AB390" i="9"/>
  <c r="Y390" i="9"/>
  <c r="X390" i="9"/>
  <c r="U390" i="9"/>
  <c r="GG390" i="9" s="1"/>
  <c r="GK390" i="9" s="1"/>
  <c r="T390" i="9"/>
  <c r="AZ390" i="9" s="1"/>
  <c r="O390" i="9"/>
  <c r="N390" i="9"/>
  <c r="K390" i="9"/>
  <c r="J390" i="9"/>
  <c r="HG389" i="9"/>
  <c r="HC389" i="9"/>
  <c r="HB389" i="9"/>
  <c r="HF389" i="9" s="1"/>
  <c r="GQ389" i="9"/>
  <c r="GM389" i="9"/>
  <c r="GU389" i="9" s="1"/>
  <c r="GL389" i="9"/>
  <c r="GP389" i="9" s="1"/>
  <c r="GE389" i="9"/>
  <c r="GD389" i="9"/>
  <c r="GH389" i="9" s="1"/>
  <c r="GC389" i="9"/>
  <c r="GB389" i="9"/>
  <c r="FY389" i="9"/>
  <c r="FX389" i="9"/>
  <c r="FU389" i="9"/>
  <c r="FT389" i="9"/>
  <c r="FM389" i="9"/>
  <c r="FH389" i="9"/>
  <c r="FD389" i="9"/>
  <c r="FN389" i="9" s="1"/>
  <c r="EW389" i="9"/>
  <c r="EV389" i="9"/>
  <c r="ES389" i="9"/>
  <c r="ER389" i="9"/>
  <c r="EO389" i="9"/>
  <c r="EY389" i="9" s="1"/>
  <c r="FA389" i="9" s="1"/>
  <c r="EN389" i="9"/>
  <c r="EI389" i="9"/>
  <c r="EH389" i="9"/>
  <c r="EX389" i="9" s="1"/>
  <c r="EG389" i="9"/>
  <c r="EF389" i="9"/>
  <c r="FL389" i="9" s="1"/>
  <c r="EC389" i="9"/>
  <c r="FI389" i="9" s="1"/>
  <c r="EB389" i="9"/>
  <c r="DY389" i="9"/>
  <c r="FE389" i="9" s="1"/>
  <c r="FO389" i="9" s="1"/>
  <c r="EK389" i="9" s="1"/>
  <c r="DX389" i="9"/>
  <c r="DJ389" i="9"/>
  <c r="DD389" i="9"/>
  <c r="CZ389" i="9"/>
  <c r="CW389" i="9"/>
  <c r="CO389" i="9"/>
  <c r="CN389" i="9"/>
  <c r="CK389" i="9"/>
  <c r="CJ389" i="9"/>
  <c r="CG389" i="9"/>
  <c r="CQ389" i="9" s="1"/>
  <c r="CS389" i="9" s="1"/>
  <c r="CF389" i="9"/>
  <c r="CA389" i="9"/>
  <c r="BZ389" i="9"/>
  <c r="BY389" i="9"/>
  <c r="BX389" i="9"/>
  <c r="BU389" i="9"/>
  <c r="DA389" i="9" s="1"/>
  <c r="BT389" i="9"/>
  <c r="BQ389" i="9"/>
  <c r="BP389" i="9"/>
  <c r="CV389" i="9" s="1"/>
  <c r="BI389" i="9"/>
  <c r="BD389" i="9"/>
  <c r="AZ389" i="9"/>
  <c r="AW389" i="9"/>
  <c r="AU389" i="9"/>
  <c r="AS389" i="9"/>
  <c r="AR389" i="9"/>
  <c r="AO389" i="9"/>
  <c r="AN389" i="9"/>
  <c r="AK389" i="9"/>
  <c r="AJ389" i="9"/>
  <c r="AE389" i="9"/>
  <c r="DK389" i="9" s="1"/>
  <c r="AD389" i="9"/>
  <c r="AT389" i="9" s="1"/>
  <c r="AC389" i="9"/>
  <c r="AB389" i="9"/>
  <c r="Y389" i="9"/>
  <c r="X389" i="9"/>
  <c r="GN389" i="9" s="1"/>
  <c r="U389" i="9"/>
  <c r="T389" i="9"/>
  <c r="GF389" i="9" s="1"/>
  <c r="O389" i="9"/>
  <c r="N389" i="9"/>
  <c r="K389" i="9"/>
  <c r="J389" i="9"/>
  <c r="HG388" i="9"/>
  <c r="HE388" i="9"/>
  <c r="HI388" i="9" s="1"/>
  <c r="HC388" i="9"/>
  <c r="HB388" i="9"/>
  <c r="HF388" i="9" s="1"/>
  <c r="GQ388" i="9"/>
  <c r="GO388" i="9"/>
  <c r="GM388" i="9"/>
  <c r="GU388" i="9" s="1"/>
  <c r="GY388" i="9" s="1"/>
  <c r="GL388" i="9"/>
  <c r="GT388" i="9" s="1"/>
  <c r="GI388" i="9"/>
  <c r="GE388" i="9"/>
  <c r="GD388" i="9"/>
  <c r="GC388" i="9"/>
  <c r="GB388" i="9"/>
  <c r="FY388" i="9"/>
  <c r="FX388" i="9"/>
  <c r="FU388" i="9"/>
  <c r="FT388" i="9"/>
  <c r="FM388" i="9"/>
  <c r="FI388" i="9"/>
  <c r="FD388" i="9"/>
  <c r="EW388" i="9"/>
  <c r="EV388" i="9"/>
  <c r="ES388" i="9"/>
  <c r="ER388" i="9"/>
  <c r="EO388" i="9"/>
  <c r="EN388" i="9"/>
  <c r="EI388" i="9"/>
  <c r="EH388" i="9"/>
  <c r="EG388" i="9"/>
  <c r="EF388" i="9"/>
  <c r="FL388" i="9" s="1"/>
  <c r="EC388" i="9"/>
  <c r="EB388" i="9"/>
  <c r="FH388" i="9" s="1"/>
  <c r="FN388" i="9" s="1"/>
  <c r="DY388" i="9"/>
  <c r="FE388" i="9" s="1"/>
  <c r="DX388" i="9"/>
  <c r="DE388" i="9"/>
  <c r="CZ388" i="9"/>
  <c r="CV388" i="9"/>
  <c r="CO388" i="9"/>
  <c r="CN388" i="9"/>
  <c r="CK388" i="9"/>
  <c r="CJ388" i="9"/>
  <c r="CG388" i="9"/>
  <c r="CQ388" i="9" s="1"/>
  <c r="CS388" i="9" s="1"/>
  <c r="CF388" i="9"/>
  <c r="CA388" i="9"/>
  <c r="BZ388" i="9"/>
  <c r="BY388" i="9"/>
  <c r="BX388" i="9"/>
  <c r="DD388" i="9" s="1"/>
  <c r="BU388" i="9"/>
  <c r="DA388" i="9" s="1"/>
  <c r="BT388" i="9"/>
  <c r="BQ388" i="9"/>
  <c r="CW388" i="9" s="1"/>
  <c r="BP388" i="9"/>
  <c r="BI388" i="9"/>
  <c r="BE388" i="9"/>
  <c r="AZ388" i="9"/>
  <c r="AV388" i="9"/>
  <c r="AS388" i="9"/>
  <c r="AR388" i="9"/>
  <c r="AO388" i="9"/>
  <c r="AN388" i="9"/>
  <c r="AK388" i="9"/>
  <c r="AJ388" i="9"/>
  <c r="AE388" i="9"/>
  <c r="AD388" i="9"/>
  <c r="DJ388" i="9" s="1"/>
  <c r="AC388" i="9"/>
  <c r="AB388" i="9"/>
  <c r="Y388" i="9"/>
  <c r="X388" i="9"/>
  <c r="U388" i="9"/>
  <c r="T388" i="9"/>
  <c r="GF388" i="9" s="1"/>
  <c r="GJ388" i="9" s="1"/>
  <c r="O388" i="9"/>
  <c r="N388" i="9"/>
  <c r="K388" i="9"/>
  <c r="J388" i="9"/>
  <c r="HF387" i="9"/>
  <c r="HC387" i="9"/>
  <c r="HG387" i="9" s="1"/>
  <c r="HB387" i="9"/>
  <c r="GP387" i="9"/>
  <c r="GO387" i="9"/>
  <c r="GM387" i="9"/>
  <c r="GL387" i="9"/>
  <c r="GT387" i="9" s="1"/>
  <c r="GX387" i="9" s="1"/>
  <c r="GH387" i="9"/>
  <c r="GE387" i="9"/>
  <c r="GI387" i="9" s="1"/>
  <c r="GD387" i="9"/>
  <c r="GC387" i="9"/>
  <c r="GB387" i="9"/>
  <c r="FY387" i="9"/>
  <c r="FX387" i="9"/>
  <c r="FU387" i="9"/>
  <c r="FT387" i="9"/>
  <c r="FL387" i="9"/>
  <c r="FI387" i="9"/>
  <c r="FE387" i="9"/>
  <c r="FO387" i="9" s="1"/>
  <c r="EK387" i="9" s="1"/>
  <c r="EX387" i="9"/>
  <c r="EZ387" i="9" s="1"/>
  <c r="EW387" i="9"/>
  <c r="EV387" i="9"/>
  <c r="ES387" i="9"/>
  <c r="ER387" i="9"/>
  <c r="EO387" i="9"/>
  <c r="EN387" i="9"/>
  <c r="EI387" i="9"/>
  <c r="EH387" i="9"/>
  <c r="EG387" i="9"/>
  <c r="FM387" i="9" s="1"/>
  <c r="EF387" i="9"/>
  <c r="EC387" i="9"/>
  <c r="EB387" i="9"/>
  <c r="FH387" i="9" s="1"/>
  <c r="DY387" i="9"/>
  <c r="DX387" i="9"/>
  <c r="FD387" i="9" s="1"/>
  <c r="FN387" i="9" s="1"/>
  <c r="EJ387" i="9" s="1"/>
  <c r="DK387" i="9"/>
  <c r="DE387" i="9"/>
  <c r="DA387" i="9"/>
  <c r="CV387" i="9"/>
  <c r="CO387" i="9"/>
  <c r="CN387" i="9"/>
  <c r="CK387" i="9"/>
  <c r="CJ387" i="9"/>
  <c r="CG387" i="9"/>
  <c r="CF387" i="9"/>
  <c r="CA387" i="9"/>
  <c r="BZ387" i="9"/>
  <c r="BY387" i="9"/>
  <c r="BX387" i="9"/>
  <c r="DD387" i="9" s="1"/>
  <c r="BU387" i="9"/>
  <c r="BT387" i="9"/>
  <c r="CZ387" i="9" s="1"/>
  <c r="DF387" i="9" s="1"/>
  <c r="CB387" i="9" s="1"/>
  <c r="DH387" i="9" s="1"/>
  <c r="BQ387" i="9"/>
  <c r="CW387" i="9" s="1"/>
  <c r="BP387" i="9"/>
  <c r="BH387" i="9"/>
  <c r="BE387" i="9"/>
  <c r="BA387" i="9"/>
  <c r="AV387" i="9"/>
  <c r="AT387" i="9"/>
  <c r="AS387" i="9"/>
  <c r="AR387" i="9"/>
  <c r="AO387" i="9"/>
  <c r="AN387" i="9"/>
  <c r="AK387" i="9"/>
  <c r="AJ387" i="9"/>
  <c r="AE387" i="9"/>
  <c r="AD387" i="9"/>
  <c r="DJ387" i="9" s="1"/>
  <c r="AC387" i="9"/>
  <c r="BI387" i="9" s="1"/>
  <c r="AB387" i="9"/>
  <c r="HD387" i="9" s="1"/>
  <c r="HH387" i="9" s="1"/>
  <c r="Y387" i="9"/>
  <c r="X387" i="9"/>
  <c r="U387" i="9"/>
  <c r="T387" i="9"/>
  <c r="Q387" i="9"/>
  <c r="O387" i="9"/>
  <c r="N387" i="9"/>
  <c r="K387" i="9"/>
  <c r="J387" i="9"/>
  <c r="HF386" i="9"/>
  <c r="HD386" i="9"/>
  <c r="HH386" i="9" s="1"/>
  <c r="HC386" i="9"/>
  <c r="HG386" i="9" s="1"/>
  <c r="HB386" i="9"/>
  <c r="GN386" i="9"/>
  <c r="GM386" i="9"/>
  <c r="GL386" i="9"/>
  <c r="GT386" i="9" s="1"/>
  <c r="GE386" i="9"/>
  <c r="GD386" i="9"/>
  <c r="GC386" i="9"/>
  <c r="GB386" i="9"/>
  <c r="FY386" i="9"/>
  <c r="FX386" i="9"/>
  <c r="FU386" i="9"/>
  <c r="FT386" i="9"/>
  <c r="FL386" i="9"/>
  <c r="FH386" i="9"/>
  <c r="FE386" i="9"/>
  <c r="EW386" i="9"/>
  <c r="EV386" i="9"/>
  <c r="ES386" i="9"/>
  <c r="ER386" i="9"/>
  <c r="EO386" i="9"/>
  <c r="EY386" i="9" s="1"/>
  <c r="FA386" i="9" s="1"/>
  <c r="EN386" i="9"/>
  <c r="EI386" i="9"/>
  <c r="EH386" i="9"/>
  <c r="EG386" i="9"/>
  <c r="FM386" i="9" s="1"/>
  <c r="EF386" i="9"/>
  <c r="EC386" i="9"/>
  <c r="FI386" i="9" s="1"/>
  <c r="EB386" i="9"/>
  <c r="DY386" i="9"/>
  <c r="DX386" i="9"/>
  <c r="FD386" i="9" s="1"/>
  <c r="DK386" i="9"/>
  <c r="DD386" i="9"/>
  <c r="DA386" i="9"/>
  <c r="CW386" i="9"/>
  <c r="CP386" i="9"/>
  <c r="CR386" i="9" s="1"/>
  <c r="CO386" i="9"/>
  <c r="CN386" i="9"/>
  <c r="CK386" i="9"/>
  <c r="CJ386" i="9"/>
  <c r="CG386" i="9"/>
  <c r="CF386" i="9"/>
  <c r="CA386" i="9"/>
  <c r="BZ386" i="9"/>
  <c r="BY386" i="9"/>
  <c r="DE386" i="9" s="1"/>
  <c r="BX386" i="9"/>
  <c r="BU386" i="9"/>
  <c r="BT386" i="9"/>
  <c r="CZ386" i="9" s="1"/>
  <c r="BQ386" i="9"/>
  <c r="BP386" i="9"/>
  <c r="CV386" i="9" s="1"/>
  <c r="BH386" i="9"/>
  <c r="BD386" i="9"/>
  <c r="BA386" i="9"/>
  <c r="AW386" i="9"/>
  <c r="AU386" i="9"/>
  <c r="AS386" i="9"/>
  <c r="AR386" i="9"/>
  <c r="AO386" i="9"/>
  <c r="AN386" i="9"/>
  <c r="GP386" i="9" s="1"/>
  <c r="AK386" i="9"/>
  <c r="AJ386" i="9"/>
  <c r="GH386" i="9" s="1"/>
  <c r="AE386" i="9"/>
  <c r="AD386" i="9"/>
  <c r="AC386" i="9"/>
  <c r="AB386" i="9"/>
  <c r="Y386" i="9"/>
  <c r="X386" i="9"/>
  <c r="U386" i="9"/>
  <c r="GG386" i="9" s="1"/>
  <c r="GK386" i="9" s="1"/>
  <c r="T386" i="9"/>
  <c r="AZ386" i="9" s="1"/>
  <c r="P386" i="9"/>
  <c r="O386" i="9"/>
  <c r="N386" i="9"/>
  <c r="K386" i="9"/>
  <c r="J386" i="9"/>
  <c r="HG385" i="9"/>
  <c r="HC385" i="9"/>
  <c r="HB385" i="9"/>
  <c r="HF385" i="9" s="1"/>
  <c r="GQ385" i="9"/>
  <c r="GM385" i="9"/>
  <c r="GU385" i="9" s="1"/>
  <c r="GL385" i="9"/>
  <c r="GE385" i="9"/>
  <c r="GD385" i="9"/>
  <c r="GH385" i="9" s="1"/>
  <c r="GC385" i="9"/>
  <c r="GB385" i="9"/>
  <c r="FY385" i="9"/>
  <c r="FX385" i="9"/>
  <c r="FU385" i="9"/>
  <c r="FT385" i="9"/>
  <c r="FO385" i="9"/>
  <c r="FM385" i="9"/>
  <c r="FH385" i="9"/>
  <c r="FD385" i="9"/>
  <c r="EY385" i="9"/>
  <c r="FA385" i="9" s="1"/>
  <c r="EW385" i="9"/>
  <c r="EV385" i="9"/>
  <c r="ES385" i="9"/>
  <c r="ER385" i="9"/>
  <c r="EO385" i="9"/>
  <c r="EN385" i="9"/>
  <c r="EK385" i="9"/>
  <c r="EI385" i="9"/>
  <c r="FQ385" i="9" s="1"/>
  <c r="EH385" i="9"/>
  <c r="EX385" i="9" s="1"/>
  <c r="EG385" i="9"/>
  <c r="EF385" i="9"/>
  <c r="FL385" i="9" s="1"/>
  <c r="EC385" i="9"/>
  <c r="FI385" i="9" s="1"/>
  <c r="EB385" i="9"/>
  <c r="DY385" i="9"/>
  <c r="FE385" i="9" s="1"/>
  <c r="DX385" i="9"/>
  <c r="DJ385" i="9"/>
  <c r="DD385" i="9"/>
  <c r="CZ385" i="9"/>
  <c r="CW385" i="9"/>
  <c r="CO385" i="9"/>
  <c r="CN385" i="9"/>
  <c r="CK385" i="9"/>
  <c r="CJ385" i="9"/>
  <c r="CG385" i="9"/>
  <c r="CF385" i="9"/>
  <c r="CA385" i="9"/>
  <c r="BZ385" i="9"/>
  <c r="BY385" i="9"/>
  <c r="BX385" i="9"/>
  <c r="BU385" i="9"/>
  <c r="DA385" i="9" s="1"/>
  <c r="BT385" i="9"/>
  <c r="BQ385" i="9"/>
  <c r="BP385" i="9"/>
  <c r="CV385" i="9" s="1"/>
  <c r="BI385" i="9"/>
  <c r="BD385" i="9"/>
  <c r="AZ385" i="9"/>
  <c r="AS385" i="9"/>
  <c r="AR385" i="9"/>
  <c r="AO385" i="9"/>
  <c r="AN385" i="9"/>
  <c r="AK385" i="9"/>
  <c r="GI385" i="9" s="1"/>
  <c r="AJ385" i="9"/>
  <c r="AE385" i="9"/>
  <c r="DK385" i="9" s="1"/>
  <c r="AD385" i="9"/>
  <c r="AT385" i="9" s="1"/>
  <c r="AC385" i="9"/>
  <c r="AB385" i="9"/>
  <c r="Y385" i="9"/>
  <c r="X385" i="9"/>
  <c r="GN385" i="9" s="1"/>
  <c r="U385" i="9"/>
  <c r="T385" i="9"/>
  <c r="GF385" i="9" s="1"/>
  <c r="GJ385" i="9" s="1"/>
  <c r="O385" i="9"/>
  <c r="N385" i="9"/>
  <c r="K385" i="9"/>
  <c r="J385" i="9"/>
  <c r="HG384" i="9"/>
  <c r="HC384" i="9"/>
  <c r="HB384" i="9"/>
  <c r="HF384" i="9" s="1"/>
  <c r="GM384" i="9"/>
  <c r="GL384" i="9"/>
  <c r="GT384" i="9" s="1"/>
  <c r="GE384" i="9"/>
  <c r="GI384" i="9" s="1"/>
  <c r="GD384" i="9"/>
  <c r="GH384" i="9" s="1"/>
  <c r="GC384" i="9"/>
  <c r="GB384" i="9"/>
  <c r="FY384" i="9"/>
  <c r="FX384" i="9"/>
  <c r="FU384" i="9"/>
  <c r="FT384" i="9"/>
  <c r="FI384" i="9"/>
  <c r="FE384" i="9"/>
  <c r="FD384" i="9"/>
  <c r="EW384" i="9"/>
  <c r="EV384" i="9"/>
  <c r="ES384" i="9"/>
  <c r="ER384" i="9"/>
  <c r="EO384" i="9"/>
  <c r="EN384" i="9"/>
  <c r="EI384" i="9"/>
  <c r="EH384" i="9"/>
  <c r="EG384" i="9"/>
  <c r="EF384" i="9"/>
  <c r="FL384" i="9" s="1"/>
  <c r="EC384" i="9"/>
  <c r="EB384" i="9"/>
  <c r="FH384" i="9" s="1"/>
  <c r="FN384" i="9" s="1"/>
  <c r="DY384" i="9"/>
  <c r="DX384" i="9"/>
  <c r="DK384" i="9"/>
  <c r="DE384" i="9"/>
  <c r="CZ384" i="9"/>
  <c r="CV384" i="9"/>
  <c r="CO384" i="9"/>
  <c r="CN384" i="9"/>
  <c r="CK384" i="9"/>
  <c r="CJ384" i="9"/>
  <c r="CG384" i="9"/>
  <c r="CF384" i="9"/>
  <c r="CA384" i="9"/>
  <c r="CQ384" i="9" s="1"/>
  <c r="CS384" i="9" s="1"/>
  <c r="BZ384" i="9"/>
  <c r="BY384" i="9"/>
  <c r="BX384" i="9"/>
  <c r="DD384" i="9" s="1"/>
  <c r="BU384" i="9"/>
  <c r="DA384" i="9" s="1"/>
  <c r="BT384" i="9"/>
  <c r="BQ384" i="9"/>
  <c r="BP384" i="9"/>
  <c r="BI384" i="9"/>
  <c r="BA384" i="9"/>
  <c r="AZ384" i="9"/>
  <c r="AS384" i="9"/>
  <c r="AR384" i="9"/>
  <c r="AO384" i="9"/>
  <c r="AN384" i="9"/>
  <c r="AT384" i="9" s="1"/>
  <c r="AV384" i="9" s="1"/>
  <c r="AK384" i="9"/>
  <c r="AJ384" i="9"/>
  <c r="AE384" i="9"/>
  <c r="AD384" i="9"/>
  <c r="AC384" i="9"/>
  <c r="AB384" i="9"/>
  <c r="Y384" i="9"/>
  <c r="X384" i="9"/>
  <c r="U384" i="9"/>
  <c r="T384" i="9"/>
  <c r="GF384" i="9" s="1"/>
  <c r="O384" i="9"/>
  <c r="N384" i="9"/>
  <c r="K384" i="9"/>
  <c r="J384" i="9"/>
  <c r="HG383" i="9"/>
  <c r="HC383" i="9"/>
  <c r="HB383" i="9"/>
  <c r="HF383" i="9" s="1"/>
  <c r="GT383" i="9"/>
  <c r="GQ383" i="9"/>
  <c r="GY383" i="9" s="1"/>
  <c r="GM383" i="9"/>
  <c r="GU383" i="9" s="1"/>
  <c r="GL383" i="9"/>
  <c r="GI383" i="9"/>
  <c r="GE383" i="9"/>
  <c r="GD383" i="9"/>
  <c r="GH383" i="9" s="1"/>
  <c r="GC383" i="9"/>
  <c r="GB383" i="9"/>
  <c r="FY383" i="9"/>
  <c r="FX383" i="9"/>
  <c r="FU383" i="9"/>
  <c r="FT383" i="9"/>
  <c r="FM383" i="9"/>
  <c r="FI383" i="9"/>
  <c r="FD383" i="9"/>
  <c r="EY383" i="9"/>
  <c r="EW383" i="9"/>
  <c r="EV383" i="9"/>
  <c r="ES383" i="9"/>
  <c r="ER383" i="9"/>
  <c r="EO383" i="9"/>
  <c r="EN383" i="9"/>
  <c r="EI383" i="9"/>
  <c r="FA383" i="9" s="1"/>
  <c r="EH383" i="9"/>
  <c r="EX383" i="9" s="1"/>
  <c r="EZ383" i="9" s="1"/>
  <c r="EG383" i="9"/>
  <c r="EF383" i="9"/>
  <c r="FL383" i="9" s="1"/>
  <c r="EC383" i="9"/>
  <c r="EB383" i="9"/>
  <c r="FH383" i="9" s="1"/>
  <c r="FN383" i="9" s="1"/>
  <c r="DY383" i="9"/>
  <c r="FE383" i="9" s="1"/>
  <c r="FO383" i="9" s="1"/>
  <c r="FQ383" i="9" s="1"/>
  <c r="DX383" i="9"/>
  <c r="DJ383" i="9"/>
  <c r="DE383" i="9"/>
  <c r="CZ383" i="9"/>
  <c r="CV383" i="9"/>
  <c r="CO383" i="9"/>
  <c r="CN383" i="9"/>
  <c r="CK383" i="9"/>
  <c r="CJ383" i="9"/>
  <c r="CG383" i="9"/>
  <c r="CF383" i="9"/>
  <c r="CA383" i="9"/>
  <c r="CQ383" i="9" s="1"/>
  <c r="CS383" i="9" s="1"/>
  <c r="BZ383" i="9"/>
  <c r="BY383" i="9"/>
  <c r="BX383" i="9"/>
  <c r="DD383" i="9" s="1"/>
  <c r="BU383" i="9"/>
  <c r="BT383" i="9"/>
  <c r="BQ383" i="9"/>
  <c r="CW383" i="9" s="1"/>
  <c r="BP383" i="9"/>
  <c r="GF383" i="9" s="1"/>
  <c r="BI383" i="9"/>
  <c r="BE383" i="9"/>
  <c r="AZ383" i="9"/>
  <c r="AV383" i="9"/>
  <c r="AU383" i="9"/>
  <c r="AS383" i="9"/>
  <c r="AR383" i="9"/>
  <c r="AO383" i="9"/>
  <c r="AN383" i="9"/>
  <c r="AK383" i="9"/>
  <c r="AJ383" i="9"/>
  <c r="AE383" i="9"/>
  <c r="AW383" i="9" s="1"/>
  <c r="AD383" i="9"/>
  <c r="AT383" i="9" s="1"/>
  <c r="AC383" i="9"/>
  <c r="HE383" i="9" s="1"/>
  <c r="HI383" i="9" s="1"/>
  <c r="AB383" i="9"/>
  <c r="Y383" i="9"/>
  <c r="X383" i="9"/>
  <c r="U383" i="9"/>
  <c r="T383" i="9"/>
  <c r="O383" i="9"/>
  <c r="N383" i="9"/>
  <c r="K383" i="9"/>
  <c r="J383" i="9"/>
  <c r="HF382" i="9"/>
  <c r="HE382" i="9"/>
  <c r="HI382" i="9" s="1"/>
  <c r="HC382" i="9"/>
  <c r="HG382" i="9" s="1"/>
  <c r="HB382" i="9"/>
  <c r="GO382" i="9"/>
  <c r="GM382" i="9"/>
  <c r="GU382" i="9" s="1"/>
  <c r="GL382" i="9"/>
  <c r="GT382" i="9" s="1"/>
  <c r="GG382" i="9"/>
  <c r="GK382" i="9" s="1"/>
  <c r="GE382" i="9"/>
  <c r="GI382" i="9" s="1"/>
  <c r="GD382" i="9"/>
  <c r="GC382" i="9"/>
  <c r="GB382" i="9"/>
  <c r="FY382" i="9"/>
  <c r="FX382" i="9"/>
  <c r="FU382" i="9"/>
  <c r="FT382" i="9"/>
  <c r="FL382" i="9"/>
  <c r="FI382" i="9"/>
  <c r="FO382" i="9" s="1"/>
  <c r="EK382" i="9" s="1"/>
  <c r="FE382" i="9"/>
  <c r="EX382" i="9"/>
  <c r="EZ382" i="9" s="1"/>
  <c r="EW382" i="9"/>
  <c r="EV382" i="9"/>
  <c r="ES382" i="9"/>
  <c r="ER382" i="9"/>
  <c r="EO382" i="9"/>
  <c r="EN382" i="9"/>
  <c r="EI382" i="9"/>
  <c r="EH382" i="9"/>
  <c r="EG382" i="9"/>
  <c r="FM382" i="9" s="1"/>
  <c r="EF382" i="9"/>
  <c r="EC382" i="9"/>
  <c r="EB382" i="9"/>
  <c r="FH382" i="9" s="1"/>
  <c r="FN382" i="9" s="1"/>
  <c r="DY382" i="9"/>
  <c r="DX382" i="9"/>
  <c r="FD382" i="9" s="1"/>
  <c r="DE382" i="9"/>
  <c r="DA382" i="9"/>
  <c r="CV382" i="9"/>
  <c r="CQ382" i="9"/>
  <c r="CO382" i="9"/>
  <c r="CN382" i="9"/>
  <c r="CK382" i="9"/>
  <c r="CJ382" i="9"/>
  <c r="GP382" i="9" s="1"/>
  <c r="CG382" i="9"/>
  <c r="CF382" i="9"/>
  <c r="CA382" i="9"/>
  <c r="CS382" i="9" s="1"/>
  <c r="BZ382" i="9"/>
  <c r="CP382" i="9" s="1"/>
  <c r="CR382" i="9" s="1"/>
  <c r="BY382" i="9"/>
  <c r="BX382" i="9"/>
  <c r="DD382" i="9" s="1"/>
  <c r="DF382" i="9" s="1"/>
  <c r="CB382" i="9" s="1"/>
  <c r="DH382" i="9" s="1"/>
  <c r="BU382" i="9"/>
  <c r="BT382" i="9"/>
  <c r="CZ382" i="9" s="1"/>
  <c r="BQ382" i="9"/>
  <c r="CW382" i="9" s="1"/>
  <c r="DG382" i="9" s="1"/>
  <c r="CC382" i="9" s="1"/>
  <c r="DI382" i="9" s="1"/>
  <c r="BP382" i="9"/>
  <c r="BH382" i="9"/>
  <c r="BE382" i="9"/>
  <c r="BA382" i="9"/>
  <c r="AS382" i="9"/>
  <c r="AR382" i="9"/>
  <c r="AO382" i="9"/>
  <c r="AN382" i="9"/>
  <c r="AK382" i="9"/>
  <c r="AJ382" i="9"/>
  <c r="AE382" i="9"/>
  <c r="AD382" i="9"/>
  <c r="AC382" i="9"/>
  <c r="BI382" i="9" s="1"/>
  <c r="AB382" i="9"/>
  <c r="Y382" i="9"/>
  <c r="X382" i="9"/>
  <c r="U382" i="9"/>
  <c r="T382" i="9"/>
  <c r="O382" i="9"/>
  <c r="N382" i="9"/>
  <c r="K382" i="9"/>
  <c r="J382" i="9"/>
  <c r="HF381" i="9"/>
  <c r="HD381" i="9"/>
  <c r="HH381" i="9" s="1"/>
  <c r="HC381" i="9"/>
  <c r="HG381" i="9" s="1"/>
  <c r="HB381" i="9"/>
  <c r="GP381" i="9"/>
  <c r="GX381" i="9" s="1"/>
  <c r="GM381" i="9"/>
  <c r="GU381" i="9" s="1"/>
  <c r="GL381" i="9"/>
  <c r="GT381" i="9" s="1"/>
  <c r="GH381" i="9"/>
  <c r="GF381" i="9"/>
  <c r="GJ381" i="9" s="1"/>
  <c r="GE381" i="9"/>
  <c r="GI381" i="9" s="1"/>
  <c r="GD381" i="9"/>
  <c r="GC381" i="9"/>
  <c r="GB381" i="9"/>
  <c r="FY381" i="9"/>
  <c r="FX381" i="9"/>
  <c r="FU381" i="9"/>
  <c r="FT381" i="9"/>
  <c r="FL381" i="9"/>
  <c r="FH381" i="9"/>
  <c r="FE381" i="9"/>
  <c r="EW381" i="9"/>
  <c r="EV381" i="9"/>
  <c r="ES381" i="9"/>
  <c r="EY381" i="9" s="1"/>
  <c r="FA381" i="9" s="1"/>
  <c r="ER381" i="9"/>
  <c r="EO381" i="9"/>
  <c r="EN381" i="9"/>
  <c r="EI381" i="9"/>
  <c r="EH381" i="9"/>
  <c r="EG381" i="9"/>
  <c r="FM381" i="9" s="1"/>
  <c r="EF381" i="9"/>
  <c r="EC381" i="9"/>
  <c r="FI381" i="9" s="1"/>
  <c r="EB381" i="9"/>
  <c r="DY381" i="9"/>
  <c r="DX381" i="9"/>
  <c r="FD381" i="9" s="1"/>
  <c r="DK381" i="9"/>
  <c r="DD381" i="9"/>
  <c r="DA381" i="9"/>
  <c r="CW381" i="9"/>
  <c r="CR381" i="9"/>
  <c r="CP381" i="9"/>
  <c r="CO381" i="9"/>
  <c r="CN381" i="9"/>
  <c r="CK381" i="9"/>
  <c r="CJ381" i="9"/>
  <c r="CG381" i="9"/>
  <c r="CF381" i="9"/>
  <c r="CA381" i="9"/>
  <c r="BZ381" i="9"/>
  <c r="BY381" i="9"/>
  <c r="DE381" i="9" s="1"/>
  <c r="BX381" i="9"/>
  <c r="BU381" i="9"/>
  <c r="BT381" i="9"/>
  <c r="CZ381" i="9" s="1"/>
  <c r="BQ381" i="9"/>
  <c r="BP381" i="9"/>
  <c r="CV381" i="9" s="1"/>
  <c r="BH381" i="9"/>
  <c r="BD381" i="9"/>
  <c r="BA381" i="9"/>
  <c r="AT381" i="9"/>
  <c r="AS381" i="9"/>
  <c r="AR381" i="9"/>
  <c r="AO381" i="9"/>
  <c r="AU381" i="9" s="1"/>
  <c r="AW381" i="9" s="1"/>
  <c r="AN381" i="9"/>
  <c r="AK381" i="9"/>
  <c r="AJ381" i="9"/>
  <c r="AE381" i="9"/>
  <c r="AD381" i="9"/>
  <c r="AC381" i="9"/>
  <c r="AB381" i="9"/>
  <c r="Y381" i="9"/>
  <c r="GO381" i="9" s="1"/>
  <c r="X381" i="9"/>
  <c r="U381" i="9"/>
  <c r="GG381" i="9" s="1"/>
  <c r="GK381" i="9" s="1"/>
  <c r="T381" i="9"/>
  <c r="AZ381" i="9" s="1"/>
  <c r="P381" i="9"/>
  <c r="O381" i="9"/>
  <c r="N381" i="9"/>
  <c r="K381" i="9"/>
  <c r="J381" i="9"/>
  <c r="HG380" i="9"/>
  <c r="HC380" i="9"/>
  <c r="HB380" i="9"/>
  <c r="HF380" i="9" s="1"/>
  <c r="GN380" i="9"/>
  <c r="GM380" i="9"/>
  <c r="GU380" i="9" s="1"/>
  <c r="GL380" i="9"/>
  <c r="GF380" i="9"/>
  <c r="GE380" i="9"/>
  <c r="GD380" i="9"/>
  <c r="GH380" i="9" s="1"/>
  <c r="GC380" i="9"/>
  <c r="GB380" i="9"/>
  <c r="FY380" i="9"/>
  <c r="FX380" i="9"/>
  <c r="FU380" i="9"/>
  <c r="FT380" i="9"/>
  <c r="FO380" i="9"/>
  <c r="EK380" i="9" s="1"/>
  <c r="FM380" i="9"/>
  <c r="FH380" i="9"/>
  <c r="FD380" i="9"/>
  <c r="EW380" i="9"/>
  <c r="EV380" i="9"/>
  <c r="ES380" i="9"/>
  <c r="ER380" i="9"/>
  <c r="EO380" i="9"/>
  <c r="EN380" i="9"/>
  <c r="EI380" i="9"/>
  <c r="EY380" i="9" s="1"/>
  <c r="FA380" i="9" s="1"/>
  <c r="EH380" i="9"/>
  <c r="EG380" i="9"/>
  <c r="EF380" i="9"/>
  <c r="FL380" i="9" s="1"/>
  <c r="EC380" i="9"/>
  <c r="FI380" i="9" s="1"/>
  <c r="EB380" i="9"/>
  <c r="DY380" i="9"/>
  <c r="FE380" i="9" s="1"/>
  <c r="DX380" i="9"/>
  <c r="DJ380" i="9"/>
  <c r="DD380" i="9"/>
  <c r="CZ380" i="9"/>
  <c r="CW380" i="9"/>
  <c r="CO380" i="9"/>
  <c r="CN380" i="9"/>
  <c r="CK380" i="9"/>
  <c r="CQ380" i="9" s="1"/>
  <c r="CS380" i="9" s="1"/>
  <c r="CJ380" i="9"/>
  <c r="CG380" i="9"/>
  <c r="CF380" i="9"/>
  <c r="CA380" i="9"/>
  <c r="BZ380" i="9"/>
  <c r="BY380" i="9"/>
  <c r="BX380" i="9"/>
  <c r="BU380" i="9"/>
  <c r="DA380" i="9" s="1"/>
  <c r="BT380" i="9"/>
  <c r="BQ380" i="9"/>
  <c r="BP380" i="9"/>
  <c r="CV380" i="9" s="1"/>
  <c r="BI380" i="9"/>
  <c r="BD380" i="9"/>
  <c r="AZ380" i="9"/>
  <c r="BJ380" i="9" s="1"/>
  <c r="AF380" i="9" s="1"/>
  <c r="AW380" i="9"/>
  <c r="AS380" i="9"/>
  <c r="AR380" i="9"/>
  <c r="AO380" i="9"/>
  <c r="AN380" i="9"/>
  <c r="AK380" i="9"/>
  <c r="GI380" i="9" s="1"/>
  <c r="AJ380" i="9"/>
  <c r="AE380" i="9"/>
  <c r="AU380" i="9" s="1"/>
  <c r="AD380" i="9"/>
  <c r="AC380" i="9"/>
  <c r="AB380" i="9"/>
  <c r="BH380" i="9" s="1"/>
  <c r="Y380" i="9"/>
  <c r="X380" i="9"/>
  <c r="U380" i="9"/>
  <c r="GG380" i="9" s="1"/>
  <c r="T380" i="9"/>
  <c r="P380" i="9"/>
  <c r="O380" i="9"/>
  <c r="N380" i="9"/>
  <c r="K380" i="9"/>
  <c r="J380" i="9"/>
  <c r="HG379" i="9"/>
  <c r="HC379" i="9"/>
  <c r="HB379" i="9"/>
  <c r="HF379" i="9" s="1"/>
  <c r="GQ379" i="9"/>
  <c r="GM379" i="9"/>
  <c r="GU379" i="9" s="1"/>
  <c r="GY379" i="9" s="1"/>
  <c r="GL379" i="9"/>
  <c r="GI379" i="9"/>
  <c r="GE379" i="9"/>
  <c r="GD379" i="9"/>
  <c r="GC379" i="9"/>
  <c r="GB379" i="9"/>
  <c r="FY379" i="9"/>
  <c r="FX379" i="9"/>
  <c r="FU379" i="9"/>
  <c r="FT379" i="9"/>
  <c r="FM379" i="9"/>
  <c r="FI379" i="9"/>
  <c r="FD379" i="9"/>
  <c r="FN379" i="9" s="1"/>
  <c r="EY379" i="9"/>
  <c r="EW379" i="9"/>
  <c r="EV379" i="9"/>
  <c r="ES379" i="9"/>
  <c r="ER379" i="9"/>
  <c r="EO379" i="9"/>
  <c r="EN379" i="9"/>
  <c r="EK379" i="9"/>
  <c r="EI379" i="9"/>
  <c r="FA379" i="9" s="1"/>
  <c r="EH379" i="9"/>
  <c r="EX379" i="9" s="1"/>
  <c r="EZ379" i="9" s="1"/>
  <c r="EG379" i="9"/>
  <c r="EF379" i="9"/>
  <c r="FL379" i="9" s="1"/>
  <c r="EC379" i="9"/>
  <c r="EB379" i="9"/>
  <c r="FH379" i="9" s="1"/>
  <c r="DY379" i="9"/>
  <c r="FE379" i="9" s="1"/>
  <c r="FO379" i="9" s="1"/>
  <c r="FQ379" i="9" s="1"/>
  <c r="DX379" i="9"/>
  <c r="DE379" i="9"/>
  <c r="CZ379" i="9"/>
  <c r="CV379" i="9"/>
  <c r="CO379" i="9"/>
  <c r="CN379" i="9"/>
  <c r="CK379" i="9"/>
  <c r="CJ379" i="9"/>
  <c r="CG379" i="9"/>
  <c r="CF379" i="9"/>
  <c r="CA379" i="9"/>
  <c r="BZ379" i="9"/>
  <c r="BY379" i="9"/>
  <c r="BX379" i="9"/>
  <c r="DD379" i="9" s="1"/>
  <c r="BU379" i="9"/>
  <c r="DA379" i="9" s="1"/>
  <c r="BT379" i="9"/>
  <c r="BQ379" i="9"/>
  <c r="CW379" i="9" s="1"/>
  <c r="DG379" i="9" s="1"/>
  <c r="CC379" i="9" s="1"/>
  <c r="DI379" i="9" s="1"/>
  <c r="BP379" i="9"/>
  <c r="GF379" i="9" s="1"/>
  <c r="GJ379" i="9" s="1"/>
  <c r="BI379" i="9"/>
  <c r="AZ379" i="9"/>
  <c r="AU379" i="9"/>
  <c r="AS379" i="9"/>
  <c r="AR379" i="9"/>
  <c r="AO379" i="9"/>
  <c r="AN379" i="9"/>
  <c r="AK379" i="9"/>
  <c r="AJ379" i="9"/>
  <c r="AE379" i="9"/>
  <c r="AW379" i="9" s="1"/>
  <c r="AD379" i="9"/>
  <c r="AC379" i="9"/>
  <c r="HE379" i="9" s="1"/>
  <c r="HI379" i="9" s="1"/>
  <c r="AB379" i="9"/>
  <c r="Y379" i="9"/>
  <c r="GO379" i="9" s="1"/>
  <c r="X379" i="9"/>
  <c r="U379" i="9"/>
  <c r="T379" i="9"/>
  <c r="O379" i="9"/>
  <c r="N379" i="9"/>
  <c r="K379" i="9"/>
  <c r="J379" i="9"/>
  <c r="HF378" i="9"/>
  <c r="HE378" i="9"/>
  <c r="HI378" i="9" s="1"/>
  <c r="HC378" i="9"/>
  <c r="HG378" i="9" s="1"/>
  <c r="HB378" i="9"/>
  <c r="GW378" i="9"/>
  <c r="GO378" i="9"/>
  <c r="GM378" i="9"/>
  <c r="GU378" i="9" s="1"/>
  <c r="GL378" i="9"/>
  <c r="GT378" i="9" s="1"/>
  <c r="GG378" i="9"/>
  <c r="GE378" i="9"/>
  <c r="GI378" i="9" s="1"/>
  <c r="GD378" i="9"/>
  <c r="GC378" i="9"/>
  <c r="GB378" i="9"/>
  <c r="FY378" i="9"/>
  <c r="FX378" i="9"/>
  <c r="FU378" i="9"/>
  <c r="FT378" i="9"/>
  <c r="FL378" i="9"/>
  <c r="FI378" i="9"/>
  <c r="EX378" i="9"/>
  <c r="EZ378" i="9" s="1"/>
  <c r="EW378" i="9"/>
  <c r="EV378" i="9"/>
  <c r="ES378" i="9"/>
  <c r="ER378" i="9"/>
  <c r="EO378" i="9"/>
  <c r="EN378" i="9"/>
  <c r="EI378" i="9"/>
  <c r="EH378" i="9"/>
  <c r="EG378" i="9"/>
  <c r="FM378" i="9" s="1"/>
  <c r="EF378" i="9"/>
  <c r="EC378" i="9"/>
  <c r="EB378" i="9"/>
  <c r="FH378" i="9" s="1"/>
  <c r="DY378" i="9"/>
  <c r="FE378" i="9" s="1"/>
  <c r="DX378" i="9"/>
  <c r="FD378" i="9" s="1"/>
  <c r="FN378" i="9" s="1"/>
  <c r="DE378" i="9"/>
  <c r="CV378" i="9"/>
  <c r="DF378" i="9" s="1"/>
  <c r="CB378" i="9" s="1"/>
  <c r="DH378" i="9" s="1"/>
  <c r="CQ378" i="9"/>
  <c r="CO378" i="9"/>
  <c r="CN378" i="9"/>
  <c r="CK378" i="9"/>
  <c r="CJ378" i="9"/>
  <c r="GP378" i="9" s="1"/>
  <c r="CG378" i="9"/>
  <c r="CF378" i="9"/>
  <c r="CA378" i="9"/>
  <c r="CS378" i="9" s="1"/>
  <c r="BZ378" i="9"/>
  <c r="BY378" i="9"/>
  <c r="BX378" i="9"/>
  <c r="DD378" i="9" s="1"/>
  <c r="BU378" i="9"/>
  <c r="DA378" i="9" s="1"/>
  <c r="BT378" i="9"/>
  <c r="CZ378" i="9" s="1"/>
  <c r="BQ378" i="9"/>
  <c r="CW378" i="9" s="1"/>
  <c r="BP378" i="9"/>
  <c r="BH378" i="9"/>
  <c r="BE378" i="9"/>
  <c r="AS378" i="9"/>
  <c r="AR378" i="9"/>
  <c r="AO378" i="9"/>
  <c r="AN378" i="9"/>
  <c r="AK378" i="9"/>
  <c r="AJ378" i="9"/>
  <c r="AE378" i="9"/>
  <c r="AD378" i="9"/>
  <c r="AC378" i="9"/>
  <c r="BI378" i="9" s="1"/>
  <c r="AB378" i="9"/>
  <c r="HD378" i="9" s="1"/>
  <c r="HH378" i="9" s="1"/>
  <c r="Y378" i="9"/>
  <c r="X378" i="9"/>
  <c r="U378" i="9"/>
  <c r="BA378" i="9" s="1"/>
  <c r="T378" i="9"/>
  <c r="O378" i="9"/>
  <c r="N378" i="9"/>
  <c r="K378" i="9"/>
  <c r="J378" i="9"/>
  <c r="HF377" i="9"/>
  <c r="HD377" i="9"/>
  <c r="HH377" i="9" s="1"/>
  <c r="HC377" i="9"/>
  <c r="HG377" i="9" s="1"/>
  <c r="HB377" i="9"/>
  <c r="GP377" i="9"/>
  <c r="GX377" i="9" s="1"/>
  <c r="GM377" i="9"/>
  <c r="GU377" i="9" s="1"/>
  <c r="GL377" i="9"/>
  <c r="GT377" i="9" s="1"/>
  <c r="GH377" i="9"/>
  <c r="GF377" i="9"/>
  <c r="GJ377" i="9" s="1"/>
  <c r="GE377" i="9"/>
  <c r="GI377" i="9" s="1"/>
  <c r="GD377" i="9"/>
  <c r="GC377" i="9"/>
  <c r="GB377" i="9"/>
  <c r="FY377" i="9"/>
  <c r="FX377" i="9"/>
  <c r="FU377" i="9"/>
  <c r="FT377" i="9"/>
  <c r="FL377" i="9"/>
  <c r="FH377" i="9"/>
  <c r="FE377" i="9"/>
  <c r="EW377" i="9"/>
  <c r="EV377" i="9"/>
  <c r="ES377" i="9"/>
  <c r="EY377" i="9" s="1"/>
  <c r="ER377" i="9"/>
  <c r="EO377" i="9"/>
  <c r="EN377" i="9"/>
  <c r="EI377" i="9"/>
  <c r="EH377" i="9"/>
  <c r="EG377" i="9"/>
  <c r="FM377" i="9" s="1"/>
  <c r="EF377" i="9"/>
  <c r="EC377" i="9"/>
  <c r="FI377" i="9" s="1"/>
  <c r="EB377" i="9"/>
  <c r="DY377" i="9"/>
  <c r="DX377" i="9"/>
  <c r="FD377" i="9" s="1"/>
  <c r="DK377" i="9"/>
  <c r="DD377" i="9"/>
  <c r="DA377" i="9"/>
  <c r="CP377" i="9"/>
  <c r="CR377" i="9" s="1"/>
  <c r="CO377" i="9"/>
  <c r="CN377" i="9"/>
  <c r="CK377" i="9"/>
  <c r="CJ377" i="9"/>
  <c r="CG377" i="9"/>
  <c r="CF377" i="9"/>
  <c r="CA377" i="9"/>
  <c r="BZ377" i="9"/>
  <c r="BY377" i="9"/>
  <c r="DE377" i="9" s="1"/>
  <c r="BX377" i="9"/>
  <c r="BU377" i="9"/>
  <c r="BT377" i="9"/>
  <c r="BQ377" i="9"/>
  <c r="CW377" i="9" s="1"/>
  <c r="BP377" i="9"/>
  <c r="CV377" i="9" s="1"/>
  <c r="BH377" i="9"/>
  <c r="BD377" i="9"/>
  <c r="BA377" i="9"/>
  <c r="AU377" i="9"/>
  <c r="AT377" i="9"/>
  <c r="AS377" i="9"/>
  <c r="AR377" i="9"/>
  <c r="AO377" i="9"/>
  <c r="AN377" i="9"/>
  <c r="AK377" i="9"/>
  <c r="AJ377" i="9"/>
  <c r="AE377" i="9"/>
  <c r="AW377" i="9" s="1"/>
  <c r="AD377" i="9"/>
  <c r="AC377" i="9"/>
  <c r="AB377" i="9"/>
  <c r="Y377" i="9"/>
  <c r="GO377" i="9" s="1"/>
  <c r="X377" i="9"/>
  <c r="U377" i="9"/>
  <c r="GG377" i="9" s="1"/>
  <c r="GK377" i="9" s="1"/>
  <c r="T377" i="9"/>
  <c r="AZ377" i="9" s="1"/>
  <c r="O377" i="9"/>
  <c r="N377" i="9"/>
  <c r="K377" i="9"/>
  <c r="J377" i="9"/>
  <c r="HD376" i="9"/>
  <c r="HH376" i="9" s="1"/>
  <c r="HC376" i="9"/>
  <c r="HG376" i="9" s="1"/>
  <c r="HB376" i="9"/>
  <c r="HF376" i="9" s="1"/>
  <c r="GM376" i="9"/>
  <c r="GL376" i="9"/>
  <c r="GE376" i="9"/>
  <c r="GD376" i="9"/>
  <c r="GH376" i="9" s="1"/>
  <c r="GC376" i="9"/>
  <c r="GB376" i="9"/>
  <c r="FY376" i="9"/>
  <c r="FX376" i="9"/>
  <c r="FU376" i="9"/>
  <c r="FT376" i="9"/>
  <c r="FH376" i="9"/>
  <c r="EW376" i="9"/>
  <c r="EV376" i="9"/>
  <c r="ES376" i="9"/>
  <c r="ER376" i="9"/>
  <c r="EO376" i="9"/>
  <c r="EN376" i="9"/>
  <c r="EI376" i="9"/>
  <c r="EH376" i="9"/>
  <c r="EG376" i="9"/>
  <c r="FM376" i="9" s="1"/>
  <c r="EF376" i="9"/>
  <c r="FL376" i="9" s="1"/>
  <c r="EC376" i="9"/>
  <c r="FI376" i="9" s="1"/>
  <c r="EB376" i="9"/>
  <c r="DY376" i="9"/>
  <c r="FE376" i="9" s="1"/>
  <c r="FO376" i="9" s="1"/>
  <c r="EK376" i="9" s="1"/>
  <c r="DX376" i="9"/>
  <c r="FD376" i="9" s="1"/>
  <c r="DF376" i="9"/>
  <c r="CB376" i="9" s="1"/>
  <c r="DH376" i="9" s="1"/>
  <c r="DD376" i="9"/>
  <c r="CZ376" i="9"/>
  <c r="CW376" i="9"/>
  <c r="CO376" i="9"/>
  <c r="CN376" i="9"/>
  <c r="CP376" i="9" s="1"/>
  <c r="CK376" i="9"/>
  <c r="CQ376" i="9" s="1"/>
  <c r="CJ376" i="9"/>
  <c r="CG376" i="9"/>
  <c r="CF376" i="9"/>
  <c r="CA376" i="9"/>
  <c r="BZ376" i="9"/>
  <c r="BY376" i="9"/>
  <c r="BX376" i="9"/>
  <c r="BU376" i="9"/>
  <c r="DA376" i="9" s="1"/>
  <c r="BT376" i="9"/>
  <c r="GN376" i="9" s="1"/>
  <c r="BQ376" i="9"/>
  <c r="GG376" i="9" s="1"/>
  <c r="GK376" i="9" s="1"/>
  <c r="BP376" i="9"/>
  <c r="CV376" i="9" s="1"/>
  <c r="BH376" i="9"/>
  <c r="BD376" i="9"/>
  <c r="AS376" i="9"/>
  <c r="AR376" i="9"/>
  <c r="AO376" i="9"/>
  <c r="AN376" i="9"/>
  <c r="AK376" i="9"/>
  <c r="AJ376" i="9"/>
  <c r="AE376" i="9"/>
  <c r="AD376" i="9"/>
  <c r="AC376" i="9"/>
  <c r="BI376" i="9" s="1"/>
  <c r="AB376" i="9"/>
  <c r="Y376" i="9"/>
  <c r="X376" i="9"/>
  <c r="U376" i="9"/>
  <c r="BA376" i="9" s="1"/>
  <c r="T376" i="9"/>
  <c r="O376" i="9"/>
  <c r="N376" i="9"/>
  <c r="K376" i="9"/>
  <c r="J376" i="9"/>
  <c r="HG375" i="9"/>
  <c r="HC375" i="9"/>
  <c r="HB375" i="9"/>
  <c r="HF375" i="9" s="1"/>
  <c r="GY375" i="9"/>
  <c r="GT375" i="9"/>
  <c r="GQ375" i="9"/>
  <c r="GN375" i="9"/>
  <c r="GR375" i="9" s="1"/>
  <c r="GM375" i="9"/>
  <c r="GU375" i="9" s="1"/>
  <c r="GL375" i="9"/>
  <c r="GF375" i="9"/>
  <c r="GE375" i="9"/>
  <c r="GD375" i="9"/>
  <c r="GC375" i="9"/>
  <c r="GB375" i="9"/>
  <c r="FY375" i="9"/>
  <c r="FX375" i="9"/>
  <c r="FU375" i="9"/>
  <c r="FT375" i="9"/>
  <c r="FM375" i="9"/>
  <c r="FD375" i="9"/>
  <c r="EY375" i="9"/>
  <c r="EW375" i="9"/>
  <c r="EV375" i="9"/>
  <c r="ES375" i="9"/>
  <c r="ER375" i="9"/>
  <c r="EO375" i="9"/>
  <c r="EN375" i="9"/>
  <c r="EK375" i="9"/>
  <c r="EI375" i="9"/>
  <c r="FA375" i="9" s="1"/>
  <c r="EH375" i="9"/>
  <c r="EG375" i="9"/>
  <c r="EF375" i="9"/>
  <c r="FL375" i="9" s="1"/>
  <c r="EC375" i="9"/>
  <c r="FI375" i="9" s="1"/>
  <c r="EB375" i="9"/>
  <c r="FH375" i="9" s="1"/>
  <c r="DY375" i="9"/>
  <c r="FE375" i="9" s="1"/>
  <c r="FO375" i="9" s="1"/>
  <c r="FQ375" i="9" s="1"/>
  <c r="DX375" i="9"/>
  <c r="DG375" i="9"/>
  <c r="CC375" i="9" s="1"/>
  <c r="DI375" i="9" s="1"/>
  <c r="CZ375" i="9"/>
  <c r="CO375" i="9"/>
  <c r="CN375" i="9"/>
  <c r="CK375" i="9"/>
  <c r="CJ375" i="9"/>
  <c r="CG375" i="9"/>
  <c r="GI375" i="9" s="1"/>
  <c r="CF375" i="9"/>
  <c r="CA375" i="9"/>
  <c r="CQ375" i="9" s="1"/>
  <c r="CS375" i="9" s="1"/>
  <c r="BZ375" i="9"/>
  <c r="BY375" i="9"/>
  <c r="DE375" i="9" s="1"/>
  <c r="BX375" i="9"/>
  <c r="DD375" i="9" s="1"/>
  <c r="BU375" i="9"/>
  <c r="DA375" i="9" s="1"/>
  <c r="BT375" i="9"/>
  <c r="BQ375" i="9"/>
  <c r="CW375" i="9" s="1"/>
  <c r="BP375" i="9"/>
  <c r="CV375" i="9" s="1"/>
  <c r="DF375" i="9" s="1"/>
  <c r="CB375" i="9" s="1"/>
  <c r="DH375" i="9" s="1"/>
  <c r="BI375" i="9"/>
  <c r="BD375" i="9"/>
  <c r="AU375" i="9"/>
  <c r="AS375" i="9"/>
  <c r="AR375" i="9"/>
  <c r="AO375" i="9"/>
  <c r="AN375" i="9"/>
  <c r="AK375" i="9"/>
  <c r="AJ375" i="9"/>
  <c r="AE375" i="9"/>
  <c r="AW375" i="9" s="1"/>
  <c r="AD375" i="9"/>
  <c r="AC375" i="9"/>
  <c r="HE375" i="9" s="1"/>
  <c r="HI375" i="9" s="1"/>
  <c r="AB375" i="9"/>
  <c r="Y375" i="9"/>
  <c r="X375" i="9"/>
  <c r="U375" i="9"/>
  <c r="T375" i="9"/>
  <c r="AZ375" i="9" s="1"/>
  <c r="O375" i="9"/>
  <c r="N375" i="9"/>
  <c r="K375" i="9"/>
  <c r="J375" i="9"/>
  <c r="HF374" i="9"/>
  <c r="HC374" i="9"/>
  <c r="HG374" i="9" s="1"/>
  <c r="HB374" i="9"/>
  <c r="GO374" i="9"/>
  <c r="GS374" i="9" s="1"/>
  <c r="GM374" i="9"/>
  <c r="GU374" i="9" s="1"/>
  <c r="GL374" i="9"/>
  <c r="GE374" i="9"/>
  <c r="GD374" i="9"/>
  <c r="GC374" i="9"/>
  <c r="GB374" i="9"/>
  <c r="FY374" i="9"/>
  <c r="FX374" i="9"/>
  <c r="FU374" i="9"/>
  <c r="FT374" i="9"/>
  <c r="FL374" i="9"/>
  <c r="EW374" i="9"/>
  <c r="EV374" i="9"/>
  <c r="EX374" i="9" s="1"/>
  <c r="EZ374" i="9" s="1"/>
  <c r="ES374" i="9"/>
  <c r="ER374" i="9"/>
  <c r="EO374" i="9"/>
  <c r="EN374" i="9"/>
  <c r="EI374" i="9"/>
  <c r="EH374" i="9"/>
  <c r="EG374" i="9"/>
  <c r="FM374" i="9" s="1"/>
  <c r="EF374" i="9"/>
  <c r="EC374" i="9"/>
  <c r="FI374" i="9" s="1"/>
  <c r="EB374" i="9"/>
  <c r="FH374" i="9" s="1"/>
  <c r="DY374" i="9"/>
  <c r="FE374" i="9" s="1"/>
  <c r="DX374" i="9"/>
  <c r="FD374" i="9" s="1"/>
  <c r="DJ374" i="9"/>
  <c r="CZ374" i="9"/>
  <c r="CV374" i="9"/>
  <c r="CQ374" i="9"/>
  <c r="CO374" i="9"/>
  <c r="CN374" i="9"/>
  <c r="CK374" i="9"/>
  <c r="CJ374" i="9"/>
  <c r="GP374" i="9" s="1"/>
  <c r="CG374" i="9"/>
  <c r="CF374" i="9"/>
  <c r="CA374" i="9"/>
  <c r="BZ374" i="9"/>
  <c r="CP374" i="9" s="1"/>
  <c r="BY374" i="9"/>
  <c r="DE374" i="9" s="1"/>
  <c r="BX374" i="9"/>
  <c r="DD374" i="9" s="1"/>
  <c r="BU374" i="9"/>
  <c r="DA374" i="9" s="1"/>
  <c r="BT374" i="9"/>
  <c r="BQ374" i="9"/>
  <c r="BP374" i="9"/>
  <c r="BE374" i="9"/>
  <c r="BK374" i="9" s="1"/>
  <c r="AG374" i="9" s="1"/>
  <c r="AZ374" i="9"/>
  <c r="AS374" i="9"/>
  <c r="AR374" i="9"/>
  <c r="AT374" i="9" s="1"/>
  <c r="AO374" i="9"/>
  <c r="AN374" i="9"/>
  <c r="AK374" i="9"/>
  <c r="AJ374" i="9"/>
  <c r="AE374" i="9"/>
  <c r="AD374" i="9"/>
  <c r="AV374" i="9" s="1"/>
  <c r="AC374" i="9"/>
  <c r="BI374" i="9" s="1"/>
  <c r="AB374" i="9"/>
  <c r="BH374" i="9" s="1"/>
  <c r="Y374" i="9"/>
  <c r="X374" i="9"/>
  <c r="U374" i="9"/>
  <c r="BA374" i="9" s="1"/>
  <c r="T374" i="9"/>
  <c r="O374" i="9"/>
  <c r="N374" i="9"/>
  <c r="K374" i="9"/>
  <c r="J374" i="9"/>
  <c r="HF373" i="9"/>
  <c r="HC373" i="9"/>
  <c r="HG373" i="9" s="1"/>
  <c r="HB373" i="9"/>
  <c r="GU373" i="9"/>
  <c r="GO373" i="9"/>
  <c r="GM373" i="9"/>
  <c r="GQ373" i="9" s="1"/>
  <c r="GL373" i="9"/>
  <c r="GE373" i="9"/>
  <c r="GI373" i="9" s="1"/>
  <c r="GD373" i="9"/>
  <c r="GH373" i="9" s="1"/>
  <c r="GC373" i="9"/>
  <c r="GB373" i="9"/>
  <c r="FY373" i="9"/>
  <c r="FX373" i="9"/>
  <c r="FU373" i="9"/>
  <c r="FT373" i="9"/>
  <c r="FI373" i="9"/>
  <c r="FE373" i="9"/>
  <c r="FD373" i="9"/>
  <c r="FN373" i="9" s="1"/>
  <c r="EW373" i="9"/>
  <c r="EV373" i="9"/>
  <c r="ES373" i="9"/>
  <c r="ER373" i="9"/>
  <c r="EO373" i="9"/>
  <c r="EN373" i="9"/>
  <c r="EI373" i="9"/>
  <c r="EY373" i="9" s="1"/>
  <c r="EH373" i="9"/>
  <c r="EX373" i="9" s="1"/>
  <c r="EZ373" i="9" s="1"/>
  <c r="EG373" i="9"/>
  <c r="FM373" i="9" s="1"/>
  <c r="EF373" i="9"/>
  <c r="FL373" i="9" s="1"/>
  <c r="EC373" i="9"/>
  <c r="EB373" i="9"/>
  <c r="FH373" i="9" s="1"/>
  <c r="DY373" i="9"/>
  <c r="DX373" i="9"/>
  <c r="DK373" i="9"/>
  <c r="DE373" i="9"/>
  <c r="DA373" i="9"/>
  <c r="CZ373" i="9"/>
  <c r="CV373" i="9"/>
  <c r="CO373" i="9"/>
  <c r="CN373" i="9"/>
  <c r="CK373" i="9"/>
  <c r="CJ373" i="9"/>
  <c r="CG373" i="9"/>
  <c r="CF373" i="9"/>
  <c r="CA373" i="9"/>
  <c r="BZ373" i="9"/>
  <c r="BY373" i="9"/>
  <c r="BX373" i="9"/>
  <c r="DD373" i="9" s="1"/>
  <c r="BU373" i="9"/>
  <c r="BT373" i="9"/>
  <c r="BQ373" i="9"/>
  <c r="GG373" i="9" s="1"/>
  <c r="BP373" i="9"/>
  <c r="GF373" i="9" s="1"/>
  <c r="GJ373" i="9" s="1"/>
  <c r="BE373" i="9"/>
  <c r="BA373" i="9"/>
  <c r="AZ373" i="9"/>
  <c r="AS373" i="9"/>
  <c r="AR373" i="9"/>
  <c r="AO373" i="9"/>
  <c r="AN373" i="9"/>
  <c r="AK373" i="9"/>
  <c r="AJ373" i="9"/>
  <c r="AE373" i="9"/>
  <c r="AU373" i="9" s="1"/>
  <c r="AD373" i="9"/>
  <c r="AC373" i="9"/>
  <c r="AB373" i="9"/>
  <c r="Y373" i="9"/>
  <c r="X373" i="9"/>
  <c r="U373" i="9"/>
  <c r="T373" i="9"/>
  <c r="O373" i="9"/>
  <c r="N373" i="9"/>
  <c r="K373" i="9"/>
  <c r="J373" i="9"/>
  <c r="HF372" i="9"/>
  <c r="HC372" i="9"/>
  <c r="HG372" i="9" s="1"/>
  <c r="HB372" i="9"/>
  <c r="GP372" i="9"/>
  <c r="GM372" i="9"/>
  <c r="GU372" i="9" s="1"/>
  <c r="GL372" i="9"/>
  <c r="GT372" i="9" s="1"/>
  <c r="GE372" i="9"/>
  <c r="GI372" i="9" s="1"/>
  <c r="GD372" i="9"/>
  <c r="GC372" i="9"/>
  <c r="GB372" i="9"/>
  <c r="FY372" i="9"/>
  <c r="FX372" i="9"/>
  <c r="FU372" i="9"/>
  <c r="FT372" i="9"/>
  <c r="FN372" i="9"/>
  <c r="FL372" i="9"/>
  <c r="FE372" i="9"/>
  <c r="FA372" i="9"/>
  <c r="EW372" i="9"/>
  <c r="EV372" i="9"/>
  <c r="ES372" i="9"/>
  <c r="ER372" i="9"/>
  <c r="EO372" i="9"/>
  <c r="EN372" i="9"/>
  <c r="EX372" i="9" s="1"/>
  <c r="EZ372" i="9" s="1"/>
  <c r="EI372" i="9"/>
  <c r="EY372" i="9" s="1"/>
  <c r="EH372" i="9"/>
  <c r="EG372" i="9"/>
  <c r="FM372" i="9" s="1"/>
  <c r="FO372" i="9" s="1"/>
  <c r="EF372" i="9"/>
  <c r="EC372" i="9"/>
  <c r="FI372" i="9" s="1"/>
  <c r="EB372" i="9"/>
  <c r="FH372" i="9" s="1"/>
  <c r="DY372" i="9"/>
  <c r="DX372" i="9"/>
  <c r="FD372" i="9" s="1"/>
  <c r="DA372" i="9"/>
  <c r="CW372" i="9"/>
  <c r="CV372" i="9"/>
  <c r="DF372" i="9" s="1"/>
  <c r="CB372" i="9" s="1"/>
  <c r="DH372" i="9" s="1"/>
  <c r="CR372" i="9"/>
  <c r="CO372" i="9"/>
  <c r="CN372" i="9"/>
  <c r="CK372" i="9"/>
  <c r="CJ372" i="9"/>
  <c r="CG372" i="9"/>
  <c r="CF372" i="9"/>
  <c r="CA372" i="9"/>
  <c r="CQ372" i="9" s="1"/>
  <c r="BZ372" i="9"/>
  <c r="CP372" i="9" s="1"/>
  <c r="BY372" i="9"/>
  <c r="DE372" i="9" s="1"/>
  <c r="BX372" i="9"/>
  <c r="DD372" i="9" s="1"/>
  <c r="BU372" i="9"/>
  <c r="BT372" i="9"/>
  <c r="CZ372" i="9" s="1"/>
  <c r="BQ372" i="9"/>
  <c r="GG372" i="9" s="1"/>
  <c r="GK372" i="9" s="1"/>
  <c r="BP372" i="9"/>
  <c r="BH372" i="9"/>
  <c r="BA372" i="9"/>
  <c r="AW372" i="9"/>
  <c r="AV372" i="9"/>
  <c r="AT372" i="9"/>
  <c r="AS372" i="9"/>
  <c r="AR372" i="9"/>
  <c r="AO372" i="9"/>
  <c r="AN372" i="9"/>
  <c r="AK372" i="9"/>
  <c r="AJ372" i="9"/>
  <c r="GH372" i="9" s="1"/>
  <c r="AE372" i="9"/>
  <c r="AU372" i="9" s="1"/>
  <c r="AD372" i="9"/>
  <c r="AC372" i="9"/>
  <c r="AB372" i="9"/>
  <c r="Y372" i="9"/>
  <c r="X372" i="9"/>
  <c r="U372" i="9"/>
  <c r="T372" i="9"/>
  <c r="O372" i="9"/>
  <c r="N372" i="9"/>
  <c r="K372" i="9"/>
  <c r="J372" i="9"/>
  <c r="HG371" i="9"/>
  <c r="HF371" i="9"/>
  <c r="HD371" i="9"/>
  <c r="HH371" i="9" s="1"/>
  <c r="HC371" i="9"/>
  <c r="HB371" i="9"/>
  <c r="GQ371" i="9"/>
  <c r="GP371" i="9"/>
  <c r="GM371" i="9"/>
  <c r="GU371" i="9" s="1"/>
  <c r="GL371" i="9"/>
  <c r="GT371" i="9" s="1"/>
  <c r="GX371" i="9" s="1"/>
  <c r="GF371" i="9"/>
  <c r="GJ371" i="9" s="1"/>
  <c r="GE371" i="9"/>
  <c r="GD371" i="9"/>
  <c r="GC371" i="9"/>
  <c r="GB371" i="9"/>
  <c r="FY371" i="9"/>
  <c r="FX371" i="9"/>
  <c r="FU371" i="9"/>
  <c r="FT371" i="9"/>
  <c r="FM371" i="9"/>
  <c r="FL371" i="9"/>
  <c r="FH371" i="9"/>
  <c r="EY371" i="9"/>
  <c r="FA371" i="9" s="1"/>
  <c r="EX371" i="9"/>
  <c r="EW371" i="9"/>
  <c r="EV371" i="9"/>
  <c r="ES371" i="9"/>
  <c r="ER371" i="9"/>
  <c r="EO371" i="9"/>
  <c r="EN371" i="9"/>
  <c r="EI371" i="9"/>
  <c r="EH371" i="9"/>
  <c r="EG371" i="9"/>
  <c r="EF371" i="9"/>
  <c r="EC371" i="9"/>
  <c r="FI371" i="9" s="1"/>
  <c r="EB371" i="9"/>
  <c r="DY371" i="9"/>
  <c r="FE371" i="9" s="1"/>
  <c r="DX371" i="9"/>
  <c r="FD371" i="9" s="1"/>
  <c r="FN371" i="9" s="1"/>
  <c r="EJ371" i="9" s="1"/>
  <c r="DD371" i="9"/>
  <c r="CW371" i="9"/>
  <c r="CP371" i="9"/>
  <c r="CR371" i="9" s="1"/>
  <c r="CO371" i="9"/>
  <c r="CN371" i="9"/>
  <c r="CK371" i="9"/>
  <c r="CJ371" i="9"/>
  <c r="CG371" i="9"/>
  <c r="GI371" i="9" s="1"/>
  <c r="CF371" i="9"/>
  <c r="GH371" i="9" s="1"/>
  <c r="CA371" i="9"/>
  <c r="DK371" i="9" s="1"/>
  <c r="BZ371" i="9"/>
  <c r="BY371" i="9"/>
  <c r="DE371" i="9" s="1"/>
  <c r="BX371" i="9"/>
  <c r="BU371" i="9"/>
  <c r="DA371" i="9" s="1"/>
  <c r="DG371" i="9" s="1"/>
  <c r="CC371" i="9" s="1"/>
  <c r="DI371" i="9" s="1"/>
  <c r="BT371" i="9"/>
  <c r="CZ371" i="9" s="1"/>
  <c r="DF371" i="9" s="1"/>
  <c r="CB371" i="9" s="1"/>
  <c r="DH371" i="9" s="1"/>
  <c r="BQ371" i="9"/>
  <c r="BP371" i="9"/>
  <c r="CV371" i="9" s="1"/>
  <c r="BI371" i="9"/>
  <c r="BH371" i="9"/>
  <c r="BD371" i="9"/>
  <c r="AW371" i="9"/>
  <c r="AU371" i="9"/>
  <c r="AT371" i="9"/>
  <c r="AS371" i="9"/>
  <c r="AR371" i="9"/>
  <c r="AO371" i="9"/>
  <c r="AN371" i="9"/>
  <c r="AK371" i="9"/>
  <c r="AJ371" i="9"/>
  <c r="AE371" i="9"/>
  <c r="AD371" i="9"/>
  <c r="AC371" i="9"/>
  <c r="HE371" i="9" s="1"/>
  <c r="HI371" i="9" s="1"/>
  <c r="AB371" i="9"/>
  <c r="Y371" i="9"/>
  <c r="X371" i="9"/>
  <c r="U371" i="9"/>
  <c r="T371" i="9"/>
  <c r="AZ371" i="9" s="1"/>
  <c r="O371" i="9"/>
  <c r="N371" i="9"/>
  <c r="K371" i="9"/>
  <c r="J371" i="9"/>
  <c r="HG370" i="9"/>
  <c r="HE370" i="9"/>
  <c r="HI370" i="9" s="1"/>
  <c r="HC370" i="9"/>
  <c r="HB370" i="9"/>
  <c r="HF370" i="9" s="1"/>
  <c r="GT370" i="9"/>
  <c r="GQ370" i="9"/>
  <c r="GN370" i="9"/>
  <c r="GR370" i="9" s="1"/>
  <c r="GM370" i="9"/>
  <c r="GU370" i="9" s="1"/>
  <c r="GY370" i="9" s="1"/>
  <c r="GL370" i="9"/>
  <c r="GF370" i="9"/>
  <c r="GJ370" i="9" s="1"/>
  <c r="GE370" i="9"/>
  <c r="GD370" i="9"/>
  <c r="GH370" i="9" s="1"/>
  <c r="GC370" i="9"/>
  <c r="GB370" i="9"/>
  <c r="FY370" i="9"/>
  <c r="FX370" i="9"/>
  <c r="FU370" i="9"/>
  <c r="FT370" i="9"/>
  <c r="FM370" i="9"/>
  <c r="FI370" i="9"/>
  <c r="FH370" i="9"/>
  <c r="FD370" i="9"/>
  <c r="FN370" i="9" s="1"/>
  <c r="EW370" i="9"/>
  <c r="EV370" i="9"/>
  <c r="ES370" i="9"/>
  <c r="ER370" i="9"/>
  <c r="EO370" i="9"/>
  <c r="EN370" i="9"/>
  <c r="EK370" i="9"/>
  <c r="EI370" i="9"/>
  <c r="EH370" i="9"/>
  <c r="EG370" i="9"/>
  <c r="EF370" i="9"/>
  <c r="FL370" i="9" s="1"/>
  <c r="EC370" i="9"/>
  <c r="EB370" i="9"/>
  <c r="DY370" i="9"/>
  <c r="FE370" i="9" s="1"/>
  <c r="FO370" i="9" s="1"/>
  <c r="DX370" i="9"/>
  <c r="DG370" i="9"/>
  <c r="CC370" i="9" s="1"/>
  <c r="DI370" i="9" s="1"/>
  <c r="DE370" i="9"/>
  <c r="DD370" i="9"/>
  <c r="CZ370" i="9"/>
  <c r="CO370" i="9"/>
  <c r="CN370" i="9"/>
  <c r="CK370" i="9"/>
  <c r="CJ370" i="9"/>
  <c r="CG370" i="9"/>
  <c r="GI370" i="9" s="1"/>
  <c r="CF370" i="9"/>
  <c r="CA370" i="9"/>
  <c r="BZ370" i="9"/>
  <c r="BY370" i="9"/>
  <c r="BX370" i="9"/>
  <c r="BU370" i="9"/>
  <c r="DA370" i="9" s="1"/>
  <c r="BT370" i="9"/>
  <c r="BQ370" i="9"/>
  <c r="CW370" i="9" s="1"/>
  <c r="BP370" i="9"/>
  <c r="CV370" i="9" s="1"/>
  <c r="BI370" i="9"/>
  <c r="BE370" i="9"/>
  <c r="BD370" i="9"/>
  <c r="AZ370" i="9"/>
  <c r="AS370" i="9"/>
  <c r="AR370" i="9"/>
  <c r="AO370" i="9"/>
  <c r="AN370" i="9"/>
  <c r="AK370" i="9"/>
  <c r="AJ370" i="9"/>
  <c r="AE370" i="9"/>
  <c r="AD370" i="9"/>
  <c r="AC370" i="9"/>
  <c r="AB370" i="9"/>
  <c r="BH370" i="9" s="1"/>
  <c r="Y370" i="9"/>
  <c r="X370" i="9"/>
  <c r="U370" i="9"/>
  <c r="BA370" i="9" s="1"/>
  <c r="T370" i="9"/>
  <c r="O370" i="9"/>
  <c r="N370" i="9"/>
  <c r="K370" i="9"/>
  <c r="J370" i="9"/>
  <c r="HC369" i="9"/>
  <c r="HG369" i="9" s="1"/>
  <c r="HB369" i="9"/>
  <c r="HF369" i="9" s="1"/>
  <c r="GO369" i="9"/>
  <c r="GS369" i="9" s="1"/>
  <c r="GM369" i="9"/>
  <c r="GQ369" i="9" s="1"/>
  <c r="GL369" i="9"/>
  <c r="GE369" i="9"/>
  <c r="GI369" i="9" s="1"/>
  <c r="GD369" i="9"/>
  <c r="GC369" i="9"/>
  <c r="GB369" i="9"/>
  <c r="FY369" i="9"/>
  <c r="FX369" i="9"/>
  <c r="FU369" i="9"/>
  <c r="FT369" i="9"/>
  <c r="FI369" i="9"/>
  <c r="FE369" i="9"/>
  <c r="FO369" i="9" s="1"/>
  <c r="EK369" i="9" s="1"/>
  <c r="FD369" i="9"/>
  <c r="FN369" i="9" s="1"/>
  <c r="EW369" i="9"/>
  <c r="EV369" i="9"/>
  <c r="ES369" i="9"/>
  <c r="ER369" i="9"/>
  <c r="EO369" i="9"/>
  <c r="EN369" i="9"/>
  <c r="EI369" i="9"/>
  <c r="EH369" i="9"/>
  <c r="EG369" i="9"/>
  <c r="FM369" i="9" s="1"/>
  <c r="EF369" i="9"/>
  <c r="FL369" i="9" s="1"/>
  <c r="EC369" i="9"/>
  <c r="EB369" i="9"/>
  <c r="FH369" i="9" s="1"/>
  <c r="DY369" i="9"/>
  <c r="DX369" i="9"/>
  <c r="DE369" i="9"/>
  <c r="DA369" i="9"/>
  <c r="CZ369" i="9"/>
  <c r="CV369" i="9"/>
  <c r="CO369" i="9"/>
  <c r="CN369" i="9"/>
  <c r="CK369" i="9"/>
  <c r="CJ369" i="9"/>
  <c r="CG369" i="9"/>
  <c r="CF369" i="9"/>
  <c r="CA369" i="9"/>
  <c r="CS369" i="9" s="1"/>
  <c r="BZ369" i="9"/>
  <c r="DJ369" i="9" s="1"/>
  <c r="BY369" i="9"/>
  <c r="BX369" i="9"/>
  <c r="DD369" i="9" s="1"/>
  <c r="BU369" i="9"/>
  <c r="BT369" i="9"/>
  <c r="BQ369" i="9"/>
  <c r="CW369" i="9" s="1"/>
  <c r="BP369" i="9"/>
  <c r="GF369" i="9" s="1"/>
  <c r="BE369" i="9"/>
  <c r="BA369" i="9"/>
  <c r="BK369" i="9" s="1"/>
  <c r="AG369" i="9" s="1"/>
  <c r="AZ369" i="9"/>
  <c r="AV369" i="9"/>
  <c r="AS369" i="9"/>
  <c r="AR369" i="9"/>
  <c r="AO369" i="9"/>
  <c r="AN369" i="9"/>
  <c r="AK369" i="9"/>
  <c r="AJ369" i="9"/>
  <c r="AE369" i="9"/>
  <c r="DK369" i="9" s="1"/>
  <c r="AD369" i="9"/>
  <c r="AT369" i="9" s="1"/>
  <c r="AC369" i="9"/>
  <c r="BI369" i="9" s="1"/>
  <c r="AB369" i="9"/>
  <c r="Y369" i="9"/>
  <c r="X369" i="9"/>
  <c r="U369" i="9"/>
  <c r="T369" i="9"/>
  <c r="O369" i="9"/>
  <c r="N369" i="9"/>
  <c r="K369" i="9"/>
  <c r="J369" i="9"/>
  <c r="HH368" i="9"/>
  <c r="HF368" i="9"/>
  <c r="HC368" i="9"/>
  <c r="HG368" i="9" s="1"/>
  <c r="HB368" i="9"/>
  <c r="GM368" i="9"/>
  <c r="GL368" i="9"/>
  <c r="GT368" i="9" s="1"/>
  <c r="GX368" i="9" s="1"/>
  <c r="GE368" i="9"/>
  <c r="GD368" i="9"/>
  <c r="GC368" i="9"/>
  <c r="GB368" i="9"/>
  <c r="FY368" i="9"/>
  <c r="FX368" i="9"/>
  <c r="FU368" i="9"/>
  <c r="FT368" i="9"/>
  <c r="FL368" i="9"/>
  <c r="FE368" i="9"/>
  <c r="FO368" i="9" s="1"/>
  <c r="EK368" i="9" s="1"/>
  <c r="EX368" i="9"/>
  <c r="EZ368" i="9" s="1"/>
  <c r="EW368" i="9"/>
  <c r="EV368" i="9"/>
  <c r="ES368" i="9"/>
  <c r="ER368" i="9"/>
  <c r="EO368" i="9"/>
  <c r="EN368" i="9"/>
  <c r="EI368" i="9"/>
  <c r="EY368" i="9" s="1"/>
  <c r="FA368" i="9" s="1"/>
  <c r="EH368" i="9"/>
  <c r="EG368" i="9"/>
  <c r="FM368" i="9" s="1"/>
  <c r="EF368" i="9"/>
  <c r="EC368" i="9"/>
  <c r="FI368" i="9" s="1"/>
  <c r="EB368" i="9"/>
  <c r="FH368" i="9" s="1"/>
  <c r="FN368" i="9" s="1"/>
  <c r="DY368" i="9"/>
  <c r="DX368" i="9"/>
  <c r="FD368" i="9" s="1"/>
  <c r="DK368" i="9"/>
  <c r="DA368" i="9"/>
  <c r="CW368" i="9"/>
  <c r="DG368" i="9" s="1"/>
  <c r="CC368" i="9" s="1"/>
  <c r="DI368" i="9" s="1"/>
  <c r="CV368" i="9"/>
  <c r="DF368" i="9" s="1"/>
  <c r="CB368" i="9" s="1"/>
  <c r="DH368" i="9" s="1"/>
  <c r="CO368" i="9"/>
  <c r="CN368" i="9"/>
  <c r="CK368" i="9"/>
  <c r="CJ368" i="9"/>
  <c r="GP368" i="9" s="1"/>
  <c r="CG368" i="9"/>
  <c r="CF368" i="9"/>
  <c r="GH368" i="9" s="1"/>
  <c r="CA368" i="9"/>
  <c r="BZ368" i="9"/>
  <c r="BY368" i="9"/>
  <c r="DE368" i="9" s="1"/>
  <c r="BX368" i="9"/>
  <c r="DD368" i="9" s="1"/>
  <c r="BU368" i="9"/>
  <c r="BT368" i="9"/>
  <c r="CZ368" i="9" s="1"/>
  <c r="BQ368" i="9"/>
  <c r="BP368" i="9"/>
  <c r="BH368" i="9"/>
  <c r="BA368" i="9"/>
  <c r="AT368" i="9"/>
  <c r="AV368" i="9" s="1"/>
  <c r="AS368" i="9"/>
  <c r="AR368" i="9"/>
  <c r="AO368" i="9"/>
  <c r="AN368" i="9"/>
  <c r="AK368" i="9"/>
  <c r="AJ368" i="9"/>
  <c r="AE368" i="9"/>
  <c r="AU368" i="9" s="1"/>
  <c r="AW368" i="9" s="1"/>
  <c r="AD368" i="9"/>
  <c r="AC368" i="9"/>
  <c r="AB368" i="9"/>
  <c r="HD368" i="9" s="1"/>
  <c r="Y368" i="9"/>
  <c r="X368" i="9"/>
  <c r="U368" i="9"/>
  <c r="GG368" i="9" s="1"/>
  <c r="T368" i="9"/>
  <c r="O368" i="9"/>
  <c r="N368" i="9"/>
  <c r="K368" i="9"/>
  <c r="J368" i="9"/>
  <c r="HG367" i="9"/>
  <c r="HF367" i="9"/>
  <c r="HD367" i="9"/>
  <c r="HH367" i="9" s="1"/>
  <c r="HC367" i="9"/>
  <c r="HB367" i="9"/>
  <c r="GQ367" i="9"/>
  <c r="GP367" i="9"/>
  <c r="GM367" i="9"/>
  <c r="GU367" i="9" s="1"/>
  <c r="GL367" i="9"/>
  <c r="GT367" i="9" s="1"/>
  <c r="GX367" i="9" s="1"/>
  <c r="GH367" i="9"/>
  <c r="GF367" i="9"/>
  <c r="GJ367" i="9" s="1"/>
  <c r="GE367" i="9"/>
  <c r="GD367" i="9"/>
  <c r="GC367" i="9"/>
  <c r="GB367" i="9"/>
  <c r="FY367" i="9"/>
  <c r="FX367" i="9"/>
  <c r="FU367" i="9"/>
  <c r="FT367" i="9"/>
  <c r="FM367" i="9"/>
  <c r="FL367" i="9"/>
  <c r="FH367" i="9"/>
  <c r="EX367" i="9"/>
  <c r="EW367" i="9"/>
  <c r="EV367" i="9"/>
  <c r="ES367" i="9"/>
  <c r="ER367" i="9"/>
  <c r="EO367" i="9"/>
  <c r="EY367" i="9" s="1"/>
  <c r="FA367" i="9" s="1"/>
  <c r="EN367" i="9"/>
  <c r="EI367" i="9"/>
  <c r="EH367" i="9"/>
  <c r="EG367" i="9"/>
  <c r="EF367" i="9"/>
  <c r="EC367" i="9"/>
  <c r="FI367" i="9" s="1"/>
  <c r="FO367" i="9" s="1"/>
  <c r="EB367" i="9"/>
  <c r="DY367" i="9"/>
  <c r="FE367" i="9" s="1"/>
  <c r="DX367" i="9"/>
  <c r="FD367" i="9" s="1"/>
  <c r="FN367" i="9" s="1"/>
  <c r="EJ367" i="9" s="1"/>
  <c r="DD367" i="9"/>
  <c r="DF367" i="9" s="1"/>
  <c r="CB367" i="9" s="1"/>
  <c r="DH367" i="9" s="1"/>
  <c r="CW367" i="9"/>
  <c r="DG367" i="9" s="1"/>
  <c r="CC367" i="9" s="1"/>
  <c r="DI367" i="9" s="1"/>
  <c r="CR367" i="9"/>
  <c r="CP367" i="9"/>
  <c r="CO367" i="9"/>
  <c r="CN367" i="9"/>
  <c r="CK367" i="9"/>
  <c r="CJ367" i="9"/>
  <c r="CG367" i="9"/>
  <c r="CF367" i="9"/>
  <c r="CA367" i="9"/>
  <c r="BZ367" i="9"/>
  <c r="BY367" i="9"/>
  <c r="DE367" i="9" s="1"/>
  <c r="BX367" i="9"/>
  <c r="BU367" i="9"/>
  <c r="DA367" i="9" s="1"/>
  <c r="BT367" i="9"/>
  <c r="CZ367" i="9" s="1"/>
  <c r="BQ367" i="9"/>
  <c r="BP367" i="9"/>
  <c r="CV367" i="9" s="1"/>
  <c r="BI367" i="9"/>
  <c r="BH367" i="9"/>
  <c r="BD367" i="9"/>
  <c r="AS367" i="9"/>
  <c r="AR367" i="9"/>
  <c r="AO367" i="9"/>
  <c r="AN367" i="9"/>
  <c r="AK367" i="9"/>
  <c r="AU367" i="9" s="1"/>
  <c r="AW367" i="9" s="1"/>
  <c r="AJ367" i="9"/>
  <c r="AE367" i="9"/>
  <c r="DK367" i="9" s="1"/>
  <c r="AD367" i="9"/>
  <c r="AC367" i="9"/>
  <c r="HE367" i="9" s="1"/>
  <c r="HI367" i="9" s="1"/>
  <c r="AB367" i="9"/>
  <c r="Y367" i="9"/>
  <c r="X367" i="9"/>
  <c r="U367" i="9"/>
  <c r="T367" i="9"/>
  <c r="AZ367" i="9" s="1"/>
  <c r="O367" i="9"/>
  <c r="N367" i="9"/>
  <c r="K367" i="9"/>
  <c r="J367" i="9"/>
  <c r="HG366" i="9"/>
  <c r="HE366" i="9"/>
  <c r="HI366" i="9" s="1"/>
  <c r="HC366" i="9"/>
  <c r="HB366" i="9"/>
  <c r="HF366" i="9" s="1"/>
  <c r="GQ366" i="9"/>
  <c r="GM366" i="9"/>
  <c r="GU366" i="9" s="1"/>
  <c r="GL366" i="9"/>
  <c r="GE366" i="9"/>
  <c r="GD366" i="9"/>
  <c r="GH366" i="9" s="1"/>
  <c r="GC366" i="9"/>
  <c r="GB366" i="9"/>
  <c r="FY366" i="9"/>
  <c r="FX366" i="9"/>
  <c r="FU366" i="9"/>
  <c r="FT366" i="9"/>
  <c r="FM366" i="9"/>
  <c r="FI366" i="9"/>
  <c r="FH366" i="9"/>
  <c r="EW366" i="9"/>
  <c r="EV366" i="9"/>
  <c r="ES366" i="9"/>
  <c r="ER366" i="9"/>
  <c r="EX366" i="9" s="1"/>
  <c r="EO366" i="9"/>
  <c r="EN366" i="9"/>
  <c r="EI366" i="9"/>
  <c r="EH366" i="9"/>
  <c r="EG366" i="9"/>
  <c r="EF366" i="9"/>
  <c r="FL366" i="9" s="1"/>
  <c r="EC366" i="9"/>
  <c r="EB366" i="9"/>
  <c r="DY366" i="9"/>
  <c r="FE366" i="9" s="1"/>
  <c r="DX366" i="9"/>
  <c r="FD366" i="9" s="1"/>
  <c r="FN366" i="9" s="1"/>
  <c r="DN366" i="9"/>
  <c r="DJ366" i="9"/>
  <c r="DE366" i="9"/>
  <c r="DD366" i="9"/>
  <c r="CZ366" i="9"/>
  <c r="CQ366" i="9"/>
  <c r="CS366" i="9" s="1"/>
  <c r="CP366" i="9"/>
  <c r="CR366" i="9" s="1"/>
  <c r="CO366" i="9"/>
  <c r="CN366" i="9"/>
  <c r="CK366" i="9"/>
  <c r="CJ366" i="9"/>
  <c r="CG366" i="9"/>
  <c r="GI366" i="9" s="1"/>
  <c r="GY366" i="9" s="1"/>
  <c r="CF366" i="9"/>
  <c r="CA366" i="9"/>
  <c r="BZ366" i="9"/>
  <c r="BY366" i="9"/>
  <c r="BX366" i="9"/>
  <c r="BU366" i="9"/>
  <c r="DA366" i="9" s="1"/>
  <c r="BT366" i="9"/>
  <c r="GN366" i="9" s="1"/>
  <c r="BQ366" i="9"/>
  <c r="CW366" i="9" s="1"/>
  <c r="DG366" i="9" s="1"/>
  <c r="CC366" i="9" s="1"/>
  <c r="DI366" i="9" s="1"/>
  <c r="BP366" i="9"/>
  <c r="CV366" i="9" s="1"/>
  <c r="DF366" i="9" s="1"/>
  <c r="CB366" i="9" s="1"/>
  <c r="DH366" i="9" s="1"/>
  <c r="BI366" i="9"/>
  <c r="BE366" i="9"/>
  <c r="BD366" i="9"/>
  <c r="AU366" i="9"/>
  <c r="AS366" i="9"/>
  <c r="AR366" i="9"/>
  <c r="AO366" i="9"/>
  <c r="AN366" i="9"/>
  <c r="AT366" i="9" s="1"/>
  <c r="AK366" i="9"/>
  <c r="AJ366" i="9"/>
  <c r="AE366" i="9"/>
  <c r="AD366" i="9"/>
  <c r="AC366" i="9"/>
  <c r="AB366" i="9"/>
  <c r="Y366" i="9"/>
  <c r="X366" i="9"/>
  <c r="U366" i="9"/>
  <c r="BA366" i="9" s="1"/>
  <c r="T366" i="9"/>
  <c r="AZ366" i="9" s="1"/>
  <c r="O366" i="9"/>
  <c r="N366" i="9"/>
  <c r="K366" i="9"/>
  <c r="J366" i="9"/>
  <c r="HE365" i="9"/>
  <c r="HI365" i="9" s="1"/>
  <c r="HC365" i="9"/>
  <c r="HG365" i="9" s="1"/>
  <c r="HB365" i="9"/>
  <c r="HF365" i="9" s="1"/>
  <c r="GU365" i="9"/>
  <c r="GT365" i="9"/>
  <c r="GM365" i="9"/>
  <c r="GL365" i="9"/>
  <c r="GE365" i="9"/>
  <c r="GD365" i="9"/>
  <c r="GC365" i="9"/>
  <c r="GB365" i="9"/>
  <c r="FY365" i="9"/>
  <c r="FX365" i="9"/>
  <c r="FU365" i="9"/>
  <c r="FT365" i="9"/>
  <c r="FE365" i="9"/>
  <c r="FD365" i="9"/>
  <c r="EW365" i="9"/>
  <c r="EV365" i="9"/>
  <c r="ES365" i="9"/>
  <c r="ER365" i="9"/>
  <c r="EO365" i="9"/>
  <c r="EN365" i="9"/>
  <c r="EI365" i="9"/>
  <c r="EH365" i="9"/>
  <c r="EG365" i="9"/>
  <c r="FM365" i="9" s="1"/>
  <c r="EF365" i="9"/>
  <c r="FL365" i="9" s="1"/>
  <c r="EC365" i="9"/>
  <c r="FI365" i="9" s="1"/>
  <c r="EB365" i="9"/>
  <c r="FH365" i="9" s="1"/>
  <c r="DY365" i="9"/>
  <c r="DX365" i="9"/>
  <c r="DK365" i="9"/>
  <c r="DJ365" i="9"/>
  <c r="DE365" i="9"/>
  <c r="DD365" i="9"/>
  <c r="CW365" i="9"/>
  <c r="CV365" i="9"/>
  <c r="CO365" i="9"/>
  <c r="CN365" i="9"/>
  <c r="CK365" i="9"/>
  <c r="CJ365" i="9"/>
  <c r="CG365" i="9"/>
  <c r="CF365" i="9"/>
  <c r="CA365" i="9"/>
  <c r="BZ365" i="9"/>
  <c r="BY365" i="9"/>
  <c r="BX365" i="9"/>
  <c r="BU365" i="9"/>
  <c r="DA365" i="9" s="1"/>
  <c r="BT365" i="9"/>
  <c r="BQ365" i="9"/>
  <c r="BP365" i="9"/>
  <c r="BI365" i="9"/>
  <c r="BH365" i="9"/>
  <c r="BD365" i="9"/>
  <c r="AU365" i="9"/>
  <c r="AT365" i="9"/>
  <c r="AS365" i="9"/>
  <c r="AR365" i="9"/>
  <c r="AO365" i="9"/>
  <c r="AN365" i="9"/>
  <c r="AK365" i="9"/>
  <c r="AJ365" i="9"/>
  <c r="AE365" i="9"/>
  <c r="AW365" i="9" s="1"/>
  <c r="AD365" i="9"/>
  <c r="AC365" i="9"/>
  <c r="AB365" i="9"/>
  <c r="HD365" i="9" s="1"/>
  <c r="HH365" i="9" s="1"/>
  <c r="Y365" i="9"/>
  <c r="BE365" i="9" s="1"/>
  <c r="X365" i="9"/>
  <c r="U365" i="9"/>
  <c r="Q365" i="9" s="1"/>
  <c r="T365" i="9"/>
  <c r="O365" i="9"/>
  <c r="N365" i="9"/>
  <c r="K365" i="9"/>
  <c r="J365" i="9"/>
  <c r="HD364" i="9"/>
  <c r="HH364" i="9" s="1"/>
  <c r="HC364" i="9"/>
  <c r="HG364" i="9" s="1"/>
  <c r="HB364" i="9"/>
  <c r="HF364" i="9" s="1"/>
  <c r="GN364" i="9"/>
  <c r="GM364" i="9"/>
  <c r="GU364" i="9" s="1"/>
  <c r="GL364" i="9"/>
  <c r="GT364" i="9" s="1"/>
  <c r="GE364" i="9"/>
  <c r="GI364" i="9" s="1"/>
  <c r="GD364" i="9"/>
  <c r="GH364" i="9" s="1"/>
  <c r="GC364" i="9"/>
  <c r="GB364" i="9"/>
  <c r="FY364" i="9"/>
  <c r="FX364" i="9"/>
  <c r="FU364" i="9"/>
  <c r="FT364" i="9"/>
  <c r="FH364" i="9"/>
  <c r="FE364" i="9"/>
  <c r="EW364" i="9"/>
  <c r="EV364" i="9"/>
  <c r="ES364" i="9"/>
  <c r="ER364" i="9"/>
  <c r="EO364" i="9"/>
  <c r="EN364" i="9"/>
  <c r="EI364" i="9"/>
  <c r="EH364" i="9"/>
  <c r="EG364" i="9"/>
  <c r="FM364" i="9" s="1"/>
  <c r="EF364" i="9"/>
  <c r="FL364" i="9" s="1"/>
  <c r="EC364" i="9"/>
  <c r="FI364" i="9" s="1"/>
  <c r="EB364" i="9"/>
  <c r="DY364" i="9"/>
  <c r="DX364" i="9"/>
  <c r="FD364" i="9" s="1"/>
  <c r="DD364" i="9"/>
  <c r="CQ364" i="9"/>
  <c r="CP364" i="9"/>
  <c r="CO364" i="9"/>
  <c r="CN364" i="9"/>
  <c r="CK364" i="9"/>
  <c r="CJ364" i="9"/>
  <c r="CG364" i="9"/>
  <c r="CF364" i="9"/>
  <c r="CA364" i="9"/>
  <c r="CS364" i="9" s="1"/>
  <c r="BZ364" i="9"/>
  <c r="CR364" i="9" s="1"/>
  <c r="BY364" i="9"/>
  <c r="HE364" i="9" s="1"/>
  <c r="HI364" i="9" s="1"/>
  <c r="BX364" i="9"/>
  <c r="BU364" i="9"/>
  <c r="DA364" i="9" s="1"/>
  <c r="BT364" i="9"/>
  <c r="CZ364" i="9" s="1"/>
  <c r="BQ364" i="9"/>
  <c r="CW364" i="9" s="1"/>
  <c r="BP364" i="9"/>
  <c r="CV364" i="9" s="1"/>
  <c r="DF364" i="9" s="1"/>
  <c r="CB364" i="9" s="1"/>
  <c r="DH364" i="9" s="1"/>
  <c r="BD364" i="9"/>
  <c r="AS364" i="9"/>
  <c r="AR364" i="9"/>
  <c r="AO364" i="9"/>
  <c r="AN364" i="9"/>
  <c r="AK364" i="9"/>
  <c r="AJ364" i="9"/>
  <c r="AE364" i="9"/>
  <c r="DK364" i="9" s="1"/>
  <c r="AD364" i="9"/>
  <c r="AC364" i="9"/>
  <c r="BI364" i="9" s="1"/>
  <c r="AB364" i="9"/>
  <c r="BH364" i="9" s="1"/>
  <c r="Y364" i="9"/>
  <c r="GO364" i="9" s="1"/>
  <c r="X364" i="9"/>
  <c r="U364" i="9"/>
  <c r="BA364" i="9" s="1"/>
  <c r="T364" i="9"/>
  <c r="AZ364" i="9" s="1"/>
  <c r="Q364" i="9"/>
  <c r="O364" i="9"/>
  <c r="N364" i="9"/>
  <c r="K364" i="9"/>
  <c r="J364" i="9"/>
  <c r="HC363" i="9"/>
  <c r="HG363" i="9" s="1"/>
  <c r="HB363" i="9"/>
  <c r="HF363" i="9" s="1"/>
  <c r="GM363" i="9"/>
  <c r="GQ363" i="9" s="1"/>
  <c r="GL363" i="9"/>
  <c r="GT363" i="9" s="1"/>
  <c r="GE363" i="9"/>
  <c r="GI363" i="9" s="1"/>
  <c r="GD363" i="9"/>
  <c r="GH363" i="9" s="1"/>
  <c r="GC363" i="9"/>
  <c r="GB363" i="9"/>
  <c r="FY363" i="9"/>
  <c r="FX363" i="9"/>
  <c r="FU363" i="9"/>
  <c r="FT363" i="9"/>
  <c r="FE363" i="9"/>
  <c r="FD363" i="9"/>
  <c r="EW363" i="9"/>
  <c r="EV363" i="9"/>
  <c r="ES363" i="9"/>
  <c r="EY363" i="9" s="1"/>
  <c r="FA363" i="9" s="1"/>
  <c r="ER363" i="9"/>
  <c r="EX363" i="9" s="1"/>
  <c r="EO363" i="9"/>
  <c r="EN363" i="9"/>
  <c r="EI363" i="9"/>
  <c r="EH363" i="9"/>
  <c r="EG363" i="9"/>
  <c r="FM363" i="9" s="1"/>
  <c r="EF363" i="9"/>
  <c r="FL363" i="9" s="1"/>
  <c r="EC363" i="9"/>
  <c r="FI363" i="9" s="1"/>
  <c r="EB363" i="9"/>
  <c r="FH363" i="9" s="1"/>
  <c r="DY363" i="9"/>
  <c r="DX363" i="9"/>
  <c r="DA363" i="9"/>
  <c r="CZ363" i="9"/>
  <c r="CO363" i="9"/>
  <c r="CN363" i="9"/>
  <c r="CK363" i="9"/>
  <c r="CJ363" i="9"/>
  <c r="CG363" i="9"/>
  <c r="CF363" i="9"/>
  <c r="CA363" i="9"/>
  <c r="BZ363" i="9"/>
  <c r="BY363" i="9"/>
  <c r="DE363" i="9" s="1"/>
  <c r="BX363" i="9"/>
  <c r="DD363" i="9" s="1"/>
  <c r="BU363" i="9"/>
  <c r="BT363" i="9"/>
  <c r="BQ363" i="9"/>
  <c r="CW363" i="9" s="1"/>
  <c r="BP363" i="9"/>
  <c r="CV363" i="9" s="1"/>
  <c r="BA363" i="9"/>
  <c r="AZ363" i="9"/>
  <c r="AS363" i="9"/>
  <c r="AR363" i="9"/>
  <c r="AO363" i="9"/>
  <c r="AU363" i="9" s="1"/>
  <c r="AW363" i="9" s="1"/>
  <c r="AN363" i="9"/>
  <c r="AT363" i="9" s="1"/>
  <c r="AK363" i="9"/>
  <c r="AJ363" i="9"/>
  <c r="AE363" i="9"/>
  <c r="AD363" i="9"/>
  <c r="AV363" i="9" s="1"/>
  <c r="AC363" i="9"/>
  <c r="BI363" i="9" s="1"/>
  <c r="AB363" i="9"/>
  <c r="Y363" i="9"/>
  <c r="GO363" i="9" s="1"/>
  <c r="X363" i="9"/>
  <c r="GN363" i="9" s="1"/>
  <c r="U363" i="9"/>
  <c r="GG363" i="9" s="1"/>
  <c r="GK363" i="9" s="1"/>
  <c r="T363" i="9"/>
  <c r="GF363" i="9" s="1"/>
  <c r="O363" i="9"/>
  <c r="N363" i="9"/>
  <c r="K363" i="9"/>
  <c r="J363" i="9"/>
  <c r="HG362" i="9"/>
  <c r="HC362" i="9"/>
  <c r="HB362" i="9"/>
  <c r="HF362" i="9" s="1"/>
  <c r="GM362" i="9"/>
  <c r="GU362" i="9" s="1"/>
  <c r="GL362" i="9"/>
  <c r="GP362" i="9" s="1"/>
  <c r="GE362" i="9"/>
  <c r="GD362" i="9"/>
  <c r="GH362" i="9" s="1"/>
  <c r="GC362" i="9"/>
  <c r="GB362" i="9"/>
  <c r="FY362" i="9"/>
  <c r="FX362" i="9"/>
  <c r="FU362" i="9"/>
  <c r="FT362" i="9"/>
  <c r="EW362" i="9"/>
  <c r="EV362" i="9"/>
  <c r="ES362" i="9"/>
  <c r="ER362" i="9"/>
  <c r="EO362" i="9"/>
  <c r="EN362" i="9"/>
  <c r="EI362" i="9"/>
  <c r="EH362" i="9"/>
  <c r="EG362" i="9"/>
  <c r="FM362" i="9" s="1"/>
  <c r="EF362" i="9"/>
  <c r="FL362" i="9" s="1"/>
  <c r="EC362" i="9"/>
  <c r="FI362" i="9" s="1"/>
  <c r="EB362" i="9"/>
  <c r="FH362" i="9" s="1"/>
  <c r="DY362" i="9"/>
  <c r="FE362" i="9" s="1"/>
  <c r="FO362" i="9" s="1"/>
  <c r="EK362" i="9" s="1"/>
  <c r="DX362" i="9"/>
  <c r="FD362" i="9" s="1"/>
  <c r="FN362" i="9" s="1"/>
  <c r="EJ362" i="9" s="1"/>
  <c r="CW362" i="9"/>
  <c r="CV362" i="9"/>
  <c r="CO362" i="9"/>
  <c r="CN362" i="9"/>
  <c r="CK362" i="9"/>
  <c r="CQ362" i="9" s="1"/>
  <c r="CJ362" i="9"/>
  <c r="CP362" i="9" s="1"/>
  <c r="CG362" i="9"/>
  <c r="CF362" i="9"/>
  <c r="CA362" i="9"/>
  <c r="BZ362" i="9"/>
  <c r="CR362" i="9" s="1"/>
  <c r="BY362" i="9"/>
  <c r="BX362" i="9"/>
  <c r="BU362" i="9"/>
  <c r="DA362" i="9" s="1"/>
  <c r="BT362" i="9"/>
  <c r="CZ362" i="9" s="1"/>
  <c r="BQ362" i="9"/>
  <c r="GG362" i="9" s="1"/>
  <c r="GK362" i="9" s="1"/>
  <c r="BP362" i="9"/>
  <c r="GF362" i="9" s="1"/>
  <c r="AS362" i="9"/>
  <c r="AR362" i="9"/>
  <c r="AO362" i="9"/>
  <c r="AN362" i="9"/>
  <c r="AK362" i="9"/>
  <c r="AJ362" i="9"/>
  <c r="AE362" i="9"/>
  <c r="AU362" i="9" s="1"/>
  <c r="AW362" i="9" s="1"/>
  <c r="AD362" i="9"/>
  <c r="AT362" i="9" s="1"/>
  <c r="AV362" i="9" s="1"/>
  <c r="AC362" i="9"/>
  <c r="BI362" i="9" s="1"/>
  <c r="AB362" i="9"/>
  <c r="BH362" i="9" s="1"/>
  <c r="Y362" i="9"/>
  <c r="X362" i="9"/>
  <c r="U362" i="9"/>
  <c r="BA362" i="9" s="1"/>
  <c r="T362" i="9"/>
  <c r="AZ362" i="9" s="1"/>
  <c r="O362" i="9"/>
  <c r="N362" i="9"/>
  <c r="K362" i="9"/>
  <c r="J362" i="9"/>
  <c r="HG361" i="9"/>
  <c r="HF361" i="9"/>
  <c r="HC361" i="9"/>
  <c r="HB361" i="9"/>
  <c r="GX361" i="9"/>
  <c r="GP361" i="9"/>
  <c r="GM361" i="9"/>
  <c r="GL361" i="9"/>
  <c r="GT361" i="9" s="1"/>
  <c r="GH361" i="9"/>
  <c r="GE361" i="9"/>
  <c r="GI361" i="9" s="1"/>
  <c r="GD361" i="9"/>
  <c r="GC361" i="9"/>
  <c r="GB361" i="9"/>
  <c r="FY361" i="9"/>
  <c r="FX361" i="9"/>
  <c r="FU361" i="9"/>
  <c r="FT361" i="9"/>
  <c r="FM361" i="9"/>
  <c r="FL361" i="9"/>
  <c r="EX361" i="9"/>
  <c r="EW361" i="9"/>
  <c r="EV361" i="9"/>
  <c r="ES361" i="9"/>
  <c r="GQ361" i="9" s="1"/>
  <c r="ER361" i="9"/>
  <c r="EO361" i="9"/>
  <c r="EN361" i="9"/>
  <c r="EI361" i="9"/>
  <c r="EH361" i="9"/>
  <c r="EZ361" i="9" s="1"/>
  <c r="EG361" i="9"/>
  <c r="EF361" i="9"/>
  <c r="EC361" i="9"/>
  <c r="FI361" i="9" s="1"/>
  <c r="EB361" i="9"/>
  <c r="FH361" i="9" s="1"/>
  <c r="DY361" i="9"/>
  <c r="FE361" i="9" s="1"/>
  <c r="FO361" i="9" s="1"/>
  <c r="DX361" i="9"/>
  <c r="FD361" i="9" s="1"/>
  <c r="DK361" i="9"/>
  <c r="CO361" i="9"/>
  <c r="CN361" i="9"/>
  <c r="CK361" i="9"/>
  <c r="CJ361" i="9"/>
  <c r="CG361" i="9"/>
  <c r="CF361" i="9"/>
  <c r="CA361" i="9"/>
  <c r="BZ361" i="9"/>
  <c r="BY361" i="9"/>
  <c r="DE361" i="9" s="1"/>
  <c r="BX361" i="9"/>
  <c r="DD361" i="9" s="1"/>
  <c r="BU361" i="9"/>
  <c r="DA361" i="9" s="1"/>
  <c r="DG361" i="9" s="1"/>
  <c r="CC361" i="9" s="1"/>
  <c r="DI361" i="9" s="1"/>
  <c r="BT361" i="9"/>
  <c r="CZ361" i="9" s="1"/>
  <c r="BQ361" i="9"/>
  <c r="CW361" i="9" s="1"/>
  <c r="BP361" i="9"/>
  <c r="CV361" i="9" s="1"/>
  <c r="DF361" i="9" s="1"/>
  <c r="CB361" i="9" s="1"/>
  <c r="DH361" i="9" s="1"/>
  <c r="BH361" i="9"/>
  <c r="AU361" i="9"/>
  <c r="AT361" i="9"/>
  <c r="AS361" i="9"/>
  <c r="AR361" i="9"/>
  <c r="AO361" i="9"/>
  <c r="AN361" i="9"/>
  <c r="AK361" i="9"/>
  <c r="AJ361" i="9"/>
  <c r="AE361" i="9"/>
  <c r="AD361" i="9"/>
  <c r="AC361" i="9"/>
  <c r="BI361" i="9" s="1"/>
  <c r="AB361" i="9"/>
  <c r="HD361" i="9" s="1"/>
  <c r="HH361" i="9" s="1"/>
  <c r="Y361" i="9"/>
  <c r="X361" i="9"/>
  <c r="GN361" i="9" s="1"/>
  <c r="U361" i="9"/>
  <c r="T361" i="9"/>
  <c r="O361" i="9"/>
  <c r="N361" i="9"/>
  <c r="K361" i="9"/>
  <c r="J361" i="9"/>
  <c r="HI360" i="9"/>
  <c r="HD360" i="9"/>
  <c r="HH360" i="9" s="1"/>
  <c r="HC360" i="9"/>
  <c r="HG360" i="9" s="1"/>
  <c r="HB360" i="9"/>
  <c r="HF360" i="9" s="1"/>
  <c r="GN360" i="9"/>
  <c r="GM360" i="9"/>
  <c r="GU360" i="9" s="1"/>
  <c r="GL360" i="9"/>
  <c r="GT360" i="9" s="1"/>
  <c r="GG360" i="9"/>
  <c r="GF360" i="9"/>
  <c r="GE360" i="9"/>
  <c r="GD360" i="9"/>
  <c r="GH360" i="9" s="1"/>
  <c r="GC360" i="9"/>
  <c r="GB360" i="9"/>
  <c r="FY360" i="9"/>
  <c r="FX360" i="9"/>
  <c r="FU360" i="9"/>
  <c r="FT360" i="9"/>
  <c r="FH360" i="9"/>
  <c r="EW360" i="9"/>
  <c r="EV360" i="9"/>
  <c r="ES360" i="9"/>
  <c r="ER360" i="9"/>
  <c r="EO360" i="9"/>
  <c r="EN360" i="9"/>
  <c r="EI360" i="9"/>
  <c r="EH360" i="9"/>
  <c r="EG360" i="9"/>
  <c r="FM360" i="9" s="1"/>
  <c r="EF360" i="9"/>
  <c r="FL360" i="9" s="1"/>
  <c r="EC360" i="9"/>
  <c r="GO360" i="9" s="1"/>
  <c r="GW360" i="9" s="1"/>
  <c r="EB360" i="9"/>
  <c r="DY360" i="9"/>
  <c r="FE360" i="9" s="1"/>
  <c r="DX360" i="9"/>
  <c r="FD360" i="9" s="1"/>
  <c r="FN360" i="9" s="1"/>
  <c r="EJ360" i="9" s="1"/>
  <c r="DE360" i="9"/>
  <c r="DD360" i="9"/>
  <c r="CP360" i="9"/>
  <c r="CO360" i="9"/>
  <c r="CN360" i="9"/>
  <c r="CK360" i="9"/>
  <c r="CQ360" i="9" s="1"/>
  <c r="CJ360" i="9"/>
  <c r="CG360" i="9"/>
  <c r="CF360" i="9"/>
  <c r="CA360" i="9"/>
  <c r="BZ360" i="9"/>
  <c r="CR360" i="9" s="1"/>
  <c r="BY360" i="9"/>
  <c r="HE360" i="9" s="1"/>
  <c r="BX360" i="9"/>
  <c r="BU360" i="9"/>
  <c r="DA360" i="9" s="1"/>
  <c r="BT360" i="9"/>
  <c r="CZ360" i="9" s="1"/>
  <c r="BQ360" i="9"/>
  <c r="CW360" i="9" s="1"/>
  <c r="BP360" i="9"/>
  <c r="CV360" i="9" s="1"/>
  <c r="BE360" i="9"/>
  <c r="BD360" i="9"/>
  <c r="AS360" i="9"/>
  <c r="AR360" i="9"/>
  <c r="AO360" i="9"/>
  <c r="AN360" i="9"/>
  <c r="AK360" i="9"/>
  <c r="AJ360" i="9"/>
  <c r="AE360" i="9"/>
  <c r="AD360" i="9"/>
  <c r="AC360" i="9"/>
  <c r="BI360" i="9" s="1"/>
  <c r="AB360" i="9"/>
  <c r="BH360" i="9" s="1"/>
  <c r="Y360" i="9"/>
  <c r="X360" i="9"/>
  <c r="U360" i="9"/>
  <c r="BA360" i="9" s="1"/>
  <c r="BK360" i="9" s="1"/>
  <c r="AG360" i="9" s="1"/>
  <c r="T360" i="9"/>
  <c r="AZ360" i="9" s="1"/>
  <c r="P360" i="9"/>
  <c r="O360" i="9"/>
  <c r="N360" i="9"/>
  <c r="K360" i="9"/>
  <c r="J360" i="9"/>
  <c r="HC359" i="9"/>
  <c r="HG359" i="9" s="1"/>
  <c r="HB359" i="9"/>
  <c r="HF359" i="9" s="1"/>
  <c r="GM359" i="9"/>
  <c r="GU359" i="9" s="1"/>
  <c r="GL359" i="9"/>
  <c r="GI359" i="9"/>
  <c r="GE359" i="9"/>
  <c r="GD359" i="9"/>
  <c r="GH359" i="9" s="1"/>
  <c r="GC359" i="9"/>
  <c r="GB359" i="9"/>
  <c r="FY359" i="9"/>
  <c r="FX359" i="9"/>
  <c r="FU359" i="9"/>
  <c r="FT359" i="9"/>
  <c r="FD359" i="9"/>
  <c r="EY359" i="9"/>
  <c r="EW359" i="9"/>
  <c r="EV359" i="9"/>
  <c r="ES359" i="9"/>
  <c r="ER359" i="9"/>
  <c r="EX359" i="9" s="1"/>
  <c r="EO359" i="9"/>
  <c r="EN359" i="9"/>
  <c r="EI359" i="9"/>
  <c r="FA359" i="9" s="1"/>
  <c r="EH359" i="9"/>
  <c r="EZ359" i="9" s="1"/>
  <c r="EG359" i="9"/>
  <c r="FM359" i="9" s="1"/>
  <c r="EF359" i="9"/>
  <c r="FL359" i="9" s="1"/>
  <c r="EC359" i="9"/>
  <c r="FI359" i="9" s="1"/>
  <c r="EB359" i="9"/>
  <c r="FH359" i="9" s="1"/>
  <c r="DY359" i="9"/>
  <c r="FE359" i="9" s="1"/>
  <c r="DX359" i="9"/>
  <c r="DK359" i="9"/>
  <c r="CZ359" i="9"/>
  <c r="CO359" i="9"/>
  <c r="CN359" i="9"/>
  <c r="CK359" i="9"/>
  <c r="CJ359" i="9"/>
  <c r="CG359" i="9"/>
  <c r="CF359" i="9"/>
  <c r="CA359" i="9"/>
  <c r="BZ359" i="9"/>
  <c r="BY359" i="9"/>
  <c r="DE359" i="9" s="1"/>
  <c r="BX359" i="9"/>
  <c r="DD359" i="9" s="1"/>
  <c r="BU359" i="9"/>
  <c r="DA359" i="9" s="1"/>
  <c r="BT359" i="9"/>
  <c r="BQ359" i="9"/>
  <c r="CW359" i="9" s="1"/>
  <c r="DG359" i="9" s="1"/>
  <c r="CC359" i="9" s="1"/>
  <c r="DI359" i="9" s="1"/>
  <c r="BP359" i="9"/>
  <c r="CV359" i="9" s="1"/>
  <c r="BI359" i="9"/>
  <c r="BA359" i="9"/>
  <c r="AZ359" i="9"/>
  <c r="AS359" i="9"/>
  <c r="AR359" i="9"/>
  <c r="AO359" i="9"/>
  <c r="AU359" i="9" s="1"/>
  <c r="AN359" i="9"/>
  <c r="AT359" i="9" s="1"/>
  <c r="AK359" i="9"/>
  <c r="AJ359" i="9"/>
  <c r="AE359" i="9"/>
  <c r="AD359" i="9"/>
  <c r="AC359" i="9"/>
  <c r="AB359" i="9"/>
  <c r="Y359" i="9"/>
  <c r="GO359" i="9" s="1"/>
  <c r="X359" i="9"/>
  <c r="GN359" i="9" s="1"/>
  <c r="U359" i="9"/>
  <c r="T359" i="9"/>
  <c r="GF359" i="9" s="1"/>
  <c r="GJ359" i="9" s="1"/>
  <c r="O359" i="9"/>
  <c r="N359" i="9"/>
  <c r="K359" i="9"/>
  <c r="J359" i="9"/>
  <c r="HI358" i="9"/>
  <c r="HE358" i="9"/>
  <c r="HC358" i="9"/>
  <c r="HG358" i="9" s="1"/>
  <c r="HB358" i="9"/>
  <c r="HF358" i="9" s="1"/>
  <c r="GM358" i="9"/>
  <c r="GL358" i="9"/>
  <c r="GG358" i="9"/>
  <c r="GE358" i="9"/>
  <c r="GD358" i="9"/>
  <c r="GH358" i="9" s="1"/>
  <c r="GC358" i="9"/>
  <c r="GB358" i="9"/>
  <c r="FY358" i="9"/>
  <c r="FX358" i="9"/>
  <c r="FU358" i="9"/>
  <c r="FT358" i="9"/>
  <c r="FN358" i="9"/>
  <c r="EJ358" i="9" s="1"/>
  <c r="EW358" i="9"/>
  <c r="EV358" i="9"/>
  <c r="ES358" i="9"/>
  <c r="ER358" i="9"/>
  <c r="EO358" i="9"/>
  <c r="EN358" i="9"/>
  <c r="EI358" i="9"/>
  <c r="EH358" i="9"/>
  <c r="EG358" i="9"/>
  <c r="FM358" i="9" s="1"/>
  <c r="EF358" i="9"/>
  <c r="FL358" i="9" s="1"/>
  <c r="EC358" i="9"/>
  <c r="GO358" i="9" s="1"/>
  <c r="EB358" i="9"/>
  <c r="FH358" i="9" s="1"/>
  <c r="DY358" i="9"/>
  <c r="FE358" i="9" s="1"/>
  <c r="DX358" i="9"/>
  <c r="FD358" i="9" s="1"/>
  <c r="DE358" i="9"/>
  <c r="CV358" i="9"/>
  <c r="CO358" i="9"/>
  <c r="CN358" i="9"/>
  <c r="CK358" i="9"/>
  <c r="CQ358" i="9" s="1"/>
  <c r="CJ358" i="9"/>
  <c r="CP358" i="9" s="1"/>
  <c r="CG358" i="9"/>
  <c r="CF358" i="9"/>
  <c r="CA358" i="9"/>
  <c r="BZ358" i="9"/>
  <c r="BY358" i="9"/>
  <c r="BX358" i="9"/>
  <c r="BU358" i="9"/>
  <c r="DA358" i="9" s="1"/>
  <c r="BT358" i="9"/>
  <c r="CZ358" i="9" s="1"/>
  <c r="BQ358" i="9"/>
  <c r="CW358" i="9" s="1"/>
  <c r="DG358" i="9" s="1"/>
  <c r="CC358" i="9" s="1"/>
  <c r="DI358" i="9" s="1"/>
  <c r="BP358" i="9"/>
  <c r="GF358" i="9" s="1"/>
  <c r="GJ358" i="9" s="1"/>
  <c r="AS358" i="9"/>
  <c r="AR358" i="9"/>
  <c r="AO358" i="9"/>
  <c r="AN358" i="9"/>
  <c r="AK358" i="9"/>
  <c r="AJ358" i="9"/>
  <c r="AE358" i="9"/>
  <c r="AD358" i="9"/>
  <c r="AT358" i="9" s="1"/>
  <c r="AV358" i="9" s="1"/>
  <c r="AC358" i="9"/>
  <c r="BI358" i="9" s="1"/>
  <c r="AB358" i="9"/>
  <c r="BH358" i="9" s="1"/>
  <c r="Y358" i="9"/>
  <c r="BE358" i="9" s="1"/>
  <c r="BK358" i="9" s="1"/>
  <c r="AG358" i="9" s="1"/>
  <c r="X358" i="9"/>
  <c r="U358" i="9"/>
  <c r="BA358" i="9" s="1"/>
  <c r="T358" i="9"/>
  <c r="AZ358" i="9" s="1"/>
  <c r="Q358" i="9"/>
  <c r="O358" i="9"/>
  <c r="N358" i="9"/>
  <c r="K358" i="9"/>
  <c r="J358" i="9"/>
  <c r="HF357" i="9"/>
  <c r="HC357" i="9"/>
  <c r="HG357" i="9" s="1"/>
  <c r="HB357" i="9"/>
  <c r="GY357" i="9"/>
  <c r="GQ357" i="9"/>
  <c r="GM357" i="9"/>
  <c r="GU357" i="9" s="1"/>
  <c r="GL357" i="9"/>
  <c r="GT357" i="9" s="1"/>
  <c r="GH357" i="9"/>
  <c r="GE357" i="9"/>
  <c r="GD357" i="9"/>
  <c r="GC357" i="9"/>
  <c r="GB357" i="9"/>
  <c r="FY357" i="9"/>
  <c r="FX357" i="9"/>
  <c r="FU357" i="9"/>
  <c r="FT357" i="9"/>
  <c r="EY357" i="9"/>
  <c r="EX357" i="9"/>
  <c r="EW357" i="9"/>
  <c r="EV357" i="9"/>
  <c r="ES357" i="9"/>
  <c r="ER357" i="9"/>
  <c r="GP357" i="9" s="1"/>
  <c r="EO357" i="9"/>
  <c r="EN357" i="9"/>
  <c r="EI357" i="9"/>
  <c r="FA357" i="9" s="1"/>
  <c r="EH357" i="9"/>
  <c r="EG357" i="9"/>
  <c r="FM357" i="9" s="1"/>
  <c r="EF357" i="9"/>
  <c r="FL357" i="9" s="1"/>
  <c r="EC357" i="9"/>
  <c r="FI357" i="9" s="1"/>
  <c r="EB357" i="9"/>
  <c r="FH357" i="9" s="1"/>
  <c r="DY357" i="9"/>
  <c r="FE357" i="9" s="1"/>
  <c r="FO357" i="9" s="1"/>
  <c r="DX357" i="9"/>
  <c r="FD357" i="9" s="1"/>
  <c r="DK357" i="9"/>
  <c r="DA357" i="9"/>
  <c r="CO357" i="9"/>
  <c r="CN357" i="9"/>
  <c r="CK357" i="9"/>
  <c r="CJ357" i="9"/>
  <c r="CG357" i="9"/>
  <c r="GI357" i="9" s="1"/>
  <c r="CF357" i="9"/>
  <c r="CA357" i="9"/>
  <c r="BZ357" i="9"/>
  <c r="DJ357" i="9" s="1"/>
  <c r="BY357" i="9"/>
  <c r="DE357" i="9" s="1"/>
  <c r="BX357" i="9"/>
  <c r="DD357" i="9" s="1"/>
  <c r="BU357" i="9"/>
  <c r="BT357" i="9"/>
  <c r="CZ357" i="9" s="1"/>
  <c r="DF357" i="9" s="1"/>
  <c r="CB357" i="9" s="1"/>
  <c r="DH357" i="9" s="1"/>
  <c r="BQ357" i="9"/>
  <c r="CW357" i="9" s="1"/>
  <c r="DG357" i="9" s="1"/>
  <c r="CC357" i="9" s="1"/>
  <c r="DI357" i="9" s="1"/>
  <c r="BP357" i="9"/>
  <c r="CV357" i="9" s="1"/>
  <c r="AZ357" i="9"/>
  <c r="AU357" i="9"/>
  <c r="AT357" i="9"/>
  <c r="AS357" i="9"/>
  <c r="AR357" i="9"/>
  <c r="AO357" i="9"/>
  <c r="AN357" i="9"/>
  <c r="AK357" i="9"/>
  <c r="AJ357" i="9"/>
  <c r="AE357" i="9"/>
  <c r="AD357" i="9"/>
  <c r="AC357" i="9"/>
  <c r="HE357" i="9" s="1"/>
  <c r="HI357" i="9" s="1"/>
  <c r="AB357" i="9"/>
  <c r="Y357" i="9"/>
  <c r="GO357" i="9" s="1"/>
  <c r="X357" i="9"/>
  <c r="GN357" i="9" s="1"/>
  <c r="U357" i="9"/>
  <c r="T357" i="9"/>
  <c r="O357" i="9"/>
  <c r="N357" i="9"/>
  <c r="K357" i="9"/>
  <c r="J357" i="9"/>
  <c r="HC356" i="9"/>
  <c r="HG356" i="9" s="1"/>
  <c r="HB356" i="9"/>
  <c r="HF356" i="9" s="1"/>
  <c r="GM356" i="9"/>
  <c r="GU356" i="9" s="1"/>
  <c r="GL356" i="9"/>
  <c r="GT356" i="9" s="1"/>
  <c r="GF356" i="9"/>
  <c r="GE356" i="9"/>
  <c r="GD356" i="9"/>
  <c r="GC356" i="9"/>
  <c r="GB356" i="9"/>
  <c r="FY356" i="9"/>
  <c r="FX356" i="9"/>
  <c r="FU356" i="9"/>
  <c r="FT356" i="9"/>
  <c r="FI356" i="9"/>
  <c r="FH356" i="9"/>
  <c r="EW356" i="9"/>
  <c r="EV356" i="9"/>
  <c r="ES356" i="9"/>
  <c r="ER356" i="9"/>
  <c r="EO356" i="9"/>
  <c r="EN356" i="9"/>
  <c r="EI356" i="9"/>
  <c r="EH356" i="9"/>
  <c r="EG356" i="9"/>
  <c r="FM356" i="9" s="1"/>
  <c r="EF356" i="9"/>
  <c r="FL356" i="9" s="1"/>
  <c r="EC356" i="9"/>
  <c r="EB356" i="9"/>
  <c r="DY356" i="9"/>
  <c r="FE356" i="9" s="1"/>
  <c r="FO356" i="9" s="1"/>
  <c r="EK356" i="9" s="1"/>
  <c r="DX356" i="9"/>
  <c r="FD356" i="9" s="1"/>
  <c r="FN356" i="9" s="1"/>
  <c r="EJ356" i="9" s="1"/>
  <c r="DE356" i="9"/>
  <c r="CV356" i="9"/>
  <c r="CO356" i="9"/>
  <c r="CN356" i="9"/>
  <c r="CK356" i="9"/>
  <c r="CQ356" i="9" s="1"/>
  <c r="CJ356" i="9"/>
  <c r="CP356" i="9" s="1"/>
  <c r="CG356" i="9"/>
  <c r="CF356" i="9"/>
  <c r="CA356" i="9"/>
  <c r="BZ356" i="9"/>
  <c r="BY356" i="9"/>
  <c r="HE356" i="9" s="1"/>
  <c r="HI356" i="9" s="1"/>
  <c r="BX356" i="9"/>
  <c r="DD356" i="9" s="1"/>
  <c r="BU356" i="9"/>
  <c r="DA356" i="9" s="1"/>
  <c r="BT356" i="9"/>
  <c r="CZ356" i="9" s="1"/>
  <c r="BQ356" i="9"/>
  <c r="GG356" i="9" s="1"/>
  <c r="BP356" i="9"/>
  <c r="BE356" i="9"/>
  <c r="AS356" i="9"/>
  <c r="AR356" i="9"/>
  <c r="AO356" i="9"/>
  <c r="AN356" i="9"/>
  <c r="AK356" i="9"/>
  <c r="AJ356" i="9"/>
  <c r="AE356" i="9"/>
  <c r="AD356" i="9"/>
  <c r="AC356" i="9"/>
  <c r="BI356" i="9" s="1"/>
  <c r="AB356" i="9"/>
  <c r="BH356" i="9" s="1"/>
  <c r="Y356" i="9"/>
  <c r="X356" i="9"/>
  <c r="BD356" i="9" s="1"/>
  <c r="BJ356" i="9" s="1"/>
  <c r="AF356" i="9" s="1"/>
  <c r="U356" i="9"/>
  <c r="BA356" i="9" s="1"/>
  <c r="T356" i="9"/>
  <c r="AZ356" i="9" s="1"/>
  <c r="GJ356" i="9" s="1"/>
  <c r="O356" i="9"/>
  <c r="N356" i="9"/>
  <c r="K356" i="9"/>
  <c r="J356" i="9"/>
  <c r="HF355" i="9"/>
  <c r="HC355" i="9"/>
  <c r="HG355" i="9" s="1"/>
  <c r="HB355" i="9"/>
  <c r="GU355" i="9"/>
  <c r="GT355" i="9"/>
  <c r="GM355" i="9"/>
  <c r="GQ355" i="9" s="1"/>
  <c r="GL355" i="9"/>
  <c r="GE355" i="9"/>
  <c r="GD355" i="9"/>
  <c r="GC355" i="9"/>
  <c r="GB355" i="9"/>
  <c r="FY355" i="9"/>
  <c r="FX355" i="9"/>
  <c r="FU355" i="9"/>
  <c r="FT355" i="9"/>
  <c r="FM355" i="9"/>
  <c r="FL355" i="9"/>
  <c r="FI355" i="9"/>
  <c r="EY355" i="9"/>
  <c r="EW355" i="9"/>
  <c r="EV355" i="9"/>
  <c r="ES355" i="9"/>
  <c r="ER355" i="9"/>
  <c r="EO355" i="9"/>
  <c r="EN355" i="9"/>
  <c r="EX355" i="9" s="1"/>
  <c r="EZ355" i="9" s="1"/>
  <c r="EI355" i="9"/>
  <c r="EH355" i="9"/>
  <c r="EG355" i="9"/>
  <c r="EF355" i="9"/>
  <c r="EC355" i="9"/>
  <c r="EB355" i="9"/>
  <c r="FH355" i="9" s="1"/>
  <c r="DY355" i="9"/>
  <c r="FE355" i="9" s="1"/>
  <c r="FO355" i="9" s="1"/>
  <c r="EK355" i="9" s="1"/>
  <c r="DX355" i="9"/>
  <c r="FD355" i="9" s="1"/>
  <c r="DE355" i="9"/>
  <c r="CV355" i="9"/>
  <c r="DF355" i="9" s="1"/>
  <c r="CB355" i="9" s="1"/>
  <c r="DH355" i="9" s="1"/>
  <c r="CO355" i="9"/>
  <c r="CN355" i="9"/>
  <c r="CK355" i="9"/>
  <c r="CJ355" i="9"/>
  <c r="GP355" i="9" s="1"/>
  <c r="CG355" i="9"/>
  <c r="CQ355" i="9" s="1"/>
  <c r="CS355" i="9" s="1"/>
  <c r="CF355" i="9"/>
  <c r="CA355" i="9"/>
  <c r="BZ355" i="9"/>
  <c r="BY355" i="9"/>
  <c r="BX355" i="9"/>
  <c r="DD355" i="9" s="1"/>
  <c r="BU355" i="9"/>
  <c r="DA355" i="9" s="1"/>
  <c r="BT355" i="9"/>
  <c r="CZ355" i="9" s="1"/>
  <c r="BQ355" i="9"/>
  <c r="CW355" i="9" s="1"/>
  <c r="DG355" i="9" s="1"/>
  <c r="CC355" i="9" s="1"/>
  <c r="DI355" i="9" s="1"/>
  <c r="BP355" i="9"/>
  <c r="BI355" i="9"/>
  <c r="BH355" i="9"/>
  <c r="BE355" i="9"/>
  <c r="AU355" i="9"/>
  <c r="AT355" i="9"/>
  <c r="AV355" i="9" s="1"/>
  <c r="AS355" i="9"/>
  <c r="AR355" i="9"/>
  <c r="AO355" i="9"/>
  <c r="AN355" i="9"/>
  <c r="AK355" i="9"/>
  <c r="AJ355" i="9"/>
  <c r="GH355" i="9" s="1"/>
  <c r="GX355" i="9" s="1"/>
  <c r="AE355" i="9"/>
  <c r="DK355" i="9" s="1"/>
  <c r="AD355" i="9"/>
  <c r="AC355" i="9"/>
  <c r="HE355" i="9" s="1"/>
  <c r="HI355" i="9" s="1"/>
  <c r="AB355" i="9"/>
  <c r="Y355" i="9"/>
  <c r="X355" i="9"/>
  <c r="U355" i="9"/>
  <c r="GG355" i="9" s="1"/>
  <c r="T355" i="9"/>
  <c r="O355" i="9"/>
  <c r="N355" i="9"/>
  <c r="K355" i="9"/>
  <c r="J355" i="9"/>
  <c r="HF354" i="9"/>
  <c r="HD354" i="9"/>
  <c r="HH354" i="9" s="1"/>
  <c r="HC354" i="9"/>
  <c r="HG354" i="9" s="1"/>
  <c r="HB354" i="9"/>
  <c r="GP354" i="9"/>
  <c r="GO354" i="9"/>
  <c r="GS354" i="9" s="1"/>
  <c r="GM354" i="9"/>
  <c r="GU354" i="9" s="1"/>
  <c r="GL354" i="9"/>
  <c r="GT354" i="9" s="1"/>
  <c r="GX354" i="9" s="1"/>
  <c r="GH354" i="9"/>
  <c r="GE354" i="9"/>
  <c r="GI354" i="9" s="1"/>
  <c r="GD354" i="9"/>
  <c r="GC354" i="9"/>
  <c r="GB354" i="9"/>
  <c r="FY354" i="9"/>
  <c r="FX354" i="9"/>
  <c r="FU354" i="9"/>
  <c r="FT354" i="9"/>
  <c r="FL354" i="9"/>
  <c r="FI354" i="9"/>
  <c r="FH354" i="9"/>
  <c r="FE354" i="9"/>
  <c r="EW354" i="9"/>
  <c r="EV354" i="9"/>
  <c r="ES354" i="9"/>
  <c r="ER354" i="9"/>
  <c r="EO354" i="9"/>
  <c r="EN354" i="9"/>
  <c r="EI354" i="9"/>
  <c r="EH354" i="9"/>
  <c r="EG354" i="9"/>
  <c r="FM354" i="9" s="1"/>
  <c r="EF354" i="9"/>
  <c r="EC354" i="9"/>
  <c r="EB354" i="9"/>
  <c r="DY354" i="9"/>
  <c r="DX354" i="9"/>
  <c r="FD354" i="9" s="1"/>
  <c r="DE354" i="9"/>
  <c r="DD354" i="9"/>
  <c r="DA354" i="9"/>
  <c r="CQ354" i="9"/>
  <c r="CP354" i="9"/>
  <c r="CR354" i="9" s="1"/>
  <c r="CO354" i="9"/>
  <c r="CN354" i="9"/>
  <c r="CK354" i="9"/>
  <c r="CJ354" i="9"/>
  <c r="CG354" i="9"/>
  <c r="CF354" i="9"/>
  <c r="CA354" i="9"/>
  <c r="CS354" i="9" s="1"/>
  <c r="BZ354" i="9"/>
  <c r="BY354" i="9"/>
  <c r="BX354" i="9"/>
  <c r="BU354" i="9"/>
  <c r="BT354" i="9"/>
  <c r="CZ354" i="9" s="1"/>
  <c r="BQ354" i="9"/>
  <c r="CW354" i="9" s="1"/>
  <c r="DG354" i="9" s="1"/>
  <c r="CC354" i="9" s="1"/>
  <c r="DI354" i="9" s="1"/>
  <c r="BP354" i="9"/>
  <c r="CV354" i="9" s="1"/>
  <c r="DF354" i="9" s="1"/>
  <c r="CB354" i="9" s="1"/>
  <c r="DH354" i="9" s="1"/>
  <c r="BH354" i="9"/>
  <c r="BE354" i="9"/>
  <c r="BD354" i="9"/>
  <c r="BA354" i="9"/>
  <c r="BK354" i="9" s="1"/>
  <c r="AG354" i="9" s="1"/>
  <c r="AS354" i="9"/>
  <c r="AR354" i="9"/>
  <c r="AO354" i="9"/>
  <c r="AN354" i="9"/>
  <c r="AK354" i="9"/>
  <c r="AJ354" i="9"/>
  <c r="AE354" i="9"/>
  <c r="DK354" i="9" s="1"/>
  <c r="AD354" i="9"/>
  <c r="AC354" i="9"/>
  <c r="BI354" i="9" s="1"/>
  <c r="AB354" i="9"/>
  <c r="Y354" i="9"/>
  <c r="X354" i="9"/>
  <c r="U354" i="9"/>
  <c r="T354" i="9"/>
  <c r="Q354" i="9"/>
  <c r="O354" i="9"/>
  <c r="N354" i="9"/>
  <c r="K354" i="9"/>
  <c r="J354" i="9"/>
  <c r="HC353" i="9"/>
  <c r="HG353" i="9" s="1"/>
  <c r="HB353" i="9"/>
  <c r="HF353" i="9" s="1"/>
  <c r="GN353" i="9"/>
  <c r="GM353" i="9"/>
  <c r="GQ353" i="9" s="1"/>
  <c r="GL353" i="9"/>
  <c r="GF353" i="9"/>
  <c r="GE353" i="9"/>
  <c r="GI353" i="9" s="1"/>
  <c r="GD353" i="9"/>
  <c r="GH353" i="9" s="1"/>
  <c r="GC353" i="9"/>
  <c r="GB353" i="9"/>
  <c r="FY353" i="9"/>
  <c r="FX353" i="9"/>
  <c r="FU353" i="9"/>
  <c r="FT353" i="9"/>
  <c r="FH353" i="9"/>
  <c r="FE353" i="9"/>
  <c r="FD353" i="9"/>
  <c r="EW353" i="9"/>
  <c r="EV353" i="9"/>
  <c r="ES353" i="9"/>
  <c r="ER353" i="9"/>
  <c r="EO353" i="9"/>
  <c r="EY353" i="9" s="1"/>
  <c r="FA353" i="9" s="1"/>
  <c r="EN353" i="9"/>
  <c r="EI353" i="9"/>
  <c r="EH353" i="9"/>
  <c r="EG353" i="9"/>
  <c r="FM353" i="9" s="1"/>
  <c r="EF353" i="9"/>
  <c r="FL353" i="9" s="1"/>
  <c r="EC353" i="9"/>
  <c r="FI353" i="9" s="1"/>
  <c r="EB353" i="9"/>
  <c r="DY353" i="9"/>
  <c r="DX353" i="9"/>
  <c r="DD353" i="9"/>
  <c r="DA353" i="9"/>
  <c r="CZ353" i="9"/>
  <c r="CW353" i="9"/>
  <c r="CO353" i="9"/>
  <c r="CN353" i="9"/>
  <c r="CK353" i="9"/>
  <c r="CJ353" i="9"/>
  <c r="CG353" i="9"/>
  <c r="CF353" i="9"/>
  <c r="CA353" i="9"/>
  <c r="BZ353" i="9"/>
  <c r="BY353" i="9"/>
  <c r="DE353" i="9" s="1"/>
  <c r="BX353" i="9"/>
  <c r="BU353" i="9"/>
  <c r="BT353" i="9"/>
  <c r="BQ353" i="9"/>
  <c r="BP353" i="9"/>
  <c r="CV353" i="9" s="1"/>
  <c r="BD353" i="9"/>
  <c r="BA353" i="9"/>
  <c r="AZ353" i="9"/>
  <c r="AS353" i="9"/>
  <c r="AR353" i="9"/>
  <c r="AO353" i="9"/>
  <c r="AN353" i="9"/>
  <c r="AK353" i="9"/>
  <c r="AU353" i="9" s="1"/>
  <c r="AW353" i="9" s="1"/>
  <c r="AJ353" i="9"/>
  <c r="AE353" i="9"/>
  <c r="AD353" i="9"/>
  <c r="AC353" i="9"/>
  <c r="BI353" i="9" s="1"/>
  <c r="AB353" i="9"/>
  <c r="BH353" i="9" s="1"/>
  <c r="Y353" i="9"/>
  <c r="GO353" i="9" s="1"/>
  <c r="X353" i="9"/>
  <c r="U353" i="9"/>
  <c r="GG353" i="9" s="1"/>
  <c r="GK353" i="9" s="1"/>
  <c r="T353" i="9"/>
  <c r="P353" i="9"/>
  <c r="O353" i="9"/>
  <c r="N353" i="9"/>
  <c r="K353" i="9"/>
  <c r="J353" i="9"/>
  <c r="HG352" i="9"/>
  <c r="HC352" i="9"/>
  <c r="HB352" i="9"/>
  <c r="HF352" i="9" s="1"/>
  <c r="GM352" i="9"/>
  <c r="GU352" i="9" s="1"/>
  <c r="GL352" i="9"/>
  <c r="GE352" i="9"/>
  <c r="GD352" i="9"/>
  <c r="GC352" i="9"/>
  <c r="GB352" i="9"/>
  <c r="FY352" i="9"/>
  <c r="FX352" i="9"/>
  <c r="FU352" i="9"/>
  <c r="FT352" i="9"/>
  <c r="FN352" i="9"/>
  <c r="EJ352" i="9" s="1"/>
  <c r="FM352" i="9"/>
  <c r="FD352" i="9"/>
  <c r="EW352" i="9"/>
  <c r="EV352" i="9"/>
  <c r="ES352" i="9"/>
  <c r="ER352" i="9"/>
  <c r="EO352" i="9"/>
  <c r="EY352" i="9" s="1"/>
  <c r="FA352" i="9" s="1"/>
  <c r="EN352" i="9"/>
  <c r="EI352" i="9"/>
  <c r="EH352" i="9"/>
  <c r="EG352" i="9"/>
  <c r="EF352" i="9"/>
  <c r="FL352" i="9" s="1"/>
  <c r="EC352" i="9"/>
  <c r="FI352" i="9" s="1"/>
  <c r="EB352" i="9"/>
  <c r="FH352" i="9" s="1"/>
  <c r="DY352" i="9"/>
  <c r="FE352" i="9" s="1"/>
  <c r="FO352" i="9" s="1"/>
  <c r="EK352" i="9" s="1"/>
  <c r="DX352" i="9"/>
  <c r="CZ352" i="9"/>
  <c r="CW352" i="9"/>
  <c r="CV352" i="9"/>
  <c r="CO352" i="9"/>
  <c r="CN352" i="9"/>
  <c r="CK352" i="9"/>
  <c r="GQ352" i="9" s="1"/>
  <c r="CJ352" i="9"/>
  <c r="CG352" i="9"/>
  <c r="CQ352" i="9" s="1"/>
  <c r="CS352" i="9" s="1"/>
  <c r="CF352" i="9"/>
  <c r="CA352" i="9"/>
  <c r="BZ352" i="9"/>
  <c r="BY352" i="9"/>
  <c r="HE352" i="9" s="1"/>
  <c r="HI352" i="9" s="1"/>
  <c r="BX352" i="9"/>
  <c r="DD352" i="9" s="1"/>
  <c r="BU352" i="9"/>
  <c r="DA352" i="9" s="1"/>
  <c r="BT352" i="9"/>
  <c r="BQ352" i="9"/>
  <c r="BP352" i="9"/>
  <c r="GF352" i="9" s="1"/>
  <c r="GJ352" i="9" s="1"/>
  <c r="BI352" i="9"/>
  <c r="AZ352" i="9"/>
  <c r="AS352" i="9"/>
  <c r="AR352" i="9"/>
  <c r="AO352" i="9"/>
  <c r="AN352" i="9"/>
  <c r="AK352" i="9"/>
  <c r="GI352" i="9" s="1"/>
  <c r="AJ352" i="9"/>
  <c r="AE352" i="9"/>
  <c r="DK352" i="9" s="1"/>
  <c r="AD352" i="9"/>
  <c r="AC352" i="9"/>
  <c r="AB352" i="9"/>
  <c r="Y352" i="9"/>
  <c r="GO352" i="9" s="1"/>
  <c r="X352" i="9"/>
  <c r="U352" i="9"/>
  <c r="GG352" i="9" s="1"/>
  <c r="T352" i="9"/>
  <c r="O352" i="9"/>
  <c r="N352" i="9"/>
  <c r="K352" i="9"/>
  <c r="J352" i="9"/>
  <c r="HG351" i="9"/>
  <c r="HF351" i="9"/>
  <c r="HE351" i="9"/>
  <c r="HI351" i="9" s="1"/>
  <c r="HC351" i="9"/>
  <c r="HB351" i="9"/>
  <c r="GQ351" i="9"/>
  <c r="GP351" i="9"/>
  <c r="GM351" i="9"/>
  <c r="GU351" i="9" s="1"/>
  <c r="GL351" i="9"/>
  <c r="GT351" i="9" s="1"/>
  <c r="GE351" i="9"/>
  <c r="GD351" i="9"/>
  <c r="GC351" i="9"/>
  <c r="GB351" i="9"/>
  <c r="FY351" i="9"/>
  <c r="FX351" i="9"/>
  <c r="FU351" i="9"/>
  <c r="FT351" i="9"/>
  <c r="FM351" i="9"/>
  <c r="FL351" i="9"/>
  <c r="FI351" i="9"/>
  <c r="EW351" i="9"/>
  <c r="EV351" i="9"/>
  <c r="ES351" i="9"/>
  <c r="ER351" i="9"/>
  <c r="EO351" i="9"/>
  <c r="EN351" i="9"/>
  <c r="EX351" i="9" s="1"/>
  <c r="EZ351" i="9" s="1"/>
  <c r="EI351" i="9"/>
  <c r="EH351" i="9"/>
  <c r="EG351" i="9"/>
  <c r="EF351" i="9"/>
  <c r="EC351" i="9"/>
  <c r="EB351" i="9"/>
  <c r="FH351" i="9" s="1"/>
  <c r="DY351" i="9"/>
  <c r="FE351" i="9" s="1"/>
  <c r="FO351" i="9" s="1"/>
  <c r="EK351" i="9" s="1"/>
  <c r="DX351" i="9"/>
  <c r="FD351" i="9" s="1"/>
  <c r="FN351" i="9" s="1"/>
  <c r="FP351" i="9" s="1"/>
  <c r="DE351" i="9"/>
  <c r="CV351" i="9"/>
  <c r="DF351" i="9" s="1"/>
  <c r="CB351" i="9" s="1"/>
  <c r="DH351" i="9" s="1"/>
  <c r="CO351" i="9"/>
  <c r="CN351" i="9"/>
  <c r="CK351" i="9"/>
  <c r="CJ351" i="9"/>
  <c r="CG351" i="9"/>
  <c r="CQ351" i="9" s="1"/>
  <c r="CS351" i="9" s="1"/>
  <c r="CF351" i="9"/>
  <c r="CA351" i="9"/>
  <c r="BZ351" i="9"/>
  <c r="CP351" i="9" s="1"/>
  <c r="CR351" i="9" s="1"/>
  <c r="BY351" i="9"/>
  <c r="BX351" i="9"/>
  <c r="DD351" i="9" s="1"/>
  <c r="BU351" i="9"/>
  <c r="GO351" i="9" s="1"/>
  <c r="BT351" i="9"/>
  <c r="CZ351" i="9" s="1"/>
  <c r="BQ351" i="9"/>
  <c r="CW351" i="9" s="1"/>
  <c r="BP351" i="9"/>
  <c r="BI351" i="9"/>
  <c r="BH351" i="9"/>
  <c r="BE351" i="9"/>
  <c r="AS351" i="9"/>
  <c r="AR351" i="9"/>
  <c r="AO351" i="9"/>
  <c r="AN351" i="9"/>
  <c r="AK351" i="9"/>
  <c r="AJ351" i="9"/>
  <c r="GH351" i="9" s="1"/>
  <c r="AE351" i="9"/>
  <c r="DK351" i="9" s="1"/>
  <c r="AD351" i="9"/>
  <c r="AC351" i="9"/>
  <c r="AB351" i="9"/>
  <c r="HD351" i="9" s="1"/>
  <c r="HH351" i="9" s="1"/>
  <c r="Y351" i="9"/>
  <c r="X351" i="9"/>
  <c r="U351" i="9"/>
  <c r="GG351" i="9" s="1"/>
  <c r="T351" i="9"/>
  <c r="Q351" i="9"/>
  <c r="O351" i="9"/>
  <c r="N351" i="9"/>
  <c r="K351" i="9"/>
  <c r="J351" i="9"/>
  <c r="HF350" i="9"/>
  <c r="HD350" i="9"/>
  <c r="HH350" i="9" s="1"/>
  <c r="HC350" i="9"/>
  <c r="HG350" i="9" s="1"/>
  <c r="HB350" i="9"/>
  <c r="GP350" i="9"/>
  <c r="GO350" i="9"/>
  <c r="GS350" i="9" s="1"/>
  <c r="GM350" i="9"/>
  <c r="GU350" i="9" s="1"/>
  <c r="GL350" i="9"/>
  <c r="GT350" i="9" s="1"/>
  <c r="GE350" i="9"/>
  <c r="GI350" i="9" s="1"/>
  <c r="GD350" i="9"/>
  <c r="GC350" i="9"/>
  <c r="GB350" i="9"/>
  <c r="FY350" i="9"/>
  <c r="FX350" i="9"/>
  <c r="FU350" i="9"/>
  <c r="FT350" i="9"/>
  <c r="FL350" i="9"/>
  <c r="FI350" i="9"/>
  <c r="FH350" i="9"/>
  <c r="FE350" i="9"/>
  <c r="FO350" i="9" s="1"/>
  <c r="EX350" i="9"/>
  <c r="EW350" i="9"/>
  <c r="EV350" i="9"/>
  <c r="ES350" i="9"/>
  <c r="ER350" i="9"/>
  <c r="EO350" i="9"/>
  <c r="EN350" i="9"/>
  <c r="EI350" i="9"/>
  <c r="EH350" i="9"/>
  <c r="EG350" i="9"/>
  <c r="FM350" i="9" s="1"/>
  <c r="EF350" i="9"/>
  <c r="EC350" i="9"/>
  <c r="EB350" i="9"/>
  <c r="DY350" i="9"/>
  <c r="DX350" i="9"/>
  <c r="FD350" i="9" s="1"/>
  <c r="DE350" i="9"/>
  <c r="DD350" i="9"/>
  <c r="DA350" i="9"/>
  <c r="CO350" i="9"/>
  <c r="CN350" i="9"/>
  <c r="CK350" i="9"/>
  <c r="CJ350" i="9"/>
  <c r="CG350" i="9"/>
  <c r="CF350" i="9"/>
  <c r="CA350" i="9"/>
  <c r="DK350" i="9" s="1"/>
  <c r="BZ350" i="9"/>
  <c r="BY350" i="9"/>
  <c r="BX350" i="9"/>
  <c r="BU350" i="9"/>
  <c r="BT350" i="9"/>
  <c r="CZ350" i="9" s="1"/>
  <c r="BQ350" i="9"/>
  <c r="CW350" i="9" s="1"/>
  <c r="DG350" i="9" s="1"/>
  <c r="CC350" i="9" s="1"/>
  <c r="DI350" i="9" s="1"/>
  <c r="BP350" i="9"/>
  <c r="CV350" i="9" s="1"/>
  <c r="DF350" i="9" s="1"/>
  <c r="CB350" i="9" s="1"/>
  <c r="DH350" i="9" s="1"/>
  <c r="BH350" i="9"/>
  <c r="BE350" i="9"/>
  <c r="BD350" i="9"/>
  <c r="BA350" i="9"/>
  <c r="AS350" i="9"/>
  <c r="AR350" i="9"/>
  <c r="AO350" i="9"/>
  <c r="AN350" i="9"/>
  <c r="AK350" i="9"/>
  <c r="AJ350" i="9"/>
  <c r="AE350" i="9"/>
  <c r="AD350" i="9"/>
  <c r="AC350" i="9"/>
  <c r="BI350" i="9" s="1"/>
  <c r="AB350" i="9"/>
  <c r="Y350" i="9"/>
  <c r="X350" i="9"/>
  <c r="U350" i="9"/>
  <c r="T350" i="9"/>
  <c r="AZ350" i="9" s="1"/>
  <c r="O350" i="9"/>
  <c r="N350" i="9"/>
  <c r="K350" i="9"/>
  <c r="J350" i="9"/>
  <c r="HC349" i="9"/>
  <c r="HG349" i="9" s="1"/>
  <c r="HB349" i="9"/>
  <c r="HF349" i="9" s="1"/>
  <c r="GV349" i="9"/>
  <c r="GN349" i="9"/>
  <c r="GM349" i="9"/>
  <c r="GL349" i="9"/>
  <c r="GF349" i="9"/>
  <c r="GJ349" i="9" s="1"/>
  <c r="GE349" i="9"/>
  <c r="GD349" i="9"/>
  <c r="GC349" i="9"/>
  <c r="GB349" i="9"/>
  <c r="FY349" i="9"/>
  <c r="FX349" i="9"/>
  <c r="FU349" i="9"/>
  <c r="FT349" i="9"/>
  <c r="FO349" i="9"/>
  <c r="FH349" i="9"/>
  <c r="FE349" i="9"/>
  <c r="FD349" i="9"/>
  <c r="EW349" i="9"/>
  <c r="EV349" i="9"/>
  <c r="ES349" i="9"/>
  <c r="ER349" i="9"/>
  <c r="EO349" i="9"/>
  <c r="EY349" i="9" s="1"/>
  <c r="FA349" i="9" s="1"/>
  <c r="EN349" i="9"/>
  <c r="EI349" i="9"/>
  <c r="EH349" i="9"/>
  <c r="EG349" i="9"/>
  <c r="FM349" i="9" s="1"/>
  <c r="EF349" i="9"/>
  <c r="FL349" i="9" s="1"/>
  <c r="EC349" i="9"/>
  <c r="FI349" i="9" s="1"/>
  <c r="EB349" i="9"/>
  <c r="DY349" i="9"/>
  <c r="DX349" i="9"/>
  <c r="DJ349" i="9"/>
  <c r="DD349" i="9"/>
  <c r="DA349" i="9"/>
  <c r="CZ349" i="9"/>
  <c r="CW349" i="9"/>
  <c r="CO349" i="9"/>
  <c r="CN349" i="9"/>
  <c r="CK349" i="9"/>
  <c r="CJ349" i="9"/>
  <c r="CG349" i="9"/>
  <c r="CF349" i="9"/>
  <c r="CA349" i="9"/>
  <c r="BZ349" i="9"/>
  <c r="BY349" i="9"/>
  <c r="DE349" i="9" s="1"/>
  <c r="BX349" i="9"/>
  <c r="BU349" i="9"/>
  <c r="BT349" i="9"/>
  <c r="BQ349" i="9"/>
  <c r="BP349" i="9"/>
  <c r="CV349" i="9" s="1"/>
  <c r="BD349" i="9"/>
  <c r="BA349" i="9"/>
  <c r="AZ349" i="9"/>
  <c r="AS349" i="9"/>
  <c r="AR349" i="9"/>
  <c r="AO349" i="9"/>
  <c r="AN349" i="9"/>
  <c r="AK349" i="9"/>
  <c r="AU349" i="9" s="1"/>
  <c r="AW349" i="9" s="1"/>
  <c r="AJ349" i="9"/>
  <c r="AE349" i="9"/>
  <c r="AD349" i="9"/>
  <c r="AC349" i="9"/>
  <c r="BI349" i="9" s="1"/>
  <c r="AB349" i="9"/>
  <c r="BH349" i="9" s="1"/>
  <c r="Y349" i="9"/>
  <c r="X349" i="9"/>
  <c r="U349" i="9"/>
  <c r="GG349" i="9" s="1"/>
  <c r="GK349" i="9" s="1"/>
  <c r="T349" i="9"/>
  <c r="O349" i="9"/>
  <c r="N349" i="9"/>
  <c r="K349" i="9"/>
  <c r="J349" i="9"/>
  <c r="HG348" i="9"/>
  <c r="HC348" i="9"/>
  <c r="HB348" i="9"/>
  <c r="HF348" i="9" s="1"/>
  <c r="GT348" i="9"/>
  <c r="GQ348" i="9"/>
  <c r="GM348" i="9"/>
  <c r="GU348" i="9" s="1"/>
  <c r="GL348" i="9"/>
  <c r="GE348" i="9"/>
  <c r="GD348" i="9"/>
  <c r="GC348" i="9"/>
  <c r="GB348" i="9"/>
  <c r="FY348" i="9"/>
  <c r="FX348" i="9"/>
  <c r="FU348" i="9"/>
  <c r="FT348" i="9"/>
  <c r="FP348" i="9"/>
  <c r="FO348" i="9"/>
  <c r="FM348" i="9"/>
  <c r="FD348" i="9"/>
  <c r="EY348" i="9"/>
  <c r="FA348" i="9" s="1"/>
  <c r="EW348" i="9"/>
  <c r="EV348" i="9"/>
  <c r="ES348" i="9"/>
  <c r="ER348" i="9"/>
  <c r="EO348" i="9"/>
  <c r="EN348" i="9"/>
  <c r="EK348" i="9"/>
  <c r="EI348" i="9"/>
  <c r="FQ348" i="9" s="1"/>
  <c r="EH348" i="9"/>
  <c r="EX348" i="9" s="1"/>
  <c r="EZ348" i="9" s="1"/>
  <c r="EG348" i="9"/>
  <c r="EF348" i="9"/>
  <c r="FL348" i="9" s="1"/>
  <c r="FN348" i="9" s="1"/>
  <c r="EJ348" i="9" s="1"/>
  <c r="EC348" i="9"/>
  <c r="FI348" i="9" s="1"/>
  <c r="EB348" i="9"/>
  <c r="FH348" i="9" s="1"/>
  <c r="DY348" i="9"/>
  <c r="FE348" i="9" s="1"/>
  <c r="DX348" i="9"/>
  <c r="CZ348" i="9"/>
  <c r="CW348" i="9"/>
  <c r="CV348" i="9"/>
  <c r="CO348" i="9"/>
  <c r="CN348" i="9"/>
  <c r="CK348" i="9"/>
  <c r="CJ348" i="9"/>
  <c r="CG348" i="9"/>
  <c r="CQ348" i="9" s="1"/>
  <c r="CS348" i="9" s="1"/>
  <c r="CF348" i="9"/>
  <c r="CA348" i="9"/>
  <c r="BZ348" i="9"/>
  <c r="DJ348" i="9" s="1"/>
  <c r="BY348" i="9"/>
  <c r="BX348" i="9"/>
  <c r="DD348" i="9" s="1"/>
  <c r="BU348" i="9"/>
  <c r="DA348" i="9" s="1"/>
  <c r="BT348" i="9"/>
  <c r="BQ348" i="9"/>
  <c r="BP348" i="9"/>
  <c r="BI348" i="9"/>
  <c r="AZ348" i="9"/>
  <c r="AU348" i="9"/>
  <c r="AW348" i="9" s="1"/>
  <c r="AS348" i="9"/>
  <c r="AR348" i="9"/>
  <c r="AO348" i="9"/>
  <c r="AN348" i="9"/>
  <c r="AK348" i="9"/>
  <c r="AJ348" i="9"/>
  <c r="AE348" i="9"/>
  <c r="DK348" i="9" s="1"/>
  <c r="AD348" i="9"/>
  <c r="AC348" i="9"/>
  <c r="AB348" i="9"/>
  <c r="Y348" i="9"/>
  <c r="X348" i="9"/>
  <c r="U348" i="9"/>
  <c r="T348" i="9"/>
  <c r="GF348" i="9" s="1"/>
  <c r="GJ348" i="9" s="1"/>
  <c r="O348" i="9"/>
  <c r="N348" i="9"/>
  <c r="K348" i="9"/>
  <c r="J348" i="9"/>
  <c r="HG347" i="9"/>
  <c r="HF347" i="9"/>
  <c r="HE347" i="9"/>
  <c r="HI347" i="9" s="1"/>
  <c r="HC347" i="9"/>
  <c r="HB347" i="9"/>
  <c r="GQ347" i="9"/>
  <c r="GM347" i="9"/>
  <c r="GU347" i="9" s="1"/>
  <c r="GL347" i="9"/>
  <c r="GT347" i="9" s="1"/>
  <c r="GI347" i="9"/>
  <c r="GY347" i="9" s="1"/>
  <c r="GG347" i="9"/>
  <c r="GK347" i="9" s="1"/>
  <c r="GE347" i="9"/>
  <c r="GD347" i="9"/>
  <c r="GC347" i="9"/>
  <c r="GB347" i="9"/>
  <c r="FY347" i="9"/>
  <c r="FX347" i="9"/>
  <c r="FU347" i="9"/>
  <c r="FT347" i="9"/>
  <c r="FM347" i="9"/>
  <c r="FL347" i="9"/>
  <c r="FI347" i="9"/>
  <c r="EX347" i="9"/>
  <c r="EZ347" i="9" s="1"/>
  <c r="EW347" i="9"/>
  <c r="EV347" i="9"/>
  <c r="ES347" i="9"/>
  <c r="ER347" i="9"/>
  <c r="EO347" i="9"/>
  <c r="EN347" i="9"/>
  <c r="EI347" i="9"/>
  <c r="EH347" i="9"/>
  <c r="EG347" i="9"/>
  <c r="EF347" i="9"/>
  <c r="EC347" i="9"/>
  <c r="EB347" i="9"/>
  <c r="FH347" i="9" s="1"/>
  <c r="DY347" i="9"/>
  <c r="FE347" i="9" s="1"/>
  <c r="DX347" i="9"/>
  <c r="FD347" i="9" s="1"/>
  <c r="FN347" i="9" s="1"/>
  <c r="DE347" i="9"/>
  <c r="CV347" i="9"/>
  <c r="CS347" i="9"/>
  <c r="CQ347" i="9"/>
  <c r="CO347" i="9"/>
  <c r="CN347" i="9"/>
  <c r="CK347" i="9"/>
  <c r="CJ347" i="9"/>
  <c r="GP347" i="9" s="1"/>
  <c r="CG347" i="9"/>
  <c r="CF347" i="9"/>
  <c r="CA347" i="9"/>
  <c r="BZ347" i="9"/>
  <c r="BY347" i="9"/>
  <c r="BX347" i="9"/>
  <c r="DD347" i="9" s="1"/>
  <c r="DF347" i="9" s="1"/>
  <c r="CB347" i="9" s="1"/>
  <c r="DH347" i="9" s="1"/>
  <c r="BU347" i="9"/>
  <c r="BT347" i="9"/>
  <c r="CZ347" i="9" s="1"/>
  <c r="BQ347" i="9"/>
  <c r="CW347" i="9" s="1"/>
  <c r="BP347" i="9"/>
  <c r="BI347" i="9"/>
  <c r="BH347" i="9"/>
  <c r="BE347" i="9"/>
  <c r="AU347" i="9"/>
  <c r="AS347" i="9"/>
  <c r="AR347" i="9"/>
  <c r="AO347" i="9"/>
  <c r="AN347" i="9"/>
  <c r="AK347" i="9"/>
  <c r="AJ347" i="9"/>
  <c r="AE347" i="9"/>
  <c r="AD347" i="9"/>
  <c r="AC347" i="9"/>
  <c r="AB347" i="9"/>
  <c r="Y347" i="9"/>
  <c r="X347" i="9"/>
  <c r="U347" i="9"/>
  <c r="BA347" i="9" s="1"/>
  <c r="T347" i="9"/>
  <c r="O347" i="9"/>
  <c r="N347" i="9"/>
  <c r="K347" i="9"/>
  <c r="J347" i="9"/>
  <c r="HF346" i="9"/>
  <c r="HD346" i="9"/>
  <c r="HH346" i="9" s="1"/>
  <c r="HC346" i="9"/>
  <c r="HG346" i="9" s="1"/>
  <c r="HB346" i="9"/>
  <c r="GP346" i="9"/>
  <c r="GO346" i="9"/>
  <c r="GN346" i="9"/>
  <c r="GM346" i="9"/>
  <c r="GL346" i="9"/>
  <c r="GT346" i="9" s="1"/>
  <c r="GX346" i="9" s="1"/>
  <c r="GG346" i="9"/>
  <c r="GE346" i="9"/>
  <c r="GI346" i="9" s="1"/>
  <c r="GD346" i="9"/>
  <c r="GC346" i="9"/>
  <c r="GB346" i="9"/>
  <c r="FY346" i="9"/>
  <c r="FX346" i="9"/>
  <c r="FU346" i="9"/>
  <c r="FT346" i="9"/>
  <c r="FL346" i="9"/>
  <c r="FI346" i="9"/>
  <c r="FH346" i="9"/>
  <c r="FE346" i="9"/>
  <c r="FO346" i="9" s="1"/>
  <c r="EW346" i="9"/>
  <c r="EV346" i="9"/>
  <c r="ES346" i="9"/>
  <c r="ER346" i="9"/>
  <c r="EO346" i="9"/>
  <c r="EN346" i="9"/>
  <c r="EI346" i="9"/>
  <c r="EH346" i="9"/>
  <c r="EG346" i="9"/>
  <c r="FM346" i="9" s="1"/>
  <c r="EF346" i="9"/>
  <c r="EC346" i="9"/>
  <c r="EB346" i="9"/>
  <c r="DY346" i="9"/>
  <c r="DX346" i="9"/>
  <c r="FD346" i="9" s="1"/>
  <c r="FN346" i="9" s="1"/>
  <c r="EJ346" i="9" s="1"/>
  <c r="DF346" i="9"/>
  <c r="CB346" i="9" s="1"/>
  <c r="DH346" i="9" s="1"/>
  <c r="DE346" i="9"/>
  <c r="DD346" i="9"/>
  <c r="DA346" i="9"/>
  <c r="CP346" i="9"/>
  <c r="CR346" i="9" s="1"/>
  <c r="CO346" i="9"/>
  <c r="CN346" i="9"/>
  <c r="CK346" i="9"/>
  <c r="CJ346" i="9"/>
  <c r="CG346" i="9"/>
  <c r="CF346" i="9"/>
  <c r="GH346" i="9" s="1"/>
  <c r="CA346" i="9"/>
  <c r="BZ346" i="9"/>
  <c r="BY346" i="9"/>
  <c r="BX346" i="9"/>
  <c r="BU346" i="9"/>
  <c r="BT346" i="9"/>
  <c r="CZ346" i="9" s="1"/>
  <c r="BQ346" i="9"/>
  <c r="CW346" i="9" s="1"/>
  <c r="BP346" i="9"/>
  <c r="CV346" i="9" s="1"/>
  <c r="BH346" i="9"/>
  <c r="BE346" i="9"/>
  <c r="BD346" i="9"/>
  <c r="BA346" i="9"/>
  <c r="AS346" i="9"/>
  <c r="AR346" i="9"/>
  <c r="AT346" i="9" s="1"/>
  <c r="AO346" i="9"/>
  <c r="AN346" i="9"/>
  <c r="AK346" i="9"/>
  <c r="AJ346" i="9"/>
  <c r="AE346" i="9"/>
  <c r="AD346" i="9"/>
  <c r="AC346" i="9"/>
  <c r="BI346" i="9" s="1"/>
  <c r="AB346" i="9"/>
  <c r="Y346" i="9"/>
  <c r="X346" i="9"/>
  <c r="U346" i="9"/>
  <c r="T346" i="9"/>
  <c r="AZ346" i="9" s="1"/>
  <c r="O346" i="9"/>
  <c r="N346" i="9"/>
  <c r="K346" i="9"/>
  <c r="J346" i="9"/>
  <c r="HC345" i="9"/>
  <c r="HG345" i="9" s="1"/>
  <c r="HB345" i="9"/>
  <c r="HF345" i="9" s="1"/>
  <c r="GN345" i="9"/>
  <c r="GM345" i="9"/>
  <c r="GQ345" i="9" s="1"/>
  <c r="GL345" i="9"/>
  <c r="GE345" i="9"/>
  <c r="GD345" i="9"/>
  <c r="GH345" i="9" s="1"/>
  <c r="GC345" i="9"/>
  <c r="GB345" i="9"/>
  <c r="FY345" i="9"/>
  <c r="FX345" i="9"/>
  <c r="FU345" i="9"/>
  <c r="FT345" i="9"/>
  <c r="FH345" i="9"/>
  <c r="FE345" i="9"/>
  <c r="FO345" i="9" s="1"/>
  <c r="FD345" i="9"/>
  <c r="FN345" i="9" s="1"/>
  <c r="EW345" i="9"/>
  <c r="EV345" i="9"/>
  <c r="ES345" i="9"/>
  <c r="ER345" i="9"/>
  <c r="EO345" i="9"/>
  <c r="EY345" i="9" s="1"/>
  <c r="FA345" i="9" s="1"/>
  <c r="EN345" i="9"/>
  <c r="EI345" i="9"/>
  <c r="EH345" i="9"/>
  <c r="EG345" i="9"/>
  <c r="FM345" i="9" s="1"/>
  <c r="EF345" i="9"/>
  <c r="FL345" i="9" s="1"/>
  <c r="EC345" i="9"/>
  <c r="FI345" i="9" s="1"/>
  <c r="EB345" i="9"/>
  <c r="DY345" i="9"/>
  <c r="DX345" i="9"/>
  <c r="DD345" i="9"/>
  <c r="CZ345" i="9"/>
  <c r="CW345" i="9"/>
  <c r="DG345" i="9" s="1"/>
  <c r="CC345" i="9" s="1"/>
  <c r="DI345" i="9" s="1"/>
  <c r="CO345" i="9"/>
  <c r="CN345" i="9"/>
  <c r="CK345" i="9"/>
  <c r="CJ345" i="9"/>
  <c r="CG345" i="9"/>
  <c r="CF345" i="9"/>
  <c r="CA345" i="9"/>
  <c r="BZ345" i="9"/>
  <c r="BY345" i="9"/>
  <c r="DE345" i="9" s="1"/>
  <c r="BX345" i="9"/>
  <c r="BU345" i="9"/>
  <c r="DA345" i="9" s="1"/>
  <c r="BT345" i="9"/>
  <c r="BQ345" i="9"/>
  <c r="BP345" i="9"/>
  <c r="CV345" i="9" s="1"/>
  <c r="BI345" i="9"/>
  <c r="BD345" i="9"/>
  <c r="BA345" i="9"/>
  <c r="AU345" i="9"/>
  <c r="AW345" i="9" s="1"/>
  <c r="AS345" i="9"/>
  <c r="AR345" i="9"/>
  <c r="AO345" i="9"/>
  <c r="AN345" i="9"/>
  <c r="AK345" i="9"/>
  <c r="AJ345" i="9"/>
  <c r="AE345" i="9"/>
  <c r="AD345" i="9"/>
  <c r="AC345" i="9"/>
  <c r="AB345" i="9"/>
  <c r="BH345" i="9" s="1"/>
  <c r="Y345" i="9"/>
  <c r="X345" i="9"/>
  <c r="U345" i="9"/>
  <c r="T345" i="9"/>
  <c r="GF345" i="9" s="1"/>
  <c r="P345" i="9"/>
  <c r="O345" i="9"/>
  <c r="N345" i="9"/>
  <c r="K345" i="9"/>
  <c r="J345" i="9"/>
  <c r="HG344" i="9"/>
  <c r="HC344" i="9"/>
  <c r="HB344" i="9"/>
  <c r="HF344" i="9" s="1"/>
  <c r="GM344" i="9"/>
  <c r="GU344" i="9" s="1"/>
  <c r="GL344" i="9"/>
  <c r="GE344" i="9"/>
  <c r="GD344" i="9"/>
  <c r="GC344" i="9"/>
  <c r="GB344" i="9"/>
  <c r="FY344" i="9"/>
  <c r="FX344" i="9"/>
  <c r="FU344" i="9"/>
  <c r="FT344" i="9"/>
  <c r="FN344" i="9"/>
  <c r="FM344" i="9"/>
  <c r="FD344" i="9"/>
  <c r="EZ344" i="9"/>
  <c r="EW344" i="9"/>
  <c r="EV344" i="9"/>
  <c r="ES344" i="9"/>
  <c r="ER344" i="9"/>
  <c r="EO344" i="9"/>
  <c r="EY344" i="9" s="1"/>
  <c r="FA344" i="9" s="1"/>
  <c r="EN344" i="9"/>
  <c r="EX344" i="9" s="1"/>
  <c r="EI344" i="9"/>
  <c r="EH344" i="9"/>
  <c r="EG344" i="9"/>
  <c r="EF344" i="9"/>
  <c r="FL344" i="9" s="1"/>
  <c r="EC344" i="9"/>
  <c r="FI344" i="9" s="1"/>
  <c r="EB344" i="9"/>
  <c r="FH344" i="9" s="1"/>
  <c r="DY344" i="9"/>
  <c r="FE344" i="9" s="1"/>
  <c r="FO344" i="9" s="1"/>
  <c r="DX344" i="9"/>
  <c r="CZ344" i="9"/>
  <c r="CW344" i="9"/>
  <c r="CV344" i="9"/>
  <c r="CO344" i="9"/>
  <c r="CN344" i="9"/>
  <c r="CK344" i="9"/>
  <c r="CJ344" i="9"/>
  <c r="CG344" i="9"/>
  <c r="CF344" i="9"/>
  <c r="CA344" i="9"/>
  <c r="CQ344" i="9" s="1"/>
  <c r="CS344" i="9" s="1"/>
  <c r="BZ344" i="9"/>
  <c r="BY344" i="9"/>
  <c r="DE344" i="9" s="1"/>
  <c r="BX344" i="9"/>
  <c r="DD344" i="9" s="1"/>
  <c r="BU344" i="9"/>
  <c r="DA344" i="9" s="1"/>
  <c r="BT344" i="9"/>
  <c r="BQ344" i="9"/>
  <c r="BP344" i="9"/>
  <c r="AZ344" i="9"/>
  <c r="AS344" i="9"/>
  <c r="AR344" i="9"/>
  <c r="AO344" i="9"/>
  <c r="GQ344" i="9" s="1"/>
  <c r="AN344" i="9"/>
  <c r="AK344" i="9"/>
  <c r="GI344" i="9" s="1"/>
  <c r="AJ344" i="9"/>
  <c r="AT344" i="9" s="1"/>
  <c r="AV344" i="9" s="1"/>
  <c r="AE344" i="9"/>
  <c r="AD344" i="9"/>
  <c r="AC344" i="9"/>
  <c r="BI344" i="9" s="1"/>
  <c r="AB344" i="9"/>
  <c r="BH344" i="9" s="1"/>
  <c r="Y344" i="9"/>
  <c r="GO344" i="9" s="1"/>
  <c r="X344" i="9"/>
  <c r="U344" i="9"/>
  <c r="GG344" i="9" s="1"/>
  <c r="T344" i="9"/>
  <c r="GF344" i="9" s="1"/>
  <c r="GJ344" i="9" s="1"/>
  <c r="O344" i="9"/>
  <c r="N344" i="9"/>
  <c r="K344" i="9"/>
  <c r="J344" i="9"/>
  <c r="HG343" i="9"/>
  <c r="HF343" i="9"/>
  <c r="HC343" i="9"/>
  <c r="HB343" i="9"/>
  <c r="GQ343" i="9"/>
  <c r="GP343" i="9"/>
  <c r="GM343" i="9"/>
  <c r="GU343" i="9" s="1"/>
  <c r="GL343" i="9"/>
  <c r="GT343" i="9" s="1"/>
  <c r="GE343" i="9"/>
  <c r="GD343" i="9"/>
  <c r="GC343" i="9"/>
  <c r="GB343" i="9"/>
  <c r="FY343" i="9"/>
  <c r="FX343" i="9"/>
  <c r="FU343" i="9"/>
  <c r="FT343" i="9"/>
  <c r="FM343" i="9"/>
  <c r="FL343" i="9"/>
  <c r="EY343" i="9"/>
  <c r="EX343" i="9"/>
  <c r="EZ343" i="9" s="1"/>
  <c r="EW343" i="9"/>
  <c r="EV343" i="9"/>
  <c r="ES343" i="9"/>
  <c r="ER343" i="9"/>
  <c r="EO343" i="9"/>
  <c r="EN343" i="9"/>
  <c r="EI343" i="9"/>
  <c r="EH343" i="9"/>
  <c r="EG343" i="9"/>
  <c r="EF343" i="9"/>
  <c r="EC343" i="9"/>
  <c r="FI343" i="9" s="1"/>
  <c r="EB343" i="9"/>
  <c r="FH343" i="9" s="1"/>
  <c r="DY343" i="9"/>
  <c r="FE343" i="9" s="1"/>
  <c r="DX343" i="9"/>
  <c r="FD343" i="9" s="1"/>
  <c r="DF343" i="9"/>
  <c r="CB343" i="9" s="1"/>
  <c r="DH343" i="9" s="1"/>
  <c r="CV343" i="9"/>
  <c r="CO343" i="9"/>
  <c r="CN343" i="9"/>
  <c r="CK343" i="9"/>
  <c r="CJ343" i="9"/>
  <c r="CG343" i="9"/>
  <c r="CQ343" i="9" s="1"/>
  <c r="CS343" i="9" s="1"/>
  <c r="CF343" i="9"/>
  <c r="CP343" i="9" s="1"/>
  <c r="CR343" i="9" s="1"/>
  <c r="CA343" i="9"/>
  <c r="BZ343" i="9"/>
  <c r="BY343" i="9"/>
  <c r="HE343" i="9" s="1"/>
  <c r="HI343" i="9" s="1"/>
  <c r="BX343" i="9"/>
  <c r="DD343" i="9" s="1"/>
  <c r="BU343" i="9"/>
  <c r="DA343" i="9" s="1"/>
  <c r="BT343" i="9"/>
  <c r="CZ343" i="9" s="1"/>
  <c r="BQ343" i="9"/>
  <c r="CW343" i="9" s="1"/>
  <c r="BP343" i="9"/>
  <c r="BI343" i="9"/>
  <c r="BH343" i="9"/>
  <c r="AU343" i="9"/>
  <c r="AT343" i="9"/>
  <c r="AV343" i="9" s="1"/>
  <c r="AS343" i="9"/>
  <c r="AR343" i="9"/>
  <c r="AO343" i="9"/>
  <c r="AN343" i="9"/>
  <c r="AK343" i="9"/>
  <c r="AJ343" i="9"/>
  <c r="AE343" i="9"/>
  <c r="DK343" i="9" s="1"/>
  <c r="AD343" i="9"/>
  <c r="DJ343" i="9" s="1"/>
  <c r="DN343" i="9" s="1"/>
  <c r="AC343" i="9"/>
  <c r="AB343" i="9"/>
  <c r="HD343" i="9" s="1"/>
  <c r="HH343" i="9" s="1"/>
  <c r="Y343" i="9"/>
  <c r="GO343" i="9" s="1"/>
  <c r="X343" i="9"/>
  <c r="U343" i="9"/>
  <c r="GG343" i="9" s="1"/>
  <c r="T343" i="9"/>
  <c r="O343" i="9"/>
  <c r="N343" i="9"/>
  <c r="K343" i="9"/>
  <c r="J343" i="9"/>
  <c r="HF342" i="9"/>
  <c r="HE342" i="9"/>
  <c r="HI342" i="9" s="1"/>
  <c r="HD342" i="9"/>
  <c r="HH342" i="9" s="1"/>
  <c r="HC342" i="9"/>
  <c r="HG342" i="9" s="1"/>
  <c r="HB342" i="9"/>
  <c r="GO342" i="9"/>
  <c r="GS342" i="9" s="1"/>
  <c r="GN342" i="9"/>
  <c r="GR342" i="9" s="1"/>
  <c r="GM342" i="9"/>
  <c r="GU342" i="9" s="1"/>
  <c r="GL342" i="9"/>
  <c r="GT342" i="9" s="1"/>
  <c r="GF342" i="9"/>
  <c r="GJ342" i="9" s="1"/>
  <c r="GE342" i="9"/>
  <c r="GI342" i="9" s="1"/>
  <c r="GD342" i="9"/>
  <c r="GC342" i="9"/>
  <c r="GB342" i="9"/>
  <c r="FY342" i="9"/>
  <c r="FX342" i="9"/>
  <c r="FU342" i="9"/>
  <c r="FT342" i="9"/>
  <c r="P342" i="9" s="1"/>
  <c r="FL342" i="9"/>
  <c r="FI342" i="9"/>
  <c r="FH342" i="9"/>
  <c r="EW342" i="9"/>
  <c r="EV342" i="9"/>
  <c r="ES342" i="9"/>
  <c r="ER342" i="9"/>
  <c r="EO342" i="9"/>
  <c r="EN342" i="9"/>
  <c r="EI342" i="9"/>
  <c r="EH342" i="9"/>
  <c r="EG342" i="9"/>
  <c r="FM342" i="9" s="1"/>
  <c r="EF342" i="9"/>
  <c r="EC342" i="9"/>
  <c r="EB342" i="9"/>
  <c r="DY342" i="9"/>
  <c r="FE342" i="9" s="1"/>
  <c r="FO342" i="9" s="1"/>
  <c r="EK342" i="9" s="1"/>
  <c r="DX342" i="9"/>
  <c r="FD342" i="9" s="1"/>
  <c r="DE342" i="9"/>
  <c r="DD342" i="9"/>
  <c r="CQ342" i="9"/>
  <c r="CP342" i="9"/>
  <c r="CR342" i="9" s="1"/>
  <c r="CO342" i="9"/>
  <c r="CN342" i="9"/>
  <c r="CK342" i="9"/>
  <c r="CJ342" i="9"/>
  <c r="CG342" i="9"/>
  <c r="CF342" i="9"/>
  <c r="GH342" i="9" s="1"/>
  <c r="CA342" i="9"/>
  <c r="CS342" i="9" s="1"/>
  <c r="BZ342" i="9"/>
  <c r="BY342" i="9"/>
  <c r="BX342" i="9"/>
  <c r="BU342" i="9"/>
  <c r="DA342" i="9" s="1"/>
  <c r="BT342" i="9"/>
  <c r="CZ342" i="9" s="1"/>
  <c r="BQ342" i="9"/>
  <c r="CW342" i="9" s="1"/>
  <c r="DG342" i="9" s="1"/>
  <c r="CC342" i="9" s="1"/>
  <c r="DI342" i="9" s="1"/>
  <c r="BP342" i="9"/>
  <c r="CV342" i="9" s="1"/>
  <c r="BH342" i="9"/>
  <c r="BE342" i="9"/>
  <c r="BD342" i="9"/>
  <c r="AS342" i="9"/>
  <c r="AR342" i="9"/>
  <c r="AO342" i="9"/>
  <c r="AN342" i="9"/>
  <c r="GP342" i="9" s="1"/>
  <c r="AK342" i="9"/>
  <c r="AJ342" i="9"/>
  <c r="AE342" i="9"/>
  <c r="DK342" i="9" s="1"/>
  <c r="AD342" i="9"/>
  <c r="AC342" i="9"/>
  <c r="BI342" i="9" s="1"/>
  <c r="AB342" i="9"/>
  <c r="Y342" i="9"/>
  <c r="X342" i="9"/>
  <c r="U342" i="9"/>
  <c r="BA342" i="9" s="1"/>
  <c r="T342" i="9"/>
  <c r="AZ342" i="9" s="1"/>
  <c r="BJ342" i="9" s="1"/>
  <c r="AF342" i="9" s="1"/>
  <c r="BL342" i="9" s="1"/>
  <c r="Q342" i="9"/>
  <c r="O342" i="9"/>
  <c r="N342" i="9"/>
  <c r="K342" i="9"/>
  <c r="J342" i="9"/>
  <c r="HC341" i="9"/>
  <c r="HG341" i="9" s="1"/>
  <c r="HB341" i="9"/>
  <c r="HF341" i="9" s="1"/>
  <c r="GM341" i="9"/>
  <c r="GQ341" i="9" s="1"/>
  <c r="GL341" i="9"/>
  <c r="GE341" i="9"/>
  <c r="GI341" i="9" s="1"/>
  <c r="GD341" i="9"/>
  <c r="GH341" i="9" s="1"/>
  <c r="GC341" i="9"/>
  <c r="GB341" i="9"/>
  <c r="FY341" i="9"/>
  <c r="FX341" i="9"/>
  <c r="FU341" i="9"/>
  <c r="FT341" i="9"/>
  <c r="FH341" i="9"/>
  <c r="FE341" i="9"/>
  <c r="FD341" i="9"/>
  <c r="FN341" i="9" s="1"/>
  <c r="EJ341" i="9" s="1"/>
  <c r="EW341" i="9"/>
  <c r="EV341" i="9"/>
  <c r="ES341" i="9"/>
  <c r="ER341" i="9"/>
  <c r="EO341" i="9"/>
  <c r="EN341" i="9"/>
  <c r="EI341" i="9"/>
  <c r="EH341" i="9"/>
  <c r="EG341" i="9"/>
  <c r="FM341" i="9" s="1"/>
  <c r="EF341" i="9"/>
  <c r="FL341" i="9" s="1"/>
  <c r="EC341" i="9"/>
  <c r="FI341" i="9" s="1"/>
  <c r="EB341" i="9"/>
  <c r="DY341" i="9"/>
  <c r="DX341" i="9"/>
  <c r="DJ341" i="9"/>
  <c r="DD341" i="9"/>
  <c r="DA341" i="9"/>
  <c r="CZ341" i="9"/>
  <c r="CO341" i="9"/>
  <c r="CN341" i="9"/>
  <c r="CK341" i="9"/>
  <c r="CJ341" i="9"/>
  <c r="CG341" i="9"/>
  <c r="CF341" i="9"/>
  <c r="CA341" i="9"/>
  <c r="BZ341" i="9"/>
  <c r="BY341" i="9"/>
  <c r="DE341" i="9" s="1"/>
  <c r="BX341" i="9"/>
  <c r="BU341" i="9"/>
  <c r="BT341" i="9"/>
  <c r="BQ341" i="9"/>
  <c r="CW341" i="9" s="1"/>
  <c r="DG341" i="9" s="1"/>
  <c r="CC341" i="9" s="1"/>
  <c r="DI341" i="9" s="1"/>
  <c r="BP341" i="9"/>
  <c r="CV341" i="9" s="1"/>
  <c r="DF341" i="9" s="1"/>
  <c r="CB341" i="9" s="1"/>
  <c r="DH341" i="9" s="1"/>
  <c r="BD341" i="9"/>
  <c r="BA341" i="9"/>
  <c r="AZ341" i="9"/>
  <c r="AS341" i="9"/>
  <c r="AR341" i="9"/>
  <c r="AO341" i="9"/>
  <c r="AN341" i="9"/>
  <c r="AK341" i="9"/>
  <c r="AJ341" i="9"/>
  <c r="AE341" i="9"/>
  <c r="AD341" i="9"/>
  <c r="AC341" i="9"/>
  <c r="BI341" i="9" s="1"/>
  <c r="AB341" i="9"/>
  <c r="Y341" i="9"/>
  <c r="GO341" i="9" s="1"/>
  <c r="X341" i="9"/>
  <c r="GN341" i="9" s="1"/>
  <c r="U341" i="9"/>
  <c r="GG341" i="9" s="1"/>
  <c r="T341" i="9"/>
  <c r="O341" i="9"/>
  <c r="N341" i="9"/>
  <c r="K341" i="9"/>
  <c r="J341" i="9"/>
  <c r="HC340" i="9"/>
  <c r="HG340" i="9" s="1"/>
  <c r="HB340" i="9"/>
  <c r="HF340" i="9" s="1"/>
  <c r="GM340" i="9"/>
  <c r="GQ340" i="9" s="1"/>
  <c r="GL340" i="9"/>
  <c r="GP340" i="9" s="1"/>
  <c r="GE340" i="9"/>
  <c r="GI340" i="9" s="1"/>
  <c r="GD340" i="9"/>
  <c r="GH340" i="9" s="1"/>
  <c r="GC340" i="9"/>
  <c r="GB340" i="9"/>
  <c r="FY340" i="9"/>
  <c r="FX340" i="9"/>
  <c r="FU340" i="9"/>
  <c r="FT340" i="9"/>
  <c r="FD340" i="9"/>
  <c r="EW340" i="9"/>
  <c r="EV340" i="9"/>
  <c r="ES340" i="9"/>
  <c r="ER340" i="9"/>
  <c r="EO340" i="9"/>
  <c r="EY340" i="9" s="1"/>
  <c r="FA340" i="9" s="1"/>
  <c r="EN340" i="9"/>
  <c r="EX340" i="9" s="1"/>
  <c r="EZ340" i="9" s="1"/>
  <c r="EI340" i="9"/>
  <c r="EH340" i="9"/>
  <c r="EG340" i="9"/>
  <c r="FM340" i="9" s="1"/>
  <c r="EF340" i="9"/>
  <c r="FL340" i="9" s="1"/>
  <c r="EC340" i="9"/>
  <c r="FI340" i="9" s="1"/>
  <c r="EB340" i="9"/>
  <c r="FH340" i="9" s="1"/>
  <c r="FN340" i="9" s="1"/>
  <c r="DY340" i="9"/>
  <c r="FE340" i="9" s="1"/>
  <c r="DX340" i="9"/>
  <c r="CZ340" i="9"/>
  <c r="CW340" i="9"/>
  <c r="CV340" i="9"/>
  <c r="DF340" i="9" s="1"/>
  <c r="CB340" i="9" s="1"/>
  <c r="DH340" i="9" s="1"/>
  <c r="CO340" i="9"/>
  <c r="CN340" i="9"/>
  <c r="CK340" i="9"/>
  <c r="CJ340" i="9"/>
  <c r="CG340" i="9"/>
  <c r="CF340" i="9"/>
  <c r="CA340" i="9"/>
  <c r="BZ340" i="9"/>
  <c r="BY340" i="9"/>
  <c r="DE340" i="9" s="1"/>
  <c r="BX340" i="9"/>
  <c r="DD340" i="9" s="1"/>
  <c r="BU340" i="9"/>
  <c r="DA340" i="9" s="1"/>
  <c r="BT340" i="9"/>
  <c r="BQ340" i="9"/>
  <c r="BP340" i="9"/>
  <c r="AZ340" i="9"/>
  <c r="AV340" i="9"/>
  <c r="AS340" i="9"/>
  <c r="AR340" i="9"/>
  <c r="AO340" i="9"/>
  <c r="AN340" i="9"/>
  <c r="AK340" i="9"/>
  <c r="AU340" i="9" s="1"/>
  <c r="AW340" i="9" s="1"/>
  <c r="AJ340" i="9"/>
  <c r="AT340" i="9" s="1"/>
  <c r="AE340" i="9"/>
  <c r="AD340" i="9"/>
  <c r="AC340" i="9"/>
  <c r="BI340" i="9" s="1"/>
  <c r="AB340" i="9"/>
  <c r="BH340" i="9" s="1"/>
  <c r="Y340" i="9"/>
  <c r="GO340" i="9" s="1"/>
  <c r="X340" i="9"/>
  <c r="U340" i="9"/>
  <c r="GG340" i="9" s="1"/>
  <c r="T340" i="9"/>
  <c r="GF340" i="9" s="1"/>
  <c r="GJ340" i="9" s="1"/>
  <c r="O340" i="9"/>
  <c r="N340" i="9"/>
  <c r="K340" i="9"/>
  <c r="J340" i="9"/>
  <c r="HG339" i="9"/>
  <c r="HF339" i="9"/>
  <c r="HC339" i="9"/>
  <c r="HB339" i="9"/>
  <c r="GQ339" i="9"/>
  <c r="GP339" i="9"/>
  <c r="GM339" i="9"/>
  <c r="GU339" i="9" s="1"/>
  <c r="GY339" i="9" s="1"/>
  <c r="GL339" i="9"/>
  <c r="GT339" i="9" s="1"/>
  <c r="GX339" i="9" s="1"/>
  <c r="GH339" i="9"/>
  <c r="GE339" i="9"/>
  <c r="GD339" i="9"/>
  <c r="GC339" i="9"/>
  <c r="GB339" i="9"/>
  <c r="FY339" i="9"/>
  <c r="FX339" i="9"/>
  <c r="FU339" i="9"/>
  <c r="FT339" i="9"/>
  <c r="FM339" i="9"/>
  <c r="FL339" i="9"/>
  <c r="EY339" i="9"/>
  <c r="EX339" i="9"/>
  <c r="EZ339" i="9" s="1"/>
  <c r="EW339" i="9"/>
  <c r="EV339" i="9"/>
  <c r="ES339" i="9"/>
  <c r="ER339" i="9"/>
  <c r="EO339" i="9"/>
  <c r="EN339" i="9"/>
  <c r="EI339" i="9"/>
  <c r="EH339" i="9"/>
  <c r="EG339" i="9"/>
  <c r="EF339" i="9"/>
  <c r="EC339" i="9"/>
  <c r="FI339" i="9" s="1"/>
  <c r="EB339" i="9"/>
  <c r="FH339" i="9" s="1"/>
  <c r="DY339" i="9"/>
  <c r="FE339" i="9" s="1"/>
  <c r="FO339" i="9" s="1"/>
  <c r="EK339" i="9" s="1"/>
  <c r="DX339" i="9"/>
  <c r="FD339" i="9" s="1"/>
  <c r="FN339" i="9" s="1"/>
  <c r="EJ339" i="9" s="1"/>
  <c r="CV339" i="9"/>
  <c r="CR339" i="9"/>
  <c r="CO339" i="9"/>
  <c r="CN339" i="9"/>
  <c r="CK339" i="9"/>
  <c r="CJ339" i="9"/>
  <c r="CG339" i="9"/>
  <c r="GI339" i="9" s="1"/>
  <c r="CF339" i="9"/>
  <c r="CP339" i="9" s="1"/>
  <c r="CA339" i="9"/>
  <c r="BZ339" i="9"/>
  <c r="BY339" i="9"/>
  <c r="DE339" i="9" s="1"/>
  <c r="BX339" i="9"/>
  <c r="DD339" i="9" s="1"/>
  <c r="BU339" i="9"/>
  <c r="DA339" i="9" s="1"/>
  <c r="DG339" i="9" s="1"/>
  <c r="CC339" i="9" s="1"/>
  <c r="DI339" i="9" s="1"/>
  <c r="BT339" i="9"/>
  <c r="CZ339" i="9" s="1"/>
  <c r="DF339" i="9" s="1"/>
  <c r="CB339" i="9" s="1"/>
  <c r="DH339" i="9" s="1"/>
  <c r="BQ339" i="9"/>
  <c r="CW339" i="9" s="1"/>
  <c r="BP339" i="9"/>
  <c r="BI339" i="9"/>
  <c r="BH339" i="9"/>
  <c r="AU339" i="9"/>
  <c r="AT339" i="9"/>
  <c r="AV339" i="9" s="1"/>
  <c r="AS339" i="9"/>
  <c r="AR339" i="9"/>
  <c r="AO339" i="9"/>
  <c r="AN339" i="9"/>
  <c r="AK339" i="9"/>
  <c r="AJ339" i="9"/>
  <c r="AE339" i="9"/>
  <c r="DK339" i="9" s="1"/>
  <c r="AD339" i="9"/>
  <c r="DJ339" i="9" s="1"/>
  <c r="AC339" i="9"/>
  <c r="HE339" i="9" s="1"/>
  <c r="HI339" i="9" s="1"/>
  <c r="AB339" i="9"/>
  <c r="HD339" i="9" s="1"/>
  <c r="HH339" i="9" s="1"/>
  <c r="Y339" i="9"/>
  <c r="X339" i="9"/>
  <c r="U339" i="9"/>
  <c r="T339" i="9"/>
  <c r="O339" i="9"/>
  <c r="N339" i="9"/>
  <c r="K339" i="9"/>
  <c r="J339" i="9"/>
  <c r="HF338" i="9"/>
  <c r="HE338" i="9"/>
  <c r="HI338" i="9" s="1"/>
  <c r="HD338" i="9"/>
  <c r="HH338" i="9" s="1"/>
  <c r="HC338" i="9"/>
  <c r="HG338" i="9" s="1"/>
  <c r="HB338" i="9"/>
  <c r="GO338" i="9"/>
  <c r="GN338" i="9"/>
  <c r="GR338" i="9" s="1"/>
  <c r="GM338" i="9"/>
  <c r="GU338" i="9" s="1"/>
  <c r="GL338" i="9"/>
  <c r="GT338" i="9" s="1"/>
  <c r="GX338" i="9" s="1"/>
  <c r="GG338" i="9"/>
  <c r="GK338" i="9" s="1"/>
  <c r="GE338" i="9"/>
  <c r="GI338" i="9" s="1"/>
  <c r="GD338" i="9"/>
  <c r="GC338" i="9"/>
  <c r="GB338" i="9"/>
  <c r="FY338" i="9"/>
  <c r="FX338" i="9"/>
  <c r="FU338" i="9"/>
  <c r="Q338" i="9" s="1"/>
  <c r="FT338" i="9"/>
  <c r="FL338" i="9"/>
  <c r="FI338" i="9"/>
  <c r="FH338" i="9"/>
  <c r="EW338" i="9"/>
  <c r="EV338" i="9"/>
  <c r="ES338" i="9"/>
  <c r="ER338" i="9"/>
  <c r="EO338" i="9"/>
  <c r="EN338" i="9"/>
  <c r="EI338" i="9"/>
  <c r="EH338" i="9"/>
  <c r="EG338" i="9"/>
  <c r="FM338" i="9" s="1"/>
  <c r="EF338" i="9"/>
  <c r="EC338" i="9"/>
  <c r="EB338" i="9"/>
  <c r="DY338" i="9"/>
  <c r="FE338" i="9" s="1"/>
  <c r="DX338" i="9"/>
  <c r="FD338" i="9" s="1"/>
  <c r="DE338" i="9"/>
  <c r="DD338" i="9"/>
  <c r="DA338" i="9"/>
  <c r="CQ338" i="9"/>
  <c r="CP338" i="9"/>
  <c r="CR338" i="9" s="1"/>
  <c r="CO338" i="9"/>
  <c r="CN338" i="9"/>
  <c r="CK338" i="9"/>
  <c r="CJ338" i="9"/>
  <c r="CG338" i="9"/>
  <c r="CF338" i="9"/>
  <c r="GH338" i="9" s="1"/>
  <c r="CA338" i="9"/>
  <c r="CS338" i="9" s="1"/>
  <c r="BZ338" i="9"/>
  <c r="BY338" i="9"/>
  <c r="BX338" i="9"/>
  <c r="BU338" i="9"/>
  <c r="BT338" i="9"/>
  <c r="CZ338" i="9" s="1"/>
  <c r="BQ338" i="9"/>
  <c r="CW338" i="9" s="1"/>
  <c r="BP338" i="9"/>
  <c r="CV338" i="9" s="1"/>
  <c r="BH338" i="9"/>
  <c r="BE338" i="9"/>
  <c r="BD338" i="9"/>
  <c r="BA338" i="9"/>
  <c r="AS338" i="9"/>
  <c r="AR338" i="9"/>
  <c r="AO338" i="9"/>
  <c r="AN338" i="9"/>
  <c r="GP338" i="9" s="1"/>
  <c r="AK338" i="9"/>
  <c r="AJ338" i="9"/>
  <c r="AE338" i="9"/>
  <c r="AD338" i="9"/>
  <c r="AC338" i="9"/>
  <c r="BI338" i="9" s="1"/>
  <c r="AB338" i="9"/>
  <c r="Y338" i="9"/>
  <c r="X338" i="9"/>
  <c r="U338" i="9"/>
  <c r="T338" i="9"/>
  <c r="AZ338" i="9" s="1"/>
  <c r="BJ338" i="9" s="1"/>
  <c r="AF338" i="9" s="1"/>
  <c r="BL338" i="9" s="1"/>
  <c r="P338" i="9"/>
  <c r="O338" i="9"/>
  <c r="N338" i="9"/>
  <c r="K338" i="9"/>
  <c r="J338" i="9"/>
  <c r="HC337" i="9"/>
  <c r="HG337" i="9" s="1"/>
  <c r="HB337" i="9"/>
  <c r="HF337" i="9" s="1"/>
  <c r="GU337" i="9"/>
  <c r="GM337" i="9"/>
  <c r="GL337" i="9"/>
  <c r="GE337" i="9"/>
  <c r="GI337" i="9" s="1"/>
  <c r="GD337" i="9"/>
  <c r="GH337" i="9" s="1"/>
  <c r="GC337" i="9"/>
  <c r="GB337" i="9"/>
  <c r="FY337" i="9"/>
  <c r="FX337" i="9"/>
  <c r="FU337" i="9"/>
  <c r="FT337" i="9"/>
  <c r="FP337" i="9"/>
  <c r="FH337" i="9"/>
  <c r="FE337" i="9"/>
  <c r="FO337" i="9" s="1"/>
  <c r="EK337" i="9" s="1"/>
  <c r="FD337" i="9"/>
  <c r="FN337" i="9" s="1"/>
  <c r="EJ337" i="9" s="1"/>
  <c r="EW337" i="9"/>
  <c r="EV337" i="9"/>
  <c r="ES337" i="9"/>
  <c r="ER337" i="9"/>
  <c r="EO337" i="9"/>
  <c r="EN337" i="9"/>
  <c r="EI337" i="9"/>
  <c r="EY337" i="9" s="1"/>
  <c r="FA337" i="9" s="1"/>
  <c r="EH337" i="9"/>
  <c r="EG337" i="9"/>
  <c r="FM337" i="9" s="1"/>
  <c r="EF337" i="9"/>
  <c r="FL337" i="9" s="1"/>
  <c r="EC337" i="9"/>
  <c r="FI337" i="9" s="1"/>
  <c r="EB337" i="9"/>
  <c r="DY337" i="9"/>
  <c r="DX337" i="9"/>
  <c r="DD337" i="9"/>
  <c r="DA337" i="9"/>
  <c r="CZ337" i="9"/>
  <c r="CO337" i="9"/>
  <c r="CN337" i="9"/>
  <c r="CK337" i="9"/>
  <c r="CJ337" i="9"/>
  <c r="CG337" i="9"/>
  <c r="CF337" i="9"/>
  <c r="CA337" i="9"/>
  <c r="BZ337" i="9"/>
  <c r="BY337" i="9"/>
  <c r="DE337" i="9" s="1"/>
  <c r="BX337" i="9"/>
  <c r="BU337" i="9"/>
  <c r="BT337" i="9"/>
  <c r="BQ337" i="9"/>
  <c r="CW337" i="9" s="1"/>
  <c r="BP337" i="9"/>
  <c r="CV337" i="9" s="1"/>
  <c r="BD337" i="9"/>
  <c r="BA337" i="9"/>
  <c r="AZ337" i="9"/>
  <c r="AS337" i="9"/>
  <c r="AR337" i="9"/>
  <c r="AO337" i="9"/>
  <c r="AN337" i="9"/>
  <c r="AK337" i="9"/>
  <c r="AJ337" i="9"/>
  <c r="AE337" i="9"/>
  <c r="AU337" i="9" s="1"/>
  <c r="AW337" i="9" s="1"/>
  <c r="AD337" i="9"/>
  <c r="AC337" i="9"/>
  <c r="AB337" i="9"/>
  <c r="Y337" i="9"/>
  <c r="GO337" i="9" s="1"/>
  <c r="X337" i="9"/>
  <c r="GN337" i="9" s="1"/>
  <c r="U337" i="9"/>
  <c r="GG337" i="9" s="1"/>
  <c r="GK337" i="9" s="1"/>
  <c r="T337" i="9"/>
  <c r="O337" i="9"/>
  <c r="N337" i="9"/>
  <c r="K337" i="9"/>
  <c r="J337" i="9"/>
  <c r="HC336" i="9"/>
  <c r="HG336" i="9" s="1"/>
  <c r="HB336" i="9"/>
  <c r="HF336" i="9" s="1"/>
  <c r="GM336" i="9"/>
  <c r="GL336" i="9"/>
  <c r="GE336" i="9"/>
  <c r="GD336" i="9"/>
  <c r="GH336" i="9" s="1"/>
  <c r="GC336" i="9"/>
  <c r="GB336" i="9"/>
  <c r="FY336" i="9"/>
  <c r="FX336" i="9"/>
  <c r="FU336" i="9"/>
  <c r="FT336" i="9"/>
  <c r="FD336" i="9"/>
  <c r="EW336" i="9"/>
  <c r="EV336" i="9"/>
  <c r="ES336" i="9"/>
  <c r="ER336" i="9"/>
  <c r="EO336" i="9"/>
  <c r="EN336" i="9"/>
  <c r="EX336" i="9" s="1"/>
  <c r="EZ336" i="9" s="1"/>
  <c r="EI336" i="9"/>
  <c r="EH336" i="9"/>
  <c r="EG336" i="9"/>
  <c r="FM336" i="9" s="1"/>
  <c r="EF336" i="9"/>
  <c r="FL336" i="9" s="1"/>
  <c r="FN336" i="9" s="1"/>
  <c r="EC336" i="9"/>
  <c r="FI336" i="9" s="1"/>
  <c r="EB336" i="9"/>
  <c r="FH336" i="9" s="1"/>
  <c r="DY336" i="9"/>
  <c r="FE336" i="9" s="1"/>
  <c r="FO336" i="9" s="1"/>
  <c r="EK336" i="9" s="1"/>
  <c r="DX336" i="9"/>
  <c r="DH336" i="9"/>
  <c r="CZ336" i="9"/>
  <c r="CW336" i="9"/>
  <c r="DG336" i="9" s="1"/>
  <c r="CC336" i="9" s="1"/>
  <c r="DI336" i="9" s="1"/>
  <c r="CV336" i="9"/>
  <c r="DF336" i="9" s="1"/>
  <c r="CB336" i="9" s="1"/>
  <c r="CO336" i="9"/>
  <c r="CN336" i="9"/>
  <c r="CK336" i="9"/>
  <c r="CJ336" i="9"/>
  <c r="CG336" i="9"/>
  <c r="CF336" i="9"/>
  <c r="CA336" i="9"/>
  <c r="BZ336" i="9"/>
  <c r="BY336" i="9"/>
  <c r="DE336" i="9" s="1"/>
  <c r="BX336" i="9"/>
  <c r="DD336" i="9" s="1"/>
  <c r="BU336" i="9"/>
  <c r="DA336" i="9" s="1"/>
  <c r="BT336" i="9"/>
  <c r="BQ336" i="9"/>
  <c r="BP336" i="9"/>
  <c r="AZ336" i="9"/>
  <c r="AS336" i="9"/>
  <c r="AR336" i="9"/>
  <c r="AO336" i="9"/>
  <c r="AN336" i="9"/>
  <c r="AK336" i="9"/>
  <c r="AJ336" i="9"/>
  <c r="AE336" i="9"/>
  <c r="AD336" i="9"/>
  <c r="AC336" i="9"/>
  <c r="BI336" i="9" s="1"/>
  <c r="AB336" i="9"/>
  <c r="Y336" i="9"/>
  <c r="X336" i="9"/>
  <c r="U336" i="9"/>
  <c r="GG336" i="9" s="1"/>
  <c r="T336" i="9"/>
  <c r="GF336" i="9" s="1"/>
  <c r="GJ336" i="9" s="1"/>
  <c r="O336" i="9"/>
  <c r="N336" i="9"/>
  <c r="K336" i="9"/>
  <c r="J336" i="9"/>
  <c r="HG335" i="9"/>
  <c r="HF335" i="9"/>
  <c r="HC335" i="9"/>
  <c r="HB335" i="9"/>
  <c r="GQ335" i="9"/>
  <c r="GM335" i="9"/>
  <c r="GU335" i="9" s="1"/>
  <c r="GL335" i="9"/>
  <c r="GT335" i="9" s="1"/>
  <c r="GH335" i="9"/>
  <c r="GX335" i="9" s="1"/>
  <c r="GE335" i="9"/>
  <c r="GD335" i="9"/>
  <c r="GC335" i="9"/>
  <c r="GB335" i="9"/>
  <c r="FY335" i="9"/>
  <c r="FX335" i="9"/>
  <c r="FU335" i="9"/>
  <c r="FT335" i="9"/>
  <c r="FM335" i="9"/>
  <c r="FL335" i="9"/>
  <c r="EY335" i="9"/>
  <c r="EW335" i="9"/>
  <c r="EV335" i="9"/>
  <c r="ES335" i="9"/>
  <c r="ER335" i="9"/>
  <c r="EO335" i="9"/>
  <c r="EN335" i="9"/>
  <c r="EX335" i="9" s="1"/>
  <c r="EZ335" i="9" s="1"/>
  <c r="EI335" i="9"/>
  <c r="EH335" i="9"/>
  <c r="EG335" i="9"/>
  <c r="EF335" i="9"/>
  <c r="EC335" i="9"/>
  <c r="FI335" i="9" s="1"/>
  <c r="EB335" i="9"/>
  <c r="FH335" i="9" s="1"/>
  <c r="DY335" i="9"/>
  <c r="FE335" i="9" s="1"/>
  <c r="DX335" i="9"/>
  <c r="FD335" i="9" s="1"/>
  <c r="FN335" i="9" s="1"/>
  <c r="EJ335" i="9" s="1"/>
  <c r="CO335" i="9"/>
  <c r="CN335" i="9"/>
  <c r="CK335" i="9"/>
  <c r="CJ335" i="9"/>
  <c r="GP335" i="9" s="1"/>
  <c r="CG335" i="9"/>
  <c r="GI335" i="9" s="1"/>
  <c r="CF335" i="9"/>
  <c r="CA335" i="9"/>
  <c r="BZ335" i="9"/>
  <c r="BY335" i="9"/>
  <c r="DE335" i="9" s="1"/>
  <c r="DG335" i="9" s="1"/>
  <c r="CC335" i="9" s="1"/>
  <c r="DI335" i="9" s="1"/>
  <c r="BX335" i="9"/>
  <c r="DD335" i="9" s="1"/>
  <c r="BU335" i="9"/>
  <c r="DA335" i="9" s="1"/>
  <c r="BT335" i="9"/>
  <c r="CZ335" i="9" s="1"/>
  <c r="BQ335" i="9"/>
  <c r="CW335" i="9" s="1"/>
  <c r="BP335" i="9"/>
  <c r="CV335" i="9" s="1"/>
  <c r="DF335" i="9" s="1"/>
  <c r="CB335" i="9" s="1"/>
  <c r="DH335" i="9" s="1"/>
  <c r="BI335" i="9"/>
  <c r="BH335" i="9"/>
  <c r="AU335" i="9"/>
  <c r="AS335" i="9"/>
  <c r="AR335" i="9"/>
  <c r="AO335" i="9"/>
  <c r="AN335" i="9"/>
  <c r="AK335" i="9"/>
  <c r="AJ335" i="9"/>
  <c r="AT335" i="9" s="1"/>
  <c r="AV335" i="9" s="1"/>
  <c r="AE335" i="9"/>
  <c r="DK335" i="9" s="1"/>
  <c r="AD335" i="9"/>
  <c r="DJ335" i="9" s="1"/>
  <c r="AC335" i="9"/>
  <c r="HE335" i="9" s="1"/>
  <c r="HI335" i="9" s="1"/>
  <c r="AB335" i="9"/>
  <c r="HD335" i="9" s="1"/>
  <c r="HH335" i="9" s="1"/>
  <c r="Y335" i="9"/>
  <c r="X335" i="9"/>
  <c r="U335" i="9"/>
  <c r="T335" i="9"/>
  <c r="P335" i="9" s="1"/>
  <c r="O335" i="9"/>
  <c r="N335" i="9"/>
  <c r="K335" i="9"/>
  <c r="J335" i="9"/>
  <c r="HC334" i="9"/>
  <c r="HG334" i="9" s="1"/>
  <c r="HB334" i="9"/>
  <c r="HF334" i="9" s="1"/>
  <c r="GN334" i="9"/>
  <c r="GV334" i="9" s="1"/>
  <c r="GM334" i="9"/>
  <c r="GU334" i="9" s="1"/>
  <c r="GL334" i="9"/>
  <c r="GP334" i="9" s="1"/>
  <c r="GG334" i="9"/>
  <c r="GE334" i="9"/>
  <c r="GD334" i="9"/>
  <c r="GT334" i="9" s="1"/>
  <c r="GC334" i="9"/>
  <c r="GB334" i="9"/>
  <c r="FY334" i="9"/>
  <c r="FX334" i="9"/>
  <c r="FU334" i="9"/>
  <c r="FT334" i="9"/>
  <c r="EW334" i="9"/>
  <c r="EV334" i="9"/>
  <c r="ES334" i="9"/>
  <c r="ER334" i="9"/>
  <c r="EO334" i="9"/>
  <c r="EN334" i="9"/>
  <c r="EI334" i="9"/>
  <c r="EH334" i="9"/>
  <c r="EX334" i="9" s="1"/>
  <c r="EZ334" i="9" s="1"/>
  <c r="EG334" i="9"/>
  <c r="FM334" i="9" s="1"/>
  <c r="EF334" i="9"/>
  <c r="FL334" i="9" s="1"/>
  <c r="EC334" i="9"/>
  <c r="FI334" i="9" s="1"/>
  <c r="EB334" i="9"/>
  <c r="FH334" i="9" s="1"/>
  <c r="DY334" i="9"/>
  <c r="FE334" i="9" s="1"/>
  <c r="DX334" i="9"/>
  <c r="FD334" i="9" s="1"/>
  <c r="DE334" i="9"/>
  <c r="CZ334" i="9"/>
  <c r="CV334" i="9"/>
  <c r="CO334" i="9"/>
  <c r="CN334" i="9"/>
  <c r="CK334" i="9"/>
  <c r="CJ334" i="9"/>
  <c r="CG334" i="9"/>
  <c r="CF334" i="9"/>
  <c r="CA334" i="9"/>
  <c r="CQ334" i="9" s="1"/>
  <c r="CS334" i="9" s="1"/>
  <c r="BZ334" i="9"/>
  <c r="BY334" i="9"/>
  <c r="BX334" i="9"/>
  <c r="DD334" i="9" s="1"/>
  <c r="BU334" i="9"/>
  <c r="GO334" i="9" s="1"/>
  <c r="BT334" i="9"/>
  <c r="BQ334" i="9"/>
  <c r="CW334" i="9" s="1"/>
  <c r="BP334" i="9"/>
  <c r="BI334" i="9"/>
  <c r="BE334" i="9"/>
  <c r="AZ334" i="9"/>
  <c r="AU334" i="9"/>
  <c r="AS334" i="9"/>
  <c r="AR334" i="9"/>
  <c r="AO334" i="9"/>
  <c r="AN334" i="9"/>
  <c r="AK334" i="9"/>
  <c r="AJ334" i="9"/>
  <c r="AT334" i="9" s="1"/>
  <c r="AV334" i="9" s="1"/>
  <c r="AE334" i="9"/>
  <c r="AD334" i="9"/>
  <c r="DJ334" i="9" s="1"/>
  <c r="AC334" i="9"/>
  <c r="HE334" i="9" s="1"/>
  <c r="HI334" i="9" s="1"/>
  <c r="AB334" i="9"/>
  <c r="BH334" i="9" s="1"/>
  <c r="Y334" i="9"/>
  <c r="X334" i="9"/>
  <c r="BD334" i="9" s="1"/>
  <c r="U334" i="9"/>
  <c r="Q334" i="9" s="1"/>
  <c r="T334" i="9"/>
  <c r="GF334" i="9" s="1"/>
  <c r="O334" i="9"/>
  <c r="N334" i="9"/>
  <c r="K334" i="9"/>
  <c r="J334" i="9"/>
  <c r="HF333" i="9"/>
  <c r="HC333" i="9"/>
  <c r="HG333" i="9" s="1"/>
  <c r="HB333" i="9"/>
  <c r="GO333" i="9"/>
  <c r="GM333" i="9"/>
  <c r="GQ333" i="9" s="1"/>
  <c r="GL333" i="9"/>
  <c r="GT333" i="9" s="1"/>
  <c r="GE333" i="9"/>
  <c r="GI333" i="9" s="1"/>
  <c r="GD333" i="9"/>
  <c r="GC333" i="9"/>
  <c r="GB333" i="9"/>
  <c r="FY333" i="9"/>
  <c r="FX333" i="9"/>
  <c r="FU333" i="9"/>
  <c r="FT333" i="9"/>
  <c r="FL333" i="9"/>
  <c r="FI333" i="9"/>
  <c r="FO333" i="9" s="1"/>
  <c r="EK333" i="9" s="1"/>
  <c r="FE333" i="9"/>
  <c r="EW333" i="9"/>
  <c r="EV333" i="9"/>
  <c r="ES333" i="9"/>
  <c r="ER333" i="9"/>
  <c r="EO333" i="9"/>
  <c r="EN333" i="9"/>
  <c r="EX333" i="9" s="1"/>
  <c r="EZ333" i="9" s="1"/>
  <c r="EI333" i="9"/>
  <c r="EY333" i="9" s="1"/>
  <c r="EH333" i="9"/>
  <c r="EG333" i="9"/>
  <c r="FM333" i="9" s="1"/>
  <c r="EF333" i="9"/>
  <c r="EC333" i="9"/>
  <c r="EB333" i="9"/>
  <c r="FH333" i="9" s="1"/>
  <c r="DY333" i="9"/>
  <c r="DX333" i="9"/>
  <c r="FD333" i="9" s="1"/>
  <c r="FN333" i="9" s="1"/>
  <c r="EJ333" i="9" s="1"/>
  <c r="DE333" i="9"/>
  <c r="DA333" i="9"/>
  <c r="CV333" i="9"/>
  <c r="DF333" i="9" s="1"/>
  <c r="CB333" i="9" s="1"/>
  <c r="DH333" i="9" s="1"/>
  <c r="CO333" i="9"/>
  <c r="CN333" i="9"/>
  <c r="CK333" i="9"/>
  <c r="CJ333" i="9"/>
  <c r="GP333" i="9" s="1"/>
  <c r="CG333" i="9"/>
  <c r="CF333" i="9"/>
  <c r="CP333" i="9" s="1"/>
  <c r="CR333" i="9" s="1"/>
  <c r="CA333" i="9"/>
  <c r="BZ333" i="9"/>
  <c r="BY333" i="9"/>
  <c r="BX333" i="9"/>
  <c r="DD333" i="9" s="1"/>
  <c r="BU333" i="9"/>
  <c r="BT333" i="9"/>
  <c r="CZ333" i="9" s="1"/>
  <c r="BQ333" i="9"/>
  <c r="GG333" i="9" s="1"/>
  <c r="BP333" i="9"/>
  <c r="BH333" i="9"/>
  <c r="BE333" i="9"/>
  <c r="BA333" i="9"/>
  <c r="BK333" i="9" s="1"/>
  <c r="AG333" i="9" s="1"/>
  <c r="AS333" i="9"/>
  <c r="AR333" i="9"/>
  <c r="AO333" i="9"/>
  <c r="AN333" i="9"/>
  <c r="AK333" i="9"/>
  <c r="AJ333" i="9"/>
  <c r="GH333" i="9" s="1"/>
  <c r="AE333" i="9"/>
  <c r="AU333" i="9" s="1"/>
  <c r="AD333" i="9"/>
  <c r="DJ333" i="9" s="1"/>
  <c r="AC333" i="9"/>
  <c r="BI333" i="9" s="1"/>
  <c r="AB333" i="9"/>
  <c r="HD333" i="9" s="1"/>
  <c r="HH333" i="9" s="1"/>
  <c r="Y333" i="9"/>
  <c r="X333" i="9"/>
  <c r="GN333" i="9" s="1"/>
  <c r="U333" i="9"/>
  <c r="T333" i="9"/>
  <c r="GF333" i="9" s="1"/>
  <c r="O333" i="9"/>
  <c r="N333" i="9"/>
  <c r="K333" i="9"/>
  <c r="J333" i="9"/>
  <c r="HF332" i="9"/>
  <c r="HD332" i="9"/>
  <c r="HH332" i="9" s="1"/>
  <c r="HC332" i="9"/>
  <c r="HG332" i="9" s="1"/>
  <c r="HB332" i="9"/>
  <c r="GP332" i="9"/>
  <c r="GM332" i="9"/>
  <c r="GU332" i="9" s="1"/>
  <c r="GL332" i="9"/>
  <c r="GT332" i="9" s="1"/>
  <c r="GE332" i="9"/>
  <c r="GI332" i="9" s="1"/>
  <c r="GD332" i="9"/>
  <c r="GC332" i="9"/>
  <c r="GB332" i="9"/>
  <c r="FY332" i="9"/>
  <c r="FX332" i="9"/>
  <c r="FU332" i="9"/>
  <c r="FT332" i="9"/>
  <c r="FL332" i="9"/>
  <c r="FH332" i="9"/>
  <c r="FE332" i="9"/>
  <c r="EX332" i="9"/>
  <c r="EW332" i="9"/>
  <c r="EV332" i="9"/>
  <c r="ES332" i="9"/>
  <c r="ER332" i="9"/>
  <c r="EO332" i="9"/>
  <c r="EY332" i="9" s="1"/>
  <c r="FA332" i="9" s="1"/>
  <c r="EN332" i="9"/>
  <c r="EI332" i="9"/>
  <c r="EH332" i="9"/>
  <c r="FP332" i="9" s="1"/>
  <c r="EG332" i="9"/>
  <c r="FM332" i="9" s="1"/>
  <c r="EF332" i="9"/>
  <c r="EC332" i="9"/>
  <c r="FI332" i="9" s="1"/>
  <c r="FO332" i="9" s="1"/>
  <c r="EB332" i="9"/>
  <c r="DY332" i="9"/>
  <c r="DX332" i="9"/>
  <c r="FD332" i="9" s="1"/>
  <c r="FN332" i="9" s="1"/>
  <c r="EJ332" i="9" s="1"/>
  <c r="DD332" i="9"/>
  <c r="DA332" i="9"/>
  <c r="CW332" i="9"/>
  <c r="DG332" i="9" s="1"/>
  <c r="CC332" i="9" s="1"/>
  <c r="DI332" i="9" s="1"/>
  <c r="CO332" i="9"/>
  <c r="CN332" i="9"/>
  <c r="CK332" i="9"/>
  <c r="CJ332" i="9"/>
  <c r="CG332" i="9"/>
  <c r="CF332" i="9"/>
  <c r="CP332" i="9" s="1"/>
  <c r="CR332" i="9" s="1"/>
  <c r="CA332" i="9"/>
  <c r="CQ332" i="9" s="1"/>
  <c r="BZ332" i="9"/>
  <c r="BY332" i="9"/>
  <c r="DE332" i="9" s="1"/>
  <c r="BX332" i="9"/>
  <c r="BU332" i="9"/>
  <c r="BT332" i="9"/>
  <c r="GN332" i="9" s="1"/>
  <c r="BQ332" i="9"/>
  <c r="BP332" i="9"/>
  <c r="CV332" i="9" s="1"/>
  <c r="BH332" i="9"/>
  <c r="BD332" i="9"/>
  <c r="BA332" i="9"/>
  <c r="AT332" i="9"/>
  <c r="AS332" i="9"/>
  <c r="AR332" i="9"/>
  <c r="AO332" i="9"/>
  <c r="AN332" i="9"/>
  <c r="AK332" i="9"/>
  <c r="AJ332" i="9"/>
  <c r="AE332" i="9"/>
  <c r="AU332" i="9" s="1"/>
  <c r="AW332" i="9" s="1"/>
  <c r="AD332" i="9"/>
  <c r="DJ332" i="9" s="1"/>
  <c r="AC332" i="9"/>
  <c r="HE332" i="9" s="1"/>
  <c r="HI332" i="9" s="1"/>
  <c r="AB332" i="9"/>
  <c r="Y332" i="9"/>
  <c r="GO332" i="9" s="1"/>
  <c r="X332" i="9"/>
  <c r="U332" i="9"/>
  <c r="GG332" i="9" s="1"/>
  <c r="GK332" i="9" s="1"/>
  <c r="T332" i="9"/>
  <c r="GF332" i="9" s="1"/>
  <c r="O332" i="9"/>
  <c r="N332" i="9"/>
  <c r="K332" i="9"/>
  <c r="J332" i="9"/>
  <c r="HG331" i="9"/>
  <c r="HD331" i="9"/>
  <c r="HH331" i="9" s="1"/>
  <c r="HC331" i="9"/>
  <c r="HB331" i="9"/>
  <c r="HF331" i="9" s="1"/>
  <c r="GQ331" i="9"/>
  <c r="GN331" i="9"/>
  <c r="GR331" i="9" s="1"/>
  <c r="GM331" i="9"/>
  <c r="GU331" i="9" s="1"/>
  <c r="GL331" i="9"/>
  <c r="GT331" i="9" s="1"/>
  <c r="GE331" i="9"/>
  <c r="GD331" i="9"/>
  <c r="GH331" i="9" s="1"/>
  <c r="GC331" i="9"/>
  <c r="GB331" i="9"/>
  <c r="FY331" i="9"/>
  <c r="FX331" i="9"/>
  <c r="FU331" i="9"/>
  <c r="FT331" i="9"/>
  <c r="FM331" i="9"/>
  <c r="FH331" i="9"/>
  <c r="FD331" i="9"/>
  <c r="EY331" i="9"/>
  <c r="FA331" i="9" s="1"/>
  <c r="EW331" i="9"/>
  <c r="EV331" i="9"/>
  <c r="ES331" i="9"/>
  <c r="ER331" i="9"/>
  <c r="EO331" i="9"/>
  <c r="EN331" i="9"/>
  <c r="EI331" i="9"/>
  <c r="EH331" i="9"/>
  <c r="EG331" i="9"/>
  <c r="EF331" i="9"/>
  <c r="FL331" i="9" s="1"/>
  <c r="EC331" i="9"/>
  <c r="FI331" i="9" s="1"/>
  <c r="EB331" i="9"/>
  <c r="DY331" i="9"/>
  <c r="FE331" i="9" s="1"/>
  <c r="DX331" i="9"/>
  <c r="DD331" i="9"/>
  <c r="CZ331" i="9"/>
  <c r="CW331" i="9"/>
  <c r="CP331" i="9"/>
  <c r="CO331" i="9"/>
  <c r="CN331" i="9"/>
  <c r="CK331" i="9"/>
  <c r="CJ331" i="9"/>
  <c r="CG331" i="9"/>
  <c r="GI331" i="9" s="1"/>
  <c r="CF331" i="9"/>
  <c r="CA331" i="9"/>
  <c r="CQ331" i="9" s="1"/>
  <c r="CS331" i="9" s="1"/>
  <c r="BZ331" i="9"/>
  <c r="CR331" i="9" s="1"/>
  <c r="BY331" i="9"/>
  <c r="DE331" i="9" s="1"/>
  <c r="BX331" i="9"/>
  <c r="BU331" i="9"/>
  <c r="DA331" i="9" s="1"/>
  <c r="BT331" i="9"/>
  <c r="BQ331" i="9"/>
  <c r="BP331" i="9"/>
  <c r="CV331" i="9" s="1"/>
  <c r="DF331" i="9" s="1"/>
  <c r="CB331" i="9" s="1"/>
  <c r="DH331" i="9" s="1"/>
  <c r="BI331" i="9"/>
  <c r="BD331" i="9"/>
  <c r="AZ331" i="9"/>
  <c r="AU331" i="9"/>
  <c r="AW331" i="9" s="1"/>
  <c r="AS331" i="9"/>
  <c r="AR331" i="9"/>
  <c r="AO331" i="9"/>
  <c r="AN331" i="9"/>
  <c r="AK331" i="9"/>
  <c r="AJ331" i="9"/>
  <c r="AE331" i="9"/>
  <c r="DK331" i="9" s="1"/>
  <c r="AD331" i="9"/>
  <c r="DJ331" i="9" s="1"/>
  <c r="AC331" i="9"/>
  <c r="HE331" i="9" s="1"/>
  <c r="HI331" i="9" s="1"/>
  <c r="AB331" i="9"/>
  <c r="BH331" i="9" s="1"/>
  <c r="Y331" i="9"/>
  <c r="GO331" i="9" s="1"/>
  <c r="X331" i="9"/>
  <c r="U331" i="9"/>
  <c r="BA331" i="9" s="1"/>
  <c r="T331" i="9"/>
  <c r="P331" i="9"/>
  <c r="O331" i="9"/>
  <c r="N331" i="9"/>
  <c r="K331" i="9"/>
  <c r="J331" i="9"/>
  <c r="HG330" i="9"/>
  <c r="HE330" i="9"/>
  <c r="HI330" i="9" s="1"/>
  <c r="HC330" i="9"/>
  <c r="HB330" i="9"/>
  <c r="HF330" i="9" s="1"/>
  <c r="GQ330" i="9"/>
  <c r="GO330" i="9"/>
  <c r="GM330" i="9"/>
  <c r="GU330" i="9" s="1"/>
  <c r="GY330" i="9" s="1"/>
  <c r="GL330" i="9"/>
  <c r="GP330" i="9" s="1"/>
  <c r="GE330" i="9"/>
  <c r="GD330" i="9"/>
  <c r="GH330" i="9" s="1"/>
  <c r="GC330" i="9"/>
  <c r="GB330" i="9"/>
  <c r="FY330" i="9"/>
  <c r="FX330" i="9"/>
  <c r="FU330" i="9"/>
  <c r="FT330" i="9"/>
  <c r="FM330" i="9"/>
  <c r="FI330" i="9"/>
  <c r="FD330" i="9"/>
  <c r="FN330" i="9" s="1"/>
  <c r="EW330" i="9"/>
  <c r="EV330" i="9"/>
  <c r="ES330" i="9"/>
  <c r="ER330" i="9"/>
  <c r="EO330" i="9"/>
  <c r="EN330" i="9"/>
  <c r="EX330" i="9" s="1"/>
  <c r="EZ330" i="9" s="1"/>
  <c r="EI330" i="9"/>
  <c r="EH330" i="9"/>
  <c r="EG330" i="9"/>
  <c r="EF330" i="9"/>
  <c r="FL330" i="9" s="1"/>
  <c r="EC330" i="9"/>
  <c r="EB330" i="9"/>
  <c r="FH330" i="9" s="1"/>
  <c r="DY330" i="9"/>
  <c r="FE330" i="9" s="1"/>
  <c r="FO330" i="9" s="1"/>
  <c r="EK330" i="9" s="1"/>
  <c r="DX330" i="9"/>
  <c r="DE330" i="9"/>
  <c r="CZ330" i="9"/>
  <c r="CV330" i="9"/>
  <c r="CQ330" i="9"/>
  <c r="CS330" i="9" s="1"/>
  <c r="CO330" i="9"/>
  <c r="CN330" i="9"/>
  <c r="CK330" i="9"/>
  <c r="CJ330" i="9"/>
  <c r="CG330" i="9"/>
  <c r="GI330" i="9" s="1"/>
  <c r="CF330" i="9"/>
  <c r="CA330" i="9"/>
  <c r="BZ330" i="9"/>
  <c r="BY330" i="9"/>
  <c r="BX330" i="9"/>
  <c r="DD330" i="9" s="1"/>
  <c r="BU330" i="9"/>
  <c r="DA330" i="9" s="1"/>
  <c r="BT330" i="9"/>
  <c r="BQ330" i="9"/>
  <c r="CW330" i="9" s="1"/>
  <c r="BP330" i="9"/>
  <c r="BI330" i="9"/>
  <c r="BE330" i="9"/>
  <c r="AZ330" i="9"/>
  <c r="AS330" i="9"/>
  <c r="AR330" i="9"/>
  <c r="AO330" i="9"/>
  <c r="AN330" i="9"/>
  <c r="AK330" i="9"/>
  <c r="AJ330" i="9"/>
  <c r="AT330" i="9" s="1"/>
  <c r="AV330" i="9" s="1"/>
  <c r="AE330" i="9"/>
  <c r="AD330" i="9"/>
  <c r="AC330" i="9"/>
  <c r="AB330" i="9"/>
  <c r="BH330" i="9" s="1"/>
  <c r="Y330" i="9"/>
  <c r="X330" i="9"/>
  <c r="GN330" i="9" s="1"/>
  <c r="U330" i="9"/>
  <c r="BA330" i="9" s="1"/>
  <c r="BK330" i="9" s="1"/>
  <c r="AG330" i="9" s="1"/>
  <c r="T330" i="9"/>
  <c r="GF330" i="9" s="1"/>
  <c r="GJ330" i="9" s="1"/>
  <c r="Q330" i="9"/>
  <c r="O330" i="9"/>
  <c r="N330" i="9"/>
  <c r="K330" i="9"/>
  <c r="J330" i="9"/>
  <c r="HF329" i="9"/>
  <c r="HC329" i="9"/>
  <c r="HG329" i="9" s="1"/>
  <c r="HB329" i="9"/>
  <c r="GO329" i="9"/>
  <c r="GM329" i="9"/>
  <c r="GQ329" i="9" s="1"/>
  <c r="GL329" i="9"/>
  <c r="GT329" i="9" s="1"/>
  <c r="GE329" i="9"/>
  <c r="GI329" i="9" s="1"/>
  <c r="GD329" i="9"/>
  <c r="GC329" i="9"/>
  <c r="GB329" i="9"/>
  <c r="FY329" i="9"/>
  <c r="FX329" i="9"/>
  <c r="FU329" i="9"/>
  <c r="FT329" i="9"/>
  <c r="FL329" i="9"/>
  <c r="FI329" i="9"/>
  <c r="FE329" i="9"/>
  <c r="EW329" i="9"/>
  <c r="EV329" i="9"/>
  <c r="ES329" i="9"/>
  <c r="ER329" i="9"/>
  <c r="EO329" i="9"/>
  <c r="EN329" i="9"/>
  <c r="EX329" i="9" s="1"/>
  <c r="EZ329" i="9" s="1"/>
  <c r="EI329" i="9"/>
  <c r="EY329" i="9" s="1"/>
  <c r="EH329" i="9"/>
  <c r="EG329" i="9"/>
  <c r="FM329" i="9" s="1"/>
  <c r="EF329" i="9"/>
  <c r="EC329" i="9"/>
  <c r="EB329" i="9"/>
  <c r="FH329" i="9" s="1"/>
  <c r="DY329" i="9"/>
  <c r="DX329" i="9"/>
  <c r="FD329" i="9" s="1"/>
  <c r="FN329" i="9" s="1"/>
  <c r="EJ329" i="9" s="1"/>
  <c r="DE329" i="9"/>
  <c r="DA329" i="9"/>
  <c r="CV329" i="9"/>
  <c r="DF329" i="9" s="1"/>
  <c r="CB329" i="9" s="1"/>
  <c r="DH329" i="9" s="1"/>
  <c r="CO329" i="9"/>
  <c r="CN329" i="9"/>
  <c r="CK329" i="9"/>
  <c r="CJ329" i="9"/>
  <c r="GP329" i="9" s="1"/>
  <c r="CG329" i="9"/>
  <c r="CF329" i="9"/>
  <c r="CP329" i="9" s="1"/>
  <c r="CR329" i="9" s="1"/>
  <c r="CA329" i="9"/>
  <c r="BZ329" i="9"/>
  <c r="BY329" i="9"/>
  <c r="BX329" i="9"/>
  <c r="DD329" i="9" s="1"/>
  <c r="BU329" i="9"/>
  <c r="BT329" i="9"/>
  <c r="CZ329" i="9" s="1"/>
  <c r="BQ329" i="9"/>
  <c r="GG329" i="9" s="1"/>
  <c r="BP329" i="9"/>
  <c r="BH329" i="9"/>
  <c r="BE329" i="9"/>
  <c r="BA329" i="9"/>
  <c r="AS329" i="9"/>
  <c r="AR329" i="9"/>
  <c r="AO329" i="9"/>
  <c r="AN329" i="9"/>
  <c r="AK329" i="9"/>
  <c r="AJ329" i="9"/>
  <c r="GH329" i="9" s="1"/>
  <c r="AE329" i="9"/>
  <c r="AU329" i="9" s="1"/>
  <c r="AD329" i="9"/>
  <c r="DJ329" i="9" s="1"/>
  <c r="AC329" i="9"/>
  <c r="BI329" i="9" s="1"/>
  <c r="AB329" i="9"/>
  <c r="HD329" i="9" s="1"/>
  <c r="HH329" i="9" s="1"/>
  <c r="Y329" i="9"/>
  <c r="X329" i="9"/>
  <c r="GN329" i="9" s="1"/>
  <c r="U329" i="9"/>
  <c r="T329" i="9"/>
  <c r="GF329" i="9" s="1"/>
  <c r="O329" i="9"/>
  <c r="N329" i="9"/>
  <c r="K329" i="9"/>
  <c r="J329" i="9"/>
  <c r="HF328" i="9"/>
  <c r="HD328" i="9"/>
  <c r="HH328" i="9" s="1"/>
  <c r="HC328" i="9"/>
  <c r="HG328" i="9" s="1"/>
  <c r="HB328" i="9"/>
  <c r="GP328" i="9"/>
  <c r="GM328" i="9"/>
  <c r="GU328" i="9" s="1"/>
  <c r="GL328" i="9"/>
  <c r="GT328" i="9" s="1"/>
  <c r="GE328" i="9"/>
  <c r="GI328" i="9" s="1"/>
  <c r="GD328" i="9"/>
  <c r="GC328" i="9"/>
  <c r="GB328" i="9"/>
  <c r="FY328" i="9"/>
  <c r="FX328" i="9"/>
  <c r="FU328" i="9"/>
  <c r="FT328" i="9"/>
  <c r="FL328" i="9"/>
  <c r="FH328" i="9"/>
  <c r="FE328" i="9"/>
  <c r="EX328" i="9"/>
  <c r="EW328" i="9"/>
  <c r="EV328" i="9"/>
  <c r="ES328" i="9"/>
  <c r="ER328" i="9"/>
  <c r="EO328" i="9"/>
  <c r="EN328" i="9"/>
  <c r="EI328" i="9"/>
  <c r="EY328" i="9" s="1"/>
  <c r="FA328" i="9" s="1"/>
  <c r="EH328" i="9"/>
  <c r="EG328" i="9"/>
  <c r="FM328" i="9" s="1"/>
  <c r="EF328" i="9"/>
  <c r="EC328" i="9"/>
  <c r="FI328" i="9" s="1"/>
  <c r="EB328" i="9"/>
  <c r="DY328" i="9"/>
  <c r="DX328" i="9"/>
  <c r="FD328" i="9" s="1"/>
  <c r="FN328" i="9" s="1"/>
  <c r="EJ328" i="9" s="1"/>
  <c r="DD328" i="9"/>
  <c r="DA328" i="9"/>
  <c r="CW328" i="9"/>
  <c r="CO328" i="9"/>
  <c r="CN328" i="9"/>
  <c r="CK328" i="9"/>
  <c r="CJ328" i="9"/>
  <c r="CG328" i="9"/>
  <c r="CF328" i="9"/>
  <c r="CP328" i="9" s="1"/>
  <c r="CR328" i="9" s="1"/>
  <c r="CA328" i="9"/>
  <c r="CQ328" i="9" s="1"/>
  <c r="BZ328" i="9"/>
  <c r="BY328" i="9"/>
  <c r="DE328" i="9" s="1"/>
  <c r="BX328" i="9"/>
  <c r="BU328" i="9"/>
  <c r="BT328" i="9"/>
  <c r="GN328" i="9" s="1"/>
  <c r="BQ328" i="9"/>
  <c r="BP328" i="9"/>
  <c r="CV328" i="9" s="1"/>
  <c r="BH328" i="9"/>
  <c r="BD328" i="9"/>
  <c r="BA328" i="9"/>
  <c r="AT328" i="9"/>
  <c r="AS328" i="9"/>
  <c r="AR328" i="9"/>
  <c r="AO328" i="9"/>
  <c r="AN328" i="9"/>
  <c r="AK328" i="9"/>
  <c r="AJ328" i="9"/>
  <c r="AE328" i="9"/>
  <c r="AU328" i="9" s="1"/>
  <c r="AW328" i="9" s="1"/>
  <c r="AD328" i="9"/>
  <c r="DJ328" i="9" s="1"/>
  <c r="AC328" i="9"/>
  <c r="HE328" i="9" s="1"/>
  <c r="HI328" i="9" s="1"/>
  <c r="AB328" i="9"/>
  <c r="Y328" i="9"/>
  <c r="GO328" i="9" s="1"/>
  <c r="X328" i="9"/>
  <c r="U328" i="9"/>
  <c r="GG328" i="9" s="1"/>
  <c r="GK328" i="9" s="1"/>
  <c r="T328" i="9"/>
  <c r="GF328" i="9" s="1"/>
  <c r="O328" i="9"/>
  <c r="N328" i="9"/>
  <c r="K328" i="9"/>
  <c r="J328" i="9"/>
  <c r="HG327" i="9"/>
  <c r="HD327" i="9"/>
  <c r="HH327" i="9" s="1"/>
  <c r="HC327" i="9"/>
  <c r="HB327" i="9"/>
  <c r="HF327" i="9" s="1"/>
  <c r="GQ327" i="9"/>
  <c r="GN327" i="9"/>
  <c r="GR327" i="9" s="1"/>
  <c r="GM327" i="9"/>
  <c r="GU327" i="9" s="1"/>
  <c r="GL327" i="9"/>
  <c r="GT327" i="9" s="1"/>
  <c r="GE327" i="9"/>
  <c r="GD327" i="9"/>
  <c r="GH327" i="9" s="1"/>
  <c r="GC327" i="9"/>
  <c r="GB327" i="9"/>
  <c r="FY327" i="9"/>
  <c r="FX327" i="9"/>
  <c r="FU327" i="9"/>
  <c r="FT327" i="9"/>
  <c r="FM327" i="9"/>
  <c r="FH327" i="9"/>
  <c r="FD327" i="9"/>
  <c r="FN327" i="9" s="1"/>
  <c r="EJ327" i="9" s="1"/>
  <c r="EY327" i="9"/>
  <c r="FA327" i="9" s="1"/>
  <c r="EW327" i="9"/>
  <c r="EV327" i="9"/>
  <c r="ES327" i="9"/>
  <c r="ER327" i="9"/>
  <c r="EO327" i="9"/>
  <c r="EN327" i="9"/>
  <c r="EI327" i="9"/>
  <c r="EH327" i="9"/>
  <c r="EG327" i="9"/>
  <c r="EF327" i="9"/>
  <c r="FL327" i="9" s="1"/>
  <c r="EC327" i="9"/>
  <c r="FI327" i="9" s="1"/>
  <c r="EB327" i="9"/>
  <c r="DY327" i="9"/>
  <c r="FE327" i="9" s="1"/>
  <c r="FO327" i="9" s="1"/>
  <c r="DX327" i="9"/>
  <c r="DD327" i="9"/>
  <c r="CZ327" i="9"/>
  <c r="CW327" i="9"/>
  <c r="CP327" i="9"/>
  <c r="CO327" i="9"/>
  <c r="CN327" i="9"/>
  <c r="CK327" i="9"/>
  <c r="CJ327" i="9"/>
  <c r="CG327" i="9"/>
  <c r="GI327" i="9" s="1"/>
  <c r="CF327" i="9"/>
  <c r="CA327" i="9"/>
  <c r="CQ327" i="9" s="1"/>
  <c r="CS327" i="9" s="1"/>
  <c r="BZ327" i="9"/>
  <c r="CR327" i="9" s="1"/>
  <c r="BY327" i="9"/>
  <c r="DE327" i="9" s="1"/>
  <c r="BX327" i="9"/>
  <c r="BU327" i="9"/>
  <c r="DA327" i="9" s="1"/>
  <c r="DG327" i="9" s="1"/>
  <c r="CC327" i="9" s="1"/>
  <c r="DI327" i="9" s="1"/>
  <c r="BT327" i="9"/>
  <c r="BQ327" i="9"/>
  <c r="BP327" i="9"/>
  <c r="CV327" i="9" s="1"/>
  <c r="DF327" i="9" s="1"/>
  <c r="CB327" i="9" s="1"/>
  <c r="DH327" i="9" s="1"/>
  <c r="BI327" i="9"/>
  <c r="BD327" i="9"/>
  <c r="AZ327" i="9"/>
  <c r="AU327" i="9"/>
  <c r="AW327" i="9" s="1"/>
  <c r="AS327" i="9"/>
  <c r="AR327" i="9"/>
  <c r="AO327" i="9"/>
  <c r="AN327" i="9"/>
  <c r="AK327" i="9"/>
  <c r="AJ327" i="9"/>
  <c r="AE327" i="9"/>
  <c r="DK327" i="9" s="1"/>
  <c r="AD327" i="9"/>
  <c r="DJ327" i="9" s="1"/>
  <c r="AC327" i="9"/>
  <c r="HE327" i="9" s="1"/>
  <c r="HI327" i="9" s="1"/>
  <c r="AB327" i="9"/>
  <c r="BH327" i="9" s="1"/>
  <c r="Y327" i="9"/>
  <c r="GO327" i="9" s="1"/>
  <c r="X327" i="9"/>
  <c r="U327" i="9"/>
  <c r="BA327" i="9" s="1"/>
  <c r="T327" i="9"/>
  <c r="P327" i="9"/>
  <c r="O327" i="9"/>
  <c r="N327" i="9"/>
  <c r="K327" i="9"/>
  <c r="J327" i="9"/>
  <c r="HG326" i="9"/>
  <c r="HE326" i="9"/>
  <c r="HI326" i="9" s="1"/>
  <c r="HC326" i="9"/>
  <c r="HB326" i="9"/>
  <c r="HF326" i="9" s="1"/>
  <c r="GQ326" i="9"/>
  <c r="GO326" i="9"/>
  <c r="GM326" i="9"/>
  <c r="GU326" i="9" s="1"/>
  <c r="GL326" i="9"/>
  <c r="GP326" i="9" s="1"/>
  <c r="GE326" i="9"/>
  <c r="GD326" i="9"/>
  <c r="GH326" i="9" s="1"/>
  <c r="GC326" i="9"/>
  <c r="GB326" i="9"/>
  <c r="FY326" i="9"/>
  <c r="FX326" i="9"/>
  <c r="FU326" i="9"/>
  <c r="FT326" i="9"/>
  <c r="FM326" i="9"/>
  <c r="FI326" i="9"/>
  <c r="FD326" i="9"/>
  <c r="EW326" i="9"/>
  <c r="EV326" i="9"/>
  <c r="ES326" i="9"/>
  <c r="ER326" i="9"/>
  <c r="EO326" i="9"/>
  <c r="EN326" i="9"/>
  <c r="EX326" i="9" s="1"/>
  <c r="EZ326" i="9" s="1"/>
  <c r="EI326" i="9"/>
  <c r="EH326" i="9"/>
  <c r="EG326" i="9"/>
  <c r="EF326" i="9"/>
  <c r="FL326" i="9" s="1"/>
  <c r="EC326" i="9"/>
  <c r="EB326" i="9"/>
  <c r="FH326" i="9" s="1"/>
  <c r="DY326" i="9"/>
  <c r="FE326" i="9" s="1"/>
  <c r="FO326" i="9" s="1"/>
  <c r="EK326" i="9" s="1"/>
  <c r="DX326" i="9"/>
  <c r="DE326" i="9"/>
  <c r="CZ326" i="9"/>
  <c r="CV326" i="9"/>
  <c r="CQ326" i="9"/>
  <c r="CS326" i="9" s="1"/>
  <c r="CO326" i="9"/>
  <c r="CN326" i="9"/>
  <c r="CK326" i="9"/>
  <c r="CJ326" i="9"/>
  <c r="CG326" i="9"/>
  <c r="GI326" i="9" s="1"/>
  <c r="CF326" i="9"/>
  <c r="CA326" i="9"/>
  <c r="BZ326" i="9"/>
  <c r="BY326" i="9"/>
  <c r="BX326" i="9"/>
  <c r="DD326" i="9" s="1"/>
  <c r="BU326" i="9"/>
  <c r="DA326" i="9" s="1"/>
  <c r="BT326" i="9"/>
  <c r="BQ326" i="9"/>
  <c r="CW326" i="9" s="1"/>
  <c r="DG326" i="9" s="1"/>
  <c r="CC326" i="9" s="1"/>
  <c r="DI326" i="9" s="1"/>
  <c r="BP326" i="9"/>
  <c r="BI326" i="9"/>
  <c r="BE326" i="9"/>
  <c r="AZ326" i="9"/>
  <c r="AS326" i="9"/>
  <c r="AR326" i="9"/>
  <c r="AO326" i="9"/>
  <c r="AN326" i="9"/>
  <c r="AK326" i="9"/>
  <c r="AJ326" i="9"/>
  <c r="AT326" i="9" s="1"/>
  <c r="AV326" i="9" s="1"/>
  <c r="AE326" i="9"/>
  <c r="AD326" i="9"/>
  <c r="AC326" i="9"/>
  <c r="AB326" i="9"/>
  <c r="BH326" i="9" s="1"/>
  <c r="Y326" i="9"/>
  <c r="X326" i="9"/>
  <c r="GN326" i="9" s="1"/>
  <c r="U326" i="9"/>
  <c r="BA326" i="9" s="1"/>
  <c r="BK326" i="9" s="1"/>
  <c r="AG326" i="9" s="1"/>
  <c r="T326" i="9"/>
  <c r="GF326" i="9" s="1"/>
  <c r="GJ326" i="9" s="1"/>
  <c r="Q326" i="9"/>
  <c r="O326" i="9"/>
  <c r="N326" i="9"/>
  <c r="K326" i="9"/>
  <c r="J326" i="9"/>
  <c r="HF325" i="9"/>
  <c r="HC325" i="9"/>
  <c r="HG325" i="9" s="1"/>
  <c r="HB325" i="9"/>
  <c r="GO325" i="9"/>
  <c r="GM325" i="9"/>
  <c r="GQ325" i="9" s="1"/>
  <c r="GL325" i="9"/>
  <c r="GT325" i="9" s="1"/>
  <c r="GE325" i="9"/>
  <c r="GI325" i="9" s="1"/>
  <c r="GD325" i="9"/>
  <c r="GC325" i="9"/>
  <c r="GB325" i="9"/>
  <c r="FY325" i="9"/>
  <c r="FX325" i="9"/>
  <c r="FU325" i="9"/>
  <c r="FT325" i="9"/>
  <c r="FL325" i="9"/>
  <c r="FI325" i="9"/>
  <c r="FE325" i="9"/>
  <c r="FO325" i="9" s="1"/>
  <c r="EW325" i="9"/>
  <c r="EV325" i="9"/>
  <c r="ES325" i="9"/>
  <c r="ER325" i="9"/>
  <c r="EO325" i="9"/>
  <c r="EN325" i="9"/>
  <c r="EX325" i="9" s="1"/>
  <c r="EZ325" i="9" s="1"/>
  <c r="EI325" i="9"/>
  <c r="EY325" i="9" s="1"/>
  <c r="EH325" i="9"/>
  <c r="EG325" i="9"/>
  <c r="FM325" i="9" s="1"/>
  <c r="EF325" i="9"/>
  <c r="EC325" i="9"/>
  <c r="EB325" i="9"/>
  <c r="FH325" i="9" s="1"/>
  <c r="DY325" i="9"/>
  <c r="DX325" i="9"/>
  <c r="FD325" i="9" s="1"/>
  <c r="DE325" i="9"/>
  <c r="DA325" i="9"/>
  <c r="CV325" i="9"/>
  <c r="CO325" i="9"/>
  <c r="CN325" i="9"/>
  <c r="CK325" i="9"/>
  <c r="CJ325" i="9"/>
  <c r="GP325" i="9" s="1"/>
  <c r="CG325" i="9"/>
  <c r="CF325" i="9"/>
  <c r="CA325" i="9"/>
  <c r="BZ325" i="9"/>
  <c r="BY325" i="9"/>
  <c r="BX325" i="9"/>
  <c r="DD325" i="9" s="1"/>
  <c r="BU325" i="9"/>
  <c r="BT325" i="9"/>
  <c r="CZ325" i="9" s="1"/>
  <c r="BQ325" i="9"/>
  <c r="GG325" i="9" s="1"/>
  <c r="BP325" i="9"/>
  <c r="BH325" i="9"/>
  <c r="BE325" i="9"/>
  <c r="BA325" i="9"/>
  <c r="AS325" i="9"/>
  <c r="AR325" i="9"/>
  <c r="AO325" i="9"/>
  <c r="AN325" i="9"/>
  <c r="AK325" i="9"/>
  <c r="AJ325" i="9"/>
  <c r="AE325" i="9"/>
  <c r="AU325" i="9" s="1"/>
  <c r="AD325" i="9"/>
  <c r="DJ325" i="9" s="1"/>
  <c r="AC325" i="9"/>
  <c r="BI325" i="9" s="1"/>
  <c r="AB325" i="9"/>
  <c r="Y325" i="9"/>
  <c r="X325" i="9"/>
  <c r="U325" i="9"/>
  <c r="T325" i="9"/>
  <c r="GF325" i="9" s="1"/>
  <c r="O325" i="9"/>
  <c r="N325" i="9"/>
  <c r="K325" i="9"/>
  <c r="J325" i="9"/>
  <c r="HF324" i="9"/>
  <c r="HD324" i="9"/>
  <c r="HH324" i="9" s="1"/>
  <c r="HC324" i="9"/>
  <c r="HG324" i="9" s="1"/>
  <c r="HB324" i="9"/>
  <c r="GP324" i="9"/>
  <c r="GM324" i="9"/>
  <c r="GU324" i="9" s="1"/>
  <c r="GL324" i="9"/>
  <c r="GT324" i="9" s="1"/>
  <c r="GE324" i="9"/>
  <c r="GI324" i="9" s="1"/>
  <c r="GD324" i="9"/>
  <c r="GC324" i="9"/>
  <c r="GB324" i="9"/>
  <c r="FY324" i="9"/>
  <c r="FX324" i="9"/>
  <c r="FU324" i="9"/>
  <c r="FT324" i="9"/>
  <c r="FL324" i="9"/>
  <c r="FH324" i="9"/>
  <c r="FE324" i="9"/>
  <c r="EX324" i="9"/>
  <c r="EW324" i="9"/>
  <c r="EV324" i="9"/>
  <c r="ES324" i="9"/>
  <c r="ER324" i="9"/>
  <c r="EO324" i="9"/>
  <c r="EN324" i="9"/>
  <c r="EI324" i="9"/>
  <c r="EY324" i="9" s="1"/>
  <c r="FA324" i="9" s="1"/>
  <c r="EH324" i="9"/>
  <c r="EG324" i="9"/>
  <c r="FM324" i="9" s="1"/>
  <c r="EF324" i="9"/>
  <c r="EC324" i="9"/>
  <c r="FI324" i="9" s="1"/>
  <c r="EB324" i="9"/>
  <c r="DY324" i="9"/>
  <c r="DX324" i="9"/>
  <c r="FD324" i="9" s="1"/>
  <c r="FN324" i="9" s="1"/>
  <c r="EJ324" i="9" s="1"/>
  <c r="DD324" i="9"/>
  <c r="DA324" i="9"/>
  <c r="CW324" i="9"/>
  <c r="CO324" i="9"/>
  <c r="CN324" i="9"/>
  <c r="CK324" i="9"/>
  <c r="CJ324" i="9"/>
  <c r="CG324" i="9"/>
  <c r="CF324" i="9"/>
  <c r="CP324" i="9" s="1"/>
  <c r="CR324" i="9" s="1"/>
  <c r="CA324" i="9"/>
  <c r="CQ324" i="9" s="1"/>
  <c r="BZ324" i="9"/>
  <c r="BY324" i="9"/>
  <c r="DE324" i="9" s="1"/>
  <c r="BX324" i="9"/>
  <c r="BU324" i="9"/>
  <c r="BT324" i="9"/>
  <c r="BQ324" i="9"/>
  <c r="BP324" i="9"/>
  <c r="CV324" i="9" s="1"/>
  <c r="BH324" i="9"/>
  <c r="BD324" i="9"/>
  <c r="BA324" i="9"/>
  <c r="AT324" i="9"/>
  <c r="AS324" i="9"/>
  <c r="AR324" i="9"/>
  <c r="AO324" i="9"/>
  <c r="AN324" i="9"/>
  <c r="AK324" i="9"/>
  <c r="AJ324" i="9"/>
  <c r="AE324" i="9"/>
  <c r="AU324" i="9" s="1"/>
  <c r="AW324" i="9" s="1"/>
  <c r="AD324" i="9"/>
  <c r="DJ324" i="9" s="1"/>
  <c r="AC324" i="9"/>
  <c r="HE324" i="9" s="1"/>
  <c r="HI324" i="9" s="1"/>
  <c r="AB324" i="9"/>
  <c r="Y324" i="9"/>
  <c r="GO324" i="9" s="1"/>
  <c r="X324" i="9"/>
  <c r="U324" i="9"/>
  <c r="GG324" i="9" s="1"/>
  <c r="GK324" i="9" s="1"/>
  <c r="T324" i="9"/>
  <c r="O324" i="9"/>
  <c r="N324" i="9"/>
  <c r="K324" i="9"/>
  <c r="J324" i="9"/>
  <c r="HG323" i="9"/>
  <c r="HD323" i="9"/>
  <c r="HH323" i="9" s="1"/>
  <c r="HC323" i="9"/>
  <c r="HB323" i="9"/>
  <c r="HF323" i="9" s="1"/>
  <c r="GQ323" i="9"/>
  <c r="GN323" i="9"/>
  <c r="GR323" i="9" s="1"/>
  <c r="GM323" i="9"/>
  <c r="GU323" i="9" s="1"/>
  <c r="GL323" i="9"/>
  <c r="GT323" i="9" s="1"/>
  <c r="GE323" i="9"/>
  <c r="GD323" i="9"/>
  <c r="GH323" i="9" s="1"/>
  <c r="GC323" i="9"/>
  <c r="GB323" i="9"/>
  <c r="FY323" i="9"/>
  <c r="FX323" i="9"/>
  <c r="FU323" i="9"/>
  <c r="FT323" i="9"/>
  <c r="FM323" i="9"/>
  <c r="FH323" i="9"/>
  <c r="FD323" i="9"/>
  <c r="EY323" i="9"/>
  <c r="FA323" i="9" s="1"/>
  <c r="EW323" i="9"/>
  <c r="EV323" i="9"/>
  <c r="ES323" i="9"/>
  <c r="ER323" i="9"/>
  <c r="EO323" i="9"/>
  <c r="EN323" i="9"/>
  <c r="EI323" i="9"/>
  <c r="FQ323" i="9" s="1"/>
  <c r="EH323" i="9"/>
  <c r="EG323" i="9"/>
  <c r="EF323" i="9"/>
  <c r="FL323" i="9" s="1"/>
  <c r="EC323" i="9"/>
  <c r="FI323" i="9" s="1"/>
  <c r="EB323" i="9"/>
  <c r="DY323" i="9"/>
  <c r="FE323" i="9" s="1"/>
  <c r="FO323" i="9" s="1"/>
  <c r="EK323" i="9" s="1"/>
  <c r="DX323" i="9"/>
  <c r="DD323" i="9"/>
  <c r="CZ323" i="9"/>
  <c r="CW323" i="9"/>
  <c r="CP323" i="9"/>
  <c r="CO323" i="9"/>
  <c r="CN323" i="9"/>
  <c r="CK323" i="9"/>
  <c r="CJ323" i="9"/>
  <c r="CG323" i="9"/>
  <c r="GI323" i="9" s="1"/>
  <c r="CF323" i="9"/>
  <c r="CA323" i="9"/>
  <c r="CQ323" i="9" s="1"/>
  <c r="CS323" i="9" s="1"/>
  <c r="BZ323" i="9"/>
  <c r="CR323" i="9" s="1"/>
  <c r="BY323" i="9"/>
  <c r="DE323" i="9" s="1"/>
  <c r="BX323" i="9"/>
  <c r="BU323" i="9"/>
  <c r="DA323" i="9" s="1"/>
  <c r="BT323" i="9"/>
  <c r="BQ323" i="9"/>
  <c r="BP323" i="9"/>
  <c r="CV323" i="9" s="1"/>
  <c r="BI323" i="9"/>
  <c r="BD323" i="9"/>
  <c r="AZ323" i="9"/>
  <c r="AU323" i="9"/>
  <c r="AW323" i="9" s="1"/>
  <c r="AS323" i="9"/>
  <c r="AR323" i="9"/>
  <c r="AO323" i="9"/>
  <c r="AN323" i="9"/>
  <c r="AK323" i="9"/>
  <c r="AJ323" i="9"/>
  <c r="AE323" i="9"/>
  <c r="DK323" i="9" s="1"/>
  <c r="AD323" i="9"/>
  <c r="AC323" i="9"/>
  <c r="HE323" i="9" s="1"/>
  <c r="HI323" i="9" s="1"/>
  <c r="AB323" i="9"/>
  <c r="BH323" i="9" s="1"/>
  <c r="Y323" i="9"/>
  <c r="GO323" i="9" s="1"/>
  <c r="X323" i="9"/>
  <c r="U323" i="9"/>
  <c r="BA323" i="9" s="1"/>
  <c r="T323" i="9"/>
  <c r="P323" i="9"/>
  <c r="O323" i="9"/>
  <c r="N323" i="9"/>
  <c r="K323" i="9"/>
  <c r="J323" i="9"/>
  <c r="HG322" i="9"/>
  <c r="HE322" i="9"/>
  <c r="HI322" i="9" s="1"/>
  <c r="HC322" i="9"/>
  <c r="HB322" i="9"/>
  <c r="HF322" i="9" s="1"/>
  <c r="GQ322" i="9"/>
  <c r="GO322" i="9"/>
  <c r="GM322" i="9"/>
  <c r="GU322" i="9" s="1"/>
  <c r="GL322" i="9"/>
  <c r="GE322" i="9"/>
  <c r="GD322" i="9"/>
  <c r="GH322" i="9" s="1"/>
  <c r="GC322" i="9"/>
  <c r="GB322" i="9"/>
  <c r="FY322" i="9"/>
  <c r="FX322" i="9"/>
  <c r="FU322" i="9"/>
  <c r="FT322" i="9"/>
  <c r="FM322" i="9"/>
  <c r="FI322" i="9"/>
  <c r="FD322" i="9"/>
  <c r="EW322" i="9"/>
  <c r="EV322" i="9"/>
  <c r="ES322" i="9"/>
  <c r="ER322" i="9"/>
  <c r="EO322" i="9"/>
  <c r="EN322" i="9"/>
  <c r="EX322" i="9" s="1"/>
  <c r="EZ322" i="9" s="1"/>
  <c r="EI322" i="9"/>
  <c r="EH322" i="9"/>
  <c r="EG322" i="9"/>
  <c r="EF322" i="9"/>
  <c r="FL322" i="9" s="1"/>
  <c r="EC322" i="9"/>
  <c r="EB322" i="9"/>
  <c r="FH322" i="9" s="1"/>
  <c r="DY322" i="9"/>
  <c r="FE322" i="9" s="1"/>
  <c r="FO322" i="9" s="1"/>
  <c r="EK322" i="9" s="1"/>
  <c r="DX322" i="9"/>
  <c r="DE322" i="9"/>
  <c r="CZ322" i="9"/>
  <c r="CV322" i="9"/>
  <c r="CQ322" i="9"/>
  <c r="CS322" i="9" s="1"/>
  <c r="CO322" i="9"/>
  <c r="CN322" i="9"/>
  <c r="CK322" i="9"/>
  <c r="CJ322" i="9"/>
  <c r="CG322" i="9"/>
  <c r="GI322" i="9" s="1"/>
  <c r="CF322" i="9"/>
  <c r="CA322" i="9"/>
  <c r="BZ322" i="9"/>
  <c r="DJ322" i="9" s="1"/>
  <c r="BY322" i="9"/>
  <c r="BX322" i="9"/>
  <c r="DD322" i="9" s="1"/>
  <c r="BU322" i="9"/>
  <c r="DA322" i="9" s="1"/>
  <c r="BT322" i="9"/>
  <c r="BQ322" i="9"/>
  <c r="CW322" i="9" s="1"/>
  <c r="DG322" i="9" s="1"/>
  <c r="CC322" i="9" s="1"/>
  <c r="DI322" i="9" s="1"/>
  <c r="BP322" i="9"/>
  <c r="BI322" i="9"/>
  <c r="BE322" i="9"/>
  <c r="AZ322" i="9"/>
  <c r="AS322" i="9"/>
  <c r="AR322" i="9"/>
  <c r="AO322" i="9"/>
  <c r="AN322" i="9"/>
  <c r="AK322" i="9"/>
  <c r="AJ322" i="9"/>
  <c r="AE322" i="9"/>
  <c r="AD322" i="9"/>
  <c r="AC322" i="9"/>
  <c r="AB322" i="9"/>
  <c r="Y322" i="9"/>
  <c r="X322" i="9"/>
  <c r="GN322" i="9" s="1"/>
  <c r="U322" i="9"/>
  <c r="BA322" i="9" s="1"/>
  <c r="BK322" i="9" s="1"/>
  <c r="AG322" i="9" s="1"/>
  <c r="T322" i="9"/>
  <c r="GF322" i="9" s="1"/>
  <c r="Q322" i="9"/>
  <c r="O322" i="9"/>
  <c r="N322" i="9"/>
  <c r="K322" i="9"/>
  <c r="J322" i="9"/>
  <c r="HF321" i="9"/>
  <c r="HC321" i="9"/>
  <c r="HG321" i="9" s="1"/>
  <c r="HB321" i="9"/>
  <c r="GO321" i="9"/>
  <c r="GM321" i="9"/>
  <c r="GQ321" i="9" s="1"/>
  <c r="GL321" i="9"/>
  <c r="GT321" i="9" s="1"/>
  <c r="GE321" i="9"/>
  <c r="GI321" i="9" s="1"/>
  <c r="GD321" i="9"/>
  <c r="GC321" i="9"/>
  <c r="GB321" i="9"/>
  <c r="FY321" i="9"/>
  <c r="FX321" i="9"/>
  <c r="FU321" i="9"/>
  <c r="FT321" i="9"/>
  <c r="FL321" i="9"/>
  <c r="FI321" i="9"/>
  <c r="FE321" i="9"/>
  <c r="EW321" i="9"/>
  <c r="EV321" i="9"/>
  <c r="ES321" i="9"/>
  <c r="ER321" i="9"/>
  <c r="EO321" i="9"/>
  <c r="EN321" i="9"/>
  <c r="EX321" i="9" s="1"/>
  <c r="EZ321" i="9" s="1"/>
  <c r="EI321" i="9"/>
  <c r="EY321" i="9" s="1"/>
  <c r="EH321" i="9"/>
  <c r="EG321" i="9"/>
  <c r="FM321" i="9" s="1"/>
  <c r="EF321" i="9"/>
  <c r="EC321" i="9"/>
  <c r="EB321" i="9"/>
  <c r="FH321" i="9" s="1"/>
  <c r="DY321" i="9"/>
  <c r="DX321" i="9"/>
  <c r="FD321" i="9" s="1"/>
  <c r="FN321" i="9" s="1"/>
  <c r="EJ321" i="9" s="1"/>
  <c r="DE321" i="9"/>
  <c r="DA321" i="9"/>
  <c r="CV321" i="9"/>
  <c r="CO321" i="9"/>
  <c r="CN321" i="9"/>
  <c r="CK321" i="9"/>
  <c r="CJ321" i="9"/>
  <c r="GP321" i="9" s="1"/>
  <c r="CG321" i="9"/>
  <c r="CF321" i="9"/>
  <c r="CP321" i="9" s="1"/>
  <c r="CR321" i="9" s="1"/>
  <c r="CA321" i="9"/>
  <c r="BZ321" i="9"/>
  <c r="BY321" i="9"/>
  <c r="BX321" i="9"/>
  <c r="DD321" i="9" s="1"/>
  <c r="BU321" i="9"/>
  <c r="BT321" i="9"/>
  <c r="CZ321" i="9" s="1"/>
  <c r="BQ321" i="9"/>
  <c r="GG321" i="9" s="1"/>
  <c r="BP321" i="9"/>
  <c r="BH321" i="9"/>
  <c r="BE321" i="9"/>
  <c r="BA321" i="9"/>
  <c r="AS321" i="9"/>
  <c r="AR321" i="9"/>
  <c r="AO321" i="9"/>
  <c r="AN321" i="9"/>
  <c r="AK321" i="9"/>
  <c r="AJ321" i="9"/>
  <c r="AE321" i="9"/>
  <c r="AU321" i="9" s="1"/>
  <c r="AD321" i="9"/>
  <c r="DJ321" i="9" s="1"/>
  <c r="AC321" i="9"/>
  <c r="BI321" i="9" s="1"/>
  <c r="AB321" i="9"/>
  <c r="Y321" i="9"/>
  <c r="X321" i="9"/>
  <c r="U321" i="9"/>
  <c r="T321" i="9"/>
  <c r="GF321" i="9" s="1"/>
  <c r="O321" i="9"/>
  <c r="N321" i="9"/>
  <c r="K321" i="9"/>
  <c r="J321" i="9"/>
  <c r="HF320" i="9"/>
  <c r="HD320" i="9"/>
  <c r="HH320" i="9" s="1"/>
  <c r="HC320" i="9"/>
  <c r="HG320" i="9" s="1"/>
  <c r="HB320" i="9"/>
  <c r="GP320" i="9"/>
  <c r="GM320" i="9"/>
  <c r="GU320" i="9" s="1"/>
  <c r="GL320" i="9"/>
  <c r="GT320" i="9" s="1"/>
  <c r="GH320" i="9"/>
  <c r="GX320" i="9" s="1"/>
  <c r="GE320" i="9"/>
  <c r="GI320" i="9" s="1"/>
  <c r="GD320" i="9"/>
  <c r="GC320" i="9"/>
  <c r="GB320" i="9"/>
  <c r="FY320" i="9"/>
  <c r="FX320" i="9"/>
  <c r="FU320" i="9"/>
  <c r="FT320" i="9"/>
  <c r="FL320" i="9"/>
  <c r="FH320" i="9"/>
  <c r="FE320" i="9"/>
  <c r="EX320" i="9"/>
  <c r="EW320" i="9"/>
  <c r="EV320" i="9"/>
  <c r="ES320" i="9"/>
  <c r="ER320" i="9"/>
  <c r="EO320" i="9"/>
  <c r="EN320" i="9"/>
  <c r="EI320" i="9"/>
  <c r="EY320" i="9" s="1"/>
  <c r="FA320" i="9" s="1"/>
  <c r="EH320" i="9"/>
  <c r="EG320" i="9"/>
  <c r="FM320" i="9" s="1"/>
  <c r="EF320" i="9"/>
  <c r="EC320" i="9"/>
  <c r="FI320" i="9" s="1"/>
  <c r="FO320" i="9" s="1"/>
  <c r="EB320" i="9"/>
  <c r="DY320" i="9"/>
  <c r="DX320" i="9"/>
  <c r="FD320" i="9" s="1"/>
  <c r="DD320" i="9"/>
  <c r="DA320" i="9"/>
  <c r="CW320" i="9"/>
  <c r="DG320" i="9" s="1"/>
  <c r="CC320" i="9" s="1"/>
  <c r="DI320" i="9" s="1"/>
  <c r="CR320" i="9"/>
  <c r="CO320" i="9"/>
  <c r="CN320" i="9"/>
  <c r="CK320" i="9"/>
  <c r="CJ320" i="9"/>
  <c r="CG320" i="9"/>
  <c r="CF320" i="9"/>
  <c r="CP320" i="9" s="1"/>
  <c r="CA320" i="9"/>
  <c r="CQ320" i="9" s="1"/>
  <c r="BZ320" i="9"/>
  <c r="BY320" i="9"/>
  <c r="DE320" i="9" s="1"/>
  <c r="BX320" i="9"/>
  <c r="BU320" i="9"/>
  <c r="BT320" i="9"/>
  <c r="BQ320" i="9"/>
  <c r="BP320" i="9"/>
  <c r="CV320" i="9" s="1"/>
  <c r="BH320" i="9"/>
  <c r="BD320" i="9"/>
  <c r="BA320" i="9"/>
  <c r="AT320" i="9"/>
  <c r="AS320" i="9"/>
  <c r="AR320" i="9"/>
  <c r="AO320" i="9"/>
  <c r="AN320" i="9"/>
  <c r="AK320" i="9"/>
  <c r="AJ320" i="9"/>
  <c r="AE320" i="9"/>
  <c r="AU320" i="9" s="1"/>
  <c r="AW320" i="9" s="1"/>
  <c r="AD320" i="9"/>
  <c r="DJ320" i="9" s="1"/>
  <c r="AC320" i="9"/>
  <c r="HE320" i="9" s="1"/>
  <c r="HI320" i="9" s="1"/>
  <c r="AB320" i="9"/>
  <c r="Y320" i="9"/>
  <c r="GO320" i="9" s="1"/>
  <c r="X320" i="9"/>
  <c r="U320" i="9"/>
  <c r="GG320" i="9" s="1"/>
  <c r="GK320" i="9" s="1"/>
  <c r="T320" i="9"/>
  <c r="O320" i="9"/>
  <c r="N320" i="9"/>
  <c r="K320" i="9"/>
  <c r="J320" i="9"/>
  <c r="HG319" i="9"/>
  <c r="HD319" i="9"/>
  <c r="HH319" i="9" s="1"/>
  <c r="HC319" i="9"/>
  <c r="HB319" i="9"/>
  <c r="HF319" i="9" s="1"/>
  <c r="GQ319" i="9"/>
  <c r="GN319" i="9"/>
  <c r="GM319" i="9"/>
  <c r="GU319" i="9" s="1"/>
  <c r="GY319" i="9" s="1"/>
  <c r="GL319" i="9"/>
  <c r="GT319" i="9" s="1"/>
  <c r="GF319" i="9"/>
  <c r="GJ319" i="9" s="1"/>
  <c r="GE319" i="9"/>
  <c r="GD319" i="9"/>
  <c r="GH319" i="9" s="1"/>
  <c r="GC319" i="9"/>
  <c r="GB319" i="9"/>
  <c r="FY319" i="9"/>
  <c r="FX319" i="9"/>
  <c r="FU319" i="9"/>
  <c r="FT319" i="9"/>
  <c r="FM319" i="9"/>
  <c r="FH319" i="9"/>
  <c r="FD319" i="9"/>
  <c r="EY319" i="9"/>
  <c r="FA319" i="9" s="1"/>
  <c r="EW319" i="9"/>
  <c r="EV319" i="9"/>
  <c r="ES319" i="9"/>
  <c r="ER319" i="9"/>
  <c r="EO319" i="9"/>
  <c r="EN319" i="9"/>
  <c r="EI319" i="9"/>
  <c r="EH319" i="9"/>
  <c r="EG319" i="9"/>
  <c r="EF319" i="9"/>
  <c r="FL319" i="9" s="1"/>
  <c r="EC319" i="9"/>
  <c r="FI319" i="9" s="1"/>
  <c r="EB319" i="9"/>
  <c r="DY319" i="9"/>
  <c r="FE319" i="9" s="1"/>
  <c r="DX319" i="9"/>
  <c r="DG319" i="9"/>
  <c r="CC319" i="9" s="1"/>
  <c r="DI319" i="9" s="1"/>
  <c r="DD319" i="9"/>
  <c r="CZ319" i="9"/>
  <c r="CW319" i="9"/>
  <c r="CP319" i="9"/>
  <c r="CO319" i="9"/>
  <c r="CN319" i="9"/>
  <c r="CK319" i="9"/>
  <c r="CJ319" i="9"/>
  <c r="CG319" i="9"/>
  <c r="GI319" i="9" s="1"/>
  <c r="CF319" i="9"/>
  <c r="CA319" i="9"/>
  <c r="CQ319" i="9" s="1"/>
  <c r="CS319" i="9" s="1"/>
  <c r="BZ319" i="9"/>
  <c r="BY319" i="9"/>
  <c r="DE319" i="9" s="1"/>
  <c r="BX319" i="9"/>
  <c r="BU319" i="9"/>
  <c r="DA319" i="9" s="1"/>
  <c r="BT319" i="9"/>
  <c r="BQ319" i="9"/>
  <c r="BP319" i="9"/>
  <c r="CV319" i="9" s="1"/>
  <c r="BI319" i="9"/>
  <c r="BD319" i="9"/>
  <c r="AZ319" i="9"/>
  <c r="AU319" i="9"/>
  <c r="AW319" i="9" s="1"/>
  <c r="AS319" i="9"/>
  <c r="AR319" i="9"/>
  <c r="AO319" i="9"/>
  <c r="AN319" i="9"/>
  <c r="AK319" i="9"/>
  <c r="AJ319" i="9"/>
  <c r="AE319" i="9"/>
  <c r="DK319" i="9" s="1"/>
  <c r="AD319" i="9"/>
  <c r="AC319" i="9"/>
  <c r="HE319" i="9" s="1"/>
  <c r="HI319" i="9" s="1"/>
  <c r="AB319" i="9"/>
  <c r="BH319" i="9" s="1"/>
  <c r="Y319" i="9"/>
  <c r="X319" i="9"/>
  <c r="U319" i="9"/>
  <c r="T319" i="9"/>
  <c r="P319" i="9"/>
  <c r="O319" i="9"/>
  <c r="N319" i="9"/>
  <c r="K319" i="9"/>
  <c r="J319" i="9"/>
  <c r="HG318" i="9"/>
  <c r="HE318" i="9"/>
  <c r="HI318" i="9" s="1"/>
  <c r="HC318" i="9"/>
  <c r="HB318" i="9"/>
  <c r="HF318" i="9" s="1"/>
  <c r="GQ318" i="9"/>
  <c r="GO318" i="9"/>
  <c r="GM318" i="9"/>
  <c r="GU318" i="9" s="1"/>
  <c r="GL318" i="9"/>
  <c r="GP318" i="9" s="1"/>
  <c r="GE318" i="9"/>
  <c r="GD318" i="9"/>
  <c r="GC318" i="9"/>
  <c r="GB318" i="9"/>
  <c r="FY318" i="9"/>
  <c r="FX318" i="9"/>
  <c r="FU318" i="9"/>
  <c r="FT318" i="9"/>
  <c r="FM318" i="9"/>
  <c r="FI318" i="9"/>
  <c r="FD318" i="9"/>
  <c r="FN318" i="9" s="1"/>
  <c r="EJ318" i="9" s="1"/>
  <c r="EW318" i="9"/>
  <c r="EV318" i="9"/>
  <c r="ES318" i="9"/>
  <c r="ER318" i="9"/>
  <c r="EO318" i="9"/>
  <c r="EN318" i="9"/>
  <c r="EI318" i="9"/>
  <c r="EH318" i="9"/>
  <c r="EG318" i="9"/>
  <c r="EF318" i="9"/>
  <c r="FL318" i="9" s="1"/>
  <c r="EC318" i="9"/>
  <c r="EB318" i="9"/>
  <c r="FH318" i="9" s="1"/>
  <c r="DY318" i="9"/>
  <c r="FE318" i="9" s="1"/>
  <c r="DX318" i="9"/>
  <c r="DE318" i="9"/>
  <c r="CZ318" i="9"/>
  <c r="CV318" i="9"/>
  <c r="CQ318" i="9"/>
  <c r="CS318" i="9" s="1"/>
  <c r="CO318" i="9"/>
  <c r="CN318" i="9"/>
  <c r="CK318" i="9"/>
  <c r="CJ318" i="9"/>
  <c r="CG318" i="9"/>
  <c r="GI318" i="9" s="1"/>
  <c r="CF318" i="9"/>
  <c r="CA318" i="9"/>
  <c r="BZ318" i="9"/>
  <c r="DJ318" i="9" s="1"/>
  <c r="BY318" i="9"/>
  <c r="BX318" i="9"/>
  <c r="DD318" i="9" s="1"/>
  <c r="BU318" i="9"/>
  <c r="DA318" i="9" s="1"/>
  <c r="BT318" i="9"/>
  <c r="BQ318" i="9"/>
  <c r="CW318" i="9" s="1"/>
  <c r="BP318" i="9"/>
  <c r="BI318" i="9"/>
  <c r="BE318" i="9"/>
  <c r="AZ318" i="9"/>
  <c r="AV318" i="9"/>
  <c r="AS318" i="9"/>
  <c r="AR318" i="9"/>
  <c r="AO318" i="9"/>
  <c r="AN318" i="9"/>
  <c r="AK318" i="9"/>
  <c r="AJ318" i="9"/>
  <c r="AT318" i="9" s="1"/>
  <c r="AE318" i="9"/>
  <c r="AD318" i="9"/>
  <c r="AC318" i="9"/>
  <c r="AB318" i="9"/>
  <c r="Y318" i="9"/>
  <c r="X318" i="9"/>
  <c r="U318" i="9"/>
  <c r="BA318" i="9" s="1"/>
  <c r="BK318" i="9" s="1"/>
  <c r="AG318" i="9" s="1"/>
  <c r="BM318" i="9" s="1"/>
  <c r="T318" i="9"/>
  <c r="GF318" i="9" s="1"/>
  <c r="O318" i="9"/>
  <c r="N318" i="9"/>
  <c r="K318" i="9"/>
  <c r="J318" i="9"/>
  <c r="HF317" i="9"/>
  <c r="HC317" i="9"/>
  <c r="HG317" i="9" s="1"/>
  <c r="HB317" i="9"/>
  <c r="GU317" i="9"/>
  <c r="GO317" i="9"/>
  <c r="GS317" i="9" s="1"/>
  <c r="GM317" i="9"/>
  <c r="GL317" i="9"/>
  <c r="GT317" i="9" s="1"/>
  <c r="GG317" i="9"/>
  <c r="GK317" i="9" s="1"/>
  <c r="GE317" i="9"/>
  <c r="GI317" i="9" s="1"/>
  <c r="GD317" i="9"/>
  <c r="GC317" i="9"/>
  <c r="GB317" i="9"/>
  <c r="FY317" i="9"/>
  <c r="FX317" i="9"/>
  <c r="FU317" i="9"/>
  <c r="FT317" i="9"/>
  <c r="FL317" i="9"/>
  <c r="FI317" i="9"/>
  <c r="FE317" i="9"/>
  <c r="EX317" i="9"/>
  <c r="EZ317" i="9" s="1"/>
  <c r="EW317" i="9"/>
  <c r="EV317" i="9"/>
  <c r="ES317" i="9"/>
  <c r="ER317" i="9"/>
  <c r="EO317" i="9"/>
  <c r="EN317" i="9"/>
  <c r="EI317" i="9"/>
  <c r="EH317" i="9"/>
  <c r="EG317" i="9"/>
  <c r="FM317" i="9" s="1"/>
  <c r="EF317" i="9"/>
  <c r="EC317" i="9"/>
  <c r="EB317" i="9"/>
  <c r="FH317" i="9" s="1"/>
  <c r="DY317" i="9"/>
  <c r="DX317" i="9"/>
  <c r="FD317" i="9" s="1"/>
  <c r="FN317" i="9" s="1"/>
  <c r="EJ317" i="9" s="1"/>
  <c r="DE317" i="9"/>
  <c r="DA317" i="9"/>
  <c r="CV317" i="9"/>
  <c r="CO317" i="9"/>
  <c r="CN317" i="9"/>
  <c r="CK317" i="9"/>
  <c r="CJ317" i="9"/>
  <c r="GP317" i="9" s="1"/>
  <c r="CG317" i="9"/>
  <c r="CF317" i="9"/>
  <c r="CP317" i="9" s="1"/>
  <c r="CR317" i="9" s="1"/>
  <c r="CA317" i="9"/>
  <c r="BZ317" i="9"/>
  <c r="BY317" i="9"/>
  <c r="BX317" i="9"/>
  <c r="BU317" i="9"/>
  <c r="BT317" i="9"/>
  <c r="CZ317" i="9" s="1"/>
  <c r="BQ317" i="9"/>
  <c r="CW317" i="9" s="1"/>
  <c r="BP317" i="9"/>
  <c r="BH317" i="9"/>
  <c r="BE317" i="9"/>
  <c r="BA317" i="9"/>
  <c r="AV317" i="9"/>
  <c r="AT317" i="9"/>
  <c r="AS317" i="9"/>
  <c r="AR317" i="9"/>
  <c r="AO317" i="9"/>
  <c r="AN317" i="9"/>
  <c r="AK317" i="9"/>
  <c r="AJ317" i="9"/>
  <c r="GH317" i="9" s="1"/>
  <c r="AE317" i="9"/>
  <c r="AD317" i="9"/>
  <c r="DJ317" i="9" s="1"/>
  <c r="AC317" i="9"/>
  <c r="AB317" i="9"/>
  <c r="Y317" i="9"/>
  <c r="X317" i="9"/>
  <c r="U317" i="9"/>
  <c r="T317" i="9"/>
  <c r="O317" i="9"/>
  <c r="N317" i="9"/>
  <c r="K317" i="9"/>
  <c r="J317" i="9"/>
  <c r="HF316" i="9"/>
  <c r="HD316" i="9"/>
  <c r="HH316" i="9" s="1"/>
  <c r="HC316" i="9"/>
  <c r="HG316" i="9" s="1"/>
  <c r="HB316" i="9"/>
  <c r="GU316" i="9"/>
  <c r="GP316" i="9"/>
  <c r="GN316" i="9"/>
  <c r="GM316" i="9"/>
  <c r="GL316" i="9"/>
  <c r="GT316" i="9" s="1"/>
  <c r="GE316" i="9"/>
  <c r="GD316" i="9"/>
  <c r="GC316" i="9"/>
  <c r="GB316" i="9"/>
  <c r="FY316" i="9"/>
  <c r="FX316" i="9"/>
  <c r="FU316" i="9"/>
  <c r="FT316" i="9"/>
  <c r="FL316" i="9"/>
  <c r="FH316" i="9"/>
  <c r="FE316" i="9"/>
  <c r="EW316" i="9"/>
  <c r="EV316" i="9"/>
  <c r="ES316" i="9"/>
  <c r="ER316" i="9"/>
  <c r="EO316" i="9"/>
  <c r="EN316" i="9"/>
  <c r="EI316" i="9"/>
  <c r="EH316" i="9"/>
  <c r="EG316" i="9"/>
  <c r="FM316" i="9" s="1"/>
  <c r="EF316" i="9"/>
  <c r="EC316" i="9"/>
  <c r="FI316" i="9" s="1"/>
  <c r="FO316" i="9" s="1"/>
  <c r="EB316" i="9"/>
  <c r="DY316" i="9"/>
  <c r="DX316" i="9"/>
  <c r="FD316" i="9" s="1"/>
  <c r="DD316" i="9"/>
  <c r="DA316" i="9"/>
  <c r="CW316" i="9"/>
  <c r="CP316" i="9"/>
  <c r="CR316" i="9" s="1"/>
  <c r="CO316" i="9"/>
  <c r="CN316" i="9"/>
  <c r="CK316" i="9"/>
  <c r="CJ316" i="9"/>
  <c r="CG316" i="9"/>
  <c r="CF316" i="9"/>
  <c r="GH316" i="9" s="1"/>
  <c r="GX316" i="9" s="1"/>
  <c r="CA316" i="9"/>
  <c r="BZ316" i="9"/>
  <c r="BY316" i="9"/>
  <c r="DE316" i="9" s="1"/>
  <c r="BX316" i="9"/>
  <c r="BU316" i="9"/>
  <c r="BT316" i="9"/>
  <c r="CZ316" i="9" s="1"/>
  <c r="DF316" i="9" s="1"/>
  <c r="CB316" i="9" s="1"/>
  <c r="DH316" i="9" s="1"/>
  <c r="BQ316" i="9"/>
  <c r="BP316" i="9"/>
  <c r="CV316" i="9" s="1"/>
  <c r="BH316" i="9"/>
  <c r="BD316" i="9"/>
  <c r="BA316" i="9"/>
  <c r="AW316" i="9"/>
  <c r="AS316" i="9"/>
  <c r="AR316" i="9"/>
  <c r="AT316" i="9" s="1"/>
  <c r="AO316" i="9"/>
  <c r="AN316" i="9"/>
  <c r="AK316" i="9"/>
  <c r="AJ316" i="9"/>
  <c r="AE316" i="9"/>
  <c r="AU316" i="9" s="1"/>
  <c r="AD316" i="9"/>
  <c r="AC316" i="9"/>
  <c r="AB316" i="9"/>
  <c r="Y316" i="9"/>
  <c r="X316" i="9"/>
  <c r="U316" i="9"/>
  <c r="GG316" i="9" s="1"/>
  <c r="GK316" i="9" s="1"/>
  <c r="T316" i="9"/>
  <c r="AZ316" i="9" s="1"/>
  <c r="BJ316" i="9" s="1"/>
  <c r="AF316" i="9" s="1"/>
  <c r="O316" i="9"/>
  <c r="N316" i="9"/>
  <c r="K316" i="9"/>
  <c r="J316" i="9"/>
  <c r="HG315" i="9"/>
  <c r="HC315" i="9"/>
  <c r="HB315" i="9"/>
  <c r="HF315" i="9" s="1"/>
  <c r="GT315" i="9"/>
  <c r="GN315" i="9"/>
  <c r="GM315" i="9"/>
  <c r="GU315" i="9" s="1"/>
  <c r="GL315" i="9"/>
  <c r="GF315" i="9"/>
  <c r="GJ315" i="9" s="1"/>
  <c r="GE315" i="9"/>
  <c r="GD315" i="9"/>
  <c r="GH315" i="9" s="1"/>
  <c r="GC315" i="9"/>
  <c r="GB315" i="9"/>
  <c r="FY315" i="9"/>
  <c r="FX315" i="9"/>
  <c r="FU315" i="9"/>
  <c r="FT315" i="9"/>
  <c r="FM315" i="9"/>
  <c r="FH315" i="9"/>
  <c r="FD315" i="9"/>
  <c r="EW315" i="9"/>
  <c r="EV315" i="9"/>
  <c r="ES315" i="9"/>
  <c r="ER315" i="9"/>
  <c r="EO315" i="9"/>
  <c r="EY315" i="9" s="1"/>
  <c r="FA315" i="9" s="1"/>
  <c r="EN315" i="9"/>
  <c r="EI315" i="9"/>
  <c r="EH315" i="9"/>
  <c r="EG315" i="9"/>
  <c r="EF315" i="9"/>
  <c r="FL315" i="9" s="1"/>
  <c r="EC315" i="9"/>
  <c r="FI315" i="9" s="1"/>
  <c r="EB315" i="9"/>
  <c r="DY315" i="9"/>
  <c r="FE315" i="9" s="1"/>
  <c r="DX315" i="9"/>
  <c r="DD315" i="9"/>
  <c r="CZ315" i="9"/>
  <c r="CW315" i="9"/>
  <c r="DG315" i="9" s="1"/>
  <c r="CC315" i="9" s="1"/>
  <c r="DI315" i="9" s="1"/>
  <c r="CP315" i="9"/>
  <c r="CO315" i="9"/>
  <c r="CN315" i="9"/>
  <c r="CK315" i="9"/>
  <c r="GQ315" i="9" s="1"/>
  <c r="CJ315" i="9"/>
  <c r="CG315" i="9"/>
  <c r="CF315" i="9"/>
  <c r="CA315" i="9"/>
  <c r="CQ315" i="9" s="1"/>
  <c r="CS315" i="9" s="1"/>
  <c r="BZ315" i="9"/>
  <c r="BY315" i="9"/>
  <c r="DE315" i="9" s="1"/>
  <c r="BX315" i="9"/>
  <c r="BU315" i="9"/>
  <c r="DA315" i="9" s="1"/>
  <c r="BT315" i="9"/>
  <c r="BQ315" i="9"/>
  <c r="BP315" i="9"/>
  <c r="CV315" i="9" s="1"/>
  <c r="BI315" i="9"/>
  <c r="BD315" i="9"/>
  <c r="AZ315" i="9"/>
  <c r="AW315" i="9"/>
  <c r="AU315" i="9"/>
  <c r="AS315" i="9"/>
  <c r="AR315" i="9"/>
  <c r="AO315" i="9"/>
  <c r="AN315" i="9"/>
  <c r="AK315" i="9"/>
  <c r="GI315" i="9" s="1"/>
  <c r="AJ315" i="9"/>
  <c r="AE315" i="9"/>
  <c r="DK315" i="9" s="1"/>
  <c r="DO315" i="9" s="1"/>
  <c r="AD315" i="9"/>
  <c r="AC315" i="9"/>
  <c r="HE315" i="9" s="1"/>
  <c r="HI315" i="9" s="1"/>
  <c r="AB315" i="9"/>
  <c r="BH315" i="9" s="1"/>
  <c r="Y315" i="9"/>
  <c r="X315" i="9"/>
  <c r="U315" i="9"/>
  <c r="T315" i="9"/>
  <c r="O315" i="9"/>
  <c r="N315" i="9"/>
  <c r="K315" i="9"/>
  <c r="J315" i="9"/>
  <c r="HG314" i="9"/>
  <c r="HF314" i="9"/>
  <c r="HE314" i="9"/>
  <c r="HI314" i="9" s="1"/>
  <c r="HC314" i="9"/>
  <c r="HB314" i="9"/>
  <c r="GQ314" i="9"/>
  <c r="GM314" i="9"/>
  <c r="GU314" i="9" s="1"/>
  <c r="GL314" i="9"/>
  <c r="GP314" i="9" s="1"/>
  <c r="GE314" i="9"/>
  <c r="GD314" i="9"/>
  <c r="GC314" i="9"/>
  <c r="GB314" i="9"/>
  <c r="FY314" i="9"/>
  <c r="FX314" i="9"/>
  <c r="FU314" i="9"/>
  <c r="FT314" i="9"/>
  <c r="FM314" i="9"/>
  <c r="FL314" i="9"/>
  <c r="FI314" i="9"/>
  <c r="FD314" i="9"/>
  <c r="EZ314" i="9"/>
  <c r="EY314" i="9"/>
  <c r="EW314" i="9"/>
  <c r="EV314" i="9"/>
  <c r="ES314" i="9"/>
  <c r="ER314" i="9"/>
  <c r="EO314" i="9"/>
  <c r="EN314" i="9"/>
  <c r="EX314" i="9" s="1"/>
  <c r="EI314" i="9"/>
  <c r="EH314" i="9"/>
  <c r="EG314" i="9"/>
  <c r="EF314" i="9"/>
  <c r="EC314" i="9"/>
  <c r="EB314" i="9"/>
  <c r="FH314" i="9" s="1"/>
  <c r="FN314" i="9" s="1"/>
  <c r="DY314" i="9"/>
  <c r="FE314" i="9" s="1"/>
  <c r="FO314" i="9" s="1"/>
  <c r="EK314" i="9" s="1"/>
  <c r="DX314" i="9"/>
  <c r="DJ314" i="9"/>
  <c r="DE314" i="9"/>
  <c r="CZ314" i="9"/>
  <c r="DF314" i="9" s="1"/>
  <c r="CB314" i="9" s="1"/>
  <c r="DH314" i="9" s="1"/>
  <c r="CV314" i="9"/>
  <c r="CO314" i="9"/>
  <c r="CN314" i="9"/>
  <c r="CK314" i="9"/>
  <c r="CJ314" i="9"/>
  <c r="CG314" i="9"/>
  <c r="CQ314" i="9" s="1"/>
  <c r="CS314" i="9" s="1"/>
  <c r="CF314" i="9"/>
  <c r="CA314" i="9"/>
  <c r="BZ314" i="9"/>
  <c r="BY314" i="9"/>
  <c r="BX314" i="9"/>
  <c r="DD314" i="9" s="1"/>
  <c r="BU314" i="9"/>
  <c r="DA314" i="9" s="1"/>
  <c r="BT314" i="9"/>
  <c r="BQ314" i="9"/>
  <c r="CW314" i="9" s="1"/>
  <c r="DG314" i="9" s="1"/>
  <c r="CC314" i="9" s="1"/>
  <c r="DI314" i="9" s="1"/>
  <c r="BP314" i="9"/>
  <c r="BI314" i="9"/>
  <c r="BH314" i="9"/>
  <c r="BE314" i="9"/>
  <c r="AZ314" i="9"/>
  <c r="AV314" i="9"/>
  <c r="AU314" i="9"/>
  <c r="AS314" i="9"/>
  <c r="AR314" i="9"/>
  <c r="AO314" i="9"/>
  <c r="AN314" i="9"/>
  <c r="AK314" i="9"/>
  <c r="AJ314" i="9"/>
  <c r="AT314" i="9" s="1"/>
  <c r="AE314" i="9"/>
  <c r="AD314" i="9"/>
  <c r="AC314" i="9"/>
  <c r="AB314" i="9"/>
  <c r="Y314" i="9"/>
  <c r="X314" i="9"/>
  <c r="U314" i="9"/>
  <c r="BA314" i="9" s="1"/>
  <c r="BK314" i="9" s="1"/>
  <c r="AG314" i="9" s="1"/>
  <c r="BM314" i="9" s="1"/>
  <c r="T314" i="9"/>
  <c r="O314" i="9"/>
  <c r="N314" i="9"/>
  <c r="K314" i="9"/>
  <c r="J314" i="9"/>
  <c r="HF313" i="9"/>
  <c r="HC313" i="9"/>
  <c r="HG313" i="9" s="1"/>
  <c r="HB313" i="9"/>
  <c r="GO313" i="9"/>
  <c r="GM313" i="9"/>
  <c r="GL313" i="9"/>
  <c r="GT313" i="9" s="1"/>
  <c r="GE313" i="9"/>
  <c r="GD313" i="9"/>
  <c r="GC313" i="9"/>
  <c r="GB313" i="9"/>
  <c r="FY313" i="9"/>
  <c r="FX313" i="9"/>
  <c r="FU313" i="9"/>
  <c r="FT313" i="9"/>
  <c r="FQ313" i="9"/>
  <c r="FL313" i="9"/>
  <c r="FI313" i="9"/>
  <c r="FE313" i="9"/>
  <c r="FO313" i="9" s="1"/>
  <c r="EK313" i="9" s="1"/>
  <c r="EX313" i="9"/>
  <c r="EZ313" i="9" s="1"/>
  <c r="EW313" i="9"/>
  <c r="EV313" i="9"/>
  <c r="ES313" i="9"/>
  <c r="ER313" i="9"/>
  <c r="EO313" i="9"/>
  <c r="EN313" i="9"/>
  <c r="EI313" i="9"/>
  <c r="EY313" i="9" s="1"/>
  <c r="EH313" i="9"/>
  <c r="EG313" i="9"/>
  <c r="FM313" i="9" s="1"/>
  <c r="EF313" i="9"/>
  <c r="EC313" i="9"/>
  <c r="EB313" i="9"/>
  <c r="FH313" i="9" s="1"/>
  <c r="DY313" i="9"/>
  <c r="DX313" i="9"/>
  <c r="FD313" i="9" s="1"/>
  <c r="FN313" i="9" s="1"/>
  <c r="EJ313" i="9" s="1"/>
  <c r="DA313" i="9"/>
  <c r="CW313" i="9"/>
  <c r="DG313" i="9" s="1"/>
  <c r="CC313" i="9" s="1"/>
  <c r="DI313" i="9" s="1"/>
  <c r="CV313" i="9"/>
  <c r="CO313" i="9"/>
  <c r="CN313" i="9"/>
  <c r="CK313" i="9"/>
  <c r="CQ313" i="9" s="1"/>
  <c r="CJ313" i="9"/>
  <c r="CG313" i="9"/>
  <c r="CF313" i="9"/>
  <c r="GH313" i="9" s="1"/>
  <c r="CA313" i="9"/>
  <c r="BZ313" i="9"/>
  <c r="CP313" i="9" s="1"/>
  <c r="CR313" i="9" s="1"/>
  <c r="BY313" i="9"/>
  <c r="DE313" i="9" s="1"/>
  <c r="BX313" i="9"/>
  <c r="DD313" i="9" s="1"/>
  <c r="BU313" i="9"/>
  <c r="BT313" i="9"/>
  <c r="CZ313" i="9" s="1"/>
  <c r="DF313" i="9" s="1"/>
  <c r="CB313" i="9" s="1"/>
  <c r="DH313" i="9" s="1"/>
  <c r="BQ313" i="9"/>
  <c r="GG313" i="9" s="1"/>
  <c r="GK313" i="9" s="1"/>
  <c r="BP313" i="9"/>
  <c r="BH313" i="9"/>
  <c r="BA313" i="9"/>
  <c r="AT313" i="9"/>
  <c r="AV313" i="9" s="1"/>
  <c r="AS313" i="9"/>
  <c r="AR313" i="9"/>
  <c r="AO313" i="9"/>
  <c r="AN313" i="9"/>
  <c r="GP313" i="9" s="1"/>
  <c r="AK313" i="9"/>
  <c r="AJ313" i="9"/>
  <c r="AE313" i="9"/>
  <c r="DK313" i="9" s="1"/>
  <c r="AD313" i="9"/>
  <c r="AC313" i="9"/>
  <c r="BI313" i="9" s="1"/>
  <c r="AB313" i="9"/>
  <c r="Y313" i="9"/>
  <c r="BE313" i="9" s="1"/>
  <c r="BK313" i="9" s="1"/>
  <c r="AG313" i="9" s="1"/>
  <c r="X313" i="9"/>
  <c r="U313" i="9"/>
  <c r="T313" i="9"/>
  <c r="O313" i="9"/>
  <c r="N313" i="9"/>
  <c r="K313" i="9"/>
  <c r="J313" i="9"/>
  <c r="HG312" i="9"/>
  <c r="HF312" i="9"/>
  <c r="HD312" i="9"/>
  <c r="HH312" i="9" s="1"/>
  <c r="HC312" i="9"/>
  <c r="HB312" i="9"/>
  <c r="GP312" i="9"/>
  <c r="GN312" i="9"/>
  <c r="GM312" i="9"/>
  <c r="GU312" i="9" s="1"/>
  <c r="GL312" i="9"/>
  <c r="GT312" i="9" s="1"/>
  <c r="GF312" i="9"/>
  <c r="GE312" i="9"/>
  <c r="GD312" i="9"/>
  <c r="GC312" i="9"/>
  <c r="GB312" i="9"/>
  <c r="FY312" i="9"/>
  <c r="FX312" i="9"/>
  <c r="FU312" i="9"/>
  <c r="FT312" i="9"/>
  <c r="FM312" i="9"/>
  <c r="FL312" i="9"/>
  <c r="FH312" i="9"/>
  <c r="EY312" i="9"/>
  <c r="FA312" i="9" s="1"/>
  <c r="EW312" i="9"/>
  <c r="EV312" i="9"/>
  <c r="ES312" i="9"/>
  <c r="ER312" i="9"/>
  <c r="EO312" i="9"/>
  <c r="EN312" i="9"/>
  <c r="EI312" i="9"/>
  <c r="EH312" i="9"/>
  <c r="EG312" i="9"/>
  <c r="EF312" i="9"/>
  <c r="EC312" i="9"/>
  <c r="FI312" i="9" s="1"/>
  <c r="EB312" i="9"/>
  <c r="DY312" i="9"/>
  <c r="FE312" i="9" s="1"/>
  <c r="DX312" i="9"/>
  <c r="FD312" i="9" s="1"/>
  <c r="FN312" i="9" s="1"/>
  <c r="EJ312" i="9" s="1"/>
  <c r="DD312" i="9"/>
  <c r="CW312" i="9"/>
  <c r="CP312" i="9"/>
  <c r="CR312" i="9" s="1"/>
  <c r="CO312" i="9"/>
  <c r="CN312" i="9"/>
  <c r="CK312" i="9"/>
  <c r="CJ312" i="9"/>
  <c r="CG312" i="9"/>
  <c r="GI312" i="9" s="1"/>
  <c r="CF312" i="9"/>
  <c r="GH312" i="9" s="1"/>
  <c r="CA312" i="9"/>
  <c r="DK312" i="9" s="1"/>
  <c r="BZ312" i="9"/>
  <c r="BY312" i="9"/>
  <c r="DE312" i="9" s="1"/>
  <c r="BX312" i="9"/>
  <c r="BU312" i="9"/>
  <c r="DA312" i="9" s="1"/>
  <c r="DG312" i="9" s="1"/>
  <c r="CC312" i="9" s="1"/>
  <c r="DI312" i="9" s="1"/>
  <c r="BT312" i="9"/>
  <c r="CZ312" i="9" s="1"/>
  <c r="BQ312" i="9"/>
  <c r="BP312" i="9"/>
  <c r="CV312" i="9" s="1"/>
  <c r="BI312" i="9"/>
  <c r="BH312" i="9"/>
  <c r="BD312" i="9"/>
  <c r="AU312" i="9"/>
  <c r="AW312" i="9" s="1"/>
  <c r="AS312" i="9"/>
  <c r="AR312" i="9"/>
  <c r="AO312" i="9"/>
  <c r="GQ312" i="9" s="1"/>
  <c r="AN312" i="9"/>
  <c r="AK312" i="9"/>
  <c r="AJ312" i="9"/>
  <c r="AE312" i="9"/>
  <c r="AD312" i="9"/>
  <c r="AC312" i="9"/>
  <c r="HE312" i="9" s="1"/>
  <c r="HI312" i="9" s="1"/>
  <c r="AB312" i="9"/>
  <c r="Y312" i="9"/>
  <c r="GO312" i="9" s="1"/>
  <c r="X312" i="9"/>
  <c r="U312" i="9"/>
  <c r="BA312" i="9" s="1"/>
  <c r="T312" i="9"/>
  <c r="AZ312" i="9" s="1"/>
  <c r="BJ312" i="9" s="1"/>
  <c r="AF312" i="9" s="1"/>
  <c r="BL312" i="9" s="1"/>
  <c r="O312" i="9"/>
  <c r="N312" i="9"/>
  <c r="K312" i="9"/>
  <c r="J312" i="9"/>
  <c r="HG311" i="9"/>
  <c r="HC311" i="9"/>
  <c r="HB311" i="9"/>
  <c r="HF311" i="9" s="1"/>
  <c r="GN311" i="9"/>
  <c r="GM311" i="9"/>
  <c r="GU311" i="9" s="1"/>
  <c r="GL311" i="9"/>
  <c r="GE311" i="9"/>
  <c r="GD311" i="9"/>
  <c r="GH311" i="9" s="1"/>
  <c r="GC311" i="9"/>
  <c r="GB311" i="9"/>
  <c r="FY311" i="9"/>
  <c r="FX311" i="9"/>
  <c r="FU311" i="9"/>
  <c r="FT311" i="9"/>
  <c r="FM311" i="9"/>
  <c r="FI311" i="9"/>
  <c r="FH311" i="9"/>
  <c r="FD311" i="9"/>
  <c r="EW311" i="9"/>
  <c r="EV311" i="9"/>
  <c r="ES311" i="9"/>
  <c r="ER311" i="9"/>
  <c r="EO311" i="9"/>
  <c r="EN311" i="9"/>
  <c r="EI311" i="9"/>
  <c r="EH311" i="9"/>
  <c r="EG311" i="9"/>
  <c r="EF311" i="9"/>
  <c r="FL311" i="9" s="1"/>
  <c r="EC311" i="9"/>
  <c r="EB311" i="9"/>
  <c r="DY311" i="9"/>
  <c r="FE311" i="9" s="1"/>
  <c r="FO311" i="9" s="1"/>
  <c r="EK311" i="9" s="1"/>
  <c r="DX311" i="9"/>
  <c r="DD311" i="9"/>
  <c r="CZ311" i="9"/>
  <c r="CO311" i="9"/>
  <c r="CN311" i="9"/>
  <c r="CK311" i="9"/>
  <c r="GQ311" i="9" s="1"/>
  <c r="CJ311" i="9"/>
  <c r="CG311" i="9"/>
  <c r="CQ311" i="9" s="1"/>
  <c r="CS311" i="9" s="1"/>
  <c r="CF311" i="9"/>
  <c r="CA311" i="9"/>
  <c r="BZ311" i="9"/>
  <c r="BY311" i="9"/>
  <c r="HE311" i="9" s="1"/>
  <c r="HI311" i="9" s="1"/>
  <c r="BX311" i="9"/>
  <c r="BU311" i="9"/>
  <c r="DA311" i="9" s="1"/>
  <c r="BT311" i="9"/>
  <c r="BQ311" i="9"/>
  <c r="CW311" i="9" s="1"/>
  <c r="BP311" i="9"/>
  <c r="CV311" i="9" s="1"/>
  <c r="DF311" i="9" s="1"/>
  <c r="CB311" i="9" s="1"/>
  <c r="DH311" i="9" s="1"/>
  <c r="BI311" i="9"/>
  <c r="BD311" i="9"/>
  <c r="AZ311" i="9"/>
  <c r="AS311" i="9"/>
  <c r="AR311" i="9"/>
  <c r="AO311" i="9"/>
  <c r="AN311" i="9"/>
  <c r="AK311" i="9"/>
  <c r="AJ311" i="9"/>
  <c r="AE311" i="9"/>
  <c r="DK311" i="9" s="1"/>
  <c r="AD311" i="9"/>
  <c r="AC311" i="9"/>
  <c r="AB311" i="9"/>
  <c r="Y311" i="9"/>
  <c r="X311" i="9"/>
  <c r="U311" i="9"/>
  <c r="GG311" i="9" s="1"/>
  <c r="T311" i="9"/>
  <c r="O311" i="9"/>
  <c r="N311" i="9"/>
  <c r="K311" i="9"/>
  <c r="J311" i="9"/>
  <c r="HG310" i="9"/>
  <c r="HC310" i="9"/>
  <c r="HB310" i="9"/>
  <c r="HF310" i="9" s="1"/>
  <c r="GQ310" i="9"/>
  <c r="GM310" i="9"/>
  <c r="GU310" i="9" s="1"/>
  <c r="GL310" i="9"/>
  <c r="GP310" i="9" s="1"/>
  <c r="GJ310" i="9"/>
  <c r="GE310" i="9"/>
  <c r="GD310" i="9"/>
  <c r="GC310" i="9"/>
  <c r="GB310" i="9"/>
  <c r="FY310" i="9"/>
  <c r="FX310" i="9"/>
  <c r="FU310" i="9"/>
  <c r="FT310" i="9"/>
  <c r="FM310" i="9"/>
  <c r="FI310" i="9"/>
  <c r="FD310" i="9"/>
  <c r="EY310" i="9"/>
  <c r="EW310" i="9"/>
  <c r="EV310" i="9"/>
  <c r="ES310" i="9"/>
  <c r="ER310" i="9"/>
  <c r="EO310" i="9"/>
  <c r="EN310" i="9"/>
  <c r="EI310" i="9"/>
  <c r="EH310" i="9"/>
  <c r="EX310" i="9" s="1"/>
  <c r="EZ310" i="9" s="1"/>
  <c r="EG310" i="9"/>
  <c r="EF310" i="9"/>
  <c r="FL310" i="9" s="1"/>
  <c r="FN310" i="9" s="1"/>
  <c r="EC310" i="9"/>
  <c r="EB310" i="9"/>
  <c r="FH310" i="9" s="1"/>
  <c r="DY310" i="9"/>
  <c r="FE310" i="9" s="1"/>
  <c r="FO310" i="9" s="1"/>
  <c r="EK310" i="9" s="1"/>
  <c r="DX310" i="9"/>
  <c r="DO310" i="9"/>
  <c r="DE310" i="9"/>
  <c r="CZ310" i="9"/>
  <c r="CV310" i="9"/>
  <c r="CO310" i="9"/>
  <c r="CN310" i="9"/>
  <c r="CK310" i="9"/>
  <c r="CJ310" i="9"/>
  <c r="CG310" i="9"/>
  <c r="CQ310" i="9" s="1"/>
  <c r="CS310" i="9" s="1"/>
  <c r="CF310" i="9"/>
  <c r="CA310" i="9"/>
  <c r="BZ310" i="9"/>
  <c r="BY310" i="9"/>
  <c r="BX310" i="9"/>
  <c r="DD310" i="9" s="1"/>
  <c r="BU310" i="9"/>
  <c r="BT310" i="9"/>
  <c r="BQ310" i="9"/>
  <c r="CW310" i="9" s="1"/>
  <c r="BP310" i="9"/>
  <c r="GF310" i="9" s="1"/>
  <c r="BI310" i="9"/>
  <c r="BE310" i="9"/>
  <c r="AZ310" i="9"/>
  <c r="AU310" i="9"/>
  <c r="AS310" i="9"/>
  <c r="AR310" i="9"/>
  <c r="AO310" i="9"/>
  <c r="AN310" i="9"/>
  <c r="AK310" i="9"/>
  <c r="AJ310" i="9"/>
  <c r="AE310" i="9"/>
  <c r="DK310" i="9" s="1"/>
  <c r="AD310" i="9"/>
  <c r="AC310" i="9"/>
  <c r="HE310" i="9" s="1"/>
  <c r="HI310" i="9" s="1"/>
  <c r="AB310" i="9"/>
  <c r="BH310" i="9" s="1"/>
  <c r="Y310" i="9"/>
  <c r="X310" i="9"/>
  <c r="U310" i="9"/>
  <c r="T310" i="9"/>
  <c r="O310" i="9"/>
  <c r="N310" i="9"/>
  <c r="K310" i="9"/>
  <c r="J310" i="9"/>
  <c r="HF309" i="9"/>
  <c r="HE309" i="9"/>
  <c r="HI309" i="9" s="1"/>
  <c r="HC309" i="9"/>
  <c r="HG309" i="9" s="1"/>
  <c r="HB309" i="9"/>
  <c r="GP309" i="9"/>
  <c r="GO309" i="9"/>
  <c r="GM309" i="9"/>
  <c r="GU309" i="9" s="1"/>
  <c r="GL309" i="9"/>
  <c r="GT309" i="9" s="1"/>
  <c r="GX309" i="9" s="1"/>
  <c r="GH309" i="9"/>
  <c r="GG309" i="9"/>
  <c r="GK309" i="9" s="1"/>
  <c r="GE309" i="9"/>
  <c r="GI309" i="9" s="1"/>
  <c r="GD309" i="9"/>
  <c r="GC309" i="9"/>
  <c r="GB309" i="9"/>
  <c r="FY309" i="9"/>
  <c r="FX309" i="9"/>
  <c r="FU309" i="9"/>
  <c r="FT309" i="9"/>
  <c r="FL309" i="9"/>
  <c r="FI309" i="9"/>
  <c r="FE309" i="9"/>
  <c r="EX309" i="9"/>
  <c r="EZ309" i="9" s="1"/>
  <c r="EW309" i="9"/>
  <c r="EV309" i="9"/>
  <c r="ES309" i="9"/>
  <c r="ER309" i="9"/>
  <c r="EO309" i="9"/>
  <c r="EN309" i="9"/>
  <c r="EI309" i="9"/>
  <c r="EH309" i="9"/>
  <c r="EG309" i="9"/>
  <c r="FM309" i="9" s="1"/>
  <c r="EF309" i="9"/>
  <c r="EC309" i="9"/>
  <c r="EB309" i="9"/>
  <c r="FH309" i="9" s="1"/>
  <c r="DY309" i="9"/>
  <c r="DX309" i="9"/>
  <c r="FD309" i="9" s="1"/>
  <c r="FN309" i="9" s="1"/>
  <c r="FP309" i="9" s="1"/>
  <c r="DE309" i="9"/>
  <c r="DA309" i="9"/>
  <c r="CV309" i="9"/>
  <c r="CR309" i="9"/>
  <c r="CQ309" i="9"/>
  <c r="CO309" i="9"/>
  <c r="CN309" i="9"/>
  <c r="CK309" i="9"/>
  <c r="CJ309" i="9"/>
  <c r="CG309" i="9"/>
  <c r="CF309" i="9"/>
  <c r="CA309" i="9"/>
  <c r="CS309" i="9" s="1"/>
  <c r="BZ309" i="9"/>
  <c r="CP309" i="9" s="1"/>
  <c r="BY309" i="9"/>
  <c r="BX309" i="9"/>
  <c r="DD309" i="9" s="1"/>
  <c r="BU309" i="9"/>
  <c r="BT309" i="9"/>
  <c r="CZ309" i="9" s="1"/>
  <c r="DF309" i="9" s="1"/>
  <c r="CB309" i="9" s="1"/>
  <c r="DH309" i="9" s="1"/>
  <c r="BQ309" i="9"/>
  <c r="CW309" i="9" s="1"/>
  <c r="BP309" i="9"/>
  <c r="BH309" i="9"/>
  <c r="BE309" i="9"/>
  <c r="BA309" i="9"/>
  <c r="BK309" i="9" s="1"/>
  <c r="AG309" i="9" s="1"/>
  <c r="BM309" i="9" s="1"/>
  <c r="AT309" i="9"/>
  <c r="AV309" i="9" s="1"/>
  <c r="AS309" i="9"/>
  <c r="AR309" i="9"/>
  <c r="AO309" i="9"/>
  <c r="AN309" i="9"/>
  <c r="AK309" i="9"/>
  <c r="AJ309" i="9"/>
  <c r="AE309" i="9"/>
  <c r="AD309" i="9"/>
  <c r="AC309" i="9"/>
  <c r="BI309" i="9" s="1"/>
  <c r="AB309" i="9"/>
  <c r="HD309" i="9" s="1"/>
  <c r="HH309" i="9" s="1"/>
  <c r="Y309" i="9"/>
  <c r="X309" i="9"/>
  <c r="U309" i="9"/>
  <c r="T309" i="9"/>
  <c r="Q309" i="9"/>
  <c r="O309" i="9"/>
  <c r="N309" i="9"/>
  <c r="K309" i="9"/>
  <c r="J309" i="9"/>
  <c r="HF308" i="9"/>
  <c r="HD308" i="9"/>
  <c r="HH308" i="9" s="1"/>
  <c r="HC308" i="9"/>
  <c r="HG308" i="9" s="1"/>
  <c r="HB308" i="9"/>
  <c r="GP308" i="9"/>
  <c r="GN308" i="9"/>
  <c r="GM308" i="9"/>
  <c r="GL308" i="9"/>
  <c r="GT308" i="9" s="1"/>
  <c r="GE308" i="9"/>
  <c r="GI308" i="9" s="1"/>
  <c r="GD308" i="9"/>
  <c r="GC308" i="9"/>
  <c r="GB308" i="9"/>
  <c r="FY308" i="9"/>
  <c r="FX308" i="9"/>
  <c r="FU308" i="9"/>
  <c r="FT308" i="9"/>
  <c r="FL308" i="9"/>
  <c r="FH308" i="9"/>
  <c r="FE308" i="9"/>
  <c r="EW308" i="9"/>
  <c r="EV308" i="9"/>
  <c r="ES308" i="9"/>
  <c r="ER308" i="9"/>
  <c r="EO308" i="9"/>
  <c r="EY308" i="9" s="1"/>
  <c r="FA308" i="9" s="1"/>
  <c r="EN308" i="9"/>
  <c r="EI308" i="9"/>
  <c r="EH308" i="9"/>
  <c r="EG308" i="9"/>
  <c r="FM308" i="9" s="1"/>
  <c r="EF308" i="9"/>
  <c r="EC308" i="9"/>
  <c r="FI308" i="9" s="1"/>
  <c r="EB308" i="9"/>
  <c r="DY308" i="9"/>
  <c r="DX308" i="9"/>
  <c r="FD308" i="9" s="1"/>
  <c r="DK308" i="9"/>
  <c r="DD308" i="9"/>
  <c r="DA308" i="9"/>
  <c r="CW308" i="9"/>
  <c r="DG308" i="9" s="1"/>
  <c r="CC308" i="9" s="1"/>
  <c r="DI308" i="9" s="1"/>
  <c r="CP308" i="9"/>
  <c r="CR308" i="9" s="1"/>
  <c r="CO308" i="9"/>
  <c r="CN308" i="9"/>
  <c r="CK308" i="9"/>
  <c r="CJ308" i="9"/>
  <c r="CG308" i="9"/>
  <c r="CF308" i="9"/>
  <c r="GH308" i="9" s="1"/>
  <c r="CA308" i="9"/>
  <c r="BZ308" i="9"/>
  <c r="BY308" i="9"/>
  <c r="DE308" i="9" s="1"/>
  <c r="BX308" i="9"/>
  <c r="BU308" i="9"/>
  <c r="BT308" i="9"/>
  <c r="CZ308" i="9" s="1"/>
  <c r="BQ308" i="9"/>
  <c r="BP308" i="9"/>
  <c r="CV308" i="9" s="1"/>
  <c r="DF308" i="9" s="1"/>
  <c r="CB308" i="9" s="1"/>
  <c r="DH308" i="9" s="1"/>
  <c r="BH308" i="9"/>
  <c r="BD308" i="9"/>
  <c r="BA308" i="9"/>
  <c r="AS308" i="9"/>
  <c r="AR308" i="9"/>
  <c r="AO308" i="9"/>
  <c r="AN308" i="9"/>
  <c r="AK308" i="9"/>
  <c r="AJ308" i="9"/>
  <c r="AE308" i="9"/>
  <c r="AD308" i="9"/>
  <c r="AC308" i="9"/>
  <c r="AB308" i="9"/>
  <c r="Y308" i="9"/>
  <c r="GO308" i="9" s="1"/>
  <c r="X308" i="9"/>
  <c r="U308" i="9"/>
  <c r="GG308" i="9" s="1"/>
  <c r="T308" i="9"/>
  <c r="AZ308" i="9" s="1"/>
  <c r="O308" i="9"/>
  <c r="N308" i="9"/>
  <c r="K308" i="9"/>
  <c r="J308" i="9"/>
  <c r="HG307" i="9"/>
  <c r="HC307" i="9"/>
  <c r="HB307" i="9"/>
  <c r="HF307" i="9" s="1"/>
  <c r="GN307" i="9"/>
  <c r="GM307" i="9"/>
  <c r="GU307" i="9" s="1"/>
  <c r="GL307" i="9"/>
  <c r="GE307" i="9"/>
  <c r="GD307" i="9"/>
  <c r="GH307" i="9" s="1"/>
  <c r="GC307" i="9"/>
  <c r="GB307" i="9"/>
  <c r="FY307" i="9"/>
  <c r="FX307" i="9"/>
  <c r="FU307" i="9"/>
  <c r="FT307" i="9"/>
  <c r="FO307" i="9"/>
  <c r="EK307" i="9" s="1"/>
  <c r="FM307" i="9"/>
  <c r="FH307" i="9"/>
  <c r="FD307" i="9"/>
  <c r="FN307" i="9" s="1"/>
  <c r="EJ307" i="9" s="1"/>
  <c r="EW307" i="9"/>
  <c r="EV307" i="9"/>
  <c r="ES307" i="9"/>
  <c r="ER307" i="9"/>
  <c r="EO307" i="9"/>
  <c r="EY307" i="9" s="1"/>
  <c r="FA307" i="9" s="1"/>
  <c r="EN307" i="9"/>
  <c r="EI307" i="9"/>
  <c r="EH307" i="9"/>
  <c r="EG307" i="9"/>
  <c r="EF307" i="9"/>
  <c r="FL307" i="9" s="1"/>
  <c r="EC307" i="9"/>
  <c r="FI307" i="9" s="1"/>
  <c r="EB307" i="9"/>
  <c r="DY307" i="9"/>
  <c r="FE307" i="9" s="1"/>
  <c r="DX307" i="9"/>
  <c r="DJ307" i="9"/>
  <c r="DD307" i="9"/>
  <c r="CZ307" i="9"/>
  <c r="CW307" i="9"/>
  <c r="CO307" i="9"/>
  <c r="CN307" i="9"/>
  <c r="CK307" i="9"/>
  <c r="GQ307" i="9" s="1"/>
  <c r="CJ307" i="9"/>
  <c r="CG307" i="9"/>
  <c r="CQ307" i="9" s="1"/>
  <c r="CS307" i="9" s="1"/>
  <c r="CF307" i="9"/>
  <c r="CA307" i="9"/>
  <c r="BZ307" i="9"/>
  <c r="BY307" i="9"/>
  <c r="BX307" i="9"/>
  <c r="BU307" i="9"/>
  <c r="DA307" i="9" s="1"/>
  <c r="BT307" i="9"/>
  <c r="BQ307" i="9"/>
  <c r="BP307" i="9"/>
  <c r="CV307" i="9" s="1"/>
  <c r="BI307" i="9"/>
  <c r="BD307" i="9"/>
  <c r="AZ307" i="9"/>
  <c r="AS307" i="9"/>
  <c r="AR307" i="9"/>
  <c r="AO307" i="9"/>
  <c r="AN307" i="9"/>
  <c r="AK307" i="9"/>
  <c r="AJ307" i="9"/>
  <c r="AE307" i="9"/>
  <c r="DK307" i="9" s="1"/>
  <c r="AD307" i="9"/>
  <c r="AC307" i="9"/>
  <c r="AB307" i="9"/>
  <c r="Y307" i="9"/>
  <c r="X307" i="9"/>
  <c r="U307" i="9"/>
  <c r="GG307" i="9" s="1"/>
  <c r="T307" i="9"/>
  <c r="O307" i="9"/>
  <c r="N307" i="9"/>
  <c r="K307" i="9"/>
  <c r="J307" i="9"/>
  <c r="HG306" i="9"/>
  <c r="HE306" i="9"/>
  <c r="HI306" i="9" s="1"/>
  <c r="HC306" i="9"/>
  <c r="HB306" i="9"/>
  <c r="HF306" i="9" s="1"/>
  <c r="GQ306" i="9"/>
  <c r="GM306" i="9"/>
  <c r="GU306" i="9" s="1"/>
  <c r="GL306" i="9"/>
  <c r="GE306" i="9"/>
  <c r="GD306" i="9"/>
  <c r="GC306" i="9"/>
  <c r="GB306" i="9"/>
  <c r="FY306" i="9"/>
  <c r="FX306" i="9"/>
  <c r="FU306" i="9"/>
  <c r="FT306" i="9"/>
  <c r="FM306" i="9"/>
  <c r="FI306" i="9"/>
  <c r="FD306" i="9"/>
  <c r="EY306" i="9"/>
  <c r="EW306" i="9"/>
  <c r="EV306" i="9"/>
  <c r="ES306" i="9"/>
  <c r="ER306" i="9"/>
  <c r="EO306" i="9"/>
  <c r="EN306" i="9"/>
  <c r="EI306" i="9"/>
  <c r="EH306" i="9"/>
  <c r="EG306" i="9"/>
  <c r="EF306" i="9"/>
  <c r="FL306" i="9" s="1"/>
  <c r="EC306" i="9"/>
  <c r="EB306" i="9"/>
  <c r="FH306" i="9" s="1"/>
  <c r="FN306" i="9" s="1"/>
  <c r="DY306" i="9"/>
  <c r="FE306" i="9" s="1"/>
  <c r="FO306" i="9" s="1"/>
  <c r="EK306" i="9" s="1"/>
  <c r="DX306" i="9"/>
  <c r="DO306" i="9"/>
  <c r="DE306" i="9"/>
  <c r="CZ306" i="9"/>
  <c r="CV306" i="9"/>
  <c r="CS306" i="9"/>
  <c r="CO306" i="9"/>
  <c r="CN306" i="9"/>
  <c r="CK306" i="9"/>
  <c r="CJ306" i="9"/>
  <c r="CG306" i="9"/>
  <c r="CQ306" i="9" s="1"/>
  <c r="CF306" i="9"/>
  <c r="CA306" i="9"/>
  <c r="BZ306" i="9"/>
  <c r="BY306" i="9"/>
  <c r="BX306" i="9"/>
  <c r="DD306" i="9" s="1"/>
  <c r="BU306" i="9"/>
  <c r="BT306" i="9"/>
  <c r="BQ306" i="9"/>
  <c r="CW306" i="9" s="1"/>
  <c r="BP306" i="9"/>
  <c r="BI306" i="9"/>
  <c r="BE306" i="9"/>
  <c r="AZ306" i="9"/>
  <c r="AU306" i="9"/>
  <c r="AS306" i="9"/>
  <c r="AR306" i="9"/>
  <c r="AO306" i="9"/>
  <c r="AN306" i="9"/>
  <c r="AK306" i="9"/>
  <c r="AJ306" i="9"/>
  <c r="AE306" i="9"/>
  <c r="DK306" i="9" s="1"/>
  <c r="AD306" i="9"/>
  <c r="AC306" i="9"/>
  <c r="AB306" i="9"/>
  <c r="BH306" i="9" s="1"/>
  <c r="Y306" i="9"/>
  <c r="X306" i="9"/>
  <c r="U306" i="9"/>
  <c r="T306" i="9"/>
  <c r="GF306" i="9" s="1"/>
  <c r="O306" i="9"/>
  <c r="N306" i="9"/>
  <c r="K306" i="9"/>
  <c r="J306" i="9"/>
  <c r="HF305" i="9"/>
  <c r="HE305" i="9"/>
  <c r="HI305" i="9" s="1"/>
  <c r="HC305" i="9"/>
  <c r="HG305" i="9" s="1"/>
  <c r="HB305" i="9"/>
  <c r="GP305" i="9"/>
  <c r="GO305" i="9"/>
  <c r="GM305" i="9"/>
  <c r="GU305" i="9" s="1"/>
  <c r="GL305" i="9"/>
  <c r="GT305" i="9" s="1"/>
  <c r="GE305" i="9"/>
  <c r="GI305" i="9" s="1"/>
  <c r="GD305" i="9"/>
  <c r="GC305" i="9"/>
  <c r="GB305" i="9"/>
  <c r="FY305" i="9"/>
  <c r="FX305" i="9"/>
  <c r="FU305" i="9"/>
  <c r="FT305" i="9"/>
  <c r="FL305" i="9"/>
  <c r="FI305" i="9"/>
  <c r="FE305" i="9"/>
  <c r="FO305" i="9" s="1"/>
  <c r="EK305" i="9" s="1"/>
  <c r="EX305" i="9"/>
  <c r="EZ305" i="9" s="1"/>
  <c r="EW305" i="9"/>
  <c r="EV305" i="9"/>
  <c r="ES305" i="9"/>
  <c r="ER305" i="9"/>
  <c r="EO305" i="9"/>
  <c r="EN305" i="9"/>
  <c r="EI305" i="9"/>
  <c r="EH305" i="9"/>
  <c r="EG305" i="9"/>
  <c r="FM305" i="9" s="1"/>
  <c r="EF305" i="9"/>
  <c r="EC305" i="9"/>
  <c r="EB305" i="9"/>
  <c r="FH305" i="9" s="1"/>
  <c r="DY305" i="9"/>
  <c r="DX305" i="9"/>
  <c r="FD305" i="9" s="1"/>
  <c r="FN305" i="9" s="1"/>
  <c r="FP305" i="9" s="1"/>
  <c r="DE305" i="9"/>
  <c r="DA305" i="9"/>
  <c r="CV305" i="9"/>
  <c r="CQ305" i="9"/>
  <c r="CO305" i="9"/>
  <c r="CN305" i="9"/>
  <c r="CK305" i="9"/>
  <c r="CJ305" i="9"/>
  <c r="CG305" i="9"/>
  <c r="CF305" i="9"/>
  <c r="GH305" i="9" s="1"/>
  <c r="CC305" i="9"/>
  <c r="DI305" i="9" s="1"/>
  <c r="CA305" i="9"/>
  <c r="CS305" i="9" s="1"/>
  <c r="BZ305" i="9"/>
  <c r="BY305" i="9"/>
  <c r="BX305" i="9"/>
  <c r="DD305" i="9" s="1"/>
  <c r="BU305" i="9"/>
  <c r="BT305" i="9"/>
  <c r="CZ305" i="9" s="1"/>
  <c r="DF305" i="9" s="1"/>
  <c r="CB305" i="9" s="1"/>
  <c r="DH305" i="9" s="1"/>
  <c r="BQ305" i="9"/>
  <c r="CW305" i="9" s="1"/>
  <c r="DG305" i="9" s="1"/>
  <c r="BP305" i="9"/>
  <c r="BH305" i="9"/>
  <c r="BE305" i="9"/>
  <c r="BA305" i="9"/>
  <c r="BK305" i="9" s="1"/>
  <c r="AG305" i="9" s="1"/>
  <c r="BM305" i="9" s="1"/>
  <c r="AT305" i="9"/>
  <c r="AV305" i="9" s="1"/>
  <c r="AS305" i="9"/>
  <c r="AR305" i="9"/>
  <c r="AO305" i="9"/>
  <c r="AN305" i="9"/>
  <c r="AK305" i="9"/>
  <c r="AJ305" i="9"/>
  <c r="AE305" i="9"/>
  <c r="AD305" i="9"/>
  <c r="AC305" i="9"/>
  <c r="BI305" i="9" s="1"/>
  <c r="AB305" i="9"/>
  <c r="HD305" i="9" s="1"/>
  <c r="HH305" i="9" s="1"/>
  <c r="Y305" i="9"/>
  <c r="X305" i="9"/>
  <c r="GN305" i="9" s="1"/>
  <c r="U305" i="9"/>
  <c r="T305" i="9"/>
  <c r="O305" i="9"/>
  <c r="N305" i="9"/>
  <c r="K305" i="9"/>
  <c r="J305" i="9"/>
  <c r="HF304" i="9"/>
  <c r="HD304" i="9"/>
  <c r="HH304" i="9" s="1"/>
  <c r="HC304" i="9"/>
  <c r="HG304" i="9" s="1"/>
  <c r="HB304" i="9"/>
  <c r="GV304" i="9"/>
  <c r="GU304" i="9"/>
  <c r="GY304" i="9" s="1"/>
  <c r="GP304" i="9"/>
  <c r="GN304" i="9"/>
  <c r="GM304" i="9"/>
  <c r="GQ304" i="9" s="1"/>
  <c r="GL304" i="9"/>
  <c r="GT304" i="9" s="1"/>
  <c r="GF304" i="9"/>
  <c r="GE304" i="9"/>
  <c r="GI304" i="9" s="1"/>
  <c r="GD304" i="9"/>
  <c r="GC304" i="9"/>
  <c r="GB304" i="9"/>
  <c r="FY304" i="9"/>
  <c r="FX304" i="9"/>
  <c r="FU304" i="9"/>
  <c r="FT304" i="9"/>
  <c r="P304" i="9" s="1"/>
  <c r="FL304" i="9"/>
  <c r="FH304" i="9"/>
  <c r="FE304" i="9"/>
  <c r="FO304" i="9" s="1"/>
  <c r="EK304" i="9" s="1"/>
  <c r="EW304" i="9"/>
  <c r="EV304" i="9"/>
  <c r="ES304" i="9"/>
  <c r="ER304" i="9"/>
  <c r="EO304" i="9"/>
  <c r="EN304" i="9"/>
  <c r="EI304" i="9"/>
  <c r="EH304" i="9"/>
  <c r="EG304" i="9"/>
  <c r="FM304" i="9" s="1"/>
  <c r="EF304" i="9"/>
  <c r="EC304" i="9"/>
  <c r="FI304" i="9" s="1"/>
  <c r="EB304" i="9"/>
  <c r="DY304" i="9"/>
  <c r="DX304" i="9"/>
  <c r="FD304" i="9" s="1"/>
  <c r="DK304" i="9"/>
  <c r="DD304" i="9"/>
  <c r="DA304" i="9"/>
  <c r="CW304" i="9"/>
  <c r="CP304" i="9"/>
  <c r="CR304" i="9" s="1"/>
  <c r="CO304" i="9"/>
  <c r="CN304" i="9"/>
  <c r="CK304" i="9"/>
  <c r="CJ304" i="9"/>
  <c r="CG304" i="9"/>
  <c r="CF304" i="9"/>
  <c r="GH304" i="9" s="1"/>
  <c r="CA304" i="9"/>
  <c r="BZ304" i="9"/>
  <c r="BY304" i="9"/>
  <c r="DE304" i="9" s="1"/>
  <c r="BX304" i="9"/>
  <c r="BU304" i="9"/>
  <c r="BT304" i="9"/>
  <c r="CZ304" i="9" s="1"/>
  <c r="BQ304" i="9"/>
  <c r="BP304" i="9"/>
  <c r="CV304" i="9" s="1"/>
  <c r="BH304" i="9"/>
  <c r="BD304" i="9"/>
  <c r="BA304" i="9"/>
  <c r="AS304" i="9"/>
  <c r="AR304" i="9"/>
  <c r="AO304" i="9"/>
  <c r="AN304" i="9"/>
  <c r="AK304" i="9"/>
  <c r="AU304" i="9" s="1"/>
  <c r="AW304" i="9" s="1"/>
  <c r="AJ304" i="9"/>
  <c r="AE304" i="9"/>
  <c r="AD304" i="9"/>
  <c r="AC304" i="9"/>
  <c r="AB304" i="9"/>
  <c r="Y304" i="9"/>
  <c r="GO304" i="9" s="1"/>
  <c r="X304" i="9"/>
  <c r="U304" i="9"/>
  <c r="GG304" i="9" s="1"/>
  <c r="GK304" i="9" s="1"/>
  <c r="T304" i="9"/>
  <c r="AZ304" i="9" s="1"/>
  <c r="BJ304" i="9" s="1"/>
  <c r="AF304" i="9" s="1"/>
  <c r="O304" i="9"/>
  <c r="N304" i="9"/>
  <c r="K304" i="9"/>
  <c r="J304" i="9"/>
  <c r="HG303" i="9"/>
  <c r="HC303" i="9"/>
  <c r="HB303" i="9"/>
  <c r="HF303" i="9" s="1"/>
  <c r="GN303" i="9"/>
  <c r="GM303" i="9"/>
  <c r="GU303" i="9" s="1"/>
  <c r="GL303" i="9"/>
  <c r="GE303" i="9"/>
  <c r="GD303" i="9"/>
  <c r="GH303" i="9" s="1"/>
  <c r="GC303" i="9"/>
  <c r="GB303" i="9"/>
  <c r="FY303" i="9"/>
  <c r="FX303" i="9"/>
  <c r="FU303" i="9"/>
  <c r="FT303" i="9"/>
  <c r="FO303" i="9"/>
  <c r="EK303" i="9" s="1"/>
  <c r="FM303" i="9"/>
  <c r="FH303" i="9"/>
  <c r="FD303" i="9"/>
  <c r="FA303" i="9"/>
  <c r="EW303" i="9"/>
  <c r="EV303" i="9"/>
  <c r="ES303" i="9"/>
  <c r="ER303" i="9"/>
  <c r="EO303" i="9"/>
  <c r="EY303" i="9" s="1"/>
  <c r="EN303" i="9"/>
  <c r="EI303" i="9"/>
  <c r="EH303" i="9"/>
  <c r="EG303" i="9"/>
  <c r="EF303" i="9"/>
  <c r="FL303" i="9" s="1"/>
  <c r="EC303" i="9"/>
  <c r="FI303" i="9" s="1"/>
  <c r="EB303" i="9"/>
  <c r="DY303" i="9"/>
  <c r="FE303" i="9" s="1"/>
  <c r="DX303" i="9"/>
  <c r="DJ303" i="9"/>
  <c r="DD303" i="9"/>
  <c r="CZ303" i="9"/>
  <c r="CW303" i="9"/>
  <c r="CO303" i="9"/>
  <c r="CN303" i="9"/>
  <c r="CK303" i="9"/>
  <c r="GQ303" i="9" s="1"/>
  <c r="CJ303" i="9"/>
  <c r="CG303" i="9"/>
  <c r="CF303" i="9"/>
  <c r="CA303" i="9"/>
  <c r="BZ303" i="9"/>
  <c r="BY303" i="9"/>
  <c r="BX303" i="9"/>
  <c r="BU303" i="9"/>
  <c r="DA303" i="9" s="1"/>
  <c r="BT303" i="9"/>
  <c r="BQ303" i="9"/>
  <c r="BP303" i="9"/>
  <c r="CV303" i="9" s="1"/>
  <c r="BI303" i="9"/>
  <c r="BD303" i="9"/>
  <c r="AZ303" i="9"/>
  <c r="AS303" i="9"/>
  <c r="AR303" i="9"/>
  <c r="AO303" i="9"/>
  <c r="AN303" i="9"/>
  <c r="AK303" i="9"/>
  <c r="AJ303" i="9"/>
  <c r="AE303" i="9"/>
  <c r="DK303" i="9" s="1"/>
  <c r="AD303" i="9"/>
  <c r="AC303" i="9"/>
  <c r="AB303" i="9"/>
  <c r="Y303" i="9"/>
  <c r="X303" i="9"/>
  <c r="U303" i="9"/>
  <c r="GG303" i="9" s="1"/>
  <c r="T303" i="9"/>
  <c r="O303" i="9"/>
  <c r="N303" i="9"/>
  <c r="K303" i="9"/>
  <c r="J303" i="9"/>
  <c r="HG302" i="9"/>
  <c r="HE302" i="9"/>
  <c r="HI302" i="9" s="1"/>
  <c r="HC302" i="9"/>
  <c r="HB302" i="9"/>
  <c r="HF302" i="9" s="1"/>
  <c r="GQ302" i="9"/>
  <c r="GM302" i="9"/>
  <c r="GU302" i="9" s="1"/>
  <c r="GY302" i="9" s="1"/>
  <c r="GL302" i="9"/>
  <c r="GP302" i="9" s="1"/>
  <c r="GI302" i="9"/>
  <c r="GE302" i="9"/>
  <c r="GD302" i="9"/>
  <c r="GC302" i="9"/>
  <c r="GB302" i="9"/>
  <c r="FY302" i="9"/>
  <c r="FX302" i="9"/>
  <c r="FU302" i="9"/>
  <c r="FT302" i="9"/>
  <c r="FN302" i="9"/>
  <c r="FM302" i="9"/>
  <c r="FI302" i="9"/>
  <c r="FD302" i="9"/>
  <c r="EY302" i="9"/>
  <c r="EW302" i="9"/>
  <c r="EV302" i="9"/>
  <c r="ES302" i="9"/>
  <c r="ER302" i="9"/>
  <c r="EO302" i="9"/>
  <c r="EN302" i="9"/>
  <c r="EI302" i="9"/>
  <c r="EH302" i="9"/>
  <c r="EG302" i="9"/>
  <c r="EF302" i="9"/>
  <c r="FL302" i="9" s="1"/>
  <c r="EC302" i="9"/>
  <c r="EB302" i="9"/>
  <c r="FH302" i="9" s="1"/>
  <c r="DY302" i="9"/>
  <c r="FE302" i="9" s="1"/>
  <c r="FO302" i="9" s="1"/>
  <c r="EK302" i="9" s="1"/>
  <c r="DX302" i="9"/>
  <c r="DE302" i="9"/>
  <c r="CZ302" i="9"/>
  <c r="CV302" i="9"/>
  <c r="DF302" i="9" s="1"/>
  <c r="CB302" i="9" s="1"/>
  <c r="DH302" i="9" s="1"/>
  <c r="CS302" i="9"/>
  <c r="CQ302" i="9"/>
  <c r="CO302" i="9"/>
  <c r="CN302" i="9"/>
  <c r="CK302" i="9"/>
  <c r="CJ302" i="9"/>
  <c r="CG302" i="9"/>
  <c r="CF302" i="9"/>
  <c r="CA302" i="9"/>
  <c r="BZ302" i="9"/>
  <c r="CR302" i="9" s="1"/>
  <c r="BY302" i="9"/>
  <c r="BX302" i="9"/>
  <c r="DD302" i="9" s="1"/>
  <c r="BU302" i="9"/>
  <c r="BT302" i="9"/>
  <c r="BQ302" i="9"/>
  <c r="CW302" i="9" s="1"/>
  <c r="BP302" i="9"/>
  <c r="BI302" i="9"/>
  <c r="BE302" i="9"/>
  <c r="AZ302" i="9"/>
  <c r="AV302" i="9"/>
  <c r="AU302" i="9"/>
  <c r="AS302" i="9"/>
  <c r="AR302" i="9"/>
  <c r="AO302" i="9"/>
  <c r="AN302" i="9"/>
  <c r="AK302" i="9"/>
  <c r="AJ302" i="9"/>
  <c r="AE302" i="9"/>
  <c r="DK302" i="9" s="1"/>
  <c r="DO302" i="9" s="1"/>
  <c r="AD302" i="9"/>
  <c r="AT302" i="9" s="1"/>
  <c r="AC302" i="9"/>
  <c r="AB302" i="9"/>
  <c r="BH302" i="9" s="1"/>
  <c r="Y302" i="9"/>
  <c r="X302" i="9"/>
  <c r="U302" i="9"/>
  <c r="T302" i="9"/>
  <c r="GF302" i="9" s="1"/>
  <c r="GJ302" i="9" s="1"/>
  <c r="O302" i="9"/>
  <c r="N302" i="9"/>
  <c r="K302" i="9"/>
  <c r="J302" i="9"/>
  <c r="HF301" i="9"/>
  <c r="HE301" i="9"/>
  <c r="HI301" i="9" s="1"/>
  <c r="HC301" i="9"/>
  <c r="HG301" i="9" s="1"/>
  <c r="HB301" i="9"/>
  <c r="GP301" i="9"/>
  <c r="GO301" i="9"/>
  <c r="GM301" i="9"/>
  <c r="GU301" i="9" s="1"/>
  <c r="GL301" i="9"/>
  <c r="GT301" i="9" s="1"/>
  <c r="GX301" i="9" s="1"/>
  <c r="GH301" i="9"/>
  <c r="GE301" i="9"/>
  <c r="GI301" i="9" s="1"/>
  <c r="GD301" i="9"/>
  <c r="GC301" i="9"/>
  <c r="GB301" i="9"/>
  <c r="FY301" i="9"/>
  <c r="FX301" i="9"/>
  <c r="FU301" i="9"/>
  <c r="FT301" i="9"/>
  <c r="FL301" i="9"/>
  <c r="FI301" i="9"/>
  <c r="FE301" i="9"/>
  <c r="EX301" i="9"/>
  <c r="EZ301" i="9" s="1"/>
  <c r="EW301" i="9"/>
  <c r="EV301" i="9"/>
  <c r="ES301" i="9"/>
  <c r="ER301" i="9"/>
  <c r="EO301" i="9"/>
  <c r="EN301" i="9"/>
  <c r="EI301" i="9"/>
  <c r="EH301" i="9"/>
  <c r="EG301" i="9"/>
  <c r="FM301" i="9" s="1"/>
  <c r="EF301" i="9"/>
  <c r="EC301" i="9"/>
  <c r="EB301" i="9"/>
  <c r="FH301" i="9" s="1"/>
  <c r="DY301" i="9"/>
  <c r="DX301" i="9"/>
  <c r="FD301" i="9" s="1"/>
  <c r="FN301" i="9" s="1"/>
  <c r="FP301" i="9" s="1"/>
  <c r="DE301" i="9"/>
  <c r="DA301" i="9"/>
  <c r="CV301" i="9"/>
  <c r="CQ301" i="9"/>
  <c r="CO301" i="9"/>
  <c r="CN301" i="9"/>
  <c r="CK301" i="9"/>
  <c r="CJ301" i="9"/>
  <c r="CG301" i="9"/>
  <c r="CF301" i="9"/>
  <c r="CA301" i="9"/>
  <c r="CS301" i="9" s="1"/>
  <c r="BZ301" i="9"/>
  <c r="BY301" i="9"/>
  <c r="BX301" i="9"/>
  <c r="DD301" i="9" s="1"/>
  <c r="DF301" i="9" s="1"/>
  <c r="CB301" i="9" s="1"/>
  <c r="DH301" i="9" s="1"/>
  <c r="BU301" i="9"/>
  <c r="BT301" i="9"/>
  <c r="CZ301" i="9" s="1"/>
  <c r="BQ301" i="9"/>
  <c r="CW301" i="9" s="1"/>
  <c r="DG301" i="9" s="1"/>
  <c r="CC301" i="9" s="1"/>
  <c r="DI301" i="9" s="1"/>
  <c r="BP301" i="9"/>
  <c r="BH301" i="9"/>
  <c r="BE301" i="9"/>
  <c r="BA301" i="9"/>
  <c r="AV301" i="9"/>
  <c r="AT301" i="9"/>
  <c r="AS301" i="9"/>
  <c r="AR301" i="9"/>
  <c r="AO301" i="9"/>
  <c r="AN301" i="9"/>
  <c r="AK301" i="9"/>
  <c r="AJ301" i="9"/>
  <c r="AE301" i="9"/>
  <c r="AD301" i="9"/>
  <c r="DJ301" i="9" s="1"/>
  <c r="AC301" i="9"/>
  <c r="BI301" i="9" s="1"/>
  <c r="AB301" i="9"/>
  <c r="HD301" i="9" s="1"/>
  <c r="HH301" i="9" s="1"/>
  <c r="Y301" i="9"/>
  <c r="X301" i="9"/>
  <c r="U301" i="9"/>
  <c r="T301" i="9"/>
  <c r="O301" i="9"/>
  <c r="N301" i="9"/>
  <c r="K301" i="9"/>
  <c r="J301" i="9"/>
  <c r="HF300" i="9"/>
  <c r="HD300" i="9"/>
  <c r="HH300" i="9" s="1"/>
  <c r="HC300" i="9"/>
  <c r="HG300" i="9" s="1"/>
  <c r="HB300" i="9"/>
  <c r="GP300" i="9"/>
  <c r="GN300" i="9"/>
  <c r="GR300" i="9" s="1"/>
  <c r="GM300" i="9"/>
  <c r="GL300" i="9"/>
  <c r="GT300" i="9" s="1"/>
  <c r="GF300" i="9"/>
  <c r="GE300" i="9"/>
  <c r="GI300" i="9" s="1"/>
  <c r="GD300" i="9"/>
  <c r="GC300" i="9"/>
  <c r="GB300" i="9"/>
  <c r="FY300" i="9"/>
  <c r="FX300" i="9"/>
  <c r="FU300" i="9"/>
  <c r="FT300" i="9"/>
  <c r="FL300" i="9"/>
  <c r="FH300" i="9"/>
  <c r="FE300" i="9"/>
  <c r="FA300" i="9"/>
  <c r="EW300" i="9"/>
  <c r="EV300" i="9"/>
  <c r="ES300" i="9"/>
  <c r="ER300" i="9"/>
  <c r="EO300" i="9"/>
  <c r="EY300" i="9" s="1"/>
  <c r="EN300" i="9"/>
  <c r="EI300" i="9"/>
  <c r="EH300" i="9"/>
  <c r="EG300" i="9"/>
  <c r="FM300" i="9" s="1"/>
  <c r="EF300" i="9"/>
  <c r="EC300" i="9"/>
  <c r="FI300" i="9" s="1"/>
  <c r="EB300" i="9"/>
  <c r="DY300" i="9"/>
  <c r="DX300" i="9"/>
  <c r="FD300" i="9" s="1"/>
  <c r="DD300" i="9"/>
  <c r="DA300" i="9"/>
  <c r="CW300" i="9"/>
  <c r="CP300" i="9"/>
  <c r="CR300" i="9" s="1"/>
  <c r="CO300" i="9"/>
  <c r="CN300" i="9"/>
  <c r="CK300" i="9"/>
  <c r="CJ300" i="9"/>
  <c r="CG300" i="9"/>
  <c r="CF300" i="9"/>
  <c r="GH300" i="9" s="1"/>
  <c r="CA300" i="9"/>
  <c r="BZ300" i="9"/>
  <c r="BY300" i="9"/>
  <c r="DE300" i="9" s="1"/>
  <c r="BX300" i="9"/>
  <c r="BU300" i="9"/>
  <c r="BT300" i="9"/>
  <c r="CZ300" i="9" s="1"/>
  <c r="BQ300" i="9"/>
  <c r="BP300" i="9"/>
  <c r="CV300" i="9" s="1"/>
  <c r="BH300" i="9"/>
  <c r="BD300" i="9"/>
  <c r="BA300" i="9"/>
  <c r="AS300" i="9"/>
  <c r="AR300" i="9"/>
  <c r="AO300" i="9"/>
  <c r="AN300" i="9"/>
  <c r="AK300" i="9"/>
  <c r="AJ300" i="9"/>
  <c r="AE300" i="9"/>
  <c r="AD300" i="9"/>
  <c r="AC300" i="9"/>
  <c r="AB300" i="9"/>
  <c r="Y300" i="9"/>
  <c r="X300" i="9"/>
  <c r="U300" i="9"/>
  <c r="GG300" i="9" s="1"/>
  <c r="T300" i="9"/>
  <c r="AZ300" i="9" s="1"/>
  <c r="BJ300" i="9" s="1"/>
  <c r="AF300" i="9" s="1"/>
  <c r="BL300" i="9" s="1"/>
  <c r="P300" i="9"/>
  <c r="O300" i="9"/>
  <c r="N300" i="9"/>
  <c r="K300" i="9"/>
  <c r="J300" i="9"/>
  <c r="HG299" i="9"/>
  <c r="HC299" i="9"/>
  <c r="HB299" i="9"/>
  <c r="HF299" i="9" s="1"/>
  <c r="GN299" i="9"/>
  <c r="GM299" i="9"/>
  <c r="GU299" i="9" s="1"/>
  <c r="GL299" i="9"/>
  <c r="GE299" i="9"/>
  <c r="GD299" i="9"/>
  <c r="GC299" i="9"/>
  <c r="GB299" i="9"/>
  <c r="FY299" i="9"/>
  <c r="FX299" i="9"/>
  <c r="FU299" i="9"/>
  <c r="FT299" i="9"/>
  <c r="FO299" i="9"/>
  <c r="EK299" i="9" s="1"/>
  <c r="FM299" i="9"/>
  <c r="FH299" i="9"/>
  <c r="FD299" i="9"/>
  <c r="EY299" i="9"/>
  <c r="FA299" i="9" s="1"/>
  <c r="EW299" i="9"/>
  <c r="EV299" i="9"/>
  <c r="ES299" i="9"/>
  <c r="ER299" i="9"/>
  <c r="EO299" i="9"/>
  <c r="EN299" i="9"/>
  <c r="EI299" i="9"/>
  <c r="EH299" i="9"/>
  <c r="EG299" i="9"/>
  <c r="EF299" i="9"/>
  <c r="FL299" i="9" s="1"/>
  <c r="EC299" i="9"/>
  <c r="FI299" i="9" s="1"/>
  <c r="EB299" i="9"/>
  <c r="DY299" i="9"/>
  <c r="FE299" i="9" s="1"/>
  <c r="DX299" i="9"/>
  <c r="DJ299" i="9"/>
  <c r="DD299" i="9"/>
  <c r="CZ299" i="9"/>
  <c r="CW299" i="9"/>
  <c r="CO299" i="9"/>
  <c r="CN299" i="9"/>
  <c r="CK299" i="9"/>
  <c r="GQ299" i="9" s="1"/>
  <c r="CJ299" i="9"/>
  <c r="CG299" i="9"/>
  <c r="CQ299" i="9" s="1"/>
  <c r="CS299" i="9" s="1"/>
  <c r="CF299" i="9"/>
  <c r="CA299" i="9"/>
  <c r="BZ299" i="9"/>
  <c r="BY299" i="9"/>
  <c r="BX299" i="9"/>
  <c r="BU299" i="9"/>
  <c r="DA299" i="9" s="1"/>
  <c r="BT299" i="9"/>
  <c r="BQ299" i="9"/>
  <c r="BP299" i="9"/>
  <c r="CV299" i="9" s="1"/>
  <c r="DF299" i="9" s="1"/>
  <c r="CB299" i="9" s="1"/>
  <c r="DH299" i="9" s="1"/>
  <c r="BI299" i="9"/>
  <c r="BD299" i="9"/>
  <c r="AZ299" i="9"/>
  <c r="AS299" i="9"/>
  <c r="AR299" i="9"/>
  <c r="AO299" i="9"/>
  <c r="AN299" i="9"/>
  <c r="AK299" i="9"/>
  <c r="AJ299" i="9"/>
  <c r="AE299" i="9"/>
  <c r="DK299" i="9" s="1"/>
  <c r="AD299" i="9"/>
  <c r="AC299" i="9"/>
  <c r="AB299" i="9"/>
  <c r="Y299" i="9"/>
  <c r="X299" i="9"/>
  <c r="U299" i="9"/>
  <c r="T299" i="9"/>
  <c r="O299" i="9"/>
  <c r="N299" i="9"/>
  <c r="K299" i="9"/>
  <c r="J299" i="9"/>
  <c r="HG298" i="9"/>
  <c r="HE298" i="9"/>
  <c r="HI298" i="9" s="1"/>
  <c r="HC298" i="9"/>
  <c r="HB298" i="9"/>
  <c r="HF298" i="9" s="1"/>
  <c r="GQ298" i="9"/>
  <c r="GM298" i="9"/>
  <c r="GU298" i="9" s="1"/>
  <c r="GY298" i="9" s="1"/>
  <c r="GL298" i="9"/>
  <c r="GE298" i="9"/>
  <c r="GD298" i="9"/>
  <c r="GC298" i="9"/>
  <c r="GB298" i="9"/>
  <c r="FY298" i="9"/>
  <c r="FX298" i="9"/>
  <c r="FU298" i="9"/>
  <c r="FT298" i="9"/>
  <c r="FM298" i="9"/>
  <c r="FI298" i="9"/>
  <c r="FD298" i="9"/>
  <c r="EW298" i="9"/>
  <c r="EV298" i="9"/>
  <c r="ES298" i="9"/>
  <c r="ER298" i="9"/>
  <c r="EO298" i="9"/>
  <c r="EN298" i="9"/>
  <c r="EI298" i="9"/>
  <c r="EH298" i="9"/>
  <c r="EG298" i="9"/>
  <c r="EF298" i="9"/>
  <c r="FL298" i="9" s="1"/>
  <c r="FN298" i="9" s="1"/>
  <c r="EC298" i="9"/>
  <c r="EB298" i="9"/>
  <c r="FH298" i="9" s="1"/>
  <c r="DY298" i="9"/>
  <c r="FE298" i="9" s="1"/>
  <c r="FO298" i="9" s="1"/>
  <c r="EK298" i="9" s="1"/>
  <c r="DX298" i="9"/>
  <c r="DE298" i="9"/>
  <c r="CZ298" i="9"/>
  <c r="CV298" i="9"/>
  <c r="DF298" i="9" s="1"/>
  <c r="CB298" i="9" s="1"/>
  <c r="DH298" i="9" s="1"/>
  <c r="CS298" i="9"/>
  <c r="CQ298" i="9"/>
  <c r="CO298" i="9"/>
  <c r="CN298" i="9"/>
  <c r="CK298" i="9"/>
  <c r="CJ298" i="9"/>
  <c r="CG298" i="9"/>
  <c r="GI298" i="9" s="1"/>
  <c r="CF298" i="9"/>
  <c r="CA298" i="9"/>
  <c r="BZ298" i="9"/>
  <c r="CR298" i="9" s="1"/>
  <c r="BY298" i="9"/>
  <c r="BX298" i="9"/>
  <c r="DD298" i="9" s="1"/>
  <c r="BU298" i="9"/>
  <c r="DA298" i="9" s="1"/>
  <c r="BT298" i="9"/>
  <c r="BQ298" i="9"/>
  <c r="CW298" i="9" s="1"/>
  <c r="DG298" i="9" s="1"/>
  <c r="CC298" i="9" s="1"/>
  <c r="DI298" i="9" s="1"/>
  <c r="BP298" i="9"/>
  <c r="BI298" i="9"/>
  <c r="BE298" i="9"/>
  <c r="AZ298" i="9"/>
  <c r="AV298" i="9"/>
  <c r="AS298" i="9"/>
  <c r="AR298" i="9"/>
  <c r="AO298" i="9"/>
  <c r="AN298" i="9"/>
  <c r="AK298" i="9"/>
  <c r="AJ298" i="9"/>
  <c r="AE298" i="9"/>
  <c r="AD298" i="9"/>
  <c r="AT298" i="9" s="1"/>
  <c r="AC298" i="9"/>
  <c r="AB298" i="9"/>
  <c r="BH298" i="9" s="1"/>
  <c r="Y298" i="9"/>
  <c r="X298" i="9"/>
  <c r="U298" i="9"/>
  <c r="BA298" i="9" s="1"/>
  <c r="T298" i="9"/>
  <c r="GF298" i="9" s="1"/>
  <c r="GJ298" i="9" s="1"/>
  <c r="O298" i="9"/>
  <c r="N298" i="9"/>
  <c r="K298" i="9"/>
  <c r="J298" i="9"/>
  <c r="HF297" i="9"/>
  <c r="HC297" i="9"/>
  <c r="HG297" i="9" s="1"/>
  <c r="HB297" i="9"/>
  <c r="GP297" i="9"/>
  <c r="GO297" i="9"/>
  <c r="GM297" i="9"/>
  <c r="GL297" i="9"/>
  <c r="GT297" i="9" s="1"/>
  <c r="GE297" i="9"/>
  <c r="GI297" i="9" s="1"/>
  <c r="GD297" i="9"/>
  <c r="GC297" i="9"/>
  <c r="GB297" i="9"/>
  <c r="FY297" i="9"/>
  <c r="FX297" i="9"/>
  <c r="FU297" i="9"/>
  <c r="FT297" i="9"/>
  <c r="FL297" i="9"/>
  <c r="FI297" i="9"/>
  <c r="FE297" i="9"/>
  <c r="EW297" i="9"/>
  <c r="EV297" i="9"/>
  <c r="ES297" i="9"/>
  <c r="ER297" i="9"/>
  <c r="EO297" i="9"/>
  <c r="EN297" i="9"/>
  <c r="EX297" i="9" s="1"/>
  <c r="EZ297" i="9" s="1"/>
  <c r="EI297" i="9"/>
  <c r="EH297" i="9"/>
  <c r="EG297" i="9"/>
  <c r="FM297" i="9" s="1"/>
  <c r="EF297" i="9"/>
  <c r="EC297" i="9"/>
  <c r="EB297" i="9"/>
  <c r="FH297" i="9" s="1"/>
  <c r="DY297" i="9"/>
  <c r="DX297" i="9"/>
  <c r="FD297" i="9" s="1"/>
  <c r="FN297" i="9" s="1"/>
  <c r="DK297" i="9"/>
  <c r="DA297" i="9"/>
  <c r="CV297" i="9"/>
  <c r="DF297" i="9" s="1"/>
  <c r="CB297" i="9" s="1"/>
  <c r="DH297" i="9" s="1"/>
  <c r="CO297" i="9"/>
  <c r="CN297" i="9"/>
  <c r="CK297" i="9"/>
  <c r="CJ297" i="9"/>
  <c r="CG297" i="9"/>
  <c r="CF297" i="9"/>
  <c r="CA297" i="9"/>
  <c r="BZ297" i="9"/>
  <c r="BY297" i="9"/>
  <c r="DE297" i="9" s="1"/>
  <c r="BX297" i="9"/>
  <c r="DD297" i="9" s="1"/>
  <c r="BU297" i="9"/>
  <c r="BT297" i="9"/>
  <c r="CZ297" i="9" s="1"/>
  <c r="BQ297" i="9"/>
  <c r="BP297" i="9"/>
  <c r="BH297" i="9"/>
  <c r="BA297" i="9"/>
  <c r="AS297" i="9"/>
  <c r="AR297" i="9"/>
  <c r="AO297" i="9"/>
  <c r="AN297" i="9"/>
  <c r="AK297" i="9"/>
  <c r="AJ297" i="9"/>
  <c r="AE297" i="9"/>
  <c r="AD297" i="9"/>
  <c r="DJ297" i="9" s="1"/>
  <c r="AC297" i="9"/>
  <c r="BI297" i="9" s="1"/>
  <c r="AB297" i="9"/>
  <c r="HD297" i="9" s="1"/>
  <c r="HH297" i="9" s="1"/>
  <c r="Y297" i="9"/>
  <c r="BE297" i="9" s="1"/>
  <c r="BK297" i="9" s="1"/>
  <c r="AG297" i="9" s="1"/>
  <c r="X297" i="9"/>
  <c r="U297" i="9"/>
  <c r="T297" i="9"/>
  <c r="O297" i="9"/>
  <c r="N297" i="9"/>
  <c r="K297" i="9"/>
  <c r="J297" i="9"/>
  <c r="HF296" i="9"/>
  <c r="HC296" i="9"/>
  <c r="HG296" i="9" s="1"/>
  <c r="HB296" i="9"/>
  <c r="GN296" i="9"/>
  <c r="GM296" i="9"/>
  <c r="GL296" i="9"/>
  <c r="GT296" i="9" s="1"/>
  <c r="GX296" i="9" s="1"/>
  <c r="GE296" i="9"/>
  <c r="GD296" i="9"/>
  <c r="GC296" i="9"/>
  <c r="GB296" i="9"/>
  <c r="FY296" i="9"/>
  <c r="FX296" i="9"/>
  <c r="FU296" i="9"/>
  <c r="FT296" i="9"/>
  <c r="FM296" i="9"/>
  <c r="FL296" i="9"/>
  <c r="FE296" i="9"/>
  <c r="EW296" i="9"/>
  <c r="EV296" i="9"/>
  <c r="ES296" i="9"/>
  <c r="ER296" i="9"/>
  <c r="EO296" i="9"/>
  <c r="EY296" i="9" s="1"/>
  <c r="FA296" i="9" s="1"/>
  <c r="EN296" i="9"/>
  <c r="EI296" i="9"/>
  <c r="EH296" i="9"/>
  <c r="EG296" i="9"/>
  <c r="EF296" i="9"/>
  <c r="EC296" i="9"/>
  <c r="FI296" i="9" s="1"/>
  <c r="EB296" i="9"/>
  <c r="FH296" i="9" s="1"/>
  <c r="DY296" i="9"/>
  <c r="DX296" i="9"/>
  <c r="FD296" i="9" s="1"/>
  <c r="DD296" i="9"/>
  <c r="CW296" i="9"/>
  <c r="DG296" i="9" s="1"/>
  <c r="CC296" i="9" s="1"/>
  <c r="DI296" i="9" s="1"/>
  <c r="CS296" i="9"/>
  <c r="CO296" i="9"/>
  <c r="CN296" i="9"/>
  <c r="CK296" i="9"/>
  <c r="CJ296" i="9"/>
  <c r="CG296" i="9"/>
  <c r="CF296" i="9"/>
  <c r="CP296" i="9" s="1"/>
  <c r="CR296" i="9" s="1"/>
  <c r="CA296" i="9"/>
  <c r="CQ296" i="9" s="1"/>
  <c r="BZ296" i="9"/>
  <c r="BY296" i="9"/>
  <c r="DE296" i="9" s="1"/>
  <c r="BX296" i="9"/>
  <c r="BU296" i="9"/>
  <c r="DA296" i="9" s="1"/>
  <c r="BT296" i="9"/>
  <c r="CZ296" i="9" s="1"/>
  <c r="BQ296" i="9"/>
  <c r="BP296" i="9"/>
  <c r="CV296" i="9" s="1"/>
  <c r="DF296" i="9" s="1"/>
  <c r="CB296" i="9" s="1"/>
  <c r="DH296" i="9" s="1"/>
  <c r="BI296" i="9"/>
  <c r="BA296" i="9"/>
  <c r="AT296" i="9"/>
  <c r="AS296" i="9"/>
  <c r="AR296" i="9"/>
  <c r="AO296" i="9"/>
  <c r="AN296" i="9"/>
  <c r="GP296" i="9" s="1"/>
  <c r="AK296" i="9"/>
  <c r="GI296" i="9" s="1"/>
  <c r="AJ296" i="9"/>
  <c r="GH296" i="9" s="1"/>
  <c r="AE296" i="9"/>
  <c r="AU296" i="9" s="1"/>
  <c r="AW296" i="9" s="1"/>
  <c r="AD296" i="9"/>
  <c r="DJ296" i="9" s="1"/>
  <c r="AC296" i="9"/>
  <c r="AB296" i="9"/>
  <c r="HD296" i="9" s="1"/>
  <c r="HH296" i="9" s="1"/>
  <c r="Y296" i="9"/>
  <c r="X296" i="9"/>
  <c r="BD296" i="9" s="1"/>
  <c r="U296" i="9"/>
  <c r="T296" i="9"/>
  <c r="AZ296" i="9" s="1"/>
  <c r="O296" i="9"/>
  <c r="N296" i="9"/>
  <c r="K296" i="9"/>
  <c r="J296" i="9"/>
  <c r="HG295" i="9"/>
  <c r="HD295" i="9"/>
  <c r="HH295" i="9" s="1"/>
  <c r="HC295" i="9"/>
  <c r="HB295" i="9"/>
  <c r="HF295" i="9" s="1"/>
  <c r="GQ295" i="9"/>
  <c r="GY295" i="9" s="1"/>
  <c r="GN295" i="9"/>
  <c r="GM295" i="9"/>
  <c r="GU295" i="9" s="1"/>
  <c r="GL295" i="9"/>
  <c r="GP295" i="9" s="1"/>
  <c r="GI295" i="9"/>
  <c r="GE295" i="9"/>
  <c r="GD295" i="9"/>
  <c r="GH295" i="9" s="1"/>
  <c r="GC295" i="9"/>
  <c r="GB295" i="9"/>
  <c r="FY295" i="9"/>
  <c r="FX295" i="9"/>
  <c r="FU295" i="9"/>
  <c r="FT295" i="9"/>
  <c r="FM295" i="9"/>
  <c r="FH295" i="9"/>
  <c r="FN295" i="9" s="1"/>
  <c r="EJ295" i="9" s="1"/>
  <c r="FD295" i="9"/>
  <c r="EY295" i="9"/>
  <c r="EW295" i="9"/>
  <c r="EV295" i="9"/>
  <c r="ES295" i="9"/>
  <c r="ER295" i="9"/>
  <c r="EO295" i="9"/>
  <c r="EN295" i="9"/>
  <c r="EI295" i="9"/>
  <c r="FA295" i="9" s="1"/>
  <c r="EH295" i="9"/>
  <c r="EX295" i="9" s="1"/>
  <c r="EG295" i="9"/>
  <c r="EF295" i="9"/>
  <c r="FL295" i="9" s="1"/>
  <c r="EC295" i="9"/>
  <c r="FI295" i="9" s="1"/>
  <c r="EB295" i="9"/>
  <c r="DY295" i="9"/>
  <c r="FE295" i="9" s="1"/>
  <c r="FO295" i="9" s="1"/>
  <c r="DX295" i="9"/>
  <c r="DD295" i="9"/>
  <c r="CZ295" i="9"/>
  <c r="CP295" i="9"/>
  <c r="CO295" i="9"/>
  <c r="CN295" i="9"/>
  <c r="CK295" i="9"/>
  <c r="CJ295" i="9"/>
  <c r="CG295" i="9"/>
  <c r="CF295" i="9"/>
  <c r="CA295" i="9"/>
  <c r="CQ295" i="9" s="1"/>
  <c r="CS295" i="9" s="1"/>
  <c r="BZ295" i="9"/>
  <c r="CR295" i="9" s="1"/>
  <c r="BY295" i="9"/>
  <c r="DE295" i="9" s="1"/>
  <c r="BX295" i="9"/>
  <c r="BU295" i="9"/>
  <c r="DA295" i="9" s="1"/>
  <c r="DG295" i="9" s="1"/>
  <c r="CC295" i="9" s="1"/>
  <c r="DI295" i="9" s="1"/>
  <c r="BT295" i="9"/>
  <c r="BQ295" i="9"/>
  <c r="CW295" i="9" s="1"/>
  <c r="BP295" i="9"/>
  <c r="GF295" i="9" s="1"/>
  <c r="BI295" i="9"/>
  <c r="BD295" i="9"/>
  <c r="BJ295" i="9" s="1"/>
  <c r="AF295" i="9" s="1"/>
  <c r="AZ295" i="9"/>
  <c r="AU295" i="9"/>
  <c r="AS295" i="9"/>
  <c r="AR295" i="9"/>
  <c r="AO295" i="9"/>
  <c r="AN295" i="9"/>
  <c r="AK295" i="9"/>
  <c r="AJ295" i="9"/>
  <c r="AE295" i="9"/>
  <c r="AW295" i="9" s="1"/>
  <c r="AD295" i="9"/>
  <c r="AT295" i="9" s="1"/>
  <c r="AC295" i="9"/>
  <c r="HE295" i="9" s="1"/>
  <c r="HI295" i="9" s="1"/>
  <c r="AB295" i="9"/>
  <c r="BH295" i="9" s="1"/>
  <c r="Y295" i="9"/>
  <c r="X295" i="9"/>
  <c r="U295" i="9"/>
  <c r="T295" i="9"/>
  <c r="P295" i="9"/>
  <c r="O295" i="9"/>
  <c r="N295" i="9"/>
  <c r="K295" i="9"/>
  <c r="J295" i="9"/>
  <c r="HE294" i="9"/>
  <c r="HI294" i="9" s="1"/>
  <c r="HC294" i="9"/>
  <c r="HG294" i="9" s="1"/>
  <c r="HB294" i="9"/>
  <c r="HF294" i="9" s="1"/>
  <c r="GO294" i="9"/>
  <c r="GM294" i="9"/>
  <c r="GU294" i="9" s="1"/>
  <c r="GL294" i="9"/>
  <c r="GT294" i="9" s="1"/>
  <c r="GE294" i="9"/>
  <c r="GI294" i="9" s="1"/>
  <c r="GD294" i="9"/>
  <c r="GH294" i="9" s="1"/>
  <c r="GC294" i="9"/>
  <c r="GB294" i="9"/>
  <c r="FY294" i="9"/>
  <c r="FX294" i="9"/>
  <c r="FU294" i="9"/>
  <c r="FT294" i="9"/>
  <c r="FI294" i="9"/>
  <c r="FD294" i="9"/>
  <c r="EW294" i="9"/>
  <c r="EV294" i="9"/>
  <c r="ES294" i="9"/>
  <c r="ER294" i="9"/>
  <c r="EX294" i="9" s="1"/>
  <c r="EZ294" i="9" s="1"/>
  <c r="EO294" i="9"/>
  <c r="EN294" i="9"/>
  <c r="EI294" i="9"/>
  <c r="EH294" i="9"/>
  <c r="EG294" i="9"/>
  <c r="FM294" i="9" s="1"/>
  <c r="EF294" i="9"/>
  <c r="FL294" i="9" s="1"/>
  <c r="EC294" i="9"/>
  <c r="EB294" i="9"/>
  <c r="FH294" i="9" s="1"/>
  <c r="DY294" i="9"/>
  <c r="FE294" i="9" s="1"/>
  <c r="DX294" i="9"/>
  <c r="DE294" i="9"/>
  <c r="CZ294" i="9"/>
  <c r="DF294" i="9" s="1"/>
  <c r="CB294" i="9" s="1"/>
  <c r="DH294" i="9" s="1"/>
  <c r="CV294" i="9"/>
  <c r="CQ294" i="9"/>
  <c r="CO294" i="9"/>
  <c r="CN294" i="9"/>
  <c r="CK294" i="9"/>
  <c r="CJ294" i="9"/>
  <c r="CG294" i="9"/>
  <c r="CF294" i="9"/>
  <c r="CA294" i="9"/>
  <c r="CS294" i="9" s="1"/>
  <c r="BZ294" i="9"/>
  <c r="CP294" i="9" s="1"/>
  <c r="BY294" i="9"/>
  <c r="BX294" i="9"/>
  <c r="DD294" i="9" s="1"/>
  <c r="BU294" i="9"/>
  <c r="DA294" i="9" s="1"/>
  <c r="BT294" i="9"/>
  <c r="BQ294" i="9"/>
  <c r="BP294" i="9"/>
  <c r="BE294" i="9"/>
  <c r="AZ294" i="9"/>
  <c r="AS294" i="9"/>
  <c r="AR294" i="9"/>
  <c r="AO294" i="9"/>
  <c r="AN294" i="9"/>
  <c r="AT294" i="9" s="1"/>
  <c r="AV294" i="9" s="1"/>
  <c r="AK294" i="9"/>
  <c r="AJ294" i="9"/>
  <c r="AE294" i="9"/>
  <c r="AD294" i="9"/>
  <c r="AC294" i="9"/>
  <c r="BI294" i="9" s="1"/>
  <c r="AB294" i="9"/>
  <c r="HD294" i="9" s="1"/>
  <c r="HH294" i="9" s="1"/>
  <c r="Y294" i="9"/>
  <c r="X294" i="9"/>
  <c r="GN294" i="9" s="1"/>
  <c r="U294" i="9"/>
  <c r="BA294" i="9" s="1"/>
  <c r="BK294" i="9" s="1"/>
  <c r="AG294" i="9" s="1"/>
  <c r="BM294" i="9" s="1"/>
  <c r="T294" i="9"/>
  <c r="GF294" i="9" s="1"/>
  <c r="GJ294" i="9" s="1"/>
  <c r="O294" i="9"/>
  <c r="N294" i="9"/>
  <c r="K294" i="9"/>
  <c r="J294" i="9"/>
  <c r="HF293" i="9"/>
  <c r="HC293" i="9"/>
  <c r="HG293" i="9" s="1"/>
  <c r="HB293" i="9"/>
  <c r="GM293" i="9"/>
  <c r="GL293" i="9"/>
  <c r="GT293" i="9" s="1"/>
  <c r="GE293" i="9"/>
  <c r="GD293" i="9"/>
  <c r="GC293" i="9"/>
  <c r="GB293" i="9"/>
  <c r="FY293" i="9"/>
  <c r="FX293" i="9"/>
  <c r="FU293" i="9"/>
  <c r="FT293" i="9"/>
  <c r="FQ293" i="9"/>
  <c r="FL293" i="9"/>
  <c r="FE293" i="9"/>
  <c r="FO293" i="9" s="1"/>
  <c r="EK293" i="9" s="1"/>
  <c r="EW293" i="9"/>
  <c r="EV293" i="9"/>
  <c r="ES293" i="9"/>
  <c r="EY293" i="9" s="1"/>
  <c r="ER293" i="9"/>
  <c r="EO293" i="9"/>
  <c r="EN293" i="9"/>
  <c r="EI293" i="9"/>
  <c r="FA293" i="9" s="1"/>
  <c r="EH293" i="9"/>
  <c r="EG293" i="9"/>
  <c r="FM293" i="9" s="1"/>
  <c r="EF293" i="9"/>
  <c r="EC293" i="9"/>
  <c r="FI293" i="9" s="1"/>
  <c r="EB293" i="9"/>
  <c r="FH293" i="9" s="1"/>
  <c r="DY293" i="9"/>
  <c r="DX293" i="9"/>
  <c r="FD293" i="9" s="1"/>
  <c r="FN293" i="9" s="1"/>
  <c r="EJ293" i="9" s="1"/>
  <c r="DK293" i="9"/>
  <c r="DA293" i="9"/>
  <c r="CV293" i="9"/>
  <c r="CO293" i="9"/>
  <c r="CN293" i="9"/>
  <c r="CK293" i="9"/>
  <c r="CJ293" i="9"/>
  <c r="GP293" i="9" s="1"/>
  <c r="CG293" i="9"/>
  <c r="CF293" i="9"/>
  <c r="CA293" i="9"/>
  <c r="BZ293" i="9"/>
  <c r="BY293" i="9"/>
  <c r="DE293" i="9" s="1"/>
  <c r="BX293" i="9"/>
  <c r="HD293" i="9" s="1"/>
  <c r="HH293" i="9" s="1"/>
  <c r="BU293" i="9"/>
  <c r="BT293" i="9"/>
  <c r="CZ293" i="9" s="1"/>
  <c r="BQ293" i="9"/>
  <c r="CW293" i="9" s="1"/>
  <c r="DG293" i="9" s="1"/>
  <c r="CC293" i="9" s="1"/>
  <c r="DI293" i="9" s="1"/>
  <c r="BP293" i="9"/>
  <c r="BH293" i="9"/>
  <c r="BA293" i="9"/>
  <c r="AS293" i="9"/>
  <c r="AR293" i="9"/>
  <c r="AO293" i="9"/>
  <c r="AU293" i="9" s="1"/>
  <c r="AN293" i="9"/>
  <c r="AK293" i="9"/>
  <c r="AJ293" i="9"/>
  <c r="GH293" i="9" s="1"/>
  <c r="AE293" i="9"/>
  <c r="AD293" i="9"/>
  <c r="DJ293" i="9" s="1"/>
  <c r="AC293" i="9"/>
  <c r="AB293" i="9"/>
  <c r="Y293" i="9"/>
  <c r="GO293" i="9" s="1"/>
  <c r="X293" i="9"/>
  <c r="GN293" i="9" s="1"/>
  <c r="U293" i="9"/>
  <c r="GG293" i="9" s="1"/>
  <c r="GK293" i="9" s="1"/>
  <c r="T293" i="9"/>
  <c r="AZ293" i="9" s="1"/>
  <c r="O293" i="9"/>
  <c r="N293" i="9"/>
  <c r="K293" i="9"/>
  <c r="J293" i="9"/>
  <c r="HF292" i="9"/>
  <c r="HC292" i="9"/>
  <c r="HG292" i="9" s="1"/>
  <c r="HB292" i="9"/>
  <c r="GP292" i="9"/>
  <c r="GM292" i="9"/>
  <c r="GL292" i="9"/>
  <c r="GT292" i="9" s="1"/>
  <c r="GX292" i="9" s="1"/>
  <c r="GE292" i="9"/>
  <c r="GD292" i="9"/>
  <c r="GC292" i="9"/>
  <c r="GB292" i="9"/>
  <c r="FY292" i="9"/>
  <c r="FX292" i="9"/>
  <c r="FU292" i="9"/>
  <c r="FT292" i="9"/>
  <c r="FO292" i="9"/>
  <c r="EK292" i="9" s="1"/>
  <c r="FL292" i="9"/>
  <c r="FH292" i="9"/>
  <c r="EX292" i="9"/>
  <c r="EW292" i="9"/>
  <c r="EV292" i="9"/>
  <c r="ES292" i="9"/>
  <c r="ER292" i="9"/>
  <c r="EO292" i="9"/>
  <c r="EN292" i="9"/>
  <c r="EI292" i="9"/>
  <c r="EY292" i="9" s="1"/>
  <c r="FA292" i="9" s="1"/>
  <c r="EH292" i="9"/>
  <c r="EZ292" i="9" s="1"/>
  <c r="EG292" i="9"/>
  <c r="FM292" i="9" s="1"/>
  <c r="EF292" i="9"/>
  <c r="EC292" i="9"/>
  <c r="FI292" i="9" s="1"/>
  <c r="EB292" i="9"/>
  <c r="DY292" i="9"/>
  <c r="FE292" i="9" s="1"/>
  <c r="DX292" i="9"/>
  <c r="FD292" i="9" s="1"/>
  <c r="FN292" i="9" s="1"/>
  <c r="DD292" i="9"/>
  <c r="CW292" i="9"/>
  <c r="DG292" i="9" s="1"/>
  <c r="CC292" i="9" s="1"/>
  <c r="DI292" i="9" s="1"/>
  <c r="CO292" i="9"/>
  <c r="CN292" i="9"/>
  <c r="CK292" i="9"/>
  <c r="CQ292" i="9" s="1"/>
  <c r="CJ292" i="9"/>
  <c r="CG292" i="9"/>
  <c r="CF292" i="9"/>
  <c r="GH292" i="9" s="1"/>
  <c r="CA292" i="9"/>
  <c r="BZ292" i="9"/>
  <c r="CP292" i="9" s="1"/>
  <c r="CR292" i="9" s="1"/>
  <c r="BY292" i="9"/>
  <c r="DE292" i="9" s="1"/>
  <c r="BX292" i="9"/>
  <c r="BU292" i="9"/>
  <c r="DA292" i="9" s="1"/>
  <c r="BT292" i="9"/>
  <c r="GN292" i="9" s="1"/>
  <c r="BQ292" i="9"/>
  <c r="BP292" i="9"/>
  <c r="CV292" i="9" s="1"/>
  <c r="BH292" i="9"/>
  <c r="BD292" i="9"/>
  <c r="AT292" i="9"/>
  <c r="AS292" i="9"/>
  <c r="AR292" i="9"/>
  <c r="AO292" i="9"/>
  <c r="AN292" i="9"/>
  <c r="AK292" i="9"/>
  <c r="AJ292" i="9"/>
  <c r="AE292" i="9"/>
  <c r="AD292" i="9"/>
  <c r="AV292" i="9" s="1"/>
  <c r="AC292" i="9"/>
  <c r="BI292" i="9" s="1"/>
  <c r="AB292" i="9"/>
  <c r="HD292" i="9" s="1"/>
  <c r="HH292" i="9" s="1"/>
  <c r="Y292" i="9"/>
  <c r="X292" i="9"/>
  <c r="U292" i="9"/>
  <c r="GG292" i="9" s="1"/>
  <c r="T292" i="9"/>
  <c r="GF292" i="9" s="1"/>
  <c r="O292" i="9"/>
  <c r="N292" i="9"/>
  <c r="K292" i="9"/>
  <c r="J292" i="9"/>
  <c r="HG291" i="9"/>
  <c r="HD291" i="9"/>
  <c r="HH291" i="9" s="1"/>
  <c r="HC291" i="9"/>
  <c r="HB291" i="9"/>
  <c r="HF291" i="9" s="1"/>
  <c r="GQ291" i="9"/>
  <c r="GN291" i="9"/>
  <c r="GM291" i="9"/>
  <c r="GU291" i="9" s="1"/>
  <c r="GL291" i="9"/>
  <c r="GP291" i="9" s="1"/>
  <c r="GE291" i="9"/>
  <c r="GD291" i="9"/>
  <c r="GH291" i="9" s="1"/>
  <c r="GC291" i="9"/>
  <c r="GB291" i="9"/>
  <c r="FY291" i="9"/>
  <c r="FX291" i="9"/>
  <c r="FU291" i="9"/>
  <c r="FT291" i="9"/>
  <c r="FM291" i="9"/>
  <c r="FH291" i="9"/>
  <c r="FN291" i="9" s="1"/>
  <c r="EJ291" i="9" s="1"/>
  <c r="FD291" i="9"/>
  <c r="EY291" i="9"/>
  <c r="EW291" i="9"/>
  <c r="EV291" i="9"/>
  <c r="ES291" i="9"/>
  <c r="ER291" i="9"/>
  <c r="EO291" i="9"/>
  <c r="EN291" i="9"/>
  <c r="EI291" i="9"/>
  <c r="FA291" i="9" s="1"/>
  <c r="EH291" i="9"/>
  <c r="EX291" i="9" s="1"/>
  <c r="EG291" i="9"/>
  <c r="EF291" i="9"/>
  <c r="FL291" i="9" s="1"/>
  <c r="EC291" i="9"/>
  <c r="FI291" i="9" s="1"/>
  <c r="EB291" i="9"/>
  <c r="DY291" i="9"/>
  <c r="FE291" i="9" s="1"/>
  <c r="DX291" i="9"/>
  <c r="DD291" i="9"/>
  <c r="CZ291" i="9"/>
  <c r="CP291" i="9"/>
  <c r="CO291" i="9"/>
  <c r="CN291" i="9"/>
  <c r="CK291" i="9"/>
  <c r="CJ291" i="9"/>
  <c r="CG291" i="9"/>
  <c r="GI291" i="9" s="1"/>
  <c r="GY291" i="9" s="1"/>
  <c r="CF291" i="9"/>
  <c r="CA291" i="9"/>
  <c r="BZ291" i="9"/>
  <c r="CR291" i="9" s="1"/>
  <c r="BY291" i="9"/>
  <c r="DE291" i="9" s="1"/>
  <c r="BX291" i="9"/>
  <c r="BU291" i="9"/>
  <c r="DA291" i="9" s="1"/>
  <c r="BT291" i="9"/>
  <c r="BQ291" i="9"/>
  <c r="CW291" i="9" s="1"/>
  <c r="DG291" i="9" s="1"/>
  <c r="CC291" i="9" s="1"/>
  <c r="DI291" i="9" s="1"/>
  <c r="BP291" i="9"/>
  <c r="GF291" i="9" s="1"/>
  <c r="BI291" i="9"/>
  <c r="BD291" i="9"/>
  <c r="BJ291" i="9" s="1"/>
  <c r="AF291" i="9" s="1"/>
  <c r="AZ291" i="9"/>
  <c r="AU291" i="9"/>
  <c r="AS291" i="9"/>
  <c r="AR291" i="9"/>
  <c r="AO291" i="9"/>
  <c r="AN291" i="9"/>
  <c r="AK291" i="9"/>
  <c r="AJ291" i="9"/>
  <c r="AE291" i="9"/>
  <c r="AD291" i="9"/>
  <c r="AT291" i="9" s="1"/>
  <c r="AC291" i="9"/>
  <c r="HE291" i="9" s="1"/>
  <c r="HI291" i="9" s="1"/>
  <c r="AB291" i="9"/>
  <c r="BH291" i="9" s="1"/>
  <c r="Y291" i="9"/>
  <c r="X291" i="9"/>
  <c r="U291" i="9"/>
  <c r="T291" i="9"/>
  <c r="P291" i="9"/>
  <c r="O291" i="9"/>
  <c r="N291" i="9"/>
  <c r="K291" i="9"/>
  <c r="J291" i="9"/>
  <c r="HE290" i="9"/>
  <c r="HI290" i="9" s="1"/>
  <c r="HC290" i="9"/>
  <c r="HG290" i="9" s="1"/>
  <c r="HB290" i="9"/>
  <c r="HF290" i="9" s="1"/>
  <c r="GO290" i="9"/>
  <c r="GM290" i="9"/>
  <c r="GU290" i="9" s="1"/>
  <c r="GL290" i="9"/>
  <c r="GT290" i="9" s="1"/>
  <c r="GE290" i="9"/>
  <c r="GI290" i="9" s="1"/>
  <c r="GD290" i="9"/>
  <c r="GH290" i="9" s="1"/>
  <c r="GC290" i="9"/>
  <c r="GB290" i="9"/>
  <c r="FY290" i="9"/>
  <c r="FX290" i="9"/>
  <c r="FU290" i="9"/>
  <c r="FT290" i="9"/>
  <c r="FI290" i="9"/>
  <c r="FD290" i="9"/>
  <c r="FN290" i="9" s="1"/>
  <c r="EW290" i="9"/>
  <c r="EV290" i="9"/>
  <c r="ES290" i="9"/>
  <c r="ER290" i="9"/>
  <c r="EX290" i="9" s="1"/>
  <c r="EZ290" i="9" s="1"/>
  <c r="EO290" i="9"/>
  <c r="EN290" i="9"/>
  <c r="EI290" i="9"/>
  <c r="EH290" i="9"/>
  <c r="EG290" i="9"/>
  <c r="FM290" i="9" s="1"/>
  <c r="EF290" i="9"/>
  <c r="FL290" i="9" s="1"/>
  <c r="EC290" i="9"/>
  <c r="EB290" i="9"/>
  <c r="FH290" i="9" s="1"/>
  <c r="DY290" i="9"/>
  <c r="FE290" i="9" s="1"/>
  <c r="DX290" i="9"/>
  <c r="DE290" i="9"/>
  <c r="CZ290" i="9"/>
  <c r="CV290" i="9"/>
  <c r="CQ290" i="9"/>
  <c r="CO290" i="9"/>
  <c r="CN290" i="9"/>
  <c r="CK290" i="9"/>
  <c r="CJ290" i="9"/>
  <c r="CG290" i="9"/>
  <c r="CF290" i="9"/>
  <c r="CA290" i="9"/>
  <c r="CS290" i="9" s="1"/>
  <c r="BZ290" i="9"/>
  <c r="CP290" i="9" s="1"/>
  <c r="BY290" i="9"/>
  <c r="BX290" i="9"/>
  <c r="DD290" i="9" s="1"/>
  <c r="BU290" i="9"/>
  <c r="DA290" i="9" s="1"/>
  <c r="BT290" i="9"/>
  <c r="BQ290" i="9"/>
  <c r="CW290" i="9" s="1"/>
  <c r="BP290" i="9"/>
  <c r="BE290" i="9"/>
  <c r="AZ290" i="9"/>
  <c r="AS290" i="9"/>
  <c r="AR290" i="9"/>
  <c r="AO290" i="9"/>
  <c r="AN290" i="9"/>
  <c r="AT290" i="9" s="1"/>
  <c r="AV290" i="9" s="1"/>
  <c r="AK290" i="9"/>
  <c r="AJ290" i="9"/>
  <c r="AE290" i="9"/>
  <c r="AD290" i="9"/>
  <c r="AC290" i="9"/>
  <c r="BI290" i="9" s="1"/>
  <c r="AB290" i="9"/>
  <c r="HD290" i="9" s="1"/>
  <c r="HH290" i="9" s="1"/>
  <c r="Y290" i="9"/>
  <c r="X290" i="9"/>
  <c r="GN290" i="9" s="1"/>
  <c r="U290" i="9"/>
  <c r="BA290" i="9" s="1"/>
  <c r="T290" i="9"/>
  <c r="GF290" i="9" s="1"/>
  <c r="GJ290" i="9" s="1"/>
  <c r="Q290" i="9"/>
  <c r="O290" i="9"/>
  <c r="N290" i="9"/>
  <c r="K290" i="9"/>
  <c r="J290" i="9"/>
  <c r="HF289" i="9"/>
  <c r="HC289" i="9"/>
  <c r="HG289" i="9" s="1"/>
  <c r="HB289" i="9"/>
  <c r="GM289" i="9"/>
  <c r="GL289" i="9"/>
  <c r="GT289" i="9" s="1"/>
  <c r="GX289" i="9" s="1"/>
  <c r="GE289" i="9"/>
  <c r="GI289" i="9" s="1"/>
  <c r="GD289" i="9"/>
  <c r="GC289" i="9"/>
  <c r="GB289" i="9"/>
  <c r="FY289" i="9"/>
  <c r="FX289" i="9"/>
  <c r="FU289" i="9"/>
  <c r="FT289" i="9"/>
  <c r="FQ289" i="9"/>
  <c r="FL289" i="9"/>
  <c r="FE289" i="9"/>
  <c r="FO289" i="9" s="1"/>
  <c r="EK289" i="9" s="1"/>
  <c r="EW289" i="9"/>
  <c r="EV289" i="9"/>
  <c r="ES289" i="9"/>
  <c r="ER289" i="9"/>
  <c r="EO289" i="9"/>
  <c r="EN289" i="9"/>
  <c r="EI289" i="9"/>
  <c r="EH289" i="9"/>
  <c r="EG289" i="9"/>
  <c r="FM289" i="9" s="1"/>
  <c r="EF289" i="9"/>
  <c r="EC289" i="9"/>
  <c r="FI289" i="9" s="1"/>
  <c r="EB289" i="9"/>
  <c r="FH289" i="9" s="1"/>
  <c r="DY289" i="9"/>
  <c r="DX289" i="9"/>
  <c r="FD289" i="9" s="1"/>
  <c r="FN289" i="9" s="1"/>
  <c r="EJ289" i="9" s="1"/>
  <c r="DK289" i="9"/>
  <c r="DA289" i="9"/>
  <c r="CV289" i="9"/>
  <c r="CO289" i="9"/>
  <c r="CN289" i="9"/>
  <c r="CK289" i="9"/>
  <c r="CJ289" i="9"/>
  <c r="GP289" i="9" s="1"/>
  <c r="CG289" i="9"/>
  <c r="CF289" i="9"/>
  <c r="CA289" i="9"/>
  <c r="BZ289" i="9"/>
  <c r="BY289" i="9"/>
  <c r="DE289" i="9" s="1"/>
  <c r="BX289" i="9"/>
  <c r="HD289" i="9" s="1"/>
  <c r="HH289" i="9" s="1"/>
  <c r="BU289" i="9"/>
  <c r="BT289" i="9"/>
  <c r="CZ289" i="9" s="1"/>
  <c r="BQ289" i="9"/>
  <c r="CW289" i="9" s="1"/>
  <c r="DG289" i="9" s="1"/>
  <c r="CC289" i="9" s="1"/>
  <c r="DI289" i="9" s="1"/>
  <c r="BP289" i="9"/>
  <c r="GF289" i="9" s="1"/>
  <c r="BH289" i="9"/>
  <c r="BA289" i="9"/>
  <c r="AS289" i="9"/>
  <c r="AR289" i="9"/>
  <c r="AO289" i="9"/>
  <c r="AN289" i="9"/>
  <c r="AK289" i="9"/>
  <c r="AJ289" i="9"/>
  <c r="GH289" i="9" s="1"/>
  <c r="AE289" i="9"/>
  <c r="AD289" i="9"/>
  <c r="DJ289" i="9" s="1"/>
  <c r="AC289" i="9"/>
  <c r="AB289" i="9"/>
  <c r="Y289" i="9"/>
  <c r="GO289" i="9" s="1"/>
  <c r="X289" i="9"/>
  <c r="GN289" i="9" s="1"/>
  <c r="U289" i="9"/>
  <c r="GG289" i="9" s="1"/>
  <c r="T289" i="9"/>
  <c r="AZ289" i="9" s="1"/>
  <c r="O289" i="9"/>
  <c r="N289" i="9"/>
  <c r="K289" i="9"/>
  <c r="J289" i="9"/>
  <c r="HF288" i="9"/>
  <c r="HC288" i="9"/>
  <c r="HG288" i="9" s="1"/>
  <c r="HB288" i="9"/>
  <c r="GP288" i="9"/>
  <c r="GM288" i="9"/>
  <c r="GQ288" i="9" s="1"/>
  <c r="GL288" i="9"/>
  <c r="GT288" i="9" s="1"/>
  <c r="GX288" i="9" s="1"/>
  <c r="GE288" i="9"/>
  <c r="GD288" i="9"/>
  <c r="GC288" i="9"/>
  <c r="GB288" i="9"/>
  <c r="FY288" i="9"/>
  <c r="FX288" i="9"/>
  <c r="FU288" i="9"/>
  <c r="FT288" i="9"/>
  <c r="FL288" i="9"/>
  <c r="FH288" i="9"/>
  <c r="EX288" i="9"/>
  <c r="EW288" i="9"/>
  <c r="EV288" i="9"/>
  <c r="ES288" i="9"/>
  <c r="ER288" i="9"/>
  <c r="EO288" i="9"/>
  <c r="EN288" i="9"/>
  <c r="EI288" i="9"/>
  <c r="EY288" i="9" s="1"/>
  <c r="FA288" i="9" s="1"/>
  <c r="EH288" i="9"/>
  <c r="EZ288" i="9" s="1"/>
  <c r="EG288" i="9"/>
  <c r="FM288" i="9" s="1"/>
  <c r="EF288" i="9"/>
  <c r="EC288" i="9"/>
  <c r="FI288" i="9" s="1"/>
  <c r="FO288" i="9" s="1"/>
  <c r="EK288" i="9" s="1"/>
  <c r="EB288" i="9"/>
  <c r="DY288" i="9"/>
  <c r="FE288" i="9" s="1"/>
  <c r="DX288" i="9"/>
  <c r="FD288" i="9" s="1"/>
  <c r="FN288" i="9" s="1"/>
  <c r="DD288" i="9"/>
  <c r="CW288" i="9"/>
  <c r="CO288" i="9"/>
  <c r="CN288" i="9"/>
  <c r="CK288" i="9"/>
  <c r="CJ288" i="9"/>
  <c r="CG288" i="9"/>
  <c r="CF288" i="9"/>
  <c r="GH288" i="9" s="1"/>
  <c r="CA288" i="9"/>
  <c r="BZ288" i="9"/>
  <c r="CP288" i="9" s="1"/>
  <c r="CR288" i="9" s="1"/>
  <c r="BY288" i="9"/>
  <c r="DE288" i="9" s="1"/>
  <c r="BX288" i="9"/>
  <c r="BU288" i="9"/>
  <c r="DA288" i="9" s="1"/>
  <c r="BT288" i="9"/>
  <c r="GN288" i="9" s="1"/>
  <c r="BQ288" i="9"/>
  <c r="BP288" i="9"/>
  <c r="CV288" i="9" s="1"/>
  <c r="BH288" i="9"/>
  <c r="BD288" i="9"/>
  <c r="AT288" i="9"/>
  <c r="AS288" i="9"/>
  <c r="AR288" i="9"/>
  <c r="AO288" i="9"/>
  <c r="AN288" i="9"/>
  <c r="AK288" i="9"/>
  <c r="AJ288" i="9"/>
  <c r="AE288" i="9"/>
  <c r="AD288" i="9"/>
  <c r="AV288" i="9" s="1"/>
  <c r="AC288" i="9"/>
  <c r="BI288" i="9" s="1"/>
  <c r="AB288" i="9"/>
  <c r="HD288" i="9" s="1"/>
  <c r="HH288" i="9" s="1"/>
  <c r="Y288" i="9"/>
  <c r="X288" i="9"/>
  <c r="U288" i="9"/>
  <c r="GG288" i="9" s="1"/>
  <c r="T288" i="9"/>
  <c r="GF288" i="9" s="1"/>
  <c r="O288" i="9"/>
  <c r="N288" i="9"/>
  <c r="K288" i="9"/>
  <c r="J288" i="9"/>
  <c r="HG287" i="9"/>
  <c r="HD287" i="9"/>
  <c r="HH287" i="9" s="1"/>
  <c r="HC287" i="9"/>
  <c r="HB287" i="9"/>
  <c r="HF287" i="9" s="1"/>
  <c r="GQ287" i="9"/>
  <c r="GN287" i="9"/>
  <c r="GV287" i="9" s="1"/>
  <c r="GM287" i="9"/>
  <c r="GU287" i="9" s="1"/>
  <c r="GL287" i="9"/>
  <c r="GP287" i="9" s="1"/>
  <c r="GI287" i="9"/>
  <c r="GY287" i="9" s="1"/>
  <c r="GE287" i="9"/>
  <c r="GD287" i="9"/>
  <c r="GH287" i="9" s="1"/>
  <c r="GC287" i="9"/>
  <c r="GB287" i="9"/>
  <c r="FY287" i="9"/>
  <c r="FX287" i="9"/>
  <c r="FU287" i="9"/>
  <c r="FT287" i="9"/>
  <c r="FM287" i="9"/>
  <c r="FH287" i="9"/>
  <c r="FN287" i="9" s="1"/>
  <c r="EJ287" i="9" s="1"/>
  <c r="FD287" i="9"/>
  <c r="EY287" i="9"/>
  <c r="EW287" i="9"/>
  <c r="EV287" i="9"/>
  <c r="ES287" i="9"/>
  <c r="ER287" i="9"/>
  <c r="EO287" i="9"/>
  <c r="EN287" i="9"/>
  <c r="EI287" i="9"/>
  <c r="EH287" i="9"/>
  <c r="EX287" i="9" s="1"/>
  <c r="EG287" i="9"/>
  <c r="EF287" i="9"/>
  <c r="FL287" i="9" s="1"/>
  <c r="EC287" i="9"/>
  <c r="FI287" i="9" s="1"/>
  <c r="EB287" i="9"/>
  <c r="DY287" i="9"/>
  <c r="FE287" i="9" s="1"/>
  <c r="DX287" i="9"/>
  <c r="DD287" i="9"/>
  <c r="CZ287" i="9"/>
  <c r="CP287" i="9"/>
  <c r="CO287" i="9"/>
  <c r="CN287" i="9"/>
  <c r="CK287" i="9"/>
  <c r="CJ287" i="9"/>
  <c r="CG287" i="9"/>
  <c r="CF287" i="9"/>
  <c r="CA287" i="9"/>
  <c r="CQ287" i="9" s="1"/>
  <c r="CS287" i="9" s="1"/>
  <c r="BZ287" i="9"/>
  <c r="CR287" i="9" s="1"/>
  <c r="BY287" i="9"/>
  <c r="DE287" i="9" s="1"/>
  <c r="DG287" i="9" s="1"/>
  <c r="CC287" i="9" s="1"/>
  <c r="DI287" i="9" s="1"/>
  <c r="BX287" i="9"/>
  <c r="BU287" i="9"/>
  <c r="DA287" i="9" s="1"/>
  <c r="BT287" i="9"/>
  <c r="BQ287" i="9"/>
  <c r="CW287" i="9" s="1"/>
  <c r="BP287" i="9"/>
  <c r="GF287" i="9" s="1"/>
  <c r="BI287" i="9"/>
  <c r="BD287" i="9"/>
  <c r="BJ287" i="9" s="1"/>
  <c r="AF287" i="9" s="1"/>
  <c r="AZ287" i="9"/>
  <c r="AU287" i="9"/>
  <c r="AS287" i="9"/>
  <c r="AR287" i="9"/>
  <c r="AO287" i="9"/>
  <c r="AN287" i="9"/>
  <c r="AK287" i="9"/>
  <c r="AJ287" i="9"/>
  <c r="AE287" i="9"/>
  <c r="DK287" i="9" s="1"/>
  <c r="AD287" i="9"/>
  <c r="AT287" i="9" s="1"/>
  <c r="AC287" i="9"/>
  <c r="HE287" i="9" s="1"/>
  <c r="HI287" i="9" s="1"/>
  <c r="AB287" i="9"/>
  <c r="BH287" i="9" s="1"/>
  <c r="Y287" i="9"/>
  <c r="GO287" i="9" s="1"/>
  <c r="X287" i="9"/>
  <c r="U287" i="9"/>
  <c r="T287" i="9"/>
  <c r="P287" i="9"/>
  <c r="O287" i="9"/>
  <c r="N287" i="9"/>
  <c r="K287" i="9"/>
  <c r="J287" i="9"/>
  <c r="HE286" i="9"/>
  <c r="HI286" i="9" s="1"/>
  <c r="HC286" i="9"/>
  <c r="HG286" i="9" s="1"/>
  <c r="HB286" i="9"/>
  <c r="HF286" i="9" s="1"/>
  <c r="GO286" i="9"/>
  <c r="GM286" i="9"/>
  <c r="GU286" i="9" s="1"/>
  <c r="GL286" i="9"/>
  <c r="GT286" i="9" s="1"/>
  <c r="GG286" i="9"/>
  <c r="GK286" i="9" s="1"/>
  <c r="GE286" i="9"/>
  <c r="GI286" i="9" s="1"/>
  <c r="GD286" i="9"/>
  <c r="GH286" i="9" s="1"/>
  <c r="GC286" i="9"/>
  <c r="GB286" i="9"/>
  <c r="FY286" i="9"/>
  <c r="FX286" i="9"/>
  <c r="FU286" i="9"/>
  <c r="FT286" i="9"/>
  <c r="FI286" i="9"/>
  <c r="FD286" i="9"/>
  <c r="FN286" i="9" s="1"/>
  <c r="EW286" i="9"/>
  <c r="EV286" i="9"/>
  <c r="ES286" i="9"/>
  <c r="ER286" i="9"/>
  <c r="EX286" i="9" s="1"/>
  <c r="EZ286" i="9" s="1"/>
  <c r="EO286" i="9"/>
  <c r="EN286" i="9"/>
  <c r="EI286" i="9"/>
  <c r="EH286" i="9"/>
  <c r="EG286" i="9"/>
  <c r="FM286" i="9" s="1"/>
  <c r="EF286" i="9"/>
  <c r="FL286" i="9" s="1"/>
  <c r="EC286" i="9"/>
  <c r="EB286" i="9"/>
  <c r="FH286" i="9" s="1"/>
  <c r="DY286" i="9"/>
  <c r="FE286" i="9" s="1"/>
  <c r="DX286" i="9"/>
  <c r="DE286" i="9"/>
  <c r="CZ286" i="9"/>
  <c r="CV286" i="9"/>
  <c r="CQ286" i="9"/>
  <c r="CO286" i="9"/>
  <c r="CN286" i="9"/>
  <c r="CK286" i="9"/>
  <c r="CJ286" i="9"/>
  <c r="CG286" i="9"/>
  <c r="CF286" i="9"/>
  <c r="CA286" i="9"/>
  <c r="CS286" i="9" s="1"/>
  <c r="BZ286" i="9"/>
  <c r="CP286" i="9" s="1"/>
  <c r="BY286" i="9"/>
  <c r="BX286" i="9"/>
  <c r="DD286" i="9" s="1"/>
  <c r="BU286" i="9"/>
  <c r="DA286" i="9" s="1"/>
  <c r="BT286" i="9"/>
  <c r="BQ286" i="9"/>
  <c r="CW286" i="9" s="1"/>
  <c r="BP286" i="9"/>
  <c r="BE286" i="9"/>
  <c r="AZ286" i="9"/>
  <c r="AS286" i="9"/>
  <c r="AR286" i="9"/>
  <c r="AO286" i="9"/>
  <c r="AN286" i="9"/>
  <c r="AT286" i="9" s="1"/>
  <c r="AV286" i="9" s="1"/>
  <c r="AK286" i="9"/>
  <c r="AJ286" i="9"/>
  <c r="AE286" i="9"/>
  <c r="AD286" i="9"/>
  <c r="AC286" i="9"/>
  <c r="BI286" i="9" s="1"/>
  <c r="AB286" i="9"/>
  <c r="HD286" i="9" s="1"/>
  <c r="HH286" i="9" s="1"/>
  <c r="Y286" i="9"/>
  <c r="X286" i="9"/>
  <c r="GN286" i="9" s="1"/>
  <c r="U286" i="9"/>
  <c r="BA286" i="9" s="1"/>
  <c r="T286" i="9"/>
  <c r="GF286" i="9" s="1"/>
  <c r="GJ286" i="9" s="1"/>
  <c r="Q286" i="9"/>
  <c r="O286" i="9"/>
  <c r="N286" i="9"/>
  <c r="K286" i="9"/>
  <c r="J286" i="9"/>
  <c r="HF285" i="9"/>
  <c r="HC285" i="9"/>
  <c r="HG285" i="9" s="1"/>
  <c r="HB285" i="9"/>
  <c r="GM285" i="9"/>
  <c r="GL285" i="9"/>
  <c r="GT285" i="9" s="1"/>
  <c r="GX285" i="9" s="1"/>
  <c r="GE285" i="9"/>
  <c r="GI285" i="9" s="1"/>
  <c r="GD285" i="9"/>
  <c r="GC285" i="9"/>
  <c r="GB285" i="9"/>
  <c r="FY285" i="9"/>
  <c r="FX285" i="9"/>
  <c r="FU285" i="9"/>
  <c r="FT285" i="9"/>
  <c r="FL285" i="9"/>
  <c r="FE285" i="9"/>
  <c r="EW285" i="9"/>
  <c r="EV285" i="9"/>
  <c r="ES285" i="9"/>
  <c r="ER285" i="9"/>
  <c r="EO285" i="9"/>
  <c r="EN285" i="9"/>
  <c r="EI285" i="9"/>
  <c r="EH285" i="9"/>
  <c r="EG285" i="9"/>
  <c r="FM285" i="9" s="1"/>
  <c r="EF285" i="9"/>
  <c r="EC285" i="9"/>
  <c r="FI285" i="9" s="1"/>
  <c r="EB285" i="9"/>
  <c r="FH285" i="9" s="1"/>
  <c r="DY285" i="9"/>
  <c r="DX285" i="9"/>
  <c r="FD285" i="9" s="1"/>
  <c r="FN285" i="9" s="1"/>
  <c r="EJ285" i="9" s="1"/>
  <c r="DD285" i="9"/>
  <c r="DA285" i="9"/>
  <c r="CP285" i="9"/>
  <c r="CR285" i="9" s="1"/>
  <c r="CO285" i="9"/>
  <c r="CN285" i="9"/>
  <c r="CK285" i="9"/>
  <c r="CJ285" i="9"/>
  <c r="CG285" i="9"/>
  <c r="CF285" i="9"/>
  <c r="CA285" i="9"/>
  <c r="BZ285" i="9"/>
  <c r="BY285" i="9"/>
  <c r="DE285" i="9" s="1"/>
  <c r="BX285" i="9"/>
  <c r="HD285" i="9" s="1"/>
  <c r="HH285" i="9" s="1"/>
  <c r="BU285" i="9"/>
  <c r="BT285" i="9"/>
  <c r="CZ285" i="9" s="1"/>
  <c r="BQ285" i="9"/>
  <c r="CW285" i="9" s="1"/>
  <c r="BP285" i="9"/>
  <c r="CV285" i="9" s="1"/>
  <c r="DF285" i="9" s="1"/>
  <c r="CB285" i="9" s="1"/>
  <c r="DH285" i="9" s="1"/>
  <c r="BH285" i="9"/>
  <c r="BD285" i="9"/>
  <c r="BA285" i="9"/>
  <c r="AS285" i="9"/>
  <c r="AR285" i="9"/>
  <c r="AO285" i="9"/>
  <c r="AN285" i="9"/>
  <c r="GP285" i="9" s="1"/>
  <c r="AK285" i="9"/>
  <c r="AJ285" i="9"/>
  <c r="GH285" i="9" s="1"/>
  <c r="AE285" i="9"/>
  <c r="AD285" i="9"/>
  <c r="DJ285" i="9" s="1"/>
  <c r="AC285" i="9"/>
  <c r="AB285" i="9"/>
  <c r="Y285" i="9"/>
  <c r="GO285" i="9" s="1"/>
  <c r="X285" i="9"/>
  <c r="GN285" i="9" s="1"/>
  <c r="U285" i="9"/>
  <c r="GG285" i="9" s="1"/>
  <c r="T285" i="9"/>
  <c r="AZ285" i="9" s="1"/>
  <c r="BJ285" i="9" s="1"/>
  <c r="AF285" i="9" s="1"/>
  <c r="P285" i="9"/>
  <c r="O285" i="9"/>
  <c r="N285" i="9"/>
  <c r="K285" i="9"/>
  <c r="J285" i="9"/>
  <c r="HC284" i="9"/>
  <c r="HG284" i="9" s="1"/>
  <c r="HB284" i="9"/>
  <c r="HF284" i="9" s="1"/>
  <c r="GM284" i="9"/>
  <c r="GQ284" i="9" s="1"/>
  <c r="GL284" i="9"/>
  <c r="GP284" i="9" s="1"/>
  <c r="GE284" i="9"/>
  <c r="GI284" i="9" s="1"/>
  <c r="GD284" i="9"/>
  <c r="GH284" i="9" s="1"/>
  <c r="GC284" i="9"/>
  <c r="GB284" i="9"/>
  <c r="FY284" i="9"/>
  <c r="FX284" i="9"/>
  <c r="FU284" i="9"/>
  <c r="FT284" i="9"/>
  <c r="FD284" i="9"/>
  <c r="EW284" i="9"/>
  <c r="EV284" i="9"/>
  <c r="ES284" i="9"/>
  <c r="ER284" i="9"/>
  <c r="EX284" i="9" s="1"/>
  <c r="EO284" i="9"/>
  <c r="EN284" i="9"/>
  <c r="EI284" i="9"/>
  <c r="EY284" i="9" s="1"/>
  <c r="FA284" i="9" s="1"/>
  <c r="EH284" i="9"/>
  <c r="EG284" i="9"/>
  <c r="FM284" i="9" s="1"/>
  <c r="EF284" i="9"/>
  <c r="FL284" i="9" s="1"/>
  <c r="EC284" i="9"/>
  <c r="FI284" i="9" s="1"/>
  <c r="FO284" i="9" s="1"/>
  <c r="EK284" i="9" s="1"/>
  <c r="EB284" i="9"/>
  <c r="FH284" i="9" s="1"/>
  <c r="DY284" i="9"/>
  <c r="FE284" i="9" s="1"/>
  <c r="DX284" i="9"/>
  <c r="CZ284" i="9"/>
  <c r="CW284" i="9"/>
  <c r="CO284" i="9"/>
  <c r="CN284" i="9"/>
  <c r="CK284" i="9"/>
  <c r="CJ284" i="9"/>
  <c r="CG284" i="9"/>
  <c r="CF284" i="9"/>
  <c r="CA284" i="9"/>
  <c r="BZ284" i="9"/>
  <c r="BY284" i="9"/>
  <c r="DE284" i="9" s="1"/>
  <c r="BX284" i="9"/>
  <c r="DD284" i="9" s="1"/>
  <c r="BU284" i="9"/>
  <c r="DA284" i="9" s="1"/>
  <c r="BT284" i="9"/>
  <c r="BQ284" i="9"/>
  <c r="BP284" i="9"/>
  <c r="CV284" i="9" s="1"/>
  <c r="AZ284" i="9"/>
  <c r="AW284" i="9"/>
  <c r="AS284" i="9"/>
  <c r="AR284" i="9"/>
  <c r="AO284" i="9"/>
  <c r="AN284" i="9"/>
  <c r="AT284" i="9" s="1"/>
  <c r="AK284" i="9"/>
  <c r="AJ284" i="9"/>
  <c r="AE284" i="9"/>
  <c r="AU284" i="9" s="1"/>
  <c r="AD284" i="9"/>
  <c r="AV284" i="9" s="1"/>
  <c r="AC284" i="9"/>
  <c r="BI284" i="9" s="1"/>
  <c r="AB284" i="9"/>
  <c r="BH284" i="9" s="1"/>
  <c r="Y284" i="9"/>
  <c r="X284" i="9"/>
  <c r="GN284" i="9" s="1"/>
  <c r="U284" i="9"/>
  <c r="GG284" i="9" s="1"/>
  <c r="T284" i="9"/>
  <c r="GF284" i="9" s="1"/>
  <c r="GJ284" i="9" s="1"/>
  <c r="O284" i="9"/>
  <c r="N284" i="9"/>
  <c r="K284" i="9"/>
  <c r="J284" i="9"/>
  <c r="HG283" i="9"/>
  <c r="HC283" i="9"/>
  <c r="HB283" i="9"/>
  <c r="HF283" i="9" s="1"/>
  <c r="GY283" i="9"/>
  <c r="GQ283" i="9"/>
  <c r="GM283" i="9"/>
  <c r="GU283" i="9" s="1"/>
  <c r="GL283" i="9"/>
  <c r="GP283" i="9" s="1"/>
  <c r="GE283" i="9"/>
  <c r="GD283" i="9"/>
  <c r="GH283" i="9" s="1"/>
  <c r="GC283" i="9"/>
  <c r="GB283" i="9"/>
  <c r="FY283" i="9"/>
  <c r="FX283" i="9"/>
  <c r="FU283" i="9"/>
  <c r="FT283" i="9"/>
  <c r="FM283" i="9"/>
  <c r="EY283" i="9"/>
  <c r="EW283" i="9"/>
  <c r="EV283" i="9"/>
  <c r="ES283" i="9"/>
  <c r="ER283" i="9"/>
  <c r="EO283" i="9"/>
  <c r="EN283" i="9"/>
  <c r="EI283" i="9"/>
  <c r="EH283" i="9"/>
  <c r="EX283" i="9" s="1"/>
  <c r="EZ283" i="9" s="1"/>
  <c r="EG283" i="9"/>
  <c r="EF283" i="9"/>
  <c r="FL283" i="9" s="1"/>
  <c r="EC283" i="9"/>
  <c r="FI283" i="9" s="1"/>
  <c r="EB283" i="9"/>
  <c r="FH283" i="9" s="1"/>
  <c r="DY283" i="9"/>
  <c r="FE283" i="9" s="1"/>
  <c r="DX283" i="9"/>
  <c r="FD283" i="9" s="1"/>
  <c r="CV283" i="9"/>
  <c r="CO283" i="9"/>
  <c r="CN283" i="9"/>
  <c r="CK283" i="9"/>
  <c r="CJ283" i="9"/>
  <c r="CP283" i="9" s="1"/>
  <c r="CG283" i="9"/>
  <c r="GI283" i="9" s="1"/>
  <c r="CF283" i="9"/>
  <c r="CA283" i="9"/>
  <c r="CQ283" i="9" s="1"/>
  <c r="CS283" i="9" s="1"/>
  <c r="BZ283" i="9"/>
  <c r="CR283" i="9" s="1"/>
  <c r="BY283" i="9"/>
  <c r="DE283" i="9" s="1"/>
  <c r="BX283" i="9"/>
  <c r="HD283" i="9" s="1"/>
  <c r="HH283" i="9" s="1"/>
  <c r="BU283" i="9"/>
  <c r="DA283" i="9" s="1"/>
  <c r="BT283" i="9"/>
  <c r="CZ283" i="9" s="1"/>
  <c r="BQ283" i="9"/>
  <c r="CW283" i="9" s="1"/>
  <c r="DG283" i="9" s="1"/>
  <c r="CC283" i="9" s="1"/>
  <c r="DI283" i="9" s="1"/>
  <c r="BP283" i="9"/>
  <c r="GF283" i="9" s="1"/>
  <c r="BI283" i="9"/>
  <c r="AZ283" i="9"/>
  <c r="AU283" i="9"/>
  <c r="AS283" i="9"/>
  <c r="AR283" i="9"/>
  <c r="AO283" i="9"/>
  <c r="AN283" i="9"/>
  <c r="AK283" i="9"/>
  <c r="AJ283" i="9"/>
  <c r="AE283" i="9"/>
  <c r="DK283" i="9" s="1"/>
  <c r="AD283" i="9"/>
  <c r="AT283" i="9" s="1"/>
  <c r="AV283" i="9" s="1"/>
  <c r="AC283" i="9"/>
  <c r="HE283" i="9" s="1"/>
  <c r="HI283" i="9" s="1"/>
  <c r="AB283" i="9"/>
  <c r="BH283" i="9" s="1"/>
  <c r="Y283" i="9"/>
  <c r="GO283" i="9" s="1"/>
  <c r="X283" i="9"/>
  <c r="GN283" i="9" s="1"/>
  <c r="U283" i="9"/>
  <c r="T283" i="9"/>
  <c r="O283" i="9"/>
  <c r="N283" i="9"/>
  <c r="K283" i="9"/>
  <c r="J283" i="9"/>
  <c r="HF282" i="9"/>
  <c r="HE282" i="9"/>
  <c r="HI282" i="9" s="1"/>
  <c r="HC282" i="9"/>
  <c r="HG282" i="9" s="1"/>
  <c r="HB282" i="9"/>
  <c r="GO282" i="9"/>
  <c r="GM282" i="9"/>
  <c r="GU282" i="9" s="1"/>
  <c r="GL282" i="9"/>
  <c r="GT282" i="9" s="1"/>
  <c r="GE282" i="9"/>
  <c r="GI282" i="9" s="1"/>
  <c r="GD282" i="9"/>
  <c r="GC282" i="9"/>
  <c r="GB282" i="9"/>
  <c r="FY282" i="9"/>
  <c r="FX282" i="9"/>
  <c r="FU282" i="9"/>
  <c r="FT282" i="9"/>
  <c r="FL282" i="9"/>
  <c r="FI282" i="9"/>
  <c r="EX282" i="9"/>
  <c r="EZ282" i="9" s="1"/>
  <c r="EW282" i="9"/>
  <c r="EV282" i="9"/>
  <c r="ES282" i="9"/>
  <c r="ER282" i="9"/>
  <c r="EO282" i="9"/>
  <c r="EN282" i="9"/>
  <c r="EI282" i="9"/>
  <c r="EH282" i="9"/>
  <c r="EG282" i="9"/>
  <c r="FM282" i="9" s="1"/>
  <c r="EF282" i="9"/>
  <c r="EC282" i="9"/>
  <c r="EB282" i="9"/>
  <c r="FH282" i="9" s="1"/>
  <c r="DY282" i="9"/>
  <c r="FE282" i="9" s="1"/>
  <c r="DX282" i="9"/>
  <c r="FD282" i="9" s="1"/>
  <c r="FN282" i="9" s="1"/>
  <c r="DE282" i="9"/>
  <c r="CV282" i="9"/>
  <c r="CQ282" i="9"/>
  <c r="CO282" i="9"/>
  <c r="CN282" i="9"/>
  <c r="CK282" i="9"/>
  <c r="CJ282" i="9"/>
  <c r="CG282" i="9"/>
  <c r="CF282" i="9"/>
  <c r="GH282" i="9" s="1"/>
  <c r="CA282" i="9"/>
  <c r="CS282" i="9" s="1"/>
  <c r="BZ282" i="9"/>
  <c r="CP282" i="9" s="1"/>
  <c r="CR282" i="9" s="1"/>
  <c r="BY282" i="9"/>
  <c r="BX282" i="9"/>
  <c r="DD282" i="9" s="1"/>
  <c r="BU282" i="9"/>
  <c r="DA282" i="9" s="1"/>
  <c r="BT282" i="9"/>
  <c r="CZ282" i="9" s="1"/>
  <c r="DF282" i="9" s="1"/>
  <c r="CB282" i="9" s="1"/>
  <c r="DH282" i="9" s="1"/>
  <c r="BQ282" i="9"/>
  <c r="CW282" i="9" s="1"/>
  <c r="BP282" i="9"/>
  <c r="BH282" i="9"/>
  <c r="BE282" i="9"/>
  <c r="AT282" i="9"/>
  <c r="AV282" i="9" s="1"/>
  <c r="AS282" i="9"/>
  <c r="AR282" i="9"/>
  <c r="AO282" i="9"/>
  <c r="AN282" i="9"/>
  <c r="GP282" i="9" s="1"/>
  <c r="AK282" i="9"/>
  <c r="AJ282" i="9"/>
  <c r="AE282" i="9"/>
  <c r="AD282" i="9"/>
  <c r="AC282" i="9"/>
  <c r="BI282" i="9" s="1"/>
  <c r="AB282" i="9"/>
  <c r="HD282" i="9" s="1"/>
  <c r="HH282" i="9" s="1"/>
  <c r="Y282" i="9"/>
  <c r="X282" i="9"/>
  <c r="GN282" i="9" s="1"/>
  <c r="U282" i="9"/>
  <c r="BA282" i="9" s="1"/>
  <c r="T282" i="9"/>
  <c r="GF282" i="9" s="1"/>
  <c r="Q282" i="9"/>
  <c r="O282" i="9"/>
  <c r="N282" i="9"/>
  <c r="K282" i="9"/>
  <c r="J282" i="9"/>
  <c r="HF281" i="9"/>
  <c r="HD281" i="9"/>
  <c r="HH281" i="9" s="1"/>
  <c r="HC281" i="9"/>
  <c r="HG281" i="9" s="1"/>
  <c r="HB281" i="9"/>
  <c r="GU281" i="9"/>
  <c r="GM281" i="9"/>
  <c r="GL281" i="9"/>
  <c r="GT281" i="9" s="1"/>
  <c r="GX281" i="9" s="1"/>
  <c r="GE281" i="9"/>
  <c r="GI281" i="9" s="1"/>
  <c r="GD281" i="9"/>
  <c r="GC281" i="9"/>
  <c r="GB281" i="9"/>
  <c r="FY281" i="9"/>
  <c r="FX281" i="9"/>
  <c r="FU281" i="9"/>
  <c r="FT281" i="9"/>
  <c r="FL281" i="9"/>
  <c r="FH281" i="9"/>
  <c r="FE281" i="9"/>
  <c r="EW281" i="9"/>
  <c r="EV281" i="9"/>
  <c r="ES281" i="9"/>
  <c r="ER281" i="9"/>
  <c r="EO281" i="9"/>
  <c r="EN281" i="9"/>
  <c r="EI281" i="9"/>
  <c r="EH281" i="9"/>
  <c r="FP281" i="9" s="1"/>
  <c r="EG281" i="9"/>
  <c r="FM281" i="9" s="1"/>
  <c r="EF281" i="9"/>
  <c r="EC281" i="9"/>
  <c r="FI281" i="9" s="1"/>
  <c r="EB281" i="9"/>
  <c r="DY281" i="9"/>
  <c r="DX281" i="9"/>
  <c r="FD281" i="9" s="1"/>
  <c r="FN281" i="9" s="1"/>
  <c r="EJ281" i="9" s="1"/>
  <c r="DD281" i="9"/>
  <c r="DA281" i="9"/>
  <c r="CP281" i="9"/>
  <c r="CR281" i="9" s="1"/>
  <c r="CO281" i="9"/>
  <c r="CN281" i="9"/>
  <c r="CK281" i="9"/>
  <c r="CJ281" i="9"/>
  <c r="CG281" i="9"/>
  <c r="CF281" i="9"/>
  <c r="CA281" i="9"/>
  <c r="BZ281" i="9"/>
  <c r="BY281" i="9"/>
  <c r="DE281" i="9" s="1"/>
  <c r="BX281" i="9"/>
  <c r="BU281" i="9"/>
  <c r="BT281" i="9"/>
  <c r="CZ281" i="9" s="1"/>
  <c r="BQ281" i="9"/>
  <c r="CW281" i="9" s="1"/>
  <c r="BP281" i="9"/>
  <c r="CV281" i="9" s="1"/>
  <c r="BH281" i="9"/>
  <c r="BD281" i="9"/>
  <c r="BA281" i="9"/>
  <c r="AS281" i="9"/>
  <c r="AR281" i="9"/>
  <c r="AO281" i="9"/>
  <c r="AN281" i="9"/>
  <c r="GP281" i="9" s="1"/>
  <c r="AK281" i="9"/>
  <c r="AJ281" i="9"/>
  <c r="GH281" i="9" s="1"/>
  <c r="AE281" i="9"/>
  <c r="AD281" i="9"/>
  <c r="DJ281" i="9" s="1"/>
  <c r="AC281" i="9"/>
  <c r="AB281" i="9"/>
  <c r="Y281" i="9"/>
  <c r="GO281" i="9" s="1"/>
  <c r="X281" i="9"/>
  <c r="GN281" i="9" s="1"/>
  <c r="U281" i="9"/>
  <c r="GG281" i="9" s="1"/>
  <c r="GK281" i="9" s="1"/>
  <c r="T281" i="9"/>
  <c r="AZ281" i="9" s="1"/>
  <c r="BJ281" i="9" s="1"/>
  <c r="AF281" i="9" s="1"/>
  <c r="P281" i="9"/>
  <c r="O281" i="9"/>
  <c r="N281" i="9"/>
  <c r="K281" i="9"/>
  <c r="J281" i="9"/>
  <c r="HC280" i="9"/>
  <c r="HG280" i="9" s="1"/>
  <c r="HB280" i="9"/>
  <c r="HF280" i="9" s="1"/>
  <c r="GM280" i="9"/>
  <c r="GL280" i="9"/>
  <c r="GP280" i="9" s="1"/>
  <c r="GE280" i="9"/>
  <c r="GD280" i="9"/>
  <c r="GH280" i="9" s="1"/>
  <c r="GC280" i="9"/>
  <c r="GB280" i="9"/>
  <c r="FY280" i="9"/>
  <c r="FX280" i="9"/>
  <c r="FU280" i="9"/>
  <c r="FT280" i="9"/>
  <c r="FH280" i="9"/>
  <c r="FD280" i="9"/>
  <c r="FN280" i="9" s="1"/>
  <c r="FA280" i="9"/>
  <c r="EW280" i="9"/>
  <c r="EV280" i="9"/>
  <c r="ES280" i="9"/>
  <c r="ER280" i="9"/>
  <c r="EX280" i="9" s="1"/>
  <c r="EO280" i="9"/>
  <c r="EN280" i="9"/>
  <c r="EI280" i="9"/>
  <c r="EY280" i="9" s="1"/>
  <c r="EH280" i="9"/>
  <c r="EZ280" i="9" s="1"/>
  <c r="EG280" i="9"/>
  <c r="FM280" i="9" s="1"/>
  <c r="EF280" i="9"/>
  <c r="FL280" i="9" s="1"/>
  <c r="EC280" i="9"/>
  <c r="FI280" i="9" s="1"/>
  <c r="EB280" i="9"/>
  <c r="DY280" i="9"/>
  <c r="FE280" i="9" s="1"/>
  <c r="FO280" i="9" s="1"/>
  <c r="EK280" i="9" s="1"/>
  <c r="DX280" i="9"/>
  <c r="DD280" i="9"/>
  <c r="CZ280" i="9"/>
  <c r="CW280" i="9"/>
  <c r="CO280" i="9"/>
  <c r="CN280" i="9"/>
  <c r="CK280" i="9"/>
  <c r="CJ280" i="9"/>
  <c r="CG280" i="9"/>
  <c r="CF280" i="9"/>
  <c r="CA280" i="9"/>
  <c r="BZ280" i="9"/>
  <c r="BY280" i="9"/>
  <c r="DE280" i="9" s="1"/>
  <c r="BX280" i="9"/>
  <c r="BU280" i="9"/>
  <c r="DA280" i="9" s="1"/>
  <c r="BT280" i="9"/>
  <c r="BQ280" i="9"/>
  <c r="BP280" i="9"/>
  <c r="CV280" i="9" s="1"/>
  <c r="DF280" i="9" s="1"/>
  <c r="CB280" i="9" s="1"/>
  <c r="DH280" i="9" s="1"/>
  <c r="BD280" i="9"/>
  <c r="AZ280" i="9"/>
  <c r="AS280" i="9"/>
  <c r="AR280" i="9"/>
  <c r="AO280" i="9"/>
  <c r="AN280" i="9"/>
  <c r="AT280" i="9" s="1"/>
  <c r="AK280" i="9"/>
  <c r="AJ280" i="9"/>
  <c r="AE280" i="9"/>
  <c r="AU280" i="9" s="1"/>
  <c r="AW280" i="9" s="1"/>
  <c r="AD280" i="9"/>
  <c r="AC280" i="9"/>
  <c r="BI280" i="9" s="1"/>
  <c r="AB280" i="9"/>
  <c r="BH280" i="9" s="1"/>
  <c r="Y280" i="9"/>
  <c r="X280" i="9"/>
  <c r="GN280" i="9" s="1"/>
  <c r="U280" i="9"/>
  <c r="GG280" i="9" s="1"/>
  <c r="T280" i="9"/>
  <c r="GF280" i="9" s="1"/>
  <c r="GJ280" i="9" s="1"/>
  <c r="O280" i="9"/>
  <c r="N280" i="9"/>
  <c r="K280" i="9"/>
  <c r="J280" i="9"/>
  <c r="HG279" i="9"/>
  <c r="HC279" i="9"/>
  <c r="HB279" i="9"/>
  <c r="HF279" i="9" s="1"/>
  <c r="GQ279" i="9"/>
  <c r="GM279" i="9"/>
  <c r="GU279" i="9" s="1"/>
  <c r="GL279" i="9"/>
  <c r="GE279" i="9"/>
  <c r="GD279" i="9"/>
  <c r="GC279" i="9"/>
  <c r="GB279" i="9"/>
  <c r="FY279" i="9"/>
  <c r="FX279" i="9"/>
  <c r="FU279" i="9"/>
  <c r="FT279" i="9"/>
  <c r="FM279" i="9"/>
  <c r="FD279" i="9"/>
  <c r="FN279" i="9" s="1"/>
  <c r="EY279" i="9"/>
  <c r="EW279" i="9"/>
  <c r="EV279" i="9"/>
  <c r="ES279" i="9"/>
  <c r="ER279" i="9"/>
  <c r="EO279" i="9"/>
  <c r="EN279" i="9"/>
  <c r="EI279" i="9"/>
  <c r="EH279" i="9"/>
  <c r="EG279" i="9"/>
  <c r="EF279" i="9"/>
  <c r="FL279" i="9" s="1"/>
  <c r="EC279" i="9"/>
  <c r="FI279" i="9" s="1"/>
  <c r="EB279" i="9"/>
  <c r="FH279" i="9" s="1"/>
  <c r="DY279" i="9"/>
  <c r="FE279" i="9" s="1"/>
  <c r="FO279" i="9" s="1"/>
  <c r="EK279" i="9" s="1"/>
  <c r="DX279" i="9"/>
  <c r="CZ279" i="9"/>
  <c r="CV279" i="9"/>
  <c r="CS279" i="9"/>
  <c r="CO279" i="9"/>
  <c r="CN279" i="9"/>
  <c r="CK279" i="9"/>
  <c r="CJ279" i="9"/>
  <c r="CG279" i="9"/>
  <c r="GI279" i="9" s="1"/>
  <c r="CF279" i="9"/>
  <c r="CA279" i="9"/>
  <c r="CQ279" i="9" s="1"/>
  <c r="BZ279" i="9"/>
  <c r="BY279" i="9"/>
  <c r="DE279" i="9" s="1"/>
  <c r="BX279" i="9"/>
  <c r="DD279" i="9" s="1"/>
  <c r="BU279" i="9"/>
  <c r="DA279" i="9" s="1"/>
  <c r="BT279" i="9"/>
  <c r="BQ279" i="9"/>
  <c r="CW279" i="9" s="1"/>
  <c r="DG279" i="9" s="1"/>
  <c r="CC279" i="9" s="1"/>
  <c r="DI279" i="9" s="1"/>
  <c r="BP279" i="9"/>
  <c r="GF279" i="9" s="1"/>
  <c r="BI279" i="9"/>
  <c r="AZ279" i="9"/>
  <c r="AU279" i="9"/>
  <c r="AS279" i="9"/>
  <c r="AR279" i="9"/>
  <c r="AO279" i="9"/>
  <c r="AN279" i="9"/>
  <c r="AK279" i="9"/>
  <c r="AJ279" i="9"/>
  <c r="AE279" i="9"/>
  <c r="DK279" i="9" s="1"/>
  <c r="AD279" i="9"/>
  <c r="AC279" i="9"/>
  <c r="HE279" i="9" s="1"/>
  <c r="HI279" i="9" s="1"/>
  <c r="AB279" i="9"/>
  <c r="Y279" i="9"/>
  <c r="GO279" i="9" s="1"/>
  <c r="X279" i="9"/>
  <c r="U279" i="9"/>
  <c r="T279" i="9"/>
  <c r="O279" i="9"/>
  <c r="N279" i="9"/>
  <c r="K279" i="9"/>
  <c r="J279" i="9"/>
  <c r="HF278" i="9"/>
  <c r="HE278" i="9"/>
  <c r="HI278" i="9" s="1"/>
  <c r="HC278" i="9"/>
  <c r="HG278" i="9" s="1"/>
  <c r="HB278" i="9"/>
  <c r="GW278" i="9"/>
  <c r="GO278" i="9"/>
  <c r="GM278" i="9"/>
  <c r="GU278" i="9" s="1"/>
  <c r="GL278" i="9"/>
  <c r="GG278" i="9"/>
  <c r="GE278" i="9"/>
  <c r="GI278" i="9" s="1"/>
  <c r="GD278" i="9"/>
  <c r="GC278" i="9"/>
  <c r="GB278" i="9"/>
  <c r="FY278" i="9"/>
  <c r="FX278" i="9"/>
  <c r="FU278" i="9"/>
  <c r="Q278" i="9" s="1"/>
  <c r="FT278" i="9"/>
  <c r="FL278" i="9"/>
  <c r="FI278" i="9"/>
  <c r="FD278" i="9"/>
  <c r="FN278" i="9" s="1"/>
  <c r="EW278" i="9"/>
  <c r="EV278" i="9"/>
  <c r="ES278" i="9"/>
  <c r="ER278" i="9"/>
  <c r="EO278" i="9"/>
  <c r="EN278" i="9"/>
  <c r="EI278" i="9"/>
  <c r="EH278" i="9"/>
  <c r="EG278" i="9"/>
  <c r="FM278" i="9" s="1"/>
  <c r="EF278" i="9"/>
  <c r="EC278" i="9"/>
  <c r="EB278" i="9"/>
  <c r="FH278" i="9" s="1"/>
  <c r="DY278" i="9"/>
  <c r="FE278" i="9" s="1"/>
  <c r="FO278" i="9" s="1"/>
  <c r="EK278" i="9" s="1"/>
  <c r="DX278" i="9"/>
  <c r="DE278" i="9"/>
  <c r="CV278" i="9"/>
  <c r="CQ278" i="9"/>
  <c r="CO278" i="9"/>
  <c r="CN278" i="9"/>
  <c r="CK278" i="9"/>
  <c r="CJ278" i="9"/>
  <c r="CG278" i="9"/>
  <c r="CF278" i="9"/>
  <c r="CA278" i="9"/>
  <c r="CS278" i="9" s="1"/>
  <c r="BZ278" i="9"/>
  <c r="BY278" i="9"/>
  <c r="BX278" i="9"/>
  <c r="DD278" i="9" s="1"/>
  <c r="BU278" i="9"/>
  <c r="DA278" i="9" s="1"/>
  <c r="BT278" i="9"/>
  <c r="CZ278" i="9" s="1"/>
  <c r="DF278" i="9" s="1"/>
  <c r="CB278" i="9" s="1"/>
  <c r="DH278" i="9" s="1"/>
  <c r="BQ278" i="9"/>
  <c r="CW278" i="9" s="1"/>
  <c r="BP278" i="9"/>
  <c r="BH278" i="9"/>
  <c r="BE278" i="9"/>
  <c r="AZ278" i="9"/>
  <c r="AS278" i="9"/>
  <c r="AR278" i="9"/>
  <c r="AO278" i="9"/>
  <c r="AN278" i="9"/>
  <c r="AK278" i="9"/>
  <c r="AJ278" i="9"/>
  <c r="AT278" i="9" s="1"/>
  <c r="AV278" i="9" s="1"/>
  <c r="AE278" i="9"/>
  <c r="AD278" i="9"/>
  <c r="AC278" i="9"/>
  <c r="BI278" i="9" s="1"/>
  <c r="AB278" i="9"/>
  <c r="Y278" i="9"/>
  <c r="X278" i="9"/>
  <c r="U278" i="9"/>
  <c r="BA278" i="9" s="1"/>
  <c r="BK278" i="9" s="1"/>
  <c r="AG278" i="9" s="1"/>
  <c r="T278" i="9"/>
  <c r="O278" i="9"/>
  <c r="N278" i="9"/>
  <c r="K278" i="9"/>
  <c r="J278" i="9"/>
  <c r="HF277" i="9"/>
  <c r="HC277" i="9"/>
  <c r="HG277" i="9" s="1"/>
  <c r="HB277" i="9"/>
  <c r="GU277" i="9"/>
  <c r="GM277" i="9"/>
  <c r="GL277" i="9"/>
  <c r="GT277" i="9" s="1"/>
  <c r="GE277" i="9"/>
  <c r="GI277" i="9" s="1"/>
  <c r="GD277" i="9"/>
  <c r="GC277" i="9"/>
  <c r="GB277" i="9"/>
  <c r="FY277" i="9"/>
  <c r="FX277" i="9"/>
  <c r="FU277" i="9"/>
  <c r="FT277" i="9"/>
  <c r="FL277" i="9"/>
  <c r="FE277" i="9"/>
  <c r="FO277" i="9" s="1"/>
  <c r="EW277" i="9"/>
  <c r="EV277" i="9"/>
  <c r="ES277" i="9"/>
  <c r="ER277" i="9"/>
  <c r="EO277" i="9"/>
  <c r="EN277" i="9"/>
  <c r="GH277" i="9" s="1"/>
  <c r="EI277" i="9"/>
  <c r="EY277" i="9" s="1"/>
  <c r="FA277" i="9" s="1"/>
  <c r="EH277" i="9"/>
  <c r="EG277" i="9"/>
  <c r="FM277" i="9" s="1"/>
  <c r="EF277" i="9"/>
  <c r="EC277" i="9"/>
  <c r="FI277" i="9" s="1"/>
  <c r="EB277" i="9"/>
  <c r="FH277" i="9" s="1"/>
  <c r="DY277" i="9"/>
  <c r="DX277" i="9"/>
  <c r="FD277" i="9" s="1"/>
  <c r="DD277" i="9"/>
  <c r="DA277" i="9"/>
  <c r="CW277" i="9"/>
  <c r="CO277" i="9"/>
  <c r="CN277" i="9"/>
  <c r="CK277" i="9"/>
  <c r="CJ277" i="9"/>
  <c r="GP277" i="9" s="1"/>
  <c r="CG277" i="9"/>
  <c r="CF277" i="9"/>
  <c r="CP277" i="9" s="1"/>
  <c r="CR277" i="9" s="1"/>
  <c r="CA277" i="9"/>
  <c r="BZ277" i="9"/>
  <c r="BY277" i="9"/>
  <c r="DE277" i="9" s="1"/>
  <c r="BX277" i="9"/>
  <c r="HD277" i="9" s="1"/>
  <c r="HH277" i="9" s="1"/>
  <c r="BU277" i="9"/>
  <c r="BT277" i="9"/>
  <c r="CZ277" i="9" s="1"/>
  <c r="BQ277" i="9"/>
  <c r="BP277" i="9"/>
  <c r="GF277" i="9" s="1"/>
  <c r="BH277" i="9"/>
  <c r="BD277" i="9"/>
  <c r="BJ277" i="9" s="1"/>
  <c r="AF277" i="9" s="1"/>
  <c r="BA277" i="9"/>
  <c r="AS277" i="9"/>
  <c r="AR277" i="9"/>
  <c r="AO277" i="9"/>
  <c r="AN277" i="9"/>
  <c r="AK277" i="9"/>
  <c r="AJ277" i="9"/>
  <c r="AE277" i="9"/>
  <c r="AD277" i="9"/>
  <c r="DJ277" i="9" s="1"/>
  <c r="AC277" i="9"/>
  <c r="AB277" i="9"/>
  <c r="Y277" i="9"/>
  <c r="GO277" i="9" s="1"/>
  <c r="X277" i="9"/>
  <c r="U277" i="9"/>
  <c r="GG277" i="9" s="1"/>
  <c r="T277" i="9"/>
  <c r="AZ277" i="9" s="1"/>
  <c r="O277" i="9"/>
  <c r="N277" i="9"/>
  <c r="K277" i="9"/>
  <c r="J277" i="9"/>
  <c r="HG276" i="9"/>
  <c r="HC276" i="9"/>
  <c r="HB276" i="9"/>
  <c r="HF276" i="9" s="1"/>
  <c r="GN276" i="9"/>
  <c r="GM276" i="9"/>
  <c r="GU276" i="9" s="1"/>
  <c r="GL276" i="9"/>
  <c r="GE276" i="9"/>
  <c r="GD276" i="9"/>
  <c r="GC276" i="9"/>
  <c r="GB276" i="9"/>
  <c r="FY276" i="9"/>
  <c r="FX276" i="9"/>
  <c r="FU276" i="9"/>
  <c r="FT276" i="9"/>
  <c r="FM276" i="9"/>
  <c r="FH276" i="9"/>
  <c r="FD276" i="9"/>
  <c r="EW276" i="9"/>
  <c r="EV276" i="9"/>
  <c r="ES276" i="9"/>
  <c r="ER276" i="9"/>
  <c r="EO276" i="9"/>
  <c r="EY276" i="9" s="1"/>
  <c r="FA276" i="9" s="1"/>
  <c r="EN276" i="9"/>
  <c r="EI276" i="9"/>
  <c r="EH276" i="9"/>
  <c r="EG276" i="9"/>
  <c r="EF276" i="9"/>
  <c r="FL276" i="9" s="1"/>
  <c r="EC276" i="9"/>
  <c r="FI276" i="9" s="1"/>
  <c r="EB276" i="9"/>
  <c r="DY276" i="9"/>
  <c r="FE276" i="9" s="1"/>
  <c r="FO276" i="9" s="1"/>
  <c r="EK276" i="9" s="1"/>
  <c r="DX276" i="9"/>
  <c r="DJ276" i="9"/>
  <c r="DD276" i="9"/>
  <c r="CW276" i="9"/>
  <c r="CO276" i="9"/>
  <c r="CN276" i="9"/>
  <c r="CK276" i="9"/>
  <c r="GQ276" i="9" s="1"/>
  <c r="CJ276" i="9"/>
  <c r="CG276" i="9"/>
  <c r="CF276" i="9"/>
  <c r="GH276" i="9" s="1"/>
  <c r="CA276" i="9"/>
  <c r="CQ276" i="9" s="1"/>
  <c r="CS276" i="9" s="1"/>
  <c r="BZ276" i="9"/>
  <c r="CP276" i="9" s="1"/>
  <c r="BY276" i="9"/>
  <c r="DE276" i="9" s="1"/>
  <c r="BX276" i="9"/>
  <c r="BU276" i="9"/>
  <c r="DA276" i="9" s="1"/>
  <c r="BT276" i="9"/>
  <c r="CZ276" i="9" s="1"/>
  <c r="BQ276" i="9"/>
  <c r="BP276" i="9"/>
  <c r="BI276" i="9"/>
  <c r="BD276" i="9"/>
  <c r="AZ276" i="9"/>
  <c r="AS276" i="9"/>
  <c r="AR276" i="9"/>
  <c r="AT276" i="9" s="1"/>
  <c r="AO276" i="9"/>
  <c r="AN276" i="9"/>
  <c r="AK276" i="9"/>
  <c r="AJ276" i="9"/>
  <c r="AE276" i="9"/>
  <c r="DK276" i="9" s="1"/>
  <c r="AD276" i="9"/>
  <c r="AC276" i="9"/>
  <c r="HE276" i="9" s="1"/>
  <c r="HI276" i="9" s="1"/>
  <c r="AB276" i="9"/>
  <c r="BH276" i="9" s="1"/>
  <c r="Y276" i="9"/>
  <c r="X276" i="9"/>
  <c r="U276" i="9"/>
  <c r="GG276" i="9" s="1"/>
  <c r="T276" i="9"/>
  <c r="O276" i="9"/>
  <c r="N276" i="9"/>
  <c r="K276" i="9"/>
  <c r="J276" i="9"/>
  <c r="HG275" i="9"/>
  <c r="HE275" i="9"/>
  <c r="HI275" i="9" s="1"/>
  <c r="HC275" i="9"/>
  <c r="HB275" i="9"/>
  <c r="HF275" i="9" s="1"/>
  <c r="GT275" i="9"/>
  <c r="GQ275" i="9"/>
  <c r="GM275" i="9"/>
  <c r="GU275" i="9" s="1"/>
  <c r="GL275" i="9"/>
  <c r="GF275" i="9"/>
  <c r="GJ275" i="9" s="1"/>
  <c r="GE275" i="9"/>
  <c r="GD275" i="9"/>
  <c r="GC275" i="9"/>
  <c r="GB275" i="9"/>
  <c r="FY275" i="9"/>
  <c r="FX275" i="9"/>
  <c r="FU275" i="9"/>
  <c r="FT275" i="9"/>
  <c r="FM275" i="9"/>
  <c r="FI275" i="9"/>
  <c r="FD275" i="9"/>
  <c r="EY275" i="9"/>
  <c r="EW275" i="9"/>
  <c r="EV275" i="9"/>
  <c r="ES275" i="9"/>
  <c r="ER275" i="9"/>
  <c r="EO275" i="9"/>
  <c r="EN275" i="9"/>
  <c r="EI275" i="9"/>
  <c r="FQ275" i="9" s="1"/>
  <c r="EH275" i="9"/>
  <c r="EG275" i="9"/>
  <c r="EF275" i="9"/>
  <c r="FL275" i="9" s="1"/>
  <c r="EC275" i="9"/>
  <c r="EB275" i="9"/>
  <c r="FH275" i="9" s="1"/>
  <c r="FN275" i="9" s="1"/>
  <c r="EJ275" i="9" s="1"/>
  <c r="DY275" i="9"/>
  <c r="FE275" i="9" s="1"/>
  <c r="FO275" i="9" s="1"/>
  <c r="EK275" i="9" s="1"/>
  <c r="DX275" i="9"/>
  <c r="DE275" i="9"/>
  <c r="CZ275" i="9"/>
  <c r="CV275" i="9"/>
  <c r="CO275" i="9"/>
  <c r="CN275" i="9"/>
  <c r="CK275" i="9"/>
  <c r="CJ275" i="9"/>
  <c r="CG275" i="9"/>
  <c r="CF275" i="9"/>
  <c r="CA275" i="9"/>
  <c r="BZ275" i="9"/>
  <c r="BY275" i="9"/>
  <c r="BX275" i="9"/>
  <c r="DD275" i="9" s="1"/>
  <c r="BU275" i="9"/>
  <c r="BT275" i="9"/>
  <c r="BQ275" i="9"/>
  <c r="CW275" i="9" s="1"/>
  <c r="BP275" i="9"/>
  <c r="BI275" i="9"/>
  <c r="BE275" i="9"/>
  <c r="AZ275" i="9"/>
  <c r="AU275" i="9"/>
  <c r="AS275" i="9"/>
  <c r="AR275" i="9"/>
  <c r="AO275" i="9"/>
  <c r="AN275" i="9"/>
  <c r="AK275" i="9"/>
  <c r="AJ275" i="9"/>
  <c r="AE275" i="9"/>
  <c r="DK275" i="9" s="1"/>
  <c r="AD275" i="9"/>
  <c r="AC275" i="9"/>
  <c r="AB275" i="9"/>
  <c r="BH275" i="9" s="1"/>
  <c r="Y275" i="9"/>
  <c r="X275" i="9"/>
  <c r="GN275" i="9" s="1"/>
  <c r="U275" i="9"/>
  <c r="T275" i="9"/>
  <c r="O275" i="9"/>
  <c r="N275" i="9"/>
  <c r="K275" i="9"/>
  <c r="J275" i="9"/>
  <c r="HF274" i="9"/>
  <c r="HC274" i="9"/>
  <c r="HG274" i="9" s="1"/>
  <c r="HB274" i="9"/>
  <c r="GO274" i="9"/>
  <c r="GS274" i="9" s="1"/>
  <c r="GM274" i="9"/>
  <c r="GU274" i="9" s="1"/>
  <c r="GL274" i="9"/>
  <c r="GH274" i="9"/>
  <c r="GE274" i="9"/>
  <c r="GI274" i="9" s="1"/>
  <c r="GD274" i="9"/>
  <c r="GC274" i="9"/>
  <c r="GB274" i="9"/>
  <c r="FY274" i="9"/>
  <c r="FX274" i="9"/>
  <c r="FU274" i="9"/>
  <c r="FT274" i="9"/>
  <c r="FI274" i="9"/>
  <c r="FE274" i="9"/>
  <c r="FO274" i="9" s="1"/>
  <c r="EK274" i="9" s="1"/>
  <c r="EZ274" i="9"/>
  <c r="EW274" i="9"/>
  <c r="EV274" i="9"/>
  <c r="ES274" i="9"/>
  <c r="ER274" i="9"/>
  <c r="EO274" i="9"/>
  <c r="EN274" i="9"/>
  <c r="EX274" i="9" s="1"/>
  <c r="EI274" i="9"/>
  <c r="EH274" i="9"/>
  <c r="EG274" i="9"/>
  <c r="FM274" i="9" s="1"/>
  <c r="EF274" i="9"/>
  <c r="FL274" i="9" s="1"/>
  <c r="EC274" i="9"/>
  <c r="EB274" i="9"/>
  <c r="FH274" i="9" s="1"/>
  <c r="DY274" i="9"/>
  <c r="DX274" i="9"/>
  <c r="FD274" i="9" s="1"/>
  <c r="DJ274" i="9"/>
  <c r="DE274" i="9"/>
  <c r="DA274" i="9"/>
  <c r="CV274" i="9"/>
  <c r="CQ274" i="9"/>
  <c r="CO274" i="9"/>
  <c r="CN274" i="9"/>
  <c r="CK274" i="9"/>
  <c r="CJ274" i="9"/>
  <c r="CG274" i="9"/>
  <c r="CF274" i="9"/>
  <c r="CA274" i="9"/>
  <c r="BZ274" i="9"/>
  <c r="BY274" i="9"/>
  <c r="BX274" i="9"/>
  <c r="DD274" i="9" s="1"/>
  <c r="BU274" i="9"/>
  <c r="BT274" i="9"/>
  <c r="CZ274" i="9" s="1"/>
  <c r="DF274" i="9" s="1"/>
  <c r="CB274" i="9" s="1"/>
  <c r="DH274" i="9" s="1"/>
  <c r="BQ274" i="9"/>
  <c r="CW274" i="9" s="1"/>
  <c r="BP274" i="9"/>
  <c r="BE274" i="9"/>
  <c r="BA274" i="9"/>
  <c r="AZ274" i="9"/>
  <c r="AT274" i="9"/>
  <c r="AV274" i="9" s="1"/>
  <c r="AS274" i="9"/>
  <c r="AR274" i="9"/>
  <c r="AO274" i="9"/>
  <c r="AN274" i="9"/>
  <c r="AK274" i="9"/>
  <c r="AJ274" i="9"/>
  <c r="AE274" i="9"/>
  <c r="AD274" i="9"/>
  <c r="AC274" i="9"/>
  <c r="AB274" i="9"/>
  <c r="Y274" i="9"/>
  <c r="X274" i="9"/>
  <c r="U274" i="9"/>
  <c r="T274" i="9"/>
  <c r="O274" i="9"/>
  <c r="N274" i="9"/>
  <c r="K274" i="9"/>
  <c r="J274" i="9"/>
  <c r="HH273" i="9"/>
  <c r="HF273" i="9"/>
  <c r="HD273" i="9"/>
  <c r="HC273" i="9"/>
  <c r="HG273" i="9" s="1"/>
  <c r="HB273" i="9"/>
  <c r="GU273" i="9"/>
  <c r="GM273" i="9"/>
  <c r="GL273" i="9"/>
  <c r="GT273" i="9" s="1"/>
  <c r="GE273" i="9"/>
  <c r="GD273" i="9"/>
  <c r="GC273" i="9"/>
  <c r="GB273" i="9"/>
  <c r="FY273" i="9"/>
  <c r="FX273" i="9"/>
  <c r="FU273" i="9"/>
  <c r="FT273" i="9"/>
  <c r="FL273" i="9"/>
  <c r="FH273" i="9"/>
  <c r="FN273" i="9" s="1"/>
  <c r="EJ273" i="9" s="1"/>
  <c r="FE273" i="9"/>
  <c r="FO273" i="9" s="1"/>
  <c r="EW273" i="9"/>
  <c r="EV273" i="9"/>
  <c r="ES273" i="9"/>
  <c r="ER273" i="9"/>
  <c r="EO273" i="9"/>
  <c r="EN273" i="9"/>
  <c r="GH273" i="9" s="1"/>
  <c r="EI273" i="9"/>
  <c r="EH273" i="9"/>
  <c r="EG273" i="9"/>
  <c r="FM273" i="9" s="1"/>
  <c r="EF273" i="9"/>
  <c r="EC273" i="9"/>
  <c r="FI273" i="9" s="1"/>
  <c r="EB273" i="9"/>
  <c r="DY273" i="9"/>
  <c r="DX273" i="9"/>
  <c r="FD273" i="9" s="1"/>
  <c r="DK273" i="9"/>
  <c r="DA273" i="9"/>
  <c r="CW273" i="9"/>
  <c r="CV273" i="9"/>
  <c r="DF273" i="9" s="1"/>
  <c r="CB273" i="9" s="1"/>
  <c r="DH273" i="9" s="1"/>
  <c r="CO273" i="9"/>
  <c r="CN273" i="9"/>
  <c r="CK273" i="9"/>
  <c r="CJ273" i="9"/>
  <c r="CG273" i="9"/>
  <c r="CF273" i="9"/>
  <c r="CP273" i="9" s="1"/>
  <c r="CR273" i="9" s="1"/>
  <c r="CA273" i="9"/>
  <c r="BZ273" i="9"/>
  <c r="BY273" i="9"/>
  <c r="DE273" i="9" s="1"/>
  <c r="BX273" i="9"/>
  <c r="DD273" i="9" s="1"/>
  <c r="BU273" i="9"/>
  <c r="BT273" i="9"/>
  <c r="CZ273" i="9" s="1"/>
  <c r="BQ273" i="9"/>
  <c r="BP273" i="9"/>
  <c r="BI273" i="9"/>
  <c r="BH273" i="9"/>
  <c r="AS273" i="9"/>
  <c r="AR273" i="9"/>
  <c r="AO273" i="9"/>
  <c r="AN273" i="9"/>
  <c r="GP273" i="9" s="1"/>
  <c r="AK273" i="9"/>
  <c r="AU273" i="9" s="1"/>
  <c r="AW273" i="9" s="1"/>
  <c r="AJ273" i="9"/>
  <c r="AT273" i="9" s="1"/>
  <c r="AV273" i="9" s="1"/>
  <c r="AE273" i="9"/>
  <c r="AD273" i="9"/>
  <c r="DJ273" i="9" s="1"/>
  <c r="AC273" i="9"/>
  <c r="AB273" i="9"/>
  <c r="Y273" i="9"/>
  <c r="X273" i="9"/>
  <c r="GN273" i="9" s="1"/>
  <c r="GV273" i="9" s="1"/>
  <c r="U273" i="9"/>
  <c r="T273" i="9"/>
  <c r="GF273" i="9" s="1"/>
  <c r="O273" i="9"/>
  <c r="N273" i="9"/>
  <c r="K273" i="9"/>
  <c r="J273" i="9"/>
  <c r="HG272" i="9"/>
  <c r="HF272" i="9"/>
  <c r="HE272" i="9"/>
  <c r="HI272" i="9" s="1"/>
  <c r="HC272" i="9"/>
  <c r="HB272" i="9"/>
  <c r="GY272" i="9"/>
  <c r="GQ272" i="9"/>
  <c r="GP272" i="9"/>
  <c r="GM272" i="9"/>
  <c r="GU272" i="9" s="1"/>
  <c r="GL272" i="9"/>
  <c r="GT272" i="9" s="1"/>
  <c r="GI272" i="9"/>
  <c r="GG272" i="9"/>
  <c r="GE272" i="9"/>
  <c r="GD272" i="9"/>
  <c r="GC272" i="9"/>
  <c r="GB272" i="9"/>
  <c r="FY272" i="9"/>
  <c r="FX272" i="9"/>
  <c r="FU272" i="9"/>
  <c r="FT272" i="9"/>
  <c r="FM272" i="9"/>
  <c r="FL272" i="9"/>
  <c r="FI272" i="9"/>
  <c r="FH272" i="9"/>
  <c r="EX272" i="9"/>
  <c r="EW272" i="9"/>
  <c r="EV272" i="9"/>
  <c r="ES272" i="9"/>
  <c r="ER272" i="9"/>
  <c r="EO272" i="9"/>
  <c r="EN272" i="9"/>
  <c r="EI272" i="9"/>
  <c r="EH272" i="9"/>
  <c r="FP272" i="9" s="1"/>
  <c r="EG272" i="9"/>
  <c r="EF272" i="9"/>
  <c r="EC272" i="9"/>
  <c r="EB272" i="9"/>
  <c r="DY272" i="9"/>
  <c r="FE272" i="9" s="1"/>
  <c r="DX272" i="9"/>
  <c r="FD272" i="9" s="1"/>
  <c r="FN272" i="9" s="1"/>
  <c r="EJ272" i="9" s="1"/>
  <c r="DE272" i="9"/>
  <c r="DD272" i="9"/>
  <c r="CQ272" i="9"/>
  <c r="CS272" i="9" s="1"/>
  <c r="CO272" i="9"/>
  <c r="CN272" i="9"/>
  <c r="CK272" i="9"/>
  <c r="CJ272" i="9"/>
  <c r="CG272" i="9"/>
  <c r="CF272" i="9"/>
  <c r="CP272" i="9" s="1"/>
  <c r="CR272" i="9" s="1"/>
  <c r="CA272" i="9"/>
  <c r="BZ272" i="9"/>
  <c r="BY272" i="9"/>
  <c r="BX272" i="9"/>
  <c r="BU272" i="9"/>
  <c r="BT272" i="9"/>
  <c r="GN272" i="9" s="1"/>
  <c r="BQ272" i="9"/>
  <c r="CW272" i="9" s="1"/>
  <c r="BP272" i="9"/>
  <c r="CV272" i="9" s="1"/>
  <c r="BI272" i="9"/>
  <c r="BH272" i="9"/>
  <c r="BE272" i="9"/>
  <c r="BD272" i="9"/>
  <c r="AU272" i="9"/>
  <c r="AT272" i="9"/>
  <c r="AS272" i="9"/>
  <c r="AR272" i="9"/>
  <c r="AO272" i="9"/>
  <c r="AN272" i="9"/>
  <c r="AK272" i="9"/>
  <c r="AJ272" i="9"/>
  <c r="AE272" i="9"/>
  <c r="AD272" i="9"/>
  <c r="DJ272" i="9" s="1"/>
  <c r="AC272" i="9"/>
  <c r="AB272" i="9"/>
  <c r="HD272" i="9" s="1"/>
  <c r="HH272" i="9" s="1"/>
  <c r="Y272" i="9"/>
  <c r="X272" i="9"/>
  <c r="U272" i="9"/>
  <c r="T272" i="9"/>
  <c r="GF272" i="9" s="1"/>
  <c r="O272" i="9"/>
  <c r="N272" i="9"/>
  <c r="K272" i="9"/>
  <c r="J272" i="9"/>
  <c r="HE271" i="9"/>
  <c r="HI271" i="9" s="1"/>
  <c r="HC271" i="9"/>
  <c r="HG271" i="9" s="1"/>
  <c r="HB271" i="9"/>
  <c r="HF271" i="9" s="1"/>
  <c r="GO271" i="9"/>
  <c r="GN271" i="9"/>
  <c r="GR271" i="9" s="1"/>
  <c r="GM271" i="9"/>
  <c r="GL271" i="9"/>
  <c r="GT271" i="9" s="1"/>
  <c r="GE271" i="9"/>
  <c r="GI271" i="9" s="1"/>
  <c r="GD271" i="9"/>
  <c r="GH271" i="9" s="1"/>
  <c r="GC271" i="9"/>
  <c r="GB271" i="9"/>
  <c r="FY271" i="9"/>
  <c r="FX271" i="9"/>
  <c r="FU271" i="9"/>
  <c r="FT271" i="9"/>
  <c r="FI271" i="9"/>
  <c r="FH271" i="9"/>
  <c r="FE271" i="9"/>
  <c r="FD271" i="9"/>
  <c r="EW271" i="9"/>
  <c r="EV271" i="9"/>
  <c r="ES271" i="9"/>
  <c r="ER271" i="9"/>
  <c r="EO271" i="9"/>
  <c r="EN271" i="9"/>
  <c r="EI271" i="9"/>
  <c r="EH271" i="9"/>
  <c r="EG271" i="9"/>
  <c r="FM271" i="9" s="1"/>
  <c r="EF271" i="9"/>
  <c r="FL271" i="9" s="1"/>
  <c r="EC271" i="9"/>
  <c r="EB271" i="9"/>
  <c r="DY271" i="9"/>
  <c r="DX271" i="9"/>
  <c r="DE271" i="9"/>
  <c r="DD271" i="9"/>
  <c r="DA271" i="9"/>
  <c r="CZ271" i="9"/>
  <c r="CP271" i="9"/>
  <c r="CO271" i="9"/>
  <c r="CN271" i="9"/>
  <c r="CK271" i="9"/>
  <c r="CJ271" i="9"/>
  <c r="CG271" i="9"/>
  <c r="CF271" i="9"/>
  <c r="CA271" i="9"/>
  <c r="BZ271" i="9"/>
  <c r="CR271" i="9" s="1"/>
  <c r="BY271" i="9"/>
  <c r="BX271" i="9"/>
  <c r="BU271" i="9"/>
  <c r="BT271" i="9"/>
  <c r="BQ271" i="9"/>
  <c r="CW271" i="9" s="1"/>
  <c r="BP271" i="9"/>
  <c r="CV271" i="9" s="1"/>
  <c r="DF271" i="9" s="1"/>
  <c r="CB271" i="9" s="1"/>
  <c r="DH271" i="9" s="1"/>
  <c r="BE271" i="9"/>
  <c r="BD271" i="9"/>
  <c r="BA271" i="9"/>
  <c r="AZ271" i="9"/>
  <c r="BJ271" i="9" s="1"/>
  <c r="AF271" i="9" s="1"/>
  <c r="AS271" i="9"/>
  <c r="AR271" i="9"/>
  <c r="AO271" i="9"/>
  <c r="AN271" i="9"/>
  <c r="AK271" i="9"/>
  <c r="AJ271" i="9"/>
  <c r="AE271" i="9"/>
  <c r="AD271" i="9"/>
  <c r="DJ271" i="9" s="1"/>
  <c r="AC271" i="9"/>
  <c r="BI271" i="9" s="1"/>
  <c r="AB271" i="9"/>
  <c r="BH271" i="9" s="1"/>
  <c r="Y271" i="9"/>
  <c r="X271" i="9"/>
  <c r="U271" i="9"/>
  <c r="T271" i="9"/>
  <c r="O271" i="9"/>
  <c r="N271" i="9"/>
  <c r="K271" i="9"/>
  <c r="J271" i="9"/>
  <c r="HC270" i="9"/>
  <c r="HG270" i="9" s="1"/>
  <c r="HB270" i="9"/>
  <c r="HF270" i="9" s="1"/>
  <c r="GM270" i="9"/>
  <c r="GL270" i="9"/>
  <c r="GP270" i="9" s="1"/>
  <c r="GK270" i="9"/>
  <c r="GE270" i="9"/>
  <c r="GI270" i="9" s="1"/>
  <c r="GD270" i="9"/>
  <c r="GH270" i="9" s="1"/>
  <c r="GC270" i="9"/>
  <c r="GB270" i="9"/>
  <c r="FY270" i="9"/>
  <c r="FX270" i="9"/>
  <c r="FU270" i="9"/>
  <c r="FT270" i="9"/>
  <c r="FQ270" i="9"/>
  <c r="FE270" i="9"/>
  <c r="FO270" i="9" s="1"/>
  <c r="EK270" i="9" s="1"/>
  <c r="FD270" i="9"/>
  <c r="EW270" i="9"/>
  <c r="EV270" i="9"/>
  <c r="ES270" i="9"/>
  <c r="ER270" i="9"/>
  <c r="EO270" i="9"/>
  <c r="EN270" i="9"/>
  <c r="EX270" i="9" s="1"/>
  <c r="EZ270" i="9" s="1"/>
  <c r="EI270" i="9"/>
  <c r="EH270" i="9"/>
  <c r="EG270" i="9"/>
  <c r="FM270" i="9" s="1"/>
  <c r="EF270" i="9"/>
  <c r="FL270" i="9" s="1"/>
  <c r="EC270" i="9"/>
  <c r="FI270" i="9" s="1"/>
  <c r="EB270" i="9"/>
  <c r="FH270" i="9" s="1"/>
  <c r="DY270" i="9"/>
  <c r="DX270" i="9"/>
  <c r="DK270" i="9"/>
  <c r="DA270" i="9"/>
  <c r="CZ270" i="9"/>
  <c r="CW270" i="9"/>
  <c r="CV270" i="9"/>
  <c r="DF270" i="9" s="1"/>
  <c r="CB270" i="9" s="1"/>
  <c r="DH270" i="9" s="1"/>
  <c r="CO270" i="9"/>
  <c r="CN270" i="9"/>
  <c r="CK270" i="9"/>
  <c r="CJ270" i="9"/>
  <c r="CG270" i="9"/>
  <c r="CF270" i="9"/>
  <c r="CA270" i="9"/>
  <c r="BZ270" i="9"/>
  <c r="BY270" i="9"/>
  <c r="DE270" i="9" s="1"/>
  <c r="BX270" i="9"/>
  <c r="DD270" i="9" s="1"/>
  <c r="BU270" i="9"/>
  <c r="BT270" i="9"/>
  <c r="BQ270" i="9"/>
  <c r="GG270" i="9" s="1"/>
  <c r="BP270" i="9"/>
  <c r="BA270" i="9"/>
  <c r="AZ270" i="9"/>
  <c r="AS270" i="9"/>
  <c r="AR270" i="9"/>
  <c r="AO270" i="9"/>
  <c r="AN270" i="9"/>
  <c r="AK270" i="9"/>
  <c r="AJ270" i="9"/>
  <c r="AT270" i="9" s="1"/>
  <c r="AV270" i="9" s="1"/>
  <c r="AE270" i="9"/>
  <c r="AD270" i="9"/>
  <c r="AC270" i="9"/>
  <c r="AB270" i="9"/>
  <c r="BH270" i="9" s="1"/>
  <c r="Y270" i="9"/>
  <c r="X270" i="9"/>
  <c r="GN270" i="9" s="1"/>
  <c r="U270" i="9"/>
  <c r="T270" i="9"/>
  <c r="GF270" i="9" s="1"/>
  <c r="GJ270" i="9" s="1"/>
  <c r="O270" i="9"/>
  <c r="N270" i="9"/>
  <c r="K270" i="9"/>
  <c r="J270" i="9"/>
  <c r="HI269" i="9"/>
  <c r="HG269" i="9"/>
  <c r="HF269" i="9"/>
  <c r="HC269" i="9"/>
  <c r="HB269" i="9"/>
  <c r="GQ269" i="9"/>
  <c r="GP269" i="9"/>
  <c r="GM269" i="9"/>
  <c r="GU269" i="9" s="1"/>
  <c r="GL269" i="9"/>
  <c r="GT269" i="9" s="1"/>
  <c r="GE269" i="9"/>
  <c r="GD269" i="9"/>
  <c r="GC269" i="9"/>
  <c r="GB269" i="9"/>
  <c r="FY269" i="9"/>
  <c r="FX269" i="9"/>
  <c r="FU269" i="9"/>
  <c r="FT269" i="9"/>
  <c r="FO269" i="9"/>
  <c r="FM269" i="9"/>
  <c r="FL269" i="9"/>
  <c r="EX269" i="9"/>
  <c r="EZ269" i="9" s="1"/>
  <c r="EW269" i="9"/>
  <c r="EV269" i="9"/>
  <c r="ES269" i="9"/>
  <c r="ER269" i="9"/>
  <c r="EO269" i="9"/>
  <c r="EY269" i="9" s="1"/>
  <c r="FA269" i="9" s="1"/>
  <c r="EN269" i="9"/>
  <c r="EI269" i="9"/>
  <c r="EH269" i="9"/>
  <c r="EG269" i="9"/>
  <c r="EF269" i="9"/>
  <c r="EC269" i="9"/>
  <c r="FI269" i="9" s="1"/>
  <c r="EB269" i="9"/>
  <c r="FH269" i="9" s="1"/>
  <c r="DY269" i="9"/>
  <c r="FE269" i="9" s="1"/>
  <c r="DX269" i="9"/>
  <c r="FD269" i="9" s="1"/>
  <c r="CW269" i="9"/>
  <c r="DG269" i="9" s="1"/>
  <c r="CC269" i="9" s="1"/>
  <c r="DI269" i="9" s="1"/>
  <c r="CV269" i="9"/>
  <c r="CO269" i="9"/>
  <c r="CN269" i="9"/>
  <c r="CK269" i="9"/>
  <c r="CJ269" i="9"/>
  <c r="CG269" i="9"/>
  <c r="CF269" i="9"/>
  <c r="GH269" i="9" s="1"/>
  <c r="CA269" i="9"/>
  <c r="CQ269" i="9" s="1"/>
  <c r="CS269" i="9" s="1"/>
  <c r="BZ269" i="9"/>
  <c r="BY269" i="9"/>
  <c r="DE269" i="9" s="1"/>
  <c r="BX269" i="9"/>
  <c r="HD269" i="9" s="1"/>
  <c r="HH269" i="9" s="1"/>
  <c r="BU269" i="9"/>
  <c r="DA269" i="9" s="1"/>
  <c r="BT269" i="9"/>
  <c r="CZ269" i="9" s="1"/>
  <c r="BQ269" i="9"/>
  <c r="BP269" i="9"/>
  <c r="BI269" i="9"/>
  <c r="BH269" i="9"/>
  <c r="AT269" i="9"/>
  <c r="AV269" i="9" s="1"/>
  <c r="AS269" i="9"/>
  <c r="AR269" i="9"/>
  <c r="AO269" i="9"/>
  <c r="AN269" i="9"/>
  <c r="AK269" i="9"/>
  <c r="AU269" i="9" s="1"/>
  <c r="AW269" i="9" s="1"/>
  <c r="AJ269" i="9"/>
  <c r="AE269" i="9"/>
  <c r="AD269" i="9"/>
  <c r="DJ269" i="9" s="1"/>
  <c r="AC269" i="9"/>
  <c r="HE269" i="9" s="1"/>
  <c r="AB269" i="9"/>
  <c r="Y269" i="9"/>
  <c r="X269" i="9"/>
  <c r="GN269" i="9" s="1"/>
  <c r="U269" i="9"/>
  <c r="T269" i="9"/>
  <c r="GF269" i="9" s="1"/>
  <c r="O269" i="9"/>
  <c r="N269" i="9"/>
  <c r="K269" i="9"/>
  <c r="J269" i="9"/>
  <c r="HG268" i="9"/>
  <c r="HF268" i="9"/>
  <c r="HE268" i="9"/>
  <c r="HI268" i="9" s="1"/>
  <c r="HD268" i="9"/>
  <c r="HH268" i="9" s="1"/>
  <c r="HC268" i="9"/>
  <c r="HB268" i="9"/>
  <c r="GQ268" i="9"/>
  <c r="GO268" i="9"/>
  <c r="GS268" i="9" s="1"/>
  <c r="GN268" i="9"/>
  <c r="GM268" i="9"/>
  <c r="GU268" i="9" s="1"/>
  <c r="GL268" i="9"/>
  <c r="GT268" i="9" s="1"/>
  <c r="GX268" i="9" s="1"/>
  <c r="GI268" i="9"/>
  <c r="GY268" i="9" s="1"/>
  <c r="GE268" i="9"/>
  <c r="GD268" i="9"/>
  <c r="GC268" i="9"/>
  <c r="GB268" i="9"/>
  <c r="FY268" i="9"/>
  <c r="FX268" i="9"/>
  <c r="FU268" i="9"/>
  <c r="FT268" i="9"/>
  <c r="FM268" i="9"/>
  <c r="FL268" i="9"/>
  <c r="FI268" i="9"/>
  <c r="FH268" i="9"/>
  <c r="EW268" i="9"/>
  <c r="EV268" i="9"/>
  <c r="ES268" i="9"/>
  <c r="ER268" i="9"/>
  <c r="EO268" i="9"/>
  <c r="EN268" i="9"/>
  <c r="EK268" i="9"/>
  <c r="EI268" i="9"/>
  <c r="EH268" i="9"/>
  <c r="FP268" i="9" s="1"/>
  <c r="EG268" i="9"/>
  <c r="EF268" i="9"/>
  <c r="EC268" i="9"/>
  <c r="EB268" i="9"/>
  <c r="DY268" i="9"/>
  <c r="FE268" i="9" s="1"/>
  <c r="FO268" i="9" s="1"/>
  <c r="DX268" i="9"/>
  <c r="FD268" i="9" s="1"/>
  <c r="FN268" i="9" s="1"/>
  <c r="EJ268" i="9" s="1"/>
  <c r="DG268" i="9"/>
  <c r="CC268" i="9" s="1"/>
  <c r="DI268" i="9" s="1"/>
  <c r="DE268" i="9"/>
  <c r="DD268" i="9"/>
  <c r="CP268" i="9"/>
  <c r="CR268" i="9" s="1"/>
  <c r="CO268" i="9"/>
  <c r="CN268" i="9"/>
  <c r="CK268" i="9"/>
  <c r="CJ268" i="9"/>
  <c r="CG268" i="9"/>
  <c r="CQ268" i="9" s="1"/>
  <c r="CS268" i="9" s="1"/>
  <c r="CF268" i="9"/>
  <c r="GH268" i="9" s="1"/>
  <c r="CA268" i="9"/>
  <c r="BZ268" i="9"/>
  <c r="BY268" i="9"/>
  <c r="BX268" i="9"/>
  <c r="BU268" i="9"/>
  <c r="DA268" i="9" s="1"/>
  <c r="BT268" i="9"/>
  <c r="CZ268" i="9" s="1"/>
  <c r="BQ268" i="9"/>
  <c r="CW268" i="9" s="1"/>
  <c r="BP268" i="9"/>
  <c r="GF268" i="9" s="1"/>
  <c r="GJ268" i="9" s="1"/>
  <c r="BI268" i="9"/>
  <c r="BH268" i="9"/>
  <c r="BE268" i="9"/>
  <c r="BD268" i="9"/>
  <c r="AS268" i="9"/>
  <c r="AR268" i="9"/>
  <c r="AO268" i="9"/>
  <c r="AN268" i="9"/>
  <c r="GP268" i="9" s="1"/>
  <c r="AK268" i="9"/>
  <c r="AJ268" i="9"/>
  <c r="AE268" i="9"/>
  <c r="AD268" i="9"/>
  <c r="DJ268" i="9" s="1"/>
  <c r="AC268" i="9"/>
  <c r="AB268" i="9"/>
  <c r="Y268" i="9"/>
  <c r="X268" i="9"/>
  <c r="U268" i="9"/>
  <c r="T268" i="9"/>
  <c r="AZ268" i="9" s="1"/>
  <c r="BJ268" i="9" s="1"/>
  <c r="AF268" i="9" s="1"/>
  <c r="P268" i="9"/>
  <c r="O268" i="9"/>
  <c r="N268" i="9"/>
  <c r="K268" i="9"/>
  <c r="J268" i="9"/>
  <c r="HC267" i="9"/>
  <c r="HG267" i="9" s="1"/>
  <c r="HB267" i="9"/>
  <c r="HF267" i="9" s="1"/>
  <c r="GO267" i="9"/>
  <c r="GM267" i="9"/>
  <c r="GL267" i="9"/>
  <c r="GT267" i="9" s="1"/>
  <c r="GE267" i="9"/>
  <c r="GI267" i="9" s="1"/>
  <c r="GD267" i="9"/>
  <c r="GH267" i="9" s="1"/>
  <c r="GC267" i="9"/>
  <c r="GB267" i="9"/>
  <c r="FY267" i="9"/>
  <c r="FX267" i="9"/>
  <c r="FU267" i="9"/>
  <c r="FT267" i="9"/>
  <c r="FI267" i="9"/>
  <c r="FE267" i="9"/>
  <c r="FD267" i="9"/>
  <c r="EW267" i="9"/>
  <c r="EV267" i="9"/>
  <c r="ES267" i="9"/>
  <c r="ER267" i="9"/>
  <c r="EO267" i="9"/>
  <c r="EN267" i="9"/>
  <c r="EI267" i="9"/>
  <c r="EH267" i="9"/>
  <c r="EX267" i="9" s="1"/>
  <c r="EZ267" i="9" s="1"/>
  <c r="EG267" i="9"/>
  <c r="FM267" i="9" s="1"/>
  <c r="EF267" i="9"/>
  <c r="FL267" i="9" s="1"/>
  <c r="EC267" i="9"/>
  <c r="EB267" i="9"/>
  <c r="FH267" i="9" s="1"/>
  <c r="DY267" i="9"/>
  <c r="DX267" i="9"/>
  <c r="DE267" i="9"/>
  <c r="DA267" i="9"/>
  <c r="CZ267" i="9"/>
  <c r="CV267" i="9"/>
  <c r="CO267" i="9"/>
  <c r="CN267" i="9"/>
  <c r="CK267" i="9"/>
  <c r="CJ267" i="9"/>
  <c r="CG267" i="9"/>
  <c r="CF267" i="9"/>
  <c r="CA267" i="9"/>
  <c r="BZ267" i="9"/>
  <c r="DJ267" i="9" s="1"/>
  <c r="BY267" i="9"/>
  <c r="BX267" i="9"/>
  <c r="DD267" i="9" s="1"/>
  <c r="BU267" i="9"/>
  <c r="BT267" i="9"/>
  <c r="BQ267" i="9"/>
  <c r="CW267" i="9" s="1"/>
  <c r="BP267" i="9"/>
  <c r="GF267" i="9" s="1"/>
  <c r="GJ267" i="9" s="1"/>
  <c r="BE267" i="9"/>
  <c r="BA267" i="9"/>
  <c r="AZ267" i="9"/>
  <c r="AS267" i="9"/>
  <c r="AR267" i="9"/>
  <c r="AO267" i="9"/>
  <c r="AN267" i="9"/>
  <c r="AK267" i="9"/>
  <c r="AJ267" i="9"/>
  <c r="AE267" i="9"/>
  <c r="DK267" i="9" s="1"/>
  <c r="AD267" i="9"/>
  <c r="AT267" i="9" s="1"/>
  <c r="AV267" i="9" s="1"/>
  <c r="AC267" i="9"/>
  <c r="AB267" i="9"/>
  <c r="BH267" i="9" s="1"/>
  <c r="Y267" i="9"/>
  <c r="X267" i="9"/>
  <c r="GN267" i="9" s="1"/>
  <c r="U267" i="9"/>
  <c r="T267" i="9"/>
  <c r="O267" i="9"/>
  <c r="N267" i="9"/>
  <c r="K267" i="9"/>
  <c r="J267" i="9"/>
  <c r="HF266" i="9"/>
  <c r="HC266" i="9"/>
  <c r="HG266" i="9" s="1"/>
  <c r="HB266" i="9"/>
  <c r="GM266" i="9"/>
  <c r="GL266" i="9"/>
  <c r="GT266" i="9" s="1"/>
  <c r="GE266" i="9"/>
  <c r="GD266" i="9"/>
  <c r="GC266" i="9"/>
  <c r="GB266" i="9"/>
  <c r="FY266" i="9"/>
  <c r="FX266" i="9"/>
  <c r="FU266" i="9"/>
  <c r="FT266" i="9"/>
  <c r="FO266" i="9"/>
  <c r="EK266" i="9" s="1"/>
  <c r="FL266" i="9"/>
  <c r="FE266" i="9"/>
  <c r="EW266" i="9"/>
  <c r="EV266" i="9"/>
  <c r="ES266" i="9"/>
  <c r="ER266" i="9"/>
  <c r="EO266" i="9"/>
  <c r="EN266" i="9"/>
  <c r="EX266" i="9" s="1"/>
  <c r="EZ266" i="9" s="1"/>
  <c r="EI266" i="9"/>
  <c r="EH266" i="9"/>
  <c r="EG266" i="9"/>
  <c r="FM266" i="9" s="1"/>
  <c r="EF266" i="9"/>
  <c r="EC266" i="9"/>
  <c r="FI266" i="9" s="1"/>
  <c r="EB266" i="9"/>
  <c r="FH266" i="9" s="1"/>
  <c r="DY266" i="9"/>
  <c r="DX266" i="9"/>
  <c r="FD266" i="9" s="1"/>
  <c r="DA266" i="9"/>
  <c r="CW266" i="9"/>
  <c r="CV266" i="9"/>
  <c r="DF266" i="9" s="1"/>
  <c r="CB266" i="9" s="1"/>
  <c r="DH266" i="9" s="1"/>
  <c r="CO266" i="9"/>
  <c r="CN266" i="9"/>
  <c r="CK266" i="9"/>
  <c r="CJ266" i="9"/>
  <c r="CG266" i="9"/>
  <c r="CF266" i="9"/>
  <c r="CA266" i="9"/>
  <c r="BZ266" i="9"/>
  <c r="CP266" i="9" s="1"/>
  <c r="CR266" i="9" s="1"/>
  <c r="BY266" i="9"/>
  <c r="DE266" i="9" s="1"/>
  <c r="BX266" i="9"/>
  <c r="DD266" i="9" s="1"/>
  <c r="BU266" i="9"/>
  <c r="BT266" i="9"/>
  <c r="CZ266" i="9" s="1"/>
  <c r="BQ266" i="9"/>
  <c r="GG266" i="9" s="1"/>
  <c r="GK266" i="9" s="1"/>
  <c r="BP266" i="9"/>
  <c r="BH266" i="9"/>
  <c r="BA266" i="9"/>
  <c r="AS266" i="9"/>
  <c r="AR266" i="9"/>
  <c r="AO266" i="9"/>
  <c r="AN266" i="9"/>
  <c r="GP266" i="9" s="1"/>
  <c r="AK266" i="9"/>
  <c r="AJ266" i="9"/>
  <c r="GH266" i="9" s="1"/>
  <c r="AE266" i="9"/>
  <c r="AD266" i="9"/>
  <c r="AC266" i="9"/>
  <c r="AB266" i="9"/>
  <c r="HD266" i="9" s="1"/>
  <c r="HH266" i="9" s="1"/>
  <c r="Y266" i="9"/>
  <c r="X266" i="9"/>
  <c r="GN266" i="9" s="1"/>
  <c r="U266" i="9"/>
  <c r="T266" i="9"/>
  <c r="GF266" i="9" s="1"/>
  <c r="GJ266" i="9" s="1"/>
  <c r="O266" i="9"/>
  <c r="N266" i="9"/>
  <c r="K266" i="9"/>
  <c r="J266" i="9"/>
  <c r="HG265" i="9"/>
  <c r="HF265" i="9"/>
  <c r="HC265" i="9"/>
  <c r="HB265" i="9"/>
  <c r="GP265" i="9"/>
  <c r="GM265" i="9"/>
  <c r="GU265" i="9" s="1"/>
  <c r="GL265" i="9"/>
  <c r="GT265" i="9" s="1"/>
  <c r="GX265" i="9" s="1"/>
  <c r="GE265" i="9"/>
  <c r="GD265" i="9"/>
  <c r="GC265" i="9"/>
  <c r="GB265" i="9"/>
  <c r="FY265" i="9"/>
  <c r="FX265" i="9"/>
  <c r="FU265" i="9"/>
  <c r="FT265" i="9"/>
  <c r="FM265" i="9"/>
  <c r="FL265" i="9"/>
  <c r="FH265" i="9"/>
  <c r="EY265" i="9"/>
  <c r="FA265" i="9" s="1"/>
  <c r="EX265" i="9"/>
  <c r="EW265" i="9"/>
  <c r="EV265" i="9"/>
  <c r="ES265" i="9"/>
  <c r="ER265" i="9"/>
  <c r="EO265" i="9"/>
  <c r="GI265" i="9" s="1"/>
  <c r="EN265" i="9"/>
  <c r="EK265" i="9"/>
  <c r="EI265" i="9"/>
  <c r="EH265" i="9"/>
  <c r="EG265" i="9"/>
  <c r="EF265" i="9"/>
  <c r="EC265" i="9"/>
  <c r="FI265" i="9" s="1"/>
  <c r="EB265" i="9"/>
  <c r="DY265" i="9"/>
  <c r="FE265" i="9" s="1"/>
  <c r="FO265" i="9" s="1"/>
  <c r="FQ265" i="9" s="1"/>
  <c r="DX265" i="9"/>
  <c r="FD265" i="9" s="1"/>
  <c r="FN265" i="9" s="1"/>
  <c r="EJ265" i="9" s="1"/>
  <c r="DD265" i="9"/>
  <c r="CW265" i="9"/>
  <c r="CO265" i="9"/>
  <c r="CN265" i="9"/>
  <c r="CK265" i="9"/>
  <c r="GQ265" i="9" s="1"/>
  <c r="CJ265" i="9"/>
  <c r="CG265" i="9"/>
  <c r="CF265" i="9"/>
  <c r="GH265" i="9" s="1"/>
  <c r="CA265" i="9"/>
  <c r="BZ265" i="9"/>
  <c r="BY265" i="9"/>
  <c r="DE265" i="9" s="1"/>
  <c r="BX265" i="9"/>
  <c r="HD265" i="9" s="1"/>
  <c r="HH265" i="9" s="1"/>
  <c r="BU265" i="9"/>
  <c r="DA265" i="9" s="1"/>
  <c r="BT265" i="9"/>
  <c r="CZ265" i="9" s="1"/>
  <c r="BQ265" i="9"/>
  <c r="BP265" i="9"/>
  <c r="CV265" i="9" s="1"/>
  <c r="DF265" i="9" s="1"/>
  <c r="CB265" i="9" s="1"/>
  <c r="DH265" i="9" s="1"/>
  <c r="BI265" i="9"/>
  <c r="BH265" i="9"/>
  <c r="BD265" i="9"/>
  <c r="AW265" i="9"/>
  <c r="AU265" i="9"/>
  <c r="AT265" i="9"/>
  <c r="AS265" i="9"/>
  <c r="AR265" i="9"/>
  <c r="AO265" i="9"/>
  <c r="AN265" i="9"/>
  <c r="AK265" i="9"/>
  <c r="AJ265" i="9"/>
  <c r="AE265" i="9"/>
  <c r="AD265" i="9"/>
  <c r="DJ265" i="9" s="1"/>
  <c r="AC265" i="9"/>
  <c r="HE265" i="9" s="1"/>
  <c r="HI265" i="9" s="1"/>
  <c r="AB265" i="9"/>
  <c r="Y265" i="9"/>
  <c r="X265" i="9"/>
  <c r="GN265" i="9" s="1"/>
  <c r="U265" i="9"/>
  <c r="T265" i="9"/>
  <c r="GF265" i="9" s="1"/>
  <c r="GJ265" i="9" s="1"/>
  <c r="O265" i="9"/>
  <c r="N265" i="9"/>
  <c r="K265" i="9"/>
  <c r="J265" i="9"/>
  <c r="HG264" i="9"/>
  <c r="HE264" i="9"/>
  <c r="HI264" i="9" s="1"/>
  <c r="HD264" i="9"/>
  <c r="HH264" i="9" s="1"/>
  <c r="HC264" i="9"/>
  <c r="HB264" i="9"/>
  <c r="HF264" i="9" s="1"/>
  <c r="GY264" i="9"/>
  <c r="GQ264" i="9"/>
  <c r="GN264" i="9"/>
  <c r="GV264" i="9" s="1"/>
  <c r="GZ264" i="9" s="1"/>
  <c r="GM264" i="9"/>
  <c r="GU264" i="9" s="1"/>
  <c r="GL264" i="9"/>
  <c r="GT264" i="9" s="1"/>
  <c r="GI264" i="9"/>
  <c r="GE264" i="9"/>
  <c r="GD264" i="9"/>
  <c r="GH264" i="9" s="1"/>
  <c r="GC264" i="9"/>
  <c r="GB264" i="9"/>
  <c r="FY264" i="9"/>
  <c r="FX264" i="9"/>
  <c r="FU264" i="9"/>
  <c r="FT264" i="9"/>
  <c r="FM264" i="9"/>
  <c r="FI264" i="9"/>
  <c r="FH264" i="9"/>
  <c r="FD264" i="9"/>
  <c r="EW264" i="9"/>
  <c r="EV264" i="9"/>
  <c r="ES264" i="9"/>
  <c r="ER264" i="9"/>
  <c r="EO264" i="9"/>
  <c r="EN264" i="9"/>
  <c r="EI264" i="9"/>
  <c r="EH264" i="9"/>
  <c r="EG264" i="9"/>
  <c r="EF264" i="9"/>
  <c r="FL264" i="9" s="1"/>
  <c r="EC264" i="9"/>
  <c r="EB264" i="9"/>
  <c r="DY264" i="9"/>
  <c r="FE264" i="9" s="1"/>
  <c r="DX264" i="9"/>
  <c r="DE264" i="9"/>
  <c r="DD264" i="9"/>
  <c r="CZ264" i="9"/>
  <c r="CS264" i="9"/>
  <c r="CQ264" i="9"/>
  <c r="CP264" i="9"/>
  <c r="CO264" i="9"/>
  <c r="CN264" i="9"/>
  <c r="CK264" i="9"/>
  <c r="CJ264" i="9"/>
  <c r="CG264" i="9"/>
  <c r="CF264" i="9"/>
  <c r="CA264" i="9"/>
  <c r="BZ264" i="9"/>
  <c r="CR264" i="9" s="1"/>
  <c r="BY264" i="9"/>
  <c r="BX264" i="9"/>
  <c r="BU264" i="9"/>
  <c r="BT264" i="9"/>
  <c r="BQ264" i="9"/>
  <c r="BP264" i="9"/>
  <c r="GF264" i="9" s="1"/>
  <c r="GJ264" i="9" s="1"/>
  <c r="BI264" i="9"/>
  <c r="BE264" i="9"/>
  <c r="BD264" i="9"/>
  <c r="AZ264" i="9"/>
  <c r="BJ264" i="9" s="1"/>
  <c r="AF264" i="9" s="1"/>
  <c r="AS264" i="9"/>
  <c r="AR264" i="9"/>
  <c r="AO264" i="9"/>
  <c r="AN264" i="9"/>
  <c r="AK264" i="9"/>
  <c r="AJ264" i="9"/>
  <c r="AE264" i="9"/>
  <c r="AD264" i="9"/>
  <c r="DJ264" i="9" s="1"/>
  <c r="AC264" i="9"/>
  <c r="AB264" i="9"/>
  <c r="BH264" i="9" s="1"/>
  <c r="Y264" i="9"/>
  <c r="X264" i="9"/>
  <c r="U264" i="9"/>
  <c r="BA264" i="9" s="1"/>
  <c r="BK264" i="9" s="1"/>
  <c r="AG264" i="9" s="1"/>
  <c r="T264" i="9"/>
  <c r="P264" i="9"/>
  <c r="O264" i="9"/>
  <c r="N264" i="9"/>
  <c r="K264" i="9"/>
  <c r="J264" i="9"/>
  <c r="HE263" i="9"/>
  <c r="HI263" i="9" s="1"/>
  <c r="HC263" i="9"/>
  <c r="HG263" i="9" s="1"/>
  <c r="HB263" i="9"/>
  <c r="HF263" i="9" s="1"/>
  <c r="GO263" i="9"/>
  <c r="GS263" i="9" s="1"/>
  <c r="GM263" i="9"/>
  <c r="GL263" i="9"/>
  <c r="GT263" i="9" s="1"/>
  <c r="GG263" i="9"/>
  <c r="GK263" i="9" s="1"/>
  <c r="GE263" i="9"/>
  <c r="GI263" i="9" s="1"/>
  <c r="GD263" i="9"/>
  <c r="GH263" i="9" s="1"/>
  <c r="GC263" i="9"/>
  <c r="GB263" i="9"/>
  <c r="FY263" i="9"/>
  <c r="FX263" i="9"/>
  <c r="FU263" i="9"/>
  <c r="FT263" i="9"/>
  <c r="FI263" i="9"/>
  <c r="FE263" i="9"/>
  <c r="FD263" i="9"/>
  <c r="EW263" i="9"/>
  <c r="EV263" i="9"/>
  <c r="ES263" i="9"/>
  <c r="ER263" i="9"/>
  <c r="EO263" i="9"/>
  <c r="EN263" i="9"/>
  <c r="EI263" i="9"/>
  <c r="EH263" i="9"/>
  <c r="EX263" i="9" s="1"/>
  <c r="EZ263" i="9" s="1"/>
  <c r="EG263" i="9"/>
  <c r="FM263" i="9" s="1"/>
  <c r="EF263" i="9"/>
  <c r="FL263" i="9" s="1"/>
  <c r="EC263" i="9"/>
  <c r="EB263" i="9"/>
  <c r="FH263" i="9" s="1"/>
  <c r="DY263" i="9"/>
  <c r="DX263" i="9"/>
  <c r="DK263" i="9"/>
  <c r="DE263" i="9"/>
  <c r="DA263" i="9"/>
  <c r="CZ263" i="9"/>
  <c r="CV263" i="9"/>
  <c r="DF263" i="9" s="1"/>
  <c r="CB263" i="9" s="1"/>
  <c r="DH263" i="9" s="1"/>
  <c r="CO263" i="9"/>
  <c r="CN263" i="9"/>
  <c r="CK263" i="9"/>
  <c r="CJ263" i="9"/>
  <c r="CG263" i="9"/>
  <c r="CF263" i="9"/>
  <c r="CA263" i="9"/>
  <c r="BZ263" i="9"/>
  <c r="DJ263" i="9" s="1"/>
  <c r="BY263" i="9"/>
  <c r="BX263" i="9"/>
  <c r="DD263" i="9" s="1"/>
  <c r="BU263" i="9"/>
  <c r="BT263" i="9"/>
  <c r="BQ263" i="9"/>
  <c r="CW263" i="9" s="1"/>
  <c r="BP263" i="9"/>
  <c r="GF263" i="9" s="1"/>
  <c r="GJ263" i="9" s="1"/>
  <c r="BE263" i="9"/>
  <c r="BA263" i="9"/>
  <c r="AZ263" i="9"/>
  <c r="AS263" i="9"/>
  <c r="AR263" i="9"/>
  <c r="AO263" i="9"/>
  <c r="AN263" i="9"/>
  <c r="AK263" i="9"/>
  <c r="AJ263" i="9"/>
  <c r="AE263" i="9"/>
  <c r="AD263" i="9"/>
  <c r="AT263" i="9" s="1"/>
  <c r="AV263" i="9" s="1"/>
  <c r="AC263" i="9"/>
  <c r="AB263" i="9"/>
  <c r="BH263" i="9" s="1"/>
  <c r="Y263" i="9"/>
  <c r="X263" i="9"/>
  <c r="GN263" i="9" s="1"/>
  <c r="U263" i="9"/>
  <c r="T263" i="9"/>
  <c r="O263" i="9"/>
  <c r="N263" i="9"/>
  <c r="K263" i="9"/>
  <c r="J263" i="9"/>
  <c r="HF262" i="9"/>
  <c r="HC262" i="9"/>
  <c r="HG262" i="9" s="1"/>
  <c r="HB262" i="9"/>
  <c r="GU262" i="9"/>
  <c r="GM262" i="9"/>
  <c r="GQ262" i="9" s="1"/>
  <c r="GL262" i="9"/>
  <c r="GT262" i="9" s="1"/>
  <c r="GK262" i="9"/>
  <c r="GE262" i="9"/>
  <c r="GD262" i="9"/>
  <c r="GC262" i="9"/>
  <c r="GB262" i="9"/>
  <c r="FY262" i="9"/>
  <c r="FX262" i="9"/>
  <c r="FU262" i="9"/>
  <c r="FT262" i="9"/>
  <c r="FO262" i="9"/>
  <c r="FL262" i="9"/>
  <c r="FE262" i="9"/>
  <c r="EW262" i="9"/>
  <c r="EV262" i="9"/>
  <c r="ES262" i="9"/>
  <c r="ER262" i="9"/>
  <c r="EO262" i="9"/>
  <c r="EN262" i="9"/>
  <c r="EX262" i="9" s="1"/>
  <c r="EZ262" i="9" s="1"/>
  <c r="EI262" i="9"/>
  <c r="EH262" i="9"/>
  <c r="EG262" i="9"/>
  <c r="FM262" i="9" s="1"/>
  <c r="EF262" i="9"/>
  <c r="EC262" i="9"/>
  <c r="FI262" i="9" s="1"/>
  <c r="EB262" i="9"/>
  <c r="FH262" i="9" s="1"/>
  <c r="DY262" i="9"/>
  <c r="DX262" i="9"/>
  <c r="FD262" i="9" s="1"/>
  <c r="FN262" i="9" s="1"/>
  <c r="DK262" i="9"/>
  <c r="DA262" i="9"/>
  <c r="CW262" i="9"/>
  <c r="CV262" i="9"/>
  <c r="CO262" i="9"/>
  <c r="CN262" i="9"/>
  <c r="CK262" i="9"/>
  <c r="CJ262" i="9"/>
  <c r="GP262" i="9" s="1"/>
  <c r="CG262" i="9"/>
  <c r="CF262" i="9"/>
  <c r="CA262" i="9"/>
  <c r="BZ262" i="9"/>
  <c r="CP262" i="9" s="1"/>
  <c r="CR262" i="9" s="1"/>
  <c r="BY262" i="9"/>
  <c r="DE262" i="9" s="1"/>
  <c r="BX262" i="9"/>
  <c r="DD262" i="9" s="1"/>
  <c r="BU262" i="9"/>
  <c r="BT262" i="9"/>
  <c r="CZ262" i="9" s="1"/>
  <c r="BQ262" i="9"/>
  <c r="GG262" i="9" s="1"/>
  <c r="BP262" i="9"/>
  <c r="BH262" i="9"/>
  <c r="BA262" i="9"/>
  <c r="AW262" i="9"/>
  <c r="AS262" i="9"/>
  <c r="AR262" i="9"/>
  <c r="AO262" i="9"/>
  <c r="AN262" i="9"/>
  <c r="AK262" i="9"/>
  <c r="AJ262" i="9"/>
  <c r="GH262" i="9" s="1"/>
  <c r="AE262" i="9"/>
  <c r="AU262" i="9" s="1"/>
  <c r="AD262" i="9"/>
  <c r="AC262" i="9"/>
  <c r="AB262" i="9"/>
  <c r="HD262" i="9" s="1"/>
  <c r="HH262" i="9" s="1"/>
  <c r="Y262" i="9"/>
  <c r="X262" i="9"/>
  <c r="GN262" i="9" s="1"/>
  <c r="U262" i="9"/>
  <c r="T262" i="9"/>
  <c r="GF262" i="9" s="1"/>
  <c r="GJ262" i="9" s="1"/>
  <c r="O262" i="9"/>
  <c r="N262" i="9"/>
  <c r="K262" i="9"/>
  <c r="J262" i="9"/>
  <c r="HG261" i="9"/>
  <c r="HF261" i="9"/>
  <c r="HD261" i="9"/>
  <c r="HH261" i="9" s="1"/>
  <c r="HC261" i="9"/>
  <c r="HB261" i="9"/>
  <c r="GP261" i="9"/>
  <c r="GM261" i="9"/>
  <c r="GU261" i="9" s="1"/>
  <c r="GL261" i="9"/>
  <c r="GT261" i="9" s="1"/>
  <c r="GX261" i="9" s="1"/>
  <c r="GE261" i="9"/>
  <c r="GD261" i="9"/>
  <c r="GC261" i="9"/>
  <c r="GB261" i="9"/>
  <c r="FY261" i="9"/>
  <c r="FX261" i="9"/>
  <c r="FU261" i="9"/>
  <c r="FT261" i="9"/>
  <c r="FM261" i="9"/>
  <c r="FL261" i="9"/>
  <c r="FH261" i="9"/>
  <c r="EY261" i="9"/>
  <c r="FA261" i="9" s="1"/>
  <c r="EX261" i="9"/>
  <c r="EW261" i="9"/>
  <c r="EV261" i="9"/>
  <c r="ES261" i="9"/>
  <c r="ER261" i="9"/>
  <c r="EO261" i="9"/>
  <c r="GI261" i="9" s="1"/>
  <c r="EN261" i="9"/>
  <c r="EK261" i="9"/>
  <c r="EI261" i="9"/>
  <c r="EH261" i="9"/>
  <c r="EG261" i="9"/>
  <c r="EF261" i="9"/>
  <c r="EC261" i="9"/>
  <c r="FI261" i="9" s="1"/>
  <c r="EB261" i="9"/>
  <c r="DY261" i="9"/>
  <c r="FE261" i="9" s="1"/>
  <c r="FO261" i="9" s="1"/>
  <c r="FQ261" i="9" s="1"/>
  <c r="DX261" i="9"/>
  <c r="FD261" i="9" s="1"/>
  <c r="FN261" i="9" s="1"/>
  <c r="EJ261" i="9" s="1"/>
  <c r="DD261" i="9"/>
  <c r="CW261" i="9"/>
  <c r="CO261" i="9"/>
  <c r="CN261" i="9"/>
  <c r="CK261" i="9"/>
  <c r="GQ261" i="9" s="1"/>
  <c r="CJ261" i="9"/>
  <c r="CG261" i="9"/>
  <c r="CF261" i="9"/>
  <c r="GH261" i="9" s="1"/>
  <c r="CA261" i="9"/>
  <c r="BZ261" i="9"/>
  <c r="BY261" i="9"/>
  <c r="DE261" i="9" s="1"/>
  <c r="BX261" i="9"/>
  <c r="BU261" i="9"/>
  <c r="DA261" i="9" s="1"/>
  <c r="BT261" i="9"/>
  <c r="GN261" i="9" s="1"/>
  <c r="BQ261" i="9"/>
  <c r="BP261" i="9"/>
  <c r="CV261" i="9" s="1"/>
  <c r="BI261" i="9"/>
  <c r="BH261" i="9"/>
  <c r="BD261" i="9"/>
  <c r="AW261" i="9"/>
  <c r="AU261" i="9"/>
  <c r="AT261" i="9"/>
  <c r="AS261" i="9"/>
  <c r="AR261" i="9"/>
  <c r="AO261" i="9"/>
  <c r="AN261" i="9"/>
  <c r="AK261" i="9"/>
  <c r="AJ261" i="9"/>
  <c r="AE261" i="9"/>
  <c r="AD261" i="9"/>
  <c r="DJ261" i="9" s="1"/>
  <c r="AC261" i="9"/>
  <c r="HE261" i="9" s="1"/>
  <c r="HI261" i="9" s="1"/>
  <c r="AB261" i="9"/>
  <c r="Y261" i="9"/>
  <c r="X261" i="9"/>
  <c r="U261" i="9"/>
  <c r="T261" i="9"/>
  <c r="GF261" i="9" s="1"/>
  <c r="GJ261" i="9" s="1"/>
  <c r="O261" i="9"/>
  <c r="N261" i="9"/>
  <c r="K261" i="9"/>
  <c r="J261" i="9"/>
  <c r="HG260" i="9"/>
  <c r="HE260" i="9"/>
  <c r="HI260" i="9" s="1"/>
  <c r="HD260" i="9"/>
  <c r="HH260" i="9" s="1"/>
  <c r="HC260" i="9"/>
  <c r="HB260" i="9"/>
  <c r="HF260" i="9" s="1"/>
  <c r="GY260" i="9"/>
  <c r="GQ260" i="9"/>
  <c r="GN260" i="9"/>
  <c r="GM260" i="9"/>
  <c r="GU260" i="9" s="1"/>
  <c r="GL260" i="9"/>
  <c r="GT260" i="9" s="1"/>
  <c r="GI260" i="9"/>
  <c r="GG260" i="9"/>
  <c r="GK260" i="9" s="1"/>
  <c r="GE260" i="9"/>
  <c r="GD260" i="9"/>
  <c r="GH260" i="9" s="1"/>
  <c r="GC260" i="9"/>
  <c r="GB260" i="9"/>
  <c r="FY260" i="9"/>
  <c r="FX260" i="9"/>
  <c r="FU260" i="9"/>
  <c r="FT260" i="9"/>
  <c r="FM260" i="9"/>
  <c r="FI260" i="9"/>
  <c r="FH260" i="9"/>
  <c r="FD260" i="9"/>
  <c r="EW260" i="9"/>
  <c r="EV260" i="9"/>
  <c r="ES260" i="9"/>
  <c r="ER260" i="9"/>
  <c r="EO260" i="9"/>
  <c r="EN260" i="9"/>
  <c r="EI260" i="9"/>
  <c r="EH260" i="9"/>
  <c r="EG260" i="9"/>
  <c r="EF260" i="9"/>
  <c r="FL260" i="9" s="1"/>
  <c r="EC260" i="9"/>
  <c r="EB260" i="9"/>
  <c r="DY260" i="9"/>
  <c r="FE260" i="9" s="1"/>
  <c r="DX260" i="9"/>
  <c r="DG260" i="9"/>
  <c r="CC260" i="9" s="1"/>
  <c r="DI260" i="9" s="1"/>
  <c r="DE260" i="9"/>
  <c r="DD260" i="9"/>
  <c r="CZ260" i="9"/>
  <c r="CS260" i="9"/>
  <c r="CQ260" i="9"/>
  <c r="CP260" i="9"/>
  <c r="CO260" i="9"/>
  <c r="CN260" i="9"/>
  <c r="CK260" i="9"/>
  <c r="CJ260" i="9"/>
  <c r="CG260" i="9"/>
  <c r="CF260" i="9"/>
  <c r="CA260" i="9"/>
  <c r="BZ260" i="9"/>
  <c r="CR260" i="9" s="1"/>
  <c r="BY260" i="9"/>
  <c r="BX260" i="9"/>
  <c r="BU260" i="9"/>
  <c r="DA260" i="9" s="1"/>
  <c r="BT260" i="9"/>
  <c r="BQ260" i="9"/>
  <c r="CW260" i="9" s="1"/>
  <c r="BP260" i="9"/>
  <c r="BI260" i="9"/>
  <c r="BE260" i="9"/>
  <c r="BD260" i="9"/>
  <c r="AZ260" i="9"/>
  <c r="BJ260" i="9" s="1"/>
  <c r="AF260" i="9" s="1"/>
  <c r="AS260" i="9"/>
  <c r="AR260" i="9"/>
  <c r="AO260" i="9"/>
  <c r="AN260" i="9"/>
  <c r="AK260" i="9"/>
  <c r="AJ260" i="9"/>
  <c r="AE260" i="9"/>
  <c r="AD260" i="9"/>
  <c r="AC260" i="9"/>
  <c r="AB260" i="9"/>
  <c r="BH260" i="9" s="1"/>
  <c r="Y260" i="9"/>
  <c r="X260" i="9"/>
  <c r="U260" i="9"/>
  <c r="BA260" i="9" s="1"/>
  <c r="T260" i="9"/>
  <c r="O260" i="9"/>
  <c r="N260" i="9"/>
  <c r="K260" i="9"/>
  <c r="J260" i="9"/>
  <c r="HC259" i="9"/>
  <c r="HG259" i="9" s="1"/>
  <c r="HB259" i="9"/>
  <c r="HF259" i="9" s="1"/>
  <c r="GW259" i="9"/>
  <c r="HA259" i="9" s="1"/>
  <c r="GU259" i="9"/>
  <c r="GO259" i="9"/>
  <c r="GS259" i="9" s="1"/>
  <c r="GM259" i="9"/>
  <c r="GL259" i="9"/>
  <c r="GG259" i="9"/>
  <c r="GK259" i="9" s="1"/>
  <c r="GE259" i="9"/>
  <c r="GI259" i="9" s="1"/>
  <c r="GD259" i="9"/>
  <c r="GH259" i="9" s="1"/>
  <c r="GC259" i="9"/>
  <c r="GB259" i="9"/>
  <c r="FY259" i="9"/>
  <c r="FX259" i="9"/>
  <c r="FU259" i="9"/>
  <c r="FT259" i="9"/>
  <c r="FP259" i="9"/>
  <c r="FI259" i="9"/>
  <c r="FE259" i="9"/>
  <c r="FD259" i="9"/>
  <c r="FN259" i="9" s="1"/>
  <c r="EJ259" i="9" s="1"/>
  <c r="EW259" i="9"/>
  <c r="EV259" i="9"/>
  <c r="ES259" i="9"/>
  <c r="ER259" i="9"/>
  <c r="EO259" i="9"/>
  <c r="EN259" i="9"/>
  <c r="EI259" i="9"/>
  <c r="EH259" i="9"/>
  <c r="EX259" i="9" s="1"/>
  <c r="EZ259" i="9" s="1"/>
  <c r="EG259" i="9"/>
  <c r="FM259" i="9" s="1"/>
  <c r="EF259" i="9"/>
  <c r="FL259" i="9" s="1"/>
  <c r="EC259" i="9"/>
  <c r="EB259" i="9"/>
  <c r="FH259" i="9" s="1"/>
  <c r="DY259" i="9"/>
  <c r="DX259" i="9"/>
  <c r="DJ259" i="9"/>
  <c r="DE259" i="9"/>
  <c r="DA259" i="9"/>
  <c r="CZ259" i="9"/>
  <c r="CV259" i="9"/>
  <c r="CO259" i="9"/>
  <c r="CN259" i="9"/>
  <c r="CK259" i="9"/>
  <c r="CJ259" i="9"/>
  <c r="CG259" i="9"/>
  <c r="CF259" i="9"/>
  <c r="CA259" i="9"/>
  <c r="BZ259" i="9"/>
  <c r="BY259" i="9"/>
  <c r="BX259" i="9"/>
  <c r="DD259" i="9" s="1"/>
  <c r="BU259" i="9"/>
  <c r="BT259" i="9"/>
  <c r="BQ259" i="9"/>
  <c r="CW259" i="9" s="1"/>
  <c r="BP259" i="9"/>
  <c r="GF259" i="9" s="1"/>
  <c r="GJ259" i="9" s="1"/>
  <c r="BE259" i="9"/>
  <c r="BA259" i="9"/>
  <c r="AZ259" i="9"/>
  <c r="AS259" i="9"/>
  <c r="AR259" i="9"/>
  <c r="AO259" i="9"/>
  <c r="AN259" i="9"/>
  <c r="AK259" i="9"/>
  <c r="AJ259" i="9"/>
  <c r="AE259" i="9"/>
  <c r="AD259" i="9"/>
  <c r="AT259" i="9" s="1"/>
  <c r="AV259" i="9" s="1"/>
  <c r="AC259" i="9"/>
  <c r="AB259" i="9"/>
  <c r="Y259" i="9"/>
  <c r="X259" i="9"/>
  <c r="GN259" i="9" s="1"/>
  <c r="U259" i="9"/>
  <c r="T259" i="9"/>
  <c r="O259" i="9"/>
  <c r="N259" i="9"/>
  <c r="K259" i="9"/>
  <c r="J259" i="9"/>
  <c r="HF258" i="9"/>
  <c r="HC258" i="9"/>
  <c r="HG258" i="9" s="1"/>
  <c r="HB258" i="9"/>
  <c r="GM258" i="9"/>
  <c r="GL258" i="9"/>
  <c r="GT258" i="9" s="1"/>
  <c r="GK258" i="9"/>
  <c r="GE258" i="9"/>
  <c r="GI258" i="9" s="1"/>
  <c r="GD258" i="9"/>
  <c r="GC258" i="9"/>
  <c r="GB258" i="9"/>
  <c r="FY258" i="9"/>
  <c r="FX258" i="9"/>
  <c r="FU258" i="9"/>
  <c r="FT258" i="9"/>
  <c r="FQ258" i="9"/>
  <c r="FL258" i="9"/>
  <c r="FE258" i="9"/>
  <c r="FO258" i="9" s="1"/>
  <c r="EK258" i="9" s="1"/>
  <c r="EZ258" i="9"/>
  <c r="EW258" i="9"/>
  <c r="EV258" i="9"/>
  <c r="ES258" i="9"/>
  <c r="ER258" i="9"/>
  <c r="EO258" i="9"/>
  <c r="EN258" i="9"/>
  <c r="EX258" i="9" s="1"/>
  <c r="EI258" i="9"/>
  <c r="EY258" i="9" s="1"/>
  <c r="FA258" i="9" s="1"/>
  <c r="EH258" i="9"/>
  <c r="EG258" i="9"/>
  <c r="FM258" i="9" s="1"/>
  <c r="EF258" i="9"/>
  <c r="EC258" i="9"/>
  <c r="FI258" i="9" s="1"/>
  <c r="EB258" i="9"/>
  <c r="FH258" i="9" s="1"/>
  <c r="DY258" i="9"/>
  <c r="DX258" i="9"/>
  <c r="FD258" i="9" s="1"/>
  <c r="FN258" i="9" s="1"/>
  <c r="DK258" i="9"/>
  <c r="DA258" i="9"/>
  <c r="CW258" i="9"/>
  <c r="CV258" i="9"/>
  <c r="DF258" i="9" s="1"/>
  <c r="CB258" i="9" s="1"/>
  <c r="DH258" i="9" s="1"/>
  <c r="CO258" i="9"/>
  <c r="CN258" i="9"/>
  <c r="CK258" i="9"/>
  <c r="CJ258" i="9"/>
  <c r="GP258" i="9" s="1"/>
  <c r="CG258" i="9"/>
  <c r="CF258" i="9"/>
  <c r="CA258" i="9"/>
  <c r="BZ258" i="9"/>
  <c r="CP258" i="9" s="1"/>
  <c r="CR258" i="9" s="1"/>
  <c r="BY258" i="9"/>
  <c r="DE258" i="9" s="1"/>
  <c r="BX258" i="9"/>
  <c r="DD258" i="9" s="1"/>
  <c r="BU258" i="9"/>
  <c r="BT258" i="9"/>
  <c r="CZ258" i="9" s="1"/>
  <c r="BQ258" i="9"/>
  <c r="GG258" i="9" s="1"/>
  <c r="BP258" i="9"/>
  <c r="BH258" i="9"/>
  <c r="BA258" i="9"/>
  <c r="AS258" i="9"/>
  <c r="AR258" i="9"/>
  <c r="AO258" i="9"/>
  <c r="AN258" i="9"/>
  <c r="AK258" i="9"/>
  <c r="AJ258" i="9"/>
  <c r="AE258" i="9"/>
  <c r="AD258" i="9"/>
  <c r="AC258" i="9"/>
  <c r="AB258" i="9"/>
  <c r="HD258" i="9" s="1"/>
  <c r="HH258" i="9" s="1"/>
  <c r="Y258" i="9"/>
  <c r="X258" i="9"/>
  <c r="U258" i="9"/>
  <c r="T258" i="9"/>
  <c r="GF258" i="9" s="1"/>
  <c r="GJ258" i="9" s="1"/>
  <c r="O258" i="9"/>
  <c r="N258" i="9"/>
  <c r="K258" i="9"/>
  <c r="J258" i="9"/>
  <c r="HI257" i="9"/>
  <c r="HG257" i="9"/>
  <c r="HF257" i="9"/>
  <c r="HD257" i="9"/>
  <c r="HH257" i="9" s="1"/>
  <c r="HC257" i="9"/>
  <c r="HB257" i="9"/>
  <c r="GX257" i="9"/>
  <c r="GP257" i="9"/>
  <c r="GM257" i="9"/>
  <c r="GU257" i="9" s="1"/>
  <c r="GL257" i="9"/>
  <c r="GT257" i="9" s="1"/>
  <c r="GH257" i="9"/>
  <c r="GE257" i="9"/>
  <c r="GD257" i="9"/>
  <c r="GC257" i="9"/>
  <c r="GB257" i="9"/>
  <c r="FY257" i="9"/>
  <c r="FX257" i="9"/>
  <c r="FU257" i="9"/>
  <c r="FT257" i="9"/>
  <c r="FO257" i="9"/>
  <c r="FM257" i="9"/>
  <c r="FL257" i="9"/>
  <c r="FH257" i="9"/>
  <c r="FA257" i="9"/>
  <c r="EY257" i="9"/>
  <c r="EX257" i="9"/>
  <c r="EW257" i="9"/>
  <c r="EV257" i="9"/>
  <c r="ES257" i="9"/>
  <c r="ER257" i="9"/>
  <c r="EO257" i="9"/>
  <c r="EN257" i="9"/>
  <c r="EI257" i="9"/>
  <c r="EH257" i="9"/>
  <c r="EG257" i="9"/>
  <c r="EF257" i="9"/>
  <c r="EC257" i="9"/>
  <c r="FI257" i="9" s="1"/>
  <c r="EB257" i="9"/>
  <c r="DY257" i="9"/>
  <c r="FE257" i="9" s="1"/>
  <c r="DX257" i="9"/>
  <c r="FD257" i="9" s="1"/>
  <c r="DD257" i="9"/>
  <c r="CW257" i="9"/>
  <c r="CR257" i="9"/>
  <c r="CP257" i="9"/>
  <c r="CO257" i="9"/>
  <c r="CN257" i="9"/>
  <c r="CK257" i="9"/>
  <c r="GQ257" i="9" s="1"/>
  <c r="CJ257" i="9"/>
  <c r="CG257" i="9"/>
  <c r="CF257" i="9"/>
  <c r="CA257" i="9"/>
  <c r="BZ257" i="9"/>
  <c r="BY257" i="9"/>
  <c r="DE257" i="9" s="1"/>
  <c r="BX257" i="9"/>
  <c r="BU257" i="9"/>
  <c r="DA257" i="9" s="1"/>
  <c r="BT257" i="9"/>
  <c r="BQ257" i="9"/>
  <c r="BP257" i="9"/>
  <c r="CV257" i="9" s="1"/>
  <c r="BI257" i="9"/>
  <c r="BH257" i="9"/>
  <c r="BD257" i="9"/>
  <c r="AU257" i="9"/>
  <c r="AW257" i="9" s="1"/>
  <c r="AS257" i="9"/>
  <c r="AR257" i="9"/>
  <c r="AO257" i="9"/>
  <c r="AN257" i="9"/>
  <c r="AK257" i="9"/>
  <c r="GI257" i="9" s="1"/>
  <c r="GY257" i="9" s="1"/>
  <c r="AJ257" i="9"/>
  <c r="AE257" i="9"/>
  <c r="AD257" i="9"/>
  <c r="AC257" i="9"/>
  <c r="HE257" i="9" s="1"/>
  <c r="AB257" i="9"/>
  <c r="Y257" i="9"/>
  <c r="X257" i="9"/>
  <c r="U257" i="9"/>
  <c r="T257" i="9"/>
  <c r="O257" i="9"/>
  <c r="N257" i="9"/>
  <c r="K257" i="9"/>
  <c r="J257" i="9"/>
  <c r="HG256" i="9"/>
  <c r="HD256" i="9"/>
  <c r="HH256" i="9" s="1"/>
  <c r="HC256" i="9"/>
  <c r="HB256" i="9"/>
  <c r="HF256" i="9" s="1"/>
  <c r="GQ256" i="9"/>
  <c r="GN256" i="9"/>
  <c r="GR256" i="9" s="1"/>
  <c r="GM256" i="9"/>
  <c r="GU256" i="9" s="1"/>
  <c r="GL256" i="9"/>
  <c r="GE256" i="9"/>
  <c r="GD256" i="9"/>
  <c r="GH256" i="9" s="1"/>
  <c r="GC256" i="9"/>
  <c r="GB256" i="9"/>
  <c r="FY256" i="9"/>
  <c r="FX256" i="9"/>
  <c r="FU256" i="9"/>
  <c r="FT256" i="9"/>
  <c r="FM256" i="9"/>
  <c r="FI256" i="9"/>
  <c r="FH256" i="9"/>
  <c r="FD256" i="9"/>
  <c r="FN256" i="9" s="1"/>
  <c r="EW256" i="9"/>
  <c r="EV256" i="9"/>
  <c r="ES256" i="9"/>
  <c r="ER256" i="9"/>
  <c r="EO256" i="9"/>
  <c r="EN256" i="9"/>
  <c r="EK256" i="9"/>
  <c r="EI256" i="9"/>
  <c r="EH256" i="9"/>
  <c r="EG256" i="9"/>
  <c r="EF256" i="9"/>
  <c r="FL256" i="9" s="1"/>
  <c r="EC256" i="9"/>
  <c r="EB256" i="9"/>
  <c r="DY256" i="9"/>
  <c r="FE256" i="9" s="1"/>
  <c r="FO256" i="9" s="1"/>
  <c r="DX256" i="9"/>
  <c r="DJ256" i="9"/>
  <c r="DD256" i="9"/>
  <c r="CZ256" i="9"/>
  <c r="CO256" i="9"/>
  <c r="CN256" i="9"/>
  <c r="CK256" i="9"/>
  <c r="CJ256" i="9"/>
  <c r="CG256" i="9"/>
  <c r="CQ256" i="9" s="1"/>
  <c r="CS256" i="9" s="1"/>
  <c r="CF256" i="9"/>
  <c r="CA256" i="9"/>
  <c r="BZ256" i="9"/>
  <c r="BY256" i="9"/>
  <c r="BX256" i="9"/>
  <c r="BU256" i="9"/>
  <c r="BT256" i="9"/>
  <c r="BQ256" i="9"/>
  <c r="CW256" i="9" s="1"/>
  <c r="BP256" i="9"/>
  <c r="CV256" i="9" s="1"/>
  <c r="BI256" i="9"/>
  <c r="BE256" i="9"/>
  <c r="BD256" i="9"/>
  <c r="AT256" i="9"/>
  <c r="AS256" i="9"/>
  <c r="AR256" i="9"/>
  <c r="AO256" i="9"/>
  <c r="AN256" i="9"/>
  <c r="AK256" i="9"/>
  <c r="AJ256" i="9"/>
  <c r="AE256" i="9"/>
  <c r="AU256" i="9" s="1"/>
  <c r="AD256" i="9"/>
  <c r="AC256" i="9"/>
  <c r="AB256" i="9"/>
  <c r="BH256" i="9" s="1"/>
  <c r="Y256" i="9"/>
  <c r="GO256" i="9" s="1"/>
  <c r="X256" i="9"/>
  <c r="U256" i="9"/>
  <c r="T256" i="9"/>
  <c r="O256" i="9"/>
  <c r="N256" i="9"/>
  <c r="K256" i="9"/>
  <c r="J256" i="9"/>
  <c r="HC255" i="9"/>
  <c r="HG255" i="9" s="1"/>
  <c r="HB255" i="9"/>
  <c r="HF255" i="9" s="1"/>
  <c r="GW255" i="9"/>
  <c r="HA255" i="9" s="1"/>
  <c r="GT255" i="9"/>
  <c r="GQ255" i="9"/>
  <c r="GO255" i="9"/>
  <c r="GS255" i="9" s="1"/>
  <c r="GM255" i="9"/>
  <c r="GL255" i="9"/>
  <c r="GG255" i="9"/>
  <c r="GK255" i="9" s="1"/>
  <c r="GF255" i="9"/>
  <c r="GJ255" i="9" s="1"/>
  <c r="GE255" i="9"/>
  <c r="GI255" i="9" s="1"/>
  <c r="GD255" i="9"/>
  <c r="GC255" i="9"/>
  <c r="GB255" i="9"/>
  <c r="FY255" i="9"/>
  <c r="FX255" i="9"/>
  <c r="FU255" i="9"/>
  <c r="Q255" i="9" s="1"/>
  <c r="FT255" i="9"/>
  <c r="FI255" i="9"/>
  <c r="FD255" i="9"/>
  <c r="EW255" i="9"/>
  <c r="EV255" i="9"/>
  <c r="ES255" i="9"/>
  <c r="ER255" i="9"/>
  <c r="EO255" i="9"/>
  <c r="EN255" i="9"/>
  <c r="EI255" i="9"/>
  <c r="EH255" i="9"/>
  <c r="EG255" i="9"/>
  <c r="FM255" i="9" s="1"/>
  <c r="EF255" i="9"/>
  <c r="FL255" i="9" s="1"/>
  <c r="EC255" i="9"/>
  <c r="EB255" i="9"/>
  <c r="FH255" i="9" s="1"/>
  <c r="FN255" i="9" s="1"/>
  <c r="EJ255" i="9" s="1"/>
  <c r="DY255" i="9"/>
  <c r="FE255" i="9" s="1"/>
  <c r="FO255" i="9" s="1"/>
  <c r="DX255" i="9"/>
  <c r="DE255" i="9"/>
  <c r="DA255" i="9"/>
  <c r="DG255" i="9" s="1"/>
  <c r="CC255" i="9" s="1"/>
  <c r="DI255" i="9" s="1"/>
  <c r="CZ255" i="9"/>
  <c r="CS255" i="9"/>
  <c r="CO255" i="9"/>
  <c r="CN255" i="9"/>
  <c r="CK255" i="9"/>
  <c r="CJ255" i="9"/>
  <c r="CG255" i="9"/>
  <c r="CF255" i="9"/>
  <c r="CA255" i="9"/>
  <c r="CQ255" i="9" s="1"/>
  <c r="BZ255" i="9"/>
  <c r="BY255" i="9"/>
  <c r="BX255" i="9"/>
  <c r="BU255" i="9"/>
  <c r="BT255" i="9"/>
  <c r="BQ255" i="9"/>
  <c r="CW255" i="9" s="1"/>
  <c r="BP255" i="9"/>
  <c r="CV255" i="9" s="1"/>
  <c r="BJ255" i="9"/>
  <c r="AF255" i="9" s="1"/>
  <c r="BL255" i="9" s="1"/>
  <c r="BI255" i="9"/>
  <c r="BE255" i="9"/>
  <c r="BD255" i="9"/>
  <c r="AZ255" i="9"/>
  <c r="AS255" i="9"/>
  <c r="AR255" i="9"/>
  <c r="AO255" i="9"/>
  <c r="AN255" i="9"/>
  <c r="AK255" i="9"/>
  <c r="AJ255" i="9"/>
  <c r="AE255" i="9"/>
  <c r="AD255" i="9"/>
  <c r="AC255" i="9"/>
  <c r="HE255" i="9" s="1"/>
  <c r="HI255" i="9" s="1"/>
  <c r="AB255" i="9"/>
  <c r="BH255" i="9" s="1"/>
  <c r="Y255" i="9"/>
  <c r="X255" i="9"/>
  <c r="GN255" i="9" s="1"/>
  <c r="U255" i="9"/>
  <c r="BA255" i="9" s="1"/>
  <c r="BK255" i="9" s="1"/>
  <c r="AG255" i="9" s="1"/>
  <c r="T255" i="9"/>
  <c r="O255" i="9"/>
  <c r="N255" i="9"/>
  <c r="K255" i="9"/>
  <c r="J255" i="9"/>
  <c r="HE254" i="9"/>
  <c r="HI254" i="9" s="1"/>
  <c r="HC254" i="9"/>
  <c r="HG254" i="9" s="1"/>
  <c r="HB254" i="9"/>
  <c r="HF254" i="9" s="1"/>
  <c r="GM254" i="9"/>
  <c r="GL254" i="9"/>
  <c r="GE254" i="9"/>
  <c r="GD254" i="9"/>
  <c r="GC254" i="9"/>
  <c r="GB254" i="9"/>
  <c r="FY254" i="9"/>
  <c r="FX254" i="9"/>
  <c r="FU254" i="9"/>
  <c r="FT254" i="9"/>
  <c r="FO254" i="9"/>
  <c r="EK254" i="9" s="1"/>
  <c r="FN254" i="9"/>
  <c r="EJ254" i="9" s="1"/>
  <c r="FI254" i="9"/>
  <c r="FE254" i="9"/>
  <c r="EZ254" i="9"/>
  <c r="EX254" i="9"/>
  <c r="EW254" i="9"/>
  <c r="EV254" i="9"/>
  <c r="ES254" i="9"/>
  <c r="ER254" i="9"/>
  <c r="EO254" i="9"/>
  <c r="EN254" i="9"/>
  <c r="EI254" i="9"/>
  <c r="EH254" i="9"/>
  <c r="EG254" i="9"/>
  <c r="FM254" i="9" s="1"/>
  <c r="EF254" i="9"/>
  <c r="FL254" i="9" s="1"/>
  <c r="EC254" i="9"/>
  <c r="EB254" i="9"/>
  <c r="FH254" i="9" s="1"/>
  <c r="DY254" i="9"/>
  <c r="DX254" i="9"/>
  <c r="FD254" i="9" s="1"/>
  <c r="DK254" i="9"/>
  <c r="DJ254" i="9"/>
  <c r="DF254" i="9"/>
  <c r="CB254" i="9" s="1"/>
  <c r="DH254" i="9" s="1"/>
  <c r="DA254" i="9"/>
  <c r="CV254" i="9"/>
  <c r="CO254" i="9"/>
  <c r="CN254" i="9"/>
  <c r="CK254" i="9"/>
  <c r="CJ254" i="9"/>
  <c r="CG254" i="9"/>
  <c r="CF254" i="9"/>
  <c r="CA254" i="9"/>
  <c r="BZ254" i="9"/>
  <c r="CP254" i="9" s="1"/>
  <c r="BY254" i="9"/>
  <c r="DE254" i="9" s="1"/>
  <c r="BX254" i="9"/>
  <c r="DD254" i="9" s="1"/>
  <c r="BU254" i="9"/>
  <c r="BT254" i="9"/>
  <c r="CZ254" i="9" s="1"/>
  <c r="BQ254" i="9"/>
  <c r="GG254" i="9" s="1"/>
  <c r="GK254" i="9" s="1"/>
  <c r="BP254" i="9"/>
  <c r="BA254" i="9"/>
  <c r="AS254" i="9"/>
  <c r="AR254" i="9"/>
  <c r="AO254" i="9"/>
  <c r="AN254" i="9"/>
  <c r="AT254" i="9" s="1"/>
  <c r="AV254" i="9" s="1"/>
  <c r="AK254" i="9"/>
  <c r="AJ254" i="9"/>
  <c r="AE254" i="9"/>
  <c r="AD254" i="9"/>
  <c r="AC254" i="9"/>
  <c r="BI254" i="9" s="1"/>
  <c r="AB254" i="9"/>
  <c r="Y254" i="9"/>
  <c r="X254" i="9"/>
  <c r="U254" i="9"/>
  <c r="T254" i="9"/>
  <c r="O254" i="9"/>
  <c r="N254" i="9"/>
  <c r="K254" i="9"/>
  <c r="J254" i="9"/>
  <c r="HF253" i="9"/>
  <c r="HD253" i="9"/>
  <c r="HH253" i="9" s="1"/>
  <c r="HC253" i="9"/>
  <c r="HG253" i="9" s="1"/>
  <c r="HB253" i="9"/>
  <c r="GU253" i="9"/>
  <c r="GP253" i="9"/>
  <c r="GM253" i="9"/>
  <c r="GQ253" i="9" s="1"/>
  <c r="GL253" i="9"/>
  <c r="GT253" i="9" s="1"/>
  <c r="GF253" i="9"/>
  <c r="GJ253" i="9" s="1"/>
  <c r="GE253" i="9"/>
  <c r="GD253" i="9"/>
  <c r="GC253" i="9"/>
  <c r="GB253" i="9"/>
  <c r="FY253" i="9"/>
  <c r="FX253" i="9"/>
  <c r="FU253" i="9"/>
  <c r="FT253" i="9"/>
  <c r="FM253" i="9"/>
  <c r="FL253" i="9"/>
  <c r="FH253" i="9"/>
  <c r="EW253" i="9"/>
  <c r="EV253" i="9"/>
  <c r="ES253" i="9"/>
  <c r="ER253" i="9"/>
  <c r="EO253" i="9"/>
  <c r="EY253" i="9" s="1"/>
  <c r="FA253" i="9" s="1"/>
  <c r="EN253" i="9"/>
  <c r="EI253" i="9"/>
  <c r="EH253" i="9"/>
  <c r="EG253" i="9"/>
  <c r="EF253" i="9"/>
  <c r="EC253" i="9"/>
  <c r="FI253" i="9" s="1"/>
  <c r="EB253" i="9"/>
  <c r="DY253" i="9"/>
  <c r="FE253" i="9" s="1"/>
  <c r="DX253" i="9"/>
  <c r="FD253" i="9" s="1"/>
  <c r="DD253" i="9"/>
  <c r="CW253" i="9"/>
  <c r="CO253" i="9"/>
  <c r="CN253" i="9"/>
  <c r="CK253" i="9"/>
  <c r="CJ253" i="9"/>
  <c r="CG253" i="9"/>
  <c r="CF253" i="9"/>
  <c r="CP253" i="9" s="1"/>
  <c r="CR253" i="9" s="1"/>
  <c r="CA253" i="9"/>
  <c r="BZ253" i="9"/>
  <c r="BY253" i="9"/>
  <c r="DE253" i="9" s="1"/>
  <c r="DG253" i="9" s="1"/>
  <c r="CC253" i="9" s="1"/>
  <c r="DI253" i="9" s="1"/>
  <c r="BX253" i="9"/>
  <c r="BU253" i="9"/>
  <c r="DA253" i="9" s="1"/>
  <c r="BT253" i="9"/>
  <c r="CZ253" i="9" s="1"/>
  <c r="BQ253" i="9"/>
  <c r="BP253" i="9"/>
  <c r="CV253" i="9" s="1"/>
  <c r="BH253" i="9"/>
  <c r="BA253" i="9"/>
  <c r="AS253" i="9"/>
  <c r="AR253" i="9"/>
  <c r="AO253" i="9"/>
  <c r="AN253" i="9"/>
  <c r="AK253" i="9"/>
  <c r="AJ253" i="9"/>
  <c r="AE253" i="9"/>
  <c r="AD253" i="9"/>
  <c r="DJ253" i="9" s="1"/>
  <c r="AC253" i="9"/>
  <c r="AB253" i="9"/>
  <c r="Y253" i="9"/>
  <c r="X253" i="9"/>
  <c r="U253" i="9"/>
  <c r="T253" i="9"/>
  <c r="O253" i="9"/>
  <c r="N253" i="9"/>
  <c r="K253" i="9"/>
  <c r="J253" i="9"/>
  <c r="HG252" i="9"/>
  <c r="HF252" i="9"/>
  <c r="HE252" i="9"/>
  <c r="HI252" i="9" s="1"/>
  <c r="HC252" i="9"/>
  <c r="HB252" i="9"/>
  <c r="GT252" i="9"/>
  <c r="GX252" i="9" s="1"/>
  <c r="GM252" i="9"/>
  <c r="GU252" i="9" s="1"/>
  <c r="GL252" i="9"/>
  <c r="GG252" i="9"/>
  <c r="GK252" i="9" s="1"/>
  <c r="GE252" i="9"/>
  <c r="GD252" i="9"/>
  <c r="GH252" i="9" s="1"/>
  <c r="GC252" i="9"/>
  <c r="GB252" i="9"/>
  <c r="FY252" i="9"/>
  <c r="FX252" i="9"/>
  <c r="FU252" i="9"/>
  <c r="FT252" i="9"/>
  <c r="FM252" i="9"/>
  <c r="FL252" i="9"/>
  <c r="FH252" i="9"/>
  <c r="FD252" i="9"/>
  <c r="EW252" i="9"/>
  <c r="EV252" i="9"/>
  <c r="ES252" i="9"/>
  <c r="ER252" i="9"/>
  <c r="EO252" i="9"/>
  <c r="EN252" i="9"/>
  <c r="EI252" i="9"/>
  <c r="EH252" i="9"/>
  <c r="EG252" i="9"/>
  <c r="EF252" i="9"/>
  <c r="EC252" i="9"/>
  <c r="FI252" i="9" s="1"/>
  <c r="EB252" i="9"/>
  <c r="DY252" i="9"/>
  <c r="FE252" i="9" s="1"/>
  <c r="DX252" i="9"/>
  <c r="DJ252" i="9"/>
  <c r="DI252" i="9"/>
  <c r="DE252" i="9"/>
  <c r="DD252" i="9"/>
  <c r="CQ252" i="9"/>
  <c r="CS252" i="9" s="1"/>
  <c r="CO252" i="9"/>
  <c r="CN252" i="9"/>
  <c r="CK252" i="9"/>
  <c r="GQ252" i="9" s="1"/>
  <c r="CJ252" i="9"/>
  <c r="CG252" i="9"/>
  <c r="CF252" i="9"/>
  <c r="CA252" i="9"/>
  <c r="BZ252" i="9"/>
  <c r="CP252" i="9" s="1"/>
  <c r="CR252" i="9" s="1"/>
  <c r="BY252" i="9"/>
  <c r="BX252" i="9"/>
  <c r="BU252" i="9"/>
  <c r="DA252" i="9" s="1"/>
  <c r="DG252" i="9" s="1"/>
  <c r="CC252" i="9" s="1"/>
  <c r="BT252" i="9"/>
  <c r="BQ252" i="9"/>
  <c r="CW252" i="9" s="1"/>
  <c r="BP252" i="9"/>
  <c r="CV252" i="9" s="1"/>
  <c r="BI252" i="9"/>
  <c r="BD252" i="9"/>
  <c r="AZ252" i="9"/>
  <c r="AS252" i="9"/>
  <c r="AR252" i="9"/>
  <c r="AO252" i="9"/>
  <c r="AN252" i="9"/>
  <c r="GP252" i="9" s="1"/>
  <c r="AK252" i="9"/>
  <c r="AJ252" i="9"/>
  <c r="AE252" i="9"/>
  <c r="DK252" i="9" s="1"/>
  <c r="AD252" i="9"/>
  <c r="AC252" i="9"/>
  <c r="AB252" i="9"/>
  <c r="Y252" i="9"/>
  <c r="X252" i="9"/>
  <c r="U252" i="9"/>
  <c r="T252" i="9"/>
  <c r="GF252" i="9" s="1"/>
  <c r="GJ252" i="9" s="1"/>
  <c r="O252" i="9"/>
  <c r="N252" i="9"/>
  <c r="K252" i="9"/>
  <c r="J252" i="9"/>
  <c r="HE251" i="9"/>
  <c r="HI251" i="9" s="1"/>
  <c r="HC251" i="9"/>
  <c r="HG251" i="9" s="1"/>
  <c r="HB251" i="9"/>
  <c r="HF251" i="9" s="1"/>
  <c r="GU251" i="9"/>
  <c r="GY251" i="9" s="1"/>
  <c r="GO251" i="9"/>
  <c r="GS251" i="9" s="1"/>
  <c r="GM251" i="9"/>
  <c r="GQ251" i="9" s="1"/>
  <c r="GL251" i="9"/>
  <c r="GE251" i="9"/>
  <c r="GI251" i="9" s="1"/>
  <c r="GD251" i="9"/>
  <c r="GC251" i="9"/>
  <c r="GB251" i="9"/>
  <c r="FY251" i="9"/>
  <c r="FX251" i="9"/>
  <c r="FU251" i="9"/>
  <c r="FT251" i="9"/>
  <c r="FM251" i="9"/>
  <c r="FI251" i="9"/>
  <c r="FE251" i="9"/>
  <c r="FD251" i="9"/>
  <c r="EW251" i="9"/>
  <c r="EV251" i="9"/>
  <c r="ES251" i="9"/>
  <c r="ER251" i="9"/>
  <c r="EO251" i="9"/>
  <c r="EN251" i="9"/>
  <c r="EI251" i="9"/>
  <c r="EH251" i="9"/>
  <c r="EG251" i="9"/>
  <c r="EF251" i="9"/>
  <c r="FL251" i="9" s="1"/>
  <c r="EC251" i="9"/>
  <c r="EB251" i="9"/>
  <c r="FH251" i="9" s="1"/>
  <c r="FN251" i="9" s="1"/>
  <c r="EJ251" i="9" s="1"/>
  <c r="DY251" i="9"/>
  <c r="DX251" i="9"/>
  <c r="DG251" i="9"/>
  <c r="CC251" i="9" s="1"/>
  <c r="DI251" i="9" s="1"/>
  <c r="DE251" i="9"/>
  <c r="DD251" i="9"/>
  <c r="CZ251" i="9"/>
  <c r="CS251" i="9"/>
  <c r="CQ251" i="9"/>
  <c r="CO251" i="9"/>
  <c r="CN251" i="9"/>
  <c r="CK251" i="9"/>
  <c r="CJ251" i="9"/>
  <c r="CG251" i="9"/>
  <c r="CF251" i="9"/>
  <c r="CA251" i="9"/>
  <c r="BZ251" i="9"/>
  <c r="BY251" i="9"/>
  <c r="BX251" i="9"/>
  <c r="BU251" i="9"/>
  <c r="DA251" i="9" s="1"/>
  <c r="BT251" i="9"/>
  <c r="BQ251" i="9"/>
  <c r="CW251" i="9" s="1"/>
  <c r="BP251" i="9"/>
  <c r="BE251" i="9"/>
  <c r="AZ251" i="9"/>
  <c r="AS251" i="9"/>
  <c r="AR251" i="9"/>
  <c r="AO251" i="9"/>
  <c r="AN251" i="9"/>
  <c r="AK251" i="9"/>
  <c r="AJ251" i="9"/>
  <c r="AE251" i="9"/>
  <c r="AD251" i="9"/>
  <c r="AC251" i="9"/>
  <c r="BI251" i="9" s="1"/>
  <c r="AB251" i="9"/>
  <c r="BH251" i="9" s="1"/>
  <c r="Y251" i="9"/>
  <c r="X251" i="9"/>
  <c r="U251" i="9"/>
  <c r="T251" i="9"/>
  <c r="O251" i="9"/>
  <c r="N251" i="9"/>
  <c r="K251" i="9"/>
  <c r="J251" i="9"/>
  <c r="HC250" i="9"/>
  <c r="HG250" i="9" s="1"/>
  <c r="HB250" i="9"/>
  <c r="HF250" i="9" s="1"/>
  <c r="GU250" i="9"/>
  <c r="GY250" i="9" s="1"/>
  <c r="GT250" i="9"/>
  <c r="GO250" i="9"/>
  <c r="GS250" i="9" s="1"/>
  <c r="GM250" i="9"/>
  <c r="GQ250" i="9" s="1"/>
  <c r="GL250" i="9"/>
  <c r="GF250" i="9"/>
  <c r="GJ250" i="9" s="1"/>
  <c r="GE250" i="9"/>
  <c r="GI250" i="9" s="1"/>
  <c r="GD250" i="9"/>
  <c r="GC250" i="9"/>
  <c r="GB250" i="9"/>
  <c r="FY250" i="9"/>
  <c r="FX250" i="9"/>
  <c r="FU250" i="9"/>
  <c r="FT250" i="9"/>
  <c r="FI250" i="9"/>
  <c r="FE250" i="9"/>
  <c r="FD250" i="9"/>
  <c r="EW250" i="9"/>
  <c r="EV250" i="9"/>
  <c r="ES250" i="9"/>
  <c r="ER250" i="9"/>
  <c r="EO250" i="9"/>
  <c r="EN250" i="9"/>
  <c r="EI250" i="9"/>
  <c r="EH250" i="9"/>
  <c r="EG250" i="9"/>
  <c r="FM250" i="9" s="1"/>
  <c r="EF250" i="9"/>
  <c r="FL250" i="9" s="1"/>
  <c r="EC250" i="9"/>
  <c r="EB250" i="9"/>
  <c r="FH250" i="9" s="1"/>
  <c r="DY250" i="9"/>
  <c r="DX250" i="9"/>
  <c r="DE250" i="9"/>
  <c r="DD250" i="9"/>
  <c r="DA250" i="9"/>
  <c r="CZ250" i="9"/>
  <c r="CO250" i="9"/>
  <c r="CN250" i="9"/>
  <c r="CK250" i="9"/>
  <c r="CJ250" i="9"/>
  <c r="CP250" i="9" s="1"/>
  <c r="CG250" i="9"/>
  <c r="CF250" i="9"/>
  <c r="CA250" i="9"/>
  <c r="BZ250" i="9"/>
  <c r="BY250" i="9"/>
  <c r="BX250" i="9"/>
  <c r="BU250" i="9"/>
  <c r="BT250" i="9"/>
  <c r="BQ250" i="9"/>
  <c r="CW250" i="9" s="1"/>
  <c r="DG250" i="9" s="1"/>
  <c r="CC250" i="9" s="1"/>
  <c r="DI250" i="9" s="1"/>
  <c r="BP250" i="9"/>
  <c r="CV250" i="9" s="1"/>
  <c r="BE250" i="9"/>
  <c r="BD250" i="9"/>
  <c r="BA250" i="9"/>
  <c r="AZ250" i="9"/>
  <c r="AS250" i="9"/>
  <c r="AR250" i="9"/>
  <c r="AO250" i="9"/>
  <c r="AN250" i="9"/>
  <c r="AK250" i="9"/>
  <c r="AJ250" i="9"/>
  <c r="AE250" i="9"/>
  <c r="AD250" i="9"/>
  <c r="AC250" i="9"/>
  <c r="AB250" i="9"/>
  <c r="Y250" i="9"/>
  <c r="X250" i="9"/>
  <c r="U250" i="9"/>
  <c r="T250" i="9"/>
  <c r="P250" i="9"/>
  <c r="O250" i="9"/>
  <c r="N250" i="9"/>
  <c r="K250" i="9"/>
  <c r="J250" i="9"/>
  <c r="HF249" i="9"/>
  <c r="HC249" i="9"/>
  <c r="HG249" i="9" s="1"/>
  <c r="HB249" i="9"/>
  <c r="GM249" i="9"/>
  <c r="GL249" i="9"/>
  <c r="GE249" i="9"/>
  <c r="GD249" i="9"/>
  <c r="GC249" i="9"/>
  <c r="GB249" i="9"/>
  <c r="FY249" i="9"/>
  <c r="FX249" i="9"/>
  <c r="FU249" i="9"/>
  <c r="FT249" i="9"/>
  <c r="FO249" i="9"/>
  <c r="FE249" i="9"/>
  <c r="EZ249" i="9"/>
  <c r="EX249" i="9"/>
  <c r="EW249" i="9"/>
  <c r="EV249" i="9"/>
  <c r="ES249" i="9"/>
  <c r="ER249" i="9"/>
  <c r="EO249" i="9"/>
  <c r="EN249" i="9"/>
  <c r="EI249" i="9"/>
  <c r="EY249" i="9" s="1"/>
  <c r="FA249" i="9" s="1"/>
  <c r="EH249" i="9"/>
  <c r="EG249" i="9"/>
  <c r="FM249" i="9" s="1"/>
  <c r="EF249" i="9"/>
  <c r="FL249" i="9" s="1"/>
  <c r="EC249" i="9"/>
  <c r="FI249" i="9" s="1"/>
  <c r="EB249" i="9"/>
  <c r="FH249" i="9" s="1"/>
  <c r="DY249" i="9"/>
  <c r="DX249" i="9"/>
  <c r="FD249" i="9" s="1"/>
  <c r="FN249" i="9" s="1"/>
  <c r="FP249" i="9" s="1"/>
  <c r="DA249" i="9"/>
  <c r="CZ249" i="9"/>
  <c r="DF249" i="9" s="1"/>
  <c r="CB249" i="9" s="1"/>
  <c r="DH249" i="9" s="1"/>
  <c r="CW249" i="9"/>
  <c r="DG249" i="9" s="1"/>
  <c r="CC249" i="9" s="1"/>
  <c r="DI249" i="9" s="1"/>
  <c r="CV249" i="9"/>
  <c r="CO249" i="9"/>
  <c r="CN249" i="9"/>
  <c r="CK249" i="9"/>
  <c r="CJ249" i="9"/>
  <c r="CG249" i="9"/>
  <c r="CF249" i="9"/>
  <c r="CA249" i="9"/>
  <c r="BZ249" i="9"/>
  <c r="BY249" i="9"/>
  <c r="DE249" i="9" s="1"/>
  <c r="BX249" i="9"/>
  <c r="DD249" i="9" s="1"/>
  <c r="BU249" i="9"/>
  <c r="BT249" i="9"/>
  <c r="BQ249" i="9"/>
  <c r="GG249" i="9" s="1"/>
  <c r="GK249" i="9" s="1"/>
  <c r="BP249" i="9"/>
  <c r="BA249" i="9"/>
  <c r="AZ249" i="9"/>
  <c r="AS249" i="9"/>
  <c r="AR249" i="9"/>
  <c r="AO249" i="9"/>
  <c r="AN249" i="9"/>
  <c r="AK249" i="9"/>
  <c r="AJ249" i="9"/>
  <c r="AT249" i="9" s="1"/>
  <c r="AV249" i="9" s="1"/>
  <c r="AE249" i="9"/>
  <c r="AD249" i="9"/>
  <c r="AC249" i="9"/>
  <c r="BI249" i="9" s="1"/>
  <c r="AB249" i="9"/>
  <c r="Y249" i="9"/>
  <c r="X249" i="9"/>
  <c r="U249" i="9"/>
  <c r="T249" i="9"/>
  <c r="O249" i="9"/>
  <c r="N249" i="9"/>
  <c r="K249" i="9"/>
  <c r="J249" i="9"/>
  <c r="HG248" i="9"/>
  <c r="HF248" i="9"/>
  <c r="HC248" i="9"/>
  <c r="HB248" i="9"/>
  <c r="GQ248" i="9"/>
  <c r="GM248" i="9"/>
  <c r="GU248" i="9" s="1"/>
  <c r="GL248" i="9"/>
  <c r="GT248" i="9" s="1"/>
  <c r="GX248" i="9" s="1"/>
  <c r="GI248" i="9"/>
  <c r="GY248" i="9" s="1"/>
  <c r="GE248" i="9"/>
  <c r="GD248" i="9"/>
  <c r="GC248" i="9"/>
  <c r="GB248" i="9"/>
  <c r="FY248" i="9"/>
  <c r="FX248" i="9"/>
  <c r="FU248" i="9"/>
  <c r="FT248" i="9"/>
  <c r="FM248" i="9"/>
  <c r="FL248" i="9"/>
  <c r="FH248" i="9"/>
  <c r="FN248" i="9" s="1"/>
  <c r="EJ248" i="9" s="1"/>
  <c r="EY248" i="9"/>
  <c r="FA248" i="9" s="1"/>
  <c r="EW248" i="9"/>
  <c r="EV248" i="9"/>
  <c r="ES248" i="9"/>
  <c r="ER248" i="9"/>
  <c r="EO248" i="9"/>
  <c r="EN248" i="9"/>
  <c r="EK248" i="9"/>
  <c r="EI248" i="9"/>
  <c r="EH248" i="9"/>
  <c r="EX248" i="9" s="1"/>
  <c r="EZ248" i="9" s="1"/>
  <c r="EG248" i="9"/>
  <c r="EF248" i="9"/>
  <c r="EC248" i="9"/>
  <c r="FI248" i="9" s="1"/>
  <c r="EB248" i="9"/>
  <c r="DY248" i="9"/>
  <c r="FE248" i="9" s="1"/>
  <c r="FO248" i="9" s="1"/>
  <c r="FQ248" i="9" s="1"/>
  <c r="DX248" i="9"/>
  <c r="FD248" i="9" s="1"/>
  <c r="DG248" i="9"/>
  <c r="CC248" i="9" s="1"/>
  <c r="DI248" i="9" s="1"/>
  <c r="CW248" i="9"/>
  <c r="CR248" i="9"/>
  <c r="CP248" i="9"/>
  <c r="CO248" i="9"/>
  <c r="CN248" i="9"/>
  <c r="CK248" i="9"/>
  <c r="CJ248" i="9"/>
  <c r="GP248" i="9" s="1"/>
  <c r="CG248" i="9"/>
  <c r="CF248" i="9"/>
  <c r="CA248" i="9"/>
  <c r="CQ248" i="9" s="1"/>
  <c r="CS248" i="9" s="1"/>
  <c r="BZ248" i="9"/>
  <c r="BY248" i="9"/>
  <c r="DE248" i="9" s="1"/>
  <c r="BX248" i="9"/>
  <c r="HD248" i="9" s="1"/>
  <c r="HH248" i="9" s="1"/>
  <c r="BU248" i="9"/>
  <c r="DA248" i="9" s="1"/>
  <c r="BT248" i="9"/>
  <c r="CZ248" i="9" s="1"/>
  <c r="BQ248" i="9"/>
  <c r="BP248" i="9"/>
  <c r="BJ248" i="9"/>
  <c r="AF248" i="9" s="1"/>
  <c r="BL248" i="9" s="1"/>
  <c r="BI248" i="9"/>
  <c r="BH248" i="9"/>
  <c r="BD248" i="9"/>
  <c r="AU248" i="9"/>
  <c r="AW248" i="9" s="1"/>
  <c r="AS248" i="9"/>
  <c r="AR248" i="9"/>
  <c r="AO248" i="9"/>
  <c r="AN248" i="9"/>
  <c r="AK248" i="9"/>
  <c r="AJ248" i="9"/>
  <c r="GH248" i="9" s="1"/>
  <c r="AE248" i="9"/>
  <c r="AD248" i="9"/>
  <c r="AC248" i="9"/>
  <c r="HE248" i="9" s="1"/>
  <c r="HI248" i="9" s="1"/>
  <c r="AB248" i="9"/>
  <c r="Y248" i="9"/>
  <c r="GO248" i="9" s="1"/>
  <c r="X248" i="9"/>
  <c r="GN248" i="9" s="1"/>
  <c r="GR248" i="9" s="1"/>
  <c r="U248" i="9"/>
  <c r="T248" i="9"/>
  <c r="AZ248" i="9" s="1"/>
  <c r="P248" i="9"/>
  <c r="O248" i="9"/>
  <c r="N248" i="9"/>
  <c r="K248" i="9"/>
  <c r="J248" i="9"/>
  <c r="HG247" i="9"/>
  <c r="HF247" i="9"/>
  <c r="HE247" i="9"/>
  <c r="HI247" i="9" s="1"/>
  <c r="HC247" i="9"/>
  <c r="HB247" i="9"/>
  <c r="GT247" i="9"/>
  <c r="GQ247" i="9"/>
  <c r="GO247" i="9"/>
  <c r="GS247" i="9" s="1"/>
  <c r="GM247" i="9"/>
  <c r="GU247" i="9" s="1"/>
  <c r="GL247" i="9"/>
  <c r="GH247" i="9"/>
  <c r="GG247" i="9"/>
  <c r="GK247" i="9" s="1"/>
  <c r="GE247" i="9"/>
  <c r="GD247" i="9"/>
  <c r="GC247" i="9"/>
  <c r="GB247" i="9"/>
  <c r="FY247" i="9"/>
  <c r="FX247" i="9"/>
  <c r="FU247" i="9"/>
  <c r="Q247" i="9" s="1"/>
  <c r="FT247" i="9"/>
  <c r="FM247" i="9"/>
  <c r="FI247" i="9"/>
  <c r="FH247" i="9"/>
  <c r="EW247" i="9"/>
  <c r="EV247" i="9"/>
  <c r="ES247" i="9"/>
  <c r="ER247" i="9"/>
  <c r="EO247" i="9"/>
  <c r="EN247" i="9"/>
  <c r="EI247" i="9"/>
  <c r="EH247" i="9"/>
  <c r="EG247" i="9"/>
  <c r="EF247" i="9"/>
  <c r="FL247" i="9" s="1"/>
  <c r="EC247" i="9"/>
  <c r="EB247" i="9"/>
  <c r="DY247" i="9"/>
  <c r="FE247" i="9" s="1"/>
  <c r="DX247" i="9"/>
  <c r="FD247" i="9" s="1"/>
  <c r="FN247" i="9" s="1"/>
  <c r="EJ247" i="9" s="1"/>
  <c r="DE247" i="9"/>
  <c r="DD247" i="9"/>
  <c r="CQ247" i="9"/>
  <c r="CS247" i="9" s="1"/>
  <c r="CO247" i="9"/>
  <c r="CN247" i="9"/>
  <c r="CK247" i="9"/>
  <c r="CJ247" i="9"/>
  <c r="CG247" i="9"/>
  <c r="GI247" i="9" s="1"/>
  <c r="CF247" i="9"/>
  <c r="CA247" i="9"/>
  <c r="BZ247" i="9"/>
  <c r="BY247" i="9"/>
  <c r="BX247" i="9"/>
  <c r="BU247" i="9"/>
  <c r="DA247" i="9" s="1"/>
  <c r="BT247" i="9"/>
  <c r="GN247" i="9" s="1"/>
  <c r="GR247" i="9" s="1"/>
  <c r="BQ247" i="9"/>
  <c r="CW247" i="9" s="1"/>
  <c r="BP247" i="9"/>
  <c r="CV247" i="9" s="1"/>
  <c r="BI247" i="9"/>
  <c r="BE247" i="9"/>
  <c r="BD247" i="9"/>
  <c r="AS247" i="9"/>
  <c r="AR247" i="9"/>
  <c r="AO247" i="9"/>
  <c r="AN247" i="9"/>
  <c r="AK247" i="9"/>
  <c r="AJ247" i="9"/>
  <c r="AE247" i="9"/>
  <c r="AD247" i="9"/>
  <c r="DJ247" i="9" s="1"/>
  <c r="AC247" i="9"/>
  <c r="AB247" i="9"/>
  <c r="HD247" i="9" s="1"/>
  <c r="HH247" i="9" s="1"/>
  <c r="Y247" i="9"/>
  <c r="X247" i="9"/>
  <c r="U247" i="9"/>
  <c r="BA247" i="9" s="1"/>
  <c r="T247" i="9"/>
  <c r="O247" i="9"/>
  <c r="N247" i="9"/>
  <c r="K247" i="9"/>
  <c r="J247" i="9"/>
  <c r="HC244" i="9"/>
  <c r="HG244" i="9" s="1"/>
  <c r="HB244" i="9"/>
  <c r="HF244" i="9" s="1"/>
  <c r="GR244" i="9"/>
  <c r="GN244" i="9"/>
  <c r="GM244" i="9"/>
  <c r="GL244" i="9"/>
  <c r="GE244" i="9"/>
  <c r="GD244" i="9"/>
  <c r="GH244" i="9" s="1"/>
  <c r="GC244" i="9"/>
  <c r="GB244" i="9"/>
  <c r="FY244" i="9"/>
  <c r="FX244" i="9"/>
  <c r="FU244" i="9"/>
  <c r="FT244" i="9"/>
  <c r="FH244" i="9"/>
  <c r="FD244" i="9"/>
  <c r="FN244" i="9" s="1"/>
  <c r="EW244" i="9"/>
  <c r="EV244" i="9"/>
  <c r="ES244" i="9"/>
  <c r="ER244" i="9"/>
  <c r="EO244" i="9"/>
  <c r="EN244" i="9"/>
  <c r="EI244" i="9"/>
  <c r="EH244" i="9"/>
  <c r="EG244" i="9"/>
  <c r="FM244" i="9" s="1"/>
  <c r="EF244" i="9"/>
  <c r="FL244" i="9" s="1"/>
  <c r="EC244" i="9"/>
  <c r="FI244" i="9" s="1"/>
  <c r="EB244" i="9"/>
  <c r="DY244" i="9"/>
  <c r="FE244" i="9" s="1"/>
  <c r="FO244" i="9" s="1"/>
  <c r="DX244" i="9"/>
  <c r="DJ244" i="9"/>
  <c r="DG244" i="9"/>
  <c r="CC244" i="9" s="1"/>
  <c r="DI244" i="9" s="1"/>
  <c r="DD244" i="9"/>
  <c r="CZ244" i="9"/>
  <c r="CW244" i="9"/>
  <c r="CO244" i="9"/>
  <c r="CN244" i="9"/>
  <c r="CK244" i="9"/>
  <c r="CJ244" i="9"/>
  <c r="CG244" i="9"/>
  <c r="CF244" i="9"/>
  <c r="CA244" i="9"/>
  <c r="DK244" i="9" s="1"/>
  <c r="BZ244" i="9"/>
  <c r="BY244" i="9"/>
  <c r="DE244" i="9" s="1"/>
  <c r="BX244" i="9"/>
  <c r="BU244" i="9"/>
  <c r="DA244" i="9" s="1"/>
  <c r="BT244" i="9"/>
  <c r="BQ244" i="9"/>
  <c r="BP244" i="9"/>
  <c r="CV244" i="9" s="1"/>
  <c r="DF244" i="9" s="1"/>
  <c r="CB244" i="9" s="1"/>
  <c r="DH244" i="9" s="1"/>
  <c r="BI244" i="9"/>
  <c r="BD244" i="9"/>
  <c r="AZ244" i="9"/>
  <c r="AS244" i="9"/>
  <c r="AR244" i="9"/>
  <c r="AO244" i="9"/>
  <c r="AN244" i="9"/>
  <c r="AK244" i="9"/>
  <c r="AU244" i="9" s="1"/>
  <c r="AW244" i="9" s="1"/>
  <c r="AJ244" i="9"/>
  <c r="AE244" i="9"/>
  <c r="AD244" i="9"/>
  <c r="AC244" i="9"/>
  <c r="HE244" i="9" s="1"/>
  <c r="HI244" i="9" s="1"/>
  <c r="AB244" i="9"/>
  <c r="Y244" i="9"/>
  <c r="X244" i="9"/>
  <c r="U244" i="9"/>
  <c r="T244" i="9"/>
  <c r="O244" i="9"/>
  <c r="N244" i="9"/>
  <c r="K244" i="9"/>
  <c r="J244" i="9"/>
  <c r="HI243" i="9"/>
  <c r="HH243" i="9"/>
  <c r="HG243" i="9"/>
  <c r="HE243" i="9"/>
  <c r="HC243" i="9"/>
  <c r="HB243" i="9"/>
  <c r="HF243" i="9" s="1"/>
  <c r="GQ243" i="9"/>
  <c r="GO243" i="9"/>
  <c r="GM243" i="9"/>
  <c r="GU243" i="9" s="1"/>
  <c r="GY243" i="9" s="1"/>
  <c r="GL243" i="9"/>
  <c r="GP243" i="9" s="1"/>
  <c r="GE243" i="9"/>
  <c r="GD243" i="9"/>
  <c r="GC243" i="9"/>
  <c r="GB243" i="9"/>
  <c r="FY243" i="9"/>
  <c r="FX243" i="9"/>
  <c r="FU243" i="9"/>
  <c r="FT243" i="9"/>
  <c r="FM243" i="9"/>
  <c r="FL243" i="9"/>
  <c r="FH243" i="9"/>
  <c r="EY243" i="9"/>
  <c r="FA243" i="9" s="1"/>
  <c r="EX243" i="9"/>
  <c r="EZ243" i="9" s="1"/>
  <c r="EW243" i="9"/>
  <c r="EV243" i="9"/>
  <c r="ES243" i="9"/>
  <c r="ER243" i="9"/>
  <c r="EO243" i="9"/>
  <c r="EN243" i="9"/>
  <c r="EI243" i="9"/>
  <c r="EH243" i="9"/>
  <c r="EG243" i="9"/>
  <c r="EF243" i="9"/>
  <c r="EC243" i="9"/>
  <c r="FI243" i="9" s="1"/>
  <c r="EB243" i="9"/>
  <c r="DY243" i="9"/>
  <c r="FE243" i="9" s="1"/>
  <c r="DX243" i="9"/>
  <c r="FD243" i="9" s="1"/>
  <c r="DG243" i="9"/>
  <c r="CC243" i="9" s="1"/>
  <c r="DI243" i="9" s="1"/>
  <c r="CW243" i="9"/>
  <c r="CV243" i="9"/>
  <c r="DF243" i="9" s="1"/>
  <c r="CB243" i="9" s="1"/>
  <c r="DH243" i="9" s="1"/>
  <c r="CO243" i="9"/>
  <c r="CN243" i="9"/>
  <c r="CK243" i="9"/>
  <c r="CJ243" i="9"/>
  <c r="CG243" i="9"/>
  <c r="GI243" i="9" s="1"/>
  <c r="CF243" i="9"/>
  <c r="CA243" i="9"/>
  <c r="BZ243" i="9"/>
  <c r="BY243" i="9"/>
  <c r="DE243" i="9" s="1"/>
  <c r="BX243" i="9"/>
  <c r="DD243" i="9" s="1"/>
  <c r="BU243" i="9"/>
  <c r="DA243" i="9" s="1"/>
  <c r="BT243" i="9"/>
  <c r="CZ243" i="9" s="1"/>
  <c r="BQ243" i="9"/>
  <c r="BP243" i="9"/>
  <c r="BI243" i="9"/>
  <c r="BH243" i="9"/>
  <c r="BD243" i="9"/>
  <c r="AU243" i="9"/>
  <c r="AW243" i="9" s="1"/>
  <c r="AT243" i="9"/>
  <c r="AS243" i="9"/>
  <c r="AR243" i="9"/>
  <c r="AO243" i="9"/>
  <c r="AN243" i="9"/>
  <c r="AK243" i="9"/>
  <c r="AJ243" i="9"/>
  <c r="AE243" i="9"/>
  <c r="DK243" i="9" s="1"/>
  <c r="AD243" i="9"/>
  <c r="DJ243" i="9" s="1"/>
  <c r="AC243" i="9"/>
  <c r="AB243" i="9"/>
  <c r="HD243" i="9" s="1"/>
  <c r="Y243" i="9"/>
  <c r="BE243" i="9" s="1"/>
  <c r="X243" i="9"/>
  <c r="U243" i="9"/>
  <c r="T243" i="9"/>
  <c r="O243" i="9"/>
  <c r="N243" i="9"/>
  <c r="K243" i="9"/>
  <c r="J243" i="9"/>
  <c r="HG242" i="9"/>
  <c r="HF242" i="9"/>
  <c r="HD242" i="9"/>
  <c r="HH242" i="9" s="1"/>
  <c r="HC242" i="9"/>
  <c r="HB242" i="9"/>
  <c r="GW242" i="9"/>
  <c r="HA242" i="9" s="1"/>
  <c r="GN242" i="9"/>
  <c r="GR242" i="9" s="1"/>
  <c r="GM242" i="9"/>
  <c r="GL242" i="9"/>
  <c r="GG242" i="9"/>
  <c r="GK242" i="9" s="1"/>
  <c r="GE242" i="9"/>
  <c r="GD242" i="9"/>
  <c r="GC242" i="9"/>
  <c r="GB242" i="9"/>
  <c r="FY242" i="9"/>
  <c r="FX242" i="9"/>
  <c r="FU242" i="9"/>
  <c r="FT242" i="9"/>
  <c r="FL242" i="9"/>
  <c r="FH242" i="9"/>
  <c r="FE242" i="9"/>
  <c r="EW242" i="9"/>
  <c r="EV242" i="9"/>
  <c r="ES242" i="9"/>
  <c r="ER242" i="9"/>
  <c r="EO242" i="9"/>
  <c r="EN242" i="9"/>
  <c r="EI242" i="9"/>
  <c r="EH242" i="9"/>
  <c r="EG242" i="9"/>
  <c r="EF242" i="9"/>
  <c r="EC242" i="9"/>
  <c r="FI242" i="9" s="1"/>
  <c r="EB242" i="9"/>
  <c r="DY242" i="9"/>
  <c r="DX242" i="9"/>
  <c r="FD242" i="9" s="1"/>
  <c r="FN242" i="9" s="1"/>
  <c r="EJ242" i="9" s="1"/>
  <c r="DI242" i="9"/>
  <c r="DG242" i="9"/>
  <c r="CC242" i="9" s="1"/>
  <c r="DE242" i="9"/>
  <c r="DD242" i="9"/>
  <c r="DA242" i="9"/>
  <c r="CW242" i="9"/>
  <c r="CP242" i="9"/>
  <c r="CR242" i="9" s="1"/>
  <c r="CO242" i="9"/>
  <c r="CN242" i="9"/>
  <c r="CK242" i="9"/>
  <c r="CJ242" i="9"/>
  <c r="CG242" i="9"/>
  <c r="CF242" i="9"/>
  <c r="GH242" i="9" s="1"/>
  <c r="CA242" i="9"/>
  <c r="BZ242" i="9"/>
  <c r="BY242" i="9"/>
  <c r="BX242" i="9"/>
  <c r="BU242" i="9"/>
  <c r="BT242" i="9"/>
  <c r="CZ242" i="9" s="1"/>
  <c r="BQ242" i="9"/>
  <c r="BP242" i="9"/>
  <c r="CV242" i="9" s="1"/>
  <c r="DF242" i="9" s="1"/>
  <c r="CB242" i="9" s="1"/>
  <c r="DH242" i="9" s="1"/>
  <c r="BH242" i="9"/>
  <c r="BD242" i="9"/>
  <c r="AS242" i="9"/>
  <c r="AR242" i="9"/>
  <c r="AO242" i="9"/>
  <c r="GQ242" i="9" s="1"/>
  <c r="AN242" i="9"/>
  <c r="AK242" i="9"/>
  <c r="AJ242" i="9"/>
  <c r="AE242" i="9"/>
  <c r="AD242" i="9"/>
  <c r="AC242" i="9"/>
  <c r="BI242" i="9" s="1"/>
  <c r="AB242" i="9"/>
  <c r="Y242" i="9"/>
  <c r="GO242" i="9" s="1"/>
  <c r="GS242" i="9" s="1"/>
  <c r="X242" i="9"/>
  <c r="U242" i="9"/>
  <c r="BA242" i="9" s="1"/>
  <c r="T242" i="9"/>
  <c r="AZ242" i="9" s="1"/>
  <c r="BJ242" i="9" s="1"/>
  <c r="AF242" i="9" s="1"/>
  <c r="Q242" i="9"/>
  <c r="O242" i="9"/>
  <c r="N242" i="9"/>
  <c r="K242" i="9"/>
  <c r="J242" i="9"/>
  <c r="HI241" i="9"/>
  <c r="HE241" i="9"/>
  <c r="HC241" i="9"/>
  <c r="HG241" i="9" s="1"/>
  <c r="HB241" i="9"/>
  <c r="HF241" i="9" s="1"/>
  <c r="GU241" i="9"/>
  <c r="GM241" i="9"/>
  <c r="GL241" i="9"/>
  <c r="GK241" i="9"/>
  <c r="GH241" i="9"/>
  <c r="GE241" i="9"/>
  <c r="GD241" i="9"/>
  <c r="GC241" i="9"/>
  <c r="GB241" i="9"/>
  <c r="FY241" i="9"/>
  <c r="FX241" i="9"/>
  <c r="FU241" i="9"/>
  <c r="FT241" i="9"/>
  <c r="FH241" i="9"/>
  <c r="FE241" i="9"/>
  <c r="FD241" i="9"/>
  <c r="EW241" i="9"/>
  <c r="EV241" i="9"/>
  <c r="ES241" i="9"/>
  <c r="ER241" i="9"/>
  <c r="EX241" i="9" s="1"/>
  <c r="EZ241" i="9" s="1"/>
  <c r="EO241" i="9"/>
  <c r="EN241" i="9"/>
  <c r="EI241" i="9"/>
  <c r="EH241" i="9"/>
  <c r="EG241" i="9"/>
  <c r="FM241" i="9" s="1"/>
  <c r="EF241" i="9"/>
  <c r="FL241" i="9" s="1"/>
  <c r="EC241" i="9"/>
  <c r="FI241" i="9" s="1"/>
  <c r="FO241" i="9" s="1"/>
  <c r="EB241" i="9"/>
  <c r="DY241" i="9"/>
  <c r="DX241" i="9"/>
  <c r="DJ241" i="9"/>
  <c r="DA241" i="9"/>
  <c r="CZ241" i="9"/>
  <c r="CW241" i="9"/>
  <c r="DG241" i="9" s="1"/>
  <c r="CC241" i="9" s="1"/>
  <c r="DI241" i="9" s="1"/>
  <c r="CO241" i="9"/>
  <c r="CN241" i="9"/>
  <c r="CK241" i="9"/>
  <c r="GQ241" i="9" s="1"/>
  <c r="CJ241" i="9"/>
  <c r="CP241" i="9" s="1"/>
  <c r="CR241" i="9" s="1"/>
  <c r="CG241" i="9"/>
  <c r="CF241" i="9"/>
  <c r="CA241" i="9"/>
  <c r="BZ241" i="9"/>
  <c r="BY241" i="9"/>
  <c r="DE241" i="9" s="1"/>
  <c r="BX241" i="9"/>
  <c r="DD241" i="9" s="1"/>
  <c r="BU241" i="9"/>
  <c r="BT241" i="9"/>
  <c r="BQ241" i="9"/>
  <c r="BP241" i="9"/>
  <c r="CV241" i="9" s="1"/>
  <c r="BD241" i="9"/>
  <c r="BA241" i="9"/>
  <c r="AS241" i="9"/>
  <c r="AR241" i="9"/>
  <c r="AO241" i="9"/>
  <c r="AN241" i="9"/>
  <c r="AK241" i="9"/>
  <c r="AJ241" i="9"/>
  <c r="AE241" i="9"/>
  <c r="AD241" i="9"/>
  <c r="AC241" i="9"/>
  <c r="BI241" i="9" s="1"/>
  <c r="AB241" i="9"/>
  <c r="Y241" i="9"/>
  <c r="X241" i="9"/>
  <c r="U241" i="9"/>
  <c r="GG241" i="9" s="1"/>
  <c r="T241" i="9"/>
  <c r="O241" i="9"/>
  <c r="N241" i="9"/>
  <c r="K241" i="9"/>
  <c r="J241" i="9"/>
  <c r="HG240" i="9"/>
  <c r="HD240" i="9"/>
  <c r="HH240" i="9" s="1"/>
  <c r="HC240" i="9"/>
  <c r="HB240" i="9"/>
  <c r="HF240" i="9" s="1"/>
  <c r="GR240" i="9"/>
  <c r="GQ240" i="9"/>
  <c r="GP240" i="9"/>
  <c r="GN240" i="9"/>
  <c r="GM240" i="9"/>
  <c r="GL240" i="9"/>
  <c r="GT240" i="9" s="1"/>
  <c r="GE240" i="9"/>
  <c r="GI240" i="9" s="1"/>
  <c r="GD240" i="9"/>
  <c r="GC240" i="9"/>
  <c r="GB240" i="9"/>
  <c r="FY240" i="9"/>
  <c r="FX240" i="9"/>
  <c r="FU240" i="9"/>
  <c r="FT240" i="9"/>
  <c r="FL240" i="9"/>
  <c r="FI240" i="9"/>
  <c r="EY240" i="9"/>
  <c r="EX240" i="9"/>
  <c r="EZ240" i="9" s="1"/>
  <c r="EW240" i="9"/>
  <c r="EV240" i="9"/>
  <c r="ES240" i="9"/>
  <c r="ER240" i="9"/>
  <c r="EO240" i="9"/>
  <c r="EN240" i="9"/>
  <c r="EK240" i="9"/>
  <c r="EI240" i="9"/>
  <c r="EH240" i="9"/>
  <c r="EG240" i="9"/>
  <c r="FM240" i="9" s="1"/>
  <c r="EF240" i="9"/>
  <c r="EC240" i="9"/>
  <c r="EB240" i="9"/>
  <c r="FH240" i="9" s="1"/>
  <c r="DY240" i="9"/>
  <c r="FE240" i="9" s="1"/>
  <c r="FO240" i="9" s="1"/>
  <c r="FQ240" i="9" s="1"/>
  <c r="DX240" i="9"/>
  <c r="FD240" i="9" s="1"/>
  <c r="FN240" i="9" s="1"/>
  <c r="EJ240" i="9" s="1"/>
  <c r="DK240" i="9"/>
  <c r="DA240" i="9"/>
  <c r="CV240" i="9"/>
  <c r="CS240" i="9"/>
  <c r="CO240" i="9"/>
  <c r="CN240" i="9"/>
  <c r="CK240" i="9"/>
  <c r="CJ240" i="9"/>
  <c r="CG240" i="9"/>
  <c r="CF240" i="9"/>
  <c r="GH240" i="9" s="1"/>
  <c r="CA240" i="9"/>
  <c r="CQ240" i="9" s="1"/>
  <c r="BZ240" i="9"/>
  <c r="BY240" i="9"/>
  <c r="DE240" i="9" s="1"/>
  <c r="BX240" i="9"/>
  <c r="DD240" i="9" s="1"/>
  <c r="DF240" i="9" s="1"/>
  <c r="CB240" i="9" s="1"/>
  <c r="DH240" i="9" s="1"/>
  <c r="BU240" i="9"/>
  <c r="BT240" i="9"/>
  <c r="CZ240" i="9" s="1"/>
  <c r="BQ240" i="9"/>
  <c r="BP240" i="9"/>
  <c r="BI240" i="9"/>
  <c r="BH240" i="9"/>
  <c r="BE240" i="9"/>
  <c r="AW240" i="9"/>
  <c r="AU240" i="9"/>
  <c r="AT240" i="9"/>
  <c r="AV240" i="9" s="1"/>
  <c r="AS240" i="9"/>
  <c r="AR240" i="9"/>
  <c r="AO240" i="9"/>
  <c r="AN240" i="9"/>
  <c r="AK240" i="9"/>
  <c r="AJ240" i="9"/>
  <c r="AE240" i="9"/>
  <c r="AD240" i="9"/>
  <c r="DJ240" i="9" s="1"/>
  <c r="AC240" i="9"/>
  <c r="AB240" i="9"/>
  <c r="Y240" i="9"/>
  <c r="X240" i="9"/>
  <c r="BD240" i="9" s="1"/>
  <c r="U240" i="9"/>
  <c r="T240" i="9"/>
  <c r="O240" i="9"/>
  <c r="N240" i="9"/>
  <c r="K240" i="9"/>
  <c r="J240" i="9"/>
  <c r="HF239" i="9"/>
  <c r="HC239" i="9"/>
  <c r="HG239" i="9" s="1"/>
  <c r="HB239" i="9"/>
  <c r="GQ239" i="9"/>
  <c r="GO239" i="9"/>
  <c r="GN239" i="9"/>
  <c r="GM239" i="9"/>
  <c r="GL239" i="9"/>
  <c r="GE239" i="9"/>
  <c r="GI239" i="9" s="1"/>
  <c r="GD239" i="9"/>
  <c r="GC239" i="9"/>
  <c r="GB239" i="9"/>
  <c r="FY239" i="9"/>
  <c r="FX239" i="9"/>
  <c r="FU239" i="9"/>
  <c r="FT239" i="9"/>
  <c r="FI239" i="9"/>
  <c r="FH239" i="9"/>
  <c r="FE239" i="9"/>
  <c r="EX239" i="9"/>
  <c r="EW239" i="9"/>
  <c r="EV239" i="9"/>
  <c r="ES239" i="9"/>
  <c r="ER239" i="9"/>
  <c r="EO239" i="9"/>
  <c r="EN239" i="9"/>
  <c r="EI239" i="9"/>
  <c r="EH239" i="9"/>
  <c r="EG239" i="9"/>
  <c r="FM239" i="9" s="1"/>
  <c r="EF239" i="9"/>
  <c r="FL239" i="9" s="1"/>
  <c r="FN239" i="9" s="1"/>
  <c r="EJ239" i="9" s="1"/>
  <c r="EC239" i="9"/>
  <c r="EB239" i="9"/>
  <c r="DY239" i="9"/>
  <c r="DX239" i="9"/>
  <c r="FD239" i="9" s="1"/>
  <c r="DE239" i="9"/>
  <c r="DA239" i="9"/>
  <c r="CP239" i="9"/>
  <c r="CO239" i="9"/>
  <c r="CN239" i="9"/>
  <c r="CK239" i="9"/>
  <c r="CJ239" i="9"/>
  <c r="CG239" i="9"/>
  <c r="CF239" i="9"/>
  <c r="CA239" i="9"/>
  <c r="BZ239" i="9"/>
  <c r="DJ239" i="9" s="1"/>
  <c r="BY239" i="9"/>
  <c r="BX239" i="9"/>
  <c r="DD239" i="9" s="1"/>
  <c r="BU239" i="9"/>
  <c r="BT239" i="9"/>
  <c r="CZ239" i="9" s="1"/>
  <c r="DF239" i="9" s="1"/>
  <c r="CB239" i="9" s="1"/>
  <c r="DH239" i="9" s="1"/>
  <c r="BQ239" i="9"/>
  <c r="CW239" i="9" s="1"/>
  <c r="BP239" i="9"/>
  <c r="CV239" i="9" s="1"/>
  <c r="BH239" i="9"/>
  <c r="BE239" i="9"/>
  <c r="BD239" i="9"/>
  <c r="BA239" i="9"/>
  <c r="AZ239" i="9"/>
  <c r="BJ239" i="9" s="1"/>
  <c r="AF239" i="9" s="1"/>
  <c r="AT239" i="9"/>
  <c r="AV239" i="9" s="1"/>
  <c r="AS239" i="9"/>
  <c r="AR239" i="9"/>
  <c r="AO239" i="9"/>
  <c r="AN239" i="9"/>
  <c r="AK239" i="9"/>
  <c r="AJ239" i="9"/>
  <c r="AE239" i="9"/>
  <c r="AD239" i="9"/>
  <c r="AC239" i="9"/>
  <c r="AB239" i="9"/>
  <c r="HD239" i="9" s="1"/>
  <c r="HH239" i="9" s="1"/>
  <c r="Y239" i="9"/>
  <c r="X239" i="9"/>
  <c r="U239" i="9"/>
  <c r="T239" i="9"/>
  <c r="GF239" i="9" s="1"/>
  <c r="P239" i="9"/>
  <c r="O239" i="9"/>
  <c r="N239" i="9"/>
  <c r="K239" i="9"/>
  <c r="J239" i="9"/>
  <c r="HI238" i="9"/>
  <c r="HF238" i="9"/>
  <c r="HC238" i="9"/>
  <c r="HG238" i="9" s="1"/>
  <c r="HB238" i="9"/>
  <c r="GM238" i="9"/>
  <c r="GQ238" i="9" s="1"/>
  <c r="GL238" i="9"/>
  <c r="GE238" i="9"/>
  <c r="GI238" i="9" s="1"/>
  <c r="GD238" i="9"/>
  <c r="GC238" i="9"/>
  <c r="GB238" i="9"/>
  <c r="FY238" i="9"/>
  <c r="FX238" i="9"/>
  <c r="FU238" i="9"/>
  <c r="FT238" i="9"/>
  <c r="FE238" i="9"/>
  <c r="FD238" i="9"/>
  <c r="EW238" i="9"/>
  <c r="EV238" i="9"/>
  <c r="ES238" i="9"/>
  <c r="ER238" i="9"/>
  <c r="EO238" i="9"/>
  <c r="EN238" i="9"/>
  <c r="EI238" i="9"/>
  <c r="EY238" i="9" s="1"/>
  <c r="FA238" i="9" s="1"/>
  <c r="EH238" i="9"/>
  <c r="EG238" i="9"/>
  <c r="FM238" i="9" s="1"/>
  <c r="EF238" i="9"/>
  <c r="FL238" i="9" s="1"/>
  <c r="EC238" i="9"/>
  <c r="FI238" i="9" s="1"/>
  <c r="EB238" i="9"/>
  <c r="FH238" i="9" s="1"/>
  <c r="FN238" i="9" s="1"/>
  <c r="DY238" i="9"/>
  <c r="DX238" i="9"/>
  <c r="DK238" i="9"/>
  <c r="DA238" i="9"/>
  <c r="CZ238" i="9"/>
  <c r="CV238" i="9"/>
  <c r="CO238" i="9"/>
  <c r="CN238" i="9"/>
  <c r="CK238" i="9"/>
  <c r="CJ238" i="9"/>
  <c r="CG238" i="9"/>
  <c r="CF238" i="9"/>
  <c r="CA238" i="9"/>
  <c r="BZ238" i="9"/>
  <c r="BY238" i="9"/>
  <c r="DE238" i="9" s="1"/>
  <c r="BX238" i="9"/>
  <c r="BU238" i="9"/>
  <c r="BT238" i="9"/>
  <c r="BQ238" i="9"/>
  <c r="CW238" i="9" s="1"/>
  <c r="BP238" i="9"/>
  <c r="BE238" i="9"/>
  <c r="AZ238" i="9"/>
  <c r="AS238" i="9"/>
  <c r="AR238" i="9"/>
  <c r="AO238" i="9"/>
  <c r="AN238" i="9"/>
  <c r="AK238" i="9"/>
  <c r="AJ238" i="9"/>
  <c r="AE238" i="9"/>
  <c r="AD238" i="9"/>
  <c r="AT238" i="9" s="1"/>
  <c r="AV238" i="9" s="1"/>
  <c r="AC238" i="9"/>
  <c r="HE238" i="9" s="1"/>
  <c r="AB238" i="9"/>
  <c r="BH238" i="9" s="1"/>
  <c r="Y238" i="9"/>
  <c r="X238" i="9"/>
  <c r="U238" i="9"/>
  <c r="T238" i="9"/>
  <c r="GF238" i="9" s="1"/>
  <c r="O238" i="9"/>
  <c r="N238" i="9"/>
  <c r="K238" i="9"/>
  <c r="J238" i="9"/>
  <c r="HF237" i="9"/>
  <c r="HE237" i="9"/>
  <c r="HI237" i="9" s="1"/>
  <c r="HC237" i="9"/>
  <c r="HG237" i="9" s="1"/>
  <c r="HB237" i="9"/>
  <c r="GU237" i="9"/>
  <c r="GS237" i="9"/>
  <c r="GQ237" i="9"/>
  <c r="GO237" i="9"/>
  <c r="GM237" i="9"/>
  <c r="GL237" i="9"/>
  <c r="GF237" i="9"/>
  <c r="GE237" i="9"/>
  <c r="GD237" i="9"/>
  <c r="GC237" i="9"/>
  <c r="GB237" i="9"/>
  <c r="FY237" i="9"/>
  <c r="FX237" i="9"/>
  <c r="FU237" i="9"/>
  <c r="FT237" i="9"/>
  <c r="FM237" i="9"/>
  <c r="FI237" i="9"/>
  <c r="FH237" i="9"/>
  <c r="EW237" i="9"/>
  <c r="EV237" i="9"/>
  <c r="ES237" i="9"/>
  <c r="ER237" i="9"/>
  <c r="EO237" i="9"/>
  <c r="EN237" i="9"/>
  <c r="EI237" i="9"/>
  <c r="EH237" i="9"/>
  <c r="EG237" i="9"/>
  <c r="EF237" i="9"/>
  <c r="FL237" i="9" s="1"/>
  <c r="EC237" i="9"/>
  <c r="EB237" i="9"/>
  <c r="DY237" i="9"/>
  <c r="FE237" i="9" s="1"/>
  <c r="FO237" i="9" s="1"/>
  <c r="EK237" i="9" s="1"/>
  <c r="DX237" i="9"/>
  <c r="FD237" i="9" s="1"/>
  <c r="FN237" i="9" s="1"/>
  <c r="EJ237" i="9" s="1"/>
  <c r="DJ237" i="9"/>
  <c r="DE237" i="9"/>
  <c r="DD237" i="9"/>
  <c r="CV237" i="9"/>
  <c r="DF237" i="9" s="1"/>
  <c r="CB237" i="9" s="1"/>
  <c r="DH237" i="9" s="1"/>
  <c r="CR237" i="9"/>
  <c r="CQ237" i="9"/>
  <c r="CS237" i="9" s="1"/>
  <c r="CO237" i="9"/>
  <c r="CN237" i="9"/>
  <c r="CK237" i="9"/>
  <c r="CJ237" i="9"/>
  <c r="CG237" i="9"/>
  <c r="GI237" i="9" s="1"/>
  <c r="CF237" i="9"/>
  <c r="CA237" i="9"/>
  <c r="BZ237" i="9"/>
  <c r="CP237" i="9" s="1"/>
  <c r="BY237" i="9"/>
  <c r="BX237" i="9"/>
  <c r="BU237" i="9"/>
  <c r="DA237" i="9" s="1"/>
  <c r="BT237" i="9"/>
  <c r="CZ237" i="9" s="1"/>
  <c r="BQ237" i="9"/>
  <c r="BP237" i="9"/>
  <c r="BI237" i="9"/>
  <c r="BE237" i="9"/>
  <c r="AZ237" i="9"/>
  <c r="AS237" i="9"/>
  <c r="AR237" i="9"/>
  <c r="AO237" i="9"/>
  <c r="AN237" i="9"/>
  <c r="GP237" i="9" s="1"/>
  <c r="AK237" i="9"/>
  <c r="AJ237" i="9"/>
  <c r="AE237" i="9"/>
  <c r="AD237" i="9"/>
  <c r="AC237" i="9"/>
  <c r="AB237" i="9"/>
  <c r="Y237" i="9"/>
  <c r="X237" i="9"/>
  <c r="U237" i="9"/>
  <c r="BA237" i="9" s="1"/>
  <c r="T237" i="9"/>
  <c r="O237" i="9"/>
  <c r="N237" i="9"/>
  <c r="K237" i="9"/>
  <c r="J237" i="9"/>
  <c r="HC236" i="9"/>
  <c r="HG236" i="9" s="1"/>
  <c r="HB236" i="9"/>
  <c r="HF236" i="9" s="1"/>
  <c r="GP236" i="9"/>
  <c r="GN236" i="9"/>
  <c r="GM236" i="9"/>
  <c r="GL236" i="9"/>
  <c r="GT236" i="9" s="1"/>
  <c r="GX236" i="9" s="1"/>
  <c r="GE236" i="9"/>
  <c r="GD236" i="9"/>
  <c r="GH236" i="9" s="1"/>
  <c r="GC236" i="9"/>
  <c r="GB236" i="9"/>
  <c r="FY236" i="9"/>
  <c r="FX236" i="9"/>
  <c r="FU236" i="9"/>
  <c r="FT236" i="9"/>
  <c r="FM236" i="9"/>
  <c r="FO236" i="9" s="1"/>
  <c r="FI236" i="9"/>
  <c r="FH236" i="9"/>
  <c r="FE236" i="9"/>
  <c r="FD236" i="9"/>
  <c r="EW236" i="9"/>
  <c r="EV236" i="9"/>
  <c r="ES236" i="9"/>
  <c r="ER236" i="9"/>
  <c r="EO236" i="9"/>
  <c r="EN236" i="9"/>
  <c r="EI236" i="9"/>
  <c r="EH236" i="9"/>
  <c r="EG236" i="9"/>
  <c r="EF236" i="9"/>
  <c r="FL236" i="9" s="1"/>
  <c r="EC236" i="9"/>
  <c r="EB236" i="9"/>
  <c r="DY236" i="9"/>
  <c r="DX236" i="9"/>
  <c r="DD236" i="9"/>
  <c r="CZ236" i="9"/>
  <c r="CO236" i="9"/>
  <c r="CN236" i="9"/>
  <c r="CK236" i="9"/>
  <c r="CJ236" i="9"/>
  <c r="CG236" i="9"/>
  <c r="GI236" i="9" s="1"/>
  <c r="CF236" i="9"/>
  <c r="CA236" i="9"/>
  <c r="CQ236" i="9" s="1"/>
  <c r="CS236" i="9" s="1"/>
  <c r="BZ236" i="9"/>
  <c r="BY236" i="9"/>
  <c r="DE236" i="9" s="1"/>
  <c r="BX236" i="9"/>
  <c r="BU236" i="9"/>
  <c r="DA236" i="9" s="1"/>
  <c r="BT236" i="9"/>
  <c r="BQ236" i="9"/>
  <c r="GG236" i="9" s="1"/>
  <c r="GK236" i="9" s="1"/>
  <c r="BP236" i="9"/>
  <c r="CV236" i="9" s="1"/>
  <c r="BI236" i="9"/>
  <c r="BD236" i="9"/>
  <c r="BA236" i="9"/>
  <c r="AZ236" i="9"/>
  <c r="AS236" i="9"/>
  <c r="AU236" i="9" s="1"/>
  <c r="AR236" i="9"/>
  <c r="AO236" i="9"/>
  <c r="AN236" i="9"/>
  <c r="AK236" i="9"/>
  <c r="AJ236" i="9"/>
  <c r="AE236" i="9"/>
  <c r="AD236" i="9"/>
  <c r="AC236" i="9"/>
  <c r="AB236" i="9"/>
  <c r="Y236" i="9"/>
  <c r="GO236" i="9" s="1"/>
  <c r="X236" i="9"/>
  <c r="U236" i="9"/>
  <c r="T236" i="9"/>
  <c r="O236" i="9"/>
  <c r="N236" i="9"/>
  <c r="K236" i="9"/>
  <c r="J236" i="9"/>
  <c r="HH235" i="9"/>
  <c r="HG235" i="9"/>
  <c r="HE235" i="9"/>
  <c r="HI235" i="9" s="1"/>
  <c r="HC235" i="9"/>
  <c r="HB235" i="9"/>
  <c r="HF235" i="9" s="1"/>
  <c r="GU235" i="9"/>
  <c r="GY235" i="9" s="1"/>
  <c r="GQ235" i="9"/>
  <c r="GM235" i="9"/>
  <c r="GL235" i="9"/>
  <c r="GI235" i="9"/>
  <c r="GH235" i="9"/>
  <c r="GE235" i="9"/>
  <c r="GD235" i="9"/>
  <c r="GC235" i="9"/>
  <c r="GB235" i="9"/>
  <c r="FY235" i="9"/>
  <c r="FX235" i="9"/>
  <c r="FU235" i="9"/>
  <c r="FT235" i="9"/>
  <c r="FM235" i="9"/>
  <c r="FH235" i="9"/>
  <c r="EY235" i="9"/>
  <c r="FA235" i="9" s="1"/>
  <c r="EW235" i="9"/>
  <c r="EV235" i="9"/>
  <c r="ES235" i="9"/>
  <c r="ER235" i="9"/>
  <c r="EX235" i="9" s="1"/>
  <c r="EZ235" i="9" s="1"/>
  <c r="EO235" i="9"/>
  <c r="EN235" i="9"/>
  <c r="EI235" i="9"/>
  <c r="EH235" i="9"/>
  <c r="EG235" i="9"/>
  <c r="EF235" i="9"/>
  <c r="FL235" i="9" s="1"/>
  <c r="EC235" i="9"/>
  <c r="FI235" i="9" s="1"/>
  <c r="EB235" i="9"/>
  <c r="DY235" i="9"/>
  <c r="FE235" i="9" s="1"/>
  <c r="DX235" i="9"/>
  <c r="FD235" i="9" s="1"/>
  <c r="DJ235" i="9"/>
  <c r="DH235" i="9"/>
  <c r="CW235" i="9"/>
  <c r="CO235" i="9"/>
  <c r="CN235" i="9"/>
  <c r="CK235" i="9"/>
  <c r="CJ235" i="9"/>
  <c r="CP235" i="9" s="1"/>
  <c r="CG235" i="9"/>
  <c r="CQ235" i="9" s="1"/>
  <c r="CS235" i="9" s="1"/>
  <c r="CF235" i="9"/>
  <c r="CA235" i="9"/>
  <c r="BZ235" i="9"/>
  <c r="BY235" i="9"/>
  <c r="DE235" i="9" s="1"/>
  <c r="BX235" i="9"/>
  <c r="DD235" i="9" s="1"/>
  <c r="BU235" i="9"/>
  <c r="BT235" i="9"/>
  <c r="CZ235" i="9" s="1"/>
  <c r="BQ235" i="9"/>
  <c r="BP235" i="9"/>
  <c r="CV235" i="9" s="1"/>
  <c r="DF235" i="9" s="1"/>
  <c r="CB235" i="9" s="1"/>
  <c r="BI235" i="9"/>
  <c r="BH235" i="9"/>
  <c r="BD235" i="9"/>
  <c r="AZ235" i="9"/>
  <c r="AU235" i="9"/>
  <c r="AS235" i="9"/>
  <c r="AR235" i="9"/>
  <c r="AO235" i="9"/>
  <c r="AN235" i="9"/>
  <c r="AT235" i="9" s="1"/>
  <c r="AV235" i="9" s="1"/>
  <c r="AK235" i="9"/>
  <c r="AJ235" i="9"/>
  <c r="AE235" i="9"/>
  <c r="DK235" i="9" s="1"/>
  <c r="AD235" i="9"/>
  <c r="AC235" i="9"/>
  <c r="AB235" i="9"/>
  <c r="HD235" i="9" s="1"/>
  <c r="Y235" i="9"/>
  <c r="BE235" i="9" s="1"/>
  <c r="X235" i="9"/>
  <c r="U235" i="9"/>
  <c r="T235" i="9"/>
  <c r="O235" i="9"/>
  <c r="N235" i="9"/>
  <c r="K235" i="9"/>
  <c r="J235" i="9"/>
  <c r="HG234" i="9"/>
  <c r="HF234" i="9"/>
  <c r="HE234" i="9"/>
  <c r="HI234" i="9" s="1"/>
  <c r="HD234" i="9"/>
  <c r="HH234" i="9" s="1"/>
  <c r="HC234" i="9"/>
  <c r="HB234" i="9"/>
  <c r="GT234" i="9"/>
  <c r="GX234" i="9" s="1"/>
  <c r="GR234" i="9"/>
  <c r="GP234" i="9"/>
  <c r="GN234" i="9"/>
  <c r="GM234" i="9"/>
  <c r="GL234" i="9"/>
  <c r="GF234" i="9"/>
  <c r="GV234" i="9" s="1"/>
  <c r="GZ234" i="9" s="1"/>
  <c r="GE234" i="9"/>
  <c r="GD234" i="9"/>
  <c r="GC234" i="9"/>
  <c r="GB234" i="9"/>
  <c r="FY234" i="9"/>
  <c r="FX234" i="9"/>
  <c r="FU234" i="9"/>
  <c r="FT234" i="9"/>
  <c r="P234" i="9" s="1"/>
  <c r="FO234" i="9"/>
  <c r="EK234" i="9" s="1"/>
  <c r="FL234" i="9"/>
  <c r="FH234" i="9"/>
  <c r="EW234" i="9"/>
  <c r="EV234" i="9"/>
  <c r="ES234" i="9"/>
  <c r="ER234" i="9"/>
  <c r="EO234" i="9"/>
  <c r="EN234" i="9"/>
  <c r="EI234" i="9"/>
  <c r="EH234" i="9"/>
  <c r="EG234" i="9"/>
  <c r="FM234" i="9" s="1"/>
  <c r="EF234" i="9"/>
  <c r="EC234" i="9"/>
  <c r="FI234" i="9" s="1"/>
  <c r="EB234" i="9"/>
  <c r="DY234" i="9"/>
  <c r="FE234" i="9" s="1"/>
  <c r="DX234" i="9"/>
  <c r="FD234" i="9" s="1"/>
  <c r="DE234" i="9"/>
  <c r="DD234" i="9"/>
  <c r="CW234" i="9"/>
  <c r="CP234" i="9"/>
  <c r="CR234" i="9" s="1"/>
  <c r="CO234" i="9"/>
  <c r="CN234" i="9"/>
  <c r="CK234" i="9"/>
  <c r="CJ234" i="9"/>
  <c r="CG234" i="9"/>
  <c r="CF234" i="9"/>
  <c r="GH234" i="9" s="1"/>
  <c r="CA234" i="9"/>
  <c r="BZ234" i="9"/>
  <c r="BY234" i="9"/>
  <c r="BX234" i="9"/>
  <c r="BU234" i="9"/>
  <c r="DA234" i="9" s="1"/>
  <c r="DG234" i="9" s="1"/>
  <c r="CC234" i="9" s="1"/>
  <c r="DI234" i="9" s="1"/>
  <c r="BT234" i="9"/>
  <c r="CZ234" i="9" s="1"/>
  <c r="BQ234" i="9"/>
  <c r="BP234" i="9"/>
  <c r="CV234" i="9" s="1"/>
  <c r="BH234" i="9"/>
  <c r="BE234" i="9"/>
  <c r="BD234" i="9"/>
  <c r="AS234" i="9"/>
  <c r="AR234" i="9"/>
  <c r="AO234" i="9"/>
  <c r="AN234" i="9"/>
  <c r="AK234" i="9"/>
  <c r="GI234" i="9" s="1"/>
  <c r="AJ234" i="9"/>
  <c r="AE234" i="9"/>
  <c r="AD234" i="9"/>
  <c r="AC234" i="9"/>
  <c r="BI234" i="9" s="1"/>
  <c r="AB234" i="9"/>
  <c r="Y234" i="9"/>
  <c r="X234" i="9"/>
  <c r="U234" i="9"/>
  <c r="GG234" i="9" s="1"/>
  <c r="GK234" i="9" s="1"/>
  <c r="T234" i="9"/>
  <c r="AZ234" i="9" s="1"/>
  <c r="Q234" i="9"/>
  <c r="O234" i="9"/>
  <c r="N234" i="9"/>
  <c r="K234" i="9"/>
  <c r="J234" i="9"/>
  <c r="HC233" i="9"/>
  <c r="HG233" i="9" s="1"/>
  <c r="HB233" i="9"/>
  <c r="HF233" i="9" s="1"/>
  <c r="GO233" i="9"/>
  <c r="GS233" i="9" s="1"/>
  <c r="GM233" i="9"/>
  <c r="GU233" i="9" s="1"/>
  <c r="GL233" i="9"/>
  <c r="GK233" i="9"/>
  <c r="GE233" i="9"/>
  <c r="GD233" i="9"/>
  <c r="GH233" i="9" s="1"/>
  <c r="GC233" i="9"/>
  <c r="GB233" i="9"/>
  <c r="FY233" i="9"/>
  <c r="FX233" i="9"/>
  <c r="FU233" i="9"/>
  <c r="FT233" i="9"/>
  <c r="FO233" i="9"/>
  <c r="FH233" i="9"/>
  <c r="FE233" i="9"/>
  <c r="EX233" i="9"/>
  <c r="EZ233" i="9" s="1"/>
  <c r="EW233" i="9"/>
  <c r="EV233" i="9"/>
  <c r="ES233" i="9"/>
  <c r="ER233" i="9"/>
  <c r="EO233" i="9"/>
  <c r="EN233" i="9"/>
  <c r="EI233" i="9"/>
  <c r="EH233" i="9"/>
  <c r="EG233" i="9"/>
  <c r="FM233" i="9" s="1"/>
  <c r="EF233" i="9"/>
  <c r="FL233" i="9" s="1"/>
  <c r="EC233" i="9"/>
  <c r="FI233" i="9" s="1"/>
  <c r="EB233" i="9"/>
  <c r="DY233" i="9"/>
  <c r="DX233" i="9"/>
  <c r="FD233" i="9" s="1"/>
  <c r="FN233" i="9" s="1"/>
  <c r="EJ233" i="9" s="1"/>
  <c r="DK233" i="9"/>
  <c r="DI233" i="9"/>
  <c r="DD233" i="9"/>
  <c r="DA233" i="9"/>
  <c r="CW233" i="9"/>
  <c r="DG233" i="9" s="1"/>
  <c r="CC233" i="9" s="1"/>
  <c r="CV233" i="9"/>
  <c r="DF233" i="9" s="1"/>
  <c r="CB233" i="9" s="1"/>
  <c r="DH233" i="9" s="1"/>
  <c r="CO233" i="9"/>
  <c r="CN233" i="9"/>
  <c r="CK233" i="9"/>
  <c r="CJ233" i="9"/>
  <c r="CG233" i="9"/>
  <c r="CF233" i="9"/>
  <c r="CA233" i="9"/>
  <c r="BZ233" i="9"/>
  <c r="BY233" i="9"/>
  <c r="DE233" i="9" s="1"/>
  <c r="BX233" i="9"/>
  <c r="BU233" i="9"/>
  <c r="BT233" i="9"/>
  <c r="CZ233" i="9" s="1"/>
  <c r="BQ233" i="9"/>
  <c r="BP233" i="9"/>
  <c r="BA233" i="9"/>
  <c r="AV233" i="9"/>
  <c r="AS233" i="9"/>
  <c r="AR233" i="9"/>
  <c r="AO233" i="9"/>
  <c r="AN233" i="9"/>
  <c r="AT233" i="9" s="1"/>
  <c r="AK233" i="9"/>
  <c r="AJ233" i="9"/>
  <c r="AE233" i="9"/>
  <c r="AD233" i="9"/>
  <c r="AC233" i="9"/>
  <c r="BI233" i="9" s="1"/>
  <c r="AB233" i="9"/>
  <c r="Y233" i="9"/>
  <c r="BE233" i="9" s="1"/>
  <c r="X233" i="9"/>
  <c r="U233" i="9"/>
  <c r="GG233" i="9" s="1"/>
  <c r="T233" i="9"/>
  <c r="O233" i="9"/>
  <c r="N233" i="9"/>
  <c r="K233" i="9"/>
  <c r="J233" i="9"/>
  <c r="HG232" i="9"/>
  <c r="HD232" i="9"/>
  <c r="HH232" i="9" s="1"/>
  <c r="HC232" i="9"/>
  <c r="HB232" i="9"/>
  <c r="HF232" i="9" s="1"/>
  <c r="GM232" i="9"/>
  <c r="GU232" i="9" s="1"/>
  <c r="GL232" i="9"/>
  <c r="GP232" i="9" s="1"/>
  <c r="GE232" i="9"/>
  <c r="GD232" i="9"/>
  <c r="GC232" i="9"/>
  <c r="GB232" i="9"/>
  <c r="FY232" i="9"/>
  <c r="FX232" i="9"/>
  <c r="FU232" i="9"/>
  <c r="FT232" i="9"/>
  <c r="FO232" i="9"/>
  <c r="EK232" i="9" s="1"/>
  <c r="FM232" i="9"/>
  <c r="FL232" i="9"/>
  <c r="FI232" i="9"/>
  <c r="EY232" i="9"/>
  <c r="EW232" i="9"/>
  <c r="EV232" i="9"/>
  <c r="ES232" i="9"/>
  <c r="ER232" i="9"/>
  <c r="EO232" i="9"/>
  <c r="EN232" i="9"/>
  <c r="GH232" i="9" s="1"/>
  <c r="EI232" i="9"/>
  <c r="FQ232" i="9" s="1"/>
  <c r="EH232" i="9"/>
  <c r="EX232" i="9" s="1"/>
  <c r="EZ232" i="9" s="1"/>
  <c r="EG232" i="9"/>
  <c r="EF232" i="9"/>
  <c r="EC232" i="9"/>
  <c r="EB232" i="9"/>
  <c r="FH232" i="9" s="1"/>
  <c r="FN232" i="9" s="1"/>
  <c r="EJ232" i="9" s="1"/>
  <c r="DY232" i="9"/>
  <c r="FE232" i="9" s="1"/>
  <c r="DX232" i="9"/>
  <c r="FD232" i="9" s="1"/>
  <c r="DF232" i="9"/>
  <c r="CB232" i="9" s="1"/>
  <c r="DH232" i="9" s="1"/>
  <c r="DE232" i="9"/>
  <c r="DD232" i="9"/>
  <c r="DA232" i="9"/>
  <c r="CW232" i="9"/>
  <c r="CP232" i="9"/>
  <c r="CR232" i="9" s="1"/>
  <c r="CO232" i="9"/>
  <c r="CN232" i="9"/>
  <c r="CK232" i="9"/>
  <c r="CJ232" i="9"/>
  <c r="CG232" i="9"/>
  <c r="CF232" i="9"/>
  <c r="CA232" i="9"/>
  <c r="BZ232" i="9"/>
  <c r="BY232" i="9"/>
  <c r="BX232" i="9"/>
  <c r="BU232" i="9"/>
  <c r="BT232" i="9"/>
  <c r="CZ232" i="9" s="1"/>
  <c r="BQ232" i="9"/>
  <c r="BP232" i="9"/>
  <c r="CV232" i="9" s="1"/>
  <c r="BJ232" i="9"/>
  <c r="AF232" i="9" s="1"/>
  <c r="BH232" i="9"/>
  <c r="BD232" i="9"/>
  <c r="BA232" i="9"/>
  <c r="AT232" i="9"/>
  <c r="AV232" i="9" s="1"/>
  <c r="AS232" i="9"/>
  <c r="AR232" i="9"/>
  <c r="AO232" i="9"/>
  <c r="GQ232" i="9" s="1"/>
  <c r="AN232" i="9"/>
  <c r="AK232" i="9"/>
  <c r="AJ232" i="9"/>
  <c r="AE232" i="9"/>
  <c r="AD232" i="9"/>
  <c r="DJ232" i="9" s="1"/>
  <c r="AC232" i="9"/>
  <c r="AB232" i="9"/>
  <c r="Y232" i="9"/>
  <c r="X232" i="9"/>
  <c r="GN232" i="9" s="1"/>
  <c r="GR232" i="9" s="1"/>
  <c r="U232" i="9"/>
  <c r="T232" i="9"/>
  <c r="AZ232" i="9" s="1"/>
  <c r="O232" i="9"/>
  <c r="N232" i="9"/>
  <c r="K232" i="9"/>
  <c r="J232" i="9"/>
  <c r="HG231" i="9"/>
  <c r="HF231" i="9"/>
  <c r="HD231" i="9"/>
  <c r="HH231" i="9" s="1"/>
  <c r="HC231" i="9"/>
  <c r="HB231" i="9"/>
  <c r="GN231" i="9"/>
  <c r="GM231" i="9"/>
  <c r="GQ231" i="9" s="1"/>
  <c r="GL231" i="9"/>
  <c r="GE231" i="9"/>
  <c r="GD231" i="9"/>
  <c r="GC231" i="9"/>
  <c r="GB231" i="9"/>
  <c r="FY231" i="9"/>
  <c r="FX231" i="9"/>
  <c r="FU231" i="9"/>
  <c r="FT231" i="9"/>
  <c r="FL231" i="9"/>
  <c r="FE231" i="9"/>
  <c r="FO231" i="9" s="1"/>
  <c r="EK231" i="9" s="1"/>
  <c r="FD231" i="9"/>
  <c r="FN231" i="9" s="1"/>
  <c r="EW231" i="9"/>
  <c r="EV231" i="9"/>
  <c r="ES231" i="9"/>
  <c r="ER231" i="9"/>
  <c r="EO231" i="9"/>
  <c r="EN231" i="9"/>
  <c r="EX231" i="9" s="1"/>
  <c r="EI231" i="9"/>
  <c r="EH231" i="9"/>
  <c r="EG231" i="9"/>
  <c r="FM231" i="9" s="1"/>
  <c r="EF231" i="9"/>
  <c r="EC231" i="9"/>
  <c r="FI231" i="9" s="1"/>
  <c r="EB231" i="9"/>
  <c r="FH231" i="9" s="1"/>
  <c r="DY231" i="9"/>
  <c r="DX231" i="9"/>
  <c r="DK231" i="9"/>
  <c r="DF231" i="9"/>
  <c r="CB231" i="9" s="1"/>
  <c r="DH231" i="9" s="1"/>
  <c r="DE231" i="9"/>
  <c r="DD231" i="9"/>
  <c r="DA231" i="9"/>
  <c r="CQ231" i="9"/>
  <c r="CO231" i="9"/>
  <c r="CN231" i="9"/>
  <c r="CK231" i="9"/>
  <c r="CJ231" i="9"/>
  <c r="CG231" i="9"/>
  <c r="CF231" i="9"/>
  <c r="CA231" i="9"/>
  <c r="BZ231" i="9"/>
  <c r="DJ231" i="9" s="1"/>
  <c r="BY231" i="9"/>
  <c r="BX231" i="9"/>
  <c r="BU231" i="9"/>
  <c r="BT231" i="9"/>
  <c r="CZ231" i="9" s="1"/>
  <c r="BQ231" i="9"/>
  <c r="BP231" i="9"/>
  <c r="CV231" i="9" s="1"/>
  <c r="BE231" i="9"/>
  <c r="BD231" i="9"/>
  <c r="BA231" i="9"/>
  <c r="AS231" i="9"/>
  <c r="AR231" i="9"/>
  <c r="AO231" i="9"/>
  <c r="AN231" i="9"/>
  <c r="AK231" i="9"/>
  <c r="AJ231" i="9"/>
  <c r="AT231" i="9" s="1"/>
  <c r="AV231" i="9" s="1"/>
  <c r="AE231" i="9"/>
  <c r="AD231" i="9"/>
  <c r="AC231" i="9"/>
  <c r="AB231" i="9"/>
  <c r="BH231" i="9" s="1"/>
  <c r="Y231" i="9"/>
  <c r="Q231" i="9" s="1"/>
  <c r="X231" i="9"/>
  <c r="U231" i="9"/>
  <c r="T231" i="9"/>
  <c r="P231" i="9" s="1"/>
  <c r="O231" i="9"/>
  <c r="N231" i="9"/>
  <c r="K231" i="9"/>
  <c r="J231" i="9"/>
  <c r="HG230" i="9"/>
  <c r="HF230" i="9"/>
  <c r="HC230" i="9"/>
  <c r="HB230" i="9"/>
  <c r="GT230" i="9"/>
  <c r="GN230" i="9"/>
  <c r="GM230" i="9"/>
  <c r="GL230" i="9"/>
  <c r="GE230" i="9"/>
  <c r="GD230" i="9"/>
  <c r="GC230" i="9"/>
  <c r="GB230" i="9"/>
  <c r="FY230" i="9"/>
  <c r="FX230" i="9"/>
  <c r="FU230" i="9"/>
  <c r="FT230" i="9"/>
  <c r="FM230" i="9"/>
  <c r="EZ230" i="9"/>
  <c r="EW230" i="9"/>
  <c r="EV230" i="9"/>
  <c r="ES230" i="9"/>
  <c r="ER230" i="9"/>
  <c r="EX230" i="9" s="1"/>
  <c r="EO230" i="9"/>
  <c r="EN230" i="9"/>
  <c r="EI230" i="9"/>
  <c r="EH230" i="9"/>
  <c r="EG230" i="9"/>
  <c r="EF230" i="9"/>
  <c r="FL230" i="9" s="1"/>
  <c r="EC230" i="9"/>
  <c r="FI230" i="9" s="1"/>
  <c r="FO230" i="9" s="1"/>
  <c r="EB230" i="9"/>
  <c r="FH230" i="9" s="1"/>
  <c r="DY230" i="9"/>
  <c r="FE230" i="9" s="1"/>
  <c r="DX230" i="9"/>
  <c r="FD230" i="9" s="1"/>
  <c r="FN230" i="9" s="1"/>
  <c r="DE230" i="9"/>
  <c r="CW230" i="9"/>
  <c r="CV230" i="9"/>
  <c r="CQ230" i="9"/>
  <c r="CS230" i="9" s="1"/>
  <c r="CO230" i="9"/>
  <c r="CN230" i="9"/>
  <c r="CK230" i="9"/>
  <c r="CJ230" i="9"/>
  <c r="CG230" i="9"/>
  <c r="CF230" i="9"/>
  <c r="CA230" i="9"/>
  <c r="BZ230" i="9"/>
  <c r="BY230" i="9"/>
  <c r="BX230" i="9"/>
  <c r="BU230" i="9"/>
  <c r="BT230" i="9"/>
  <c r="CZ230" i="9" s="1"/>
  <c r="BQ230" i="9"/>
  <c r="BP230" i="9"/>
  <c r="BI230" i="9"/>
  <c r="BH230" i="9"/>
  <c r="BE230" i="9"/>
  <c r="AS230" i="9"/>
  <c r="AR230" i="9"/>
  <c r="AO230" i="9"/>
  <c r="AN230" i="9"/>
  <c r="AK230" i="9"/>
  <c r="AJ230" i="9"/>
  <c r="AE230" i="9"/>
  <c r="DK230" i="9" s="1"/>
  <c r="AD230" i="9"/>
  <c r="DJ230" i="9" s="1"/>
  <c r="AC230" i="9"/>
  <c r="AB230" i="9"/>
  <c r="Y230" i="9"/>
  <c r="X230" i="9"/>
  <c r="U230" i="9"/>
  <c r="T230" i="9"/>
  <c r="O230" i="9"/>
  <c r="N230" i="9"/>
  <c r="K230" i="9"/>
  <c r="J230" i="9"/>
  <c r="HF229" i="9"/>
  <c r="HE229" i="9"/>
  <c r="HI229" i="9" s="1"/>
  <c r="HC229" i="9"/>
  <c r="HG229" i="9" s="1"/>
  <c r="HB229" i="9"/>
  <c r="GO229" i="9"/>
  <c r="GS229" i="9" s="1"/>
  <c r="GM229" i="9"/>
  <c r="GL229" i="9"/>
  <c r="GH229" i="9"/>
  <c r="GE229" i="9"/>
  <c r="GI229" i="9" s="1"/>
  <c r="GD229" i="9"/>
  <c r="GC229" i="9"/>
  <c r="GB229" i="9"/>
  <c r="FY229" i="9"/>
  <c r="FX229" i="9"/>
  <c r="FU229" i="9"/>
  <c r="FT229" i="9"/>
  <c r="FI229" i="9"/>
  <c r="FO229" i="9" s="1"/>
  <c r="EK229" i="9" s="1"/>
  <c r="FH229" i="9"/>
  <c r="FE229" i="9"/>
  <c r="EW229" i="9"/>
  <c r="EV229" i="9"/>
  <c r="ES229" i="9"/>
  <c r="ER229" i="9"/>
  <c r="EX229" i="9" s="1"/>
  <c r="EO229" i="9"/>
  <c r="EN229" i="9"/>
  <c r="EI229" i="9"/>
  <c r="EH229" i="9"/>
  <c r="EG229" i="9"/>
  <c r="FM229" i="9" s="1"/>
  <c r="EF229" i="9"/>
  <c r="FL229" i="9" s="1"/>
  <c r="EC229" i="9"/>
  <c r="EB229" i="9"/>
  <c r="DY229" i="9"/>
  <c r="DX229" i="9"/>
  <c r="FD229" i="9" s="1"/>
  <c r="FN229" i="9" s="1"/>
  <c r="DE229" i="9"/>
  <c r="DD229" i="9"/>
  <c r="DA229" i="9"/>
  <c r="CQ229" i="9"/>
  <c r="CO229" i="9"/>
  <c r="CN229" i="9"/>
  <c r="CK229" i="9"/>
  <c r="CJ229" i="9"/>
  <c r="CG229" i="9"/>
  <c r="CF229" i="9"/>
  <c r="CA229" i="9"/>
  <c r="BZ229" i="9"/>
  <c r="CP229" i="9" s="1"/>
  <c r="CR229" i="9" s="1"/>
  <c r="BY229" i="9"/>
  <c r="BX229" i="9"/>
  <c r="BU229" i="9"/>
  <c r="BT229" i="9"/>
  <c r="GN229" i="9" s="1"/>
  <c r="BQ229" i="9"/>
  <c r="BP229" i="9"/>
  <c r="CV229" i="9" s="1"/>
  <c r="BE229" i="9"/>
  <c r="BD229" i="9"/>
  <c r="BA229" i="9"/>
  <c r="AS229" i="9"/>
  <c r="AR229" i="9"/>
  <c r="AT229" i="9" s="1"/>
  <c r="AO229" i="9"/>
  <c r="AN229" i="9"/>
  <c r="AK229" i="9"/>
  <c r="AJ229" i="9"/>
  <c r="AE229" i="9"/>
  <c r="AD229" i="9"/>
  <c r="AC229" i="9"/>
  <c r="BI229" i="9" s="1"/>
  <c r="AB229" i="9"/>
  <c r="Y229" i="9"/>
  <c r="X229" i="9"/>
  <c r="U229" i="9"/>
  <c r="T229" i="9"/>
  <c r="GF229" i="9" s="1"/>
  <c r="O229" i="9"/>
  <c r="N229" i="9"/>
  <c r="K229" i="9"/>
  <c r="J229" i="9"/>
  <c r="HC228" i="9"/>
  <c r="HG228" i="9" s="1"/>
  <c r="HB228" i="9"/>
  <c r="HF228" i="9" s="1"/>
  <c r="GU228" i="9"/>
  <c r="GT228" i="9"/>
  <c r="GN228" i="9"/>
  <c r="GM228" i="9"/>
  <c r="GL228" i="9"/>
  <c r="GE228" i="9"/>
  <c r="GD228" i="9"/>
  <c r="GH228" i="9" s="1"/>
  <c r="GC228" i="9"/>
  <c r="GB228" i="9"/>
  <c r="FY228" i="9"/>
  <c r="FX228" i="9"/>
  <c r="FU228" i="9"/>
  <c r="FT228" i="9"/>
  <c r="FE228" i="9"/>
  <c r="FO228" i="9" s="1"/>
  <c r="FD228" i="9"/>
  <c r="EW228" i="9"/>
  <c r="EV228" i="9"/>
  <c r="ES228" i="9"/>
  <c r="ER228" i="9"/>
  <c r="EX228" i="9" s="1"/>
  <c r="EZ228" i="9" s="1"/>
  <c r="EO228" i="9"/>
  <c r="EY228" i="9" s="1"/>
  <c r="FA228" i="9" s="1"/>
  <c r="EN228" i="9"/>
  <c r="EI228" i="9"/>
  <c r="EH228" i="9"/>
  <c r="EG228" i="9"/>
  <c r="FM228" i="9" s="1"/>
  <c r="EF228" i="9"/>
  <c r="FL228" i="9" s="1"/>
  <c r="EC228" i="9"/>
  <c r="FI228" i="9" s="1"/>
  <c r="EB228" i="9"/>
  <c r="FH228" i="9" s="1"/>
  <c r="DY228" i="9"/>
  <c r="DX228" i="9"/>
  <c r="DJ228" i="9"/>
  <c r="DA228" i="9"/>
  <c r="CZ228" i="9"/>
  <c r="DF228" i="9" s="1"/>
  <c r="CB228" i="9" s="1"/>
  <c r="DH228" i="9" s="1"/>
  <c r="CW228" i="9"/>
  <c r="CV228" i="9"/>
  <c r="CO228" i="9"/>
  <c r="CN228" i="9"/>
  <c r="CK228" i="9"/>
  <c r="CJ228" i="9"/>
  <c r="CG228" i="9"/>
  <c r="CF228" i="9"/>
  <c r="CA228" i="9"/>
  <c r="BZ228" i="9"/>
  <c r="BY228" i="9"/>
  <c r="DE228" i="9" s="1"/>
  <c r="BX228" i="9"/>
  <c r="DD228" i="9" s="1"/>
  <c r="BU228" i="9"/>
  <c r="BT228" i="9"/>
  <c r="BQ228" i="9"/>
  <c r="BP228" i="9"/>
  <c r="BI228" i="9"/>
  <c r="AZ228" i="9"/>
  <c r="AS228" i="9"/>
  <c r="AR228" i="9"/>
  <c r="AO228" i="9"/>
  <c r="AU228" i="9" s="1"/>
  <c r="AW228" i="9" s="1"/>
  <c r="AN228" i="9"/>
  <c r="AT228" i="9" s="1"/>
  <c r="AV228" i="9" s="1"/>
  <c r="AK228" i="9"/>
  <c r="AJ228" i="9"/>
  <c r="AE228" i="9"/>
  <c r="AD228" i="9"/>
  <c r="AC228" i="9"/>
  <c r="AB228" i="9"/>
  <c r="BH228" i="9" s="1"/>
  <c r="Y228" i="9"/>
  <c r="X228" i="9"/>
  <c r="BD228" i="9" s="1"/>
  <c r="U228" i="9"/>
  <c r="T228" i="9"/>
  <c r="GF228" i="9" s="1"/>
  <c r="O228" i="9"/>
  <c r="N228" i="9"/>
  <c r="K228" i="9"/>
  <c r="J228" i="9"/>
  <c r="HH227" i="9"/>
  <c r="HG227" i="9"/>
  <c r="HF227" i="9"/>
  <c r="HE227" i="9"/>
  <c r="HI227" i="9" s="1"/>
  <c r="HC227" i="9"/>
  <c r="HB227" i="9"/>
  <c r="GQ227" i="9"/>
  <c r="GO227" i="9"/>
  <c r="GM227" i="9"/>
  <c r="GU227" i="9" s="1"/>
  <c r="GY227" i="9" s="1"/>
  <c r="GL227" i="9"/>
  <c r="GT227" i="9" s="1"/>
  <c r="GI227" i="9"/>
  <c r="GH227" i="9"/>
  <c r="GE227" i="9"/>
  <c r="GD227" i="9"/>
  <c r="GC227" i="9"/>
  <c r="GB227" i="9"/>
  <c r="FY227" i="9"/>
  <c r="FX227" i="9"/>
  <c r="FU227" i="9"/>
  <c r="FT227" i="9"/>
  <c r="FM227" i="9"/>
  <c r="FL227" i="9"/>
  <c r="FI227" i="9"/>
  <c r="EY227" i="9"/>
  <c r="EW227" i="9"/>
  <c r="EV227" i="9"/>
  <c r="EX227" i="9" s="1"/>
  <c r="ES227" i="9"/>
  <c r="ER227" i="9"/>
  <c r="EO227" i="9"/>
  <c r="EN227" i="9"/>
  <c r="EI227" i="9"/>
  <c r="EH227" i="9"/>
  <c r="EG227" i="9"/>
  <c r="EF227" i="9"/>
  <c r="EC227" i="9"/>
  <c r="EB227" i="9"/>
  <c r="FH227" i="9" s="1"/>
  <c r="DY227" i="9"/>
  <c r="FE227" i="9" s="1"/>
  <c r="DX227" i="9"/>
  <c r="DE227" i="9"/>
  <c r="DD227" i="9"/>
  <c r="DF227" i="9" s="1"/>
  <c r="CB227" i="9" s="1"/>
  <c r="DH227" i="9" s="1"/>
  <c r="CV227" i="9"/>
  <c r="CO227" i="9"/>
  <c r="CN227" i="9"/>
  <c r="CK227" i="9"/>
  <c r="CJ227" i="9"/>
  <c r="CG227" i="9"/>
  <c r="CF227" i="9"/>
  <c r="CA227" i="9"/>
  <c r="DK227" i="9" s="1"/>
  <c r="BZ227" i="9"/>
  <c r="BY227" i="9"/>
  <c r="BX227" i="9"/>
  <c r="HD227" i="9" s="1"/>
  <c r="BU227" i="9"/>
  <c r="DA227" i="9" s="1"/>
  <c r="DG227" i="9" s="1"/>
  <c r="CC227" i="9" s="1"/>
  <c r="DI227" i="9" s="1"/>
  <c r="BT227" i="9"/>
  <c r="CZ227" i="9" s="1"/>
  <c r="BQ227" i="9"/>
  <c r="CW227" i="9" s="1"/>
  <c r="BP227" i="9"/>
  <c r="BI227" i="9"/>
  <c r="BH227" i="9"/>
  <c r="BE227" i="9"/>
  <c r="BD227" i="9"/>
  <c r="AU227" i="9"/>
  <c r="AS227" i="9"/>
  <c r="AR227" i="9"/>
  <c r="AO227" i="9"/>
  <c r="AN227" i="9"/>
  <c r="AK227" i="9"/>
  <c r="AJ227" i="9"/>
  <c r="AE227" i="9"/>
  <c r="AW227" i="9" s="1"/>
  <c r="AD227" i="9"/>
  <c r="DJ227" i="9" s="1"/>
  <c r="AC227" i="9"/>
  <c r="AB227" i="9"/>
  <c r="Y227" i="9"/>
  <c r="X227" i="9"/>
  <c r="U227" i="9"/>
  <c r="T227" i="9"/>
  <c r="AZ227" i="9" s="1"/>
  <c r="O227" i="9"/>
  <c r="N227" i="9"/>
  <c r="K227" i="9"/>
  <c r="J227" i="9"/>
  <c r="HE226" i="9"/>
  <c r="HI226" i="9" s="1"/>
  <c r="HD226" i="9"/>
  <c r="HH226" i="9" s="1"/>
  <c r="HC226" i="9"/>
  <c r="HG226" i="9" s="1"/>
  <c r="HB226" i="9"/>
  <c r="HF226" i="9" s="1"/>
  <c r="GT226" i="9"/>
  <c r="GX226" i="9" s="1"/>
  <c r="GP226" i="9"/>
  <c r="GO226" i="9"/>
  <c r="GN226" i="9"/>
  <c r="GR226" i="9" s="1"/>
  <c r="GM226" i="9"/>
  <c r="GQ226" i="9" s="1"/>
  <c r="GL226" i="9"/>
  <c r="GF226" i="9"/>
  <c r="GV226" i="9" s="1"/>
  <c r="GZ226" i="9" s="1"/>
  <c r="GE226" i="9"/>
  <c r="GI226" i="9" s="1"/>
  <c r="GD226" i="9"/>
  <c r="GH226" i="9" s="1"/>
  <c r="GC226" i="9"/>
  <c r="GB226" i="9"/>
  <c r="FY226" i="9"/>
  <c r="FX226" i="9"/>
  <c r="FU226" i="9"/>
  <c r="FT226" i="9"/>
  <c r="FI226" i="9"/>
  <c r="FH226" i="9"/>
  <c r="FE226" i="9"/>
  <c r="FO226" i="9" s="1"/>
  <c r="FD226" i="9"/>
  <c r="EW226" i="9"/>
  <c r="EV226" i="9"/>
  <c r="ES226" i="9"/>
  <c r="ER226" i="9"/>
  <c r="EO226" i="9"/>
  <c r="EN226" i="9"/>
  <c r="EI226" i="9"/>
  <c r="EH226" i="9"/>
  <c r="EG226" i="9"/>
  <c r="FM226" i="9" s="1"/>
  <c r="EF226" i="9"/>
  <c r="FL226" i="9" s="1"/>
  <c r="EC226" i="9"/>
  <c r="EB226" i="9"/>
  <c r="DY226" i="9"/>
  <c r="DX226" i="9"/>
  <c r="DE226" i="9"/>
  <c r="DD226" i="9"/>
  <c r="DA226" i="9"/>
  <c r="CZ226" i="9"/>
  <c r="CP226" i="9"/>
  <c r="CO226" i="9"/>
  <c r="CN226" i="9"/>
  <c r="CK226" i="9"/>
  <c r="CJ226" i="9"/>
  <c r="CG226" i="9"/>
  <c r="CF226" i="9"/>
  <c r="CA226" i="9"/>
  <c r="BZ226" i="9"/>
  <c r="CR226" i="9" s="1"/>
  <c r="BY226" i="9"/>
  <c r="BX226" i="9"/>
  <c r="BU226" i="9"/>
  <c r="BT226" i="9"/>
  <c r="BQ226" i="9"/>
  <c r="BP226" i="9"/>
  <c r="CV226" i="9" s="1"/>
  <c r="DF226" i="9" s="1"/>
  <c r="CB226" i="9" s="1"/>
  <c r="DH226" i="9" s="1"/>
  <c r="BD226" i="9"/>
  <c r="BA226" i="9"/>
  <c r="BK226" i="9" s="1"/>
  <c r="AG226" i="9" s="1"/>
  <c r="AZ226" i="9"/>
  <c r="AW226" i="9"/>
  <c r="AS226" i="9"/>
  <c r="AR226" i="9"/>
  <c r="AO226" i="9"/>
  <c r="AN226" i="9"/>
  <c r="AK226" i="9"/>
  <c r="AJ226" i="9"/>
  <c r="AE226" i="9"/>
  <c r="AU226" i="9" s="1"/>
  <c r="AD226" i="9"/>
  <c r="AC226" i="9"/>
  <c r="BI226" i="9" s="1"/>
  <c r="AB226" i="9"/>
  <c r="BH226" i="9" s="1"/>
  <c r="Y226" i="9"/>
  <c r="BE226" i="9" s="1"/>
  <c r="X226" i="9"/>
  <c r="U226" i="9"/>
  <c r="T226" i="9"/>
  <c r="P226" i="9"/>
  <c r="O226" i="9"/>
  <c r="N226" i="9"/>
  <c r="K226" i="9"/>
  <c r="J226" i="9"/>
  <c r="HG225" i="9"/>
  <c r="HC225" i="9"/>
  <c r="HB225" i="9"/>
  <c r="HF225" i="9" s="1"/>
  <c r="GU225" i="9"/>
  <c r="GT225" i="9"/>
  <c r="GX225" i="9" s="1"/>
  <c r="GQ225" i="9"/>
  <c r="GM225" i="9"/>
  <c r="GL225" i="9"/>
  <c r="GG225" i="9"/>
  <c r="GK225" i="9" s="1"/>
  <c r="GE225" i="9"/>
  <c r="GD225" i="9"/>
  <c r="GH225" i="9" s="1"/>
  <c r="GC225" i="9"/>
  <c r="GB225" i="9"/>
  <c r="FY225" i="9"/>
  <c r="FX225" i="9"/>
  <c r="FU225" i="9"/>
  <c r="FT225" i="9"/>
  <c r="FM225" i="9"/>
  <c r="FD225" i="9"/>
  <c r="FN225" i="9" s="1"/>
  <c r="EX225" i="9"/>
  <c r="EZ225" i="9" s="1"/>
  <c r="EW225" i="9"/>
  <c r="EV225" i="9"/>
  <c r="ES225" i="9"/>
  <c r="ER225" i="9"/>
  <c r="EO225" i="9"/>
  <c r="EN225" i="9"/>
  <c r="EI225" i="9"/>
  <c r="EH225" i="9"/>
  <c r="EG225" i="9"/>
  <c r="EF225" i="9"/>
  <c r="FL225" i="9" s="1"/>
  <c r="EC225" i="9"/>
  <c r="FI225" i="9" s="1"/>
  <c r="EB225" i="9"/>
  <c r="FH225" i="9" s="1"/>
  <c r="DY225" i="9"/>
  <c r="FE225" i="9" s="1"/>
  <c r="FO225" i="9" s="1"/>
  <c r="EK225" i="9" s="1"/>
  <c r="DX225" i="9"/>
  <c r="CV225" i="9"/>
  <c r="CQ225" i="9"/>
  <c r="CS225" i="9" s="1"/>
  <c r="CO225" i="9"/>
  <c r="CN225" i="9"/>
  <c r="CK225" i="9"/>
  <c r="CJ225" i="9"/>
  <c r="CG225" i="9"/>
  <c r="CF225" i="9"/>
  <c r="CA225" i="9"/>
  <c r="BZ225" i="9"/>
  <c r="CP225" i="9" s="1"/>
  <c r="BY225" i="9"/>
  <c r="DE225" i="9" s="1"/>
  <c r="BX225" i="9"/>
  <c r="DD225" i="9" s="1"/>
  <c r="BU225" i="9"/>
  <c r="DA225" i="9" s="1"/>
  <c r="BT225" i="9"/>
  <c r="CZ225" i="9" s="1"/>
  <c r="BQ225" i="9"/>
  <c r="CW225" i="9" s="1"/>
  <c r="BP225" i="9"/>
  <c r="BI225" i="9"/>
  <c r="AZ225" i="9"/>
  <c r="AT225" i="9"/>
  <c r="AV225" i="9" s="1"/>
  <c r="AS225" i="9"/>
  <c r="AR225" i="9"/>
  <c r="AO225" i="9"/>
  <c r="AN225" i="9"/>
  <c r="GP225" i="9" s="1"/>
  <c r="AK225" i="9"/>
  <c r="GI225" i="9" s="1"/>
  <c r="AJ225" i="9"/>
  <c r="AE225" i="9"/>
  <c r="AD225" i="9"/>
  <c r="AC225" i="9"/>
  <c r="AB225" i="9"/>
  <c r="HD225" i="9" s="1"/>
  <c r="HH225" i="9" s="1"/>
  <c r="Y225" i="9"/>
  <c r="GO225" i="9" s="1"/>
  <c r="GS225" i="9" s="1"/>
  <c r="X225" i="9"/>
  <c r="U225" i="9"/>
  <c r="BA225" i="9" s="1"/>
  <c r="T225" i="9"/>
  <c r="Q225" i="9"/>
  <c r="O225" i="9"/>
  <c r="N225" i="9"/>
  <c r="K225" i="9"/>
  <c r="J225" i="9"/>
  <c r="HG224" i="9"/>
  <c r="HF224" i="9"/>
  <c r="HC224" i="9"/>
  <c r="HB224" i="9"/>
  <c r="GN224" i="9"/>
  <c r="GR224" i="9" s="1"/>
  <c r="GM224" i="9"/>
  <c r="GL224" i="9"/>
  <c r="GI224" i="9"/>
  <c r="GE224" i="9"/>
  <c r="GD224" i="9"/>
  <c r="GH224" i="9" s="1"/>
  <c r="GC224" i="9"/>
  <c r="GB224" i="9"/>
  <c r="FY224" i="9"/>
  <c r="FX224" i="9"/>
  <c r="FU224" i="9"/>
  <c r="FT224" i="9"/>
  <c r="FM224" i="9"/>
  <c r="FI224" i="9"/>
  <c r="FH224" i="9"/>
  <c r="FE224" i="9"/>
  <c r="EW224" i="9"/>
  <c r="EV224" i="9"/>
  <c r="ES224" i="9"/>
  <c r="ER224" i="9"/>
  <c r="EO224" i="9"/>
  <c r="EN224" i="9"/>
  <c r="EI224" i="9"/>
  <c r="EH224" i="9"/>
  <c r="EG224" i="9"/>
  <c r="EF224" i="9"/>
  <c r="FL224" i="9" s="1"/>
  <c r="EC224" i="9"/>
  <c r="EB224" i="9"/>
  <c r="DY224" i="9"/>
  <c r="DX224" i="9"/>
  <c r="FD224" i="9" s="1"/>
  <c r="DF224" i="9"/>
  <c r="CB224" i="9" s="1"/>
  <c r="DH224" i="9" s="1"/>
  <c r="DE224" i="9"/>
  <c r="DD224" i="9"/>
  <c r="CO224" i="9"/>
  <c r="CN224" i="9"/>
  <c r="CK224" i="9"/>
  <c r="CJ224" i="9"/>
  <c r="CG224" i="9"/>
  <c r="CF224" i="9"/>
  <c r="CA224" i="9"/>
  <c r="DK224" i="9" s="1"/>
  <c r="BZ224" i="9"/>
  <c r="BY224" i="9"/>
  <c r="BX224" i="9"/>
  <c r="BU224" i="9"/>
  <c r="GO224" i="9" s="1"/>
  <c r="BT224" i="9"/>
  <c r="CZ224" i="9" s="1"/>
  <c r="BQ224" i="9"/>
  <c r="CW224" i="9" s="1"/>
  <c r="BP224" i="9"/>
  <c r="CV224" i="9" s="1"/>
  <c r="BH224" i="9"/>
  <c r="BE224" i="9"/>
  <c r="BD224" i="9"/>
  <c r="AU224" i="9"/>
  <c r="AT224" i="9"/>
  <c r="AS224" i="9"/>
  <c r="AR224" i="9"/>
  <c r="AO224" i="9"/>
  <c r="AN224" i="9"/>
  <c r="AK224" i="9"/>
  <c r="AJ224" i="9"/>
  <c r="AE224" i="9"/>
  <c r="AD224" i="9"/>
  <c r="AV224" i="9" s="1"/>
  <c r="AC224" i="9"/>
  <c r="HE224" i="9" s="1"/>
  <c r="HI224" i="9" s="1"/>
  <c r="AB224" i="9"/>
  <c r="HD224" i="9" s="1"/>
  <c r="HH224" i="9" s="1"/>
  <c r="Y224" i="9"/>
  <c r="X224" i="9"/>
  <c r="U224" i="9"/>
  <c r="GG224" i="9" s="1"/>
  <c r="GK224" i="9" s="1"/>
  <c r="T224" i="9"/>
  <c r="O224" i="9"/>
  <c r="N224" i="9"/>
  <c r="K224" i="9"/>
  <c r="J224" i="9"/>
  <c r="HC223" i="9"/>
  <c r="HG223" i="9" s="1"/>
  <c r="HB223" i="9"/>
  <c r="HF223" i="9" s="1"/>
  <c r="GO223" i="9"/>
  <c r="GS223" i="9" s="1"/>
  <c r="GM223" i="9"/>
  <c r="GL223" i="9"/>
  <c r="GE223" i="9"/>
  <c r="GD223" i="9"/>
  <c r="GH223" i="9" s="1"/>
  <c r="GC223" i="9"/>
  <c r="GB223" i="9"/>
  <c r="FY223" i="9"/>
  <c r="FX223" i="9"/>
  <c r="FU223" i="9"/>
  <c r="FT223" i="9"/>
  <c r="FM223" i="9"/>
  <c r="FE223" i="9"/>
  <c r="FO223" i="9" s="1"/>
  <c r="FD223" i="9"/>
  <c r="EW223" i="9"/>
  <c r="EV223" i="9"/>
  <c r="ES223" i="9"/>
  <c r="EY223" i="9" s="1"/>
  <c r="FA223" i="9" s="1"/>
  <c r="ER223" i="9"/>
  <c r="EO223" i="9"/>
  <c r="EN223" i="9"/>
  <c r="EI223" i="9"/>
  <c r="EH223" i="9"/>
  <c r="EG223" i="9"/>
  <c r="EF223" i="9"/>
  <c r="FL223" i="9" s="1"/>
  <c r="EC223" i="9"/>
  <c r="FI223" i="9" s="1"/>
  <c r="EB223" i="9"/>
  <c r="FH223" i="9" s="1"/>
  <c r="DY223" i="9"/>
  <c r="DX223" i="9"/>
  <c r="DK223" i="9"/>
  <c r="DA223" i="9"/>
  <c r="DG223" i="9" s="1"/>
  <c r="CC223" i="9" s="1"/>
  <c r="DI223" i="9" s="1"/>
  <c r="CZ223" i="9"/>
  <c r="CW223" i="9"/>
  <c r="CV223" i="9"/>
  <c r="CO223" i="9"/>
  <c r="CN223" i="9"/>
  <c r="CK223" i="9"/>
  <c r="CJ223" i="9"/>
  <c r="CG223" i="9"/>
  <c r="GI223" i="9" s="1"/>
  <c r="CF223" i="9"/>
  <c r="CA223" i="9"/>
  <c r="BZ223" i="9"/>
  <c r="BY223" i="9"/>
  <c r="DE223" i="9" s="1"/>
  <c r="BX223" i="9"/>
  <c r="DD223" i="9" s="1"/>
  <c r="BU223" i="9"/>
  <c r="BT223" i="9"/>
  <c r="BQ223" i="9"/>
  <c r="BP223" i="9"/>
  <c r="GF223" i="9" s="1"/>
  <c r="BI223" i="9"/>
  <c r="BA223" i="9"/>
  <c r="BK223" i="9" s="1"/>
  <c r="AG223" i="9" s="1"/>
  <c r="AZ223" i="9"/>
  <c r="AS223" i="9"/>
  <c r="AR223" i="9"/>
  <c r="AO223" i="9"/>
  <c r="AU223" i="9" s="1"/>
  <c r="AW223" i="9" s="1"/>
  <c r="AN223" i="9"/>
  <c r="AK223" i="9"/>
  <c r="AJ223" i="9"/>
  <c r="AE223" i="9"/>
  <c r="AD223" i="9"/>
  <c r="AC223" i="9"/>
  <c r="HE223" i="9" s="1"/>
  <c r="HI223" i="9" s="1"/>
  <c r="AB223" i="9"/>
  <c r="Y223" i="9"/>
  <c r="BE223" i="9" s="1"/>
  <c r="X223" i="9"/>
  <c r="U223" i="9"/>
  <c r="T223" i="9"/>
  <c r="O223" i="9"/>
  <c r="N223" i="9"/>
  <c r="K223" i="9"/>
  <c r="J223" i="9"/>
  <c r="HG222" i="9"/>
  <c r="HE222" i="9"/>
  <c r="HI222" i="9" s="1"/>
  <c r="HC222" i="9"/>
  <c r="HB222" i="9"/>
  <c r="HF222" i="9" s="1"/>
  <c r="GT222" i="9"/>
  <c r="GP222" i="9"/>
  <c r="GM222" i="9"/>
  <c r="GU222" i="9" s="1"/>
  <c r="GL222" i="9"/>
  <c r="GE222" i="9"/>
  <c r="GD222" i="9"/>
  <c r="GC222" i="9"/>
  <c r="GB222" i="9"/>
  <c r="FY222" i="9"/>
  <c r="FX222" i="9"/>
  <c r="FU222" i="9"/>
  <c r="FT222" i="9"/>
  <c r="FM222" i="9"/>
  <c r="FL222" i="9"/>
  <c r="EW222" i="9"/>
  <c r="EV222" i="9"/>
  <c r="ES222" i="9"/>
  <c r="ER222" i="9"/>
  <c r="EO222" i="9"/>
  <c r="EN222" i="9"/>
  <c r="EI222" i="9"/>
  <c r="EY222" i="9" s="1"/>
  <c r="EH222" i="9"/>
  <c r="EG222" i="9"/>
  <c r="EF222" i="9"/>
  <c r="EC222" i="9"/>
  <c r="FI222" i="9" s="1"/>
  <c r="EB222" i="9"/>
  <c r="FH222" i="9" s="1"/>
  <c r="FN222" i="9" s="1"/>
  <c r="EJ222" i="9" s="1"/>
  <c r="DY222" i="9"/>
  <c r="DX222" i="9"/>
  <c r="FD222" i="9" s="1"/>
  <c r="CW222" i="9"/>
  <c r="DG222" i="9" s="1"/>
  <c r="CC222" i="9" s="1"/>
  <c r="DI222" i="9" s="1"/>
  <c r="CS222" i="9"/>
  <c r="CP222" i="9"/>
  <c r="CR222" i="9" s="1"/>
  <c r="CO222" i="9"/>
  <c r="CN222" i="9"/>
  <c r="CK222" i="9"/>
  <c r="GQ222" i="9" s="1"/>
  <c r="CJ222" i="9"/>
  <c r="CG222" i="9"/>
  <c r="CQ222" i="9" s="1"/>
  <c r="CF222" i="9"/>
  <c r="CA222" i="9"/>
  <c r="BZ222" i="9"/>
  <c r="BY222" i="9"/>
  <c r="DE222" i="9" s="1"/>
  <c r="BX222" i="9"/>
  <c r="DD222" i="9" s="1"/>
  <c r="BU222" i="9"/>
  <c r="DA222" i="9" s="1"/>
  <c r="BT222" i="9"/>
  <c r="CZ222" i="9" s="1"/>
  <c r="BQ222" i="9"/>
  <c r="BP222" i="9"/>
  <c r="BI222" i="9"/>
  <c r="BH222" i="9"/>
  <c r="BD222" i="9"/>
  <c r="AS222" i="9"/>
  <c r="AR222" i="9"/>
  <c r="AO222" i="9"/>
  <c r="AN222" i="9"/>
  <c r="AK222" i="9"/>
  <c r="GI222" i="9" s="1"/>
  <c r="AJ222" i="9"/>
  <c r="AE222" i="9"/>
  <c r="DK222" i="9" s="1"/>
  <c r="AD222" i="9"/>
  <c r="AC222" i="9"/>
  <c r="AB222" i="9"/>
  <c r="HD222" i="9" s="1"/>
  <c r="HH222" i="9" s="1"/>
  <c r="Y222" i="9"/>
  <c r="GO222" i="9" s="1"/>
  <c r="X222" i="9"/>
  <c r="U222" i="9"/>
  <c r="BA222" i="9" s="1"/>
  <c r="T222" i="9"/>
  <c r="AZ222" i="9" s="1"/>
  <c r="BJ222" i="9" s="1"/>
  <c r="AF222" i="9" s="1"/>
  <c r="BL222" i="9" s="1"/>
  <c r="O222" i="9"/>
  <c r="N222" i="9"/>
  <c r="K222" i="9"/>
  <c r="J222" i="9"/>
  <c r="HC221" i="9"/>
  <c r="HG221" i="9" s="1"/>
  <c r="HB221" i="9"/>
  <c r="HF221" i="9" s="1"/>
  <c r="GP221" i="9"/>
  <c r="GM221" i="9"/>
  <c r="GU221" i="9" s="1"/>
  <c r="GL221" i="9"/>
  <c r="GT221" i="9" s="1"/>
  <c r="GX221" i="9" s="1"/>
  <c r="GE221" i="9"/>
  <c r="GI221" i="9" s="1"/>
  <c r="GD221" i="9"/>
  <c r="GH221" i="9" s="1"/>
  <c r="GC221" i="9"/>
  <c r="GB221" i="9"/>
  <c r="FY221" i="9"/>
  <c r="FX221" i="9"/>
  <c r="FU221" i="9"/>
  <c r="FT221" i="9"/>
  <c r="FO221" i="9"/>
  <c r="EK221" i="9" s="1"/>
  <c r="FL221" i="9"/>
  <c r="FH221" i="9"/>
  <c r="FE221" i="9"/>
  <c r="EW221" i="9"/>
  <c r="EV221" i="9"/>
  <c r="ES221" i="9"/>
  <c r="ER221" i="9"/>
  <c r="EO221" i="9"/>
  <c r="EN221" i="9"/>
  <c r="EI221" i="9"/>
  <c r="EH221" i="9"/>
  <c r="EG221" i="9"/>
  <c r="FM221" i="9" s="1"/>
  <c r="EF221" i="9"/>
  <c r="EC221" i="9"/>
  <c r="FI221" i="9" s="1"/>
  <c r="EB221" i="9"/>
  <c r="DY221" i="9"/>
  <c r="DX221" i="9"/>
  <c r="FD221" i="9" s="1"/>
  <c r="DJ221" i="9"/>
  <c r="DD221" i="9"/>
  <c r="DA221" i="9"/>
  <c r="CP221" i="9"/>
  <c r="CR221" i="9" s="1"/>
  <c r="CO221" i="9"/>
  <c r="CN221" i="9"/>
  <c r="CK221" i="9"/>
  <c r="CJ221" i="9"/>
  <c r="CG221" i="9"/>
  <c r="CF221" i="9"/>
  <c r="CA221" i="9"/>
  <c r="BZ221" i="9"/>
  <c r="BY221" i="9"/>
  <c r="HE221" i="9" s="1"/>
  <c r="HI221" i="9" s="1"/>
  <c r="BX221" i="9"/>
  <c r="BU221" i="9"/>
  <c r="BT221" i="9"/>
  <c r="GN221" i="9" s="1"/>
  <c r="BQ221" i="9"/>
  <c r="GG221" i="9" s="1"/>
  <c r="GK221" i="9" s="1"/>
  <c r="BP221" i="9"/>
  <c r="CV221" i="9" s="1"/>
  <c r="BH221" i="9"/>
  <c r="BE221" i="9"/>
  <c r="BD221" i="9"/>
  <c r="BA221" i="9"/>
  <c r="AS221" i="9"/>
  <c r="AR221" i="9"/>
  <c r="AT221" i="9" s="1"/>
  <c r="DN221" i="9" s="1"/>
  <c r="AO221" i="9"/>
  <c r="AN221" i="9"/>
  <c r="AK221" i="9"/>
  <c r="AJ221" i="9"/>
  <c r="AE221" i="9"/>
  <c r="AD221" i="9"/>
  <c r="AC221" i="9"/>
  <c r="BI221" i="9" s="1"/>
  <c r="AB221" i="9"/>
  <c r="HD221" i="9" s="1"/>
  <c r="HH221" i="9" s="1"/>
  <c r="Y221" i="9"/>
  <c r="X221" i="9"/>
  <c r="U221" i="9"/>
  <c r="T221" i="9"/>
  <c r="Q221" i="9"/>
  <c r="O221" i="9"/>
  <c r="N221" i="9"/>
  <c r="K221" i="9"/>
  <c r="J221" i="9"/>
  <c r="HG220" i="9"/>
  <c r="HC220" i="9"/>
  <c r="HB220" i="9"/>
  <c r="HF220" i="9" s="1"/>
  <c r="GT220" i="9"/>
  <c r="GX220" i="9" s="1"/>
  <c r="GM220" i="9"/>
  <c r="GQ220" i="9" s="1"/>
  <c r="GL220" i="9"/>
  <c r="GP220" i="9" s="1"/>
  <c r="GE220" i="9"/>
  <c r="GI220" i="9" s="1"/>
  <c r="GD220" i="9"/>
  <c r="GH220" i="9" s="1"/>
  <c r="GC220" i="9"/>
  <c r="GB220" i="9"/>
  <c r="FY220" i="9"/>
  <c r="FX220" i="9"/>
  <c r="FU220" i="9"/>
  <c r="FT220" i="9"/>
  <c r="FD220" i="9"/>
  <c r="FN220" i="9" s="1"/>
  <c r="EW220" i="9"/>
  <c r="EV220" i="9"/>
  <c r="ES220" i="9"/>
  <c r="ER220" i="9"/>
  <c r="EX220" i="9" s="1"/>
  <c r="EZ220" i="9" s="1"/>
  <c r="EO220" i="9"/>
  <c r="EY220" i="9" s="1"/>
  <c r="FA220" i="9" s="1"/>
  <c r="EN220" i="9"/>
  <c r="EK220" i="9"/>
  <c r="EI220" i="9"/>
  <c r="EH220" i="9"/>
  <c r="EG220" i="9"/>
  <c r="FM220" i="9" s="1"/>
  <c r="EF220" i="9"/>
  <c r="FL220" i="9" s="1"/>
  <c r="EC220" i="9"/>
  <c r="FI220" i="9" s="1"/>
  <c r="EB220" i="9"/>
  <c r="FH220" i="9" s="1"/>
  <c r="DY220" i="9"/>
  <c r="FE220" i="9" s="1"/>
  <c r="FO220" i="9" s="1"/>
  <c r="FQ220" i="9" s="1"/>
  <c r="DX220" i="9"/>
  <c r="DN220" i="9"/>
  <c r="DJ220" i="9"/>
  <c r="CZ220" i="9"/>
  <c r="DF220" i="9" s="1"/>
  <c r="CB220" i="9" s="1"/>
  <c r="DH220" i="9" s="1"/>
  <c r="CW220" i="9"/>
  <c r="CV220" i="9"/>
  <c r="CO220" i="9"/>
  <c r="CN220" i="9"/>
  <c r="CK220" i="9"/>
  <c r="CJ220" i="9"/>
  <c r="CG220" i="9"/>
  <c r="CF220" i="9"/>
  <c r="CA220" i="9"/>
  <c r="BZ220" i="9"/>
  <c r="CP220" i="9" s="1"/>
  <c r="BY220" i="9"/>
  <c r="DE220" i="9" s="1"/>
  <c r="BX220" i="9"/>
  <c r="DD220" i="9" s="1"/>
  <c r="BU220" i="9"/>
  <c r="DA220" i="9" s="1"/>
  <c r="BT220" i="9"/>
  <c r="GN220" i="9" s="1"/>
  <c r="GR220" i="9" s="1"/>
  <c r="BQ220" i="9"/>
  <c r="BP220" i="9"/>
  <c r="AZ220" i="9"/>
  <c r="AS220" i="9"/>
  <c r="AR220" i="9"/>
  <c r="AO220" i="9"/>
  <c r="AN220" i="9"/>
  <c r="AT220" i="9" s="1"/>
  <c r="AV220" i="9" s="1"/>
  <c r="AK220" i="9"/>
  <c r="AU220" i="9" s="1"/>
  <c r="AW220" i="9" s="1"/>
  <c r="AJ220" i="9"/>
  <c r="AE220" i="9"/>
  <c r="AD220" i="9"/>
  <c r="AC220" i="9"/>
  <c r="HE220" i="9" s="1"/>
  <c r="HI220" i="9" s="1"/>
  <c r="AB220" i="9"/>
  <c r="Y220" i="9"/>
  <c r="X220" i="9"/>
  <c r="BD220" i="9" s="1"/>
  <c r="U220" i="9"/>
  <c r="T220" i="9"/>
  <c r="O220" i="9"/>
  <c r="N220" i="9"/>
  <c r="K220" i="9"/>
  <c r="J220" i="9"/>
  <c r="HG219" i="9"/>
  <c r="HF219" i="9"/>
  <c r="HC219" i="9"/>
  <c r="HB219" i="9"/>
  <c r="GR219" i="9"/>
  <c r="GM219" i="9"/>
  <c r="GL219" i="9"/>
  <c r="GT219" i="9" s="1"/>
  <c r="GI219" i="9"/>
  <c r="GE219" i="9"/>
  <c r="GD219" i="9"/>
  <c r="GC219" i="9"/>
  <c r="GB219" i="9"/>
  <c r="FY219" i="9"/>
  <c r="FX219" i="9"/>
  <c r="FU219" i="9"/>
  <c r="FT219" i="9"/>
  <c r="FL219" i="9"/>
  <c r="FI219" i="9"/>
  <c r="FH219" i="9"/>
  <c r="FE219" i="9"/>
  <c r="FO219" i="9" s="1"/>
  <c r="FQ219" i="9" s="1"/>
  <c r="EY219" i="9"/>
  <c r="EW219" i="9"/>
  <c r="EV219" i="9"/>
  <c r="ES219" i="9"/>
  <c r="ER219" i="9"/>
  <c r="EO219" i="9"/>
  <c r="EN219" i="9"/>
  <c r="EK219" i="9"/>
  <c r="EI219" i="9"/>
  <c r="EH219" i="9"/>
  <c r="EG219" i="9"/>
  <c r="FM219" i="9" s="1"/>
  <c r="EF219" i="9"/>
  <c r="EC219" i="9"/>
  <c r="EB219" i="9"/>
  <c r="DY219" i="9"/>
  <c r="DX219" i="9"/>
  <c r="FD219" i="9" s="1"/>
  <c r="FN219" i="9" s="1"/>
  <c r="EJ219" i="9" s="1"/>
  <c r="DK219" i="9"/>
  <c r="DE219" i="9"/>
  <c r="DD219" i="9"/>
  <c r="DA219" i="9"/>
  <c r="CO219" i="9"/>
  <c r="CN219" i="9"/>
  <c r="CK219" i="9"/>
  <c r="CJ219" i="9"/>
  <c r="GP219" i="9" s="1"/>
  <c r="CG219" i="9"/>
  <c r="CF219" i="9"/>
  <c r="CP219" i="9" s="1"/>
  <c r="CR219" i="9" s="1"/>
  <c r="CA219" i="9"/>
  <c r="BZ219" i="9"/>
  <c r="BY219" i="9"/>
  <c r="BX219" i="9"/>
  <c r="P219" i="9" s="1"/>
  <c r="BU219" i="9"/>
  <c r="GO219" i="9" s="1"/>
  <c r="BT219" i="9"/>
  <c r="CZ219" i="9" s="1"/>
  <c r="BQ219" i="9"/>
  <c r="CW219" i="9" s="1"/>
  <c r="BP219" i="9"/>
  <c r="CV219" i="9" s="1"/>
  <c r="DF219" i="9" s="1"/>
  <c r="CB219" i="9" s="1"/>
  <c r="DH219" i="9" s="1"/>
  <c r="BH219" i="9"/>
  <c r="BE219" i="9"/>
  <c r="BA219" i="9"/>
  <c r="AS219" i="9"/>
  <c r="AR219" i="9"/>
  <c r="AO219" i="9"/>
  <c r="AN219" i="9"/>
  <c r="AK219" i="9"/>
  <c r="AJ219" i="9"/>
  <c r="AE219" i="9"/>
  <c r="AD219" i="9"/>
  <c r="AC219" i="9"/>
  <c r="AB219" i="9"/>
  <c r="Y219" i="9"/>
  <c r="X219" i="9"/>
  <c r="GN219" i="9" s="1"/>
  <c r="U219" i="9"/>
  <c r="T219" i="9"/>
  <c r="AZ219" i="9" s="1"/>
  <c r="O219" i="9"/>
  <c r="N219" i="9"/>
  <c r="K219" i="9"/>
  <c r="J219" i="9"/>
  <c r="HF218" i="9"/>
  <c r="HE218" i="9"/>
  <c r="HI218" i="9" s="1"/>
  <c r="HC218" i="9"/>
  <c r="HG218" i="9" s="1"/>
  <c r="HB218" i="9"/>
  <c r="GT218" i="9"/>
  <c r="GP218" i="9"/>
  <c r="GM218" i="9"/>
  <c r="GL218" i="9"/>
  <c r="GK218" i="9"/>
  <c r="GG218" i="9"/>
  <c r="GE218" i="9"/>
  <c r="GD218" i="9"/>
  <c r="GC218" i="9"/>
  <c r="GB218" i="9"/>
  <c r="FY218" i="9"/>
  <c r="FX218" i="9"/>
  <c r="FU218" i="9"/>
  <c r="FT218" i="9"/>
  <c r="FE218" i="9"/>
  <c r="FD218" i="9"/>
  <c r="EW218" i="9"/>
  <c r="EV218" i="9"/>
  <c r="ES218" i="9"/>
  <c r="ER218" i="9"/>
  <c r="EO218" i="9"/>
  <c r="EN218" i="9"/>
  <c r="EI218" i="9"/>
  <c r="EH218" i="9"/>
  <c r="EG218" i="9"/>
  <c r="FM218" i="9" s="1"/>
  <c r="EF218" i="9"/>
  <c r="FL218" i="9" s="1"/>
  <c r="EC218" i="9"/>
  <c r="FI218" i="9" s="1"/>
  <c r="EB218" i="9"/>
  <c r="FH218" i="9" s="1"/>
  <c r="FN218" i="9" s="1"/>
  <c r="EJ218" i="9" s="1"/>
  <c r="DY218" i="9"/>
  <c r="DX218" i="9"/>
  <c r="DA218" i="9"/>
  <c r="CZ218" i="9"/>
  <c r="CW218" i="9"/>
  <c r="DG218" i="9" s="1"/>
  <c r="CC218" i="9" s="1"/>
  <c r="DI218" i="9" s="1"/>
  <c r="CP218" i="9"/>
  <c r="CO218" i="9"/>
  <c r="CN218" i="9"/>
  <c r="CK218" i="9"/>
  <c r="CJ218" i="9"/>
  <c r="CG218" i="9"/>
  <c r="CF218" i="9"/>
  <c r="CA218" i="9"/>
  <c r="CQ218" i="9" s="1"/>
  <c r="BZ218" i="9"/>
  <c r="BY218" i="9"/>
  <c r="DE218" i="9" s="1"/>
  <c r="BX218" i="9"/>
  <c r="DD218" i="9" s="1"/>
  <c r="BU218" i="9"/>
  <c r="BT218" i="9"/>
  <c r="BQ218" i="9"/>
  <c r="BP218" i="9"/>
  <c r="GF218" i="9" s="1"/>
  <c r="BD218" i="9"/>
  <c r="BJ218" i="9" s="1"/>
  <c r="AF218" i="9" s="1"/>
  <c r="BA218" i="9"/>
  <c r="AZ218" i="9"/>
  <c r="AS218" i="9"/>
  <c r="AR218" i="9"/>
  <c r="AO218" i="9"/>
  <c r="AN218" i="9"/>
  <c r="AK218" i="9"/>
  <c r="AJ218" i="9"/>
  <c r="AE218" i="9"/>
  <c r="AD218" i="9"/>
  <c r="AC218" i="9"/>
  <c r="BI218" i="9" s="1"/>
  <c r="AB218" i="9"/>
  <c r="BH218" i="9" s="1"/>
  <c r="Y218" i="9"/>
  <c r="GO218" i="9" s="1"/>
  <c r="X218" i="9"/>
  <c r="U218" i="9"/>
  <c r="T218" i="9"/>
  <c r="Q218" i="9"/>
  <c r="O218" i="9"/>
  <c r="N218" i="9"/>
  <c r="K218" i="9"/>
  <c r="J218" i="9"/>
  <c r="HC217" i="9"/>
  <c r="HG217" i="9" s="1"/>
  <c r="HB217" i="9"/>
  <c r="HF217" i="9" s="1"/>
  <c r="GM217" i="9"/>
  <c r="GQ217" i="9" s="1"/>
  <c r="GL217" i="9"/>
  <c r="GH217" i="9"/>
  <c r="GE217" i="9"/>
  <c r="GD217" i="9"/>
  <c r="GC217" i="9"/>
  <c r="GB217" i="9"/>
  <c r="FY217" i="9"/>
  <c r="FX217" i="9"/>
  <c r="FU217" i="9"/>
  <c r="FT217" i="9"/>
  <c r="FM217" i="9"/>
  <c r="FL217" i="9"/>
  <c r="FD217" i="9"/>
  <c r="EW217" i="9"/>
  <c r="EV217" i="9"/>
  <c r="ES217" i="9"/>
  <c r="ER217" i="9"/>
  <c r="EO217" i="9"/>
  <c r="EN217" i="9"/>
  <c r="EX217" i="9" s="1"/>
  <c r="EZ217" i="9" s="1"/>
  <c r="EI217" i="9"/>
  <c r="EH217" i="9"/>
  <c r="EG217" i="9"/>
  <c r="EF217" i="9"/>
  <c r="EC217" i="9"/>
  <c r="FI217" i="9" s="1"/>
  <c r="EB217" i="9"/>
  <c r="FH217" i="9" s="1"/>
  <c r="DY217" i="9"/>
  <c r="FE217" i="9" s="1"/>
  <c r="FO217" i="9" s="1"/>
  <c r="EK217" i="9" s="1"/>
  <c r="DX217" i="9"/>
  <c r="DF217" i="9"/>
  <c r="CB217" i="9" s="1"/>
  <c r="DH217" i="9" s="1"/>
  <c r="CZ217" i="9"/>
  <c r="CV217" i="9"/>
  <c r="CO217" i="9"/>
  <c r="CN217" i="9"/>
  <c r="CK217" i="9"/>
  <c r="CQ217" i="9" s="1"/>
  <c r="CS217" i="9" s="1"/>
  <c r="CJ217" i="9"/>
  <c r="CG217" i="9"/>
  <c r="CF217" i="9"/>
  <c r="CA217" i="9"/>
  <c r="BZ217" i="9"/>
  <c r="BY217" i="9"/>
  <c r="DE217" i="9" s="1"/>
  <c r="BX217" i="9"/>
  <c r="DD217" i="9" s="1"/>
  <c r="BU217" i="9"/>
  <c r="DA217" i="9" s="1"/>
  <c r="BT217" i="9"/>
  <c r="BQ217" i="9"/>
  <c r="CW217" i="9" s="1"/>
  <c r="DG217" i="9" s="1"/>
  <c r="CC217" i="9" s="1"/>
  <c r="DI217" i="9" s="1"/>
  <c r="BP217" i="9"/>
  <c r="BI217" i="9"/>
  <c r="AZ217" i="9"/>
  <c r="AV217" i="9"/>
  <c r="AS217" i="9"/>
  <c r="AR217" i="9"/>
  <c r="AO217" i="9"/>
  <c r="AN217" i="9"/>
  <c r="AK217" i="9"/>
  <c r="AJ217" i="9"/>
  <c r="AT217" i="9" s="1"/>
  <c r="AE217" i="9"/>
  <c r="AD217" i="9"/>
  <c r="AC217" i="9"/>
  <c r="AB217" i="9"/>
  <c r="Y217" i="9"/>
  <c r="GO217" i="9" s="1"/>
  <c r="X217" i="9"/>
  <c r="U217" i="9"/>
  <c r="T217" i="9"/>
  <c r="Q217" i="9"/>
  <c r="O217" i="9"/>
  <c r="N217" i="9"/>
  <c r="K217" i="9"/>
  <c r="J217" i="9"/>
  <c r="HF216" i="9"/>
  <c r="HC216" i="9"/>
  <c r="HG216" i="9" s="1"/>
  <c r="HB216" i="9"/>
  <c r="GQ216" i="9"/>
  <c r="GO216" i="9"/>
  <c r="GM216" i="9"/>
  <c r="GL216" i="9"/>
  <c r="GT216" i="9" s="1"/>
  <c r="GH216" i="9"/>
  <c r="GE216" i="9"/>
  <c r="GD216" i="9"/>
  <c r="GC216" i="9"/>
  <c r="GB216" i="9"/>
  <c r="FY216" i="9"/>
  <c r="FX216" i="9"/>
  <c r="FU216" i="9"/>
  <c r="FT216" i="9"/>
  <c r="FI216" i="9"/>
  <c r="FH216" i="9"/>
  <c r="EY216" i="9"/>
  <c r="EW216" i="9"/>
  <c r="EV216" i="9"/>
  <c r="ES216" i="9"/>
  <c r="ER216" i="9"/>
  <c r="EO216" i="9"/>
  <c r="EN216" i="9"/>
  <c r="EI216" i="9"/>
  <c r="EH216" i="9"/>
  <c r="EG216" i="9"/>
  <c r="FM216" i="9" s="1"/>
  <c r="EF216" i="9"/>
  <c r="FL216" i="9" s="1"/>
  <c r="EC216" i="9"/>
  <c r="EB216" i="9"/>
  <c r="DY216" i="9"/>
  <c r="FE216" i="9" s="1"/>
  <c r="FO216" i="9" s="1"/>
  <c r="EK216" i="9" s="1"/>
  <c r="DX216" i="9"/>
  <c r="FD216" i="9" s="1"/>
  <c r="DE216" i="9"/>
  <c r="DD216" i="9"/>
  <c r="DA216" i="9"/>
  <c r="CQ216" i="9"/>
  <c r="CS216" i="9" s="1"/>
  <c r="CO216" i="9"/>
  <c r="CN216" i="9"/>
  <c r="CK216" i="9"/>
  <c r="CJ216" i="9"/>
  <c r="CG216" i="9"/>
  <c r="CF216" i="9"/>
  <c r="CA216" i="9"/>
  <c r="BZ216" i="9"/>
  <c r="BY216" i="9"/>
  <c r="HE216" i="9" s="1"/>
  <c r="HI216" i="9" s="1"/>
  <c r="BX216" i="9"/>
  <c r="BU216" i="9"/>
  <c r="BT216" i="9"/>
  <c r="GN216" i="9" s="1"/>
  <c r="BQ216" i="9"/>
  <c r="CW216" i="9" s="1"/>
  <c r="BP216" i="9"/>
  <c r="CV216" i="9" s="1"/>
  <c r="BI216" i="9"/>
  <c r="BE216" i="9"/>
  <c r="BD216" i="9"/>
  <c r="AZ216" i="9"/>
  <c r="AS216" i="9"/>
  <c r="AR216" i="9"/>
  <c r="AO216" i="9"/>
  <c r="AN216" i="9"/>
  <c r="AK216" i="9"/>
  <c r="AJ216" i="9"/>
  <c r="AE216" i="9"/>
  <c r="AD216" i="9"/>
  <c r="AC216" i="9"/>
  <c r="AB216" i="9"/>
  <c r="Y216" i="9"/>
  <c r="X216" i="9"/>
  <c r="U216" i="9"/>
  <c r="BA216" i="9" s="1"/>
  <c r="BK216" i="9" s="1"/>
  <c r="AG216" i="9" s="1"/>
  <c r="BM216" i="9" s="1"/>
  <c r="T216" i="9"/>
  <c r="Q216" i="9"/>
  <c r="O216" i="9"/>
  <c r="N216" i="9"/>
  <c r="K216" i="9"/>
  <c r="J216" i="9"/>
  <c r="HC215" i="9"/>
  <c r="HG215" i="9" s="1"/>
  <c r="HB215" i="9"/>
  <c r="HF215" i="9" s="1"/>
  <c r="GR215" i="9"/>
  <c r="GN215" i="9"/>
  <c r="GM215" i="9"/>
  <c r="GL215" i="9"/>
  <c r="GE215" i="9"/>
  <c r="GD215" i="9"/>
  <c r="GH215" i="9" s="1"/>
  <c r="GC215" i="9"/>
  <c r="GB215" i="9"/>
  <c r="FY215" i="9"/>
  <c r="FX215" i="9"/>
  <c r="FU215" i="9"/>
  <c r="FT215" i="9"/>
  <c r="FO215" i="9"/>
  <c r="FQ215" i="9" s="1"/>
  <c r="FM215" i="9"/>
  <c r="FH215" i="9"/>
  <c r="FD215" i="9"/>
  <c r="FA215" i="9"/>
  <c r="EW215" i="9"/>
  <c r="EV215" i="9"/>
  <c r="ES215" i="9"/>
  <c r="ER215" i="9"/>
  <c r="EO215" i="9"/>
  <c r="EY215" i="9" s="1"/>
  <c r="EN215" i="9"/>
  <c r="EK215" i="9"/>
  <c r="EI215" i="9"/>
  <c r="EH215" i="9"/>
  <c r="EX215" i="9" s="1"/>
  <c r="EG215" i="9"/>
  <c r="EF215" i="9"/>
  <c r="FL215" i="9" s="1"/>
  <c r="EC215" i="9"/>
  <c r="FI215" i="9" s="1"/>
  <c r="EB215" i="9"/>
  <c r="DY215" i="9"/>
  <c r="FE215" i="9" s="1"/>
  <c r="DX215" i="9"/>
  <c r="DG215" i="9"/>
  <c r="CC215" i="9" s="1"/>
  <c r="DI215" i="9" s="1"/>
  <c r="DD215" i="9"/>
  <c r="CZ215" i="9"/>
  <c r="CW215" i="9"/>
  <c r="CO215" i="9"/>
  <c r="CN215" i="9"/>
  <c r="CK215" i="9"/>
  <c r="CJ215" i="9"/>
  <c r="CG215" i="9"/>
  <c r="CF215" i="9"/>
  <c r="CA215" i="9"/>
  <c r="BZ215" i="9"/>
  <c r="DJ215" i="9" s="1"/>
  <c r="BY215" i="9"/>
  <c r="DE215" i="9" s="1"/>
  <c r="BX215" i="9"/>
  <c r="BU215" i="9"/>
  <c r="DA215" i="9" s="1"/>
  <c r="BT215" i="9"/>
  <c r="BQ215" i="9"/>
  <c r="BP215" i="9"/>
  <c r="CV215" i="9" s="1"/>
  <c r="DF215" i="9" s="1"/>
  <c r="CB215" i="9" s="1"/>
  <c r="DH215" i="9" s="1"/>
  <c r="BI215" i="9"/>
  <c r="BD215" i="9"/>
  <c r="AZ215" i="9"/>
  <c r="AS215" i="9"/>
  <c r="AR215" i="9"/>
  <c r="AO215" i="9"/>
  <c r="AN215" i="9"/>
  <c r="AK215" i="9"/>
  <c r="AU215" i="9" s="1"/>
  <c r="AW215" i="9" s="1"/>
  <c r="AJ215" i="9"/>
  <c r="AE215" i="9"/>
  <c r="AD215" i="9"/>
  <c r="AT215" i="9" s="1"/>
  <c r="AC215" i="9"/>
  <c r="HE215" i="9" s="1"/>
  <c r="HI215" i="9" s="1"/>
  <c r="AB215" i="9"/>
  <c r="Y215" i="9"/>
  <c r="X215" i="9"/>
  <c r="U215" i="9"/>
  <c r="T215" i="9"/>
  <c r="GF215" i="9" s="1"/>
  <c r="O215" i="9"/>
  <c r="N215" i="9"/>
  <c r="K215" i="9"/>
  <c r="J215" i="9"/>
  <c r="HG214" i="9"/>
  <c r="HE214" i="9"/>
  <c r="HI214" i="9" s="1"/>
  <c r="HC214" i="9"/>
  <c r="HB214" i="9"/>
  <c r="HF214" i="9" s="1"/>
  <c r="GQ214" i="9"/>
  <c r="GO214" i="9"/>
  <c r="GS214" i="9" s="1"/>
  <c r="GM214" i="9"/>
  <c r="GU214" i="9" s="1"/>
  <c r="GL214" i="9"/>
  <c r="GT214" i="9" s="1"/>
  <c r="GH214" i="9"/>
  <c r="GE214" i="9"/>
  <c r="GD214" i="9"/>
  <c r="GC214" i="9"/>
  <c r="GB214" i="9"/>
  <c r="FY214" i="9"/>
  <c r="FX214" i="9"/>
  <c r="FU214" i="9"/>
  <c r="FT214" i="9"/>
  <c r="FM214" i="9"/>
  <c r="FL214" i="9"/>
  <c r="FH214" i="9"/>
  <c r="EY214" i="9"/>
  <c r="FA214" i="9" s="1"/>
  <c r="EX214" i="9"/>
  <c r="EW214" i="9"/>
  <c r="EV214" i="9"/>
  <c r="ES214" i="9"/>
  <c r="ER214" i="9"/>
  <c r="EO214" i="9"/>
  <c r="EN214" i="9"/>
  <c r="EI214" i="9"/>
  <c r="EH214" i="9"/>
  <c r="EG214" i="9"/>
  <c r="EF214" i="9"/>
  <c r="EC214" i="9"/>
  <c r="FI214" i="9" s="1"/>
  <c r="EB214" i="9"/>
  <c r="DY214" i="9"/>
  <c r="FE214" i="9" s="1"/>
  <c r="DX214" i="9"/>
  <c r="FD214" i="9" s="1"/>
  <c r="FN214" i="9" s="1"/>
  <c r="EJ214" i="9" s="1"/>
  <c r="DD214" i="9"/>
  <c r="CW214" i="9"/>
  <c r="CO214" i="9"/>
  <c r="CN214" i="9"/>
  <c r="CK214" i="9"/>
  <c r="CJ214" i="9"/>
  <c r="CG214" i="9"/>
  <c r="GI214" i="9" s="1"/>
  <c r="GY214" i="9" s="1"/>
  <c r="CF214" i="9"/>
  <c r="CP214" i="9" s="1"/>
  <c r="CR214" i="9" s="1"/>
  <c r="CA214" i="9"/>
  <c r="DK214" i="9" s="1"/>
  <c r="BZ214" i="9"/>
  <c r="BY214" i="9"/>
  <c r="DE214" i="9" s="1"/>
  <c r="DG214" i="9" s="1"/>
  <c r="CC214" i="9" s="1"/>
  <c r="DI214" i="9" s="1"/>
  <c r="BX214" i="9"/>
  <c r="HD214" i="9" s="1"/>
  <c r="HH214" i="9" s="1"/>
  <c r="BU214" i="9"/>
  <c r="DA214" i="9" s="1"/>
  <c r="BT214" i="9"/>
  <c r="CZ214" i="9" s="1"/>
  <c r="DF214" i="9" s="1"/>
  <c r="CB214" i="9" s="1"/>
  <c r="DH214" i="9" s="1"/>
  <c r="BQ214" i="9"/>
  <c r="BP214" i="9"/>
  <c r="CV214" i="9" s="1"/>
  <c r="BI214" i="9"/>
  <c r="BH214" i="9"/>
  <c r="BD214" i="9"/>
  <c r="AU214" i="9"/>
  <c r="AW214" i="9" s="1"/>
  <c r="AS214" i="9"/>
  <c r="AR214" i="9"/>
  <c r="AO214" i="9"/>
  <c r="AN214" i="9"/>
  <c r="AK214" i="9"/>
  <c r="AJ214" i="9"/>
  <c r="AE214" i="9"/>
  <c r="AD214" i="9"/>
  <c r="AT214" i="9" s="1"/>
  <c r="AC214" i="9"/>
  <c r="AB214" i="9"/>
  <c r="Y214" i="9"/>
  <c r="BE214" i="9" s="1"/>
  <c r="X214" i="9"/>
  <c r="U214" i="9"/>
  <c r="T214" i="9"/>
  <c r="AZ214" i="9" s="1"/>
  <c r="O214" i="9"/>
  <c r="N214" i="9"/>
  <c r="K214" i="9"/>
  <c r="J214" i="9"/>
  <c r="HG213" i="9"/>
  <c r="HD213" i="9"/>
  <c r="HH213" i="9" s="1"/>
  <c r="HC213" i="9"/>
  <c r="HB213" i="9"/>
  <c r="HF213" i="9" s="1"/>
  <c r="GV213" i="9"/>
  <c r="GZ213" i="9" s="1"/>
  <c r="GT213" i="9"/>
  <c r="GO213" i="9"/>
  <c r="GN213" i="9"/>
  <c r="GR213" i="9" s="1"/>
  <c r="GM213" i="9"/>
  <c r="GU213" i="9" s="1"/>
  <c r="GL213" i="9"/>
  <c r="GP213" i="9" s="1"/>
  <c r="GF213" i="9"/>
  <c r="GE213" i="9"/>
  <c r="GD213" i="9"/>
  <c r="GC213" i="9"/>
  <c r="GB213" i="9"/>
  <c r="FY213" i="9"/>
  <c r="FX213" i="9"/>
  <c r="FU213" i="9"/>
  <c r="FT213" i="9"/>
  <c r="FO213" i="9"/>
  <c r="EK213" i="9" s="1"/>
  <c r="FL213" i="9"/>
  <c r="FH213" i="9"/>
  <c r="FE213" i="9"/>
  <c r="EW213" i="9"/>
  <c r="EV213" i="9"/>
  <c r="ES213" i="9"/>
  <c r="ER213" i="9"/>
  <c r="EO213" i="9"/>
  <c r="EN213" i="9"/>
  <c r="EI213" i="9"/>
  <c r="EH213" i="9"/>
  <c r="EG213" i="9"/>
  <c r="FM213" i="9" s="1"/>
  <c r="EF213" i="9"/>
  <c r="EC213" i="9"/>
  <c r="FI213" i="9" s="1"/>
  <c r="EB213" i="9"/>
  <c r="DY213" i="9"/>
  <c r="DX213" i="9"/>
  <c r="FD213" i="9" s="1"/>
  <c r="DD213" i="9"/>
  <c r="DA213" i="9"/>
  <c r="CW213" i="9"/>
  <c r="CP213" i="9"/>
  <c r="CR213" i="9" s="1"/>
  <c r="CO213" i="9"/>
  <c r="CN213" i="9"/>
  <c r="CK213" i="9"/>
  <c r="CJ213" i="9"/>
  <c r="CG213" i="9"/>
  <c r="CF213" i="9"/>
  <c r="CA213" i="9"/>
  <c r="DK213" i="9" s="1"/>
  <c r="BZ213" i="9"/>
  <c r="BY213" i="9"/>
  <c r="DE213" i="9" s="1"/>
  <c r="BX213" i="9"/>
  <c r="BU213" i="9"/>
  <c r="BT213" i="9"/>
  <c r="CZ213" i="9" s="1"/>
  <c r="BQ213" i="9"/>
  <c r="GG213" i="9" s="1"/>
  <c r="GK213" i="9" s="1"/>
  <c r="BP213" i="9"/>
  <c r="CV213" i="9" s="1"/>
  <c r="DF213" i="9" s="1"/>
  <c r="CB213" i="9" s="1"/>
  <c r="BH213" i="9"/>
  <c r="BD213" i="9"/>
  <c r="BA213" i="9"/>
  <c r="AS213" i="9"/>
  <c r="AR213" i="9"/>
  <c r="AO213" i="9"/>
  <c r="GQ213" i="9" s="1"/>
  <c r="AN213" i="9"/>
  <c r="AK213" i="9"/>
  <c r="AJ213" i="9"/>
  <c r="GH213" i="9" s="1"/>
  <c r="AE213" i="9"/>
  <c r="AU213" i="9" s="1"/>
  <c r="AW213" i="9" s="1"/>
  <c r="AD213" i="9"/>
  <c r="AC213" i="9"/>
  <c r="AB213" i="9"/>
  <c r="Y213" i="9"/>
  <c r="X213" i="9"/>
  <c r="U213" i="9"/>
  <c r="T213" i="9"/>
  <c r="AZ213" i="9" s="1"/>
  <c r="BJ213" i="9" s="1"/>
  <c r="AF213" i="9" s="1"/>
  <c r="BL213" i="9" s="1"/>
  <c r="P213" i="9"/>
  <c r="O213" i="9"/>
  <c r="N213" i="9"/>
  <c r="K213" i="9"/>
  <c r="J213" i="9"/>
  <c r="HG212" i="9"/>
  <c r="HC212" i="9"/>
  <c r="HB212" i="9"/>
  <c r="HF212" i="9" s="1"/>
  <c r="GQ212" i="9"/>
  <c r="GM212" i="9"/>
  <c r="GU212" i="9" s="1"/>
  <c r="GL212" i="9"/>
  <c r="GP212" i="9" s="1"/>
  <c r="GH212" i="9"/>
  <c r="GE212" i="9"/>
  <c r="GD212" i="9"/>
  <c r="GC212" i="9"/>
  <c r="GB212" i="9"/>
  <c r="FY212" i="9"/>
  <c r="FX212" i="9"/>
  <c r="FU212" i="9"/>
  <c r="FT212" i="9"/>
  <c r="FL212" i="9"/>
  <c r="FE212" i="9"/>
  <c r="EW212" i="9"/>
  <c r="EV212" i="9"/>
  <c r="ES212" i="9"/>
  <c r="ER212" i="9"/>
  <c r="EO212" i="9"/>
  <c r="EN212" i="9"/>
  <c r="EX212" i="9" s="1"/>
  <c r="EZ212" i="9" s="1"/>
  <c r="EI212" i="9"/>
  <c r="EH212" i="9"/>
  <c r="EG212" i="9"/>
  <c r="FM212" i="9" s="1"/>
  <c r="FO212" i="9" s="1"/>
  <c r="EK212" i="9" s="1"/>
  <c r="EF212" i="9"/>
  <c r="EC212" i="9"/>
  <c r="FI212" i="9" s="1"/>
  <c r="EB212" i="9"/>
  <c r="FH212" i="9" s="1"/>
  <c r="DY212" i="9"/>
  <c r="DX212" i="9"/>
  <c r="FD212" i="9" s="1"/>
  <c r="FN212" i="9" s="1"/>
  <c r="DA212" i="9"/>
  <c r="CW212" i="9"/>
  <c r="DG212" i="9" s="1"/>
  <c r="CC212" i="9" s="1"/>
  <c r="DI212" i="9" s="1"/>
  <c r="CV212" i="9"/>
  <c r="CO212" i="9"/>
  <c r="CN212" i="9"/>
  <c r="CK212" i="9"/>
  <c r="CJ212" i="9"/>
  <c r="CG212" i="9"/>
  <c r="CF212" i="9"/>
  <c r="CA212" i="9"/>
  <c r="CQ212" i="9" s="1"/>
  <c r="BZ212" i="9"/>
  <c r="CP212" i="9" s="1"/>
  <c r="CR212" i="9" s="1"/>
  <c r="BY212" i="9"/>
  <c r="DE212" i="9" s="1"/>
  <c r="BX212" i="9"/>
  <c r="DD212" i="9" s="1"/>
  <c r="BU212" i="9"/>
  <c r="BT212" i="9"/>
  <c r="CZ212" i="9" s="1"/>
  <c r="DF212" i="9" s="1"/>
  <c r="CB212" i="9" s="1"/>
  <c r="DH212" i="9" s="1"/>
  <c r="BQ212" i="9"/>
  <c r="GG212" i="9" s="1"/>
  <c r="GK212" i="9" s="1"/>
  <c r="BP212" i="9"/>
  <c r="BH212" i="9"/>
  <c r="BA212" i="9"/>
  <c r="AV212" i="9"/>
  <c r="AT212" i="9"/>
  <c r="AS212" i="9"/>
  <c r="AR212" i="9"/>
  <c r="AO212" i="9"/>
  <c r="AN212" i="9"/>
  <c r="AK212" i="9"/>
  <c r="AJ212" i="9"/>
  <c r="AE212" i="9"/>
  <c r="DK212" i="9" s="1"/>
  <c r="AD212" i="9"/>
  <c r="AC212" i="9"/>
  <c r="AB212" i="9"/>
  <c r="HD212" i="9" s="1"/>
  <c r="HH212" i="9" s="1"/>
  <c r="Y212" i="9"/>
  <c r="X212" i="9"/>
  <c r="U212" i="9"/>
  <c r="T212" i="9"/>
  <c r="O212" i="9"/>
  <c r="N212" i="9"/>
  <c r="K212" i="9"/>
  <c r="J212" i="9"/>
  <c r="HG211" i="9"/>
  <c r="HF211" i="9"/>
  <c r="HD211" i="9"/>
  <c r="HH211" i="9" s="1"/>
  <c r="HC211" i="9"/>
  <c r="HB211" i="9"/>
  <c r="GP211" i="9"/>
  <c r="GM211" i="9"/>
  <c r="GU211" i="9" s="1"/>
  <c r="GY211" i="9" s="1"/>
  <c r="GL211" i="9"/>
  <c r="GT211" i="9" s="1"/>
  <c r="GG211" i="9"/>
  <c r="GK211" i="9" s="1"/>
  <c r="GE211" i="9"/>
  <c r="GI211" i="9" s="1"/>
  <c r="GD211" i="9"/>
  <c r="GC211" i="9"/>
  <c r="GB211" i="9"/>
  <c r="FY211" i="9"/>
  <c r="FX211" i="9"/>
  <c r="FU211" i="9"/>
  <c r="FT211" i="9"/>
  <c r="FL211" i="9"/>
  <c r="FI211" i="9"/>
  <c r="FE211" i="9"/>
  <c r="FO211" i="9" s="1"/>
  <c r="EK211" i="9" s="1"/>
  <c r="EX211" i="9"/>
  <c r="EZ211" i="9" s="1"/>
  <c r="EW211" i="9"/>
  <c r="EV211" i="9"/>
  <c r="ES211" i="9"/>
  <c r="ER211" i="9"/>
  <c r="EO211" i="9"/>
  <c r="EN211" i="9"/>
  <c r="EI211" i="9"/>
  <c r="EH211" i="9"/>
  <c r="EG211" i="9"/>
  <c r="FM211" i="9" s="1"/>
  <c r="EF211" i="9"/>
  <c r="EC211" i="9"/>
  <c r="EB211" i="9"/>
  <c r="FH211" i="9" s="1"/>
  <c r="DY211" i="9"/>
  <c r="DX211" i="9"/>
  <c r="FD211" i="9" s="1"/>
  <c r="DK211" i="9"/>
  <c r="DE211" i="9"/>
  <c r="DA211" i="9"/>
  <c r="CV211" i="9"/>
  <c r="CO211" i="9"/>
  <c r="CN211" i="9"/>
  <c r="CK211" i="9"/>
  <c r="CJ211" i="9"/>
  <c r="CG211" i="9"/>
  <c r="CF211" i="9"/>
  <c r="GH211" i="9" s="1"/>
  <c r="GX211" i="9" s="1"/>
  <c r="CA211" i="9"/>
  <c r="BZ211" i="9"/>
  <c r="DJ211" i="9" s="1"/>
  <c r="BY211" i="9"/>
  <c r="BX211" i="9"/>
  <c r="DD211" i="9" s="1"/>
  <c r="DF211" i="9" s="1"/>
  <c r="CB211" i="9" s="1"/>
  <c r="DH211" i="9" s="1"/>
  <c r="BU211" i="9"/>
  <c r="BT211" i="9"/>
  <c r="CZ211" i="9" s="1"/>
  <c r="BQ211" i="9"/>
  <c r="CW211" i="9" s="1"/>
  <c r="BP211" i="9"/>
  <c r="BH211" i="9"/>
  <c r="BE211" i="9"/>
  <c r="BA211" i="9"/>
  <c r="AT211" i="9"/>
  <c r="AV211" i="9" s="1"/>
  <c r="AS211" i="9"/>
  <c r="AR211" i="9"/>
  <c r="AO211" i="9"/>
  <c r="GQ211" i="9" s="1"/>
  <c r="AN211" i="9"/>
  <c r="AK211" i="9"/>
  <c r="AJ211" i="9"/>
  <c r="AE211" i="9"/>
  <c r="AD211" i="9"/>
  <c r="AC211" i="9"/>
  <c r="AB211" i="9"/>
  <c r="Y211" i="9"/>
  <c r="GO211" i="9" s="1"/>
  <c r="X211" i="9"/>
  <c r="BD211" i="9" s="1"/>
  <c r="U211" i="9"/>
  <c r="T211" i="9"/>
  <c r="O211" i="9"/>
  <c r="N211" i="9"/>
  <c r="K211" i="9"/>
  <c r="J211" i="9"/>
  <c r="HF210" i="9"/>
  <c r="HC210" i="9"/>
  <c r="HG210" i="9" s="1"/>
  <c r="HB210" i="9"/>
  <c r="GS210" i="9"/>
  <c r="GO210" i="9"/>
  <c r="GM210" i="9"/>
  <c r="GL210" i="9"/>
  <c r="GT210" i="9" s="1"/>
  <c r="GE210" i="9"/>
  <c r="GI210" i="9" s="1"/>
  <c r="GD210" i="9"/>
  <c r="GC210" i="9"/>
  <c r="GB210" i="9"/>
  <c r="FY210" i="9"/>
  <c r="FX210" i="9"/>
  <c r="FU210" i="9"/>
  <c r="FT210" i="9"/>
  <c r="FQ210" i="9"/>
  <c r="FI210" i="9"/>
  <c r="FE210" i="9"/>
  <c r="FO210" i="9" s="1"/>
  <c r="EK210" i="9" s="1"/>
  <c r="FD210" i="9"/>
  <c r="EW210" i="9"/>
  <c r="EV210" i="9"/>
  <c r="ES210" i="9"/>
  <c r="ER210" i="9"/>
  <c r="EO210" i="9"/>
  <c r="EN210" i="9"/>
  <c r="EI210" i="9"/>
  <c r="EY210" i="9" s="1"/>
  <c r="EH210" i="9"/>
  <c r="EX210" i="9" s="1"/>
  <c r="EZ210" i="9" s="1"/>
  <c r="EG210" i="9"/>
  <c r="FM210" i="9" s="1"/>
  <c r="EF210" i="9"/>
  <c r="FL210" i="9" s="1"/>
  <c r="EC210" i="9"/>
  <c r="EB210" i="9"/>
  <c r="FH210" i="9" s="1"/>
  <c r="DY210" i="9"/>
  <c r="DX210" i="9"/>
  <c r="DK210" i="9"/>
  <c r="DE210" i="9"/>
  <c r="DA210" i="9"/>
  <c r="CZ210" i="9"/>
  <c r="CV210" i="9"/>
  <c r="CO210" i="9"/>
  <c r="CN210" i="9"/>
  <c r="CK210" i="9"/>
  <c r="CJ210" i="9"/>
  <c r="CG210" i="9"/>
  <c r="CF210" i="9"/>
  <c r="CA210" i="9"/>
  <c r="BZ210" i="9"/>
  <c r="BY210" i="9"/>
  <c r="BX210" i="9"/>
  <c r="BU210" i="9"/>
  <c r="BT210" i="9"/>
  <c r="BQ210" i="9"/>
  <c r="CW210" i="9" s="1"/>
  <c r="BP210" i="9"/>
  <c r="GF210" i="9" s="1"/>
  <c r="BE210" i="9"/>
  <c r="BA210" i="9"/>
  <c r="AZ210" i="9"/>
  <c r="AS210" i="9"/>
  <c r="AR210" i="9"/>
  <c r="AO210" i="9"/>
  <c r="AN210" i="9"/>
  <c r="AK210" i="9"/>
  <c r="AJ210" i="9"/>
  <c r="AE210" i="9"/>
  <c r="AD210" i="9"/>
  <c r="AC210" i="9"/>
  <c r="AB210" i="9"/>
  <c r="BH210" i="9" s="1"/>
  <c r="Y210" i="9"/>
  <c r="X210" i="9"/>
  <c r="U210" i="9"/>
  <c r="GG210" i="9" s="1"/>
  <c r="GK210" i="9" s="1"/>
  <c r="T210" i="9"/>
  <c r="O210" i="9"/>
  <c r="N210" i="9"/>
  <c r="K210" i="9"/>
  <c r="J210" i="9"/>
  <c r="HI209" i="9"/>
  <c r="HF209" i="9"/>
  <c r="HC209" i="9"/>
  <c r="HG209" i="9" s="1"/>
  <c r="HB209" i="9"/>
  <c r="GP209" i="9"/>
  <c r="GM209" i="9"/>
  <c r="GU209" i="9" s="1"/>
  <c r="GL209" i="9"/>
  <c r="GT209" i="9" s="1"/>
  <c r="GE209" i="9"/>
  <c r="GD209" i="9"/>
  <c r="GC209" i="9"/>
  <c r="GB209" i="9"/>
  <c r="FY209" i="9"/>
  <c r="FX209" i="9"/>
  <c r="FU209" i="9"/>
  <c r="FT209" i="9"/>
  <c r="FM209" i="9"/>
  <c r="FI209" i="9"/>
  <c r="FD209" i="9"/>
  <c r="EW209" i="9"/>
  <c r="EV209" i="9"/>
  <c r="ES209" i="9"/>
  <c r="ER209" i="9"/>
  <c r="EO209" i="9"/>
  <c r="EN209" i="9"/>
  <c r="EI209" i="9"/>
  <c r="EH209" i="9"/>
  <c r="EG209" i="9"/>
  <c r="EF209" i="9"/>
  <c r="FL209" i="9" s="1"/>
  <c r="EC209" i="9"/>
  <c r="EB209" i="9"/>
  <c r="FH209" i="9" s="1"/>
  <c r="FN209" i="9" s="1"/>
  <c r="EJ209" i="9" s="1"/>
  <c r="DY209" i="9"/>
  <c r="FE209" i="9" s="1"/>
  <c r="DX209" i="9"/>
  <c r="DG209" i="9"/>
  <c r="CC209" i="9" s="1"/>
  <c r="DI209" i="9" s="1"/>
  <c r="DE209" i="9"/>
  <c r="CZ209" i="9"/>
  <c r="CV209" i="9"/>
  <c r="CO209" i="9"/>
  <c r="CN209" i="9"/>
  <c r="CK209" i="9"/>
  <c r="CJ209" i="9"/>
  <c r="CG209" i="9"/>
  <c r="GI209" i="9" s="1"/>
  <c r="CF209" i="9"/>
  <c r="CA209" i="9"/>
  <c r="BZ209" i="9"/>
  <c r="CP209" i="9" s="1"/>
  <c r="BY209" i="9"/>
  <c r="HE209" i="9" s="1"/>
  <c r="BX209" i="9"/>
  <c r="DD209" i="9" s="1"/>
  <c r="BU209" i="9"/>
  <c r="DA209" i="9" s="1"/>
  <c r="BT209" i="9"/>
  <c r="BQ209" i="9"/>
  <c r="CW209" i="9" s="1"/>
  <c r="BP209" i="9"/>
  <c r="GF209" i="9" s="1"/>
  <c r="BI209" i="9"/>
  <c r="BE209" i="9"/>
  <c r="AZ209" i="9"/>
  <c r="AS209" i="9"/>
  <c r="AR209" i="9"/>
  <c r="AO209" i="9"/>
  <c r="AN209" i="9"/>
  <c r="AK209" i="9"/>
  <c r="AJ209" i="9"/>
  <c r="AE209" i="9"/>
  <c r="AD209" i="9"/>
  <c r="DJ209" i="9" s="1"/>
  <c r="AC209" i="9"/>
  <c r="AB209" i="9"/>
  <c r="Y209" i="9"/>
  <c r="GO209" i="9" s="1"/>
  <c r="X209" i="9"/>
  <c r="U209" i="9"/>
  <c r="T209" i="9"/>
  <c r="O209" i="9"/>
  <c r="N209" i="9"/>
  <c r="K209" i="9"/>
  <c r="J209" i="9"/>
  <c r="HF208" i="9"/>
  <c r="HE208" i="9"/>
  <c r="HI208" i="9" s="1"/>
  <c r="HC208" i="9"/>
  <c r="HG208" i="9" s="1"/>
  <c r="HB208" i="9"/>
  <c r="GP208" i="9"/>
  <c r="GO208" i="9"/>
  <c r="GS208" i="9" s="1"/>
  <c r="GM208" i="9"/>
  <c r="GQ208" i="9" s="1"/>
  <c r="GL208" i="9"/>
  <c r="GF208" i="9"/>
  <c r="GE208" i="9"/>
  <c r="GD208" i="9"/>
  <c r="GH208" i="9" s="1"/>
  <c r="GC208" i="9"/>
  <c r="GB208" i="9"/>
  <c r="FY208" i="9"/>
  <c r="FX208" i="9"/>
  <c r="FU208" i="9"/>
  <c r="FT208" i="9"/>
  <c r="FP208" i="9"/>
  <c r="FM208" i="9"/>
  <c r="FI208" i="9"/>
  <c r="FH208" i="9"/>
  <c r="FD208" i="9"/>
  <c r="FN208" i="9" s="1"/>
  <c r="EJ208" i="9" s="1"/>
  <c r="EW208" i="9"/>
  <c r="EV208" i="9"/>
  <c r="ES208" i="9"/>
  <c r="ER208" i="9"/>
  <c r="EO208" i="9"/>
  <c r="EN208" i="9"/>
  <c r="EI208" i="9"/>
  <c r="EH208" i="9"/>
  <c r="EG208" i="9"/>
  <c r="EF208" i="9"/>
  <c r="FL208" i="9" s="1"/>
  <c r="EC208" i="9"/>
  <c r="EB208" i="9"/>
  <c r="DY208" i="9"/>
  <c r="FE208" i="9" s="1"/>
  <c r="DX208" i="9"/>
  <c r="DE208" i="9"/>
  <c r="DD208" i="9"/>
  <c r="CZ208" i="9"/>
  <c r="CQ208" i="9"/>
  <c r="CS208" i="9" s="1"/>
  <c r="CO208" i="9"/>
  <c r="CN208" i="9"/>
  <c r="CK208" i="9"/>
  <c r="CJ208" i="9"/>
  <c r="CG208" i="9"/>
  <c r="CF208" i="9"/>
  <c r="CA208" i="9"/>
  <c r="BZ208" i="9"/>
  <c r="BY208" i="9"/>
  <c r="BX208" i="9"/>
  <c r="BU208" i="9"/>
  <c r="DA208" i="9" s="1"/>
  <c r="BT208" i="9"/>
  <c r="BQ208" i="9"/>
  <c r="CW208" i="9" s="1"/>
  <c r="BP208" i="9"/>
  <c r="CV208" i="9" s="1"/>
  <c r="BI208" i="9"/>
  <c r="BE208" i="9"/>
  <c r="BD208" i="9"/>
  <c r="AZ208" i="9"/>
  <c r="AS208" i="9"/>
  <c r="AR208" i="9"/>
  <c r="AO208" i="9"/>
  <c r="AN208" i="9"/>
  <c r="AK208" i="9"/>
  <c r="GI208" i="9" s="1"/>
  <c r="AJ208" i="9"/>
  <c r="AE208" i="9"/>
  <c r="AD208" i="9"/>
  <c r="AC208" i="9"/>
  <c r="AB208" i="9"/>
  <c r="Y208" i="9"/>
  <c r="X208" i="9"/>
  <c r="GN208" i="9" s="1"/>
  <c r="U208" i="9"/>
  <c r="BA208" i="9" s="1"/>
  <c r="T208" i="9"/>
  <c r="P208" i="9"/>
  <c r="O208" i="9"/>
  <c r="N208" i="9"/>
  <c r="K208" i="9"/>
  <c r="J208" i="9"/>
  <c r="HC207" i="9"/>
  <c r="HG207" i="9" s="1"/>
  <c r="HB207" i="9"/>
  <c r="HF207" i="9" s="1"/>
  <c r="GR207" i="9"/>
  <c r="GN207" i="9"/>
  <c r="GV207" i="9" s="1"/>
  <c r="GZ207" i="9" s="1"/>
  <c r="GM207" i="9"/>
  <c r="GL207" i="9"/>
  <c r="GE207" i="9"/>
  <c r="GD207" i="9"/>
  <c r="GH207" i="9" s="1"/>
  <c r="GC207" i="9"/>
  <c r="GB207" i="9"/>
  <c r="FY207" i="9"/>
  <c r="FX207" i="9"/>
  <c r="FU207" i="9"/>
  <c r="FT207" i="9"/>
  <c r="FM207" i="9"/>
  <c r="FH207" i="9"/>
  <c r="FD207" i="9"/>
  <c r="FN207" i="9" s="1"/>
  <c r="EJ207" i="9" s="1"/>
  <c r="EY207" i="9"/>
  <c r="FA207" i="9" s="1"/>
  <c r="EW207" i="9"/>
  <c r="EV207" i="9"/>
  <c r="ES207" i="9"/>
  <c r="ER207" i="9"/>
  <c r="EO207" i="9"/>
  <c r="EN207" i="9"/>
  <c r="EI207" i="9"/>
  <c r="EH207" i="9"/>
  <c r="EG207" i="9"/>
  <c r="EF207" i="9"/>
  <c r="FL207" i="9" s="1"/>
  <c r="EC207" i="9"/>
  <c r="FI207" i="9" s="1"/>
  <c r="EB207" i="9"/>
  <c r="DY207" i="9"/>
  <c r="FE207" i="9" s="1"/>
  <c r="FO207" i="9" s="1"/>
  <c r="DX207" i="9"/>
  <c r="DD207" i="9"/>
  <c r="CZ207" i="9"/>
  <c r="CW207" i="9"/>
  <c r="DG207" i="9" s="1"/>
  <c r="CC207" i="9" s="1"/>
  <c r="DI207" i="9" s="1"/>
  <c r="CO207" i="9"/>
  <c r="CN207" i="9"/>
  <c r="CK207" i="9"/>
  <c r="CJ207" i="9"/>
  <c r="CG207" i="9"/>
  <c r="GI207" i="9" s="1"/>
  <c r="CF207" i="9"/>
  <c r="CA207" i="9"/>
  <c r="CQ207" i="9" s="1"/>
  <c r="CS207" i="9" s="1"/>
  <c r="BZ207" i="9"/>
  <c r="DJ207" i="9" s="1"/>
  <c r="BY207" i="9"/>
  <c r="DE207" i="9" s="1"/>
  <c r="BX207" i="9"/>
  <c r="BU207" i="9"/>
  <c r="DA207" i="9" s="1"/>
  <c r="BT207" i="9"/>
  <c r="BQ207" i="9"/>
  <c r="BP207" i="9"/>
  <c r="CV207" i="9" s="1"/>
  <c r="DF207" i="9" s="1"/>
  <c r="CB207" i="9" s="1"/>
  <c r="DH207" i="9" s="1"/>
  <c r="BI207" i="9"/>
  <c r="BD207" i="9"/>
  <c r="AZ207" i="9"/>
  <c r="AU207" i="9"/>
  <c r="AW207" i="9" s="1"/>
  <c r="AS207" i="9"/>
  <c r="AR207" i="9"/>
  <c r="AO207" i="9"/>
  <c r="AN207" i="9"/>
  <c r="AK207" i="9"/>
  <c r="AJ207" i="9"/>
  <c r="AE207" i="9"/>
  <c r="AD207" i="9"/>
  <c r="AC207" i="9"/>
  <c r="HE207" i="9" s="1"/>
  <c r="HI207" i="9" s="1"/>
  <c r="AB207" i="9"/>
  <c r="Y207" i="9"/>
  <c r="X207" i="9"/>
  <c r="U207" i="9"/>
  <c r="T207" i="9"/>
  <c r="GF207" i="9" s="1"/>
  <c r="O207" i="9"/>
  <c r="N207" i="9"/>
  <c r="K207" i="9"/>
  <c r="J207" i="9"/>
  <c r="HG206" i="9"/>
  <c r="HE206" i="9"/>
  <c r="HI206" i="9" s="1"/>
  <c r="HC206" i="9"/>
  <c r="HB206" i="9"/>
  <c r="HF206" i="9" s="1"/>
  <c r="GQ206" i="9"/>
  <c r="GM206" i="9"/>
  <c r="GU206" i="9" s="1"/>
  <c r="GL206" i="9"/>
  <c r="GT206" i="9" s="1"/>
  <c r="GI206" i="9"/>
  <c r="GF206" i="9"/>
  <c r="GE206" i="9"/>
  <c r="GD206" i="9"/>
  <c r="GC206" i="9"/>
  <c r="GB206" i="9"/>
  <c r="FY206" i="9"/>
  <c r="FX206" i="9"/>
  <c r="FU206" i="9"/>
  <c r="FT206" i="9"/>
  <c r="FM206" i="9"/>
  <c r="FL206" i="9"/>
  <c r="FH206" i="9"/>
  <c r="EY206" i="9"/>
  <c r="FA206" i="9" s="1"/>
  <c r="EW206" i="9"/>
  <c r="EV206" i="9"/>
  <c r="ES206" i="9"/>
  <c r="ER206" i="9"/>
  <c r="EO206" i="9"/>
  <c r="EN206" i="9"/>
  <c r="EI206" i="9"/>
  <c r="EH206" i="9"/>
  <c r="EX206" i="9" s="1"/>
  <c r="EG206" i="9"/>
  <c r="EF206" i="9"/>
  <c r="EC206" i="9"/>
  <c r="FI206" i="9" s="1"/>
  <c r="EB206" i="9"/>
  <c r="DY206" i="9"/>
  <c r="FE206" i="9" s="1"/>
  <c r="FO206" i="9" s="1"/>
  <c r="FQ206" i="9" s="1"/>
  <c r="DX206" i="9"/>
  <c r="FD206" i="9" s="1"/>
  <c r="DG206" i="9"/>
  <c r="CC206" i="9" s="1"/>
  <c r="DI206" i="9" s="1"/>
  <c r="CW206" i="9"/>
  <c r="CV206" i="9"/>
  <c r="CO206" i="9"/>
  <c r="CN206" i="9"/>
  <c r="CK206" i="9"/>
  <c r="CJ206" i="9"/>
  <c r="CP206" i="9" s="1"/>
  <c r="CR206" i="9" s="1"/>
  <c r="CG206" i="9"/>
  <c r="CF206" i="9"/>
  <c r="CA206" i="9"/>
  <c r="DK206" i="9" s="1"/>
  <c r="BZ206" i="9"/>
  <c r="BY206" i="9"/>
  <c r="DE206" i="9" s="1"/>
  <c r="BX206" i="9"/>
  <c r="HD206" i="9" s="1"/>
  <c r="HH206" i="9" s="1"/>
  <c r="BU206" i="9"/>
  <c r="DA206" i="9" s="1"/>
  <c r="BT206" i="9"/>
  <c r="CZ206" i="9" s="1"/>
  <c r="BQ206" i="9"/>
  <c r="BP206" i="9"/>
  <c r="BI206" i="9"/>
  <c r="BH206" i="9"/>
  <c r="BD206" i="9"/>
  <c r="BJ206" i="9" s="1"/>
  <c r="AF206" i="9" s="1"/>
  <c r="AU206" i="9"/>
  <c r="AW206" i="9" s="1"/>
  <c r="AS206" i="9"/>
  <c r="AR206" i="9"/>
  <c r="AO206" i="9"/>
  <c r="AN206" i="9"/>
  <c r="AK206" i="9"/>
  <c r="AJ206" i="9"/>
  <c r="GH206" i="9" s="1"/>
  <c r="AE206" i="9"/>
  <c r="AD206" i="9"/>
  <c r="DJ206" i="9" s="1"/>
  <c r="AC206" i="9"/>
  <c r="AB206" i="9"/>
  <c r="Y206" i="9"/>
  <c r="BE206" i="9" s="1"/>
  <c r="X206" i="9"/>
  <c r="U206" i="9"/>
  <c r="T206" i="9"/>
  <c r="AZ206" i="9" s="1"/>
  <c r="O206" i="9"/>
  <c r="N206" i="9"/>
  <c r="K206" i="9"/>
  <c r="J206" i="9"/>
  <c r="HG205" i="9"/>
  <c r="HE205" i="9"/>
  <c r="HI205" i="9" s="1"/>
  <c r="HD205" i="9"/>
  <c r="HH205" i="9" s="1"/>
  <c r="HC205" i="9"/>
  <c r="HB205" i="9"/>
  <c r="HF205" i="9" s="1"/>
  <c r="GP205" i="9"/>
  <c r="GN205" i="9"/>
  <c r="GM205" i="9"/>
  <c r="GL205" i="9"/>
  <c r="GT205" i="9" s="1"/>
  <c r="GX205" i="9" s="1"/>
  <c r="GF205" i="9"/>
  <c r="GE205" i="9"/>
  <c r="GD205" i="9"/>
  <c r="GC205" i="9"/>
  <c r="GB205" i="9"/>
  <c r="FY205" i="9"/>
  <c r="FX205" i="9"/>
  <c r="FU205" i="9"/>
  <c r="FT205" i="9"/>
  <c r="FL205" i="9"/>
  <c r="FI205" i="9"/>
  <c r="FO205" i="9" s="1"/>
  <c r="EK205" i="9" s="1"/>
  <c r="FH205" i="9"/>
  <c r="FE205" i="9"/>
  <c r="EW205" i="9"/>
  <c r="EV205" i="9"/>
  <c r="ES205" i="9"/>
  <c r="ER205" i="9"/>
  <c r="EO205" i="9"/>
  <c r="EN205" i="9"/>
  <c r="EI205" i="9"/>
  <c r="EH205" i="9"/>
  <c r="EG205" i="9"/>
  <c r="FM205" i="9" s="1"/>
  <c r="EF205" i="9"/>
  <c r="EC205" i="9"/>
  <c r="EB205" i="9"/>
  <c r="DY205" i="9"/>
  <c r="DX205" i="9"/>
  <c r="FD205" i="9" s="1"/>
  <c r="FN205" i="9" s="1"/>
  <c r="EJ205" i="9" s="1"/>
  <c r="DK205" i="9"/>
  <c r="DD205" i="9"/>
  <c r="DA205" i="9"/>
  <c r="CP205" i="9"/>
  <c r="CR205" i="9" s="1"/>
  <c r="CO205" i="9"/>
  <c r="CN205" i="9"/>
  <c r="CK205" i="9"/>
  <c r="CJ205" i="9"/>
  <c r="CG205" i="9"/>
  <c r="CF205" i="9"/>
  <c r="CA205" i="9"/>
  <c r="BZ205" i="9"/>
  <c r="BY205" i="9"/>
  <c r="DE205" i="9" s="1"/>
  <c r="BX205" i="9"/>
  <c r="BU205" i="9"/>
  <c r="BT205" i="9"/>
  <c r="CZ205" i="9" s="1"/>
  <c r="BQ205" i="9"/>
  <c r="GG205" i="9" s="1"/>
  <c r="GK205" i="9" s="1"/>
  <c r="BP205" i="9"/>
  <c r="CV205" i="9" s="1"/>
  <c r="BH205" i="9"/>
  <c r="BD205" i="9"/>
  <c r="BA205" i="9"/>
  <c r="AW205" i="9"/>
  <c r="AS205" i="9"/>
  <c r="AR205" i="9"/>
  <c r="AO205" i="9"/>
  <c r="AN205" i="9"/>
  <c r="AK205" i="9"/>
  <c r="AJ205" i="9"/>
  <c r="GH205" i="9" s="1"/>
  <c r="AE205" i="9"/>
  <c r="AU205" i="9" s="1"/>
  <c r="AD205" i="9"/>
  <c r="AC205" i="9"/>
  <c r="BI205" i="9" s="1"/>
  <c r="AB205" i="9"/>
  <c r="Y205" i="9"/>
  <c r="BE205" i="9" s="1"/>
  <c r="X205" i="9"/>
  <c r="U205" i="9"/>
  <c r="T205" i="9"/>
  <c r="AZ205" i="9" s="1"/>
  <c r="BJ205" i="9" s="1"/>
  <c r="AF205" i="9" s="1"/>
  <c r="BL205" i="9" s="1"/>
  <c r="P205" i="9"/>
  <c r="O205" i="9"/>
  <c r="N205" i="9"/>
  <c r="K205" i="9"/>
  <c r="J205" i="9"/>
  <c r="HG204" i="9"/>
  <c r="HC204" i="9"/>
  <c r="HB204" i="9"/>
  <c r="HF204" i="9" s="1"/>
  <c r="GQ204" i="9"/>
  <c r="GM204" i="9"/>
  <c r="GU204" i="9" s="1"/>
  <c r="GL204" i="9"/>
  <c r="GH204" i="9"/>
  <c r="GE204" i="9"/>
  <c r="GD204" i="9"/>
  <c r="GC204" i="9"/>
  <c r="GB204" i="9"/>
  <c r="FY204" i="9"/>
  <c r="FX204" i="9"/>
  <c r="FU204" i="9"/>
  <c r="FT204" i="9"/>
  <c r="FO204" i="9"/>
  <c r="EK204" i="9" s="1"/>
  <c r="FE204" i="9"/>
  <c r="FD204" i="9"/>
  <c r="FN204" i="9" s="1"/>
  <c r="EW204" i="9"/>
  <c r="EV204" i="9"/>
  <c r="ES204" i="9"/>
  <c r="ER204" i="9"/>
  <c r="EO204" i="9"/>
  <c r="EN204" i="9"/>
  <c r="EX204" i="9" s="1"/>
  <c r="EZ204" i="9" s="1"/>
  <c r="EI204" i="9"/>
  <c r="EH204" i="9"/>
  <c r="EG204" i="9"/>
  <c r="FM204" i="9" s="1"/>
  <c r="EF204" i="9"/>
  <c r="FL204" i="9" s="1"/>
  <c r="EC204" i="9"/>
  <c r="FI204" i="9" s="1"/>
  <c r="EB204" i="9"/>
  <c r="FH204" i="9" s="1"/>
  <c r="DY204" i="9"/>
  <c r="DX204" i="9"/>
  <c r="DA204" i="9"/>
  <c r="CZ204" i="9"/>
  <c r="CW204" i="9"/>
  <c r="CV204" i="9"/>
  <c r="DF204" i="9" s="1"/>
  <c r="CB204" i="9" s="1"/>
  <c r="DH204" i="9" s="1"/>
  <c r="CO204" i="9"/>
  <c r="CN204" i="9"/>
  <c r="CK204" i="9"/>
  <c r="CJ204" i="9"/>
  <c r="CG204" i="9"/>
  <c r="CF204" i="9"/>
  <c r="CA204" i="9"/>
  <c r="CQ204" i="9" s="1"/>
  <c r="BZ204" i="9"/>
  <c r="BY204" i="9"/>
  <c r="DE204" i="9" s="1"/>
  <c r="BX204" i="9"/>
  <c r="DD204" i="9" s="1"/>
  <c r="BU204" i="9"/>
  <c r="BT204" i="9"/>
  <c r="BQ204" i="9"/>
  <c r="GG204" i="9" s="1"/>
  <c r="GK204" i="9" s="1"/>
  <c r="BP204" i="9"/>
  <c r="BA204" i="9"/>
  <c r="AT204" i="9"/>
  <c r="AV204" i="9" s="1"/>
  <c r="AS204" i="9"/>
  <c r="AR204" i="9"/>
  <c r="AO204" i="9"/>
  <c r="AN204" i="9"/>
  <c r="AK204" i="9"/>
  <c r="AJ204" i="9"/>
  <c r="AE204" i="9"/>
  <c r="DK204" i="9" s="1"/>
  <c r="AD204" i="9"/>
  <c r="AC204" i="9"/>
  <c r="AB204" i="9"/>
  <c r="Y204" i="9"/>
  <c r="X204" i="9"/>
  <c r="U204" i="9"/>
  <c r="T204" i="9"/>
  <c r="O204" i="9"/>
  <c r="N204" i="9"/>
  <c r="K204" i="9"/>
  <c r="J204" i="9"/>
  <c r="HG203" i="9"/>
  <c r="HF203" i="9"/>
  <c r="HD203" i="9"/>
  <c r="HH203" i="9" s="1"/>
  <c r="HC203" i="9"/>
  <c r="HB203" i="9"/>
  <c r="GQ203" i="9"/>
  <c r="GP203" i="9"/>
  <c r="GN203" i="9"/>
  <c r="GM203" i="9"/>
  <c r="GL203" i="9"/>
  <c r="GT203" i="9" s="1"/>
  <c r="GX203" i="9" s="1"/>
  <c r="GE203" i="9"/>
  <c r="GI203" i="9" s="1"/>
  <c r="GD203" i="9"/>
  <c r="GC203" i="9"/>
  <c r="GB203" i="9"/>
  <c r="FY203" i="9"/>
  <c r="FX203" i="9"/>
  <c r="FU203" i="9"/>
  <c r="FT203" i="9"/>
  <c r="FL203" i="9"/>
  <c r="FI203" i="9"/>
  <c r="FE203" i="9"/>
  <c r="EX203" i="9"/>
  <c r="EZ203" i="9" s="1"/>
  <c r="EW203" i="9"/>
  <c r="EV203" i="9"/>
  <c r="ES203" i="9"/>
  <c r="ER203" i="9"/>
  <c r="EO203" i="9"/>
  <c r="EN203" i="9"/>
  <c r="EI203" i="9"/>
  <c r="EH203" i="9"/>
  <c r="EG203" i="9"/>
  <c r="FM203" i="9" s="1"/>
  <c r="EF203" i="9"/>
  <c r="EC203" i="9"/>
  <c r="EB203" i="9"/>
  <c r="FH203" i="9" s="1"/>
  <c r="DY203" i="9"/>
  <c r="DX203" i="9"/>
  <c r="FD203" i="9" s="1"/>
  <c r="DF203" i="9"/>
  <c r="CB203" i="9" s="1"/>
  <c r="DH203" i="9" s="1"/>
  <c r="DE203" i="9"/>
  <c r="CV203" i="9"/>
  <c r="CO203" i="9"/>
  <c r="CN203" i="9"/>
  <c r="CK203" i="9"/>
  <c r="CJ203" i="9"/>
  <c r="CG203" i="9"/>
  <c r="CF203" i="9"/>
  <c r="GH203" i="9" s="1"/>
  <c r="CA203" i="9"/>
  <c r="DK203" i="9" s="1"/>
  <c r="BZ203" i="9"/>
  <c r="DJ203" i="9" s="1"/>
  <c r="BY203" i="9"/>
  <c r="BX203" i="9"/>
  <c r="DD203" i="9" s="1"/>
  <c r="BU203" i="9"/>
  <c r="DA203" i="9" s="1"/>
  <c r="BT203" i="9"/>
  <c r="CZ203" i="9" s="1"/>
  <c r="BQ203" i="9"/>
  <c r="BP203" i="9"/>
  <c r="BH203" i="9"/>
  <c r="BE203" i="9"/>
  <c r="BA203" i="9"/>
  <c r="AT203" i="9"/>
  <c r="AV203" i="9" s="1"/>
  <c r="AS203" i="9"/>
  <c r="AR203" i="9"/>
  <c r="AO203" i="9"/>
  <c r="AN203" i="9"/>
  <c r="AK203" i="9"/>
  <c r="AJ203" i="9"/>
  <c r="AE203" i="9"/>
  <c r="AU203" i="9" s="1"/>
  <c r="AD203" i="9"/>
  <c r="AC203" i="9"/>
  <c r="AB203" i="9"/>
  <c r="Y203" i="9"/>
  <c r="X203" i="9"/>
  <c r="BD203" i="9" s="1"/>
  <c r="U203" i="9"/>
  <c r="T203" i="9"/>
  <c r="O203" i="9"/>
  <c r="N203" i="9"/>
  <c r="K203" i="9"/>
  <c r="J203" i="9"/>
  <c r="HF202" i="9"/>
  <c r="HC202" i="9"/>
  <c r="HG202" i="9" s="1"/>
  <c r="HB202" i="9"/>
  <c r="GW202" i="9"/>
  <c r="HA202" i="9" s="1"/>
  <c r="GO202" i="9"/>
  <c r="GS202" i="9" s="1"/>
  <c r="GM202" i="9"/>
  <c r="GL202" i="9"/>
  <c r="GT202" i="9" s="1"/>
  <c r="GK202" i="9"/>
  <c r="GE202" i="9"/>
  <c r="GI202" i="9" s="1"/>
  <c r="GD202" i="9"/>
  <c r="GC202" i="9"/>
  <c r="GB202" i="9"/>
  <c r="FY202" i="9"/>
  <c r="FX202" i="9"/>
  <c r="FU202" i="9"/>
  <c r="FT202" i="9"/>
  <c r="FI202" i="9"/>
  <c r="FE202" i="9"/>
  <c r="FO202" i="9" s="1"/>
  <c r="FD202" i="9"/>
  <c r="EZ202" i="9"/>
  <c r="EW202" i="9"/>
  <c r="EV202" i="9"/>
  <c r="ES202" i="9"/>
  <c r="ER202" i="9"/>
  <c r="EO202" i="9"/>
  <c r="EN202" i="9"/>
  <c r="EI202" i="9"/>
  <c r="EH202" i="9"/>
  <c r="EX202" i="9" s="1"/>
  <c r="EG202" i="9"/>
  <c r="FM202" i="9" s="1"/>
  <c r="EF202" i="9"/>
  <c r="FL202" i="9" s="1"/>
  <c r="EC202" i="9"/>
  <c r="EB202" i="9"/>
  <c r="FH202" i="9" s="1"/>
  <c r="FN202" i="9" s="1"/>
  <c r="EJ202" i="9" s="1"/>
  <c r="DY202" i="9"/>
  <c r="DX202" i="9"/>
  <c r="DG202" i="9"/>
  <c r="CC202" i="9" s="1"/>
  <c r="DI202" i="9" s="1"/>
  <c r="DE202" i="9"/>
  <c r="DD202" i="9"/>
  <c r="DA202" i="9"/>
  <c r="CZ202" i="9"/>
  <c r="CS202" i="9"/>
  <c r="CQ202" i="9"/>
  <c r="CO202" i="9"/>
  <c r="CN202" i="9"/>
  <c r="CK202" i="9"/>
  <c r="CJ202" i="9"/>
  <c r="CG202" i="9"/>
  <c r="CF202" i="9"/>
  <c r="CA202" i="9"/>
  <c r="BZ202" i="9"/>
  <c r="BY202" i="9"/>
  <c r="BX202" i="9"/>
  <c r="HD202" i="9" s="1"/>
  <c r="HH202" i="9" s="1"/>
  <c r="BU202" i="9"/>
  <c r="BT202" i="9"/>
  <c r="BQ202" i="9"/>
  <c r="CW202" i="9" s="1"/>
  <c r="BP202" i="9"/>
  <c r="GF202" i="9" s="1"/>
  <c r="BE202" i="9"/>
  <c r="BD202" i="9"/>
  <c r="AZ202" i="9"/>
  <c r="BJ202" i="9" s="1"/>
  <c r="AF202" i="9" s="1"/>
  <c r="BL202" i="9" s="1"/>
  <c r="AS202" i="9"/>
  <c r="AR202" i="9"/>
  <c r="AO202" i="9"/>
  <c r="AN202" i="9"/>
  <c r="AK202" i="9"/>
  <c r="AJ202" i="9"/>
  <c r="AE202" i="9"/>
  <c r="AU202" i="9" s="1"/>
  <c r="AD202" i="9"/>
  <c r="AC202" i="9"/>
  <c r="BI202" i="9" s="1"/>
  <c r="AB202" i="9"/>
  <c r="BH202" i="9" s="1"/>
  <c r="Y202" i="9"/>
  <c r="X202" i="9"/>
  <c r="U202" i="9"/>
  <c r="GG202" i="9" s="1"/>
  <c r="T202" i="9"/>
  <c r="Q202" i="9"/>
  <c r="O202" i="9"/>
  <c r="N202" i="9"/>
  <c r="K202" i="9"/>
  <c r="J202" i="9"/>
  <c r="HC201" i="9"/>
  <c r="HG201" i="9" s="1"/>
  <c r="HB201" i="9"/>
  <c r="HF201" i="9" s="1"/>
  <c r="GR201" i="9"/>
  <c r="GM201" i="9"/>
  <c r="GU201" i="9" s="1"/>
  <c r="GL201" i="9"/>
  <c r="GF201" i="9"/>
  <c r="GE201" i="9"/>
  <c r="GD201" i="9"/>
  <c r="GH201" i="9" s="1"/>
  <c r="GC201" i="9"/>
  <c r="GB201" i="9"/>
  <c r="FY201" i="9"/>
  <c r="FX201" i="9"/>
  <c r="FU201" i="9"/>
  <c r="FT201" i="9"/>
  <c r="FO201" i="9"/>
  <c r="EK201" i="9" s="1"/>
  <c r="FM201" i="9"/>
  <c r="FH201" i="9"/>
  <c r="FD201" i="9"/>
  <c r="FN201" i="9" s="1"/>
  <c r="EJ201" i="9" s="1"/>
  <c r="EY201" i="9"/>
  <c r="EW201" i="9"/>
  <c r="EV201" i="9"/>
  <c r="ES201" i="9"/>
  <c r="ER201" i="9"/>
  <c r="EO201" i="9"/>
  <c r="EN201" i="9"/>
  <c r="EI201" i="9"/>
  <c r="EH201" i="9"/>
  <c r="FP201" i="9" s="1"/>
  <c r="EG201" i="9"/>
  <c r="EF201" i="9"/>
  <c r="FL201" i="9" s="1"/>
  <c r="EC201" i="9"/>
  <c r="FI201" i="9" s="1"/>
  <c r="EB201" i="9"/>
  <c r="DY201" i="9"/>
  <c r="FE201" i="9" s="1"/>
  <c r="DX201" i="9"/>
  <c r="DD201" i="9"/>
  <c r="CZ201" i="9"/>
  <c r="CV201" i="9"/>
  <c r="CO201" i="9"/>
  <c r="CN201" i="9"/>
  <c r="CK201" i="9"/>
  <c r="CJ201" i="9"/>
  <c r="CG201" i="9"/>
  <c r="CF201" i="9"/>
  <c r="CA201" i="9"/>
  <c r="BZ201" i="9"/>
  <c r="BY201" i="9"/>
  <c r="BX201" i="9"/>
  <c r="BU201" i="9"/>
  <c r="DA201" i="9" s="1"/>
  <c r="BT201" i="9"/>
  <c r="BQ201" i="9"/>
  <c r="GG201" i="9" s="1"/>
  <c r="GK201" i="9" s="1"/>
  <c r="BP201" i="9"/>
  <c r="BI201" i="9"/>
  <c r="BE201" i="9"/>
  <c r="BK201" i="9" s="1"/>
  <c r="AG201" i="9" s="1"/>
  <c r="BM201" i="9" s="1"/>
  <c r="AZ201" i="9"/>
  <c r="AS201" i="9"/>
  <c r="AR201" i="9"/>
  <c r="AO201" i="9"/>
  <c r="AN201" i="9"/>
  <c r="AK201" i="9"/>
  <c r="GI201" i="9" s="1"/>
  <c r="AJ201" i="9"/>
  <c r="AE201" i="9"/>
  <c r="DK201" i="9" s="1"/>
  <c r="AD201" i="9"/>
  <c r="DJ201" i="9" s="1"/>
  <c r="AC201" i="9"/>
  <c r="AB201" i="9"/>
  <c r="Y201" i="9"/>
  <c r="X201" i="9"/>
  <c r="GN201" i="9" s="1"/>
  <c r="U201" i="9"/>
  <c r="BA201" i="9" s="1"/>
  <c r="T201" i="9"/>
  <c r="O201" i="9"/>
  <c r="N201" i="9"/>
  <c r="K201" i="9"/>
  <c r="J201" i="9"/>
  <c r="HH200" i="9"/>
  <c r="HF200" i="9"/>
  <c r="HC200" i="9"/>
  <c r="HG200" i="9" s="1"/>
  <c r="HB200" i="9"/>
  <c r="GM200" i="9"/>
  <c r="GQ200" i="9" s="1"/>
  <c r="GL200" i="9"/>
  <c r="GI200" i="9"/>
  <c r="GG200" i="9"/>
  <c r="GK200" i="9" s="1"/>
  <c r="GE200" i="9"/>
  <c r="GD200" i="9"/>
  <c r="GT200" i="9" s="1"/>
  <c r="GC200" i="9"/>
  <c r="GB200" i="9"/>
  <c r="FY200" i="9"/>
  <c r="FX200" i="9"/>
  <c r="FU200" i="9"/>
  <c r="FT200" i="9"/>
  <c r="FM200" i="9"/>
  <c r="FI200" i="9"/>
  <c r="FE200" i="9"/>
  <c r="FA200" i="9"/>
  <c r="EY200" i="9"/>
  <c r="EW200" i="9"/>
  <c r="EV200" i="9"/>
  <c r="ES200" i="9"/>
  <c r="ER200" i="9"/>
  <c r="EO200" i="9"/>
  <c r="EN200" i="9"/>
  <c r="EI200" i="9"/>
  <c r="EH200" i="9"/>
  <c r="EG200" i="9"/>
  <c r="EF200" i="9"/>
  <c r="FL200" i="9" s="1"/>
  <c r="EC200" i="9"/>
  <c r="EB200" i="9"/>
  <c r="FH200" i="9" s="1"/>
  <c r="DY200" i="9"/>
  <c r="DX200" i="9"/>
  <c r="FD200" i="9" s="1"/>
  <c r="DF200" i="9"/>
  <c r="CB200" i="9" s="1"/>
  <c r="DH200" i="9" s="1"/>
  <c r="DE200" i="9"/>
  <c r="DD200" i="9"/>
  <c r="CP200" i="9"/>
  <c r="CR200" i="9" s="1"/>
  <c r="CO200" i="9"/>
  <c r="CN200" i="9"/>
  <c r="CK200" i="9"/>
  <c r="CJ200" i="9"/>
  <c r="CG200" i="9"/>
  <c r="CF200" i="9"/>
  <c r="CA200" i="9"/>
  <c r="DK200" i="9" s="1"/>
  <c r="BZ200" i="9"/>
  <c r="BY200" i="9"/>
  <c r="BX200" i="9"/>
  <c r="BU200" i="9"/>
  <c r="DA200" i="9" s="1"/>
  <c r="BT200" i="9"/>
  <c r="CZ200" i="9" s="1"/>
  <c r="BQ200" i="9"/>
  <c r="CW200" i="9" s="1"/>
  <c r="BP200" i="9"/>
  <c r="CV200" i="9" s="1"/>
  <c r="BH200" i="9"/>
  <c r="BE200" i="9"/>
  <c r="BD200" i="9"/>
  <c r="AT200" i="9"/>
  <c r="AS200" i="9"/>
  <c r="AR200" i="9"/>
  <c r="AO200" i="9"/>
  <c r="AU200" i="9" s="1"/>
  <c r="AN200" i="9"/>
  <c r="GP200" i="9" s="1"/>
  <c r="AK200" i="9"/>
  <c r="AJ200" i="9"/>
  <c r="AE200" i="9"/>
  <c r="AW200" i="9" s="1"/>
  <c r="AD200" i="9"/>
  <c r="AC200" i="9"/>
  <c r="HE200" i="9" s="1"/>
  <c r="HI200" i="9" s="1"/>
  <c r="AB200" i="9"/>
  <c r="HD200" i="9" s="1"/>
  <c r="Y200" i="9"/>
  <c r="X200" i="9"/>
  <c r="U200" i="9"/>
  <c r="BA200" i="9" s="1"/>
  <c r="T200" i="9"/>
  <c r="P200" i="9"/>
  <c r="O200" i="9"/>
  <c r="N200" i="9"/>
  <c r="K200" i="9"/>
  <c r="J200" i="9"/>
  <c r="HD199" i="9"/>
  <c r="HH199" i="9" s="1"/>
  <c r="HC199" i="9"/>
  <c r="HG199" i="9" s="1"/>
  <c r="HB199" i="9"/>
  <c r="HF199" i="9" s="1"/>
  <c r="GT199" i="9"/>
  <c r="GN199" i="9"/>
  <c r="GR199" i="9" s="1"/>
  <c r="GM199" i="9"/>
  <c r="GQ199" i="9" s="1"/>
  <c r="GL199" i="9"/>
  <c r="GP199" i="9" s="1"/>
  <c r="GE199" i="9"/>
  <c r="GD199" i="9"/>
  <c r="GH199" i="9" s="1"/>
  <c r="GC199" i="9"/>
  <c r="GB199" i="9"/>
  <c r="FY199" i="9"/>
  <c r="FX199" i="9"/>
  <c r="FU199" i="9"/>
  <c r="FT199" i="9"/>
  <c r="FO199" i="9"/>
  <c r="FE199" i="9"/>
  <c r="FD199" i="9"/>
  <c r="EW199" i="9"/>
  <c r="EV199" i="9"/>
  <c r="ES199" i="9"/>
  <c r="ER199" i="9"/>
  <c r="EO199" i="9"/>
  <c r="EY199" i="9" s="1"/>
  <c r="FA199" i="9" s="1"/>
  <c r="EN199" i="9"/>
  <c r="EI199" i="9"/>
  <c r="EH199" i="9"/>
  <c r="EG199" i="9"/>
  <c r="FM199" i="9" s="1"/>
  <c r="EF199" i="9"/>
  <c r="FL199" i="9" s="1"/>
  <c r="EC199" i="9"/>
  <c r="FI199" i="9" s="1"/>
  <c r="EB199" i="9"/>
  <c r="FH199" i="9" s="1"/>
  <c r="DY199" i="9"/>
  <c r="DX199" i="9"/>
  <c r="DK199" i="9"/>
  <c r="DA199" i="9"/>
  <c r="CZ199" i="9"/>
  <c r="CW199" i="9"/>
  <c r="DG199" i="9" s="1"/>
  <c r="CC199" i="9" s="1"/>
  <c r="DI199" i="9" s="1"/>
  <c r="CO199" i="9"/>
  <c r="CN199" i="9"/>
  <c r="CK199" i="9"/>
  <c r="CJ199" i="9"/>
  <c r="CP199" i="9" s="1"/>
  <c r="CG199" i="9"/>
  <c r="CF199" i="9"/>
  <c r="CA199" i="9"/>
  <c r="BZ199" i="9"/>
  <c r="CR199" i="9" s="1"/>
  <c r="BY199" i="9"/>
  <c r="DE199" i="9" s="1"/>
  <c r="BX199" i="9"/>
  <c r="DD199" i="9" s="1"/>
  <c r="BU199" i="9"/>
  <c r="BT199" i="9"/>
  <c r="BQ199" i="9"/>
  <c r="BP199" i="9"/>
  <c r="CV199" i="9" s="1"/>
  <c r="DF199" i="9" s="1"/>
  <c r="CB199" i="9" s="1"/>
  <c r="DH199" i="9" s="1"/>
  <c r="BA199" i="9"/>
  <c r="AZ199" i="9"/>
  <c r="AS199" i="9"/>
  <c r="AR199" i="9"/>
  <c r="AO199" i="9"/>
  <c r="AN199" i="9"/>
  <c r="AK199" i="9"/>
  <c r="AU199" i="9" s="1"/>
  <c r="AW199" i="9" s="1"/>
  <c r="AJ199" i="9"/>
  <c r="AE199" i="9"/>
  <c r="AD199" i="9"/>
  <c r="AC199" i="9"/>
  <c r="AB199" i="9"/>
  <c r="BH199" i="9" s="1"/>
  <c r="Y199" i="9"/>
  <c r="X199" i="9"/>
  <c r="BD199" i="9" s="1"/>
  <c r="U199" i="9"/>
  <c r="GG199" i="9" s="1"/>
  <c r="GK199" i="9" s="1"/>
  <c r="T199" i="9"/>
  <c r="P199" i="9"/>
  <c r="O199" i="9"/>
  <c r="N199" i="9"/>
  <c r="K199" i="9"/>
  <c r="J199" i="9"/>
  <c r="HI198" i="9"/>
  <c r="HG198" i="9"/>
  <c r="HE198" i="9"/>
  <c r="HC198" i="9"/>
  <c r="HB198" i="9"/>
  <c r="HF198" i="9" s="1"/>
  <c r="GS198" i="9"/>
  <c r="GQ198" i="9"/>
  <c r="GO198" i="9"/>
  <c r="GW198" i="9" s="1"/>
  <c r="HA198" i="9" s="1"/>
  <c r="GM198" i="9"/>
  <c r="GU198" i="9" s="1"/>
  <c r="GY198" i="9" s="1"/>
  <c r="GL198" i="9"/>
  <c r="GK198" i="9"/>
  <c r="GE198" i="9"/>
  <c r="GD198" i="9"/>
  <c r="GC198" i="9"/>
  <c r="GB198" i="9"/>
  <c r="FY198" i="9"/>
  <c r="FX198" i="9"/>
  <c r="FU198" i="9"/>
  <c r="FT198" i="9"/>
  <c r="FL198" i="9"/>
  <c r="EX198" i="9"/>
  <c r="EZ198" i="9" s="1"/>
  <c r="EW198" i="9"/>
  <c r="EV198" i="9"/>
  <c r="ES198" i="9"/>
  <c r="ER198" i="9"/>
  <c r="EO198" i="9"/>
  <c r="EN198" i="9"/>
  <c r="EI198" i="9"/>
  <c r="EH198" i="9"/>
  <c r="EG198" i="9"/>
  <c r="FM198" i="9" s="1"/>
  <c r="EF198" i="9"/>
  <c r="EC198" i="9"/>
  <c r="FI198" i="9" s="1"/>
  <c r="EB198" i="9"/>
  <c r="FH198" i="9" s="1"/>
  <c r="FN198" i="9" s="1"/>
  <c r="EJ198" i="9" s="1"/>
  <c r="DY198" i="9"/>
  <c r="FE198" i="9" s="1"/>
  <c r="DX198" i="9"/>
  <c r="FD198" i="9" s="1"/>
  <c r="CV198" i="9"/>
  <c r="DF198" i="9" s="1"/>
  <c r="CB198" i="9" s="1"/>
  <c r="DH198" i="9" s="1"/>
  <c r="CO198" i="9"/>
  <c r="CN198" i="9"/>
  <c r="CK198" i="9"/>
  <c r="CQ198" i="9" s="1"/>
  <c r="CJ198" i="9"/>
  <c r="CG198" i="9"/>
  <c r="CF198" i="9"/>
  <c r="CA198" i="9"/>
  <c r="BZ198" i="9"/>
  <c r="BY198" i="9"/>
  <c r="DE198" i="9" s="1"/>
  <c r="BX198" i="9"/>
  <c r="DD198" i="9" s="1"/>
  <c r="BU198" i="9"/>
  <c r="DA198" i="9" s="1"/>
  <c r="BT198" i="9"/>
  <c r="CZ198" i="9" s="1"/>
  <c r="BQ198" i="9"/>
  <c r="GG198" i="9" s="1"/>
  <c r="BP198" i="9"/>
  <c r="BH198" i="9"/>
  <c r="AS198" i="9"/>
  <c r="AR198" i="9"/>
  <c r="AO198" i="9"/>
  <c r="AN198" i="9"/>
  <c r="AK198" i="9"/>
  <c r="GI198" i="9" s="1"/>
  <c r="AJ198" i="9"/>
  <c r="GH198" i="9" s="1"/>
  <c r="AE198" i="9"/>
  <c r="DK198" i="9" s="1"/>
  <c r="AD198" i="9"/>
  <c r="DJ198" i="9" s="1"/>
  <c r="AC198" i="9"/>
  <c r="BI198" i="9" s="1"/>
  <c r="AB198" i="9"/>
  <c r="Y198" i="9"/>
  <c r="BE198" i="9" s="1"/>
  <c r="X198" i="9"/>
  <c r="U198" i="9"/>
  <c r="BA198" i="9" s="1"/>
  <c r="T198" i="9"/>
  <c r="O198" i="9"/>
  <c r="N198" i="9"/>
  <c r="K198" i="9"/>
  <c r="J198" i="9"/>
  <c r="HF197" i="9"/>
  <c r="HD197" i="9"/>
  <c r="HH197" i="9" s="1"/>
  <c r="HC197" i="9"/>
  <c r="HG197" i="9" s="1"/>
  <c r="HB197" i="9"/>
  <c r="GX197" i="9"/>
  <c r="GP197" i="9"/>
  <c r="GN197" i="9"/>
  <c r="GR197" i="9" s="1"/>
  <c r="GM197" i="9"/>
  <c r="GU197" i="9" s="1"/>
  <c r="GL197" i="9"/>
  <c r="GT197" i="9" s="1"/>
  <c r="GE197" i="9"/>
  <c r="GI197" i="9" s="1"/>
  <c r="GD197" i="9"/>
  <c r="GH197" i="9" s="1"/>
  <c r="GC197" i="9"/>
  <c r="GB197" i="9"/>
  <c r="FY197" i="9"/>
  <c r="FX197" i="9"/>
  <c r="FU197" i="9"/>
  <c r="FT197" i="9"/>
  <c r="FI197" i="9"/>
  <c r="FE197" i="9"/>
  <c r="EW197" i="9"/>
  <c r="EV197" i="9"/>
  <c r="ES197" i="9"/>
  <c r="ER197" i="9"/>
  <c r="EX197" i="9" s="1"/>
  <c r="EO197" i="9"/>
  <c r="EN197" i="9"/>
  <c r="EI197" i="9"/>
  <c r="EH197" i="9"/>
  <c r="EZ197" i="9" s="1"/>
  <c r="EG197" i="9"/>
  <c r="FM197" i="9" s="1"/>
  <c r="EF197" i="9"/>
  <c r="FL197" i="9" s="1"/>
  <c r="EC197" i="9"/>
  <c r="EB197" i="9"/>
  <c r="FH197" i="9" s="1"/>
  <c r="DY197" i="9"/>
  <c r="DX197" i="9"/>
  <c r="FD197" i="9" s="1"/>
  <c r="DE197" i="9"/>
  <c r="DA197" i="9"/>
  <c r="CO197" i="9"/>
  <c r="CN197" i="9"/>
  <c r="CK197" i="9"/>
  <c r="CJ197" i="9"/>
  <c r="CG197" i="9"/>
  <c r="CF197" i="9"/>
  <c r="CA197" i="9"/>
  <c r="BZ197" i="9"/>
  <c r="DJ197" i="9" s="1"/>
  <c r="BY197" i="9"/>
  <c r="BX197" i="9"/>
  <c r="DD197" i="9" s="1"/>
  <c r="BU197" i="9"/>
  <c r="BT197" i="9"/>
  <c r="CZ197" i="9" s="1"/>
  <c r="BQ197" i="9"/>
  <c r="CW197" i="9" s="1"/>
  <c r="BP197" i="9"/>
  <c r="CV197" i="9" s="1"/>
  <c r="BE197" i="9"/>
  <c r="BA197" i="9"/>
  <c r="AS197" i="9"/>
  <c r="AR197" i="9"/>
  <c r="AO197" i="9"/>
  <c r="AN197" i="9"/>
  <c r="AT197" i="9" s="1"/>
  <c r="AK197" i="9"/>
  <c r="AJ197" i="9"/>
  <c r="AE197" i="9"/>
  <c r="AD197" i="9"/>
  <c r="AV197" i="9" s="1"/>
  <c r="AC197" i="9"/>
  <c r="Q197" i="9" s="1"/>
  <c r="AB197" i="9"/>
  <c r="BH197" i="9" s="1"/>
  <c r="Y197" i="9"/>
  <c r="GO197" i="9" s="1"/>
  <c r="X197" i="9"/>
  <c r="BD197" i="9" s="1"/>
  <c r="U197" i="9"/>
  <c r="T197" i="9"/>
  <c r="AZ197" i="9" s="1"/>
  <c r="O197" i="9"/>
  <c r="N197" i="9"/>
  <c r="K197" i="9"/>
  <c r="J197" i="9"/>
  <c r="HI196" i="9"/>
  <c r="HE196" i="9"/>
  <c r="HC196" i="9"/>
  <c r="HG196" i="9" s="1"/>
  <c r="HB196" i="9"/>
  <c r="HF196" i="9" s="1"/>
  <c r="GS196" i="9"/>
  <c r="GO196" i="9"/>
  <c r="GM196" i="9"/>
  <c r="GQ196" i="9" s="1"/>
  <c r="GL196" i="9"/>
  <c r="GE196" i="9"/>
  <c r="GD196" i="9"/>
  <c r="GC196" i="9"/>
  <c r="GB196" i="9"/>
  <c r="FY196" i="9"/>
  <c r="FX196" i="9"/>
  <c r="FU196" i="9"/>
  <c r="FT196" i="9"/>
  <c r="FD196" i="9"/>
  <c r="EY196" i="9"/>
  <c r="EW196" i="9"/>
  <c r="EV196" i="9"/>
  <c r="ES196" i="9"/>
  <c r="ER196" i="9"/>
  <c r="EO196" i="9"/>
  <c r="EN196" i="9"/>
  <c r="EI196" i="9"/>
  <c r="FA196" i="9" s="1"/>
  <c r="EH196" i="9"/>
  <c r="EG196" i="9"/>
  <c r="FM196" i="9" s="1"/>
  <c r="EF196" i="9"/>
  <c r="FL196" i="9" s="1"/>
  <c r="EC196" i="9"/>
  <c r="FI196" i="9" s="1"/>
  <c r="EB196" i="9"/>
  <c r="FH196" i="9" s="1"/>
  <c r="FN196" i="9" s="1"/>
  <c r="EJ196" i="9" s="1"/>
  <c r="DY196" i="9"/>
  <c r="FE196" i="9" s="1"/>
  <c r="FO196" i="9" s="1"/>
  <c r="DX196" i="9"/>
  <c r="CZ196" i="9"/>
  <c r="CV196" i="9"/>
  <c r="DF196" i="9" s="1"/>
  <c r="CB196" i="9" s="1"/>
  <c r="DH196" i="9" s="1"/>
  <c r="CO196" i="9"/>
  <c r="CN196" i="9"/>
  <c r="CK196" i="9"/>
  <c r="CJ196" i="9"/>
  <c r="CG196" i="9"/>
  <c r="GI196" i="9" s="1"/>
  <c r="CF196" i="9"/>
  <c r="CA196" i="9"/>
  <c r="BZ196" i="9"/>
  <c r="BY196" i="9"/>
  <c r="DE196" i="9" s="1"/>
  <c r="BX196" i="9"/>
  <c r="DD196" i="9" s="1"/>
  <c r="BU196" i="9"/>
  <c r="DA196" i="9" s="1"/>
  <c r="BT196" i="9"/>
  <c r="BQ196" i="9"/>
  <c r="CW196" i="9" s="1"/>
  <c r="BP196" i="9"/>
  <c r="AZ196" i="9"/>
  <c r="AU196" i="9"/>
  <c r="AS196" i="9"/>
  <c r="AR196" i="9"/>
  <c r="AO196" i="9"/>
  <c r="AN196" i="9"/>
  <c r="AK196" i="9"/>
  <c r="AJ196" i="9"/>
  <c r="AT196" i="9" s="1"/>
  <c r="AV196" i="9" s="1"/>
  <c r="AE196" i="9"/>
  <c r="AW196" i="9" s="1"/>
  <c r="AD196" i="9"/>
  <c r="AC196" i="9"/>
  <c r="BI196" i="9" s="1"/>
  <c r="AB196" i="9"/>
  <c r="Y196" i="9"/>
  <c r="BE196" i="9" s="1"/>
  <c r="X196" i="9"/>
  <c r="U196" i="9"/>
  <c r="GG196" i="9" s="1"/>
  <c r="GK196" i="9" s="1"/>
  <c r="T196" i="9"/>
  <c r="GF196" i="9" s="1"/>
  <c r="O196" i="9"/>
  <c r="N196" i="9"/>
  <c r="K196" i="9"/>
  <c r="J196" i="9"/>
  <c r="HH195" i="9"/>
  <c r="HF195" i="9"/>
  <c r="HD195" i="9"/>
  <c r="HC195" i="9"/>
  <c r="HG195" i="9" s="1"/>
  <c r="HB195" i="9"/>
  <c r="GR195" i="9"/>
  <c r="GP195" i="9"/>
  <c r="GN195" i="9"/>
  <c r="GM195" i="9"/>
  <c r="GU195" i="9" s="1"/>
  <c r="GL195" i="9"/>
  <c r="GT195" i="9" s="1"/>
  <c r="GX195" i="9" s="1"/>
  <c r="GE195" i="9"/>
  <c r="GD195" i="9"/>
  <c r="GH195" i="9" s="1"/>
  <c r="GC195" i="9"/>
  <c r="GB195" i="9"/>
  <c r="FY195" i="9"/>
  <c r="FX195" i="9"/>
  <c r="FU195" i="9"/>
  <c r="FT195" i="9"/>
  <c r="FM195" i="9"/>
  <c r="FI195" i="9"/>
  <c r="EW195" i="9"/>
  <c r="EV195" i="9"/>
  <c r="ES195" i="9"/>
  <c r="ER195" i="9"/>
  <c r="EO195" i="9"/>
  <c r="EN195" i="9"/>
  <c r="EI195" i="9"/>
  <c r="EH195" i="9"/>
  <c r="EG195" i="9"/>
  <c r="EF195" i="9"/>
  <c r="FL195" i="9" s="1"/>
  <c r="EC195" i="9"/>
  <c r="EB195" i="9"/>
  <c r="FH195" i="9" s="1"/>
  <c r="DY195" i="9"/>
  <c r="FE195" i="9" s="1"/>
  <c r="DX195" i="9"/>
  <c r="FD195" i="9" s="1"/>
  <c r="DE195" i="9"/>
  <c r="CO195" i="9"/>
  <c r="CN195" i="9"/>
  <c r="CK195" i="9"/>
  <c r="CJ195" i="9"/>
  <c r="CP195" i="9" s="1"/>
  <c r="CG195" i="9"/>
  <c r="GI195" i="9" s="1"/>
  <c r="CF195" i="9"/>
  <c r="CA195" i="9"/>
  <c r="BZ195" i="9"/>
  <c r="BY195" i="9"/>
  <c r="BX195" i="9"/>
  <c r="DD195" i="9" s="1"/>
  <c r="BU195" i="9"/>
  <c r="DA195" i="9" s="1"/>
  <c r="DG195" i="9" s="1"/>
  <c r="CC195" i="9" s="1"/>
  <c r="DI195" i="9" s="1"/>
  <c r="BT195" i="9"/>
  <c r="CZ195" i="9" s="1"/>
  <c r="BQ195" i="9"/>
  <c r="CW195" i="9" s="1"/>
  <c r="BP195" i="9"/>
  <c r="GF195" i="9" s="1"/>
  <c r="BI195" i="9"/>
  <c r="BE195" i="9"/>
  <c r="AS195" i="9"/>
  <c r="AR195" i="9"/>
  <c r="AO195" i="9"/>
  <c r="AN195" i="9"/>
  <c r="AK195" i="9"/>
  <c r="AJ195" i="9"/>
  <c r="AE195" i="9"/>
  <c r="AD195" i="9"/>
  <c r="DJ195" i="9" s="1"/>
  <c r="AC195" i="9"/>
  <c r="HE195" i="9" s="1"/>
  <c r="HI195" i="9" s="1"/>
  <c r="AB195" i="9"/>
  <c r="BH195" i="9" s="1"/>
  <c r="Y195" i="9"/>
  <c r="X195" i="9"/>
  <c r="BD195" i="9" s="1"/>
  <c r="U195" i="9"/>
  <c r="BA195" i="9" s="1"/>
  <c r="T195" i="9"/>
  <c r="AZ195" i="9" s="1"/>
  <c r="P195" i="9"/>
  <c r="O195" i="9"/>
  <c r="N195" i="9"/>
  <c r="K195" i="9"/>
  <c r="J195" i="9"/>
  <c r="HE194" i="9"/>
  <c r="HI194" i="9" s="1"/>
  <c r="HC194" i="9"/>
  <c r="HG194" i="9" s="1"/>
  <c r="HB194" i="9"/>
  <c r="HF194" i="9" s="1"/>
  <c r="GO194" i="9"/>
  <c r="GS194" i="9" s="1"/>
  <c r="GM194" i="9"/>
  <c r="GQ194" i="9" s="1"/>
  <c r="GL194" i="9"/>
  <c r="GE194" i="9"/>
  <c r="GI194" i="9" s="1"/>
  <c r="GD194" i="9"/>
  <c r="GH194" i="9" s="1"/>
  <c r="GC194" i="9"/>
  <c r="GB194" i="9"/>
  <c r="FY194" i="9"/>
  <c r="FX194" i="9"/>
  <c r="FU194" i="9"/>
  <c r="FT194" i="9"/>
  <c r="FH194" i="9"/>
  <c r="FD194" i="9"/>
  <c r="EW194" i="9"/>
  <c r="EV194" i="9"/>
  <c r="ES194" i="9"/>
  <c r="ER194" i="9"/>
  <c r="EO194" i="9"/>
  <c r="EN194" i="9"/>
  <c r="EI194" i="9"/>
  <c r="EY194" i="9" s="1"/>
  <c r="FA194" i="9" s="1"/>
  <c r="EH194" i="9"/>
  <c r="EG194" i="9"/>
  <c r="FM194" i="9" s="1"/>
  <c r="EF194" i="9"/>
  <c r="FL194" i="9" s="1"/>
  <c r="EC194" i="9"/>
  <c r="FI194" i="9" s="1"/>
  <c r="EB194" i="9"/>
  <c r="DY194" i="9"/>
  <c r="FE194" i="9" s="1"/>
  <c r="DX194" i="9"/>
  <c r="DD194" i="9"/>
  <c r="CZ194" i="9"/>
  <c r="CO194" i="9"/>
  <c r="CN194" i="9"/>
  <c r="CK194" i="9"/>
  <c r="CQ194" i="9" s="1"/>
  <c r="CJ194" i="9"/>
  <c r="CG194" i="9"/>
  <c r="CF194" i="9"/>
  <c r="CA194" i="9"/>
  <c r="BZ194" i="9"/>
  <c r="BY194" i="9"/>
  <c r="DE194" i="9" s="1"/>
  <c r="BX194" i="9"/>
  <c r="BU194" i="9"/>
  <c r="DA194" i="9" s="1"/>
  <c r="BT194" i="9"/>
  <c r="BQ194" i="9"/>
  <c r="CW194" i="9" s="1"/>
  <c r="BP194" i="9"/>
  <c r="CV194" i="9" s="1"/>
  <c r="DF194" i="9" s="1"/>
  <c r="CB194" i="9" s="1"/>
  <c r="DH194" i="9" s="1"/>
  <c r="BD194" i="9"/>
  <c r="AZ194" i="9"/>
  <c r="AS194" i="9"/>
  <c r="AR194" i="9"/>
  <c r="AO194" i="9"/>
  <c r="AN194" i="9"/>
  <c r="AK194" i="9"/>
  <c r="AJ194" i="9"/>
  <c r="AE194" i="9"/>
  <c r="AD194" i="9"/>
  <c r="AC194" i="9"/>
  <c r="BI194" i="9" s="1"/>
  <c r="AB194" i="9"/>
  <c r="Y194" i="9"/>
  <c r="BE194" i="9" s="1"/>
  <c r="X194" i="9"/>
  <c r="GN194" i="9" s="1"/>
  <c r="U194" i="9"/>
  <c r="BA194" i="9" s="1"/>
  <c r="T194" i="9"/>
  <c r="O194" i="9"/>
  <c r="N194" i="9"/>
  <c r="K194" i="9"/>
  <c r="J194" i="9"/>
  <c r="HH193" i="9"/>
  <c r="HD193" i="9"/>
  <c r="HC193" i="9"/>
  <c r="HG193" i="9" s="1"/>
  <c r="HB193" i="9"/>
  <c r="HF193" i="9" s="1"/>
  <c r="GZ193" i="9"/>
  <c r="GR193" i="9"/>
  <c r="GN193" i="9"/>
  <c r="GV193" i="9" s="1"/>
  <c r="GM193" i="9"/>
  <c r="GQ193" i="9" s="1"/>
  <c r="GL193" i="9"/>
  <c r="GP193" i="9" s="1"/>
  <c r="GE193" i="9"/>
  <c r="GD193" i="9"/>
  <c r="GH193" i="9" s="1"/>
  <c r="GC193" i="9"/>
  <c r="GB193" i="9"/>
  <c r="FY193" i="9"/>
  <c r="FX193" i="9"/>
  <c r="FU193" i="9"/>
  <c r="FT193" i="9"/>
  <c r="FO193" i="9"/>
  <c r="EK193" i="9" s="1"/>
  <c r="FM193" i="9"/>
  <c r="EW193" i="9"/>
  <c r="EV193" i="9"/>
  <c r="ES193" i="9"/>
  <c r="ER193" i="9"/>
  <c r="EX193" i="9" s="1"/>
  <c r="EO193" i="9"/>
  <c r="EY193" i="9" s="1"/>
  <c r="FA193" i="9" s="1"/>
  <c r="EN193" i="9"/>
  <c r="EI193" i="9"/>
  <c r="EH193" i="9"/>
  <c r="EZ193" i="9" s="1"/>
  <c r="EG193" i="9"/>
  <c r="EF193" i="9"/>
  <c r="FL193" i="9" s="1"/>
  <c r="EC193" i="9"/>
  <c r="FI193" i="9" s="1"/>
  <c r="EB193" i="9"/>
  <c r="FH193" i="9" s="1"/>
  <c r="DY193" i="9"/>
  <c r="FE193" i="9" s="1"/>
  <c r="DX193" i="9"/>
  <c r="FD193" i="9" s="1"/>
  <c r="CW193" i="9"/>
  <c r="DG193" i="9" s="1"/>
  <c r="CC193" i="9" s="1"/>
  <c r="DI193" i="9" s="1"/>
  <c r="CS193" i="9"/>
  <c r="CO193" i="9"/>
  <c r="CN193" i="9"/>
  <c r="CK193" i="9"/>
  <c r="CJ193" i="9"/>
  <c r="CG193" i="9"/>
  <c r="CQ193" i="9" s="1"/>
  <c r="CF193" i="9"/>
  <c r="CA193" i="9"/>
  <c r="BZ193" i="9"/>
  <c r="BY193" i="9"/>
  <c r="DE193" i="9" s="1"/>
  <c r="BX193" i="9"/>
  <c r="DD193" i="9" s="1"/>
  <c r="BU193" i="9"/>
  <c r="DA193" i="9" s="1"/>
  <c r="BT193" i="9"/>
  <c r="CZ193" i="9" s="1"/>
  <c r="BQ193" i="9"/>
  <c r="BP193" i="9"/>
  <c r="CV193" i="9" s="1"/>
  <c r="BI193" i="9"/>
  <c r="AS193" i="9"/>
  <c r="AR193" i="9"/>
  <c r="AO193" i="9"/>
  <c r="AN193" i="9"/>
  <c r="AT193" i="9" s="1"/>
  <c r="AK193" i="9"/>
  <c r="GI193" i="9" s="1"/>
  <c r="AJ193" i="9"/>
  <c r="AE193" i="9"/>
  <c r="DK193" i="9" s="1"/>
  <c r="AD193" i="9"/>
  <c r="AC193" i="9"/>
  <c r="HE193" i="9" s="1"/>
  <c r="HI193" i="9" s="1"/>
  <c r="AB193" i="9"/>
  <c r="BH193" i="9" s="1"/>
  <c r="Y193" i="9"/>
  <c r="X193" i="9"/>
  <c r="BD193" i="9" s="1"/>
  <c r="U193" i="9"/>
  <c r="T193" i="9"/>
  <c r="GF193" i="9" s="1"/>
  <c r="O193" i="9"/>
  <c r="N193" i="9"/>
  <c r="K193" i="9"/>
  <c r="J193" i="9"/>
  <c r="HE192" i="9"/>
  <c r="HI192" i="9" s="1"/>
  <c r="HC192" i="9"/>
  <c r="HG192" i="9" s="1"/>
  <c r="HB192" i="9"/>
  <c r="HF192" i="9" s="1"/>
  <c r="GU192" i="9"/>
  <c r="GY192" i="9" s="1"/>
  <c r="GO192" i="9"/>
  <c r="GS192" i="9" s="1"/>
  <c r="GM192" i="9"/>
  <c r="GQ192" i="9" s="1"/>
  <c r="GL192" i="9"/>
  <c r="GE192" i="9"/>
  <c r="GI192" i="9" s="1"/>
  <c r="GD192" i="9"/>
  <c r="GH192" i="9" s="1"/>
  <c r="GC192" i="9"/>
  <c r="GB192" i="9"/>
  <c r="FY192" i="9"/>
  <c r="FX192" i="9"/>
  <c r="FU192" i="9"/>
  <c r="FT192" i="9"/>
  <c r="FL192" i="9"/>
  <c r="FH192" i="9"/>
  <c r="EW192" i="9"/>
  <c r="EV192" i="9"/>
  <c r="ES192" i="9"/>
  <c r="EY192" i="9" s="1"/>
  <c r="ER192" i="9"/>
  <c r="EO192" i="9"/>
  <c r="EN192" i="9"/>
  <c r="EI192" i="9"/>
  <c r="FA192" i="9" s="1"/>
  <c r="EH192" i="9"/>
  <c r="EG192" i="9"/>
  <c r="FM192" i="9" s="1"/>
  <c r="EF192" i="9"/>
  <c r="EC192" i="9"/>
  <c r="FI192" i="9" s="1"/>
  <c r="EB192" i="9"/>
  <c r="DY192" i="9"/>
  <c r="FE192" i="9" s="1"/>
  <c r="DX192" i="9"/>
  <c r="FD192" i="9" s="1"/>
  <c r="FN192" i="9" s="1"/>
  <c r="EJ192" i="9" s="1"/>
  <c r="DJ192" i="9"/>
  <c r="DF192" i="9"/>
  <c r="CB192" i="9" s="1"/>
  <c r="DH192" i="9" s="1"/>
  <c r="DD192" i="9"/>
  <c r="CZ192" i="9"/>
  <c r="CP192" i="9"/>
  <c r="CR192" i="9" s="1"/>
  <c r="CO192" i="9"/>
  <c r="CN192" i="9"/>
  <c r="CK192" i="9"/>
  <c r="CJ192" i="9"/>
  <c r="CG192" i="9"/>
  <c r="CF192" i="9"/>
  <c r="CA192" i="9"/>
  <c r="DK192" i="9" s="1"/>
  <c r="BZ192" i="9"/>
  <c r="BY192" i="9"/>
  <c r="DE192" i="9" s="1"/>
  <c r="BX192" i="9"/>
  <c r="BU192" i="9"/>
  <c r="DA192" i="9" s="1"/>
  <c r="BT192" i="9"/>
  <c r="BQ192" i="9"/>
  <c r="CW192" i="9" s="1"/>
  <c r="BP192" i="9"/>
  <c r="CV192" i="9" s="1"/>
  <c r="BD192" i="9"/>
  <c r="AT192" i="9"/>
  <c r="AS192" i="9"/>
  <c r="AR192" i="9"/>
  <c r="AO192" i="9"/>
  <c r="AU192" i="9" s="1"/>
  <c r="AN192" i="9"/>
  <c r="AK192" i="9"/>
  <c r="AJ192" i="9"/>
  <c r="AE192" i="9"/>
  <c r="AW192" i="9" s="1"/>
  <c r="AD192" i="9"/>
  <c r="AC192" i="9"/>
  <c r="BI192" i="9" s="1"/>
  <c r="AB192" i="9"/>
  <c r="HD192" i="9" s="1"/>
  <c r="HH192" i="9" s="1"/>
  <c r="Y192" i="9"/>
  <c r="BE192" i="9" s="1"/>
  <c r="X192" i="9"/>
  <c r="GN192" i="9" s="1"/>
  <c r="U192" i="9"/>
  <c r="BA192" i="9" s="1"/>
  <c r="T192" i="9"/>
  <c r="O192" i="9"/>
  <c r="N192" i="9"/>
  <c r="K192" i="9"/>
  <c r="J192" i="9"/>
  <c r="HH191" i="9"/>
  <c r="HD191" i="9"/>
  <c r="HC191" i="9"/>
  <c r="HG191" i="9" s="1"/>
  <c r="HB191" i="9"/>
  <c r="HF191" i="9" s="1"/>
  <c r="GT191" i="9"/>
  <c r="GN191" i="9"/>
  <c r="GM191" i="9"/>
  <c r="GL191" i="9"/>
  <c r="GP191" i="9" s="1"/>
  <c r="GE191" i="9"/>
  <c r="GI191" i="9" s="1"/>
  <c r="GD191" i="9"/>
  <c r="GH191" i="9" s="1"/>
  <c r="GC191" i="9"/>
  <c r="GB191" i="9"/>
  <c r="FY191" i="9"/>
  <c r="FX191" i="9"/>
  <c r="FU191" i="9"/>
  <c r="FT191" i="9"/>
  <c r="FA191" i="9"/>
  <c r="EY191" i="9"/>
  <c r="EW191" i="9"/>
  <c r="EV191" i="9"/>
  <c r="ES191" i="9"/>
  <c r="ER191" i="9"/>
  <c r="EO191" i="9"/>
  <c r="EN191" i="9"/>
  <c r="EI191" i="9"/>
  <c r="EH191" i="9"/>
  <c r="EG191" i="9"/>
  <c r="FM191" i="9" s="1"/>
  <c r="EF191" i="9"/>
  <c r="FL191" i="9" s="1"/>
  <c r="EC191" i="9"/>
  <c r="FI191" i="9" s="1"/>
  <c r="EB191" i="9"/>
  <c r="FH191" i="9" s="1"/>
  <c r="DY191" i="9"/>
  <c r="FE191" i="9" s="1"/>
  <c r="DX191" i="9"/>
  <c r="FD191" i="9" s="1"/>
  <c r="FN191" i="9" s="1"/>
  <c r="EJ191" i="9" s="1"/>
  <c r="CW191" i="9"/>
  <c r="CO191" i="9"/>
  <c r="CN191" i="9"/>
  <c r="CK191" i="9"/>
  <c r="CJ191" i="9"/>
  <c r="CP191" i="9" s="1"/>
  <c r="CG191" i="9"/>
  <c r="CF191" i="9"/>
  <c r="CA191" i="9"/>
  <c r="BZ191" i="9"/>
  <c r="CR191" i="9" s="1"/>
  <c r="BY191" i="9"/>
  <c r="DE191" i="9" s="1"/>
  <c r="BX191" i="9"/>
  <c r="DD191" i="9" s="1"/>
  <c r="BU191" i="9"/>
  <c r="DA191" i="9" s="1"/>
  <c r="BT191" i="9"/>
  <c r="CZ191" i="9" s="1"/>
  <c r="BQ191" i="9"/>
  <c r="BP191" i="9"/>
  <c r="CV191" i="9" s="1"/>
  <c r="AS191" i="9"/>
  <c r="AR191" i="9"/>
  <c r="AO191" i="9"/>
  <c r="AU191" i="9" s="1"/>
  <c r="AW191" i="9" s="1"/>
  <c r="AN191" i="9"/>
  <c r="AK191" i="9"/>
  <c r="AJ191" i="9"/>
  <c r="AE191" i="9"/>
  <c r="AD191" i="9"/>
  <c r="AC191" i="9"/>
  <c r="HE191" i="9" s="1"/>
  <c r="HI191" i="9" s="1"/>
  <c r="AB191" i="9"/>
  <c r="BH191" i="9" s="1"/>
  <c r="Y191" i="9"/>
  <c r="X191" i="9"/>
  <c r="BD191" i="9" s="1"/>
  <c r="U191" i="9"/>
  <c r="T191" i="9"/>
  <c r="AZ191" i="9" s="1"/>
  <c r="P191" i="9"/>
  <c r="O191" i="9"/>
  <c r="N191" i="9"/>
  <c r="K191" i="9"/>
  <c r="J191" i="9"/>
  <c r="HG190" i="9"/>
  <c r="HE190" i="9"/>
  <c r="HI190" i="9" s="1"/>
  <c r="HC190" i="9"/>
  <c r="HB190" i="9"/>
  <c r="HF190" i="9" s="1"/>
  <c r="GY190" i="9"/>
  <c r="GQ190" i="9"/>
  <c r="GO190" i="9"/>
  <c r="GW190" i="9" s="1"/>
  <c r="HA190" i="9" s="1"/>
  <c r="GM190" i="9"/>
  <c r="GU190" i="9" s="1"/>
  <c r="GL190" i="9"/>
  <c r="GK190" i="9"/>
  <c r="GH190" i="9"/>
  <c r="GE190" i="9"/>
  <c r="GI190" i="9" s="1"/>
  <c r="GD190" i="9"/>
  <c r="GC190" i="9"/>
  <c r="GB190" i="9"/>
  <c r="FY190" i="9"/>
  <c r="FX190" i="9"/>
  <c r="FU190" i="9"/>
  <c r="FT190" i="9"/>
  <c r="FL190" i="9"/>
  <c r="FH190" i="9"/>
  <c r="FN190" i="9" s="1"/>
  <c r="EJ190" i="9" s="1"/>
  <c r="EW190" i="9"/>
  <c r="EV190" i="9"/>
  <c r="ES190" i="9"/>
  <c r="ER190" i="9"/>
  <c r="EO190" i="9"/>
  <c r="EN190" i="9"/>
  <c r="EI190" i="9"/>
  <c r="EH190" i="9"/>
  <c r="EG190" i="9"/>
  <c r="FM190" i="9" s="1"/>
  <c r="EF190" i="9"/>
  <c r="EC190" i="9"/>
  <c r="FI190" i="9" s="1"/>
  <c r="EB190" i="9"/>
  <c r="DY190" i="9"/>
  <c r="FE190" i="9" s="1"/>
  <c r="DX190" i="9"/>
  <c r="FD190" i="9" s="1"/>
  <c r="DD190" i="9"/>
  <c r="CP190" i="9"/>
  <c r="CR190" i="9" s="1"/>
  <c r="CO190" i="9"/>
  <c r="CN190" i="9"/>
  <c r="CK190" i="9"/>
  <c r="CQ190" i="9" s="1"/>
  <c r="CJ190" i="9"/>
  <c r="CG190" i="9"/>
  <c r="CF190" i="9"/>
  <c r="CA190" i="9"/>
  <c r="CS190" i="9" s="1"/>
  <c r="BZ190" i="9"/>
  <c r="BY190" i="9"/>
  <c r="DE190" i="9" s="1"/>
  <c r="BX190" i="9"/>
  <c r="BU190" i="9"/>
  <c r="DA190" i="9" s="1"/>
  <c r="BT190" i="9"/>
  <c r="CZ190" i="9" s="1"/>
  <c r="BQ190" i="9"/>
  <c r="GG190" i="9" s="1"/>
  <c r="BP190" i="9"/>
  <c r="CV190" i="9" s="1"/>
  <c r="DF190" i="9" s="1"/>
  <c r="CB190" i="9" s="1"/>
  <c r="DH190" i="9" s="1"/>
  <c r="BH190" i="9"/>
  <c r="AS190" i="9"/>
  <c r="AR190" i="9"/>
  <c r="AO190" i="9"/>
  <c r="AN190" i="9"/>
  <c r="AK190" i="9"/>
  <c r="AJ190" i="9"/>
  <c r="AE190" i="9"/>
  <c r="DK190" i="9" s="1"/>
  <c r="AD190" i="9"/>
  <c r="DJ190" i="9" s="1"/>
  <c r="AC190" i="9"/>
  <c r="BI190" i="9" s="1"/>
  <c r="AB190" i="9"/>
  <c r="HD190" i="9" s="1"/>
  <c r="HH190" i="9" s="1"/>
  <c r="Y190" i="9"/>
  <c r="BE190" i="9" s="1"/>
  <c r="X190" i="9"/>
  <c r="GN190" i="9" s="1"/>
  <c r="U190" i="9"/>
  <c r="BA190" i="9" s="1"/>
  <c r="T190" i="9"/>
  <c r="AZ190" i="9" s="1"/>
  <c r="Q190" i="9"/>
  <c r="O190" i="9"/>
  <c r="N190" i="9"/>
  <c r="K190" i="9"/>
  <c r="J190" i="9"/>
  <c r="HF189" i="9"/>
  <c r="HD189" i="9"/>
  <c r="HH189" i="9" s="1"/>
  <c r="HC189" i="9"/>
  <c r="HG189" i="9" s="1"/>
  <c r="HB189" i="9"/>
  <c r="GX189" i="9"/>
  <c r="GP189" i="9"/>
  <c r="GN189" i="9"/>
  <c r="GR189" i="9" s="1"/>
  <c r="GM189" i="9"/>
  <c r="GL189" i="9"/>
  <c r="GT189" i="9" s="1"/>
  <c r="GG189" i="9"/>
  <c r="GK189" i="9" s="1"/>
  <c r="GE189" i="9"/>
  <c r="GI189" i="9" s="1"/>
  <c r="GD189" i="9"/>
  <c r="GH189" i="9" s="1"/>
  <c r="GC189" i="9"/>
  <c r="GB189" i="9"/>
  <c r="FY189" i="9"/>
  <c r="FX189" i="9"/>
  <c r="FU189" i="9"/>
  <c r="FT189" i="9"/>
  <c r="FQ189" i="9"/>
  <c r="FE189" i="9"/>
  <c r="EW189" i="9"/>
  <c r="EV189" i="9"/>
  <c r="ES189" i="9"/>
  <c r="ER189" i="9"/>
  <c r="EX189" i="9" s="1"/>
  <c r="EO189" i="9"/>
  <c r="EN189" i="9"/>
  <c r="EI189" i="9"/>
  <c r="EH189" i="9"/>
  <c r="EG189" i="9"/>
  <c r="FM189" i="9" s="1"/>
  <c r="EF189" i="9"/>
  <c r="FL189" i="9" s="1"/>
  <c r="EC189" i="9"/>
  <c r="FI189" i="9" s="1"/>
  <c r="FO189" i="9" s="1"/>
  <c r="EK189" i="9" s="1"/>
  <c r="EB189" i="9"/>
  <c r="FH189" i="9" s="1"/>
  <c r="DY189" i="9"/>
  <c r="DX189" i="9"/>
  <c r="FD189" i="9" s="1"/>
  <c r="DE189" i="9"/>
  <c r="DA189" i="9"/>
  <c r="CW189" i="9"/>
  <c r="CO189" i="9"/>
  <c r="CN189" i="9"/>
  <c r="CK189" i="9"/>
  <c r="CJ189" i="9"/>
  <c r="CG189" i="9"/>
  <c r="CF189" i="9"/>
  <c r="CA189" i="9"/>
  <c r="BZ189" i="9"/>
  <c r="DJ189" i="9" s="1"/>
  <c r="BY189" i="9"/>
  <c r="BX189" i="9"/>
  <c r="DD189" i="9" s="1"/>
  <c r="BU189" i="9"/>
  <c r="BT189" i="9"/>
  <c r="CZ189" i="9" s="1"/>
  <c r="BQ189" i="9"/>
  <c r="BP189" i="9"/>
  <c r="CV189" i="9" s="1"/>
  <c r="BA189" i="9"/>
  <c r="AS189" i="9"/>
  <c r="AR189" i="9"/>
  <c r="AO189" i="9"/>
  <c r="AN189" i="9"/>
  <c r="AT189" i="9" s="1"/>
  <c r="AK189" i="9"/>
  <c r="AJ189" i="9"/>
  <c r="AE189" i="9"/>
  <c r="AD189" i="9"/>
  <c r="AV189" i="9" s="1"/>
  <c r="AC189" i="9"/>
  <c r="AB189" i="9"/>
  <c r="BH189" i="9" s="1"/>
  <c r="Y189" i="9"/>
  <c r="GO189" i="9" s="1"/>
  <c r="X189" i="9"/>
  <c r="BD189" i="9" s="1"/>
  <c r="U189" i="9"/>
  <c r="T189" i="9"/>
  <c r="AZ189" i="9" s="1"/>
  <c r="O189" i="9"/>
  <c r="N189" i="9"/>
  <c r="K189" i="9"/>
  <c r="J189" i="9"/>
  <c r="HI188" i="9"/>
  <c r="HE188" i="9"/>
  <c r="HC188" i="9"/>
  <c r="HG188" i="9" s="1"/>
  <c r="HB188" i="9"/>
  <c r="HF188" i="9" s="1"/>
  <c r="GS188" i="9"/>
  <c r="GO188" i="9"/>
  <c r="GM188" i="9"/>
  <c r="GL188" i="9"/>
  <c r="GP188" i="9" s="1"/>
  <c r="GE188" i="9"/>
  <c r="GD188" i="9"/>
  <c r="GC188" i="9"/>
  <c r="GB188" i="9"/>
  <c r="FY188" i="9"/>
  <c r="FX188" i="9"/>
  <c r="FU188" i="9"/>
  <c r="FT188" i="9"/>
  <c r="EZ188" i="9"/>
  <c r="EY188" i="9"/>
  <c r="EW188" i="9"/>
  <c r="EV188" i="9"/>
  <c r="ES188" i="9"/>
  <c r="ER188" i="9"/>
  <c r="EO188" i="9"/>
  <c r="EN188" i="9"/>
  <c r="EX188" i="9" s="1"/>
  <c r="EI188" i="9"/>
  <c r="FA188" i="9" s="1"/>
  <c r="EH188" i="9"/>
  <c r="EG188" i="9"/>
  <c r="FM188" i="9" s="1"/>
  <c r="EF188" i="9"/>
  <c r="FL188" i="9" s="1"/>
  <c r="EC188" i="9"/>
  <c r="FI188" i="9" s="1"/>
  <c r="EB188" i="9"/>
  <c r="FH188" i="9" s="1"/>
  <c r="DY188" i="9"/>
  <c r="FE188" i="9" s="1"/>
  <c r="FO188" i="9" s="1"/>
  <c r="DX188" i="9"/>
  <c r="FD188" i="9" s="1"/>
  <c r="FN188" i="9" s="1"/>
  <c r="DJ188" i="9"/>
  <c r="CZ188" i="9"/>
  <c r="CV188" i="9"/>
  <c r="CO188" i="9"/>
  <c r="CN188" i="9"/>
  <c r="CK188" i="9"/>
  <c r="CJ188" i="9"/>
  <c r="CG188" i="9"/>
  <c r="GI188" i="9" s="1"/>
  <c r="CF188" i="9"/>
  <c r="CA188" i="9"/>
  <c r="BZ188" i="9"/>
  <c r="BY188" i="9"/>
  <c r="DE188" i="9" s="1"/>
  <c r="BX188" i="9"/>
  <c r="DD188" i="9" s="1"/>
  <c r="BU188" i="9"/>
  <c r="DA188" i="9" s="1"/>
  <c r="BT188" i="9"/>
  <c r="BQ188" i="9"/>
  <c r="CW188" i="9" s="1"/>
  <c r="BP188" i="9"/>
  <c r="AS188" i="9"/>
  <c r="AR188" i="9"/>
  <c r="AO188" i="9"/>
  <c r="AU188" i="9" s="1"/>
  <c r="AN188" i="9"/>
  <c r="AK188" i="9"/>
  <c r="AJ188" i="9"/>
  <c r="AT188" i="9" s="1"/>
  <c r="AV188" i="9" s="1"/>
  <c r="AE188" i="9"/>
  <c r="AD188" i="9"/>
  <c r="AC188" i="9"/>
  <c r="BI188" i="9" s="1"/>
  <c r="AB188" i="9"/>
  <c r="HD188" i="9" s="1"/>
  <c r="HH188" i="9" s="1"/>
  <c r="Y188" i="9"/>
  <c r="BE188" i="9" s="1"/>
  <c r="X188" i="9"/>
  <c r="U188" i="9"/>
  <c r="GG188" i="9" s="1"/>
  <c r="GK188" i="9" s="1"/>
  <c r="T188" i="9"/>
  <c r="O188" i="9"/>
  <c r="N188" i="9"/>
  <c r="K188" i="9"/>
  <c r="J188" i="9"/>
  <c r="HF187" i="9"/>
  <c r="HD187" i="9"/>
  <c r="HH187" i="9" s="1"/>
  <c r="HC187" i="9"/>
  <c r="HG187" i="9" s="1"/>
  <c r="HB187" i="9"/>
  <c r="GX187" i="9"/>
  <c r="GP187" i="9"/>
  <c r="GN187" i="9"/>
  <c r="GV187" i="9" s="1"/>
  <c r="GZ187" i="9" s="1"/>
  <c r="GM187" i="9"/>
  <c r="GU187" i="9" s="1"/>
  <c r="GL187" i="9"/>
  <c r="GT187" i="9" s="1"/>
  <c r="GI187" i="9"/>
  <c r="GE187" i="9"/>
  <c r="GD187" i="9"/>
  <c r="GH187" i="9" s="1"/>
  <c r="GC187" i="9"/>
  <c r="GB187" i="9"/>
  <c r="FY187" i="9"/>
  <c r="FX187" i="9"/>
  <c r="FU187" i="9"/>
  <c r="FT187" i="9"/>
  <c r="FI187" i="9"/>
  <c r="FE187" i="9"/>
  <c r="EW187" i="9"/>
  <c r="EV187" i="9"/>
  <c r="ES187" i="9"/>
  <c r="ER187" i="9"/>
  <c r="EO187" i="9"/>
  <c r="EN187" i="9"/>
  <c r="EI187" i="9"/>
  <c r="EH187" i="9"/>
  <c r="EG187" i="9"/>
  <c r="FM187" i="9" s="1"/>
  <c r="EF187" i="9"/>
  <c r="FL187" i="9" s="1"/>
  <c r="EC187" i="9"/>
  <c r="EB187" i="9"/>
  <c r="FH187" i="9" s="1"/>
  <c r="DY187" i="9"/>
  <c r="DX187" i="9"/>
  <c r="FD187" i="9" s="1"/>
  <c r="DE187" i="9"/>
  <c r="DA187" i="9"/>
  <c r="CO187" i="9"/>
  <c r="CN187" i="9"/>
  <c r="CK187" i="9"/>
  <c r="CJ187" i="9"/>
  <c r="CP187" i="9" s="1"/>
  <c r="CG187" i="9"/>
  <c r="CF187" i="9"/>
  <c r="CA187" i="9"/>
  <c r="BZ187" i="9"/>
  <c r="CR187" i="9" s="1"/>
  <c r="BY187" i="9"/>
  <c r="BX187" i="9"/>
  <c r="DD187" i="9" s="1"/>
  <c r="BU187" i="9"/>
  <c r="BT187" i="9"/>
  <c r="CZ187" i="9" s="1"/>
  <c r="BQ187" i="9"/>
  <c r="CW187" i="9" s="1"/>
  <c r="DG187" i="9" s="1"/>
  <c r="CC187" i="9" s="1"/>
  <c r="DI187" i="9" s="1"/>
  <c r="BP187" i="9"/>
  <c r="GF187" i="9" s="1"/>
  <c r="BI187" i="9"/>
  <c r="BE187" i="9"/>
  <c r="AS187" i="9"/>
  <c r="AR187" i="9"/>
  <c r="AO187" i="9"/>
  <c r="AN187" i="9"/>
  <c r="AK187" i="9"/>
  <c r="AJ187" i="9"/>
  <c r="AE187" i="9"/>
  <c r="AD187" i="9"/>
  <c r="DJ187" i="9" s="1"/>
  <c r="AC187" i="9"/>
  <c r="AB187" i="9"/>
  <c r="BH187" i="9" s="1"/>
  <c r="Y187" i="9"/>
  <c r="GO187" i="9" s="1"/>
  <c r="X187" i="9"/>
  <c r="BD187" i="9" s="1"/>
  <c r="U187" i="9"/>
  <c r="GG187" i="9" s="1"/>
  <c r="GK187" i="9" s="1"/>
  <c r="T187" i="9"/>
  <c r="AZ187" i="9" s="1"/>
  <c r="P187" i="9"/>
  <c r="O187" i="9"/>
  <c r="N187" i="9"/>
  <c r="K187" i="9"/>
  <c r="J187" i="9"/>
  <c r="HC185" i="9"/>
  <c r="HB185" i="9"/>
  <c r="HF185" i="9" s="1"/>
  <c r="GM185" i="9"/>
  <c r="GQ185" i="9" s="1"/>
  <c r="GL185" i="9"/>
  <c r="GT185" i="9" s="1"/>
  <c r="GG185" i="9"/>
  <c r="GK185" i="9" s="1"/>
  <c r="GE185" i="9"/>
  <c r="GD185" i="9"/>
  <c r="GH185" i="9" s="1"/>
  <c r="GC185" i="9"/>
  <c r="GB185" i="9"/>
  <c r="FY185" i="9"/>
  <c r="FX185" i="9"/>
  <c r="FU185" i="9"/>
  <c r="FT185" i="9"/>
  <c r="FQ185" i="9"/>
  <c r="FE185" i="9"/>
  <c r="EW185" i="9"/>
  <c r="EV185" i="9"/>
  <c r="ES185" i="9"/>
  <c r="ER185" i="9"/>
  <c r="EX185" i="9" s="1"/>
  <c r="EO185" i="9"/>
  <c r="EN185" i="9"/>
  <c r="EI185" i="9"/>
  <c r="EH185" i="9"/>
  <c r="EG185" i="9"/>
  <c r="FM185" i="9" s="1"/>
  <c r="EF185" i="9"/>
  <c r="FL185" i="9" s="1"/>
  <c r="EC185" i="9"/>
  <c r="FI185" i="9" s="1"/>
  <c r="FO185" i="9" s="1"/>
  <c r="EK185" i="9" s="1"/>
  <c r="EB185" i="9"/>
  <c r="FH185" i="9" s="1"/>
  <c r="DY185" i="9"/>
  <c r="DX185" i="9"/>
  <c r="FD185" i="9" s="1"/>
  <c r="DE185" i="9"/>
  <c r="DA185" i="9"/>
  <c r="CW185" i="9"/>
  <c r="CO185" i="9"/>
  <c r="CN185" i="9"/>
  <c r="CK185" i="9"/>
  <c r="CJ185" i="9"/>
  <c r="CG185" i="9"/>
  <c r="CF185" i="9"/>
  <c r="CA185" i="9"/>
  <c r="BZ185" i="9"/>
  <c r="DJ185" i="9" s="1"/>
  <c r="BY185" i="9"/>
  <c r="BX185" i="9"/>
  <c r="DD185" i="9" s="1"/>
  <c r="BU185" i="9"/>
  <c r="BT185" i="9"/>
  <c r="CZ185" i="9" s="1"/>
  <c r="BQ185" i="9"/>
  <c r="BP185" i="9"/>
  <c r="CV185" i="9" s="1"/>
  <c r="BA185" i="9"/>
  <c r="AS185" i="9"/>
  <c r="AR185" i="9"/>
  <c r="AO185" i="9"/>
  <c r="AN185" i="9"/>
  <c r="AT185" i="9" s="1"/>
  <c r="AK185" i="9"/>
  <c r="AJ185" i="9"/>
  <c r="AE185" i="9"/>
  <c r="AD185" i="9"/>
  <c r="AV185" i="9" s="1"/>
  <c r="AC185" i="9"/>
  <c r="BI185" i="9" s="1"/>
  <c r="AB185" i="9"/>
  <c r="BH185" i="9" s="1"/>
  <c r="Y185" i="9"/>
  <c r="GO185" i="9" s="1"/>
  <c r="X185" i="9"/>
  <c r="GN185" i="9" s="1"/>
  <c r="U185" i="9"/>
  <c r="T185" i="9"/>
  <c r="AZ185" i="9" s="1"/>
  <c r="O185" i="9"/>
  <c r="N185" i="9"/>
  <c r="K185" i="9"/>
  <c r="J185" i="9"/>
  <c r="HC184" i="9"/>
  <c r="HB184" i="9"/>
  <c r="HF184" i="9" s="1"/>
  <c r="GU184" i="9"/>
  <c r="GQ184" i="9"/>
  <c r="GM184" i="9"/>
  <c r="GL184" i="9"/>
  <c r="GP184" i="9" s="1"/>
  <c r="GE184" i="9"/>
  <c r="GD184" i="9"/>
  <c r="GH184" i="9" s="1"/>
  <c r="GC184" i="9"/>
  <c r="GB184" i="9"/>
  <c r="FY184" i="9"/>
  <c r="FX184" i="9"/>
  <c r="FU184" i="9"/>
  <c r="FT184" i="9"/>
  <c r="EW184" i="9"/>
  <c r="EV184" i="9"/>
  <c r="ES184" i="9"/>
  <c r="ER184" i="9"/>
  <c r="EO184" i="9"/>
  <c r="EY184" i="9" s="1"/>
  <c r="FA184" i="9" s="1"/>
  <c r="EN184" i="9"/>
  <c r="EI184" i="9"/>
  <c r="EH184" i="9"/>
  <c r="EG184" i="9"/>
  <c r="FM184" i="9" s="1"/>
  <c r="EF184" i="9"/>
  <c r="FL184" i="9" s="1"/>
  <c r="EC184" i="9"/>
  <c r="FI184" i="9" s="1"/>
  <c r="EB184" i="9"/>
  <c r="FH184" i="9" s="1"/>
  <c r="DY184" i="9"/>
  <c r="FE184" i="9" s="1"/>
  <c r="DX184" i="9"/>
  <c r="FD184" i="9" s="1"/>
  <c r="DA184" i="9"/>
  <c r="CW184" i="9"/>
  <c r="CO184" i="9"/>
  <c r="CN184" i="9"/>
  <c r="CK184" i="9"/>
  <c r="CJ184" i="9"/>
  <c r="CP184" i="9" s="1"/>
  <c r="CG184" i="9"/>
  <c r="CF184" i="9"/>
  <c r="CA184" i="9"/>
  <c r="BZ184" i="9"/>
  <c r="BY184" i="9"/>
  <c r="DE184" i="9" s="1"/>
  <c r="BX184" i="9"/>
  <c r="HD184" i="9" s="1"/>
  <c r="HH184" i="9" s="1"/>
  <c r="BU184" i="9"/>
  <c r="BT184" i="9"/>
  <c r="CZ184" i="9" s="1"/>
  <c r="BQ184" i="9"/>
  <c r="BP184" i="9"/>
  <c r="CV184" i="9" s="1"/>
  <c r="BI184" i="9"/>
  <c r="AS184" i="9"/>
  <c r="AR184" i="9"/>
  <c r="AO184" i="9"/>
  <c r="AN184" i="9"/>
  <c r="AK184" i="9"/>
  <c r="AJ184" i="9"/>
  <c r="AE184" i="9"/>
  <c r="AD184" i="9"/>
  <c r="AC184" i="9"/>
  <c r="AB184" i="9"/>
  <c r="BH184" i="9" s="1"/>
  <c r="Y184" i="9"/>
  <c r="X184" i="9"/>
  <c r="GN184" i="9" s="1"/>
  <c r="U184" i="9"/>
  <c r="T184" i="9"/>
  <c r="AZ184" i="9" s="1"/>
  <c r="P184" i="9"/>
  <c r="O184" i="9"/>
  <c r="N184" i="9"/>
  <c r="K184" i="9"/>
  <c r="J184" i="9"/>
  <c r="HC183" i="9"/>
  <c r="HB183" i="9"/>
  <c r="HF183" i="9" s="1"/>
  <c r="GM183" i="9"/>
  <c r="GU183" i="9" s="1"/>
  <c r="GL183" i="9"/>
  <c r="GP183" i="9" s="1"/>
  <c r="GE183" i="9"/>
  <c r="GD183" i="9"/>
  <c r="GH183" i="9" s="1"/>
  <c r="GC183" i="9"/>
  <c r="GB183" i="9"/>
  <c r="FY183" i="9"/>
  <c r="FX183" i="9"/>
  <c r="FU183" i="9"/>
  <c r="FT183" i="9"/>
  <c r="FM183" i="9"/>
  <c r="EW183" i="9"/>
  <c r="EV183" i="9"/>
  <c r="ES183" i="9"/>
  <c r="ER183" i="9"/>
  <c r="EX183" i="9" s="1"/>
  <c r="EO183" i="9"/>
  <c r="EN183" i="9"/>
  <c r="EI183" i="9"/>
  <c r="EH183" i="9"/>
  <c r="EG183" i="9"/>
  <c r="EF183" i="9"/>
  <c r="FL183" i="9" s="1"/>
  <c r="EC183" i="9"/>
  <c r="GO183" i="9" s="1"/>
  <c r="EB183" i="9"/>
  <c r="FH183" i="9" s="1"/>
  <c r="DY183" i="9"/>
  <c r="FE183" i="9" s="1"/>
  <c r="DX183" i="9"/>
  <c r="FD183" i="9" s="1"/>
  <c r="CO183" i="9"/>
  <c r="CN183" i="9"/>
  <c r="CK183" i="9"/>
  <c r="GQ183" i="9" s="1"/>
  <c r="CJ183" i="9"/>
  <c r="CG183" i="9"/>
  <c r="CQ183" i="9" s="1"/>
  <c r="CS183" i="9" s="1"/>
  <c r="CF183" i="9"/>
  <c r="CA183" i="9"/>
  <c r="BZ183" i="9"/>
  <c r="BY183" i="9"/>
  <c r="BX183" i="9"/>
  <c r="DD183" i="9" s="1"/>
  <c r="BU183" i="9"/>
  <c r="DA183" i="9" s="1"/>
  <c r="BT183" i="9"/>
  <c r="CZ183" i="9" s="1"/>
  <c r="BQ183" i="9"/>
  <c r="CW183" i="9" s="1"/>
  <c r="BP183" i="9"/>
  <c r="CV183" i="9" s="1"/>
  <c r="BI183" i="9"/>
  <c r="BE183" i="9"/>
  <c r="AS183" i="9"/>
  <c r="HG183" i="9" s="1"/>
  <c r="AR183" i="9"/>
  <c r="AO183" i="9"/>
  <c r="AN183" i="9"/>
  <c r="AT183" i="9" s="1"/>
  <c r="AK183" i="9"/>
  <c r="GI183" i="9" s="1"/>
  <c r="AJ183" i="9"/>
  <c r="AE183" i="9"/>
  <c r="DK183" i="9" s="1"/>
  <c r="AD183" i="9"/>
  <c r="AV183" i="9" s="1"/>
  <c r="AC183" i="9"/>
  <c r="AB183" i="9"/>
  <c r="BH183" i="9" s="1"/>
  <c r="Y183" i="9"/>
  <c r="X183" i="9"/>
  <c r="GN183" i="9" s="1"/>
  <c r="U183" i="9"/>
  <c r="T183" i="9"/>
  <c r="GF183" i="9" s="1"/>
  <c r="O183" i="9"/>
  <c r="N183" i="9"/>
  <c r="K183" i="9"/>
  <c r="J183" i="9"/>
  <c r="HC182" i="9"/>
  <c r="HG182" i="9" s="1"/>
  <c r="HB182" i="9"/>
  <c r="HF182" i="9" s="1"/>
  <c r="GU182" i="9"/>
  <c r="GM182" i="9"/>
  <c r="GQ182" i="9" s="1"/>
  <c r="GL182" i="9"/>
  <c r="GT182" i="9" s="1"/>
  <c r="GI182" i="9"/>
  <c r="GE182" i="9"/>
  <c r="GD182" i="9"/>
  <c r="GH182" i="9" s="1"/>
  <c r="GC182" i="9"/>
  <c r="GB182" i="9"/>
  <c r="FY182" i="9"/>
  <c r="FX182" i="9"/>
  <c r="FU182" i="9"/>
  <c r="FT182" i="9"/>
  <c r="FM182" i="9"/>
  <c r="FI182" i="9"/>
  <c r="EY182" i="9"/>
  <c r="EW182" i="9"/>
  <c r="EV182" i="9"/>
  <c r="ES182" i="9"/>
  <c r="ER182" i="9"/>
  <c r="EO182" i="9"/>
  <c r="EN182" i="9"/>
  <c r="EI182" i="9"/>
  <c r="EH182" i="9"/>
  <c r="EG182" i="9"/>
  <c r="EF182" i="9"/>
  <c r="FL182" i="9" s="1"/>
  <c r="EC182" i="9"/>
  <c r="EB182" i="9"/>
  <c r="FH182" i="9" s="1"/>
  <c r="DY182" i="9"/>
  <c r="FE182" i="9" s="1"/>
  <c r="DX182" i="9"/>
  <c r="FD182" i="9" s="1"/>
  <c r="DK182" i="9"/>
  <c r="DE182" i="9"/>
  <c r="CO182" i="9"/>
  <c r="CN182" i="9"/>
  <c r="CK182" i="9"/>
  <c r="CJ182" i="9"/>
  <c r="CP182" i="9" s="1"/>
  <c r="CG182" i="9"/>
  <c r="CF182" i="9"/>
  <c r="CA182" i="9"/>
  <c r="BZ182" i="9"/>
  <c r="BY182" i="9"/>
  <c r="BX182" i="9"/>
  <c r="DD182" i="9" s="1"/>
  <c r="BU182" i="9"/>
  <c r="BT182" i="9"/>
  <c r="CZ182" i="9" s="1"/>
  <c r="BQ182" i="9"/>
  <c r="CW182" i="9" s="1"/>
  <c r="BP182" i="9"/>
  <c r="GF182" i="9" s="1"/>
  <c r="BE182" i="9"/>
  <c r="BA182" i="9"/>
  <c r="AS182" i="9"/>
  <c r="AR182" i="9"/>
  <c r="AO182" i="9"/>
  <c r="AN182" i="9"/>
  <c r="AK182" i="9"/>
  <c r="AJ182" i="9"/>
  <c r="AE182" i="9"/>
  <c r="AU182" i="9" s="1"/>
  <c r="AW182" i="9" s="1"/>
  <c r="AD182" i="9"/>
  <c r="DJ182" i="9" s="1"/>
  <c r="AC182" i="9"/>
  <c r="HE182" i="9" s="1"/>
  <c r="AB182" i="9"/>
  <c r="HD182" i="9" s="1"/>
  <c r="Y182" i="9"/>
  <c r="X182" i="9"/>
  <c r="GN182" i="9" s="1"/>
  <c r="U182" i="9"/>
  <c r="T182" i="9"/>
  <c r="AZ182" i="9" s="1"/>
  <c r="P182" i="9"/>
  <c r="O182" i="9"/>
  <c r="N182" i="9"/>
  <c r="K182" i="9"/>
  <c r="J182" i="9"/>
  <c r="HE181" i="9"/>
  <c r="HI181" i="9" s="1"/>
  <c r="HC181" i="9"/>
  <c r="HG181" i="9" s="1"/>
  <c r="HB181" i="9"/>
  <c r="HF181" i="9" s="1"/>
  <c r="GY181" i="9"/>
  <c r="GM181" i="9"/>
  <c r="GU181" i="9" s="1"/>
  <c r="GL181" i="9"/>
  <c r="GT181" i="9" s="1"/>
  <c r="GE181" i="9"/>
  <c r="GD181" i="9"/>
  <c r="GH181" i="9" s="1"/>
  <c r="GC181" i="9"/>
  <c r="GB181" i="9"/>
  <c r="FY181" i="9"/>
  <c r="FX181" i="9"/>
  <c r="FU181" i="9"/>
  <c r="FT181" i="9"/>
  <c r="FM181" i="9"/>
  <c r="EW181" i="9"/>
  <c r="EV181" i="9"/>
  <c r="ES181" i="9"/>
  <c r="ER181" i="9"/>
  <c r="EX181" i="9" s="1"/>
  <c r="EO181" i="9"/>
  <c r="EN181" i="9"/>
  <c r="EI181" i="9"/>
  <c r="EY181" i="9" s="1"/>
  <c r="FA181" i="9" s="1"/>
  <c r="EH181" i="9"/>
  <c r="EG181" i="9"/>
  <c r="EF181" i="9"/>
  <c r="FL181" i="9" s="1"/>
  <c r="EC181" i="9"/>
  <c r="FI181" i="9" s="1"/>
  <c r="EB181" i="9"/>
  <c r="FH181" i="9" s="1"/>
  <c r="DY181" i="9"/>
  <c r="FE181" i="9" s="1"/>
  <c r="FO181" i="9" s="1"/>
  <c r="EK181" i="9" s="1"/>
  <c r="DX181" i="9"/>
  <c r="FD181" i="9" s="1"/>
  <c r="FN181" i="9" s="1"/>
  <c r="DE181" i="9"/>
  <c r="CO181" i="9"/>
  <c r="CN181" i="9"/>
  <c r="CK181" i="9"/>
  <c r="GQ181" i="9" s="1"/>
  <c r="CJ181" i="9"/>
  <c r="CG181" i="9"/>
  <c r="CF181" i="9"/>
  <c r="CA181" i="9"/>
  <c r="BZ181" i="9"/>
  <c r="DJ181" i="9" s="1"/>
  <c r="BY181" i="9"/>
  <c r="BX181" i="9"/>
  <c r="DD181" i="9" s="1"/>
  <c r="BU181" i="9"/>
  <c r="DA181" i="9" s="1"/>
  <c r="BT181" i="9"/>
  <c r="CZ181" i="9" s="1"/>
  <c r="BQ181" i="9"/>
  <c r="CW181" i="9" s="1"/>
  <c r="GK181" i="9" s="1"/>
  <c r="BP181" i="9"/>
  <c r="CV181" i="9" s="1"/>
  <c r="BI181" i="9"/>
  <c r="BE181" i="9"/>
  <c r="BA181" i="9"/>
  <c r="BK181" i="9" s="1"/>
  <c r="AG181" i="9" s="1"/>
  <c r="AT181" i="9"/>
  <c r="AS181" i="9"/>
  <c r="AR181" i="9"/>
  <c r="AO181" i="9"/>
  <c r="AN181" i="9"/>
  <c r="AK181" i="9"/>
  <c r="GI181" i="9" s="1"/>
  <c r="AJ181" i="9"/>
  <c r="AE181" i="9"/>
  <c r="AD181" i="9"/>
  <c r="AV181" i="9" s="1"/>
  <c r="AC181" i="9"/>
  <c r="AB181" i="9"/>
  <c r="BH181" i="9" s="1"/>
  <c r="Y181" i="9"/>
  <c r="X181" i="9"/>
  <c r="GN181" i="9" s="1"/>
  <c r="U181" i="9"/>
  <c r="GG181" i="9" s="1"/>
  <c r="T181" i="9"/>
  <c r="AZ181" i="9" s="1"/>
  <c r="O181" i="9"/>
  <c r="N181" i="9"/>
  <c r="K181" i="9"/>
  <c r="J181" i="9"/>
  <c r="HC180" i="9"/>
  <c r="HB180" i="9"/>
  <c r="HF180" i="9" s="1"/>
  <c r="GQ180" i="9"/>
  <c r="GM180" i="9"/>
  <c r="GU180" i="9" s="1"/>
  <c r="GL180" i="9"/>
  <c r="GP180" i="9" s="1"/>
  <c r="GE180" i="9"/>
  <c r="GD180" i="9"/>
  <c r="GH180" i="9" s="1"/>
  <c r="GC180" i="9"/>
  <c r="GB180" i="9"/>
  <c r="FY180" i="9"/>
  <c r="FX180" i="9"/>
  <c r="FU180" i="9"/>
  <c r="FT180" i="9"/>
  <c r="FH180" i="9"/>
  <c r="EW180" i="9"/>
  <c r="EV180" i="9"/>
  <c r="ES180" i="9"/>
  <c r="ER180" i="9"/>
  <c r="EO180" i="9"/>
  <c r="EN180" i="9"/>
  <c r="EI180" i="9"/>
  <c r="EH180" i="9"/>
  <c r="EG180" i="9"/>
  <c r="HE180" i="9" s="1"/>
  <c r="EF180" i="9"/>
  <c r="FL180" i="9" s="1"/>
  <c r="EC180" i="9"/>
  <c r="FI180" i="9" s="1"/>
  <c r="EB180" i="9"/>
  <c r="DY180" i="9"/>
  <c r="FE180" i="9" s="1"/>
  <c r="DX180" i="9"/>
  <c r="FD180" i="9" s="1"/>
  <c r="DD180" i="9"/>
  <c r="CQ180" i="9"/>
  <c r="CP180" i="9"/>
  <c r="CO180" i="9"/>
  <c r="CN180" i="9"/>
  <c r="CK180" i="9"/>
  <c r="CJ180" i="9"/>
  <c r="CG180" i="9"/>
  <c r="CF180" i="9"/>
  <c r="CA180" i="9"/>
  <c r="CS180" i="9" s="1"/>
  <c r="BZ180" i="9"/>
  <c r="CR180" i="9" s="1"/>
  <c r="BY180" i="9"/>
  <c r="DE180" i="9" s="1"/>
  <c r="BX180" i="9"/>
  <c r="HD180" i="9" s="1"/>
  <c r="HH180" i="9" s="1"/>
  <c r="BU180" i="9"/>
  <c r="DA180" i="9" s="1"/>
  <c r="BT180" i="9"/>
  <c r="CZ180" i="9" s="1"/>
  <c r="BQ180" i="9"/>
  <c r="GG180" i="9" s="1"/>
  <c r="BP180" i="9"/>
  <c r="CV180" i="9" s="1"/>
  <c r="DF180" i="9" s="1"/>
  <c r="CB180" i="9" s="1"/>
  <c r="DH180" i="9" s="1"/>
  <c r="BI180" i="9"/>
  <c r="BD180" i="9"/>
  <c r="AS180" i="9"/>
  <c r="HG180" i="9" s="1"/>
  <c r="AR180" i="9"/>
  <c r="AO180" i="9"/>
  <c r="AN180" i="9"/>
  <c r="AK180" i="9"/>
  <c r="AJ180" i="9"/>
  <c r="AE180" i="9"/>
  <c r="AU180" i="9" s="1"/>
  <c r="AD180" i="9"/>
  <c r="AC180" i="9"/>
  <c r="AB180" i="9"/>
  <c r="BH180" i="9" s="1"/>
  <c r="Y180" i="9"/>
  <c r="BE180" i="9" s="1"/>
  <c r="X180" i="9"/>
  <c r="GN180" i="9" s="1"/>
  <c r="U180" i="9"/>
  <c r="BA180" i="9" s="1"/>
  <c r="BK180" i="9" s="1"/>
  <c r="AG180" i="9" s="1"/>
  <c r="T180" i="9"/>
  <c r="AZ180" i="9" s="1"/>
  <c r="BJ180" i="9" s="1"/>
  <c r="AF180" i="9" s="1"/>
  <c r="Q180" i="9"/>
  <c r="P180" i="9"/>
  <c r="O180" i="9"/>
  <c r="N180" i="9"/>
  <c r="K180" i="9"/>
  <c r="J180" i="9"/>
  <c r="HI179" i="9"/>
  <c r="HC179" i="9"/>
  <c r="HB179" i="9"/>
  <c r="HF179" i="9" s="1"/>
  <c r="GU179" i="9"/>
  <c r="GT179" i="9"/>
  <c r="GM179" i="9"/>
  <c r="GQ179" i="9" s="1"/>
  <c r="GL179" i="9"/>
  <c r="GI179" i="9"/>
  <c r="GE179" i="9"/>
  <c r="GD179" i="9"/>
  <c r="GH179" i="9" s="1"/>
  <c r="GC179" i="9"/>
  <c r="GB179" i="9"/>
  <c r="FY179" i="9"/>
  <c r="FX179" i="9"/>
  <c r="FU179" i="9"/>
  <c r="FT179" i="9"/>
  <c r="FM179" i="9"/>
  <c r="FD179" i="9"/>
  <c r="FN179" i="9" s="1"/>
  <c r="EW179" i="9"/>
  <c r="EV179" i="9"/>
  <c r="ES179" i="9"/>
  <c r="ER179" i="9"/>
  <c r="EX179" i="9" s="1"/>
  <c r="EZ179" i="9" s="1"/>
  <c r="EO179" i="9"/>
  <c r="EN179" i="9"/>
  <c r="EI179" i="9"/>
  <c r="EH179" i="9"/>
  <c r="EG179" i="9"/>
  <c r="EF179" i="9"/>
  <c r="FL179" i="9" s="1"/>
  <c r="EC179" i="9"/>
  <c r="FI179" i="9" s="1"/>
  <c r="EB179" i="9"/>
  <c r="FH179" i="9" s="1"/>
  <c r="DY179" i="9"/>
  <c r="DX179" i="9"/>
  <c r="DK179" i="9"/>
  <c r="DJ179" i="9"/>
  <c r="DE179" i="9"/>
  <c r="CW179" i="9"/>
  <c r="CV179" i="9"/>
  <c r="CO179" i="9"/>
  <c r="CN179" i="9"/>
  <c r="CK179" i="9"/>
  <c r="CJ179" i="9"/>
  <c r="CG179" i="9"/>
  <c r="CF179" i="9"/>
  <c r="CA179" i="9"/>
  <c r="BZ179" i="9"/>
  <c r="CP179" i="9" s="1"/>
  <c r="BY179" i="9"/>
  <c r="BX179" i="9"/>
  <c r="DD179" i="9" s="1"/>
  <c r="BU179" i="9"/>
  <c r="BT179" i="9"/>
  <c r="CZ179" i="9" s="1"/>
  <c r="DF179" i="9" s="1"/>
  <c r="CB179" i="9" s="1"/>
  <c r="DH179" i="9" s="1"/>
  <c r="BQ179" i="9"/>
  <c r="BP179" i="9"/>
  <c r="BI179" i="9"/>
  <c r="BH179" i="9"/>
  <c r="AT179" i="9"/>
  <c r="AV179" i="9" s="1"/>
  <c r="AS179" i="9"/>
  <c r="HG179" i="9" s="1"/>
  <c r="AR179" i="9"/>
  <c r="AO179" i="9"/>
  <c r="AN179" i="9"/>
  <c r="AK179" i="9"/>
  <c r="AJ179" i="9"/>
  <c r="AE179" i="9"/>
  <c r="AD179" i="9"/>
  <c r="AC179" i="9"/>
  <c r="HE179" i="9" s="1"/>
  <c r="AB179" i="9"/>
  <c r="Y179" i="9"/>
  <c r="BE179" i="9" s="1"/>
  <c r="X179" i="9"/>
  <c r="U179" i="9"/>
  <c r="BA179" i="9" s="1"/>
  <c r="T179" i="9"/>
  <c r="O179" i="9"/>
  <c r="N179" i="9"/>
  <c r="K179" i="9"/>
  <c r="J179" i="9"/>
  <c r="HD178" i="9"/>
  <c r="HC178" i="9"/>
  <c r="HG178" i="9" s="1"/>
  <c r="HB178" i="9"/>
  <c r="GV178" i="9"/>
  <c r="GN178" i="9"/>
  <c r="GM178" i="9"/>
  <c r="GU178" i="9" s="1"/>
  <c r="GL178" i="9"/>
  <c r="GT178" i="9" s="1"/>
  <c r="GF178" i="9"/>
  <c r="GJ178" i="9" s="1"/>
  <c r="GE178" i="9"/>
  <c r="GI178" i="9" s="1"/>
  <c r="GD178" i="9"/>
  <c r="GC178" i="9"/>
  <c r="GB178" i="9"/>
  <c r="FY178" i="9"/>
  <c r="FX178" i="9"/>
  <c r="FU178" i="9"/>
  <c r="FT178" i="9"/>
  <c r="FL178" i="9"/>
  <c r="FH178" i="9"/>
  <c r="FE178" i="9"/>
  <c r="EW178" i="9"/>
  <c r="EV178" i="9"/>
  <c r="ES178" i="9"/>
  <c r="EY178" i="9" s="1"/>
  <c r="ER178" i="9"/>
  <c r="EO178" i="9"/>
  <c r="EN178" i="9"/>
  <c r="EI178" i="9"/>
  <c r="FA178" i="9" s="1"/>
  <c r="EH178" i="9"/>
  <c r="EG178" i="9"/>
  <c r="FM178" i="9" s="1"/>
  <c r="EF178" i="9"/>
  <c r="EC178" i="9"/>
  <c r="FI178" i="9" s="1"/>
  <c r="EB178" i="9"/>
  <c r="DY178" i="9"/>
  <c r="DX178" i="9"/>
  <c r="FD178" i="9" s="1"/>
  <c r="DD178" i="9"/>
  <c r="DA178" i="9"/>
  <c r="CP178" i="9"/>
  <c r="CR178" i="9" s="1"/>
  <c r="CO178" i="9"/>
  <c r="CN178" i="9"/>
  <c r="CK178" i="9"/>
  <c r="CJ178" i="9"/>
  <c r="CG178" i="9"/>
  <c r="CF178" i="9"/>
  <c r="CA178" i="9"/>
  <c r="DK178" i="9" s="1"/>
  <c r="BZ178" i="9"/>
  <c r="BY178" i="9"/>
  <c r="DE178" i="9" s="1"/>
  <c r="BX178" i="9"/>
  <c r="BU178" i="9"/>
  <c r="BT178" i="9"/>
  <c r="CZ178" i="9" s="1"/>
  <c r="BQ178" i="9"/>
  <c r="CW178" i="9" s="1"/>
  <c r="DG178" i="9" s="1"/>
  <c r="CC178" i="9" s="1"/>
  <c r="DI178" i="9" s="1"/>
  <c r="BP178" i="9"/>
  <c r="CV178" i="9" s="1"/>
  <c r="BH178" i="9"/>
  <c r="BD178" i="9"/>
  <c r="BA178" i="9"/>
  <c r="AS178" i="9"/>
  <c r="AR178" i="9"/>
  <c r="AO178" i="9"/>
  <c r="AU178" i="9" s="1"/>
  <c r="AN178" i="9"/>
  <c r="GP178" i="9" s="1"/>
  <c r="AK178" i="9"/>
  <c r="AJ178" i="9"/>
  <c r="GH178" i="9" s="1"/>
  <c r="AE178" i="9"/>
  <c r="AD178" i="9"/>
  <c r="AC178" i="9"/>
  <c r="BI178" i="9" s="1"/>
  <c r="AB178" i="9"/>
  <c r="Y178" i="9"/>
  <c r="GO178" i="9" s="1"/>
  <c r="X178" i="9"/>
  <c r="U178" i="9"/>
  <c r="GG178" i="9" s="1"/>
  <c r="T178" i="9"/>
  <c r="AZ178" i="9" s="1"/>
  <c r="P178" i="9"/>
  <c r="O178" i="9"/>
  <c r="N178" i="9"/>
  <c r="K178" i="9"/>
  <c r="J178" i="9"/>
  <c r="HC177" i="9"/>
  <c r="HG177" i="9" s="1"/>
  <c r="HB177" i="9"/>
  <c r="GM177" i="9"/>
  <c r="GQ177" i="9" s="1"/>
  <c r="GL177" i="9"/>
  <c r="GE177" i="9"/>
  <c r="GI177" i="9" s="1"/>
  <c r="GD177" i="9"/>
  <c r="GH177" i="9" s="1"/>
  <c r="GC177" i="9"/>
  <c r="GB177" i="9"/>
  <c r="FY177" i="9"/>
  <c r="FX177" i="9"/>
  <c r="FU177" i="9"/>
  <c r="FT177" i="9"/>
  <c r="FH177" i="9"/>
  <c r="FD177" i="9"/>
  <c r="FN177" i="9" s="1"/>
  <c r="EW177" i="9"/>
  <c r="EV177" i="9"/>
  <c r="ES177" i="9"/>
  <c r="ER177" i="9"/>
  <c r="EX177" i="9" s="1"/>
  <c r="EO177" i="9"/>
  <c r="EN177" i="9"/>
  <c r="EI177" i="9"/>
  <c r="EY177" i="9" s="1"/>
  <c r="FA177" i="9" s="1"/>
  <c r="EH177" i="9"/>
  <c r="EZ177" i="9" s="1"/>
  <c r="EG177" i="9"/>
  <c r="FM177" i="9" s="1"/>
  <c r="EF177" i="9"/>
  <c r="FL177" i="9" s="1"/>
  <c r="EC177" i="9"/>
  <c r="FI177" i="9" s="1"/>
  <c r="EB177" i="9"/>
  <c r="DY177" i="9"/>
  <c r="FE177" i="9" s="1"/>
  <c r="DX177" i="9"/>
  <c r="DJ177" i="9"/>
  <c r="DD177" i="9"/>
  <c r="CZ177" i="9"/>
  <c r="CW177" i="9"/>
  <c r="CO177" i="9"/>
  <c r="CN177" i="9"/>
  <c r="CK177" i="9"/>
  <c r="CQ177" i="9" s="1"/>
  <c r="CJ177" i="9"/>
  <c r="CG177" i="9"/>
  <c r="CF177" i="9"/>
  <c r="CA177" i="9"/>
  <c r="CS177" i="9" s="1"/>
  <c r="BZ177" i="9"/>
  <c r="BY177" i="9"/>
  <c r="HE177" i="9" s="1"/>
  <c r="BX177" i="9"/>
  <c r="BU177" i="9"/>
  <c r="DA177" i="9" s="1"/>
  <c r="BT177" i="9"/>
  <c r="BQ177" i="9"/>
  <c r="GG177" i="9" s="1"/>
  <c r="BP177" i="9"/>
  <c r="CV177" i="9" s="1"/>
  <c r="AZ177" i="9"/>
  <c r="AS177" i="9"/>
  <c r="AR177" i="9"/>
  <c r="AO177" i="9"/>
  <c r="AN177" i="9"/>
  <c r="AT177" i="9" s="1"/>
  <c r="AK177" i="9"/>
  <c r="AJ177" i="9"/>
  <c r="AE177" i="9"/>
  <c r="AU177" i="9" s="1"/>
  <c r="AW177" i="9" s="1"/>
  <c r="AD177" i="9"/>
  <c r="AC177" i="9"/>
  <c r="BI177" i="9" s="1"/>
  <c r="AB177" i="9"/>
  <c r="Y177" i="9"/>
  <c r="GO177" i="9" s="1"/>
  <c r="X177" i="9"/>
  <c r="GN177" i="9" s="1"/>
  <c r="U177" i="9"/>
  <c r="BA177" i="9" s="1"/>
  <c r="T177" i="9"/>
  <c r="GF177" i="9" s="1"/>
  <c r="O177" i="9"/>
  <c r="N177" i="9"/>
  <c r="K177" i="9"/>
  <c r="J177" i="9"/>
  <c r="HG176" i="9"/>
  <c r="HC176" i="9"/>
  <c r="HB176" i="9"/>
  <c r="HF176" i="9" s="1"/>
  <c r="GQ176" i="9"/>
  <c r="GM176" i="9"/>
  <c r="GU176" i="9" s="1"/>
  <c r="GL176" i="9"/>
  <c r="GJ176" i="9"/>
  <c r="GE176" i="9"/>
  <c r="GD176" i="9"/>
  <c r="GC176" i="9"/>
  <c r="GB176" i="9"/>
  <c r="FY176" i="9"/>
  <c r="FX176" i="9"/>
  <c r="FU176" i="9"/>
  <c r="FT176" i="9"/>
  <c r="FN176" i="9"/>
  <c r="EJ176" i="9" s="1"/>
  <c r="FM176" i="9"/>
  <c r="EY176" i="9"/>
  <c r="EW176" i="9"/>
  <c r="EV176" i="9"/>
  <c r="ES176" i="9"/>
  <c r="ER176" i="9"/>
  <c r="EO176" i="9"/>
  <c r="EN176" i="9"/>
  <c r="EI176" i="9"/>
  <c r="FA176" i="9" s="1"/>
  <c r="EH176" i="9"/>
  <c r="EX176" i="9" s="1"/>
  <c r="EZ176" i="9" s="1"/>
  <c r="EG176" i="9"/>
  <c r="EF176" i="9"/>
  <c r="FL176" i="9" s="1"/>
  <c r="EC176" i="9"/>
  <c r="FI176" i="9" s="1"/>
  <c r="EB176" i="9"/>
  <c r="FH176" i="9" s="1"/>
  <c r="DY176" i="9"/>
  <c r="FE176" i="9" s="1"/>
  <c r="FO176" i="9" s="1"/>
  <c r="DX176" i="9"/>
  <c r="FD176" i="9" s="1"/>
  <c r="CV176" i="9"/>
  <c r="CO176" i="9"/>
  <c r="CN176" i="9"/>
  <c r="CK176" i="9"/>
  <c r="CJ176" i="9"/>
  <c r="CP176" i="9" s="1"/>
  <c r="CG176" i="9"/>
  <c r="GI176" i="9" s="1"/>
  <c r="CF176" i="9"/>
  <c r="CA176" i="9"/>
  <c r="CQ176" i="9" s="1"/>
  <c r="CS176" i="9" s="1"/>
  <c r="BZ176" i="9"/>
  <c r="BY176" i="9"/>
  <c r="DE176" i="9" s="1"/>
  <c r="BX176" i="9"/>
  <c r="BU176" i="9"/>
  <c r="DA176" i="9" s="1"/>
  <c r="BT176" i="9"/>
  <c r="CZ176" i="9" s="1"/>
  <c r="BQ176" i="9"/>
  <c r="CW176" i="9" s="1"/>
  <c r="BP176" i="9"/>
  <c r="GF176" i="9" s="1"/>
  <c r="BI176" i="9"/>
  <c r="AU176" i="9"/>
  <c r="AS176" i="9"/>
  <c r="AR176" i="9"/>
  <c r="AO176" i="9"/>
  <c r="AN176" i="9"/>
  <c r="AK176" i="9"/>
  <c r="AJ176" i="9"/>
  <c r="AE176" i="9"/>
  <c r="AW176" i="9" s="1"/>
  <c r="AD176" i="9"/>
  <c r="AC176" i="9"/>
  <c r="HE176" i="9" s="1"/>
  <c r="HI176" i="9" s="1"/>
  <c r="AB176" i="9"/>
  <c r="BH176" i="9" s="1"/>
  <c r="Y176" i="9"/>
  <c r="GO176" i="9" s="1"/>
  <c r="X176" i="9"/>
  <c r="U176" i="9"/>
  <c r="GG176" i="9" s="1"/>
  <c r="T176" i="9"/>
  <c r="AZ176" i="9" s="1"/>
  <c r="O176" i="9"/>
  <c r="N176" i="9"/>
  <c r="K176" i="9"/>
  <c r="J176" i="9"/>
  <c r="HF175" i="9"/>
  <c r="HE175" i="9"/>
  <c r="HC175" i="9"/>
  <c r="HG175" i="9" s="1"/>
  <c r="HB175" i="9"/>
  <c r="GP175" i="9"/>
  <c r="GO175" i="9"/>
  <c r="GW175" i="9" s="1"/>
  <c r="GM175" i="9"/>
  <c r="GU175" i="9" s="1"/>
  <c r="GL175" i="9"/>
  <c r="GT175" i="9" s="1"/>
  <c r="GX175" i="9" s="1"/>
  <c r="GE175" i="9"/>
  <c r="GI175" i="9" s="1"/>
  <c r="GD175" i="9"/>
  <c r="GC175" i="9"/>
  <c r="GB175" i="9"/>
  <c r="FY175" i="9"/>
  <c r="FX175" i="9"/>
  <c r="FU175" i="9"/>
  <c r="FT175" i="9"/>
  <c r="FL175" i="9"/>
  <c r="FI175" i="9"/>
  <c r="EX175" i="9"/>
  <c r="EW175" i="9"/>
  <c r="EV175" i="9"/>
  <c r="ES175" i="9"/>
  <c r="ER175" i="9"/>
  <c r="EO175" i="9"/>
  <c r="EN175" i="9"/>
  <c r="EI175" i="9"/>
  <c r="EH175" i="9"/>
  <c r="EG175" i="9"/>
  <c r="FM175" i="9" s="1"/>
  <c r="EF175" i="9"/>
  <c r="EC175" i="9"/>
  <c r="EB175" i="9"/>
  <c r="FH175" i="9" s="1"/>
  <c r="DY175" i="9"/>
  <c r="FE175" i="9" s="1"/>
  <c r="DX175" i="9"/>
  <c r="FD175" i="9" s="1"/>
  <c r="DE175" i="9"/>
  <c r="CQ175" i="9"/>
  <c r="CO175" i="9"/>
  <c r="CN175" i="9"/>
  <c r="CK175" i="9"/>
  <c r="CJ175" i="9"/>
  <c r="CG175" i="9"/>
  <c r="CF175" i="9"/>
  <c r="GH175" i="9" s="1"/>
  <c r="CA175" i="9"/>
  <c r="CS175" i="9" s="1"/>
  <c r="BZ175" i="9"/>
  <c r="BY175" i="9"/>
  <c r="BX175" i="9"/>
  <c r="DD175" i="9" s="1"/>
  <c r="BU175" i="9"/>
  <c r="DA175" i="9" s="1"/>
  <c r="BT175" i="9"/>
  <c r="CZ175" i="9" s="1"/>
  <c r="BQ175" i="9"/>
  <c r="GG175" i="9" s="1"/>
  <c r="BP175" i="9"/>
  <c r="CV175" i="9" s="1"/>
  <c r="DF175" i="9" s="1"/>
  <c r="CB175" i="9" s="1"/>
  <c r="DH175" i="9" s="1"/>
  <c r="BH175" i="9"/>
  <c r="BE175" i="9"/>
  <c r="AT175" i="9"/>
  <c r="AS175" i="9"/>
  <c r="AR175" i="9"/>
  <c r="AO175" i="9"/>
  <c r="AN175" i="9"/>
  <c r="AK175" i="9"/>
  <c r="AJ175" i="9"/>
  <c r="AE175" i="9"/>
  <c r="DK175" i="9" s="1"/>
  <c r="AD175" i="9"/>
  <c r="AV175" i="9" s="1"/>
  <c r="AC175" i="9"/>
  <c r="BI175" i="9" s="1"/>
  <c r="AB175" i="9"/>
  <c r="HD175" i="9" s="1"/>
  <c r="Y175" i="9"/>
  <c r="X175" i="9"/>
  <c r="GN175" i="9" s="1"/>
  <c r="U175" i="9"/>
  <c r="BA175" i="9" s="1"/>
  <c r="BK175" i="9" s="1"/>
  <c r="AG175" i="9" s="1"/>
  <c r="T175" i="9"/>
  <c r="Q175" i="9"/>
  <c r="O175" i="9"/>
  <c r="N175" i="9"/>
  <c r="K175" i="9"/>
  <c r="J175" i="9"/>
  <c r="HD174" i="9"/>
  <c r="HH174" i="9" s="1"/>
  <c r="HC174" i="9"/>
  <c r="HG174" i="9" s="1"/>
  <c r="HB174" i="9"/>
  <c r="GN174" i="9"/>
  <c r="GM174" i="9"/>
  <c r="GU174" i="9" s="1"/>
  <c r="GL174" i="9"/>
  <c r="GT174" i="9" s="1"/>
  <c r="GF174" i="9"/>
  <c r="GE174" i="9"/>
  <c r="GI174" i="9" s="1"/>
  <c r="GD174" i="9"/>
  <c r="GH174" i="9" s="1"/>
  <c r="GC174" i="9"/>
  <c r="GB174" i="9"/>
  <c r="FY174" i="9"/>
  <c r="FX174" i="9"/>
  <c r="FU174" i="9"/>
  <c r="FT174" i="9"/>
  <c r="FH174" i="9"/>
  <c r="FE174" i="9"/>
  <c r="EW174" i="9"/>
  <c r="EV174" i="9"/>
  <c r="ES174" i="9"/>
  <c r="EY174" i="9" s="1"/>
  <c r="ER174" i="9"/>
  <c r="EO174" i="9"/>
  <c r="EN174" i="9"/>
  <c r="EI174" i="9"/>
  <c r="FA174" i="9" s="1"/>
  <c r="EH174" i="9"/>
  <c r="EG174" i="9"/>
  <c r="FM174" i="9" s="1"/>
  <c r="EF174" i="9"/>
  <c r="FL174" i="9" s="1"/>
  <c r="EC174" i="9"/>
  <c r="FI174" i="9" s="1"/>
  <c r="EB174" i="9"/>
  <c r="DY174" i="9"/>
  <c r="DX174" i="9"/>
  <c r="FD174" i="9" s="1"/>
  <c r="DD174" i="9"/>
  <c r="DA174" i="9"/>
  <c r="CP174" i="9"/>
  <c r="CO174" i="9"/>
  <c r="CN174" i="9"/>
  <c r="CK174" i="9"/>
  <c r="CJ174" i="9"/>
  <c r="CG174" i="9"/>
  <c r="CF174" i="9"/>
  <c r="CA174" i="9"/>
  <c r="DK174" i="9" s="1"/>
  <c r="BZ174" i="9"/>
  <c r="BY174" i="9"/>
  <c r="DE174" i="9" s="1"/>
  <c r="BX174" i="9"/>
  <c r="BU174" i="9"/>
  <c r="BT174" i="9"/>
  <c r="CZ174" i="9" s="1"/>
  <c r="BQ174" i="9"/>
  <c r="CW174" i="9" s="1"/>
  <c r="DG174" i="9" s="1"/>
  <c r="CC174" i="9" s="1"/>
  <c r="DI174" i="9" s="1"/>
  <c r="BP174" i="9"/>
  <c r="CV174" i="9" s="1"/>
  <c r="DF174" i="9" s="1"/>
  <c r="CB174" i="9" s="1"/>
  <c r="DH174" i="9" s="1"/>
  <c r="BD174" i="9"/>
  <c r="BA174" i="9"/>
  <c r="AS174" i="9"/>
  <c r="AR174" i="9"/>
  <c r="AO174" i="9"/>
  <c r="AU174" i="9" s="1"/>
  <c r="AN174" i="9"/>
  <c r="AK174" i="9"/>
  <c r="AJ174" i="9"/>
  <c r="AE174" i="9"/>
  <c r="AD174" i="9"/>
  <c r="AC174" i="9"/>
  <c r="BI174" i="9" s="1"/>
  <c r="AB174" i="9"/>
  <c r="BH174" i="9" s="1"/>
  <c r="Y174" i="9"/>
  <c r="GO174" i="9" s="1"/>
  <c r="X174" i="9"/>
  <c r="U174" i="9"/>
  <c r="GG174" i="9" s="1"/>
  <c r="GK174" i="9" s="1"/>
  <c r="T174" i="9"/>
  <c r="AZ174" i="9" s="1"/>
  <c r="O174" i="9"/>
  <c r="N174" i="9"/>
  <c r="K174" i="9"/>
  <c r="J174" i="9"/>
  <c r="HC173" i="9"/>
  <c r="HG173" i="9" s="1"/>
  <c r="HB173" i="9"/>
  <c r="HF173" i="9" s="1"/>
  <c r="GM173" i="9"/>
  <c r="GQ173" i="9" s="1"/>
  <c r="GL173" i="9"/>
  <c r="GE173" i="9"/>
  <c r="GI173" i="9" s="1"/>
  <c r="GD173" i="9"/>
  <c r="GC173" i="9"/>
  <c r="GB173" i="9"/>
  <c r="FY173" i="9"/>
  <c r="FX173" i="9"/>
  <c r="FU173" i="9"/>
  <c r="FT173" i="9"/>
  <c r="FD173" i="9"/>
  <c r="FN173" i="9" s="1"/>
  <c r="EW173" i="9"/>
  <c r="EV173" i="9"/>
  <c r="ES173" i="9"/>
  <c r="ER173" i="9"/>
  <c r="EX173" i="9" s="1"/>
  <c r="EO173" i="9"/>
  <c r="EN173" i="9"/>
  <c r="EI173" i="9"/>
  <c r="EY173" i="9" s="1"/>
  <c r="FA173" i="9" s="1"/>
  <c r="EH173" i="9"/>
  <c r="EZ173" i="9" s="1"/>
  <c r="EG173" i="9"/>
  <c r="FM173" i="9" s="1"/>
  <c r="EF173" i="9"/>
  <c r="FL173" i="9" s="1"/>
  <c r="EC173" i="9"/>
  <c r="FI173" i="9" s="1"/>
  <c r="EB173" i="9"/>
  <c r="FH173" i="9" s="1"/>
  <c r="DY173" i="9"/>
  <c r="FE173" i="9" s="1"/>
  <c r="DX173" i="9"/>
  <c r="DJ173" i="9"/>
  <c r="CZ173" i="9"/>
  <c r="CW173" i="9"/>
  <c r="CO173" i="9"/>
  <c r="CN173" i="9"/>
  <c r="CK173" i="9"/>
  <c r="CQ173" i="9" s="1"/>
  <c r="CJ173" i="9"/>
  <c r="CG173" i="9"/>
  <c r="CF173" i="9"/>
  <c r="CA173" i="9"/>
  <c r="BZ173" i="9"/>
  <c r="BY173" i="9"/>
  <c r="HE173" i="9" s="1"/>
  <c r="BX173" i="9"/>
  <c r="DD173" i="9" s="1"/>
  <c r="BU173" i="9"/>
  <c r="DA173" i="9" s="1"/>
  <c r="BT173" i="9"/>
  <c r="BQ173" i="9"/>
  <c r="GG173" i="9" s="1"/>
  <c r="BP173" i="9"/>
  <c r="CV173" i="9" s="1"/>
  <c r="DF173" i="9" s="1"/>
  <c r="CB173" i="9" s="1"/>
  <c r="DH173" i="9" s="1"/>
  <c r="AZ173" i="9"/>
  <c r="AS173" i="9"/>
  <c r="AR173" i="9"/>
  <c r="AO173" i="9"/>
  <c r="AN173" i="9"/>
  <c r="AT173" i="9" s="1"/>
  <c r="AK173" i="9"/>
  <c r="AJ173" i="9"/>
  <c r="AE173" i="9"/>
  <c r="AU173" i="9" s="1"/>
  <c r="AW173" i="9" s="1"/>
  <c r="AD173" i="9"/>
  <c r="AV173" i="9" s="1"/>
  <c r="AC173" i="9"/>
  <c r="BI173" i="9" s="1"/>
  <c r="AB173" i="9"/>
  <c r="Y173" i="9"/>
  <c r="GO173" i="9" s="1"/>
  <c r="X173" i="9"/>
  <c r="GN173" i="9" s="1"/>
  <c r="U173" i="9"/>
  <c r="BA173" i="9" s="1"/>
  <c r="T173" i="9"/>
  <c r="GF173" i="9" s="1"/>
  <c r="GJ173" i="9" s="1"/>
  <c r="O173" i="9"/>
  <c r="N173" i="9"/>
  <c r="K173" i="9"/>
  <c r="J173" i="9"/>
  <c r="HG172" i="9"/>
  <c r="HC172" i="9"/>
  <c r="HB172" i="9"/>
  <c r="HF172" i="9" s="1"/>
  <c r="GQ172" i="9"/>
  <c r="GM172" i="9"/>
  <c r="GU172" i="9" s="1"/>
  <c r="GL172" i="9"/>
  <c r="GE172" i="9"/>
  <c r="GD172" i="9"/>
  <c r="GH172" i="9" s="1"/>
  <c r="GC172" i="9"/>
  <c r="GB172" i="9"/>
  <c r="FY172" i="9"/>
  <c r="FX172" i="9"/>
  <c r="FU172" i="9"/>
  <c r="FT172" i="9"/>
  <c r="FM172" i="9"/>
  <c r="EY172" i="9"/>
  <c r="EW172" i="9"/>
  <c r="EV172" i="9"/>
  <c r="ES172" i="9"/>
  <c r="ER172" i="9"/>
  <c r="EO172" i="9"/>
  <c r="EN172" i="9"/>
  <c r="EI172" i="9"/>
  <c r="FA172" i="9" s="1"/>
  <c r="EH172" i="9"/>
  <c r="EG172" i="9"/>
  <c r="EF172" i="9"/>
  <c r="FL172" i="9" s="1"/>
  <c r="EC172" i="9"/>
  <c r="FI172" i="9" s="1"/>
  <c r="EB172" i="9"/>
  <c r="FH172" i="9" s="1"/>
  <c r="DY172" i="9"/>
  <c r="FE172" i="9" s="1"/>
  <c r="FO172" i="9" s="1"/>
  <c r="DX172" i="9"/>
  <c r="FD172" i="9" s="1"/>
  <c r="FN172" i="9" s="1"/>
  <c r="EJ172" i="9" s="1"/>
  <c r="CV172" i="9"/>
  <c r="CO172" i="9"/>
  <c r="CN172" i="9"/>
  <c r="CK172" i="9"/>
  <c r="CJ172" i="9"/>
  <c r="CP172" i="9" s="1"/>
  <c r="CG172" i="9"/>
  <c r="GI172" i="9" s="1"/>
  <c r="CF172" i="9"/>
  <c r="CA172" i="9"/>
  <c r="CQ172" i="9" s="1"/>
  <c r="CS172" i="9" s="1"/>
  <c r="BZ172" i="9"/>
  <c r="BY172" i="9"/>
  <c r="DE172" i="9" s="1"/>
  <c r="BX172" i="9"/>
  <c r="BU172" i="9"/>
  <c r="DA172" i="9" s="1"/>
  <c r="BT172" i="9"/>
  <c r="CZ172" i="9" s="1"/>
  <c r="BQ172" i="9"/>
  <c r="CW172" i="9" s="1"/>
  <c r="DG172" i="9" s="1"/>
  <c r="CC172" i="9" s="1"/>
  <c r="DI172" i="9" s="1"/>
  <c r="BP172" i="9"/>
  <c r="GF172" i="9" s="1"/>
  <c r="GJ172" i="9" s="1"/>
  <c r="BI172" i="9"/>
  <c r="AU172" i="9"/>
  <c r="AS172" i="9"/>
  <c r="AR172" i="9"/>
  <c r="AO172" i="9"/>
  <c r="AN172" i="9"/>
  <c r="AK172" i="9"/>
  <c r="AJ172" i="9"/>
  <c r="AE172" i="9"/>
  <c r="AW172" i="9" s="1"/>
  <c r="AD172" i="9"/>
  <c r="AC172" i="9"/>
  <c r="HE172" i="9" s="1"/>
  <c r="AB172" i="9"/>
  <c r="BH172" i="9" s="1"/>
  <c r="Y172" i="9"/>
  <c r="GO172" i="9" s="1"/>
  <c r="X172" i="9"/>
  <c r="U172" i="9"/>
  <c r="GG172" i="9" s="1"/>
  <c r="T172" i="9"/>
  <c r="AZ172" i="9" s="1"/>
  <c r="O172" i="9"/>
  <c r="N172" i="9"/>
  <c r="K172" i="9"/>
  <c r="J172" i="9"/>
  <c r="HF171" i="9"/>
  <c r="HE171" i="9"/>
  <c r="HC171" i="9"/>
  <c r="HG171" i="9" s="1"/>
  <c r="HB171" i="9"/>
  <c r="GP171" i="9"/>
  <c r="GO171" i="9"/>
  <c r="GM171" i="9"/>
  <c r="GU171" i="9" s="1"/>
  <c r="GL171" i="9"/>
  <c r="GT171" i="9" s="1"/>
  <c r="GX171" i="9" s="1"/>
  <c r="GH171" i="9"/>
  <c r="GE171" i="9"/>
  <c r="GI171" i="9" s="1"/>
  <c r="GD171" i="9"/>
  <c r="GC171" i="9"/>
  <c r="GB171" i="9"/>
  <c r="FY171" i="9"/>
  <c r="FX171" i="9"/>
  <c r="FU171" i="9"/>
  <c r="FT171" i="9"/>
  <c r="FL171" i="9"/>
  <c r="FI171" i="9"/>
  <c r="EX171" i="9"/>
  <c r="EW171" i="9"/>
  <c r="EV171" i="9"/>
  <c r="ES171" i="9"/>
  <c r="ER171" i="9"/>
  <c r="EO171" i="9"/>
  <c r="EN171" i="9"/>
  <c r="EI171" i="9"/>
  <c r="FQ171" i="9" s="1"/>
  <c r="EH171" i="9"/>
  <c r="EG171" i="9"/>
  <c r="FM171" i="9" s="1"/>
  <c r="EF171" i="9"/>
  <c r="EC171" i="9"/>
  <c r="EB171" i="9"/>
  <c r="FH171" i="9" s="1"/>
  <c r="DY171" i="9"/>
  <c r="FE171" i="9" s="1"/>
  <c r="FO171" i="9" s="1"/>
  <c r="EK171" i="9" s="1"/>
  <c r="DX171" i="9"/>
  <c r="FD171" i="9" s="1"/>
  <c r="FN171" i="9" s="1"/>
  <c r="FP171" i="9" s="1"/>
  <c r="DE171" i="9"/>
  <c r="CQ171" i="9"/>
  <c r="CO171" i="9"/>
  <c r="CN171" i="9"/>
  <c r="CK171" i="9"/>
  <c r="CJ171" i="9"/>
  <c r="CG171" i="9"/>
  <c r="CF171" i="9"/>
  <c r="CA171" i="9"/>
  <c r="CS171" i="9" s="1"/>
  <c r="BZ171" i="9"/>
  <c r="CP171" i="9" s="1"/>
  <c r="CR171" i="9" s="1"/>
  <c r="BY171" i="9"/>
  <c r="BX171" i="9"/>
  <c r="DD171" i="9" s="1"/>
  <c r="BU171" i="9"/>
  <c r="DA171" i="9" s="1"/>
  <c r="BT171" i="9"/>
  <c r="CZ171" i="9" s="1"/>
  <c r="DF171" i="9" s="1"/>
  <c r="CB171" i="9" s="1"/>
  <c r="DH171" i="9" s="1"/>
  <c r="BQ171" i="9"/>
  <c r="GG171" i="9" s="1"/>
  <c r="BP171" i="9"/>
  <c r="CV171" i="9" s="1"/>
  <c r="BH171" i="9"/>
  <c r="BE171" i="9"/>
  <c r="AT171" i="9"/>
  <c r="AS171" i="9"/>
  <c r="AR171" i="9"/>
  <c r="AO171" i="9"/>
  <c r="AN171" i="9"/>
  <c r="AK171" i="9"/>
  <c r="AJ171" i="9"/>
  <c r="AE171" i="9"/>
  <c r="DK171" i="9" s="1"/>
  <c r="AD171" i="9"/>
  <c r="AC171" i="9"/>
  <c r="BI171" i="9" s="1"/>
  <c r="AB171" i="9"/>
  <c r="HD171" i="9" s="1"/>
  <c r="Y171" i="9"/>
  <c r="X171" i="9"/>
  <c r="U171" i="9"/>
  <c r="BA171" i="9" s="1"/>
  <c r="BK171" i="9" s="1"/>
  <c r="AG171" i="9" s="1"/>
  <c r="T171" i="9"/>
  <c r="Q171" i="9"/>
  <c r="O171" i="9"/>
  <c r="N171" i="9"/>
  <c r="K171" i="9"/>
  <c r="J171" i="9"/>
  <c r="HD170" i="9"/>
  <c r="HH170" i="9" s="1"/>
  <c r="HC170" i="9"/>
  <c r="HG170" i="9" s="1"/>
  <c r="HB170" i="9"/>
  <c r="HF170" i="9" s="1"/>
  <c r="GN170" i="9"/>
  <c r="GR170" i="9" s="1"/>
  <c r="GM170" i="9"/>
  <c r="GU170" i="9" s="1"/>
  <c r="GL170" i="9"/>
  <c r="GT170" i="9" s="1"/>
  <c r="GE170" i="9"/>
  <c r="GI170" i="9" s="1"/>
  <c r="GD170" i="9"/>
  <c r="GH170" i="9" s="1"/>
  <c r="GC170" i="9"/>
  <c r="GB170" i="9"/>
  <c r="FY170" i="9"/>
  <c r="FX170" i="9"/>
  <c r="FU170" i="9"/>
  <c r="FT170" i="9"/>
  <c r="FH170" i="9"/>
  <c r="FE170" i="9"/>
  <c r="FO170" i="9" s="1"/>
  <c r="EW170" i="9"/>
  <c r="EV170" i="9"/>
  <c r="ES170" i="9"/>
  <c r="EY170" i="9" s="1"/>
  <c r="ER170" i="9"/>
  <c r="EO170" i="9"/>
  <c r="EN170" i="9"/>
  <c r="EI170" i="9"/>
  <c r="FA170" i="9" s="1"/>
  <c r="EH170" i="9"/>
  <c r="EG170" i="9"/>
  <c r="FM170" i="9" s="1"/>
  <c r="EF170" i="9"/>
  <c r="FL170" i="9" s="1"/>
  <c r="EC170" i="9"/>
  <c r="FI170" i="9" s="1"/>
  <c r="EB170" i="9"/>
  <c r="DY170" i="9"/>
  <c r="DX170" i="9"/>
  <c r="FD170" i="9" s="1"/>
  <c r="DD170" i="9"/>
  <c r="DA170" i="9"/>
  <c r="CP170" i="9"/>
  <c r="CO170" i="9"/>
  <c r="CN170" i="9"/>
  <c r="CK170" i="9"/>
  <c r="CJ170" i="9"/>
  <c r="CG170" i="9"/>
  <c r="CF170" i="9"/>
  <c r="CA170" i="9"/>
  <c r="DK170" i="9" s="1"/>
  <c r="BZ170" i="9"/>
  <c r="BY170" i="9"/>
  <c r="DE170" i="9" s="1"/>
  <c r="BX170" i="9"/>
  <c r="BU170" i="9"/>
  <c r="BT170" i="9"/>
  <c r="CZ170" i="9" s="1"/>
  <c r="BQ170" i="9"/>
  <c r="CW170" i="9" s="1"/>
  <c r="DG170" i="9" s="1"/>
  <c r="CC170" i="9" s="1"/>
  <c r="DI170" i="9" s="1"/>
  <c r="BP170" i="9"/>
  <c r="CV170" i="9" s="1"/>
  <c r="BD170" i="9"/>
  <c r="BA170" i="9"/>
  <c r="AS170" i="9"/>
  <c r="AR170" i="9"/>
  <c r="AO170" i="9"/>
  <c r="AU170" i="9" s="1"/>
  <c r="AN170" i="9"/>
  <c r="AK170" i="9"/>
  <c r="AJ170" i="9"/>
  <c r="AE170" i="9"/>
  <c r="AD170" i="9"/>
  <c r="AC170" i="9"/>
  <c r="BI170" i="9" s="1"/>
  <c r="AB170" i="9"/>
  <c r="BH170" i="9" s="1"/>
  <c r="Y170" i="9"/>
  <c r="GO170" i="9" s="1"/>
  <c r="X170" i="9"/>
  <c r="U170" i="9"/>
  <c r="GG170" i="9" s="1"/>
  <c r="GK170" i="9" s="1"/>
  <c r="T170" i="9"/>
  <c r="AZ170" i="9" s="1"/>
  <c r="P170" i="9"/>
  <c r="O170" i="9"/>
  <c r="N170" i="9"/>
  <c r="K170" i="9"/>
  <c r="J170" i="9"/>
  <c r="HC169" i="9"/>
  <c r="HG169" i="9" s="1"/>
  <c r="HB169" i="9"/>
  <c r="HF169" i="9" s="1"/>
  <c r="GM169" i="9"/>
  <c r="GQ169" i="9" s="1"/>
  <c r="GL169" i="9"/>
  <c r="GE169" i="9"/>
  <c r="GI169" i="9" s="1"/>
  <c r="GD169" i="9"/>
  <c r="GH169" i="9" s="1"/>
  <c r="GC169" i="9"/>
  <c r="GB169" i="9"/>
  <c r="FY169" i="9"/>
  <c r="FX169" i="9"/>
  <c r="FU169" i="9"/>
  <c r="FT169" i="9"/>
  <c r="FD169" i="9"/>
  <c r="FN169" i="9" s="1"/>
  <c r="EJ169" i="9" s="1"/>
  <c r="EW169" i="9"/>
  <c r="EV169" i="9"/>
  <c r="ES169" i="9"/>
  <c r="ER169" i="9"/>
  <c r="EX169" i="9" s="1"/>
  <c r="EO169" i="9"/>
  <c r="EN169" i="9"/>
  <c r="EI169" i="9"/>
  <c r="EY169" i="9" s="1"/>
  <c r="FA169" i="9" s="1"/>
  <c r="EH169" i="9"/>
  <c r="EZ169" i="9" s="1"/>
  <c r="EG169" i="9"/>
  <c r="FM169" i="9" s="1"/>
  <c r="EF169" i="9"/>
  <c r="FL169" i="9" s="1"/>
  <c r="EC169" i="9"/>
  <c r="FI169" i="9" s="1"/>
  <c r="EB169" i="9"/>
  <c r="FH169" i="9" s="1"/>
  <c r="DY169" i="9"/>
  <c r="FE169" i="9" s="1"/>
  <c r="DX169" i="9"/>
  <c r="DJ169" i="9"/>
  <c r="CZ169" i="9"/>
  <c r="CW169" i="9"/>
  <c r="CO169" i="9"/>
  <c r="CN169" i="9"/>
  <c r="CK169" i="9"/>
  <c r="CQ169" i="9" s="1"/>
  <c r="CJ169" i="9"/>
  <c r="CG169" i="9"/>
  <c r="CF169" i="9"/>
  <c r="CA169" i="9"/>
  <c r="CS169" i="9" s="1"/>
  <c r="BZ169" i="9"/>
  <c r="BY169" i="9"/>
  <c r="HE169" i="9" s="1"/>
  <c r="HI169" i="9" s="1"/>
  <c r="BX169" i="9"/>
  <c r="DD169" i="9" s="1"/>
  <c r="BU169" i="9"/>
  <c r="DA169" i="9" s="1"/>
  <c r="BT169" i="9"/>
  <c r="BQ169" i="9"/>
  <c r="GG169" i="9" s="1"/>
  <c r="GK169" i="9" s="1"/>
  <c r="BP169" i="9"/>
  <c r="CV169" i="9" s="1"/>
  <c r="AZ169" i="9"/>
  <c r="AS169" i="9"/>
  <c r="AR169" i="9"/>
  <c r="AO169" i="9"/>
  <c r="AN169" i="9"/>
  <c r="AT169" i="9" s="1"/>
  <c r="AK169" i="9"/>
  <c r="AJ169" i="9"/>
  <c r="AE169" i="9"/>
  <c r="AU169" i="9" s="1"/>
  <c r="AW169" i="9" s="1"/>
  <c r="AD169" i="9"/>
  <c r="AV169" i="9" s="1"/>
  <c r="AC169" i="9"/>
  <c r="BI169" i="9" s="1"/>
  <c r="AB169" i="9"/>
  <c r="Y169" i="9"/>
  <c r="GO169" i="9" s="1"/>
  <c r="X169" i="9"/>
  <c r="GN169" i="9" s="1"/>
  <c r="U169" i="9"/>
  <c r="BA169" i="9" s="1"/>
  <c r="T169" i="9"/>
  <c r="GF169" i="9" s="1"/>
  <c r="GJ169" i="9" s="1"/>
  <c r="O169" i="9"/>
  <c r="N169" i="9"/>
  <c r="K169" i="9"/>
  <c r="J169" i="9"/>
  <c r="HG168" i="9"/>
  <c r="HC168" i="9"/>
  <c r="HB168" i="9"/>
  <c r="HF168" i="9" s="1"/>
  <c r="GQ168" i="9"/>
  <c r="GM168" i="9"/>
  <c r="GU168" i="9" s="1"/>
  <c r="GL168" i="9"/>
  <c r="GP168" i="9" s="1"/>
  <c r="GE168" i="9"/>
  <c r="GD168" i="9"/>
  <c r="GC168" i="9"/>
  <c r="GB168" i="9"/>
  <c r="FY168" i="9"/>
  <c r="FX168" i="9"/>
  <c r="FU168" i="9"/>
  <c r="FT168" i="9"/>
  <c r="FM168" i="9"/>
  <c r="EY168" i="9"/>
  <c r="FA168" i="9" s="1"/>
  <c r="EW168" i="9"/>
  <c r="EV168" i="9"/>
  <c r="ES168" i="9"/>
  <c r="ER168" i="9"/>
  <c r="EO168" i="9"/>
  <c r="EN168" i="9"/>
  <c r="EI168" i="9"/>
  <c r="EH168" i="9"/>
  <c r="EG168" i="9"/>
  <c r="EF168" i="9"/>
  <c r="FL168" i="9" s="1"/>
  <c r="EC168" i="9"/>
  <c r="FI168" i="9" s="1"/>
  <c r="EB168" i="9"/>
  <c r="FH168" i="9" s="1"/>
  <c r="DY168" i="9"/>
  <c r="FE168" i="9" s="1"/>
  <c r="DX168" i="9"/>
  <c r="FD168" i="9" s="1"/>
  <c r="FN168" i="9" s="1"/>
  <c r="EJ168" i="9" s="1"/>
  <c r="CV168" i="9"/>
  <c r="CO168" i="9"/>
  <c r="CN168" i="9"/>
  <c r="CK168" i="9"/>
  <c r="CJ168" i="9"/>
  <c r="CP168" i="9" s="1"/>
  <c r="CG168" i="9"/>
  <c r="GI168" i="9" s="1"/>
  <c r="CF168" i="9"/>
  <c r="CA168" i="9"/>
  <c r="CQ168" i="9" s="1"/>
  <c r="CS168" i="9" s="1"/>
  <c r="BZ168" i="9"/>
  <c r="CR168" i="9" s="1"/>
  <c r="BY168" i="9"/>
  <c r="DE168" i="9" s="1"/>
  <c r="BX168" i="9"/>
  <c r="BU168" i="9"/>
  <c r="DA168" i="9" s="1"/>
  <c r="BT168" i="9"/>
  <c r="CZ168" i="9" s="1"/>
  <c r="BQ168" i="9"/>
  <c r="CW168" i="9" s="1"/>
  <c r="DG168" i="9" s="1"/>
  <c r="CC168" i="9" s="1"/>
  <c r="DI168" i="9" s="1"/>
  <c r="BP168" i="9"/>
  <c r="GF168" i="9" s="1"/>
  <c r="GJ168" i="9" s="1"/>
  <c r="BI168" i="9"/>
  <c r="AV168" i="9"/>
  <c r="AU168" i="9"/>
  <c r="AS168" i="9"/>
  <c r="AR168" i="9"/>
  <c r="AO168" i="9"/>
  <c r="AN168" i="9"/>
  <c r="AK168" i="9"/>
  <c r="AJ168" i="9"/>
  <c r="AE168" i="9"/>
  <c r="AW168" i="9" s="1"/>
  <c r="AD168" i="9"/>
  <c r="AT168" i="9" s="1"/>
  <c r="AC168" i="9"/>
  <c r="HE168" i="9" s="1"/>
  <c r="HI168" i="9" s="1"/>
  <c r="AB168" i="9"/>
  <c r="BH168" i="9" s="1"/>
  <c r="Y168" i="9"/>
  <c r="GO168" i="9" s="1"/>
  <c r="X168" i="9"/>
  <c r="U168" i="9"/>
  <c r="GG168" i="9" s="1"/>
  <c r="GK168" i="9" s="1"/>
  <c r="T168" i="9"/>
  <c r="AZ168" i="9" s="1"/>
  <c r="O168" i="9"/>
  <c r="N168" i="9"/>
  <c r="K168" i="9"/>
  <c r="J168" i="9"/>
  <c r="HF167" i="9"/>
  <c r="HE167" i="9"/>
  <c r="HI167" i="9" s="1"/>
  <c r="HC167" i="9"/>
  <c r="HG167" i="9" s="1"/>
  <c r="HB167" i="9"/>
  <c r="GP167" i="9"/>
  <c r="GO167" i="9"/>
  <c r="GM167" i="9"/>
  <c r="GU167" i="9" s="1"/>
  <c r="GL167" i="9"/>
  <c r="GT167" i="9" s="1"/>
  <c r="GX167" i="9" s="1"/>
  <c r="GH167" i="9"/>
  <c r="GE167" i="9"/>
  <c r="GI167" i="9" s="1"/>
  <c r="GD167" i="9"/>
  <c r="GC167" i="9"/>
  <c r="GB167" i="9"/>
  <c r="FY167" i="9"/>
  <c r="FX167" i="9"/>
  <c r="FU167" i="9"/>
  <c r="FT167" i="9"/>
  <c r="FL167" i="9"/>
  <c r="FI167" i="9"/>
  <c r="EX167" i="9"/>
  <c r="EW167" i="9"/>
  <c r="EV167" i="9"/>
  <c r="ES167" i="9"/>
  <c r="ER167" i="9"/>
  <c r="EO167" i="9"/>
  <c r="EN167" i="9"/>
  <c r="EI167" i="9"/>
  <c r="FQ167" i="9" s="1"/>
  <c r="EH167" i="9"/>
  <c r="EG167" i="9"/>
  <c r="FM167" i="9" s="1"/>
  <c r="EF167" i="9"/>
  <c r="EC167" i="9"/>
  <c r="EB167" i="9"/>
  <c r="FH167" i="9" s="1"/>
  <c r="DY167" i="9"/>
  <c r="FE167" i="9" s="1"/>
  <c r="FO167" i="9" s="1"/>
  <c r="EK167" i="9" s="1"/>
  <c r="DX167" i="9"/>
  <c r="FD167" i="9" s="1"/>
  <c r="DE167" i="9"/>
  <c r="CQ167" i="9"/>
  <c r="CO167" i="9"/>
  <c r="CN167" i="9"/>
  <c r="CK167" i="9"/>
  <c r="CJ167" i="9"/>
  <c r="CG167" i="9"/>
  <c r="CF167" i="9"/>
  <c r="CA167" i="9"/>
  <c r="CS167" i="9" s="1"/>
  <c r="BZ167" i="9"/>
  <c r="CP167" i="9" s="1"/>
  <c r="CR167" i="9" s="1"/>
  <c r="BY167" i="9"/>
  <c r="BX167" i="9"/>
  <c r="DD167" i="9" s="1"/>
  <c r="BU167" i="9"/>
  <c r="DA167" i="9" s="1"/>
  <c r="BT167" i="9"/>
  <c r="CZ167" i="9" s="1"/>
  <c r="DF167" i="9" s="1"/>
  <c r="CB167" i="9" s="1"/>
  <c r="DH167" i="9" s="1"/>
  <c r="BQ167" i="9"/>
  <c r="GG167" i="9" s="1"/>
  <c r="GK167" i="9" s="1"/>
  <c r="BP167" i="9"/>
  <c r="CV167" i="9" s="1"/>
  <c r="BH167" i="9"/>
  <c r="BE167" i="9"/>
  <c r="AT167" i="9"/>
  <c r="AS167" i="9"/>
  <c r="AR167" i="9"/>
  <c r="AO167" i="9"/>
  <c r="AN167" i="9"/>
  <c r="AK167" i="9"/>
  <c r="AJ167" i="9"/>
  <c r="AE167" i="9"/>
  <c r="DK167" i="9" s="1"/>
  <c r="AD167" i="9"/>
  <c r="AC167" i="9"/>
  <c r="BI167" i="9" s="1"/>
  <c r="AB167" i="9"/>
  <c r="HD167" i="9" s="1"/>
  <c r="HH167" i="9" s="1"/>
  <c r="Y167" i="9"/>
  <c r="X167" i="9"/>
  <c r="U167" i="9"/>
  <c r="BA167" i="9" s="1"/>
  <c r="T167" i="9"/>
  <c r="Q167" i="9"/>
  <c r="O167" i="9"/>
  <c r="N167" i="9"/>
  <c r="K167" i="9"/>
  <c r="J167" i="9"/>
  <c r="HD166" i="9"/>
  <c r="HH166" i="9" s="1"/>
  <c r="HC166" i="9"/>
  <c r="HG166" i="9" s="1"/>
  <c r="HB166" i="9"/>
  <c r="HF166" i="9" s="1"/>
  <c r="GN166" i="9"/>
  <c r="GR166" i="9" s="1"/>
  <c r="GM166" i="9"/>
  <c r="GU166" i="9" s="1"/>
  <c r="GL166" i="9"/>
  <c r="GT166" i="9" s="1"/>
  <c r="GE166" i="9"/>
  <c r="GI166" i="9" s="1"/>
  <c r="GD166" i="9"/>
  <c r="GH166" i="9" s="1"/>
  <c r="GC166" i="9"/>
  <c r="GB166" i="9"/>
  <c r="FY166" i="9"/>
  <c r="FX166" i="9"/>
  <c r="FU166" i="9"/>
  <c r="FT166" i="9"/>
  <c r="FH166" i="9"/>
  <c r="FE166" i="9"/>
  <c r="EW166" i="9"/>
  <c r="EV166" i="9"/>
  <c r="ES166" i="9"/>
  <c r="EY166" i="9" s="1"/>
  <c r="ER166" i="9"/>
  <c r="EO166" i="9"/>
  <c r="EN166" i="9"/>
  <c r="EI166" i="9"/>
  <c r="EH166" i="9"/>
  <c r="EG166" i="9"/>
  <c r="FM166" i="9" s="1"/>
  <c r="EF166" i="9"/>
  <c r="FL166" i="9" s="1"/>
  <c r="EC166" i="9"/>
  <c r="FI166" i="9" s="1"/>
  <c r="EB166" i="9"/>
  <c r="DY166" i="9"/>
  <c r="DX166" i="9"/>
  <c r="FD166" i="9" s="1"/>
  <c r="DD166" i="9"/>
  <c r="DA166" i="9"/>
  <c r="CP166" i="9"/>
  <c r="CO166" i="9"/>
  <c r="CN166" i="9"/>
  <c r="CK166" i="9"/>
  <c r="CJ166" i="9"/>
  <c r="CG166" i="9"/>
  <c r="CF166" i="9"/>
  <c r="CA166" i="9"/>
  <c r="DK166" i="9" s="1"/>
  <c r="BZ166" i="9"/>
  <c r="CR166" i="9" s="1"/>
  <c r="BY166" i="9"/>
  <c r="DE166" i="9" s="1"/>
  <c r="BX166" i="9"/>
  <c r="BU166" i="9"/>
  <c r="BT166" i="9"/>
  <c r="CZ166" i="9" s="1"/>
  <c r="BQ166" i="9"/>
  <c r="CW166" i="9" s="1"/>
  <c r="DG166" i="9" s="1"/>
  <c r="CC166" i="9" s="1"/>
  <c r="DI166" i="9" s="1"/>
  <c r="BP166" i="9"/>
  <c r="CV166" i="9" s="1"/>
  <c r="BD166" i="9"/>
  <c r="BA166" i="9"/>
  <c r="AS166" i="9"/>
  <c r="AR166" i="9"/>
  <c r="AO166" i="9"/>
  <c r="AU166" i="9" s="1"/>
  <c r="AN166" i="9"/>
  <c r="AK166" i="9"/>
  <c r="AJ166" i="9"/>
  <c r="AE166" i="9"/>
  <c r="AW166" i="9" s="1"/>
  <c r="AD166" i="9"/>
  <c r="AC166" i="9"/>
  <c r="BI166" i="9" s="1"/>
  <c r="AB166" i="9"/>
  <c r="BH166" i="9" s="1"/>
  <c r="Y166" i="9"/>
  <c r="GO166" i="9" s="1"/>
  <c r="X166" i="9"/>
  <c r="U166" i="9"/>
  <c r="GG166" i="9" s="1"/>
  <c r="GK166" i="9" s="1"/>
  <c r="T166" i="9"/>
  <c r="AZ166" i="9" s="1"/>
  <c r="BJ166" i="9" s="1"/>
  <c r="AF166" i="9" s="1"/>
  <c r="BL166" i="9" s="1"/>
  <c r="O166" i="9"/>
  <c r="N166" i="9"/>
  <c r="K166" i="9"/>
  <c r="J166" i="9"/>
  <c r="HC165" i="9"/>
  <c r="HG165" i="9" s="1"/>
  <c r="HB165" i="9"/>
  <c r="HF165" i="9" s="1"/>
  <c r="GM165" i="9"/>
  <c r="GQ165" i="9" s="1"/>
  <c r="GL165" i="9"/>
  <c r="GE165" i="9"/>
  <c r="GI165" i="9" s="1"/>
  <c r="GD165" i="9"/>
  <c r="GH165" i="9" s="1"/>
  <c r="GC165" i="9"/>
  <c r="GB165" i="9"/>
  <c r="FY165" i="9"/>
  <c r="FX165" i="9"/>
  <c r="FU165" i="9"/>
  <c r="FT165" i="9"/>
  <c r="FD165" i="9"/>
  <c r="EW165" i="9"/>
  <c r="EV165" i="9"/>
  <c r="ES165" i="9"/>
  <c r="ER165" i="9"/>
  <c r="EX165" i="9" s="1"/>
  <c r="EO165" i="9"/>
  <c r="EN165" i="9"/>
  <c r="EI165" i="9"/>
  <c r="EY165" i="9" s="1"/>
  <c r="FA165" i="9" s="1"/>
  <c r="EH165" i="9"/>
  <c r="EG165" i="9"/>
  <c r="FM165" i="9" s="1"/>
  <c r="EF165" i="9"/>
  <c r="FL165" i="9" s="1"/>
  <c r="EC165" i="9"/>
  <c r="FI165" i="9" s="1"/>
  <c r="EB165" i="9"/>
  <c r="FH165" i="9" s="1"/>
  <c r="DY165" i="9"/>
  <c r="FE165" i="9" s="1"/>
  <c r="DX165" i="9"/>
  <c r="CZ165" i="9"/>
  <c r="CW165" i="9"/>
  <c r="CO165" i="9"/>
  <c r="CN165" i="9"/>
  <c r="CK165" i="9"/>
  <c r="CQ165" i="9" s="1"/>
  <c r="CJ165" i="9"/>
  <c r="CG165" i="9"/>
  <c r="CF165" i="9"/>
  <c r="CA165" i="9"/>
  <c r="CS165" i="9" s="1"/>
  <c r="BZ165" i="9"/>
  <c r="BY165" i="9"/>
  <c r="HE165" i="9" s="1"/>
  <c r="HI165" i="9" s="1"/>
  <c r="BX165" i="9"/>
  <c r="DD165" i="9" s="1"/>
  <c r="BU165" i="9"/>
  <c r="DA165" i="9" s="1"/>
  <c r="BT165" i="9"/>
  <c r="BQ165" i="9"/>
  <c r="GG165" i="9" s="1"/>
  <c r="GK165" i="9" s="1"/>
  <c r="BP165" i="9"/>
  <c r="CV165" i="9" s="1"/>
  <c r="AZ165" i="9"/>
  <c r="AS165" i="9"/>
  <c r="AR165" i="9"/>
  <c r="AO165" i="9"/>
  <c r="AN165" i="9"/>
  <c r="AT165" i="9" s="1"/>
  <c r="AK165" i="9"/>
  <c r="AJ165" i="9"/>
  <c r="AE165" i="9"/>
  <c r="AU165" i="9" s="1"/>
  <c r="AW165" i="9" s="1"/>
  <c r="AD165" i="9"/>
  <c r="AV165" i="9" s="1"/>
  <c r="AC165" i="9"/>
  <c r="BI165" i="9" s="1"/>
  <c r="AB165" i="9"/>
  <c r="Y165" i="9"/>
  <c r="GO165" i="9" s="1"/>
  <c r="X165" i="9"/>
  <c r="GN165" i="9" s="1"/>
  <c r="U165" i="9"/>
  <c r="BA165" i="9" s="1"/>
  <c r="T165" i="9"/>
  <c r="GF165" i="9" s="1"/>
  <c r="GJ165" i="9" s="1"/>
  <c r="O165" i="9"/>
  <c r="N165" i="9"/>
  <c r="K165" i="9"/>
  <c r="J165" i="9"/>
  <c r="HG164" i="9"/>
  <c r="HC164" i="9"/>
  <c r="HB164" i="9"/>
  <c r="HF164" i="9" s="1"/>
  <c r="GQ164" i="9"/>
  <c r="GM164" i="9"/>
  <c r="GU164" i="9" s="1"/>
  <c r="GL164" i="9"/>
  <c r="GP164" i="9" s="1"/>
  <c r="GE164" i="9"/>
  <c r="GD164" i="9"/>
  <c r="GC164" i="9"/>
  <c r="GB164" i="9"/>
  <c r="FY164" i="9"/>
  <c r="FX164" i="9"/>
  <c r="FU164" i="9"/>
  <c r="FT164" i="9"/>
  <c r="FM164" i="9"/>
  <c r="EY164" i="9"/>
  <c r="EW164" i="9"/>
  <c r="EV164" i="9"/>
  <c r="ES164" i="9"/>
  <c r="ER164" i="9"/>
  <c r="EO164" i="9"/>
  <c r="EN164" i="9"/>
  <c r="EI164" i="9"/>
  <c r="FA164" i="9" s="1"/>
  <c r="EH164" i="9"/>
  <c r="EX164" i="9" s="1"/>
  <c r="EZ164" i="9" s="1"/>
  <c r="EG164" i="9"/>
  <c r="EF164" i="9"/>
  <c r="FL164" i="9" s="1"/>
  <c r="EC164" i="9"/>
  <c r="FI164" i="9" s="1"/>
  <c r="EB164" i="9"/>
  <c r="FH164" i="9" s="1"/>
  <c r="DY164" i="9"/>
  <c r="FE164" i="9" s="1"/>
  <c r="DX164" i="9"/>
  <c r="FD164" i="9" s="1"/>
  <c r="FN164" i="9" s="1"/>
  <c r="EJ164" i="9" s="1"/>
  <c r="CV164" i="9"/>
  <c r="CO164" i="9"/>
  <c r="CN164" i="9"/>
  <c r="CK164" i="9"/>
  <c r="CJ164" i="9"/>
  <c r="CP164" i="9" s="1"/>
  <c r="CG164" i="9"/>
  <c r="GI164" i="9" s="1"/>
  <c r="CF164" i="9"/>
  <c r="CA164" i="9"/>
  <c r="CQ164" i="9" s="1"/>
  <c r="CS164" i="9" s="1"/>
  <c r="BZ164" i="9"/>
  <c r="CR164" i="9" s="1"/>
  <c r="BY164" i="9"/>
  <c r="DE164" i="9" s="1"/>
  <c r="BX164" i="9"/>
  <c r="BU164" i="9"/>
  <c r="DA164" i="9" s="1"/>
  <c r="BT164" i="9"/>
  <c r="CZ164" i="9" s="1"/>
  <c r="BQ164" i="9"/>
  <c r="CW164" i="9" s="1"/>
  <c r="BP164" i="9"/>
  <c r="GF164" i="9" s="1"/>
  <c r="GJ164" i="9" s="1"/>
  <c r="BI164" i="9"/>
  <c r="AU164" i="9"/>
  <c r="AS164" i="9"/>
  <c r="AR164" i="9"/>
  <c r="AO164" i="9"/>
  <c r="AN164" i="9"/>
  <c r="AK164" i="9"/>
  <c r="AJ164" i="9"/>
  <c r="AE164" i="9"/>
  <c r="AW164" i="9" s="1"/>
  <c r="AD164" i="9"/>
  <c r="AT164" i="9" s="1"/>
  <c r="AV164" i="9" s="1"/>
  <c r="AC164" i="9"/>
  <c r="HE164" i="9" s="1"/>
  <c r="HI164" i="9" s="1"/>
  <c r="AB164" i="9"/>
  <c r="BH164" i="9" s="1"/>
  <c r="Y164" i="9"/>
  <c r="GO164" i="9" s="1"/>
  <c r="X164" i="9"/>
  <c r="U164" i="9"/>
  <c r="GG164" i="9" s="1"/>
  <c r="GK164" i="9" s="1"/>
  <c r="T164" i="9"/>
  <c r="AZ164" i="9" s="1"/>
  <c r="O164" i="9"/>
  <c r="N164" i="9"/>
  <c r="K164" i="9"/>
  <c r="J164" i="9"/>
  <c r="HF163" i="9"/>
  <c r="HE163" i="9"/>
  <c r="HI163" i="9" s="1"/>
  <c r="HC163" i="9"/>
  <c r="HG163" i="9" s="1"/>
  <c r="HB163" i="9"/>
  <c r="GP163" i="9"/>
  <c r="GO163" i="9"/>
  <c r="GM163" i="9"/>
  <c r="GU163" i="9" s="1"/>
  <c r="GL163" i="9"/>
  <c r="GT163" i="9" s="1"/>
  <c r="GX163" i="9" s="1"/>
  <c r="GH163" i="9"/>
  <c r="GE163" i="9"/>
  <c r="GI163" i="9" s="1"/>
  <c r="GD163" i="9"/>
  <c r="GC163" i="9"/>
  <c r="GB163" i="9"/>
  <c r="FY163" i="9"/>
  <c r="FX163" i="9"/>
  <c r="FU163" i="9"/>
  <c r="FT163" i="9"/>
  <c r="FL163" i="9"/>
  <c r="FI163" i="9"/>
  <c r="EX163" i="9"/>
  <c r="EW163" i="9"/>
  <c r="EV163" i="9"/>
  <c r="ES163" i="9"/>
  <c r="ER163" i="9"/>
  <c r="EO163" i="9"/>
  <c r="EN163" i="9"/>
  <c r="EI163" i="9"/>
  <c r="EH163" i="9"/>
  <c r="EZ163" i="9" s="1"/>
  <c r="EG163" i="9"/>
  <c r="FM163" i="9" s="1"/>
  <c r="EF163" i="9"/>
  <c r="EC163" i="9"/>
  <c r="EB163" i="9"/>
  <c r="FH163" i="9" s="1"/>
  <c r="DY163" i="9"/>
  <c r="FE163" i="9" s="1"/>
  <c r="FO163" i="9" s="1"/>
  <c r="EK163" i="9" s="1"/>
  <c r="DX163" i="9"/>
  <c r="FD163" i="9" s="1"/>
  <c r="DE163" i="9"/>
  <c r="CQ163" i="9"/>
  <c r="CO163" i="9"/>
  <c r="CN163" i="9"/>
  <c r="CK163" i="9"/>
  <c r="CJ163" i="9"/>
  <c r="CG163" i="9"/>
  <c r="CF163" i="9"/>
  <c r="CA163" i="9"/>
  <c r="CS163" i="9" s="1"/>
  <c r="BZ163" i="9"/>
  <c r="BY163" i="9"/>
  <c r="BX163" i="9"/>
  <c r="DD163" i="9" s="1"/>
  <c r="DF163" i="9" s="1"/>
  <c r="CB163" i="9" s="1"/>
  <c r="DH163" i="9" s="1"/>
  <c r="BU163" i="9"/>
  <c r="DA163" i="9" s="1"/>
  <c r="BT163" i="9"/>
  <c r="CZ163" i="9" s="1"/>
  <c r="BQ163" i="9"/>
  <c r="GG163" i="9" s="1"/>
  <c r="GK163" i="9" s="1"/>
  <c r="BP163" i="9"/>
  <c r="CV163" i="9" s="1"/>
  <c r="BH163" i="9"/>
  <c r="BE163" i="9"/>
  <c r="AT163" i="9"/>
  <c r="AS163" i="9"/>
  <c r="AR163" i="9"/>
  <c r="AO163" i="9"/>
  <c r="AN163" i="9"/>
  <c r="AK163" i="9"/>
  <c r="AJ163" i="9"/>
  <c r="AE163" i="9"/>
  <c r="DK163" i="9" s="1"/>
  <c r="AD163" i="9"/>
  <c r="AV163" i="9" s="1"/>
  <c r="AC163" i="9"/>
  <c r="BI163" i="9" s="1"/>
  <c r="AB163" i="9"/>
  <c r="HD163" i="9" s="1"/>
  <c r="HH163" i="9" s="1"/>
  <c r="Y163" i="9"/>
  <c r="X163" i="9"/>
  <c r="GN163" i="9" s="1"/>
  <c r="U163" i="9"/>
  <c r="BA163" i="9" s="1"/>
  <c r="T163" i="9"/>
  <c r="Q163" i="9"/>
  <c r="O163" i="9"/>
  <c r="N163" i="9"/>
  <c r="K163" i="9"/>
  <c r="J163" i="9"/>
  <c r="HD162" i="9"/>
  <c r="HH162" i="9" s="1"/>
  <c r="HC162" i="9"/>
  <c r="HG162" i="9" s="1"/>
  <c r="HB162" i="9"/>
  <c r="HF162" i="9" s="1"/>
  <c r="GN162" i="9"/>
  <c r="GR162" i="9" s="1"/>
  <c r="GM162" i="9"/>
  <c r="GU162" i="9" s="1"/>
  <c r="GL162" i="9"/>
  <c r="GT162" i="9" s="1"/>
  <c r="GE162" i="9"/>
  <c r="GI162" i="9" s="1"/>
  <c r="GD162" i="9"/>
  <c r="GH162" i="9" s="1"/>
  <c r="GC162" i="9"/>
  <c r="GB162" i="9"/>
  <c r="FY162" i="9"/>
  <c r="FX162" i="9"/>
  <c r="FU162" i="9"/>
  <c r="FT162" i="9"/>
  <c r="FH162" i="9"/>
  <c r="FE162" i="9"/>
  <c r="EW162" i="9"/>
  <c r="EV162" i="9"/>
  <c r="ES162" i="9"/>
  <c r="EY162" i="9" s="1"/>
  <c r="ER162" i="9"/>
  <c r="EO162" i="9"/>
  <c r="EN162" i="9"/>
  <c r="EI162" i="9"/>
  <c r="EH162" i="9"/>
  <c r="EG162" i="9"/>
  <c r="FM162" i="9" s="1"/>
  <c r="EF162" i="9"/>
  <c r="FL162" i="9" s="1"/>
  <c r="EC162" i="9"/>
  <c r="FI162" i="9" s="1"/>
  <c r="EB162" i="9"/>
  <c r="DY162" i="9"/>
  <c r="DX162" i="9"/>
  <c r="FD162" i="9" s="1"/>
  <c r="DD162" i="9"/>
  <c r="DA162" i="9"/>
  <c r="CP162" i="9"/>
  <c r="CO162" i="9"/>
  <c r="CN162" i="9"/>
  <c r="CK162" i="9"/>
  <c r="CJ162" i="9"/>
  <c r="CG162" i="9"/>
  <c r="CF162" i="9"/>
  <c r="CA162" i="9"/>
  <c r="DK162" i="9" s="1"/>
  <c r="BZ162" i="9"/>
  <c r="BY162" i="9"/>
  <c r="DE162" i="9" s="1"/>
  <c r="BX162" i="9"/>
  <c r="BU162" i="9"/>
  <c r="BT162" i="9"/>
  <c r="CZ162" i="9" s="1"/>
  <c r="BQ162" i="9"/>
  <c r="CW162" i="9" s="1"/>
  <c r="DG162" i="9" s="1"/>
  <c r="CC162" i="9" s="1"/>
  <c r="DI162" i="9" s="1"/>
  <c r="BP162" i="9"/>
  <c r="BD162" i="9"/>
  <c r="BA162" i="9"/>
  <c r="AS162" i="9"/>
  <c r="AR162" i="9"/>
  <c r="AO162" i="9"/>
  <c r="AU162" i="9" s="1"/>
  <c r="AN162" i="9"/>
  <c r="AK162" i="9"/>
  <c r="AJ162" i="9"/>
  <c r="AE162" i="9"/>
  <c r="AW162" i="9" s="1"/>
  <c r="AD162" i="9"/>
  <c r="AC162" i="9"/>
  <c r="BI162" i="9" s="1"/>
  <c r="AB162" i="9"/>
  <c r="BH162" i="9" s="1"/>
  <c r="Y162" i="9"/>
  <c r="GO162" i="9" s="1"/>
  <c r="X162" i="9"/>
  <c r="U162" i="9"/>
  <c r="GG162" i="9" s="1"/>
  <c r="GK162" i="9" s="1"/>
  <c r="T162" i="9"/>
  <c r="AZ162" i="9" s="1"/>
  <c r="BJ162" i="9" s="1"/>
  <c r="AF162" i="9" s="1"/>
  <c r="O162" i="9"/>
  <c r="N162" i="9"/>
  <c r="K162" i="9"/>
  <c r="J162" i="9"/>
  <c r="HC161" i="9"/>
  <c r="HG161" i="9" s="1"/>
  <c r="HB161" i="9"/>
  <c r="HF161" i="9" s="1"/>
  <c r="GM161" i="9"/>
  <c r="GL161" i="9"/>
  <c r="GP161" i="9" s="1"/>
  <c r="GE161" i="9"/>
  <c r="GI161" i="9" s="1"/>
  <c r="GD161" i="9"/>
  <c r="GH161" i="9" s="1"/>
  <c r="GC161" i="9"/>
  <c r="GB161" i="9"/>
  <c r="FY161" i="9"/>
  <c r="FX161" i="9"/>
  <c r="FU161" i="9"/>
  <c r="FT161" i="9"/>
  <c r="FD161" i="9"/>
  <c r="EW161" i="9"/>
  <c r="EV161" i="9"/>
  <c r="ES161" i="9"/>
  <c r="ER161" i="9"/>
  <c r="EX161" i="9" s="1"/>
  <c r="EZ161" i="9" s="1"/>
  <c r="EO161" i="9"/>
  <c r="EN161" i="9"/>
  <c r="EI161" i="9"/>
  <c r="EY161" i="9" s="1"/>
  <c r="FA161" i="9" s="1"/>
  <c r="EH161" i="9"/>
  <c r="EG161" i="9"/>
  <c r="FM161" i="9" s="1"/>
  <c r="EF161" i="9"/>
  <c r="FL161" i="9" s="1"/>
  <c r="EC161" i="9"/>
  <c r="FI161" i="9" s="1"/>
  <c r="EB161" i="9"/>
  <c r="FH161" i="9" s="1"/>
  <c r="DY161" i="9"/>
  <c r="FE161" i="9" s="1"/>
  <c r="DX161" i="9"/>
  <c r="CZ161" i="9"/>
  <c r="CW161" i="9"/>
  <c r="CO161" i="9"/>
  <c r="CN161" i="9"/>
  <c r="CK161" i="9"/>
  <c r="CQ161" i="9" s="1"/>
  <c r="CJ161" i="9"/>
  <c r="CG161" i="9"/>
  <c r="CF161" i="9"/>
  <c r="CA161" i="9"/>
  <c r="CS161" i="9" s="1"/>
  <c r="BZ161" i="9"/>
  <c r="BY161" i="9"/>
  <c r="BX161" i="9"/>
  <c r="DD161" i="9" s="1"/>
  <c r="BU161" i="9"/>
  <c r="DA161" i="9" s="1"/>
  <c r="BT161" i="9"/>
  <c r="BQ161" i="9"/>
  <c r="GG161" i="9" s="1"/>
  <c r="GK161" i="9" s="1"/>
  <c r="BP161" i="9"/>
  <c r="CV161" i="9" s="1"/>
  <c r="AZ161" i="9"/>
  <c r="AS161" i="9"/>
  <c r="AR161" i="9"/>
  <c r="AO161" i="9"/>
  <c r="AN161" i="9"/>
  <c r="AT161" i="9" s="1"/>
  <c r="AK161" i="9"/>
  <c r="AJ161" i="9"/>
  <c r="AE161" i="9"/>
  <c r="AU161" i="9" s="1"/>
  <c r="AW161" i="9" s="1"/>
  <c r="AD161" i="9"/>
  <c r="AV161" i="9" s="1"/>
  <c r="AC161" i="9"/>
  <c r="BI161" i="9" s="1"/>
  <c r="AB161" i="9"/>
  <c r="Y161" i="9"/>
  <c r="X161" i="9"/>
  <c r="GN161" i="9" s="1"/>
  <c r="U161" i="9"/>
  <c r="BA161" i="9" s="1"/>
  <c r="T161" i="9"/>
  <c r="GF161" i="9" s="1"/>
  <c r="GJ161" i="9" s="1"/>
  <c r="O161" i="9"/>
  <c r="N161" i="9"/>
  <c r="K161" i="9"/>
  <c r="J161" i="9"/>
  <c r="HG160" i="9"/>
  <c r="HC160" i="9"/>
  <c r="HB160" i="9"/>
  <c r="HF160" i="9" s="1"/>
  <c r="GQ160" i="9"/>
  <c r="GM160" i="9"/>
  <c r="GU160" i="9" s="1"/>
  <c r="GY160" i="9" s="1"/>
  <c r="GL160" i="9"/>
  <c r="GI160" i="9"/>
  <c r="GE160" i="9"/>
  <c r="GD160" i="9"/>
  <c r="GC160" i="9"/>
  <c r="GB160" i="9"/>
  <c r="FY160" i="9"/>
  <c r="FX160" i="9"/>
  <c r="FU160" i="9"/>
  <c r="FT160" i="9"/>
  <c r="FM160" i="9"/>
  <c r="EY160" i="9"/>
  <c r="EW160" i="9"/>
  <c r="EV160" i="9"/>
  <c r="ES160" i="9"/>
  <c r="ER160" i="9"/>
  <c r="EO160" i="9"/>
  <c r="EN160" i="9"/>
  <c r="EI160" i="9"/>
  <c r="FA160" i="9" s="1"/>
  <c r="EH160" i="9"/>
  <c r="EX160" i="9" s="1"/>
  <c r="EZ160" i="9" s="1"/>
  <c r="EG160" i="9"/>
  <c r="EF160" i="9"/>
  <c r="FL160" i="9" s="1"/>
  <c r="EC160" i="9"/>
  <c r="FI160" i="9" s="1"/>
  <c r="EB160" i="9"/>
  <c r="FH160" i="9" s="1"/>
  <c r="FN160" i="9" s="1"/>
  <c r="EJ160" i="9" s="1"/>
  <c r="DY160" i="9"/>
  <c r="FE160" i="9" s="1"/>
  <c r="DX160" i="9"/>
  <c r="FD160" i="9" s="1"/>
  <c r="CV160" i="9"/>
  <c r="CS160" i="9"/>
  <c r="CO160" i="9"/>
  <c r="CN160" i="9"/>
  <c r="CK160" i="9"/>
  <c r="CJ160" i="9"/>
  <c r="CP160" i="9" s="1"/>
  <c r="CG160" i="9"/>
  <c r="CF160" i="9"/>
  <c r="CA160" i="9"/>
  <c r="CQ160" i="9" s="1"/>
  <c r="BZ160" i="9"/>
  <c r="CR160" i="9" s="1"/>
  <c r="BY160" i="9"/>
  <c r="DE160" i="9" s="1"/>
  <c r="BX160" i="9"/>
  <c r="BU160" i="9"/>
  <c r="DA160" i="9" s="1"/>
  <c r="BT160" i="9"/>
  <c r="CZ160" i="9" s="1"/>
  <c r="BQ160" i="9"/>
  <c r="CW160" i="9" s="1"/>
  <c r="DG160" i="9" s="1"/>
  <c r="CC160" i="9" s="1"/>
  <c r="DI160" i="9" s="1"/>
  <c r="BP160" i="9"/>
  <c r="GF160" i="9" s="1"/>
  <c r="GJ160" i="9" s="1"/>
  <c r="BI160" i="9"/>
  <c r="AU160" i="9"/>
  <c r="AS160" i="9"/>
  <c r="AR160" i="9"/>
  <c r="AO160" i="9"/>
  <c r="AN160" i="9"/>
  <c r="AK160" i="9"/>
  <c r="AJ160" i="9"/>
  <c r="AE160" i="9"/>
  <c r="AW160" i="9" s="1"/>
  <c r="AD160" i="9"/>
  <c r="AC160" i="9"/>
  <c r="HE160" i="9" s="1"/>
  <c r="HI160" i="9" s="1"/>
  <c r="AB160" i="9"/>
  <c r="BH160" i="9" s="1"/>
  <c r="Y160" i="9"/>
  <c r="X160" i="9"/>
  <c r="U160" i="9"/>
  <c r="T160" i="9"/>
  <c r="AZ160" i="9" s="1"/>
  <c r="O160" i="9"/>
  <c r="N160" i="9"/>
  <c r="K160" i="9"/>
  <c r="J160" i="9"/>
  <c r="HF159" i="9"/>
  <c r="HE159" i="9"/>
  <c r="HI159" i="9" s="1"/>
  <c r="HC159" i="9"/>
  <c r="HG159" i="9" s="1"/>
  <c r="HB159" i="9"/>
  <c r="GP159" i="9"/>
  <c r="GM159" i="9"/>
  <c r="GU159" i="9" s="1"/>
  <c r="GL159" i="9"/>
  <c r="GT159" i="9" s="1"/>
  <c r="GX159" i="9" s="1"/>
  <c r="GH159" i="9"/>
  <c r="GE159" i="9"/>
  <c r="GI159" i="9" s="1"/>
  <c r="GD159" i="9"/>
  <c r="GC159" i="9"/>
  <c r="GB159" i="9"/>
  <c r="FY159" i="9"/>
  <c r="FX159" i="9"/>
  <c r="FU159" i="9"/>
  <c r="FT159" i="9"/>
  <c r="FL159" i="9"/>
  <c r="FI159" i="9"/>
  <c r="EX159" i="9"/>
  <c r="EW159" i="9"/>
  <c r="EV159" i="9"/>
  <c r="ES159" i="9"/>
  <c r="ER159" i="9"/>
  <c r="EO159" i="9"/>
  <c r="EN159" i="9"/>
  <c r="EI159" i="9"/>
  <c r="EH159" i="9"/>
  <c r="EG159" i="9"/>
  <c r="FM159" i="9" s="1"/>
  <c r="EF159" i="9"/>
  <c r="EC159" i="9"/>
  <c r="EB159" i="9"/>
  <c r="FH159" i="9" s="1"/>
  <c r="DY159" i="9"/>
  <c r="FE159" i="9" s="1"/>
  <c r="DX159" i="9"/>
  <c r="FD159" i="9" s="1"/>
  <c r="FN159" i="9" s="1"/>
  <c r="FP159" i="9" s="1"/>
  <c r="DF159" i="9"/>
  <c r="CB159" i="9" s="1"/>
  <c r="DH159" i="9" s="1"/>
  <c r="DE159" i="9"/>
  <c r="CR159" i="9"/>
  <c r="CO159" i="9"/>
  <c r="CN159" i="9"/>
  <c r="CK159" i="9"/>
  <c r="CQ159" i="9" s="1"/>
  <c r="CJ159" i="9"/>
  <c r="CG159" i="9"/>
  <c r="CF159" i="9"/>
  <c r="CA159" i="9"/>
  <c r="BZ159" i="9"/>
  <c r="CP159" i="9" s="1"/>
  <c r="BY159" i="9"/>
  <c r="BX159" i="9"/>
  <c r="DD159" i="9" s="1"/>
  <c r="BU159" i="9"/>
  <c r="DA159" i="9" s="1"/>
  <c r="BT159" i="9"/>
  <c r="CZ159" i="9" s="1"/>
  <c r="BQ159" i="9"/>
  <c r="GG159" i="9" s="1"/>
  <c r="GK159" i="9" s="1"/>
  <c r="BP159" i="9"/>
  <c r="CV159" i="9" s="1"/>
  <c r="BH159" i="9"/>
  <c r="AT159" i="9"/>
  <c r="AV159" i="9" s="1"/>
  <c r="AS159" i="9"/>
  <c r="AR159" i="9"/>
  <c r="AO159" i="9"/>
  <c r="AN159" i="9"/>
  <c r="AK159" i="9"/>
  <c r="AJ159" i="9"/>
  <c r="AE159" i="9"/>
  <c r="AD159" i="9"/>
  <c r="AC159" i="9"/>
  <c r="BI159" i="9" s="1"/>
  <c r="AB159" i="9"/>
  <c r="HD159" i="9" s="1"/>
  <c r="HH159" i="9" s="1"/>
  <c r="Y159" i="9"/>
  <c r="GO159" i="9" s="1"/>
  <c r="X159" i="9"/>
  <c r="U159" i="9"/>
  <c r="BA159" i="9" s="1"/>
  <c r="T159" i="9"/>
  <c r="Q159" i="9"/>
  <c r="O159" i="9"/>
  <c r="N159" i="9"/>
  <c r="K159" i="9"/>
  <c r="J159" i="9"/>
  <c r="HG158" i="9"/>
  <c r="HF158" i="9"/>
  <c r="HD158" i="9"/>
  <c r="HH158" i="9" s="1"/>
  <c r="HC158" i="9"/>
  <c r="HB158" i="9"/>
  <c r="GQ158" i="9"/>
  <c r="GN158" i="9"/>
  <c r="GM158" i="9"/>
  <c r="GU158" i="9" s="1"/>
  <c r="GY158" i="9" s="1"/>
  <c r="GL158" i="9"/>
  <c r="GT158" i="9" s="1"/>
  <c r="GF158" i="9"/>
  <c r="GJ158" i="9" s="1"/>
  <c r="GE158" i="9"/>
  <c r="GD158" i="9"/>
  <c r="GC158" i="9"/>
  <c r="GB158" i="9"/>
  <c r="FY158" i="9"/>
  <c r="FX158" i="9"/>
  <c r="FU158" i="9"/>
  <c r="FT158" i="9"/>
  <c r="FL158" i="9"/>
  <c r="FH158" i="9"/>
  <c r="EW158" i="9"/>
  <c r="EV158" i="9"/>
  <c r="ES158" i="9"/>
  <c r="EY158" i="9" s="1"/>
  <c r="ER158" i="9"/>
  <c r="EO158" i="9"/>
  <c r="EN158" i="9"/>
  <c r="EI158" i="9"/>
  <c r="EH158" i="9"/>
  <c r="EG158" i="9"/>
  <c r="FM158" i="9" s="1"/>
  <c r="EF158" i="9"/>
  <c r="EC158" i="9"/>
  <c r="FI158" i="9" s="1"/>
  <c r="EB158" i="9"/>
  <c r="DY158" i="9"/>
  <c r="FE158" i="9" s="1"/>
  <c r="DX158" i="9"/>
  <c r="FD158" i="9" s="1"/>
  <c r="DD158" i="9"/>
  <c r="CP158" i="9"/>
  <c r="CR158" i="9" s="1"/>
  <c r="CO158" i="9"/>
  <c r="CN158" i="9"/>
  <c r="CK158" i="9"/>
  <c r="CJ158" i="9"/>
  <c r="CG158" i="9"/>
  <c r="GI158" i="9" s="1"/>
  <c r="CF158" i="9"/>
  <c r="CA158" i="9"/>
  <c r="DK158" i="9" s="1"/>
  <c r="BZ158" i="9"/>
  <c r="BY158" i="9"/>
  <c r="DE158" i="9" s="1"/>
  <c r="BX158" i="9"/>
  <c r="BU158" i="9"/>
  <c r="DA158" i="9" s="1"/>
  <c r="DG158" i="9" s="1"/>
  <c r="CC158" i="9" s="1"/>
  <c r="DI158" i="9" s="1"/>
  <c r="BT158" i="9"/>
  <c r="CZ158" i="9" s="1"/>
  <c r="BQ158" i="9"/>
  <c r="CW158" i="9" s="1"/>
  <c r="BP158" i="9"/>
  <c r="CV158" i="9" s="1"/>
  <c r="BI158" i="9"/>
  <c r="BH158" i="9"/>
  <c r="BA158" i="9"/>
  <c r="AU158" i="9"/>
  <c r="AS158" i="9"/>
  <c r="AR158" i="9"/>
  <c r="AO158" i="9"/>
  <c r="AN158" i="9"/>
  <c r="GP158" i="9" s="1"/>
  <c r="AK158" i="9"/>
  <c r="AJ158" i="9"/>
  <c r="GH158" i="9" s="1"/>
  <c r="AE158" i="9"/>
  <c r="AW158" i="9" s="1"/>
  <c r="AD158" i="9"/>
  <c r="AC158" i="9"/>
  <c r="AB158" i="9"/>
  <c r="Y158" i="9"/>
  <c r="X158" i="9"/>
  <c r="BD158" i="9" s="1"/>
  <c r="U158" i="9"/>
  <c r="T158" i="9"/>
  <c r="AZ158" i="9" s="1"/>
  <c r="P158" i="9"/>
  <c r="O158" i="9"/>
  <c r="N158" i="9"/>
  <c r="K158" i="9"/>
  <c r="J158" i="9"/>
  <c r="HF157" i="9"/>
  <c r="HC157" i="9"/>
  <c r="HG157" i="9" s="1"/>
  <c r="HB157" i="9"/>
  <c r="GT157" i="9"/>
  <c r="GM157" i="9"/>
  <c r="GQ157" i="9" s="1"/>
  <c r="GL157" i="9"/>
  <c r="GP157" i="9" s="1"/>
  <c r="GE157" i="9"/>
  <c r="GI157" i="9" s="1"/>
  <c r="GD157" i="9"/>
  <c r="GC157" i="9"/>
  <c r="GB157" i="9"/>
  <c r="FY157" i="9"/>
  <c r="FX157" i="9"/>
  <c r="FU157" i="9"/>
  <c r="FT157" i="9"/>
  <c r="FI157" i="9"/>
  <c r="FD157" i="9"/>
  <c r="EW157" i="9"/>
  <c r="EV157" i="9"/>
  <c r="ES157" i="9"/>
  <c r="ER157" i="9"/>
  <c r="EX157" i="9" s="1"/>
  <c r="EO157" i="9"/>
  <c r="EN157" i="9"/>
  <c r="EI157" i="9"/>
  <c r="EH157" i="9"/>
  <c r="EG157" i="9"/>
  <c r="FM157" i="9" s="1"/>
  <c r="EF157" i="9"/>
  <c r="FL157" i="9" s="1"/>
  <c r="EC157" i="9"/>
  <c r="EB157" i="9"/>
  <c r="FH157" i="9" s="1"/>
  <c r="DY157" i="9"/>
  <c r="FE157" i="9" s="1"/>
  <c r="DX157" i="9"/>
  <c r="CW157" i="9"/>
  <c r="CO157" i="9"/>
  <c r="CN157" i="9"/>
  <c r="CK157" i="9"/>
  <c r="CQ157" i="9" s="1"/>
  <c r="CJ157" i="9"/>
  <c r="CG157" i="9"/>
  <c r="CF157" i="9"/>
  <c r="CA157" i="9"/>
  <c r="BZ157" i="9"/>
  <c r="BY157" i="9"/>
  <c r="HE157" i="9" s="1"/>
  <c r="HI157" i="9" s="1"/>
  <c r="BX157" i="9"/>
  <c r="DD157" i="9" s="1"/>
  <c r="BU157" i="9"/>
  <c r="DA157" i="9" s="1"/>
  <c r="BT157" i="9"/>
  <c r="CZ157" i="9" s="1"/>
  <c r="BQ157" i="9"/>
  <c r="GG157" i="9" s="1"/>
  <c r="GK157" i="9" s="1"/>
  <c r="BP157" i="9"/>
  <c r="CV157" i="9" s="1"/>
  <c r="BH157" i="9"/>
  <c r="AT157" i="9"/>
  <c r="AS157" i="9"/>
  <c r="AR157" i="9"/>
  <c r="AO157" i="9"/>
  <c r="AN157" i="9"/>
  <c r="AK157" i="9"/>
  <c r="AJ157" i="9"/>
  <c r="AE157" i="9"/>
  <c r="AD157" i="9"/>
  <c r="AC157" i="9"/>
  <c r="BI157" i="9" s="1"/>
  <c r="AB157" i="9"/>
  <c r="HD157" i="9" s="1"/>
  <c r="HH157" i="9" s="1"/>
  <c r="Y157" i="9"/>
  <c r="GO157" i="9" s="1"/>
  <c r="X157" i="9"/>
  <c r="U157" i="9"/>
  <c r="BA157" i="9" s="1"/>
  <c r="T157" i="9"/>
  <c r="O157" i="9"/>
  <c r="N157" i="9"/>
  <c r="K157" i="9"/>
  <c r="J157" i="9"/>
  <c r="HG156" i="9"/>
  <c r="HC156" i="9"/>
  <c r="HB156" i="9"/>
  <c r="HF156" i="9" s="1"/>
  <c r="GM156" i="9"/>
  <c r="GQ156" i="9" s="1"/>
  <c r="GL156" i="9"/>
  <c r="GP156" i="9" s="1"/>
  <c r="GF156" i="9"/>
  <c r="GJ156" i="9" s="1"/>
  <c r="GE156" i="9"/>
  <c r="GD156" i="9"/>
  <c r="GC156" i="9"/>
  <c r="GB156" i="9"/>
  <c r="FY156" i="9"/>
  <c r="FX156" i="9"/>
  <c r="FU156" i="9"/>
  <c r="FT156" i="9"/>
  <c r="EW156" i="9"/>
  <c r="EV156" i="9"/>
  <c r="ES156" i="9"/>
  <c r="EY156" i="9" s="1"/>
  <c r="ER156" i="9"/>
  <c r="EO156" i="9"/>
  <c r="EN156" i="9"/>
  <c r="EI156" i="9"/>
  <c r="EH156" i="9"/>
  <c r="EG156" i="9"/>
  <c r="FM156" i="9" s="1"/>
  <c r="EF156" i="9"/>
  <c r="FL156" i="9" s="1"/>
  <c r="EC156" i="9"/>
  <c r="FI156" i="9" s="1"/>
  <c r="EB156" i="9"/>
  <c r="FH156" i="9" s="1"/>
  <c r="FN156" i="9" s="1"/>
  <c r="EJ156" i="9" s="1"/>
  <c r="DY156" i="9"/>
  <c r="FE156" i="9" s="1"/>
  <c r="DX156" i="9"/>
  <c r="FD156" i="9" s="1"/>
  <c r="DK156" i="9"/>
  <c r="DA156" i="9"/>
  <c r="CV156" i="9"/>
  <c r="CP156" i="9"/>
  <c r="CO156" i="9"/>
  <c r="CN156" i="9"/>
  <c r="CK156" i="9"/>
  <c r="CJ156" i="9"/>
  <c r="CG156" i="9"/>
  <c r="CF156" i="9"/>
  <c r="CA156" i="9"/>
  <c r="BZ156" i="9"/>
  <c r="CR156" i="9" s="1"/>
  <c r="BY156" i="9"/>
  <c r="DE156" i="9" s="1"/>
  <c r="BX156" i="9"/>
  <c r="HD156" i="9" s="1"/>
  <c r="HH156" i="9" s="1"/>
  <c r="BU156" i="9"/>
  <c r="BT156" i="9"/>
  <c r="CZ156" i="9" s="1"/>
  <c r="BQ156" i="9"/>
  <c r="CW156" i="9" s="1"/>
  <c r="DG156" i="9" s="1"/>
  <c r="CC156" i="9" s="1"/>
  <c r="DI156" i="9" s="1"/>
  <c r="BP156" i="9"/>
  <c r="BI156" i="9"/>
  <c r="AU156" i="9"/>
  <c r="AS156" i="9"/>
  <c r="AR156" i="9"/>
  <c r="AO156" i="9"/>
  <c r="AN156" i="9"/>
  <c r="AK156" i="9"/>
  <c r="AJ156" i="9"/>
  <c r="AE156" i="9"/>
  <c r="AW156" i="9" s="1"/>
  <c r="AD156" i="9"/>
  <c r="AC156" i="9"/>
  <c r="AB156" i="9"/>
  <c r="BH156" i="9" s="1"/>
  <c r="Y156" i="9"/>
  <c r="GO156" i="9" s="1"/>
  <c r="X156" i="9"/>
  <c r="GN156" i="9" s="1"/>
  <c r="GV156" i="9" s="1"/>
  <c r="GZ156" i="9" s="1"/>
  <c r="U156" i="9"/>
  <c r="T156" i="9"/>
  <c r="AZ156" i="9" s="1"/>
  <c r="P156" i="9"/>
  <c r="O156" i="9"/>
  <c r="N156" i="9"/>
  <c r="K156" i="9"/>
  <c r="J156" i="9"/>
  <c r="HF155" i="9"/>
  <c r="HC155" i="9"/>
  <c r="HG155" i="9" s="1"/>
  <c r="HB155" i="9"/>
  <c r="GT155" i="9"/>
  <c r="GM155" i="9"/>
  <c r="GU155" i="9" s="1"/>
  <c r="GL155" i="9"/>
  <c r="GP155" i="9" s="1"/>
  <c r="GE155" i="9"/>
  <c r="GI155" i="9" s="1"/>
  <c r="GD155" i="9"/>
  <c r="GC155" i="9"/>
  <c r="GB155" i="9"/>
  <c r="FY155" i="9"/>
  <c r="FX155" i="9"/>
  <c r="FU155" i="9"/>
  <c r="FT155" i="9"/>
  <c r="FI155" i="9"/>
  <c r="FD155" i="9"/>
  <c r="EW155" i="9"/>
  <c r="EV155" i="9"/>
  <c r="ES155" i="9"/>
  <c r="ER155" i="9"/>
  <c r="EX155" i="9" s="1"/>
  <c r="EO155" i="9"/>
  <c r="EN155" i="9"/>
  <c r="EI155" i="9"/>
  <c r="EH155" i="9"/>
  <c r="EG155" i="9"/>
  <c r="FM155" i="9" s="1"/>
  <c r="EF155" i="9"/>
  <c r="FL155" i="9" s="1"/>
  <c r="EC155" i="9"/>
  <c r="EB155" i="9"/>
  <c r="FH155" i="9" s="1"/>
  <c r="DY155" i="9"/>
  <c r="FE155" i="9" s="1"/>
  <c r="DX155" i="9"/>
  <c r="CO155" i="9"/>
  <c r="CN155" i="9"/>
  <c r="CK155" i="9"/>
  <c r="CQ155" i="9" s="1"/>
  <c r="CJ155" i="9"/>
  <c r="CG155" i="9"/>
  <c r="CF155" i="9"/>
  <c r="CA155" i="9"/>
  <c r="BZ155" i="9"/>
  <c r="BY155" i="9"/>
  <c r="HE155" i="9" s="1"/>
  <c r="HI155" i="9" s="1"/>
  <c r="BX155" i="9"/>
  <c r="DD155" i="9" s="1"/>
  <c r="BU155" i="9"/>
  <c r="DA155" i="9" s="1"/>
  <c r="BT155" i="9"/>
  <c r="CZ155" i="9" s="1"/>
  <c r="BQ155" i="9"/>
  <c r="GG155" i="9" s="1"/>
  <c r="GK155" i="9" s="1"/>
  <c r="BP155" i="9"/>
  <c r="CV155" i="9" s="1"/>
  <c r="DF155" i="9" s="1"/>
  <c r="CB155" i="9" s="1"/>
  <c r="DH155" i="9" s="1"/>
  <c r="BH155" i="9"/>
  <c r="AT155" i="9"/>
  <c r="AS155" i="9"/>
  <c r="AR155" i="9"/>
  <c r="AO155" i="9"/>
  <c r="AN155" i="9"/>
  <c r="AK155" i="9"/>
  <c r="AJ155" i="9"/>
  <c r="AE155" i="9"/>
  <c r="AD155" i="9"/>
  <c r="AC155" i="9"/>
  <c r="BI155" i="9" s="1"/>
  <c r="AB155" i="9"/>
  <c r="HD155" i="9" s="1"/>
  <c r="HH155" i="9" s="1"/>
  <c r="Y155" i="9"/>
  <c r="GO155" i="9" s="1"/>
  <c r="X155" i="9"/>
  <c r="U155" i="9"/>
  <c r="BA155" i="9" s="1"/>
  <c r="T155" i="9"/>
  <c r="O155" i="9"/>
  <c r="N155" i="9"/>
  <c r="K155" i="9"/>
  <c r="J155" i="9"/>
  <c r="HG154" i="9"/>
  <c r="HC154" i="9"/>
  <c r="HB154" i="9"/>
  <c r="HF154" i="9" s="1"/>
  <c r="GM154" i="9"/>
  <c r="GQ154" i="9" s="1"/>
  <c r="GL154" i="9"/>
  <c r="GT154" i="9" s="1"/>
  <c r="GF154" i="9"/>
  <c r="GJ154" i="9" s="1"/>
  <c r="GE154" i="9"/>
  <c r="GD154" i="9"/>
  <c r="GC154" i="9"/>
  <c r="GB154" i="9"/>
  <c r="FY154" i="9"/>
  <c r="FX154" i="9"/>
  <c r="FU154" i="9"/>
  <c r="FT154" i="9"/>
  <c r="EW154" i="9"/>
  <c r="EV154" i="9"/>
  <c r="ES154" i="9"/>
  <c r="EY154" i="9" s="1"/>
  <c r="ER154" i="9"/>
  <c r="EO154" i="9"/>
  <c r="EN154" i="9"/>
  <c r="EI154" i="9"/>
  <c r="EH154" i="9"/>
  <c r="EG154" i="9"/>
  <c r="FM154" i="9" s="1"/>
  <c r="EF154" i="9"/>
  <c r="FL154" i="9" s="1"/>
  <c r="EC154" i="9"/>
  <c r="FI154" i="9" s="1"/>
  <c r="EB154" i="9"/>
  <c r="FH154" i="9" s="1"/>
  <c r="FN154" i="9" s="1"/>
  <c r="EJ154" i="9" s="1"/>
  <c r="DY154" i="9"/>
  <c r="FE154" i="9" s="1"/>
  <c r="DX154" i="9"/>
  <c r="FD154" i="9" s="1"/>
  <c r="DK154" i="9"/>
  <c r="DA154" i="9"/>
  <c r="CV154" i="9"/>
  <c r="CP154" i="9"/>
  <c r="CO154" i="9"/>
  <c r="CN154" i="9"/>
  <c r="CK154" i="9"/>
  <c r="CJ154" i="9"/>
  <c r="CG154" i="9"/>
  <c r="CF154" i="9"/>
  <c r="CA154" i="9"/>
  <c r="BZ154" i="9"/>
  <c r="CR154" i="9" s="1"/>
  <c r="BY154" i="9"/>
  <c r="DE154" i="9" s="1"/>
  <c r="BX154" i="9"/>
  <c r="HD154" i="9" s="1"/>
  <c r="HH154" i="9" s="1"/>
  <c r="BU154" i="9"/>
  <c r="BT154" i="9"/>
  <c r="CZ154" i="9" s="1"/>
  <c r="BQ154" i="9"/>
  <c r="CW154" i="9" s="1"/>
  <c r="DG154" i="9" s="1"/>
  <c r="CC154" i="9" s="1"/>
  <c r="DI154" i="9" s="1"/>
  <c r="BP154" i="9"/>
  <c r="BI154" i="9"/>
  <c r="AU154" i="9"/>
  <c r="AS154" i="9"/>
  <c r="AR154" i="9"/>
  <c r="AO154" i="9"/>
  <c r="AN154" i="9"/>
  <c r="AK154" i="9"/>
  <c r="AJ154" i="9"/>
  <c r="AE154" i="9"/>
  <c r="AW154" i="9" s="1"/>
  <c r="AD154" i="9"/>
  <c r="AC154" i="9"/>
  <c r="AB154" i="9"/>
  <c r="BH154" i="9" s="1"/>
  <c r="Y154" i="9"/>
  <c r="GO154" i="9" s="1"/>
  <c r="X154" i="9"/>
  <c r="GN154" i="9" s="1"/>
  <c r="GV154" i="9" s="1"/>
  <c r="GZ154" i="9" s="1"/>
  <c r="U154" i="9"/>
  <c r="T154" i="9"/>
  <c r="AZ154" i="9" s="1"/>
  <c r="P154" i="9"/>
  <c r="O154" i="9"/>
  <c r="N154" i="9"/>
  <c r="K154" i="9"/>
  <c r="J154" i="9"/>
  <c r="HF153" i="9"/>
  <c r="HC153" i="9"/>
  <c r="HG153" i="9" s="1"/>
  <c r="HB153" i="9"/>
  <c r="GT153" i="9"/>
  <c r="GX153" i="9" s="1"/>
  <c r="GS153" i="9"/>
  <c r="GM153" i="9"/>
  <c r="GL153" i="9"/>
  <c r="GP153" i="9" s="1"/>
  <c r="GG153" i="9"/>
  <c r="GK153" i="9" s="1"/>
  <c r="GE153" i="9"/>
  <c r="GI153" i="9" s="1"/>
  <c r="GD153" i="9"/>
  <c r="GH153" i="9" s="1"/>
  <c r="GC153" i="9"/>
  <c r="GB153" i="9"/>
  <c r="FY153" i="9"/>
  <c r="FX153" i="9"/>
  <c r="FU153" i="9"/>
  <c r="FT153" i="9"/>
  <c r="FE153" i="9"/>
  <c r="FD153" i="9"/>
  <c r="EX153" i="9"/>
  <c r="EW153" i="9"/>
  <c r="EV153" i="9"/>
  <c r="ES153" i="9"/>
  <c r="ER153" i="9"/>
  <c r="EO153" i="9"/>
  <c r="EN153" i="9"/>
  <c r="EI153" i="9"/>
  <c r="EH153" i="9"/>
  <c r="EZ153" i="9" s="1"/>
  <c r="EG153" i="9"/>
  <c r="FM153" i="9" s="1"/>
  <c r="EF153" i="9"/>
  <c r="FL153" i="9" s="1"/>
  <c r="EC153" i="9"/>
  <c r="FI153" i="9" s="1"/>
  <c r="FO153" i="9" s="1"/>
  <c r="EK153" i="9" s="1"/>
  <c r="EB153" i="9"/>
  <c r="FH153" i="9" s="1"/>
  <c r="DY153" i="9"/>
  <c r="DX153" i="9"/>
  <c r="DE153" i="9"/>
  <c r="CZ153" i="9"/>
  <c r="CQ153" i="9"/>
  <c r="CO153" i="9"/>
  <c r="CN153" i="9"/>
  <c r="CK153" i="9"/>
  <c r="CJ153" i="9"/>
  <c r="CG153" i="9"/>
  <c r="CF153" i="9"/>
  <c r="CA153" i="9"/>
  <c r="CS153" i="9" s="1"/>
  <c r="BZ153" i="9"/>
  <c r="CP153" i="9" s="1"/>
  <c r="BY153" i="9"/>
  <c r="BX153" i="9"/>
  <c r="DD153" i="9" s="1"/>
  <c r="BU153" i="9"/>
  <c r="DA153" i="9" s="1"/>
  <c r="BT153" i="9"/>
  <c r="BQ153" i="9"/>
  <c r="CW153" i="9" s="1"/>
  <c r="DG153" i="9" s="1"/>
  <c r="CC153" i="9" s="1"/>
  <c r="DI153" i="9" s="1"/>
  <c r="BP153" i="9"/>
  <c r="CV153" i="9" s="1"/>
  <c r="DF153" i="9" s="1"/>
  <c r="CB153" i="9" s="1"/>
  <c r="DH153" i="9" s="1"/>
  <c r="AT153" i="9"/>
  <c r="AS153" i="9"/>
  <c r="AR153" i="9"/>
  <c r="AO153" i="9"/>
  <c r="AN153" i="9"/>
  <c r="AK153" i="9"/>
  <c r="AJ153" i="9"/>
  <c r="AE153" i="9"/>
  <c r="AD153" i="9"/>
  <c r="AC153" i="9"/>
  <c r="BI153" i="9" s="1"/>
  <c r="AB153" i="9"/>
  <c r="HD153" i="9" s="1"/>
  <c r="HH153" i="9" s="1"/>
  <c r="Y153" i="9"/>
  <c r="GO153" i="9" s="1"/>
  <c r="GW153" i="9" s="1"/>
  <c r="HA153" i="9" s="1"/>
  <c r="X153" i="9"/>
  <c r="U153" i="9"/>
  <c r="BA153" i="9" s="1"/>
  <c r="T153" i="9"/>
  <c r="O153" i="9"/>
  <c r="N153" i="9"/>
  <c r="K153" i="9"/>
  <c r="J153" i="9"/>
  <c r="HE152" i="9"/>
  <c r="HI152" i="9" s="1"/>
  <c r="HD152" i="9"/>
  <c r="HH152" i="9" s="1"/>
  <c r="HC152" i="9"/>
  <c r="HG152" i="9" s="1"/>
  <c r="HB152" i="9"/>
  <c r="HF152" i="9" s="1"/>
  <c r="GO152" i="9"/>
  <c r="GS152" i="9" s="1"/>
  <c r="GN152" i="9"/>
  <c r="GR152" i="9" s="1"/>
  <c r="GM152" i="9"/>
  <c r="GU152" i="9" s="1"/>
  <c r="GL152" i="9"/>
  <c r="GT152" i="9" s="1"/>
  <c r="GF152" i="9"/>
  <c r="GJ152" i="9" s="1"/>
  <c r="GE152" i="9"/>
  <c r="GI152" i="9" s="1"/>
  <c r="GD152" i="9"/>
  <c r="GH152" i="9" s="1"/>
  <c r="GC152" i="9"/>
  <c r="GB152" i="9"/>
  <c r="FY152" i="9"/>
  <c r="FX152" i="9"/>
  <c r="FU152" i="9"/>
  <c r="FT152" i="9"/>
  <c r="FI152" i="9"/>
  <c r="FO152" i="9" s="1"/>
  <c r="EK152" i="9" s="1"/>
  <c r="FH152" i="9"/>
  <c r="FE152" i="9"/>
  <c r="FD152" i="9"/>
  <c r="EW152" i="9"/>
  <c r="EV152" i="9"/>
  <c r="ES152" i="9"/>
  <c r="ER152" i="9"/>
  <c r="EO152" i="9"/>
  <c r="EN152" i="9"/>
  <c r="EI152" i="9"/>
  <c r="EH152" i="9"/>
  <c r="EG152" i="9"/>
  <c r="FM152" i="9" s="1"/>
  <c r="EF152" i="9"/>
  <c r="FL152" i="9" s="1"/>
  <c r="EC152" i="9"/>
  <c r="EB152" i="9"/>
  <c r="DY152" i="9"/>
  <c r="DX152" i="9"/>
  <c r="DE152" i="9"/>
  <c r="DD152" i="9"/>
  <c r="DA152" i="9"/>
  <c r="CZ152" i="9"/>
  <c r="CQ152" i="9"/>
  <c r="CP152" i="9"/>
  <c r="CO152" i="9"/>
  <c r="CN152" i="9"/>
  <c r="CK152" i="9"/>
  <c r="CJ152" i="9"/>
  <c r="CG152" i="9"/>
  <c r="CF152" i="9"/>
  <c r="CA152" i="9"/>
  <c r="CS152" i="9" s="1"/>
  <c r="BZ152" i="9"/>
  <c r="BY152" i="9"/>
  <c r="BX152" i="9"/>
  <c r="BU152" i="9"/>
  <c r="BT152" i="9"/>
  <c r="BQ152" i="9"/>
  <c r="CW152" i="9" s="1"/>
  <c r="DG152" i="9" s="1"/>
  <c r="CC152" i="9" s="1"/>
  <c r="DI152" i="9" s="1"/>
  <c r="BP152" i="9"/>
  <c r="CV152" i="9" s="1"/>
  <c r="DF152" i="9" s="1"/>
  <c r="CB152" i="9" s="1"/>
  <c r="DH152" i="9" s="1"/>
  <c r="BE152" i="9"/>
  <c r="BK152" i="9" s="1"/>
  <c r="AG152" i="9" s="1"/>
  <c r="BD152" i="9"/>
  <c r="BA152" i="9"/>
  <c r="AZ152" i="9"/>
  <c r="AS152" i="9"/>
  <c r="AR152" i="9"/>
  <c r="AO152" i="9"/>
  <c r="AN152" i="9"/>
  <c r="AK152" i="9"/>
  <c r="AJ152" i="9"/>
  <c r="AE152" i="9"/>
  <c r="DK152" i="9" s="1"/>
  <c r="AD152" i="9"/>
  <c r="AC152" i="9"/>
  <c r="BI152" i="9" s="1"/>
  <c r="AB152" i="9"/>
  <c r="BH152" i="9" s="1"/>
  <c r="Y152" i="9"/>
  <c r="X152" i="9"/>
  <c r="U152" i="9"/>
  <c r="T152" i="9"/>
  <c r="Q152" i="9"/>
  <c r="O152" i="9"/>
  <c r="N152" i="9"/>
  <c r="K152" i="9"/>
  <c r="J152" i="9"/>
  <c r="HC151" i="9"/>
  <c r="HG151" i="9" s="1"/>
  <c r="HB151" i="9"/>
  <c r="HF151" i="9" s="1"/>
  <c r="GM151" i="9"/>
  <c r="GQ151" i="9" s="1"/>
  <c r="GL151" i="9"/>
  <c r="GE151" i="9"/>
  <c r="GI151" i="9" s="1"/>
  <c r="GD151" i="9"/>
  <c r="GH151" i="9" s="1"/>
  <c r="GC151" i="9"/>
  <c r="GB151" i="9"/>
  <c r="FY151" i="9"/>
  <c r="FX151" i="9"/>
  <c r="FU151" i="9"/>
  <c r="FT151" i="9"/>
  <c r="FE151" i="9"/>
  <c r="FO151" i="9" s="1"/>
  <c r="FD151" i="9"/>
  <c r="EW151" i="9"/>
  <c r="EV151" i="9"/>
  <c r="ES151" i="9"/>
  <c r="EY151" i="9" s="1"/>
  <c r="FA151" i="9" s="1"/>
  <c r="ER151" i="9"/>
  <c r="EX151" i="9" s="1"/>
  <c r="EZ151" i="9" s="1"/>
  <c r="EO151" i="9"/>
  <c r="EN151" i="9"/>
  <c r="EI151" i="9"/>
  <c r="EH151" i="9"/>
  <c r="EG151" i="9"/>
  <c r="FM151" i="9" s="1"/>
  <c r="EF151" i="9"/>
  <c r="FL151" i="9" s="1"/>
  <c r="EC151" i="9"/>
  <c r="FI151" i="9" s="1"/>
  <c r="EB151" i="9"/>
  <c r="FH151" i="9" s="1"/>
  <c r="DY151" i="9"/>
  <c r="DX151" i="9"/>
  <c r="DA151" i="9"/>
  <c r="CZ151" i="9"/>
  <c r="CW151" i="9"/>
  <c r="CO151" i="9"/>
  <c r="CN151" i="9"/>
  <c r="CK151" i="9"/>
  <c r="CJ151" i="9"/>
  <c r="CG151" i="9"/>
  <c r="CF151" i="9"/>
  <c r="CA151" i="9"/>
  <c r="BZ151" i="9"/>
  <c r="DJ151" i="9" s="1"/>
  <c r="BY151" i="9"/>
  <c r="DE151" i="9" s="1"/>
  <c r="BX151" i="9"/>
  <c r="DD151" i="9" s="1"/>
  <c r="BU151" i="9"/>
  <c r="BT151" i="9"/>
  <c r="BQ151" i="9"/>
  <c r="BP151" i="9"/>
  <c r="CV151" i="9" s="1"/>
  <c r="BA151" i="9"/>
  <c r="AZ151" i="9"/>
  <c r="AS151" i="9"/>
  <c r="AR151" i="9"/>
  <c r="AO151" i="9"/>
  <c r="AU151" i="9" s="1"/>
  <c r="AW151" i="9" s="1"/>
  <c r="AN151" i="9"/>
  <c r="AT151" i="9" s="1"/>
  <c r="AK151" i="9"/>
  <c r="AJ151" i="9"/>
  <c r="AE151" i="9"/>
  <c r="AD151" i="9"/>
  <c r="AV151" i="9" s="1"/>
  <c r="AC151" i="9"/>
  <c r="BI151" i="9" s="1"/>
  <c r="AB151" i="9"/>
  <c r="Y151" i="9"/>
  <c r="GO151" i="9" s="1"/>
  <c r="X151" i="9"/>
  <c r="GN151" i="9" s="1"/>
  <c r="U151" i="9"/>
  <c r="GG151" i="9" s="1"/>
  <c r="GK151" i="9" s="1"/>
  <c r="T151" i="9"/>
  <c r="GF151" i="9" s="1"/>
  <c r="GJ151" i="9" s="1"/>
  <c r="O151" i="9"/>
  <c r="N151" i="9"/>
  <c r="K151" i="9"/>
  <c r="J151" i="9"/>
  <c r="HG150" i="9"/>
  <c r="HC150" i="9"/>
  <c r="HB150" i="9"/>
  <c r="HF150" i="9" s="1"/>
  <c r="GM150" i="9"/>
  <c r="GU150" i="9" s="1"/>
  <c r="GL150" i="9"/>
  <c r="GP150" i="9" s="1"/>
  <c r="GJ150" i="9"/>
  <c r="GE150" i="9"/>
  <c r="GD150" i="9"/>
  <c r="GC150" i="9"/>
  <c r="GB150" i="9"/>
  <c r="FY150" i="9"/>
  <c r="FX150" i="9"/>
  <c r="FU150" i="9"/>
  <c r="FT150" i="9"/>
  <c r="FM150" i="9"/>
  <c r="FD150" i="9"/>
  <c r="EW150" i="9"/>
  <c r="EV150" i="9"/>
  <c r="ES150" i="9"/>
  <c r="ER150" i="9"/>
  <c r="EO150" i="9"/>
  <c r="EN150" i="9"/>
  <c r="EI150" i="9"/>
  <c r="EY150" i="9" s="1"/>
  <c r="FA150" i="9" s="1"/>
  <c r="EH150" i="9"/>
  <c r="EX150" i="9" s="1"/>
  <c r="EZ150" i="9" s="1"/>
  <c r="EG150" i="9"/>
  <c r="EF150" i="9"/>
  <c r="FL150" i="9" s="1"/>
  <c r="EC150" i="9"/>
  <c r="FI150" i="9" s="1"/>
  <c r="EB150" i="9"/>
  <c r="FH150" i="9" s="1"/>
  <c r="FN150" i="9" s="1"/>
  <c r="EJ150" i="9" s="1"/>
  <c r="DY150" i="9"/>
  <c r="FE150" i="9" s="1"/>
  <c r="DX150" i="9"/>
  <c r="CW150" i="9"/>
  <c r="CV150" i="9"/>
  <c r="CO150" i="9"/>
  <c r="CN150" i="9"/>
  <c r="CK150" i="9"/>
  <c r="CQ150" i="9" s="1"/>
  <c r="CS150" i="9" s="1"/>
  <c r="CJ150" i="9"/>
  <c r="CP150" i="9" s="1"/>
  <c r="CG150" i="9"/>
  <c r="CF150" i="9"/>
  <c r="CA150" i="9"/>
  <c r="BZ150" i="9"/>
  <c r="CR150" i="9" s="1"/>
  <c r="BY150" i="9"/>
  <c r="HE150" i="9" s="1"/>
  <c r="HI150" i="9" s="1"/>
  <c r="BX150" i="9"/>
  <c r="BU150" i="9"/>
  <c r="DA150" i="9" s="1"/>
  <c r="BT150" i="9"/>
  <c r="CZ150" i="9" s="1"/>
  <c r="BQ150" i="9"/>
  <c r="GG150" i="9" s="1"/>
  <c r="GK150" i="9" s="1"/>
  <c r="BP150" i="9"/>
  <c r="GF150" i="9" s="1"/>
  <c r="BI150" i="9"/>
  <c r="AS150" i="9"/>
  <c r="AR150" i="9"/>
  <c r="AO150" i="9"/>
  <c r="GQ150" i="9" s="1"/>
  <c r="AN150" i="9"/>
  <c r="AK150" i="9"/>
  <c r="GI150" i="9" s="1"/>
  <c r="AJ150" i="9"/>
  <c r="AE150" i="9"/>
  <c r="AU150" i="9" s="1"/>
  <c r="AW150" i="9" s="1"/>
  <c r="AD150" i="9"/>
  <c r="AT150" i="9" s="1"/>
  <c r="AV150" i="9" s="1"/>
  <c r="AC150" i="9"/>
  <c r="AB150" i="9"/>
  <c r="BH150" i="9" s="1"/>
  <c r="Y150" i="9"/>
  <c r="GO150" i="9" s="1"/>
  <c r="X150" i="9"/>
  <c r="U150" i="9"/>
  <c r="BA150" i="9" s="1"/>
  <c r="T150" i="9"/>
  <c r="AZ150" i="9" s="1"/>
  <c r="O150" i="9"/>
  <c r="N150" i="9"/>
  <c r="K150" i="9"/>
  <c r="J150" i="9"/>
  <c r="HG149" i="9"/>
  <c r="HF149" i="9"/>
  <c r="HC149" i="9"/>
  <c r="HB149" i="9"/>
  <c r="GQ149" i="9"/>
  <c r="GP149" i="9"/>
  <c r="GM149" i="9"/>
  <c r="GU149" i="9" s="1"/>
  <c r="GL149" i="9"/>
  <c r="GT149" i="9" s="1"/>
  <c r="GX149" i="9" s="1"/>
  <c r="GH149" i="9"/>
  <c r="GE149" i="9"/>
  <c r="GD149" i="9"/>
  <c r="GC149" i="9"/>
  <c r="GB149" i="9"/>
  <c r="FY149" i="9"/>
  <c r="FX149" i="9"/>
  <c r="FU149" i="9"/>
  <c r="FT149" i="9"/>
  <c r="FM149" i="9"/>
  <c r="FL149" i="9"/>
  <c r="FI149" i="9"/>
  <c r="EY149" i="9"/>
  <c r="EX149" i="9"/>
  <c r="EW149" i="9"/>
  <c r="EV149" i="9"/>
  <c r="ES149" i="9"/>
  <c r="ER149" i="9"/>
  <c r="EO149" i="9"/>
  <c r="EN149" i="9"/>
  <c r="EI149" i="9"/>
  <c r="FA149" i="9" s="1"/>
  <c r="EH149" i="9"/>
  <c r="EG149" i="9"/>
  <c r="EF149" i="9"/>
  <c r="EC149" i="9"/>
  <c r="EB149" i="9"/>
  <c r="FH149" i="9" s="1"/>
  <c r="DY149" i="9"/>
  <c r="FE149" i="9" s="1"/>
  <c r="FO149" i="9" s="1"/>
  <c r="DX149" i="9"/>
  <c r="FD149" i="9" s="1"/>
  <c r="FN149" i="9" s="1"/>
  <c r="FP149" i="9" s="1"/>
  <c r="DE149" i="9"/>
  <c r="CO149" i="9"/>
  <c r="CN149" i="9"/>
  <c r="CK149" i="9"/>
  <c r="CJ149" i="9"/>
  <c r="CG149" i="9"/>
  <c r="GI149" i="9" s="1"/>
  <c r="CF149" i="9"/>
  <c r="CA149" i="9"/>
  <c r="CQ149" i="9" s="1"/>
  <c r="CS149" i="9" s="1"/>
  <c r="BZ149" i="9"/>
  <c r="CP149" i="9" s="1"/>
  <c r="CR149" i="9" s="1"/>
  <c r="BY149" i="9"/>
  <c r="BX149" i="9"/>
  <c r="DD149" i="9" s="1"/>
  <c r="BU149" i="9"/>
  <c r="DA149" i="9" s="1"/>
  <c r="BT149" i="9"/>
  <c r="CZ149" i="9" s="1"/>
  <c r="BQ149" i="9"/>
  <c r="CW149" i="9" s="1"/>
  <c r="DG149" i="9" s="1"/>
  <c r="CC149" i="9" s="1"/>
  <c r="DI149" i="9" s="1"/>
  <c r="BP149" i="9"/>
  <c r="CV149" i="9" s="1"/>
  <c r="DF149" i="9" s="1"/>
  <c r="CB149" i="9" s="1"/>
  <c r="DH149" i="9" s="1"/>
  <c r="BI149" i="9"/>
  <c r="BH149" i="9"/>
  <c r="BE149" i="9"/>
  <c r="AU149" i="9"/>
  <c r="AT149" i="9"/>
  <c r="AS149" i="9"/>
  <c r="AR149" i="9"/>
  <c r="AO149" i="9"/>
  <c r="AN149" i="9"/>
  <c r="AK149" i="9"/>
  <c r="AJ149" i="9"/>
  <c r="AE149" i="9"/>
  <c r="AW149" i="9" s="1"/>
  <c r="AD149" i="9"/>
  <c r="AV149" i="9" s="1"/>
  <c r="AC149" i="9"/>
  <c r="HE149" i="9" s="1"/>
  <c r="HI149" i="9" s="1"/>
  <c r="AB149" i="9"/>
  <c r="HD149" i="9" s="1"/>
  <c r="HH149" i="9" s="1"/>
  <c r="Y149" i="9"/>
  <c r="GO149" i="9" s="1"/>
  <c r="X149" i="9"/>
  <c r="GN149" i="9" s="1"/>
  <c r="U149" i="9"/>
  <c r="GG149" i="9" s="1"/>
  <c r="GK149" i="9" s="1"/>
  <c r="T149" i="9"/>
  <c r="O149" i="9"/>
  <c r="N149" i="9"/>
  <c r="K149" i="9"/>
  <c r="J149" i="9"/>
  <c r="HE148" i="9"/>
  <c r="HI148" i="9" s="1"/>
  <c r="HD148" i="9"/>
  <c r="HH148" i="9" s="1"/>
  <c r="HC148" i="9"/>
  <c r="HG148" i="9" s="1"/>
  <c r="HB148" i="9"/>
  <c r="HF148" i="9" s="1"/>
  <c r="GV148" i="9"/>
  <c r="GZ148" i="9" s="1"/>
  <c r="GO148" i="9"/>
  <c r="GS148" i="9" s="1"/>
  <c r="GN148" i="9"/>
  <c r="GR148" i="9" s="1"/>
  <c r="GM148" i="9"/>
  <c r="GU148" i="9" s="1"/>
  <c r="GL148" i="9"/>
  <c r="GT148" i="9" s="1"/>
  <c r="GF148" i="9"/>
  <c r="GJ148" i="9" s="1"/>
  <c r="GE148" i="9"/>
  <c r="GI148" i="9" s="1"/>
  <c r="GD148" i="9"/>
  <c r="GH148" i="9" s="1"/>
  <c r="GC148" i="9"/>
  <c r="GB148" i="9"/>
  <c r="FY148" i="9"/>
  <c r="FX148" i="9"/>
  <c r="FU148" i="9"/>
  <c r="FT148" i="9"/>
  <c r="P148" i="9" s="1"/>
  <c r="FI148" i="9"/>
  <c r="FH148" i="9"/>
  <c r="FN148" i="9" s="1"/>
  <c r="EJ148" i="9" s="1"/>
  <c r="FE148" i="9"/>
  <c r="FD148" i="9"/>
  <c r="EW148" i="9"/>
  <c r="EV148" i="9"/>
  <c r="ES148" i="9"/>
  <c r="ER148" i="9"/>
  <c r="EO148" i="9"/>
  <c r="EN148" i="9"/>
  <c r="EI148" i="9"/>
  <c r="EH148" i="9"/>
  <c r="EG148" i="9"/>
  <c r="FM148" i="9" s="1"/>
  <c r="EF148" i="9"/>
  <c r="FL148" i="9" s="1"/>
  <c r="EC148" i="9"/>
  <c r="EB148" i="9"/>
  <c r="DY148" i="9"/>
  <c r="DX148" i="9"/>
  <c r="DE148" i="9"/>
  <c r="DD148" i="9"/>
  <c r="DA148" i="9"/>
  <c r="CZ148" i="9"/>
  <c r="CQ148" i="9"/>
  <c r="CP148" i="9"/>
  <c r="CO148" i="9"/>
  <c r="CN148" i="9"/>
  <c r="CK148" i="9"/>
  <c r="CJ148" i="9"/>
  <c r="CG148" i="9"/>
  <c r="CF148" i="9"/>
  <c r="CA148" i="9"/>
  <c r="CS148" i="9" s="1"/>
  <c r="BZ148" i="9"/>
  <c r="CR148" i="9" s="1"/>
  <c r="BY148" i="9"/>
  <c r="BX148" i="9"/>
  <c r="BU148" i="9"/>
  <c r="BT148" i="9"/>
  <c r="BQ148" i="9"/>
  <c r="CW148" i="9" s="1"/>
  <c r="DG148" i="9" s="1"/>
  <c r="CC148" i="9" s="1"/>
  <c r="DI148" i="9" s="1"/>
  <c r="BP148" i="9"/>
  <c r="CV148" i="9" s="1"/>
  <c r="DF148" i="9" s="1"/>
  <c r="CB148" i="9" s="1"/>
  <c r="DH148" i="9" s="1"/>
  <c r="BE148" i="9"/>
  <c r="BK148" i="9" s="1"/>
  <c r="AG148" i="9" s="1"/>
  <c r="BD148" i="9"/>
  <c r="BA148" i="9"/>
  <c r="AZ148" i="9"/>
  <c r="AS148" i="9"/>
  <c r="AR148" i="9"/>
  <c r="AO148" i="9"/>
  <c r="AN148" i="9"/>
  <c r="AK148" i="9"/>
  <c r="AJ148" i="9"/>
  <c r="AE148" i="9"/>
  <c r="DK148" i="9" s="1"/>
  <c r="AD148" i="9"/>
  <c r="AC148" i="9"/>
  <c r="BI148" i="9" s="1"/>
  <c r="AB148" i="9"/>
  <c r="BH148" i="9" s="1"/>
  <c r="Y148" i="9"/>
  <c r="X148" i="9"/>
  <c r="U148" i="9"/>
  <c r="T148" i="9"/>
  <c r="Q148" i="9"/>
  <c r="O148" i="9"/>
  <c r="N148" i="9"/>
  <c r="K148" i="9"/>
  <c r="J148" i="9"/>
  <c r="HC146" i="9"/>
  <c r="HG146" i="9" s="1"/>
  <c r="HB146" i="9"/>
  <c r="HF146" i="9" s="1"/>
  <c r="GM146" i="9"/>
  <c r="GQ146" i="9" s="1"/>
  <c r="GL146" i="9"/>
  <c r="GE146" i="9"/>
  <c r="GI146" i="9" s="1"/>
  <c r="GD146" i="9"/>
  <c r="GH146" i="9" s="1"/>
  <c r="GC146" i="9"/>
  <c r="GB146" i="9"/>
  <c r="FY146" i="9"/>
  <c r="FX146" i="9"/>
  <c r="FU146" i="9"/>
  <c r="FT146" i="9"/>
  <c r="FE146" i="9"/>
  <c r="FD146" i="9"/>
  <c r="EW146" i="9"/>
  <c r="EV146" i="9"/>
  <c r="ES146" i="9"/>
  <c r="EY146" i="9" s="1"/>
  <c r="FA146" i="9" s="1"/>
  <c r="ER146" i="9"/>
  <c r="EX146" i="9" s="1"/>
  <c r="EZ146" i="9" s="1"/>
  <c r="EO146" i="9"/>
  <c r="EN146" i="9"/>
  <c r="EI146" i="9"/>
  <c r="EH146" i="9"/>
  <c r="EG146" i="9"/>
  <c r="FM146" i="9" s="1"/>
  <c r="EF146" i="9"/>
  <c r="FL146" i="9" s="1"/>
  <c r="EC146" i="9"/>
  <c r="FI146" i="9" s="1"/>
  <c r="EB146" i="9"/>
  <c r="FH146" i="9" s="1"/>
  <c r="DY146" i="9"/>
  <c r="DX146" i="9"/>
  <c r="DA146" i="9"/>
  <c r="DG146" i="9" s="1"/>
  <c r="CC146" i="9" s="1"/>
  <c r="DI146" i="9" s="1"/>
  <c r="CZ146" i="9"/>
  <c r="CW146" i="9"/>
  <c r="CO146" i="9"/>
  <c r="CN146" i="9"/>
  <c r="CK146" i="9"/>
  <c r="CJ146" i="9"/>
  <c r="CG146" i="9"/>
  <c r="CF146" i="9"/>
  <c r="CA146" i="9"/>
  <c r="BZ146" i="9"/>
  <c r="BY146" i="9"/>
  <c r="DE146" i="9" s="1"/>
  <c r="BX146" i="9"/>
  <c r="DD146" i="9" s="1"/>
  <c r="BU146" i="9"/>
  <c r="BT146" i="9"/>
  <c r="BQ146" i="9"/>
  <c r="BP146" i="9"/>
  <c r="CV146" i="9" s="1"/>
  <c r="BA146" i="9"/>
  <c r="AZ146" i="9"/>
  <c r="AS146" i="9"/>
  <c r="AR146" i="9"/>
  <c r="AO146" i="9"/>
  <c r="AU146" i="9" s="1"/>
  <c r="AW146" i="9" s="1"/>
  <c r="AN146" i="9"/>
  <c r="AT146" i="9" s="1"/>
  <c r="AK146" i="9"/>
  <c r="AJ146" i="9"/>
  <c r="AE146" i="9"/>
  <c r="AD146" i="9"/>
  <c r="AC146" i="9"/>
  <c r="BI146" i="9" s="1"/>
  <c r="AB146" i="9"/>
  <c r="Y146" i="9"/>
  <c r="GO146" i="9" s="1"/>
  <c r="X146" i="9"/>
  <c r="GN146" i="9" s="1"/>
  <c r="U146" i="9"/>
  <c r="GG146" i="9" s="1"/>
  <c r="GK146" i="9" s="1"/>
  <c r="T146" i="9"/>
  <c r="GF146" i="9" s="1"/>
  <c r="GJ146" i="9" s="1"/>
  <c r="O146" i="9"/>
  <c r="N146" i="9"/>
  <c r="K146" i="9"/>
  <c r="J146" i="9"/>
  <c r="HC145" i="9"/>
  <c r="HB145" i="9"/>
  <c r="HF145" i="9" s="1"/>
  <c r="GM145" i="9"/>
  <c r="GU145" i="9" s="1"/>
  <c r="GL145" i="9"/>
  <c r="GP145" i="9" s="1"/>
  <c r="GE145" i="9"/>
  <c r="GD145" i="9"/>
  <c r="GC145" i="9"/>
  <c r="GB145" i="9"/>
  <c r="FY145" i="9"/>
  <c r="FX145" i="9"/>
  <c r="FU145" i="9"/>
  <c r="FT145" i="9"/>
  <c r="FM145" i="9"/>
  <c r="EW145" i="9"/>
  <c r="EV145" i="9"/>
  <c r="ES145" i="9"/>
  <c r="ER145" i="9"/>
  <c r="EO145" i="9"/>
  <c r="EN145" i="9"/>
  <c r="EI145" i="9"/>
  <c r="EY145" i="9" s="1"/>
  <c r="FA145" i="9" s="1"/>
  <c r="EH145" i="9"/>
  <c r="EX145" i="9" s="1"/>
  <c r="EZ145" i="9" s="1"/>
  <c r="EG145" i="9"/>
  <c r="EF145" i="9"/>
  <c r="FL145" i="9" s="1"/>
  <c r="EC145" i="9"/>
  <c r="FI145" i="9" s="1"/>
  <c r="EB145" i="9"/>
  <c r="FH145" i="9" s="1"/>
  <c r="DY145" i="9"/>
  <c r="FE145" i="9" s="1"/>
  <c r="FO145" i="9" s="1"/>
  <c r="EK145" i="9" s="1"/>
  <c r="DX145" i="9"/>
  <c r="FD145" i="9" s="1"/>
  <c r="FN145" i="9" s="1"/>
  <c r="EJ145" i="9" s="1"/>
  <c r="CW145" i="9"/>
  <c r="CV145" i="9"/>
  <c r="CO145" i="9"/>
  <c r="CN145" i="9"/>
  <c r="CK145" i="9"/>
  <c r="CQ145" i="9" s="1"/>
  <c r="CS145" i="9" s="1"/>
  <c r="CJ145" i="9"/>
  <c r="CP145" i="9" s="1"/>
  <c r="CG145" i="9"/>
  <c r="CF145" i="9"/>
  <c r="CA145" i="9"/>
  <c r="BZ145" i="9"/>
  <c r="BY145" i="9"/>
  <c r="HE145" i="9" s="1"/>
  <c r="HI145" i="9" s="1"/>
  <c r="BX145" i="9"/>
  <c r="BU145" i="9"/>
  <c r="DA145" i="9" s="1"/>
  <c r="BT145" i="9"/>
  <c r="CZ145" i="9" s="1"/>
  <c r="BQ145" i="9"/>
  <c r="GG145" i="9" s="1"/>
  <c r="GK145" i="9" s="1"/>
  <c r="BP145" i="9"/>
  <c r="GF145" i="9" s="1"/>
  <c r="GJ145" i="9" s="1"/>
  <c r="BI145" i="9"/>
  <c r="AS145" i="9"/>
  <c r="HG145" i="9" s="1"/>
  <c r="AR145" i="9"/>
  <c r="AO145" i="9"/>
  <c r="GQ145" i="9" s="1"/>
  <c r="AN145" i="9"/>
  <c r="AK145" i="9"/>
  <c r="GI145" i="9" s="1"/>
  <c r="AJ145" i="9"/>
  <c r="AE145" i="9"/>
  <c r="AU145" i="9" s="1"/>
  <c r="AW145" i="9" s="1"/>
  <c r="AD145" i="9"/>
  <c r="AC145" i="9"/>
  <c r="AB145" i="9"/>
  <c r="BH145" i="9" s="1"/>
  <c r="Y145" i="9"/>
  <c r="GO145" i="9" s="1"/>
  <c r="X145" i="9"/>
  <c r="U145" i="9"/>
  <c r="BA145" i="9" s="1"/>
  <c r="T145" i="9"/>
  <c r="AZ145" i="9" s="1"/>
  <c r="O145" i="9"/>
  <c r="N145" i="9"/>
  <c r="K145" i="9"/>
  <c r="J145" i="9"/>
  <c r="HG144" i="9"/>
  <c r="HF144" i="9"/>
  <c r="HC144" i="9"/>
  <c r="HB144" i="9"/>
  <c r="GQ144" i="9"/>
  <c r="GP144" i="9"/>
  <c r="GM144" i="9"/>
  <c r="GU144" i="9" s="1"/>
  <c r="GL144" i="9"/>
  <c r="GT144" i="9" s="1"/>
  <c r="GE144" i="9"/>
  <c r="GD144" i="9"/>
  <c r="GC144" i="9"/>
  <c r="GB144" i="9"/>
  <c r="FY144" i="9"/>
  <c r="FX144" i="9"/>
  <c r="FU144" i="9"/>
  <c r="FT144" i="9"/>
  <c r="FM144" i="9"/>
  <c r="FL144" i="9"/>
  <c r="FI144" i="9"/>
  <c r="EY144" i="9"/>
  <c r="EX144" i="9"/>
  <c r="EW144" i="9"/>
  <c r="EV144" i="9"/>
  <c r="ES144" i="9"/>
  <c r="ER144" i="9"/>
  <c r="EO144" i="9"/>
  <c r="EN144" i="9"/>
  <c r="EI144" i="9"/>
  <c r="FA144" i="9" s="1"/>
  <c r="EH144" i="9"/>
  <c r="EG144" i="9"/>
  <c r="EF144" i="9"/>
  <c r="EC144" i="9"/>
  <c r="EB144" i="9"/>
  <c r="FH144" i="9" s="1"/>
  <c r="DY144" i="9"/>
  <c r="FE144" i="9" s="1"/>
  <c r="FO144" i="9" s="1"/>
  <c r="DX144" i="9"/>
  <c r="FD144" i="9" s="1"/>
  <c r="DE144" i="9"/>
  <c r="CO144" i="9"/>
  <c r="CN144" i="9"/>
  <c r="CK144" i="9"/>
  <c r="CJ144" i="9"/>
  <c r="CG144" i="9"/>
  <c r="GI144" i="9" s="1"/>
  <c r="CF144" i="9"/>
  <c r="GH144" i="9" s="1"/>
  <c r="CA144" i="9"/>
  <c r="CQ144" i="9" s="1"/>
  <c r="CS144" i="9" s="1"/>
  <c r="BZ144" i="9"/>
  <c r="BY144" i="9"/>
  <c r="BX144" i="9"/>
  <c r="DD144" i="9" s="1"/>
  <c r="BU144" i="9"/>
  <c r="DA144" i="9" s="1"/>
  <c r="BT144" i="9"/>
  <c r="CZ144" i="9" s="1"/>
  <c r="BQ144" i="9"/>
  <c r="CW144" i="9" s="1"/>
  <c r="DG144" i="9" s="1"/>
  <c r="CC144" i="9" s="1"/>
  <c r="DI144" i="9" s="1"/>
  <c r="BP144" i="9"/>
  <c r="CV144" i="9" s="1"/>
  <c r="DF144" i="9" s="1"/>
  <c r="CB144" i="9" s="1"/>
  <c r="DH144" i="9" s="1"/>
  <c r="BI144" i="9"/>
  <c r="BH144" i="9"/>
  <c r="BE144" i="9"/>
  <c r="AU144" i="9"/>
  <c r="AT144" i="9"/>
  <c r="AS144" i="9"/>
  <c r="AR144" i="9"/>
  <c r="AO144" i="9"/>
  <c r="AN144" i="9"/>
  <c r="AK144" i="9"/>
  <c r="AJ144" i="9"/>
  <c r="AE144" i="9"/>
  <c r="AW144" i="9" s="1"/>
  <c r="AD144" i="9"/>
  <c r="AC144" i="9"/>
  <c r="HE144" i="9" s="1"/>
  <c r="HI144" i="9" s="1"/>
  <c r="AB144" i="9"/>
  <c r="HD144" i="9" s="1"/>
  <c r="HH144" i="9" s="1"/>
  <c r="Y144" i="9"/>
  <c r="GO144" i="9" s="1"/>
  <c r="X144" i="9"/>
  <c r="GN144" i="9" s="1"/>
  <c r="U144" i="9"/>
  <c r="GG144" i="9" s="1"/>
  <c r="GK144" i="9" s="1"/>
  <c r="T144" i="9"/>
  <c r="O144" i="9"/>
  <c r="N144" i="9"/>
  <c r="K144" i="9"/>
  <c r="J144" i="9"/>
  <c r="HE143" i="9"/>
  <c r="HI143" i="9" s="1"/>
  <c r="HD143" i="9"/>
  <c r="HH143" i="9" s="1"/>
  <c r="HC143" i="9"/>
  <c r="HG143" i="9" s="1"/>
  <c r="HB143" i="9"/>
  <c r="HF143" i="9" s="1"/>
  <c r="GO143" i="9"/>
  <c r="GS143" i="9" s="1"/>
  <c r="GN143" i="9"/>
  <c r="GR143" i="9" s="1"/>
  <c r="GM143" i="9"/>
  <c r="GU143" i="9" s="1"/>
  <c r="GL143" i="9"/>
  <c r="GT143" i="9" s="1"/>
  <c r="GF143" i="9"/>
  <c r="GJ143" i="9" s="1"/>
  <c r="GE143" i="9"/>
  <c r="GI143" i="9" s="1"/>
  <c r="GD143" i="9"/>
  <c r="GH143" i="9" s="1"/>
  <c r="GC143" i="9"/>
  <c r="GB143" i="9"/>
  <c r="FY143" i="9"/>
  <c r="FX143" i="9"/>
  <c r="FU143" i="9"/>
  <c r="FT143" i="9"/>
  <c r="P143" i="9" s="1"/>
  <c r="FI143" i="9"/>
  <c r="FH143" i="9"/>
  <c r="FE143" i="9"/>
  <c r="EW143" i="9"/>
  <c r="EV143" i="9"/>
  <c r="ES143" i="9"/>
  <c r="ER143" i="9"/>
  <c r="EO143" i="9"/>
  <c r="EN143" i="9"/>
  <c r="EI143" i="9"/>
  <c r="EH143" i="9"/>
  <c r="EG143" i="9"/>
  <c r="FM143" i="9" s="1"/>
  <c r="EF143" i="9"/>
  <c r="FL143" i="9" s="1"/>
  <c r="EC143" i="9"/>
  <c r="EB143" i="9"/>
  <c r="DY143" i="9"/>
  <c r="DX143" i="9"/>
  <c r="FD143" i="9" s="1"/>
  <c r="DE143" i="9"/>
  <c r="DD143" i="9"/>
  <c r="DA143" i="9"/>
  <c r="CQ143" i="9"/>
  <c r="CP143" i="9"/>
  <c r="CO143" i="9"/>
  <c r="CN143" i="9"/>
  <c r="CK143" i="9"/>
  <c r="CJ143" i="9"/>
  <c r="CG143" i="9"/>
  <c r="CF143" i="9"/>
  <c r="CA143" i="9"/>
  <c r="CS143" i="9" s="1"/>
  <c r="BZ143" i="9"/>
  <c r="BY143" i="9"/>
  <c r="BX143" i="9"/>
  <c r="BU143" i="9"/>
  <c r="BT143" i="9"/>
  <c r="CZ143" i="9" s="1"/>
  <c r="BQ143" i="9"/>
  <c r="CW143" i="9" s="1"/>
  <c r="DG143" i="9" s="1"/>
  <c r="CC143" i="9" s="1"/>
  <c r="DI143" i="9" s="1"/>
  <c r="BP143" i="9"/>
  <c r="CV143" i="9" s="1"/>
  <c r="BE143" i="9"/>
  <c r="BK143" i="9" s="1"/>
  <c r="AG143" i="9" s="1"/>
  <c r="BD143" i="9"/>
  <c r="BA143" i="9"/>
  <c r="AS143" i="9"/>
  <c r="AR143" i="9"/>
  <c r="AO143" i="9"/>
  <c r="AN143" i="9"/>
  <c r="AK143" i="9"/>
  <c r="AJ143" i="9"/>
  <c r="AE143" i="9"/>
  <c r="DK143" i="9" s="1"/>
  <c r="AD143" i="9"/>
  <c r="AC143" i="9"/>
  <c r="BI143" i="9" s="1"/>
  <c r="AB143" i="9"/>
  <c r="BH143" i="9" s="1"/>
  <c r="Y143" i="9"/>
  <c r="X143" i="9"/>
  <c r="U143" i="9"/>
  <c r="T143" i="9"/>
  <c r="AZ143" i="9" s="1"/>
  <c r="Q143" i="9"/>
  <c r="O143" i="9"/>
  <c r="N143" i="9"/>
  <c r="K143" i="9"/>
  <c r="J143" i="9"/>
  <c r="HC142" i="9"/>
  <c r="HG142" i="9" s="1"/>
  <c r="HB142" i="9"/>
  <c r="GM142" i="9"/>
  <c r="GQ142" i="9" s="1"/>
  <c r="GL142" i="9"/>
  <c r="GE142" i="9"/>
  <c r="GI142" i="9" s="1"/>
  <c r="GD142" i="9"/>
  <c r="GH142" i="9" s="1"/>
  <c r="GC142" i="9"/>
  <c r="GB142" i="9"/>
  <c r="FY142" i="9"/>
  <c r="FX142" i="9"/>
  <c r="FU142" i="9"/>
  <c r="FT142" i="9"/>
  <c r="FE142" i="9"/>
  <c r="FD142" i="9"/>
  <c r="EW142" i="9"/>
  <c r="EV142" i="9"/>
  <c r="ES142" i="9"/>
  <c r="EY142" i="9" s="1"/>
  <c r="FA142" i="9" s="1"/>
  <c r="ER142" i="9"/>
  <c r="EX142" i="9" s="1"/>
  <c r="EO142" i="9"/>
  <c r="EN142" i="9"/>
  <c r="EI142" i="9"/>
  <c r="EH142" i="9"/>
  <c r="EZ142" i="9" s="1"/>
  <c r="EG142" i="9"/>
  <c r="FM142" i="9" s="1"/>
  <c r="EF142" i="9"/>
  <c r="FL142" i="9" s="1"/>
  <c r="EC142" i="9"/>
  <c r="FI142" i="9" s="1"/>
  <c r="EB142" i="9"/>
  <c r="FH142" i="9" s="1"/>
  <c r="DY142" i="9"/>
  <c r="DX142" i="9"/>
  <c r="DA142" i="9"/>
  <c r="DG142" i="9" s="1"/>
  <c r="CC142" i="9" s="1"/>
  <c r="DI142" i="9" s="1"/>
  <c r="CZ142" i="9"/>
  <c r="CW142" i="9"/>
  <c r="CO142" i="9"/>
  <c r="CN142" i="9"/>
  <c r="CK142" i="9"/>
  <c r="CJ142" i="9"/>
  <c r="CG142" i="9"/>
  <c r="CF142" i="9"/>
  <c r="CA142" i="9"/>
  <c r="BZ142" i="9"/>
  <c r="BY142" i="9"/>
  <c r="DE142" i="9" s="1"/>
  <c r="BX142" i="9"/>
  <c r="DD142" i="9" s="1"/>
  <c r="BU142" i="9"/>
  <c r="BT142" i="9"/>
  <c r="BQ142" i="9"/>
  <c r="BP142" i="9"/>
  <c r="CV142" i="9" s="1"/>
  <c r="BA142" i="9"/>
  <c r="AZ142" i="9"/>
  <c r="AS142" i="9"/>
  <c r="AR142" i="9"/>
  <c r="AO142" i="9"/>
  <c r="AU142" i="9" s="1"/>
  <c r="AW142" i="9" s="1"/>
  <c r="AN142" i="9"/>
  <c r="AT142" i="9" s="1"/>
  <c r="AK142" i="9"/>
  <c r="AJ142" i="9"/>
  <c r="AE142" i="9"/>
  <c r="AD142" i="9"/>
  <c r="AC142" i="9"/>
  <c r="BI142" i="9" s="1"/>
  <c r="AB142" i="9"/>
  <c r="Y142" i="9"/>
  <c r="GO142" i="9" s="1"/>
  <c r="X142" i="9"/>
  <c r="GN142" i="9" s="1"/>
  <c r="U142" i="9"/>
  <c r="GG142" i="9" s="1"/>
  <c r="GK142" i="9" s="1"/>
  <c r="T142" i="9"/>
  <c r="GF142" i="9" s="1"/>
  <c r="GJ142" i="9" s="1"/>
  <c r="O142" i="9"/>
  <c r="N142" i="9"/>
  <c r="K142" i="9"/>
  <c r="J142" i="9"/>
  <c r="HG141" i="9"/>
  <c r="HC141" i="9"/>
  <c r="HB141" i="9"/>
  <c r="HF141" i="9" s="1"/>
  <c r="GM141" i="9"/>
  <c r="GU141" i="9" s="1"/>
  <c r="GY141" i="9" s="1"/>
  <c r="GL141" i="9"/>
  <c r="GP141" i="9" s="1"/>
  <c r="GE141" i="9"/>
  <c r="GD141" i="9"/>
  <c r="GH141" i="9" s="1"/>
  <c r="GC141" i="9"/>
  <c r="GB141" i="9"/>
  <c r="FY141" i="9"/>
  <c r="FX141" i="9"/>
  <c r="FU141" i="9"/>
  <c r="FT141" i="9"/>
  <c r="FM141" i="9"/>
  <c r="EW141" i="9"/>
  <c r="EV141" i="9"/>
  <c r="ES141" i="9"/>
  <c r="ER141" i="9"/>
  <c r="EO141" i="9"/>
  <c r="EN141" i="9"/>
  <c r="EI141" i="9"/>
  <c r="EY141" i="9" s="1"/>
  <c r="FA141" i="9" s="1"/>
  <c r="EH141" i="9"/>
  <c r="EX141" i="9" s="1"/>
  <c r="EZ141" i="9" s="1"/>
  <c r="EG141" i="9"/>
  <c r="EF141" i="9"/>
  <c r="FL141" i="9" s="1"/>
  <c r="EC141" i="9"/>
  <c r="FI141" i="9" s="1"/>
  <c r="EB141" i="9"/>
  <c r="FH141" i="9" s="1"/>
  <c r="DY141" i="9"/>
  <c r="FE141" i="9" s="1"/>
  <c r="DX141" i="9"/>
  <c r="FD141" i="9" s="1"/>
  <c r="FN141" i="9" s="1"/>
  <c r="EJ141" i="9" s="1"/>
  <c r="CW141" i="9"/>
  <c r="CV141" i="9"/>
  <c r="CO141" i="9"/>
  <c r="CN141" i="9"/>
  <c r="CK141" i="9"/>
  <c r="CQ141" i="9" s="1"/>
  <c r="CS141" i="9" s="1"/>
  <c r="CJ141" i="9"/>
  <c r="CP141" i="9" s="1"/>
  <c r="CG141" i="9"/>
  <c r="CF141" i="9"/>
  <c r="CA141" i="9"/>
  <c r="BZ141" i="9"/>
  <c r="CR141" i="9" s="1"/>
  <c r="BY141" i="9"/>
  <c r="HE141" i="9" s="1"/>
  <c r="HI141" i="9" s="1"/>
  <c r="BX141" i="9"/>
  <c r="BU141" i="9"/>
  <c r="DA141" i="9" s="1"/>
  <c r="BT141" i="9"/>
  <c r="CZ141" i="9" s="1"/>
  <c r="BQ141" i="9"/>
  <c r="GG141" i="9" s="1"/>
  <c r="GK141" i="9" s="1"/>
  <c r="BP141" i="9"/>
  <c r="GF141" i="9" s="1"/>
  <c r="GJ141" i="9" s="1"/>
  <c r="BI141" i="9"/>
  <c r="AS141" i="9"/>
  <c r="AR141" i="9"/>
  <c r="AO141" i="9"/>
  <c r="GQ141" i="9" s="1"/>
  <c r="AN141" i="9"/>
  <c r="AK141" i="9"/>
  <c r="GI141" i="9" s="1"/>
  <c r="AJ141" i="9"/>
  <c r="AE141" i="9"/>
  <c r="AU141" i="9" s="1"/>
  <c r="AW141" i="9" s="1"/>
  <c r="AD141" i="9"/>
  <c r="AT141" i="9" s="1"/>
  <c r="AV141" i="9" s="1"/>
  <c r="AC141" i="9"/>
  <c r="AB141" i="9"/>
  <c r="BH141" i="9" s="1"/>
  <c r="Y141" i="9"/>
  <c r="GO141" i="9" s="1"/>
  <c r="X141" i="9"/>
  <c r="U141" i="9"/>
  <c r="BA141" i="9" s="1"/>
  <c r="T141" i="9"/>
  <c r="AZ141" i="9" s="1"/>
  <c r="O141" i="9"/>
  <c r="N141" i="9"/>
  <c r="K141" i="9"/>
  <c r="J141" i="9"/>
  <c r="HG140" i="9"/>
  <c r="HF140" i="9"/>
  <c r="HC140" i="9"/>
  <c r="HB140" i="9"/>
  <c r="GQ140" i="9"/>
  <c r="GP140" i="9"/>
  <c r="GM140" i="9"/>
  <c r="GU140" i="9" s="1"/>
  <c r="GY140" i="9" s="1"/>
  <c r="GL140" i="9"/>
  <c r="GT140" i="9" s="1"/>
  <c r="GE140" i="9"/>
  <c r="GD140" i="9"/>
  <c r="GC140" i="9"/>
  <c r="GB140" i="9"/>
  <c r="FY140" i="9"/>
  <c r="FX140" i="9"/>
  <c r="FU140" i="9"/>
  <c r="FT140" i="9"/>
  <c r="FM140" i="9"/>
  <c r="FL140" i="9"/>
  <c r="EY140" i="9"/>
  <c r="EX140" i="9"/>
  <c r="EW140" i="9"/>
  <c r="EV140" i="9"/>
  <c r="ES140" i="9"/>
  <c r="ER140" i="9"/>
  <c r="EO140" i="9"/>
  <c r="EN140" i="9"/>
  <c r="EI140" i="9"/>
  <c r="FA140" i="9" s="1"/>
  <c r="EH140" i="9"/>
  <c r="EG140" i="9"/>
  <c r="EF140" i="9"/>
  <c r="EC140" i="9"/>
  <c r="FI140" i="9" s="1"/>
  <c r="EB140" i="9"/>
  <c r="FH140" i="9" s="1"/>
  <c r="DY140" i="9"/>
  <c r="FE140" i="9" s="1"/>
  <c r="DX140" i="9"/>
  <c r="FD140" i="9" s="1"/>
  <c r="CO140" i="9"/>
  <c r="CN140" i="9"/>
  <c r="CK140" i="9"/>
  <c r="CJ140" i="9"/>
  <c r="CG140" i="9"/>
  <c r="GI140" i="9" s="1"/>
  <c r="CF140" i="9"/>
  <c r="GH140" i="9" s="1"/>
  <c r="CA140" i="9"/>
  <c r="CQ140" i="9" s="1"/>
  <c r="CS140" i="9" s="1"/>
  <c r="BZ140" i="9"/>
  <c r="BY140" i="9"/>
  <c r="DE140" i="9" s="1"/>
  <c r="BX140" i="9"/>
  <c r="DD140" i="9" s="1"/>
  <c r="BU140" i="9"/>
  <c r="DA140" i="9" s="1"/>
  <c r="BT140" i="9"/>
  <c r="CZ140" i="9" s="1"/>
  <c r="BQ140" i="9"/>
  <c r="CW140" i="9" s="1"/>
  <c r="BP140" i="9"/>
  <c r="CV140" i="9" s="1"/>
  <c r="DF140" i="9" s="1"/>
  <c r="CB140" i="9" s="1"/>
  <c r="DH140" i="9" s="1"/>
  <c r="BI140" i="9"/>
  <c r="BH140" i="9"/>
  <c r="AU140" i="9"/>
  <c r="AT140" i="9"/>
  <c r="AS140" i="9"/>
  <c r="AR140" i="9"/>
  <c r="AO140" i="9"/>
  <c r="AN140" i="9"/>
  <c r="AK140" i="9"/>
  <c r="AJ140" i="9"/>
  <c r="AE140" i="9"/>
  <c r="AW140" i="9" s="1"/>
  <c r="AD140" i="9"/>
  <c r="AC140" i="9"/>
  <c r="HE140" i="9" s="1"/>
  <c r="HI140" i="9" s="1"/>
  <c r="AB140" i="9"/>
  <c r="HD140" i="9" s="1"/>
  <c r="HH140" i="9" s="1"/>
  <c r="Y140" i="9"/>
  <c r="GO140" i="9" s="1"/>
  <c r="X140" i="9"/>
  <c r="GN140" i="9" s="1"/>
  <c r="U140" i="9"/>
  <c r="GG140" i="9" s="1"/>
  <c r="GK140" i="9" s="1"/>
  <c r="T140" i="9"/>
  <c r="O140" i="9"/>
  <c r="N140" i="9"/>
  <c r="K140" i="9"/>
  <c r="J140" i="9"/>
  <c r="HE139" i="9"/>
  <c r="HI139" i="9" s="1"/>
  <c r="HD139" i="9"/>
  <c r="HH139" i="9" s="1"/>
  <c r="HC139" i="9"/>
  <c r="HG139" i="9" s="1"/>
  <c r="HB139" i="9"/>
  <c r="HF139" i="9" s="1"/>
  <c r="GO139" i="9"/>
  <c r="GN139" i="9"/>
  <c r="GR139" i="9" s="1"/>
  <c r="GM139" i="9"/>
  <c r="GU139" i="9" s="1"/>
  <c r="GL139" i="9"/>
  <c r="GT139" i="9" s="1"/>
  <c r="GE139" i="9"/>
  <c r="GI139" i="9" s="1"/>
  <c r="GD139" i="9"/>
  <c r="GH139" i="9" s="1"/>
  <c r="GC139" i="9"/>
  <c r="GB139" i="9"/>
  <c r="FY139" i="9"/>
  <c r="FX139" i="9"/>
  <c r="FU139" i="9"/>
  <c r="FT139" i="9"/>
  <c r="FI139" i="9"/>
  <c r="FH139" i="9"/>
  <c r="EW139" i="9"/>
  <c r="EV139" i="9"/>
  <c r="ES139" i="9"/>
  <c r="ER139" i="9"/>
  <c r="EO139" i="9"/>
  <c r="EN139" i="9"/>
  <c r="EI139" i="9"/>
  <c r="EH139" i="9"/>
  <c r="EG139" i="9"/>
  <c r="FM139" i="9" s="1"/>
  <c r="EF139" i="9"/>
  <c r="FL139" i="9" s="1"/>
  <c r="EC139" i="9"/>
  <c r="EB139" i="9"/>
  <c r="DY139" i="9"/>
  <c r="FE139" i="9" s="1"/>
  <c r="DX139" i="9"/>
  <c r="FD139" i="9" s="1"/>
  <c r="DE139" i="9"/>
  <c r="DD139" i="9"/>
  <c r="CQ139" i="9"/>
  <c r="CP139" i="9"/>
  <c r="CO139" i="9"/>
  <c r="CN139" i="9"/>
  <c r="CK139" i="9"/>
  <c r="CJ139" i="9"/>
  <c r="CG139" i="9"/>
  <c r="CF139" i="9"/>
  <c r="CA139" i="9"/>
  <c r="CS139" i="9" s="1"/>
  <c r="BZ139" i="9"/>
  <c r="CR139" i="9" s="1"/>
  <c r="BY139" i="9"/>
  <c r="BX139" i="9"/>
  <c r="BU139" i="9"/>
  <c r="DA139" i="9" s="1"/>
  <c r="BT139" i="9"/>
  <c r="CZ139" i="9" s="1"/>
  <c r="BQ139" i="9"/>
  <c r="CW139" i="9" s="1"/>
  <c r="BP139" i="9"/>
  <c r="CV139" i="9" s="1"/>
  <c r="BE139" i="9"/>
  <c r="BD139" i="9"/>
  <c r="AS139" i="9"/>
  <c r="AR139" i="9"/>
  <c r="AO139" i="9"/>
  <c r="AN139" i="9"/>
  <c r="AK139" i="9"/>
  <c r="AJ139" i="9"/>
  <c r="AE139" i="9"/>
  <c r="AD139" i="9"/>
  <c r="AC139" i="9"/>
  <c r="BI139" i="9" s="1"/>
  <c r="AB139" i="9"/>
  <c r="BH139" i="9" s="1"/>
  <c r="Y139" i="9"/>
  <c r="X139" i="9"/>
  <c r="U139" i="9"/>
  <c r="BA139" i="9" s="1"/>
  <c r="T139" i="9"/>
  <c r="AZ139" i="9" s="1"/>
  <c r="Q139" i="9"/>
  <c r="P139" i="9"/>
  <c r="O139" i="9"/>
  <c r="N139" i="9"/>
  <c r="K139" i="9"/>
  <c r="J139" i="9"/>
  <c r="HC138" i="9"/>
  <c r="HG138" i="9" s="1"/>
  <c r="HB138" i="9"/>
  <c r="HF138" i="9" s="1"/>
  <c r="GM138" i="9"/>
  <c r="GL138" i="9"/>
  <c r="GT138" i="9" s="1"/>
  <c r="GE138" i="9"/>
  <c r="GI138" i="9" s="1"/>
  <c r="GD138" i="9"/>
  <c r="GH138" i="9" s="1"/>
  <c r="GC138" i="9"/>
  <c r="GB138" i="9"/>
  <c r="FY138" i="9"/>
  <c r="FX138" i="9"/>
  <c r="FU138" i="9"/>
  <c r="FT138" i="9"/>
  <c r="FE138" i="9"/>
  <c r="FD138" i="9"/>
  <c r="FN138" i="9" s="1"/>
  <c r="EJ138" i="9" s="1"/>
  <c r="EW138" i="9"/>
  <c r="EV138" i="9"/>
  <c r="ES138" i="9"/>
  <c r="EY138" i="9" s="1"/>
  <c r="ER138" i="9"/>
  <c r="EX138" i="9" s="1"/>
  <c r="EO138" i="9"/>
  <c r="EN138" i="9"/>
  <c r="EI138" i="9"/>
  <c r="EH138" i="9"/>
  <c r="EZ138" i="9" s="1"/>
  <c r="EG138" i="9"/>
  <c r="FM138" i="9" s="1"/>
  <c r="EF138" i="9"/>
  <c r="FL138" i="9" s="1"/>
  <c r="EC138" i="9"/>
  <c r="FI138" i="9" s="1"/>
  <c r="EB138" i="9"/>
  <c r="FH138" i="9" s="1"/>
  <c r="DY138" i="9"/>
  <c r="DX138" i="9"/>
  <c r="DA138" i="9"/>
  <c r="CZ138" i="9"/>
  <c r="CO138" i="9"/>
  <c r="CN138" i="9"/>
  <c r="CK138" i="9"/>
  <c r="CJ138" i="9"/>
  <c r="CG138" i="9"/>
  <c r="CF138" i="9"/>
  <c r="CA138" i="9"/>
  <c r="BZ138" i="9"/>
  <c r="DJ138" i="9" s="1"/>
  <c r="BY138" i="9"/>
  <c r="DE138" i="9" s="1"/>
  <c r="BX138" i="9"/>
  <c r="DD138" i="9" s="1"/>
  <c r="BU138" i="9"/>
  <c r="BT138" i="9"/>
  <c r="BQ138" i="9"/>
  <c r="CW138" i="9" s="1"/>
  <c r="BP138" i="9"/>
  <c r="CV138" i="9" s="1"/>
  <c r="BA138" i="9"/>
  <c r="AZ138" i="9"/>
  <c r="AS138" i="9"/>
  <c r="AR138" i="9"/>
  <c r="AO138" i="9"/>
  <c r="AU138" i="9" s="1"/>
  <c r="AN138" i="9"/>
  <c r="AT138" i="9" s="1"/>
  <c r="AK138" i="9"/>
  <c r="AJ138" i="9"/>
  <c r="AE138" i="9"/>
  <c r="AW138" i="9" s="1"/>
  <c r="AD138" i="9"/>
  <c r="AV138" i="9" s="1"/>
  <c r="AC138" i="9"/>
  <c r="AB138" i="9"/>
  <c r="Y138" i="9"/>
  <c r="GO138" i="9" s="1"/>
  <c r="X138" i="9"/>
  <c r="GN138" i="9" s="1"/>
  <c r="U138" i="9"/>
  <c r="GG138" i="9" s="1"/>
  <c r="GK138" i="9" s="1"/>
  <c r="T138" i="9"/>
  <c r="GF138" i="9" s="1"/>
  <c r="GJ138" i="9" s="1"/>
  <c r="O138" i="9"/>
  <c r="N138" i="9"/>
  <c r="K138" i="9"/>
  <c r="J138" i="9"/>
  <c r="HC137" i="9"/>
  <c r="HG137" i="9" s="1"/>
  <c r="HB137" i="9"/>
  <c r="HF137" i="9" s="1"/>
  <c r="GM137" i="9"/>
  <c r="GL137" i="9"/>
  <c r="GK137" i="9"/>
  <c r="GJ137" i="9"/>
  <c r="GE137" i="9"/>
  <c r="GD137" i="9"/>
  <c r="GC137" i="9"/>
  <c r="GB137" i="9"/>
  <c r="FY137" i="9"/>
  <c r="FX137" i="9"/>
  <c r="FU137" i="9"/>
  <c r="FT137" i="9"/>
  <c r="EW137" i="9"/>
  <c r="EV137" i="9"/>
  <c r="ES137" i="9"/>
  <c r="ER137" i="9"/>
  <c r="EO137" i="9"/>
  <c r="EN137" i="9"/>
  <c r="EI137" i="9"/>
  <c r="EY137" i="9" s="1"/>
  <c r="FA137" i="9" s="1"/>
  <c r="EH137" i="9"/>
  <c r="EX137" i="9" s="1"/>
  <c r="EZ137" i="9" s="1"/>
  <c r="EG137" i="9"/>
  <c r="FM137" i="9" s="1"/>
  <c r="EF137" i="9"/>
  <c r="FL137" i="9" s="1"/>
  <c r="EC137" i="9"/>
  <c r="FI137" i="9" s="1"/>
  <c r="EB137" i="9"/>
  <c r="FH137" i="9" s="1"/>
  <c r="DY137" i="9"/>
  <c r="FE137" i="9" s="1"/>
  <c r="FO137" i="9" s="1"/>
  <c r="EK137" i="9" s="1"/>
  <c r="DX137" i="9"/>
  <c r="FD137" i="9" s="1"/>
  <c r="FN137" i="9" s="1"/>
  <c r="EJ137" i="9" s="1"/>
  <c r="CW137" i="9"/>
  <c r="CV137" i="9"/>
  <c r="CO137" i="9"/>
  <c r="CN137" i="9"/>
  <c r="CK137" i="9"/>
  <c r="CQ137" i="9" s="1"/>
  <c r="CJ137" i="9"/>
  <c r="CP137" i="9" s="1"/>
  <c r="CG137" i="9"/>
  <c r="CF137" i="9"/>
  <c r="CA137" i="9"/>
  <c r="CS137" i="9" s="1"/>
  <c r="BZ137" i="9"/>
  <c r="CR137" i="9" s="1"/>
  <c r="BY137" i="9"/>
  <c r="BX137" i="9"/>
  <c r="BU137" i="9"/>
  <c r="DA137" i="9" s="1"/>
  <c r="BT137" i="9"/>
  <c r="CZ137" i="9" s="1"/>
  <c r="BQ137" i="9"/>
  <c r="GG137" i="9" s="1"/>
  <c r="BP137" i="9"/>
  <c r="GF137" i="9" s="1"/>
  <c r="AS137" i="9"/>
  <c r="AR137" i="9"/>
  <c r="AO137" i="9"/>
  <c r="AN137" i="9"/>
  <c r="AK137" i="9"/>
  <c r="AJ137" i="9"/>
  <c r="AE137" i="9"/>
  <c r="AD137" i="9"/>
  <c r="AC137" i="9"/>
  <c r="BI137" i="9" s="1"/>
  <c r="AB137" i="9"/>
  <c r="BH137" i="9" s="1"/>
  <c r="Y137" i="9"/>
  <c r="X137" i="9"/>
  <c r="U137" i="9"/>
  <c r="BA137" i="9" s="1"/>
  <c r="T137" i="9"/>
  <c r="AZ137" i="9" s="1"/>
  <c r="O137" i="9"/>
  <c r="N137" i="9"/>
  <c r="K137" i="9"/>
  <c r="J137" i="9"/>
  <c r="HG136" i="9"/>
  <c r="HF136" i="9"/>
  <c r="HC136" i="9"/>
  <c r="HB136" i="9"/>
  <c r="GQ136" i="9"/>
  <c r="GP136" i="9"/>
  <c r="GM136" i="9"/>
  <c r="GU136" i="9" s="1"/>
  <c r="GL136" i="9"/>
  <c r="GT136" i="9" s="1"/>
  <c r="GE136" i="9"/>
  <c r="GD136" i="9"/>
  <c r="GC136" i="9"/>
  <c r="GB136" i="9"/>
  <c r="FY136" i="9"/>
  <c r="FX136" i="9"/>
  <c r="FU136" i="9"/>
  <c r="FT136" i="9"/>
  <c r="FM136" i="9"/>
  <c r="FL136" i="9"/>
  <c r="EY136" i="9"/>
  <c r="EX136" i="9"/>
  <c r="EW136" i="9"/>
  <c r="EV136" i="9"/>
  <c r="ES136" i="9"/>
  <c r="ER136" i="9"/>
  <c r="EO136" i="9"/>
  <c r="EN136" i="9"/>
  <c r="EI136" i="9"/>
  <c r="EH136" i="9"/>
  <c r="EG136" i="9"/>
  <c r="EF136" i="9"/>
  <c r="EC136" i="9"/>
  <c r="FI136" i="9" s="1"/>
  <c r="EB136" i="9"/>
  <c r="FH136" i="9" s="1"/>
  <c r="DY136" i="9"/>
  <c r="FE136" i="9" s="1"/>
  <c r="FO136" i="9" s="1"/>
  <c r="FQ136" i="9" s="1"/>
  <c r="DX136" i="9"/>
  <c r="FD136" i="9" s="1"/>
  <c r="FN136" i="9" s="1"/>
  <c r="FP136" i="9" s="1"/>
  <c r="CO136" i="9"/>
  <c r="CN136" i="9"/>
  <c r="CK136" i="9"/>
  <c r="CJ136" i="9"/>
  <c r="CG136" i="9"/>
  <c r="GI136" i="9" s="1"/>
  <c r="GY136" i="9" s="1"/>
  <c r="CF136" i="9"/>
  <c r="GH136" i="9" s="1"/>
  <c r="GX136" i="9" s="1"/>
  <c r="CA136" i="9"/>
  <c r="BZ136" i="9"/>
  <c r="BY136" i="9"/>
  <c r="DE136" i="9" s="1"/>
  <c r="BX136" i="9"/>
  <c r="DD136" i="9" s="1"/>
  <c r="BU136" i="9"/>
  <c r="DA136" i="9" s="1"/>
  <c r="BT136" i="9"/>
  <c r="CZ136" i="9" s="1"/>
  <c r="BQ136" i="9"/>
  <c r="CW136" i="9" s="1"/>
  <c r="DG136" i="9" s="1"/>
  <c r="CC136" i="9" s="1"/>
  <c r="DI136" i="9" s="1"/>
  <c r="BP136" i="9"/>
  <c r="CV136" i="9" s="1"/>
  <c r="DF136" i="9" s="1"/>
  <c r="CB136" i="9" s="1"/>
  <c r="DH136" i="9" s="1"/>
  <c r="BI136" i="9"/>
  <c r="BH136" i="9"/>
  <c r="AU136" i="9"/>
  <c r="AT136" i="9"/>
  <c r="AS136" i="9"/>
  <c r="AR136" i="9"/>
  <c r="AO136" i="9"/>
  <c r="AN136" i="9"/>
  <c r="AK136" i="9"/>
  <c r="AJ136" i="9"/>
  <c r="AE136" i="9"/>
  <c r="AD136" i="9"/>
  <c r="AC136" i="9"/>
  <c r="HE136" i="9" s="1"/>
  <c r="HI136" i="9" s="1"/>
  <c r="AB136" i="9"/>
  <c r="HD136" i="9" s="1"/>
  <c r="HH136" i="9" s="1"/>
  <c r="Y136" i="9"/>
  <c r="GO136" i="9" s="1"/>
  <c r="X136" i="9"/>
  <c r="GN136" i="9" s="1"/>
  <c r="U136" i="9"/>
  <c r="T136" i="9"/>
  <c r="O136" i="9"/>
  <c r="N136" i="9"/>
  <c r="K136" i="9"/>
  <c r="J136" i="9"/>
  <c r="HE135" i="9"/>
  <c r="HI135" i="9" s="1"/>
  <c r="HD135" i="9"/>
  <c r="HH135" i="9" s="1"/>
  <c r="HC135" i="9"/>
  <c r="HG135" i="9" s="1"/>
  <c r="HB135" i="9"/>
  <c r="GO135" i="9"/>
  <c r="GS135" i="9" s="1"/>
  <c r="GN135" i="9"/>
  <c r="GR135" i="9" s="1"/>
  <c r="GM135" i="9"/>
  <c r="GU135" i="9" s="1"/>
  <c r="GL135" i="9"/>
  <c r="GT135" i="9" s="1"/>
  <c r="GE135" i="9"/>
  <c r="GI135" i="9" s="1"/>
  <c r="GD135" i="9"/>
  <c r="GH135" i="9" s="1"/>
  <c r="GC135" i="9"/>
  <c r="GB135" i="9"/>
  <c r="FY135" i="9"/>
  <c r="FX135" i="9"/>
  <c r="FU135" i="9"/>
  <c r="FT135" i="9"/>
  <c r="FI135" i="9"/>
  <c r="FH135" i="9"/>
  <c r="EW135" i="9"/>
  <c r="EV135" i="9"/>
  <c r="ES135" i="9"/>
  <c r="ER135" i="9"/>
  <c r="EO135" i="9"/>
  <c r="EN135" i="9"/>
  <c r="EI135" i="9"/>
  <c r="EH135" i="9"/>
  <c r="EG135" i="9"/>
  <c r="FM135" i="9" s="1"/>
  <c r="EF135" i="9"/>
  <c r="FL135" i="9" s="1"/>
  <c r="EC135" i="9"/>
  <c r="EB135" i="9"/>
  <c r="DY135" i="9"/>
  <c r="FE135" i="9" s="1"/>
  <c r="DX135" i="9"/>
  <c r="FD135" i="9" s="1"/>
  <c r="DE135" i="9"/>
  <c r="DD135" i="9"/>
  <c r="CQ135" i="9"/>
  <c r="CP135" i="9"/>
  <c r="CO135" i="9"/>
  <c r="CN135" i="9"/>
  <c r="CK135" i="9"/>
  <c r="CJ135" i="9"/>
  <c r="CG135" i="9"/>
  <c r="CF135" i="9"/>
  <c r="CA135" i="9"/>
  <c r="CS135" i="9" s="1"/>
  <c r="BZ135" i="9"/>
  <c r="CR135" i="9" s="1"/>
  <c r="BY135" i="9"/>
  <c r="BX135" i="9"/>
  <c r="BU135" i="9"/>
  <c r="DA135" i="9" s="1"/>
  <c r="BT135" i="9"/>
  <c r="CZ135" i="9" s="1"/>
  <c r="BQ135" i="9"/>
  <c r="CW135" i="9" s="1"/>
  <c r="BP135" i="9"/>
  <c r="CV135" i="9" s="1"/>
  <c r="BE135" i="9"/>
  <c r="BD135" i="9"/>
  <c r="AS135" i="9"/>
  <c r="AR135" i="9"/>
  <c r="AO135" i="9"/>
  <c r="AN135" i="9"/>
  <c r="AK135" i="9"/>
  <c r="AJ135" i="9"/>
  <c r="AE135" i="9"/>
  <c r="AD135" i="9"/>
  <c r="AC135" i="9"/>
  <c r="BI135" i="9" s="1"/>
  <c r="AB135" i="9"/>
  <c r="BH135" i="9" s="1"/>
  <c r="Y135" i="9"/>
  <c r="X135" i="9"/>
  <c r="U135" i="9"/>
  <c r="BA135" i="9" s="1"/>
  <c r="T135" i="9"/>
  <c r="AZ135" i="9" s="1"/>
  <c r="Q135" i="9"/>
  <c r="P135" i="9"/>
  <c r="O135" i="9"/>
  <c r="N135" i="9"/>
  <c r="K135" i="9"/>
  <c r="J135" i="9"/>
  <c r="HF134" i="9"/>
  <c r="HC134" i="9"/>
  <c r="HG134" i="9" s="1"/>
  <c r="HB134" i="9"/>
  <c r="GU134" i="9"/>
  <c r="GM134" i="9"/>
  <c r="GL134" i="9"/>
  <c r="GH134" i="9"/>
  <c r="GE134" i="9"/>
  <c r="GI134" i="9" s="1"/>
  <c r="GD134" i="9"/>
  <c r="GC134" i="9"/>
  <c r="GB134" i="9"/>
  <c r="FY134" i="9"/>
  <c r="FX134" i="9"/>
  <c r="FU134" i="9"/>
  <c r="FT134" i="9"/>
  <c r="FL134" i="9"/>
  <c r="FE134" i="9"/>
  <c r="EX134" i="9"/>
  <c r="EW134" i="9"/>
  <c r="EV134" i="9"/>
  <c r="ES134" i="9"/>
  <c r="EY134" i="9" s="1"/>
  <c r="ER134" i="9"/>
  <c r="EO134" i="9"/>
  <c r="EN134" i="9"/>
  <c r="EI134" i="9"/>
  <c r="EH134" i="9"/>
  <c r="EZ134" i="9" s="1"/>
  <c r="EG134" i="9"/>
  <c r="FM134" i="9" s="1"/>
  <c r="EF134" i="9"/>
  <c r="EC134" i="9"/>
  <c r="FI134" i="9" s="1"/>
  <c r="EB134" i="9"/>
  <c r="FH134" i="9" s="1"/>
  <c r="DY134" i="9"/>
  <c r="DX134" i="9"/>
  <c r="FD134" i="9" s="1"/>
  <c r="FN134" i="9" s="1"/>
  <c r="DK134" i="9"/>
  <c r="DA134" i="9"/>
  <c r="CZ134" i="9"/>
  <c r="CO134" i="9"/>
  <c r="CN134" i="9"/>
  <c r="CK134" i="9"/>
  <c r="CJ134" i="9"/>
  <c r="CG134" i="9"/>
  <c r="CF134" i="9"/>
  <c r="CA134" i="9"/>
  <c r="BZ134" i="9"/>
  <c r="BY134" i="9"/>
  <c r="DE134" i="9" s="1"/>
  <c r="BX134" i="9"/>
  <c r="DD134" i="9" s="1"/>
  <c r="DF134" i="9" s="1"/>
  <c r="CB134" i="9" s="1"/>
  <c r="DH134" i="9" s="1"/>
  <c r="BU134" i="9"/>
  <c r="BT134" i="9"/>
  <c r="BQ134" i="9"/>
  <c r="CW134" i="9" s="1"/>
  <c r="BP134" i="9"/>
  <c r="CV134" i="9" s="1"/>
  <c r="BH134" i="9"/>
  <c r="BA134" i="9"/>
  <c r="AS134" i="9"/>
  <c r="AR134" i="9"/>
  <c r="AO134" i="9"/>
  <c r="AU134" i="9" s="1"/>
  <c r="AN134" i="9"/>
  <c r="AT134" i="9" s="1"/>
  <c r="AK134" i="9"/>
  <c r="AJ134" i="9"/>
  <c r="AE134" i="9"/>
  <c r="AD134" i="9"/>
  <c r="AC134" i="9"/>
  <c r="AB134" i="9"/>
  <c r="HD134" i="9" s="1"/>
  <c r="HH134" i="9" s="1"/>
  <c r="Y134" i="9"/>
  <c r="GO134" i="9" s="1"/>
  <c r="X134" i="9"/>
  <c r="GN134" i="9" s="1"/>
  <c r="U134" i="9"/>
  <c r="GG134" i="9" s="1"/>
  <c r="GK134" i="9" s="1"/>
  <c r="T134" i="9"/>
  <c r="O134" i="9"/>
  <c r="N134" i="9"/>
  <c r="K134" i="9"/>
  <c r="J134" i="9"/>
  <c r="HH133" i="9"/>
  <c r="HD133" i="9"/>
  <c r="HC133" i="9"/>
  <c r="HG133" i="9" s="1"/>
  <c r="HB133" i="9"/>
  <c r="HF133" i="9" s="1"/>
  <c r="GM133" i="9"/>
  <c r="GL133" i="9"/>
  <c r="GK133" i="9"/>
  <c r="GE133" i="9"/>
  <c r="GI133" i="9" s="1"/>
  <c r="GD133" i="9"/>
  <c r="GH133" i="9" s="1"/>
  <c r="GC133" i="9"/>
  <c r="GB133" i="9"/>
  <c r="FY133" i="9"/>
  <c r="FX133" i="9"/>
  <c r="FU133" i="9"/>
  <c r="FT133" i="9"/>
  <c r="FO133" i="9"/>
  <c r="EK133" i="9" s="1"/>
  <c r="EW133" i="9"/>
  <c r="EV133" i="9"/>
  <c r="ES133" i="9"/>
  <c r="ER133" i="9"/>
  <c r="EO133" i="9"/>
  <c r="EN133" i="9"/>
  <c r="EI133" i="9"/>
  <c r="EH133" i="9"/>
  <c r="EG133" i="9"/>
  <c r="FM133" i="9" s="1"/>
  <c r="EF133" i="9"/>
  <c r="FL133" i="9" s="1"/>
  <c r="EC133" i="9"/>
  <c r="FI133" i="9" s="1"/>
  <c r="EB133" i="9"/>
  <c r="FH133" i="9" s="1"/>
  <c r="FN133" i="9" s="1"/>
  <c r="EJ133" i="9" s="1"/>
  <c r="DY133" i="9"/>
  <c r="FE133" i="9" s="1"/>
  <c r="DX133" i="9"/>
  <c r="FD133" i="9" s="1"/>
  <c r="DD133" i="9"/>
  <c r="CW133" i="9"/>
  <c r="CO133" i="9"/>
  <c r="CN133" i="9"/>
  <c r="CK133" i="9"/>
  <c r="CQ133" i="9" s="1"/>
  <c r="CJ133" i="9"/>
  <c r="CP133" i="9" s="1"/>
  <c r="CG133" i="9"/>
  <c r="CF133" i="9"/>
  <c r="CA133" i="9"/>
  <c r="CS133" i="9" s="1"/>
  <c r="BZ133" i="9"/>
  <c r="BY133" i="9"/>
  <c r="BX133" i="9"/>
  <c r="BU133" i="9"/>
  <c r="DA133" i="9" s="1"/>
  <c r="BT133" i="9"/>
  <c r="CZ133" i="9" s="1"/>
  <c r="BQ133" i="9"/>
  <c r="GG133" i="9" s="1"/>
  <c r="BP133" i="9"/>
  <c r="CV133" i="9" s="1"/>
  <c r="DF133" i="9" s="1"/>
  <c r="CB133" i="9" s="1"/>
  <c r="DH133" i="9" s="1"/>
  <c r="AS133" i="9"/>
  <c r="AR133" i="9"/>
  <c r="AO133" i="9"/>
  <c r="AN133" i="9"/>
  <c r="AK133" i="9"/>
  <c r="AJ133" i="9"/>
  <c r="AE133" i="9"/>
  <c r="AD133" i="9"/>
  <c r="AC133" i="9"/>
  <c r="BI133" i="9" s="1"/>
  <c r="AB133" i="9"/>
  <c r="BH133" i="9" s="1"/>
  <c r="Y133" i="9"/>
  <c r="X133" i="9"/>
  <c r="GN133" i="9" s="1"/>
  <c r="U133" i="9"/>
  <c r="BA133" i="9" s="1"/>
  <c r="T133" i="9"/>
  <c r="AZ133" i="9" s="1"/>
  <c r="O133" i="9"/>
  <c r="N133" i="9"/>
  <c r="K133" i="9"/>
  <c r="J133" i="9"/>
  <c r="HG132" i="9"/>
  <c r="HC132" i="9"/>
  <c r="HB132" i="9"/>
  <c r="HF132" i="9" s="1"/>
  <c r="GM132" i="9"/>
  <c r="GU132" i="9" s="1"/>
  <c r="GL132" i="9"/>
  <c r="GI132" i="9"/>
  <c r="GE132" i="9"/>
  <c r="GD132" i="9"/>
  <c r="GH132" i="9" s="1"/>
  <c r="GC132" i="9"/>
  <c r="GB132" i="9"/>
  <c r="FY132" i="9"/>
  <c r="FX132" i="9"/>
  <c r="FU132" i="9"/>
  <c r="FT132" i="9"/>
  <c r="FD132" i="9"/>
  <c r="EY132" i="9"/>
  <c r="EW132" i="9"/>
  <c r="EV132" i="9"/>
  <c r="ES132" i="9"/>
  <c r="GQ132" i="9" s="1"/>
  <c r="ER132" i="9"/>
  <c r="EX132" i="9" s="1"/>
  <c r="EO132" i="9"/>
  <c r="EN132" i="9"/>
  <c r="EI132" i="9"/>
  <c r="EH132" i="9"/>
  <c r="EG132" i="9"/>
  <c r="FM132" i="9" s="1"/>
  <c r="EF132" i="9"/>
  <c r="FL132" i="9" s="1"/>
  <c r="EC132" i="9"/>
  <c r="FI132" i="9" s="1"/>
  <c r="EB132" i="9"/>
  <c r="FH132" i="9" s="1"/>
  <c r="DY132" i="9"/>
  <c r="FE132" i="9" s="1"/>
  <c r="FO132" i="9" s="1"/>
  <c r="DX132" i="9"/>
  <c r="DJ132" i="9"/>
  <c r="CZ132" i="9"/>
  <c r="CO132" i="9"/>
  <c r="CN132" i="9"/>
  <c r="CK132" i="9"/>
  <c r="CJ132" i="9"/>
  <c r="CG132" i="9"/>
  <c r="CF132" i="9"/>
  <c r="CA132" i="9"/>
  <c r="CQ132" i="9" s="1"/>
  <c r="BZ132" i="9"/>
  <c r="BY132" i="9"/>
  <c r="DE132" i="9" s="1"/>
  <c r="BX132" i="9"/>
  <c r="DD132" i="9" s="1"/>
  <c r="BU132" i="9"/>
  <c r="DA132" i="9" s="1"/>
  <c r="DG132" i="9" s="1"/>
  <c r="CC132" i="9" s="1"/>
  <c r="DI132" i="9" s="1"/>
  <c r="BT132" i="9"/>
  <c r="BQ132" i="9"/>
  <c r="CW132" i="9" s="1"/>
  <c r="BP132" i="9"/>
  <c r="CV132" i="9" s="1"/>
  <c r="DF132" i="9" s="1"/>
  <c r="CB132" i="9" s="1"/>
  <c r="DH132" i="9" s="1"/>
  <c r="BA132" i="9"/>
  <c r="AS132" i="9"/>
  <c r="AR132" i="9"/>
  <c r="AO132" i="9"/>
  <c r="AU132" i="9" s="1"/>
  <c r="AN132" i="9"/>
  <c r="AT132" i="9" s="1"/>
  <c r="AK132" i="9"/>
  <c r="AJ132" i="9"/>
  <c r="AE132" i="9"/>
  <c r="AD132" i="9"/>
  <c r="AC132" i="9"/>
  <c r="AB132" i="9"/>
  <c r="HD132" i="9" s="1"/>
  <c r="HH132" i="9" s="1"/>
  <c r="Y132" i="9"/>
  <c r="GO132" i="9" s="1"/>
  <c r="X132" i="9"/>
  <c r="GN132" i="9" s="1"/>
  <c r="U132" i="9"/>
  <c r="T132" i="9"/>
  <c r="O132" i="9"/>
  <c r="N132" i="9"/>
  <c r="K132" i="9"/>
  <c r="J132" i="9"/>
  <c r="HE131" i="9"/>
  <c r="HI131" i="9" s="1"/>
  <c r="HC131" i="9"/>
  <c r="HG131" i="9" s="1"/>
  <c r="HB131" i="9"/>
  <c r="HF131" i="9" s="1"/>
  <c r="GN131" i="9"/>
  <c r="GM131" i="9"/>
  <c r="GU131" i="9" s="1"/>
  <c r="GL131" i="9"/>
  <c r="GT131" i="9" s="1"/>
  <c r="GG131" i="9"/>
  <c r="GK131" i="9" s="1"/>
  <c r="GE131" i="9"/>
  <c r="GD131" i="9"/>
  <c r="GH131" i="9" s="1"/>
  <c r="GC131" i="9"/>
  <c r="GB131" i="9"/>
  <c r="FY131" i="9"/>
  <c r="FX131" i="9"/>
  <c r="FU131" i="9"/>
  <c r="FT131" i="9"/>
  <c r="FN131" i="9"/>
  <c r="EJ131" i="9" s="1"/>
  <c r="FI131" i="9"/>
  <c r="EW131" i="9"/>
  <c r="EV131" i="9"/>
  <c r="ES131" i="9"/>
  <c r="ER131" i="9"/>
  <c r="EO131" i="9"/>
  <c r="EN131" i="9"/>
  <c r="EI131" i="9"/>
  <c r="EH131" i="9"/>
  <c r="EG131" i="9"/>
  <c r="FM131" i="9" s="1"/>
  <c r="EF131" i="9"/>
  <c r="FL131" i="9" s="1"/>
  <c r="EC131" i="9"/>
  <c r="EB131" i="9"/>
  <c r="FH131" i="9" s="1"/>
  <c r="DY131" i="9"/>
  <c r="FE131" i="9" s="1"/>
  <c r="FO131" i="9" s="1"/>
  <c r="EK131" i="9" s="1"/>
  <c r="DX131" i="9"/>
  <c r="FD131" i="9" s="1"/>
  <c r="CW131" i="9"/>
  <c r="CQ131" i="9"/>
  <c r="CP131" i="9"/>
  <c r="CO131" i="9"/>
  <c r="CN131" i="9"/>
  <c r="CK131" i="9"/>
  <c r="CJ131" i="9"/>
  <c r="CG131" i="9"/>
  <c r="CF131" i="9"/>
  <c r="CA131" i="9"/>
  <c r="CS131" i="9" s="1"/>
  <c r="BZ131" i="9"/>
  <c r="BY131" i="9"/>
  <c r="DE131" i="9" s="1"/>
  <c r="BX131" i="9"/>
  <c r="DD131" i="9" s="1"/>
  <c r="BU131" i="9"/>
  <c r="DA131" i="9" s="1"/>
  <c r="BT131" i="9"/>
  <c r="CZ131" i="9" s="1"/>
  <c r="BQ131" i="9"/>
  <c r="BP131" i="9"/>
  <c r="BD131" i="9"/>
  <c r="AS131" i="9"/>
  <c r="AR131" i="9"/>
  <c r="AO131" i="9"/>
  <c r="AN131" i="9"/>
  <c r="AK131" i="9"/>
  <c r="AJ131" i="9"/>
  <c r="AE131" i="9"/>
  <c r="AD131" i="9"/>
  <c r="AC131" i="9"/>
  <c r="BI131" i="9" s="1"/>
  <c r="AB131" i="9"/>
  <c r="BH131" i="9" s="1"/>
  <c r="Y131" i="9"/>
  <c r="BE131" i="9" s="1"/>
  <c r="BK131" i="9" s="1"/>
  <c r="AG131" i="9" s="1"/>
  <c r="X131" i="9"/>
  <c r="U131" i="9"/>
  <c r="BA131" i="9" s="1"/>
  <c r="T131" i="9"/>
  <c r="AZ131" i="9" s="1"/>
  <c r="BJ131" i="9" s="1"/>
  <c r="AF131" i="9" s="1"/>
  <c r="BL131" i="9" s="1"/>
  <c r="O131" i="9"/>
  <c r="N131" i="9"/>
  <c r="K131" i="9"/>
  <c r="J131" i="9"/>
  <c r="HG130" i="9"/>
  <c r="HC130" i="9"/>
  <c r="HB130" i="9"/>
  <c r="HF130" i="9" s="1"/>
  <c r="GM130" i="9"/>
  <c r="GU130" i="9" s="1"/>
  <c r="GY130" i="9" s="1"/>
  <c r="GL130" i="9"/>
  <c r="GI130" i="9"/>
  <c r="GE130" i="9"/>
  <c r="GD130" i="9"/>
  <c r="GH130" i="9" s="1"/>
  <c r="GC130" i="9"/>
  <c r="GB130" i="9"/>
  <c r="FY130" i="9"/>
  <c r="FX130" i="9"/>
  <c r="FU130" i="9"/>
  <c r="FT130" i="9"/>
  <c r="FD130" i="9"/>
  <c r="EY130" i="9"/>
  <c r="EW130" i="9"/>
  <c r="EV130" i="9"/>
  <c r="ES130" i="9"/>
  <c r="GQ130" i="9" s="1"/>
  <c r="ER130" i="9"/>
  <c r="EX130" i="9" s="1"/>
  <c r="EO130" i="9"/>
  <c r="EN130" i="9"/>
  <c r="EI130" i="9"/>
  <c r="EH130" i="9"/>
  <c r="EG130" i="9"/>
  <c r="FM130" i="9" s="1"/>
  <c r="EF130" i="9"/>
  <c r="FL130" i="9" s="1"/>
  <c r="EC130" i="9"/>
  <c r="FI130" i="9" s="1"/>
  <c r="EB130" i="9"/>
  <c r="FH130" i="9" s="1"/>
  <c r="DY130" i="9"/>
  <c r="FE130" i="9" s="1"/>
  <c r="DX130" i="9"/>
  <c r="DJ130" i="9"/>
  <c r="CZ130" i="9"/>
  <c r="CO130" i="9"/>
  <c r="CN130" i="9"/>
  <c r="CK130" i="9"/>
  <c r="CJ130" i="9"/>
  <c r="CG130" i="9"/>
  <c r="CF130" i="9"/>
  <c r="CA130" i="9"/>
  <c r="CQ130" i="9" s="1"/>
  <c r="BZ130" i="9"/>
  <c r="BY130" i="9"/>
  <c r="DE130" i="9" s="1"/>
  <c r="BX130" i="9"/>
  <c r="DD130" i="9" s="1"/>
  <c r="BU130" i="9"/>
  <c r="DA130" i="9" s="1"/>
  <c r="DG130" i="9" s="1"/>
  <c r="CC130" i="9" s="1"/>
  <c r="DI130" i="9" s="1"/>
  <c r="BT130" i="9"/>
  <c r="BQ130" i="9"/>
  <c r="CW130" i="9" s="1"/>
  <c r="BP130" i="9"/>
  <c r="CV130" i="9" s="1"/>
  <c r="DF130" i="9" s="1"/>
  <c r="CB130" i="9" s="1"/>
  <c r="DH130" i="9" s="1"/>
  <c r="BH130" i="9"/>
  <c r="BA130" i="9"/>
  <c r="AS130" i="9"/>
  <c r="AR130" i="9"/>
  <c r="AO130" i="9"/>
  <c r="AU130" i="9" s="1"/>
  <c r="AN130" i="9"/>
  <c r="AT130" i="9" s="1"/>
  <c r="AK130" i="9"/>
  <c r="AJ130" i="9"/>
  <c r="AE130" i="9"/>
  <c r="AD130" i="9"/>
  <c r="AC130" i="9"/>
  <c r="AB130" i="9"/>
  <c r="HD130" i="9" s="1"/>
  <c r="HH130" i="9" s="1"/>
  <c r="Y130" i="9"/>
  <c r="GO130" i="9" s="1"/>
  <c r="X130" i="9"/>
  <c r="GN130" i="9" s="1"/>
  <c r="U130" i="9"/>
  <c r="T130" i="9"/>
  <c r="O130" i="9"/>
  <c r="N130" i="9"/>
  <c r="K130" i="9"/>
  <c r="J130" i="9"/>
  <c r="HE129" i="9"/>
  <c r="HI129" i="9" s="1"/>
  <c r="HC129" i="9"/>
  <c r="HB129" i="9"/>
  <c r="GN129" i="9"/>
  <c r="GM129" i="9"/>
  <c r="GQ129" i="9" s="1"/>
  <c r="GL129" i="9"/>
  <c r="GG129" i="9"/>
  <c r="GK129" i="9" s="1"/>
  <c r="GE129" i="9"/>
  <c r="GD129" i="9"/>
  <c r="GH129" i="9" s="1"/>
  <c r="GC129" i="9"/>
  <c r="GB129" i="9"/>
  <c r="FY129" i="9"/>
  <c r="FX129" i="9"/>
  <c r="FU129" i="9"/>
  <c r="FT129" i="9"/>
  <c r="FI129" i="9"/>
  <c r="EW129" i="9"/>
  <c r="EV129" i="9"/>
  <c r="ES129" i="9"/>
  <c r="ER129" i="9"/>
  <c r="EO129" i="9"/>
  <c r="EN129" i="9"/>
  <c r="EI129" i="9"/>
  <c r="EH129" i="9"/>
  <c r="EG129" i="9"/>
  <c r="FM129" i="9" s="1"/>
  <c r="EF129" i="9"/>
  <c r="FL129" i="9" s="1"/>
  <c r="EC129" i="9"/>
  <c r="EB129" i="9"/>
  <c r="FH129" i="9" s="1"/>
  <c r="FN129" i="9" s="1"/>
  <c r="EJ129" i="9" s="1"/>
  <c r="DY129" i="9"/>
  <c r="FE129" i="9" s="1"/>
  <c r="FO129" i="9" s="1"/>
  <c r="EK129" i="9" s="1"/>
  <c r="DX129" i="9"/>
  <c r="FD129" i="9" s="1"/>
  <c r="CW129" i="9"/>
  <c r="CQ129" i="9"/>
  <c r="CP129" i="9"/>
  <c r="CO129" i="9"/>
  <c r="CN129" i="9"/>
  <c r="CK129" i="9"/>
  <c r="CJ129" i="9"/>
  <c r="CG129" i="9"/>
  <c r="CF129" i="9"/>
  <c r="CA129" i="9"/>
  <c r="CS129" i="9" s="1"/>
  <c r="BZ129" i="9"/>
  <c r="BY129" i="9"/>
  <c r="DE129" i="9" s="1"/>
  <c r="BX129" i="9"/>
  <c r="DD129" i="9" s="1"/>
  <c r="BU129" i="9"/>
  <c r="DA129" i="9" s="1"/>
  <c r="BT129" i="9"/>
  <c r="CZ129" i="9" s="1"/>
  <c r="BQ129" i="9"/>
  <c r="BP129" i="9"/>
  <c r="BD129" i="9"/>
  <c r="AS129" i="9"/>
  <c r="AR129" i="9"/>
  <c r="AO129" i="9"/>
  <c r="AN129" i="9"/>
  <c r="AK129" i="9"/>
  <c r="AJ129" i="9"/>
  <c r="AE129" i="9"/>
  <c r="AD129" i="9"/>
  <c r="AC129" i="9"/>
  <c r="BI129" i="9" s="1"/>
  <c r="AB129" i="9"/>
  <c r="BH129" i="9" s="1"/>
  <c r="Y129" i="9"/>
  <c r="BE129" i="9" s="1"/>
  <c r="BK129" i="9" s="1"/>
  <c r="AG129" i="9" s="1"/>
  <c r="X129" i="9"/>
  <c r="U129" i="9"/>
  <c r="BA129" i="9" s="1"/>
  <c r="T129" i="9"/>
  <c r="AZ129" i="9" s="1"/>
  <c r="BJ129" i="9" s="1"/>
  <c r="AF129" i="9" s="1"/>
  <c r="BL129" i="9" s="1"/>
  <c r="O129" i="9"/>
  <c r="N129" i="9"/>
  <c r="K129" i="9"/>
  <c r="J129" i="9"/>
  <c r="HG128" i="9"/>
  <c r="HC128" i="9"/>
  <c r="HB128" i="9"/>
  <c r="HF128" i="9" s="1"/>
  <c r="GM128" i="9"/>
  <c r="GU128" i="9" s="1"/>
  <c r="GY128" i="9" s="1"/>
  <c r="GL128" i="9"/>
  <c r="GI128" i="9"/>
  <c r="GE128" i="9"/>
  <c r="GD128" i="9"/>
  <c r="GH128" i="9" s="1"/>
  <c r="GC128" i="9"/>
  <c r="GB128" i="9"/>
  <c r="FY128" i="9"/>
  <c r="FX128" i="9"/>
  <c r="FU128" i="9"/>
  <c r="FT128" i="9"/>
  <c r="FD128" i="9"/>
  <c r="FN128" i="9" s="1"/>
  <c r="EY128" i="9"/>
  <c r="EW128" i="9"/>
  <c r="EV128" i="9"/>
  <c r="ES128" i="9"/>
  <c r="GQ128" i="9" s="1"/>
  <c r="ER128" i="9"/>
  <c r="EX128" i="9" s="1"/>
  <c r="EO128" i="9"/>
  <c r="EN128" i="9"/>
  <c r="EI128" i="9"/>
  <c r="EH128" i="9"/>
  <c r="EG128" i="9"/>
  <c r="FM128" i="9" s="1"/>
  <c r="EF128" i="9"/>
  <c r="FL128" i="9" s="1"/>
  <c r="EC128" i="9"/>
  <c r="FI128" i="9" s="1"/>
  <c r="EB128" i="9"/>
  <c r="FH128" i="9" s="1"/>
  <c r="DY128" i="9"/>
  <c r="FE128" i="9" s="1"/>
  <c r="FO128" i="9" s="1"/>
  <c r="DX128" i="9"/>
  <c r="DJ128" i="9"/>
  <c r="CZ128" i="9"/>
  <c r="CO128" i="9"/>
  <c r="CN128" i="9"/>
  <c r="CK128" i="9"/>
  <c r="CJ128" i="9"/>
  <c r="CG128" i="9"/>
  <c r="CF128" i="9"/>
  <c r="CA128" i="9"/>
  <c r="CQ128" i="9" s="1"/>
  <c r="BZ128" i="9"/>
  <c r="BY128" i="9"/>
  <c r="DE128" i="9" s="1"/>
  <c r="BX128" i="9"/>
  <c r="DD128" i="9" s="1"/>
  <c r="BU128" i="9"/>
  <c r="DA128" i="9" s="1"/>
  <c r="DG128" i="9" s="1"/>
  <c r="CC128" i="9" s="1"/>
  <c r="DI128" i="9" s="1"/>
  <c r="BT128" i="9"/>
  <c r="BQ128" i="9"/>
  <c r="CW128" i="9" s="1"/>
  <c r="BP128" i="9"/>
  <c r="CV128" i="9" s="1"/>
  <c r="BH128" i="9"/>
  <c r="BA128" i="9"/>
  <c r="AS128" i="9"/>
  <c r="AR128" i="9"/>
  <c r="AO128" i="9"/>
  <c r="AU128" i="9" s="1"/>
  <c r="AN128" i="9"/>
  <c r="AT128" i="9" s="1"/>
  <c r="AK128" i="9"/>
  <c r="AJ128" i="9"/>
  <c r="AE128" i="9"/>
  <c r="AD128" i="9"/>
  <c r="AC128" i="9"/>
  <c r="AB128" i="9"/>
  <c r="HD128" i="9" s="1"/>
  <c r="HH128" i="9" s="1"/>
  <c r="Y128" i="9"/>
  <c r="GO128" i="9" s="1"/>
  <c r="X128" i="9"/>
  <c r="GN128" i="9" s="1"/>
  <c r="U128" i="9"/>
  <c r="T128" i="9"/>
  <c r="O128" i="9"/>
  <c r="N128" i="9"/>
  <c r="K128" i="9"/>
  <c r="J128" i="9"/>
  <c r="HE127" i="9"/>
  <c r="HI127" i="9" s="1"/>
  <c r="HC127" i="9"/>
  <c r="HG127" i="9" s="1"/>
  <c r="HB127" i="9"/>
  <c r="HF127" i="9" s="1"/>
  <c r="GM127" i="9"/>
  <c r="GU127" i="9" s="1"/>
  <c r="GL127" i="9"/>
  <c r="GT127" i="9" s="1"/>
  <c r="GG127" i="9"/>
  <c r="GK127" i="9" s="1"/>
  <c r="GE127" i="9"/>
  <c r="GD127" i="9"/>
  <c r="GH127" i="9" s="1"/>
  <c r="GC127" i="9"/>
  <c r="GB127" i="9"/>
  <c r="FY127" i="9"/>
  <c r="FX127" i="9"/>
  <c r="FU127" i="9"/>
  <c r="FT127" i="9"/>
  <c r="FI127" i="9"/>
  <c r="EW127" i="9"/>
  <c r="EV127" i="9"/>
  <c r="ES127" i="9"/>
  <c r="ER127" i="9"/>
  <c r="EO127" i="9"/>
  <c r="EN127" i="9"/>
  <c r="EI127" i="9"/>
  <c r="EH127" i="9"/>
  <c r="EG127" i="9"/>
  <c r="FM127" i="9" s="1"/>
  <c r="EF127" i="9"/>
  <c r="FL127" i="9" s="1"/>
  <c r="EC127" i="9"/>
  <c r="EB127" i="9"/>
  <c r="DY127" i="9"/>
  <c r="FE127" i="9" s="1"/>
  <c r="FO127" i="9" s="1"/>
  <c r="EK127" i="9" s="1"/>
  <c r="DX127" i="9"/>
  <c r="FD127" i="9" s="1"/>
  <c r="CW127" i="9"/>
  <c r="CQ127" i="9"/>
  <c r="CP127" i="9"/>
  <c r="CO127" i="9"/>
  <c r="CN127" i="9"/>
  <c r="CK127" i="9"/>
  <c r="CJ127" i="9"/>
  <c r="CG127" i="9"/>
  <c r="CF127" i="9"/>
  <c r="CA127" i="9"/>
  <c r="CS127" i="9" s="1"/>
  <c r="BZ127" i="9"/>
  <c r="BY127" i="9"/>
  <c r="DE127" i="9" s="1"/>
  <c r="BX127" i="9"/>
  <c r="DD127" i="9" s="1"/>
  <c r="BU127" i="9"/>
  <c r="DA127" i="9" s="1"/>
  <c r="BT127" i="9"/>
  <c r="CZ127" i="9" s="1"/>
  <c r="BQ127" i="9"/>
  <c r="BP127" i="9"/>
  <c r="BD127" i="9"/>
  <c r="AS127" i="9"/>
  <c r="AR127" i="9"/>
  <c r="AO127" i="9"/>
  <c r="AN127" i="9"/>
  <c r="AK127" i="9"/>
  <c r="AJ127" i="9"/>
  <c r="AE127" i="9"/>
  <c r="AD127" i="9"/>
  <c r="AC127" i="9"/>
  <c r="BI127" i="9" s="1"/>
  <c r="AB127" i="9"/>
  <c r="BH127" i="9" s="1"/>
  <c r="Y127" i="9"/>
  <c r="BE127" i="9" s="1"/>
  <c r="BK127" i="9" s="1"/>
  <c r="AG127" i="9" s="1"/>
  <c r="X127" i="9"/>
  <c r="U127" i="9"/>
  <c r="BA127" i="9" s="1"/>
  <c r="T127" i="9"/>
  <c r="AZ127" i="9" s="1"/>
  <c r="O127" i="9"/>
  <c r="N127" i="9"/>
  <c r="K127" i="9"/>
  <c r="J127" i="9"/>
  <c r="HC126" i="9"/>
  <c r="HB126" i="9"/>
  <c r="HF126" i="9" s="1"/>
  <c r="GM126" i="9"/>
  <c r="GU126" i="9" s="1"/>
  <c r="GL126" i="9"/>
  <c r="GE126" i="9"/>
  <c r="GD126" i="9"/>
  <c r="GH126" i="9" s="1"/>
  <c r="GC126" i="9"/>
  <c r="GB126" i="9"/>
  <c r="FY126" i="9"/>
  <c r="FX126" i="9"/>
  <c r="FU126" i="9"/>
  <c r="FT126" i="9"/>
  <c r="FD126" i="9"/>
  <c r="EY126" i="9"/>
  <c r="EW126" i="9"/>
  <c r="EV126" i="9"/>
  <c r="ES126" i="9"/>
  <c r="ER126" i="9"/>
  <c r="EX126" i="9" s="1"/>
  <c r="EO126" i="9"/>
  <c r="EN126" i="9"/>
  <c r="EI126" i="9"/>
  <c r="EH126" i="9"/>
  <c r="EG126" i="9"/>
  <c r="FM126" i="9" s="1"/>
  <c r="EF126" i="9"/>
  <c r="FL126" i="9" s="1"/>
  <c r="EC126" i="9"/>
  <c r="FI126" i="9" s="1"/>
  <c r="EB126" i="9"/>
  <c r="FH126" i="9" s="1"/>
  <c r="DY126" i="9"/>
  <c r="FE126" i="9" s="1"/>
  <c r="FO126" i="9" s="1"/>
  <c r="DX126" i="9"/>
  <c r="CO126" i="9"/>
  <c r="CN126" i="9"/>
  <c r="CK126" i="9"/>
  <c r="GQ126" i="9" s="1"/>
  <c r="CJ126" i="9"/>
  <c r="CG126" i="9"/>
  <c r="CF126" i="9"/>
  <c r="CA126" i="9"/>
  <c r="BZ126" i="9"/>
  <c r="BY126" i="9"/>
  <c r="DE126" i="9" s="1"/>
  <c r="BX126" i="9"/>
  <c r="DD126" i="9" s="1"/>
  <c r="BU126" i="9"/>
  <c r="DA126" i="9" s="1"/>
  <c r="DG126" i="9" s="1"/>
  <c r="CC126" i="9" s="1"/>
  <c r="DI126" i="9" s="1"/>
  <c r="BT126" i="9"/>
  <c r="CZ126" i="9" s="1"/>
  <c r="BQ126" i="9"/>
  <c r="CW126" i="9" s="1"/>
  <c r="BP126" i="9"/>
  <c r="CV126" i="9" s="1"/>
  <c r="BA126" i="9"/>
  <c r="AZ126" i="9"/>
  <c r="AS126" i="9"/>
  <c r="HG126" i="9" s="1"/>
  <c r="AR126" i="9"/>
  <c r="AO126" i="9"/>
  <c r="AN126" i="9"/>
  <c r="AT126" i="9" s="1"/>
  <c r="AK126" i="9"/>
  <c r="GI126" i="9" s="1"/>
  <c r="AJ126" i="9"/>
  <c r="AE126" i="9"/>
  <c r="AU126" i="9" s="1"/>
  <c r="AW126" i="9" s="1"/>
  <c r="AD126" i="9"/>
  <c r="AV126" i="9" s="1"/>
  <c r="AC126" i="9"/>
  <c r="AB126" i="9"/>
  <c r="Y126" i="9"/>
  <c r="GO126" i="9" s="1"/>
  <c r="X126" i="9"/>
  <c r="BD126" i="9" s="1"/>
  <c r="U126" i="9"/>
  <c r="T126" i="9"/>
  <c r="GF126" i="9" s="1"/>
  <c r="GJ126" i="9" s="1"/>
  <c r="O126" i="9"/>
  <c r="N126" i="9"/>
  <c r="K126" i="9"/>
  <c r="J126" i="9"/>
  <c r="HG125" i="9"/>
  <c r="HC125" i="9"/>
  <c r="HB125" i="9"/>
  <c r="HF125" i="9" s="1"/>
  <c r="GQ125" i="9"/>
  <c r="GM125" i="9"/>
  <c r="GU125" i="9" s="1"/>
  <c r="GY125" i="9" s="1"/>
  <c r="GL125" i="9"/>
  <c r="GP125" i="9" s="1"/>
  <c r="GE125" i="9"/>
  <c r="GD125" i="9"/>
  <c r="GC125" i="9"/>
  <c r="GB125" i="9"/>
  <c r="FY125" i="9"/>
  <c r="FX125" i="9"/>
  <c r="FU125" i="9"/>
  <c r="FT125" i="9"/>
  <c r="FM125" i="9"/>
  <c r="EY125" i="9"/>
  <c r="EW125" i="9"/>
  <c r="EV125" i="9"/>
  <c r="ES125" i="9"/>
  <c r="ER125" i="9"/>
  <c r="EO125" i="9"/>
  <c r="EN125" i="9"/>
  <c r="EI125" i="9"/>
  <c r="FA125" i="9" s="1"/>
  <c r="EH125" i="9"/>
  <c r="EX125" i="9" s="1"/>
  <c r="EZ125" i="9" s="1"/>
  <c r="EG125" i="9"/>
  <c r="EF125" i="9"/>
  <c r="FL125" i="9" s="1"/>
  <c r="EC125" i="9"/>
  <c r="FI125" i="9" s="1"/>
  <c r="EB125" i="9"/>
  <c r="FH125" i="9" s="1"/>
  <c r="DY125" i="9"/>
  <c r="FE125" i="9" s="1"/>
  <c r="DX125" i="9"/>
  <c r="FD125" i="9" s="1"/>
  <c r="CV125" i="9"/>
  <c r="CO125" i="9"/>
  <c r="CN125" i="9"/>
  <c r="CK125" i="9"/>
  <c r="CJ125" i="9"/>
  <c r="CP125" i="9" s="1"/>
  <c r="CG125" i="9"/>
  <c r="GI125" i="9" s="1"/>
  <c r="CF125" i="9"/>
  <c r="CA125" i="9"/>
  <c r="CQ125" i="9" s="1"/>
  <c r="CS125" i="9" s="1"/>
  <c r="BZ125" i="9"/>
  <c r="BY125" i="9"/>
  <c r="DE125" i="9" s="1"/>
  <c r="BX125" i="9"/>
  <c r="BU125" i="9"/>
  <c r="DA125" i="9" s="1"/>
  <c r="BT125" i="9"/>
  <c r="CZ125" i="9" s="1"/>
  <c r="BQ125" i="9"/>
  <c r="CW125" i="9" s="1"/>
  <c r="BP125" i="9"/>
  <c r="GF125" i="9" s="1"/>
  <c r="GJ125" i="9" s="1"/>
  <c r="BI125" i="9"/>
  <c r="AV125" i="9"/>
  <c r="AU125" i="9"/>
  <c r="AS125" i="9"/>
  <c r="AR125" i="9"/>
  <c r="AO125" i="9"/>
  <c r="AN125" i="9"/>
  <c r="AK125" i="9"/>
  <c r="AJ125" i="9"/>
  <c r="AE125" i="9"/>
  <c r="AW125" i="9" s="1"/>
  <c r="AD125" i="9"/>
  <c r="AT125" i="9" s="1"/>
  <c r="AC125" i="9"/>
  <c r="HE125" i="9" s="1"/>
  <c r="HI125" i="9" s="1"/>
  <c r="AB125" i="9"/>
  <c r="BH125" i="9" s="1"/>
  <c r="Y125" i="9"/>
  <c r="GO125" i="9" s="1"/>
  <c r="X125" i="9"/>
  <c r="U125" i="9"/>
  <c r="GG125" i="9" s="1"/>
  <c r="GK125" i="9" s="1"/>
  <c r="T125" i="9"/>
  <c r="AZ125" i="9" s="1"/>
  <c r="O125" i="9"/>
  <c r="N125" i="9"/>
  <c r="K125" i="9"/>
  <c r="J125" i="9"/>
  <c r="HF124" i="9"/>
  <c r="HE124" i="9"/>
  <c r="HI124" i="9" s="1"/>
  <c r="HC124" i="9"/>
  <c r="HG124" i="9" s="1"/>
  <c r="HB124" i="9"/>
  <c r="GX124" i="9"/>
  <c r="GP124" i="9"/>
  <c r="GO124" i="9"/>
  <c r="GM124" i="9"/>
  <c r="GU124" i="9" s="1"/>
  <c r="GL124" i="9"/>
  <c r="GT124" i="9" s="1"/>
  <c r="GH124" i="9"/>
  <c r="GE124" i="9"/>
  <c r="GI124" i="9" s="1"/>
  <c r="GD124" i="9"/>
  <c r="GC124" i="9"/>
  <c r="GB124" i="9"/>
  <c r="FY124" i="9"/>
  <c r="FX124" i="9"/>
  <c r="FU124" i="9"/>
  <c r="FT124" i="9"/>
  <c r="FL124" i="9"/>
  <c r="FI124" i="9"/>
  <c r="EX124" i="9"/>
  <c r="EW124" i="9"/>
  <c r="EV124" i="9"/>
  <c r="ES124" i="9"/>
  <c r="ER124" i="9"/>
  <c r="EO124" i="9"/>
  <c r="EN124" i="9"/>
  <c r="EI124" i="9"/>
  <c r="FQ124" i="9" s="1"/>
  <c r="EH124" i="9"/>
  <c r="EG124" i="9"/>
  <c r="FM124" i="9" s="1"/>
  <c r="EF124" i="9"/>
  <c r="EC124" i="9"/>
  <c r="EB124" i="9"/>
  <c r="FH124" i="9" s="1"/>
  <c r="DY124" i="9"/>
  <c r="FE124" i="9" s="1"/>
  <c r="FO124" i="9" s="1"/>
  <c r="EK124" i="9" s="1"/>
  <c r="DX124" i="9"/>
  <c r="FD124" i="9" s="1"/>
  <c r="DE124" i="9"/>
  <c r="CQ124" i="9"/>
  <c r="CO124" i="9"/>
  <c r="CN124" i="9"/>
  <c r="CK124" i="9"/>
  <c r="CJ124" i="9"/>
  <c r="CG124" i="9"/>
  <c r="CF124" i="9"/>
  <c r="CA124" i="9"/>
  <c r="CS124" i="9" s="1"/>
  <c r="BZ124" i="9"/>
  <c r="BY124" i="9"/>
  <c r="BX124" i="9"/>
  <c r="DD124" i="9" s="1"/>
  <c r="BU124" i="9"/>
  <c r="DA124" i="9" s="1"/>
  <c r="BT124" i="9"/>
  <c r="CZ124" i="9" s="1"/>
  <c r="DF124" i="9" s="1"/>
  <c r="CB124" i="9" s="1"/>
  <c r="DH124" i="9" s="1"/>
  <c r="BQ124" i="9"/>
  <c r="GG124" i="9" s="1"/>
  <c r="GK124" i="9" s="1"/>
  <c r="BP124" i="9"/>
  <c r="CV124" i="9" s="1"/>
  <c r="BH124" i="9"/>
  <c r="BE124" i="9"/>
  <c r="AT124" i="9"/>
  <c r="AS124" i="9"/>
  <c r="AR124" i="9"/>
  <c r="AO124" i="9"/>
  <c r="AN124" i="9"/>
  <c r="AK124" i="9"/>
  <c r="AJ124" i="9"/>
  <c r="AE124" i="9"/>
  <c r="DK124" i="9" s="1"/>
  <c r="AD124" i="9"/>
  <c r="AV124" i="9" s="1"/>
  <c r="AC124" i="9"/>
  <c r="BI124" i="9" s="1"/>
  <c r="AB124" i="9"/>
  <c r="HD124" i="9" s="1"/>
  <c r="HH124" i="9" s="1"/>
  <c r="Y124" i="9"/>
  <c r="X124" i="9"/>
  <c r="U124" i="9"/>
  <c r="BA124" i="9" s="1"/>
  <c r="BK124" i="9" s="1"/>
  <c r="AG124" i="9" s="1"/>
  <c r="T124" i="9"/>
  <c r="Q124" i="9"/>
  <c r="O124" i="9"/>
  <c r="N124" i="9"/>
  <c r="K124" i="9"/>
  <c r="J124" i="9"/>
  <c r="HD123" i="9"/>
  <c r="HH123" i="9" s="1"/>
  <c r="HC123" i="9"/>
  <c r="HG123" i="9" s="1"/>
  <c r="HB123" i="9"/>
  <c r="HF123" i="9" s="1"/>
  <c r="GN123" i="9"/>
  <c r="GM123" i="9"/>
  <c r="GU123" i="9" s="1"/>
  <c r="GL123" i="9"/>
  <c r="GT123" i="9" s="1"/>
  <c r="GE123" i="9"/>
  <c r="GI123" i="9" s="1"/>
  <c r="GD123" i="9"/>
  <c r="GH123" i="9" s="1"/>
  <c r="GC123" i="9"/>
  <c r="GB123" i="9"/>
  <c r="FY123" i="9"/>
  <c r="FX123" i="9"/>
  <c r="FU123" i="9"/>
  <c r="FT123" i="9"/>
  <c r="FH123" i="9"/>
  <c r="FE123" i="9"/>
  <c r="EW123" i="9"/>
  <c r="EV123" i="9"/>
  <c r="ES123" i="9"/>
  <c r="EY123" i="9" s="1"/>
  <c r="ER123" i="9"/>
  <c r="EO123" i="9"/>
  <c r="EN123" i="9"/>
  <c r="EI123" i="9"/>
  <c r="FA123" i="9" s="1"/>
  <c r="EH123" i="9"/>
  <c r="EG123" i="9"/>
  <c r="FM123" i="9" s="1"/>
  <c r="EF123" i="9"/>
  <c r="FL123" i="9" s="1"/>
  <c r="EC123" i="9"/>
  <c r="FI123" i="9" s="1"/>
  <c r="EB123" i="9"/>
  <c r="DY123" i="9"/>
  <c r="DX123" i="9"/>
  <c r="FD123" i="9" s="1"/>
  <c r="DD123" i="9"/>
  <c r="DA123" i="9"/>
  <c r="CP123" i="9"/>
  <c r="CO123" i="9"/>
  <c r="CN123" i="9"/>
  <c r="CK123" i="9"/>
  <c r="CJ123" i="9"/>
  <c r="CG123" i="9"/>
  <c r="CF123" i="9"/>
  <c r="CA123" i="9"/>
  <c r="DK123" i="9" s="1"/>
  <c r="BZ123" i="9"/>
  <c r="CR123" i="9" s="1"/>
  <c r="BY123" i="9"/>
  <c r="DE123" i="9" s="1"/>
  <c r="BX123" i="9"/>
  <c r="BU123" i="9"/>
  <c r="BT123" i="9"/>
  <c r="CZ123" i="9" s="1"/>
  <c r="BQ123" i="9"/>
  <c r="CW123" i="9" s="1"/>
  <c r="DG123" i="9" s="1"/>
  <c r="CC123" i="9" s="1"/>
  <c r="DI123" i="9" s="1"/>
  <c r="BP123" i="9"/>
  <c r="CV123" i="9" s="1"/>
  <c r="DF123" i="9" s="1"/>
  <c r="CB123" i="9" s="1"/>
  <c r="DH123" i="9" s="1"/>
  <c r="BD123" i="9"/>
  <c r="BA123" i="9"/>
  <c r="AS123" i="9"/>
  <c r="AR123" i="9"/>
  <c r="AO123" i="9"/>
  <c r="AU123" i="9" s="1"/>
  <c r="AN123" i="9"/>
  <c r="AK123" i="9"/>
  <c r="AJ123" i="9"/>
  <c r="AE123" i="9"/>
  <c r="AD123" i="9"/>
  <c r="AC123" i="9"/>
  <c r="BI123" i="9" s="1"/>
  <c r="AB123" i="9"/>
  <c r="BH123" i="9" s="1"/>
  <c r="Y123" i="9"/>
  <c r="GO123" i="9" s="1"/>
  <c r="X123" i="9"/>
  <c r="U123" i="9"/>
  <c r="GG123" i="9" s="1"/>
  <c r="GK123" i="9" s="1"/>
  <c r="T123" i="9"/>
  <c r="AZ123" i="9" s="1"/>
  <c r="O123" i="9"/>
  <c r="N123" i="9"/>
  <c r="K123" i="9"/>
  <c r="J123" i="9"/>
  <c r="HC122" i="9"/>
  <c r="HG122" i="9" s="1"/>
  <c r="HB122" i="9"/>
  <c r="HF122" i="9" s="1"/>
  <c r="GM122" i="9"/>
  <c r="GQ122" i="9" s="1"/>
  <c r="GL122" i="9"/>
  <c r="GT122" i="9" s="1"/>
  <c r="GE122" i="9"/>
  <c r="GI122" i="9" s="1"/>
  <c r="GD122" i="9"/>
  <c r="GH122" i="9" s="1"/>
  <c r="GC122" i="9"/>
  <c r="GB122" i="9"/>
  <c r="FY122" i="9"/>
  <c r="FX122" i="9"/>
  <c r="FU122" i="9"/>
  <c r="FT122" i="9"/>
  <c r="FD122" i="9"/>
  <c r="EW122" i="9"/>
  <c r="EV122" i="9"/>
  <c r="ES122" i="9"/>
  <c r="ER122" i="9"/>
  <c r="EX122" i="9" s="1"/>
  <c r="EO122" i="9"/>
  <c r="EN122" i="9"/>
  <c r="EI122" i="9"/>
  <c r="EY122" i="9" s="1"/>
  <c r="FA122" i="9" s="1"/>
  <c r="EH122" i="9"/>
  <c r="EZ122" i="9" s="1"/>
  <c r="EG122" i="9"/>
  <c r="FM122" i="9" s="1"/>
  <c r="EF122" i="9"/>
  <c r="FL122" i="9" s="1"/>
  <c r="EC122" i="9"/>
  <c r="FI122" i="9" s="1"/>
  <c r="EB122" i="9"/>
  <c r="FH122" i="9" s="1"/>
  <c r="DY122" i="9"/>
  <c r="FE122" i="9" s="1"/>
  <c r="FO122" i="9" s="1"/>
  <c r="EK122" i="9" s="1"/>
  <c r="DX122" i="9"/>
  <c r="CZ122" i="9"/>
  <c r="CW122" i="9"/>
  <c r="CO122" i="9"/>
  <c r="CN122" i="9"/>
  <c r="CK122" i="9"/>
  <c r="CQ122" i="9" s="1"/>
  <c r="CJ122" i="9"/>
  <c r="CG122" i="9"/>
  <c r="CF122" i="9"/>
  <c r="CA122" i="9"/>
  <c r="BZ122" i="9"/>
  <c r="BY122" i="9"/>
  <c r="HE122" i="9" s="1"/>
  <c r="HI122" i="9" s="1"/>
  <c r="BX122" i="9"/>
  <c r="DD122" i="9" s="1"/>
  <c r="BU122" i="9"/>
  <c r="DA122" i="9" s="1"/>
  <c r="BT122" i="9"/>
  <c r="BQ122" i="9"/>
  <c r="GG122" i="9" s="1"/>
  <c r="BP122" i="9"/>
  <c r="CV122" i="9" s="1"/>
  <c r="AZ122" i="9"/>
  <c r="AS122" i="9"/>
  <c r="AR122" i="9"/>
  <c r="AO122" i="9"/>
  <c r="AN122" i="9"/>
  <c r="AT122" i="9" s="1"/>
  <c r="AK122" i="9"/>
  <c r="AJ122" i="9"/>
  <c r="AE122" i="9"/>
  <c r="AU122" i="9" s="1"/>
  <c r="AW122" i="9" s="1"/>
  <c r="AD122" i="9"/>
  <c r="AV122" i="9" s="1"/>
  <c r="AC122" i="9"/>
  <c r="BI122" i="9" s="1"/>
  <c r="AB122" i="9"/>
  <c r="Y122" i="9"/>
  <c r="GO122" i="9" s="1"/>
  <c r="X122" i="9"/>
  <c r="GN122" i="9" s="1"/>
  <c r="U122" i="9"/>
  <c r="BA122" i="9" s="1"/>
  <c r="T122" i="9"/>
  <c r="GF122" i="9" s="1"/>
  <c r="O122" i="9"/>
  <c r="N122" i="9"/>
  <c r="K122" i="9"/>
  <c r="J122" i="9"/>
  <c r="HG121" i="9"/>
  <c r="HC121" i="9"/>
  <c r="HB121" i="9"/>
  <c r="HF121" i="9" s="1"/>
  <c r="GQ121" i="9"/>
  <c r="GM121" i="9"/>
  <c r="GU121" i="9" s="1"/>
  <c r="GL121" i="9"/>
  <c r="GP121" i="9" s="1"/>
  <c r="GE121" i="9"/>
  <c r="GD121" i="9"/>
  <c r="GC121" i="9"/>
  <c r="GB121" i="9"/>
  <c r="FY121" i="9"/>
  <c r="FX121" i="9"/>
  <c r="FU121" i="9"/>
  <c r="FT121" i="9"/>
  <c r="FM121" i="9"/>
  <c r="EY121" i="9"/>
  <c r="EW121" i="9"/>
  <c r="EV121" i="9"/>
  <c r="ES121" i="9"/>
  <c r="ER121" i="9"/>
  <c r="EO121" i="9"/>
  <c r="EN121" i="9"/>
  <c r="EI121" i="9"/>
  <c r="FA121" i="9" s="1"/>
  <c r="EH121" i="9"/>
  <c r="EX121" i="9" s="1"/>
  <c r="EZ121" i="9" s="1"/>
  <c r="EG121" i="9"/>
  <c r="EF121" i="9"/>
  <c r="FL121" i="9" s="1"/>
  <c r="EC121" i="9"/>
  <c r="FI121" i="9" s="1"/>
  <c r="EB121" i="9"/>
  <c r="FH121" i="9" s="1"/>
  <c r="DY121" i="9"/>
  <c r="FE121" i="9" s="1"/>
  <c r="DX121" i="9"/>
  <c r="FD121" i="9" s="1"/>
  <c r="FN121" i="9" s="1"/>
  <c r="EJ121" i="9" s="1"/>
  <c r="CV121" i="9"/>
  <c r="CO121" i="9"/>
  <c r="CN121" i="9"/>
  <c r="CK121" i="9"/>
  <c r="CJ121" i="9"/>
  <c r="CP121" i="9" s="1"/>
  <c r="CG121" i="9"/>
  <c r="GI121" i="9" s="1"/>
  <c r="CF121" i="9"/>
  <c r="CA121" i="9"/>
  <c r="CQ121" i="9" s="1"/>
  <c r="CS121" i="9" s="1"/>
  <c r="BZ121" i="9"/>
  <c r="CR121" i="9" s="1"/>
  <c r="BY121" i="9"/>
  <c r="DE121" i="9" s="1"/>
  <c r="BX121" i="9"/>
  <c r="BU121" i="9"/>
  <c r="DA121" i="9" s="1"/>
  <c r="BT121" i="9"/>
  <c r="CZ121" i="9" s="1"/>
  <c r="BQ121" i="9"/>
  <c r="CW121" i="9" s="1"/>
  <c r="DG121" i="9" s="1"/>
  <c r="CC121" i="9" s="1"/>
  <c r="DI121" i="9" s="1"/>
  <c r="BP121" i="9"/>
  <c r="GF121" i="9" s="1"/>
  <c r="GJ121" i="9" s="1"/>
  <c r="BI121" i="9"/>
  <c r="AU121" i="9"/>
  <c r="AS121" i="9"/>
  <c r="AR121" i="9"/>
  <c r="AO121" i="9"/>
  <c r="AN121" i="9"/>
  <c r="AK121" i="9"/>
  <c r="AJ121" i="9"/>
  <c r="AE121" i="9"/>
  <c r="AW121" i="9" s="1"/>
  <c r="AD121" i="9"/>
  <c r="AT121" i="9" s="1"/>
  <c r="AV121" i="9" s="1"/>
  <c r="AC121" i="9"/>
  <c r="HE121" i="9" s="1"/>
  <c r="HI121" i="9" s="1"/>
  <c r="AB121" i="9"/>
  <c r="BH121" i="9" s="1"/>
  <c r="Y121" i="9"/>
  <c r="GO121" i="9" s="1"/>
  <c r="X121" i="9"/>
  <c r="U121" i="9"/>
  <c r="GG121" i="9" s="1"/>
  <c r="T121" i="9"/>
  <c r="AZ121" i="9" s="1"/>
  <c r="O121" i="9"/>
  <c r="N121" i="9"/>
  <c r="K121" i="9"/>
  <c r="J121" i="9"/>
  <c r="HF120" i="9"/>
  <c r="HE120" i="9"/>
  <c r="HI120" i="9" s="1"/>
  <c r="HC120" i="9"/>
  <c r="HG120" i="9" s="1"/>
  <c r="HB120" i="9"/>
  <c r="GP120" i="9"/>
  <c r="GO120" i="9"/>
  <c r="GM120" i="9"/>
  <c r="GU120" i="9" s="1"/>
  <c r="GL120" i="9"/>
  <c r="GT120" i="9" s="1"/>
  <c r="GE120" i="9"/>
  <c r="GI120" i="9" s="1"/>
  <c r="GD120" i="9"/>
  <c r="GC120" i="9"/>
  <c r="GB120" i="9"/>
  <c r="FY120" i="9"/>
  <c r="FX120" i="9"/>
  <c r="FU120" i="9"/>
  <c r="FT120" i="9"/>
  <c r="FL120" i="9"/>
  <c r="FI120" i="9"/>
  <c r="EX120" i="9"/>
  <c r="EW120" i="9"/>
  <c r="EV120" i="9"/>
  <c r="ES120" i="9"/>
  <c r="ER120" i="9"/>
  <c r="EO120" i="9"/>
  <c r="EN120" i="9"/>
  <c r="EI120" i="9"/>
  <c r="EH120" i="9"/>
  <c r="EZ120" i="9" s="1"/>
  <c r="EG120" i="9"/>
  <c r="FM120" i="9" s="1"/>
  <c r="EF120" i="9"/>
  <c r="EC120" i="9"/>
  <c r="EB120" i="9"/>
  <c r="FH120" i="9" s="1"/>
  <c r="DY120" i="9"/>
  <c r="FE120" i="9" s="1"/>
  <c r="FO120" i="9" s="1"/>
  <c r="EK120" i="9" s="1"/>
  <c r="DX120" i="9"/>
  <c r="FD120" i="9" s="1"/>
  <c r="FN120" i="9" s="1"/>
  <c r="FP120" i="9" s="1"/>
  <c r="DF120" i="9"/>
  <c r="CB120" i="9" s="1"/>
  <c r="DH120" i="9" s="1"/>
  <c r="DE120" i="9"/>
  <c r="CQ120" i="9"/>
  <c r="CO120" i="9"/>
  <c r="CN120" i="9"/>
  <c r="CK120" i="9"/>
  <c r="CJ120" i="9"/>
  <c r="CG120" i="9"/>
  <c r="CF120" i="9"/>
  <c r="GH120" i="9" s="1"/>
  <c r="CA120" i="9"/>
  <c r="CS120" i="9" s="1"/>
  <c r="BZ120" i="9"/>
  <c r="CP120" i="9" s="1"/>
  <c r="CR120" i="9" s="1"/>
  <c r="BY120" i="9"/>
  <c r="BX120" i="9"/>
  <c r="DD120" i="9" s="1"/>
  <c r="BU120" i="9"/>
  <c r="DA120" i="9" s="1"/>
  <c r="BT120" i="9"/>
  <c r="CZ120" i="9" s="1"/>
  <c r="BQ120" i="9"/>
  <c r="GG120" i="9" s="1"/>
  <c r="BP120" i="9"/>
  <c r="CV120" i="9" s="1"/>
  <c r="BH120" i="9"/>
  <c r="BE120" i="9"/>
  <c r="AT120" i="9"/>
  <c r="AS120" i="9"/>
  <c r="AR120" i="9"/>
  <c r="AO120" i="9"/>
  <c r="AN120" i="9"/>
  <c r="AK120" i="9"/>
  <c r="AJ120" i="9"/>
  <c r="AE120" i="9"/>
  <c r="DK120" i="9" s="1"/>
  <c r="AD120" i="9"/>
  <c r="AV120" i="9" s="1"/>
  <c r="AC120" i="9"/>
  <c r="BI120" i="9" s="1"/>
  <c r="AB120" i="9"/>
  <c r="HD120" i="9" s="1"/>
  <c r="HH120" i="9" s="1"/>
  <c r="Y120" i="9"/>
  <c r="X120" i="9"/>
  <c r="GN120" i="9" s="1"/>
  <c r="U120" i="9"/>
  <c r="BA120" i="9" s="1"/>
  <c r="T120" i="9"/>
  <c r="Q120" i="9"/>
  <c r="O120" i="9"/>
  <c r="N120" i="9"/>
  <c r="K120" i="9"/>
  <c r="J120" i="9"/>
  <c r="HD119" i="9"/>
  <c r="HH119" i="9" s="1"/>
  <c r="HC119" i="9"/>
  <c r="HG119" i="9" s="1"/>
  <c r="HB119" i="9"/>
  <c r="HF119" i="9" s="1"/>
  <c r="GN119" i="9"/>
  <c r="GM119" i="9"/>
  <c r="GU119" i="9" s="1"/>
  <c r="GL119" i="9"/>
  <c r="GT119" i="9" s="1"/>
  <c r="GE119" i="9"/>
  <c r="GI119" i="9" s="1"/>
  <c r="GD119" i="9"/>
  <c r="GH119" i="9" s="1"/>
  <c r="GC119" i="9"/>
  <c r="GB119" i="9"/>
  <c r="FY119" i="9"/>
  <c r="FX119" i="9"/>
  <c r="FU119" i="9"/>
  <c r="FT119" i="9"/>
  <c r="FH119" i="9"/>
  <c r="FE119" i="9"/>
  <c r="EW119" i="9"/>
  <c r="EV119" i="9"/>
  <c r="ES119" i="9"/>
  <c r="EY119" i="9" s="1"/>
  <c r="ER119" i="9"/>
  <c r="EO119" i="9"/>
  <c r="EN119" i="9"/>
  <c r="EI119" i="9"/>
  <c r="EH119" i="9"/>
  <c r="EG119" i="9"/>
  <c r="FM119" i="9" s="1"/>
  <c r="EF119" i="9"/>
  <c r="FL119" i="9" s="1"/>
  <c r="EC119" i="9"/>
  <c r="FI119" i="9" s="1"/>
  <c r="EB119" i="9"/>
  <c r="DY119" i="9"/>
  <c r="DX119" i="9"/>
  <c r="FD119" i="9" s="1"/>
  <c r="DD119" i="9"/>
  <c r="DA119" i="9"/>
  <c r="CP119" i="9"/>
  <c r="CO119" i="9"/>
  <c r="CN119" i="9"/>
  <c r="CK119" i="9"/>
  <c r="CJ119" i="9"/>
  <c r="CG119" i="9"/>
  <c r="CF119" i="9"/>
  <c r="CA119" i="9"/>
  <c r="DK119" i="9" s="1"/>
  <c r="BZ119" i="9"/>
  <c r="BY119" i="9"/>
  <c r="DE119" i="9" s="1"/>
  <c r="BX119" i="9"/>
  <c r="BU119" i="9"/>
  <c r="BT119" i="9"/>
  <c r="CZ119" i="9" s="1"/>
  <c r="BQ119" i="9"/>
  <c r="CW119" i="9" s="1"/>
  <c r="BP119" i="9"/>
  <c r="CV119" i="9" s="1"/>
  <c r="DF119" i="9" s="1"/>
  <c r="CB119" i="9" s="1"/>
  <c r="DH119" i="9" s="1"/>
  <c r="BD119" i="9"/>
  <c r="BA119" i="9"/>
  <c r="AS119" i="9"/>
  <c r="AR119" i="9"/>
  <c r="AO119" i="9"/>
  <c r="AU119" i="9" s="1"/>
  <c r="AN119" i="9"/>
  <c r="AK119" i="9"/>
  <c r="AJ119" i="9"/>
  <c r="AE119" i="9"/>
  <c r="AW119" i="9" s="1"/>
  <c r="AD119" i="9"/>
  <c r="AC119" i="9"/>
  <c r="BI119" i="9" s="1"/>
  <c r="AB119" i="9"/>
  <c r="BH119" i="9" s="1"/>
  <c r="Y119" i="9"/>
  <c r="GO119" i="9" s="1"/>
  <c r="X119" i="9"/>
  <c r="U119" i="9"/>
  <c r="GG119" i="9" s="1"/>
  <c r="GK119" i="9" s="1"/>
  <c r="T119" i="9"/>
  <c r="AZ119" i="9" s="1"/>
  <c r="P119" i="9"/>
  <c r="O119" i="9"/>
  <c r="N119" i="9"/>
  <c r="K119" i="9"/>
  <c r="J119" i="9"/>
  <c r="HC118" i="9"/>
  <c r="HG118" i="9" s="1"/>
  <c r="HB118" i="9"/>
  <c r="HF118" i="9" s="1"/>
  <c r="GM118" i="9"/>
  <c r="GQ118" i="9" s="1"/>
  <c r="GL118" i="9"/>
  <c r="GE118" i="9"/>
  <c r="GI118" i="9" s="1"/>
  <c r="GD118" i="9"/>
  <c r="GH118" i="9" s="1"/>
  <c r="GC118" i="9"/>
  <c r="GB118" i="9"/>
  <c r="FY118" i="9"/>
  <c r="FX118" i="9"/>
  <c r="FU118" i="9"/>
  <c r="FT118" i="9"/>
  <c r="FD118" i="9"/>
  <c r="EW118" i="9"/>
  <c r="EV118" i="9"/>
  <c r="ES118" i="9"/>
  <c r="ER118" i="9"/>
  <c r="EX118" i="9" s="1"/>
  <c r="EO118" i="9"/>
  <c r="EN118" i="9"/>
  <c r="EI118" i="9"/>
  <c r="EY118" i="9" s="1"/>
  <c r="FA118" i="9" s="1"/>
  <c r="EH118" i="9"/>
  <c r="EG118" i="9"/>
  <c r="FM118" i="9" s="1"/>
  <c r="EF118" i="9"/>
  <c r="FL118" i="9" s="1"/>
  <c r="EC118" i="9"/>
  <c r="FI118" i="9" s="1"/>
  <c r="EB118" i="9"/>
  <c r="FH118" i="9" s="1"/>
  <c r="DY118" i="9"/>
  <c r="FE118" i="9" s="1"/>
  <c r="DX118" i="9"/>
  <c r="DJ118" i="9"/>
  <c r="CZ118" i="9"/>
  <c r="CW118" i="9"/>
  <c r="CO118" i="9"/>
  <c r="CN118" i="9"/>
  <c r="CK118" i="9"/>
  <c r="CQ118" i="9" s="1"/>
  <c r="CJ118" i="9"/>
  <c r="CG118" i="9"/>
  <c r="CF118" i="9"/>
  <c r="CA118" i="9"/>
  <c r="CS118" i="9" s="1"/>
  <c r="BZ118" i="9"/>
  <c r="BY118" i="9"/>
  <c r="HE118" i="9" s="1"/>
  <c r="HI118" i="9" s="1"/>
  <c r="BX118" i="9"/>
  <c r="DD118" i="9" s="1"/>
  <c r="BU118" i="9"/>
  <c r="DA118" i="9" s="1"/>
  <c r="BT118" i="9"/>
  <c r="BQ118" i="9"/>
  <c r="GG118" i="9" s="1"/>
  <c r="BP118" i="9"/>
  <c r="CV118" i="9" s="1"/>
  <c r="AZ118" i="9"/>
  <c r="AS118" i="9"/>
  <c r="AR118" i="9"/>
  <c r="AO118" i="9"/>
  <c r="AN118" i="9"/>
  <c r="AT118" i="9" s="1"/>
  <c r="AK118" i="9"/>
  <c r="AJ118" i="9"/>
  <c r="AE118" i="9"/>
  <c r="AU118" i="9" s="1"/>
  <c r="AW118" i="9" s="1"/>
  <c r="AD118" i="9"/>
  <c r="AC118" i="9"/>
  <c r="BI118" i="9" s="1"/>
  <c r="AB118" i="9"/>
  <c r="Y118" i="9"/>
  <c r="GO118" i="9" s="1"/>
  <c r="X118" i="9"/>
  <c r="GN118" i="9" s="1"/>
  <c r="U118" i="9"/>
  <c r="BA118" i="9" s="1"/>
  <c r="T118" i="9"/>
  <c r="GF118" i="9" s="1"/>
  <c r="GJ118" i="9" s="1"/>
  <c r="O118" i="9"/>
  <c r="N118" i="9"/>
  <c r="K118" i="9"/>
  <c r="J118" i="9"/>
  <c r="HG117" i="9"/>
  <c r="HC117" i="9"/>
  <c r="HB117" i="9"/>
  <c r="HF117" i="9" s="1"/>
  <c r="GQ117" i="9"/>
  <c r="GM117" i="9"/>
  <c r="GU117" i="9" s="1"/>
  <c r="GY117" i="9" s="1"/>
  <c r="GL117" i="9"/>
  <c r="GJ117" i="9"/>
  <c r="GE117" i="9"/>
  <c r="GD117" i="9"/>
  <c r="GC117" i="9"/>
  <c r="GB117" i="9"/>
  <c r="FY117" i="9"/>
  <c r="FX117" i="9"/>
  <c r="FU117" i="9"/>
  <c r="FT117" i="9"/>
  <c r="FM117" i="9"/>
  <c r="EY117" i="9"/>
  <c r="EW117" i="9"/>
  <c r="EV117" i="9"/>
  <c r="ES117" i="9"/>
  <c r="ER117" i="9"/>
  <c r="EO117" i="9"/>
  <c r="EN117" i="9"/>
  <c r="EI117" i="9"/>
  <c r="FA117" i="9" s="1"/>
  <c r="EH117" i="9"/>
  <c r="EG117" i="9"/>
  <c r="EF117" i="9"/>
  <c r="FL117" i="9" s="1"/>
  <c r="EC117" i="9"/>
  <c r="FI117" i="9" s="1"/>
  <c r="EB117" i="9"/>
  <c r="FH117" i="9" s="1"/>
  <c r="DY117" i="9"/>
  <c r="FE117" i="9" s="1"/>
  <c r="FO117" i="9" s="1"/>
  <c r="DX117" i="9"/>
  <c r="FD117" i="9" s="1"/>
  <c r="FN117" i="9" s="1"/>
  <c r="EJ117" i="9" s="1"/>
  <c r="CV117" i="9"/>
  <c r="CO117" i="9"/>
  <c r="CN117" i="9"/>
  <c r="CK117" i="9"/>
  <c r="CJ117" i="9"/>
  <c r="CP117" i="9" s="1"/>
  <c r="CG117" i="9"/>
  <c r="GI117" i="9" s="1"/>
  <c r="CF117" i="9"/>
  <c r="CA117" i="9"/>
  <c r="CQ117" i="9" s="1"/>
  <c r="CS117" i="9" s="1"/>
  <c r="BZ117" i="9"/>
  <c r="CR117" i="9" s="1"/>
  <c r="BY117" i="9"/>
  <c r="DE117" i="9" s="1"/>
  <c r="BX117" i="9"/>
  <c r="BU117" i="9"/>
  <c r="DA117" i="9" s="1"/>
  <c r="BT117" i="9"/>
  <c r="CZ117" i="9" s="1"/>
  <c r="BQ117" i="9"/>
  <c r="CW117" i="9" s="1"/>
  <c r="BP117" i="9"/>
  <c r="GF117" i="9" s="1"/>
  <c r="BI117" i="9"/>
  <c r="AU117" i="9"/>
  <c r="AS117" i="9"/>
  <c r="AR117" i="9"/>
  <c r="AO117" i="9"/>
  <c r="AN117" i="9"/>
  <c r="AK117" i="9"/>
  <c r="AJ117" i="9"/>
  <c r="AE117" i="9"/>
  <c r="AW117" i="9" s="1"/>
  <c r="AD117" i="9"/>
  <c r="AC117" i="9"/>
  <c r="HE117" i="9" s="1"/>
  <c r="HI117" i="9" s="1"/>
  <c r="AB117" i="9"/>
  <c r="BH117" i="9" s="1"/>
  <c r="Y117" i="9"/>
  <c r="GO117" i="9" s="1"/>
  <c r="X117" i="9"/>
  <c r="U117" i="9"/>
  <c r="GG117" i="9" s="1"/>
  <c r="T117" i="9"/>
  <c r="AZ117" i="9" s="1"/>
  <c r="O117" i="9"/>
  <c r="N117" i="9"/>
  <c r="K117" i="9"/>
  <c r="J117" i="9"/>
  <c r="HF116" i="9"/>
  <c r="HE116" i="9"/>
  <c r="HI116" i="9" s="1"/>
  <c r="HC116" i="9"/>
  <c r="HG116" i="9" s="1"/>
  <c r="HB116" i="9"/>
  <c r="GP116" i="9"/>
  <c r="GO116" i="9"/>
  <c r="GW116" i="9" s="1"/>
  <c r="GM116" i="9"/>
  <c r="GU116" i="9" s="1"/>
  <c r="GL116" i="9"/>
  <c r="GT116" i="9" s="1"/>
  <c r="GE116" i="9"/>
  <c r="GI116" i="9" s="1"/>
  <c r="GD116" i="9"/>
  <c r="GC116" i="9"/>
  <c r="GB116" i="9"/>
  <c r="FY116" i="9"/>
  <c r="FX116" i="9"/>
  <c r="FU116" i="9"/>
  <c r="FT116" i="9"/>
  <c r="FL116" i="9"/>
  <c r="FI116" i="9"/>
  <c r="EX116" i="9"/>
  <c r="EW116" i="9"/>
  <c r="EV116" i="9"/>
  <c r="ES116" i="9"/>
  <c r="ER116" i="9"/>
  <c r="EO116" i="9"/>
  <c r="EN116" i="9"/>
  <c r="EI116" i="9"/>
  <c r="EH116" i="9"/>
  <c r="EG116" i="9"/>
  <c r="FM116" i="9" s="1"/>
  <c r="EF116" i="9"/>
  <c r="EC116" i="9"/>
  <c r="EB116" i="9"/>
  <c r="FH116" i="9" s="1"/>
  <c r="DY116" i="9"/>
  <c r="FE116" i="9" s="1"/>
  <c r="DX116" i="9"/>
  <c r="FD116" i="9" s="1"/>
  <c r="FN116" i="9" s="1"/>
  <c r="FP116" i="9" s="1"/>
  <c r="DE116" i="9"/>
  <c r="CQ116" i="9"/>
  <c r="CO116" i="9"/>
  <c r="CN116" i="9"/>
  <c r="CK116" i="9"/>
  <c r="CJ116" i="9"/>
  <c r="CG116" i="9"/>
  <c r="CF116" i="9"/>
  <c r="GH116" i="9" s="1"/>
  <c r="GX116" i="9" s="1"/>
  <c r="CA116" i="9"/>
  <c r="CS116" i="9" s="1"/>
  <c r="BZ116" i="9"/>
  <c r="BY116" i="9"/>
  <c r="BX116" i="9"/>
  <c r="DD116" i="9" s="1"/>
  <c r="BU116" i="9"/>
  <c r="DA116" i="9" s="1"/>
  <c r="BT116" i="9"/>
  <c r="CZ116" i="9" s="1"/>
  <c r="BQ116" i="9"/>
  <c r="GG116" i="9" s="1"/>
  <c r="BP116" i="9"/>
  <c r="CV116" i="9" s="1"/>
  <c r="DF116" i="9" s="1"/>
  <c r="CB116" i="9" s="1"/>
  <c r="DH116" i="9" s="1"/>
  <c r="BH116" i="9"/>
  <c r="BE116" i="9"/>
  <c r="AT116" i="9"/>
  <c r="AS116" i="9"/>
  <c r="AR116" i="9"/>
  <c r="AO116" i="9"/>
  <c r="AN116" i="9"/>
  <c r="AK116" i="9"/>
  <c r="AJ116" i="9"/>
  <c r="AE116" i="9"/>
  <c r="DK116" i="9" s="1"/>
  <c r="AD116" i="9"/>
  <c r="AC116" i="9"/>
  <c r="BI116" i="9" s="1"/>
  <c r="AB116" i="9"/>
  <c r="HD116" i="9" s="1"/>
  <c r="HH116" i="9" s="1"/>
  <c r="Y116" i="9"/>
  <c r="X116" i="9"/>
  <c r="GN116" i="9" s="1"/>
  <c r="U116" i="9"/>
  <c r="BA116" i="9" s="1"/>
  <c r="T116" i="9"/>
  <c r="Q116" i="9"/>
  <c r="O116" i="9"/>
  <c r="N116" i="9"/>
  <c r="K116" i="9"/>
  <c r="J116" i="9"/>
  <c r="HD115" i="9"/>
  <c r="HH115" i="9" s="1"/>
  <c r="HC115" i="9"/>
  <c r="HG115" i="9" s="1"/>
  <c r="HB115" i="9"/>
  <c r="HF115" i="9" s="1"/>
  <c r="GN115" i="9"/>
  <c r="GM115" i="9"/>
  <c r="GU115" i="9" s="1"/>
  <c r="GL115" i="9"/>
  <c r="GT115" i="9" s="1"/>
  <c r="GF115" i="9"/>
  <c r="GE115" i="9"/>
  <c r="GI115" i="9" s="1"/>
  <c r="GD115" i="9"/>
  <c r="GH115" i="9" s="1"/>
  <c r="GC115" i="9"/>
  <c r="GB115" i="9"/>
  <c r="FY115" i="9"/>
  <c r="FX115" i="9"/>
  <c r="FU115" i="9"/>
  <c r="FT115" i="9"/>
  <c r="P115" i="9" s="1"/>
  <c r="FH115" i="9"/>
  <c r="FE115" i="9"/>
  <c r="EW115" i="9"/>
  <c r="EV115" i="9"/>
  <c r="ES115" i="9"/>
  <c r="EY115" i="9" s="1"/>
  <c r="ER115" i="9"/>
  <c r="EO115" i="9"/>
  <c r="EN115" i="9"/>
  <c r="EI115" i="9"/>
  <c r="FA115" i="9" s="1"/>
  <c r="EH115" i="9"/>
  <c r="EG115" i="9"/>
  <c r="FM115" i="9" s="1"/>
  <c r="EF115" i="9"/>
  <c r="FL115" i="9" s="1"/>
  <c r="EC115" i="9"/>
  <c r="FI115" i="9" s="1"/>
  <c r="EB115" i="9"/>
  <c r="DY115" i="9"/>
  <c r="DX115" i="9"/>
  <c r="FD115" i="9" s="1"/>
  <c r="FN115" i="9" s="1"/>
  <c r="EJ115" i="9" s="1"/>
  <c r="DD115" i="9"/>
  <c r="DA115" i="9"/>
  <c r="CP115" i="9"/>
  <c r="CO115" i="9"/>
  <c r="CN115" i="9"/>
  <c r="CK115" i="9"/>
  <c r="CJ115" i="9"/>
  <c r="CG115" i="9"/>
  <c r="CF115" i="9"/>
  <c r="CA115" i="9"/>
  <c r="DK115" i="9" s="1"/>
  <c r="BZ115" i="9"/>
  <c r="CR115" i="9" s="1"/>
  <c r="BY115" i="9"/>
  <c r="DE115" i="9" s="1"/>
  <c r="BX115" i="9"/>
  <c r="BU115" i="9"/>
  <c r="BT115" i="9"/>
  <c r="CZ115" i="9" s="1"/>
  <c r="BQ115" i="9"/>
  <c r="CW115" i="9" s="1"/>
  <c r="DG115" i="9" s="1"/>
  <c r="CC115" i="9" s="1"/>
  <c r="DI115" i="9" s="1"/>
  <c r="BP115" i="9"/>
  <c r="CV115" i="9" s="1"/>
  <c r="BD115" i="9"/>
  <c r="BA115" i="9"/>
  <c r="AS115" i="9"/>
  <c r="AR115" i="9"/>
  <c r="AO115" i="9"/>
  <c r="AU115" i="9" s="1"/>
  <c r="AN115" i="9"/>
  <c r="AK115" i="9"/>
  <c r="AJ115" i="9"/>
  <c r="AE115" i="9"/>
  <c r="AD115" i="9"/>
  <c r="AC115" i="9"/>
  <c r="BI115" i="9" s="1"/>
  <c r="AB115" i="9"/>
  <c r="BH115" i="9" s="1"/>
  <c r="Y115" i="9"/>
  <c r="GO115" i="9" s="1"/>
  <c r="X115" i="9"/>
  <c r="U115" i="9"/>
  <c r="GG115" i="9" s="1"/>
  <c r="GK115" i="9" s="1"/>
  <c r="T115" i="9"/>
  <c r="AZ115" i="9" s="1"/>
  <c r="O115" i="9"/>
  <c r="N115" i="9"/>
  <c r="K115" i="9"/>
  <c r="J115" i="9"/>
  <c r="HC114" i="9"/>
  <c r="HG114" i="9" s="1"/>
  <c r="HB114" i="9"/>
  <c r="HF114" i="9" s="1"/>
  <c r="GM114" i="9"/>
  <c r="GQ114" i="9" s="1"/>
  <c r="GL114" i="9"/>
  <c r="GE114" i="9"/>
  <c r="GI114" i="9" s="1"/>
  <c r="GD114" i="9"/>
  <c r="GH114" i="9" s="1"/>
  <c r="GC114" i="9"/>
  <c r="GB114" i="9"/>
  <c r="FY114" i="9"/>
  <c r="FX114" i="9"/>
  <c r="FU114" i="9"/>
  <c r="FT114" i="9"/>
  <c r="FE114" i="9"/>
  <c r="FD114" i="9"/>
  <c r="EW114" i="9"/>
  <c r="EV114" i="9"/>
  <c r="ES114" i="9"/>
  <c r="ER114" i="9"/>
  <c r="EX114" i="9" s="1"/>
  <c r="EO114" i="9"/>
  <c r="EN114" i="9"/>
  <c r="EI114" i="9"/>
  <c r="EY114" i="9" s="1"/>
  <c r="FA114" i="9" s="1"/>
  <c r="EH114" i="9"/>
  <c r="EG114" i="9"/>
  <c r="FM114" i="9" s="1"/>
  <c r="EF114" i="9"/>
  <c r="FL114" i="9" s="1"/>
  <c r="EC114" i="9"/>
  <c r="FI114" i="9" s="1"/>
  <c r="FO114" i="9" s="1"/>
  <c r="EK114" i="9" s="1"/>
  <c r="EB114" i="9"/>
  <c r="FH114" i="9" s="1"/>
  <c r="DY114" i="9"/>
  <c r="DX114" i="9"/>
  <c r="DA114" i="9"/>
  <c r="CZ114" i="9"/>
  <c r="CW114" i="9"/>
  <c r="CO114" i="9"/>
  <c r="CN114" i="9"/>
  <c r="CK114" i="9"/>
  <c r="CQ114" i="9" s="1"/>
  <c r="CJ114" i="9"/>
  <c r="CG114" i="9"/>
  <c r="CF114" i="9"/>
  <c r="CA114" i="9"/>
  <c r="BZ114" i="9"/>
  <c r="BY114" i="9"/>
  <c r="HE114" i="9" s="1"/>
  <c r="HI114" i="9" s="1"/>
  <c r="BX114" i="9"/>
  <c r="DD114" i="9" s="1"/>
  <c r="BU114" i="9"/>
  <c r="BT114" i="9"/>
  <c r="BQ114" i="9"/>
  <c r="GG114" i="9" s="1"/>
  <c r="GK114" i="9" s="1"/>
  <c r="BP114" i="9"/>
  <c r="CV114" i="9" s="1"/>
  <c r="BA114" i="9"/>
  <c r="AZ114" i="9"/>
  <c r="AS114" i="9"/>
  <c r="AR114" i="9"/>
  <c r="AO114" i="9"/>
  <c r="AN114" i="9"/>
  <c r="AT114" i="9" s="1"/>
  <c r="AK114" i="9"/>
  <c r="AJ114" i="9"/>
  <c r="AE114" i="9"/>
  <c r="AU114" i="9" s="1"/>
  <c r="AW114" i="9" s="1"/>
  <c r="AD114" i="9"/>
  <c r="AV114" i="9" s="1"/>
  <c r="AC114" i="9"/>
  <c r="BI114" i="9" s="1"/>
  <c r="AB114" i="9"/>
  <c r="Y114" i="9"/>
  <c r="GO114" i="9" s="1"/>
  <c r="X114" i="9"/>
  <c r="GN114" i="9" s="1"/>
  <c r="U114" i="9"/>
  <c r="T114" i="9"/>
  <c r="GF114" i="9" s="1"/>
  <c r="O114" i="9"/>
  <c r="N114" i="9"/>
  <c r="K114" i="9"/>
  <c r="J114" i="9"/>
  <c r="HG113" i="9"/>
  <c r="HC113" i="9"/>
  <c r="HB113" i="9"/>
  <c r="HF113" i="9" s="1"/>
  <c r="GQ113" i="9"/>
  <c r="GM113" i="9"/>
  <c r="GU113" i="9" s="1"/>
  <c r="GY113" i="9" s="1"/>
  <c r="GL113" i="9"/>
  <c r="GP113" i="9" s="1"/>
  <c r="GE113" i="9"/>
  <c r="GD113" i="9"/>
  <c r="GC113" i="9"/>
  <c r="GB113" i="9"/>
  <c r="FY113" i="9"/>
  <c r="FX113" i="9"/>
  <c r="FU113" i="9"/>
  <c r="FT113" i="9"/>
  <c r="FM113" i="9"/>
  <c r="EY113" i="9"/>
  <c r="FA113" i="9" s="1"/>
  <c r="EW113" i="9"/>
  <c r="EV113" i="9"/>
  <c r="ES113" i="9"/>
  <c r="ER113" i="9"/>
  <c r="EO113" i="9"/>
  <c r="EN113" i="9"/>
  <c r="EI113" i="9"/>
  <c r="EH113" i="9"/>
  <c r="EX113" i="9" s="1"/>
  <c r="EZ113" i="9" s="1"/>
  <c r="EG113" i="9"/>
  <c r="EF113" i="9"/>
  <c r="FL113" i="9" s="1"/>
  <c r="EC113" i="9"/>
  <c r="FI113" i="9" s="1"/>
  <c r="EB113" i="9"/>
  <c r="FH113" i="9" s="1"/>
  <c r="DY113" i="9"/>
  <c r="FE113" i="9" s="1"/>
  <c r="DX113" i="9"/>
  <c r="FD113" i="9" s="1"/>
  <c r="CW113" i="9"/>
  <c r="CV113" i="9"/>
  <c r="CO113" i="9"/>
  <c r="CN113" i="9"/>
  <c r="CK113" i="9"/>
  <c r="CJ113" i="9"/>
  <c r="CP113" i="9" s="1"/>
  <c r="CG113" i="9"/>
  <c r="GI113" i="9" s="1"/>
  <c r="CF113" i="9"/>
  <c r="CA113" i="9"/>
  <c r="CQ113" i="9" s="1"/>
  <c r="CS113" i="9" s="1"/>
  <c r="BZ113" i="9"/>
  <c r="CR113" i="9" s="1"/>
  <c r="BY113" i="9"/>
  <c r="DE113" i="9" s="1"/>
  <c r="BX113" i="9"/>
  <c r="BU113" i="9"/>
  <c r="DA113" i="9" s="1"/>
  <c r="BT113" i="9"/>
  <c r="CZ113" i="9" s="1"/>
  <c r="BQ113" i="9"/>
  <c r="BP113" i="9"/>
  <c r="GF113" i="9" s="1"/>
  <c r="BI113" i="9"/>
  <c r="AU113" i="9"/>
  <c r="AW113" i="9" s="1"/>
  <c r="AS113" i="9"/>
  <c r="AR113" i="9"/>
  <c r="AO113" i="9"/>
  <c r="AN113" i="9"/>
  <c r="AK113" i="9"/>
  <c r="AJ113" i="9"/>
  <c r="AE113" i="9"/>
  <c r="AD113" i="9"/>
  <c r="AC113" i="9"/>
  <c r="HE113" i="9" s="1"/>
  <c r="HI113" i="9" s="1"/>
  <c r="AB113" i="9"/>
  <c r="BH113" i="9" s="1"/>
  <c r="Y113" i="9"/>
  <c r="GO113" i="9" s="1"/>
  <c r="X113" i="9"/>
  <c r="U113" i="9"/>
  <c r="GG113" i="9" s="1"/>
  <c r="T113" i="9"/>
  <c r="AZ113" i="9" s="1"/>
  <c r="O113" i="9"/>
  <c r="N113" i="9"/>
  <c r="K113" i="9"/>
  <c r="J113" i="9"/>
  <c r="HG112" i="9"/>
  <c r="HF112" i="9"/>
  <c r="HE112" i="9"/>
  <c r="HI112" i="9" s="1"/>
  <c r="HC112" i="9"/>
  <c r="HB112" i="9"/>
  <c r="GP112" i="9"/>
  <c r="GO112" i="9"/>
  <c r="GM112" i="9"/>
  <c r="GU112" i="9" s="1"/>
  <c r="GL112" i="9"/>
  <c r="GT112" i="9" s="1"/>
  <c r="GX112" i="9" s="1"/>
  <c r="GE112" i="9"/>
  <c r="GD112" i="9"/>
  <c r="GC112" i="9"/>
  <c r="GB112" i="9"/>
  <c r="FY112" i="9"/>
  <c r="FX112" i="9"/>
  <c r="FU112" i="9"/>
  <c r="FT112" i="9"/>
  <c r="FM112" i="9"/>
  <c r="FL112" i="9"/>
  <c r="FI112" i="9"/>
  <c r="EX112" i="9"/>
  <c r="EW112" i="9"/>
  <c r="EV112" i="9"/>
  <c r="ES112" i="9"/>
  <c r="ER112" i="9"/>
  <c r="EO112" i="9"/>
  <c r="EN112" i="9"/>
  <c r="EI112" i="9"/>
  <c r="EH112" i="9"/>
  <c r="EZ112" i="9" s="1"/>
  <c r="EG112" i="9"/>
  <c r="EF112" i="9"/>
  <c r="EC112" i="9"/>
  <c r="EB112" i="9"/>
  <c r="FH112" i="9" s="1"/>
  <c r="DY112" i="9"/>
  <c r="FE112" i="9" s="1"/>
  <c r="FO112" i="9" s="1"/>
  <c r="EK112" i="9" s="1"/>
  <c r="DX112" i="9"/>
  <c r="FD112" i="9" s="1"/>
  <c r="DE112" i="9"/>
  <c r="CQ112" i="9"/>
  <c r="CS112" i="9" s="1"/>
  <c r="CO112" i="9"/>
  <c r="CN112" i="9"/>
  <c r="CK112" i="9"/>
  <c r="CJ112" i="9"/>
  <c r="CG112" i="9"/>
  <c r="CF112" i="9"/>
  <c r="GH112" i="9" s="1"/>
  <c r="CA112" i="9"/>
  <c r="BZ112" i="9"/>
  <c r="BY112" i="9"/>
  <c r="BX112" i="9"/>
  <c r="DD112" i="9" s="1"/>
  <c r="BU112" i="9"/>
  <c r="DA112" i="9" s="1"/>
  <c r="BT112" i="9"/>
  <c r="CZ112" i="9" s="1"/>
  <c r="BQ112" i="9"/>
  <c r="GG112" i="9" s="1"/>
  <c r="BP112" i="9"/>
  <c r="CV112" i="9" s="1"/>
  <c r="DF112" i="9" s="1"/>
  <c r="CB112" i="9" s="1"/>
  <c r="DH112" i="9" s="1"/>
  <c r="BI112" i="9"/>
  <c r="BH112" i="9"/>
  <c r="BE112" i="9"/>
  <c r="AT112" i="9"/>
  <c r="AS112" i="9"/>
  <c r="AR112" i="9"/>
  <c r="AO112" i="9"/>
  <c r="GQ112" i="9" s="1"/>
  <c r="AN112" i="9"/>
  <c r="AK112" i="9"/>
  <c r="GI112" i="9" s="1"/>
  <c r="AJ112" i="9"/>
  <c r="AE112" i="9"/>
  <c r="DK112" i="9" s="1"/>
  <c r="AD112" i="9"/>
  <c r="AC112" i="9"/>
  <c r="AB112" i="9"/>
  <c r="HD112" i="9" s="1"/>
  <c r="HH112" i="9" s="1"/>
  <c r="Y112" i="9"/>
  <c r="X112" i="9"/>
  <c r="GN112" i="9" s="1"/>
  <c r="U112" i="9"/>
  <c r="BA112" i="9" s="1"/>
  <c r="BK112" i="9" s="1"/>
  <c r="AG112" i="9" s="1"/>
  <c r="T112" i="9"/>
  <c r="Q112" i="9"/>
  <c r="O112" i="9"/>
  <c r="N112" i="9"/>
  <c r="K112" i="9"/>
  <c r="J112" i="9"/>
  <c r="HD111" i="9"/>
  <c r="HH111" i="9" s="1"/>
  <c r="HC111" i="9"/>
  <c r="HG111" i="9" s="1"/>
  <c r="HB111" i="9"/>
  <c r="HF111" i="9" s="1"/>
  <c r="GN111" i="9"/>
  <c r="GM111" i="9"/>
  <c r="GU111" i="9" s="1"/>
  <c r="GL111" i="9"/>
  <c r="GT111" i="9" s="1"/>
  <c r="GF111" i="9"/>
  <c r="GJ111" i="9" s="1"/>
  <c r="GE111" i="9"/>
  <c r="GI111" i="9" s="1"/>
  <c r="GD111" i="9"/>
  <c r="GH111" i="9" s="1"/>
  <c r="GC111" i="9"/>
  <c r="GB111" i="9"/>
  <c r="FY111" i="9"/>
  <c r="FX111" i="9"/>
  <c r="FU111" i="9"/>
  <c r="FT111" i="9"/>
  <c r="FI111" i="9"/>
  <c r="FH111" i="9"/>
  <c r="FE111" i="9"/>
  <c r="FO111" i="9" s="1"/>
  <c r="EW111" i="9"/>
  <c r="EV111" i="9"/>
  <c r="ES111" i="9"/>
  <c r="EY111" i="9" s="1"/>
  <c r="ER111" i="9"/>
  <c r="EO111" i="9"/>
  <c r="EN111" i="9"/>
  <c r="EI111" i="9"/>
  <c r="FA111" i="9" s="1"/>
  <c r="EH111" i="9"/>
  <c r="EG111" i="9"/>
  <c r="FM111" i="9" s="1"/>
  <c r="EF111" i="9"/>
  <c r="FL111" i="9" s="1"/>
  <c r="EC111" i="9"/>
  <c r="EB111" i="9"/>
  <c r="DY111" i="9"/>
  <c r="DX111" i="9"/>
  <c r="FD111" i="9" s="1"/>
  <c r="DE111" i="9"/>
  <c r="DD111" i="9"/>
  <c r="DA111" i="9"/>
  <c r="CP111" i="9"/>
  <c r="CO111" i="9"/>
  <c r="CN111" i="9"/>
  <c r="CK111" i="9"/>
  <c r="CJ111" i="9"/>
  <c r="CG111" i="9"/>
  <c r="CF111" i="9"/>
  <c r="CA111" i="9"/>
  <c r="DK111" i="9" s="1"/>
  <c r="BZ111" i="9"/>
  <c r="CR111" i="9" s="1"/>
  <c r="BY111" i="9"/>
  <c r="BX111" i="9"/>
  <c r="BU111" i="9"/>
  <c r="BT111" i="9"/>
  <c r="CZ111" i="9" s="1"/>
  <c r="BQ111" i="9"/>
  <c r="CW111" i="9" s="1"/>
  <c r="DG111" i="9" s="1"/>
  <c r="CC111" i="9" s="1"/>
  <c r="DI111" i="9" s="1"/>
  <c r="BP111" i="9"/>
  <c r="CV111" i="9" s="1"/>
  <c r="DF111" i="9" s="1"/>
  <c r="CB111" i="9" s="1"/>
  <c r="DH111" i="9" s="1"/>
  <c r="BE111" i="9"/>
  <c r="BD111" i="9"/>
  <c r="BA111" i="9"/>
  <c r="AS111" i="9"/>
  <c r="AR111" i="9"/>
  <c r="AO111" i="9"/>
  <c r="AU111" i="9" s="1"/>
  <c r="AN111" i="9"/>
  <c r="AK111" i="9"/>
  <c r="AJ111" i="9"/>
  <c r="AE111" i="9"/>
  <c r="AW111" i="9" s="1"/>
  <c r="AD111" i="9"/>
  <c r="AC111" i="9"/>
  <c r="BI111" i="9" s="1"/>
  <c r="AB111" i="9"/>
  <c r="BH111" i="9" s="1"/>
  <c r="Y111" i="9"/>
  <c r="GO111" i="9" s="1"/>
  <c r="X111" i="9"/>
  <c r="U111" i="9"/>
  <c r="GG111" i="9" s="1"/>
  <c r="GK111" i="9" s="1"/>
  <c r="T111" i="9"/>
  <c r="AZ111" i="9" s="1"/>
  <c r="P111" i="9"/>
  <c r="O111" i="9"/>
  <c r="N111" i="9"/>
  <c r="K111" i="9"/>
  <c r="J111" i="9"/>
  <c r="HC110" i="9"/>
  <c r="HG110" i="9" s="1"/>
  <c r="HB110" i="9"/>
  <c r="HF110" i="9" s="1"/>
  <c r="GM110" i="9"/>
  <c r="GQ110" i="9" s="1"/>
  <c r="GL110" i="9"/>
  <c r="GE110" i="9"/>
  <c r="GI110" i="9" s="1"/>
  <c r="GD110" i="9"/>
  <c r="GH110" i="9" s="1"/>
  <c r="GC110" i="9"/>
  <c r="GB110" i="9"/>
  <c r="FY110" i="9"/>
  <c r="FX110" i="9"/>
  <c r="FU110" i="9"/>
  <c r="FT110" i="9"/>
  <c r="FE110" i="9"/>
  <c r="FD110" i="9"/>
  <c r="EW110" i="9"/>
  <c r="EV110" i="9"/>
  <c r="ES110" i="9"/>
  <c r="ER110" i="9"/>
  <c r="EX110" i="9" s="1"/>
  <c r="EO110" i="9"/>
  <c r="EN110" i="9"/>
  <c r="EI110" i="9"/>
  <c r="EY110" i="9" s="1"/>
  <c r="FA110" i="9" s="1"/>
  <c r="EH110" i="9"/>
  <c r="EZ110" i="9" s="1"/>
  <c r="EG110" i="9"/>
  <c r="FM110" i="9" s="1"/>
  <c r="EF110" i="9"/>
  <c r="FL110" i="9" s="1"/>
  <c r="EC110" i="9"/>
  <c r="FI110" i="9" s="1"/>
  <c r="FO110" i="9" s="1"/>
  <c r="EK110" i="9" s="1"/>
  <c r="EB110" i="9"/>
  <c r="FH110" i="9" s="1"/>
  <c r="DY110" i="9"/>
  <c r="DX110" i="9"/>
  <c r="DA110" i="9"/>
  <c r="CZ110" i="9"/>
  <c r="CW110" i="9"/>
  <c r="CO110" i="9"/>
  <c r="CN110" i="9"/>
  <c r="CK110" i="9"/>
  <c r="CQ110" i="9" s="1"/>
  <c r="CJ110" i="9"/>
  <c r="CG110" i="9"/>
  <c r="CF110" i="9"/>
  <c r="CA110" i="9"/>
  <c r="BZ110" i="9"/>
  <c r="BY110" i="9"/>
  <c r="HE110" i="9" s="1"/>
  <c r="HI110" i="9" s="1"/>
  <c r="BX110" i="9"/>
  <c r="DD110" i="9" s="1"/>
  <c r="BU110" i="9"/>
  <c r="BT110" i="9"/>
  <c r="BQ110" i="9"/>
  <c r="GG110" i="9" s="1"/>
  <c r="GK110" i="9" s="1"/>
  <c r="BP110" i="9"/>
  <c r="CV110" i="9" s="1"/>
  <c r="BA110" i="9"/>
  <c r="AZ110" i="9"/>
  <c r="AS110" i="9"/>
  <c r="AR110" i="9"/>
  <c r="AO110" i="9"/>
  <c r="AN110" i="9"/>
  <c r="AT110" i="9" s="1"/>
  <c r="AK110" i="9"/>
  <c r="AJ110" i="9"/>
  <c r="AE110" i="9"/>
  <c r="AU110" i="9" s="1"/>
  <c r="AW110" i="9" s="1"/>
  <c r="AD110" i="9"/>
  <c r="AC110" i="9"/>
  <c r="BI110" i="9" s="1"/>
  <c r="AB110" i="9"/>
  <c r="Y110" i="9"/>
  <c r="GO110" i="9" s="1"/>
  <c r="X110" i="9"/>
  <c r="GN110" i="9" s="1"/>
  <c r="U110" i="9"/>
  <c r="T110" i="9"/>
  <c r="GF110" i="9" s="1"/>
  <c r="GJ110" i="9" s="1"/>
  <c r="O110" i="9"/>
  <c r="N110" i="9"/>
  <c r="K110" i="9"/>
  <c r="J110" i="9"/>
  <c r="HG109" i="9"/>
  <c r="HC109" i="9"/>
  <c r="HB109" i="9"/>
  <c r="HF109" i="9" s="1"/>
  <c r="GQ109" i="9"/>
  <c r="GM109" i="9"/>
  <c r="GU109" i="9" s="1"/>
  <c r="GY109" i="9" s="1"/>
  <c r="GL109" i="9"/>
  <c r="GE109" i="9"/>
  <c r="GD109" i="9"/>
  <c r="GC109" i="9"/>
  <c r="GB109" i="9"/>
  <c r="FY109" i="9"/>
  <c r="FX109" i="9"/>
  <c r="FU109" i="9"/>
  <c r="FT109" i="9"/>
  <c r="FM109" i="9"/>
  <c r="EY109" i="9"/>
  <c r="FA109" i="9" s="1"/>
  <c r="EW109" i="9"/>
  <c r="EV109" i="9"/>
  <c r="ES109" i="9"/>
  <c r="ER109" i="9"/>
  <c r="EO109" i="9"/>
  <c r="EN109" i="9"/>
  <c r="EI109" i="9"/>
  <c r="EH109" i="9"/>
  <c r="EG109" i="9"/>
  <c r="EF109" i="9"/>
  <c r="FL109" i="9" s="1"/>
  <c r="EC109" i="9"/>
  <c r="FI109" i="9" s="1"/>
  <c r="EB109" i="9"/>
  <c r="FH109" i="9" s="1"/>
  <c r="DY109" i="9"/>
  <c r="FE109" i="9" s="1"/>
  <c r="FO109" i="9" s="1"/>
  <c r="DX109" i="9"/>
  <c r="FD109" i="9" s="1"/>
  <c r="FN109" i="9" s="1"/>
  <c r="EJ109" i="9" s="1"/>
  <c r="CW109" i="9"/>
  <c r="CV109" i="9"/>
  <c r="CO109" i="9"/>
  <c r="CN109" i="9"/>
  <c r="CK109" i="9"/>
  <c r="CJ109" i="9"/>
  <c r="CP109" i="9" s="1"/>
  <c r="CG109" i="9"/>
  <c r="GI109" i="9" s="1"/>
  <c r="CF109" i="9"/>
  <c r="CA109" i="9"/>
  <c r="CQ109" i="9" s="1"/>
  <c r="CS109" i="9" s="1"/>
  <c r="BZ109" i="9"/>
  <c r="CR109" i="9" s="1"/>
  <c r="BY109" i="9"/>
  <c r="DE109" i="9" s="1"/>
  <c r="BX109" i="9"/>
  <c r="BU109" i="9"/>
  <c r="DA109" i="9" s="1"/>
  <c r="DG109" i="9" s="1"/>
  <c r="CC109" i="9" s="1"/>
  <c r="DI109" i="9" s="1"/>
  <c r="BT109" i="9"/>
  <c r="CZ109" i="9" s="1"/>
  <c r="BQ109" i="9"/>
  <c r="BP109" i="9"/>
  <c r="GF109" i="9" s="1"/>
  <c r="BI109" i="9"/>
  <c r="AU109" i="9"/>
  <c r="AW109" i="9" s="1"/>
  <c r="AS109" i="9"/>
  <c r="AR109" i="9"/>
  <c r="AO109" i="9"/>
  <c r="AN109" i="9"/>
  <c r="AK109" i="9"/>
  <c r="AJ109" i="9"/>
  <c r="AE109" i="9"/>
  <c r="AD109" i="9"/>
  <c r="AC109" i="9"/>
  <c r="HE109" i="9" s="1"/>
  <c r="HI109" i="9" s="1"/>
  <c r="AB109" i="9"/>
  <c r="BH109" i="9" s="1"/>
  <c r="Y109" i="9"/>
  <c r="GO109" i="9" s="1"/>
  <c r="X109" i="9"/>
  <c r="U109" i="9"/>
  <c r="GG109" i="9" s="1"/>
  <c r="T109" i="9"/>
  <c r="AZ109" i="9" s="1"/>
  <c r="GJ109" i="9" s="1"/>
  <c r="O109" i="9"/>
  <c r="N109" i="9"/>
  <c r="K109" i="9"/>
  <c r="J109" i="9"/>
  <c r="HG108" i="9"/>
  <c r="HF108" i="9"/>
  <c r="HE108" i="9"/>
  <c r="HI108" i="9" s="1"/>
  <c r="HC108" i="9"/>
  <c r="HB108" i="9"/>
  <c r="GP108" i="9"/>
  <c r="GO108" i="9"/>
  <c r="GM108" i="9"/>
  <c r="GU108" i="9" s="1"/>
  <c r="GL108" i="9"/>
  <c r="GT108" i="9" s="1"/>
  <c r="GH108" i="9"/>
  <c r="GX108" i="9" s="1"/>
  <c r="GE108" i="9"/>
  <c r="GD108" i="9"/>
  <c r="GC108" i="9"/>
  <c r="GB108" i="9"/>
  <c r="FY108" i="9"/>
  <c r="FX108" i="9"/>
  <c r="FU108" i="9"/>
  <c r="FT108" i="9"/>
  <c r="FM108" i="9"/>
  <c r="FL108" i="9"/>
  <c r="FI108" i="9"/>
  <c r="EX108" i="9"/>
  <c r="EW108" i="9"/>
  <c r="EV108" i="9"/>
  <c r="ES108" i="9"/>
  <c r="ER108" i="9"/>
  <c r="EO108" i="9"/>
  <c r="EN108" i="9"/>
  <c r="EI108" i="9"/>
  <c r="FQ108" i="9" s="1"/>
  <c r="EH108" i="9"/>
  <c r="EZ108" i="9" s="1"/>
  <c r="EG108" i="9"/>
  <c r="EF108" i="9"/>
  <c r="EC108" i="9"/>
  <c r="EB108" i="9"/>
  <c r="FH108" i="9" s="1"/>
  <c r="DY108" i="9"/>
  <c r="FE108" i="9" s="1"/>
  <c r="FO108" i="9" s="1"/>
  <c r="EK108" i="9" s="1"/>
  <c r="DX108" i="9"/>
  <c r="FD108" i="9" s="1"/>
  <c r="DF108" i="9"/>
  <c r="CB108" i="9" s="1"/>
  <c r="DH108" i="9" s="1"/>
  <c r="DE108" i="9"/>
  <c r="CQ108" i="9"/>
  <c r="CS108" i="9" s="1"/>
  <c r="CO108" i="9"/>
  <c r="CN108" i="9"/>
  <c r="CK108" i="9"/>
  <c r="CJ108" i="9"/>
  <c r="CG108" i="9"/>
  <c r="CF108" i="9"/>
  <c r="CA108" i="9"/>
  <c r="BZ108" i="9"/>
  <c r="CP108" i="9" s="1"/>
  <c r="CR108" i="9" s="1"/>
  <c r="BY108" i="9"/>
  <c r="BX108" i="9"/>
  <c r="DD108" i="9" s="1"/>
  <c r="BU108" i="9"/>
  <c r="DA108" i="9" s="1"/>
  <c r="BT108" i="9"/>
  <c r="CZ108" i="9" s="1"/>
  <c r="BQ108" i="9"/>
  <c r="GG108" i="9" s="1"/>
  <c r="BP108" i="9"/>
  <c r="CV108" i="9" s="1"/>
  <c r="BI108" i="9"/>
  <c r="BH108" i="9"/>
  <c r="BE108" i="9"/>
  <c r="AT108" i="9"/>
  <c r="AS108" i="9"/>
  <c r="AR108" i="9"/>
  <c r="AO108" i="9"/>
  <c r="GQ108" i="9" s="1"/>
  <c r="AN108" i="9"/>
  <c r="AK108" i="9"/>
  <c r="GI108" i="9" s="1"/>
  <c r="AJ108" i="9"/>
  <c r="AE108" i="9"/>
  <c r="DK108" i="9" s="1"/>
  <c r="AD108" i="9"/>
  <c r="AV108" i="9" s="1"/>
  <c r="AC108" i="9"/>
  <c r="AB108" i="9"/>
  <c r="HD108" i="9" s="1"/>
  <c r="HH108" i="9" s="1"/>
  <c r="Y108" i="9"/>
  <c r="X108" i="9"/>
  <c r="U108" i="9"/>
  <c r="BA108" i="9" s="1"/>
  <c r="BK108" i="9" s="1"/>
  <c r="AG108" i="9" s="1"/>
  <c r="T108" i="9"/>
  <c r="Q108" i="9"/>
  <c r="O108" i="9"/>
  <c r="N108" i="9"/>
  <c r="K108" i="9"/>
  <c r="J108" i="9"/>
  <c r="HD107" i="9"/>
  <c r="HH107" i="9" s="1"/>
  <c r="HC107" i="9"/>
  <c r="HG107" i="9" s="1"/>
  <c r="HB107" i="9"/>
  <c r="HF107" i="9" s="1"/>
  <c r="GN107" i="9"/>
  <c r="GM107" i="9"/>
  <c r="GU107" i="9" s="1"/>
  <c r="GL107" i="9"/>
  <c r="GT107" i="9" s="1"/>
  <c r="GE107" i="9"/>
  <c r="GI107" i="9" s="1"/>
  <c r="GD107" i="9"/>
  <c r="GH107" i="9" s="1"/>
  <c r="GC107" i="9"/>
  <c r="GB107" i="9"/>
  <c r="FY107" i="9"/>
  <c r="FX107" i="9"/>
  <c r="FU107" i="9"/>
  <c r="FT107" i="9"/>
  <c r="FH107" i="9"/>
  <c r="FE107" i="9"/>
  <c r="FO107" i="9" s="1"/>
  <c r="EW107" i="9"/>
  <c r="EV107" i="9"/>
  <c r="ES107" i="9"/>
  <c r="EY107" i="9" s="1"/>
  <c r="ER107" i="9"/>
  <c r="EO107" i="9"/>
  <c r="EN107" i="9"/>
  <c r="EI107" i="9"/>
  <c r="FA107" i="9" s="1"/>
  <c r="EH107" i="9"/>
  <c r="EG107" i="9"/>
  <c r="FM107" i="9" s="1"/>
  <c r="EF107" i="9"/>
  <c r="FL107" i="9" s="1"/>
  <c r="EC107" i="9"/>
  <c r="FI107" i="9" s="1"/>
  <c r="EB107" i="9"/>
  <c r="DY107" i="9"/>
  <c r="DX107" i="9"/>
  <c r="FD107" i="9" s="1"/>
  <c r="DD107" i="9"/>
  <c r="DA107" i="9"/>
  <c r="CP107" i="9"/>
  <c r="CO107" i="9"/>
  <c r="CN107" i="9"/>
  <c r="CK107" i="9"/>
  <c r="CJ107" i="9"/>
  <c r="CG107" i="9"/>
  <c r="CF107" i="9"/>
  <c r="CA107" i="9"/>
  <c r="DK107" i="9" s="1"/>
  <c r="BZ107" i="9"/>
  <c r="CR107" i="9" s="1"/>
  <c r="BY107" i="9"/>
  <c r="DE107" i="9" s="1"/>
  <c r="BX107" i="9"/>
  <c r="BU107" i="9"/>
  <c r="BT107" i="9"/>
  <c r="CZ107" i="9" s="1"/>
  <c r="BQ107" i="9"/>
  <c r="CW107" i="9" s="1"/>
  <c r="BP107" i="9"/>
  <c r="CV107" i="9" s="1"/>
  <c r="BD107" i="9"/>
  <c r="BA107" i="9"/>
  <c r="AS107" i="9"/>
  <c r="AR107" i="9"/>
  <c r="AO107" i="9"/>
  <c r="AU107" i="9" s="1"/>
  <c r="AN107" i="9"/>
  <c r="AK107" i="9"/>
  <c r="AJ107" i="9"/>
  <c r="AE107" i="9"/>
  <c r="AD107" i="9"/>
  <c r="AC107" i="9"/>
  <c r="BI107" i="9" s="1"/>
  <c r="AB107" i="9"/>
  <c r="BH107" i="9" s="1"/>
  <c r="Y107" i="9"/>
  <c r="GO107" i="9" s="1"/>
  <c r="X107" i="9"/>
  <c r="U107" i="9"/>
  <c r="GG107" i="9" s="1"/>
  <c r="GK107" i="9" s="1"/>
  <c r="T107" i="9"/>
  <c r="AZ107" i="9" s="1"/>
  <c r="P107" i="9"/>
  <c r="O107" i="9"/>
  <c r="N107" i="9"/>
  <c r="K107" i="9"/>
  <c r="J107" i="9"/>
  <c r="HC106" i="9"/>
  <c r="HG106" i="9" s="1"/>
  <c r="HB106" i="9"/>
  <c r="HF106" i="9" s="1"/>
  <c r="GM106" i="9"/>
  <c r="GQ106" i="9" s="1"/>
  <c r="GL106" i="9"/>
  <c r="GE106" i="9"/>
  <c r="GI106" i="9" s="1"/>
  <c r="GD106" i="9"/>
  <c r="GH106" i="9" s="1"/>
  <c r="GC106" i="9"/>
  <c r="GB106" i="9"/>
  <c r="FY106" i="9"/>
  <c r="FX106" i="9"/>
  <c r="FU106" i="9"/>
  <c r="FT106" i="9"/>
  <c r="FD106" i="9"/>
  <c r="FN106" i="9" s="1"/>
  <c r="EW106" i="9"/>
  <c r="EV106" i="9"/>
  <c r="ES106" i="9"/>
  <c r="ER106" i="9"/>
  <c r="EX106" i="9" s="1"/>
  <c r="EO106" i="9"/>
  <c r="EN106" i="9"/>
  <c r="EI106" i="9"/>
  <c r="EY106" i="9" s="1"/>
  <c r="FA106" i="9" s="1"/>
  <c r="EH106" i="9"/>
  <c r="EZ106" i="9" s="1"/>
  <c r="EG106" i="9"/>
  <c r="FM106" i="9" s="1"/>
  <c r="EF106" i="9"/>
  <c r="FL106" i="9" s="1"/>
  <c r="EC106" i="9"/>
  <c r="FI106" i="9" s="1"/>
  <c r="EB106" i="9"/>
  <c r="FH106" i="9" s="1"/>
  <c r="DY106" i="9"/>
  <c r="FE106" i="9" s="1"/>
  <c r="DX106" i="9"/>
  <c r="DJ106" i="9"/>
  <c r="CZ106" i="9"/>
  <c r="CW106" i="9"/>
  <c r="CO106" i="9"/>
  <c r="CN106" i="9"/>
  <c r="CK106" i="9"/>
  <c r="CQ106" i="9" s="1"/>
  <c r="CJ106" i="9"/>
  <c r="CG106" i="9"/>
  <c r="CF106" i="9"/>
  <c r="CA106" i="9"/>
  <c r="CS106" i="9" s="1"/>
  <c r="BZ106" i="9"/>
  <c r="BY106" i="9"/>
  <c r="HE106" i="9" s="1"/>
  <c r="HI106" i="9" s="1"/>
  <c r="BX106" i="9"/>
  <c r="DD106" i="9" s="1"/>
  <c r="BU106" i="9"/>
  <c r="DA106" i="9" s="1"/>
  <c r="BT106" i="9"/>
  <c r="BQ106" i="9"/>
  <c r="GG106" i="9" s="1"/>
  <c r="BP106" i="9"/>
  <c r="CV106" i="9" s="1"/>
  <c r="DF106" i="9" s="1"/>
  <c r="CB106" i="9" s="1"/>
  <c r="DH106" i="9" s="1"/>
  <c r="AZ106" i="9"/>
  <c r="AS106" i="9"/>
  <c r="AR106" i="9"/>
  <c r="AO106" i="9"/>
  <c r="AN106" i="9"/>
  <c r="AT106" i="9" s="1"/>
  <c r="AK106" i="9"/>
  <c r="AJ106" i="9"/>
  <c r="AE106" i="9"/>
  <c r="AU106" i="9" s="1"/>
  <c r="AW106" i="9" s="1"/>
  <c r="AD106" i="9"/>
  <c r="AC106" i="9"/>
  <c r="BI106" i="9" s="1"/>
  <c r="AB106" i="9"/>
  <c r="Y106" i="9"/>
  <c r="GO106" i="9" s="1"/>
  <c r="X106" i="9"/>
  <c r="GN106" i="9" s="1"/>
  <c r="U106" i="9"/>
  <c r="BA106" i="9" s="1"/>
  <c r="T106" i="9"/>
  <c r="GF106" i="9" s="1"/>
  <c r="O106" i="9"/>
  <c r="N106" i="9"/>
  <c r="K106" i="9"/>
  <c r="J106" i="9"/>
  <c r="HG105" i="9"/>
  <c r="HC105" i="9"/>
  <c r="HB105" i="9"/>
  <c r="HF105" i="9" s="1"/>
  <c r="GQ105" i="9"/>
  <c r="GM105" i="9"/>
  <c r="GU105" i="9" s="1"/>
  <c r="GL105" i="9"/>
  <c r="GP105" i="9" s="1"/>
  <c r="GE105" i="9"/>
  <c r="GD105" i="9"/>
  <c r="GH105" i="9" s="1"/>
  <c r="GC105" i="9"/>
  <c r="GB105" i="9"/>
  <c r="FY105" i="9"/>
  <c r="FX105" i="9"/>
  <c r="FU105" i="9"/>
  <c r="FT105" i="9"/>
  <c r="FM105" i="9"/>
  <c r="EY105" i="9"/>
  <c r="EW105" i="9"/>
  <c r="EV105" i="9"/>
  <c r="ES105" i="9"/>
  <c r="ER105" i="9"/>
  <c r="EO105" i="9"/>
  <c r="EN105" i="9"/>
  <c r="EI105" i="9"/>
  <c r="FA105" i="9" s="1"/>
  <c r="EH105" i="9"/>
  <c r="EG105" i="9"/>
  <c r="EF105" i="9"/>
  <c r="FL105" i="9" s="1"/>
  <c r="EC105" i="9"/>
  <c r="FI105" i="9" s="1"/>
  <c r="EB105" i="9"/>
  <c r="FH105" i="9" s="1"/>
  <c r="DY105" i="9"/>
  <c r="FE105" i="9" s="1"/>
  <c r="DX105" i="9"/>
  <c r="FD105" i="9" s="1"/>
  <c r="FN105" i="9" s="1"/>
  <c r="EJ105" i="9" s="1"/>
  <c r="CV105" i="9"/>
  <c r="CO105" i="9"/>
  <c r="CN105" i="9"/>
  <c r="CK105" i="9"/>
  <c r="CJ105" i="9"/>
  <c r="CP105" i="9" s="1"/>
  <c r="CG105" i="9"/>
  <c r="GI105" i="9" s="1"/>
  <c r="CF105" i="9"/>
  <c r="CA105" i="9"/>
  <c r="CQ105" i="9" s="1"/>
  <c r="CS105" i="9" s="1"/>
  <c r="BZ105" i="9"/>
  <c r="CR105" i="9" s="1"/>
  <c r="BY105" i="9"/>
  <c r="DE105" i="9" s="1"/>
  <c r="BX105" i="9"/>
  <c r="BU105" i="9"/>
  <c r="DA105" i="9" s="1"/>
  <c r="BT105" i="9"/>
  <c r="CZ105" i="9" s="1"/>
  <c r="BQ105" i="9"/>
  <c r="CW105" i="9" s="1"/>
  <c r="DG105" i="9" s="1"/>
  <c r="CC105" i="9" s="1"/>
  <c r="DI105" i="9" s="1"/>
  <c r="BP105" i="9"/>
  <c r="GF105" i="9" s="1"/>
  <c r="GJ105" i="9" s="1"/>
  <c r="BI105" i="9"/>
  <c r="AU105" i="9"/>
  <c r="AS105" i="9"/>
  <c r="AR105" i="9"/>
  <c r="AO105" i="9"/>
  <c r="AN105" i="9"/>
  <c r="AK105" i="9"/>
  <c r="AJ105" i="9"/>
  <c r="AE105" i="9"/>
  <c r="AW105" i="9" s="1"/>
  <c r="AD105" i="9"/>
  <c r="AT105" i="9" s="1"/>
  <c r="AV105" i="9" s="1"/>
  <c r="AC105" i="9"/>
  <c r="HE105" i="9" s="1"/>
  <c r="HI105" i="9" s="1"/>
  <c r="AB105" i="9"/>
  <c r="BH105" i="9" s="1"/>
  <c r="Y105" i="9"/>
  <c r="GO105" i="9" s="1"/>
  <c r="X105" i="9"/>
  <c r="U105" i="9"/>
  <c r="GG105" i="9" s="1"/>
  <c r="T105" i="9"/>
  <c r="AZ105" i="9" s="1"/>
  <c r="O105" i="9"/>
  <c r="N105" i="9"/>
  <c r="K105" i="9"/>
  <c r="J105" i="9"/>
  <c r="HF104" i="9"/>
  <c r="HE104" i="9"/>
  <c r="HI104" i="9" s="1"/>
  <c r="HC104" i="9"/>
  <c r="HG104" i="9" s="1"/>
  <c r="HB104" i="9"/>
  <c r="GP104" i="9"/>
  <c r="GO104" i="9"/>
  <c r="GM104" i="9"/>
  <c r="GU104" i="9" s="1"/>
  <c r="GL104" i="9"/>
  <c r="GT104" i="9" s="1"/>
  <c r="GX104" i="9" s="1"/>
  <c r="GH104" i="9"/>
  <c r="GE104" i="9"/>
  <c r="GI104" i="9" s="1"/>
  <c r="GD104" i="9"/>
  <c r="GC104" i="9"/>
  <c r="GB104" i="9"/>
  <c r="FY104" i="9"/>
  <c r="FX104" i="9"/>
  <c r="FU104" i="9"/>
  <c r="FT104" i="9"/>
  <c r="FL104" i="9"/>
  <c r="FI104" i="9"/>
  <c r="EX104" i="9"/>
  <c r="EW104" i="9"/>
  <c r="EV104" i="9"/>
  <c r="ES104" i="9"/>
  <c r="ER104" i="9"/>
  <c r="EO104" i="9"/>
  <c r="EN104" i="9"/>
  <c r="EI104" i="9"/>
  <c r="EH104" i="9"/>
  <c r="EZ104" i="9" s="1"/>
  <c r="EG104" i="9"/>
  <c r="FM104" i="9" s="1"/>
  <c r="EF104" i="9"/>
  <c r="EC104" i="9"/>
  <c r="EB104" i="9"/>
  <c r="FH104" i="9" s="1"/>
  <c r="DY104" i="9"/>
  <c r="FE104" i="9" s="1"/>
  <c r="DX104" i="9"/>
  <c r="FD104" i="9" s="1"/>
  <c r="DE104" i="9"/>
  <c r="DA104" i="9"/>
  <c r="CR104" i="9"/>
  <c r="CQ104" i="9"/>
  <c r="CO104" i="9"/>
  <c r="CN104" i="9"/>
  <c r="CK104" i="9"/>
  <c r="CJ104" i="9"/>
  <c r="CG104" i="9"/>
  <c r="CF104" i="9"/>
  <c r="CA104" i="9"/>
  <c r="CS104" i="9" s="1"/>
  <c r="BZ104" i="9"/>
  <c r="CP104" i="9" s="1"/>
  <c r="BY104" i="9"/>
  <c r="BX104" i="9"/>
  <c r="DD104" i="9" s="1"/>
  <c r="BU104" i="9"/>
  <c r="BT104" i="9"/>
  <c r="CZ104" i="9" s="1"/>
  <c r="DF104" i="9" s="1"/>
  <c r="CB104" i="9" s="1"/>
  <c r="DH104" i="9" s="1"/>
  <c r="BQ104" i="9"/>
  <c r="GG104" i="9" s="1"/>
  <c r="BP104" i="9"/>
  <c r="CV104" i="9" s="1"/>
  <c r="BH104" i="9"/>
  <c r="BE104" i="9"/>
  <c r="BK104" i="9" s="1"/>
  <c r="AG104" i="9" s="1"/>
  <c r="BA104" i="9"/>
  <c r="AT104" i="9"/>
  <c r="AS104" i="9"/>
  <c r="AR104" i="9"/>
  <c r="AO104" i="9"/>
  <c r="AN104" i="9"/>
  <c r="AK104" i="9"/>
  <c r="AJ104" i="9"/>
  <c r="AE104" i="9"/>
  <c r="DK104" i="9" s="1"/>
  <c r="AD104" i="9"/>
  <c r="AC104" i="9"/>
  <c r="BI104" i="9" s="1"/>
  <c r="AB104" i="9"/>
  <c r="HD104" i="9" s="1"/>
  <c r="HH104" i="9" s="1"/>
  <c r="Y104" i="9"/>
  <c r="X104" i="9"/>
  <c r="GN104" i="9" s="1"/>
  <c r="U104" i="9"/>
  <c r="T104" i="9"/>
  <c r="Q104" i="9"/>
  <c r="O104" i="9"/>
  <c r="N104" i="9"/>
  <c r="K104" i="9"/>
  <c r="J104" i="9"/>
  <c r="HD103" i="9"/>
  <c r="HH103" i="9" s="1"/>
  <c r="HC103" i="9"/>
  <c r="HG103" i="9" s="1"/>
  <c r="HB103" i="9"/>
  <c r="HF103" i="9" s="1"/>
  <c r="GN103" i="9"/>
  <c r="GM103" i="9"/>
  <c r="GU103" i="9" s="1"/>
  <c r="GL103" i="9"/>
  <c r="GT103" i="9" s="1"/>
  <c r="GF103" i="9"/>
  <c r="GE103" i="9"/>
  <c r="GI103" i="9" s="1"/>
  <c r="GD103" i="9"/>
  <c r="GH103" i="9" s="1"/>
  <c r="GC103" i="9"/>
  <c r="GB103" i="9"/>
  <c r="FY103" i="9"/>
  <c r="FX103" i="9"/>
  <c r="FU103" i="9"/>
  <c r="FT103" i="9"/>
  <c r="P103" i="9" s="1"/>
  <c r="FH103" i="9"/>
  <c r="FE103" i="9"/>
  <c r="EW103" i="9"/>
  <c r="EV103" i="9"/>
  <c r="ES103" i="9"/>
  <c r="EY103" i="9" s="1"/>
  <c r="FA103" i="9" s="1"/>
  <c r="ER103" i="9"/>
  <c r="EO103" i="9"/>
  <c r="EN103" i="9"/>
  <c r="EI103" i="9"/>
  <c r="EH103" i="9"/>
  <c r="EG103" i="9"/>
  <c r="FM103" i="9" s="1"/>
  <c r="EF103" i="9"/>
  <c r="FL103" i="9" s="1"/>
  <c r="EC103" i="9"/>
  <c r="FI103" i="9" s="1"/>
  <c r="EB103" i="9"/>
  <c r="DY103" i="9"/>
  <c r="DX103" i="9"/>
  <c r="FD103" i="9" s="1"/>
  <c r="FN103" i="9" s="1"/>
  <c r="EJ103" i="9" s="1"/>
  <c r="DD103" i="9"/>
  <c r="DA103" i="9"/>
  <c r="CP103" i="9"/>
  <c r="CO103" i="9"/>
  <c r="CN103" i="9"/>
  <c r="CK103" i="9"/>
  <c r="CJ103" i="9"/>
  <c r="CG103" i="9"/>
  <c r="CF103" i="9"/>
  <c r="CA103" i="9"/>
  <c r="DK103" i="9" s="1"/>
  <c r="BZ103" i="9"/>
  <c r="BY103" i="9"/>
  <c r="DE103" i="9" s="1"/>
  <c r="BX103" i="9"/>
  <c r="BU103" i="9"/>
  <c r="BT103" i="9"/>
  <c r="CZ103" i="9" s="1"/>
  <c r="BQ103" i="9"/>
  <c r="CW103" i="9" s="1"/>
  <c r="DG103" i="9" s="1"/>
  <c r="CC103" i="9" s="1"/>
  <c r="DI103" i="9" s="1"/>
  <c r="BP103" i="9"/>
  <c r="CV103" i="9" s="1"/>
  <c r="BD103" i="9"/>
  <c r="BA103" i="9"/>
  <c r="AS103" i="9"/>
  <c r="AR103" i="9"/>
  <c r="AO103" i="9"/>
  <c r="AU103" i="9" s="1"/>
  <c r="AW103" i="9" s="1"/>
  <c r="AN103" i="9"/>
  <c r="AK103" i="9"/>
  <c r="AJ103" i="9"/>
  <c r="AE103" i="9"/>
  <c r="AD103" i="9"/>
  <c r="AC103" i="9"/>
  <c r="BI103" i="9" s="1"/>
  <c r="AB103" i="9"/>
  <c r="BH103" i="9" s="1"/>
  <c r="Y103" i="9"/>
  <c r="GO103" i="9" s="1"/>
  <c r="X103" i="9"/>
  <c r="U103" i="9"/>
  <c r="GG103" i="9" s="1"/>
  <c r="GK103" i="9" s="1"/>
  <c r="T103" i="9"/>
  <c r="AZ103" i="9" s="1"/>
  <c r="O103" i="9"/>
  <c r="N103" i="9"/>
  <c r="K103" i="9"/>
  <c r="J103" i="9"/>
  <c r="HG102" i="9"/>
  <c r="HC102" i="9"/>
  <c r="HB102" i="9"/>
  <c r="HF102" i="9" s="1"/>
  <c r="GM102" i="9"/>
  <c r="GQ102" i="9" s="1"/>
  <c r="GL102" i="9"/>
  <c r="GE102" i="9"/>
  <c r="GI102" i="9" s="1"/>
  <c r="GD102" i="9"/>
  <c r="GH102" i="9" s="1"/>
  <c r="GC102" i="9"/>
  <c r="GB102" i="9"/>
  <c r="FY102" i="9"/>
  <c r="FX102" i="9"/>
  <c r="FU102" i="9"/>
  <c r="FT102" i="9"/>
  <c r="FD102" i="9"/>
  <c r="EW102" i="9"/>
  <c r="EV102" i="9"/>
  <c r="ES102" i="9"/>
  <c r="ER102" i="9"/>
  <c r="EX102" i="9" s="1"/>
  <c r="EO102" i="9"/>
  <c r="EN102" i="9"/>
  <c r="EI102" i="9"/>
  <c r="EY102" i="9" s="1"/>
  <c r="FA102" i="9" s="1"/>
  <c r="EH102" i="9"/>
  <c r="EG102" i="9"/>
  <c r="FM102" i="9" s="1"/>
  <c r="EF102" i="9"/>
  <c r="FL102" i="9" s="1"/>
  <c r="EC102" i="9"/>
  <c r="FI102" i="9" s="1"/>
  <c r="EB102" i="9"/>
  <c r="FH102" i="9" s="1"/>
  <c r="DY102" i="9"/>
  <c r="FE102" i="9" s="1"/>
  <c r="DX102" i="9"/>
  <c r="DJ102" i="9"/>
  <c r="CZ102" i="9"/>
  <c r="CW102" i="9"/>
  <c r="CO102" i="9"/>
  <c r="CN102" i="9"/>
  <c r="CK102" i="9"/>
  <c r="CQ102" i="9" s="1"/>
  <c r="CJ102" i="9"/>
  <c r="CG102" i="9"/>
  <c r="CF102" i="9"/>
  <c r="CA102" i="9"/>
  <c r="CS102" i="9" s="1"/>
  <c r="BZ102" i="9"/>
  <c r="BY102" i="9"/>
  <c r="HE102" i="9" s="1"/>
  <c r="HI102" i="9" s="1"/>
  <c r="BX102" i="9"/>
  <c r="DD102" i="9" s="1"/>
  <c r="BU102" i="9"/>
  <c r="DA102" i="9" s="1"/>
  <c r="BT102" i="9"/>
  <c r="BQ102" i="9"/>
  <c r="GG102" i="9" s="1"/>
  <c r="BP102" i="9"/>
  <c r="CV102" i="9" s="1"/>
  <c r="AZ102" i="9"/>
  <c r="AS102" i="9"/>
  <c r="AR102" i="9"/>
  <c r="AO102" i="9"/>
  <c r="AN102" i="9"/>
  <c r="AT102" i="9" s="1"/>
  <c r="AK102" i="9"/>
  <c r="AJ102" i="9"/>
  <c r="AE102" i="9"/>
  <c r="AU102" i="9" s="1"/>
  <c r="AW102" i="9" s="1"/>
  <c r="AD102" i="9"/>
  <c r="AC102" i="9"/>
  <c r="BI102" i="9" s="1"/>
  <c r="AB102" i="9"/>
  <c r="Y102" i="9"/>
  <c r="GO102" i="9" s="1"/>
  <c r="X102" i="9"/>
  <c r="GN102" i="9" s="1"/>
  <c r="U102" i="9"/>
  <c r="BA102" i="9" s="1"/>
  <c r="T102" i="9"/>
  <c r="GF102" i="9" s="1"/>
  <c r="GJ102" i="9" s="1"/>
  <c r="O102" i="9"/>
  <c r="N102" i="9"/>
  <c r="K102" i="9"/>
  <c r="J102" i="9"/>
  <c r="HG100" i="9"/>
  <c r="HC100" i="9"/>
  <c r="HB100" i="9"/>
  <c r="HF100" i="9" s="1"/>
  <c r="GQ100" i="9"/>
  <c r="GM100" i="9"/>
  <c r="GU100" i="9" s="1"/>
  <c r="GY100" i="9" s="1"/>
  <c r="GL100" i="9"/>
  <c r="GJ100" i="9"/>
  <c r="GI100" i="9"/>
  <c r="GE100" i="9"/>
  <c r="GD100" i="9"/>
  <c r="GC100" i="9"/>
  <c r="GB100" i="9"/>
  <c r="FY100" i="9"/>
  <c r="FX100" i="9"/>
  <c r="FU100" i="9"/>
  <c r="FT100" i="9"/>
  <c r="FQ100" i="9"/>
  <c r="FM100" i="9"/>
  <c r="EZ100" i="9"/>
  <c r="EY100" i="9"/>
  <c r="EW100" i="9"/>
  <c r="EV100" i="9"/>
  <c r="ES100" i="9"/>
  <c r="ER100" i="9"/>
  <c r="EO100" i="9"/>
  <c r="EN100" i="9"/>
  <c r="EI100" i="9"/>
  <c r="FA100" i="9" s="1"/>
  <c r="EH100" i="9"/>
  <c r="EX100" i="9" s="1"/>
  <c r="EG100" i="9"/>
  <c r="EF100" i="9"/>
  <c r="FL100" i="9" s="1"/>
  <c r="FN100" i="9" s="1"/>
  <c r="EJ100" i="9" s="1"/>
  <c r="EC100" i="9"/>
  <c r="FI100" i="9" s="1"/>
  <c r="EB100" i="9"/>
  <c r="FH100" i="9" s="1"/>
  <c r="DY100" i="9"/>
  <c r="FE100" i="9" s="1"/>
  <c r="DX100" i="9"/>
  <c r="FD100" i="9" s="1"/>
  <c r="CV100" i="9"/>
  <c r="CS100" i="9"/>
  <c r="CO100" i="9"/>
  <c r="CN100" i="9"/>
  <c r="CK100" i="9"/>
  <c r="CJ100" i="9"/>
  <c r="CP100" i="9" s="1"/>
  <c r="CG100" i="9"/>
  <c r="CF100" i="9"/>
  <c r="CA100" i="9"/>
  <c r="CQ100" i="9" s="1"/>
  <c r="BZ100" i="9"/>
  <c r="CR100" i="9" s="1"/>
  <c r="BY100" i="9"/>
  <c r="DE100" i="9" s="1"/>
  <c r="BX100" i="9"/>
  <c r="BU100" i="9"/>
  <c r="DA100" i="9" s="1"/>
  <c r="BT100" i="9"/>
  <c r="CZ100" i="9" s="1"/>
  <c r="BQ100" i="9"/>
  <c r="CW100" i="9" s="1"/>
  <c r="BP100" i="9"/>
  <c r="GF100" i="9" s="1"/>
  <c r="BI100" i="9"/>
  <c r="AU100" i="9"/>
  <c r="AS100" i="9"/>
  <c r="AR100" i="9"/>
  <c r="AO100" i="9"/>
  <c r="AN100" i="9"/>
  <c r="AK100" i="9"/>
  <c r="AJ100" i="9"/>
  <c r="AE100" i="9"/>
  <c r="AW100" i="9" s="1"/>
  <c r="AD100" i="9"/>
  <c r="AC100" i="9"/>
  <c r="HE100" i="9" s="1"/>
  <c r="HI100" i="9" s="1"/>
  <c r="AB100" i="9"/>
  <c r="BH100" i="9" s="1"/>
  <c r="Y100" i="9"/>
  <c r="GO100" i="9" s="1"/>
  <c r="X100" i="9"/>
  <c r="U100" i="9"/>
  <c r="GG100" i="9" s="1"/>
  <c r="GK100" i="9" s="1"/>
  <c r="T100" i="9"/>
  <c r="AZ100" i="9" s="1"/>
  <c r="O100" i="9"/>
  <c r="N100" i="9"/>
  <c r="K100" i="9"/>
  <c r="J100" i="9"/>
  <c r="HG99" i="9"/>
  <c r="HF99" i="9"/>
  <c r="HE99" i="9"/>
  <c r="HI99" i="9" s="1"/>
  <c r="HC99" i="9"/>
  <c r="HB99" i="9"/>
  <c r="GP99" i="9"/>
  <c r="GO99" i="9"/>
  <c r="GM99" i="9"/>
  <c r="GU99" i="9" s="1"/>
  <c r="GY99" i="9" s="1"/>
  <c r="GL99" i="9"/>
  <c r="GT99" i="9" s="1"/>
  <c r="GX99" i="9" s="1"/>
  <c r="GH99" i="9"/>
  <c r="GE99" i="9"/>
  <c r="GI99" i="9" s="1"/>
  <c r="GD99" i="9"/>
  <c r="GC99" i="9"/>
  <c r="GB99" i="9"/>
  <c r="FY99" i="9"/>
  <c r="FX99" i="9"/>
  <c r="FU99" i="9"/>
  <c r="FT99" i="9"/>
  <c r="FP99" i="9"/>
  <c r="FL99" i="9"/>
  <c r="FI99" i="9"/>
  <c r="EX99" i="9"/>
  <c r="EW99" i="9"/>
  <c r="EV99" i="9"/>
  <c r="ES99" i="9"/>
  <c r="ER99" i="9"/>
  <c r="EO99" i="9"/>
  <c r="EN99" i="9"/>
  <c r="EI99" i="9"/>
  <c r="FQ99" i="9" s="1"/>
  <c r="EH99" i="9"/>
  <c r="EZ99" i="9" s="1"/>
  <c r="EG99" i="9"/>
  <c r="FM99" i="9" s="1"/>
  <c r="EF99" i="9"/>
  <c r="EC99" i="9"/>
  <c r="EB99" i="9"/>
  <c r="FH99" i="9" s="1"/>
  <c r="DY99" i="9"/>
  <c r="FE99" i="9" s="1"/>
  <c r="FO99" i="9" s="1"/>
  <c r="EK99" i="9" s="1"/>
  <c r="DX99" i="9"/>
  <c r="FD99" i="9" s="1"/>
  <c r="DE99" i="9"/>
  <c r="CR99" i="9"/>
  <c r="CQ99" i="9"/>
  <c r="CO99" i="9"/>
  <c r="CN99" i="9"/>
  <c r="CK99" i="9"/>
  <c r="CJ99" i="9"/>
  <c r="CG99" i="9"/>
  <c r="CF99" i="9"/>
  <c r="CA99" i="9"/>
  <c r="CS99" i="9" s="1"/>
  <c r="BZ99" i="9"/>
  <c r="CP99" i="9" s="1"/>
  <c r="BY99" i="9"/>
  <c r="BX99" i="9"/>
  <c r="DD99" i="9" s="1"/>
  <c r="BU99" i="9"/>
  <c r="DA99" i="9" s="1"/>
  <c r="BT99" i="9"/>
  <c r="CZ99" i="9" s="1"/>
  <c r="BQ99" i="9"/>
  <c r="GG99" i="9" s="1"/>
  <c r="GK99" i="9" s="1"/>
  <c r="BP99" i="9"/>
  <c r="CV99" i="9" s="1"/>
  <c r="DF99" i="9" s="1"/>
  <c r="CB99" i="9" s="1"/>
  <c r="DH99" i="9" s="1"/>
  <c r="BH99" i="9"/>
  <c r="BE99" i="9"/>
  <c r="AT99" i="9"/>
  <c r="AS99" i="9"/>
  <c r="AR99" i="9"/>
  <c r="AO99" i="9"/>
  <c r="AN99" i="9"/>
  <c r="AK99" i="9"/>
  <c r="AJ99" i="9"/>
  <c r="AE99" i="9"/>
  <c r="DK99" i="9" s="1"/>
  <c r="AD99" i="9"/>
  <c r="AV99" i="9" s="1"/>
  <c r="AC99" i="9"/>
  <c r="BI99" i="9" s="1"/>
  <c r="AB99" i="9"/>
  <c r="HD99" i="9" s="1"/>
  <c r="HH99" i="9" s="1"/>
  <c r="Y99" i="9"/>
  <c r="X99" i="9"/>
  <c r="GN99" i="9" s="1"/>
  <c r="U99" i="9"/>
  <c r="BA99" i="9" s="1"/>
  <c r="BK99" i="9" s="1"/>
  <c r="AG99" i="9" s="1"/>
  <c r="T99" i="9"/>
  <c r="Q99" i="9"/>
  <c r="O99" i="9"/>
  <c r="N99" i="9"/>
  <c r="K99" i="9"/>
  <c r="J99" i="9"/>
  <c r="HD98" i="9"/>
  <c r="HH98" i="9" s="1"/>
  <c r="HC98" i="9"/>
  <c r="HG98" i="9" s="1"/>
  <c r="HB98" i="9"/>
  <c r="HF98" i="9" s="1"/>
  <c r="GN98" i="9"/>
  <c r="GM98" i="9"/>
  <c r="GU98" i="9" s="1"/>
  <c r="GL98" i="9"/>
  <c r="GT98" i="9" s="1"/>
  <c r="GE98" i="9"/>
  <c r="GI98" i="9" s="1"/>
  <c r="GD98" i="9"/>
  <c r="GH98" i="9" s="1"/>
  <c r="GC98" i="9"/>
  <c r="GB98" i="9"/>
  <c r="FY98" i="9"/>
  <c r="FX98" i="9"/>
  <c r="FU98" i="9"/>
  <c r="FT98" i="9"/>
  <c r="FH98" i="9"/>
  <c r="FE98" i="9"/>
  <c r="EW98" i="9"/>
  <c r="EV98" i="9"/>
  <c r="ES98" i="9"/>
  <c r="EY98" i="9" s="1"/>
  <c r="ER98" i="9"/>
  <c r="EO98" i="9"/>
  <c r="EN98" i="9"/>
  <c r="EI98" i="9"/>
  <c r="FA98" i="9" s="1"/>
  <c r="EH98" i="9"/>
  <c r="EG98" i="9"/>
  <c r="FM98" i="9" s="1"/>
  <c r="EF98" i="9"/>
  <c r="FL98" i="9" s="1"/>
  <c r="EC98" i="9"/>
  <c r="FI98" i="9" s="1"/>
  <c r="EB98" i="9"/>
  <c r="DY98" i="9"/>
  <c r="DX98" i="9"/>
  <c r="FD98" i="9" s="1"/>
  <c r="DD98" i="9"/>
  <c r="DA98" i="9"/>
  <c r="CP98" i="9"/>
  <c r="CO98" i="9"/>
  <c r="CN98" i="9"/>
  <c r="CK98" i="9"/>
  <c r="CJ98" i="9"/>
  <c r="CG98" i="9"/>
  <c r="CF98" i="9"/>
  <c r="CA98" i="9"/>
  <c r="DK98" i="9" s="1"/>
  <c r="BZ98" i="9"/>
  <c r="CR98" i="9" s="1"/>
  <c r="BY98" i="9"/>
  <c r="DE98" i="9" s="1"/>
  <c r="BX98" i="9"/>
  <c r="BU98" i="9"/>
  <c r="BT98" i="9"/>
  <c r="CZ98" i="9" s="1"/>
  <c r="BQ98" i="9"/>
  <c r="CW98" i="9" s="1"/>
  <c r="DG98" i="9" s="1"/>
  <c r="CC98" i="9" s="1"/>
  <c r="DI98" i="9" s="1"/>
  <c r="BP98" i="9"/>
  <c r="CV98" i="9" s="1"/>
  <c r="BD98" i="9"/>
  <c r="BA98" i="9"/>
  <c r="AS98" i="9"/>
  <c r="AR98" i="9"/>
  <c r="AO98" i="9"/>
  <c r="AU98" i="9" s="1"/>
  <c r="AN98" i="9"/>
  <c r="AK98" i="9"/>
  <c r="AJ98" i="9"/>
  <c r="AE98" i="9"/>
  <c r="AD98" i="9"/>
  <c r="AC98" i="9"/>
  <c r="BI98" i="9" s="1"/>
  <c r="AB98" i="9"/>
  <c r="BH98" i="9" s="1"/>
  <c r="Y98" i="9"/>
  <c r="GO98" i="9" s="1"/>
  <c r="X98" i="9"/>
  <c r="U98" i="9"/>
  <c r="GG98" i="9" s="1"/>
  <c r="GK98" i="9" s="1"/>
  <c r="T98" i="9"/>
  <c r="AZ98" i="9" s="1"/>
  <c r="BJ98" i="9" s="1"/>
  <c r="AF98" i="9" s="1"/>
  <c r="BL98" i="9" s="1"/>
  <c r="O98" i="9"/>
  <c r="N98" i="9"/>
  <c r="K98" i="9"/>
  <c r="J98" i="9"/>
  <c r="HC97" i="9"/>
  <c r="HG97" i="9" s="1"/>
  <c r="HB97" i="9"/>
  <c r="HF97" i="9" s="1"/>
  <c r="GM97" i="9"/>
  <c r="GQ97" i="9" s="1"/>
  <c r="GL97" i="9"/>
  <c r="GE97" i="9"/>
  <c r="GI97" i="9" s="1"/>
  <c r="GD97" i="9"/>
  <c r="GH97" i="9" s="1"/>
  <c r="GC97" i="9"/>
  <c r="GB97" i="9"/>
  <c r="FY97" i="9"/>
  <c r="FX97" i="9"/>
  <c r="FU97" i="9"/>
  <c r="FT97" i="9"/>
  <c r="FD97" i="9"/>
  <c r="EW97" i="9"/>
  <c r="EV97" i="9"/>
  <c r="ES97" i="9"/>
  <c r="ER97" i="9"/>
  <c r="EX97" i="9" s="1"/>
  <c r="EO97" i="9"/>
  <c r="EN97" i="9"/>
  <c r="EI97" i="9"/>
  <c r="EY97" i="9" s="1"/>
  <c r="FA97" i="9" s="1"/>
  <c r="EH97" i="9"/>
  <c r="EZ97" i="9" s="1"/>
  <c r="EG97" i="9"/>
  <c r="FM97" i="9" s="1"/>
  <c r="EF97" i="9"/>
  <c r="FL97" i="9" s="1"/>
  <c r="EC97" i="9"/>
  <c r="FI97" i="9" s="1"/>
  <c r="EB97" i="9"/>
  <c r="FH97" i="9" s="1"/>
  <c r="DY97" i="9"/>
  <c r="FE97" i="9" s="1"/>
  <c r="DX97" i="9"/>
  <c r="CZ97" i="9"/>
  <c r="CW97" i="9"/>
  <c r="CO97" i="9"/>
  <c r="CN97" i="9"/>
  <c r="CK97" i="9"/>
  <c r="CQ97" i="9" s="1"/>
  <c r="CJ97" i="9"/>
  <c r="CG97" i="9"/>
  <c r="CF97" i="9"/>
  <c r="CA97" i="9"/>
  <c r="BZ97" i="9"/>
  <c r="BY97" i="9"/>
  <c r="HE97" i="9" s="1"/>
  <c r="HI97" i="9" s="1"/>
  <c r="BX97" i="9"/>
  <c r="DD97" i="9" s="1"/>
  <c r="BU97" i="9"/>
  <c r="DA97" i="9" s="1"/>
  <c r="BT97" i="9"/>
  <c r="BQ97" i="9"/>
  <c r="GG97" i="9" s="1"/>
  <c r="BP97" i="9"/>
  <c r="CV97" i="9" s="1"/>
  <c r="AZ97" i="9"/>
  <c r="AS97" i="9"/>
  <c r="AR97" i="9"/>
  <c r="AO97" i="9"/>
  <c r="AN97" i="9"/>
  <c r="AT97" i="9" s="1"/>
  <c r="AK97" i="9"/>
  <c r="AJ97" i="9"/>
  <c r="AE97" i="9"/>
  <c r="AU97" i="9" s="1"/>
  <c r="AW97" i="9" s="1"/>
  <c r="AD97" i="9"/>
  <c r="AV97" i="9" s="1"/>
  <c r="AC97" i="9"/>
  <c r="BI97" i="9" s="1"/>
  <c r="AB97" i="9"/>
  <c r="Y97" i="9"/>
  <c r="GO97" i="9" s="1"/>
  <c r="X97" i="9"/>
  <c r="GN97" i="9" s="1"/>
  <c r="U97" i="9"/>
  <c r="BA97" i="9" s="1"/>
  <c r="T97" i="9"/>
  <c r="GF97" i="9" s="1"/>
  <c r="O97" i="9"/>
  <c r="N97" i="9"/>
  <c r="K97" i="9"/>
  <c r="J97" i="9"/>
  <c r="HG96" i="9"/>
  <c r="HC96" i="9"/>
  <c r="HB96" i="9"/>
  <c r="HF96" i="9" s="1"/>
  <c r="GQ96" i="9"/>
  <c r="GM96" i="9"/>
  <c r="GU96" i="9" s="1"/>
  <c r="GL96" i="9"/>
  <c r="GE96" i="9"/>
  <c r="GD96" i="9"/>
  <c r="GC96" i="9"/>
  <c r="GB96" i="9"/>
  <c r="FY96" i="9"/>
  <c r="FX96" i="9"/>
  <c r="FU96" i="9"/>
  <c r="FT96" i="9"/>
  <c r="FN96" i="9"/>
  <c r="EJ96" i="9" s="1"/>
  <c r="FM96" i="9"/>
  <c r="EY96" i="9"/>
  <c r="EW96" i="9"/>
  <c r="EV96" i="9"/>
  <c r="ES96" i="9"/>
  <c r="ER96" i="9"/>
  <c r="EO96" i="9"/>
  <c r="EN96" i="9"/>
  <c r="EI96" i="9"/>
  <c r="FA96" i="9" s="1"/>
  <c r="EH96" i="9"/>
  <c r="EX96" i="9" s="1"/>
  <c r="EZ96" i="9" s="1"/>
  <c r="EG96" i="9"/>
  <c r="EF96" i="9"/>
  <c r="FL96" i="9" s="1"/>
  <c r="EC96" i="9"/>
  <c r="FI96" i="9" s="1"/>
  <c r="EB96" i="9"/>
  <c r="FH96" i="9" s="1"/>
  <c r="DY96" i="9"/>
  <c r="FE96" i="9" s="1"/>
  <c r="FO96" i="9" s="1"/>
  <c r="DX96" i="9"/>
  <c r="FD96" i="9" s="1"/>
  <c r="CV96" i="9"/>
  <c r="CO96" i="9"/>
  <c r="CN96" i="9"/>
  <c r="CK96" i="9"/>
  <c r="CJ96" i="9"/>
  <c r="CP96" i="9" s="1"/>
  <c r="CG96" i="9"/>
  <c r="GI96" i="9" s="1"/>
  <c r="CF96" i="9"/>
  <c r="CA96" i="9"/>
  <c r="CQ96" i="9" s="1"/>
  <c r="CS96" i="9" s="1"/>
  <c r="BZ96" i="9"/>
  <c r="CR96" i="9" s="1"/>
  <c r="BY96" i="9"/>
  <c r="DE96" i="9" s="1"/>
  <c r="BX96" i="9"/>
  <c r="BU96" i="9"/>
  <c r="DA96" i="9" s="1"/>
  <c r="BT96" i="9"/>
  <c r="CZ96" i="9" s="1"/>
  <c r="BQ96" i="9"/>
  <c r="CW96" i="9" s="1"/>
  <c r="DG96" i="9" s="1"/>
  <c r="CC96" i="9" s="1"/>
  <c r="DI96" i="9" s="1"/>
  <c r="BP96" i="9"/>
  <c r="GF96" i="9" s="1"/>
  <c r="BI96" i="9"/>
  <c r="AU96" i="9"/>
  <c r="AS96" i="9"/>
  <c r="AR96" i="9"/>
  <c r="AO96" i="9"/>
  <c r="AN96" i="9"/>
  <c r="AK96" i="9"/>
  <c r="AJ96" i="9"/>
  <c r="AE96" i="9"/>
  <c r="AW96" i="9" s="1"/>
  <c r="AD96" i="9"/>
  <c r="AC96" i="9"/>
  <c r="HE96" i="9" s="1"/>
  <c r="HI96" i="9" s="1"/>
  <c r="AB96" i="9"/>
  <c r="BH96" i="9" s="1"/>
  <c r="Y96" i="9"/>
  <c r="GO96" i="9" s="1"/>
  <c r="X96" i="9"/>
  <c r="U96" i="9"/>
  <c r="GG96" i="9" s="1"/>
  <c r="T96" i="9"/>
  <c r="AZ96" i="9" s="1"/>
  <c r="GJ96" i="9" s="1"/>
  <c r="O96" i="9"/>
  <c r="N96" i="9"/>
  <c r="K96" i="9"/>
  <c r="J96" i="9"/>
  <c r="HF95" i="9"/>
  <c r="HE95" i="9"/>
  <c r="HI95" i="9" s="1"/>
  <c r="HC95" i="9"/>
  <c r="HG95" i="9" s="1"/>
  <c r="HB95" i="9"/>
  <c r="GP95" i="9"/>
  <c r="GO95" i="9"/>
  <c r="GM95" i="9"/>
  <c r="GU95" i="9" s="1"/>
  <c r="GL95" i="9"/>
  <c r="GT95" i="9" s="1"/>
  <c r="GX95" i="9" s="1"/>
  <c r="GE95" i="9"/>
  <c r="GI95" i="9" s="1"/>
  <c r="GD95" i="9"/>
  <c r="GC95" i="9"/>
  <c r="GB95" i="9"/>
  <c r="FY95" i="9"/>
  <c r="FX95" i="9"/>
  <c r="FU95" i="9"/>
  <c r="FT95" i="9"/>
  <c r="FL95" i="9"/>
  <c r="FI95" i="9"/>
  <c r="EX95" i="9"/>
  <c r="EW95" i="9"/>
  <c r="EV95" i="9"/>
  <c r="ES95" i="9"/>
  <c r="ER95" i="9"/>
  <c r="EO95" i="9"/>
  <c r="EN95" i="9"/>
  <c r="EI95" i="9"/>
  <c r="EH95" i="9"/>
  <c r="EG95" i="9"/>
  <c r="FM95" i="9" s="1"/>
  <c r="EF95" i="9"/>
  <c r="EC95" i="9"/>
  <c r="EB95" i="9"/>
  <c r="FH95" i="9" s="1"/>
  <c r="DY95" i="9"/>
  <c r="FE95" i="9" s="1"/>
  <c r="FO95" i="9" s="1"/>
  <c r="EK95" i="9" s="1"/>
  <c r="DX95" i="9"/>
  <c r="FD95" i="9" s="1"/>
  <c r="DE95" i="9"/>
  <c r="CR95" i="9"/>
  <c r="CQ95" i="9"/>
  <c r="CO95" i="9"/>
  <c r="CN95" i="9"/>
  <c r="CK95" i="9"/>
  <c r="CJ95" i="9"/>
  <c r="CG95" i="9"/>
  <c r="CF95" i="9"/>
  <c r="GH95" i="9" s="1"/>
  <c r="CA95" i="9"/>
  <c r="CS95" i="9" s="1"/>
  <c r="BZ95" i="9"/>
  <c r="CP95" i="9" s="1"/>
  <c r="BY95" i="9"/>
  <c r="BX95" i="9"/>
  <c r="DD95" i="9" s="1"/>
  <c r="BU95" i="9"/>
  <c r="DA95" i="9" s="1"/>
  <c r="BT95" i="9"/>
  <c r="CZ95" i="9" s="1"/>
  <c r="DF95" i="9" s="1"/>
  <c r="CB95" i="9" s="1"/>
  <c r="DH95" i="9" s="1"/>
  <c r="BQ95" i="9"/>
  <c r="GG95" i="9" s="1"/>
  <c r="BP95" i="9"/>
  <c r="CV95" i="9" s="1"/>
  <c r="BH95" i="9"/>
  <c r="BE95" i="9"/>
  <c r="AT95" i="9"/>
  <c r="AS95" i="9"/>
  <c r="AR95" i="9"/>
  <c r="AO95" i="9"/>
  <c r="AN95" i="9"/>
  <c r="AK95" i="9"/>
  <c r="AJ95" i="9"/>
  <c r="AE95" i="9"/>
  <c r="DK95" i="9" s="1"/>
  <c r="AD95" i="9"/>
  <c r="AV95" i="9" s="1"/>
  <c r="AC95" i="9"/>
  <c r="BI95" i="9" s="1"/>
  <c r="AB95" i="9"/>
  <c r="HD95" i="9" s="1"/>
  <c r="HH95" i="9" s="1"/>
  <c r="Y95" i="9"/>
  <c r="X95" i="9"/>
  <c r="U95" i="9"/>
  <c r="BA95" i="9" s="1"/>
  <c r="T95" i="9"/>
  <c r="Q95" i="9"/>
  <c r="O95" i="9"/>
  <c r="N95" i="9"/>
  <c r="K95" i="9"/>
  <c r="J95" i="9"/>
  <c r="HD94" i="9"/>
  <c r="HH94" i="9" s="1"/>
  <c r="HC94" i="9"/>
  <c r="HG94" i="9" s="1"/>
  <c r="HB94" i="9"/>
  <c r="HF94" i="9" s="1"/>
  <c r="GN94" i="9"/>
  <c r="GR94" i="9" s="1"/>
  <c r="GM94" i="9"/>
  <c r="GU94" i="9" s="1"/>
  <c r="GY94" i="9" s="1"/>
  <c r="GL94" i="9"/>
  <c r="GT94" i="9" s="1"/>
  <c r="GX94" i="9" s="1"/>
  <c r="GE94" i="9"/>
  <c r="GI94" i="9" s="1"/>
  <c r="GD94" i="9"/>
  <c r="GH94" i="9" s="1"/>
  <c r="GC94" i="9"/>
  <c r="GB94" i="9"/>
  <c r="FY94" i="9"/>
  <c r="FX94" i="9"/>
  <c r="FU94" i="9"/>
  <c r="FT94" i="9"/>
  <c r="FQ94" i="9"/>
  <c r="FH94" i="9"/>
  <c r="FE94" i="9"/>
  <c r="EY94" i="9"/>
  <c r="EW94" i="9"/>
  <c r="EV94" i="9"/>
  <c r="ES94" i="9"/>
  <c r="ER94" i="9"/>
  <c r="EO94" i="9"/>
  <c r="EN94" i="9"/>
  <c r="EI94" i="9"/>
  <c r="FA94" i="9" s="1"/>
  <c r="EH94" i="9"/>
  <c r="EG94" i="9"/>
  <c r="FM94" i="9" s="1"/>
  <c r="EF94" i="9"/>
  <c r="FL94" i="9" s="1"/>
  <c r="EC94" i="9"/>
  <c r="FI94" i="9" s="1"/>
  <c r="EB94" i="9"/>
  <c r="DY94" i="9"/>
  <c r="DX94" i="9"/>
  <c r="FD94" i="9" s="1"/>
  <c r="FN94" i="9" s="1"/>
  <c r="EJ94" i="9" s="1"/>
  <c r="DD94" i="9"/>
  <c r="DA94" i="9"/>
  <c r="CP94" i="9"/>
  <c r="CO94" i="9"/>
  <c r="CN94" i="9"/>
  <c r="CK94" i="9"/>
  <c r="CJ94" i="9"/>
  <c r="CG94" i="9"/>
  <c r="CF94" i="9"/>
  <c r="CA94" i="9"/>
  <c r="BZ94" i="9"/>
  <c r="CR94" i="9" s="1"/>
  <c r="BY94" i="9"/>
  <c r="DE94" i="9" s="1"/>
  <c r="BX94" i="9"/>
  <c r="BU94" i="9"/>
  <c r="BT94" i="9"/>
  <c r="CZ94" i="9" s="1"/>
  <c r="BQ94" i="9"/>
  <c r="CW94" i="9" s="1"/>
  <c r="DG94" i="9" s="1"/>
  <c r="CC94" i="9" s="1"/>
  <c r="DI94" i="9" s="1"/>
  <c r="BP94" i="9"/>
  <c r="CV94" i="9" s="1"/>
  <c r="BD94" i="9"/>
  <c r="BA94" i="9"/>
  <c r="AU94" i="9"/>
  <c r="AS94" i="9"/>
  <c r="AR94" i="9"/>
  <c r="AO94" i="9"/>
  <c r="AN94" i="9"/>
  <c r="AK94" i="9"/>
  <c r="AJ94" i="9"/>
  <c r="AE94" i="9"/>
  <c r="AW94" i="9" s="1"/>
  <c r="AD94" i="9"/>
  <c r="AC94" i="9"/>
  <c r="AB94" i="9"/>
  <c r="BH94" i="9" s="1"/>
  <c r="Y94" i="9"/>
  <c r="GO94" i="9" s="1"/>
  <c r="X94" i="9"/>
  <c r="U94" i="9"/>
  <c r="GG94" i="9" s="1"/>
  <c r="GK94" i="9" s="1"/>
  <c r="T94" i="9"/>
  <c r="AZ94" i="9" s="1"/>
  <c r="BJ94" i="9" s="1"/>
  <c r="AF94" i="9" s="1"/>
  <c r="BL94" i="9" s="1"/>
  <c r="O94" i="9"/>
  <c r="N94" i="9"/>
  <c r="K94" i="9"/>
  <c r="J94" i="9"/>
  <c r="HC93" i="9"/>
  <c r="HG93" i="9" s="1"/>
  <c r="HB93" i="9"/>
  <c r="HF93" i="9" s="1"/>
  <c r="GT93" i="9"/>
  <c r="GM93" i="9"/>
  <c r="GL93" i="9"/>
  <c r="GE93" i="9"/>
  <c r="GD93" i="9"/>
  <c r="GH93" i="9" s="1"/>
  <c r="GC93" i="9"/>
  <c r="GB93" i="9"/>
  <c r="FY93" i="9"/>
  <c r="FX93" i="9"/>
  <c r="FU93" i="9"/>
  <c r="FT93" i="9"/>
  <c r="FD93" i="9"/>
  <c r="FN93" i="9" s="1"/>
  <c r="EW93" i="9"/>
  <c r="EV93" i="9"/>
  <c r="ES93" i="9"/>
  <c r="ER93" i="9"/>
  <c r="EX93" i="9" s="1"/>
  <c r="EO93" i="9"/>
  <c r="EN93" i="9"/>
  <c r="EI93" i="9"/>
  <c r="EY93" i="9" s="1"/>
  <c r="FA93" i="9" s="1"/>
  <c r="EH93" i="9"/>
  <c r="EZ93" i="9" s="1"/>
  <c r="EG93" i="9"/>
  <c r="FM93" i="9" s="1"/>
  <c r="EF93" i="9"/>
  <c r="FL93" i="9" s="1"/>
  <c r="EC93" i="9"/>
  <c r="FI93" i="9" s="1"/>
  <c r="EB93" i="9"/>
  <c r="FH93" i="9" s="1"/>
  <c r="DY93" i="9"/>
  <c r="FE93" i="9" s="1"/>
  <c r="FO93" i="9" s="1"/>
  <c r="EK93" i="9" s="1"/>
  <c r="DX93" i="9"/>
  <c r="CZ93" i="9"/>
  <c r="CW93" i="9"/>
  <c r="CO93" i="9"/>
  <c r="CN93" i="9"/>
  <c r="CK93" i="9"/>
  <c r="CQ93" i="9" s="1"/>
  <c r="CJ93" i="9"/>
  <c r="CG93" i="9"/>
  <c r="CF93" i="9"/>
  <c r="CA93" i="9"/>
  <c r="BZ93" i="9"/>
  <c r="BY93" i="9"/>
  <c r="BX93" i="9"/>
  <c r="DD93" i="9" s="1"/>
  <c r="BU93" i="9"/>
  <c r="DA93" i="9" s="1"/>
  <c r="BT93" i="9"/>
  <c r="BQ93" i="9"/>
  <c r="GG93" i="9" s="1"/>
  <c r="BP93" i="9"/>
  <c r="CV93" i="9" s="1"/>
  <c r="AZ93" i="9"/>
  <c r="AS93" i="9"/>
  <c r="AR93" i="9"/>
  <c r="AO93" i="9"/>
  <c r="AN93" i="9"/>
  <c r="AT93" i="9" s="1"/>
  <c r="AK93" i="9"/>
  <c r="AJ93" i="9"/>
  <c r="AE93" i="9"/>
  <c r="AU93" i="9" s="1"/>
  <c r="AW93" i="9" s="1"/>
  <c r="AD93" i="9"/>
  <c r="AC93" i="9"/>
  <c r="BI93" i="9" s="1"/>
  <c r="AB93" i="9"/>
  <c r="Y93" i="9"/>
  <c r="X93" i="9"/>
  <c r="GN93" i="9" s="1"/>
  <c r="U93" i="9"/>
  <c r="BA93" i="9" s="1"/>
  <c r="T93" i="9"/>
  <c r="GF93" i="9" s="1"/>
  <c r="O93" i="9"/>
  <c r="N93" i="9"/>
  <c r="K93" i="9"/>
  <c r="J93" i="9"/>
  <c r="HG92" i="9"/>
  <c r="HC92" i="9"/>
  <c r="HB92" i="9"/>
  <c r="HF92" i="9" s="1"/>
  <c r="GQ92" i="9"/>
  <c r="GM92" i="9"/>
  <c r="GU92" i="9" s="1"/>
  <c r="GY92" i="9" s="1"/>
  <c r="GL92" i="9"/>
  <c r="GP92" i="9" s="1"/>
  <c r="GI92" i="9"/>
  <c r="GE92" i="9"/>
  <c r="GD92" i="9"/>
  <c r="GC92" i="9"/>
  <c r="GB92" i="9"/>
  <c r="FY92" i="9"/>
  <c r="FX92" i="9"/>
  <c r="FU92" i="9"/>
  <c r="FT92" i="9"/>
  <c r="FM92" i="9"/>
  <c r="EZ92" i="9"/>
  <c r="EY92" i="9"/>
  <c r="EW92" i="9"/>
  <c r="EV92" i="9"/>
  <c r="ES92" i="9"/>
  <c r="ER92" i="9"/>
  <c r="EO92" i="9"/>
  <c r="EN92" i="9"/>
  <c r="EI92" i="9"/>
  <c r="FA92" i="9" s="1"/>
  <c r="EH92" i="9"/>
  <c r="EX92" i="9" s="1"/>
  <c r="EG92" i="9"/>
  <c r="EF92" i="9"/>
  <c r="FL92" i="9" s="1"/>
  <c r="EC92" i="9"/>
  <c r="FI92" i="9" s="1"/>
  <c r="EB92" i="9"/>
  <c r="FH92" i="9" s="1"/>
  <c r="DY92" i="9"/>
  <c r="FE92" i="9" s="1"/>
  <c r="DX92" i="9"/>
  <c r="FD92" i="9" s="1"/>
  <c r="FN92" i="9" s="1"/>
  <c r="EJ92" i="9" s="1"/>
  <c r="CV92" i="9"/>
  <c r="CO92" i="9"/>
  <c r="CN92" i="9"/>
  <c r="CK92" i="9"/>
  <c r="CJ92" i="9"/>
  <c r="CP92" i="9" s="1"/>
  <c r="CG92" i="9"/>
  <c r="CF92" i="9"/>
  <c r="CA92" i="9"/>
  <c r="CQ92" i="9" s="1"/>
  <c r="CS92" i="9" s="1"/>
  <c r="BZ92" i="9"/>
  <c r="CR92" i="9" s="1"/>
  <c r="BY92" i="9"/>
  <c r="DE92" i="9" s="1"/>
  <c r="BX92" i="9"/>
  <c r="BU92" i="9"/>
  <c r="DA92" i="9" s="1"/>
  <c r="BT92" i="9"/>
  <c r="CZ92" i="9" s="1"/>
  <c r="BQ92" i="9"/>
  <c r="CW92" i="9" s="1"/>
  <c r="DG92" i="9" s="1"/>
  <c r="CC92" i="9" s="1"/>
  <c r="DI92" i="9" s="1"/>
  <c r="BP92" i="9"/>
  <c r="GF92" i="9" s="1"/>
  <c r="BI92" i="9"/>
  <c r="BE92" i="9"/>
  <c r="AZ92" i="9"/>
  <c r="AU92" i="9"/>
  <c r="AS92" i="9"/>
  <c r="AR92" i="9"/>
  <c r="AO92" i="9"/>
  <c r="AN92" i="9"/>
  <c r="AK92" i="9"/>
  <c r="AJ92" i="9"/>
  <c r="AE92" i="9"/>
  <c r="AW92" i="9" s="1"/>
  <c r="AD92" i="9"/>
  <c r="AC92" i="9"/>
  <c r="HE92" i="9" s="1"/>
  <c r="HI92" i="9" s="1"/>
  <c r="AB92" i="9"/>
  <c r="BH92" i="9" s="1"/>
  <c r="Y92" i="9"/>
  <c r="X92" i="9"/>
  <c r="U92" i="9"/>
  <c r="T92" i="9"/>
  <c r="O92" i="9"/>
  <c r="N92" i="9"/>
  <c r="K92" i="9"/>
  <c r="J92" i="9"/>
  <c r="HF91" i="9"/>
  <c r="HE91" i="9"/>
  <c r="HI91" i="9" s="1"/>
  <c r="HC91" i="9"/>
  <c r="HG91" i="9" s="1"/>
  <c r="HB91" i="9"/>
  <c r="GP91" i="9"/>
  <c r="GO91" i="9"/>
  <c r="GS91" i="9" s="1"/>
  <c r="GM91" i="9"/>
  <c r="GU91" i="9" s="1"/>
  <c r="GL91" i="9"/>
  <c r="GT91" i="9" s="1"/>
  <c r="GX91" i="9" s="1"/>
  <c r="GH91" i="9"/>
  <c r="GE91" i="9"/>
  <c r="GI91" i="9" s="1"/>
  <c r="GD91" i="9"/>
  <c r="GC91" i="9"/>
  <c r="GB91" i="9"/>
  <c r="FY91" i="9"/>
  <c r="FX91" i="9"/>
  <c r="FU91" i="9"/>
  <c r="FT91" i="9"/>
  <c r="FL91" i="9"/>
  <c r="FI91" i="9"/>
  <c r="FE91" i="9"/>
  <c r="EX91" i="9"/>
  <c r="EZ91" i="9" s="1"/>
  <c r="EW91" i="9"/>
  <c r="EV91" i="9"/>
  <c r="ES91" i="9"/>
  <c r="ER91" i="9"/>
  <c r="EO91" i="9"/>
  <c r="EN91" i="9"/>
  <c r="EI91" i="9"/>
  <c r="EH91" i="9"/>
  <c r="EG91" i="9"/>
  <c r="FM91" i="9" s="1"/>
  <c r="EF91" i="9"/>
  <c r="EC91" i="9"/>
  <c r="EB91" i="9"/>
  <c r="FH91" i="9" s="1"/>
  <c r="DY91" i="9"/>
  <c r="DX91" i="9"/>
  <c r="FD91" i="9" s="1"/>
  <c r="FN91" i="9" s="1"/>
  <c r="FP91" i="9" s="1"/>
  <c r="DE91" i="9"/>
  <c r="DA91" i="9"/>
  <c r="CV91" i="9"/>
  <c r="CQ91" i="9"/>
  <c r="CO91" i="9"/>
  <c r="CN91" i="9"/>
  <c r="CK91" i="9"/>
  <c r="CJ91" i="9"/>
  <c r="CG91" i="9"/>
  <c r="CF91" i="9"/>
  <c r="CC91" i="9"/>
  <c r="DI91" i="9" s="1"/>
  <c r="CA91" i="9"/>
  <c r="CS91" i="9" s="1"/>
  <c r="BZ91" i="9"/>
  <c r="BY91" i="9"/>
  <c r="BX91" i="9"/>
  <c r="DD91" i="9" s="1"/>
  <c r="DF91" i="9" s="1"/>
  <c r="CB91" i="9" s="1"/>
  <c r="DH91" i="9" s="1"/>
  <c r="BU91" i="9"/>
  <c r="BT91" i="9"/>
  <c r="CZ91" i="9" s="1"/>
  <c r="BQ91" i="9"/>
  <c r="CW91" i="9" s="1"/>
  <c r="DG91" i="9" s="1"/>
  <c r="BP91" i="9"/>
  <c r="BH91" i="9"/>
  <c r="BE91" i="9"/>
  <c r="BA91" i="9"/>
  <c r="AT91" i="9"/>
  <c r="AV91" i="9" s="1"/>
  <c r="AS91" i="9"/>
  <c r="AR91" i="9"/>
  <c r="AO91" i="9"/>
  <c r="AN91" i="9"/>
  <c r="AK91" i="9"/>
  <c r="AJ91" i="9"/>
  <c r="AE91" i="9"/>
  <c r="AD91" i="9"/>
  <c r="AC91" i="9"/>
  <c r="BI91" i="9" s="1"/>
  <c r="AB91" i="9"/>
  <c r="HD91" i="9" s="1"/>
  <c r="HH91" i="9" s="1"/>
  <c r="Y91" i="9"/>
  <c r="X91" i="9"/>
  <c r="GN91" i="9" s="1"/>
  <c r="U91" i="9"/>
  <c r="T91" i="9"/>
  <c r="Q91" i="9"/>
  <c r="O91" i="9"/>
  <c r="N91" i="9"/>
  <c r="K91" i="9"/>
  <c r="J91" i="9"/>
  <c r="HF90" i="9"/>
  <c r="HD90" i="9"/>
  <c r="HH90" i="9" s="1"/>
  <c r="HC90" i="9"/>
  <c r="HG90" i="9" s="1"/>
  <c r="HB90" i="9"/>
  <c r="GU90" i="9"/>
  <c r="GN90" i="9"/>
  <c r="GM90" i="9"/>
  <c r="GL90" i="9"/>
  <c r="GT90" i="9" s="1"/>
  <c r="GX90" i="9" s="1"/>
  <c r="GF90" i="9"/>
  <c r="GJ90" i="9" s="1"/>
  <c r="GE90" i="9"/>
  <c r="GI90" i="9" s="1"/>
  <c r="GD90" i="9"/>
  <c r="GC90" i="9"/>
  <c r="GB90" i="9"/>
  <c r="FY90" i="9"/>
  <c r="FX90" i="9"/>
  <c r="FU90" i="9"/>
  <c r="FT90" i="9"/>
  <c r="P90" i="9" s="1"/>
  <c r="FL90" i="9"/>
  <c r="FH90" i="9"/>
  <c r="FE90" i="9"/>
  <c r="EW90" i="9"/>
  <c r="EV90" i="9"/>
  <c r="ES90" i="9"/>
  <c r="EY90" i="9" s="1"/>
  <c r="FA90" i="9" s="1"/>
  <c r="ER90" i="9"/>
  <c r="EO90" i="9"/>
  <c r="EN90" i="9"/>
  <c r="EI90" i="9"/>
  <c r="EH90" i="9"/>
  <c r="EG90" i="9"/>
  <c r="FM90" i="9" s="1"/>
  <c r="EF90" i="9"/>
  <c r="EC90" i="9"/>
  <c r="FI90" i="9" s="1"/>
  <c r="EB90" i="9"/>
  <c r="DY90" i="9"/>
  <c r="DX90" i="9"/>
  <c r="FD90" i="9" s="1"/>
  <c r="DD90" i="9"/>
  <c r="DA90" i="9"/>
  <c r="DG90" i="9" s="1"/>
  <c r="CC90" i="9" s="1"/>
  <c r="DI90" i="9" s="1"/>
  <c r="CW90" i="9"/>
  <c r="CP90" i="9"/>
  <c r="CR90" i="9" s="1"/>
  <c r="CO90" i="9"/>
  <c r="CN90" i="9"/>
  <c r="CK90" i="9"/>
  <c r="CJ90" i="9"/>
  <c r="CG90" i="9"/>
  <c r="CF90" i="9"/>
  <c r="CA90" i="9"/>
  <c r="DK90" i="9" s="1"/>
  <c r="BZ90" i="9"/>
  <c r="BY90" i="9"/>
  <c r="DE90" i="9" s="1"/>
  <c r="BX90" i="9"/>
  <c r="BU90" i="9"/>
  <c r="BT90" i="9"/>
  <c r="CZ90" i="9" s="1"/>
  <c r="BQ90" i="9"/>
  <c r="BP90" i="9"/>
  <c r="CV90" i="9" s="1"/>
  <c r="BH90" i="9"/>
  <c r="BD90" i="9"/>
  <c r="BA90" i="9"/>
  <c r="AS90" i="9"/>
  <c r="AR90" i="9"/>
  <c r="AO90" i="9"/>
  <c r="AU90" i="9" s="1"/>
  <c r="AW90" i="9" s="1"/>
  <c r="AN90" i="9"/>
  <c r="GP90" i="9" s="1"/>
  <c r="AK90" i="9"/>
  <c r="AJ90" i="9"/>
  <c r="GH90" i="9" s="1"/>
  <c r="AE90" i="9"/>
  <c r="AD90" i="9"/>
  <c r="AC90" i="9"/>
  <c r="AB90" i="9"/>
  <c r="Y90" i="9"/>
  <c r="GO90" i="9" s="1"/>
  <c r="X90" i="9"/>
  <c r="U90" i="9"/>
  <c r="GG90" i="9" s="1"/>
  <c r="T90" i="9"/>
  <c r="AZ90" i="9" s="1"/>
  <c r="O90" i="9"/>
  <c r="N90" i="9"/>
  <c r="K90" i="9"/>
  <c r="J90" i="9"/>
  <c r="HG89" i="9"/>
  <c r="HC89" i="9"/>
  <c r="HB89" i="9"/>
  <c r="HF89" i="9" s="1"/>
  <c r="GT89" i="9"/>
  <c r="GM89" i="9"/>
  <c r="GU89" i="9" s="1"/>
  <c r="GL89" i="9"/>
  <c r="GE89" i="9"/>
  <c r="GD89" i="9"/>
  <c r="GH89" i="9" s="1"/>
  <c r="GC89" i="9"/>
  <c r="GB89" i="9"/>
  <c r="FY89" i="9"/>
  <c r="FX89" i="9"/>
  <c r="FU89" i="9"/>
  <c r="FT89" i="9"/>
  <c r="FM89" i="9"/>
  <c r="FH89" i="9"/>
  <c r="FD89" i="9"/>
  <c r="FN89" i="9" s="1"/>
  <c r="EJ89" i="9" s="1"/>
  <c r="EW89" i="9"/>
  <c r="EV89" i="9"/>
  <c r="ES89" i="9"/>
  <c r="ER89" i="9"/>
  <c r="EX89" i="9" s="1"/>
  <c r="EO89" i="9"/>
  <c r="EN89" i="9"/>
  <c r="EI89" i="9"/>
  <c r="EY89" i="9" s="1"/>
  <c r="FA89" i="9" s="1"/>
  <c r="EH89" i="9"/>
  <c r="EG89" i="9"/>
  <c r="EF89" i="9"/>
  <c r="FL89" i="9" s="1"/>
  <c r="EC89" i="9"/>
  <c r="FI89" i="9" s="1"/>
  <c r="FO89" i="9" s="1"/>
  <c r="EK89" i="9" s="1"/>
  <c r="EB89" i="9"/>
  <c r="DY89" i="9"/>
  <c r="FE89" i="9" s="1"/>
  <c r="DX89" i="9"/>
  <c r="DJ89" i="9"/>
  <c r="DD89" i="9"/>
  <c r="CZ89" i="9"/>
  <c r="CW89" i="9"/>
  <c r="CO89" i="9"/>
  <c r="CN89" i="9"/>
  <c r="CK89" i="9"/>
  <c r="CQ89" i="9" s="1"/>
  <c r="CS89" i="9" s="1"/>
  <c r="CJ89" i="9"/>
  <c r="CG89" i="9"/>
  <c r="CF89" i="9"/>
  <c r="CA89" i="9"/>
  <c r="BZ89" i="9"/>
  <c r="BY89" i="9"/>
  <c r="BX89" i="9"/>
  <c r="BU89" i="9"/>
  <c r="DA89" i="9" s="1"/>
  <c r="BT89" i="9"/>
  <c r="BQ89" i="9"/>
  <c r="GG89" i="9" s="1"/>
  <c r="GK89" i="9" s="1"/>
  <c r="BP89" i="9"/>
  <c r="CV89" i="9" s="1"/>
  <c r="DF89" i="9" s="1"/>
  <c r="CB89" i="9" s="1"/>
  <c r="DH89" i="9" s="1"/>
  <c r="BI89" i="9"/>
  <c r="BD89" i="9"/>
  <c r="AZ89" i="9"/>
  <c r="AS89" i="9"/>
  <c r="AR89" i="9"/>
  <c r="AO89" i="9"/>
  <c r="GQ89" i="9" s="1"/>
  <c r="AN89" i="9"/>
  <c r="AT89" i="9" s="1"/>
  <c r="AK89" i="9"/>
  <c r="GI89" i="9" s="1"/>
  <c r="AJ89" i="9"/>
  <c r="AE89" i="9"/>
  <c r="AD89" i="9"/>
  <c r="AV89" i="9" s="1"/>
  <c r="AC89" i="9"/>
  <c r="AB89" i="9"/>
  <c r="Y89" i="9"/>
  <c r="X89" i="9"/>
  <c r="GN89" i="9" s="1"/>
  <c r="U89" i="9"/>
  <c r="BA89" i="9" s="1"/>
  <c r="T89" i="9"/>
  <c r="GF89" i="9" s="1"/>
  <c r="GJ89" i="9" s="1"/>
  <c r="O89" i="9"/>
  <c r="N89" i="9"/>
  <c r="K89" i="9"/>
  <c r="J89" i="9"/>
  <c r="HG88" i="9"/>
  <c r="HC88" i="9"/>
  <c r="HB88" i="9"/>
  <c r="HF88" i="9" s="1"/>
  <c r="GQ88" i="9"/>
  <c r="GM88" i="9"/>
  <c r="GU88" i="9" s="1"/>
  <c r="GY88" i="9" s="1"/>
  <c r="GL88" i="9"/>
  <c r="GJ88" i="9"/>
  <c r="GI88" i="9"/>
  <c r="GE88" i="9"/>
  <c r="GD88" i="9"/>
  <c r="GC88" i="9"/>
  <c r="GB88" i="9"/>
  <c r="FY88" i="9"/>
  <c r="FX88" i="9"/>
  <c r="FU88" i="9"/>
  <c r="FT88" i="9"/>
  <c r="FM88" i="9"/>
  <c r="FI88" i="9"/>
  <c r="FD88" i="9"/>
  <c r="EY88" i="9"/>
  <c r="EW88" i="9"/>
  <c r="EV88" i="9"/>
  <c r="ES88" i="9"/>
  <c r="ER88" i="9"/>
  <c r="EO88" i="9"/>
  <c r="EN88" i="9"/>
  <c r="EI88" i="9"/>
  <c r="FA88" i="9" s="1"/>
  <c r="EH88" i="9"/>
  <c r="EX88" i="9" s="1"/>
  <c r="EZ88" i="9" s="1"/>
  <c r="EG88" i="9"/>
  <c r="EF88" i="9"/>
  <c r="FL88" i="9" s="1"/>
  <c r="FN88" i="9" s="1"/>
  <c r="EJ88" i="9" s="1"/>
  <c r="EC88" i="9"/>
  <c r="EB88" i="9"/>
  <c r="FH88" i="9" s="1"/>
  <c r="DY88" i="9"/>
  <c r="FE88" i="9" s="1"/>
  <c r="FO88" i="9" s="1"/>
  <c r="FQ88" i="9" s="1"/>
  <c r="DX88" i="9"/>
  <c r="DE88" i="9"/>
  <c r="CZ88" i="9"/>
  <c r="CV88" i="9"/>
  <c r="CO88" i="9"/>
  <c r="CN88" i="9"/>
  <c r="CK88" i="9"/>
  <c r="CJ88" i="9"/>
  <c r="CP88" i="9" s="1"/>
  <c r="CG88" i="9"/>
  <c r="CF88" i="9"/>
  <c r="CA88" i="9"/>
  <c r="CQ88" i="9" s="1"/>
  <c r="CS88" i="9" s="1"/>
  <c r="BZ88" i="9"/>
  <c r="CR88" i="9" s="1"/>
  <c r="BY88" i="9"/>
  <c r="BX88" i="9"/>
  <c r="BU88" i="9"/>
  <c r="DA88" i="9" s="1"/>
  <c r="BT88" i="9"/>
  <c r="BQ88" i="9"/>
  <c r="CW88" i="9" s="1"/>
  <c r="DG88" i="9" s="1"/>
  <c r="CC88" i="9" s="1"/>
  <c r="DI88" i="9" s="1"/>
  <c r="BP88" i="9"/>
  <c r="GF88" i="9" s="1"/>
  <c r="BI88" i="9"/>
  <c r="BE88" i="9"/>
  <c r="AZ88" i="9"/>
  <c r="AU88" i="9"/>
  <c r="AS88" i="9"/>
  <c r="AR88" i="9"/>
  <c r="AO88" i="9"/>
  <c r="AN88" i="9"/>
  <c r="AK88" i="9"/>
  <c r="AJ88" i="9"/>
  <c r="AE88" i="9"/>
  <c r="AW88" i="9" s="1"/>
  <c r="AD88" i="9"/>
  <c r="AC88" i="9"/>
  <c r="HE88" i="9" s="1"/>
  <c r="HI88" i="9" s="1"/>
  <c r="AB88" i="9"/>
  <c r="BH88" i="9" s="1"/>
  <c r="Y88" i="9"/>
  <c r="X88" i="9"/>
  <c r="U88" i="9"/>
  <c r="T88" i="9"/>
  <c r="O88" i="9"/>
  <c r="N88" i="9"/>
  <c r="K88" i="9"/>
  <c r="J88" i="9"/>
  <c r="HF87" i="9"/>
  <c r="HE87" i="9"/>
  <c r="HI87" i="9" s="1"/>
  <c r="HC87" i="9"/>
  <c r="HG87" i="9" s="1"/>
  <c r="HB87" i="9"/>
  <c r="GP87" i="9"/>
  <c r="GO87" i="9"/>
  <c r="GS87" i="9" s="1"/>
  <c r="GM87" i="9"/>
  <c r="GU87" i="9" s="1"/>
  <c r="GL87" i="9"/>
  <c r="GT87" i="9" s="1"/>
  <c r="GX87" i="9" s="1"/>
  <c r="GH87" i="9"/>
  <c r="GE87" i="9"/>
  <c r="GI87" i="9" s="1"/>
  <c r="GD87" i="9"/>
  <c r="GC87" i="9"/>
  <c r="GB87" i="9"/>
  <c r="FY87" i="9"/>
  <c r="FX87" i="9"/>
  <c r="FU87" i="9"/>
  <c r="FT87" i="9"/>
  <c r="FL87" i="9"/>
  <c r="FI87" i="9"/>
  <c r="FE87" i="9"/>
  <c r="EX87" i="9"/>
  <c r="EZ87" i="9" s="1"/>
  <c r="EW87" i="9"/>
  <c r="EV87" i="9"/>
  <c r="ES87" i="9"/>
  <c r="ER87" i="9"/>
  <c r="EO87" i="9"/>
  <c r="EN87" i="9"/>
  <c r="EI87" i="9"/>
  <c r="EH87" i="9"/>
  <c r="EG87" i="9"/>
  <c r="FM87" i="9" s="1"/>
  <c r="EF87" i="9"/>
  <c r="EC87" i="9"/>
  <c r="EB87" i="9"/>
  <c r="FH87" i="9" s="1"/>
  <c r="DY87" i="9"/>
  <c r="DX87" i="9"/>
  <c r="FD87" i="9" s="1"/>
  <c r="FN87" i="9" s="1"/>
  <c r="FP87" i="9" s="1"/>
  <c r="DE87" i="9"/>
  <c r="DA87" i="9"/>
  <c r="CV87" i="9"/>
  <c r="CQ87" i="9"/>
  <c r="CO87" i="9"/>
  <c r="CN87" i="9"/>
  <c r="CK87" i="9"/>
  <c r="CJ87" i="9"/>
  <c r="CG87" i="9"/>
  <c r="CF87" i="9"/>
  <c r="CA87" i="9"/>
  <c r="CS87" i="9" s="1"/>
  <c r="BZ87" i="9"/>
  <c r="BY87" i="9"/>
  <c r="BX87" i="9"/>
  <c r="DD87" i="9" s="1"/>
  <c r="DF87" i="9" s="1"/>
  <c r="CB87" i="9" s="1"/>
  <c r="DH87" i="9" s="1"/>
  <c r="BU87" i="9"/>
  <c r="BT87" i="9"/>
  <c r="CZ87" i="9" s="1"/>
  <c r="BQ87" i="9"/>
  <c r="CW87" i="9" s="1"/>
  <c r="BP87" i="9"/>
  <c r="BH87" i="9"/>
  <c r="BE87" i="9"/>
  <c r="BA87" i="9"/>
  <c r="AT87" i="9"/>
  <c r="AV87" i="9" s="1"/>
  <c r="AS87" i="9"/>
  <c r="AR87" i="9"/>
  <c r="AO87" i="9"/>
  <c r="AN87" i="9"/>
  <c r="AK87" i="9"/>
  <c r="AJ87" i="9"/>
  <c r="AE87" i="9"/>
  <c r="AD87" i="9"/>
  <c r="AC87" i="9"/>
  <c r="BI87" i="9" s="1"/>
  <c r="AB87" i="9"/>
  <c r="HD87" i="9" s="1"/>
  <c r="HH87" i="9" s="1"/>
  <c r="Y87" i="9"/>
  <c r="X87" i="9"/>
  <c r="GN87" i="9" s="1"/>
  <c r="U87" i="9"/>
  <c r="T87" i="9"/>
  <c r="Q87" i="9"/>
  <c r="O87" i="9"/>
  <c r="N87" i="9"/>
  <c r="K87" i="9"/>
  <c r="J87" i="9"/>
  <c r="HD86" i="9"/>
  <c r="HH86" i="9" s="1"/>
  <c r="HC86" i="9"/>
  <c r="HG86" i="9" s="1"/>
  <c r="HB86" i="9"/>
  <c r="HF86" i="9" s="1"/>
  <c r="GN86" i="9"/>
  <c r="GR86" i="9" s="1"/>
  <c r="GM86" i="9"/>
  <c r="GL86" i="9"/>
  <c r="GT86" i="9" s="1"/>
  <c r="GF86" i="9"/>
  <c r="GJ86" i="9" s="1"/>
  <c r="GE86" i="9"/>
  <c r="GI86" i="9" s="1"/>
  <c r="GD86" i="9"/>
  <c r="GH86" i="9" s="1"/>
  <c r="GC86" i="9"/>
  <c r="GB86" i="9"/>
  <c r="FY86" i="9"/>
  <c r="FX86" i="9"/>
  <c r="FU86" i="9"/>
  <c r="FT86" i="9"/>
  <c r="FH86" i="9"/>
  <c r="FE86" i="9"/>
  <c r="FD86" i="9"/>
  <c r="EW86" i="9"/>
  <c r="EV86" i="9"/>
  <c r="ES86" i="9"/>
  <c r="EY86" i="9" s="1"/>
  <c r="FA86" i="9" s="1"/>
  <c r="ER86" i="9"/>
  <c r="EO86" i="9"/>
  <c r="EN86" i="9"/>
  <c r="EI86" i="9"/>
  <c r="EH86" i="9"/>
  <c r="EG86" i="9"/>
  <c r="FM86" i="9" s="1"/>
  <c r="EF86" i="9"/>
  <c r="FL86" i="9" s="1"/>
  <c r="EC86" i="9"/>
  <c r="FI86" i="9" s="1"/>
  <c r="EB86" i="9"/>
  <c r="DY86" i="9"/>
  <c r="DX86" i="9"/>
  <c r="DK86" i="9"/>
  <c r="DD86" i="9"/>
  <c r="DA86" i="9"/>
  <c r="CZ86" i="9"/>
  <c r="CP86" i="9"/>
  <c r="CO86" i="9"/>
  <c r="CN86" i="9"/>
  <c r="CK86" i="9"/>
  <c r="CJ86" i="9"/>
  <c r="CG86" i="9"/>
  <c r="CF86" i="9"/>
  <c r="CA86" i="9"/>
  <c r="BZ86" i="9"/>
  <c r="CR86" i="9" s="1"/>
  <c r="BY86" i="9"/>
  <c r="DE86" i="9" s="1"/>
  <c r="BX86" i="9"/>
  <c r="BU86" i="9"/>
  <c r="BT86" i="9"/>
  <c r="BQ86" i="9"/>
  <c r="CW86" i="9" s="1"/>
  <c r="DG86" i="9" s="1"/>
  <c r="CC86" i="9" s="1"/>
  <c r="DI86" i="9" s="1"/>
  <c r="BP86" i="9"/>
  <c r="CV86" i="9" s="1"/>
  <c r="DF86" i="9" s="1"/>
  <c r="CB86" i="9" s="1"/>
  <c r="DH86" i="9" s="1"/>
  <c r="BD86" i="9"/>
  <c r="BA86" i="9"/>
  <c r="AZ86" i="9"/>
  <c r="AS86" i="9"/>
  <c r="AR86" i="9"/>
  <c r="AO86" i="9"/>
  <c r="AU86" i="9" s="1"/>
  <c r="AW86" i="9" s="1"/>
  <c r="AN86" i="9"/>
  <c r="AK86" i="9"/>
  <c r="AJ86" i="9"/>
  <c r="AE86" i="9"/>
  <c r="AD86" i="9"/>
  <c r="AC86" i="9"/>
  <c r="AB86" i="9"/>
  <c r="BH86" i="9" s="1"/>
  <c r="Y86" i="9"/>
  <c r="GO86" i="9" s="1"/>
  <c r="X86" i="9"/>
  <c r="U86" i="9"/>
  <c r="GG86" i="9" s="1"/>
  <c r="T86" i="9"/>
  <c r="O86" i="9"/>
  <c r="N86" i="9"/>
  <c r="K86" i="9"/>
  <c r="J86" i="9"/>
  <c r="HG85" i="9"/>
  <c r="HC85" i="9"/>
  <c r="HB85" i="9"/>
  <c r="HF85" i="9" s="1"/>
  <c r="GM85" i="9"/>
  <c r="GU85" i="9" s="1"/>
  <c r="GL85" i="9"/>
  <c r="GT85" i="9" s="1"/>
  <c r="GE85" i="9"/>
  <c r="GD85" i="9"/>
  <c r="GH85" i="9" s="1"/>
  <c r="GC85" i="9"/>
  <c r="GB85" i="9"/>
  <c r="FY85" i="9"/>
  <c r="FX85" i="9"/>
  <c r="FU85" i="9"/>
  <c r="FT85" i="9"/>
  <c r="FM85" i="9"/>
  <c r="FD85" i="9"/>
  <c r="EW85" i="9"/>
  <c r="EV85" i="9"/>
  <c r="ES85" i="9"/>
  <c r="ER85" i="9"/>
  <c r="EX85" i="9" s="1"/>
  <c r="EZ85" i="9" s="1"/>
  <c r="EO85" i="9"/>
  <c r="EN85" i="9"/>
  <c r="EI85" i="9"/>
  <c r="EH85" i="9"/>
  <c r="EG85" i="9"/>
  <c r="EF85" i="9"/>
  <c r="FL85" i="9" s="1"/>
  <c r="EC85" i="9"/>
  <c r="FI85" i="9" s="1"/>
  <c r="EB85" i="9"/>
  <c r="FH85" i="9" s="1"/>
  <c r="DY85" i="9"/>
  <c r="FE85" i="9" s="1"/>
  <c r="FO85" i="9" s="1"/>
  <c r="EK85" i="9" s="1"/>
  <c r="DX85" i="9"/>
  <c r="DJ85" i="9"/>
  <c r="CZ85" i="9"/>
  <c r="CW85" i="9"/>
  <c r="CV85" i="9"/>
  <c r="CO85" i="9"/>
  <c r="CN85" i="9"/>
  <c r="CK85" i="9"/>
  <c r="CQ85" i="9" s="1"/>
  <c r="CS85" i="9" s="1"/>
  <c r="CJ85" i="9"/>
  <c r="CG85" i="9"/>
  <c r="CF85" i="9"/>
  <c r="CA85" i="9"/>
  <c r="BZ85" i="9"/>
  <c r="BY85" i="9"/>
  <c r="BX85" i="9"/>
  <c r="DD85" i="9" s="1"/>
  <c r="BU85" i="9"/>
  <c r="DA85" i="9" s="1"/>
  <c r="BT85" i="9"/>
  <c r="BQ85" i="9"/>
  <c r="GG85" i="9" s="1"/>
  <c r="BP85" i="9"/>
  <c r="AZ85" i="9"/>
  <c r="AS85" i="9"/>
  <c r="AR85" i="9"/>
  <c r="AO85" i="9"/>
  <c r="AN85" i="9"/>
  <c r="AT85" i="9" s="1"/>
  <c r="AV85" i="9" s="1"/>
  <c r="AK85" i="9"/>
  <c r="AJ85" i="9"/>
  <c r="AE85" i="9"/>
  <c r="AU85" i="9" s="1"/>
  <c r="AW85" i="9" s="1"/>
  <c r="AD85" i="9"/>
  <c r="AC85" i="9"/>
  <c r="BI85" i="9" s="1"/>
  <c r="AB85" i="9"/>
  <c r="Y85" i="9"/>
  <c r="X85" i="9"/>
  <c r="GN85" i="9" s="1"/>
  <c r="U85" i="9"/>
  <c r="BA85" i="9" s="1"/>
  <c r="GK85" i="9" s="1"/>
  <c r="T85" i="9"/>
  <c r="GF85" i="9" s="1"/>
  <c r="GJ85" i="9" s="1"/>
  <c r="O85" i="9"/>
  <c r="N85" i="9"/>
  <c r="K85" i="9"/>
  <c r="J85" i="9"/>
  <c r="HG84" i="9"/>
  <c r="HF84" i="9"/>
  <c r="HC84" i="9"/>
  <c r="HB84" i="9"/>
  <c r="GY84" i="9"/>
  <c r="GQ84" i="9"/>
  <c r="GM84" i="9"/>
  <c r="GU84" i="9" s="1"/>
  <c r="GL84" i="9"/>
  <c r="GT84" i="9" s="1"/>
  <c r="GJ84" i="9"/>
  <c r="GE84" i="9"/>
  <c r="GD84" i="9"/>
  <c r="GC84" i="9"/>
  <c r="GB84" i="9"/>
  <c r="FY84" i="9"/>
  <c r="FX84" i="9"/>
  <c r="FU84" i="9"/>
  <c r="FT84" i="9"/>
  <c r="FM84" i="9"/>
  <c r="FL84" i="9"/>
  <c r="EY84" i="9"/>
  <c r="EW84" i="9"/>
  <c r="EV84" i="9"/>
  <c r="ES84" i="9"/>
  <c r="ER84" i="9"/>
  <c r="EO84" i="9"/>
  <c r="EN84" i="9"/>
  <c r="EI84" i="9"/>
  <c r="FA84" i="9" s="1"/>
  <c r="EH84" i="9"/>
  <c r="EG84" i="9"/>
  <c r="EF84" i="9"/>
  <c r="EC84" i="9"/>
  <c r="FI84" i="9" s="1"/>
  <c r="EB84" i="9"/>
  <c r="FH84" i="9" s="1"/>
  <c r="DY84" i="9"/>
  <c r="FE84" i="9" s="1"/>
  <c r="DX84" i="9"/>
  <c r="FD84" i="9" s="1"/>
  <c r="FN84" i="9" s="1"/>
  <c r="EJ84" i="9" s="1"/>
  <c r="CV84" i="9"/>
  <c r="CO84" i="9"/>
  <c r="CN84" i="9"/>
  <c r="CK84" i="9"/>
  <c r="CJ84" i="9"/>
  <c r="CG84" i="9"/>
  <c r="GI84" i="9" s="1"/>
  <c r="CF84" i="9"/>
  <c r="CA84" i="9"/>
  <c r="BZ84" i="9"/>
  <c r="BY84" i="9"/>
  <c r="DE84" i="9" s="1"/>
  <c r="BX84" i="9"/>
  <c r="BU84" i="9"/>
  <c r="DA84" i="9" s="1"/>
  <c r="BT84" i="9"/>
  <c r="CZ84" i="9" s="1"/>
  <c r="BQ84" i="9"/>
  <c r="CW84" i="9" s="1"/>
  <c r="DG84" i="9" s="1"/>
  <c r="CC84" i="9" s="1"/>
  <c r="DI84" i="9" s="1"/>
  <c r="BP84" i="9"/>
  <c r="GF84" i="9" s="1"/>
  <c r="BI84" i="9"/>
  <c r="BH84" i="9"/>
  <c r="AU84" i="9"/>
  <c r="AS84" i="9"/>
  <c r="AR84" i="9"/>
  <c r="AO84" i="9"/>
  <c r="AN84" i="9"/>
  <c r="AK84" i="9"/>
  <c r="AJ84" i="9"/>
  <c r="GH84" i="9" s="1"/>
  <c r="AE84" i="9"/>
  <c r="AW84" i="9" s="1"/>
  <c r="AD84" i="9"/>
  <c r="AC84" i="9"/>
  <c r="HE84" i="9" s="1"/>
  <c r="HI84" i="9" s="1"/>
  <c r="AB84" i="9"/>
  <c r="Y84" i="9"/>
  <c r="X84" i="9"/>
  <c r="U84" i="9"/>
  <c r="T84" i="9"/>
  <c r="AZ84" i="9" s="1"/>
  <c r="O84" i="9"/>
  <c r="N84" i="9"/>
  <c r="K84" i="9"/>
  <c r="J84" i="9"/>
  <c r="HF83" i="9"/>
  <c r="HE83" i="9"/>
  <c r="HI83" i="9" s="1"/>
  <c r="HC83" i="9"/>
  <c r="HG83" i="9" s="1"/>
  <c r="HB83" i="9"/>
  <c r="GP83" i="9"/>
  <c r="GO83" i="9"/>
  <c r="GM83" i="9"/>
  <c r="GU83" i="9" s="1"/>
  <c r="GL83" i="9"/>
  <c r="GT83" i="9" s="1"/>
  <c r="GE83" i="9"/>
  <c r="GI83" i="9" s="1"/>
  <c r="GD83" i="9"/>
  <c r="GC83" i="9"/>
  <c r="GB83" i="9"/>
  <c r="FY83" i="9"/>
  <c r="FX83" i="9"/>
  <c r="FU83" i="9"/>
  <c r="FT83" i="9"/>
  <c r="FL83" i="9"/>
  <c r="FI83" i="9"/>
  <c r="FH83" i="9"/>
  <c r="FE83" i="9"/>
  <c r="EX83" i="9"/>
  <c r="EW83" i="9"/>
  <c r="EV83" i="9"/>
  <c r="ES83" i="9"/>
  <c r="ER83" i="9"/>
  <c r="EO83" i="9"/>
  <c r="EN83" i="9"/>
  <c r="EI83" i="9"/>
  <c r="EH83" i="9"/>
  <c r="EG83" i="9"/>
  <c r="FM83" i="9" s="1"/>
  <c r="EF83" i="9"/>
  <c r="EC83" i="9"/>
  <c r="EB83" i="9"/>
  <c r="DY83" i="9"/>
  <c r="DX83" i="9"/>
  <c r="FD83" i="9" s="1"/>
  <c r="DE83" i="9"/>
  <c r="DD83" i="9"/>
  <c r="DA83" i="9"/>
  <c r="CQ83" i="9"/>
  <c r="CO83" i="9"/>
  <c r="CN83" i="9"/>
  <c r="CK83" i="9"/>
  <c r="CJ83" i="9"/>
  <c r="CG83" i="9"/>
  <c r="CF83" i="9"/>
  <c r="GH83" i="9" s="1"/>
  <c r="CA83" i="9"/>
  <c r="CS83" i="9" s="1"/>
  <c r="BZ83" i="9"/>
  <c r="CP83" i="9" s="1"/>
  <c r="CR83" i="9" s="1"/>
  <c r="BY83" i="9"/>
  <c r="BX83" i="9"/>
  <c r="BU83" i="9"/>
  <c r="BT83" i="9"/>
  <c r="BQ83" i="9"/>
  <c r="CW83" i="9" s="1"/>
  <c r="DG83" i="9" s="1"/>
  <c r="CC83" i="9" s="1"/>
  <c r="DI83" i="9" s="1"/>
  <c r="BP83" i="9"/>
  <c r="CV83" i="9" s="1"/>
  <c r="BH83" i="9"/>
  <c r="BE83" i="9"/>
  <c r="BK83" i="9" s="1"/>
  <c r="AG83" i="9" s="1"/>
  <c r="BM83" i="9" s="1"/>
  <c r="BD83" i="9"/>
  <c r="BA83" i="9"/>
  <c r="AT83" i="9"/>
  <c r="AS83" i="9"/>
  <c r="AR83" i="9"/>
  <c r="AO83" i="9"/>
  <c r="AN83" i="9"/>
  <c r="AK83" i="9"/>
  <c r="AJ83" i="9"/>
  <c r="AE83" i="9"/>
  <c r="AD83" i="9"/>
  <c r="AV83" i="9" s="1"/>
  <c r="AC83" i="9"/>
  <c r="BI83" i="9" s="1"/>
  <c r="AB83" i="9"/>
  <c r="HD83" i="9" s="1"/>
  <c r="HH83" i="9" s="1"/>
  <c r="Y83" i="9"/>
  <c r="X83" i="9"/>
  <c r="U83" i="9"/>
  <c r="T83" i="9"/>
  <c r="O83" i="9"/>
  <c r="N83" i="9"/>
  <c r="K83" i="9"/>
  <c r="J83" i="9"/>
  <c r="HD82" i="9"/>
  <c r="HH82" i="9" s="1"/>
  <c r="HC82" i="9"/>
  <c r="HG82" i="9" s="1"/>
  <c r="HB82" i="9"/>
  <c r="HF82" i="9" s="1"/>
  <c r="GN82" i="9"/>
  <c r="GM82" i="9"/>
  <c r="GQ82" i="9" s="1"/>
  <c r="GL82" i="9"/>
  <c r="GT82" i="9" s="1"/>
  <c r="GF82" i="9"/>
  <c r="GJ82" i="9" s="1"/>
  <c r="GE82" i="9"/>
  <c r="GI82" i="9" s="1"/>
  <c r="GD82" i="9"/>
  <c r="GH82" i="9" s="1"/>
  <c r="GC82" i="9"/>
  <c r="GB82" i="9"/>
  <c r="FY82" i="9"/>
  <c r="FX82" i="9"/>
  <c r="FU82" i="9"/>
  <c r="FT82" i="9"/>
  <c r="P82" i="9" s="1"/>
  <c r="FH82" i="9"/>
  <c r="FE82" i="9"/>
  <c r="FD82" i="9"/>
  <c r="EW82" i="9"/>
  <c r="EV82" i="9"/>
  <c r="ES82" i="9"/>
  <c r="EY82" i="9" s="1"/>
  <c r="ER82" i="9"/>
  <c r="EO82" i="9"/>
  <c r="EN82" i="9"/>
  <c r="EI82" i="9"/>
  <c r="FA82" i="9" s="1"/>
  <c r="EH82" i="9"/>
  <c r="EG82" i="9"/>
  <c r="FM82" i="9" s="1"/>
  <c r="EF82" i="9"/>
  <c r="FL82" i="9" s="1"/>
  <c r="EC82" i="9"/>
  <c r="FI82" i="9" s="1"/>
  <c r="EB82" i="9"/>
  <c r="DY82" i="9"/>
  <c r="DX82" i="9"/>
  <c r="DK82" i="9"/>
  <c r="DD82" i="9"/>
  <c r="CZ82" i="9"/>
  <c r="CP82" i="9"/>
  <c r="CO82" i="9"/>
  <c r="CN82" i="9"/>
  <c r="CK82" i="9"/>
  <c r="CJ82" i="9"/>
  <c r="CG82" i="9"/>
  <c r="CF82" i="9"/>
  <c r="CA82" i="9"/>
  <c r="BZ82" i="9"/>
  <c r="BY82" i="9"/>
  <c r="DE82" i="9" s="1"/>
  <c r="BX82" i="9"/>
  <c r="BU82" i="9"/>
  <c r="DA82" i="9" s="1"/>
  <c r="BT82" i="9"/>
  <c r="BQ82" i="9"/>
  <c r="CW82" i="9" s="1"/>
  <c r="BP82" i="9"/>
  <c r="CV82" i="9" s="1"/>
  <c r="DF82" i="9" s="1"/>
  <c r="CB82" i="9" s="1"/>
  <c r="DH82" i="9" s="1"/>
  <c r="BI82" i="9"/>
  <c r="BD82" i="9"/>
  <c r="BA82" i="9"/>
  <c r="AZ82" i="9"/>
  <c r="AS82" i="9"/>
  <c r="AR82" i="9"/>
  <c r="AO82" i="9"/>
  <c r="AU82" i="9" s="1"/>
  <c r="AN82" i="9"/>
  <c r="AK82" i="9"/>
  <c r="AJ82" i="9"/>
  <c r="AE82" i="9"/>
  <c r="AD82" i="9"/>
  <c r="AC82" i="9"/>
  <c r="AB82" i="9"/>
  <c r="BH82" i="9" s="1"/>
  <c r="Y82" i="9"/>
  <c r="X82" i="9"/>
  <c r="U82" i="9"/>
  <c r="T82" i="9"/>
  <c r="O82" i="9"/>
  <c r="N82" i="9"/>
  <c r="K82" i="9"/>
  <c r="J82" i="9"/>
  <c r="HC81" i="9"/>
  <c r="HG81" i="9" s="1"/>
  <c r="HB81" i="9"/>
  <c r="HF81" i="9" s="1"/>
  <c r="GO81" i="9"/>
  <c r="GM81" i="9"/>
  <c r="GL81" i="9"/>
  <c r="GT81" i="9" s="1"/>
  <c r="GE81" i="9"/>
  <c r="GD81" i="9"/>
  <c r="GH81" i="9" s="1"/>
  <c r="GC81" i="9"/>
  <c r="GB81" i="9"/>
  <c r="FY81" i="9"/>
  <c r="FX81" i="9"/>
  <c r="FU81" i="9"/>
  <c r="FT81" i="9"/>
  <c r="FI81" i="9"/>
  <c r="GS81" i="9" s="1"/>
  <c r="FD81" i="9"/>
  <c r="FN81" i="9" s="1"/>
  <c r="EJ81" i="9" s="1"/>
  <c r="EW81" i="9"/>
  <c r="EV81" i="9"/>
  <c r="ES81" i="9"/>
  <c r="ER81" i="9"/>
  <c r="EX81" i="9" s="1"/>
  <c r="EZ81" i="9" s="1"/>
  <c r="EO81" i="9"/>
  <c r="EN81" i="9"/>
  <c r="EI81" i="9"/>
  <c r="EH81" i="9"/>
  <c r="EG81" i="9"/>
  <c r="FM81" i="9" s="1"/>
  <c r="EF81" i="9"/>
  <c r="FL81" i="9" s="1"/>
  <c r="EC81" i="9"/>
  <c r="EB81" i="9"/>
  <c r="FH81" i="9" s="1"/>
  <c r="DY81" i="9"/>
  <c r="FE81" i="9" s="1"/>
  <c r="DX81" i="9"/>
  <c r="DJ81" i="9"/>
  <c r="CZ81" i="9"/>
  <c r="DF81" i="9" s="1"/>
  <c r="CB81" i="9" s="1"/>
  <c r="DH81" i="9" s="1"/>
  <c r="CV81" i="9"/>
  <c r="CO81" i="9"/>
  <c r="CN81" i="9"/>
  <c r="CK81" i="9"/>
  <c r="CQ81" i="9" s="1"/>
  <c r="CJ81" i="9"/>
  <c r="CG81" i="9"/>
  <c r="CF81" i="9"/>
  <c r="CA81" i="9"/>
  <c r="BZ81" i="9"/>
  <c r="BY81" i="9"/>
  <c r="HE81" i="9" s="1"/>
  <c r="HI81" i="9" s="1"/>
  <c r="BX81" i="9"/>
  <c r="DD81" i="9" s="1"/>
  <c r="BU81" i="9"/>
  <c r="DA81" i="9" s="1"/>
  <c r="BT81" i="9"/>
  <c r="BQ81" i="9"/>
  <c r="CW81" i="9" s="1"/>
  <c r="BP81" i="9"/>
  <c r="BE81" i="9"/>
  <c r="BK81" i="9" s="1"/>
  <c r="AG81" i="9" s="1"/>
  <c r="BA81" i="9"/>
  <c r="AZ81" i="9"/>
  <c r="AS81" i="9"/>
  <c r="AR81" i="9"/>
  <c r="AO81" i="9"/>
  <c r="AN81" i="9"/>
  <c r="AT81" i="9" s="1"/>
  <c r="AV81" i="9" s="1"/>
  <c r="AK81" i="9"/>
  <c r="AJ81" i="9"/>
  <c r="AE81" i="9"/>
  <c r="AD81" i="9"/>
  <c r="AC81" i="9"/>
  <c r="BI81" i="9" s="1"/>
  <c r="AB81" i="9"/>
  <c r="Y81" i="9"/>
  <c r="Q81" i="9" s="1"/>
  <c r="X81" i="9"/>
  <c r="GN81" i="9" s="1"/>
  <c r="U81" i="9"/>
  <c r="T81" i="9"/>
  <c r="GF81" i="9" s="1"/>
  <c r="O81" i="9"/>
  <c r="N81" i="9"/>
  <c r="K81" i="9"/>
  <c r="J81" i="9"/>
  <c r="HF80" i="9"/>
  <c r="HC80" i="9"/>
  <c r="HG80" i="9" s="1"/>
  <c r="HB80" i="9"/>
  <c r="GM80" i="9"/>
  <c r="GL80" i="9"/>
  <c r="GT80" i="9" s="1"/>
  <c r="GE80" i="9"/>
  <c r="GI80" i="9" s="1"/>
  <c r="GD80" i="9"/>
  <c r="GC80" i="9"/>
  <c r="GB80" i="9"/>
  <c r="FY80" i="9"/>
  <c r="FX80" i="9"/>
  <c r="FU80" i="9"/>
  <c r="FT80" i="9"/>
  <c r="FM80" i="9"/>
  <c r="FL80" i="9"/>
  <c r="EZ80" i="9"/>
  <c r="EY80" i="9"/>
  <c r="FA80" i="9" s="1"/>
  <c r="EW80" i="9"/>
  <c r="EV80" i="9"/>
  <c r="ES80" i="9"/>
  <c r="ER80" i="9"/>
  <c r="EO80" i="9"/>
  <c r="EN80" i="9"/>
  <c r="EI80" i="9"/>
  <c r="EH80" i="9"/>
  <c r="EX80" i="9" s="1"/>
  <c r="EG80" i="9"/>
  <c r="EF80" i="9"/>
  <c r="EC80" i="9"/>
  <c r="FI80" i="9" s="1"/>
  <c r="EB80" i="9"/>
  <c r="FH80" i="9" s="1"/>
  <c r="DY80" i="9"/>
  <c r="FE80" i="9" s="1"/>
  <c r="FO80" i="9" s="1"/>
  <c r="FQ80" i="9" s="1"/>
  <c r="DX80" i="9"/>
  <c r="FD80" i="9" s="1"/>
  <c r="FN80" i="9" s="1"/>
  <c r="EJ80" i="9" s="1"/>
  <c r="CV80" i="9"/>
  <c r="CO80" i="9"/>
  <c r="CN80" i="9"/>
  <c r="CK80" i="9"/>
  <c r="CJ80" i="9"/>
  <c r="CG80" i="9"/>
  <c r="CF80" i="9"/>
  <c r="CA80" i="9"/>
  <c r="BZ80" i="9"/>
  <c r="BY80" i="9"/>
  <c r="DE80" i="9" s="1"/>
  <c r="BX80" i="9"/>
  <c r="BU80" i="9"/>
  <c r="DA80" i="9" s="1"/>
  <c r="BT80" i="9"/>
  <c r="CZ80" i="9" s="1"/>
  <c r="BQ80" i="9"/>
  <c r="CW80" i="9" s="1"/>
  <c r="DG80" i="9" s="1"/>
  <c r="CC80" i="9" s="1"/>
  <c r="DI80" i="9" s="1"/>
  <c r="BP80" i="9"/>
  <c r="GF80" i="9" s="1"/>
  <c r="BH80" i="9"/>
  <c r="AS80" i="9"/>
  <c r="AR80" i="9"/>
  <c r="AO80" i="9"/>
  <c r="GQ80" i="9" s="1"/>
  <c r="AN80" i="9"/>
  <c r="AK80" i="9"/>
  <c r="AJ80" i="9"/>
  <c r="GH80" i="9" s="1"/>
  <c r="AE80" i="9"/>
  <c r="AD80" i="9"/>
  <c r="AC80" i="9"/>
  <c r="AB80" i="9"/>
  <c r="Y80" i="9"/>
  <c r="X80" i="9"/>
  <c r="U80" i="9"/>
  <c r="T80" i="9"/>
  <c r="AZ80" i="9" s="1"/>
  <c r="O80" i="9"/>
  <c r="N80" i="9"/>
  <c r="K80" i="9"/>
  <c r="J80" i="9"/>
  <c r="HF79" i="9"/>
  <c r="HE79" i="9"/>
  <c r="HI79" i="9" s="1"/>
  <c r="HC79" i="9"/>
  <c r="HG79" i="9" s="1"/>
  <c r="HB79" i="9"/>
  <c r="GP79" i="9"/>
  <c r="GO79" i="9"/>
  <c r="GW79" i="9" s="1"/>
  <c r="HA79" i="9" s="1"/>
  <c r="GM79" i="9"/>
  <c r="GU79" i="9" s="1"/>
  <c r="GY79" i="9" s="1"/>
  <c r="GL79" i="9"/>
  <c r="GT79" i="9" s="1"/>
  <c r="GE79" i="9"/>
  <c r="GI79" i="9" s="1"/>
  <c r="GD79" i="9"/>
  <c r="GC79" i="9"/>
  <c r="GB79" i="9"/>
  <c r="FY79" i="9"/>
  <c r="FX79" i="9"/>
  <c r="FU79" i="9"/>
  <c r="FT79" i="9"/>
  <c r="FL79" i="9"/>
  <c r="FI79" i="9"/>
  <c r="FH79" i="9"/>
  <c r="EX79" i="9"/>
  <c r="EW79" i="9"/>
  <c r="EV79" i="9"/>
  <c r="ES79" i="9"/>
  <c r="ER79" i="9"/>
  <c r="EO79" i="9"/>
  <c r="EN79" i="9"/>
  <c r="EI79" i="9"/>
  <c r="EH79" i="9"/>
  <c r="EG79" i="9"/>
  <c r="FM79" i="9" s="1"/>
  <c r="EF79" i="9"/>
  <c r="EC79" i="9"/>
  <c r="EB79" i="9"/>
  <c r="DY79" i="9"/>
  <c r="FE79" i="9" s="1"/>
  <c r="FO79" i="9" s="1"/>
  <c r="EK79" i="9" s="1"/>
  <c r="DX79" i="9"/>
  <c r="FD79" i="9" s="1"/>
  <c r="DE79" i="9"/>
  <c r="DD79" i="9"/>
  <c r="CQ79" i="9"/>
  <c r="CO79" i="9"/>
  <c r="CN79" i="9"/>
  <c r="CK79" i="9"/>
  <c r="CJ79" i="9"/>
  <c r="CG79" i="9"/>
  <c r="CF79" i="9"/>
  <c r="GH79" i="9" s="1"/>
  <c r="GX79" i="9" s="1"/>
  <c r="CA79" i="9"/>
  <c r="CS79" i="9" s="1"/>
  <c r="BZ79" i="9"/>
  <c r="BY79" i="9"/>
  <c r="BX79" i="9"/>
  <c r="BU79" i="9"/>
  <c r="DA79" i="9" s="1"/>
  <c r="BT79" i="9"/>
  <c r="BQ79" i="9"/>
  <c r="GG79" i="9" s="1"/>
  <c r="GK79" i="9" s="1"/>
  <c r="BP79" i="9"/>
  <c r="CV79" i="9" s="1"/>
  <c r="BH79" i="9"/>
  <c r="BD79" i="9"/>
  <c r="AW79" i="9"/>
  <c r="AT79" i="9"/>
  <c r="AS79" i="9"/>
  <c r="AR79" i="9"/>
  <c r="AO79" i="9"/>
  <c r="AN79" i="9"/>
  <c r="AK79" i="9"/>
  <c r="AJ79" i="9"/>
  <c r="AE79" i="9"/>
  <c r="AD79" i="9"/>
  <c r="AV79" i="9" s="1"/>
  <c r="AC79" i="9"/>
  <c r="BI79" i="9" s="1"/>
  <c r="AB79" i="9"/>
  <c r="HD79" i="9" s="1"/>
  <c r="HH79" i="9" s="1"/>
  <c r="Y79" i="9"/>
  <c r="BE79" i="9" s="1"/>
  <c r="X79" i="9"/>
  <c r="U79" i="9"/>
  <c r="BA79" i="9" s="1"/>
  <c r="T79" i="9"/>
  <c r="O79" i="9"/>
  <c r="N79" i="9"/>
  <c r="K79" i="9"/>
  <c r="J79" i="9"/>
  <c r="HD78" i="9"/>
  <c r="HH78" i="9" s="1"/>
  <c r="HC78" i="9"/>
  <c r="HG78" i="9" s="1"/>
  <c r="HB78" i="9"/>
  <c r="HF78" i="9" s="1"/>
  <c r="GQ78" i="9"/>
  <c r="GN78" i="9"/>
  <c r="GM78" i="9"/>
  <c r="GL78" i="9"/>
  <c r="GT78" i="9" s="1"/>
  <c r="GI78" i="9"/>
  <c r="GE78" i="9"/>
  <c r="GU78" i="9" s="1"/>
  <c r="GY78" i="9" s="1"/>
  <c r="GD78" i="9"/>
  <c r="GH78" i="9" s="1"/>
  <c r="GC78" i="9"/>
  <c r="GB78" i="9"/>
  <c r="FY78" i="9"/>
  <c r="FX78" i="9"/>
  <c r="FU78" i="9"/>
  <c r="FT78" i="9"/>
  <c r="FM78" i="9"/>
  <c r="FH78" i="9"/>
  <c r="FD78" i="9"/>
  <c r="EY78" i="9"/>
  <c r="EW78" i="9"/>
  <c r="EV78" i="9"/>
  <c r="ES78" i="9"/>
  <c r="ER78" i="9"/>
  <c r="EO78" i="9"/>
  <c r="EN78" i="9"/>
  <c r="EI78" i="9"/>
  <c r="FA78" i="9" s="1"/>
  <c r="EH78" i="9"/>
  <c r="EG78" i="9"/>
  <c r="EF78" i="9"/>
  <c r="FL78" i="9" s="1"/>
  <c r="EC78" i="9"/>
  <c r="FI78" i="9" s="1"/>
  <c r="EB78" i="9"/>
  <c r="DY78" i="9"/>
  <c r="FE78" i="9" s="1"/>
  <c r="FO78" i="9" s="1"/>
  <c r="DX78" i="9"/>
  <c r="DK78" i="9"/>
  <c r="DD78" i="9"/>
  <c r="CZ78" i="9"/>
  <c r="CP78" i="9"/>
  <c r="CO78" i="9"/>
  <c r="CN78" i="9"/>
  <c r="CK78" i="9"/>
  <c r="CJ78" i="9"/>
  <c r="CG78" i="9"/>
  <c r="CF78" i="9"/>
  <c r="CA78" i="9"/>
  <c r="BZ78" i="9"/>
  <c r="CR78" i="9" s="1"/>
  <c r="BY78" i="9"/>
  <c r="DE78" i="9" s="1"/>
  <c r="BX78" i="9"/>
  <c r="BU78" i="9"/>
  <c r="DA78" i="9" s="1"/>
  <c r="BT78" i="9"/>
  <c r="BQ78" i="9"/>
  <c r="CW78" i="9" s="1"/>
  <c r="BP78" i="9"/>
  <c r="CV78" i="9" s="1"/>
  <c r="DF78" i="9" s="1"/>
  <c r="CB78" i="9" s="1"/>
  <c r="DH78" i="9" s="1"/>
  <c r="BD78" i="9"/>
  <c r="AZ78" i="9"/>
  <c r="AS78" i="9"/>
  <c r="AR78" i="9"/>
  <c r="AO78" i="9"/>
  <c r="AU78" i="9" s="1"/>
  <c r="AN78" i="9"/>
  <c r="AK78" i="9"/>
  <c r="AJ78" i="9"/>
  <c r="AE78" i="9"/>
  <c r="AD78" i="9"/>
  <c r="AC78" i="9"/>
  <c r="HE78" i="9" s="1"/>
  <c r="HI78" i="9" s="1"/>
  <c r="AB78" i="9"/>
  <c r="BH78" i="9" s="1"/>
  <c r="Y78" i="9"/>
  <c r="X78" i="9"/>
  <c r="U78" i="9"/>
  <c r="T78" i="9"/>
  <c r="O78" i="9"/>
  <c r="N78" i="9"/>
  <c r="K78" i="9"/>
  <c r="J78" i="9"/>
  <c r="HE77" i="9"/>
  <c r="HI77" i="9" s="1"/>
  <c r="HC77" i="9"/>
  <c r="HG77" i="9" s="1"/>
  <c r="HB77" i="9"/>
  <c r="HF77" i="9" s="1"/>
  <c r="GP77" i="9"/>
  <c r="GM77" i="9"/>
  <c r="GL77" i="9"/>
  <c r="GE77" i="9"/>
  <c r="GD77" i="9"/>
  <c r="GC77" i="9"/>
  <c r="GB77" i="9"/>
  <c r="FY77" i="9"/>
  <c r="FX77" i="9"/>
  <c r="FU77" i="9"/>
  <c r="FT77" i="9"/>
  <c r="FD77" i="9"/>
  <c r="EW77" i="9"/>
  <c r="EV77" i="9"/>
  <c r="ES77" i="9"/>
  <c r="ER77" i="9"/>
  <c r="EX77" i="9" s="1"/>
  <c r="EZ77" i="9" s="1"/>
  <c r="EO77" i="9"/>
  <c r="EN77" i="9"/>
  <c r="EI77" i="9"/>
  <c r="EH77" i="9"/>
  <c r="EG77" i="9"/>
  <c r="FM77" i="9" s="1"/>
  <c r="EF77" i="9"/>
  <c r="FL77" i="9" s="1"/>
  <c r="EC77" i="9"/>
  <c r="GO77" i="9" s="1"/>
  <c r="EB77" i="9"/>
  <c r="FH77" i="9" s="1"/>
  <c r="DY77" i="9"/>
  <c r="FE77" i="9" s="1"/>
  <c r="DX77" i="9"/>
  <c r="DE77" i="9"/>
  <c r="CZ77" i="9"/>
  <c r="DF77" i="9" s="1"/>
  <c r="CB77" i="9" s="1"/>
  <c r="DH77" i="9" s="1"/>
  <c r="CV77" i="9"/>
  <c r="CO77" i="9"/>
  <c r="CN77" i="9"/>
  <c r="CK77" i="9"/>
  <c r="CQ77" i="9" s="1"/>
  <c r="CJ77" i="9"/>
  <c r="CG77" i="9"/>
  <c r="CF77" i="9"/>
  <c r="CA77" i="9"/>
  <c r="BZ77" i="9"/>
  <c r="BY77" i="9"/>
  <c r="BX77" i="9"/>
  <c r="DD77" i="9" s="1"/>
  <c r="BU77" i="9"/>
  <c r="DA77" i="9" s="1"/>
  <c r="BT77" i="9"/>
  <c r="BQ77" i="9"/>
  <c r="BP77" i="9"/>
  <c r="BE77" i="9"/>
  <c r="AZ77" i="9"/>
  <c r="AT77" i="9"/>
  <c r="AV77" i="9" s="1"/>
  <c r="AS77" i="9"/>
  <c r="AR77" i="9"/>
  <c r="AO77" i="9"/>
  <c r="AN77" i="9"/>
  <c r="AK77" i="9"/>
  <c r="AJ77" i="9"/>
  <c r="AE77" i="9"/>
  <c r="AD77" i="9"/>
  <c r="AC77" i="9"/>
  <c r="BI77" i="9" s="1"/>
  <c r="AB77" i="9"/>
  <c r="BH77" i="9" s="1"/>
  <c r="Y77" i="9"/>
  <c r="X77" i="9"/>
  <c r="GN77" i="9" s="1"/>
  <c r="U77" i="9"/>
  <c r="BA77" i="9" s="1"/>
  <c r="BK77" i="9" s="1"/>
  <c r="AG77" i="9" s="1"/>
  <c r="T77" i="9"/>
  <c r="Q77" i="9"/>
  <c r="O77" i="9"/>
  <c r="N77" i="9"/>
  <c r="K77" i="9"/>
  <c r="J77" i="9"/>
  <c r="HG76" i="9"/>
  <c r="HF76" i="9"/>
  <c r="HD76" i="9"/>
  <c r="HH76" i="9" s="1"/>
  <c r="HC76" i="9"/>
  <c r="HB76" i="9"/>
  <c r="GU76" i="9"/>
  <c r="GM76" i="9"/>
  <c r="GL76" i="9"/>
  <c r="GT76" i="9" s="1"/>
  <c r="GF76" i="9"/>
  <c r="GE76" i="9"/>
  <c r="GI76" i="9" s="1"/>
  <c r="GD76" i="9"/>
  <c r="GC76" i="9"/>
  <c r="GB76" i="9"/>
  <c r="FY76" i="9"/>
  <c r="FX76" i="9"/>
  <c r="FU76" i="9"/>
  <c r="FT76" i="9"/>
  <c r="P76" i="9" s="1"/>
  <c r="FM76" i="9"/>
  <c r="FL76" i="9"/>
  <c r="EY76" i="9"/>
  <c r="EW76" i="9"/>
  <c r="EV76" i="9"/>
  <c r="ES76" i="9"/>
  <c r="GQ76" i="9" s="1"/>
  <c r="ER76" i="9"/>
  <c r="EO76" i="9"/>
  <c r="EN76" i="9"/>
  <c r="EI76" i="9"/>
  <c r="FA76" i="9" s="1"/>
  <c r="EH76" i="9"/>
  <c r="EG76" i="9"/>
  <c r="EF76" i="9"/>
  <c r="EC76" i="9"/>
  <c r="FI76" i="9" s="1"/>
  <c r="EB76" i="9"/>
  <c r="FH76" i="9" s="1"/>
  <c r="FN76" i="9" s="1"/>
  <c r="EJ76" i="9" s="1"/>
  <c r="DY76" i="9"/>
  <c r="FE76" i="9" s="1"/>
  <c r="FO76" i="9" s="1"/>
  <c r="DX76" i="9"/>
  <c r="FD76" i="9" s="1"/>
  <c r="DK76" i="9"/>
  <c r="DD76" i="9"/>
  <c r="CO76" i="9"/>
  <c r="CN76" i="9"/>
  <c r="CK76" i="9"/>
  <c r="CJ76" i="9"/>
  <c r="CG76" i="9"/>
  <c r="CF76" i="9"/>
  <c r="CA76" i="9"/>
  <c r="BZ76" i="9"/>
  <c r="BY76" i="9"/>
  <c r="DE76" i="9" s="1"/>
  <c r="BX76" i="9"/>
  <c r="BU76" i="9"/>
  <c r="DA76" i="9" s="1"/>
  <c r="BT76" i="9"/>
  <c r="CZ76" i="9" s="1"/>
  <c r="BQ76" i="9"/>
  <c r="CW76" i="9" s="1"/>
  <c r="DG76" i="9" s="1"/>
  <c r="CC76" i="9" s="1"/>
  <c r="DI76" i="9" s="1"/>
  <c r="BP76" i="9"/>
  <c r="CV76" i="9" s="1"/>
  <c r="DF76" i="9" s="1"/>
  <c r="CB76" i="9" s="1"/>
  <c r="DH76" i="9" s="1"/>
  <c r="BI76" i="9"/>
  <c r="BH76" i="9"/>
  <c r="BD76" i="9"/>
  <c r="BJ76" i="9" s="1"/>
  <c r="AF76" i="9" s="1"/>
  <c r="BA76" i="9"/>
  <c r="AU76" i="9"/>
  <c r="AS76" i="9"/>
  <c r="AR76" i="9"/>
  <c r="AO76" i="9"/>
  <c r="AN76" i="9"/>
  <c r="AK76" i="9"/>
  <c r="AJ76" i="9"/>
  <c r="AE76" i="9"/>
  <c r="AW76" i="9" s="1"/>
  <c r="AD76" i="9"/>
  <c r="DJ76" i="9" s="1"/>
  <c r="AC76" i="9"/>
  <c r="AB76" i="9"/>
  <c r="Y76" i="9"/>
  <c r="X76" i="9"/>
  <c r="GN76" i="9" s="1"/>
  <c r="U76" i="9"/>
  <c r="T76" i="9"/>
  <c r="AZ76" i="9" s="1"/>
  <c r="O76" i="9"/>
  <c r="N76" i="9"/>
  <c r="K76" i="9"/>
  <c r="J76" i="9"/>
  <c r="HG75" i="9"/>
  <c r="HE75" i="9"/>
  <c r="HI75" i="9" s="1"/>
  <c r="HD75" i="9"/>
  <c r="HH75" i="9" s="1"/>
  <c r="HC75" i="9"/>
  <c r="HB75" i="9"/>
  <c r="HF75" i="9" s="1"/>
  <c r="GT75" i="9"/>
  <c r="GM75" i="9"/>
  <c r="GU75" i="9" s="1"/>
  <c r="GL75" i="9"/>
  <c r="GP75" i="9" s="1"/>
  <c r="GH75" i="9"/>
  <c r="GG75" i="9"/>
  <c r="GK75" i="9" s="1"/>
  <c r="GE75" i="9"/>
  <c r="GD75" i="9"/>
  <c r="GC75" i="9"/>
  <c r="GB75" i="9"/>
  <c r="FY75" i="9"/>
  <c r="FX75" i="9"/>
  <c r="FU75" i="9"/>
  <c r="FT75" i="9"/>
  <c r="FM75" i="9"/>
  <c r="FH75" i="9"/>
  <c r="FD75" i="9"/>
  <c r="EW75" i="9"/>
  <c r="EV75" i="9"/>
  <c r="EX75" i="9" s="1"/>
  <c r="ES75" i="9"/>
  <c r="ER75" i="9"/>
  <c r="EO75" i="9"/>
  <c r="EN75" i="9"/>
  <c r="EI75" i="9"/>
  <c r="EH75" i="9"/>
  <c r="EG75" i="9"/>
  <c r="EF75" i="9"/>
  <c r="FL75" i="9" s="1"/>
  <c r="EC75" i="9"/>
  <c r="FI75" i="9" s="1"/>
  <c r="EB75" i="9"/>
  <c r="DY75" i="9"/>
  <c r="FE75" i="9" s="1"/>
  <c r="DX75" i="9"/>
  <c r="DE75" i="9"/>
  <c r="DD75" i="9"/>
  <c r="CW75" i="9"/>
  <c r="CO75" i="9"/>
  <c r="CN75" i="9"/>
  <c r="CK75" i="9"/>
  <c r="CQ75" i="9" s="1"/>
  <c r="CS75" i="9" s="1"/>
  <c r="CJ75" i="9"/>
  <c r="CG75" i="9"/>
  <c r="CF75" i="9"/>
  <c r="CA75" i="9"/>
  <c r="BZ75" i="9"/>
  <c r="CP75" i="9" s="1"/>
  <c r="CR75" i="9" s="1"/>
  <c r="BY75" i="9"/>
  <c r="BX75" i="9"/>
  <c r="BU75" i="9"/>
  <c r="DA75" i="9" s="1"/>
  <c r="BT75" i="9"/>
  <c r="CZ75" i="9" s="1"/>
  <c r="BQ75" i="9"/>
  <c r="BP75" i="9"/>
  <c r="CV75" i="9" s="1"/>
  <c r="DF75" i="9" s="1"/>
  <c r="CB75" i="9" s="1"/>
  <c r="DH75" i="9" s="1"/>
  <c r="BI75" i="9"/>
  <c r="AS75" i="9"/>
  <c r="AR75" i="9"/>
  <c r="AO75" i="9"/>
  <c r="AN75" i="9"/>
  <c r="AK75" i="9"/>
  <c r="AJ75" i="9"/>
  <c r="AE75" i="9"/>
  <c r="AD75" i="9"/>
  <c r="AC75" i="9"/>
  <c r="AB75" i="9"/>
  <c r="BH75" i="9" s="1"/>
  <c r="Y75" i="9"/>
  <c r="X75" i="9"/>
  <c r="BD75" i="9" s="1"/>
  <c r="U75" i="9"/>
  <c r="BA75" i="9" s="1"/>
  <c r="T75" i="9"/>
  <c r="GF75" i="9" s="1"/>
  <c r="O75" i="9"/>
  <c r="N75" i="9"/>
  <c r="K75" i="9"/>
  <c r="J75" i="9"/>
  <c r="HD74" i="9"/>
  <c r="HH74" i="9" s="1"/>
  <c r="HC74" i="9"/>
  <c r="HG74" i="9" s="1"/>
  <c r="HB74" i="9"/>
  <c r="HF74" i="9" s="1"/>
  <c r="GT74" i="9"/>
  <c r="GM74" i="9"/>
  <c r="GL74" i="9"/>
  <c r="GP74" i="9" s="1"/>
  <c r="GI74" i="9"/>
  <c r="GE74" i="9"/>
  <c r="GD74" i="9"/>
  <c r="GC74" i="9"/>
  <c r="GB74" i="9"/>
  <c r="FY74" i="9"/>
  <c r="FX74" i="9"/>
  <c r="FU74" i="9"/>
  <c r="FT74" i="9"/>
  <c r="FI74" i="9"/>
  <c r="FH74" i="9"/>
  <c r="EW74" i="9"/>
  <c r="EV74" i="9"/>
  <c r="ES74" i="9"/>
  <c r="EY74" i="9" s="1"/>
  <c r="ER74" i="9"/>
  <c r="EO74" i="9"/>
  <c r="EN74" i="9"/>
  <c r="EI74" i="9"/>
  <c r="EH74" i="9"/>
  <c r="EG74" i="9"/>
  <c r="FM74" i="9" s="1"/>
  <c r="EF74" i="9"/>
  <c r="FL74" i="9" s="1"/>
  <c r="EC74" i="9"/>
  <c r="EB74" i="9"/>
  <c r="DY74" i="9"/>
  <c r="FE74" i="9" s="1"/>
  <c r="DX74" i="9"/>
  <c r="FD74" i="9" s="1"/>
  <c r="FN74" i="9" s="1"/>
  <c r="EJ74" i="9" s="1"/>
  <c r="DK74" i="9"/>
  <c r="DJ74" i="9"/>
  <c r="CZ74" i="9"/>
  <c r="CV74" i="9"/>
  <c r="DF74" i="9" s="1"/>
  <c r="CB74" i="9" s="1"/>
  <c r="DH74" i="9" s="1"/>
  <c r="CO74" i="9"/>
  <c r="CN74" i="9"/>
  <c r="CK74" i="9"/>
  <c r="CJ74" i="9"/>
  <c r="CP74" i="9" s="1"/>
  <c r="CR74" i="9" s="1"/>
  <c r="CG74" i="9"/>
  <c r="CF74" i="9"/>
  <c r="CA74" i="9"/>
  <c r="BZ74" i="9"/>
  <c r="BY74" i="9"/>
  <c r="DE74" i="9" s="1"/>
  <c r="BX74" i="9"/>
  <c r="DD74" i="9" s="1"/>
  <c r="BU74" i="9"/>
  <c r="DA74" i="9" s="1"/>
  <c r="DG74" i="9" s="1"/>
  <c r="CC74" i="9" s="1"/>
  <c r="DI74" i="9" s="1"/>
  <c r="BT74" i="9"/>
  <c r="BQ74" i="9"/>
  <c r="CW74" i="9" s="1"/>
  <c r="BP74" i="9"/>
  <c r="BH74" i="9"/>
  <c r="BA74" i="9"/>
  <c r="AS74" i="9"/>
  <c r="AR74" i="9"/>
  <c r="AO74" i="9"/>
  <c r="AN74" i="9"/>
  <c r="AK74" i="9"/>
  <c r="AJ74" i="9"/>
  <c r="GH74" i="9" s="1"/>
  <c r="AE74" i="9"/>
  <c r="AU74" i="9" s="1"/>
  <c r="AW74" i="9" s="1"/>
  <c r="AD74" i="9"/>
  <c r="AT74" i="9" s="1"/>
  <c r="AV74" i="9" s="1"/>
  <c r="AC74" i="9"/>
  <c r="AB74" i="9"/>
  <c r="Y74" i="9"/>
  <c r="X74" i="9"/>
  <c r="GN74" i="9" s="1"/>
  <c r="U74" i="9"/>
  <c r="T74" i="9"/>
  <c r="GF74" i="9" s="1"/>
  <c r="O74" i="9"/>
  <c r="N74" i="9"/>
  <c r="K74" i="9"/>
  <c r="J74" i="9"/>
  <c r="HG73" i="9"/>
  <c r="HF73" i="9"/>
  <c r="HC73" i="9"/>
  <c r="HB73" i="9"/>
  <c r="GQ73" i="9"/>
  <c r="GP73" i="9"/>
  <c r="GM73" i="9"/>
  <c r="GU73" i="9" s="1"/>
  <c r="GL73" i="9"/>
  <c r="GT73" i="9" s="1"/>
  <c r="GE73" i="9"/>
  <c r="GD73" i="9"/>
  <c r="GC73" i="9"/>
  <c r="GB73" i="9"/>
  <c r="FY73" i="9"/>
  <c r="FX73" i="9"/>
  <c r="FU73" i="9"/>
  <c r="FT73" i="9"/>
  <c r="FM73" i="9"/>
  <c r="FL73" i="9"/>
  <c r="FH73" i="9"/>
  <c r="EY73" i="9"/>
  <c r="FA73" i="9" s="1"/>
  <c r="EX73" i="9"/>
  <c r="EW73" i="9"/>
  <c r="EV73" i="9"/>
  <c r="ES73" i="9"/>
  <c r="ER73" i="9"/>
  <c r="EO73" i="9"/>
  <c r="EN73" i="9"/>
  <c r="EI73" i="9"/>
  <c r="FQ73" i="9" s="1"/>
  <c r="EH73" i="9"/>
  <c r="EZ73" i="9" s="1"/>
  <c r="EG73" i="9"/>
  <c r="EF73" i="9"/>
  <c r="EC73" i="9"/>
  <c r="FI73" i="9" s="1"/>
  <c r="EB73" i="9"/>
  <c r="DY73" i="9"/>
  <c r="FE73" i="9" s="1"/>
  <c r="FO73" i="9" s="1"/>
  <c r="EK73" i="9" s="1"/>
  <c r="DX73" i="9"/>
  <c r="FD73" i="9" s="1"/>
  <c r="FN73" i="9" s="1"/>
  <c r="DG73" i="9"/>
  <c r="CC73" i="9" s="1"/>
  <c r="DI73" i="9" s="1"/>
  <c r="DD73" i="9"/>
  <c r="CW73" i="9"/>
  <c r="CO73" i="9"/>
  <c r="CN73" i="9"/>
  <c r="CK73" i="9"/>
  <c r="CJ73" i="9"/>
  <c r="CG73" i="9"/>
  <c r="GI73" i="9" s="1"/>
  <c r="CF73" i="9"/>
  <c r="GH73" i="9" s="1"/>
  <c r="CA73" i="9"/>
  <c r="BZ73" i="9"/>
  <c r="CP73" i="9" s="1"/>
  <c r="CR73" i="9" s="1"/>
  <c r="BY73" i="9"/>
  <c r="DE73" i="9" s="1"/>
  <c r="BX73" i="9"/>
  <c r="BU73" i="9"/>
  <c r="DA73" i="9" s="1"/>
  <c r="BT73" i="9"/>
  <c r="GN73" i="9" s="1"/>
  <c r="BQ73" i="9"/>
  <c r="BP73" i="9"/>
  <c r="CV73" i="9" s="1"/>
  <c r="BI73" i="9"/>
  <c r="BH73" i="9"/>
  <c r="BD73" i="9"/>
  <c r="AU73" i="9"/>
  <c r="AW73" i="9" s="1"/>
  <c r="AT73" i="9"/>
  <c r="AS73" i="9"/>
  <c r="AR73" i="9"/>
  <c r="AO73" i="9"/>
  <c r="AN73" i="9"/>
  <c r="AK73" i="9"/>
  <c r="AJ73" i="9"/>
  <c r="AE73" i="9"/>
  <c r="DK73" i="9" s="1"/>
  <c r="AD73" i="9"/>
  <c r="AV73" i="9" s="1"/>
  <c r="AC73" i="9"/>
  <c r="HE73" i="9" s="1"/>
  <c r="HI73" i="9" s="1"/>
  <c r="AB73" i="9"/>
  <c r="HD73" i="9" s="1"/>
  <c r="HH73" i="9" s="1"/>
  <c r="Y73" i="9"/>
  <c r="X73" i="9"/>
  <c r="U73" i="9"/>
  <c r="T73" i="9"/>
  <c r="GF73" i="9" s="1"/>
  <c r="O73" i="9"/>
  <c r="N73" i="9"/>
  <c r="K73" i="9"/>
  <c r="J73" i="9"/>
  <c r="HG72" i="9"/>
  <c r="HE72" i="9"/>
  <c r="HI72" i="9" s="1"/>
  <c r="HD72" i="9"/>
  <c r="HH72" i="9" s="1"/>
  <c r="HC72" i="9"/>
  <c r="HB72" i="9"/>
  <c r="HF72" i="9" s="1"/>
  <c r="GQ72" i="9"/>
  <c r="GO72" i="9"/>
  <c r="GN72" i="9"/>
  <c r="GV72" i="9" s="1"/>
  <c r="GM72" i="9"/>
  <c r="GU72" i="9" s="1"/>
  <c r="GL72" i="9"/>
  <c r="GT72" i="9" s="1"/>
  <c r="GE72" i="9"/>
  <c r="GD72" i="9"/>
  <c r="GH72" i="9" s="1"/>
  <c r="GC72" i="9"/>
  <c r="GB72" i="9"/>
  <c r="FY72" i="9"/>
  <c r="FX72" i="9"/>
  <c r="FU72" i="9"/>
  <c r="FT72" i="9"/>
  <c r="FM72" i="9"/>
  <c r="FI72" i="9"/>
  <c r="FH72" i="9"/>
  <c r="FN72" i="9" s="1"/>
  <c r="EJ72" i="9" s="1"/>
  <c r="FD72" i="9"/>
  <c r="EW72" i="9"/>
  <c r="EV72" i="9"/>
  <c r="ES72" i="9"/>
  <c r="ER72" i="9"/>
  <c r="EO72" i="9"/>
  <c r="EN72" i="9"/>
  <c r="EI72" i="9"/>
  <c r="EH72" i="9"/>
  <c r="EG72" i="9"/>
  <c r="EF72" i="9"/>
  <c r="FL72" i="9" s="1"/>
  <c r="EC72" i="9"/>
  <c r="EB72" i="9"/>
  <c r="DY72" i="9"/>
  <c r="FE72" i="9" s="1"/>
  <c r="DX72" i="9"/>
  <c r="DE72" i="9"/>
  <c r="DD72" i="9"/>
  <c r="CZ72" i="9"/>
  <c r="CQ72" i="9"/>
  <c r="CS72" i="9" s="1"/>
  <c r="CP72" i="9"/>
  <c r="CO72" i="9"/>
  <c r="CN72" i="9"/>
  <c r="CK72" i="9"/>
  <c r="CJ72" i="9"/>
  <c r="CG72" i="9"/>
  <c r="GI72" i="9" s="1"/>
  <c r="CF72" i="9"/>
  <c r="CA72" i="9"/>
  <c r="BZ72" i="9"/>
  <c r="CR72" i="9" s="1"/>
  <c r="BY72" i="9"/>
  <c r="BX72" i="9"/>
  <c r="BU72" i="9"/>
  <c r="DA72" i="9" s="1"/>
  <c r="BT72" i="9"/>
  <c r="BQ72" i="9"/>
  <c r="CW72" i="9" s="1"/>
  <c r="DG72" i="9" s="1"/>
  <c r="CC72" i="9" s="1"/>
  <c r="DI72" i="9" s="1"/>
  <c r="BP72" i="9"/>
  <c r="GF72" i="9" s="1"/>
  <c r="BI72" i="9"/>
  <c r="BE72" i="9"/>
  <c r="BD72" i="9"/>
  <c r="BJ72" i="9" s="1"/>
  <c r="AF72" i="9" s="1"/>
  <c r="AZ72" i="9"/>
  <c r="AS72" i="9"/>
  <c r="AR72" i="9"/>
  <c r="AO72" i="9"/>
  <c r="AN72" i="9"/>
  <c r="AK72" i="9"/>
  <c r="AJ72" i="9"/>
  <c r="AE72" i="9"/>
  <c r="AD72" i="9"/>
  <c r="DJ72" i="9" s="1"/>
  <c r="AC72" i="9"/>
  <c r="AB72" i="9"/>
  <c r="BH72" i="9" s="1"/>
  <c r="Y72" i="9"/>
  <c r="X72" i="9"/>
  <c r="U72" i="9"/>
  <c r="BA72" i="9" s="1"/>
  <c r="T72" i="9"/>
  <c r="Q72" i="9"/>
  <c r="P72" i="9"/>
  <c r="O72" i="9"/>
  <c r="N72" i="9"/>
  <c r="K72" i="9"/>
  <c r="J72" i="9"/>
  <c r="HC71" i="9"/>
  <c r="HG71" i="9" s="1"/>
  <c r="HB71" i="9"/>
  <c r="HF71" i="9" s="1"/>
  <c r="GO71" i="9"/>
  <c r="GM71" i="9"/>
  <c r="GU71" i="9" s="1"/>
  <c r="GL71" i="9"/>
  <c r="GT71" i="9" s="1"/>
  <c r="GE71" i="9"/>
  <c r="GI71" i="9" s="1"/>
  <c r="GD71" i="9"/>
  <c r="GH71" i="9" s="1"/>
  <c r="GC71" i="9"/>
  <c r="GB71" i="9"/>
  <c r="FY71" i="9"/>
  <c r="FX71" i="9"/>
  <c r="FU71" i="9"/>
  <c r="FT71" i="9"/>
  <c r="FI71" i="9"/>
  <c r="FE71" i="9"/>
  <c r="FO71" i="9" s="1"/>
  <c r="FD71" i="9"/>
  <c r="FN71" i="9" s="1"/>
  <c r="EW71" i="9"/>
  <c r="EV71" i="9"/>
  <c r="ES71" i="9"/>
  <c r="ER71" i="9"/>
  <c r="EX71" i="9" s="1"/>
  <c r="EZ71" i="9" s="1"/>
  <c r="EO71" i="9"/>
  <c r="EN71" i="9"/>
  <c r="EI71" i="9"/>
  <c r="EH71" i="9"/>
  <c r="EG71" i="9"/>
  <c r="FM71" i="9" s="1"/>
  <c r="EF71" i="9"/>
  <c r="FL71" i="9" s="1"/>
  <c r="EC71" i="9"/>
  <c r="EB71" i="9"/>
  <c r="FH71" i="9" s="1"/>
  <c r="DY71" i="9"/>
  <c r="DX71" i="9"/>
  <c r="DK71" i="9"/>
  <c r="DE71" i="9"/>
  <c r="DA71" i="9"/>
  <c r="CZ71" i="9"/>
  <c r="CV71" i="9"/>
  <c r="CO71" i="9"/>
  <c r="CN71" i="9"/>
  <c r="CK71" i="9"/>
  <c r="CJ71" i="9"/>
  <c r="CG71" i="9"/>
  <c r="CF71" i="9"/>
  <c r="CA71" i="9"/>
  <c r="BZ71" i="9"/>
  <c r="DJ71" i="9" s="1"/>
  <c r="BY71" i="9"/>
  <c r="BX71" i="9"/>
  <c r="DD71" i="9" s="1"/>
  <c r="BU71" i="9"/>
  <c r="BT71" i="9"/>
  <c r="BQ71" i="9"/>
  <c r="CW71" i="9" s="1"/>
  <c r="BP71" i="9"/>
  <c r="BE71" i="9"/>
  <c r="BA71" i="9"/>
  <c r="AZ71" i="9"/>
  <c r="AS71" i="9"/>
  <c r="AR71" i="9"/>
  <c r="AO71" i="9"/>
  <c r="AN71" i="9"/>
  <c r="AT71" i="9" s="1"/>
  <c r="AV71" i="9" s="1"/>
  <c r="AK71" i="9"/>
  <c r="AJ71" i="9"/>
  <c r="AE71" i="9"/>
  <c r="AD71" i="9"/>
  <c r="AC71" i="9"/>
  <c r="AB71" i="9"/>
  <c r="BH71" i="9" s="1"/>
  <c r="Y71" i="9"/>
  <c r="X71" i="9"/>
  <c r="GN71" i="9" s="1"/>
  <c r="U71" i="9"/>
  <c r="T71" i="9"/>
  <c r="GF71" i="9" s="1"/>
  <c r="GJ71" i="9" s="1"/>
  <c r="O71" i="9"/>
  <c r="N71" i="9"/>
  <c r="K71" i="9"/>
  <c r="J71" i="9"/>
  <c r="HC70" i="9"/>
  <c r="HG70" i="9" s="1"/>
  <c r="HB70" i="9"/>
  <c r="GM70" i="9"/>
  <c r="GQ70" i="9" s="1"/>
  <c r="GL70" i="9"/>
  <c r="GT70" i="9" s="1"/>
  <c r="GX70" i="9" s="1"/>
  <c r="GE70" i="9"/>
  <c r="GD70" i="9"/>
  <c r="GC70" i="9"/>
  <c r="GB70" i="9"/>
  <c r="FY70" i="9"/>
  <c r="FX70" i="9"/>
  <c r="FU70" i="9"/>
  <c r="FT70" i="9"/>
  <c r="FL70" i="9"/>
  <c r="FE70" i="9"/>
  <c r="FA70" i="9"/>
  <c r="EW70" i="9"/>
  <c r="EV70" i="9"/>
  <c r="ES70" i="9"/>
  <c r="ER70" i="9"/>
  <c r="EO70" i="9"/>
  <c r="EN70" i="9"/>
  <c r="EI70" i="9"/>
  <c r="EY70" i="9" s="1"/>
  <c r="EH70" i="9"/>
  <c r="EX70" i="9" s="1"/>
  <c r="EZ70" i="9" s="1"/>
  <c r="EG70" i="9"/>
  <c r="FM70" i="9" s="1"/>
  <c r="EF70" i="9"/>
  <c r="EC70" i="9"/>
  <c r="FI70" i="9" s="1"/>
  <c r="FO70" i="9" s="1"/>
  <c r="EB70" i="9"/>
  <c r="FH70" i="9" s="1"/>
  <c r="DY70" i="9"/>
  <c r="DX70" i="9"/>
  <c r="FD70" i="9" s="1"/>
  <c r="DA70" i="9"/>
  <c r="CW70" i="9"/>
  <c r="DG70" i="9" s="1"/>
  <c r="CC70" i="9" s="1"/>
  <c r="DI70" i="9" s="1"/>
  <c r="CV70" i="9"/>
  <c r="CO70" i="9"/>
  <c r="CN70" i="9"/>
  <c r="CK70" i="9"/>
  <c r="CJ70" i="9"/>
  <c r="CP70" i="9" s="1"/>
  <c r="CR70" i="9" s="1"/>
  <c r="CG70" i="9"/>
  <c r="CF70" i="9"/>
  <c r="CA70" i="9"/>
  <c r="BZ70" i="9"/>
  <c r="BY70" i="9"/>
  <c r="DE70" i="9" s="1"/>
  <c r="BX70" i="9"/>
  <c r="HD70" i="9" s="1"/>
  <c r="BU70" i="9"/>
  <c r="BT70" i="9"/>
  <c r="CZ70" i="9" s="1"/>
  <c r="BQ70" i="9"/>
  <c r="BP70" i="9"/>
  <c r="GF70" i="9" s="1"/>
  <c r="BH70" i="9"/>
  <c r="BA70" i="9"/>
  <c r="AS70" i="9"/>
  <c r="AR70" i="9"/>
  <c r="HF70" i="9" s="1"/>
  <c r="AO70" i="9"/>
  <c r="AN70" i="9"/>
  <c r="GP70" i="9" s="1"/>
  <c r="AK70" i="9"/>
  <c r="AJ70" i="9"/>
  <c r="GH70" i="9" s="1"/>
  <c r="AE70" i="9"/>
  <c r="AD70" i="9"/>
  <c r="AT70" i="9" s="1"/>
  <c r="AV70" i="9" s="1"/>
  <c r="AC70" i="9"/>
  <c r="BI70" i="9" s="1"/>
  <c r="AB70" i="9"/>
  <c r="Y70" i="9"/>
  <c r="X70" i="9"/>
  <c r="GN70" i="9" s="1"/>
  <c r="U70" i="9"/>
  <c r="GG70" i="9" s="1"/>
  <c r="GK70" i="9" s="1"/>
  <c r="T70" i="9"/>
  <c r="AZ70" i="9" s="1"/>
  <c r="O70" i="9"/>
  <c r="N70" i="9"/>
  <c r="K70" i="9"/>
  <c r="J70" i="9"/>
  <c r="HG69" i="9"/>
  <c r="HF69" i="9"/>
  <c r="HC69" i="9"/>
  <c r="HB69" i="9"/>
  <c r="GQ69" i="9"/>
  <c r="GP69" i="9"/>
  <c r="GM69" i="9"/>
  <c r="GU69" i="9" s="1"/>
  <c r="GL69" i="9"/>
  <c r="GT69" i="9" s="1"/>
  <c r="GE69" i="9"/>
  <c r="GD69" i="9"/>
  <c r="GC69" i="9"/>
  <c r="GB69" i="9"/>
  <c r="FY69" i="9"/>
  <c r="FX69" i="9"/>
  <c r="FU69" i="9"/>
  <c r="FT69" i="9"/>
  <c r="FM69" i="9"/>
  <c r="FL69" i="9"/>
  <c r="FH69" i="9"/>
  <c r="EY69" i="9"/>
  <c r="FA69" i="9" s="1"/>
  <c r="EX69" i="9"/>
  <c r="EW69" i="9"/>
  <c r="EV69" i="9"/>
  <c r="ES69" i="9"/>
  <c r="ER69" i="9"/>
  <c r="EO69" i="9"/>
  <c r="EN69" i="9"/>
  <c r="EI69" i="9"/>
  <c r="EH69" i="9"/>
  <c r="EZ69" i="9" s="1"/>
  <c r="EG69" i="9"/>
  <c r="EF69" i="9"/>
  <c r="EC69" i="9"/>
  <c r="FI69" i="9" s="1"/>
  <c r="EB69" i="9"/>
  <c r="DY69" i="9"/>
  <c r="FE69" i="9" s="1"/>
  <c r="DX69" i="9"/>
  <c r="FD69" i="9" s="1"/>
  <c r="FN69" i="9" s="1"/>
  <c r="DD69" i="9"/>
  <c r="CW69" i="9"/>
  <c r="CO69" i="9"/>
  <c r="CN69" i="9"/>
  <c r="CK69" i="9"/>
  <c r="CJ69" i="9"/>
  <c r="CG69" i="9"/>
  <c r="GI69" i="9" s="1"/>
  <c r="GY69" i="9" s="1"/>
  <c r="CF69" i="9"/>
  <c r="GH69" i="9" s="1"/>
  <c r="CA69" i="9"/>
  <c r="BZ69" i="9"/>
  <c r="CP69" i="9" s="1"/>
  <c r="CR69" i="9" s="1"/>
  <c r="BY69" i="9"/>
  <c r="DE69" i="9" s="1"/>
  <c r="DG69" i="9" s="1"/>
  <c r="CC69" i="9" s="1"/>
  <c r="DI69" i="9" s="1"/>
  <c r="BX69" i="9"/>
  <c r="BU69" i="9"/>
  <c r="DA69" i="9" s="1"/>
  <c r="BT69" i="9"/>
  <c r="CZ69" i="9" s="1"/>
  <c r="BQ69" i="9"/>
  <c r="BP69" i="9"/>
  <c r="CV69" i="9" s="1"/>
  <c r="DF69" i="9" s="1"/>
  <c r="CB69" i="9" s="1"/>
  <c r="DH69" i="9" s="1"/>
  <c r="BI69" i="9"/>
  <c r="BH69" i="9"/>
  <c r="BD69" i="9"/>
  <c r="AU69" i="9"/>
  <c r="AW69" i="9" s="1"/>
  <c r="AT69" i="9"/>
  <c r="AS69" i="9"/>
  <c r="AR69" i="9"/>
  <c r="AO69" i="9"/>
  <c r="AN69" i="9"/>
  <c r="AK69" i="9"/>
  <c r="AJ69" i="9"/>
  <c r="AE69" i="9"/>
  <c r="DK69" i="9" s="1"/>
  <c r="AD69" i="9"/>
  <c r="AV69" i="9" s="1"/>
  <c r="AC69" i="9"/>
  <c r="HE69" i="9" s="1"/>
  <c r="AB69" i="9"/>
  <c r="HD69" i="9" s="1"/>
  <c r="HH69" i="9" s="1"/>
  <c r="Y69" i="9"/>
  <c r="GO69" i="9" s="1"/>
  <c r="X69" i="9"/>
  <c r="GN69" i="9" s="1"/>
  <c r="U69" i="9"/>
  <c r="T69" i="9"/>
  <c r="GF69" i="9" s="1"/>
  <c r="O69" i="9"/>
  <c r="N69" i="9"/>
  <c r="K69" i="9"/>
  <c r="J69" i="9"/>
  <c r="HE68" i="9"/>
  <c r="HI68" i="9" s="1"/>
  <c r="HD68" i="9"/>
  <c r="HH68" i="9" s="1"/>
  <c r="HC68" i="9"/>
  <c r="HB68" i="9"/>
  <c r="HF68" i="9" s="1"/>
  <c r="GQ68" i="9"/>
  <c r="GO68" i="9"/>
  <c r="GS68" i="9" s="1"/>
  <c r="GN68" i="9"/>
  <c r="GM68" i="9"/>
  <c r="GU68" i="9" s="1"/>
  <c r="GL68" i="9"/>
  <c r="GT68" i="9" s="1"/>
  <c r="GE68" i="9"/>
  <c r="GD68" i="9"/>
  <c r="GH68" i="9" s="1"/>
  <c r="GC68" i="9"/>
  <c r="GB68" i="9"/>
  <c r="FY68" i="9"/>
  <c r="FX68" i="9"/>
  <c r="FU68" i="9"/>
  <c r="FT68" i="9"/>
  <c r="FM68" i="9"/>
  <c r="FI68" i="9"/>
  <c r="FH68" i="9"/>
  <c r="FD68" i="9"/>
  <c r="EW68" i="9"/>
  <c r="EV68" i="9"/>
  <c r="ES68" i="9"/>
  <c r="ER68" i="9"/>
  <c r="EO68" i="9"/>
  <c r="EN68" i="9"/>
  <c r="EI68" i="9"/>
  <c r="EH68" i="9"/>
  <c r="EG68" i="9"/>
  <c r="EF68" i="9"/>
  <c r="FL68" i="9" s="1"/>
  <c r="EC68" i="9"/>
  <c r="EB68" i="9"/>
  <c r="DY68" i="9"/>
  <c r="FE68" i="9" s="1"/>
  <c r="DX68" i="9"/>
  <c r="DE68" i="9"/>
  <c r="DD68" i="9"/>
  <c r="CZ68" i="9"/>
  <c r="CQ68" i="9"/>
  <c r="CS68" i="9" s="1"/>
  <c r="CP68" i="9"/>
  <c r="CO68" i="9"/>
  <c r="CN68" i="9"/>
  <c r="CK68" i="9"/>
  <c r="CJ68" i="9"/>
  <c r="CG68" i="9"/>
  <c r="GI68" i="9" s="1"/>
  <c r="CF68" i="9"/>
  <c r="CA68" i="9"/>
  <c r="BZ68" i="9"/>
  <c r="CR68" i="9" s="1"/>
  <c r="BY68" i="9"/>
  <c r="BX68" i="9"/>
  <c r="BU68" i="9"/>
  <c r="DA68" i="9" s="1"/>
  <c r="BT68" i="9"/>
  <c r="BQ68" i="9"/>
  <c r="BP68" i="9"/>
  <c r="GF68" i="9" s="1"/>
  <c r="BI68" i="9"/>
  <c r="BE68" i="9"/>
  <c r="BD68" i="9"/>
  <c r="AZ68" i="9"/>
  <c r="AS68" i="9"/>
  <c r="HG68" i="9" s="1"/>
  <c r="AR68" i="9"/>
  <c r="AO68" i="9"/>
  <c r="AN68" i="9"/>
  <c r="AK68" i="9"/>
  <c r="AJ68" i="9"/>
  <c r="AE68" i="9"/>
  <c r="AD68" i="9"/>
  <c r="DJ68" i="9" s="1"/>
  <c r="AC68" i="9"/>
  <c r="AB68" i="9"/>
  <c r="BH68" i="9" s="1"/>
  <c r="Y68" i="9"/>
  <c r="X68" i="9"/>
  <c r="U68" i="9"/>
  <c r="BA68" i="9" s="1"/>
  <c r="T68" i="9"/>
  <c r="P68" i="9"/>
  <c r="O68" i="9"/>
  <c r="N68" i="9"/>
  <c r="K68" i="9"/>
  <c r="J68" i="9"/>
  <c r="HC67" i="9"/>
  <c r="HB67" i="9"/>
  <c r="HF67" i="9" s="1"/>
  <c r="GO67" i="9"/>
  <c r="GM67" i="9"/>
  <c r="GL67" i="9"/>
  <c r="GT67" i="9" s="1"/>
  <c r="GE67" i="9"/>
  <c r="GI67" i="9" s="1"/>
  <c r="GD67" i="9"/>
  <c r="GH67" i="9" s="1"/>
  <c r="GC67" i="9"/>
  <c r="GB67" i="9"/>
  <c r="FY67" i="9"/>
  <c r="FX67" i="9"/>
  <c r="FU67" i="9"/>
  <c r="FT67" i="9"/>
  <c r="FI67" i="9"/>
  <c r="FE67" i="9"/>
  <c r="FD67" i="9"/>
  <c r="EW67" i="9"/>
  <c r="EV67" i="9"/>
  <c r="ES67" i="9"/>
  <c r="ER67" i="9"/>
  <c r="EX67" i="9" s="1"/>
  <c r="EZ67" i="9" s="1"/>
  <c r="EO67" i="9"/>
  <c r="EN67" i="9"/>
  <c r="EI67" i="9"/>
  <c r="EH67" i="9"/>
  <c r="EG67" i="9"/>
  <c r="FM67" i="9" s="1"/>
  <c r="EF67" i="9"/>
  <c r="FL67" i="9" s="1"/>
  <c r="EC67" i="9"/>
  <c r="EB67" i="9"/>
  <c r="FH67" i="9" s="1"/>
  <c r="DY67" i="9"/>
  <c r="DX67" i="9"/>
  <c r="DE67" i="9"/>
  <c r="DA67" i="9"/>
  <c r="CZ67" i="9"/>
  <c r="DF67" i="9" s="1"/>
  <c r="CB67" i="9" s="1"/>
  <c r="DH67" i="9" s="1"/>
  <c r="CV67" i="9"/>
  <c r="CO67" i="9"/>
  <c r="CN67" i="9"/>
  <c r="CK67" i="9"/>
  <c r="CJ67" i="9"/>
  <c r="CG67" i="9"/>
  <c r="CF67" i="9"/>
  <c r="CA67" i="9"/>
  <c r="BZ67" i="9"/>
  <c r="DJ67" i="9" s="1"/>
  <c r="BY67" i="9"/>
  <c r="BX67" i="9"/>
  <c r="DD67" i="9" s="1"/>
  <c r="BU67" i="9"/>
  <c r="BT67" i="9"/>
  <c r="BQ67" i="9"/>
  <c r="CW67" i="9" s="1"/>
  <c r="BP67" i="9"/>
  <c r="BE67" i="9"/>
  <c r="BA67" i="9"/>
  <c r="AZ67" i="9"/>
  <c r="AS67" i="9"/>
  <c r="AR67" i="9"/>
  <c r="AO67" i="9"/>
  <c r="AN67" i="9"/>
  <c r="AT67" i="9" s="1"/>
  <c r="AV67" i="9" s="1"/>
  <c r="AK67" i="9"/>
  <c r="AJ67" i="9"/>
  <c r="AE67" i="9"/>
  <c r="AD67" i="9"/>
  <c r="AC67" i="9"/>
  <c r="AB67" i="9"/>
  <c r="BH67" i="9" s="1"/>
  <c r="Y67" i="9"/>
  <c r="X67" i="9"/>
  <c r="GN67" i="9" s="1"/>
  <c r="U67" i="9"/>
  <c r="T67" i="9"/>
  <c r="GF67" i="9" s="1"/>
  <c r="GJ67" i="9" s="1"/>
  <c r="O67" i="9"/>
  <c r="N67" i="9"/>
  <c r="K67" i="9"/>
  <c r="J67" i="9"/>
  <c r="HC66" i="9"/>
  <c r="HG66" i="9" s="1"/>
  <c r="HB66" i="9"/>
  <c r="GM66" i="9"/>
  <c r="GL66" i="9"/>
  <c r="GT66" i="9" s="1"/>
  <c r="GK66" i="9"/>
  <c r="GE66" i="9"/>
  <c r="GD66" i="9"/>
  <c r="GC66" i="9"/>
  <c r="GB66" i="9"/>
  <c r="FY66" i="9"/>
  <c r="FX66" i="9"/>
  <c r="FU66" i="9"/>
  <c r="FT66" i="9"/>
  <c r="FL66" i="9"/>
  <c r="FE66" i="9"/>
  <c r="FA66" i="9"/>
  <c r="EW66" i="9"/>
  <c r="EV66" i="9"/>
  <c r="ES66" i="9"/>
  <c r="ER66" i="9"/>
  <c r="EO66" i="9"/>
  <c r="EN66" i="9"/>
  <c r="EI66" i="9"/>
  <c r="EY66" i="9" s="1"/>
  <c r="EH66" i="9"/>
  <c r="EX66" i="9" s="1"/>
  <c r="EZ66" i="9" s="1"/>
  <c r="EG66" i="9"/>
  <c r="FM66" i="9" s="1"/>
  <c r="FO66" i="9" s="1"/>
  <c r="EF66" i="9"/>
  <c r="EC66" i="9"/>
  <c r="FI66" i="9" s="1"/>
  <c r="EB66" i="9"/>
  <c r="FH66" i="9" s="1"/>
  <c r="DY66" i="9"/>
  <c r="DX66" i="9"/>
  <c r="FD66" i="9" s="1"/>
  <c r="DA66" i="9"/>
  <c r="CW66" i="9"/>
  <c r="CV66" i="9"/>
  <c r="CO66" i="9"/>
  <c r="CN66" i="9"/>
  <c r="CK66" i="9"/>
  <c r="CJ66" i="9"/>
  <c r="CP66" i="9" s="1"/>
  <c r="CR66" i="9" s="1"/>
  <c r="CG66" i="9"/>
  <c r="CF66" i="9"/>
  <c r="CA66" i="9"/>
  <c r="BZ66" i="9"/>
  <c r="BY66" i="9"/>
  <c r="DE66" i="9" s="1"/>
  <c r="BX66" i="9"/>
  <c r="HD66" i="9" s="1"/>
  <c r="BU66" i="9"/>
  <c r="BT66" i="9"/>
  <c r="CZ66" i="9" s="1"/>
  <c r="BQ66" i="9"/>
  <c r="BP66" i="9"/>
  <c r="GF66" i="9" s="1"/>
  <c r="GJ66" i="9" s="1"/>
  <c r="BH66" i="9"/>
  <c r="BA66" i="9"/>
  <c r="AW66" i="9"/>
  <c r="AS66" i="9"/>
  <c r="AR66" i="9"/>
  <c r="HF66" i="9" s="1"/>
  <c r="AO66" i="9"/>
  <c r="AN66" i="9"/>
  <c r="GP66" i="9" s="1"/>
  <c r="AK66" i="9"/>
  <c r="AJ66" i="9"/>
  <c r="GH66" i="9" s="1"/>
  <c r="AE66" i="9"/>
  <c r="AU66" i="9" s="1"/>
  <c r="AD66" i="9"/>
  <c r="AT66" i="9" s="1"/>
  <c r="AV66" i="9" s="1"/>
  <c r="AC66" i="9"/>
  <c r="BI66" i="9" s="1"/>
  <c r="AB66" i="9"/>
  <c r="Y66" i="9"/>
  <c r="X66" i="9"/>
  <c r="GN66" i="9" s="1"/>
  <c r="U66" i="9"/>
  <c r="GG66" i="9" s="1"/>
  <c r="T66" i="9"/>
  <c r="AZ66" i="9" s="1"/>
  <c r="O66" i="9"/>
  <c r="N66" i="9"/>
  <c r="K66" i="9"/>
  <c r="J66" i="9"/>
  <c r="HG65" i="9"/>
  <c r="HF65" i="9"/>
  <c r="HC65" i="9"/>
  <c r="HB65" i="9"/>
  <c r="GQ65" i="9"/>
  <c r="GP65" i="9"/>
  <c r="GM65" i="9"/>
  <c r="GU65" i="9" s="1"/>
  <c r="GY65" i="9" s="1"/>
  <c r="GL65" i="9"/>
  <c r="GT65" i="9" s="1"/>
  <c r="GX65" i="9" s="1"/>
  <c r="GI65" i="9"/>
  <c r="GE65" i="9"/>
  <c r="GD65" i="9"/>
  <c r="GC65" i="9"/>
  <c r="GB65" i="9"/>
  <c r="FY65" i="9"/>
  <c r="FX65" i="9"/>
  <c r="FU65" i="9"/>
  <c r="FT65" i="9"/>
  <c r="FM65" i="9"/>
  <c r="FL65" i="9"/>
  <c r="EY65" i="9"/>
  <c r="FA65" i="9" s="1"/>
  <c r="EX65" i="9"/>
  <c r="EW65" i="9"/>
  <c r="EV65" i="9"/>
  <c r="ES65" i="9"/>
  <c r="ER65" i="9"/>
  <c r="EO65" i="9"/>
  <c r="EN65" i="9"/>
  <c r="EI65" i="9"/>
  <c r="EH65" i="9"/>
  <c r="EZ65" i="9" s="1"/>
  <c r="EG65" i="9"/>
  <c r="EF65" i="9"/>
  <c r="EC65" i="9"/>
  <c r="FI65" i="9" s="1"/>
  <c r="EB65" i="9"/>
  <c r="FH65" i="9" s="1"/>
  <c r="DY65" i="9"/>
  <c r="FE65" i="9" s="1"/>
  <c r="DX65" i="9"/>
  <c r="FD65" i="9" s="1"/>
  <c r="FN65" i="9" s="1"/>
  <c r="CW65" i="9"/>
  <c r="CS65" i="9"/>
  <c r="CO65" i="9"/>
  <c r="CN65" i="9"/>
  <c r="CK65" i="9"/>
  <c r="CJ65" i="9"/>
  <c r="CG65" i="9"/>
  <c r="CF65" i="9"/>
  <c r="GH65" i="9" s="1"/>
  <c r="CA65" i="9"/>
  <c r="CQ65" i="9" s="1"/>
  <c r="BZ65" i="9"/>
  <c r="CP65" i="9" s="1"/>
  <c r="CR65" i="9" s="1"/>
  <c r="BY65" i="9"/>
  <c r="DE65" i="9" s="1"/>
  <c r="BX65" i="9"/>
  <c r="DD65" i="9" s="1"/>
  <c r="BU65" i="9"/>
  <c r="DA65" i="9" s="1"/>
  <c r="DG65" i="9" s="1"/>
  <c r="CC65" i="9" s="1"/>
  <c r="DI65" i="9" s="1"/>
  <c r="BT65" i="9"/>
  <c r="CZ65" i="9" s="1"/>
  <c r="BQ65" i="9"/>
  <c r="BP65" i="9"/>
  <c r="CV65" i="9" s="1"/>
  <c r="BI65" i="9"/>
  <c r="BH65" i="9"/>
  <c r="AU65" i="9"/>
  <c r="AW65" i="9" s="1"/>
  <c r="AT65" i="9"/>
  <c r="AS65" i="9"/>
  <c r="AR65" i="9"/>
  <c r="AO65" i="9"/>
  <c r="AN65" i="9"/>
  <c r="AK65" i="9"/>
  <c r="AJ65" i="9"/>
  <c r="AE65" i="9"/>
  <c r="DK65" i="9" s="1"/>
  <c r="AD65" i="9"/>
  <c r="AV65" i="9" s="1"/>
  <c r="AC65" i="9"/>
  <c r="HE65" i="9" s="1"/>
  <c r="AB65" i="9"/>
  <c r="HD65" i="9" s="1"/>
  <c r="HH65" i="9" s="1"/>
  <c r="Y65" i="9"/>
  <c r="X65" i="9"/>
  <c r="GN65" i="9" s="1"/>
  <c r="U65" i="9"/>
  <c r="T65" i="9"/>
  <c r="GF65" i="9" s="1"/>
  <c r="O65" i="9"/>
  <c r="N65" i="9"/>
  <c r="K65" i="9"/>
  <c r="J65" i="9"/>
  <c r="HE64" i="9"/>
  <c r="HI64" i="9" s="1"/>
  <c r="HD64" i="9"/>
  <c r="HH64" i="9" s="1"/>
  <c r="HC64" i="9"/>
  <c r="HB64" i="9"/>
  <c r="HF64" i="9" s="1"/>
  <c r="GQ64" i="9"/>
  <c r="GO64" i="9"/>
  <c r="GN64" i="9"/>
  <c r="GM64" i="9"/>
  <c r="GU64" i="9" s="1"/>
  <c r="GY64" i="9" s="1"/>
  <c r="GL64" i="9"/>
  <c r="GT64" i="9" s="1"/>
  <c r="GG64" i="9"/>
  <c r="GE64" i="9"/>
  <c r="GD64" i="9"/>
  <c r="GH64" i="9" s="1"/>
  <c r="GC64" i="9"/>
  <c r="GB64" i="9"/>
  <c r="FY64" i="9"/>
  <c r="FX64" i="9"/>
  <c r="FU64" i="9"/>
  <c r="Q64" i="9" s="1"/>
  <c r="FT64" i="9"/>
  <c r="FM64" i="9"/>
  <c r="FI64" i="9"/>
  <c r="FH64" i="9"/>
  <c r="EW64" i="9"/>
  <c r="EV64" i="9"/>
  <c r="ES64" i="9"/>
  <c r="ER64" i="9"/>
  <c r="EO64" i="9"/>
  <c r="EN64" i="9"/>
  <c r="EI64" i="9"/>
  <c r="EH64" i="9"/>
  <c r="EG64" i="9"/>
  <c r="EF64" i="9"/>
  <c r="FL64" i="9" s="1"/>
  <c r="EC64" i="9"/>
  <c r="EB64" i="9"/>
  <c r="DY64" i="9"/>
  <c r="FE64" i="9" s="1"/>
  <c r="FO64" i="9" s="1"/>
  <c r="EK64" i="9" s="1"/>
  <c r="DX64" i="9"/>
  <c r="FD64" i="9" s="1"/>
  <c r="DE64" i="9"/>
  <c r="DD64" i="9"/>
  <c r="CQ64" i="9"/>
  <c r="CS64" i="9" s="1"/>
  <c r="CP64" i="9"/>
  <c r="CO64" i="9"/>
  <c r="CN64" i="9"/>
  <c r="CK64" i="9"/>
  <c r="CJ64" i="9"/>
  <c r="CG64" i="9"/>
  <c r="GI64" i="9" s="1"/>
  <c r="CF64" i="9"/>
  <c r="CA64" i="9"/>
  <c r="BZ64" i="9"/>
  <c r="CR64" i="9" s="1"/>
  <c r="BY64" i="9"/>
  <c r="BX64" i="9"/>
  <c r="BU64" i="9"/>
  <c r="DA64" i="9" s="1"/>
  <c r="BT64" i="9"/>
  <c r="CZ64" i="9" s="1"/>
  <c r="BQ64" i="9"/>
  <c r="CW64" i="9" s="1"/>
  <c r="BP64" i="9"/>
  <c r="GF64" i="9" s="1"/>
  <c r="BI64" i="9"/>
  <c r="BE64" i="9"/>
  <c r="BD64" i="9"/>
  <c r="AS64" i="9"/>
  <c r="AR64" i="9"/>
  <c r="AO64" i="9"/>
  <c r="AN64" i="9"/>
  <c r="AK64" i="9"/>
  <c r="AJ64" i="9"/>
  <c r="AE64" i="9"/>
  <c r="AD64" i="9"/>
  <c r="DJ64" i="9" s="1"/>
  <c r="AC64" i="9"/>
  <c r="AB64" i="9"/>
  <c r="BH64" i="9" s="1"/>
  <c r="Y64" i="9"/>
  <c r="X64" i="9"/>
  <c r="U64" i="9"/>
  <c r="BA64" i="9" s="1"/>
  <c r="BK64" i="9" s="1"/>
  <c r="AG64" i="9" s="1"/>
  <c r="BM64" i="9" s="1"/>
  <c r="T64" i="9"/>
  <c r="AZ64" i="9" s="1"/>
  <c r="BJ64" i="9" s="1"/>
  <c r="AF64" i="9" s="1"/>
  <c r="P64" i="9"/>
  <c r="O64" i="9"/>
  <c r="N64" i="9"/>
  <c r="K64" i="9"/>
  <c r="J64" i="9"/>
  <c r="HC63" i="9"/>
  <c r="HG63" i="9" s="1"/>
  <c r="HB63" i="9"/>
  <c r="HF63" i="9" s="1"/>
  <c r="GO63" i="9"/>
  <c r="GM63" i="9"/>
  <c r="GU63" i="9" s="1"/>
  <c r="GL63" i="9"/>
  <c r="GT63" i="9" s="1"/>
  <c r="GE63" i="9"/>
  <c r="GI63" i="9" s="1"/>
  <c r="GD63" i="9"/>
  <c r="GH63" i="9" s="1"/>
  <c r="GC63" i="9"/>
  <c r="GB63" i="9"/>
  <c r="FY63" i="9"/>
  <c r="FX63" i="9"/>
  <c r="FU63" i="9"/>
  <c r="FT63" i="9"/>
  <c r="FI63" i="9"/>
  <c r="FE63" i="9"/>
  <c r="FO63" i="9" s="1"/>
  <c r="FD63" i="9"/>
  <c r="FN63" i="9" s="1"/>
  <c r="EW63" i="9"/>
  <c r="EV63" i="9"/>
  <c r="ES63" i="9"/>
  <c r="ER63" i="9"/>
  <c r="EX63" i="9" s="1"/>
  <c r="EO63" i="9"/>
  <c r="EN63" i="9"/>
  <c r="EI63" i="9"/>
  <c r="EH63" i="9"/>
  <c r="EZ63" i="9" s="1"/>
  <c r="EG63" i="9"/>
  <c r="FM63" i="9" s="1"/>
  <c r="EF63" i="9"/>
  <c r="FL63" i="9" s="1"/>
  <c r="EC63" i="9"/>
  <c r="EB63" i="9"/>
  <c r="FH63" i="9" s="1"/>
  <c r="DY63" i="9"/>
  <c r="DX63" i="9"/>
  <c r="DK63" i="9"/>
  <c r="DE63" i="9"/>
  <c r="DA63" i="9"/>
  <c r="CZ63" i="9"/>
  <c r="CO63" i="9"/>
  <c r="CN63" i="9"/>
  <c r="CK63" i="9"/>
  <c r="CJ63" i="9"/>
  <c r="CG63" i="9"/>
  <c r="CF63" i="9"/>
  <c r="CA63" i="9"/>
  <c r="BZ63" i="9"/>
  <c r="DJ63" i="9" s="1"/>
  <c r="BY63" i="9"/>
  <c r="BX63" i="9"/>
  <c r="DD63" i="9" s="1"/>
  <c r="BU63" i="9"/>
  <c r="BT63" i="9"/>
  <c r="BQ63" i="9"/>
  <c r="CW63" i="9" s="1"/>
  <c r="DG63" i="9" s="1"/>
  <c r="CC63" i="9" s="1"/>
  <c r="DI63" i="9" s="1"/>
  <c r="BP63" i="9"/>
  <c r="CV63" i="9" s="1"/>
  <c r="BE63" i="9"/>
  <c r="BA63" i="9"/>
  <c r="AZ63" i="9"/>
  <c r="AS63" i="9"/>
  <c r="AR63" i="9"/>
  <c r="AO63" i="9"/>
  <c r="AN63" i="9"/>
  <c r="AT63" i="9" s="1"/>
  <c r="AK63" i="9"/>
  <c r="AJ63" i="9"/>
  <c r="AE63" i="9"/>
  <c r="AD63" i="9"/>
  <c r="AV63" i="9" s="1"/>
  <c r="AC63" i="9"/>
  <c r="AB63" i="9"/>
  <c r="BH63" i="9" s="1"/>
  <c r="Y63" i="9"/>
  <c r="X63" i="9"/>
  <c r="GN63" i="9" s="1"/>
  <c r="U63" i="9"/>
  <c r="T63" i="9"/>
  <c r="GF63" i="9" s="1"/>
  <c r="GJ63" i="9" s="1"/>
  <c r="O63" i="9"/>
  <c r="N63" i="9"/>
  <c r="K63" i="9"/>
  <c r="J63" i="9"/>
  <c r="HC62" i="9"/>
  <c r="HG62" i="9" s="1"/>
  <c r="HB62" i="9"/>
  <c r="HF62" i="9" s="1"/>
  <c r="GM62" i="9"/>
  <c r="GL62" i="9"/>
  <c r="GP62" i="9" s="1"/>
  <c r="GK62" i="9"/>
  <c r="GE62" i="9"/>
  <c r="GD62" i="9"/>
  <c r="GH62" i="9" s="1"/>
  <c r="GC62" i="9"/>
  <c r="GB62" i="9"/>
  <c r="FY62" i="9"/>
  <c r="FX62" i="9"/>
  <c r="FU62" i="9"/>
  <c r="FT62" i="9"/>
  <c r="FO62" i="9"/>
  <c r="FE62" i="9"/>
  <c r="EW62" i="9"/>
  <c r="EV62" i="9"/>
  <c r="ES62" i="9"/>
  <c r="ER62" i="9"/>
  <c r="EO62" i="9"/>
  <c r="EN62" i="9"/>
  <c r="EI62" i="9"/>
  <c r="EH62" i="9"/>
  <c r="EX62" i="9" s="1"/>
  <c r="EZ62" i="9" s="1"/>
  <c r="EG62" i="9"/>
  <c r="FM62" i="9" s="1"/>
  <c r="EF62" i="9"/>
  <c r="FL62" i="9" s="1"/>
  <c r="EC62" i="9"/>
  <c r="FI62" i="9" s="1"/>
  <c r="EB62" i="9"/>
  <c r="FH62" i="9" s="1"/>
  <c r="DY62" i="9"/>
  <c r="DX62" i="9"/>
  <c r="FD62" i="9" s="1"/>
  <c r="DA62" i="9"/>
  <c r="CW62" i="9"/>
  <c r="CV62" i="9"/>
  <c r="CO62" i="9"/>
  <c r="CN62" i="9"/>
  <c r="CK62" i="9"/>
  <c r="CJ62" i="9"/>
  <c r="CP62" i="9" s="1"/>
  <c r="CG62" i="9"/>
  <c r="CF62" i="9"/>
  <c r="CA62" i="9"/>
  <c r="BZ62" i="9"/>
  <c r="CR62" i="9" s="1"/>
  <c r="BY62" i="9"/>
  <c r="DE62" i="9" s="1"/>
  <c r="BX62" i="9"/>
  <c r="HD62" i="9" s="1"/>
  <c r="BU62" i="9"/>
  <c r="BT62" i="9"/>
  <c r="CZ62" i="9" s="1"/>
  <c r="BQ62" i="9"/>
  <c r="BP62" i="9"/>
  <c r="GF62" i="9" s="1"/>
  <c r="BA62" i="9"/>
  <c r="AS62" i="9"/>
  <c r="AR62" i="9"/>
  <c r="AO62" i="9"/>
  <c r="AN62" i="9"/>
  <c r="AK62" i="9"/>
  <c r="AJ62" i="9"/>
  <c r="AE62" i="9"/>
  <c r="AD62" i="9"/>
  <c r="AT62" i="9" s="1"/>
  <c r="AV62" i="9" s="1"/>
  <c r="AC62" i="9"/>
  <c r="BI62" i="9" s="1"/>
  <c r="AB62" i="9"/>
  <c r="BH62" i="9" s="1"/>
  <c r="Y62" i="9"/>
  <c r="X62" i="9"/>
  <c r="GN62" i="9" s="1"/>
  <c r="U62" i="9"/>
  <c r="GG62" i="9" s="1"/>
  <c r="T62" i="9"/>
  <c r="AZ62" i="9" s="1"/>
  <c r="O62" i="9"/>
  <c r="N62" i="9"/>
  <c r="K62" i="9"/>
  <c r="J62" i="9"/>
  <c r="HG61" i="9"/>
  <c r="HF61" i="9"/>
  <c r="HC61" i="9"/>
  <c r="HB61" i="9"/>
  <c r="GQ61" i="9"/>
  <c r="GP61" i="9"/>
  <c r="GM61" i="9"/>
  <c r="GU61" i="9" s="1"/>
  <c r="GL61" i="9"/>
  <c r="GT61" i="9" s="1"/>
  <c r="GE61" i="9"/>
  <c r="GD61" i="9"/>
  <c r="GC61" i="9"/>
  <c r="GB61" i="9"/>
  <c r="FY61" i="9"/>
  <c r="FX61" i="9"/>
  <c r="FU61" i="9"/>
  <c r="FT61" i="9"/>
  <c r="FM61" i="9"/>
  <c r="FL61" i="9"/>
  <c r="EY61" i="9"/>
  <c r="FA61" i="9" s="1"/>
  <c r="EX61" i="9"/>
  <c r="EW61" i="9"/>
  <c r="EV61" i="9"/>
  <c r="ES61" i="9"/>
  <c r="ER61" i="9"/>
  <c r="EO61" i="9"/>
  <c r="EN61" i="9"/>
  <c r="EI61" i="9"/>
  <c r="FQ61" i="9" s="1"/>
  <c r="EH61" i="9"/>
  <c r="EZ61" i="9" s="1"/>
  <c r="EG61" i="9"/>
  <c r="EF61" i="9"/>
  <c r="EC61" i="9"/>
  <c r="FI61" i="9" s="1"/>
  <c r="EB61" i="9"/>
  <c r="FH61" i="9" s="1"/>
  <c r="DY61" i="9"/>
  <c r="FE61" i="9" s="1"/>
  <c r="FO61" i="9" s="1"/>
  <c r="EK61" i="9" s="1"/>
  <c r="DX61" i="9"/>
  <c r="FD61" i="9" s="1"/>
  <c r="DG61" i="9"/>
  <c r="CC61" i="9" s="1"/>
  <c r="DI61" i="9" s="1"/>
  <c r="CW61" i="9"/>
  <c r="CO61" i="9"/>
  <c r="CN61" i="9"/>
  <c r="CK61" i="9"/>
  <c r="CJ61" i="9"/>
  <c r="CG61" i="9"/>
  <c r="GI61" i="9" s="1"/>
  <c r="CF61" i="9"/>
  <c r="GH61" i="9" s="1"/>
  <c r="CA61" i="9"/>
  <c r="BZ61" i="9"/>
  <c r="CP61" i="9" s="1"/>
  <c r="CR61" i="9" s="1"/>
  <c r="BY61" i="9"/>
  <c r="DE61" i="9" s="1"/>
  <c r="BX61" i="9"/>
  <c r="DD61" i="9" s="1"/>
  <c r="BU61" i="9"/>
  <c r="DA61" i="9" s="1"/>
  <c r="BT61" i="9"/>
  <c r="CZ61" i="9" s="1"/>
  <c r="BQ61" i="9"/>
  <c r="BP61" i="9"/>
  <c r="CV61" i="9" s="1"/>
  <c r="DF61" i="9" s="1"/>
  <c r="CB61" i="9" s="1"/>
  <c r="DH61" i="9" s="1"/>
  <c r="BI61" i="9"/>
  <c r="BH61" i="9"/>
  <c r="AU61" i="9"/>
  <c r="AW61" i="9" s="1"/>
  <c r="AT61" i="9"/>
  <c r="AS61" i="9"/>
  <c r="AR61" i="9"/>
  <c r="AO61" i="9"/>
  <c r="AN61" i="9"/>
  <c r="AK61" i="9"/>
  <c r="AJ61" i="9"/>
  <c r="AE61" i="9"/>
  <c r="DK61" i="9" s="1"/>
  <c r="AD61" i="9"/>
  <c r="AV61" i="9" s="1"/>
  <c r="AC61" i="9"/>
  <c r="HE61" i="9" s="1"/>
  <c r="AB61" i="9"/>
  <c r="HD61" i="9" s="1"/>
  <c r="HH61" i="9" s="1"/>
  <c r="Y61" i="9"/>
  <c r="GO61" i="9" s="1"/>
  <c r="X61" i="9"/>
  <c r="GN61" i="9" s="1"/>
  <c r="U61" i="9"/>
  <c r="T61" i="9"/>
  <c r="GF61" i="9" s="1"/>
  <c r="O61" i="9"/>
  <c r="N61" i="9"/>
  <c r="K61" i="9"/>
  <c r="J61" i="9"/>
  <c r="HE60" i="9"/>
  <c r="HD60" i="9"/>
  <c r="HC60" i="9"/>
  <c r="HB60" i="9"/>
  <c r="HF60" i="9" s="1"/>
  <c r="GQ60" i="9"/>
  <c r="GO60" i="9"/>
  <c r="GS60" i="9" s="1"/>
  <c r="GN60" i="9"/>
  <c r="GV60" i="9" s="1"/>
  <c r="GM60" i="9"/>
  <c r="GU60" i="9" s="1"/>
  <c r="GL60" i="9"/>
  <c r="GT60" i="9" s="1"/>
  <c r="GE60" i="9"/>
  <c r="GD60" i="9"/>
  <c r="GH60" i="9" s="1"/>
  <c r="GC60" i="9"/>
  <c r="GB60" i="9"/>
  <c r="FY60" i="9"/>
  <c r="FX60" i="9"/>
  <c r="FU60" i="9"/>
  <c r="FT60" i="9"/>
  <c r="FM60" i="9"/>
  <c r="FI60" i="9"/>
  <c r="FH60" i="9"/>
  <c r="EW60" i="9"/>
  <c r="EV60" i="9"/>
  <c r="ES60" i="9"/>
  <c r="ER60" i="9"/>
  <c r="EO60" i="9"/>
  <c r="EN60" i="9"/>
  <c r="EI60" i="9"/>
  <c r="EH60" i="9"/>
  <c r="EG60" i="9"/>
  <c r="EF60" i="9"/>
  <c r="FL60" i="9" s="1"/>
  <c r="EC60" i="9"/>
  <c r="EB60" i="9"/>
  <c r="DY60" i="9"/>
  <c r="FE60" i="9" s="1"/>
  <c r="DX60" i="9"/>
  <c r="FD60" i="9" s="1"/>
  <c r="DE60" i="9"/>
  <c r="DD60" i="9"/>
  <c r="CQ60" i="9"/>
  <c r="CS60" i="9" s="1"/>
  <c r="CP60" i="9"/>
  <c r="CO60" i="9"/>
  <c r="CN60" i="9"/>
  <c r="CK60" i="9"/>
  <c r="CJ60" i="9"/>
  <c r="CG60" i="9"/>
  <c r="GI60" i="9" s="1"/>
  <c r="CF60" i="9"/>
  <c r="CA60" i="9"/>
  <c r="BZ60" i="9"/>
  <c r="CR60" i="9" s="1"/>
  <c r="BY60" i="9"/>
  <c r="BX60" i="9"/>
  <c r="BU60" i="9"/>
  <c r="DA60" i="9" s="1"/>
  <c r="BT60" i="9"/>
  <c r="CZ60" i="9" s="1"/>
  <c r="BQ60" i="9"/>
  <c r="BP60" i="9"/>
  <c r="GF60" i="9" s="1"/>
  <c r="BI60" i="9"/>
  <c r="BE60" i="9"/>
  <c r="BD60" i="9"/>
  <c r="AS60" i="9"/>
  <c r="AR60" i="9"/>
  <c r="AO60" i="9"/>
  <c r="AN60" i="9"/>
  <c r="AK60" i="9"/>
  <c r="AJ60" i="9"/>
  <c r="AE60" i="9"/>
  <c r="AD60" i="9"/>
  <c r="DJ60" i="9" s="1"/>
  <c r="AC60" i="9"/>
  <c r="AB60" i="9"/>
  <c r="BH60" i="9" s="1"/>
  <c r="Y60" i="9"/>
  <c r="X60" i="9"/>
  <c r="U60" i="9"/>
  <c r="BA60" i="9" s="1"/>
  <c r="BK60" i="9" s="1"/>
  <c r="AG60" i="9" s="1"/>
  <c r="BM60" i="9" s="1"/>
  <c r="T60" i="9"/>
  <c r="AZ60" i="9" s="1"/>
  <c r="P60" i="9"/>
  <c r="O60" i="9"/>
  <c r="N60" i="9"/>
  <c r="K60" i="9"/>
  <c r="J60" i="9"/>
  <c r="HC59" i="9"/>
  <c r="HB59" i="9"/>
  <c r="HF59" i="9" s="1"/>
  <c r="GO59" i="9"/>
  <c r="GM59" i="9"/>
  <c r="GL59" i="9"/>
  <c r="GT59" i="9" s="1"/>
  <c r="GE59" i="9"/>
  <c r="GD59" i="9"/>
  <c r="GH59" i="9" s="1"/>
  <c r="GC59" i="9"/>
  <c r="GB59" i="9"/>
  <c r="FY59" i="9"/>
  <c r="FX59" i="9"/>
  <c r="FU59" i="9"/>
  <c r="FT59" i="9"/>
  <c r="FI59" i="9"/>
  <c r="FE59" i="9"/>
  <c r="FD59" i="9"/>
  <c r="EW59" i="9"/>
  <c r="EV59" i="9"/>
  <c r="ES59" i="9"/>
  <c r="ER59" i="9"/>
  <c r="EX59" i="9" s="1"/>
  <c r="EO59" i="9"/>
  <c r="EN59" i="9"/>
  <c r="EI59" i="9"/>
  <c r="EH59" i="9"/>
  <c r="EG59" i="9"/>
  <c r="FM59" i="9" s="1"/>
  <c r="EF59" i="9"/>
  <c r="FL59" i="9" s="1"/>
  <c r="EC59" i="9"/>
  <c r="EB59" i="9"/>
  <c r="FH59" i="9" s="1"/>
  <c r="DY59" i="9"/>
  <c r="DX59" i="9"/>
  <c r="DE59" i="9"/>
  <c r="DA59" i="9"/>
  <c r="CZ59" i="9"/>
  <c r="CO59" i="9"/>
  <c r="CN59" i="9"/>
  <c r="CK59" i="9"/>
  <c r="CJ59" i="9"/>
  <c r="CG59" i="9"/>
  <c r="CF59" i="9"/>
  <c r="CA59" i="9"/>
  <c r="BZ59" i="9"/>
  <c r="DJ59" i="9" s="1"/>
  <c r="BY59" i="9"/>
  <c r="BX59" i="9"/>
  <c r="DD59" i="9" s="1"/>
  <c r="BU59" i="9"/>
  <c r="BT59" i="9"/>
  <c r="BQ59" i="9"/>
  <c r="CW59" i="9" s="1"/>
  <c r="BP59" i="9"/>
  <c r="CV59" i="9" s="1"/>
  <c r="BE59" i="9"/>
  <c r="BA59" i="9"/>
  <c r="AZ59" i="9"/>
  <c r="AS59" i="9"/>
  <c r="AR59" i="9"/>
  <c r="AO59" i="9"/>
  <c r="AN59" i="9"/>
  <c r="AT59" i="9" s="1"/>
  <c r="AK59" i="9"/>
  <c r="AJ59" i="9"/>
  <c r="AE59" i="9"/>
  <c r="AD59" i="9"/>
  <c r="AV59" i="9" s="1"/>
  <c r="AC59" i="9"/>
  <c r="AB59" i="9"/>
  <c r="BH59" i="9" s="1"/>
  <c r="Y59" i="9"/>
  <c r="X59" i="9"/>
  <c r="GN59" i="9" s="1"/>
  <c r="U59" i="9"/>
  <c r="T59" i="9"/>
  <c r="GF59" i="9" s="1"/>
  <c r="O59" i="9"/>
  <c r="N59" i="9"/>
  <c r="K59" i="9"/>
  <c r="J59" i="9"/>
  <c r="HC58" i="9"/>
  <c r="HB58" i="9"/>
  <c r="GU58" i="9"/>
  <c r="GM58" i="9"/>
  <c r="GL58" i="9"/>
  <c r="GT58" i="9" s="1"/>
  <c r="GE58" i="9"/>
  <c r="GD58" i="9"/>
  <c r="GC58" i="9"/>
  <c r="GB58" i="9"/>
  <c r="FY58" i="9"/>
  <c r="FX58" i="9"/>
  <c r="FU58" i="9"/>
  <c r="FT58" i="9"/>
  <c r="FE58" i="9"/>
  <c r="EW58" i="9"/>
  <c r="EV58" i="9"/>
  <c r="ES58" i="9"/>
  <c r="ER58" i="9"/>
  <c r="EO58" i="9"/>
  <c r="EN58" i="9"/>
  <c r="EI58" i="9"/>
  <c r="EH58" i="9"/>
  <c r="EX58" i="9" s="1"/>
  <c r="EZ58" i="9" s="1"/>
  <c r="EG58" i="9"/>
  <c r="FM58" i="9" s="1"/>
  <c r="FO58" i="9" s="1"/>
  <c r="EF58" i="9"/>
  <c r="FL58" i="9" s="1"/>
  <c r="EC58" i="9"/>
  <c r="FI58" i="9" s="1"/>
  <c r="EB58" i="9"/>
  <c r="FH58" i="9" s="1"/>
  <c r="DY58" i="9"/>
  <c r="DX58" i="9"/>
  <c r="FD58" i="9" s="1"/>
  <c r="DK58" i="9"/>
  <c r="DA58" i="9"/>
  <c r="CW58" i="9"/>
  <c r="CV58" i="9"/>
  <c r="CO58" i="9"/>
  <c r="CN58" i="9"/>
  <c r="CK58" i="9"/>
  <c r="CJ58" i="9"/>
  <c r="CP58" i="9" s="1"/>
  <c r="CG58" i="9"/>
  <c r="CF58" i="9"/>
  <c r="CA58" i="9"/>
  <c r="BZ58" i="9"/>
  <c r="BY58" i="9"/>
  <c r="DE58" i="9" s="1"/>
  <c r="BX58" i="9"/>
  <c r="HD58" i="9" s="1"/>
  <c r="BU58" i="9"/>
  <c r="BT58" i="9"/>
  <c r="CZ58" i="9" s="1"/>
  <c r="BQ58" i="9"/>
  <c r="BP58" i="9"/>
  <c r="GF58" i="9" s="1"/>
  <c r="BA58" i="9"/>
  <c r="AS58" i="9"/>
  <c r="AR58" i="9"/>
  <c r="HF58" i="9" s="1"/>
  <c r="AO58" i="9"/>
  <c r="AN58" i="9"/>
  <c r="GP58" i="9" s="1"/>
  <c r="AK58" i="9"/>
  <c r="AJ58" i="9"/>
  <c r="GH58" i="9" s="1"/>
  <c r="AE58" i="9"/>
  <c r="AD58" i="9"/>
  <c r="AT58" i="9" s="1"/>
  <c r="AV58" i="9" s="1"/>
  <c r="AC58" i="9"/>
  <c r="AB58" i="9"/>
  <c r="BH58" i="9" s="1"/>
  <c r="Y58" i="9"/>
  <c r="X58" i="9"/>
  <c r="GN58" i="9" s="1"/>
  <c r="U58" i="9"/>
  <c r="GG58" i="9" s="1"/>
  <c r="GK58" i="9" s="1"/>
  <c r="T58" i="9"/>
  <c r="AZ58" i="9" s="1"/>
  <c r="O58" i="9"/>
  <c r="N58" i="9"/>
  <c r="K58" i="9"/>
  <c r="J58" i="9"/>
  <c r="HG57" i="9"/>
  <c r="HC57" i="9"/>
  <c r="HB57" i="9"/>
  <c r="GQ57" i="9"/>
  <c r="GM57" i="9"/>
  <c r="GU57" i="9" s="1"/>
  <c r="GL57" i="9"/>
  <c r="GT57" i="9" s="1"/>
  <c r="GE57" i="9"/>
  <c r="GD57" i="9"/>
  <c r="GC57" i="9"/>
  <c r="GB57" i="9"/>
  <c r="FY57" i="9"/>
  <c r="FX57" i="9"/>
  <c r="FU57" i="9"/>
  <c r="FT57" i="9"/>
  <c r="FO57" i="9"/>
  <c r="FM57" i="9"/>
  <c r="EY57" i="9"/>
  <c r="FA57" i="9" s="1"/>
  <c r="EW57" i="9"/>
  <c r="EV57" i="9"/>
  <c r="ES57" i="9"/>
  <c r="ER57" i="9"/>
  <c r="EX57" i="9" s="1"/>
  <c r="EO57" i="9"/>
  <c r="GI57" i="9" s="1"/>
  <c r="EN57" i="9"/>
  <c r="EK57" i="9"/>
  <c r="EI57" i="9"/>
  <c r="FQ57" i="9" s="1"/>
  <c r="EH57" i="9"/>
  <c r="EZ57" i="9" s="1"/>
  <c r="EG57" i="9"/>
  <c r="EF57" i="9"/>
  <c r="FL57" i="9" s="1"/>
  <c r="EC57" i="9"/>
  <c r="FI57" i="9" s="1"/>
  <c r="EB57" i="9"/>
  <c r="FH57" i="9" s="1"/>
  <c r="DY57" i="9"/>
  <c r="FE57" i="9" s="1"/>
  <c r="DX57" i="9"/>
  <c r="FD57" i="9" s="1"/>
  <c r="FN57" i="9" s="1"/>
  <c r="CZ57" i="9"/>
  <c r="CW57" i="9"/>
  <c r="DG57" i="9" s="1"/>
  <c r="CC57" i="9" s="1"/>
  <c r="DI57" i="9" s="1"/>
  <c r="CO57" i="9"/>
  <c r="CN57" i="9"/>
  <c r="HF57" i="9" s="1"/>
  <c r="CK57" i="9"/>
  <c r="CJ57" i="9"/>
  <c r="CG57" i="9"/>
  <c r="CF57" i="9"/>
  <c r="GH57" i="9" s="1"/>
  <c r="CA57" i="9"/>
  <c r="BZ57" i="9"/>
  <c r="BY57" i="9"/>
  <c r="DE57" i="9" s="1"/>
  <c r="BX57" i="9"/>
  <c r="DD57" i="9" s="1"/>
  <c r="BU57" i="9"/>
  <c r="DA57" i="9" s="1"/>
  <c r="BT57" i="9"/>
  <c r="BQ57" i="9"/>
  <c r="BP57" i="9"/>
  <c r="CV57" i="9" s="1"/>
  <c r="BI57" i="9"/>
  <c r="AZ57" i="9"/>
  <c r="AW57" i="9"/>
  <c r="AU57" i="9"/>
  <c r="AS57" i="9"/>
  <c r="AR57" i="9"/>
  <c r="AO57" i="9"/>
  <c r="AN57" i="9"/>
  <c r="GP57" i="9" s="1"/>
  <c r="AK57" i="9"/>
  <c r="AJ57" i="9"/>
  <c r="AE57" i="9"/>
  <c r="DK57" i="9" s="1"/>
  <c r="AD57" i="9"/>
  <c r="AC57" i="9"/>
  <c r="AB57" i="9"/>
  <c r="BH57" i="9" s="1"/>
  <c r="Y57" i="9"/>
  <c r="X57" i="9"/>
  <c r="GN57" i="9" s="1"/>
  <c r="U57" i="9"/>
  <c r="T57" i="9"/>
  <c r="GF57" i="9" s="1"/>
  <c r="GJ57" i="9" s="1"/>
  <c r="O57" i="9"/>
  <c r="N57" i="9"/>
  <c r="K57" i="9"/>
  <c r="J57" i="9"/>
  <c r="HE56" i="9"/>
  <c r="HC56" i="9"/>
  <c r="HB56" i="9"/>
  <c r="HF56" i="9" s="1"/>
  <c r="GQ56" i="9"/>
  <c r="GM56" i="9"/>
  <c r="GU56" i="9" s="1"/>
  <c r="GL56" i="9"/>
  <c r="GT56" i="9" s="1"/>
  <c r="GI56" i="9"/>
  <c r="GE56" i="9"/>
  <c r="GD56" i="9"/>
  <c r="GH56" i="9" s="1"/>
  <c r="GC56" i="9"/>
  <c r="GB56" i="9"/>
  <c r="FY56" i="9"/>
  <c r="FX56" i="9"/>
  <c r="FU56" i="9"/>
  <c r="FT56" i="9"/>
  <c r="FM56" i="9"/>
  <c r="FI56" i="9"/>
  <c r="EW56" i="9"/>
  <c r="EV56" i="9"/>
  <c r="ES56" i="9"/>
  <c r="ER56" i="9"/>
  <c r="EO56" i="9"/>
  <c r="EN56" i="9"/>
  <c r="EI56" i="9"/>
  <c r="EH56" i="9"/>
  <c r="EG56" i="9"/>
  <c r="EF56" i="9"/>
  <c r="FL56" i="9" s="1"/>
  <c r="EC56" i="9"/>
  <c r="EB56" i="9"/>
  <c r="FH56" i="9" s="1"/>
  <c r="DY56" i="9"/>
  <c r="FE56" i="9" s="1"/>
  <c r="DX56" i="9"/>
  <c r="FD56" i="9" s="1"/>
  <c r="DE56" i="9"/>
  <c r="CV56" i="9"/>
  <c r="CO56" i="9"/>
  <c r="CN56" i="9"/>
  <c r="CK56" i="9"/>
  <c r="CJ56" i="9"/>
  <c r="CP56" i="9" s="1"/>
  <c r="CG56" i="9"/>
  <c r="CQ56" i="9" s="1"/>
  <c r="CS56" i="9" s="1"/>
  <c r="CF56" i="9"/>
  <c r="CA56" i="9"/>
  <c r="BZ56" i="9"/>
  <c r="BY56" i="9"/>
  <c r="BX56" i="9"/>
  <c r="HD56" i="9" s="1"/>
  <c r="BU56" i="9"/>
  <c r="DA56" i="9" s="1"/>
  <c r="DG56" i="9" s="1"/>
  <c r="CC56" i="9" s="1"/>
  <c r="DI56" i="9" s="1"/>
  <c r="BT56" i="9"/>
  <c r="CZ56" i="9" s="1"/>
  <c r="BQ56" i="9"/>
  <c r="CW56" i="9" s="1"/>
  <c r="BP56" i="9"/>
  <c r="GF56" i="9" s="1"/>
  <c r="BI56" i="9"/>
  <c r="BE56" i="9"/>
  <c r="AS56" i="9"/>
  <c r="HG56" i="9" s="1"/>
  <c r="AR56" i="9"/>
  <c r="AO56" i="9"/>
  <c r="AN56" i="9"/>
  <c r="AK56" i="9"/>
  <c r="AJ56" i="9"/>
  <c r="AE56" i="9"/>
  <c r="AD56" i="9"/>
  <c r="DJ56" i="9" s="1"/>
  <c r="AC56" i="9"/>
  <c r="AB56" i="9"/>
  <c r="BH56" i="9" s="1"/>
  <c r="Y56" i="9"/>
  <c r="X56" i="9"/>
  <c r="GN56" i="9" s="1"/>
  <c r="U56" i="9"/>
  <c r="BA56" i="9" s="1"/>
  <c r="T56" i="9"/>
  <c r="AZ56" i="9" s="1"/>
  <c r="O56" i="9"/>
  <c r="N56" i="9"/>
  <c r="K56" i="9"/>
  <c r="J56" i="9"/>
  <c r="HF55" i="9"/>
  <c r="HC55" i="9"/>
  <c r="HB55" i="9"/>
  <c r="GP55" i="9"/>
  <c r="GO55" i="9"/>
  <c r="GM55" i="9"/>
  <c r="GL55" i="9"/>
  <c r="GT55" i="9" s="1"/>
  <c r="GX55" i="9" s="1"/>
  <c r="GE55" i="9"/>
  <c r="GI55" i="9" s="1"/>
  <c r="GD55" i="9"/>
  <c r="GC55" i="9"/>
  <c r="GB55" i="9"/>
  <c r="FY55" i="9"/>
  <c r="FX55" i="9"/>
  <c r="FU55" i="9"/>
  <c r="FT55" i="9"/>
  <c r="FL55" i="9"/>
  <c r="FI55" i="9"/>
  <c r="FE55" i="9"/>
  <c r="EX55" i="9"/>
  <c r="EW55" i="9"/>
  <c r="EV55" i="9"/>
  <c r="ES55" i="9"/>
  <c r="ER55" i="9"/>
  <c r="EO55" i="9"/>
  <c r="EN55" i="9"/>
  <c r="EI55" i="9"/>
  <c r="EH55" i="9"/>
  <c r="EZ55" i="9" s="1"/>
  <c r="EG55" i="9"/>
  <c r="FM55" i="9" s="1"/>
  <c r="EF55" i="9"/>
  <c r="EC55" i="9"/>
  <c r="EB55" i="9"/>
  <c r="FH55" i="9" s="1"/>
  <c r="DY55" i="9"/>
  <c r="DX55" i="9"/>
  <c r="FD55" i="9" s="1"/>
  <c r="DE55" i="9"/>
  <c r="DA55" i="9"/>
  <c r="CO55" i="9"/>
  <c r="CN55" i="9"/>
  <c r="CK55" i="9"/>
  <c r="CJ55" i="9"/>
  <c r="CG55" i="9"/>
  <c r="CF55" i="9"/>
  <c r="GH55" i="9" s="1"/>
  <c r="CA55" i="9"/>
  <c r="CQ55" i="9" s="1"/>
  <c r="BZ55" i="9"/>
  <c r="DJ55" i="9" s="1"/>
  <c r="BY55" i="9"/>
  <c r="BX55" i="9"/>
  <c r="DD55" i="9" s="1"/>
  <c r="BU55" i="9"/>
  <c r="BT55" i="9"/>
  <c r="CZ55" i="9" s="1"/>
  <c r="BQ55" i="9"/>
  <c r="CW55" i="9" s="1"/>
  <c r="BP55" i="9"/>
  <c r="CV55" i="9" s="1"/>
  <c r="DF55" i="9" s="1"/>
  <c r="CB55" i="9" s="1"/>
  <c r="DH55" i="9" s="1"/>
  <c r="BH55" i="9"/>
  <c r="BE55" i="9"/>
  <c r="BA55" i="9"/>
  <c r="AT55" i="9"/>
  <c r="AS55" i="9"/>
  <c r="AR55" i="9"/>
  <c r="AO55" i="9"/>
  <c r="AN55" i="9"/>
  <c r="AK55" i="9"/>
  <c r="AJ55" i="9"/>
  <c r="AE55" i="9"/>
  <c r="AD55" i="9"/>
  <c r="AV55" i="9" s="1"/>
  <c r="AC55" i="9"/>
  <c r="BI55" i="9" s="1"/>
  <c r="AB55" i="9"/>
  <c r="HD55" i="9" s="1"/>
  <c r="Y55" i="9"/>
  <c r="X55" i="9"/>
  <c r="GN55" i="9" s="1"/>
  <c r="U55" i="9"/>
  <c r="T55" i="9"/>
  <c r="AZ55" i="9" s="1"/>
  <c r="O55" i="9"/>
  <c r="N55" i="9"/>
  <c r="K55" i="9"/>
  <c r="J55" i="9"/>
  <c r="HD54" i="9"/>
  <c r="HC54" i="9"/>
  <c r="HB54" i="9"/>
  <c r="HF54" i="9" s="1"/>
  <c r="GN54" i="9"/>
  <c r="GR54" i="9" s="1"/>
  <c r="GM54" i="9"/>
  <c r="GL54" i="9"/>
  <c r="GP54" i="9" s="1"/>
  <c r="GE54" i="9"/>
  <c r="GD54" i="9"/>
  <c r="GH54" i="9" s="1"/>
  <c r="GC54" i="9"/>
  <c r="GB54" i="9"/>
  <c r="FY54" i="9"/>
  <c r="FX54" i="9"/>
  <c r="FU54" i="9"/>
  <c r="FT54" i="9"/>
  <c r="FH54" i="9"/>
  <c r="FE54" i="9"/>
  <c r="FO54" i="9" s="1"/>
  <c r="FA54" i="9"/>
  <c r="EW54" i="9"/>
  <c r="EV54" i="9"/>
  <c r="ES54" i="9"/>
  <c r="ER54" i="9"/>
  <c r="EO54" i="9"/>
  <c r="EN54" i="9"/>
  <c r="EI54" i="9"/>
  <c r="EY54" i="9" s="1"/>
  <c r="EH54" i="9"/>
  <c r="EG54" i="9"/>
  <c r="FM54" i="9" s="1"/>
  <c r="EF54" i="9"/>
  <c r="FL54" i="9" s="1"/>
  <c r="EC54" i="9"/>
  <c r="FI54" i="9" s="1"/>
  <c r="EB54" i="9"/>
  <c r="DY54" i="9"/>
  <c r="DX54" i="9"/>
  <c r="FD54" i="9" s="1"/>
  <c r="FN54" i="9" s="1"/>
  <c r="EJ54" i="9" s="1"/>
  <c r="DK54" i="9"/>
  <c r="DD54" i="9"/>
  <c r="DA54" i="9"/>
  <c r="CW54" i="9"/>
  <c r="CP54" i="9"/>
  <c r="CO54" i="9"/>
  <c r="CN54" i="9"/>
  <c r="CK54" i="9"/>
  <c r="CJ54" i="9"/>
  <c r="CG54" i="9"/>
  <c r="CF54" i="9"/>
  <c r="CA54" i="9"/>
  <c r="BZ54" i="9"/>
  <c r="CR54" i="9" s="1"/>
  <c r="BY54" i="9"/>
  <c r="DE54" i="9" s="1"/>
  <c r="BX54" i="9"/>
  <c r="BU54" i="9"/>
  <c r="BT54" i="9"/>
  <c r="CZ54" i="9" s="1"/>
  <c r="BQ54" i="9"/>
  <c r="BP54" i="9"/>
  <c r="CV54" i="9" s="1"/>
  <c r="DF54" i="9" s="1"/>
  <c r="CB54" i="9" s="1"/>
  <c r="DH54" i="9" s="1"/>
  <c r="BD54" i="9"/>
  <c r="BA54" i="9"/>
  <c r="AS54" i="9"/>
  <c r="AR54" i="9"/>
  <c r="AO54" i="9"/>
  <c r="AN54" i="9"/>
  <c r="AK54" i="9"/>
  <c r="AJ54" i="9"/>
  <c r="AE54" i="9"/>
  <c r="AU54" i="9" s="1"/>
  <c r="AW54" i="9" s="1"/>
  <c r="AD54" i="9"/>
  <c r="AC54" i="9"/>
  <c r="AB54" i="9"/>
  <c r="BH54" i="9" s="1"/>
  <c r="Y54" i="9"/>
  <c r="X54" i="9"/>
  <c r="U54" i="9"/>
  <c r="GG54" i="9" s="1"/>
  <c r="T54" i="9"/>
  <c r="AZ54" i="9" s="1"/>
  <c r="BJ54" i="9" s="1"/>
  <c r="AF54" i="9" s="1"/>
  <c r="P54" i="9"/>
  <c r="O54" i="9"/>
  <c r="N54" i="9"/>
  <c r="K54" i="9"/>
  <c r="J54" i="9"/>
  <c r="HG53" i="9"/>
  <c r="HC53" i="9"/>
  <c r="HB53" i="9"/>
  <c r="HF53" i="9" s="1"/>
  <c r="GQ53" i="9"/>
  <c r="GM53" i="9"/>
  <c r="GU53" i="9" s="1"/>
  <c r="GY53" i="9" s="1"/>
  <c r="GL53" i="9"/>
  <c r="GP53" i="9" s="1"/>
  <c r="GI53" i="9"/>
  <c r="GE53" i="9"/>
  <c r="GD53" i="9"/>
  <c r="GH53" i="9" s="1"/>
  <c r="GC53" i="9"/>
  <c r="GB53" i="9"/>
  <c r="FY53" i="9"/>
  <c r="FX53" i="9"/>
  <c r="FU53" i="9"/>
  <c r="FT53" i="9"/>
  <c r="FM53" i="9"/>
  <c r="FD53" i="9"/>
  <c r="EY53" i="9"/>
  <c r="FA53" i="9" s="1"/>
  <c r="EW53" i="9"/>
  <c r="EV53" i="9"/>
  <c r="ES53" i="9"/>
  <c r="ER53" i="9"/>
  <c r="EX53" i="9" s="1"/>
  <c r="EO53" i="9"/>
  <c r="EN53" i="9"/>
  <c r="EI53" i="9"/>
  <c r="EH53" i="9"/>
  <c r="EG53" i="9"/>
  <c r="EF53" i="9"/>
  <c r="FL53" i="9" s="1"/>
  <c r="EC53" i="9"/>
  <c r="FI53" i="9" s="1"/>
  <c r="FO53" i="9" s="1"/>
  <c r="EK53" i="9" s="1"/>
  <c r="EB53" i="9"/>
  <c r="FH53" i="9" s="1"/>
  <c r="DY53" i="9"/>
  <c r="FE53" i="9" s="1"/>
  <c r="DX53" i="9"/>
  <c r="DG53" i="9"/>
  <c r="CC53" i="9" s="1"/>
  <c r="DI53" i="9" s="1"/>
  <c r="CZ53" i="9"/>
  <c r="CW53" i="9"/>
  <c r="CO53" i="9"/>
  <c r="CN53" i="9"/>
  <c r="CK53" i="9"/>
  <c r="CJ53" i="9"/>
  <c r="CG53" i="9"/>
  <c r="CF53" i="9"/>
  <c r="CA53" i="9"/>
  <c r="BZ53" i="9"/>
  <c r="BY53" i="9"/>
  <c r="DE53" i="9" s="1"/>
  <c r="BX53" i="9"/>
  <c r="DD53" i="9" s="1"/>
  <c r="BU53" i="9"/>
  <c r="DA53" i="9" s="1"/>
  <c r="BT53" i="9"/>
  <c r="BQ53" i="9"/>
  <c r="BP53" i="9"/>
  <c r="CV53" i="9" s="1"/>
  <c r="DF53" i="9" s="1"/>
  <c r="CB53" i="9" s="1"/>
  <c r="DH53" i="9" s="1"/>
  <c r="BI53" i="9"/>
  <c r="AZ53" i="9"/>
  <c r="AS53" i="9"/>
  <c r="AR53" i="9"/>
  <c r="AO53" i="9"/>
  <c r="AN53" i="9"/>
  <c r="AT53" i="9" s="1"/>
  <c r="AK53" i="9"/>
  <c r="AU53" i="9" s="1"/>
  <c r="AW53" i="9" s="1"/>
  <c r="AJ53" i="9"/>
  <c r="AE53" i="9"/>
  <c r="DK53" i="9" s="1"/>
  <c r="AD53" i="9"/>
  <c r="AV53" i="9" s="1"/>
  <c r="AC53" i="9"/>
  <c r="HE53" i="9" s="1"/>
  <c r="HI53" i="9" s="1"/>
  <c r="AB53" i="9"/>
  <c r="BH53" i="9" s="1"/>
  <c r="Y53" i="9"/>
  <c r="X53" i="9"/>
  <c r="GN53" i="9" s="1"/>
  <c r="U53" i="9"/>
  <c r="T53" i="9"/>
  <c r="GF53" i="9" s="1"/>
  <c r="O53" i="9"/>
  <c r="N53" i="9"/>
  <c r="K53" i="9"/>
  <c r="J53" i="9"/>
  <c r="HE52" i="9"/>
  <c r="HC52" i="9"/>
  <c r="HB52" i="9"/>
  <c r="HF52" i="9" s="1"/>
  <c r="GQ52" i="9"/>
  <c r="GM52" i="9"/>
  <c r="GU52" i="9" s="1"/>
  <c r="GL52" i="9"/>
  <c r="GT52" i="9" s="1"/>
  <c r="GE52" i="9"/>
  <c r="GD52" i="9"/>
  <c r="GH52" i="9" s="1"/>
  <c r="GC52" i="9"/>
  <c r="GB52" i="9"/>
  <c r="FY52" i="9"/>
  <c r="FX52" i="9"/>
  <c r="FU52" i="9"/>
  <c r="FT52" i="9"/>
  <c r="FM52" i="9"/>
  <c r="FI52" i="9"/>
  <c r="EW52" i="9"/>
  <c r="EV52" i="9"/>
  <c r="ES52" i="9"/>
  <c r="ER52" i="9"/>
  <c r="EO52" i="9"/>
  <c r="EN52" i="9"/>
  <c r="EI52" i="9"/>
  <c r="EH52" i="9"/>
  <c r="EG52" i="9"/>
  <c r="EF52" i="9"/>
  <c r="FL52" i="9" s="1"/>
  <c r="EC52" i="9"/>
  <c r="EB52" i="9"/>
  <c r="FH52" i="9" s="1"/>
  <c r="DY52" i="9"/>
  <c r="FE52" i="9" s="1"/>
  <c r="DX52" i="9"/>
  <c r="FD52" i="9" s="1"/>
  <c r="FN52" i="9" s="1"/>
  <c r="EJ52" i="9" s="1"/>
  <c r="DE52" i="9"/>
  <c r="CV52" i="9"/>
  <c r="CQ52" i="9"/>
  <c r="CS52" i="9" s="1"/>
  <c r="CO52" i="9"/>
  <c r="CN52" i="9"/>
  <c r="CK52" i="9"/>
  <c r="CJ52" i="9"/>
  <c r="CP52" i="9" s="1"/>
  <c r="CG52" i="9"/>
  <c r="GI52" i="9" s="1"/>
  <c r="GY52" i="9" s="1"/>
  <c r="CF52" i="9"/>
  <c r="CA52" i="9"/>
  <c r="BZ52" i="9"/>
  <c r="CR52" i="9" s="1"/>
  <c r="BY52" i="9"/>
  <c r="BX52" i="9"/>
  <c r="HD52" i="9" s="1"/>
  <c r="BU52" i="9"/>
  <c r="DA52" i="9" s="1"/>
  <c r="DG52" i="9" s="1"/>
  <c r="CC52" i="9" s="1"/>
  <c r="DI52" i="9" s="1"/>
  <c r="BT52" i="9"/>
  <c r="CZ52" i="9" s="1"/>
  <c r="BQ52" i="9"/>
  <c r="CW52" i="9" s="1"/>
  <c r="BP52" i="9"/>
  <c r="GF52" i="9" s="1"/>
  <c r="BI52" i="9"/>
  <c r="BE52" i="9"/>
  <c r="AS52" i="9"/>
  <c r="HG52" i="9" s="1"/>
  <c r="AR52" i="9"/>
  <c r="AO52" i="9"/>
  <c r="AN52" i="9"/>
  <c r="AK52" i="9"/>
  <c r="AJ52" i="9"/>
  <c r="AE52" i="9"/>
  <c r="AD52" i="9"/>
  <c r="DJ52" i="9" s="1"/>
  <c r="AC52" i="9"/>
  <c r="AB52" i="9"/>
  <c r="BH52" i="9" s="1"/>
  <c r="Y52" i="9"/>
  <c r="X52" i="9"/>
  <c r="GN52" i="9" s="1"/>
  <c r="U52" i="9"/>
  <c r="T52" i="9"/>
  <c r="AZ52" i="9" s="1"/>
  <c r="O52" i="9"/>
  <c r="N52" i="9"/>
  <c r="K52" i="9"/>
  <c r="J52" i="9"/>
  <c r="HF51" i="9"/>
  <c r="HC51" i="9"/>
  <c r="HB51" i="9"/>
  <c r="GP51" i="9"/>
  <c r="GO51" i="9"/>
  <c r="GM51" i="9"/>
  <c r="GL51" i="9"/>
  <c r="GT51" i="9" s="1"/>
  <c r="GE51" i="9"/>
  <c r="GI51" i="9" s="1"/>
  <c r="GD51" i="9"/>
  <c r="GC51" i="9"/>
  <c r="GB51" i="9"/>
  <c r="FY51" i="9"/>
  <c r="FX51" i="9"/>
  <c r="FU51" i="9"/>
  <c r="FT51" i="9"/>
  <c r="FL51" i="9"/>
  <c r="FI51" i="9"/>
  <c r="FH51" i="9"/>
  <c r="FE51" i="9"/>
  <c r="EX51" i="9"/>
  <c r="EW51" i="9"/>
  <c r="EV51" i="9"/>
  <c r="ES51" i="9"/>
  <c r="ER51" i="9"/>
  <c r="EO51" i="9"/>
  <c r="EN51" i="9"/>
  <c r="EI51" i="9"/>
  <c r="EH51" i="9"/>
  <c r="EZ51" i="9" s="1"/>
  <c r="EG51" i="9"/>
  <c r="FM51" i="9" s="1"/>
  <c r="EF51" i="9"/>
  <c r="EC51" i="9"/>
  <c r="EB51" i="9"/>
  <c r="DY51" i="9"/>
  <c r="DX51" i="9"/>
  <c r="FD51" i="9" s="1"/>
  <c r="FN51" i="9" s="1"/>
  <c r="DE51" i="9"/>
  <c r="DD51" i="9"/>
  <c r="DA51" i="9"/>
  <c r="CO51" i="9"/>
  <c r="CN51" i="9"/>
  <c r="CK51" i="9"/>
  <c r="CJ51" i="9"/>
  <c r="CG51" i="9"/>
  <c r="CF51" i="9"/>
  <c r="GH51" i="9" s="1"/>
  <c r="CA51" i="9"/>
  <c r="BZ51" i="9"/>
  <c r="DJ51" i="9" s="1"/>
  <c r="BY51" i="9"/>
  <c r="BX51" i="9"/>
  <c r="BU51" i="9"/>
  <c r="BT51" i="9"/>
  <c r="CZ51" i="9" s="1"/>
  <c r="BQ51" i="9"/>
  <c r="CW51" i="9" s="1"/>
  <c r="BP51" i="9"/>
  <c r="CV51" i="9" s="1"/>
  <c r="BH51" i="9"/>
  <c r="BE51" i="9"/>
  <c r="BD51" i="9"/>
  <c r="BA51" i="9"/>
  <c r="AT51" i="9"/>
  <c r="AS51" i="9"/>
  <c r="AR51" i="9"/>
  <c r="AO51" i="9"/>
  <c r="AN51" i="9"/>
  <c r="AK51" i="9"/>
  <c r="AJ51" i="9"/>
  <c r="AE51" i="9"/>
  <c r="AD51" i="9"/>
  <c r="AV51" i="9" s="1"/>
  <c r="AC51" i="9"/>
  <c r="BI51" i="9" s="1"/>
  <c r="AB51" i="9"/>
  <c r="HD51" i="9" s="1"/>
  <c r="HH51" i="9" s="1"/>
  <c r="Y51" i="9"/>
  <c r="X51" i="9"/>
  <c r="GN51" i="9" s="1"/>
  <c r="U51" i="9"/>
  <c r="T51" i="9"/>
  <c r="AZ51" i="9" s="1"/>
  <c r="BJ51" i="9" s="1"/>
  <c r="AF51" i="9" s="1"/>
  <c r="O51" i="9"/>
  <c r="N51" i="9"/>
  <c r="K51" i="9"/>
  <c r="J51" i="9"/>
  <c r="HD50" i="9"/>
  <c r="HH50" i="9" s="1"/>
  <c r="HC50" i="9"/>
  <c r="HG50" i="9" s="1"/>
  <c r="HB50" i="9"/>
  <c r="HF50" i="9" s="1"/>
  <c r="GN50" i="9"/>
  <c r="GR50" i="9" s="1"/>
  <c r="GM50" i="9"/>
  <c r="GL50" i="9"/>
  <c r="GP50" i="9" s="1"/>
  <c r="GE50" i="9"/>
  <c r="GD50" i="9"/>
  <c r="GH50" i="9" s="1"/>
  <c r="GC50" i="9"/>
  <c r="GB50" i="9"/>
  <c r="FY50" i="9"/>
  <c r="FX50" i="9"/>
  <c r="FU50" i="9"/>
  <c r="FT50" i="9"/>
  <c r="FH50" i="9"/>
  <c r="FE50" i="9"/>
  <c r="FO50" i="9" s="1"/>
  <c r="FD50" i="9"/>
  <c r="EW50" i="9"/>
  <c r="EV50" i="9"/>
  <c r="ES50" i="9"/>
  <c r="ER50" i="9"/>
  <c r="EO50" i="9"/>
  <c r="EN50" i="9"/>
  <c r="EI50" i="9"/>
  <c r="EY50" i="9" s="1"/>
  <c r="FA50" i="9" s="1"/>
  <c r="EH50" i="9"/>
  <c r="EG50" i="9"/>
  <c r="FM50" i="9" s="1"/>
  <c r="EF50" i="9"/>
  <c r="FL50" i="9" s="1"/>
  <c r="EC50" i="9"/>
  <c r="FI50" i="9" s="1"/>
  <c r="EB50" i="9"/>
  <c r="DY50" i="9"/>
  <c r="DX50" i="9"/>
  <c r="DD50" i="9"/>
  <c r="DA50" i="9"/>
  <c r="CZ50" i="9"/>
  <c r="CW50" i="9"/>
  <c r="CP50" i="9"/>
  <c r="CO50" i="9"/>
  <c r="CN50" i="9"/>
  <c r="CK50" i="9"/>
  <c r="CJ50" i="9"/>
  <c r="CG50" i="9"/>
  <c r="CF50" i="9"/>
  <c r="CA50" i="9"/>
  <c r="DK50" i="9" s="1"/>
  <c r="BZ50" i="9"/>
  <c r="CR50" i="9" s="1"/>
  <c r="BY50" i="9"/>
  <c r="DE50" i="9" s="1"/>
  <c r="BX50" i="9"/>
  <c r="BU50" i="9"/>
  <c r="BT50" i="9"/>
  <c r="BQ50" i="9"/>
  <c r="BP50" i="9"/>
  <c r="CV50" i="9" s="1"/>
  <c r="DF50" i="9" s="1"/>
  <c r="CB50" i="9" s="1"/>
  <c r="DH50" i="9" s="1"/>
  <c r="BD50" i="9"/>
  <c r="BJ50" i="9" s="1"/>
  <c r="AF50" i="9" s="1"/>
  <c r="BA50" i="9"/>
  <c r="AZ50" i="9"/>
  <c r="AS50" i="9"/>
  <c r="AR50" i="9"/>
  <c r="AO50" i="9"/>
  <c r="AN50" i="9"/>
  <c r="AK50" i="9"/>
  <c r="AJ50" i="9"/>
  <c r="AE50" i="9"/>
  <c r="AD50" i="9"/>
  <c r="AC50" i="9"/>
  <c r="AB50" i="9"/>
  <c r="BH50" i="9" s="1"/>
  <c r="Y50" i="9"/>
  <c r="X50" i="9"/>
  <c r="U50" i="9"/>
  <c r="GG50" i="9" s="1"/>
  <c r="GK50" i="9" s="1"/>
  <c r="T50" i="9"/>
  <c r="P50" i="9"/>
  <c r="O50" i="9"/>
  <c r="N50" i="9"/>
  <c r="K50" i="9"/>
  <c r="J50" i="9"/>
  <c r="HG49" i="9"/>
  <c r="HC49" i="9"/>
  <c r="HB49" i="9"/>
  <c r="HF49" i="9" s="1"/>
  <c r="GQ49" i="9"/>
  <c r="GM49" i="9"/>
  <c r="GU49" i="9" s="1"/>
  <c r="GL49" i="9"/>
  <c r="GP49" i="9" s="1"/>
  <c r="GE49" i="9"/>
  <c r="GD49" i="9"/>
  <c r="GH49" i="9" s="1"/>
  <c r="GC49" i="9"/>
  <c r="GB49" i="9"/>
  <c r="FY49" i="9"/>
  <c r="FX49" i="9"/>
  <c r="FU49" i="9"/>
  <c r="FT49" i="9"/>
  <c r="FM49" i="9"/>
  <c r="FD49" i="9"/>
  <c r="EY49" i="9"/>
  <c r="FA49" i="9" s="1"/>
  <c r="EW49" i="9"/>
  <c r="EV49" i="9"/>
  <c r="ES49" i="9"/>
  <c r="ER49" i="9"/>
  <c r="EX49" i="9" s="1"/>
  <c r="EZ49" i="9" s="1"/>
  <c r="EO49" i="9"/>
  <c r="EN49" i="9"/>
  <c r="EI49" i="9"/>
  <c r="EH49" i="9"/>
  <c r="EG49" i="9"/>
  <c r="EF49" i="9"/>
  <c r="FL49" i="9" s="1"/>
  <c r="EC49" i="9"/>
  <c r="FI49" i="9" s="1"/>
  <c r="FO49" i="9" s="1"/>
  <c r="EK49" i="9" s="1"/>
  <c r="EB49" i="9"/>
  <c r="FH49" i="9" s="1"/>
  <c r="DY49" i="9"/>
  <c r="FE49" i="9" s="1"/>
  <c r="DX49" i="9"/>
  <c r="CZ49" i="9"/>
  <c r="CW49" i="9"/>
  <c r="CV49" i="9"/>
  <c r="CO49" i="9"/>
  <c r="CN49" i="9"/>
  <c r="CK49" i="9"/>
  <c r="CJ49" i="9"/>
  <c r="CG49" i="9"/>
  <c r="CF49" i="9"/>
  <c r="CA49" i="9"/>
  <c r="BZ49" i="9"/>
  <c r="BY49" i="9"/>
  <c r="DE49" i="9" s="1"/>
  <c r="BX49" i="9"/>
  <c r="DD49" i="9" s="1"/>
  <c r="BU49" i="9"/>
  <c r="DA49" i="9" s="1"/>
  <c r="BT49" i="9"/>
  <c r="BQ49" i="9"/>
  <c r="BP49" i="9"/>
  <c r="BI49" i="9"/>
  <c r="AZ49" i="9"/>
  <c r="AS49" i="9"/>
  <c r="AR49" i="9"/>
  <c r="AO49" i="9"/>
  <c r="AN49" i="9"/>
  <c r="AT49" i="9" s="1"/>
  <c r="AV49" i="9" s="1"/>
  <c r="AK49" i="9"/>
  <c r="GI49" i="9" s="1"/>
  <c r="AJ49" i="9"/>
  <c r="AE49" i="9"/>
  <c r="DK49" i="9" s="1"/>
  <c r="AD49" i="9"/>
  <c r="AC49" i="9"/>
  <c r="AB49" i="9"/>
  <c r="BH49" i="9" s="1"/>
  <c r="Y49" i="9"/>
  <c r="X49" i="9"/>
  <c r="GN49" i="9" s="1"/>
  <c r="U49" i="9"/>
  <c r="T49" i="9"/>
  <c r="GF49" i="9" s="1"/>
  <c r="GJ49" i="9" s="1"/>
  <c r="O49" i="9"/>
  <c r="N49" i="9"/>
  <c r="K49" i="9"/>
  <c r="J49" i="9"/>
  <c r="HE48" i="9"/>
  <c r="HI48" i="9" s="1"/>
  <c r="HC48" i="9"/>
  <c r="HB48" i="9"/>
  <c r="GQ48" i="9"/>
  <c r="GM48" i="9"/>
  <c r="GU48" i="9" s="1"/>
  <c r="GY48" i="9" s="1"/>
  <c r="GL48" i="9"/>
  <c r="GT48" i="9" s="1"/>
  <c r="GX48" i="9" s="1"/>
  <c r="GI48" i="9"/>
  <c r="GE48" i="9"/>
  <c r="GD48" i="9"/>
  <c r="GC48" i="9"/>
  <c r="GB48" i="9"/>
  <c r="FY48" i="9"/>
  <c r="FX48" i="9"/>
  <c r="FU48" i="9"/>
  <c r="FT48" i="9"/>
  <c r="FM48" i="9"/>
  <c r="FL48" i="9"/>
  <c r="FI48" i="9"/>
  <c r="EW48" i="9"/>
  <c r="HG48" i="9" s="1"/>
  <c r="EV48" i="9"/>
  <c r="ES48" i="9"/>
  <c r="ER48" i="9"/>
  <c r="EO48" i="9"/>
  <c r="EN48" i="9"/>
  <c r="EI48" i="9"/>
  <c r="EH48" i="9"/>
  <c r="FP48" i="9" s="1"/>
  <c r="EG48" i="9"/>
  <c r="EF48" i="9"/>
  <c r="EC48" i="9"/>
  <c r="EB48" i="9"/>
  <c r="FH48" i="9" s="1"/>
  <c r="DY48" i="9"/>
  <c r="FE48" i="9" s="1"/>
  <c r="DX48" i="9"/>
  <c r="FD48" i="9" s="1"/>
  <c r="FN48" i="9" s="1"/>
  <c r="EJ48" i="9" s="1"/>
  <c r="DE48" i="9"/>
  <c r="CV48" i="9"/>
  <c r="CQ48" i="9"/>
  <c r="CS48" i="9" s="1"/>
  <c r="CO48" i="9"/>
  <c r="CN48" i="9"/>
  <c r="CK48" i="9"/>
  <c r="CJ48" i="9"/>
  <c r="CP48" i="9" s="1"/>
  <c r="CR48" i="9" s="1"/>
  <c r="CG48" i="9"/>
  <c r="CF48" i="9"/>
  <c r="CA48" i="9"/>
  <c r="BZ48" i="9"/>
  <c r="BY48" i="9"/>
  <c r="BX48" i="9"/>
  <c r="HD48" i="9" s="1"/>
  <c r="BU48" i="9"/>
  <c r="DA48" i="9" s="1"/>
  <c r="DG48" i="9" s="1"/>
  <c r="CC48" i="9" s="1"/>
  <c r="DI48" i="9" s="1"/>
  <c r="BT48" i="9"/>
  <c r="CZ48" i="9" s="1"/>
  <c r="BQ48" i="9"/>
  <c r="CW48" i="9" s="1"/>
  <c r="BP48" i="9"/>
  <c r="GF48" i="9" s="1"/>
  <c r="BI48" i="9"/>
  <c r="BH48" i="9"/>
  <c r="BE48" i="9"/>
  <c r="AU48" i="9"/>
  <c r="AS48" i="9"/>
  <c r="AR48" i="9"/>
  <c r="HF48" i="9" s="1"/>
  <c r="AO48" i="9"/>
  <c r="AN48" i="9"/>
  <c r="GP48" i="9" s="1"/>
  <c r="AK48" i="9"/>
  <c r="AJ48" i="9"/>
  <c r="GH48" i="9" s="1"/>
  <c r="AE48" i="9"/>
  <c r="AD48" i="9"/>
  <c r="DJ48" i="9" s="1"/>
  <c r="AC48" i="9"/>
  <c r="AB48" i="9"/>
  <c r="Y48" i="9"/>
  <c r="X48" i="9"/>
  <c r="GN48" i="9" s="1"/>
  <c r="U48" i="9"/>
  <c r="BA48" i="9" s="1"/>
  <c r="T48" i="9"/>
  <c r="AZ48" i="9" s="1"/>
  <c r="Q48" i="9"/>
  <c r="O48" i="9"/>
  <c r="N48" i="9"/>
  <c r="K48" i="9"/>
  <c r="J48" i="9"/>
  <c r="HF47" i="9"/>
  <c r="HE47" i="9"/>
  <c r="HC47" i="9"/>
  <c r="HB47" i="9"/>
  <c r="GP47" i="9"/>
  <c r="GO47" i="9"/>
  <c r="GM47" i="9"/>
  <c r="GQ47" i="9" s="1"/>
  <c r="GL47" i="9"/>
  <c r="GT47" i="9" s="1"/>
  <c r="GX47" i="9" s="1"/>
  <c r="GG47" i="9"/>
  <c r="GE47" i="9"/>
  <c r="GI47" i="9" s="1"/>
  <c r="GD47" i="9"/>
  <c r="GC47" i="9"/>
  <c r="GB47" i="9"/>
  <c r="FY47" i="9"/>
  <c r="FX47" i="9"/>
  <c r="FU47" i="9"/>
  <c r="FT47" i="9"/>
  <c r="FL47" i="9"/>
  <c r="FI47" i="9"/>
  <c r="FH47" i="9"/>
  <c r="FE47" i="9"/>
  <c r="EX47" i="9"/>
  <c r="EW47" i="9"/>
  <c r="EV47" i="9"/>
  <c r="ES47" i="9"/>
  <c r="ER47" i="9"/>
  <c r="EO47" i="9"/>
  <c r="EN47" i="9"/>
  <c r="EI47" i="9"/>
  <c r="EH47" i="9"/>
  <c r="EZ47" i="9" s="1"/>
  <c r="EG47" i="9"/>
  <c r="EF47" i="9"/>
  <c r="EC47" i="9"/>
  <c r="EB47" i="9"/>
  <c r="DY47" i="9"/>
  <c r="DX47" i="9"/>
  <c r="FD47" i="9" s="1"/>
  <c r="FN47" i="9" s="1"/>
  <c r="DE47" i="9"/>
  <c r="DD47" i="9"/>
  <c r="DA47" i="9"/>
  <c r="CO47" i="9"/>
  <c r="CN47" i="9"/>
  <c r="CK47" i="9"/>
  <c r="CJ47" i="9"/>
  <c r="CG47" i="9"/>
  <c r="CF47" i="9"/>
  <c r="GH47" i="9" s="1"/>
  <c r="CA47" i="9"/>
  <c r="BZ47" i="9"/>
  <c r="DJ47" i="9" s="1"/>
  <c r="BY47" i="9"/>
  <c r="BX47" i="9"/>
  <c r="BU47" i="9"/>
  <c r="BT47" i="9"/>
  <c r="CZ47" i="9" s="1"/>
  <c r="BQ47" i="9"/>
  <c r="CW47" i="9" s="1"/>
  <c r="BP47" i="9"/>
  <c r="CV47" i="9" s="1"/>
  <c r="DF47" i="9" s="1"/>
  <c r="CB47" i="9" s="1"/>
  <c r="DH47" i="9" s="1"/>
  <c r="BH47" i="9"/>
  <c r="BE47" i="9"/>
  <c r="BD47" i="9"/>
  <c r="BA47" i="9"/>
  <c r="AT47" i="9"/>
  <c r="AS47" i="9"/>
  <c r="AR47" i="9"/>
  <c r="AO47" i="9"/>
  <c r="AN47" i="9"/>
  <c r="AK47" i="9"/>
  <c r="AJ47" i="9"/>
  <c r="AE47" i="9"/>
  <c r="AD47" i="9"/>
  <c r="AV47" i="9" s="1"/>
  <c r="AC47" i="9"/>
  <c r="BI47" i="9" s="1"/>
  <c r="AB47" i="9"/>
  <c r="HD47" i="9" s="1"/>
  <c r="HH47" i="9" s="1"/>
  <c r="Y47" i="9"/>
  <c r="X47" i="9"/>
  <c r="GN47" i="9" s="1"/>
  <c r="U47" i="9"/>
  <c r="T47" i="9"/>
  <c r="AZ47" i="9" s="1"/>
  <c r="BJ47" i="9" s="1"/>
  <c r="AF47" i="9" s="1"/>
  <c r="O47" i="9"/>
  <c r="N47" i="9"/>
  <c r="K47" i="9"/>
  <c r="J47" i="9"/>
  <c r="HD46" i="9"/>
  <c r="HH46" i="9" s="1"/>
  <c r="HC46" i="9"/>
  <c r="HB46" i="9"/>
  <c r="HF46" i="9" s="1"/>
  <c r="GN46" i="9"/>
  <c r="GR46" i="9" s="1"/>
  <c r="GM46" i="9"/>
  <c r="GQ46" i="9" s="1"/>
  <c r="GL46" i="9"/>
  <c r="GP46" i="9" s="1"/>
  <c r="GE46" i="9"/>
  <c r="GD46" i="9"/>
  <c r="GH46" i="9" s="1"/>
  <c r="GC46" i="9"/>
  <c r="GB46" i="9"/>
  <c r="FY46" i="9"/>
  <c r="FX46" i="9"/>
  <c r="FU46" i="9"/>
  <c r="FT46" i="9"/>
  <c r="FH46" i="9"/>
  <c r="FE46" i="9"/>
  <c r="FO46" i="9" s="1"/>
  <c r="FD46" i="9"/>
  <c r="EW46" i="9"/>
  <c r="EV46" i="9"/>
  <c r="ES46" i="9"/>
  <c r="ER46" i="9"/>
  <c r="EO46" i="9"/>
  <c r="EN46" i="9"/>
  <c r="EI46" i="9"/>
  <c r="EH46" i="9"/>
  <c r="EG46" i="9"/>
  <c r="FM46" i="9" s="1"/>
  <c r="EF46" i="9"/>
  <c r="FL46" i="9" s="1"/>
  <c r="EC46" i="9"/>
  <c r="FI46" i="9" s="1"/>
  <c r="EB46" i="9"/>
  <c r="DY46" i="9"/>
  <c r="DX46" i="9"/>
  <c r="DK46" i="9"/>
  <c r="DD46" i="9"/>
  <c r="DA46" i="9"/>
  <c r="CZ46" i="9"/>
  <c r="CW46" i="9"/>
  <c r="CP46" i="9"/>
  <c r="CO46" i="9"/>
  <c r="CN46" i="9"/>
  <c r="CK46" i="9"/>
  <c r="CJ46" i="9"/>
  <c r="CG46" i="9"/>
  <c r="CF46" i="9"/>
  <c r="CA46" i="9"/>
  <c r="BZ46" i="9"/>
  <c r="CR46" i="9" s="1"/>
  <c r="BY46" i="9"/>
  <c r="DE46" i="9" s="1"/>
  <c r="BX46" i="9"/>
  <c r="BU46" i="9"/>
  <c r="BT46" i="9"/>
  <c r="BQ46" i="9"/>
  <c r="BP46" i="9"/>
  <c r="CV46" i="9" s="1"/>
  <c r="DF46" i="9" s="1"/>
  <c r="CB46" i="9" s="1"/>
  <c r="DH46" i="9" s="1"/>
  <c r="BD46" i="9"/>
  <c r="BJ46" i="9" s="1"/>
  <c r="AF46" i="9" s="1"/>
  <c r="BA46" i="9"/>
  <c r="AZ46" i="9"/>
  <c r="AS46" i="9"/>
  <c r="AR46" i="9"/>
  <c r="AO46" i="9"/>
  <c r="AN46" i="9"/>
  <c r="AK46" i="9"/>
  <c r="AJ46" i="9"/>
  <c r="AE46" i="9"/>
  <c r="AD46" i="9"/>
  <c r="AC46" i="9"/>
  <c r="AB46" i="9"/>
  <c r="BH46" i="9" s="1"/>
  <c r="Y46" i="9"/>
  <c r="X46" i="9"/>
  <c r="U46" i="9"/>
  <c r="GG46" i="9" s="1"/>
  <c r="T46" i="9"/>
  <c r="P46" i="9"/>
  <c r="O46" i="9"/>
  <c r="N46" i="9"/>
  <c r="K46" i="9"/>
  <c r="J46" i="9"/>
  <c r="HG45" i="9"/>
  <c r="HC45" i="9"/>
  <c r="HB45" i="9"/>
  <c r="HF45" i="9" s="1"/>
  <c r="GM45" i="9"/>
  <c r="GU45" i="9" s="1"/>
  <c r="GL45" i="9"/>
  <c r="GP45" i="9" s="1"/>
  <c r="GI45" i="9"/>
  <c r="GY45" i="9" s="1"/>
  <c r="GE45" i="9"/>
  <c r="GD45" i="9"/>
  <c r="GH45" i="9" s="1"/>
  <c r="GC45" i="9"/>
  <c r="GB45" i="9"/>
  <c r="FY45" i="9"/>
  <c r="FX45" i="9"/>
  <c r="FU45" i="9"/>
  <c r="FT45" i="9"/>
  <c r="FM45" i="9"/>
  <c r="FD45" i="9"/>
  <c r="EW45" i="9"/>
  <c r="EV45" i="9"/>
  <c r="ES45" i="9"/>
  <c r="ER45" i="9"/>
  <c r="EX45" i="9" s="1"/>
  <c r="EZ45" i="9" s="1"/>
  <c r="EO45" i="9"/>
  <c r="EY45" i="9" s="1"/>
  <c r="FA45" i="9" s="1"/>
  <c r="EN45" i="9"/>
  <c r="EI45" i="9"/>
  <c r="EH45" i="9"/>
  <c r="EG45" i="9"/>
  <c r="EF45" i="9"/>
  <c r="FL45" i="9" s="1"/>
  <c r="EC45" i="9"/>
  <c r="FI45" i="9" s="1"/>
  <c r="EB45" i="9"/>
  <c r="FH45" i="9" s="1"/>
  <c r="DY45" i="9"/>
  <c r="FE45" i="9" s="1"/>
  <c r="FO45" i="9" s="1"/>
  <c r="EK45" i="9" s="1"/>
  <c r="DX45" i="9"/>
  <c r="DI45" i="9"/>
  <c r="CZ45" i="9"/>
  <c r="CW45" i="9"/>
  <c r="CV45" i="9"/>
  <c r="CO45" i="9"/>
  <c r="CN45" i="9"/>
  <c r="CK45" i="9"/>
  <c r="GQ45" i="9" s="1"/>
  <c r="CJ45" i="9"/>
  <c r="CG45" i="9"/>
  <c r="CF45" i="9"/>
  <c r="CA45" i="9"/>
  <c r="BZ45" i="9"/>
  <c r="BY45" i="9"/>
  <c r="DE45" i="9" s="1"/>
  <c r="BX45" i="9"/>
  <c r="DD45" i="9" s="1"/>
  <c r="BU45" i="9"/>
  <c r="DA45" i="9" s="1"/>
  <c r="DG45" i="9" s="1"/>
  <c r="CC45" i="9" s="1"/>
  <c r="BT45" i="9"/>
  <c r="BQ45" i="9"/>
  <c r="BP45" i="9"/>
  <c r="BI45" i="9"/>
  <c r="AZ45" i="9"/>
  <c r="AU45" i="9"/>
  <c r="AW45" i="9" s="1"/>
  <c r="AS45" i="9"/>
  <c r="AR45" i="9"/>
  <c r="AO45" i="9"/>
  <c r="AN45" i="9"/>
  <c r="AT45" i="9" s="1"/>
  <c r="AV45" i="9" s="1"/>
  <c r="AK45" i="9"/>
  <c r="AJ45" i="9"/>
  <c r="AE45" i="9"/>
  <c r="DK45" i="9" s="1"/>
  <c r="AD45" i="9"/>
  <c r="AC45" i="9"/>
  <c r="HE45" i="9" s="1"/>
  <c r="HI45" i="9" s="1"/>
  <c r="AB45" i="9"/>
  <c r="BH45" i="9" s="1"/>
  <c r="Y45" i="9"/>
  <c r="X45" i="9"/>
  <c r="GN45" i="9" s="1"/>
  <c r="U45" i="9"/>
  <c r="T45" i="9"/>
  <c r="GF45" i="9" s="1"/>
  <c r="GJ45" i="9" s="1"/>
  <c r="O45" i="9"/>
  <c r="N45" i="9"/>
  <c r="K45" i="9"/>
  <c r="J45" i="9"/>
  <c r="HE44" i="9"/>
  <c r="HC44" i="9"/>
  <c r="HB44" i="9"/>
  <c r="GQ44" i="9"/>
  <c r="GM44" i="9"/>
  <c r="GU44" i="9" s="1"/>
  <c r="GL44" i="9"/>
  <c r="GT44" i="9" s="1"/>
  <c r="GG44" i="9"/>
  <c r="GK44" i="9" s="1"/>
  <c r="GE44" i="9"/>
  <c r="GD44" i="9"/>
  <c r="GC44" i="9"/>
  <c r="GB44" i="9"/>
  <c r="FY44" i="9"/>
  <c r="FX44" i="9"/>
  <c r="FU44" i="9"/>
  <c r="FT44" i="9"/>
  <c r="FM44" i="9"/>
  <c r="FL44" i="9"/>
  <c r="FI44" i="9"/>
  <c r="EW44" i="9"/>
  <c r="EV44" i="9"/>
  <c r="ES44" i="9"/>
  <c r="ER44" i="9"/>
  <c r="EO44" i="9"/>
  <c r="EN44" i="9"/>
  <c r="EI44" i="9"/>
  <c r="EH44" i="9"/>
  <c r="EG44" i="9"/>
  <c r="EF44" i="9"/>
  <c r="EC44" i="9"/>
  <c r="EB44" i="9"/>
  <c r="FH44" i="9" s="1"/>
  <c r="DY44" i="9"/>
  <c r="FE44" i="9" s="1"/>
  <c r="DX44" i="9"/>
  <c r="FD44" i="9" s="1"/>
  <c r="DE44" i="9"/>
  <c r="CV44" i="9"/>
  <c r="CO44" i="9"/>
  <c r="CN44" i="9"/>
  <c r="CK44" i="9"/>
  <c r="CJ44" i="9"/>
  <c r="CP44" i="9" s="1"/>
  <c r="CR44" i="9" s="1"/>
  <c r="CG44" i="9"/>
  <c r="CF44" i="9"/>
  <c r="CA44" i="9"/>
  <c r="BZ44" i="9"/>
  <c r="BY44" i="9"/>
  <c r="BX44" i="9"/>
  <c r="HD44" i="9" s="1"/>
  <c r="BU44" i="9"/>
  <c r="DA44" i="9" s="1"/>
  <c r="BT44" i="9"/>
  <c r="CZ44" i="9" s="1"/>
  <c r="BQ44" i="9"/>
  <c r="CW44" i="9" s="1"/>
  <c r="BP44" i="9"/>
  <c r="GF44" i="9" s="1"/>
  <c r="BI44" i="9"/>
  <c r="BH44" i="9"/>
  <c r="BE44" i="9"/>
  <c r="AS44" i="9"/>
  <c r="HG44" i="9" s="1"/>
  <c r="AR44" i="9"/>
  <c r="HF44" i="9" s="1"/>
  <c r="AO44" i="9"/>
  <c r="AN44" i="9"/>
  <c r="GP44" i="9" s="1"/>
  <c r="AK44" i="9"/>
  <c r="AJ44" i="9"/>
  <c r="GH44" i="9" s="1"/>
  <c r="AE44" i="9"/>
  <c r="AD44" i="9"/>
  <c r="DJ44" i="9" s="1"/>
  <c r="AC44" i="9"/>
  <c r="AB44" i="9"/>
  <c r="Y44" i="9"/>
  <c r="X44" i="9"/>
  <c r="GN44" i="9" s="1"/>
  <c r="U44" i="9"/>
  <c r="BA44" i="9" s="1"/>
  <c r="T44" i="9"/>
  <c r="AZ44" i="9" s="1"/>
  <c r="O44" i="9"/>
  <c r="N44" i="9"/>
  <c r="K44" i="9"/>
  <c r="J44" i="9"/>
  <c r="HF43" i="9"/>
  <c r="HC43" i="9"/>
  <c r="HG43" i="9" s="1"/>
  <c r="HB43" i="9"/>
  <c r="GP43" i="9"/>
  <c r="GO43" i="9"/>
  <c r="GM43" i="9"/>
  <c r="GL43" i="9"/>
  <c r="GT43" i="9" s="1"/>
  <c r="GG43" i="9"/>
  <c r="GW43" i="9" s="1"/>
  <c r="GE43" i="9"/>
  <c r="GI43" i="9" s="1"/>
  <c r="GD43" i="9"/>
  <c r="GC43" i="9"/>
  <c r="GB43" i="9"/>
  <c r="FY43" i="9"/>
  <c r="FX43" i="9"/>
  <c r="FU43" i="9"/>
  <c r="FT43" i="9"/>
  <c r="FL43" i="9"/>
  <c r="FI43" i="9"/>
  <c r="FH43" i="9"/>
  <c r="FE43" i="9"/>
  <c r="EX43" i="9"/>
  <c r="EW43" i="9"/>
  <c r="EV43" i="9"/>
  <c r="ES43" i="9"/>
  <c r="ER43" i="9"/>
  <c r="EO43" i="9"/>
  <c r="EN43" i="9"/>
  <c r="EI43" i="9"/>
  <c r="EH43" i="9"/>
  <c r="EZ43" i="9" s="1"/>
  <c r="EG43" i="9"/>
  <c r="FM43" i="9" s="1"/>
  <c r="EF43" i="9"/>
  <c r="EC43" i="9"/>
  <c r="EB43" i="9"/>
  <c r="DY43" i="9"/>
  <c r="DX43" i="9"/>
  <c r="FD43" i="9" s="1"/>
  <c r="FN43" i="9" s="1"/>
  <c r="DE43" i="9"/>
  <c r="DD43" i="9"/>
  <c r="DA43" i="9"/>
  <c r="CO43" i="9"/>
  <c r="CN43" i="9"/>
  <c r="CK43" i="9"/>
  <c r="CJ43" i="9"/>
  <c r="CG43" i="9"/>
  <c r="CF43" i="9"/>
  <c r="GH43" i="9" s="1"/>
  <c r="CA43" i="9"/>
  <c r="BZ43" i="9"/>
  <c r="DJ43" i="9" s="1"/>
  <c r="BY43" i="9"/>
  <c r="BX43" i="9"/>
  <c r="BU43" i="9"/>
  <c r="BT43" i="9"/>
  <c r="CZ43" i="9" s="1"/>
  <c r="BQ43" i="9"/>
  <c r="CW43" i="9" s="1"/>
  <c r="BP43" i="9"/>
  <c r="CV43" i="9" s="1"/>
  <c r="BH43" i="9"/>
  <c r="BE43" i="9"/>
  <c r="BD43" i="9"/>
  <c r="BA43" i="9"/>
  <c r="AT43" i="9"/>
  <c r="AS43" i="9"/>
  <c r="AR43" i="9"/>
  <c r="AO43" i="9"/>
  <c r="AN43" i="9"/>
  <c r="AK43" i="9"/>
  <c r="AJ43" i="9"/>
  <c r="AE43" i="9"/>
  <c r="AD43" i="9"/>
  <c r="AV43" i="9" s="1"/>
  <c r="AC43" i="9"/>
  <c r="BI43" i="9" s="1"/>
  <c r="AB43" i="9"/>
  <c r="HD43" i="9" s="1"/>
  <c r="HH43" i="9" s="1"/>
  <c r="Y43" i="9"/>
  <c r="X43" i="9"/>
  <c r="GN43" i="9" s="1"/>
  <c r="U43" i="9"/>
  <c r="T43" i="9"/>
  <c r="AZ43" i="9" s="1"/>
  <c r="BJ43" i="9" s="1"/>
  <c r="AF43" i="9" s="1"/>
  <c r="Q43" i="9"/>
  <c r="O43" i="9"/>
  <c r="N43" i="9"/>
  <c r="K43" i="9"/>
  <c r="J43" i="9"/>
  <c r="HD40" i="9"/>
  <c r="HH40" i="9" s="1"/>
  <c r="HC40" i="9"/>
  <c r="HG40" i="9" s="1"/>
  <c r="HB40" i="9"/>
  <c r="HF40" i="9" s="1"/>
  <c r="GN40" i="9"/>
  <c r="GR40" i="9" s="1"/>
  <c r="GM40" i="9"/>
  <c r="GL40" i="9"/>
  <c r="GP40" i="9" s="1"/>
  <c r="GK40" i="9"/>
  <c r="GE40" i="9"/>
  <c r="GI40" i="9" s="1"/>
  <c r="GD40" i="9"/>
  <c r="GH40" i="9" s="1"/>
  <c r="GC40" i="9"/>
  <c r="GB40" i="9"/>
  <c r="FY40" i="9"/>
  <c r="FX40" i="9"/>
  <c r="FU40" i="9"/>
  <c r="FT40" i="9"/>
  <c r="FQ40" i="9"/>
  <c r="FH40" i="9"/>
  <c r="FE40" i="9"/>
  <c r="FD40" i="9"/>
  <c r="EW40" i="9"/>
  <c r="EV40" i="9"/>
  <c r="ES40" i="9"/>
  <c r="ER40" i="9"/>
  <c r="EO40" i="9"/>
  <c r="EN40" i="9"/>
  <c r="EI40" i="9"/>
  <c r="EH40" i="9"/>
  <c r="EG40" i="9"/>
  <c r="FM40" i="9" s="1"/>
  <c r="EF40" i="9"/>
  <c r="FL40" i="9" s="1"/>
  <c r="EC40" i="9"/>
  <c r="FI40" i="9" s="1"/>
  <c r="FO40" i="9" s="1"/>
  <c r="EK40" i="9" s="1"/>
  <c r="EB40" i="9"/>
  <c r="DY40" i="9"/>
  <c r="DX40" i="9"/>
  <c r="DD40" i="9"/>
  <c r="DA40" i="9"/>
  <c r="CZ40" i="9"/>
  <c r="CW40" i="9"/>
  <c r="CP40" i="9"/>
  <c r="CO40" i="9"/>
  <c r="CN40" i="9"/>
  <c r="CK40" i="9"/>
  <c r="CJ40" i="9"/>
  <c r="CG40" i="9"/>
  <c r="CF40" i="9"/>
  <c r="CA40" i="9"/>
  <c r="DK40" i="9" s="1"/>
  <c r="BZ40" i="9"/>
  <c r="CR40" i="9" s="1"/>
  <c r="BY40" i="9"/>
  <c r="DE40" i="9" s="1"/>
  <c r="BX40" i="9"/>
  <c r="BU40" i="9"/>
  <c r="BT40" i="9"/>
  <c r="BQ40" i="9"/>
  <c r="BP40" i="9"/>
  <c r="CV40" i="9" s="1"/>
  <c r="DF40" i="9" s="1"/>
  <c r="CB40" i="9" s="1"/>
  <c r="DH40" i="9" s="1"/>
  <c r="BD40" i="9"/>
  <c r="BJ40" i="9" s="1"/>
  <c r="AF40" i="9" s="1"/>
  <c r="BA40" i="9"/>
  <c r="AZ40" i="9"/>
  <c r="AW40" i="9"/>
  <c r="AS40" i="9"/>
  <c r="AR40" i="9"/>
  <c r="AO40" i="9"/>
  <c r="AN40" i="9"/>
  <c r="AK40" i="9"/>
  <c r="AJ40" i="9"/>
  <c r="AE40" i="9"/>
  <c r="AU40" i="9" s="1"/>
  <c r="AD40" i="9"/>
  <c r="AC40" i="9"/>
  <c r="AB40" i="9"/>
  <c r="BH40" i="9" s="1"/>
  <c r="Y40" i="9"/>
  <c r="X40" i="9"/>
  <c r="U40" i="9"/>
  <c r="GG40" i="9" s="1"/>
  <c r="T40" i="9"/>
  <c r="P40" i="9"/>
  <c r="O40" i="9"/>
  <c r="N40" i="9"/>
  <c r="K40" i="9"/>
  <c r="J40" i="9"/>
  <c r="HG39" i="9"/>
  <c r="HC39" i="9"/>
  <c r="HB39" i="9"/>
  <c r="HF39" i="9" s="1"/>
  <c r="GQ39" i="9"/>
  <c r="GM39" i="9"/>
  <c r="GU39" i="9" s="1"/>
  <c r="GL39" i="9"/>
  <c r="GP39" i="9" s="1"/>
  <c r="GE39" i="9"/>
  <c r="GD39" i="9"/>
  <c r="GH39" i="9" s="1"/>
  <c r="GC39" i="9"/>
  <c r="GB39" i="9"/>
  <c r="FY39" i="9"/>
  <c r="FX39" i="9"/>
  <c r="FU39" i="9"/>
  <c r="FT39" i="9"/>
  <c r="FM39" i="9"/>
  <c r="FD39" i="9"/>
  <c r="EW39" i="9"/>
  <c r="EV39" i="9"/>
  <c r="ES39" i="9"/>
  <c r="ER39" i="9"/>
  <c r="EX39" i="9" s="1"/>
  <c r="EZ39" i="9" s="1"/>
  <c r="EO39" i="9"/>
  <c r="EY39" i="9" s="1"/>
  <c r="FA39" i="9" s="1"/>
  <c r="EN39" i="9"/>
  <c r="EI39" i="9"/>
  <c r="EH39" i="9"/>
  <c r="EG39" i="9"/>
  <c r="EF39" i="9"/>
  <c r="FL39" i="9" s="1"/>
  <c r="EC39" i="9"/>
  <c r="FI39" i="9" s="1"/>
  <c r="FO39" i="9" s="1"/>
  <c r="EK39" i="9" s="1"/>
  <c r="EB39" i="9"/>
  <c r="FH39" i="9" s="1"/>
  <c r="DY39" i="9"/>
  <c r="FE39" i="9" s="1"/>
  <c r="DX39" i="9"/>
  <c r="DG39" i="9"/>
  <c r="CC39" i="9" s="1"/>
  <c r="DI39" i="9" s="1"/>
  <c r="CZ39" i="9"/>
  <c r="DF39" i="9" s="1"/>
  <c r="CB39" i="9" s="1"/>
  <c r="DH39" i="9" s="1"/>
  <c r="CW39" i="9"/>
  <c r="CV39" i="9"/>
  <c r="CO39" i="9"/>
  <c r="CN39" i="9"/>
  <c r="CK39" i="9"/>
  <c r="CJ39" i="9"/>
  <c r="CG39" i="9"/>
  <c r="GI39" i="9" s="1"/>
  <c r="GY39" i="9" s="1"/>
  <c r="CF39" i="9"/>
  <c r="CA39" i="9"/>
  <c r="BZ39" i="9"/>
  <c r="BY39" i="9"/>
  <c r="DE39" i="9" s="1"/>
  <c r="BX39" i="9"/>
  <c r="DD39" i="9" s="1"/>
  <c r="BU39" i="9"/>
  <c r="DA39" i="9" s="1"/>
  <c r="BT39" i="9"/>
  <c r="BQ39" i="9"/>
  <c r="BP39" i="9"/>
  <c r="BI39" i="9"/>
  <c r="AZ39" i="9"/>
  <c r="AS39" i="9"/>
  <c r="AR39" i="9"/>
  <c r="AO39" i="9"/>
  <c r="AN39" i="9"/>
  <c r="AT39" i="9" s="1"/>
  <c r="AV39" i="9" s="1"/>
  <c r="AK39" i="9"/>
  <c r="AU39" i="9" s="1"/>
  <c r="AJ39" i="9"/>
  <c r="AE39" i="9"/>
  <c r="DK39" i="9" s="1"/>
  <c r="AD39" i="9"/>
  <c r="AC39" i="9"/>
  <c r="HE39" i="9" s="1"/>
  <c r="HI39" i="9" s="1"/>
  <c r="AB39" i="9"/>
  <c r="BH39" i="9" s="1"/>
  <c r="Y39" i="9"/>
  <c r="X39" i="9"/>
  <c r="GN39" i="9" s="1"/>
  <c r="U39" i="9"/>
  <c r="T39" i="9"/>
  <c r="GF39" i="9" s="1"/>
  <c r="GJ39" i="9" s="1"/>
  <c r="O39" i="9"/>
  <c r="N39" i="9"/>
  <c r="K39" i="9"/>
  <c r="J39" i="9"/>
  <c r="HG38" i="9"/>
  <c r="HF38" i="9"/>
  <c r="HE38" i="9"/>
  <c r="HI38" i="9" s="1"/>
  <c r="HC38" i="9"/>
  <c r="HB38" i="9"/>
  <c r="GQ38" i="9"/>
  <c r="GO38" i="9"/>
  <c r="GM38" i="9"/>
  <c r="GU38" i="9" s="1"/>
  <c r="GL38" i="9"/>
  <c r="GT38" i="9" s="1"/>
  <c r="GE38" i="9"/>
  <c r="GD38" i="9"/>
  <c r="GC38" i="9"/>
  <c r="GB38" i="9"/>
  <c r="FY38" i="9"/>
  <c r="FX38" i="9"/>
  <c r="FU38" i="9"/>
  <c r="FT38" i="9"/>
  <c r="FM38" i="9"/>
  <c r="FL38" i="9"/>
  <c r="FI38" i="9"/>
  <c r="EW38" i="9"/>
  <c r="EV38" i="9"/>
  <c r="ES38" i="9"/>
  <c r="ER38" i="9"/>
  <c r="EO38" i="9"/>
  <c r="EN38" i="9"/>
  <c r="EI38" i="9"/>
  <c r="EH38" i="9"/>
  <c r="EG38" i="9"/>
  <c r="EF38" i="9"/>
  <c r="EC38" i="9"/>
  <c r="EB38" i="9"/>
  <c r="FH38" i="9" s="1"/>
  <c r="DY38" i="9"/>
  <c r="FE38" i="9" s="1"/>
  <c r="DX38" i="9"/>
  <c r="FD38" i="9" s="1"/>
  <c r="DE38" i="9"/>
  <c r="CV38" i="9"/>
  <c r="CO38" i="9"/>
  <c r="CN38" i="9"/>
  <c r="CK38" i="9"/>
  <c r="CJ38" i="9"/>
  <c r="CP38" i="9" s="1"/>
  <c r="CR38" i="9" s="1"/>
  <c r="CG38" i="9"/>
  <c r="GI38" i="9" s="1"/>
  <c r="GY38" i="9" s="1"/>
  <c r="CF38" i="9"/>
  <c r="CA38" i="9"/>
  <c r="BZ38" i="9"/>
  <c r="BY38" i="9"/>
  <c r="BX38" i="9"/>
  <c r="HD38" i="9" s="1"/>
  <c r="HH38" i="9" s="1"/>
  <c r="BU38" i="9"/>
  <c r="DA38" i="9" s="1"/>
  <c r="BT38" i="9"/>
  <c r="CZ38" i="9" s="1"/>
  <c r="BQ38" i="9"/>
  <c r="BP38" i="9"/>
  <c r="GF38" i="9" s="1"/>
  <c r="GJ38" i="9" s="1"/>
  <c r="BI38" i="9"/>
  <c r="BH38" i="9"/>
  <c r="BE38" i="9"/>
  <c r="AS38" i="9"/>
  <c r="AR38" i="9"/>
  <c r="AO38" i="9"/>
  <c r="AN38" i="9"/>
  <c r="GP38" i="9" s="1"/>
  <c r="AK38" i="9"/>
  <c r="AJ38" i="9"/>
  <c r="GH38" i="9" s="1"/>
  <c r="AE38" i="9"/>
  <c r="AD38" i="9"/>
  <c r="DJ38" i="9" s="1"/>
  <c r="AC38" i="9"/>
  <c r="AB38" i="9"/>
  <c r="Y38" i="9"/>
  <c r="X38" i="9"/>
  <c r="GN38" i="9" s="1"/>
  <c r="U38" i="9"/>
  <c r="BA38" i="9" s="1"/>
  <c r="T38" i="9"/>
  <c r="AZ38" i="9" s="1"/>
  <c r="O38" i="9"/>
  <c r="N38" i="9"/>
  <c r="K38" i="9"/>
  <c r="J38" i="9"/>
  <c r="HF37" i="9"/>
  <c r="HC37" i="9"/>
  <c r="HG37" i="9" s="1"/>
  <c r="HB37" i="9"/>
  <c r="GX37" i="9"/>
  <c r="GP37" i="9"/>
  <c r="GO37" i="9"/>
  <c r="GM37" i="9"/>
  <c r="GU37" i="9" s="1"/>
  <c r="GL37" i="9"/>
  <c r="GT37" i="9" s="1"/>
  <c r="GG37" i="9"/>
  <c r="GE37" i="9"/>
  <c r="GI37" i="9" s="1"/>
  <c r="GD37" i="9"/>
  <c r="GC37" i="9"/>
  <c r="GB37" i="9"/>
  <c r="FY37" i="9"/>
  <c r="FX37" i="9"/>
  <c r="FU37" i="9"/>
  <c r="FT37" i="9"/>
  <c r="FP37" i="9"/>
  <c r="FL37" i="9"/>
  <c r="FI37" i="9"/>
  <c r="FH37" i="9"/>
  <c r="FE37" i="9"/>
  <c r="EX37" i="9"/>
  <c r="EW37" i="9"/>
  <c r="EV37" i="9"/>
  <c r="ES37" i="9"/>
  <c r="ER37" i="9"/>
  <c r="EO37" i="9"/>
  <c r="EN37" i="9"/>
  <c r="EI37" i="9"/>
  <c r="FQ37" i="9" s="1"/>
  <c r="EH37" i="9"/>
  <c r="EZ37" i="9" s="1"/>
  <c r="EG37" i="9"/>
  <c r="FM37" i="9" s="1"/>
  <c r="EF37" i="9"/>
  <c r="EC37" i="9"/>
  <c r="EB37" i="9"/>
  <c r="DY37" i="9"/>
  <c r="DX37" i="9"/>
  <c r="FD37" i="9" s="1"/>
  <c r="DE37" i="9"/>
  <c r="DD37" i="9"/>
  <c r="DA37" i="9"/>
  <c r="CO37" i="9"/>
  <c r="CN37" i="9"/>
  <c r="CK37" i="9"/>
  <c r="CJ37" i="9"/>
  <c r="CG37" i="9"/>
  <c r="CF37" i="9"/>
  <c r="GH37" i="9" s="1"/>
  <c r="CC37" i="9"/>
  <c r="DI37" i="9" s="1"/>
  <c r="CA37" i="9"/>
  <c r="BZ37" i="9"/>
  <c r="DJ37" i="9" s="1"/>
  <c r="BY37" i="9"/>
  <c r="BX37" i="9"/>
  <c r="BU37" i="9"/>
  <c r="BT37" i="9"/>
  <c r="CZ37" i="9" s="1"/>
  <c r="BQ37" i="9"/>
  <c r="CW37" i="9" s="1"/>
  <c r="DG37" i="9" s="1"/>
  <c r="BP37" i="9"/>
  <c r="CV37" i="9" s="1"/>
  <c r="DF37" i="9" s="1"/>
  <c r="CB37" i="9" s="1"/>
  <c r="DH37" i="9" s="1"/>
  <c r="BH37" i="9"/>
  <c r="BE37" i="9"/>
  <c r="BD37" i="9"/>
  <c r="BA37" i="9"/>
  <c r="AT37" i="9"/>
  <c r="AS37" i="9"/>
  <c r="AR37" i="9"/>
  <c r="AO37" i="9"/>
  <c r="AN37" i="9"/>
  <c r="AK37" i="9"/>
  <c r="AJ37" i="9"/>
  <c r="AE37" i="9"/>
  <c r="AD37" i="9"/>
  <c r="AV37" i="9" s="1"/>
  <c r="AC37" i="9"/>
  <c r="AB37" i="9"/>
  <c r="HD37" i="9" s="1"/>
  <c r="HH37" i="9" s="1"/>
  <c r="Y37" i="9"/>
  <c r="X37" i="9"/>
  <c r="GN37" i="9" s="1"/>
  <c r="U37" i="9"/>
  <c r="T37" i="9"/>
  <c r="O37" i="9"/>
  <c r="N37" i="9"/>
  <c r="K37" i="9"/>
  <c r="J37" i="9"/>
  <c r="HD36" i="9"/>
  <c r="HH36" i="9" s="1"/>
  <c r="HC36" i="9"/>
  <c r="HG36" i="9" s="1"/>
  <c r="HB36" i="9"/>
  <c r="HF36" i="9" s="1"/>
  <c r="GU36" i="9"/>
  <c r="GN36" i="9"/>
  <c r="GR36" i="9" s="1"/>
  <c r="GM36" i="9"/>
  <c r="GL36" i="9"/>
  <c r="GP36" i="9" s="1"/>
  <c r="GK36" i="9"/>
  <c r="GE36" i="9"/>
  <c r="GD36" i="9"/>
  <c r="GH36" i="9" s="1"/>
  <c r="GC36" i="9"/>
  <c r="GB36" i="9"/>
  <c r="FY36" i="9"/>
  <c r="FX36" i="9"/>
  <c r="FU36" i="9"/>
  <c r="FT36" i="9"/>
  <c r="FH36" i="9"/>
  <c r="FE36" i="9"/>
  <c r="FO36" i="9" s="1"/>
  <c r="FD36" i="9"/>
  <c r="FA36" i="9"/>
  <c r="EW36" i="9"/>
  <c r="EV36" i="9"/>
  <c r="ES36" i="9"/>
  <c r="ER36" i="9"/>
  <c r="EO36" i="9"/>
  <c r="EY36" i="9" s="1"/>
  <c r="EN36" i="9"/>
  <c r="EI36" i="9"/>
  <c r="EH36" i="9"/>
  <c r="EG36" i="9"/>
  <c r="FM36" i="9" s="1"/>
  <c r="EF36" i="9"/>
  <c r="FL36" i="9" s="1"/>
  <c r="EC36" i="9"/>
  <c r="FI36" i="9" s="1"/>
  <c r="EB36" i="9"/>
  <c r="DY36" i="9"/>
  <c r="DX36" i="9"/>
  <c r="DD36" i="9"/>
  <c r="DA36" i="9"/>
  <c r="CZ36" i="9"/>
  <c r="CW36" i="9"/>
  <c r="CP36" i="9"/>
  <c r="CO36" i="9"/>
  <c r="CN36" i="9"/>
  <c r="CK36" i="9"/>
  <c r="CJ36" i="9"/>
  <c r="CG36" i="9"/>
  <c r="CF36" i="9"/>
  <c r="CA36" i="9"/>
  <c r="BZ36" i="9"/>
  <c r="BY36" i="9"/>
  <c r="DE36" i="9" s="1"/>
  <c r="BX36" i="9"/>
  <c r="BU36" i="9"/>
  <c r="BT36" i="9"/>
  <c r="BQ36" i="9"/>
  <c r="BP36" i="9"/>
  <c r="CV36" i="9" s="1"/>
  <c r="DF36" i="9" s="1"/>
  <c r="CB36" i="9" s="1"/>
  <c r="DH36" i="9" s="1"/>
  <c r="BD36" i="9"/>
  <c r="BA36" i="9"/>
  <c r="AZ36" i="9"/>
  <c r="AS36" i="9"/>
  <c r="AR36" i="9"/>
  <c r="AO36" i="9"/>
  <c r="AN36" i="9"/>
  <c r="AK36" i="9"/>
  <c r="AJ36" i="9"/>
  <c r="AE36" i="9"/>
  <c r="AD36" i="9"/>
  <c r="AC36" i="9"/>
  <c r="AB36" i="9"/>
  <c r="BH36" i="9" s="1"/>
  <c r="Y36" i="9"/>
  <c r="X36" i="9"/>
  <c r="U36" i="9"/>
  <c r="GG36" i="9" s="1"/>
  <c r="T36" i="9"/>
  <c r="O36" i="9"/>
  <c r="N36" i="9"/>
  <c r="K36" i="9"/>
  <c r="J36" i="9"/>
  <c r="HG35" i="9"/>
  <c r="HC35" i="9"/>
  <c r="HB35" i="9"/>
  <c r="HF35" i="9" s="1"/>
  <c r="GM35" i="9"/>
  <c r="GU35" i="9" s="1"/>
  <c r="GL35" i="9"/>
  <c r="GE35" i="9"/>
  <c r="GD35" i="9"/>
  <c r="GH35" i="9" s="1"/>
  <c r="GC35" i="9"/>
  <c r="GB35" i="9"/>
  <c r="FY35" i="9"/>
  <c r="FX35" i="9"/>
  <c r="FU35" i="9"/>
  <c r="FT35" i="9"/>
  <c r="FO35" i="9"/>
  <c r="EK35" i="9" s="1"/>
  <c r="FM35" i="9"/>
  <c r="FD35" i="9"/>
  <c r="EW35" i="9"/>
  <c r="EV35" i="9"/>
  <c r="ES35" i="9"/>
  <c r="ER35" i="9"/>
  <c r="EX35" i="9" s="1"/>
  <c r="EZ35" i="9" s="1"/>
  <c r="EO35" i="9"/>
  <c r="EY35" i="9" s="1"/>
  <c r="FA35" i="9" s="1"/>
  <c r="EN35" i="9"/>
  <c r="EI35" i="9"/>
  <c r="EH35" i="9"/>
  <c r="EG35" i="9"/>
  <c r="EF35" i="9"/>
  <c r="FL35" i="9" s="1"/>
  <c r="EC35" i="9"/>
  <c r="FI35" i="9" s="1"/>
  <c r="EB35" i="9"/>
  <c r="FH35" i="9" s="1"/>
  <c r="DY35" i="9"/>
  <c r="FE35" i="9" s="1"/>
  <c r="DX35" i="9"/>
  <c r="DJ35" i="9"/>
  <c r="CZ35" i="9"/>
  <c r="CW35" i="9"/>
  <c r="CV35" i="9"/>
  <c r="CO35" i="9"/>
  <c r="CN35" i="9"/>
  <c r="CK35" i="9"/>
  <c r="GQ35" i="9" s="1"/>
  <c r="CJ35" i="9"/>
  <c r="CG35" i="9"/>
  <c r="CF35" i="9"/>
  <c r="CA35" i="9"/>
  <c r="BZ35" i="9"/>
  <c r="BY35" i="9"/>
  <c r="DE35" i="9" s="1"/>
  <c r="BX35" i="9"/>
  <c r="DD35" i="9" s="1"/>
  <c r="BU35" i="9"/>
  <c r="DA35" i="9" s="1"/>
  <c r="DG35" i="9" s="1"/>
  <c r="CC35" i="9" s="1"/>
  <c r="DI35" i="9" s="1"/>
  <c r="BT35" i="9"/>
  <c r="BQ35" i="9"/>
  <c r="BP35" i="9"/>
  <c r="BI35" i="9"/>
  <c r="AZ35" i="9"/>
  <c r="AW35" i="9"/>
  <c r="AU35" i="9"/>
  <c r="AS35" i="9"/>
  <c r="AR35" i="9"/>
  <c r="AO35" i="9"/>
  <c r="AN35" i="9"/>
  <c r="AT35" i="9" s="1"/>
  <c r="AV35" i="9" s="1"/>
  <c r="AK35" i="9"/>
  <c r="GI35" i="9" s="1"/>
  <c r="GY35" i="9" s="1"/>
  <c r="AJ35" i="9"/>
  <c r="AE35" i="9"/>
  <c r="DK35" i="9" s="1"/>
  <c r="AD35" i="9"/>
  <c r="AC35" i="9"/>
  <c r="HE35" i="9" s="1"/>
  <c r="HI35" i="9" s="1"/>
  <c r="AB35" i="9"/>
  <c r="Y35" i="9"/>
  <c r="X35" i="9"/>
  <c r="GN35" i="9" s="1"/>
  <c r="U35" i="9"/>
  <c r="T35" i="9"/>
  <c r="GF35" i="9" s="1"/>
  <c r="GJ35" i="9" s="1"/>
  <c r="O35" i="9"/>
  <c r="N35" i="9"/>
  <c r="K35" i="9"/>
  <c r="J35" i="9"/>
  <c r="HG34" i="9"/>
  <c r="HF34" i="9"/>
  <c r="HE34" i="9"/>
  <c r="HI34" i="9" s="1"/>
  <c r="HC34" i="9"/>
  <c r="HB34" i="9"/>
  <c r="GQ34" i="9"/>
  <c r="GM34" i="9"/>
  <c r="GU34" i="9" s="1"/>
  <c r="GL34" i="9"/>
  <c r="GT34" i="9" s="1"/>
  <c r="GI34" i="9"/>
  <c r="GE34" i="9"/>
  <c r="GD34" i="9"/>
  <c r="GC34" i="9"/>
  <c r="GB34" i="9"/>
  <c r="FY34" i="9"/>
  <c r="FX34" i="9"/>
  <c r="FU34" i="9"/>
  <c r="FT34" i="9"/>
  <c r="FN34" i="9"/>
  <c r="EJ34" i="9" s="1"/>
  <c r="FM34" i="9"/>
  <c r="FL34" i="9"/>
  <c r="FI34" i="9"/>
  <c r="EW34" i="9"/>
  <c r="EV34" i="9"/>
  <c r="ES34" i="9"/>
  <c r="ER34" i="9"/>
  <c r="EO34" i="9"/>
  <c r="EN34" i="9"/>
  <c r="EI34" i="9"/>
  <c r="EH34" i="9"/>
  <c r="EG34" i="9"/>
  <c r="EF34" i="9"/>
  <c r="EC34" i="9"/>
  <c r="EB34" i="9"/>
  <c r="FH34" i="9" s="1"/>
  <c r="DY34" i="9"/>
  <c r="FE34" i="9" s="1"/>
  <c r="DX34" i="9"/>
  <c r="FD34" i="9" s="1"/>
  <c r="DE34" i="9"/>
  <c r="CV34" i="9"/>
  <c r="CQ34" i="9"/>
  <c r="CS34" i="9" s="1"/>
  <c r="CO34" i="9"/>
  <c r="CN34" i="9"/>
  <c r="CK34" i="9"/>
  <c r="CJ34" i="9"/>
  <c r="CP34" i="9" s="1"/>
  <c r="CR34" i="9" s="1"/>
  <c r="CG34" i="9"/>
  <c r="CF34" i="9"/>
  <c r="CA34" i="9"/>
  <c r="BZ34" i="9"/>
  <c r="BY34" i="9"/>
  <c r="BX34" i="9"/>
  <c r="BU34" i="9"/>
  <c r="DA34" i="9" s="1"/>
  <c r="DG34" i="9" s="1"/>
  <c r="CC34" i="9" s="1"/>
  <c r="DI34" i="9" s="1"/>
  <c r="BT34" i="9"/>
  <c r="CZ34" i="9" s="1"/>
  <c r="BQ34" i="9"/>
  <c r="CW34" i="9" s="1"/>
  <c r="BP34" i="9"/>
  <c r="GF34" i="9" s="1"/>
  <c r="GJ34" i="9" s="1"/>
  <c r="BI34" i="9"/>
  <c r="BH34" i="9"/>
  <c r="BE34" i="9"/>
  <c r="AS34" i="9"/>
  <c r="AR34" i="9"/>
  <c r="AO34" i="9"/>
  <c r="AN34" i="9"/>
  <c r="AK34" i="9"/>
  <c r="AJ34" i="9"/>
  <c r="GH34" i="9" s="1"/>
  <c r="AE34" i="9"/>
  <c r="AD34" i="9"/>
  <c r="DJ34" i="9" s="1"/>
  <c r="AC34" i="9"/>
  <c r="AB34" i="9"/>
  <c r="Y34" i="9"/>
  <c r="X34" i="9"/>
  <c r="U34" i="9"/>
  <c r="T34" i="9"/>
  <c r="AZ34" i="9" s="1"/>
  <c r="O34" i="9"/>
  <c r="N34" i="9"/>
  <c r="K34" i="9"/>
  <c r="J34" i="9"/>
  <c r="HF33" i="9"/>
  <c r="HC33" i="9"/>
  <c r="HG33" i="9" s="1"/>
  <c r="HB33" i="9"/>
  <c r="GU33" i="9"/>
  <c r="GP33" i="9"/>
  <c r="GX33" i="9" s="1"/>
  <c r="GO33" i="9"/>
  <c r="GM33" i="9"/>
  <c r="GL33" i="9"/>
  <c r="GT33" i="9" s="1"/>
  <c r="GH33" i="9"/>
  <c r="GG33" i="9"/>
  <c r="GE33" i="9"/>
  <c r="GI33" i="9" s="1"/>
  <c r="GD33" i="9"/>
  <c r="GC33" i="9"/>
  <c r="GB33" i="9"/>
  <c r="FY33" i="9"/>
  <c r="FX33" i="9"/>
  <c r="FU33" i="9"/>
  <c r="FT33" i="9"/>
  <c r="FL33" i="9"/>
  <c r="FI33" i="9"/>
  <c r="FH33" i="9"/>
  <c r="FE33" i="9"/>
  <c r="EX33" i="9"/>
  <c r="EW33" i="9"/>
  <c r="EV33" i="9"/>
  <c r="ES33" i="9"/>
  <c r="ER33" i="9"/>
  <c r="EO33" i="9"/>
  <c r="EN33" i="9"/>
  <c r="EI33" i="9"/>
  <c r="EH33" i="9"/>
  <c r="EZ33" i="9" s="1"/>
  <c r="EG33" i="9"/>
  <c r="FM33" i="9" s="1"/>
  <c r="EF33" i="9"/>
  <c r="EC33" i="9"/>
  <c r="EB33" i="9"/>
  <c r="DY33" i="9"/>
  <c r="DX33" i="9"/>
  <c r="FD33" i="9" s="1"/>
  <c r="DK33" i="9"/>
  <c r="DF33" i="9"/>
  <c r="CB33" i="9" s="1"/>
  <c r="DH33" i="9" s="1"/>
  <c r="DE33" i="9"/>
  <c r="DD33" i="9"/>
  <c r="DA33" i="9"/>
  <c r="CO33" i="9"/>
  <c r="CN33" i="9"/>
  <c r="CK33" i="9"/>
  <c r="CJ33" i="9"/>
  <c r="CG33" i="9"/>
  <c r="CF33" i="9"/>
  <c r="CA33" i="9"/>
  <c r="BZ33" i="9"/>
  <c r="DJ33" i="9" s="1"/>
  <c r="BY33" i="9"/>
  <c r="BX33" i="9"/>
  <c r="BU33" i="9"/>
  <c r="BT33" i="9"/>
  <c r="CZ33" i="9" s="1"/>
  <c r="BQ33" i="9"/>
  <c r="CW33" i="9" s="1"/>
  <c r="BP33" i="9"/>
  <c r="CV33" i="9" s="1"/>
  <c r="BH33" i="9"/>
  <c r="BE33" i="9"/>
  <c r="BD33" i="9"/>
  <c r="BA33" i="9"/>
  <c r="AT33" i="9"/>
  <c r="AS33" i="9"/>
  <c r="AR33" i="9"/>
  <c r="AO33" i="9"/>
  <c r="AN33" i="9"/>
  <c r="AK33" i="9"/>
  <c r="AJ33" i="9"/>
  <c r="AE33" i="9"/>
  <c r="AD33" i="9"/>
  <c r="AV33" i="9" s="1"/>
  <c r="AC33" i="9"/>
  <c r="BI33" i="9" s="1"/>
  <c r="AB33" i="9"/>
  <c r="HD33" i="9" s="1"/>
  <c r="HH33" i="9" s="1"/>
  <c r="Y33" i="9"/>
  <c r="X33" i="9"/>
  <c r="GN33" i="9" s="1"/>
  <c r="U33" i="9"/>
  <c r="T33" i="9"/>
  <c r="O33" i="9"/>
  <c r="N33" i="9"/>
  <c r="K33" i="9"/>
  <c r="J33" i="9"/>
  <c r="HC32" i="9"/>
  <c r="HG32" i="9" s="1"/>
  <c r="HB32" i="9"/>
  <c r="HF32" i="9" s="1"/>
  <c r="GU32" i="9"/>
  <c r="GN32" i="9"/>
  <c r="GM32" i="9"/>
  <c r="GL32" i="9"/>
  <c r="GE32" i="9"/>
  <c r="GD32" i="9"/>
  <c r="GH32" i="9" s="1"/>
  <c r="GC32" i="9"/>
  <c r="GB32" i="9"/>
  <c r="FY32" i="9"/>
  <c r="FX32" i="9"/>
  <c r="FU32" i="9"/>
  <c r="FT32" i="9"/>
  <c r="FO32" i="9"/>
  <c r="EK32" i="9" s="1"/>
  <c r="FH32" i="9"/>
  <c r="FN32" i="9" s="1"/>
  <c r="EJ32" i="9" s="1"/>
  <c r="FE32" i="9"/>
  <c r="FD32" i="9"/>
  <c r="EW32" i="9"/>
  <c r="EV32" i="9"/>
  <c r="ES32" i="9"/>
  <c r="ER32" i="9"/>
  <c r="EO32" i="9"/>
  <c r="EN32" i="9"/>
  <c r="EI32" i="9"/>
  <c r="EH32" i="9"/>
  <c r="EG32" i="9"/>
  <c r="FM32" i="9" s="1"/>
  <c r="EF32" i="9"/>
  <c r="FL32" i="9" s="1"/>
  <c r="EC32" i="9"/>
  <c r="FI32" i="9" s="1"/>
  <c r="EB32" i="9"/>
  <c r="DY32" i="9"/>
  <c r="DX32" i="9"/>
  <c r="DK32" i="9"/>
  <c r="DJ32" i="9"/>
  <c r="DD32" i="9"/>
  <c r="DA32" i="9"/>
  <c r="CZ32" i="9"/>
  <c r="CW32" i="9"/>
  <c r="CO32" i="9"/>
  <c r="CN32" i="9"/>
  <c r="CK32" i="9"/>
  <c r="CJ32" i="9"/>
  <c r="CG32" i="9"/>
  <c r="CF32" i="9"/>
  <c r="CA32" i="9"/>
  <c r="BZ32" i="9"/>
  <c r="BY32" i="9"/>
  <c r="DE32" i="9" s="1"/>
  <c r="BX32" i="9"/>
  <c r="BU32" i="9"/>
  <c r="BT32" i="9"/>
  <c r="BQ32" i="9"/>
  <c r="BP32" i="9"/>
  <c r="CV32" i="9" s="1"/>
  <c r="BD32" i="9"/>
  <c r="BA32" i="9"/>
  <c r="AZ32" i="9"/>
  <c r="AS32" i="9"/>
  <c r="AR32" i="9"/>
  <c r="AO32" i="9"/>
  <c r="AN32" i="9"/>
  <c r="AK32" i="9"/>
  <c r="AJ32" i="9"/>
  <c r="AE32" i="9"/>
  <c r="AD32" i="9"/>
  <c r="AC32" i="9"/>
  <c r="AB32" i="9"/>
  <c r="BH32" i="9" s="1"/>
  <c r="Y32" i="9"/>
  <c r="X32" i="9"/>
  <c r="U32" i="9"/>
  <c r="GG32" i="9" s="1"/>
  <c r="GK32" i="9" s="1"/>
  <c r="T32" i="9"/>
  <c r="O32" i="9"/>
  <c r="N32" i="9"/>
  <c r="K32" i="9"/>
  <c r="J32" i="9"/>
  <c r="HG31" i="9"/>
  <c r="HC31" i="9"/>
  <c r="HB31" i="9"/>
  <c r="HF31" i="9" s="1"/>
  <c r="GT31" i="9"/>
  <c r="GM31" i="9"/>
  <c r="GU31" i="9" s="1"/>
  <c r="GL31" i="9"/>
  <c r="GE31" i="9"/>
  <c r="GD31" i="9"/>
  <c r="GC31" i="9"/>
  <c r="GB31" i="9"/>
  <c r="FY31" i="9"/>
  <c r="FX31" i="9"/>
  <c r="FU31" i="9"/>
  <c r="FT31" i="9"/>
  <c r="FM31" i="9"/>
  <c r="FD31" i="9"/>
  <c r="FA31" i="9"/>
  <c r="EZ31" i="9"/>
  <c r="EY31" i="9"/>
  <c r="EW31" i="9"/>
  <c r="EV31" i="9"/>
  <c r="ES31" i="9"/>
  <c r="ER31" i="9"/>
  <c r="EO31" i="9"/>
  <c r="EN31" i="9"/>
  <c r="EX31" i="9" s="1"/>
  <c r="EI31" i="9"/>
  <c r="EH31" i="9"/>
  <c r="EG31" i="9"/>
  <c r="EF31" i="9"/>
  <c r="FL31" i="9" s="1"/>
  <c r="FN31" i="9" s="1"/>
  <c r="EC31" i="9"/>
  <c r="FI31" i="9" s="1"/>
  <c r="EB31" i="9"/>
  <c r="FH31" i="9" s="1"/>
  <c r="DY31" i="9"/>
  <c r="FE31" i="9" s="1"/>
  <c r="FO31" i="9" s="1"/>
  <c r="FQ31" i="9" s="1"/>
  <c r="DX31" i="9"/>
  <c r="DJ31" i="9"/>
  <c r="CZ31" i="9"/>
  <c r="CW31" i="9"/>
  <c r="CV31" i="9"/>
  <c r="CO31" i="9"/>
  <c r="CN31" i="9"/>
  <c r="CK31" i="9"/>
  <c r="GQ31" i="9" s="1"/>
  <c r="CJ31" i="9"/>
  <c r="CG31" i="9"/>
  <c r="CF31" i="9"/>
  <c r="CA31" i="9"/>
  <c r="BZ31" i="9"/>
  <c r="BY31" i="9"/>
  <c r="DE31" i="9" s="1"/>
  <c r="BX31" i="9"/>
  <c r="DD31" i="9" s="1"/>
  <c r="BU31" i="9"/>
  <c r="DA31" i="9" s="1"/>
  <c r="DG31" i="9" s="1"/>
  <c r="CC31" i="9" s="1"/>
  <c r="DI31" i="9" s="1"/>
  <c r="BT31" i="9"/>
  <c r="BQ31" i="9"/>
  <c r="BP31" i="9"/>
  <c r="BI31" i="9"/>
  <c r="AZ31" i="9"/>
  <c r="AS31" i="9"/>
  <c r="AR31" i="9"/>
  <c r="AO31" i="9"/>
  <c r="AN31" i="9"/>
  <c r="AT31" i="9" s="1"/>
  <c r="AV31" i="9" s="1"/>
  <c r="AK31" i="9"/>
  <c r="AU31" i="9" s="1"/>
  <c r="AW31" i="9" s="1"/>
  <c r="AJ31" i="9"/>
  <c r="AE31" i="9"/>
  <c r="AD31" i="9"/>
  <c r="AC31" i="9"/>
  <c r="HE31" i="9" s="1"/>
  <c r="HI31" i="9" s="1"/>
  <c r="AB31" i="9"/>
  <c r="HD31" i="9" s="1"/>
  <c r="HH31" i="9" s="1"/>
  <c r="Y31" i="9"/>
  <c r="X31" i="9"/>
  <c r="U31" i="9"/>
  <c r="T31" i="9"/>
  <c r="O31" i="9"/>
  <c r="N31" i="9"/>
  <c r="K31" i="9"/>
  <c r="J31" i="9"/>
  <c r="HG30" i="9"/>
  <c r="HF30" i="9"/>
  <c r="HE30" i="9"/>
  <c r="HI30" i="9" s="1"/>
  <c r="HC30" i="9"/>
  <c r="HB30" i="9"/>
  <c r="GQ30" i="9"/>
  <c r="GM30" i="9"/>
  <c r="GU30" i="9" s="1"/>
  <c r="GL30" i="9"/>
  <c r="GT30" i="9" s="1"/>
  <c r="GI30" i="9"/>
  <c r="GE30" i="9"/>
  <c r="GD30" i="9"/>
  <c r="GC30" i="9"/>
  <c r="GB30" i="9"/>
  <c r="FY30" i="9"/>
  <c r="FX30" i="9"/>
  <c r="FU30" i="9"/>
  <c r="FT30" i="9"/>
  <c r="FM30" i="9"/>
  <c r="FL30" i="9"/>
  <c r="FI30" i="9"/>
  <c r="FH30" i="9"/>
  <c r="FN30" i="9" s="1"/>
  <c r="EJ30" i="9" s="1"/>
  <c r="EY30" i="9"/>
  <c r="EW30" i="9"/>
  <c r="EV30" i="9"/>
  <c r="ES30" i="9"/>
  <c r="ER30" i="9"/>
  <c r="EO30" i="9"/>
  <c r="EN30" i="9"/>
  <c r="GH30" i="9" s="1"/>
  <c r="EI30" i="9"/>
  <c r="EH30" i="9"/>
  <c r="EG30" i="9"/>
  <c r="EF30" i="9"/>
  <c r="EC30" i="9"/>
  <c r="EB30" i="9"/>
  <c r="DY30" i="9"/>
  <c r="FE30" i="9" s="1"/>
  <c r="FO30" i="9" s="1"/>
  <c r="EK30" i="9" s="1"/>
  <c r="DX30" i="9"/>
  <c r="FD30" i="9" s="1"/>
  <c r="DE30" i="9"/>
  <c r="CV30" i="9"/>
  <c r="CO30" i="9"/>
  <c r="CN30" i="9"/>
  <c r="CK30" i="9"/>
  <c r="CJ30" i="9"/>
  <c r="GP30" i="9" s="1"/>
  <c r="CG30" i="9"/>
  <c r="CQ30" i="9" s="1"/>
  <c r="CS30" i="9" s="1"/>
  <c r="CF30" i="9"/>
  <c r="CP30" i="9" s="1"/>
  <c r="CR30" i="9" s="1"/>
  <c r="CA30" i="9"/>
  <c r="BZ30" i="9"/>
  <c r="BY30" i="9"/>
  <c r="BX30" i="9"/>
  <c r="DD30" i="9" s="1"/>
  <c r="BU30" i="9"/>
  <c r="BT30" i="9"/>
  <c r="CZ30" i="9" s="1"/>
  <c r="BQ30" i="9"/>
  <c r="CW30" i="9" s="1"/>
  <c r="BP30" i="9"/>
  <c r="BI30" i="9"/>
  <c r="BH30" i="9"/>
  <c r="BE30" i="9"/>
  <c r="BD30" i="9"/>
  <c r="BJ30" i="9" s="1"/>
  <c r="AF30" i="9" s="1"/>
  <c r="AS30" i="9"/>
  <c r="AR30" i="9"/>
  <c r="AO30" i="9"/>
  <c r="AN30" i="9"/>
  <c r="AK30" i="9"/>
  <c r="AJ30" i="9"/>
  <c r="AE30" i="9"/>
  <c r="AU30" i="9" s="1"/>
  <c r="AD30" i="9"/>
  <c r="DJ30" i="9" s="1"/>
  <c r="AC30" i="9"/>
  <c r="AB30" i="9"/>
  <c r="Y30" i="9"/>
  <c r="X30" i="9"/>
  <c r="GN30" i="9" s="1"/>
  <c r="U30" i="9"/>
  <c r="BA30" i="9" s="1"/>
  <c r="T30" i="9"/>
  <c r="AZ30" i="9" s="1"/>
  <c r="O30" i="9"/>
  <c r="N30" i="9"/>
  <c r="K30" i="9"/>
  <c r="J30" i="9"/>
  <c r="HE29" i="9"/>
  <c r="HI29" i="9" s="1"/>
  <c r="HD29" i="9"/>
  <c r="HH29" i="9" s="1"/>
  <c r="HC29" i="9"/>
  <c r="HG29" i="9" s="1"/>
  <c r="HB29" i="9"/>
  <c r="HF29" i="9" s="1"/>
  <c r="GT29" i="9"/>
  <c r="GP29" i="9"/>
  <c r="GO29" i="9"/>
  <c r="GS29" i="9" s="1"/>
  <c r="GM29" i="9"/>
  <c r="GQ29" i="9" s="1"/>
  <c r="GL29" i="9"/>
  <c r="GF29" i="9"/>
  <c r="GJ29" i="9" s="1"/>
  <c r="GE29" i="9"/>
  <c r="GI29" i="9" s="1"/>
  <c r="GD29" i="9"/>
  <c r="GH29" i="9" s="1"/>
  <c r="GC29" i="9"/>
  <c r="GB29" i="9"/>
  <c r="FY29" i="9"/>
  <c r="FX29" i="9"/>
  <c r="FU29" i="9"/>
  <c r="FT29" i="9"/>
  <c r="P29" i="9" s="1"/>
  <c r="FI29" i="9"/>
  <c r="FH29" i="9"/>
  <c r="FE29" i="9"/>
  <c r="EW29" i="9"/>
  <c r="EV29" i="9"/>
  <c r="ES29" i="9"/>
  <c r="ER29" i="9"/>
  <c r="EO29" i="9"/>
  <c r="EN29" i="9"/>
  <c r="EI29" i="9"/>
  <c r="EH29" i="9"/>
  <c r="EG29" i="9"/>
  <c r="FM29" i="9" s="1"/>
  <c r="EF29" i="9"/>
  <c r="FL29" i="9" s="1"/>
  <c r="EC29" i="9"/>
  <c r="EB29" i="9"/>
  <c r="DY29" i="9"/>
  <c r="DX29" i="9"/>
  <c r="FD29" i="9" s="1"/>
  <c r="DE29" i="9"/>
  <c r="DD29" i="9"/>
  <c r="DA29" i="9"/>
  <c r="CP29" i="9"/>
  <c r="CO29" i="9"/>
  <c r="CN29" i="9"/>
  <c r="CK29" i="9"/>
  <c r="CJ29" i="9"/>
  <c r="CG29" i="9"/>
  <c r="CF29" i="9"/>
  <c r="CA29" i="9"/>
  <c r="BZ29" i="9"/>
  <c r="CR29" i="9" s="1"/>
  <c r="BY29" i="9"/>
  <c r="BX29" i="9"/>
  <c r="BU29" i="9"/>
  <c r="BT29" i="9"/>
  <c r="CZ29" i="9" s="1"/>
  <c r="DF29" i="9" s="1"/>
  <c r="CB29" i="9" s="1"/>
  <c r="DH29" i="9" s="1"/>
  <c r="BQ29" i="9"/>
  <c r="CW29" i="9" s="1"/>
  <c r="BP29" i="9"/>
  <c r="CV29" i="9" s="1"/>
  <c r="BE29" i="9"/>
  <c r="BD29" i="9"/>
  <c r="BA29" i="9"/>
  <c r="AS29" i="9"/>
  <c r="AR29" i="9"/>
  <c r="AO29" i="9"/>
  <c r="AN29" i="9"/>
  <c r="AK29" i="9"/>
  <c r="AJ29" i="9"/>
  <c r="AE29" i="9"/>
  <c r="AD29" i="9"/>
  <c r="AC29" i="9"/>
  <c r="BI29" i="9" s="1"/>
  <c r="AB29" i="9"/>
  <c r="BH29" i="9" s="1"/>
  <c r="Y29" i="9"/>
  <c r="X29" i="9"/>
  <c r="U29" i="9"/>
  <c r="T29" i="9"/>
  <c r="AZ29" i="9" s="1"/>
  <c r="BJ29" i="9" s="1"/>
  <c r="AF29" i="9" s="1"/>
  <c r="Q29" i="9"/>
  <c r="O29" i="9"/>
  <c r="N29" i="9"/>
  <c r="K29" i="9"/>
  <c r="J29" i="9"/>
  <c r="HC28" i="9"/>
  <c r="HG28" i="9" s="1"/>
  <c r="HB28" i="9"/>
  <c r="HF28" i="9" s="1"/>
  <c r="GU28" i="9"/>
  <c r="GT28" i="9"/>
  <c r="GM28" i="9"/>
  <c r="GL28" i="9"/>
  <c r="GE28" i="9"/>
  <c r="GD28" i="9"/>
  <c r="GC28" i="9"/>
  <c r="GB28" i="9"/>
  <c r="FY28" i="9"/>
  <c r="FX28" i="9"/>
  <c r="FU28" i="9"/>
  <c r="FT28" i="9"/>
  <c r="FH28" i="9"/>
  <c r="FE28" i="9"/>
  <c r="FD28" i="9"/>
  <c r="EW28" i="9"/>
  <c r="EV28" i="9"/>
  <c r="ES28" i="9"/>
  <c r="ER28" i="9"/>
  <c r="EO28" i="9"/>
  <c r="EN28" i="9"/>
  <c r="EI28" i="9"/>
  <c r="EH28" i="9"/>
  <c r="EG28" i="9"/>
  <c r="FM28" i="9" s="1"/>
  <c r="EF28" i="9"/>
  <c r="FL28" i="9" s="1"/>
  <c r="EC28" i="9"/>
  <c r="FI28" i="9" s="1"/>
  <c r="EB28" i="9"/>
  <c r="DY28" i="9"/>
  <c r="DX28" i="9"/>
  <c r="DE28" i="9"/>
  <c r="DD28" i="9"/>
  <c r="DA28" i="9"/>
  <c r="CZ28" i="9"/>
  <c r="CV28" i="9"/>
  <c r="CO28" i="9"/>
  <c r="CN28" i="9"/>
  <c r="CK28" i="9"/>
  <c r="CJ28" i="9"/>
  <c r="CG28" i="9"/>
  <c r="CF28" i="9"/>
  <c r="CA28" i="9"/>
  <c r="BZ28" i="9"/>
  <c r="BY28" i="9"/>
  <c r="BX28" i="9"/>
  <c r="BU28" i="9"/>
  <c r="BT28" i="9"/>
  <c r="BQ28" i="9"/>
  <c r="CW28" i="9" s="1"/>
  <c r="DG28" i="9" s="1"/>
  <c r="CC28" i="9" s="1"/>
  <c r="DI28" i="9" s="1"/>
  <c r="BP28" i="9"/>
  <c r="BE28" i="9"/>
  <c r="AW28" i="9"/>
  <c r="AU28" i="9"/>
  <c r="AS28" i="9"/>
  <c r="AR28" i="9"/>
  <c r="AO28" i="9"/>
  <c r="AN28" i="9"/>
  <c r="AK28" i="9"/>
  <c r="AJ28" i="9"/>
  <c r="AE28" i="9"/>
  <c r="AD28" i="9"/>
  <c r="AC28" i="9"/>
  <c r="AB28" i="9"/>
  <c r="BH28" i="9" s="1"/>
  <c r="Y28" i="9"/>
  <c r="X28" i="9"/>
  <c r="U28" i="9"/>
  <c r="T28" i="9"/>
  <c r="O28" i="9"/>
  <c r="N28" i="9"/>
  <c r="K28" i="9"/>
  <c r="J28" i="9"/>
  <c r="HF27" i="9"/>
  <c r="HE27" i="9"/>
  <c r="HI27" i="9" s="1"/>
  <c r="HD27" i="9"/>
  <c r="HH27" i="9" s="1"/>
  <c r="HC27" i="9"/>
  <c r="HG27" i="9" s="1"/>
  <c r="HB27" i="9"/>
  <c r="GP27" i="9"/>
  <c r="GO27" i="9"/>
  <c r="GM27" i="9"/>
  <c r="GQ27" i="9" s="1"/>
  <c r="GL27" i="9"/>
  <c r="GT27" i="9" s="1"/>
  <c r="GG27" i="9"/>
  <c r="GE27" i="9"/>
  <c r="GI27" i="9" s="1"/>
  <c r="GD27" i="9"/>
  <c r="GC27" i="9"/>
  <c r="GB27" i="9"/>
  <c r="FY27" i="9"/>
  <c r="FX27" i="9"/>
  <c r="FU27" i="9"/>
  <c r="FT27" i="9"/>
  <c r="FL27" i="9"/>
  <c r="FI27" i="9"/>
  <c r="FH27" i="9"/>
  <c r="EX27" i="9"/>
  <c r="EW27" i="9"/>
  <c r="EV27" i="9"/>
  <c r="ES27" i="9"/>
  <c r="ER27" i="9"/>
  <c r="EO27" i="9"/>
  <c r="EN27" i="9"/>
  <c r="EI27" i="9"/>
  <c r="EH27" i="9"/>
  <c r="EG27" i="9"/>
  <c r="FM27" i="9" s="1"/>
  <c r="EF27" i="9"/>
  <c r="EC27" i="9"/>
  <c r="EB27" i="9"/>
  <c r="DY27" i="9"/>
  <c r="FE27" i="9" s="1"/>
  <c r="DX27" i="9"/>
  <c r="FD27" i="9" s="1"/>
  <c r="DE27" i="9"/>
  <c r="DD27" i="9"/>
  <c r="CQ27" i="9"/>
  <c r="CO27" i="9"/>
  <c r="CN27" i="9"/>
  <c r="CK27" i="9"/>
  <c r="CJ27" i="9"/>
  <c r="CG27" i="9"/>
  <c r="CF27" i="9"/>
  <c r="CP27" i="9" s="1"/>
  <c r="CR27" i="9" s="1"/>
  <c r="CA27" i="9"/>
  <c r="CS27" i="9" s="1"/>
  <c r="BZ27" i="9"/>
  <c r="BY27" i="9"/>
  <c r="BX27" i="9"/>
  <c r="BU27" i="9"/>
  <c r="DA27" i="9" s="1"/>
  <c r="BT27" i="9"/>
  <c r="BQ27" i="9"/>
  <c r="CW27" i="9" s="1"/>
  <c r="BP27" i="9"/>
  <c r="CV27" i="9" s="1"/>
  <c r="BH27" i="9"/>
  <c r="BE27" i="9"/>
  <c r="BD27" i="9"/>
  <c r="AT27" i="9"/>
  <c r="AS27" i="9"/>
  <c r="AR27" i="9"/>
  <c r="AO27" i="9"/>
  <c r="AN27" i="9"/>
  <c r="AK27" i="9"/>
  <c r="AJ27" i="9"/>
  <c r="AE27" i="9"/>
  <c r="AD27" i="9"/>
  <c r="DJ27" i="9" s="1"/>
  <c r="AC27" i="9"/>
  <c r="BI27" i="9" s="1"/>
  <c r="AB27" i="9"/>
  <c r="Y27" i="9"/>
  <c r="X27" i="9"/>
  <c r="U27" i="9"/>
  <c r="BA27" i="9" s="1"/>
  <c r="T27" i="9"/>
  <c r="O27" i="9"/>
  <c r="N27" i="9"/>
  <c r="K27" i="9"/>
  <c r="J27" i="9"/>
  <c r="HD26" i="9"/>
  <c r="HH26" i="9" s="1"/>
  <c r="HC26" i="9"/>
  <c r="HG26" i="9" s="1"/>
  <c r="HB26" i="9"/>
  <c r="HF26" i="9" s="1"/>
  <c r="GV26" i="9"/>
  <c r="GU26" i="9"/>
  <c r="GN26" i="9"/>
  <c r="GM26" i="9"/>
  <c r="GL26" i="9"/>
  <c r="GP26" i="9" s="1"/>
  <c r="GF26" i="9"/>
  <c r="GJ26" i="9" s="1"/>
  <c r="GE26" i="9"/>
  <c r="GI26" i="9" s="1"/>
  <c r="GD26" i="9"/>
  <c r="GH26" i="9" s="1"/>
  <c r="GC26" i="9"/>
  <c r="GB26" i="9"/>
  <c r="FY26" i="9"/>
  <c r="FX26" i="9"/>
  <c r="FU26" i="9"/>
  <c r="FT26" i="9"/>
  <c r="FH26" i="9"/>
  <c r="FE26" i="9"/>
  <c r="FD26" i="9"/>
  <c r="EW26" i="9"/>
  <c r="EV26" i="9"/>
  <c r="ES26" i="9"/>
  <c r="EY26" i="9" s="1"/>
  <c r="ER26" i="9"/>
  <c r="EO26" i="9"/>
  <c r="EN26" i="9"/>
  <c r="EI26" i="9"/>
  <c r="FA26" i="9" s="1"/>
  <c r="EH26" i="9"/>
  <c r="EG26" i="9"/>
  <c r="FM26" i="9" s="1"/>
  <c r="EF26" i="9"/>
  <c r="FL26" i="9" s="1"/>
  <c r="EC26" i="9"/>
  <c r="FI26" i="9" s="1"/>
  <c r="EB26" i="9"/>
  <c r="DY26" i="9"/>
  <c r="DX26" i="9"/>
  <c r="DK26" i="9"/>
  <c r="DD26" i="9"/>
  <c r="DA26" i="9"/>
  <c r="CZ26" i="9"/>
  <c r="CP26" i="9"/>
  <c r="CO26" i="9"/>
  <c r="CN26" i="9"/>
  <c r="CK26" i="9"/>
  <c r="CJ26" i="9"/>
  <c r="CG26" i="9"/>
  <c r="CF26" i="9"/>
  <c r="CA26" i="9"/>
  <c r="BZ26" i="9"/>
  <c r="CR26" i="9" s="1"/>
  <c r="BY26" i="9"/>
  <c r="DE26" i="9" s="1"/>
  <c r="BX26" i="9"/>
  <c r="BU26" i="9"/>
  <c r="BT26" i="9"/>
  <c r="BQ26" i="9"/>
  <c r="CW26" i="9" s="1"/>
  <c r="BP26" i="9"/>
  <c r="CV26" i="9" s="1"/>
  <c r="BD26" i="9"/>
  <c r="BA26" i="9"/>
  <c r="AZ26" i="9"/>
  <c r="AS26" i="9"/>
  <c r="AR26" i="9"/>
  <c r="AO26" i="9"/>
  <c r="AU26" i="9" s="1"/>
  <c r="AN26" i="9"/>
  <c r="AK26" i="9"/>
  <c r="AJ26" i="9"/>
  <c r="AE26" i="9"/>
  <c r="AW26" i="9" s="1"/>
  <c r="AD26" i="9"/>
  <c r="AC26" i="9"/>
  <c r="AB26" i="9"/>
  <c r="BH26" i="9" s="1"/>
  <c r="Y26" i="9"/>
  <c r="GO26" i="9" s="1"/>
  <c r="X26" i="9"/>
  <c r="U26" i="9"/>
  <c r="GG26" i="9" s="1"/>
  <c r="T26" i="9"/>
  <c r="P26" i="9"/>
  <c r="O26" i="9"/>
  <c r="N26" i="9"/>
  <c r="K26" i="9"/>
  <c r="J26" i="9"/>
  <c r="HC25" i="9"/>
  <c r="HG25" i="9" s="1"/>
  <c r="HB25" i="9"/>
  <c r="HF25" i="9" s="1"/>
  <c r="GM25" i="9"/>
  <c r="GU25" i="9" s="1"/>
  <c r="GL25" i="9"/>
  <c r="GE25" i="9"/>
  <c r="GD25" i="9"/>
  <c r="GH25" i="9" s="1"/>
  <c r="GC25" i="9"/>
  <c r="GB25" i="9"/>
  <c r="FY25" i="9"/>
  <c r="FX25" i="9"/>
  <c r="FU25" i="9"/>
  <c r="FT25" i="9"/>
  <c r="FD25" i="9"/>
  <c r="EW25" i="9"/>
  <c r="EV25" i="9"/>
  <c r="ES25" i="9"/>
  <c r="ER25" i="9"/>
  <c r="EO25" i="9"/>
  <c r="EN25" i="9"/>
  <c r="EI25" i="9"/>
  <c r="EH25" i="9"/>
  <c r="EX25" i="9" s="1"/>
  <c r="EZ25" i="9" s="1"/>
  <c r="EG25" i="9"/>
  <c r="FM25" i="9" s="1"/>
  <c r="EF25" i="9"/>
  <c r="FL25" i="9" s="1"/>
  <c r="EC25" i="9"/>
  <c r="FI25" i="9" s="1"/>
  <c r="EB25" i="9"/>
  <c r="FH25" i="9" s="1"/>
  <c r="DY25" i="9"/>
  <c r="FE25" i="9" s="1"/>
  <c r="FO25" i="9" s="1"/>
  <c r="EK25" i="9" s="1"/>
  <c r="DX25" i="9"/>
  <c r="CZ25" i="9"/>
  <c r="CW25" i="9"/>
  <c r="CV25" i="9"/>
  <c r="CO25" i="9"/>
  <c r="CN25" i="9"/>
  <c r="CK25" i="9"/>
  <c r="CQ25" i="9" s="1"/>
  <c r="CJ25" i="9"/>
  <c r="CG25" i="9"/>
  <c r="CF25" i="9"/>
  <c r="CA25" i="9"/>
  <c r="BZ25" i="9"/>
  <c r="BY25" i="9"/>
  <c r="BX25" i="9"/>
  <c r="DD25" i="9" s="1"/>
  <c r="BU25" i="9"/>
  <c r="DA25" i="9" s="1"/>
  <c r="BT25" i="9"/>
  <c r="BQ25" i="9"/>
  <c r="GG25" i="9" s="1"/>
  <c r="GK25" i="9" s="1"/>
  <c r="BP25" i="9"/>
  <c r="GF25" i="9" s="1"/>
  <c r="AZ25" i="9"/>
  <c r="AS25" i="9"/>
  <c r="AR25" i="9"/>
  <c r="AO25" i="9"/>
  <c r="AN25" i="9"/>
  <c r="AK25" i="9"/>
  <c r="AJ25" i="9"/>
  <c r="AE25" i="9"/>
  <c r="DK25" i="9" s="1"/>
  <c r="AD25" i="9"/>
  <c r="AC25" i="9"/>
  <c r="BI25" i="9" s="1"/>
  <c r="AB25" i="9"/>
  <c r="Y25" i="9"/>
  <c r="X25" i="9"/>
  <c r="U25" i="9"/>
  <c r="BA25" i="9" s="1"/>
  <c r="T25" i="9"/>
  <c r="O25" i="9"/>
  <c r="N25" i="9"/>
  <c r="K25" i="9"/>
  <c r="J25" i="9"/>
  <c r="HG24" i="9"/>
  <c r="HF24" i="9"/>
  <c r="HC24" i="9"/>
  <c r="HB24" i="9"/>
  <c r="GQ24" i="9"/>
  <c r="GM24" i="9"/>
  <c r="GU24" i="9" s="1"/>
  <c r="GL24" i="9"/>
  <c r="GT24" i="9" s="1"/>
  <c r="GI24" i="9"/>
  <c r="GY24" i="9" s="1"/>
  <c r="GE24" i="9"/>
  <c r="GD24" i="9"/>
  <c r="GC24" i="9"/>
  <c r="GB24" i="9"/>
  <c r="FY24" i="9"/>
  <c r="FX24" i="9"/>
  <c r="FU24" i="9"/>
  <c r="FT24" i="9"/>
  <c r="FM24" i="9"/>
  <c r="FL24" i="9"/>
  <c r="EY24" i="9"/>
  <c r="EX24" i="9"/>
  <c r="EZ24" i="9" s="1"/>
  <c r="EW24" i="9"/>
  <c r="EV24" i="9"/>
  <c r="ES24" i="9"/>
  <c r="ER24" i="9"/>
  <c r="EO24" i="9"/>
  <c r="EN24" i="9"/>
  <c r="EI24" i="9"/>
  <c r="FA24" i="9" s="1"/>
  <c r="EH24" i="9"/>
  <c r="EG24" i="9"/>
  <c r="EF24" i="9"/>
  <c r="EC24" i="9"/>
  <c r="FI24" i="9" s="1"/>
  <c r="EB24" i="9"/>
  <c r="FH24" i="9" s="1"/>
  <c r="DY24" i="9"/>
  <c r="FE24" i="9" s="1"/>
  <c r="DX24" i="9"/>
  <c r="FD24" i="9" s="1"/>
  <c r="FN24" i="9" s="1"/>
  <c r="CV24" i="9"/>
  <c r="DF24" i="9" s="1"/>
  <c r="CB24" i="9" s="1"/>
  <c r="DH24" i="9" s="1"/>
  <c r="CO24" i="9"/>
  <c r="CN24" i="9"/>
  <c r="CK24" i="9"/>
  <c r="CJ24" i="9"/>
  <c r="GP24" i="9" s="1"/>
  <c r="CG24" i="9"/>
  <c r="CF24" i="9"/>
  <c r="CA24" i="9"/>
  <c r="DK24" i="9" s="1"/>
  <c r="BZ24" i="9"/>
  <c r="BY24" i="9"/>
  <c r="DE24" i="9" s="1"/>
  <c r="BX24" i="9"/>
  <c r="DD24" i="9" s="1"/>
  <c r="BU24" i="9"/>
  <c r="DA24" i="9" s="1"/>
  <c r="DG24" i="9" s="1"/>
  <c r="CC24" i="9" s="1"/>
  <c r="DI24" i="9" s="1"/>
  <c r="BT24" i="9"/>
  <c r="CZ24" i="9" s="1"/>
  <c r="BQ24" i="9"/>
  <c r="CW24" i="9" s="1"/>
  <c r="BP24" i="9"/>
  <c r="BI24" i="9"/>
  <c r="BH24" i="9"/>
  <c r="AU24" i="9"/>
  <c r="AT24" i="9"/>
  <c r="AV24" i="9" s="1"/>
  <c r="AS24" i="9"/>
  <c r="AR24" i="9"/>
  <c r="AO24" i="9"/>
  <c r="AN24" i="9"/>
  <c r="AK24" i="9"/>
  <c r="AJ24" i="9"/>
  <c r="GH24" i="9" s="1"/>
  <c r="AE24" i="9"/>
  <c r="AD24" i="9"/>
  <c r="AC24" i="9"/>
  <c r="HE24" i="9" s="1"/>
  <c r="HI24" i="9" s="1"/>
  <c r="AB24" i="9"/>
  <c r="HD24" i="9" s="1"/>
  <c r="HH24" i="9" s="1"/>
  <c r="Y24" i="9"/>
  <c r="X24" i="9"/>
  <c r="U24" i="9"/>
  <c r="T24" i="9"/>
  <c r="O24" i="9"/>
  <c r="N24" i="9"/>
  <c r="K24" i="9"/>
  <c r="J24" i="9"/>
  <c r="HF23" i="9"/>
  <c r="HE23" i="9"/>
  <c r="HI23" i="9" s="1"/>
  <c r="HC23" i="9"/>
  <c r="HG23" i="9" s="1"/>
  <c r="HB23" i="9"/>
  <c r="GO23" i="9"/>
  <c r="GM23" i="9"/>
  <c r="GQ23" i="9" s="1"/>
  <c r="GL23" i="9"/>
  <c r="GT23" i="9" s="1"/>
  <c r="GX23" i="9" s="1"/>
  <c r="GE23" i="9"/>
  <c r="GI23" i="9" s="1"/>
  <c r="GD23" i="9"/>
  <c r="GC23" i="9"/>
  <c r="GB23" i="9"/>
  <c r="FY23" i="9"/>
  <c r="FX23" i="9"/>
  <c r="FU23" i="9"/>
  <c r="FT23" i="9"/>
  <c r="FL23" i="9"/>
  <c r="FI23" i="9"/>
  <c r="EW23" i="9"/>
  <c r="EV23" i="9"/>
  <c r="ES23" i="9"/>
  <c r="ER23" i="9"/>
  <c r="EO23" i="9"/>
  <c r="EN23" i="9"/>
  <c r="EI23" i="9"/>
  <c r="EH23" i="9"/>
  <c r="EG23" i="9"/>
  <c r="FM23" i="9" s="1"/>
  <c r="EF23" i="9"/>
  <c r="EC23" i="9"/>
  <c r="EB23" i="9"/>
  <c r="FH23" i="9" s="1"/>
  <c r="DY23" i="9"/>
  <c r="FE23" i="9" s="1"/>
  <c r="FO23" i="9" s="1"/>
  <c r="EK23" i="9" s="1"/>
  <c r="DX23" i="9"/>
  <c r="FD23" i="9" s="1"/>
  <c r="DE23" i="9"/>
  <c r="CQ23" i="9"/>
  <c r="CP23" i="9"/>
  <c r="CR23" i="9" s="1"/>
  <c r="CO23" i="9"/>
  <c r="CN23" i="9"/>
  <c r="CK23" i="9"/>
  <c r="CJ23" i="9"/>
  <c r="GP23" i="9" s="1"/>
  <c r="CG23" i="9"/>
  <c r="CF23" i="9"/>
  <c r="CA23" i="9"/>
  <c r="CS23" i="9" s="1"/>
  <c r="BZ23" i="9"/>
  <c r="BY23" i="9"/>
  <c r="BX23" i="9"/>
  <c r="HD23" i="9" s="1"/>
  <c r="HH23" i="9" s="1"/>
  <c r="BU23" i="9"/>
  <c r="DA23" i="9" s="1"/>
  <c r="BT23" i="9"/>
  <c r="CZ23" i="9" s="1"/>
  <c r="BQ23" i="9"/>
  <c r="CW23" i="9" s="1"/>
  <c r="BP23" i="9"/>
  <c r="CV23" i="9" s="1"/>
  <c r="BH23" i="9"/>
  <c r="BE23" i="9"/>
  <c r="BD23" i="9"/>
  <c r="BJ23" i="9" s="1"/>
  <c r="AF23" i="9" s="1"/>
  <c r="AS23" i="9"/>
  <c r="AR23" i="9"/>
  <c r="AO23" i="9"/>
  <c r="AN23" i="9"/>
  <c r="AK23" i="9"/>
  <c r="AJ23" i="9"/>
  <c r="GH23" i="9" s="1"/>
  <c r="AE23" i="9"/>
  <c r="AD23" i="9"/>
  <c r="DJ23" i="9" s="1"/>
  <c r="AC23" i="9"/>
  <c r="BI23" i="9" s="1"/>
  <c r="AB23" i="9"/>
  <c r="Y23" i="9"/>
  <c r="X23" i="9"/>
  <c r="GN23" i="9" s="1"/>
  <c r="U23" i="9"/>
  <c r="BA23" i="9" s="1"/>
  <c r="T23" i="9"/>
  <c r="AZ23" i="9" s="1"/>
  <c r="O23" i="9"/>
  <c r="N23" i="9"/>
  <c r="K23" i="9"/>
  <c r="J23" i="9"/>
  <c r="HF22" i="9"/>
  <c r="HC22" i="9"/>
  <c r="HG22" i="9" s="1"/>
  <c r="HB22" i="9"/>
  <c r="GM22" i="9"/>
  <c r="GL22" i="9"/>
  <c r="GT22" i="9" s="1"/>
  <c r="GE22" i="9"/>
  <c r="GI22" i="9" s="1"/>
  <c r="GD22" i="9"/>
  <c r="GC22" i="9"/>
  <c r="GB22" i="9"/>
  <c r="FY22" i="9"/>
  <c r="FX22" i="9"/>
  <c r="FU22" i="9"/>
  <c r="FT22" i="9"/>
  <c r="FL22" i="9"/>
  <c r="FH22" i="9"/>
  <c r="FE22" i="9"/>
  <c r="FO22" i="9" s="1"/>
  <c r="EK22" i="9" s="1"/>
  <c r="EW22" i="9"/>
  <c r="EV22" i="9"/>
  <c r="ES22" i="9"/>
  <c r="EY22" i="9" s="1"/>
  <c r="ER22" i="9"/>
  <c r="EO22" i="9"/>
  <c r="EN22" i="9"/>
  <c r="EI22" i="9"/>
  <c r="FA22" i="9" s="1"/>
  <c r="EH22" i="9"/>
  <c r="EG22" i="9"/>
  <c r="FM22" i="9" s="1"/>
  <c r="EF22" i="9"/>
  <c r="EC22" i="9"/>
  <c r="FI22" i="9" s="1"/>
  <c r="EB22" i="9"/>
  <c r="DY22" i="9"/>
  <c r="DX22" i="9"/>
  <c r="FD22" i="9" s="1"/>
  <c r="FN22" i="9" s="1"/>
  <c r="EJ22" i="9" s="1"/>
  <c r="DK22" i="9"/>
  <c r="DD22" i="9"/>
  <c r="DA22" i="9"/>
  <c r="CO22" i="9"/>
  <c r="CN22" i="9"/>
  <c r="CK22" i="9"/>
  <c r="CJ22" i="9"/>
  <c r="CG22" i="9"/>
  <c r="CF22" i="9"/>
  <c r="GH22" i="9" s="1"/>
  <c r="CA22" i="9"/>
  <c r="BZ22" i="9"/>
  <c r="BY22" i="9"/>
  <c r="DE22" i="9" s="1"/>
  <c r="BX22" i="9"/>
  <c r="BU22" i="9"/>
  <c r="BT22" i="9"/>
  <c r="CZ22" i="9" s="1"/>
  <c r="BQ22" i="9"/>
  <c r="CW22" i="9" s="1"/>
  <c r="BP22" i="9"/>
  <c r="CV22" i="9" s="1"/>
  <c r="DF22" i="9" s="1"/>
  <c r="CB22" i="9" s="1"/>
  <c r="DH22" i="9" s="1"/>
  <c r="BD22" i="9"/>
  <c r="BA22" i="9"/>
  <c r="AS22" i="9"/>
  <c r="AR22" i="9"/>
  <c r="AO22" i="9"/>
  <c r="AU22" i="9" s="1"/>
  <c r="AN22" i="9"/>
  <c r="AT22" i="9" s="1"/>
  <c r="AK22" i="9"/>
  <c r="AJ22" i="9"/>
  <c r="AE22" i="9"/>
  <c r="AD22" i="9"/>
  <c r="AC22" i="9"/>
  <c r="AB22" i="9"/>
  <c r="HD22" i="9" s="1"/>
  <c r="HH22" i="9" s="1"/>
  <c r="Y22" i="9"/>
  <c r="GO22" i="9" s="1"/>
  <c r="X22" i="9"/>
  <c r="U22" i="9"/>
  <c r="GG22" i="9" s="1"/>
  <c r="T22" i="9"/>
  <c r="GF22" i="9" s="1"/>
  <c r="O22" i="9"/>
  <c r="N22" i="9"/>
  <c r="K22" i="9"/>
  <c r="J22" i="9"/>
  <c r="HC21" i="9"/>
  <c r="HG21" i="9" s="1"/>
  <c r="HB21" i="9"/>
  <c r="HF21" i="9" s="1"/>
  <c r="GT21" i="9"/>
  <c r="GM21" i="9"/>
  <c r="GU21" i="9" s="1"/>
  <c r="GL21" i="9"/>
  <c r="GF21" i="9"/>
  <c r="GE21" i="9"/>
  <c r="GD21" i="9"/>
  <c r="GC21" i="9"/>
  <c r="GB21" i="9"/>
  <c r="FY21" i="9"/>
  <c r="FX21" i="9"/>
  <c r="FU21" i="9"/>
  <c r="FT21" i="9"/>
  <c r="FH21" i="9"/>
  <c r="FD21" i="9"/>
  <c r="FN21" i="9" s="1"/>
  <c r="EW21" i="9"/>
  <c r="EV21" i="9"/>
  <c r="ES21" i="9"/>
  <c r="ER21" i="9"/>
  <c r="EO21" i="9"/>
  <c r="EN21" i="9"/>
  <c r="EI21" i="9"/>
  <c r="EH21" i="9"/>
  <c r="EG21" i="9"/>
  <c r="FM21" i="9" s="1"/>
  <c r="EF21" i="9"/>
  <c r="FL21" i="9" s="1"/>
  <c r="EC21" i="9"/>
  <c r="FI21" i="9" s="1"/>
  <c r="EB21" i="9"/>
  <c r="DY21" i="9"/>
  <c r="FE21" i="9" s="1"/>
  <c r="FO21" i="9" s="1"/>
  <c r="EK21" i="9" s="1"/>
  <c r="DX21" i="9"/>
  <c r="CZ21" i="9"/>
  <c r="CW21" i="9"/>
  <c r="CO21" i="9"/>
  <c r="CN21" i="9"/>
  <c r="CK21" i="9"/>
  <c r="CQ21" i="9" s="1"/>
  <c r="CJ21" i="9"/>
  <c r="CG21" i="9"/>
  <c r="CF21" i="9"/>
  <c r="CA21" i="9"/>
  <c r="BZ21" i="9"/>
  <c r="BY21" i="9"/>
  <c r="BX21" i="9"/>
  <c r="DD21" i="9" s="1"/>
  <c r="BU21" i="9"/>
  <c r="DA21" i="9" s="1"/>
  <c r="BT21" i="9"/>
  <c r="BQ21" i="9"/>
  <c r="GG21" i="9" s="1"/>
  <c r="GK21" i="9" s="1"/>
  <c r="BP21" i="9"/>
  <c r="CV21" i="9" s="1"/>
  <c r="DF21" i="9" s="1"/>
  <c r="CB21" i="9" s="1"/>
  <c r="DH21" i="9" s="1"/>
  <c r="AZ21" i="9"/>
  <c r="AS21" i="9"/>
  <c r="AR21" i="9"/>
  <c r="AO21" i="9"/>
  <c r="AN21" i="9"/>
  <c r="AK21" i="9"/>
  <c r="AJ21" i="9"/>
  <c r="AE21" i="9"/>
  <c r="DK21" i="9" s="1"/>
  <c r="AD21" i="9"/>
  <c r="DJ21" i="9" s="1"/>
  <c r="AC21" i="9"/>
  <c r="BI21" i="9" s="1"/>
  <c r="AB21" i="9"/>
  <c r="BH21" i="9" s="1"/>
  <c r="Y21" i="9"/>
  <c r="X21" i="9"/>
  <c r="P21" i="9" s="1"/>
  <c r="U21" i="9"/>
  <c r="BA21" i="9" s="1"/>
  <c r="T21" i="9"/>
  <c r="O21" i="9"/>
  <c r="N21" i="9"/>
  <c r="K21" i="9"/>
  <c r="J21" i="9"/>
  <c r="HG20" i="9"/>
  <c r="HC20" i="9"/>
  <c r="HB20" i="9"/>
  <c r="HF20" i="9" s="1"/>
  <c r="GT20" i="9"/>
  <c r="GQ20" i="9"/>
  <c r="GP20" i="9"/>
  <c r="GM20" i="9"/>
  <c r="GU20" i="9" s="1"/>
  <c r="GY20" i="9" s="1"/>
  <c r="GL20" i="9"/>
  <c r="GI20" i="9"/>
  <c r="GE20" i="9"/>
  <c r="GD20" i="9"/>
  <c r="GC20" i="9"/>
  <c r="GB20" i="9"/>
  <c r="FY20" i="9"/>
  <c r="FX20" i="9"/>
  <c r="FU20" i="9"/>
  <c r="FT20" i="9"/>
  <c r="FM20" i="9"/>
  <c r="EY20" i="9"/>
  <c r="EW20" i="9"/>
  <c r="EV20" i="9"/>
  <c r="ES20" i="9"/>
  <c r="ER20" i="9"/>
  <c r="EX20" i="9" s="1"/>
  <c r="EZ20" i="9" s="1"/>
  <c r="EO20" i="9"/>
  <c r="EN20" i="9"/>
  <c r="EI20" i="9"/>
  <c r="EH20" i="9"/>
  <c r="EG20" i="9"/>
  <c r="EF20" i="9"/>
  <c r="FL20" i="9" s="1"/>
  <c r="EC20" i="9"/>
  <c r="FI20" i="9" s="1"/>
  <c r="EB20" i="9"/>
  <c r="FH20" i="9" s="1"/>
  <c r="DY20" i="9"/>
  <c r="FE20" i="9" s="1"/>
  <c r="FO20" i="9" s="1"/>
  <c r="FQ20" i="9" s="1"/>
  <c r="DX20" i="9"/>
  <c r="FD20" i="9" s="1"/>
  <c r="CV20" i="9"/>
  <c r="CO20" i="9"/>
  <c r="CN20" i="9"/>
  <c r="CK20" i="9"/>
  <c r="CJ20" i="9"/>
  <c r="CG20" i="9"/>
  <c r="CF20" i="9"/>
  <c r="CA20" i="9"/>
  <c r="DK20" i="9" s="1"/>
  <c r="BZ20" i="9"/>
  <c r="CP20" i="9" s="1"/>
  <c r="BY20" i="9"/>
  <c r="DE20" i="9" s="1"/>
  <c r="BX20" i="9"/>
  <c r="DD20" i="9" s="1"/>
  <c r="BU20" i="9"/>
  <c r="DA20" i="9" s="1"/>
  <c r="DG20" i="9" s="1"/>
  <c r="CC20" i="9" s="1"/>
  <c r="DI20" i="9" s="1"/>
  <c r="BT20" i="9"/>
  <c r="CZ20" i="9" s="1"/>
  <c r="DF20" i="9" s="1"/>
  <c r="CB20" i="9" s="1"/>
  <c r="DH20" i="9" s="1"/>
  <c r="BQ20" i="9"/>
  <c r="CW20" i="9" s="1"/>
  <c r="BP20" i="9"/>
  <c r="BI20" i="9"/>
  <c r="AZ20" i="9"/>
  <c r="AU20" i="9"/>
  <c r="AS20" i="9"/>
  <c r="AR20" i="9"/>
  <c r="AO20" i="9"/>
  <c r="AN20" i="9"/>
  <c r="AK20" i="9"/>
  <c r="AJ20" i="9"/>
  <c r="AT20" i="9" s="1"/>
  <c r="AV20" i="9" s="1"/>
  <c r="AE20" i="9"/>
  <c r="AW20" i="9" s="1"/>
  <c r="AD20" i="9"/>
  <c r="AC20" i="9"/>
  <c r="HE20" i="9" s="1"/>
  <c r="HI20" i="9" s="1"/>
  <c r="AB20" i="9"/>
  <c r="Y20" i="9"/>
  <c r="GO20" i="9" s="1"/>
  <c r="X20" i="9"/>
  <c r="U20" i="9"/>
  <c r="T20" i="9"/>
  <c r="O20" i="9"/>
  <c r="N20" i="9"/>
  <c r="K20" i="9"/>
  <c r="J20" i="9"/>
  <c r="HF19" i="9"/>
  <c r="HE19" i="9"/>
  <c r="HI19" i="9" s="1"/>
  <c r="HC19" i="9"/>
  <c r="HG19" i="9" s="1"/>
  <c r="HB19" i="9"/>
  <c r="GO19" i="9"/>
  <c r="GM19" i="9"/>
  <c r="GQ19" i="9" s="1"/>
  <c r="GL19" i="9"/>
  <c r="GT19" i="9" s="1"/>
  <c r="GG19" i="9"/>
  <c r="GE19" i="9"/>
  <c r="GI19" i="9" s="1"/>
  <c r="GD19" i="9"/>
  <c r="GC19" i="9"/>
  <c r="GB19" i="9"/>
  <c r="FY19" i="9"/>
  <c r="FX19" i="9"/>
  <c r="FU19" i="9"/>
  <c r="FT19" i="9"/>
  <c r="FL19" i="9"/>
  <c r="FI19" i="9"/>
  <c r="EW19" i="9"/>
  <c r="EV19" i="9"/>
  <c r="ES19" i="9"/>
  <c r="ER19" i="9"/>
  <c r="EO19" i="9"/>
  <c r="EN19" i="9"/>
  <c r="EI19" i="9"/>
  <c r="EH19" i="9"/>
  <c r="EG19" i="9"/>
  <c r="FM19" i="9" s="1"/>
  <c r="EF19" i="9"/>
  <c r="EC19" i="9"/>
  <c r="EB19" i="9"/>
  <c r="FH19" i="9" s="1"/>
  <c r="FN19" i="9" s="1"/>
  <c r="EJ19" i="9" s="1"/>
  <c r="DY19" i="9"/>
  <c r="FE19" i="9" s="1"/>
  <c r="DX19" i="9"/>
  <c r="FD19" i="9" s="1"/>
  <c r="DE19" i="9"/>
  <c r="CQ19" i="9"/>
  <c r="CP19" i="9"/>
  <c r="CR19" i="9" s="1"/>
  <c r="CO19" i="9"/>
  <c r="CN19" i="9"/>
  <c r="CK19" i="9"/>
  <c r="CJ19" i="9"/>
  <c r="GP19" i="9" s="1"/>
  <c r="CG19" i="9"/>
  <c r="CF19" i="9"/>
  <c r="CA19" i="9"/>
  <c r="CS19" i="9" s="1"/>
  <c r="BZ19" i="9"/>
  <c r="BY19" i="9"/>
  <c r="BX19" i="9"/>
  <c r="DD19" i="9" s="1"/>
  <c r="BU19" i="9"/>
  <c r="DA19" i="9" s="1"/>
  <c r="BT19" i="9"/>
  <c r="CZ19" i="9" s="1"/>
  <c r="BQ19" i="9"/>
  <c r="CW19" i="9" s="1"/>
  <c r="BP19" i="9"/>
  <c r="CV19" i="9" s="1"/>
  <c r="BH19" i="9"/>
  <c r="BE19" i="9"/>
  <c r="BD19" i="9"/>
  <c r="AS19" i="9"/>
  <c r="AR19" i="9"/>
  <c r="AO19" i="9"/>
  <c r="AN19" i="9"/>
  <c r="AK19" i="9"/>
  <c r="AJ19" i="9"/>
  <c r="GH19" i="9" s="1"/>
  <c r="AE19" i="9"/>
  <c r="AD19" i="9"/>
  <c r="DJ19" i="9" s="1"/>
  <c r="AC19" i="9"/>
  <c r="BI19" i="9" s="1"/>
  <c r="AB19" i="9"/>
  <c r="Y19" i="9"/>
  <c r="X19" i="9"/>
  <c r="GN19" i="9" s="1"/>
  <c r="U19" i="9"/>
  <c r="BA19" i="9" s="1"/>
  <c r="T19" i="9"/>
  <c r="AZ19" i="9" s="1"/>
  <c r="BJ19" i="9" s="1"/>
  <c r="AF19" i="9" s="1"/>
  <c r="O19" i="9"/>
  <c r="N19" i="9"/>
  <c r="K19" i="9"/>
  <c r="J19" i="9"/>
  <c r="HF18" i="9"/>
  <c r="HC18" i="9"/>
  <c r="HG18" i="9" s="1"/>
  <c r="HB18" i="9"/>
  <c r="GM18" i="9"/>
  <c r="GL18" i="9"/>
  <c r="GE18" i="9"/>
  <c r="GI18" i="9" s="1"/>
  <c r="GD18" i="9"/>
  <c r="GT18" i="9" s="1"/>
  <c r="GC18" i="9"/>
  <c r="GB18" i="9"/>
  <c r="FY18" i="9"/>
  <c r="FX18" i="9"/>
  <c r="FU18" i="9"/>
  <c r="FT18" i="9"/>
  <c r="FL18" i="9"/>
  <c r="FH18" i="9"/>
  <c r="FE18" i="9"/>
  <c r="EW18" i="9"/>
  <c r="EV18" i="9"/>
  <c r="ES18" i="9"/>
  <c r="EY18" i="9" s="1"/>
  <c r="ER18" i="9"/>
  <c r="EO18" i="9"/>
  <c r="EN18" i="9"/>
  <c r="EI18" i="9"/>
  <c r="FA18" i="9" s="1"/>
  <c r="EH18" i="9"/>
  <c r="FP18" i="9" s="1"/>
  <c r="EG18" i="9"/>
  <c r="FM18" i="9" s="1"/>
  <c r="EF18" i="9"/>
  <c r="EC18" i="9"/>
  <c r="FI18" i="9" s="1"/>
  <c r="EB18" i="9"/>
  <c r="DY18" i="9"/>
  <c r="DX18" i="9"/>
  <c r="FD18" i="9" s="1"/>
  <c r="FN18" i="9" s="1"/>
  <c r="EJ18" i="9" s="1"/>
  <c r="DK18" i="9"/>
  <c r="DD18" i="9"/>
  <c r="DA18" i="9"/>
  <c r="CO18" i="9"/>
  <c r="CN18" i="9"/>
  <c r="CK18" i="9"/>
  <c r="CJ18" i="9"/>
  <c r="CG18" i="9"/>
  <c r="CF18" i="9"/>
  <c r="GH18" i="9" s="1"/>
  <c r="CA18" i="9"/>
  <c r="BZ18" i="9"/>
  <c r="BY18" i="9"/>
  <c r="DE18" i="9" s="1"/>
  <c r="BX18" i="9"/>
  <c r="BU18" i="9"/>
  <c r="BT18" i="9"/>
  <c r="CZ18" i="9" s="1"/>
  <c r="BQ18" i="9"/>
  <c r="CW18" i="9" s="1"/>
  <c r="BP18" i="9"/>
  <c r="CV18" i="9" s="1"/>
  <c r="DF18" i="9" s="1"/>
  <c r="CB18" i="9" s="1"/>
  <c r="DH18" i="9" s="1"/>
  <c r="BD18" i="9"/>
  <c r="BA18" i="9"/>
  <c r="AT18" i="9"/>
  <c r="AS18" i="9"/>
  <c r="AR18" i="9"/>
  <c r="AO18" i="9"/>
  <c r="AU18" i="9" s="1"/>
  <c r="AN18" i="9"/>
  <c r="GP18" i="9" s="1"/>
  <c r="AK18" i="9"/>
  <c r="AJ18" i="9"/>
  <c r="AE18" i="9"/>
  <c r="AD18" i="9"/>
  <c r="AC18" i="9"/>
  <c r="AB18" i="9"/>
  <c r="HD18" i="9" s="1"/>
  <c r="HH18" i="9" s="1"/>
  <c r="Y18" i="9"/>
  <c r="GO18" i="9" s="1"/>
  <c r="X18" i="9"/>
  <c r="U18" i="9"/>
  <c r="GG18" i="9" s="1"/>
  <c r="T18" i="9"/>
  <c r="GF18" i="9" s="1"/>
  <c r="O18" i="9"/>
  <c r="N18" i="9"/>
  <c r="K18" i="9"/>
  <c r="J18" i="9"/>
  <c r="HC17" i="9"/>
  <c r="HG17" i="9" s="1"/>
  <c r="HB17" i="9"/>
  <c r="HF17" i="9" s="1"/>
  <c r="GT17" i="9"/>
  <c r="GM17" i="9"/>
  <c r="GU17" i="9" s="1"/>
  <c r="GL17" i="9"/>
  <c r="GF17" i="9"/>
  <c r="GE17" i="9"/>
  <c r="GD17" i="9"/>
  <c r="GC17" i="9"/>
  <c r="GB17" i="9"/>
  <c r="FY17" i="9"/>
  <c r="FX17" i="9"/>
  <c r="FU17" i="9"/>
  <c r="FT17" i="9"/>
  <c r="FH17" i="9"/>
  <c r="FD17" i="9"/>
  <c r="FN17" i="9" s="1"/>
  <c r="EW17" i="9"/>
  <c r="EV17" i="9"/>
  <c r="ES17" i="9"/>
  <c r="ER17" i="9"/>
  <c r="EO17" i="9"/>
  <c r="EN17" i="9"/>
  <c r="EI17" i="9"/>
  <c r="EH17" i="9"/>
  <c r="EG17" i="9"/>
  <c r="FM17" i="9" s="1"/>
  <c r="EF17" i="9"/>
  <c r="FL17" i="9" s="1"/>
  <c r="EC17" i="9"/>
  <c r="FI17" i="9" s="1"/>
  <c r="EB17" i="9"/>
  <c r="DY17" i="9"/>
  <c r="FE17" i="9" s="1"/>
  <c r="FO17" i="9" s="1"/>
  <c r="EK17" i="9" s="1"/>
  <c r="DX17" i="9"/>
  <c r="CZ17" i="9"/>
  <c r="CW17" i="9"/>
  <c r="CO17" i="9"/>
  <c r="CN17" i="9"/>
  <c r="CK17" i="9"/>
  <c r="CQ17" i="9" s="1"/>
  <c r="CJ17" i="9"/>
  <c r="CG17" i="9"/>
  <c r="CF17" i="9"/>
  <c r="CA17" i="9"/>
  <c r="BZ17" i="9"/>
  <c r="BY17" i="9"/>
  <c r="BX17" i="9"/>
  <c r="DD17" i="9" s="1"/>
  <c r="BU17" i="9"/>
  <c r="DA17" i="9" s="1"/>
  <c r="BT17" i="9"/>
  <c r="BQ17" i="9"/>
  <c r="GG17" i="9" s="1"/>
  <c r="GK17" i="9" s="1"/>
  <c r="BP17" i="9"/>
  <c r="CV17" i="9" s="1"/>
  <c r="DF17" i="9" s="1"/>
  <c r="CB17" i="9" s="1"/>
  <c r="DH17" i="9" s="1"/>
  <c r="AZ17" i="9"/>
  <c r="AS17" i="9"/>
  <c r="AR17" i="9"/>
  <c r="AO17" i="9"/>
  <c r="AN17" i="9"/>
  <c r="AK17" i="9"/>
  <c r="AJ17" i="9"/>
  <c r="AE17" i="9"/>
  <c r="DK17" i="9" s="1"/>
  <c r="AD17" i="9"/>
  <c r="DJ17" i="9" s="1"/>
  <c r="AC17" i="9"/>
  <c r="BI17" i="9" s="1"/>
  <c r="AB17" i="9"/>
  <c r="BH17" i="9" s="1"/>
  <c r="Y17" i="9"/>
  <c r="X17" i="9"/>
  <c r="P17" i="9" s="1"/>
  <c r="U17" i="9"/>
  <c r="BA17" i="9" s="1"/>
  <c r="T17" i="9"/>
  <c r="O17" i="9"/>
  <c r="N17" i="9"/>
  <c r="K17" i="9"/>
  <c r="J17" i="9"/>
  <c r="HG16" i="9"/>
  <c r="HC16" i="9"/>
  <c r="HB16" i="9"/>
  <c r="HF16" i="9" s="1"/>
  <c r="GT16" i="9"/>
  <c r="GM16" i="9"/>
  <c r="GU16" i="9" s="1"/>
  <c r="GL16" i="9"/>
  <c r="GI16" i="9"/>
  <c r="GH16" i="9"/>
  <c r="GE16" i="9"/>
  <c r="GD16" i="9"/>
  <c r="GC16" i="9"/>
  <c r="GB16" i="9"/>
  <c r="FY16" i="9"/>
  <c r="FX16" i="9"/>
  <c r="FU16" i="9"/>
  <c r="FT16" i="9"/>
  <c r="FM16" i="9"/>
  <c r="EY16" i="9"/>
  <c r="EW16" i="9"/>
  <c r="EV16" i="9"/>
  <c r="ES16" i="9"/>
  <c r="ER16" i="9"/>
  <c r="EX16" i="9" s="1"/>
  <c r="EZ16" i="9" s="1"/>
  <c r="EO16" i="9"/>
  <c r="EN16" i="9"/>
  <c r="EI16" i="9"/>
  <c r="EH16" i="9"/>
  <c r="EG16" i="9"/>
  <c r="EF16" i="9"/>
  <c r="FL16" i="9" s="1"/>
  <c r="EC16" i="9"/>
  <c r="FI16" i="9" s="1"/>
  <c r="EB16" i="9"/>
  <c r="FH16" i="9" s="1"/>
  <c r="DY16" i="9"/>
  <c r="FE16" i="9" s="1"/>
  <c r="FO16" i="9" s="1"/>
  <c r="FQ16" i="9" s="1"/>
  <c r="DX16" i="9"/>
  <c r="FD16" i="9" s="1"/>
  <c r="CV16" i="9"/>
  <c r="CO16" i="9"/>
  <c r="CN16" i="9"/>
  <c r="CK16" i="9"/>
  <c r="CJ16" i="9"/>
  <c r="CG16" i="9"/>
  <c r="CF16" i="9"/>
  <c r="CA16" i="9"/>
  <c r="DK16" i="9" s="1"/>
  <c r="BZ16" i="9"/>
  <c r="CP16" i="9" s="1"/>
  <c r="BY16" i="9"/>
  <c r="DE16" i="9" s="1"/>
  <c r="BX16" i="9"/>
  <c r="DD16" i="9" s="1"/>
  <c r="BU16" i="9"/>
  <c r="DA16" i="9" s="1"/>
  <c r="DG16" i="9" s="1"/>
  <c r="CC16" i="9" s="1"/>
  <c r="DI16" i="9" s="1"/>
  <c r="BT16" i="9"/>
  <c r="CZ16" i="9" s="1"/>
  <c r="DF16" i="9" s="1"/>
  <c r="CB16" i="9" s="1"/>
  <c r="DH16" i="9" s="1"/>
  <c r="BQ16" i="9"/>
  <c r="CW16" i="9" s="1"/>
  <c r="BP16" i="9"/>
  <c r="BA16" i="9"/>
  <c r="AS16" i="9"/>
  <c r="AR16" i="9"/>
  <c r="AO16" i="9"/>
  <c r="GQ16" i="9" s="1"/>
  <c r="AN16" i="9"/>
  <c r="GP16" i="9" s="1"/>
  <c r="GX16" i="9" s="1"/>
  <c r="AK16" i="9"/>
  <c r="AJ16" i="9"/>
  <c r="AE16" i="9"/>
  <c r="AD16" i="9"/>
  <c r="AC16" i="9"/>
  <c r="HE16" i="9" s="1"/>
  <c r="HI16" i="9" s="1"/>
  <c r="AB16" i="9"/>
  <c r="HD16" i="9" s="1"/>
  <c r="HH16" i="9" s="1"/>
  <c r="Y16" i="9"/>
  <c r="X16" i="9"/>
  <c r="U16" i="9"/>
  <c r="T16" i="9"/>
  <c r="AZ16" i="9" s="1"/>
  <c r="O16" i="9"/>
  <c r="N16" i="9"/>
  <c r="K16" i="9"/>
  <c r="J16" i="9"/>
  <c r="HH15" i="9"/>
  <c r="HF15" i="9"/>
  <c r="HD15" i="9"/>
  <c r="HC15" i="9"/>
  <c r="HG15" i="9" s="1"/>
  <c r="HB15" i="9"/>
  <c r="GP15" i="9"/>
  <c r="GM15" i="9"/>
  <c r="GQ15" i="9" s="1"/>
  <c r="GL15" i="9"/>
  <c r="GT15" i="9" s="1"/>
  <c r="GE15" i="9"/>
  <c r="GD15" i="9"/>
  <c r="GC15" i="9"/>
  <c r="GB15" i="9"/>
  <c r="FY15" i="9"/>
  <c r="FX15" i="9"/>
  <c r="FU15" i="9"/>
  <c r="FT15" i="9"/>
  <c r="FL15" i="9"/>
  <c r="EW15" i="9"/>
  <c r="EV15" i="9"/>
  <c r="ES15" i="9"/>
  <c r="ER15" i="9"/>
  <c r="EO15" i="9"/>
  <c r="EN15" i="9"/>
  <c r="EI15" i="9"/>
  <c r="EH15" i="9"/>
  <c r="EG15" i="9"/>
  <c r="FM15" i="9" s="1"/>
  <c r="EF15" i="9"/>
  <c r="EC15" i="9"/>
  <c r="FI15" i="9" s="1"/>
  <c r="EB15" i="9"/>
  <c r="FH15" i="9" s="1"/>
  <c r="FN15" i="9" s="1"/>
  <c r="EJ15" i="9" s="1"/>
  <c r="DY15" i="9"/>
  <c r="FE15" i="9" s="1"/>
  <c r="DX15" i="9"/>
  <c r="FD15" i="9" s="1"/>
  <c r="DE15" i="9"/>
  <c r="DD15" i="9"/>
  <c r="CV15" i="9"/>
  <c r="DF15" i="9" s="1"/>
  <c r="CB15" i="9" s="1"/>
  <c r="DH15" i="9" s="1"/>
  <c r="CO15" i="9"/>
  <c r="CN15" i="9"/>
  <c r="CK15" i="9"/>
  <c r="CQ15" i="9" s="1"/>
  <c r="CJ15" i="9"/>
  <c r="CG15" i="9"/>
  <c r="CF15" i="9"/>
  <c r="CP15" i="9" s="1"/>
  <c r="CR15" i="9" s="1"/>
  <c r="CA15" i="9"/>
  <c r="BZ15" i="9"/>
  <c r="BY15" i="9"/>
  <c r="HE15" i="9" s="1"/>
  <c r="HI15" i="9" s="1"/>
  <c r="BX15" i="9"/>
  <c r="BU15" i="9"/>
  <c r="DA15" i="9" s="1"/>
  <c r="BT15" i="9"/>
  <c r="CZ15" i="9" s="1"/>
  <c r="BQ15" i="9"/>
  <c r="CW15" i="9" s="1"/>
  <c r="DG15" i="9" s="1"/>
  <c r="CC15" i="9" s="1"/>
  <c r="DI15" i="9" s="1"/>
  <c r="BP15" i="9"/>
  <c r="BH15" i="9"/>
  <c r="AS15" i="9"/>
  <c r="AR15" i="9"/>
  <c r="AO15" i="9"/>
  <c r="AN15" i="9"/>
  <c r="AK15" i="9"/>
  <c r="AJ15" i="9"/>
  <c r="GH15" i="9" s="1"/>
  <c r="GX15" i="9" s="1"/>
  <c r="AE15" i="9"/>
  <c r="AD15" i="9"/>
  <c r="DJ15" i="9" s="1"/>
  <c r="AC15" i="9"/>
  <c r="BI15" i="9" s="1"/>
  <c r="AB15" i="9"/>
  <c r="Y15" i="9"/>
  <c r="GO15" i="9" s="1"/>
  <c r="X15" i="9"/>
  <c r="GN15" i="9" s="1"/>
  <c r="U15" i="9"/>
  <c r="BA15" i="9" s="1"/>
  <c r="T15" i="9"/>
  <c r="AZ15" i="9" s="1"/>
  <c r="O15" i="9"/>
  <c r="N15" i="9"/>
  <c r="K15" i="9"/>
  <c r="J15" i="9"/>
  <c r="HG14" i="9"/>
  <c r="HF14" i="9"/>
  <c r="HC14" i="9"/>
  <c r="HB14" i="9"/>
  <c r="GT14" i="9"/>
  <c r="GX14" i="9" s="1"/>
  <c r="GM14" i="9"/>
  <c r="GU14" i="9" s="1"/>
  <c r="GL14" i="9"/>
  <c r="GP14" i="9" s="1"/>
  <c r="GF14" i="9"/>
  <c r="GE14" i="9"/>
  <c r="GI14" i="9" s="1"/>
  <c r="GD14" i="9"/>
  <c r="GC14" i="9"/>
  <c r="GB14" i="9"/>
  <c r="FY14" i="9"/>
  <c r="FX14" i="9"/>
  <c r="FU14" i="9"/>
  <c r="FT14" i="9"/>
  <c r="FL14" i="9"/>
  <c r="FH14" i="9"/>
  <c r="EW14" i="9"/>
  <c r="EV14" i="9"/>
  <c r="ES14" i="9"/>
  <c r="EY14" i="9" s="1"/>
  <c r="ER14" i="9"/>
  <c r="EX14" i="9" s="1"/>
  <c r="EO14" i="9"/>
  <c r="EN14" i="9"/>
  <c r="EI14" i="9"/>
  <c r="EH14" i="9"/>
  <c r="EG14" i="9"/>
  <c r="FM14" i="9" s="1"/>
  <c r="EF14" i="9"/>
  <c r="HD14" i="9" s="1"/>
  <c r="HH14" i="9" s="1"/>
  <c r="EC14" i="9"/>
  <c r="FI14" i="9" s="1"/>
  <c r="EB14" i="9"/>
  <c r="DY14" i="9"/>
  <c r="FE14" i="9" s="1"/>
  <c r="FO14" i="9" s="1"/>
  <c r="DX14" i="9"/>
  <c r="FD14" i="9" s="1"/>
  <c r="FN14" i="9" s="1"/>
  <c r="EJ14" i="9" s="1"/>
  <c r="CZ14" i="9"/>
  <c r="DF14" i="9" s="1"/>
  <c r="CB14" i="9" s="1"/>
  <c r="DH14" i="9" s="1"/>
  <c r="CV14" i="9"/>
  <c r="CO14" i="9"/>
  <c r="CN14" i="9"/>
  <c r="CK14" i="9"/>
  <c r="CJ14" i="9"/>
  <c r="CP14" i="9" s="1"/>
  <c r="CG14" i="9"/>
  <c r="CF14" i="9"/>
  <c r="CA14" i="9"/>
  <c r="CQ14" i="9" s="1"/>
  <c r="BZ14" i="9"/>
  <c r="BY14" i="9"/>
  <c r="DE14" i="9" s="1"/>
  <c r="BX14" i="9"/>
  <c r="DD14" i="9" s="1"/>
  <c r="BU14" i="9"/>
  <c r="DA14" i="9" s="1"/>
  <c r="DG14" i="9" s="1"/>
  <c r="CC14" i="9" s="1"/>
  <c r="DI14" i="9" s="1"/>
  <c r="BT14" i="9"/>
  <c r="BQ14" i="9"/>
  <c r="CW14" i="9" s="1"/>
  <c r="BP14" i="9"/>
  <c r="BH14" i="9"/>
  <c r="AZ14" i="9"/>
  <c r="AU14" i="9"/>
  <c r="AS14" i="9"/>
  <c r="AR14" i="9"/>
  <c r="AO14" i="9"/>
  <c r="AN14" i="9"/>
  <c r="AK14" i="9"/>
  <c r="AJ14" i="9"/>
  <c r="GH14" i="9" s="1"/>
  <c r="AE14" i="9"/>
  <c r="AD14" i="9"/>
  <c r="AT14" i="9" s="1"/>
  <c r="AC14" i="9"/>
  <c r="AB14" i="9"/>
  <c r="Y14" i="9"/>
  <c r="X14" i="9"/>
  <c r="P14" i="9" s="1"/>
  <c r="U14" i="9"/>
  <c r="T14" i="9"/>
  <c r="O14" i="9"/>
  <c r="N14" i="9"/>
  <c r="K14" i="9"/>
  <c r="J14" i="9"/>
  <c r="HF13" i="9"/>
  <c r="HC13" i="9"/>
  <c r="HG13" i="9" s="1"/>
  <c r="HB13" i="9"/>
  <c r="GN13" i="9"/>
  <c r="GV13" i="9" s="1"/>
  <c r="GM13" i="9"/>
  <c r="GU13" i="9" s="1"/>
  <c r="GL13" i="9"/>
  <c r="GP13" i="9" s="1"/>
  <c r="GE13" i="9"/>
  <c r="GD13" i="9"/>
  <c r="GT13" i="9" s="1"/>
  <c r="GC13" i="9"/>
  <c r="GB13" i="9"/>
  <c r="FY13" i="9"/>
  <c r="FX13" i="9"/>
  <c r="FU13" i="9"/>
  <c r="FT13" i="9"/>
  <c r="FI13" i="9"/>
  <c r="FO13" i="9" s="1"/>
  <c r="EK13" i="9" s="1"/>
  <c r="FH13" i="9"/>
  <c r="EZ13" i="9"/>
  <c r="EX13" i="9"/>
  <c r="EW13" i="9"/>
  <c r="EV13" i="9"/>
  <c r="ES13" i="9"/>
  <c r="ER13" i="9"/>
  <c r="EO13" i="9"/>
  <c r="EN13" i="9"/>
  <c r="EI13" i="9"/>
  <c r="EH13" i="9"/>
  <c r="EG13" i="9"/>
  <c r="FM13" i="9" s="1"/>
  <c r="EF13" i="9"/>
  <c r="FL13" i="9" s="1"/>
  <c r="EC13" i="9"/>
  <c r="EB13" i="9"/>
  <c r="DY13" i="9"/>
  <c r="FE13" i="9" s="1"/>
  <c r="DX13" i="9"/>
  <c r="FD13" i="9" s="1"/>
  <c r="FN13" i="9" s="1"/>
  <c r="DE13" i="9"/>
  <c r="CZ13" i="9"/>
  <c r="CW13" i="9"/>
  <c r="DG13" i="9" s="1"/>
  <c r="CC13" i="9" s="1"/>
  <c r="DI13" i="9" s="1"/>
  <c r="CQ13" i="9"/>
  <c r="CO13" i="9"/>
  <c r="CN13" i="9"/>
  <c r="CK13" i="9"/>
  <c r="CJ13" i="9"/>
  <c r="CP13" i="9" s="1"/>
  <c r="CR13" i="9" s="1"/>
  <c r="CG13" i="9"/>
  <c r="CF13" i="9"/>
  <c r="CA13" i="9"/>
  <c r="CS13" i="9" s="1"/>
  <c r="BZ13" i="9"/>
  <c r="BY13" i="9"/>
  <c r="BX13" i="9"/>
  <c r="DD13" i="9" s="1"/>
  <c r="BU13" i="9"/>
  <c r="DA13" i="9" s="1"/>
  <c r="BT13" i="9"/>
  <c r="BQ13" i="9"/>
  <c r="BP13" i="9"/>
  <c r="CV13" i="9" s="1"/>
  <c r="DF13" i="9" s="1"/>
  <c r="CB13" i="9" s="1"/>
  <c r="DH13" i="9" s="1"/>
  <c r="BH13" i="9"/>
  <c r="AZ13" i="9"/>
  <c r="AS13" i="9"/>
  <c r="AR13" i="9"/>
  <c r="AO13" i="9"/>
  <c r="AN13" i="9"/>
  <c r="AK13" i="9"/>
  <c r="AJ13" i="9"/>
  <c r="AE13" i="9"/>
  <c r="DK13" i="9" s="1"/>
  <c r="AD13" i="9"/>
  <c r="AT13" i="9" s="1"/>
  <c r="AC13" i="9"/>
  <c r="BI13" i="9" s="1"/>
  <c r="AB13" i="9"/>
  <c r="HD13" i="9" s="1"/>
  <c r="HH13" i="9" s="1"/>
  <c r="Y13" i="9"/>
  <c r="GO13" i="9" s="1"/>
  <c r="X13" i="9"/>
  <c r="BD13" i="9" s="1"/>
  <c r="U13" i="9"/>
  <c r="BA13" i="9" s="1"/>
  <c r="T13" i="9"/>
  <c r="GF13" i="9" s="1"/>
  <c r="Q13" i="9"/>
  <c r="O13" i="9"/>
  <c r="N13" i="9"/>
  <c r="K13" i="9"/>
  <c r="J13" i="9"/>
  <c r="HC12" i="9"/>
  <c r="HG12" i="9" s="1"/>
  <c r="HB12" i="9"/>
  <c r="HF12" i="9" s="1"/>
  <c r="GM12" i="9"/>
  <c r="GU12" i="9" s="1"/>
  <c r="GL12" i="9"/>
  <c r="GT12" i="9" s="1"/>
  <c r="GE12" i="9"/>
  <c r="GI12" i="9" s="1"/>
  <c r="GD12" i="9"/>
  <c r="GH12" i="9" s="1"/>
  <c r="GC12" i="9"/>
  <c r="GB12" i="9"/>
  <c r="FY12" i="9"/>
  <c r="FX12" i="9"/>
  <c r="FU12" i="9"/>
  <c r="FT12" i="9"/>
  <c r="FE12" i="9"/>
  <c r="FO12" i="9" s="1"/>
  <c r="EW12" i="9"/>
  <c r="EV12" i="9"/>
  <c r="ES12" i="9"/>
  <c r="EY12" i="9" s="1"/>
  <c r="ER12" i="9"/>
  <c r="EX12" i="9" s="1"/>
  <c r="EZ12" i="9" s="1"/>
  <c r="EO12" i="9"/>
  <c r="EN12" i="9"/>
  <c r="EI12" i="9"/>
  <c r="FA12" i="9" s="1"/>
  <c r="EH12" i="9"/>
  <c r="EG12" i="9"/>
  <c r="FM12" i="9" s="1"/>
  <c r="EF12" i="9"/>
  <c r="FL12" i="9" s="1"/>
  <c r="EC12" i="9"/>
  <c r="FI12" i="9" s="1"/>
  <c r="EB12" i="9"/>
  <c r="FH12" i="9" s="1"/>
  <c r="DY12" i="9"/>
  <c r="DX12" i="9"/>
  <c r="FD12" i="9" s="1"/>
  <c r="DA12" i="9"/>
  <c r="CV12" i="9"/>
  <c r="CO12" i="9"/>
  <c r="CN12" i="9"/>
  <c r="CK12" i="9"/>
  <c r="CJ12" i="9"/>
  <c r="CG12" i="9"/>
  <c r="CF12" i="9"/>
  <c r="CA12" i="9"/>
  <c r="CQ12" i="9" s="1"/>
  <c r="BZ12" i="9"/>
  <c r="CP12" i="9" s="1"/>
  <c r="BY12" i="9"/>
  <c r="DE12" i="9" s="1"/>
  <c r="BX12" i="9"/>
  <c r="DD12" i="9" s="1"/>
  <c r="BU12" i="9"/>
  <c r="BT12" i="9"/>
  <c r="CZ12" i="9" s="1"/>
  <c r="DF12" i="9" s="1"/>
  <c r="CB12" i="9" s="1"/>
  <c r="DH12" i="9" s="1"/>
  <c r="BQ12" i="9"/>
  <c r="CW12" i="9" s="1"/>
  <c r="DG12" i="9" s="1"/>
  <c r="CC12" i="9" s="1"/>
  <c r="DI12" i="9" s="1"/>
  <c r="BP12" i="9"/>
  <c r="BA12" i="9"/>
  <c r="AS12" i="9"/>
  <c r="AR12" i="9"/>
  <c r="AO12" i="9"/>
  <c r="AU12" i="9" s="1"/>
  <c r="AN12" i="9"/>
  <c r="AT12" i="9" s="1"/>
  <c r="AV12" i="9" s="1"/>
  <c r="AK12" i="9"/>
  <c r="AJ12" i="9"/>
  <c r="AE12" i="9"/>
  <c r="AW12" i="9" s="1"/>
  <c r="AD12" i="9"/>
  <c r="AC12" i="9"/>
  <c r="HE12" i="9" s="1"/>
  <c r="HI12" i="9" s="1"/>
  <c r="AB12" i="9"/>
  <c r="HD12" i="9" s="1"/>
  <c r="HH12" i="9" s="1"/>
  <c r="Y12" i="9"/>
  <c r="GO12" i="9" s="1"/>
  <c r="X12" i="9"/>
  <c r="GN12" i="9" s="1"/>
  <c r="U12" i="9"/>
  <c r="GG12" i="9" s="1"/>
  <c r="GK12" i="9" s="1"/>
  <c r="T12" i="9"/>
  <c r="GF12" i="9" s="1"/>
  <c r="O12" i="9"/>
  <c r="N12" i="9"/>
  <c r="K12" i="9"/>
  <c r="J12" i="9"/>
  <c r="HF11" i="9"/>
  <c r="HC11" i="9"/>
  <c r="HG11" i="9" s="1"/>
  <c r="HB11" i="9"/>
  <c r="GM11" i="9"/>
  <c r="GU11" i="9" s="1"/>
  <c r="GL11" i="9"/>
  <c r="GT11" i="9" s="1"/>
  <c r="GE11" i="9"/>
  <c r="GI11" i="9" s="1"/>
  <c r="GD11" i="9"/>
  <c r="GC11" i="9"/>
  <c r="GB11" i="9"/>
  <c r="FY11" i="9"/>
  <c r="FX11" i="9"/>
  <c r="FU11" i="9"/>
  <c r="FT11" i="9"/>
  <c r="FL11" i="9"/>
  <c r="EW11" i="9"/>
  <c r="EV11" i="9"/>
  <c r="ES11" i="9"/>
  <c r="ER11" i="9"/>
  <c r="EO11" i="9"/>
  <c r="EN11" i="9"/>
  <c r="EI11" i="9"/>
  <c r="EH11" i="9"/>
  <c r="EG11" i="9"/>
  <c r="FM11" i="9" s="1"/>
  <c r="EF11" i="9"/>
  <c r="EC11" i="9"/>
  <c r="FI11" i="9" s="1"/>
  <c r="EB11" i="9"/>
  <c r="FH11" i="9" s="1"/>
  <c r="DY11" i="9"/>
  <c r="FE11" i="9" s="1"/>
  <c r="FO11" i="9" s="1"/>
  <c r="EK11" i="9" s="1"/>
  <c r="DX11" i="9"/>
  <c r="FD11" i="9" s="1"/>
  <c r="CW11" i="9"/>
  <c r="CO11" i="9"/>
  <c r="CN11" i="9"/>
  <c r="CK11" i="9"/>
  <c r="CQ11" i="9" s="1"/>
  <c r="CJ11" i="9"/>
  <c r="CP11" i="9" s="1"/>
  <c r="CR11" i="9" s="1"/>
  <c r="CG11" i="9"/>
  <c r="CF11" i="9"/>
  <c r="CA11" i="9"/>
  <c r="CS11" i="9" s="1"/>
  <c r="BZ11" i="9"/>
  <c r="BY11" i="9"/>
  <c r="DE11" i="9" s="1"/>
  <c r="BX11" i="9"/>
  <c r="HD11" i="9" s="1"/>
  <c r="HH11" i="9" s="1"/>
  <c r="BU11" i="9"/>
  <c r="DA11" i="9" s="1"/>
  <c r="BT11" i="9"/>
  <c r="CZ11" i="9" s="1"/>
  <c r="BQ11" i="9"/>
  <c r="GG11" i="9" s="1"/>
  <c r="BP11" i="9"/>
  <c r="CV11" i="9" s="1"/>
  <c r="AS11" i="9"/>
  <c r="AR11" i="9"/>
  <c r="AO11" i="9"/>
  <c r="AN11" i="9"/>
  <c r="GP11" i="9" s="1"/>
  <c r="AK11" i="9"/>
  <c r="AJ11" i="9"/>
  <c r="GH11" i="9" s="1"/>
  <c r="AE11" i="9"/>
  <c r="DK11" i="9" s="1"/>
  <c r="AD11" i="9"/>
  <c r="DJ11" i="9" s="1"/>
  <c r="AC11" i="9"/>
  <c r="BI11" i="9" s="1"/>
  <c r="AB11" i="9"/>
  <c r="BH11" i="9" s="1"/>
  <c r="Y11" i="9"/>
  <c r="GO11" i="9" s="1"/>
  <c r="X11" i="9"/>
  <c r="GN11" i="9" s="1"/>
  <c r="U11" i="9"/>
  <c r="BA11" i="9" s="1"/>
  <c r="T11" i="9"/>
  <c r="AZ11" i="9" s="1"/>
  <c r="P11" i="9"/>
  <c r="O11" i="9"/>
  <c r="N11" i="9"/>
  <c r="K11" i="9"/>
  <c r="J11" i="9"/>
  <c r="HG10" i="9"/>
  <c r="HC10" i="9"/>
  <c r="HB10" i="9"/>
  <c r="HF10" i="9" s="1"/>
  <c r="GQ10" i="9"/>
  <c r="GM10" i="9"/>
  <c r="GU10" i="9" s="1"/>
  <c r="GL10" i="9"/>
  <c r="GP10" i="9" s="1"/>
  <c r="GE10" i="9"/>
  <c r="GD10" i="9"/>
  <c r="GH10" i="9" s="1"/>
  <c r="GC10" i="9"/>
  <c r="GB10" i="9"/>
  <c r="FY10" i="9"/>
  <c r="FX10" i="9"/>
  <c r="FU10" i="9"/>
  <c r="FT10" i="9"/>
  <c r="FM10" i="9"/>
  <c r="FD10" i="9"/>
  <c r="EY10" i="9"/>
  <c r="EW10" i="9"/>
  <c r="EV10" i="9"/>
  <c r="ES10" i="9"/>
  <c r="ER10" i="9"/>
  <c r="EX10" i="9" s="1"/>
  <c r="EO10" i="9"/>
  <c r="EN10" i="9"/>
  <c r="EI10" i="9"/>
  <c r="FA10" i="9" s="1"/>
  <c r="EH10" i="9"/>
  <c r="EZ10" i="9" s="1"/>
  <c r="EG10" i="9"/>
  <c r="EF10" i="9"/>
  <c r="FL10" i="9" s="1"/>
  <c r="EC10" i="9"/>
  <c r="FI10" i="9" s="1"/>
  <c r="EB10" i="9"/>
  <c r="FH10" i="9" s="1"/>
  <c r="DY10" i="9"/>
  <c r="FE10" i="9" s="1"/>
  <c r="DX10" i="9"/>
  <c r="CZ10" i="9"/>
  <c r="CO10" i="9"/>
  <c r="CN10" i="9"/>
  <c r="CK10" i="9"/>
  <c r="CJ10" i="9"/>
  <c r="CG10" i="9"/>
  <c r="GI10" i="9" s="1"/>
  <c r="CF10" i="9"/>
  <c r="CA10" i="9"/>
  <c r="DK10" i="9" s="1"/>
  <c r="BZ10" i="9"/>
  <c r="BY10" i="9"/>
  <c r="DE10" i="9" s="1"/>
  <c r="BX10" i="9"/>
  <c r="DD10" i="9" s="1"/>
  <c r="BU10" i="9"/>
  <c r="DA10" i="9" s="1"/>
  <c r="BT10" i="9"/>
  <c r="BQ10" i="9"/>
  <c r="CW10" i="9" s="1"/>
  <c r="DG10" i="9" s="1"/>
  <c r="CC10" i="9" s="1"/>
  <c r="DI10" i="9" s="1"/>
  <c r="BP10" i="9"/>
  <c r="CV10" i="9" s="1"/>
  <c r="DF10" i="9" s="1"/>
  <c r="CB10" i="9" s="1"/>
  <c r="DH10" i="9" s="1"/>
  <c r="BI10" i="9"/>
  <c r="AZ10" i="9"/>
  <c r="AU10" i="9"/>
  <c r="AS10" i="9"/>
  <c r="AR10" i="9"/>
  <c r="AO10" i="9"/>
  <c r="AN10" i="9"/>
  <c r="AT10" i="9" s="1"/>
  <c r="AK10" i="9"/>
  <c r="AJ10" i="9"/>
  <c r="AE10" i="9"/>
  <c r="AW10" i="9" s="1"/>
  <c r="AD10" i="9"/>
  <c r="AC10" i="9"/>
  <c r="HE10" i="9" s="1"/>
  <c r="HI10" i="9" s="1"/>
  <c r="AB10" i="9"/>
  <c r="BH10" i="9" s="1"/>
  <c r="Y10" i="9"/>
  <c r="GO10" i="9" s="1"/>
  <c r="X10" i="9"/>
  <c r="GN10" i="9" s="1"/>
  <c r="U10" i="9"/>
  <c r="GG10" i="9" s="1"/>
  <c r="T10" i="9"/>
  <c r="GF10" i="9" s="1"/>
  <c r="O10" i="9"/>
  <c r="N10" i="9"/>
  <c r="K10" i="9"/>
  <c r="J10" i="9"/>
  <c r="HE9" i="9"/>
  <c r="HI9" i="9" s="1"/>
  <c r="HC9" i="9"/>
  <c r="HG9" i="9" s="1"/>
  <c r="HB9" i="9"/>
  <c r="HF9" i="9" s="1"/>
  <c r="GO9" i="9"/>
  <c r="GM9" i="9"/>
  <c r="GQ9" i="9" s="1"/>
  <c r="GL9" i="9"/>
  <c r="GP9" i="9" s="1"/>
  <c r="GE9" i="9"/>
  <c r="GI9" i="9" s="1"/>
  <c r="GD9" i="9"/>
  <c r="GH9" i="9" s="1"/>
  <c r="GC9" i="9"/>
  <c r="GB9" i="9"/>
  <c r="FY9" i="9"/>
  <c r="FX9" i="9"/>
  <c r="FU9" i="9"/>
  <c r="FT9" i="9"/>
  <c r="FI9" i="9"/>
  <c r="EW9" i="9"/>
  <c r="EV9" i="9"/>
  <c r="ES9" i="9"/>
  <c r="ER9" i="9"/>
  <c r="EO9" i="9"/>
  <c r="EN9" i="9"/>
  <c r="EI9" i="9"/>
  <c r="EY9" i="9" s="1"/>
  <c r="EH9" i="9"/>
  <c r="EX9" i="9" s="1"/>
  <c r="EZ9" i="9" s="1"/>
  <c r="EG9" i="9"/>
  <c r="FM9" i="9" s="1"/>
  <c r="EF9" i="9"/>
  <c r="FL9" i="9" s="1"/>
  <c r="EC9" i="9"/>
  <c r="EB9" i="9"/>
  <c r="FH9" i="9" s="1"/>
  <c r="DY9" i="9"/>
  <c r="FE9" i="9" s="1"/>
  <c r="FO9" i="9" s="1"/>
  <c r="EK9" i="9" s="1"/>
  <c r="DX9" i="9"/>
  <c r="FD9" i="9" s="1"/>
  <c r="DE9" i="9"/>
  <c r="CV9" i="9"/>
  <c r="CQ9" i="9"/>
  <c r="CO9" i="9"/>
  <c r="CN9" i="9"/>
  <c r="CK9" i="9"/>
  <c r="CJ9" i="9"/>
  <c r="CP9" i="9" s="1"/>
  <c r="CG9" i="9"/>
  <c r="CF9" i="9"/>
  <c r="CA9" i="9"/>
  <c r="CS9" i="9" s="1"/>
  <c r="BZ9" i="9"/>
  <c r="BY9" i="9"/>
  <c r="BX9" i="9"/>
  <c r="HD9" i="9" s="1"/>
  <c r="HH9" i="9" s="1"/>
  <c r="BU9" i="9"/>
  <c r="DA9" i="9" s="1"/>
  <c r="BT9" i="9"/>
  <c r="CZ9" i="9" s="1"/>
  <c r="BQ9" i="9"/>
  <c r="GG9" i="9" s="1"/>
  <c r="BP9" i="9"/>
  <c r="GF9" i="9" s="1"/>
  <c r="GJ9" i="9" s="1"/>
  <c r="BE9" i="9"/>
  <c r="AS9" i="9"/>
  <c r="AR9" i="9"/>
  <c r="AO9" i="9"/>
  <c r="AN9" i="9"/>
  <c r="AK9" i="9"/>
  <c r="AJ9" i="9"/>
  <c r="AE9" i="9"/>
  <c r="AU9" i="9" s="1"/>
  <c r="AD9" i="9"/>
  <c r="AT9" i="9" s="1"/>
  <c r="AV9" i="9" s="1"/>
  <c r="AC9" i="9"/>
  <c r="BI9" i="9" s="1"/>
  <c r="AB9" i="9"/>
  <c r="BH9" i="9" s="1"/>
  <c r="Y9" i="9"/>
  <c r="X9" i="9"/>
  <c r="GN9" i="9" s="1"/>
  <c r="U9" i="9"/>
  <c r="BA9" i="9" s="1"/>
  <c r="BK9" i="9" s="1"/>
  <c r="AG9" i="9" s="1"/>
  <c r="T9" i="9"/>
  <c r="AZ9" i="9" s="1"/>
  <c r="Q9" i="9"/>
  <c r="O9" i="9"/>
  <c r="N9" i="9"/>
  <c r="K9" i="9"/>
  <c r="J9" i="9"/>
  <c r="HF1" i="9"/>
  <c r="HC1" i="9"/>
  <c r="HG1" i="9" s="1"/>
  <c r="HB1" i="9"/>
  <c r="GP1" i="9"/>
  <c r="GM1" i="9"/>
  <c r="GQ1" i="9" s="1"/>
  <c r="GL1" i="9"/>
  <c r="GT1" i="9" s="1"/>
  <c r="GX1" i="9" s="1"/>
  <c r="GH1" i="9"/>
  <c r="GE1" i="9"/>
  <c r="GU1" i="9" s="1"/>
  <c r="GY1" i="9" s="1"/>
  <c r="GD1" i="9"/>
  <c r="GC1" i="9"/>
  <c r="GB1" i="9"/>
  <c r="FY1" i="9"/>
  <c r="FX1" i="9"/>
  <c r="FU1" i="9"/>
  <c r="FT1" i="9"/>
  <c r="FQ1" i="9"/>
  <c r="FP1" i="9"/>
  <c r="FL1" i="9"/>
  <c r="FE1" i="9"/>
  <c r="EY1" i="9"/>
  <c r="EX1" i="9"/>
  <c r="EW1" i="9"/>
  <c r="EV1" i="9"/>
  <c r="ES1" i="9"/>
  <c r="ER1" i="9"/>
  <c r="EO1" i="9"/>
  <c r="EN1" i="9"/>
  <c r="EI1" i="9"/>
  <c r="FA1" i="9" s="1"/>
  <c r="EH1" i="9"/>
  <c r="EZ1" i="9" s="1"/>
  <c r="EG1" i="9"/>
  <c r="FM1" i="9" s="1"/>
  <c r="EF1" i="9"/>
  <c r="EC1" i="9"/>
  <c r="FI1" i="9" s="1"/>
  <c r="EB1" i="9"/>
  <c r="FH1" i="9" s="1"/>
  <c r="DY1" i="9"/>
  <c r="DX1" i="9"/>
  <c r="FD1" i="9" s="1"/>
  <c r="FN1" i="9" s="1"/>
  <c r="EJ1" i="9" s="1"/>
  <c r="DA1" i="9"/>
  <c r="CR1" i="9"/>
  <c r="CO1" i="9"/>
  <c r="CN1" i="9"/>
  <c r="CK1" i="9"/>
  <c r="CJ1" i="9"/>
  <c r="CG1" i="9"/>
  <c r="CF1" i="9"/>
  <c r="CA1" i="9"/>
  <c r="CQ1" i="9" s="1"/>
  <c r="BZ1" i="9"/>
  <c r="CP1" i="9" s="1"/>
  <c r="BY1" i="9"/>
  <c r="DE1" i="9" s="1"/>
  <c r="BX1" i="9"/>
  <c r="DD1" i="9" s="1"/>
  <c r="BU1" i="9"/>
  <c r="BT1" i="9"/>
  <c r="CZ1" i="9" s="1"/>
  <c r="BQ1" i="9"/>
  <c r="CW1" i="9" s="1"/>
  <c r="DG1" i="9" s="1"/>
  <c r="CC1" i="9" s="1"/>
  <c r="DI1" i="9" s="1"/>
  <c r="BP1" i="9"/>
  <c r="CV1" i="9" s="1"/>
  <c r="DF1" i="9" s="1"/>
  <c r="CB1" i="9" s="1"/>
  <c r="DH1" i="9" s="1"/>
  <c r="BH1" i="9"/>
  <c r="BA1" i="9"/>
  <c r="AV1" i="9"/>
  <c r="AU1" i="9"/>
  <c r="AT1" i="9"/>
  <c r="AS1" i="9"/>
  <c r="AR1" i="9"/>
  <c r="AO1" i="9"/>
  <c r="AN1" i="9"/>
  <c r="AK1" i="9"/>
  <c r="AJ1" i="9"/>
  <c r="AE1" i="9"/>
  <c r="AW1" i="9" s="1"/>
  <c r="AD1" i="9"/>
  <c r="AC1" i="9"/>
  <c r="HE1" i="9" s="1"/>
  <c r="HI1" i="9" s="1"/>
  <c r="AB1" i="9"/>
  <c r="HD1" i="9" s="1"/>
  <c r="HH1" i="9" s="1"/>
  <c r="Y1" i="9"/>
  <c r="GO1" i="9" s="1"/>
  <c r="X1" i="9"/>
  <c r="BD1" i="9" s="1"/>
  <c r="U1" i="9"/>
  <c r="GG1" i="9" s="1"/>
  <c r="GK1" i="9" s="1"/>
  <c r="T1" i="9"/>
  <c r="P1" i="9" s="1"/>
  <c r="O1" i="9"/>
  <c r="N1" i="9"/>
  <c r="K1" i="9"/>
  <c r="J1" i="9"/>
  <c r="GR11" i="9" l="1"/>
  <c r="GW1" i="9"/>
  <c r="HA1" i="9" s="1"/>
  <c r="GS1" i="9"/>
  <c r="BM9" i="9"/>
  <c r="GS9" i="9"/>
  <c r="GJ10" i="9"/>
  <c r="DG11" i="9"/>
  <c r="CC11" i="9" s="1"/>
  <c r="DI11" i="9" s="1"/>
  <c r="FQ11" i="9"/>
  <c r="GX11" i="9"/>
  <c r="FN12" i="9"/>
  <c r="GJ13" i="9"/>
  <c r="EK14" i="9"/>
  <c r="FQ14" i="9"/>
  <c r="GX19" i="9"/>
  <c r="FP22" i="9"/>
  <c r="AV10" i="9"/>
  <c r="GV9" i="9"/>
  <c r="FO10" i="9"/>
  <c r="FN11" i="9"/>
  <c r="EJ11" i="9" s="1"/>
  <c r="BK17" i="9"/>
  <c r="AG17" i="9" s="1"/>
  <c r="GV10" i="9"/>
  <c r="FP13" i="9"/>
  <c r="EJ13" i="9"/>
  <c r="GX18" i="9"/>
  <c r="BL23" i="9"/>
  <c r="FP24" i="9"/>
  <c r="EJ24" i="9"/>
  <c r="GW10" i="9"/>
  <c r="GK11" i="9"/>
  <c r="GV12" i="9"/>
  <c r="GS13" i="9"/>
  <c r="FN20" i="9"/>
  <c r="DF11" i="9"/>
  <c r="CB11" i="9" s="1"/>
  <c r="DH11" i="9" s="1"/>
  <c r="CR9" i="9"/>
  <c r="GW12" i="9"/>
  <c r="BK15" i="9"/>
  <c r="AG15" i="9" s="1"/>
  <c r="FO15" i="9"/>
  <c r="EK15" i="9" s="1"/>
  <c r="FN16" i="9"/>
  <c r="GY10" i="9"/>
  <c r="DF9" i="9"/>
  <c r="CB9" i="9" s="1"/>
  <c r="DH9" i="9" s="1"/>
  <c r="CR14" i="9"/>
  <c r="EJ17" i="9"/>
  <c r="FP17" i="9"/>
  <c r="BL19" i="9"/>
  <c r="EJ21" i="9"/>
  <c r="FP21" i="9"/>
  <c r="GX24" i="9"/>
  <c r="FQ12" i="9"/>
  <c r="EK12" i="9"/>
  <c r="BJ13" i="9"/>
  <c r="AF13" i="9" s="1"/>
  <c r="GZ13" i="9"/>
  <c r="DF19" i="9"/>
  <c r="CB19" i="9" s="1"/>
  <c r="DH19" i="9" s="1"/>
  <c r="GR23" i="9"/>
  <c r="FO1" i="9"/>
  <c r="EK1" i="9" s="1"/>
  <c r="BJ9" i="9"/>
  <c r="AF9" i="9" s="1"/>
  <c r="FN9" i="9"/>
  <c r="EJ9" i="9" s="1"/>
  <c r="FN10" i="9"/>
  <c r="GW11" i="9"/>
  <c r="FP11" i="9"/>
  <c r="GY16" i="9"/>
  <c r="GJ17" i="9"/>
  <c r="GR19" i="9"/>
  <c r="GJ21" i="9"/>
  <c r="GW9" i="9"/>
  <c r="DJ10" i="9"/>
  <c r="GT10" i="9"/>
  <c r="GX10" i="9" s="1"/>
  <c r="BD11" i="9"/>
  <c r="BJ11" i="9" s="1"/>
  <c r="AF11" i="9" s="1"/>
  <c r="DD11" i="9"/>
  <c r="GF11" i="9"/>
  <c r="GJ11" i="9" s="1"/>
  <c r="BH12" i="9"/>
  <c r="CR12" i="9"/>
  <c r="GP12" i="9"/>
  <c r="GX12" i="9" s="1"/>
  <c r="AV13" i="9"/>
  <c r="GH13" i="9"/>
  <c r="GX13" i="9" s="1"/>
  <c r="GR13" i="9"/>
  <c r="GG14" i="9"/>
  <c r="Q14" i="9"/>
  <c r="GG15" i="9"/>
  <c r="GK15" i="9" s="1"/>
  <c r="GO16" i="9"/>
  <c r="BD17" i="9"/>
  <c r="BJ17" i="9" s="1"/>
  <c r="AF17" i="9" s="1"/>
  <c r="GP17" i="9"/>
  <c r="GW18" i="9"/>
  <c r="BH18" i="9"/>
  <c r="DJ18" i="9"/>
  <c r="FO18" i="9"/>
  <c r="GQ18" i="9"/>
  <c r="FO19" i="9"/>
  <c r="EK19" i="9" s="1"/>
  <c r="GN20" i="9"/>
  <c r="BD20" i="9"/>
  <c r="BJ20" i="9" s="1"/>
  <c r="AF20" i="9" s="1"/>
  <c r="GH20" i="9"/>
  <c r="GX20" i="9" s="1"/>
  <c r="BD21" i="9"/>
  <c r="BJ21" i="9" s="1"/>
  <c r="AF21" i="9" s="1"/>
  <c r="GP21" i="9"/>
  <c r="GW22" i="9"/>
  <c r="BH22" i="9"/>
  <c r="DJ22" i="9"/>
  <c r="GQ22" i="9"/>
  <c r="GS23" i="9"/>
  <c r="GF24" i="9"/>
  <c r="P24" i="9"/>
  <c r="AZ24" i="9"/>
  <c r="BJ24" i="9" s="1"/>
  <c r="AF24" i="9" s="1"/>
  <c r="HE25" i="9"/>
  <c r="HI25" i="9" s="1"/>
  <c r="DE25" i="9"/>
  <c r="EZ26" i="9"/>
  <c r="EX26" i="9"/>
  <c r="FN26" i="9"/>
  <c r="EJ26" i="9" s="1"/>
  <c r="DG27" i="9"/>
  <c r="CC27" i="9" s="1"/>
  <c r="DI27" i="9" s="1"/>
  <c r="DL29" i="9"/>
  <c r="BL29" i="9"/>
  <c r="EZ29" i="9"/>
  <c r="EX29" i="9"/>
  <c r="DA30" i="9"/>
  <c r="DG30" i="9" s="1"/>
  <c r="CC30" i="9" s="1"/>
  <c r="DI30" i="9" s="1"/>
  <c r="Q30" i="9"/>
  <c r="GO30" i="9"/>
  <c r="EK31" i="9"/>
  <c r="GT35" i="9"/>
  <c r="GU43" i="9"/>
  <c r="FM47" i="9"/>
  <c r="Q47" i="9"/>
  <c r="GY49" i="9"/>
  <c r="EK50" i="9"/>
  <c r="FQ50" i="9"/>
  <c r="GY56" i="9"/>
  <c r="GY57" i="9"/>
  <c r="GY61" i="9"/>
  <c r="AW9" i="9"/>
  <c r="EK16" i="9"/>
  <c r="HE17" i="9"/>
  <c r="HI17" i="9" s="1"/>
  <c r="DE17" i="9"/>
  <c r="GN18" i="9"/>
  <c r="EK20" i="9"/>
  <c r="HE21" i="9"/>
  <c r="HI21" i="9" s="1"/>
  <c r="DE21" i="9"/>
  <c r="GN22" i="9"/>
  <c r="BA24" i="9"/>
  <c r="GG24" i="9"/>
  <c r="GK24" i="9" s="1"/>
  <c r="Q24" i="9"/>
  <c r="GN25" i="9"/>
  <c r="BD25" i="9"/>
  <c r="P25" i="9"/>
  <c r="CR25" i="9"/>
  <c r="CP25" i="9"/>
  <c r="DF25" i="9"/>
  <c r="CB25" i="9" s="1"/>
  <c r="DH25" i="9" s="1"/>
  <c r="GI25" i="9"/>
  <c r="FO26" i="9"/>
  <c r="CZ27" i="9"/>
  <c r="DF27" i="9" s="1"/>
  <c r="CB27" i="9" s="1"/>
  <c r="DH27" i="9" s="1"/>
  <c r="GN27" i="9"/>
  <c r="GK27" i="9"/>
  <c r="EY29" i="9"/>
  <c r="FA29" i="9" s="1"/>
  <c r="BL30" i="9"/>
  <c r="DL30" i="9"/>
  <c r="GR30" i="9"/>
  <c r="CQ36" i="9"/>
  <c r="CS36" i="9" s="1"/>
  <c r="DK36" i="9"/>
  <c r="BI37" i="9"/>
  <c r="HE37" i="9"/>
  <c r="HI37" i="9" s="1"/>
  <c r="Q37" i="9"/>
  <c r="EY51" i="9"/>
  <c r="FA51" i="9" s="1"/>
  <c r="FQ51" i="9"/>
  <c r="FO51" i="9"/>
  <c r="EK51" i="9" s="1"/>
  <c r="GO66" i="9"/>
  <c r="BE66" i="9"/>
  <c r="BK66" i="9" s="1"/>
  <c r="AG66" i="9" s="1"/>
  <c r="Q66" i="9"/>
  <c r="GY73" i="9"/>
  <c r="CW9" i="9"/>
  <c r="DG9" i="9" s="1"/>
  <c r="CC9" i="9" s="1"/>
  <c r="DI9" i="9" s="1"/>
  <c r="FA9" i="9"/>
  <c r="BA10" i="9"/>
  <c r="Q11" i="9"/>
  <c r="BE11" i="9"/>
  <c r="GS11" i="9" s="1"/>
  <c r="HE11" i="9"/>
  <c r="HI11" i="9" s="1"/>
  <c r="CS12" i="9"/>
  <c r="GQ12" i="9"/>
  <c r="GY12" i="9" s="1"/>
  <c r="DJ9" i="9"/>
  <c r="FP9" i="9"/>
  <c r="GT9" i="9"/>
  <c r="GX9" i="9" s="1"/>
  <c r="P10" i="9"/>
  <c r="BD10" i="9"/>
  <c r="GR10" i="9" s="1"/>
  <c r="CP10" i="9"/>
  <c r="CR10" i="9" s="1"/>
  <c r="HD10" i="9"/>
  <c r="HH10" i="9" s="1"/>
  <c r="AT11" i="9"/>
  <c r="DN11" i="9" s="1"/>
  <c r="DP11" i="9" s="1"/>
  <c r="HJ11" i="9" s="1"/>
  <c r="EX11" i="9"/>
  <c r="GO14" i="9"/>
  <c r="EZ14" i="9"/>
  <c r="GN14" i="9"/>
  <c r="BD15" i="9"/>
  <c r="BJ15" i="9" s="1"/>
  <c r="AF15" i="9" s="1"/>
  <c r="BH16" i="9"/>
  <c r="GO17" i="9"/>
  <c r="BE17" i="9"/>
  <c r="Q17" i="9"/>
  <c r="CR17" i="9"/>
  <c r="GN17" i="9"/>
  <c r="BI18" i="9"/>
  <c r="HE18" i="9"/>
  <c r="HI18" i="9" s="1"/>
  <c r="CQ18" i="9"/>
  <c r="DO18" i="9" s="1"/>
  <c r="DQ18" i="9" s="1"/>
  <c r="HK18" i="9" s="1"/>
  <c r="CP18" i="9"/>
  <c r="CR18" i="9" s="1"/>
  <c r="P19" i="9"/>
  <c r="DG19" i="9"/>
  <c r="CC19" i="9" s="1"/>
  <c r="DI19" i="9" s="1"/>
  <c r="HD20" i="9"/>
  <c r="HH20" i="9" s="1"/>
  <c r="BH20" i="9"/>
  <c r="GO21" i="9"/>
  <c r="BE21" i="9"/>
  <c r="BK21" i="9" s="1"/>
  <c r="AG21" i="9" s="1"/>
  <c r="Q21" i="9"/>
  <c r="GN21" i="9"/>
  <c r="BI22" i="9"/>
  <c r="HE22" i="9"/>
  <c r="HI22" i="9" s="1"/>
  <c r="CQ22" i="9"/>
  <c r="DO22" i="9" s="1"/>
  <c r="DQ22" i="9" s="1"/>
  <c r="HK22" i="9" s="1"/>
  <c r="CP22" i="9"/>
  <c r="CR22" i="9" s="1"/>
  <c r="GP22" i="9"/>
  <c r="GX22" i="9" s="1"/>
  <c r="P23" i="9"/>
  <c r="DG23" i="9"/>
  <c r="CC23" i="9" s="1"/>
  <c r="DI23" i="9" s="1"/>
  <c r="GF23" i="9"/>
  <c r="GJ23" i="9" s="1"/>
  <c r="GN24" i="9"/>
  <c r="BD24" i="9"/>
  <c r="GO25" i="9"/>
  <c r="BE25" i="9"/>
  <c r="BK25" i="9" s="1"/>
  <c r="AG25" i="9" s="1"/>
  <c r="Q25" i="9"/>
  <c r="CS25" i="9"/>
  <c r="DG25" i="9"/>
  <c r="CC25" i="9" s="1"/>
  <c r="DI25" i="9" s="1"/>
  <c r="GK26" i="9"/>
  <c r="CQ26" i="9"/>
  <c r="CS26" i="9" s="1"/>
  <c r="GH27" i="9"/>
  <c r="GX27" i="9" s="1"/>
  <c r="CQ29" i="9"/>
  <c r="CS29" i="9" s="1"/>
  <c r="FN29" i="9"/>
  <c r="EJ29" i="9" s="1"/>
  <c r="GX29" i="9"/>
  <c r="HD34" i="9"/>
  <c r="HH34" i="9" s="1"/>
  <c r="DD34" i="9"/>
  <c r="GY34" i="9"/>
  <c r="EK46" i="9"/>
  <c r="FQ46" i="9"/>
  <c r="BA52" i="9"/>
  <c r="BK52" i="9" s="1"/>
  <c r="AG52" i="9" s="1"/>
  <c r="GG52" i="9"/>
  <c r="Q52" i="9"/>
  <c r="GK54" i="9"/>
  <c r="GP110" i="9"/>
  <c r="GT110" i="9"/>
  <c r="GX110" i="9" s="1"/>
  <c r="BI1" i="9"/>
  <c r="GI1" i="9"/>
  <c r="BI12" i="9"/>
  <c r="AV14" i="9"/>
  <c r="DK9" i="9"/>
  <c r="FQ9" i="9"/>
  <c r="GU9" i="9"/>
  <c r="GY9" i="9" s="1"/>
  <c r="Q10" i="9"/>
  <c r="BE10" i="9"/>
  <c r="GS10" i="9" s="1"/>
  <c r="CQ10" i="9"/>
  <c r="CS10" i="9" s="1"/>
  <c r="AU11" i="9"/>
  <c r="AW11" i="9" s="1"/>
  <c r="EY11" i="9"/>
  <c r="FA11" i="9" s="1"/>
  <c r="GQ11" i="9"/>
  <c r="GY11" i="9" s="1"/>
  <c r="HE13" i="9"/>
  <c r="HI13" i="9" s="1"/>
  <c r="BA14" i="9"/>
  <c r="CS14" i="9"/>
  <c r="DJ14" i="9"/>
  <c r="FA14" i="9"/>
  <c r="FP14" i="9"/>
  <c r="BE15" i="9"/>
  <c r="GS15" i="9" s="1"/>
  <c r="BI16" i="9"/>
  <c r="DJ16" i="9"/>
  <c r="CS17" i="9"/>
  <c r="CP17" i="9"/>
  <c r="GH17" i="9"/>
  <c r="HD17" i="9"/>
  <c r="HH17" i="9" s="1"/>
  <c r="AV18" i="9"/>
  <c r="Q19" i="9"/>
  <c r="AU19" i="9"/>
  <c r="AW19" i="9" s="1"/>
  <c r="DK19" i="9"/>
  <c r="AT19" i="9"/>
  <c r="AV19" i="9" s="1"/>
  <c r="DN19" i="9"/>
  <c r="DP19" i="9" s="1"/>
  <c r="HJ19" i="9" s="1"/>
  <c r="GS19" i="9"/>
  <c r="DJ20" i="9"/>
  <c r="CS21" i="9"/>
  <c r="CP21" i="9"/>
  <c r="CR21" i="9" s="1"/>
  <c r="GH21" i="9"/>
  <c r="GX21" i="9" s="1"/>
  <c r="HD21" i="9"/>
  <c r="HH21" i="9" s="1"/>
  <c r="AV22" i="9"/>
  <c r="Q23" i="9"/>
  <c r="AW23" i="9"/>
  <c r="AU23" i="9"/>
  <c r="DK23" i="9"/>
  <c r="AT23" i="9"/>
  <c r="AV23" i="9" s="1"/>
  <c r="DN23" i="9"/>
  <c r="DP23" i="9" s="1"/>
  <c r="HJ23" i="9" s="1"/>
  <c r="GG23" i="9"/>
  <c r="GK23" i="9" s="1"/>
  <c r="GW23" i="9"/>
  <c r="HA23" i="9" s="1"/>
  <c r="GO24" i="9"/>
  <c r="BH25" i="9"/>
  <c r="HD25" i="9"/>
  <c r="HH25" i="9" s="1"/>
  <c r="GJ25" i="9"/>
  <c r="GP25" i="9"/>
  <c r="DF26" i="9"/>
  <c r="CB26" i="9" s="1"/>
  <c r="DH26" i="9" s="1"/>
  <c r="Q27" i="9"/>
  <c r="AU27" i="9"/>
  <c r="AW27" i="9" s="1"/>
  <c r="DK27" i="9"/>
  <c r="P28" i="9"/>
  <c r="FN28" i="9"/>
  <c r="EJ28" i="9" s="1"/>
  <c r="BH31" i="9"/>
  <c r="GO36" i="9"/>
  <c r="BE36" i="9"/>
  <c r="DK48" i="9"/>
  <c r="AW48" i="9"/>
  <c r="DG49" i="9"/>
  <c r="CC49" i="9" s="1"/>
  <c r="DI49" i="9" s="1"/>
  <c r="CW60" i="9"/>
  <c r="DG60" i="9" s="1"/>
  <c r="CC60" i="9" s="1"/>
  <c r="DI60" i="9" s="1"/>
  <c r="GG60" i="9"/>
  <c r="GK60" i="9" s="1"/>
  <c r="Q60" i="9"/>
  <c r="BL64" i="9"/>
  <c r="DK1" i="9"/>
  <c r="CS1" i="9"/>
  <c r="AZ1" i="9"/>
  <c r="BJ1" i="9" s="1"/>
  <c r="AF1" i="9" s="1"/>
  <c r="DJ1" i="9"/>
  <c r="P9" i="9"/>
  <c r="BD9" i="9"/>
  <c r="GR9" i="9" s="1"/>
  <c r="DD9" i="9"/>
  <c r="AV11" i="9"/>
  <c r="EZ11" i="9"/>
  <c r="AZ12" i="9"/>
  <c r="GJ12" i="9" s="1"/>
  <c r="DJ12" i="9"/>
  <c r="P13" i="9"/>
  <c r="BE13" i="9"/>
  <c r="BK13" i="9" s="1"/>
  <c r="AG13" i="9" s="1"/>
  <c r="DJ13" i="9"/>
  <c r="FQ13" i="9"/>
  <c r="EY13" i="9"/>
  <c r="HE14" i="9"/>
  <c r="HI14" i="9" s="1"/>
  <c r="BD14" i="9"/>
  <c r="BJ14" i="9" s="1"/>
  <c r="AF14" i="9" s="1"/>
  <c r="DK14" i="9"/>
  <c r="GQ14" i="9"/>
  <c r="GY14" i="9" s="1"/>
  <c r="AW16" i="9"/>
  <c r="CR16" i="9"/>
  <c r="GI17" i="9"/>
  <c r="GY17" i="9" s="1"/>
  <c r="P18" i="9"/>
  <c r="AW18" i="9"/>
  <c r="DG18" i="9"/>
  <c r="CC18" i="9" s="1"/>
  <c r="DI18" i="9" s="1"/>
  <c r="GU18" i="9"/>
  <c r="GY18" i="9" s="1"/>
  <c r="GF19" i="9"/>
  <c r="GJ19" i="9" s="1"/>
  <c r="HD19" i="9"/>
  <c r="HH19" i="9" s="1"/>
  <c r="CR20" i="9"/>
  <c r="GI21" i="9"/>
  <c r="GY21" i="9" s="1"/>
  <c r="P22" i="9"/>
  <c r="AW22" i="9"/>
  <c r="DG22" i="9"/>
  <c r="CC22" i="9" s="1"/>
  <c r="DI22" i="9" s="1"/>
  <c r="FQ22" i="9"/>
  <c r="GU22" i="9"/>
  <c r="GY22" i="9" s="1"/>
  <c r="CP24" i="9"/>
  <c r="CR24" i="9" s="1"/>
  <c r="GW26" i="9"/>
  <c r="DG26" i="9"/>
  <c r="CC26" i="9" s="1"/>
  <c r="DI26" i="9" s="1"/>
  <c r="AZ27" i="9"/>
  <c r="BJ27" i="9" s="1"/>
  <c r="AF27" i="9" s="1"/>
  <c r="GF27" i="9"/>
  <c r="GJ27" i="9" s="1"/>
  <c r="P27" i="9"/>
  <c r="DN27" i="9"/>
  <c r="DP27" i="9" s="1"/>
  <c r="HJ27" i="9" s="1"/>
  <c r="BA28" i="9"/>
  <c r="GG28" i="9"/>
  <c r="GK28" i="9" s="1"/>
  <c r="Q28" i="9"/>
  <c r="FO28" i="9"/>
  <c r="EK28" i="9" s="1"/>
  <c r="DF30" i="9"/>
  <c r="CB30" i="9" s="1"/>
  <c r="DH30" i="9" s="1"/>
  <c r="HD30" i="9"/>
  <c r="HH30" i="9" s="1"/>
  <c r="EJ31" i="9"/>
  <c r="FP31" i="9"/>
  <c r="GU40" i="9"/>
  <c r="CQ44" i="9"/>
  <c r="CS44" i="9" s="1"/>
  <c r="GI44" i="9"/>
  <c r="GY44" i="9" s="1"/>
  <c r="EK70" i="9"/>
  <c r="FQ70" i="9"/>
  <c r="GJ14" i="9"/>
  <c r="GF16" i="9"/>
  <c r="GJ16" i="9" s="1"/>
  <c r="P16" i="9"/>
  <c r="AT16" i="9"/>
  <c r="AV16" i="9" s="1"/>
  <c r="AT17" i="9"/>
  <c r="DN17" i="9" s="1"/>
  <c r="DP17" i="9" s="1"/>
  <c r="HJ17" i="9" s="1"/>
  <c r="AV17" i="9"/>
  <c r="DG17" i="9"/>
  <c r="CC17" i="9" s="1"/>
  <c r="DI17" i="9" s="1"/>
  <c r="GX17" i="9"/>
  <c r="AZ18" i="9"/>
  <c r="BJ18" i="9" s="1"/>
  <c r="AF18" i="9" s="1"/>
  <c r="EZ18" i="9"/>
  <c r="BK19" i="9"/>
  <c r="AG19" i="9" s="1"/>
  <c r="FP19" i="9"/>
  <c r="GK19" i="9"/>
  <c r="AT21" i="9"/>
  <c r="DN21" i="9" s="1"/>
  <c r="DP21" i="9" s="1"/>
  <c r="HJ21" i="9" s="1"/>
  <c r="AV21" i="9"/>
  <c r="DG21" i="9"/>
  <c r="CC21" i="9" s="1"/>
  <c r="DI21" i="9" s="1"/>
  <c r="AZ22" i="9"/>
  <c r="BJ22" i="9" s="1"/>
  <c r="AF22" i="9" s="1"/>
  <c r="EZ22" i="9"/>
  <c r="BK23" i="9"/>
  <c r="AG23" i="9" s="1"/>
  <c r="DD23" i="9"/>
  <c r="DF23" i="9" s="1"/>
  <c r="CB23" i="9" s="1"/>
  <c r="EZ23" i="9"/>
  <c r="AT25" i="9"/>
  <c r="AV25" i="9" s="1"/>
  <c r="DJ25" i="9"/>
  <c r="BK27" i="9"/>
  <c r="AG27" i="9" s="1"/>
  <c r="EY27" i="9"/>
  <c r="FA27" i="9" s="1"/>
  <c r="GS27" i="9"/>
  <c r="GN28" i="9"/>
  <c r="BD28" i="9"/>
  <c r="BJ34" i="9"/>
  <c r="AF34" i="9" s="1"/>
  <c r="AW39" i="9"/>
  <c r="HI47" i="9"/>
  <c r="GG49" i="9"/>
  <c r="Q49" i="9"/>
  <c r="BA49" i="9"/>
  <c r="FQ49" i="9"/>
  <c r="CW68" i="9"/>
  <c r="DG68" i="9" s="1"/>
  <c r="CC68" i="9" s="1"/>
  <c r="DI68" i="9" s="1"/>
  <c r="Q68" i="9"/>
  <c r="GG68" i="9"/>
  <c r="GK68" i="9" s="1"/>
  <c r="HE80" i="9"/>
  <c r="HI80" i="9" s="1"/>
  <c r="BI80" i="9"/>
  <c r="FH127" i="9"/>
  <c r="FN127" i="9" s="1"/>
  <c r="EJ127" i="9" s="1"/>
  <c r="GN127" i="9"/>
  <c r="EK132" i="9"/>
  <c r="FQ132" i="9"/>
  <c r="GT132" i="9"/>
  <c r="GP132" i="9"/>
  <c r="DK12" i="9"/>
  <c r="GI13" i="9"/>
  <c r="GY13" i="9" s="1"/>
  <c r="GF1" i="9"/>
  <c r="GJ1" i="9" s="1"/>
  <c r="GN1" i="9"/>
  <c r="P12" i="9"/>
  <c r="BD12" i="9"/>
  <c r="GR12" i="9" s="1"/>
  <c r="FA13" i="9"/>
  <c r="AW14" i="9"/>
  <c r="BI14" i="9"/>
  <c r="P15" i="9"/>
  <c r="CS15" i="9"/>
  <c r="FP15" i="9"/>
  <c r="GI15" i="9"/>
  <c r="GG16" i="9"/>
  <c r="GK16" i="9" s="1"/>
  <c r="Q16" i="9"/>
  <c r="AU16" i="9"/>
  <c r="DO16" i="9" s="1"/>
  <c r="DQ16" i="9" s="1"/>
  <c r="HK16" i="9" s="1"/>
  <c r="EX17" i="9"/>
  <c r="EZ17" i="9"/>
  <c r="GK18" i="9"/>
  <c r="EX18" i="9"/>
  <c r="EY19" i="9"/>
  <c r="FA19" i="9" s="1"/>
  <c r="FQ19" i="9"/>
  <c r="EX19" i="9"/>
  <c r="GF20" i="9"/>
  <c r="GJ20" i="9" s="1"/>
  <c r="P20" i="9"/>
  <c r="EX21" i="9"/>
  <c r="EZ21" i="9"/>
  <c r="GK22" i="9"/>
  <c r="EX22" i="9"/>
  <c r="EY23" i="9"/>
  <c r="FA23" i="9" s="1"/>
  <c r="FQ23" i="9"/>
  <c r="EX23" i="9"/>
  <c r="FO24" i="9"/>
  <c r="GT25" i="9"/>
  <c r="GX25" i="9" s="1"/>
  <c r="BI26" i="9"/>
  <c r="HE26" i="9"/>
  <c r="HI26" i="9" s="1"/>
  <c r="DO26" i="9"/>
  <c r="DQ26" i="9"/>
  <c r="HK26" i="9" s="1"/>
  <c r="GQ26" i="9"/>
  <c r="GY26" i="9" s="1"/>
  <c r="FN27" i="9"/>
  <c r="EJ27" i="9" s="1"/>
  <c r="DJ28" i="9"/>
  <c r="CP28" i="9"/>
  <c r="CR28" i="9" s="1"/>
  <c r="AT29" i="9"/>
  <c r="AV29" i="9" s="1"/>
  <c r="EX30" i="9"/>
  <c r="EZ30" i="9" s="1"/>
  <c r="GX30" i="9"/>
  <c r="BA34" i="9"/>
  <c r="BK34" i="9" s="1"/>
  <c r="AG34" i="9" s="1"/>
  <c r="GG34" i="9"/>
  <c r="GK34" i="9" s="1"/>
  <c r="Q34" i="9"/>
  <c r="EK36" i="9"/>
  <c r="FQ36" i="9"/>
  <c r="CW38" i="9"/>
  <c r="DG38" i="9" s="1"/>
  <c r="CC38" i="9" s="1"/>
  <c r="DI38" i="9" s="1"/>
  <c r="Q38" i="9"/>
  <c r="GG38" i="9"/>
  <c r="DG44" i="9"/>
  <c r="CC44" i="9" s="1"/>
  <c r="DI44" i="9" s="1"/>
  <c r="BL47" i="9"/>
  <c r="DL47" i="9"/>
  <c r="CS55" i="9"/>
  <c r="DK55" i="9"/>
  <c r="GI59" i="9"/>
  <c r="GU59" i="9"/>
  <c r="GG65" i="9"/>
  <c r="Q65" i="9"/>
  <c r="BA65" i="9"/>
  <c r="EK66" i="9"/>
  <c r="FQ66" i="9"/>
  <c r="EK71" i="9"/>
  <c r="FQ71" i="9"/>
  <c r="Q1" i="9"/>
  <c r="BE1" i="9"/>
  <c r="BK1" i="9" s="1"/>
  <c r="AG1" i="9" s="1"/>
  <c r="Q12" i="9"/>
  <c r="BE12" i="9"/>
  <c r="GS12" i="9" s="1"/>
  <c r="AU13" i="9"/>
  <c r="DO13" i="9" s="1"/>
  <c r="DQ13" i="9" s="1"/>
  <c r="HK13" i="9" s="1"/>
  <c r="GG13" i="9"/>
  <c r="GK13" i="9" s="1"/>
  <c r="Q15" i="9"/>
  <c r="AU15" i="9"/>
  <c r="AW15" i="9" s="1"/>
  <c r="DK15" i="9"/>
  <c r="AT15" i="9"/>
  <c r="AV15" i="9" s="1"/>
  <c r="EY15" i="9"/>
  <c r="FA15" i="9" s="1"/>
  <c r="FQ15" i="9"/>
  <c r="EX15" i="9"/>
  <c r="EZ15" i="9" s="1"/>
  <c r="GF15" i="9"/>
  <c r="GJ15" i="9" s="1"/>
  <c r="GN16" i="9"/>
  <c r="BD16" i="9"/>
  <c r="BJ16" i="9" s="1"/>
  <c r="AF16" i="9" s="1"/>
  <c r="FA16" i="9"/>
  <c r="FQ17" i="9"/>
  <c r="EZ19" i="9"/>
  <c r="GW19" i="9"/>
  <c r="BA20" i="9"/>
  <c r="GG20" i="9"/>
  <c r="GK20" i="9" s="1"/>
  <c r="Q20" i="9"/>
  <c r="FA20" i="9"/>
  <c r="FQ21" i="9"/>
  <c r="FN23" i="9"/>
  <c r="EJ23" i="9" s="1"/>
  <c r="AW24" i="9"/>
  <c r="FQ25" i="9"/>
  <c r="FN25" i="9"/>
  <c r="AT26" i="9"/>
  <c r="AV26" i="9" s="1"/>
  <c r="DJ26" i="9"/>
  <c r="BJ26" i="9"/>
  <c r="AF26" i="9" s="1"/>
  <c r="GR26" i="9"/>
  <c r="GZ26" i="9" s="1"/>
  <c r="FO27" i="9"/>
  <c r="EK27" i="9" s="1"/>
  <c r="GW27" i="9"/>
  <c r="DK28" i="9"/>
  <c r="CQ28" i="9"/>
  <c r="CS28" i="9" s="1"/>
  <c r="AU29" i="9"/>
  <c r="AW29" i="9" s="1"/>
  <c r="DK29" i="9"/>
  <c r="DJ29" i="9"/>
  <c r="GY30" i="9"/>
  <c r="GK37" i="9"/>
  <c r="GW37" i="9"/>
  <c r="GK46" i="9"/>
  <c r="GR51" i="9"/>
  <c r="GS51" i="9"/>
  <c r="GW51" i="9"/>
  <c r="HA51" i="9" s="1"/>
  <c r="EK54" i="9"/>
  <c r="FQ54" i="9"/>
  <c r="EK58" i="9"/>
  <c r="FQ58" i="9"/>
  <c r="EK63" i="9"/>
  <c r="FQ63" i="9"/>
  <c r="GG69" i="9"/>
  <c r="Q69" i="9"/>
  <c r="BA69" i="9"/>
  <c r="BI71" i="9"/>
  <c r="HE71" i="9"/>
  <c r="HI71" i="9" s="1"/>
  <c r="Q71" i="9"/>
  <c r="GV118" i="9"/>
  <c r="GQ13" i="9"/>
  <c r="GU15" i="9"/>
  <c r="BE16" i="9"/>
  <c r="BK16" i="9" s="1"/>
  <c r="AG16" i="9" s="1"/>
  <c r="CQ16" i="9"/>
  <c r="CS16" i="9" s="1"/>
  <c r="AU17" i="9"/>
  <c r="AW17" i="9" s="1"/>
  <c r="EY17" i="9"/>
  <c r="FA17" i="9" s="1"/>
  <c r="GQ17" i="9"/>
  <c r="GU19" i="9"/>
  <c r="GY19" i="9" s="1"/>
  <c r="BE20" i="9"/>
  <c r="GS20" i="9" s="1"/>
  <c r="CQ20" i="9"/>
  <c r="CS20" i="9" s="1"/>
  <c r="AU21" i="9"/>
  <c r="AW21" i="9" s="1"/>
  <c r="EY21" i="9"/>
  <c r="FA21" i="9" s="1"/>
  <c r="GQ21" i="9"/>
  <c r="GU23" i="9"/>
  <c r="GY23" i="9" s="1"/>
  <c r="BE24" i="9"/>
  <c r="CQ24" i="9"/>
  <c r="CS24" i="9" s="1"/>
  <c r="AU25" i="9"/>
  <c r="AW25" i="9" s="1"/>
  <c r="EY25" i="9"/>
  <c r="FA25" i="9" s="1"/>
  <c r="GQ25" i="9"/>
  <c r="GY25" i="9" s="1"/>
  <c r="GU27" i="9"/>
  <c r="GY27" i="9" s="1"/>
  <c r="GF28" i="9"/>
  <c r="GJ28" i="9" s="1"/>
  <c r="HD28" i="9"/>
  <c r="HH28" i="9" s="1"/>
  <c r="GN29" i="9"/>
  <c r="BK30" i="9"/>
  <c r="AG30" i="9" s="1"/>
  <c r="GF30" i="9"/>
  <c r="GJ30" i="9" s="1"/>
  <c r="GN31" i="9"/>
  <c r="BD31" i="9"/>
  <c r="BJ31" i="9" s="1"/>
  <c r="AF31" i="9" s="1"/>
  <c r="EY32" i="9"/>
  <c r="FA32" i="9" s="1"/>
  <c r="GQ32" i="9"/>
  <c r="HD32" i="9"/>
  <c r="HH32" i="9" s="1"/>
  <c r="Q33" i="9"/>
  <c r="AU33" i="9"/>
  <c r="AW33" i="9" s="1"/>
  <c r="FN33" i="9"/>
  <c r="FO33" i="9"/>
  <c r="EK33" i="9" s="1"/>
  <c r="GQ33" i="9"/>
  <c r="GY33" i="9" s="1"/>
  <c r="HE33" i="9"/>
  <c r="HI33" i="9" s="1"/>
  <c r="DK34" i="9"/>
  <c r="AU34" i="9"/>
  <c r="AW34" i="9" s="1"/>
  <c r="FO34" i="9"/>
  <c r="EK34" i="9" s="1"/>
  <c r="DF35" i="9"/>
  <c r="CB35" i="9" s="1"/>
  <c r="DH35" i="9" s="1"/>
  <c r="FN35" i="9"/>
  <c r="BJ36" i="9"/>
  <c r="AF36" i="9" s="1"/>
  <c r="GI36" i="9"/>
  <c r="GY36" i="9" s="1"/>
  <c r="GV38" i="9"/>
  <c r="CQ38" i="9"/>
  <c r="CS38" i="9" s="1"/>
  <c r="FN38" i="9"/>
  <c r="EJ38" i="9" s="1"/>
  <c r="GO39" i="9"/>
  <c r="BE39" i="9"/>
  <c r="CQ39" i="9"/>
  <c r="CS39" i="9" s="1"/>
  <c r="FN39" i="9"/>
  <c r="FN40" i="9"/>
  <c r="EJ40" i="9" s="1"/>
  <c r="DF43" i="9"/>
  <c r="CB43" i="9" s="1"/>
  <c r="DH43" i="9" s="1"/>
  <c r="GJ44" i="9"/>
  <c r="FO44" i="9"/>
  <c r="EK44" i="9" s="1"/>
  <c r="DF45" i="9"/>
  <c r="CB45" i="9" s="1"/>
  <c r="DH45" i="9" s="1"/>
  <c r="GI46" i="9"/>
  <c r="GG48" i="9"/>
  <c r="GK48" i="9" s="1"/>
  <c r="AU49" i="9"/>
  <c r="BL51" i="9"/>
  <c r="GX51" i="9"/>
  <c r="HE51" i="9"/>
  <c r="HI51" i="9" s="1"/>
  <c r="DK52" i="9"/>
  <c r="AU52" i="9"/>
  <c r="AW52" i="9" s="1"/>
  <c r="FP52" i="9"/>
  <c r="GO52" i="9"/>
  <c r="GO53" i="9"/>
  <c r="BE53" i="9"/>
  <c r="CQ53" i="9"/>
  <c r="CS53" i="9" s="1"/>
  <c r="BI54" i="9"/>
  <c r="HE54" i="9"/>
  <c r="HI54" i="9" s="1"/>
  <c r="HH54" i="9"/>
  <c r="EY55" i="9"/>
  <c r="FA55" i="9" s="1"/>
  <c r="FO55" i="9"/>
  <c r="GV56" i="9"/>
  <c r="GJ56" i="9"/>
  <c r="FO56" i="9"/>
  <c r="EK56" i="9" s="1"/>
  <c r="GX57" i="9"/>
  <c r="GV58" i="9"/>
  <c r="GJ58" i="9"/>
  <c r="GX58" i="9"/>
  <c r="FO59" i="9"/>
  <c r="HG59" i="9"/>
  <c r="BJ60" i="9"/>
  <c r="AF60" i="9" s="1"/>
  <c r="HH60" i="9"/>
  <c r="GG61" i="9"/>
  <c r="GW61" i="9" s="1"/>
  <c r="Q61" i="9"/>
  <c r="BA61" i="9"/>
  <c r="GX61" i="9"/>
  <c r="GO62" i="9"/>
  <c r="BE62" i="9"/>
  <c r="BK62" i="9" s="1"/>
  <c r="AG62" i="9" s="1"/>
  <c r="EY62" i="9"/>
  <c r="FA62" i="9" s="1"/>
  <c r="GR63" i="9"/>
  <c r="GV63" i="9"/>
  <c r="DF63" i="9"/>
  <c r="CB63" i="9" s="1"/>
  <c r="DH63" i="9" s="1"/>
  <c r="FN64" i="9"/>
  <c r="EJ64" i="9" s="1"/>
  <c r="DQ65" i="9"/>
  <c r="HK65" i="9" s="1"/>
  <c r="DG66" i="9"/>
  <c r="CC66" i="9" s="1"/>
  <c r="DI66" i="9" s="1"/>
  <c r="GQ66" i="9"/>
  <c r="BK68" i="9"/>
  <c r="AG68" i="9" s="1"/>
  <c r="FO68" i="9"/>
  <c r="EK68" i="9" s="1"/>
  <c r="EJ69" i="9"/>
  <c r="FP69" i="9"/>
  <c r="GI70" i="9"/>
  <c r="DG71" i="9"/>
  <c r="CC71" i="9" s="1"/>
  <c r="DI71" i="9" s="1"/>
  <c r="DN72" i="9"/>
  <c r="DP72" i="9" s="1"/>
  <c r="FP72" i="9"/>
  <c r="GS72" i="9"/>
  <c r="GO73" i="9"/>
  <c r="CQ73" i="9"/>
  <c r="GV74" i="9"/>
  <c r="GW77" i="9"/>
  <c r="DG78" i="9"/>
  <c r="CC78" i="9" s="1"/>
  <c r="DI78" i="9" s="1"/>
  <c r="GX83" i="9"/>
  <c r="GF91" i="9"/>
  <c r="GJ91" i="9" s="1"/>
  <c r="P91" i="9"/>
  <c r="AZ91" i="9"/>
  <c r="GJ92" i="9"/>
  <c r="CR97" i="9"/>
  <c r="CP97" i="9"/>
  <c r="DJ97" i="9"/>
  <c r="GW105" i="9"/>
  <c r="GW122" i="9"/>
  <c r="FN125" i="9"/>
  <c r="EJ125" i="9" s="1"/>
  <c r="EJ128" i="9"/>
  <c r="FP128" i="9"/>
  <c r="GT26" i="9"/>
  <c r="GX26" i="9" s="1"/>
  <c r="GG30" i="9"/>
  <c r="GK30" i="9" s="1"/>
  <c r="GO31" i="9"/>
  <c r="BE31" i="9"/>
  <c r="GI31" i="9"/>
  <c r="GY31" i="9" s="1"/>
  <c r="GR32" i="9"/>
  <c r="AZ33" i="9"/>
  <c r="BJ33" i="9" s="1"/>
  <c r="AF33" i="9" s="1"/>
  <c r="GF33" i="9"/>
  <c r="GJ33" i="9" s="1"/>
  <c r="P33" i="9"/>
  <c r="BK33" i="9"/>
  <c r="AG33" i="9" s="1"/>
  <c r="GS33" i="9"/>
  <c r="GO34" i="9"/>
  <c r="CR36" i="9"/>
  <c r="GF36" i="9"/>
  <c r="GJ36" i="9" s="1"/>
  <c r="CQ37" i="9"/>
  <c r="CS37" i="9" s="1"/>
  <c r="FO38" i="9"/>
  <c r="EK38" i="9" s="1"/>
  <c r="BI40" i="9"/>
  <c r="HE40" i="9"/>
  <c r="HI40" i="9" s="1"/>
  <c r="DG43" i="9"/>
  <c r="CC43" i="9" s="1"/>
  <c r="DI43" i="9" s="1"/>
  <c r="AU46" i="9"/>
  <c r="AW46" i="9" s="1"/>
  <c r="HG46" i="9"/>
  <c r="AW47" i="9"/>
  <c r="AU47" i="9"/>
  <c r="BK47" i="9"/>
  <c r="AG47" i="9" s="1"/>
  <c r="DK47" i="9"/>
  <c r="GK47" i="9"/>
  <c r="HG47" i="9"/>
  <c r="DN48" i="9"/>
  <c r="DP48" i="9" s="1"/>
  <c r="HJ48" i="9" s="1"/>
  <c r="DL50" i="9"/>
  <c r="BL50" i="9"/>
  <c r="GQ50" i="9"/>
  <c r="GQ51" i="9"/>
  <c r="FQ52" i="9"/>
  <c r="FA52" i="9"/>
  <c r="EY52" i="9"/>
  <c r="GQ54" i="9"/>
  <c r="FN55" i="9"/>
  <c r="GU55" i="9"/>
  <c r="GG56" i="9"/>
  <c r="GK56" i="9" s="1"/>
  <c r="GO58" i="9"/>
  <c r="BE58" i="9"/>
  <c r="BK58" i="9" s="1"/>
  <c r="AG58" i="9" s="1"/>
  <c r="Q58" i="9"/>
  <c r="GQ58" i="9"/>
  <c r="BI59" i="9"/>
  <c r="HE59" i="9"/>
  <c r="HI59" i="9" s="1"/>
  <c r="Q59" i="9"/>
  <c r="GY60" i="9"/>
  <c r="HI60" i="9"/>
  <c r="GV61" i="9"/>
  <c r="CQ61" i="9"/>
  <c r="FN62" i="9"/>
  <c r="EJ62" i="9" s="1"/>
  <c r="EK62" i="9"/>
  <c r="FQ62" i="9"/>
  <c r="GI62" i="9"/>
  <c r="FP63" i="9"/>
  <c r="EJ63" i="9"/>
  <c r="DK64" i="9"/>
  <c r="AW64" i="9"/>
  <c r="AU64" i="9"/>
  <c r="GK64" i="9"/>
  <c r="GR66" i="9"/>
  <c r="GV66" i="9"/>
  <c r="FO69" i="9"/>
  <c r="EK69" i="9" s="1"/>
  <c r="AU70" i="9"/>
  <c r="AW70" i="9" s="1"/>
  <c r="FP71" i="9"/>
  <c r="EJ71" i="9"/>
  <c r="DK72" i="9"/>
  <c r="AU72" i="9"/>
  <c r="AW72" i="9" s="1"/>
  <c r="BL72" i="9"/>
  <c r="EY72" i="9"/>
  <c r="FA72" i="9" s="1"/>
  <c r="GX73" i="9"/>
  <c r="GO74" i="9"/>
  <c r="BE74" i="9"/>
  <c r="Q74" i="9"/>
  <c r="FP74" i="9"/>
  <c r="EX74" i="9"/>
  <c r="EZ74" i="9" s="1"/>
  <c r="GO75" i="9"/>
  <c r="Q75" i="9"/>
  <c r="FO75" i="9"/>
  <c r="EK75" i="9" s="1"/>
  <c r="GR76" i="9"/>
  <c r="GV76" i="9"/>
  <c r="AU77" i="9"/>
  <c r="DK77" i="9"/>
  <c r="AW77" i="9"/>
  <c r="BK79" i="9"/>
  <c r="AG79" i="9" s="1"/>
  <c r="CW79" i="9"/>
  <c r="DG79" i="9" s="1"/>
  <c r="CC79" i="9" s="1"/>
  <c r="DI79" i="9" s="1"/>
  <c r="BM81" i="9"/>
  <c r="GF87" i="9"/>
  <c r="GJ87" i="9" s="1"/>
  <c r="P87" i="9"/>
  <c r="AZ87" i="9"/>
  <c r="GW107" i="9"/>
  <c r="DJ123" i="9"/>
  <c r="AV123" i="9"/>
  <c r="AT123" i="9"/>
  <c r="GO32" i="9"/>
  <c r="BE32" i="9"/>
  <c r="Q32" i="9"/>
  <c r="CR32" i="9"/>
  <c r="GY32" i="9"/>
  <c r="GR33" i="9"/>
  <c r="DO33" i="9"/>
  <c r="DQ33" i="9" s="1"/>
  <c r="HK33" i="9" s="1"/>
  <c r="GN34" i="9"/>
  <c r="BD34" i="9"/>
  <c r="P34" i="9"/>
  <c r="GG35" i="9"/>
  <c r="Q35" i="9"/>
  <c r="BA35" i="9"/>
  <c r="DG36" i="9"/>
  <c r="CC36" i="9" s="1"/>
  <c r="DI36" i="9" s="1"/>
  <c r="EZ36" i="9"/>
  <c r="EX36" i="9"/>
  <c r="FA37" i="9"/>
  <c r="EY37" i="9"/>
  <c r="AU43" i="9"/>
  <c r="AW43" i="9" s="1"/>
  <c r="BK43" i="9"/>
  <c r="AG43" i="9" s="1"/>
  <c r="DK43" i="9"/>
  <c r="GK43" i="9"/>
  <c r="HA43" i="9" s="1"/>
  <c r="DL46" i="9"/>
  <c r="BL46" i="9"/>
  <c r="BJ48" i="9"/>
  <c r="AF48" i="9" s="1"/>
  <c r="GV49" i="9"/>
  <c r="GO50" i="9"/>
  <c r="BE50" i="9"/>
  <c r="Q50" i="9"/>
  <c r="CQ50" i="9"/>
  <c r="CS50" i="9" s="1"/>
  <c r="DG50" i="9"/>
  <c r="CC50" i="9" s="1"/>
  <c r="DI50" i="9" s="1"/>
  <c r="CQ51" i="9"/>
  <c r="CS51" i="9" s="1"/>
  <c r="FP51" i="9"/>
  <c r="EJ51" i="9"/>
  <c r="GV52" i="9"/>
  <c r="GJ52" i="9"/>
  <c r="FO52" i="9"/>
  <c r="EK52" i="9" s="1"/>
  <c r="DL54" i="9"/>
  <c r="BL54" i="9"/>
  <c r="HI56" i="9"/>
  <c r="GG57" i="9"/>
  <c r="Q57" i="9"/>
  <c r="BA57" i="9"/>
  <c r="BK57" i="9" s="1"/>
  <c r="AG57" i="9" s="1"/>
  <c r="EJ57" i="9"/>
  <c r="FP57" i="9"/>
  <c r="BI58" i="9"/>
  <c r="HE58" i="9"/>
  <c r="BK59" i="9"/>
  <c r="AG59" i="9" s="1"/>
  <c r="BI63" i="9"/>
  <c r="HE63" i="9"/>
  <c r="HI63" i="9" s="1"/>
  <c r="Q63" i="9"/>
  <c r="GV65" i="9"/>
  <c r="CS67" i="9"/>
  <c r="CQ67" i="9"/>
  <c r="GQ67" i="9"/>
  <c r="GY68" i="9"/>
  <c r="GV69" i="9"/>
  <c r="GR69" i="9"/>
  <c r="BK72" i="9"/>
  <c r="AG72" i="9" s="1"/>
  <c r="FO72" i="9"/>
  <c r="EK72" i="9" s="1"/>
  <c r="GV73" i="9"/>
  <c r="BM77" i="9"/>
  <c r="GH77" i="9"/>
  <c r="GT77" i="9"/>
  <c r="GX77" i="9" s="1"/>
  <c r="FQ78" i="9"/>
  <c r="EK78" i="9"/>
  <c r="GJ80" i="9"/>
  <c r="GW86" i="9"/>
  <c r="EJ93" i="9"/>
  <c r="FP93" i="9"/>
  <c r="GJ115" i="9"/>
  <c r="BE14" i="9"/>
  <c r="Q18" i="9"/>
  <c r="BE18" i="9"/>
  <c r="BK18" i="9" s="1"/>
  <c r="AG18" i="9" s="1"/>
  <c r="Q22" i="9"/>
  <c r="BE22" i="9"/>
  <c r="GS22" i="9" s="1"/>
  <c r="Q26" i="9"/>
  <c r="BE26" i="9"/>
  <c r="GS26" i="9" s="1"/>
  <c r="GO28" i="9"/>
  <c r="AZ28" i="9"/>
  <c r="BJ28" i="9" s="1"/>
  <c r="AF28" i="9" s="1"/>
  <c r="GP28" i="9"/>
  <c r="DG29" i="9"/>
  <c r="CC29" i="9" s="1"/>
  <c r="DI29" i="9" s="1"/>
  <c r="GG29" i="9"/>
  <c r="GK29" i="9" s="1"/>
  <c r="GU29" i="9"/>
  <c r="GY29" i="9" s="1"/>
  <c r="GP31" i="9"/>
  <c r="CQ32" i="9"/>
  <c r="CS32" i="9" s="1"/>
  <c r="CP32" i="9"/>
  <c r="FQ32" i="9"/>
  <c r="GI32" i="9"/>
  <c r="GW33" i="9"/>
  <c r="GP34" i="9"/>
  <c r="GX34" i="9" s="1"/>
  <c r="GV35" i="9"/>
  <c r="DO35" i="9"/>
  <c r="DQ35" i="9" s="1"/>
  <c r="HK35" i="9" s="1"/>
  <c r="BI36" i="9"/>
  <c r="HE36" i="9"/>
  <c r="HI36" i="9" s="1"/>
  <c r="GQ36" i="9"/>
  <c r="AU37" i="9"/>
  <c r="AW37" i="9" s="1"/>
  <c r="FN37" i="9"/>
  <c r="EJ37" i="9" s="1"/>
  <c r="FO37" i="9"/>
  <c r="EK37" i="9" s="1"/>
  <c r="BL43" i="9"/>
  <c r="DL43" i="9"/>
  <c r="GX43" i="9"/>
  <c r="HE43" i="9"/>
  <c r="HI43" i="9" s="1"/>
  <c r="Q44" i="9"/>
  <c r="DK44" i="9"/>
  <c r="AU44" i="9"/>
  <c r="AW44" i="9" s="1"/>
  <c r="GX44" i="9"/>
  <c r="HI44" i="9"/>
  <c r="GG45" i="9"/>
  <c r="Q45" i="9"/>
  <c r="BA45" i="9"/>
  <c r="FQ45" i="9"/>
  <c r="EY46" i="9"/>
  <c r="FA46" i="9" s="1"/>
  <c r="GR47" i="9"/>
  <c r="EY47" i="9"/>
  <c r="FA47" i="9" s="1"/>
  <c r="FO47" i="9"/>
  <c r="EK47" i="9" s="1"/>
  <c r="GS47" i="9"/>
  <c r="BK48" i="9"/>
  <c r="AG48" i="9" s="1"/>
  <c r="EY48" i="9"/>
  <c r="FA48" i="9" s="1"/>
  <c r="GO48" i="9"/>
  <c r="GO49" i="9"/>
  <c r="BE49" i="9"/>
  <c r="CQ49" i="9"/>
  <c r="CS49" i="9" s="1"/>
  <c r="FN49" i="9"/>
  <c r="FN50" i="9"/>
  <c r="EJ50" i="9" s="1"/>
  <c r="GU50" i="9"/>
  <c r="GY50" i="9" s="1"/>
  <c r="DF51" i="9"/>
  <c r="CB51" i="9" s="1"/>
  <c r="DH51" i="9" s="1"/>
  <c r="GU51" i="9"/>
  <c r="GY51" i="9" s="1"/>
  <c r="DO53" i="9"/>
  <c r="DQ53" i="9" s="1"/>
  <c r="HK53" i="9" s="1"/>
  <c r="EZ53" i="9"/>
  <c r="GU54" i="9"/>
  <c r="HH55" i="9"/>
  <c r="DG55" i="9"/>
  <c r="CC55" i="9" s="1"/>
  <c r="DI55" i="9" s="1"/>
  <c r="GG55" i="9"/>
  <c r="HG55" i="9"/>
  <c r="GV57" i="9"/>
  <c r="EY58" i="9"/>
  <c r="FA58" i="9" s="1"/>
  <c r="GJ59" i="9"/>
  <c r="GQ59" i="9"/>
  <c r="DM60" i="9"/>
  <c r="HI61" i="9"/>
  <c r="FN61" i="9"/>
  <c r="AU62" i="9"/>
  <c r="AW62" i="9" s="1"/>
  <c r="GQ62" i="9"/>
  <c r="DG64" i="9"/>
  <c r="CC64" i="9" s="1"/>
  <c r="DI64" i="9" s="1"/>
  <c r="GV64" i="9"/>
  <c r="GO65" i="9"/>
  <c r="DF65" i="9"/>
  <c r="CB65" i="9" s="1"/>
  <c r="DH65" i="9" s="1"/>
  <c r="FN66" i="9"/>
  <c r="EJ66" i="9" s="1"/>
  <c r="GV67" i="9"/>
  <c r="GS67" i="9"/>
  <c r="GV68" i="9"/>
  <c r="GW69" i="9"/>
  <c r="CQ69" i="9"/>
  <c r="CS69" i="9" s="1"/>
  <c r="GV70" i="9"/>
  <c r="GJ70" i="9"/>
  <c r="BK71" i="9"/>
  <c r="AG71" i="9" s="1"/>
  <c r="GG72" i="9"/>
  <c r="EJ73" i="9"/>
  <c r="FP73" i="9"/>
  <c r="FO74" i="9"/>
  <c r="BE75" i="9"/>
  <c r="BK75" i="9" s="1"/>
  <c r="AG75" i="9" s="1"/>
  <c r="DG75" i="9"/>
  <c r="CC75" i="9" s="1"/>
  <c r="DI75" i="9" s="1"/>
  <c r="GP76" i="9"/>
  <c r="CP76" i="9"/>
  <c r="CR76" i="9" s="1"/>
  <c r="FQ76" i="9"/>
  <c r="EK76" i="9"/>
  <c r="GJ76" i="9"/>
  <c r="GG77" i="9"/>
  <c r="GK77" i="9" s="1"/>
  <c r="CW77" i="9"/>
  <c r="DG77" i="9" s="1"/>
  <c r="CC77" i="9" s="1"/>
  <c r="DI77" i="9" s="1"/>
  <c r="FQ79" i="9"/>
  <c r="EY79" i="9"/>
  <c r="FA79" i="9"/>
  <c r="CQ80" i="9"/>
  <c r="CS80" i="9"/>
  <c r="DK80" i="9"/>
  <c r="EK80" i="9"/>
  <c r="FO81" i="9"/>
  <c r="EK81" i="9" s="1"/>
  <c r="EY83" i="9"/>
  <c r="FA83" i="9" s="1"/>
  <c r="HD88" i="9"/>
  <c r="HH88" i="9" s="1"/>
  <c r="DD88" i="9"/>
  <c r="HD92" i="9"/>
  <c r="HH92" i="9" s="1"/>
  <c r="DD92" i="9"/>
  <c r="DJ94" i="9"/>
  <c r="AV94" i="9"/>
  <c r="AT94" i="9"/>
  <c r="HK99" i="9"/>
  <c r="DQ99" i="9"/>
  <c r="DO99" i="9"/>
  <c r="GP102" i="9"/>
  <c r="GT102" i="9"/>
  <c r="EJ106" i="9"/>
  <c r="FP106" i="9"/>
  <c r="DM108" i="9"/>
  <c r="BM108" i="9"/>
  <c r="GF112" i="9"/>
  <c r="P112" i="9"/>
  <c r="AZ112" i="9"/>
  <c r="BH114" i="9"/>
  <c r="HD114" i="9"/>
  <c r="HH114" i="9" s="1"/>
  <c r="DJ24" i="9"/>
  <c r="AV27" i="9"/>
  <c r="EZ27" i="9"/>
  <c r="GQ28" i="9"/>
  <c r="BK29" i="9"/>
  <c r="AG29" i="9" s="1"/>
  <c r="FO29" i="9"/>
  <c r="EK29" i="9" s="1"/>
  <c r="P30" i="9"/>
  <c r="DN31" i="9"/>
  <c r="BI32" i="9"/>
  <c r="HE32" i="9"/>
  <c r="HI32" i="9" s="1"/>
  <c r="DF32" i="9"/>
  <c r="CB32" i="9" s="1"/>
  <c r="DH32" i="9" s="1"/>
  <c r="DG32" i="9"/>
  <c r="CC32" i="9" s="1"/>
  <c r="DI32" i="9" s="1"/>
  <c r="GF32" i="9"/>
  <c r="GJ32" i="9" s="1"/>
  <c r="CQ33" i="9"/>
  <c r="CS33" i="9" s="1"/>
  <c r="GK33" i="9"/>
  <c r="FP34" i="9"/>
  <c r="GO35" i="9"/>
  <c r="BE35" i="9"/>
  <c r="CP35" i="9"/>
  <c r="CR35" i="9" s="1"/>
  <c r="AT36" i="9"/>
  <c r="AV36" i="9" s="1"/>
  <c r="DJ36" i="9"/>
  <c r="AZ37" i="9"/>
  <c r="BJ37" i="9" s="1"/>
  <c r="AF37" i="9" s="1"/>
  <c r="GF37" i="9"/>
  <c r="GJ37" i="9" s="1"/>
  <c r="P37" i="9"/>
  <c r="BK37" i="9"/>
  <c r="AG37" i="9" s="1"/>
  <c r="GQ37" i="9"/>
  <c r="GY37" i="9" s="1"/>
  <c r="DK38" i="9"/>
  <c r="AU38" i="9"/>
  <c r="AW38" i="9" s="1"/>
  <c r="GX38" i="9"/>
  <c r="DL40" i="9"/>
  <c r="BL40" i="9"/>
  <c r="EZ40" i="9"/>
  <c r="GQ40" i="9"/>
  <c r="GQ43" i="9"/>
  <c r="FP44" i="9"/>
  <c r="GV45" i="9"/>
  <c r="GO46" i="9"/>
  <c r="BE46" i="9"/>
  <c r="BK46" i="9" s="1"/>
  <c r="AG46" i="9" s="1"/>
  <c r="CQ46" i="9"/>
  <c r="DO46" i="9" s="1"/>
  <c r="DQ46" i="9" s="1"/>
  <c r="HK46" i="9" s="1"/>
  <c r="DG46" i="9"/>
  <c r="CC46" i="9" s="1"/>
  <c r="DI46" i="9" s="1"/>
  <c r="CQ47" i="9"/>
  <c r="CS47" i="9" s="1"/>
  <c r="FP47" i="9"/>
  <c r="EJ47" i="9"/>
  <c r="GV48" i="9"/>
  <c r="BI50" i="9"/>
  <c r="HE50" i="9"/>
  <c r="HI50" i="9" s="1"/>
  <c r="DG51" i="9"/>
  <c r="CC51" i="9" s="1"/>
  <c r="DI51" i="9" s="1"/>
  <c r="GJ53" i="9"/>
  <c r="FQ53" i="9"/>
  <c r="CS54" i="9"/>
  <c r="CQ54" i="9"/>
  <c r="DO54" i="9" s="1"/>
  <c r="DQ54" i="9" s="1"/>
  <c r="HK54" i="9" s="1"/>
  <c r="DG54" i="9"/>
  <c r="CC54" i="9" s="1"/>
  <c r="DI54" i="9" s="1"/>
  <c r="HE55" i="9"/>
  <c r="HI55" i="9" s="1"/>
  <c r="Q56" i="9"/>
  <c r="DK56" i="9"/>
  <c r="AU56" i="9"/>
  <c r="AW56" i="9" s="1"/>
  <c r="FP56" i="9"/>
  <c r="GO56" i="9"/>
  <c r="GO57" i="9"/>
  <c r="BE57" i="9"/>
  <c r="CQ57" i="9"/>
  <c r="CS57" i="9" s="1"/>
  <c r="AU58" i="9"/>
  <c r="AW58" i="9" s="1"/>
  <c r="FN58" i="9"/>
  <c r="EJ58" i="9" s="1"/>
  <c r="CQ59" i="9"/>
  <c r="CS59" i="9" s="1"/>
  <c r="GS59" i="9"/>
  <c r="HG60" i="9"/>
  <c r="FA60" i="9"/>
  <c r="EY60" i="9"/>
  <c r="GW60" i="9"/>
  <c r="HA60" i="9" s="1"/>
  <c r="DG62" i="9"/>
  <c r="CC62" i="9" s="1"/>
  <c r="DI62" i="9" s="1"/>
  <c r="BK63" i="9"/>
  <c r="AG63" i="9" s="1"/>
  <c r="GX63" i="9"/>
  <c r="GS64" i="9"/>
  <c r="DO65" i="9"/>
  <c r="HH66" i="9"/>
  <c r="GI66" i="9"/>
  <c r="DG67" i="9"/>
  <c r="CC67" i="9" s="1"/>
  <c r="DI67" i="9" s="1"/>
  <c r="GU67" i="9"/>
  <c r="GY67" i="9" s="1"/>
  <c r="FP68" i="9"/>
  <c r="GX69" i="9"/>
  <c r="GO70" i="9"/>
  <c r="BE70" i="9"/>
  <c r="BK70" i="9" s="1"/>
  <c r="AG70" i="9" s="1"/>
  <c r="Q70" i="9"/>
  <c r="GX72" i="9"/>
  <c r="GQ74" i="9"/>
  <c r="GX75" i="9"/>
  <c r="DJ78" i="9"/>
  <c r="AT78" i="9"/>
  <c r="AV78" i="9" s="1"/>
  <c r="GW81" i="9"/>
  <c r="HA81" i="9" s="1"/>
  <c r="GY123" i="9"/>
  <c r="GR129" i="9"/>
  <c r="BI28" i="9"/>
  <c r="HE28" i="9"/>
  <c r="HI28" i="9" s="1"/>
  <c r="DF28" i="9"/>
  <c r="CB28" i="9" s="1"/>
  <c r="DH28" i="9" s="1"/>
  <c r="EX28" i="9"/>
  <c r="EZ28" i="9"/>
  <c r="FP28" i="9"/>
  <c r="GH28" i="9"/>
  <c r="GX28" i="9" s="1"/>
  <c r="DK30" i="9"/>
  <c r="AW30" i="9"/>
  <c r="FP30" i="9"/>
  <c r="GF31" i="9"/>
  <c r="GJ31" i="9" s="1"/>
  <c r="P31" i="9"/>
  <c r="CR31" i="9"/>
  <c r="CP31" i="9"/>
  <c r="AT32" i="9"/>
  <c r="DN32" i="9" s="1"/>
  <c r="DP32" i="9" s="1"/>
  <c r="FQ34" i="9"/>
  <c r="EY34" i="9"/>
  <c r="FA34" i="9" s="1"/>
  <c r="BH35" i="9"/>
  <c r="HD35" i="9"/>
  <c r="HH35" i="9" s="1"/>
  <c r="CQ35" i="9"/>
  <c r="CS35" i="9" s="1"/>
  <c r="FQ35" i="9"/>
  <c r="GP35" i="9"/>
  <c r="P36" i="9"/>
  <c r="AU36" i="9"/>
  <c r="AW36" i="9" s="1"/>
  <c r="FN36" i="9"/>
  <c r="EJ36" i="9" s="1"/>
  <c r="GS37" i="9"/>
  <c r="BJ38" i="9"/>
  <c r="AF38" i="9" s="1"/>
  <c r="FP38" i="9"/>
  <c r="GG39" i="9"/>
  <c r="Q39" i="9"/>
  <c r="BA39" i="9"/>
  <c r="BK39" i="9" s="1"/>
  <c r="AG39" i="9" s="1"/>
  <c r="FQ39" i="9"/>
  <c r="EY40" i="9"/>
  <c r="FA40" i="9" s="1"/>
  <c r="GR43" i="9"/>
  <c r="DN43" i="9"/>
  <c r="DP43" i="9" s="1"/>
  <c r="HJ43" i="9" s="1"/>
  <c r="EY43" i="9"/>
  <c r="FA43" i="9" s="1"/>
  <c r="FO43" i="9"/>
  <c r="GS43" i="9"/>
  <c r="BK44" i="9"/>
  <c r="AG44" i="9" s="1"/>
  <c r="FQ44" i="9"/>
  <c r="EY44" i="9"/>
  <c r="FA44" i="9" s="1"/>
  <c r="GO44" i="9"/>
  <c r="GO45" i="9"/>
  <c r="BE45" i="9"/>
  <c r="CQ45" i="9"/>
  <c r="CS45" i="9" s="1"/>
  <c r="FN45" i="9"/>
  <c r="FN46" i="9"/>
  <c r="EJ46" i="9" s="1"/>
  <c r="GU46" i="9"/>
  <c r="GY46" i="9" s="1"/>
  <c r="GU47" i="9"/>
  <c r="GY47" i="9" s="1"/>
  <c r="GJ48" i="9"/>
  <c r="FO48" i="9"/>
  <c r="EK48" i="9" s="1"/>
  <c r="HE49" i="9"/>
  <c r="HI49" i="9" s="1"/>
  <c r="DF49" i="9"/>
  <c r="CB49" i="9" s="1"/>
  <c r="DH49" i="9" s="1"/>
  <c r="GI50" i="9"/>
  <c r="GX52" i="9"/>
  <c r="HI52" i="9"/>
  <c r="GG53" i="9"/>
  <c r="Q53" i="9"/>
  <c r="BA53" i="9"/>
  <c r="BJ53" i="9"/>
  <c r="AF53" i="9" s="1"/>
  <c r="GO54" i="9"/>
  <c r="BE54" i="9"/>
  <c r="BK54" i="9" s="1"/>
  <c r="AG54" i="9" s="1"/>
  <c r="Q54" i="9"/>
  <c r="GI54" i="9"/>
  <c r="GQ55" i="9"/>
  <c r="CR56" i="9"/>
  <c r="FQ56" i="9"/>
  <c r="EY56" i="9"/>
  <c r="FA56" i="9" s="1"/>
  <c r="DF57" i="9"/>
  <c r="CB57" i="9" s="1"/>
  <c r="DH57" i="9" s="1"/>
  <c r="CR58" i="9"/>
  <c r="GI58" i="9"/>
  <c r="GY58" i="9" s="1"/>
  <c r="HG58" i="9"/>
  <c r="GV59" i="9"/>
  <c r="DF59" i="9"/>
  <c r="CB59" i="9" s="1"/>
  <c r="DH59" i="9" s="1"/>
  <c r="FN60" i="9"/>
  <c r="EJ60" i="9" s="1"/>
  <c r="GJ62" i="9"/>
  <c r="GQ63" i="9"/>
  <c r="GY63" i="9" s="1"/>
  <c r="DM64" i="9"/>
  <c r="FP64" i="9"/>
  <c r="HI65" i="9"/>
  <c r="EJ65" i="9"/>
  <c r="FP65" i="9"/>
  <c r="DK67" i="9"/>
  <c r="FN67" i="9"/>
  <c r="DK68" i="9"/>
  <c r="AU68" i="9"/>
  <c r="AW68" i="9" s="1"/>
  <c r="BJ68" i="9"/>
  <c r="AF68" i="9" s="1"/>
  <c r="FQ68" i="9"/>
  <c r="EY68" i="9"/>
  <c r="FA68" i="9" s="1"/>
  <c r="FN68" i="9"/>
  <c r="EJ68" i="9" s="1"/>
  <c r="HI69" i="9"/>
  <c r="CQ71" i="9"/>
  <c r="CS71" i="9" s="1"/>
  <c r="DF71" i="9"/>
  <c r="CB71" i="9" s="1"/>
  <c r="DH71" i="9" s="1"/>
  <c r="GQ71" i="9"/>
  <c r="GY71" i="9" s="1"/>
  <c r="GY72" i="9"/>
  <c r="GG73" i="9"/>
  <c r="GK73" i="9" s="1"/>
  <c r="Q73" i="9"/>
  <c r="BA73" i="9"/>
  <c r="GJ74" i="9"/>
  <c r="GX74" i="9"/>
  <c r="GN84" i="9"/>
  <c r="BD84" i="9"/>
  <c r="BJ84" i="9" s="1"/>
  <c r="AF84" i="9" s="1"/>
  <c r="P84" i="9"/>
  <c r="HE89" i="9"/>
  <c r="HI89" i="9" s="1"/>
  <c r="DE89" i="9"/>
  <c r="GX89" i="9"/>
  <c r="GJ103" i="9"/>
  <c r="GJ106" i="9"/>
  <c r="GJ113" i="9"/>
  <c r="FN113" i="9"/>
  <c r="EJ113" i="9" s="1"/>
  <c r="HD126" i="9"/>
  <c r="HH126" i="9" s="1"/>
  <c r="BH126" i="9"/>
  <c r="AT28" i="9"/>
  <c r="AV28" i="9" s="1"/>
  <c r="EY28" i="9"/>
  <c r="FA28" i="9"/>
  <c r="FQ28" i="9"/>
  <c r="GI28" i="9"/>
  <c r="GY28" i="9" s="1"/>
  <c r="AT30" i="9"/>
  <c r="FQ30" i="9"/>
  <c r="FA30" i="9"/>
  <c r="GG31" i="9"/>
  <c r="Q31" i="9"/>
  <c r="BA31" i="9"/>
  <c r="BK31" i="9" s="1"/>
  <c r="AG31" i="9" s="1"/>
  <c r="CQ31" i="9"/>
  <c r="CS31" i="9" s="1"/>
  <c r="DF31" i="9"/>
  <c r="CB31" i="9" s="1"/>
  <c r="DH31" i="9" s="1"/>
  <c r="DP31" i="9"/>
  <c r="HJ31" i="9" s="1"/>
  <c r="GH31" i="9"/>
  <c r="GX31" i="9" s="1"/>
  <c r="P32" i="9"/>
  <c r="AU32" i="9"/>
  <c r="AW32" i="9" s="1"/>
  <c r="BJ32" i="9"/>
  <c r="AF32" i="9" s="1"/>
  <c r="EX32" i="9"/>
  <c r="EZ32" i="9" s="1"/>
  <c r="FP32" i="9"/>
  <c r="GP32" i="9"/>
  <c r="DG33" i="9"/>
  <c r="CC33" i="9" s="1"/>
  <c r="DI33" i="9" s="1"/>
  <c r="FA33" i="9"/>
  <c r="EY33" i="9"/>
  <c r="DF34" i="9"/>
  <c r="CB34" i="9" s="1"/>
  <c r="DH34" i="9" s="1"/>
  <c r="GR37" i="9"/>
  <c r="GV37" i="9"/>
  <c r="GZ37" i="9" s="1"/>
  <c r="DK37" i="9"/>
  <c r="BK38" i="9"/>
  <c r="AG38" i="9" s="1"/>
  <c r="FQ38" i="9"/>
  <c r="FA38" i="9"/>
  <c r="EY38" i="9"/>
  <c r="GS38" i="9"/>
  <c r="GV39" i="9"/>
  <c r="GO40" i="9"/>
  <c r="BE40" i="9"/>
  <c r="BK40" i="9" s="1"/>
  <c r="AG40" i="9" s="1"/>
  <c r="Q40" i="9"/>
  <c r="CQ40" i="9"/>
  <c r="CS40" i="9" s="1"/>
  <c r="DG40" i="9"/>
  <c r="CC40" i="9" s="1"/>
  <c r="DI40" i="9" s="1"/>
  <c r="CS43" i="9"/>
  <c r="CQ43" i="9"/>
  <c r="FP43" i="9"/>
  <c r="EJ43" i="9"/>
  <c r="GV44" i="9"/>
  <c r="FN44" i="9"/>
  <c r="EJ44" i="9" s="1"/>
  <c r="BI46" i="9"/>
  <c r="HE46" i="9"/>
  <c r="HI46" i="9" s="1"/>
  <c r="DG47" i="9"/>
  <c r="CC47" i="9" s="1"/>
  <c r="DI47" i="9" s="1"/>
  <c r="GW47" i="9"/>
  <c r="AU50" i="9"/>
  <c r="AW50" i="9" s="1"/>
  <c r="Q51" i="9"/>
  <c r="AU51" i="9"/>
  <c r="AW51" i="9" s="1"/>
  <c r="BK51" i="9"/>
  <c r="AG51" i="9" s="1"/>
  <c r="DK51" i="9"/>
  <c r="GG51" i="9"/>
  <c r="GK51" i="9" s="1"/>
  <c r="HG51" i="9"/>
  <c r="GV53" i="9"/>
  <c r="FN53" i="9"/>
  <c r="HG54" i="9"/>
  <c r="Q55" i="9"/>
  <c r="AU55" i="9"/>
  <c r="AW55" i="9" s="1"/>
  <c r="BK55" i="9"/>
  <c r="AG55" i="9" s="1"/>
  <c r="GS55" i="9"/>
  <c r="BK56" i="9"/>
  <c r="AG56" i="9" s="1"/>
  <c r="FN56" i="9"/>
  <c r="EJ56" i="9" s="1"/>
  <c r="HE57" i="9"/>
  <c r="HI57" i="9" s="1"/>
  <c r="CQ58" i="9"/>
  <c r="CS58" i="9" s="1"/>
  <c r="DG58" i="9"/>
  <c r="CC58" i="9" s="1"/>
  <c r="DI58" i="9" s="1"/>
  <c r="DG59" i="9"/>
  <c r="CC59" i="9" s="1"/>
  <c r="DI59" i="9" s="1"/>
  <c r="DK59" i="9"/>
  <c r="EZ59" i="9"/>
  <c r="FN59" i="9"/>
  <c r="DK60" i="9"/>
  <c r="AU60" i="9"/>
  <c r="AW60" i="9" s="1"/>
  <c r="FO60" i="9"/>
  <c r="EK60" i="9" s="1"/>
  <c r="GJ61" i="9"/>
  <c r="GV62" i="9"/>
  <c r="CQ63" i="9"/>
  <c r="CS63" i="9" s="1"/>
  <c r="GS63" i="9"/>
  <c r="HG64" i="9"/>
  <c r="FQ64" i="9"/>
  <c r="FA64" i="9"/>
  <c r="EY64" i="9"/>
  <c r="GW64" i="9"/>
  <c r="HA64" i="9" s="1"/>
  <c r="FO65" i="9"/>
  <c r="EK65" i="9" s="1"/>
  <c r="BJ66" i="9"/>
  <c r="AF66" i="9" s="1"/>
  <c r="GX66" i="9"/>
  <c r="BI67" i="9"/>
  <c r="BK67" i="9" s="1"/>
  <c r="AG67" i="9" s="1"/>
  <c r="HE67" i="9"/>
  <c r="HI67" i="9" s="1"/>
  <c r="Q67" i="9"/>
  <c r="FO67" i="9"/>
  <c r="HG67" i="9"/>
  <c r="GW68" i="9"/>
  <c r="HA68" i="9" s="1"/>
  <c r="FQ69" i="9"/>
  <c r="FN70" i="9"/>
  <c r="EJ70" i="9" s="1"/>
  <c r="GV71" i="9"/>
  <c r="GS71" i="9"/>
  <c r="BL76" i="9"/>
  <c r="DL76" i="9"/>
  <c r="GY76" i="9"/>
  <c r="GG82" i="9"/>
  <c r="GK82" i="9" s="1"/>
  <c r="Q82" i="9"/>
  <c r="GR82" i="9"/>
  <c r="GV82" i="9"/>
  <c r="GG88" i="9"/>
  <c r="Q88" i="9"/>
  <c r="BA88" i="9"/>
  <c r="BK88" i="9" s="1"/>
  <c r="AG88" i="9" s="1"/>
  <c r="GG92" i="9"/>
  <c r="Q92" i="9"/>
  <c r="BA92" i="9"/>
  <c r="BK92" i="9" s="1"/>
  <c r="AG92" i="9" s="1"/>
  <c r="FP94" i="9"/>
  <c r="EZ94" i="9"/>
  <c r="EX94" i="9"/>
  <c r="GV102" i="9"/>
  <c r="GP118" i="9"/>
  <c r="GT118" i="9"/>
  <c r="GX118" i="9" s="1"/>
  <c r="GX120" i="9"/>
  <c r="HD121" i="9"/>
  <c r="HH121" i="9" s="1"/>
  <c r="DD121" i="9"/>
  <c r="GT32" i="9"/>
  <c r="GX32" i="9" s="1"/>
  <c r="CP33" i="9"/>
  <c r="AT34" i="9"/>
  <c r="AV34" i="9" s="1"/>
  <c r="EX34" i="9"/>
  <c r="EZ34" i="9" s="1"/>
  <c r="GT36" i="9"/>
  <c r="GX36" i="9" s="1"/>
  <c r="CP37" i="9"/>
  <c r="AT38" i="9"/>
  <c r="AV38" i="9" s="1"/>
  <c r="EX38" i="9"/>
  <c r="EZ38" i="9" s="1"/>
  <c r="DJ40" i="9"/>
  <c r="FP40" i="9"/>
  <c r="GT40" i="9"/>
  <c r="GX40" i="9" s="1"/>
  <c r="P43" i="9"/>
  <c r="CP43" i="9"/>
  <c r="CR43" i="9" s="1"/>
  <c r="GF43" i="9"/>
  <c r="GJ43" i="9" s="1"/>
  <c r="AT44" i="9"/>
  <c r="AV44" i="9" s="1"/>
  <c r="EX44" i="9"/>
  <c r="EZ44" i="9" s="1"/>
  <c r="DJ46" i="9"/>
  <c r="FP46" i="9"/>
  <c r="GT46" i="9"/>
  <c r="GX46" i="9" s="1"/>
  <c r="P47" i="9"/>
  <c r="CP47" i="9"/>
  <c r="CR47" i="9" s="1"/>
  <c r="GF47" i="9"/>
  <c r="GJ47" i="9" s="1"/>
  <c r="AT48" i="9"/>
  <c r="AV48" i="9" s="1"/>
  <c r="EX48" i="9"/>
  <c r="EZ48" i="9" s="1"/>
  <c r="DJ50" i="9"/>
  <c r="FP50" i="9"/>
  <c r="GT50" i="9"/>
  <c r="GX50" i="9" s="1"/>
  <c r="P51" i="9"/>
  <c r="CP51" i="9"/>
  <c r="CR51" i="9" s="1"/>
  <c r="GF51" i="9"/>
  <c r="GJ51" i="9" s="1"/>
  <c r="AT52" i="9"/>
  <c r="AV52" i="9" s="1"/>
  <c r="EX52" i="9"/>
  <c r="EZ52" i="9" s="1"/>
  <c r="GP52" i="9"/>
  <c r="DJ54" i="9"/>
  <c r="FP54" i="9"/>
  <c r="GT54" i="9"/>
  <c r="GX54" i="9" s="1"/>
  <c r="P55" i="9"/>
  <c r="BD55" i="9"/>
  <c r="GR55" i="9" s="1"/>
  <c r="CP55" i="9"/>
  <c r="CR55" i="9" s="1"/>
  <c r="GF55" i="9"/>
  <c r="GJ55" i="9" s="1"/>
  <c r="AT56" i="9"/>
  <c r="AV56" i="9" s="1"/>
  <c r="EX56" i="9"/>
  <c r="EZ56" i="9" s="1"/>
  <c r="GP56" i="9"/>
  <c r="GX56" i="9" s="1"/>
  <c r="DJ58" i="9"/>
  <c r="FP58" i="9"/>
  <c r="P59" i="9"/>
  <c r="BD59" i="9"/>
  <c r="GR59" i="9" s="1"/>
  <c r="CP59" i="9"/>
  <c r="DN59" i="9" s="1"/>
  <c r="DP59" i="9" s="1"/>
  <c r="HJ59" i="9" s="1"/>
  <c r="HD59" i="9"/>
  <c r="HH59" i="9" s="1"/>
  <c r="AT60" i="9"/>
  <c r="DN60" i="9" s="1"/>
  <c r="DP60" i="9" s="1"/>
  <c r="HJ60" i="9" s="1"/>
  <c r="EX60" i="9"/>
  <c r="EZ60" i="9" s="1"/>
  <c r="GP60" i="9"/>
  <c r="GX60" i="9" s="1"/>
  <c r="DJ62" i="9"/>
  <c r="FP62" i="9"/>
  <c r="GT62" i="9"/>
  <c r="GX62" i="9" s="1"/>
  <c r="P63" i="9"/>
  <c r="BD63" i="9"/>
  <c r="BJ63" i="9" s="1"/>
  <c r="AF63" i="9" s="1"/>
  <c r="CP63" i="9"/>
  <c r="DN63" i="9" s="1"/>
  <c r="DP63" i="9" s="1"/>
  <c r="HJ63" i="9" s="1"/>
  <c r="HD63" i="9"/>
  <c r="HH63" i="9" s="1"/>
  <c r="AT64" i="9"/>
  <c r="DN64" i="9" s="1"/>
  <c r="DP64" i="9" s="1"/>
  <c r="HJ64" i="9" s="1"/>
  <c r="EX64" i="9"/>
  <c r="GP64" i="9"/>
  <c r="GX64" i="9" s="1"/>
  <c r="DJ66" i="9"/>
  <c r="FP66" i="9"/>
  <c r="P67" i="9"/>
  <c r="BD67" i="9"/>
  <c r="GR67" i="9" s="1"/>
  <c r="CP67" i="9"/>
  <c r="CR67" i="9" s="1"/>
  <c r="HD67" i="9"/>
  <c r="HH67" i="9" s="1"/>
  <c r="AT68" i="9"/>
  <c r="DN68" i="9" s="1"/>
  <c r="DP68" i="9" s="1"/>
  <c r="HJ68" i="9" s="1"/>
  <c r="EX68" i="9"/>
  <c r="GP68" i="9"/>
  <c r="GX68" i="9" s="1"/>
  <c r="DJ70" i="9"/>
  <c r="P71" i="9"/>
  <c r="BD71" i="9"/>
  <c r="BJ71" i="9" s="1"/>
  <c r="AF71" i="9" s="1"/>
  <c r="CP71" i="9"/>
  <c r="DN71" i="9" s="1"/>
  <c r="DP71" i="9" s="1"/>
  <c r="HJ71" i="9" s="1"/>
  <c r="HD71" i="9"/>
  <c r="HH71" i="9" s="1"/>
  <c r="AT72" i="9"/>
  <c r="EX72" i="9"/>
  <c r="EZ72" i="9" s="1"/>
  <c r="GP72" i="9"/>
  <c r="AZ74" i="9"/>
  <c r="FA74" i="9"/>
  <c r="GU74" i="9"/>
  <c r="GY74" i="9" s="1"/>
  <c r="GQ75" i="9"/>
  <c r="HE76" i="9"/>
  <c r="HI76" i="9" s="1"/>
  <c r="GF77" i="9"/>
  <c r="GJ77" i="9" s="1"/>
  <c r="P77" i="9"/>
  <c r="GI77" i="9"/>
  <c r="P78" i="9"/>
  <c r="AW78" i="9"/>
  <c r="Q79" i="9"/>
  <c r="DK79" i="9"/>
  <c r="AU79" i="9"/>
  <c r="GN79" i="9"/>
  <c r="CZ79" i="9"/>
  <c r="DF79" i="9" s="1"/>
  <c r="CB79" i="9" s="1"/>
  <c r="DH79" i="9" s="1"/>
  <c r="FN79" i="9"/>
  <c r="AT80" i="9"/>
  <c r="AV80" i="9" s="1"/>
  <c r="AU81" i="9"/>
  <c r="AW81" i="9" s="1"/>
  <c r="DK81" i="9"/>
  <c r="DE81" i="9"/>
  <c r="DG81" i="9" s="1"/>
  <c r="CC81" i="9" s="1"/>
  <c r="BJ82" i="9"/>
  <c r="AF82" i="9" s="1"/>
  <c r="FP82" i="9"/>
  <c r="EX82" i="9"/>
  <c r="EZ82" i="9" s="1"/>
  <c r="GU82" i="9"/>
  <c r="GY82" i="9" s="1"/>
  <c r="FN83" i="9"/>
  <c r="GS83" i="9"/>
  <c r="GO84" i="9"/>
  <c r="CQ84" i="9"/>
  <c r="CS84" i="9" s="1"/>
  <c r="EY85" i="9"/>
  <c r="FA85" i="9" s="1"/>
  <c r="FN85" i="9"/>
  <c r="BK87" i="9"/>
  <c r="AG87" i="9" s="1"/>
  <c r="CP87" i="9"/>
  <c r="CR87" i="9" s="1"/>
  <c r="GN88" i="9"/>
  <c r="BD88" i="9"/>
  <c r="BJ88" i="9" s="1"/>
  <c r="AF88" i="9" s="1"/>
  <c r="P88" i="9"/>
  <c r="GP88" i="9"/>
  <c r="GR89" i="9"/>
  <c r="GV89" i="9"/>
  <c r="GZ89" i="9" s="1"/>
  <c r="CP89" i="9"/>
  <c r="CR89" i="9" s="1"/>
  <c r="DG89" i="9"/>
  <c r="CC89" i="9" s="1"/>
  <c r="DI89" i="9" s="1"/>
  <c r="BI90" i="9"/>
  <c r="HE90" i="9"/>
  <c r="HI90" i="9" s="1"/>
  <c r="GQ90" i="9"/>
  <c r="BK91" i="9"/>
  <c r="AG91" i="9" s="1"/>
  <c r="CP91" i="9"/>
  <c r="CR91" i="9" s="1"/>
  <c r="GN92" i="9"/>
  <c r="BD92" i="9"/>
  <c r="BJ92" i="9" s="1"/>
  <c r="AF92" i="9" s="1"/>
  <c r="P92" i="9"/>
  <c r="FO92" i="9"/>
  <c r="GH92" i="9"/>
  <c r="AV93" i="9"/>
  <c r="P94" i="9"/>
  <c r="FO94" i="9"/>
  <c r="EK94" i="9" s="1"/>
  <c r="GN96" i="9"/>
  <c r="BD96" i="9"/>
  <c r="BJ96" i="9" s="1"/>
  <c r="AF96" i="9" s="1"/>
  <c r="P96" i="9"/>
  <c r="CS97" i="9"/>
  <c r="EZ98" i="9"/>
  <c r="EX98" i="9"/>
  <c r="FO98" i="9"/>
  <c r="GF99" i="9"/>
  <c r="GJ99" i="9" s="1"/>
  <c r="P99" i="9"/>
  <c r="AZ99" i="9"/>
  <c r="GP100" i="9"/>
  <c r="GW102" i="9"/>
  <c r="FO102" i="9"/>
  <c r="EK102" i="9" s="1"/>
  <c r="GY104" i="9"/>
  <c r="FO105" i="9"/>
  <c r="GK106" i="9"/>
  <c r="FN107" i="9"/>
  <c r="EJ107" i="9" s="1"/>
  <c r="GF107" i="9"/>
  <c r="GN108" i="9"/>
  <c r="GN109" i="9"/>
  <c r="BD109" i="9"/>
  <c r="BJ109" i="9" s="1"/>
  <c r="AF109" i="9" s="1"/>
  <c r="P109" i="9"/>
  <c r="EX109" i="9"/>
  <c r="EZ109" i="9" s="1"/>
  <c r="AV110" i="9"/>
  <c r="DJ111" i="9"/>
  <c r="AT111" i="9"/>
  <c r="AV111" i="9" s="1"/>
  <c r="BK111" i="9"/>
  <c r="AG111" i="9" s="1"/>
  <c r="FN111" i="9"/>
  <c r="EJ111" i="9" s="1"/>
  <c r="BM112" i="9"/>
  <c r="CP112" i="9"/>
  <c r="CR112" i="9" s="1"/>
  <c r="GP114" i="9"/>
  <c r="GK116" i="9"/>
  <c r="HA116" i="9" s="1"/>
  <c r="EZ116" i="9"/>
  <c r="AT117" i="9"/>
  <c r="AV117" i="9" s="1"/>
  <c r="HD117" i="9"/>
  <c r="HH117" i="9" s="1"/>
  <c r="DD117" i="9"/>
  <c r="DF117" i="9" s="1"/>
  <c r="CB117" i="9" s="1"/>
  <c r="DH117" i="9" s="1"/>
  <c r="GP117" i="9"/>
  <c r="GW118" i="9"/>
  <c r="FO118" i="9"/>
  <c r="EK118" i="9" s="1"/>
  <c r="DJ119" i="9"/>
  <c r="AV119" i="9"/>
  <c r="AT119" i="9"/>
  <c r="BK119" i="9"/>
  <c r="AG119" i="9" s="1"/>
  <c r="CR119" i="9"/>
  <c r="FQ120" i="9"/>
  <c r="GY121" i="9"/>
  <c r="BH122" i="9"/>
  <c r="HD122" i="9"/>
  <c r="HH122" i="9" s="1"/>
  <c r="P123" i="9"/>
  <c r="AW123" i="9"/>
  <c r="GR123" i="9"/>
  <c r="FN124" i="9"/>
  <c r="CR125" i="9"/>
  <c r="DF128" i="9"/>
  <c r="CB128" i="9" s="1"/>
  <c r="DH128" i="9" s="1"/>
  <c r="HF129" i="9"/>
  <c r="FO130" i="9"/>
  <c r="GT130" i="9"/>
  <c r="GP130" i="9"/>
  <c r="GF131" i="9"/>
  <c r="GJ131" i="9" s="1"/>
  <c r="CV131" i="9"/>
  <c r="DF131" i="9" s="1"/>
  <c r="CB131" i="9" s="1"/>
  <c r="DH131" i="9" s="1"/>
  <c r="P131" i="9"/>
  <c r="GY132" i="9"/>
  <c r="GT134" i="9"/>
  <c r="GP134" i="9"/>
  <c r="GW140" i="9"/>
  <c r="HA140" i="9" s="1"/>
  <c r="GS140" i="9"/>
  <c r="GX140" i="9"/>
  <c r="GR158" i="9"/>
  <c r="GV158" i="9"/>
  <c r="GZ158" i="9" s="1"/>
  <c r="GG59" i="9"/>
  <c r="GK59" i="9" s="1"/>
  <c r="DK62" i="9"/>
  <c r="GU62" i="9"/>
  <c r="GY62" i="9" s="1"/>
  <c r="GG63" i="9"/>
  <c r="GK63" i="9" s="1"/>
  <c r="DK66" i="9"/>
  <c r="GU66" i="9"/>
  <c r="GY66" i="9" s="1"/>
  <c r="GG67" i="9"/>
  <c r="GK67" i="9" s="1"/>
  <c r="DK70" i="9"/>
  <c r="GU70" i="9"/>
  <c r="GY70" i="9" s="1"/>
  <c r="GG71" i="9"/>
  <c r="GK71" i="9" s="1"/>
  <c r="HE74" i="9"/>
  <c r="HI74" i="9" s="1"/>
  <c r="GR78" i="9"/>
  <c r="GF79" i="9"/>
  <c r="GJ79" i="9" s="1"/>
  <c r="P79" i="9"/>
  <c r="AZ79" i="9"/>
  <c r="BJ79" i="9" s="1"/>
  <c r="AF79" i="9" s="1"/>
  <c r="AU80" i="9"/>
  <c r="AW80" i="9" s="1"/>
  <c r="GJ81" i="9"/>
  <c r="FP81" i="9"/>
  <c r="GI81" i="9"/>
  <c r="GO82" i="9"/>
  <c r="CR82" i="9"/>
  <c r="FO82" i="9"/>
  <c r="HE85" i="9"/>
  <c r="HI85" i="9" s="1"/>
  <c r="DE85" i="9"/>
  <c r="BI86" i="9"/>
  <c r="HE86" i="9"/>
  <c r="HI86" i="9" s="1"/>
  <c r="GQ86" i="9"/>
  <c r="GV87" i="9"/>
  <c r="FA87" i="9"/>
  <c r="EY87" i="9"/>
  <c r="GO88" i="9"/>
  <c r="EK88" i="9"/>
  <c r="GO89" i="9"/>
  <c r="BE89" i="9"/>
  <c r="BK89" i="9" s="1"/>
  <c r="AG89" i="9" s="1"/>
  <c r="Q89" i="9"/>
  <c r="DJ90" i="9"/>
  <c r="AV90" i="9"/>
  <c r="AT90" i="9"/>
  <c r="GR90" i="9"/>
  <c r="GV91" i="9"/>
  <c r="EY91" i="9"/>
  <c r="FA91" i="9" s="1"/>
  <c r="GO92" i="9"/>
  <c r="HE93" i="9"/>
  <c r="HI93" i="9" s="1"/>
  <c r="DE93" i="9"/>
  <c r="DG93" i="9" s="1"/>
  <c r="CC93" i="9" s="1"/>
  <c r="DI93" i="9" s="1"/>
  <c r="GI93" i="9"/>
  <c r="GF95" i="9"/>
  <c r="P95" i="9"/>
  <c r="AZ95" i="9"/>
  <c r="GW96" i="9"/>
  <c r="GH96" i="9"/>
  <c r="GJ97" i="9"/>
  <c r="DF97" i="9"/>
  <c r="CB97" i="9" s="1"/>
  <c r="DH97" i="9" s="1"/>
  <c r="FN97" i="9"/>
  <c r="GW98" i="9"/>
  <c r="BM99" i="9"/>
  <c r="GN100" i="9"/>
  <c r="BD100" i="9"/>
  <c r="BJ100" i="9" s="1"/>
  <c r="AF100" i="9" s="1"/>
  <c r="P100" i="9"/>
  <c r="BH102" i="9"/>
  <c r="HD102" i="9"/>
  <c r="HH102" i="9" s="1"/>
  <c r="DJ103" i="9"/>
  <c r="AT103" i="9"/>
  <c r="AV103" i="9" s="1"/>
  <c r="CR103" i="9"/>
  <c r="GW104" i="9"/>
  <c r="GV106" i="9"/>
  <c r="GP106" i="9"/>
  <c r="GY108" i="9"/>
  <c r="GW109" i="9"/>
  <c r="CP110" i="9"/>
  <c r="CR110" i="9" s="1"/>
  <c r="GV112" i="9"/>
  <c r="GN113" i="9"/>
  <c r="BD113" i="9"/>
  <c r="BJ113" i="9" s="1"/>
  <c r="AF113" i="9" s="1"/>
  <c r="P113" i="9"/>
  <c r="DJ115" i="9"/>
  <c r="AT115" i="9"/>
  <c r="AV115" i="9" s="1"/>
  <c r="GY115" i="9"/>
  <c r="BH118" i="9"/>
  <c r="HD118" i="9"/>
  <c r="HH118" i="9" s="1"/>
  <c r="GR119" i="9"/>
  <c r="EJ120" i="9"/>
  <c r="DF121" i="9"/>
  <c r="CB121" i="9" s="1"/>
  <c r="DH121" i="9" s="1"/>
  <c r="BJ123" i="9"/>
  <c r="AF123" i="9" s="1"/>
  <c r="BJ126" i="9"/>
  <c r="AF126" i="9" s="1"/>
  <c r="EK128" i="9"/>
  <c r="FQ128" i="9"/>
  <c r="GT128" i="9"/>
  <c r="GP128" i="9"/>
  <c r="GF129" i="9"/>
  <c r="GJ129" i="9" s="1"/>
  <c r="CV129" i="9"/>
  <c r="DF129" i="9" s="1"/>
  <c r="CB129" i="9" s="1"/>
  <c r="DH129" i="9" s="1"/>
  <c r="P129" i="9"/>
  <c r="GP146" i="9"/>
  <c r="GT146" i="9"/>
  <c r="EK176" i="9"/>
  <c r="FQ176" i="9"/>
  <c r="GY180" i="9"/>
  <c r="DJ39" i="9"/>
  <c r="GT39" i="9"/>
  <c r="GX39" i="9" s="1"/>
  <c r="GF40" i="9"/>
  <c r="GJ40" i="9" s="1"/>
  <c r="GV40" i="9"/>
  <c r="GZ40" i="9" s="1"/>
  <c r="DJ45" i="9"/>
  <c r="GT45" i="9"/>
  <c r="GX45" i="9" s="1"/>
  <c r="GF46" i="9"/>
  <c r="GJ46" i="9" s="1"/>
  <c r="GV46" i="9"/>
  <c r="GZ46" i="9" s="1"/>
  <c r="DJ49" i="9"/>
  <c r="GT49" i="9"/>
  <c r="GX49" i="9" s="1"/>
  <c r="GF50" i="9"/>
  <c r="GJ50" i="9" s="1"/>
  <c r="GV50" i="9"/>
  <c r="GZ50" i="9" s="1"/>
  <c r="DJ53" i="9"/>
  <c r="GT53" i="9"/>
  <c r="GX53" i="9" s="1"/>
  <c r="GF54" i="9"/>
  <c r="GJ54" i="9" s="1"/>
  <c r="GV54" i="9"/>
  <c r="GZ54" i="9" s="1"/>
  <c r="DJ57" i="9"/>
  <c r="P58" i="9"/>
  <c r="BD58" i="9"/>
  <c r="GR58" i="9" s="1"/>
  <c r="DD58" i="9"/>
  <c r="HH58" i="9" s="1"/>
  <c r="CR59" i="9"/>
  <c r="GP59" i="9"/>
  <c r="GX59" i="9" s="1"/>
  <c r="AV60" i="9"/>
  <c r="CV60" i="9"/>
  <c r="DF60" i="9" s="1"/>
  <c r="CB60" i="9" s="1"/>
  <c r="DH60" i="9" s="1"/>
  <c r="GR60" i="9"/>
  <c r="AZ61" i="9"/>
  <c r="DJ61" i="9"/>
  <c r="P62" i="9"/>
  <c r="BD62" i="9"/>
  <c r="BJ62" i="9" s="1"/>
  <c r="AF62" i="9" s="1"/>
  <c r="DD62" i="9"/>
  <c r="DF62" i="9" s="1"/>
  <c r="CB62" i="9" s="1"/>
  <c r="DH62" i="9" s="1"/>
  <c r="CR63" i="9"/>
  <c r="GP63" i="9"/>
  <c r="AV64" i="9"/>
  <c r="CV64" i="9"/>
  <c r="DF64" i="9" s="1"/>
  <c r="CB64" i="9" s="1"/>
  <c r="DH64" i="9" s="1"/>
  <c r="EZ64" i="9"/>
  <c r="GR64" i="9"/>
  <c r="AZ65" i="9"/>
  <c r="GJ65" i="9" s="1"/>
  <c r="DJ65" i="9"/>
  <c r="P66" i="9"/>
  <c r="BD66" i="9"/>
  <c r="DD66" i="9"/>
  <c r="DF66" i="9" s="1"/>
  <c r="CB66" i="9" s="1"/>
  <c r="DH66" i="9" s="1"/>
  <c r="GP67" i="9"/>
  <c r="GX67" i="9" s="1"/>
  <c r="AV68" i="9"/>
  <c r="CV68" i="9"/>
  <c r="DF68" i="9" s="1"/>
  <c r="CB68" i="9" s="1"/>
  <c r="DH68" i="9" s="1"/>
  <c r="EZ68" i="9"/>
  <c r="GR68" i="9"/>
  <c r="AZ69" i="9"/>
  <c r="BJ69" i="9" s="1"/>
  <c r="AF69" i="9" s="1"/>
  <c r="DJ69" i="9"/>
  <c r="P70" i="9"/>
  <c r="BD70" i="9"/>
  <c r="BJ70" i="9" s="1"/>
  <c r="AF70" i="9" s="1"/>
  <c r="DD70" i="9"/>
  <c r="DF70" i="9" s="1"/>
  <c r="CB70" i="9" s="1"/>
  <c r="DH70" i="9" s="1"/>
  <c r="CR71" i="9"/>
  <c r="GP71" i="9"/>
  <c r="GX71" i="9" s="1"/>
  <c r="AV72" i="9"/>
  <c r="CV72" i="9"/>
  <c r="DF72" i="9" s="1"/>
  <c r="CB72" i="9" s="1"/>
  <c r="DH72" i="9" s="1"/>
  <c r="GR72" i="9"/>
  <c r="AZ73" i="9"/>
  <c r="BJ73" i="9" s="1"/>
  <c r="AF73" i="9" s="1"/>
  <c r="CZ73" i="9"/>
  <c r="GR73" i="9" s="1"/>
  <c r="DJ73" i="9"/>
  <c r="P74" i="9"/>
  <c r="BD74" i="9"/>
  <c r="GR74" i="9" s="1"/>
  <c r="DN74" i="9"/>
  <c r="DP74" i="9" s="1"/>
  <c r="HJ74" i="9" s="1"/>
  <c r="P75" i="9"/>
  <c r="GV77" i="9"/>
  <c r="EY77" i="9"/>
  <c r="GG78" i="9"/>
  <c r="GK78" i="9" s="1"/>
  <c r="Q78" i="9"/>
  <c r="BA78" i="9"/>
  <c r="FN78" i="9"/>
  <c r="EJ78" i="9" s="1"/>
  <c r="GP80" i="9"/>
  <c r="GX80" i="9" s="1"/>
  <c r="CP80" i="9"/>
  <c r="CR80" i="9" s="1"/>
  <c r="GG81" i="9"/>
  <c r="GK81" i="9" s="1"/>
  <c r="CS82" i="9"/>
  <c r="CQ82" i="9"/>
  <c r="FN82" i="9"/>
  <c r="EJ82" i="9" s="1"/>
  <c r="GN83" i="9"/>
  <c r="CZ83" i="9"/>
  <c r="DF83" i="9" s="1"/>
  <c r="CB83" i="9" s="1"/>
  <c r="DH83" i="9" s="1"/>
  <c r="FO83" i="9"/>
  <c r="EK83" i="9" s="1"/>
  <c r="CR85" i="9"/>
  <c r="CP85" i="9"/>
  <c r="DJ86" i="9"/>
  <c r="AT86" i="9"/>
  <c r="AV86" i="9" s="1"/>
  <c r="EJ87" i="9"/>
  <c r="DF88" i="9"/>
  <c r="CB88" i="9" s="1"/>
  <c r="DH88" i="9" s="1"/>
  <c r="BH89" i="9"/>
  <c r="HD89" i="9"/>
  <c r="HH89" i="9" s="1"/>
  <c r="FP89" i="9"/>
  <c r="FP90" i="9"/>
  <c r="EX90" i="9"/>
  <c r="EZ90" i="9" s="1"/>
  <c r="FO90" i="9"/>
  <c r="GY90" i="9"/>
  <c r="EJ91" i="9"/>
  <c r="DF92" i="9"/>
  <c r="CB92" i="9" s="1"/>
  <c r="DH92" i="9" s="1"/>
  <c r="GJ93" i="9"/>
  <c r="CR93" i="9"/>
  <c r="CP93" i="9"/>
  <c r="GK93" i="9"/>
  <c r="CS94" i="9"/>
  <c r="CQ94" i="9"/>
  <c r="BK95" i="9"/>
  <c r="AG95" i="9" s="1"/>
  <c r="EK96" i="9"/>
  <c r="FQ96" i="9"/>
  <c r="GK97" i="9"/>
  <c r="FN98" i="9"/>
  <c r="EJ98" i="9" s="1"/>
  <c r="GF98" i="9"/>
  <c r="GV99" i="9"/>
  <c r="GZ99" i="9" s="1"/>
  <c r="GR99" i="9"/>
  <c r="GW100" i="9"/>
  <c r="HA100" i="9" s="1"/>
  <c r="GS100" i="9"/>
  <c r="DG100" i="9"/>
  <c r="CC100" i="9" s="1"/>
  <c r="DI100" i="9" s="1"/>
  <c r="GR103" i="9"/>
  <c r="HD105" i="9"/>
  <c r="HH105" i="9" s="1"/>
  <c r="DD105" i="9"/>
  <c r="DF105" i="9" s="1"/>
  <c r="CB105" i="9" s="1"/>
  <c r="DH105" i="9" s="1"/>
  <c r="GW106" i="9"/>
  <c r="FO106" i="9"/>
  <c r="EK106" i="9" s="1"/>
  <c r="DJ107" i="9"/>
  <c r="AT107" i="9"/>
  <c r="AV107" i="9" s="1"/>
  <c r="GY107" i="9"/>
  <c r="GW108" i="9"/>
  <c r="GH109" i="9"/>
  <c r="CS110" i="9"/>
  <c r="BJ111" i="9"/>
  <c r="AF111" i="9" s="1"/>
  <c r="DO111" i="9"/>
  <c r="DQ111" i="9" s="1"/>
  <c r="HK111" i="9" s="1"/>
  <c r="GY112" i="9"/>
  <c r="GW113" i="9"/>
  <c r="GS113" i="9"/>
  <c r="CP114" i="9"/>
  <c r="CR114" i="9" s="1"/>
  <c r="GT114" i="9"/>
  <c r="GX114" i="9" s="1"/>
  <c r="AW115" i="9"/>
  <c r="GR115" i="9"/>
  <c r="EJ116" i="9"/>
  <c r="BJ119" i="9"/>
  <c r="AF119" i="9" s="1"/>
  <c r="CR122" i="9"/>
  <c r="CP122" i="9"/>
  <c r="GN125" i="9"/>
  <c r="BD125" i="9"/>
  <c r="BJ125" i="9" s="1"/>
  <c r="AF125" i="9" s="1"/>
  <c r="P125" i="9"/>
  <c r="CP126" i="9"/>
  <c r="CR126" i="9"/>
  <c r="DJ126" i="9"/>
  <c r="FN126" i="9"/>
  <c r="GF127" i="9"/>
  <c r="GJ127" i="9" s="1"/>
  <c r="CV127" i="9"/>
  <c r="DF127" i="9" s="1"/>
  <c r="CB127" i="9" s="1"/>
  <c r="DH127" i="9" s="1"/>
  <c r="P127" i="9"/>
  <c r="DL131" i="9"/>
  <c r="GR133" i="9"/>
  <c r="GV149" i="9"/>
  <c r="GZ149" i="9" s="1"/>
  <c r="GR149" i="9"/>
  <c r="DK31" i="9"/>
  <c r="Q36" i="9"/>
  <c r="Q46" i="9"/>
  <c r="AU59" i="9"/>
  <c r="AW59" i="9" s="1"/>
  <c r="EY59" i="9"/>
  <c r="FA59" i="9" s="1"/>
  <c r="Q62" i="9"/>
  <c r="CQ62" i="9"/>
  <c r="CS62" i="9" s="1"/>
  <c r="HE62" i="9"/>
  <c r="HI62" i="9" s="1"/>
  <c r="AU63" i="9"/>
  <c r="AW63" i="9" s="1"/>
  <c r="EY63" i="9"/>
  <c r="FA63" i="9" s="1"/>
  <c r="CQ66" i="9"/>
  <c r="CS66" i="9" s="1"/>
  <c r="HE66" i="9"/>
  <c r="HI66" i="9" s="1"/>
  <c r="AU67" i="9"/>
  <c r="AW67" i="9" s="1"/>
  <c r="EY67" i="9"/>
  <c r="FA67" i="9" s="1"/>
  <c r="CQ70" i="9"/>
  <c r="CS70" i="9" s="1"/>
  <c r="HE70" i="9"/>
  <c r="HI70" i="9" s="1"/>
  <c r="AU71" i="9"/>
  <c r="DO71" i="9" s="1"/>
  <c r="DQ71" i="9" s="1"/>
  <c r="EY71" i="9"/>
  <c r="FA71" i="9" s="1"/>
  <c r="CQ74" i="9"/>
  <c r="CS74" i="9" s="1"/>
  <c r="DK75" i="9"/>
  <c r="AU75" i="9"/>
  <c r="AW75" i="9" s="1"/>
  <c r="AT75" i="9"/>
  <c r="AV75" i="9" s="1"/>
  <c r="EZ75" i="9"/>
  <c r="GN75" i="9"/>
  <c r="AT76" i="9"/>
  <c r="DN76" i="9" s="1"/>
  <c r="DP76" i="9" s="1"/>
  <c r="CQ76" i="9"/>
  <c r="CS76" i="9" s="1"/>
  <c r="FA77" i="9"/>
  <c r="BJ78" i="9"/>
  <c r="AF78" i="9" s="1"/>
  <c r="GG80" i="9"/>
  <c r="GK80" i="9" s="1"/>
  <c r="Q80" i="9"/>
  <c r="BA80" i="9"/>
  <c r="GU80" i="9"/>
  <c r="GY80" i="9" s="1"/>
  <c r="GR81" i="9"/>
  <c r="GV81" i="9"/>
  <c r="CP81" i="9"/>
  <c r="CR81" i="9" s="1"/>
  <c r="HE82" i="9"/>
  <c r="HI82" i="9" s="1"/>
  <c r="Q83" i="9"/>
  <c r="DK83" i="9"/>
  <c r="AU83" i="9"/>
  <c r="AW83" i="9" s="1"/>
  <c r="AT84" i="9"/>
  <c r="AV84" i="9" s="1"/>
  <c r="GP84" i="9"/>
  <c r="GX84" i="9" s="1"/>
  <c r="CP84" i="9"/>
  <c r="CR84" i="9" s="1"/>
  <c r="EX84" i="9"/>
  <c r="EZ84" i="9" s="1"/>
  <c r="GI85" i="9"/>
  <c r="DG85" i="9"/>
  <c r="CC85" i="9" s="1"/>
  <c r="DI85" i="9" s="1"/>
  <c r="P86" i="9"/>
  <c r="EX86" i="9"/>
  <c r="EZ86" i="9" s="1"/>
  <c r="GU86" i="9"/>
  <c r="DG87" i="9"/>
  <c r="CC87" i="9" s="1"/>
  <c r="DI87" i="9" s="1"/>
  <c r="FO87" i="9"/>
  <c r="EK87" i="9" s="1"/>
  <c r="GW87" i="9"/>
  <c r="HA87" i="9" s="1"/>
  <c r="BJ90" i="9"/>
  <c r="AF90" i="9" s="1"/>
  <c r="GV90" i="9"/>
  <c r="GZ90" i="9" s="1"/>
  <c r="FO91" i="9"/>
  <c r="EK91" i="9" s="1"/>
  <c r="GW91" i="9"/>
  <c r="HA91" i="9" s="1"/>
  <c r="CS93" i="9"/>
  <c r="GP93" i="9"/>
  <c r="DF94" i="9"/>
  <c r="CB94" i="9" s="1"/>
  <c r="GF94" i="9"/>
  <c r="GN95" i="9"/>
  <c r="GW95" i="9"/>
  <c r="GV97" i="9"/>
  <c r="GP97" i="9"/>
  <c r="GW99" i="9"/>
  <c r="HA99" i="9" s="1"/>
  <c r="AV102" i="9"/>
  <c r="CP102" i="9"/>
  <c r="CR102" i="9" s="1"/>
  <c r="DG102" i="9"/>
  <c r="CC102" i="9" s="1"/>
  <c r="DI102" i="9" s="1"/>
  <c r="BJ103" i="9"/>
  <c r="AF103" i="9" s="1"/>
  <c r="DF103" i="9"/>
  <c r="CB103" i="9" s="1"/>
  <c r="DH103" i="9" s="1"/>
  <c r="GV103" i="9"/>
  <c r="GZ103" i="9" s="1"/>
  <c r="AV104" i="9"/>
  <c r="GY105" i="9"/>
  <c r="BH106" i="9"/>
  <c r="HD106" i="9"/>
  <c r="HH106" i="9" s="1"/>
  <c r="GT106" i="9"/>
  <c r="GX106" i="9" s="1"/>
  <c r="AW107" i="9"/>
  <c r="GR107" i="9"/>
  <c r="EK109" i="9"/>
  <c r="FQ109" i="9"/>
  <c r="DF110" i="9"/>
  <c r="CB110" i="9" s="1"/>
  <c r="DH110" i="9" s="1"/>
  <c r="GW112" i="9"/>
  <c r="GH113" i="9"/>
  <c r="GJ114" i="9"/>
  <c r="CS114" i="9"/>
  <c r="BJ115" i="9"/>
  <c r="AF115" i="9" s="1"/>
  <c r="DF115" i="9"/>
  <c r="CB115" i="9" s="1"/>
  <c r="DH115" i="9" s="1"/>
  <c r="GV115" i="9"/>
  <c r="GZ115" i="9" s="1"/>
  <c r="AV116" i="9"/>
  <c r="FO116" i="9"/>
  <c r="EK116" i="9" s="1"/>
  <c r="EX117" i="9"/>
  <c r="EZ117" i="9" s="1"/>
  <c r="AV118" i="9"/>
  <c r="BJ118" i="9"/>
  <c r="AF118" i="9" s="1"/>
  <c r="CP118" i="9"/>
  <c r="CR118" i="9" s="1"/>
  <c r="DG119" i="9"/>
  <c r="CC119" i="9" s="1"/>
  <c r="DI119" i="9" s="1"/>
  <c r="GN121" i="9"/>
  <c r="BD121" i="9"/>
  <c r="BJ121" i="9" s="1"/>
  <c r="AF121" i="9" s="1"/>
  <c r="P121" i="9"/>
  <c r="CS122" i="9"/>
  <c r="EX123" i="9"/>
  <c r="EZ123" i="9" s="1"/>
  <c r="FO123" i="9"/>
  <c r="GF124" i="9"/>
  <c r="GJ124" i="9" s="1"/>
  <c r="P124" i="9"/>
  <c r="AZ124" i="9"/>
  <c r="CP124" i="9"/>
  <c r="CR124" i="9" s="1"/>
  <c r="GW125" i="9"/>
  <c r="HA125" i="9" s="1"/>
  <c r="GS125" i="9"/>
  <c r="DG125" i="9"/>
  <c r="CC125" i="9" s="1"/>
  <c r="DI125" i="9" s="1"/>
  <c r="GH125" i="9"/>
  <c r="GT126" i="9"/>
  <c r="GX126" i="9" s="1"/>
  <c r="GP126" i="9"/>
  <c r="BJ127" i="9"/>
  <c r="AF127" i="9" s="1"/>
  <c r="DL129" i="9"/>
  <c r="DK135" i="9"/>
  <c r="AU135" i="9"/>
  <c r="AW135" i="9" s="1"/>
  <c r="CQ138" i="9"/>
  <c r="CS138" i="9" s="1"/>
  <c r="DK138" i="9"/>
  <c r="P35" i="9"/>
  <c r="BD35" i="9"/>
  <c r="GR35" i="9" s="1"/>
  <c r="P39" i="9"/>
  <c r="BD39" i="9"/>
  <c r="GR39" i="9" s="1"/>
  <c r="CP39" i="9"/>
  <c r="CR39" i="9" s="1"/>
  <c r="HD39" i="9"/>
  <c r="HH39" i="9" s="1"/>
  <c r="AT40" i="9"/>
  <c r="AV40" i="9" s="1"/>
  <c r="EX40" i="9"/>
  <c r="P45" i="9"/>
  <c r="BD45" i="9"/>
  <c r="GR45" i="9" s="1"/>
  <c r="CP45" i="9"/>
  <c r="CR45" i="9" s="1"/>
  <c r="HD45" i="9"/>
  <c r="HH45" i="9" s="1"/>
  <c r="AT46" i="9"/>
  <c r="AV46" i="9" s="1"/>
  <c r="EX46" i="9"/>
  <c r="EZ46" i="9" s="1"/>
  <c r="P49" i="9"/>
  <c r="BD49" i="9"/>
  <c r="BJ49" i="9" s="1"/>
  <c r="AF49" i="9" s="1"/>
  <c r="CP49" i="9"/>
  <c r="CR49" i="9" s="1"/>
  <c r="HD49" i="9"/>
  <c r="HH49" i="9" s="1"/>
  <c r="AT50" i="9"/>
  <c r="AV50" i="9" s="1"/>
  <c r="EX50" i="9"/>
  <c r="EZ50" i="9" s="1"/>
  <c r="P53" i="9"/>
  <c r="BD53" i="9"/>
  <c r="GR53" i="9" s="1"/>
  <c r="CP53" i="9"/>
  <c r="CR53" i="9" s="1"/>
  <c r="HD53" i="9"/>
  <c r="HH53" i="9" s="1"/>
  <c r="AT54" i="9"/>
  <c r="AV54" i="9" s="1"/>
  <c r="EX54" i="9"/>
  <c r="EZ54" i="9" s="1"/>
  <c r="P57" i="9"/>
  <c r="BD57" i="9"/>
  <c r="BJ57" i="9" s="1"/>
  <c r="AF57" i="9" s="1"/>
  <c r="CP57" i="9"/>
  <c r="CR57" i="9" s="1"/>
  <c r="HD57" i="9"/>
  <c r="HH57" i="9" s="1"/>
  <c r="P61" i="9"/>
  <c r="BD61" i="9"/>
  <c r="GR61" i="9" s="1"/>
  <c r="P65" i="9"/>
  <c r="BD65" i="9"/>
  <c r="GR65" i="9" s="1"/>
  <c r="P69" i="9"/>
  <c r="P73" i="9"/>
  <c r="FQ75" i="9"/>
  <c r="EY75" i="9"/>
  <c r="GG76" i="9"/>
  <c r="GK76" i="9" s="1"/>
  <c r="Q76" i="9"/>
  <c r="DO76" i="9"/>
  <c r="DQ76" i="9" s="1"/>
  <c r="HK76" i="9" s="1"/>
  <c r="HD77" i="9"/>
  <c r="HH77" i="9" s="1"/>
  <c r="CP77" i="9"/>
  <c r="CR77" i="9" s="1"/>
  <c r="FN77" i="9"/>
  <c r="GO78" i="9"/>
  <c r="BI78" i="9"/>
  <c r="CP79" i="9"/>
  <c r="CR79" i="9" s="1"/>
  <c r="GS79" i="9"/>
  <c r="GN80" i="9"/>
  <c r="BD80" i="9"/>
  <c r="BJ80" i="9" s="1"/>
  <c r="AF80" i="9" s="1"/>
  <c r="P80" i="9"/>
  <c r="HD80" i="9"/>
  <c r="HH80" i="9" s="1"/>
  <c r="DD80" i="9"/>
  <c r="DF80" i="9" s="1"/>
  <c r="CB80" i="9" s="1"/>
  <c r="DH80" i="9" s="1"/>
  <c r="CS81" i="9"/>
  <c r="GP81" i="9"/>
  <c r="GX81" i="9" s="1"/>
  <c r="DJ82" i="9"/>
  <c r="AT82" i="9"/>
  <c r="AV82" i="9" s="1"/>
  <c r="DG82" i="9"/>
  <c r="CC82" i="9" s="1"/>
  <c r="DI82" i="9" s="1"/>
  <c r="GF83" i="9"/>
  <c r="GJ83" i="9" s="1"/>
  <c r="P83" i="9"/>
  <c r="AZ83" i="9"/>
  <c r="BJ83" i="9" s="1"/>
  <c r="AF83" i="9" s="1"/>
  <c r="GG83" i="9"/>
  <c r="GR85" i="9"/>
  <c r="GV85" i="9"/>
  <c r="DF85" i="9"/>
  <c r="CB85" i="9" s="1"/>
  <c r="DH85" i="9" s="1"/>
  <c r="BJ86" i="9"/>
  <c r="AF86" i="9" s="1"/>
  <c r="FO86" i="9"/>
  <c r="GV86" i="9"/>
  <c r="GZ86" i="9" s="1"/>
  <c r="AT88" i="9"/>
  <c r="AV88" i="9" s="1"/>
  <c r="GH88" i="9"/>
  <c r="GP89" i="9"/>
  <c r="GK90" i="9"/>
  <c r="CS90" i="9"/>
  <c r="CQ90" i="9"/>
  <c r="DO90" i="9" s="1"/>
  <c r="DQ90" i="9" s="1"/>
  <c r="HK90" i="9" s="1"/>
  <c r="FN90" i="9"/>
  <c r="EJ90" i="9" s="1"/>
  <c r="AT92" i="9"/>
  <c r="AV92" i="9" s="1"/>
  <c r="GR93" i="9"/>
  <c r="GV93" i="9"/>
  <c r="DF93" i="9"/>
  <c r="CB93" i="9" s="1"/>
  <c r="DH93" i="9" s="1"/>
  <c r="GQ93" i="9"/>
  <c r="GS94" i="9"/>
  <c r="GW94" i="9"/>
  <c r="HA94" i="9" s="1"/>
  <c r="EZ95" i="9"/>
  <c r="AT96" i="9"/>
  <c r="AV96" i="9" s="1"/>
  <c r="HD96" i="9"/>
  <c r="HH96" i="9" s="1"/>
  <c r="DD96" i="9"/>
  <c r="GP96" i="9"/>
  <c r="GW97" i="9"/>
  <c r="FO97" i="9"/>
  <c r="EK97" i="9" s="1"/>
  <c r="DJ98" i="9"/>
  <c r="AV98" i="9"/>
  <c r="AT98" i="9"/>
  <c r="FO100" i="9"/>
  <c r="EK100" i="9" s="1"/>
  <c r="GH100" i="9"/>
  <c r="DO104" i="9"/>
  <c r="DQ104" i="9" s="1"/>
  <c r="FN104" i="9"/>
  <c r="BJ107" i="9"/>
  <c r="AF107" i="9" s="1"/>
  <c r="DF107" i="9"/>
  <c r="CB107" i="9" s="1"/>
  <c r="DH107" i="9" s="1"/>
  <c r="FN108" i="9"/>
  <c r="AT109" i="9"/>
  <c r="AV109" i="9" s="1"/>
  <c r="HD109" i="9"/>
  <c r="HH109" i="9" s="1"/>
  <c r="DD109" i="9"/>
  <c r="DF109" i="9" s="1"/>
  <c r="CB109" i="9" s="1"/>
  <c r="DH109" i="9" s="1"/>
  <c r="GV110" i="9"/>
  <c r="DJ110" i="9"/>
  <c r="FN110" i="9"/>
  <c r="GR111" i="9"/>
  <c r="FQ112" i="9"/>
  <c r="DG113" i="9"/>
  <c r="CC113" i="9" s="1"/>
  <c r="DI113" i="9" s="1"/>
  <c r="FO113" i="9"/>
  <c r="DF114" i="9"/>
  <c r="CB114" i="9" s="1"/>
  <c r="DH114" i="9" s="1"/>
  <c r="DO116" i="9"/>
  <c r="DQ116" i="9" s="1"/>
  <c r="HK116" i="9" s="1"/>
  <c r="GN117" i="9"/>
  <c r="BD117" i="9"/>
  <c r="BJ117" i="9" s="1"/>
  <c r="AF117" i="9" s="1"/>
  <c r="P117" i="9"/>
  <c r="FP119" i="9"/>
  <c r="EX119" i="9"/>
  <c r="EZ119" i="9" s="1"/>
  <c r="FO119" i="9"/>
  <c r="GF120" i="9"/>
  <c r="GJ120" i="9" s="1"/>
  <c r="P120" i="9"/>
  <c r="AZ120" i="9"/>
  <c r="GW121" i="9"/>
  <c r="GH121" i="9"/>
  <c r="GJ122" i="9"/>
  <c r="DF122" i="9"/>
  <c r="CB122" i="9" s="1"/>
  <c r="DH122" i="9" s="1"/>
  <c r="DJ122" i="9"/>
  <c r="FN122" i="9"/>
  <c r="GW123" i="9"/>
  <c r="DM124" i="9"/>
  <c r="BM124" i="9"/>
  <c r="FO125" i="9"/>
  <c r="DF126" i="9"/>
  <c r="CB126" i="9" s="1"/>
  <c r="DH126" i="9" s="1"/>
  <c r="EK126" i="9"/>
  <c r="FQ126" i="9"/>
  <c r="GY126" i="9"/>
  <c r="BM131" i="9"/>
  <c r="BJ137" i="9"/>
  <c r="AF137" i="9" s="1"/>
  <c r="GX138" i="9"/>
  <c r="BE61" i="9"/>
  <c r="GS61" i="9" s="1"/>
  <c r="BE65" i="9"/>
  <c r="BE69" i="9"/>
  <c r="GS69" i="9" s="1"/>
  <c r="BE73" i="9"/>
  <c r="GG74" i="9"/>
  <c r="GK74" i="9" s="1"/>
  <c r="BI74" i="9"/>
  <c r="AZ75" i="9"/>
  <c r="BJ75" i="9" s="1"/>
  <c r="AF75" i="9" s="1"/>
  <c r="DJ75" i="9"/>
  <c r="FA75" i="9"/>
  <c r="GH76" i="9"/>
  <c r="GX76" i="9" s="1"/>
  <c r="AV76" i="9"/>
  <c r="CS77" i="9"/>
  <c r="DJ77" i="9"/>
  <c r="FI77" i="9"/>
  <c r="FO77" i="9" s="1"/>
  <c r="EK77" i="9" s="1"/>
  <c r="GQ77" i="9"/>
  <c r="CQ78" i="9"/>
  <c r="CS78" i="9" s="1"/>
  <c r="DO78" i="9"/>
  <c r="DQ78" i="9" s="1"/>
  <c r="HK78" i="9" s="1"/>
  <c r="GF78" i="9"/>
  <c r="GJ78" i="9" s="1"/>
  <c r="GO80" i="9"/>
  <c r="BH81" i="9"/>
  <c r="HD81" i="9"/>
  <c r="HH81" i="9" s="1"/>
  <c r="GQ81" i="9"/>
  <c r="AW82" i="9"/>
  <c r="DM83" i="9"/>
  <c r="HD84" i="9"/>
  <c r="HH84" i="9" s="1"/>
  <c r="DD84" i="9"/>
  <c r="DF84" i="9" s="1"/>
  <c r="CB84" i="9" s="1"/>
  <c r="DH84" i="9" s="1"/>
  <c r="GO85" i="9"/>
  <c r="BE85" i="9"/>
  <c r="BK85" i="9" s="1"/>
  <c r="AG85" i="9" s="1"/>
  <c r="Q85" i="9"/>
  <c r="GQ85" i="9"/>
  <c r="GY85" i="9" s="1"/>
  <c r="GP85" i="9"/>
  <c r="GX85" i="9" s="1"/>
  <c r="GK86" i="9"/>
  <c r="CQ86" i="9"/>
  <c r="DO86" i="9" s="1"/>
  <c r="DQ86" i="9" s="1"/>
  <c r="HK86" i="9" s="1"/>
  <c r="FN86" i="9"/>
  <c r="EJ86" i="9" s="1"/>
  <c r="GG87" i="9"/>
  <c r="GK87" i="9" s="1"/>
  <c r="AU89" i="9"/>
  <c r="AW89" i="9" s="1"/>
  <c r="BJ89" i="9"/>
  <c r="AF89" i="9" s="1"/>
  <c r="EZ89" i="9"/>
  <c r="GY89" i="9"/>
  <c r="DF90" i="9"/>
  <c r="CB90" i="9" s="1"/>
  <c r="DH90" i="9" s="1"/>
  <c r="GG91" i="9"/>
  <c r="GK91" i="9" s="1"/>
  <c r="GO93" i="9"/>
  <c r="BE93" i="9"/>
  <c r="BK93" i="9" s="1"/>
  <c r="AG93" i="9" s="1"/>
  <c r="Q93" i="9"/>
  <c r="DJ93" i="9"/>
  <c r="DK94" i="9"/>
  <c r="FQ95" i="9"/>
  <c r="GY96" i="9"/>
  <c r="BH97" i="9"/>
  <c r="HD97" i="9"/>
  <c r="HH97" i="9" s="1"/>
  <c r="GT97" i="9"/>
  <c r="GX97" i="9" s="1"/>
  <c r="P98" i="9"/>
  <c r="AW98" i="9"/>
  <c r="DO98" i="9"/>
  <c r="DQ98" i="9" s="1"/>
  <c r="HK98" i="9" s="1"/>
  <c r="GR98" i="9"/>
  <c r="FN99" i="9"/>
  <c r="EJ99" i="9" s="1"/>
  <c r="AT100" i="9"/>
  <c r="AV100" i="9" s="1"/>
  <c r="HD100" i="9"/>
  <c r="HH100" i="9" s="1"/>
  <c r="DD100" i="9"/>
  <c r="DF100" i="9" s="1"/>
  <c r="CB100" i="9" s="1"/>
  <c r="DH100" i="9" s="1"/>
  <c r="DF102" i="9"/>
  <c r="CB102" i="9" s="1"/>
  <c r="DH102" i="9" s="1"/>
  <c r="DN102" i="9"/>
  <c r="DP102" i="9" s="1"/>
  <c r="HJ102" i="9" s="1"/>
  <c r="EZ102" i="9"/>
  <c r="FN102" i="9"/>
  <c r="FP103" i="9"/>
  <c r="EX103" i="9"/>
  <c r="EZ103" i="9" s="1"/>
  <c r="FO103" i="9"/>
  <c r="GF104" i="9"/>
  <c r="GJ104" i="9" s="1"/>
  <c r="P104" i="9"/>
  <c r="AZ104" i="9"/>
  <c r="FO104" i="9"/>
  <c r="EK104" i="9" s="1"/>
  <c r="GK105" i="9"/>
  <c r="EX105" i="9"/>
  <c r="EZ105" i="9" s="1"/>
  <c r="AV106" i="9"/>
  <c r="CR106" i="9"/>
  <c r="CP106" i="9"/>
  <c r="DN106" i="9" s="1"/>
  <c r="DP106" i="9" s="1"/>
  <c r="HJ106" i="9" s="1"/>
  <c r="DG107" i="9"/>
  <c r="CC107" i="9" s="1"/>
  <c r="DI107" i="9" s="1"/>
  <c r="DO108" i="9"/>
  <c r="DQ108" i="9" s="1"/>
  <c r="HK108" i="9" s="1"/>
  <c r="GP109" i="9"/>
  <c r="GS110" i="9"/>
  <c r="GW110" i="9"/>
  <c r="GS111" i="9"/>
  <c r="GW111" i="9"/>
  <c r="GV111" i="9"/>
  <c r="GZ111" i="9" s="1"/>
  <c r="AV112" i="9"/>
  <c r="FN112" i="9"/>
  <c r="AT113" i="9"/>
  <c r="AV113" i="9" s="1"/>
  <c r="HD113" i="9"/>
  <c r="HH113" i="9" s="1"/>
  <c r="DD113" i="9"/>
  <c r="DF113" i="9" s="1"/>
  <c r="CB113" i="9" s="1"/>
  <c r="DH113" i="9" s="1"/>
  <c r="GV114" i="9"/>
  <c r="DJ114" i="9"/>
  <c r="EZ114" i="9"/>
  <c r="FN114" i="9"/>
  <c r="FP115" i="9"/>
  <c r="EZ115" i="9"/>
  <c r="EX115" i="9"/>
  <c r="FO115" i="9"/>
  <c r="GF116" i="9"/>
  <c r="GJ116" i="9" s="1"/>
  <c r="P116" i="9"/>
  <c r="AZ116" i="9"/>
  <c r="CP116" i="9"/>
  <c r="CR116" i="9" s="1"/>
  <c r="GW117" i="9"/>
  <c r="GS117" i="9"/>
  <c r="DG117" i="9"/>
  <c r="CC117" i="9" s="1"/>
  <c r="DI117" i="9" s="1"/>
  <c r="GH117" i="9"/>
  <c r="DF118" i="9"/>
  <c r="CB118" i="9" s="1"/>
  <c r="DH118" i="9" s="1"/>
  <c r="EZ118" i="9"/>
  <c r="FN118" i="9"/>
  <c r="GS119" i="9"/>
  <c r="GW119" i="9"/>
  <c r="FA119" i="9"/>
  <c r="BK120" i="9"/>
  <c r="AG120" i="9" s="1"/>
  <c r="GY120" i="9"/>
  <c r="FO121" i="9"/>
  <c r="GK122" i="9"/>
  <c r="FN123" i="9"/>
  <c r="EJ123" i="9" s="1"/>
  <c r="GF123" i="9"/>
  <c r="GN124" i="9"/>
  <c r="GW124" i="9"/>
  <c r="HA124" i="9" s="1"/>
  <c r="BM129" i="9"/>
  <c r="BH132" i="9"/>
  <c r="FN132" i="9"/>
  <c r="GQ138" i="9"/>
  <c r="GU138" i="9"/>
  <c r="GY138" i="9" s="1"/>
  <c r="GP142" i="9"/>
  <c r="GT142" i="9"/>
  <c r="GX142" i="9" s="1"/>
  <c r="HD145" i="9"/>
  <c r="HH145" i="9" s="1"/>
  <c r="DD145" i="9"/>
  <c r="DF145" i="9" s="1"/>
  <c r="CB145" i="9" s="1"/>
  <c r="DH145" i="9" s="1"/>
  <c r="GN150" i="9"/>
  <c r="BD150" i="9"/>
  <c r="BJ150" i="9" s="1"/>
  <c r="AF150" i="9" s="1"/>
  <c r="P150" i="9"/>
  <c r="EX152" i="9"/>
  <c r="EZ152" i="9" s="1"/>
  <c r="P38" i="9"/>
  <c r="BD38" i="9"/>
  <c r="GR38" i="9" s="1"/>
  <c r="DD38" i="9"/>
  <c r="DF38" i="9" s="1"/>
  <c r="CB38" i="9" s="1"/>
  <c r="DH38" i="9" s="1"/>
  <c r="P44" i="9"/>
  <c r="BD44" i="9"/>
  <c r="GR44" i="9" s="1"/>
  <c r="DD44" i="9"/>
  <c r="HH44" i="9" s="1"/>
  <c r="P48" i="9"/>
  <c r="BD48" i="9"/>
  <c r="GR48" i="9" s="1"/>
  <c r="DD48" i="9"/>
  <c r="HH48" i="9" s="1"/>
  <c r="P52" i="9"/>
  <c r="BD52" i="9"/>
  <c r="BJ52" i="9" s="1"/>
  <c r="AF52" i="9" s="1"/>
  <c r="DD52" i="9"/>
  <c r="DF52" i="9" s="1"/>
  <c r="CB52" i="9" s="1"/>
  <c r="DH52" i="9" s="1"/>
  <c r="P56" i="9"/>
  <c r="BD56" i="9"/>
  <c r="BJ56" i="9" s="1"/>
  <c r="AF56" i="9" s="1"/>
  <c r="DD56" i="9"/>
  <c r="DF56" i="9" s="1"/>
  <c r="CB56" i="9" s="1"/>
  <c r="DH56" i="9" s="1"/>
  <c r="AT57" i="9"/>
  <c r="AV57" i="9" s="1"/>
  <c r="GI75" i="9"/>
  <c r="GY75" i="9" s="1"/>
  <c r="FN75" i="9"/>
  <c r="GO76" i="9"/>
  <c r="EX76" i="9"/>
  <c r="EZ76" i="9" s="1"/>
  <c r="FP76" i="9"/>
  <c r="FP78" i="9"/>
  <c r="EX78" i="9"/>
  <c r="EZ78" i="9" s="1"/>
  <c r="EZ79" i="9"/>
  <c r="EY81" i="9"/>
  <c r="FA81" i="9" s="1"/>
  <c r="FQ81" i="9"/>
  <c r="DQ82" i="9"/>
  <c r="HK82" i="9" s="1"/>
  <c r="DO82" i="9"/>
  <c r="EZ83" i="9"/>
  <c r="GG84" i="9"/>
  <c r="GK84" i="9" s="1"/>
  <c r="Q84" i="9"/>
  <c r="BA84" i="9"/>
  <c r="FO84" i="9"/>
  <c r="BH85" i="9"/>
  <c r="HD85" i="9"/>
  <c r="HH85" i="9" s="1"/>
  <c r="DN85" i="9"/>
  <c r="DP85" i="9" s="1"/>
  <c r="HJ85" i="9" s="1"/>
  <c r="DK87" i="9"/>
  <c r="AW87" i="9"/>
  <c r="AU87" i="9"/>
  <c r="GW90" i="9"/>
  <c r="DK91" i="9"/>
  <c r="AU91" i="9"/>
  <c r="AW91" i="9" s="1"/>
  <c r="BH93" i="9"/>
  <c r="HD93" i="9"/>
  <c r="HH93" i="9" s="1"/>
  <c r="GX93" i="9"/>
  <c r="BI94" i="9"/>
  <c r="HE94" i="9"/>
  <c r="HI94" i="9" s="1"/>
  <c r="FN95" i="9"/>
  <c r="DF96" i="9"/>
  <c r="CB96" i="9" s="1"/>
  <c r="DH96" i="9" s="1"/>
  <c r="DF98" i="9"/>
  <c r="CB98" i="9" s="1"/>
  <c r="DH98" i="9" s="1"/>
  <c r="GK102" i="9"/>
  <c r="GW103" i="9"/>
  <c r="BM104" i="9"/>
  <c r="GN105" i="9"/>
  <c r="BD105" i="9"/>
  <c r="BJ105" i="9" s="1"/>
  <c r="AF105" i="9" s="1"/>
  <c r="P105" i="9"/>
  <c r="FP107" i="9"/>
  <c r="EX107" i="9"/>
  <c r="EZ107" i="9" s="1"/>
  <c r="FQ107" i="9"/>
  <c r="EK107" i="9"/>
  <c r="GF108" i="9"/>
  <c r="GJ108" i="9" s="1"/>
  <c r="P108" i="9"/>
  <c r="AZ108" i="9"/>
  <c r="BH110" i="9"/>
  <c r="BJ110" i="9" s="1"/>
  <c r="AF110" i="9" s="1"/>
  <c r="HD110" i="9"/>
  <c r="HH110" i="9" s="1"/>
  <c r="FP111" i="9"/>
  <c r="EX111" i="9"/>
  <c r="EZ111" i="9" s="1"/>
  <c r="FQ111" i="9"/>
  <c r="EK111" i="9"/>
  <c r="DO112" i="9"/>
  <c r="DQ112" i="9" s="1"/>
  <c r="HK112" i="9" s="1"/>
  <c r="GW114" i="9"/>
  <c r="GW115" i="9"/>
  <c r="BK116" i="9"/>
  <c r="AG116" i="9" s="1"/>
  <c r="EK117" i="9"/>
  <c r="FQ117" i="9"/>
  <c r="GK118" i="9"/>
  <c r="FN119" i="9"/>
  <c r="EJ119" i="9" s="1"/>
  <c r="GF119" i="9"/>
  <c r="GJ119" i="9" s="1"/>
  <c r="GW120" i="9"/>
  <c r="GR122" i="9"/>
  <c r="GV122" i="9"/>
  <c r="GP122" i="9"/>
  <c r="GX122" i="9" s="1"/>
  <c r="EZ124" i="9"/>
  <c r="HD125" i="9"/>
  <c r="HH125" i="9" s="1"/>
  <c r="DD125" i="9"/>
  <c r="DF125" i="9" s="1"/>
  <c r="CB125" i="9" s="1"/>
  <c r="DH125" i="9" s="1"/>
  <c r="BM127" i="9"/>
  <c r="DM127" i="9"/>
  <c r="DN130" i="9"/>
  <c r="DP130" i="9" s="1"/>
  <c r="HJ130" i="9" s="1"/>
  <c r="FN130" i="9"/>
  <c r="GV131" i="9"/>
  <c r="GZ131" i="9" s="1"/>
  <c r="GR131" i="9"/>
  <c r="AT133" i="9"/>
  <c r="AV133" i="9" s="1"/>
  <c r="DJ133" i="9"/>
  <c r="GR134" i="9"/>
  <c r="FP134" i="9"/>
  <c r="EJ134" i="9"/>
  <c r="FQ135" i="9"/>
  <c r="EY135" i="9"/>
  <c r="FA135" i="9" s="1"/>
  <c r="GX144" i="9"/>
  <c r="GU77" i="9"/>
  <c r="BE78" i="9"/>
  <c r="GQ79" i="9"/>
  <c r="GU81" i="9"/>
  <c r="BE82" i="9"/>
  <c r="BK82" i="9" s="1"/>
  <c r="AG82" i="9" s="1"/>
  <c r="GQ83" i="9"/>
  <c r="GY83" i="9" s="1"/>
  <c r="DK85" i="9"/>
  <c r="FQ85" i="9"/>
  <c r="Q86" i="9"/>
  <c r="BE86" i="9"/>
  <c r="GS86" i="9" s="1"/>
  <c r="GQ87" i="9"/>
  <c r="GY87" i="9" s="1"/>
  <c r="DK89" i="9"/>
  <c r="FQ89" i="9"/>
  <c r="Q90" i="9"/>
  <c r="BE90" i="9"/>
  <c r="BK90" i="9" s="1"/>
  <c r="AG90" i="9" s="1"/>
  <c r="GQ91" i="9"/>
  <c r="GY91" i="9" s="1"/>
  <c r="DK93" i="9"/>
  <c r="FQ93" i="9"/>
  <c r="GU93" i="9"/>
  <c r="GY93" i="9" s="1"/>
  <c r="Q94" i="9"/>
  <c r="BE94" i="9"/>
  <c r="BK94" i="9" s="1"/>
  <c r="AG94" i="9" s="1"/>
  <c r="AU95" i="9"/>
  <c r="AW95" i="9" s="1"/>
  <c r="EY95" i="9"/>
  <c r="FA95" i="9" s="1"/>
  <c r="GQ95" i="9"/>
  <c r="GY95" i="9" s="1"/>
  <c r="DK97" i="9"/>
  <c r="FQ97" i="9"/>
  <c r="GU97" i="9"/>
  <c r="GY97" i="9" s="1"/>
  <c r="Q98" i="9"/>
  <c r="BE98" i="9"/>
  <c r="BK98" i="9" s="1"/>
  <c r="AG98" i="9" s="1"/>
  <c r="CQ98" i="9"/>
  <c r="HE98" i="9"/>
  <c r="HI98" i="9" s="1"/>
  <c r="AU99" i="9"/>
  <c r="EY99" i="9"/>
  <c r="GQ99" i="9"/>
  <c r="DK102" i="9"/>
  <c r="FQ102" i="9"/>
  <c r="GU102" i="9"/>
  <c r="GY102" i="9" s="1"/>
  <c r="Q103" i="9"/>
  <c r="BE103" i="9"/>
  <c r="BK103" i="9" s="1"/>
  <c r="AG103" i="9" s="1"/>
  <c r="CQ103" i="9"/>
  <c r="DO103" i="9" s="1"/>
  <c r="DQ103" i="9" s="1"/>
  <c r="HK103" i="9" s="1"/>
  <c r="HE103" i="9"/>
  <c r="HI103" i="9" s="1"/>
  <c r="AU104" i="9"/>
  <c r="EY104" i="9"/>
  <c r="FA104" i="9" s="1"/>
  <c r="GQ104" i="9"/>
  <c r="DK106" i="9"/>
  <c r="FQ106" i="9"/>
  <c r="GU106" i="9"/>
  <c r="GY106" i="9" s="1"/>
  <c r="Q107" i="9"/>
  <c r="BE107" i="9"/>
  <c r="BK107" i="9" s="1"/>
  <c r="AG107" i="9" s="1"/>
  <c r="CQ107" i="9"/>
  <c r="DO107" i="9" s="1"/>
  <c r="DQ107" i="9" s="1"/>
  <c r="HK107" i="9" s="1"/>
  <c r="HE107" i="9"/>
  <c r="HI107" i="9" s="1"/>
  <c r="AU108" i="9"/>
  <c r="EY108" i="9"/>
  <c r="DK110" i="9"/>
  <c r="FQ110" i="9"/>
  <c r="GU110" i="9"/>
  <c r="GY110" i="9" s="1"/>
  <c r="Q111" i="9"/>
  <c r="CQ111" i="9"/>
  <c r="HE111" i="9"/>
  <c r="HI111" i="9" s="1"/>
  <c r="AU112" i="9"/>
  <c r="EY112" i="9"/>
  <c r="DK114" i="9"/>
  <c r="FQ114" i="9"/>
  <c r="GU114" i="9"/>
  <c r="GY114" i="9" s="1"/>
  <c r="Q115" i="9"/>
  <c r="BE115" i="9"/>
  <c r="BK115" i="9" s="1"/>
  <c r="AG115" i="9" s="1"/>
  <c r="CQ115" i="9"/>
  <c r="CS115" i="9" s="1"/>
  <c r="HE115" i="9"/>
  <c r="HI115" i="9" s="1"/>
  <c r="AU116" i="9"/>
  <c r="EY116" i="9"/>
  <c r="GQ116" i="9"/>
  <c r="GY116" i="9" s="1"/>
  <c r="DK118" i="9"/>
  <c r="GU118" i="9"/>
  <c r="GY118" i="9" s="1"/>
  <c r="Q119" i="9"/>
  <c r="BE119" i="9"/>
  <c r="CQ119" i="9"/>
  <c r="DO119" i="9" s="1"/>
  <c r="DQ119" i="9" s="1"/>
  <c r="HK119" i="9" s="1"/>
  <c r="HE119" i="9"/>
  <c r="HI119" i="9" s="1"/>
  <c r="AU120" i="9"/>
  <c r="DO120" i="9" s="1"/>
  <c r="DQ120" i="9" s="1"/>
  <c r="HK120" i="9" s="1"/>
  <c r="EY120" i="9"/>
  <c r="GQ120" i="9"/>
  <c r="DK122" i="9"/>
  <c r="FQ122" i="9"/>
  <c r="GU122" i="9"/>
  <c r="GY122" i="9" s="1"/>
  <c r="Q123" i="9"/>
  <c r="BE123" i="9"/>
  <c r="BK123" i="9" s="1"/>
  <c r="AG123" i="9" s="1"/>
  <c r="CQ123" i="9"/>
  <c r="DO123" i="9" s="1"/>
  <c r="DQ123" i="9" s="1"/>
  <c r="HK123" i="9" s="1"/>
  <c r="HE123" i="9"/>
  <c r="HI123" i="9" s="1"/>
  <c r="AU124" i="9"/>
  <c r="DO124" i="9" s="1"/>
  <c r="DQ124" i="9" s="1"/>
  <c r="HK124" i="9" s="1"/>
  <c r="EY124" i="9"/>
  <c r="GQ124" i="9"/>
  <c r="GY124" i="9" s="1"/>
  <c r="HE126" i="9"/>
  <c r="HI126" i="9" s="1"/>
  <c r="CQ126" i="9"/>
  <c r="CS126" i="9" s="1"/>
  <c r="DK126" i="9"/>
  <c r="GI127" i="9"/>
  <c r="GY127" i="9" s="1"/>
  <c r="GO127" i="9"/>
  <c r="HE128" i="9"/>
  <c r="HI128" i="9" s="1"/>
  <c r="BI128" i="9"/>
  <c r="DK128" i="9"/>
  <c r="GI129" i="9"/>
  <c r="GO129" i="9"/>
  <c r="HG129" i="9"/>
  <c r="HE130" i="9"/>
  <c r="HI130" i="9" s="1"/>
  <c r="BI130" i="9"/>
  <c r="DK130" i="9"/>
  <c r="GI131" i="9"/>
  <c r="GO131" i="9"/>
  <c r="HE132" i="9"/>
  <c r="HI132" i="9" s="1"/>
  <c r="BI132" i="9"/>
  <c r="DK132" i="9"/>
  <c r="P133" i="9"/>
  <c r="AU133" i="9"/>
  <c r="AW133" i="9" s="1"/>
  <c r="GF133" i="9"/>
  <c r="GJ133" i="9" s="1"/>
  <c r="GS134" i="9"/>
  <c r="GW134" i="9"/>
  <c r="HA134" i="9" s="1"/>
  <c r="CP134" i="9"/>
  <c r="CR134" i="9"/>
  <c r="FA134" i="9"/>
  <c r="GQ134" i="9"/>
  <c r="GY134" i="9" s="1"/>
  <c r="BJ135" i="9"/>
  <c r="AF135" i="9" s="1"/>
  <c r="DF135" i="9"/>
  <c r="CB135" i="9" s="1"/>
  <c r="DH135" i="9" s="1"/>
  <c r="FN135" i="9"/>
  <c r="EJ135" i="9" s="1"/>
  <c r="GF135" i="9"/>
  <c r="HF135" i="9"/>
  <c r="AV136" i="9"/>
  <c r="EZ136" i="9"/>
  <c r="GN137" i="9"/>
  <c r="BD137" i="9"/>
  <c r="P137" i="9"/>
  <c r="GP137" i="9"/>
  <c r="GR138" i="9"/>
  <c r="GV138" i="9"/>
  <c r="GZ138" i="9" s="1"/>
  <c r="DF138" i="9"/>
  <c r="CB138" i="9" s="1"/>
  <c r="DH138" i="9" s="1"/>
  <c r="DG140" i="9"/>
  <c r="CC140" i="9" s="1"/>
  <c r="DI140" i="9" s="1"/>
  <c r="FN140" i="9"/>
  <c r="AV142" i="9"/>
  <c r="FP143" i="9"/>
  <c r="EX143" i="9"/>
  <c r="EZ143" i="9" s="1"/>
  <c r="GV143" i="9"/>
  <c r="GZ143" i="9" s="1"/>
  <c r="AV144" i="9"/>
  <c r="FN144" i="9"/>
  <c r="AT145" i="9"/>
  <c r="AV145" i="9" s="1"/>
  <c r="GY145" i="9"/>
  <c r="AV146" i="9"/>
  <c r="GW149" i="9"/>
  <c r="HA149" i="9" s="1"/>
  <c r="GS149" i="9"/>
  <c r="GW150" i="9"/>
  <c r="HA150" i="9" s="1"/>
  <c r="GS150" i="9"/>
  <c r="GH150" i="9"/>
  <c r="DF151" i="9"/>
  <c r="CB151" i="9" s="1"/>
  <c r="DH151" i="9" s="1"/>
  <c r="DG151" i="9"/>
  <c r="CC151" i="9" s="1"/>
  <c r="DI151" i="9" s="1"/>
  <c r="BJ152" i="9"/>
  <c r="AF152" i="9" s="1"/>
  <c r="CR152" i="9"/>
  <c r="FQ152" i="9"/>
  <c r="GV152" i="9"/>
  <c r="GZ152" i="9" s="1"/>
  <c r="FO154" i="9"/>
  <c r="CW155" i="9"/>
  <c r="GI156" i="9"/>
  <c r="GU156" i="9"/>
  <c r="GY156" i="9" s="1"/>
  <c r="GW157" i="9"/>
  <c r="HA157" i="9" s="1"/>
  <c r="GS157" i="9"/>
  <c r="GN168" i="9"/>
  <c r="BD168" i="9"/>
  <c r="BJ168" i="9" s="1"/>
  <c r="AF168" i="9" s="1"/>
  <c r="P168" i="9"/>
  <c r="GH173" i="9"/>
  <c r="GT173" i="9"/>
  <c r="P192" i="9"/>
  <c r="GF192" i="9"/>
  <c r="AZ192" i="9"/>
  <c r="BD77" i="9"/>
  <c r="GR77" i="9" s="1"/>
  <c r="GP78" i="9"/>
  <c r="GX78" i="9" s="1"/>
  <c r="DJ80" i="9"/>
  <c r="FP80" i="9"/>
  <c r="P81" i="9"/>
  <c r="BD81" i="9"/>
  <c r="BJ81" i="9" s="1"/>
  <c r="AF81" i="9" s="1"/>
  <c r="GP82" i="9"/>
  <c r="GX82" i="9" s="1"/>
  <c r="DJ84" i="9"/>
  <c r="FP84" i="9"/>
  <c r="P85" i="9"/>
  <c r="BD85" i="9"/>
  <c r="BJ85" i="9" s="1"/>
  <c r="AF85" i="9" s="1"/>
  <c r="GP86" i="9"/>
  <c r="GX86" i="9" s="1"/>
  <c r="DJ88" i="9"/>
  <c r="FP88" i="9"/>
  <c r="GT88" i="9"/>
  <c r="GX88" i="9" s="1"/>
  <c r="P89" i="9"/>
  <c r="DJ92" i="9"/>
  <c r="FP92" i="9"/>
  <c r="GT92" i="9"/>
  <c r="GX92" i="9" s="1"/>
  <c r="P93" i="9"/>
  <c r="BD93" i="9"/>
  <c r="BJ93" i="9" s="1"/>
  <c r="AF93" i="9" s="1"/>
  <c r="GP94" i="9"/>
  <c r="DJ96" i="9"/>
  <c r="FP96" i="9"/>
  <c r="GT96" i="9"/>
  <c r="P97" i="9"/>
  <c r="BD97" i="9"/>
  <c r="GR97" i="9" s="1"/>
  <c r="GP98" i="9"/>
  <c r="GX98" i="9" s="1"/>
  <c r="DJ100" i="9"/>
  <c r="FP100" i="9"/>
  <c r="GT100" i="9"/>
  <c r="GX100" i="9" s="1"/>
  <c r="P102" i="9"/>
  <c r="BD102" i="9"/>
  <c r="GR102" i="9" s="1"/>
  <c r="GP103" i="9"/>
  <c r="GX103" i="9" s="1"/>
  <c r="DJ105" i="9"/>
  <c r="FP105" i="9"/>
  <c r="GT105" i="9"/>
  <c r="GX105" i="9" s="1"/>
  <c r="P106" i="9"/>
  <c r="BD106" i="9"/>
  <c r="BJ106" i="9" s="1"/>
  <c r="AF106" i="9" s="1"/>
  <c r="GP107" i="9"/>
  <c r="GX107" i="9" s="1"/>
  <c r="DJ109" i="9"/>
  <c r="FP109" i="9"/>
  <c r="GT109" i="9"/>
  <c r="GX109" i="9" s="1"/>
  <c r="P110" i="9"/>
  <c r="BD110" i="9"/>
  <c r="GR110" i="9" s="1"/>
  <c r="GP111" i="9"/>
  <c r="GX111" i="9" s="1"/>
  <c r="DJ113" i="9"/>
  <c r="GT113" i="9"/>
  <c r="GX113" i="9" s="1"/>
  <c r="P114" i="9"/>
  <c r="BD114" i="9"/>
  <c r="GR114" i="9" s="1"/>
  <c r="GP115" i="9"/>
  <c r="GX115" i="9" s="1"/>
  <c r="DJ117" i="9"/>
  <c r="FP117" i="9"/>
  <c r="GT117" i="9"/>
  <c r="GX117" i="9" s="1"/>
  <c r="P118" i="9"/>
  <c r="BD118" i="9"/>
  <c r="GR118" i="9" s="1"/>
  <c r="GP119" i="9"/>
  <c r="GX119" i="9" s="1"/>
  <c r="DJ121" i="9"/>
  <c r="FP121" i="9"/>
  <c r="GT121" i="9"/>
  <c r="GX121" i="9" s="1"/>
  <c r="P122" i="9"/>
  <c r="BD122" i="9"/>
  <c r="BJ122" i="9" s="1"/>
  <c r="AF122" i="9" s="1"/>
  <c r="GP123" i="9"/>
  <c r="GX123" i="9" s="1"/>
  <c r="DJ125" i="9"/>
  <c r="FP125" i="9"/>
  <c r="GT125" i="9"/>
  <c r="GX125" i="9" s="1"/>
  <c r="P126" i="9"/>
  <c r="DJ127" i="9"/>
  <c r="AT127" i="9"/>
  <c r="AV127" i="9" s="1"/>
  <c r="HD127" i="9"/>
  <c r="HH127" i="9" s="1"/>
  <c r="AV128" i="9"/>
  <c r="CP128" i="9"/>
  <c r="DN128" i="9" s="1"/>
  <c r="DP128" i="9" s="1"/>
  <c r="HJ128" i="9" s="1"/>
  <c r="CR128" i="9"/>
  <c r="AT129" i="9"/>
  <c r="AV129" i="9" s="1"/>
  <c r="DJ129" i="9"/>
  <c r="HD129" i="9"/>
  <c r="HH129" i="9" s="1"/>
  <c r="AV130" i="9"/>
  <c r="CP130" i="9"/>
  <c r="CR130" i="9"/>
  <c r="DJ131" i="9"/>
  <c r="AT131" i="9"/>
  <c r="AV131" i="9" s="1"/>
  <c r="HD131" i="9"/>
  <c r="HH131" i="9" s="1"/>
  <c r="AV132" i="9"/>
  <c r="CP132" i="9"/>
  <c r="DN132" i="9" s="1"/>
  <c r="DP132" i="9" s="1"/>
  <c r="HJ132" i="9" s="1"/>
  <c r="BD133" i="9"/>
  <c r="BJ133" i="9" s="1"/>
  <c r="AF133" i="9" s="1"/>
  <c r="HE133" i="9"/>
  <c r="HI133" i="9" s="1"/>
  <c r="DE133" i="9"/>
  <c r="DG133" i="9" s="1"/>
  <c r="CC133" i="9" s="1"/>
  <c r="DI133" i="9" s="1"/>
  <c r="CQ134" i="9"/>
  <c r="CS134" i="9" s="1"/>
  <c r="BK135" i="9"/>
  <c r="AG135" i="9" s="1"/>
  <c r="DG135" i="9"/>
  <c r="CC135" i="9" s="1"/>
  <c r="DI135" i="9" s="1"/>
  <c r="FO135" i="9"/>
  <c r="EK135" i="9" s="1"/>
  <c r="GG135" i="9"/>
  <c r="AW136" i="9"/>
  <c r="FA136" i="9"/>
  <c r="GO137" i="9"/>
  <c r="BE137" i="9"/>
  <c r="BK137" i="9" s="1"/>
  <c r="AG137" i="9" s="1"/>
  <c r="Q137" i="9"/>
  <c r="GQ137" i="9"/>
  <c r="GS138" i="9"/>
  <c r="GW138" i="9"/>
  <c r="HA138" i="9" s="1"/>
  <c r="DG138" i="9"/>
  <c r="CC138" i="9" s="1"/>
  <c r="DI138" i="9" s="1"/>
  <c r="GS139" i="9"/>
  <c r="FO140" i="9"/>
  <c r="BK142" i="9"/>
  <c r="AG142" i="9" s="1"/>
  <c r="CP142" i="9"/>
  <c r="CR142" i="9" s="1"/>
  <c r="DJ143" i="9"/>
  <c r="AV143" i="9"/>
  <c r="AT143" i="9"/>
  <c r="FQ143" i="9"/>
  <c r="FQ144" i="9"/>
  <c r="EK144" i="9"/>
  <c r="CR145" i="9"/>
  <c r="CR146" i="9"/>
  <c r="CP146" i="9"/>
  <c r="DJ148" i="9"/>
  <c r="AT148" i="9"/>
  <c r="AV148" i="9" s="1"/>
  <c r="EZ149" i="9"/>
  <c r="GY149" i="9"/>
  <c r="FO150" i="9"/>
  <c r="EK150" i="9" s="1"/>
  <c r="GR151" i="9"/>
  <c r="GV151" i="9"/>
  <c r="GZ151" i="9" s="1"/>
  <c r="FN151" i="9"/>
  <c r="BM152" i="9"/>
  <c r="DM152" i="9"/>
  <c r="FN152" i="9"/>
  <c r="EJ152" i="9" s="1"/>
  <c r="GR154" i="9"/>
  <c r="Q155" i="9"/>
  <c r="DK155" i="9"/>
  <c r="AU155" i="9"/>
  <c r="AW155" i="9"/>
  <c r="GH155" i="9"/>
  <c r="GX155" i="9" s="1"/>
  <c r="GX157" i="9"/>
  <c r="EJ173" i="9"/>
  <c r="FP173" i="9"/>
  <c r="BM175" i="9"/>
  <c r="EJ177" i="9"/>
  <c r="FP177" i="9"/>
  <c r="DK84" i="9"/>
  <c r="DK88" i="9"/>
  <c r="DK92" i="9"/>
  <c r="GQ94" i="9"/>
  <c r="CW95" i="9"/>
  <c r="DG95" i="9" s="1"/>
  <c r="CC95" i="9" s="1"/>
  <c r="DI95" i="9" s="1"/>
  <c r="GS95" i="9"/>
  <c r="BA96" i="9"/>
  <c r="DK96" i="9"/>
  <c r="Q97" i="9"/>
  <c r="BE97" i="9"/>
  <c r="BK97" i="9" s="1"/>
  <c r="AG97" i="9" s="1"/>
  <c r="DE97" i="9"/>
  <c r="DG97" i="9" s="1"/>
  <c r="CC97" i="9" s="1"/>
  <c r="DI97" i="9" s="1"/>
  <c r="CS98" i="9"/>
  <c r="GQ98" i="9"/>
  <c r="GY98" i="9" s="1"/>
  <c r="AW99" i="9"/>
  <c r="CW99" i="9"/>
  <c r="DG99" i="9" s="1"/>
  <c r="CC99" i="9" s="1"/>
  <c r="DI99" i="9" s="1"/>
  <c r="FA99" i="9"/>
  <c r="GS99" i="9"/>
  <c r="BA100" i="9"/>
  <c r="BK100" i="9" s="1"/>
  <c r="AG100" i="9" s="1"/>
  <c r="DK100" i="9"/>
  <c r="Q102" i="9"/>
  <c r="BE102" i="9"/>
  <c r="BK102" i="9" s="1"/>
  <c r="AG102" i="9" s="1"/>
  <c r="DE102" i="9"/>
  <c r="CS103" i="9"/>
  <c r="GQ103" i="9"/>
  <c r="GY103" i="9" s="1"/>
  <c r="AW104" i="9"/>
  <c r="CW104" i="9"/>
  <c r="DG104" i="9" s="1"/>
  <c r="CC104" i="9" s="1"/>
  <c r="DI104" i="9" s="1"/>
  <c r="GS104" i="9"/>
  <c r="BA105" i="9"/>
  <c r="DK105" i="9"/>
  <c r="Q106" i="9"/>
  <c r="BE106" i="9"/>
  <c r="BK106" i="9" s="1"/>
  <c r="AG106" i="9" s="1"/>
  <c r="DE106" i="9"/>
  <c r="DG106" i="9" s="1"/>
  <c r="CC106" i="9" s="1"/>
  <c r="DI106" i="9" s="1"/>
  <c r="CS107" i="9"/>
  <c r="GQ107" i="9"/>
  <c r="AW108" i="9"/>
  <c r="CW108" i="9"/>
  <c r="DG108" i="9" s="1"/>
  <c r="CC108" i="9" s="1"/>
  <c r="DI108" i="9" s="1"/>
  <c r="FA108" i="9"/>
  <c r="GS108" i="9"/>
  <c r="BA109" i="9"/>
  <c r="BK109" i="9" s="1"/>
  <c r="AG109" i="9" s="1"/>
  <c r="DK109" i="9"/>
  <c r="Q110" i="9"/>
  <c r="BE110" i="9"/>
  <c r="BK110" i="9" s="1"/>
  <c r="AG110" i="9" s="1"/>
  <c r="DE110" i="9"/>
  <c r="DG110" i="9" s="1"/>
  <c r="CC110" i="9" s="1"/>
  <c r="DI110" i="9" s="1"/>
  <c r="CS111" i="9"/>
  <c r="GQ111" i="9"/>
  <c r="GY111" i="9" s="1"/>
  <c r="AW112" i="9"/>
  <c r="CW112" i="9"/>
  <c r="DG112" i="9" s="1"/>
  <c r="CC112" i="9" s="1"/>
  <c r="DI112" i="9" s="1"/>
  <c r="FA112" i="9"/>
  <c r="GS112" i="9"/>
  <c r="BA113" i="9"/>
  <c r="GK113" i="9" s="1"/>
  <c r="DK113" i="9"/>
  <c r="Q114" i="9"/>
  <c r="BE114" i="9"/>
  <c r="BK114" i="9" s="1"/>
  <c r="AG114" i="9" s="1"/>
  <c r="DE114" i="9"/>
  <c r="DG114" i="9" s="1"/>
  <c r="CC114" i="9" s="1"/>
  <c r="DI114" i="9" s="1"/>
  <c r="GQ115" i="9"/>
  <c r="AW116" i="9"/>
  <c r="CW116" i="9"/>
  <c r="DG116" i="9" s="1"/>
  <c r="CC116" i="9" s="1"/>
  <c r="DI116" i="9" s="1"/>
  <c r="FA116" i="9"/>
  <c r="GS116" i="9"/>
  <c r="BA117" i="9"/>
  <c r="BK117" i="9" s="1"/>
  <c r="AG117" i="9" s="1"/>
  <c r="DK117" i="9"/>
  <c r="Q118" i="9"/>
  <c r="BE118" i="9"/>
  <c r="GS118" i="9" s="1"/>
  <c r="DE118" i="9"/>
  <c r="DG118" i="9" s="1"/>
  <c r="CC118" i="9" s="1"/>
  <c r="DI118" i="9" s="1"/>
  <c r="GQ119" i="9"/>
  <c r="GY119" i="9" s="1"/>
  <c r="CW120" i="9"/>
  <c r="DG120" i="9" s="1"/>
  <c r="CC120" i="9" s="1"/>
  <c r="DI120" i="9" s="1"/>
  <c r="FA120" i="9"/>
  <c r="GS120" i="9"/>
  <c r="BA121" i="9"/>
  <c r="DK121" i="9"/>
  <c r="Q122" i="9"/>
  <c r="BE122" i="9"/>
  <c r="GS122" i="9" s="1"/>
  <c r="DE122" i="9"/>
  <c r="DG122" i="9" s="1"/>
  <c r="CC122" i="9" s="1"/>
  <c r="DI122" i="9" s="1"/>
  <c r="CS123" i="9"/>
  <c r="GQ123" i="9"/>
  <c r="AW124" i="9"/>
  <c r="CW124" i="9"/>
  <c r="DG124" i="9" s="1"/>
  <c r="CC124" i="9" s="1"/>
  <c r="DI124" i="9" s="1"/>
  <c r="FA124" i="9"/>
  <c r="GS124" i="9"/>
  <c r="BA125" i="9"/>
  <c r="BK125" i="9" s="1"/>
  <c r="AG125" i="9" s="1"/>
  <c r="DK125" i="9"/>
  <c r="Q126" i="9"/>
  <c r="BE126" i="9"/>
  <c r="Q127" i="9"/>
  <c r="DK127" i="9"/>
  <c r="AU127" i="9"/>
  <c r="AW127" i="9" s="1"/>
  <c r="DG127" i="9"/>
  <c r="CC127" i="9" s="1"/>
  <c r="DI127" i="9" s="1"/>
  <c r="AW128" i="9"/>
  <c r="CS128" i="9"/>
  <c r="Q129" i="9"/>
  <c r="AU129" i="9"/>
  <c r="DK129" i="9"/>
  <c r="AW129" i="9"/>
  <c r="DG129" i="9"/>
  <c r="CC129" i="9" s="1"/>
  <c r="DI129" i="9" s="1"/>
  <c r="AW130" i="9"/>
  <c r="CS130" i="9"/>
  <c r="Q131" i="9"/>
  <c r="DK131" i="9"/>
  <c r="AU131" i="9"/>
  <c r="AW131" i="9"/>
  <c r="DG131" i="9"/>
  <c r="CC131" i="9" s="1"/>
  <c r="DI131" i="9" s="1"/>
  <c r="AW132" i="9"/>
  <c r="CS132" i="9"/>
  <c r="CR133" i="9"/>
  <c r="BI134" i="9"/>
  <c r="HE134" i="9"/>
  <c r="HI134" i="9" s="1"/>
  <c r="FO134" i="9"/>
  <c r="GF136" i="9"/>
  <c r="GJ136" i="9" s="1"/>
  <c r="P136" i="9"/>
  <c r="AZ136" i="9"/>
  <c r="EJ136" i="9"/>
  <c r="BH138" i="9"/>
  <c r="HD138" i="9"/>
  <c r="HH138" i="9" s="1"/>
  <c r="DJ139" i="9"/>
  <c r="AT139" i="9"/>
  <c r="AV139" i="9" s="1"/>
  <c r="EZ139" i="9"/>
  <c r="EX139" i="9"/>
  <c r="AV140" i="9"/>
  <c r="HF142" i="9"/>
  <c r="CR143" i="9"/>
  <c r="FN143" i="9"/>
  <c r="EJ143" i="9" s="1"/>
  <c r="FO143" i="9"/>
  <c r="EK143" i="9" s="1"/>
  <c r="GF144" i="9"/>
  <c r="GJ144" i="9" s="1"/>
  <c r="P144" i="9"/>
  <c r="AZ144" i="9"/>
  <c r="BJ144" i="9" s="1"/>
  <c r="AF144" i="9" s="1"/>
  <c r="FP148" i="9"/>
  <c r="EX148" i="9"/>
  <c r="EZ148" i="9" s="1"/>
  <c r="HD150" i="9"/>
  <c r="HH150" i="9" s="1"/>
  <c r="DD150" i="9"/>
  <c r="DF150" i="9" s="1"/>
  <c r="CB150" i="9" s="1"/>
  <c r="DH150" i="9" s="1"/>
  <c r="GS151" i="9"/>
  <c r="GW151" i="9"/>
  <c r="HA151" i="9" s="1"/>
  <c r="EK151" i="9"/>
  <c r="FQ151" i="9"/>
  <c r="GF153" i="9"/>
  <c r="GJ153" i="9" s="1"/>
  <c r="P153" i="9"/>
  <c r="AZ153" i="9"/>
  <c r="DK159" i="9"/>
  <c r="AU159" i="9"/>
  <c r="AW159" i="9"/>
  <c r="GG160" i="9"/>
  <c r="GK160" i="9" s="1"/>
  <c r="Q160" i="9"/>
  <c r="BA160" i="9"/>
  <c r="HE161" i="9"/>
  <c r="HI161" i="9" s="1"/>
  <c r="DE161" i="9"/>
  <c r="CR165" i="9"/>
  <c r="CP165" i="9"/>
  <c r="DJ165" i="9"/>
  <c r="GF171" i="9"/>
  <c r="P171" i="9"/>
  <c r="AZ171" i="9"/>
  <c r="BJ171" i="9" s="1"/>
  <c r="AF171" i="9" s="1"/>
  <c r="GK177" i="9"/>
  <c r="CR196" i="9"/>
  <c r="CP196" i="9"/>
  <c r="DJ196" i="9"/>
  <c r="BL218" i="9"/>
  <c r="DJ79" i="9"/>
  <c r="DJ83" i="9"/>
  <c r="DJ87" i="9"/>
  <c r="DJ91" i="9"/>
  <c r="DJ95" i="9"/>
  <c r="DJ99" i="9"/>
  <c r="DJ104" i="9"/>
  <c r="DJ108" i="9"/>
  <c r="DJ112" i="9"/>
  <c r="DJ116" i="9"/>
  <c r="DJ120" i="9"/>
  <c r="DJ124" i="9"/>
  <c r="EZ126" i="9"/>
  <c r="FP127" i="9"/>
  <c r="EX127" i="9"/>
  <c r="EZ127" i="9"/>
  <c r="GF128" i="9"/>
  <c r="GJ128" i="9" s="1"/>
  <c r="P128" i="9"/>
  <c r="EZ128" i="9"/>
  <c r="EX129" i="9"/>
  <c r="EZ129" i="9" s="1"/>
  <c r="FP129" i="9"/>
  <c r="GF130" i="9"/>
  <c r="GJ130" i="9" s="1"/>
  <c r="P130" i="9"/>
  <c r="EZ130" i="9"/>
  <c r="FP131" i="9"/>
  <c r="EX131" i="9"/>
  <c r="EZ131" i="9"/>
  <c r="GF132" i="9"/>
  <c r="GJ132" i="9" s="1"/>
  <c r="P132" i="9"/>
  <c r="EZ132" i="9"/>
  <c r="EX133" i="9"/>
  <c r="EZ133" i="9" s="1"/>
  <c r="FP133" i="9"/>
  <c r="GP133" i="9"/>
  <c r="AV134" i="9"/>
  <c r="DG134" i="9"/>
  <c r="CC134" i="9" s="1"/>
  <c r="DI134" i="9" s="1"/>
  <c r="GG136" i="9"/>
  <c r="GK136" i="9" s="1"/>
  <c r="Q136" i="9"/>
  <c r="BA136" i="9"/>
  <c r="EK136" i="9"/>
  <c r="BI138" i="9"/>
  <c r="HE138" i="9"/>
  <c r="HI138" i="9" s="1"/>
  <c r="FA138" i="9"/>
  <c r="FO138" i="9"/>
  <c r="DK139" i="9"/>
  <c r="AU139" i="9"/>
  <c r="AW139" i="9" s="1"/>
  <c r="FQ139" i="9"/>
  <c r="FA139" i="9"/>
  <c r="EY139" i="9"/>
  <c r="GN141" i="9"/>
  <c r="BD141" i="9"/>
  <c r="BJ141" i="9" s="1"/>
  <c r="AF141" i="9" s="1"/>
  <c r="P141" i="9"/>
  <c r="DF142" i="9"/>
  <c r="CB142" i="9" s="1"/>
  <c r="DH142" i="9" s="1"/>
  <c r="BJ143" i="9"/>
  <c r="AF143" i="9" s="1"/>
  <c r="BM143" i="9"/>
  <c r="DM143" i="9"/>
  <c r="DF146" i="9"/>
  <c r="CB146" i="9" s="1"/>
  <c r="DH146" i="9" s="1"/>
  <c r="BJ148" i="9"/>
  <c r="AF148" i="9" s="1"/>
  <c r="FQ148" i="9"/>
  <c r="EJ149" i="9"/>
  <c r="BH151" i="9"/>
  <c r="HD151" i="9"/>
  <c r="HH151" i="9" s="1"/>
  <c r="BK153" i="9"/>
  <c r="AG153" i="9" s="1"/>
  <c r="FO155" i="9"/>
  <c r="EK155" i="9" s="1"/>
  <c r="FO156" i="9"/>
  <c r="DG157" i="9"/>
  <c r="CC157" i="9" s="1"/>
  <c r="DI157" i="9" s="1"/>
  <c r="BJ165" i="9"/>
  <c r="AF165" i="9" s="1"/>
  <c r="BE76" i="9"/>
  <c r="BK76" i="9" s="1"/>
  <c r="AG76" i="9" s="1"/>
  <c r="BE80" i="9"/>
  <c r="BE84" i="9"/>
  <c r="Q96" i="9"/>
  <c r="BE96" i="9"/>
  <c r="GS96" i="9" s="1"/>
  <c r="Q100" i="9"/>
  <c r="BE100" i="9"/>
  <c r="Q105" i="9"/>
  <c r="BE105" i="9"/>
  <c r="GS105" i="9" s="1"/>
  <c r="Q109" i="9"/>
  <c r="BE109" i="9"/>
  <c r="GS109" i="9" s="1"/>
  <c r="Q113" i="9"/>
  <c r="BE113" i="9"/>
  <c r="Q117" i="9"/>
  <c r="BE117" i="9"/>
  <c r="Q121" i="9"/>
  <c r="BE121" i="9"/>
  <c r="GS121" i="9" s="1"/>
  <c r="Q125" i="9"/>
  <c r="BE125" i="9"/>
  <c r="GG126" i="9"/>
  <c r="GK126" i="9" s="1"/>
  <c r="BI126" i="9"/>
  <c r="FA126" i="9"/>
  <c r="FQ127" i="9"/>
  <c r="EY127" i="9"/>
  <c r="FA127" i="9" s="1"/>
  <c r="GG128" i="9"/>
  <c r="GK128" i="9" s="1"/>
  <c r="Q128" i="9"/>
  <c r="FA128" i="9"/>
  <c r="EY129" i="9"/>
  <c r="FA129" i="9" s="1"/>
  <c r="FQ129" i="9"/>
  <c r="GG130" i="9"/>
  <c r="GK130" i="9" s="1"/>
  <c r="Q130" i="9"/>
  <c r="FA130" i="9"/>
  <c r="FQ131" i="9"/>
  <c r="EY131" i="9"/>
  <c r="FA131" i="9"/>
  <c r="GG132" i="9"/>
  <c r="GK132" i="9" s="1"/>
  <c r="Q132" i="9"/>
  <c r="FA132" i="9"/>
  <c r="GO133" i="9"/>
  <c r="BE133" i="9"/>
  <c r="BK133" i="9" s="1"/>
  <c r="AG133" i="9" s="1"/>
  <c r="Q133" i="9"/>
  <c r="EY133" i="9"/>
  <c r="FA133" i="9" s="1"/>
  <c r="GQ133" i="9"/>
  <c r="AW134" i="9"/>
  <c r="DJ134" i="9"/>
  <c r="GR136" i="9"/>
  <c r="CP136" i="9"/>
  <c r="CR136" i="9" s="1"/>
  <c r="AT137" i="9"/>
  <c r="AV137" i="9" s="1"/>
  <c r="HD137" i="9"/>
  <c r="HH137" i="9" s="1"/>
  <c r="DD137" i="9"/>
  <c r="GH137" i="9"/>
  <c r="FP138" i="9"/>
  <c r="BJ139" i="9"/>
  <c r="AF139" i="9" s="1"/>
  <c r="DF139" i="9"/>
  <c r="CB139" i="9" s="1"/>
  <c r="DH139" i="9" s="1"/>
  <c r="FN139" i="9"/>
  <c r="EJ139" i="9" s="1"/>
  <c r="GF139" i="9"/>
  <c r="GF140" i="9"/>
  <c r="GJ140" i="9" s="1"/>
  <c r="P140" i="9"/>
  <c r="AZ140" i="9"/>
  <c r="GW141" i="9"/>
  <c r="HA141" i="9" s="1"/>
  <c r="GS141" i="9"/>
  <c r="GR142" i="9"/>
  <c r="GV142" i="9"/>
  <c r="GZ142" i="9" s="1"/>
  <c r="DJ142" i="9"/>
  <c r="FN142" i="9"/>
  <c r="DF143" i="9"/>
  <c r="CB143" i="9" s="1"/>
  <c r="DH143" i="9" s="1"/>
  <c r="GV144" i="9"/>
  <c r="GZ144" i="9" s="1"/>
  <c r="GR144" i="9"/>
  <c r="CP144" i="9"/>
  <c r="CR144" i="9" s="1"/>
  <c r="GN145" i="9"/>
  <c r="BD145" i="9"/>
  <c r="BJ145" i="9" s="1"/>
  <c r="AF145" i="9" s="1"/>
  <c r="P145" i="9"/>
  <c r="GH145" i="9"/>
  <c r="GR146" i="9"/>
  <c r="GV146" i="9"/>
  <c r="GZ146" i="9" s="1"/>
  <c r="DJ146" i="9"/>
  <c r="FN146" i="9"/>
  <c r="BM148" i="9"/>
  <c r="DM148" i="9"/>
  <c r="FQ149" i="9"/>
  <c r="EK149" i="9"/>
  <c r="GY150" i="9"/>
  <c r="GP151" i="9"/>
  <c r="GX152" i="9"/>
  <c r="GR156" i="9"/>
  <c r="Q157" i="9"/>
  <c r="AU157" i="9"/>
  <c r="AW157" i="9" s="1"/>
  <c r="DK157" i="9"/>
  <c r="GH157" i="9"/>
  <c r="BL162" i="9"/>
  <c r="CV162" i="9"/>
  <c r="DF162" i="9" s="1"/>
  <c r="CB162" i="9" s="1"/>
  <c r="DH162" i="9" s="1"/>
  <c r="P162" i="9"/>
  <c r="GF162" i="9"/>
  <c r="BD87" i="9"/>
  <c r="GR87" i="9" s="1"/>
  <c r="BD91" i="9"/>
  <c r="GR91" i="9" s="1"/>
  <c r="BD95" i="9"/>
  <c r="BD99" i="9"/>
  <c r="BD104" i="9"/>
  <c r="GR104" i="9" s="1"/>
  <c r="BD108" i="9"/>
  <c r="BD112" i="9"/>
  <c r="GR112" i="9" s="1"/>
  <c r="BD116" i="9"/>
  <c r="GR116" i="9" s="1"/>
  <c r="BD120" i="9"/>
  <c r="GR120" i="9" s="1"/>
  <c r="BD124" i="9"/>
  <c r="GN126" i="9"/>
  <c r="CR127" i="9"/>
  <c r="GV128" i="9"/>
  <c r="GZ128" i="9" s="1"/>
  <c r="GR128" i="9"/>
  <c r="AZ128" i="9"/>
  <c r="BJ128" i="9" s="1"/>
  <c r="AF128" i="9" s="1"/>
  <c r="CR129" i="9"/>
  <c r="GP129" i="9"/>
  <c r="GR130" i="9"/>
  <c r="GV130" i="9"/>
  <c r="GZ130" i="9" s="1"/>
  <c r="AZ130" i="9"/>
  <c r="BJ130" i="9" s="1"/>
  <c r="AF130" i="9" s="1"/>
  <c r="CR131" i="9"/>
  <c r="GV132" i="9"/>
  <c r="GZ132" i="9" s="1"/>
  <c r="GR132" i="9"/>
  <c r="AZ132" i="9"/>
  <c r="GF134" i="9"/>
  <c r="GJ134" i="9" s="1"/>
  <c r="P134" i="9"/>
  <c r="AZ134" i="9"/>
  <c r="DQ134" i="9"/>
  <c r="HK134" i="9" s="1"/>
  <c r="DO134" i="9"/>
  <c r="GW136" i="9"/>
  <c r="HA136" i="9" s="1"/>
  <c r="GS136" i="9"/>
  <c r="CQ136" i="9"/>
  <c r="CS136" i="9" s="1"/>
  <c r="AU137" i="9"/>
  <c r="AW137" i="9" s="1"/>
  <c r="HE137" i="9"/>
  <c r="HI137" i="9" s="1"/>
  <c r="DE137" i="9"/>
  <c r="DG137" i="9" s="1"/>
  <c r="CC137" i="9" s="1"/>
  <c r="DI137" i="9" s="1"/>
  <c r="GI137" i="9"/>
  <c r="BK139" i="9"/>
  <c r="AG139" i="9" s="1"/>
  <c r="DG139" i="9"/>
  <c r="CC139" i="9" s="1"/>
  <c r="DI139" i="9" s="1"/>
  <c r="FO139" i="9"/>
  <c r="EK139" i="9" s="1"/>
  <c r="GG139" i="9"/>
  <c r="GK139" i="9" s="1"/>
  <c r="CP140" i="9"/>
  <c r="CR140" i="9" s="1"/>
  <c r="FO141" i="9"/>
  <c r="EK141" i="9" s="1"/>
  <c r="GS142" i="9"/>
  <c r="GW142" i="9"/>
  <c r="HA142" i="9" s="1"/>
  <c r="FO142" i="9"/>
  <c r="GW144" i="9"/>
  <c r="HA144" i="9" s="1"/>
  <c r="GS144" i="9"/>
  <c r="GW145" i="9"/>
  <c r="HA145" i="9" s="1"/>
  <c r="GS145" i="9"/>
  <c r="GS146" i="9"/>
  <c r="GW146" i="9"/>
  <c r="HA146" i="9" s="1"/>
  <c r="FO146" i="9"/>
  <c r="FO148" i="9"/>
  <c r="EK148" i="9" s="1"/>
  <c r="GF149" i="9"/>
  <c r="GJ149" i="9" s="1"/>
  <c r="P149" i="9"/>
  <c r="AZ149" i="9"/>
  <c r="BJ149" i="9" s="1"/>
  <c r="AF149" i="9" s="1"/>
  <c r="BJ151" i="9"/>
  <c r="AF151" i="9" s="1"/>
  <c r="GY152" i="9"/>
  <c r="GI154" i="9"/>
  <c r="GU154" i="9"/>
  <c r="GY154" i="9" s="1"/>
  <c r="GW155" i="9"/>
  <c r="HA155" i="9" s="1"/>
  <c r="GS155" i="9"/>
  <c r="DF157" i="9"/>
  <c r="CB157" i="9" s="1"/>
  <c r="DH157" i="9" s="1"/>
  <c r="FO158" i="9"/>
  <c r="FP170" i="9"/>
  <c r="EZ170" i="9"/>
  <c r="EX170" i="9"/>
  <c r="FQ170" i="9"/>
  <c r="EK170" i="9"/>
  <c r="GW172" i="9"/>
  <c r="GW174" i="9"/>
  <c r="GS126" i="9"/>
  <c r="GS128" i="9"/>
  <c r="GS130" i="9"/>
  <c r="GW130" i="9"/>
  <c r="HA130" i="9" s="1"/>
  <c r="BK130" i="9"/>
  <c r="AG130" i="9" s="1"/>
  <c r="GS132" i="9"/>
  <c r="BK132" i="9"/>
  <c r="AG132" i="9" s="1"/>
  <c r="DJ135" i="9"/>
  <c r="AT135" i="9"/>
  <c r="AV135" i="9" s="1"/>
  <c r="FP135" i="9"/>
  <c r="EX135" i="9"/>
  <c r="EZ135" i="9" s="1"/>
  <c r="DF137" i="9"/>
  <c r="CB137" i="9" s="1"/>
  <c r="DH137" i="9" s="1"/>
  <c r="CP138" i="9"/>
  <c r="CR138" i="9" s="1"/>
  <c r="GP138" i="9"/>
  <c r="GR140" i="9"/>
  <c r="EZ140" i="9"/>
  <c r="HD141" i="9"/>
  <c r="HH141" i="9" s="1"/>
  <c r="DD141" i="9"/>
  <c r="DF141" i="9" s="1"/>
  <c r="CB141" i="9" s="1"/>
  <c r="DH141" i="9" s="1"/>
  <c r="BH142" i="9"/>
  <c r="HD142" i="9"/>
  <c r="HH142" i="9" s="1"/>
  <c r="EZ144" i="9"/>
  <c r="GY144" i="9"/>
  <c r="BH146" i="9"/>
  <c r="HD146" i="9"/>
  <c r="HH146" i="9" s="1"/>
  <c r="CR151" i="9"/>
  <c r="CP151" i="9"/>
  <c r="DN151" i="9" s="1"/>
  <c r="DP151" i="9" s="1"/>
  <c r="HJ151" i="9" s="1"/>
  <c r="GT151" i="9"/>
  <c r="GX151" i="9" s="1"/>
  <c r="P152" i="9"/>
  <c r="DJ152" i="9"/>
  <c r="AT152" i="9"/>
  <c r="AV152" i="9" s="1"/>
  <c r="FO157" i="9"/>
  <c r="EK157" i="9" s="1"/>
  <c r="GS159" i="9"/>
  <c r="GW159" i="9"/>
  <c r="HA159" i="9" s="1"/>
  <c r="DO167" i="9"/>
  <c r="DQ167" i="9" s="1"/>
  <c r="HK167" i="9" s="1"/>
  <c r="BM181" i="9"/>
  <c r="BA183" i="9"/>
  <c r="BK183" i="9" s="1"/>
  <c r="AG183" i="9" s="1"/>
  <c r="Q183" i="9"/>
  <c r="GG183" i="9"/>
  <c r="DK142" i="9"/>
  <c r="GU142" i="9"/>
  <c r="GY142" i="9" s="1"/>
  <c r="GG143" i="9"/>
  <c r="GK143" i="9" s="1"/>
  <c r="DK146" i="9"/>
  <c r="GU146" i="9"/>
  <c r="GY146" i="9" s="1"/>
  <c r="GG148" i="9"/>
  <c r="GK148" i="9" s="1"/>
  <c r="GW148" i="9"/>
  <c r="HA148" i="9" s="1"/>
  <c r="DK151" i="9"/>
  <c r="GU151" i="9"/>
  <c r="GY151" i="9" s="1"/>
  <c r="GG152" i="9"/>
  <c r="GK152" i="9" s="1"/>
  <c r="EY153" i="9"/>
  <c r="FA153" i="9" s="1"/>
  <c r="FQ153" i="9"/>
  <c r="FP154" i="9"/>
  <c r="EX154" i="9"/>
  <c r="GF155" i="9"/>
  <c r="GJ155" i="9" s="1"/>
  <c r="P155" i="9"/>
  <c r="EZ155" i="9"/>
  <c r="EX156" i="9"/>
  <c r="EZ156" i="9" s="1"/>
  <c r="FP156" i="9"/>
  <c r="GF157" i="9"/>
  <c r="GJ157" i="9" s="1"/>
  <c r="P157" i="9"/>
  <c r="EZ157" i="9"/>
  <c r="BJ158" i="9"/>
  <c r="AF158" i="9" s="1"/>
  <c r="GF159" i="9"/>
  <c r="GJ159" i="9" s="1"/>
  <c r="P159" i="9"/>
  <c r="AZ159" i="9"/>
  <c r="GN160" i="9"/>
  <c r="BD160" i="9"/>
  <c r="BJ160" i="9" s="1"/>
  <c r="AF160" i="9" s="1"/>
  <c r="P160" i="9"/>
  <c r="CR161" i="9"/>
  <c r="CP161" i="9"/>
  <c r="DG161" i="9"/>
  <c r="CC161" i="9" s="1"/>
  <c r="DI161" i="9" s="1"/>
  <c r="GN164" i="9"/>
  <c r="BD164" i="9"/>
  <c r="BJ164" i="9" s="1"/>
  <c r="AF164" i="9" s="1"/>
  <c r="P164" i="9"/>
  <c r="EZ166" i="9"/>
  <c r="EX166" i="9"/>
  <c r="FO166" i="9"/>
  <c r="GF167" i="9"/>
  <c r="GJ167" i="9" s="1"/>
  <c r="P167" i="9"/>
  <c r="AZ167" i="9"/>
  <c r="GW168" i="9"/>
  <c r="HA168" i="9" s="1"/>
  <c r="GS168" i="9"/>
  <c r="GH168" i="9"/>
  <c r="DF169" i="9"/>
  <c r="CB169" i="9" s="1"/>
  <c r="DH169" i="9" s="1"/>
  <c r="DN169" i="9"/>
  <c r="DP169" i="9" s="1"/>
  <c r="HJ169" i="9" s="1"/>
  <c r="GS170" i="9"/>
  <c r="GW170" i="9"/>
  <c r="HA170" i="9" s="1"/>
  <c r="BM171" i="9"/>
  <c r="GY171" i="9"/>
  <c r="EK172" i="9"/>
  <c r="FQ172" i="9"/>
  <c r="GK173" i="9"/>
  <c r="FN174" i="9"/>
  <c r="EJ174" i="9" s="1"/>
  <c r="GJ174" i="9"/>
  <c r="GV177" i="9"/>
  <c r="GW178" i="9"/>
  <c r="EX178" i="9"/>
  <c r="EZ178" i="9" s="1"/>
  <c r="FO178" i="9"/>
  <c r="GF179" i="9"/>
  <c r="P179" i="9"/>
  <c r="AZ179" i="9"/>
  <c r="BJ179" i="9" s="1"/>
  <c r="AF179" i="9" s="1"/>
  <c r="FA182" i="9"/>
  <c r="FQ225" i="9"/>
  <c r="EY225" i="9"/>
  <c r="FA225" i="9"/>
  <c r="GP127" i="9"/>
  <c r="GX127" i="9" s="1"/>
  <c r="GT129" i="9"/>
  <c r="GX129" i="9" s="1"/>
  <c r="BD130" i="9"/>
  <c r="GP131" i="9"/>
  <c r="GX131" i="9" s="1"/>
  <c r="GT133" i="9"/>
  <c r="GX133" i="9" s="1"/>
  <c r="BD134" i="9"/>
  <c r="GP135" i="9"/>
  <c r="GX135" i="9" s="1"/>
  <c r="DJ137" i="9"/>
  <c r="FP137" i="9"/>
  <c r="GT137" i="9"/>
  <c r="P138" i="9"/>
  <c r="BD138" i="9"/>
  <c r="BJ138" i="9" s="1"/>
  <c r="AF138" i="9" s="1"/>
  <c r="GP139" i="9"/>
  <c r="GX139" i="9" s="1"/>
  <c r="DJ141" i="9"/>
  <c r="FP141" i="9"/>
  <c r="GT141" i="9"/>
  <c r="GX141" i="9" s="1"/>
  <c r="P142" i="9"/>
  <c r="BD142" i="9"/>
  <c r="BJ142" i="9" s="1"/>
  <c r="AF142" i="9" s="1"/>
  <c r="GP143" i="9"/>
  <c r="GX143" i="9" s="1"/>
  <c r="DJ145" i="9"/>
  <c r="FP145" i="9"/>
  <c r="GT145" i="9"/>
  <c r="P146" i="9"/>
  <c r="BD146" i="9"/>
  <c r="BJ146" i="9" s="1"/>
  <c r="AF146" i="9" s="1"/>
  <c r="GP148" i="9"/>
  <c r="GX148" i="9" s="1"/>
  <c r="DJ150" i="9"/>
  <c r="FP150" i="9"/>
  <c r="GT150" i="9"/>
  <c r="GX150" i="9" s="1"/>
  <c r="P151" i="9"/>
  <c r="BD151" i="9"/>
  <c r="GP152" i="9"/>
  <c r="GN153" i="9"/>
  <c r="BD153" i="9"/>
  <c r="BE153" i="9"/>
  <c r="GG154" i="9"/>
  <c r="GK154" i="9" s="1"/>
  <c r="Q154" i="9"/>
  <c r="BA154" i="9"/>
  <c r="DD154" i="9"/>
  <c r="DF154" i="9" s="1"/>
  <c r="CB154" i="9" s="1"/>
  <c r="DH154" i="9" s="1"/>
  <c r="FA154" i="9"/>
  <c r="AZ155" i="9"/>
  <c r="BJ155" i="9" s="1"/>
  <c r="AF155" i="9" s="1"/>
  <c r="DE155" i="9"/>
  <c r="FQ155" i="9"/>
  <c r="EY155" i="9"/>
  <c r="FA155" i="9" s="1"/>
  <c r="GG156" i="9"/>
  <c r="GK156" i="9" s="1"/>
  <c r="Q156" i="9"/>
  <c r="BA156" i="9"/>
  <c r="DD156" i="9"/>
  <c r="DF156" i="9" s="1"/>
  <c r="CB156" i="9" s="1"/>
  <c r="DH156" i="9" s="1"/>
  <c r="FA156" i="9"/>
  <c r="AZ157" i="9"/>
  <c r="DE157" i="9"/>
  <c r="EY157" i="9"/>
  <c r="FA157" i="9" s="1"/>
  <c r="FQ157" i="9"/>
  <c r="GG158" i="9"/>
  <c r="GK158" i="9" s="1"/>
  <c r="Q158" i="9"/>
  <c r="BE159" i="9"/>
  <c r="BK159" i="9" s="1"/>
  <c r="AG159" i="9" s="1"/>
  <c r="EZ159" i="9"/>
  <c r="GO160" i="9"/>
  <c r="EX162" i="9"/>
  <c r="EZ162" i="9" s="1"/>
  <c r="FO162" i="9"/>
  <c r="GF163" i="9"/>
  <c r="GJ163" i="9" s="1"/>
  <c r="P163" i="9"/>
  <c r="AZ163" i="9"/>
  <c r="BJ163" i="9" s="1"/>
  <c r="AF163" i="9" s="1"/>
  <c r="CP163" i="9"/>
  <c r="CR163" i="9" s="1"/>
  <c r="GW164" i="9"/>
  <c r="HA164" i="9" s="1"/>
  <c r="GS164" i="9"/>
  <c r="DG164" i="9"/>
  <c r="CC164" i="9" s="1"/>
  <c r="DI164" i="9" s="1"/>
  <c r="GH164" i="9"/>
  <c r="DF165" i="9"/>
  <c r="CB165" i="9" s="1"/>
  <c r="DH165" i="9" s="1"/>
  <c r="EZ165" i="9"/>
  <c r="FN165" i="9"/>
  <c r="GS166" i="9"/>
  <c r="GW166" i="9"/>
  <c r="HA166" i="9" s="1"/>
  <c r="FA166" i="9"/>
  <c r="BK167" i="9"/>
  <c r="AG167" i="9" s="1"/>
  <c r="FO168" i="9"/>
  <c r="FP169" i="9"/>
  <c r="FN170" i="9"/>
  <c r="EJ170" i="9" s="1"/>
  <c r="GF170" i="9"/>
  <c r="GJ170" i="9" s="1"/>
  <c r="GN171" i="9"/>
  <c r="GW171" i="9"/>
  <c r="HI172" i="9"/>
  <c r="GV173" i="9"/>
  <c r="GP173" i="9"/>
  <c r="EZ175" i="9"/>
  <c r="AT176" i="9"/>
  <c r="AV176" i="9" s="1"/>
  <c r="HD176" i="9"/>
  <c r="DD176" i="9"/>
  <c r="GP176" i="9"/>
  <c r="GS177" i="9"/>
  <c r="GW177" i="9"/>
  <c r="HF178" i="9"/>
  <c r="BK179" i="9"/>
  <c r="AG179" i="9" s="1"/>
  <c r="CS179" i="9"/>
  <c r="GY179" i="9"/>
  <c r="DG181" i="9"/>
  <c r="CC181" i="9" s="1"/>
  <c r="DI181" i="9" s="1"/>
  <c r="GG182" i="9"/>
  <c r="GK182" i="9" s="1"/>
  <c r="Q182" i="9"/>
  <c r="GI184" i="9"/>
  <c r="AU184" i="9"/>
  <c r="AW184" i="9" s="1"/>
  <c r="FO184" i="9"/>
  <c r="FP190" i="9"/>
  <c r="EX190" i="9"/>
  <c r="EZ190" i="9" s="1"/>
  <c r="DG191" i="9"/>
  <c r="CC191" i="9" s="1"/>
  <c r="DI191" i="9" s="1"/>
  <c r="FP196" i="9"/>
  <c r="EJ204" i="9"/>
  <c r="FP204" i="9"/>
  <c r="GQ127" i="9"/>
  <c r="GU129" i="9"/>
  <c r="GY129" i="9" s="1"/>
  <c r="BE130" i="9"/>
  <c r="GQ131" i="9"/>
  <c r="GY131" i="9" s="1"/>
  <c r="DK133" i="9"/>
  <c r="FQ133" i="9"/>
  <c r="GU133" i="9"/>
  <c r="GY133" i="9" s="1"/>
  <c r="Q134" i="9"/>
  <c r="BE134" i="9"/>
  <c r="BK134" i="9" s="1"/>
  <c r="AG134" i="9" s="1"/>
  <c r="GQ135" i="9"/>
  <c r="GY135" i="9" s="1"/>
  <c r="DK137" i="9"/>
  <c r="FQ137" i="9"/>
  <c r="GU137" i="9"/>
  <c r="Q138" i="9"/>
  <c r="BE138" i="9"/>
  <c r="BK138" i="9" s="1"/>
  <c r="AG138" i="9" s="1"/>
  <c r="GQ139" i="9"/>
  <c r="GY139" i="9" s="1"/>
  <c r="DK141" i="9"/>
  <c r="FQ141" i="9"/>
  <c r="Q142" i="9"/>
  <c r="BE142" i="9"/>
  <c r="CQ142" i="9"/>
  <c r="CS142" i="9" s="1"/>
  <c r="HE142" i="9"/>
  <c r="HI142" i="9" s="1"/>
  <c r="AU143" i="9"/>
  <c r="DO143" i="9" s="1"/>
  <c r="DQ143" i="9" s="1"/>
  <c r="HK143" i="9" s="1"/>
  <c r="EY143" i="9"/>
  <c r="GQ143" i="9"/>
  <c r="GY143" i="9" s="1"/>
  <c r="DK145" i="9"/>
  <c r="FQ145" i="9"/>
  <c r="Q146" i="9"/>
  <c r="BE146" i="9"/>
  <c r="BK146" i="9" s="1"/>
  <c r="AG146" i="9" s="1"/>
  <c r="CQ146" i="9"/>
  <c r="CS146" i="9" s="1"/>
  <c r="HE146" i="9"/>
  <c r="HI146" i="9" s="1"/>
  <c r="AU148" i="9"/>
  <c r="DO148" i="9" s="1"/>
  <c r="DQ148" i="9" s="1"/>
  <c r="HK148" i="9" s="1"/>
  <c r="EY148" i="9"/>
  <c r="GQ148" i="9"/>
  <c r="GY148" i="9" s="1"/>
  <c r="DK150" i="9"/>
  <c r="FQ150" i="9"/>
  <c r="Q151" i="9"/>
  <c r="BE151" i="9"/>
  <c r="BK151" i="9" s="1"/>
  <c r="AG151" i="9" s="1"/>
  <c r="CQ151" i="9"/>
  <c r="CS151" i="9" s="1"/>
  <c r="HE151" i="9"/>
  <c r="HI151" i="9" s="1"/>
  <c r="AU152" i="9"/>
  <c r="DO152" i="9" s="1"/>
  <c r="DQ152" i="9" s="1"/>
  <c r="EY152" i="9"/>
  <c r="FA152" i="9" s="1"/>
  <c r="GQ152" i="9"/>
  <c r="BH153" i="9"/>
  <c r="FN153" i="9"/>
  <c r="BD154" i="9"/>
  <c r="BJ154" i="9" s="1"/>
  <c r="AF154" i="9" s="1"/>
  <c r="EZ154" i="9"/>
  <c r="GN155" i="9"/>
  <c r="BE155" i="9"/>
  <c r="BK155" i="9" s="1"/>
  <c r="AG155" i="9" s="1"/>
  <c r="BD156" i="9"/>
  <c r="BJ156" i="9" s="1"/>
  <c r="AF156" i="9" s="1"/>
  <c r="GN157" i="9"/>
  <c r="BE157" i="9"/>
  <c r="BK157" i="9" s="1"/>
  <c r="AG157" i="9" s="1"/>
  <c r="GN159" i="9"/>
  <c r="EY159" i="9"/>
  <c r="FA159" i="9" s="1"/>
  <c r="GP160" i="9"/>
  <c r="GR161" i="9"/>
  <c r="GV161" i="9"/>
  <c r="GZ161" i="9" s="1"/>
  <c r="DF161" i="9"/>
  <c r="CB161" i="9" s="1"/>
  <c r="DH161" i="9" s="1"/>
  <c r="DJ161" i="9"/>
  <c r="FN161" i="9"/>
  <c r="GS162" i="9"/>
  <c r="GW162" i="9"/>
  <c r="HA162" i="9" s="1"/>
  <c r="FA162" i="9"/>
  <c r="BK163" i="9"/>
  <c r="AG163" i="9" s="1"/>
  <c r="FO164" i="9"/>
  <c r="BK165" i="9"/>
  <c r="AG165" i="9" s="1"/>
  <c r="FN166" i="9"/>
  <c r="EJ166" i="9" s="1"/>
  <c r="GF166" i="9"/>
  <c r="GN167" i="9"/>
  <c r="GW167" i="9"/>
  <c r="HA167" i="9" s="1"/>
  <c r="GR169" i="9"/>
  <c r="GV169" i="9"/>
  <c r="GZ169" i="9" s="1"/>
  <c r="GP169" i="9"/>
  <c r="EZ171" i="9"/>
  <c r="AT172" i="9"/>
  <c r="AV172" i="9" s="1"/>
  <c r="HD172" i="9"/>
  <c r="HH172" i="9" s="1"/>
  <c r="DD172" i="9"/>
  <c r="GP172" i="9"/>
  <c r="GW173" i="9"/>
  <c r="FO173" i="9"/>
  <c r="EK173" i="9" s="1"/>
  <c r="DJ174" i="9"/>
  <c r="AT174" i="9"/>
  <c r="AV174" i="9" s="1"/>
  <c r="CR174" i="9"/>
  <c r="HH175" i="9"/>
  <c r="GY176" i="9"/>
  <c r="BH177" i="9"/>
  <c r="HD177" i="9"/>
  <c r="HH177" i="9" s="1"/>
  <c r="FO177" i="9"/>
  <c r="EK177" i="9" s="1"/>
  <c r="GP177" i="9"/>
  <c r="FN178" i="9"/>
  <c r="EJ178" i="9" s="1"/>
  <c r="HH178" i="9"/>
  <c r="AW180" i="9"/>
  <c r="FP181" i="9"/>
  <c r="EJ181" i="9"/>
  <c r="FO182" i="9"/>
  <c r="EK182" i="9" s="1"/>
  <c r="GY184" i="9"/>
  <c r="GI185" i="9"/>
  <c r="GU185" i="9"/>
  <c r="DF188" i="9"/>
  <c r="CB188" i="9" s="1"/>
  <c r="DH188" i="9" s="1"/>
  <c r="CQ191" i="9"/>
  <c r="CS191" i="9"/>
  <c r="DK191" i="9"/>
  <c r="FE222" i="9"/>
  <c r="FO222" i="9" s="1"/>
  <c r="EK222" i="9" s="1"/>
  <c r="GG222" i="9"/>
  <c r="GK222" i="9" s="1"/>
  <c r="DJ136" i="9"/>
  <c r="DJ140" i="9"/>
  <c r="DJ144" i="9"/>
  <c r="DJ149" i="9"/>
  <c r="DJ153" i="9"/>
  <c r="GS154" i="9"/>
  <c r="GW154" i="9"/>
  <c r="HA154" i="9" s="1"/>
  <c r="FN155" i="9"/>
  <c r="GS156" i="9"/>
  <c r="FN157" i="9"/>
  <c r="GO158" i="9"/>
  <c r="CS159" i="9"/>
  <c r="EJ159" i="9"/>
  <c r="GO161" i="9"/>
  <c r="BE161" i="9"/>
  <c r="BK161" i="9" s="1"/>
  <c r="AG161" i="9" s="1"/>
  <c r="Q161" i="9"/>
  <c r="FN162" i="9"/>
  <c r="EJ162" i="9" s="1"/>
  <c r="GV163" i="9"/>
  <c r="GZ163" i="9" s="1"/>
  <c r="GR163" i="9"/>
  <c r="GW163" i="9"/>
  <c r="HA163" i="9" s="1"/>
  <c r="GR165" i="9"/>
  <c r="GV165" i="9"/>
  <c r="GZ165" i="9" s="1"/>
  <c r="GP165" i="9"/>
  <c r="EZ167" i="9"/>
  <c r="HD168" i="9"/>
  <c r="HH168" i="9" s="1"/>
  <c r="DD168" i="9"/>
  <c r="DF168" i="9" s="1"/>
  <c r="CB168" i="9" s="1"/>
  <c r="DH168" i="9" s="1"/>
  <c r="GS169" i="9"/>
  <c r="GW169" i="9"/>
  <c r="HA169" i="9" s="1"/>
  <c r="FO169" i="9"/>
  <c r="EK169" i="9" s="1"/>
  <c r="DJ170" i="9"/>
  <c r="AT170" i="9"/>
  <c r="AV170" i="9" s="1"/>
  <c r="CR170" i="9"/>
  <c r="HH171" i="9"/>
  <c r="GY172" i="9"/>
  <c r="BH173" i="9"/>
  <c r="HD173" i="9"/>
  <c r="P174" i="9"/>
  <c r="AW174" i="9"/>
  <c r="GR174" i="9"/>
  <c r="FN175" i="9"/>
  <c r="CR176" i="9"/>
  <c r="DF176" i="9"/>
  <c r="CB176" i="9" s="1"/>
  <c r="DH176" i="9" s="1"/>
  <c r="DJ178" i="9"/>
  <c r="AV178" i="9"/>
  <c r="AT178" i="9"/>
  <c r="EJ179" i="9"/>
  <c r="FP179" i="9"/>
  <c r="Q181" i="9"/>
  <c r="GO181" i="9"/>
  <c r="DA182" i="9"/>
  <c r="DG182" i="9" s="1"/>
  <c r="CC182" i="9" s="1"/>
  <c r="DI182" i="9" s="1"/>
  <c r="GO182" i="9"/>
  <c r="HE183" i="9"/>
  <c r="DE183" i="9"/>
  <c r="DG183" i="9" s="1"/>
  <c r="CC183" i="9" s="1"/>
  <c r="DI183" i="9" s="1"/>
  <c r="GH188" i="9"/>
  <c r="FO191" i="9"/>
  <c r="DN192" i="9"/>
  <c r="DP192" i="9" s="1"/>
  <c r="DK136" i="9"/>
  <c r="BA140" i="9"/>
  <c r="DK140" i="9"/>
  <c r="Q141" i="9"/>
  <c r="BE141" i="9"/>
  <c r="BK141" i="9" s="1"/>
  <c r="AG141" i="9" s="1"/>
  <c r="DE141" i="9"/>
  <c r="DG141" i="9" s="1"/>
  <c r="CC141" i="9" s="1"/>
  <c r="DI141" i="9" s="1"/>
  <c r="AW143" i="9"/>
  <c r="FA143" i="9"/>
  <c r="BA144" i="9"/>
  <c r="BK144" i="9" s="1"/>
  <c r="AG144" i="9" s="1"/>
  <c r="DK144" i="9"/>
  <c r="Q145" i="9"/>
  <c r="BE145" i="9"/>
  <c r="BK145" i="9" s="1"/>
  <c r="AG145" i="9" s="1"/>
  <c r="DE145" i="9"/>
  <c r="DG145" i="9" s="1"/>
  <c r="CC145" i="9" s="1"/>
  <c r="DI145" i="9" s="1"/>
  <c r="AW148" i="9"/>
  <c r="FA148" i="9"/>
  <c r="BA149" i="9"/>
  <c r="BK149" i="9" s="1"/>
  <c r="AG149" i="9" s="1"/>
  <c r="DK149" i="9"/>
  <c r="Q150" i="9"/>
  <c r="BE150" i="9"/>
  <c r="BK150" i="9" s="1"/>
  <c r="AG150" i="9" s="1"/>
  <c r="DE150" i="9"/>
  <c r="DG150" i="9" s="1"/>
  <c r="CC150" i="9" s="1"/>
  <c r="DI150" i="9" s="1"/>
  <c r="AW152" i="9"/>
  <c r="GQ153" i="9"/>
  <c r="CP155" i="9"/>
  <c r="CR155" i="9" s="1"/>
  <c r="DJ155" i="9"/>
  <c r="CP157" i="9"/>
  <c r="DJ157" i="9"/>
  <c r="CQ158" i="9"/>
  <c r="DO158" i="9" s="1"/>
  <c r="DQ158" i="9" s="1"/>
  <c r="HK158" i="9" s="1"/>
  <c r="EX158" i="9"/>
  <c r="EZ158" i="9" s="1"/>
  <c r="FO159" i="9"/>
  <c r="EK159" i="9" s="1"/>
  <c r="AT160" i="9"/>
  <c r="AV160" i="9" s="1"/>
  <c r="BH161" i="9"/>
  <c r="HD161" i="9"/>
  <c r="HH161" i="9" s="1"/>
  <c r="HD164" i="9"/>
  <c r="HH164" i="9" s="1"/>
  <c r="DD164" i="9"/>
  <c r="GS165" i="9"/>
  <c r="GW165" i="9"/>
  <c r="HA165" i="9" s="1"/>
  <c r="FO165" i="9"/>
  <c r="EK165" i="9" s="1"/>
  <c r="DJ166" i="9"/>
  <c r="AT166" i="9"/>
  <c r="AV166" i="9" s="1"/>
  <c r="GY168" i="9"/>
  <c r="BH169" i="9"/>
  <c r="HD169" i="9"/>
  <c r="HH169" i="9" s="1"/>
  <c r="GT169" i="9"/>
  <c r="GX169" i="9" s="1"/>
  <c r="AW170" i="9"/>
  <c r="EJ171" i="9"/>
  <c r="CR172" i="9"/>
  <c r="DF172" i="9"/>
  <c r="CB172" i="9" s="1"/>
  <c r="DH172" i="9" s="1"/>
  <c r="BJ174" i="9"/>
  <c r="AF174" i="9" s="1"/>
  <c r="GV174" i="9"/>
  <c r="GZ174" i="9" s="1"/>
  <c r="FO175" i="9"/>
  <c r="EK175" i="9" s="1"/>
  <c r="AV177" i="9"/>
  <c r="BJ177" i="9"/>
  <c r="AF177" i="9" s="1"/>
  <c r="CP177" i="9"/>
  <c r="DN177" i="9" s="1"/>
  <c r="DP177" i="9" s="1"/>
  <c r="HJ177" i="9" s="1"/>
  <c r="GT177" i="9"/>
  <c r="GX177" i="9" s="1"/>
  <c r="AW178" i="9"/>
  <c r="GX178" i="9"/>
  <c r="DO179" i="9"/>
  <c r="DQ179" i="9" s="1"/>
  <c r="HK179" i="9" s="1"/>
  <c r="BM180" i="9"/>
  <c r="DM180" i="9"/>
  <c r="HG184" i="9"/>
  <c r="FP192" i="9"/>
  <c r="GO193" i="9"/>
  <c r="BE193" i="9"/>
  <c r="Q193" i="9"/>
  <c r="AV194" i="9"/>
  <c r="AT194" i="9"/>
  <c r="DJ194" i="9"/>
  <c r="BK197" i="9"/>
  <c r="AG197" i="9" s="1"/>
  <c r="BD128" i="9"/>
  <c r="BD132" i="9"/>
  <c r="BD136" i="9"/>
  <c r="BD140" i="9"/>
  <c r="BD144" i="9"/>
  <c r="BD149" i="9"/>
  <c r="AV153" i="9"/>
  <c r="CR153" i="9"/>
  <c r="HE154" i="9"/>
  <c r="HI154" i="9" s="1"/>
  <c r="CQ154" i="9"/>
  <c r="CS154" i="9" s="1"/>
  <c r="CS155" i="9"/>
  <c r="HE156" i="9"/>
  <c r="HI156" i="9" s="1"/>
  <c r="CQ156" i="9"/>
  <c r="CS156" i="9" s="1"/>
  <c r="CS157" i="9"/>
  <c r="HE158" i="9"/>
  <c r="HI158" i="9" s="1"/>
  <c r="DF158" i="9"/>
  <c r="CB158" i="9" s="1"/>
  <c r="DH158" i="9" s="1"/>
  <c r="FA158" i="9"/>
  <c r="GX158" i="9"/>
  <c r="CW159" i="9"/>
  <c r="DG159" i="9" s="1"/>
  <c r="CC159" i="9" s="1"/>
  <c r="DI159" i="9" s="1"/>
  <c r="HD160" i="9"/>
  <c r="HH160" i="9" s="1"/>
  <c r="DD160" i="9"/>
  <c r="DF160" i="9" s="1"/>
  <c r="CB160" i="9" s="1"/>
  <c r="DH160" i="9" s="1"/>
  <c r="FO161" i="9"/>
  <c r="EK161" i="9" s="1"/>
  <c r="GQ161" i="9"/>
  <c r="DJ162" i="9"/>
  <c r="AV162" i="9"/>
  <c r="AT162" i="9"/>
  <c r="CR162" i="9"/>
  <c r="GY162" i="9"/>
  <c r="FQ163" i="9"/>
  <c r="GY164" i="9"/>
  <c r="BH165" i="9"/>
  <c r="HD165" i="9"/>
  <c r="HH165" i="9" s="1"/>
  <c r="GT165" i="9"/>
  <c r="P166" i="9"/>
  <c r="FN167" i="9"/>
  <c r="BJ170" i="9"/>
  <c r="AF170" i="9" s="1"/>
  <c r="DF170" i="9"/>
  <c r="CB170" i="9" s="1"/>
  <c r="DH170" i="9" s="1"/>
  <c r="GV170" i="9"/>
  <c r="GZ170" i="9" s="1"/>
  <c r="AV171" i="9"/>
  <c r="EX172" i="9"/>
  <c r="EZ172" i="9" s="1"/>
  <c r="BJ173" i="9"/>
  <c r="AF173" i="9" s="1"/>
  <c r="CP173" i="9"/>
  <c r="CR173" i="9" s="1"/>
  <c r="HF174" i="9"/>
  <c r="DO175" i="9"/>
  <c r="DQ175" i="9" s="1"/>
  <c r="HK175" i="9" s="1"/>
  <c r="HI175" i="9"/>
  <c r="GN176" i="9"/>
  <c r="BD176" i="9"/>
  <c r="BJ176" i="9" s="1"/>
  <c r="AF176" i="9" s="1"/>
  <c r="P176" i="9"/>
  <c r="HF177" i="9"/>
  <c r="BJ178" i="9"/>
  <c r="AF178" i="9" s="1"/>
  <c r="DO178" i="9"/>
  <c r="DQ178" i="9" s="1"/>
  <c r="HK178" i="9" s="1"/>
  <c r="Q179" i="9"/>
  <c r="DA179" i="9"/>
  <c r="DG179" i="9" s="1"/>
  <c r="CC179" i="9" s="1"/>
  <c r="DI179" i="9" s="1"/>
  <c r="GK180" i="9"/>
  <c r="GI180" i="9"/>
  <c r="GY182" i="9"/>
  <c r="CS187" i="9"/>
  <c r="EJ188" i="9"/>
  <c r="FP188" i="9"/>
  <c r="GR191" i="9"/>
  <c r="AZ203" i="9"/>
  <c r="BJ203" i="9" s="1"/>
  <c r="AF203" i="9" s="1"/>
  <c r="GF203" i="9"/>
  <c r="P203" i="9"/>
  <c r="GP207" i="9"/>
  <c r="GT207" i="9"/>
  <c r="EJ231" i="9"/>
  <c r="FP231" i="9"/>
  <c r="BE128" i="9"/>
  <c r="BK128" i="9" s="1"/>
  <c r="AG128" i="9" s="1"/>
  <c r="BE132" i="9"/>
  <c r="BE136" i="9"/>
  <c r="Q140" i="9"/>
  <c r="BE140" i="9"/>
  <c r="Q144" i="9"/>
  <c r="Q149" i="9"/>
  <c r="Q153" i="9"/>
  <c r="AU153" i="9"/>
  <c r="AW153" i="9" s="1"/>
  <c r="DK153" i="9"/>
  <c r="HE153" i="9"/>
  <c r="HI153" i="9" s="1"/>
  <c r="DJ154" i="9"/>
  <c r="AT154" i="9"/>
  <c r="AV154" i="9" s="1"/>
  <c r="GH154" i="9"/>
  <c r="GX154" i="9" s="1"/>
  <c r="AV155" i="9"/>
  <c r="AT156" i="9"/>
  <c r="AV156" i="9" s="1"/>
  <c r="DJ156" i="9"/>
  <c r="DO156" i="9"/>
  <c r="DQ156" i="9" s="1"/>
  <c r="HK156" i="9" s="1"/>
  <c r="GH156" i="9"/>
  <c r="AV157" i="9"/>
  <c r="CR157" i="9"/>
  <c r="DJ158" i="9"/>
  <c r="AT158" i="9"/>
  <c r="AV158" i="9" s="1"/>
  <c r="FN158" i="9"/>
  <c r="EJ158" i="9" s="1"/>
  <c r="FO160" i="9"/>
  <c r="GH160" i="9"/>
  <c r="GT161" i="9"/>
  <c r="GX161" i="9" s="1"/>
  <c r="FN163" i="9"/>
  <c r="DF164" i="9"/>
  <c r="CB164" i="9" s="1"/>
  <c r="DH164" i="9" s="1"/>
  <c r="DF166" i="9"/>
  <c r="CB166" i="9" s="1"/>
  <c r="AV167" i="9"/>
  <c r="EX168" i="9"/>
  <c r="EZ168" i="9" s="1"/>
  <c r="CR169" i="9"/>
  <c r="CP169" i="9"/>
  <c r="DQ171" i="9"/>
  <c r="DO171" i="9"/>
  <c r="HI171" i="9"/>
  <c r="GN172" i="9"/>
  <c r="BD172" i="9"/>
  <c r="BJ172" i="9" s="1"/>
  <c r="AF172" i="9" s="1"/>
  <c r="P172" i="9"/>
  <c r="CS173" i="9"/>
  <c r="FP174" i="9"/>
  <c r="EZ174" i="9"/>
  <c r="EX174" i="9"/>
  <c r="FO174" i="9"/>
  <c r="GF175" i="9"/>
  <c r="GJ175" i="9" s="1"/>
  <c r="P175" i="9"/>
  <c r="AZ175" i="9"/>
  <c r="CP175" i="9"/>
  <c r="CR175" i="9" s="1"/>
  <c r="GW176" i="9"/>
  <c r="GS176" i="9"/>
  <c r="DG176" i="9"/>
  <c r="CC176" i="9" s="1"/>
  <c r="DI176" i="9" s="1"/>
  <c r="GH176" i="9"/>
  <c r="GJ177" i="9"/>
  <c r="DF177" i="9"/>
  <c r="CB177" i="9" s="1"/>
  <c r="DH177" i="9" s="1"/>
  <c r="GK178" i="9"/>
  <c r="DF178" i="9"/>
  <c r="CB178" i="9" s="1"/>
  <c r="DH178" i="9" s="1"/>
  <c r="GR178" i="9"/>
  <c r="GZ178" i="9" s="1"/>
  <c r="GG179" i="9"/>
  <c r="GK179" i="9" s="1"/>
  <c r="FE179" i="9"/>
  <c r="FO179" i="9" s="1"/>
  <c r="EK179" i="9" s="1"/>
  <c r="DK180" i="9"/>
  <c r="FA180" i="9"/>
  <c r="BK182" i="9"/>
  <c r="AG182" i="9" s="1"/>
  <c r="GY183" i="9"/>
  <c r="DG184" i="9"/>
  <c r="CC184" i="9" s="1"/>
  <c r="DI184" i="9" s="1"/>
  <c r="GW185" i="9"/>
  <c r="EK188" i="9"/>
  <c r="FQ188" i="9"/>
  <c r="GU188" i="9"/>
  <c r="GQ188" i="9"/>
  <c r="EY197" i="9"/>
  <c r="FA197" i="9" s="1"/>
  <c r="EK199" i="9"/>
  <c r="FQ199" i="9"/>
  <c r="DJ219" i="9"/>
  <c r="AT219" i="9"/>
  <c r="AV219" i="9" s="1"/>
  <c r="FP229" i="9"/>
  <c r="EJ229" i="9"/>
  <c r="FP230" i="9"/>
  <c r="EJ230" i="9"/>
  <c r="GU153" i="9"/>
  <c r="BE154" i="9"/>
  <c r="GQ155" i="9"/>
  <c r="GY155" i="9" s="1"/>
  <c r="GU157" i="9"/>
  <c r="GY157" i="9" s="1"/>
  <c r="BE158" i="9"/>
  <c r="BK158" i="9" s="1"/>
  <c r="AG158" i="9" s="1"/>
  <c r="GQ159" i="9"/>
  <c r="GY159" i="9" s="1"/>
  <c r="DK161" i="9"/>
  <c r="FQ161" i="9"/>
  <c r="GU161" i="9"/>
  <c r="Q162" i="9"/>
  <c r="BE162" i="9"/>
  <c r="BK162" i="9" s="1"/>
  <c r="AG162" i="9" s="1"/>
  <c r="CQ162" i="9"/>
  <c r="DO162" i="9" s="1"/>
  <c r="DQ162" i="9" s="1"/>
  <c r="HK162" i="9" s="1"/>
  <c r="HE162" i="9"/>
  <c r="HI162" i="9" s="1"/>
  <c r="AU163" i="9"/>
  <c r="DO163" i="9" s="1"/>
  <c r="DQ163" i="9" s="1"/>
  <c r="HK163" i="9" s="1"/>
  <c r="EY163" i="9"/>
  <c r="GQ163" i="9"/>
  <c r="GY163" i="9" s="1"/>
  <c r="DK165" i="9"/>
  <c r="FQ165" i="9"/>
  <c r="GU165" i="9"/>
  <c r="GY165" i="9" s="1"/>
  <c r="Q166" i="9"/>
  <c r="BE166" i="9"/>
  <c r="BK166" i="9" s="1"/>
  <c r="AG166" i="9" s="1"/>
  <c r="CQ166" i="9"/>
  <c r="DO166" i="9" s="1"/>
  <c r="DQ166" i="9" s="1"/>
  <c r="HK166" i="9" s="1"/>
  <c r="HE166" i="9"/>
  <c r="HI166" i="9" s="1"/>
  <c r="AU167" i="9"/>
  <c r="EY167" i="9"/>
  <c r="GQ167" i="9"/>
  <c r="GY167" i="9" s="1"/>
  <c r="DK169" i="9"/>
  <c r="GU169" i="9"/>
  <c r="GY169" i="9" s="1"/>
  <c r="Q170" i="9"/>
  <c r="BE170" i="9"/>
  <c r="BK170" i="9" s="1"/>
  <c r="AG170" i="9" s="1"/>
  <c r="CQ170" i="9"/>
  <c r="DO170" i="9" s="1"/>
  <c r="DQ170" i="9" s="1"/>
  <c r="HK170" i="9" s="1"/>
  <c r="HE170" i="9"/>
  <c r="HI170" i="9" s="1"/>
  <c r="AU171" i="9"/>
  <c r="EY171" i="9"/>
  <c r="FA171" i="9" s="1"/>
  <c r="GQ171" i="9"/>
  <c r="DK173" i="9"/>
  <c r="FQ173" i="9"/>
  <c r="GU173" i="9"/>
  <c r="GY173" i="9" s="1"/>
  <c r="Q174" i="9"/>
  <c r="BE174" i="9"/>
  <c r="BK174" i="9" s="1"/>
  <c r="AG174" i="9" s="1"/>
  <c r="CQ174" i="9"/>
  <c r="DO174" i="9" s="1"/>
  <c r="DQ174" i="9" s="1"/>
  <c r="HK174" i="9" s="1"/>
  <c r="HE174" i="9"/>
  <c r="HI174" i="9" s="1"/>
  <c r="AU175" i="9"/>
  <c r="EY175" i="9"/>
  <c r="GQ175" i="9"/>
  <c r="GY175" i="9" s="1"/>
  <c r="DK177" i="9"/>
  <c r="FQ177" i="9"/>
  <c r="GU177" i="9"/>
  <c r="GY177" i="9" s="1"/>
  <c r="Q178" i="9"/>
  <c r="BE178" i="9"/>
  <c r="BK178" i="9" s="1"/>
  <c r="AG178" i="9" s="1"/>
  <c r="CQ178" i="9"/>
  <c r="HE178" i="9"/>
  <c r="HI178" i="9" s="1"/>
  <c r="AU179" i="9"/>
  <c r="AW179" i="9" s="1"/>
  <c r="DL180" i="9"/>
  <c r="BL180" i="9"/>
  <c r="GV182" i="9"/>
  <c r="GR182" i="9"/>
  <c r="FN182" i="9"/>
  <c r="EJ182" i="9" s="1"/>
  <c r="GV183" i="9"/>
  <c r="CR183" i="9"/>
  <c r="GO184" i="9"/>
  <c r="BE184" i="9"/>
  <c r="CR184" i="9"/>
  <c r="Q185" i="9"/>
  <c r="AU185" i="9"/>
  <c r="AW185" i="9" s="1"/>
  <c r="DK185" i="9"/>
  <c r="GW187" i="9"/>
  <c r="HA187" i="9" s="1"/>
  <c r="GS187" i="9"/>
  <c r="CQ187" i="9"/>
  <c r="DG188" i="9"/>
  <c r="CC188" i="9" s="1"/>
  <c r="DI188" i="9" s="1"/>
  <c r="GW188" i="9"/>
  <c r="HA188" i="9" s="1"/>
  <c r="Q189" i="9"/>
  <c r="AU189" i="9"/>
  <c r="AW189" i="9" s="1"/>
  <c r="DK189" i="9"/>
  <c r="GP190" i="9"/>
  <c r="DF191" i="9"/>
  <c r="CB191" i="9" s="1"/>
  <c r="DH191" i="9" s="1"/>
  <c r="BK192" i="9"/>
  <c r="AG192" i="9" s="1"/>
  <c r="DF193" i="9"/>
  <c r="CB193" i="9" s="1"/>
  <c r="DH193" i="9" s="1"/>
  <c r="P194" i="9"/>
  <c r="GV195" i="9"/>
  <c r="GZ195" i="9" s="1"/>
  <c r="BD196" i="9"/>
  <c r="GN196" i="9"/>
  <c r="AW197" i="9"/>
  <c r="AU197" i="9"/>
  <c r="DN197" i="9"/>
  <c r="DP197" i="9" s="1"/>
  <c r="HJ197" i="9" s="1"/>
  <c r="FN197" i="9"/>
  <c r="AT198" i="9"/>
  <c r="AV198" i="9" s="1"/>
  <c r="BJ199" i="9"/>
  <c r="AF199" i="9" s="1"/>
  <c r="CQ199" i="9"/>
  <c r="DO199" i="9" s="1"/>
  <c r="DQ199" i="9" s="1"/>
  <c r="HK199" i="9" s="1"/>
  <c r="FN199" i="9"/>
  <c r="EJ199" i="9" s="1"/>
  <c r="GI199" i="9"/>
  <c r="AZ200" i="9"/>
  <c r="BJ200" i="9" s="1"/>
  <c r="AF200" i="9" s="1"/>
  <c r="GF200" i="9"/>
  <c r="EZ200" i="9"/>
  <c r="CR202" i="9"/>
  <c r="DJ202" i="9"/>
  <c r="CP202" i="9"/>
  <c r="FQ202" i="9"/>
  <c r="EK202" i="9"/>
  <c r="CS205" i="9"/>
  <c r="CQ205" i="9"/>
  <c r="GR205" i="9"/>
  <c r="GV205" i="9"/>
  <c r="GZ205" i="9" s="1"/>
  <c r="AV208" i="9"/>
  <c r="AT208" i="9"/>
  <c r="DJ208" i="9"/>
  <c r="BA209" i="9"/>
  <c r="BK209" i="9" s="1"/>
  <c r="AG209" i="9" s="1"/>
  <c r="Q209" i="9"/>
  <c r="GG209" i="9"/>
  <c r="GK209" i="9" s="1"/>
  <c r="GP224" i="9"/>
  <c r="EX224" i="9"/>
  <c r="EZ224" i="9" s="1"/>
  <c r="EY231" i="9"/>
  <c r="FA231" i="9" s="1"/>
  <c r="FQ231" i="9"/>
  <c r="GP154" i="9"/>
  <c r="GT156" i="9"/>
  <c r="BD157" i="9"/>
  <c r="DJ160" i="9"/>
  <c r="FP160" i="9"/>
  <c r="GT160" i="9"/>
  <c r="P161" i="9"/>
  <c r="BD161" i="9"/>
  <c r="BJ161" i="9" s="1"/>
  <c r="AF161" i="9" s="1"/>
  <c r="GP162" i="9"/>
  <c r="GX162" i="9" s="1"/>
  <c r="DJ164" i="9"/>
  <c r="FP164" i="9"/>
  <c r="GT164" i="9"/>
  <c r="GX164" i="9" s="1"/>
  <c r="P165" i="9"/>
  <c r="BD165" i="9"/>
  <c r="GP166" i="9"/>
  <c r="GX166" i="9" s="1"/>
  <c r="DJ168" i="9"/>
  <c r="FP168" i="9"/>
  <c r="GT168" i="9"/>
  <c r="P169" i="9"/>
  <c r="BD169" i="9"/>
  <c r="BJ169" i="9" s="1"/>
  <c r="AF169" i="9" s="1"/>
  <c r="GP170" i="9"/>
  <c r="GX170" i="9" s="1"/>
  <c r="DJ172" i="9"/>
  <c r="FP172" i="9"/>
  <c r="GT172" i="9"/>
  <c r="GX172" i="9" s="1"/>
  <c r="P173" i="9"/>
  <c r="BD173" i="9"/>
  <c r="GR173" i="9" s="1"/>
  <c r="GP174" i="9"/>
  <c r="GX174" i="9" s="1"/>
  <c r="DJ176" i="9"/>
  <c r="FP176" i="9"/>
  <c r="GT176" i="9"/>
  <c r="GX176" i="9" s="1"/>
  <c r="P177" i="9"/>
  <c r="BD177" i="9"/>
  <c r="GR177" i="9" s="1"/>
  <c r="GN179" i="9"/>
  <c r="BD179" i="9"/>
  <c r="GP179" i="9"/>
  <c r="GX179" i="9" s="1"/>
  <c r="CW180" i="9"/>
  <c r="DG180" i="9" s="1"/>
  <c r="CC180" i="9" s="1"/>
  <c r="DI180" i="9" s="1"/>
  <c r="FM180" i="9"/>
  <c r="FO180" i="9" s="1"/>
  <c r="GO180" i="9"/>
  <c r="DN181" i="9"/>
  <c r="DP181" i="9" s="1"/>
  <c r="HJ181" i="9" s="1"/>
  <c r="DK181" i="9"/>
  <c r="BI182" i="9"/>
  <c r="HI182" i="9" s="1"/>
  <c r="EZ183" i="9"/>
  <c r="CQ184" i="9"/>
  <c r="CS184" i="9" s="1"/>
  <c r="FN184" i="9"/>
  <c r="EJ184" i="9" s="1"/>
  <c r="BE185" i="9"/>
  <c r="BK185" i="9" s="1"/>
  <c r="AG185" i="9" s="1"/>
  <c r="EY187" i="9"/>
  <c r="FA187" i="9" s="1"/>
  <c r="AW188" i="9"/>
  <c r="BJ189" i="9"/>
  <c r="AF189" i="9" s="1"/>
  <c r="BE189" i="9"/>
  <c r="GX191" i="9"/>
  <c r="GV192" i="9"/>
  <c r="GZ192" i="9" s="1"/>
  <c r="GR192" i="9"/>
  <c r="BH192" i="9"/>
  <c r="CS194" i="9"/>
  <c r="CP194" i="9"/>
  <c r="CR194" i="9" s="1"/>
  <c r="FO194" i="9"/>
  <c r="EK194" i="9" s="1"/>
  <c r="GF194" i="9"/>
  <c r="GV194" i="9" s="1"/>
  <c r="GZ194" i="9" s="1"/>
  <c r="Q195" i="9"/>
  <c r="DK195" i="9"/>
  <c r="AW195" i="9"/>
  <c r="AU195" i="9"/>
  <c r="FQ195" i="9"/>
  <c r="FA195" i="9"/>
  <c r="EY195" i="9"/>
  <c r="GP196" i="9"/>
  <c r="BJ197" i="9"/>
  <c r="AF197" i="9" s="1"/>
  <c r="CQ197" i="9"/>
  <c r="CS197" i="9" s="1"/>
  <c r="GG197" i="9"/>
  <c r="GK197" i="9" s="1"/>
  <c r="GF198" i="9"/>
  <c r="P198" i="9"/>
  <c r="AZ198" i="9"/>
  <c r="BJ198" i="9" s="1"/>
  <c r="AF198" i="9" s="1"/>
  <c r="FO198" i="9"/>
  <c r="EK198" i="9" s="1"/>
  <c r="BE199" i="9"/>
  <c r="BK199" i="9" s="1"/>
  <c r="AG199" i="9" s="1"/>
  <c r="GO199" i="9"/>
  <c r="EX200" i="9"/>
  <c r="CQ201" i="9"/>
  <c r="CS201" i="9" s="1"/>
  <c r="GT201" i="9"/>
  <c r="P202" i="9"/>
  <c r="GV203" i="9"/>
  <c r="GZ203" i="9" s="1"/>
  <c r="GR203" i="9"/>
  <c r="GQ215" i="9"/>
  <c r="GU215" i="9"/>
  <c r="FQ216" i="9"/>
  <c r="GU216" i="9"/>
  <c r="GI216" i="9"/>
  <c r="DM223" i="9"/>
  <c r="BM223" i="9"/>
  <c r="DK160" i="9"/>
  <c r="CS162" i="9"/>
  <c r="GQ162" i="9"/>
  <c r="AW163" i="9"/>
  <c r="CW163" i="9"/>
  <c r="DG163" i="9" s="1"/>
  <c r="CC163" i="9" s="1"/>
  <c r="DI163" i="9" s="1"/>
  <c r="FA163" i="9"/>
  <c r="GS163" i="9"/>
  <c r="BA164" i="9"/>
  <c r="BK164" i="9" s="1"/>
  <c r="AG164" i="9" s="1"/>
  <c r="DK164" i="9"/>
  <c r="Q165" i="9"/>
  <c r="BE165" i="9"/>
  <c r="DE165" i="9"/>
  <c r="DG165" i="9" s="1"/>
  <c r="CC165" i="9" s="1"/>
  <c r="DI165" i="9" s="1"/>
  <c r="CS166" i="9"/>
  <c r="GQ166" i="9"/>
  <c r="GY166" i="9" s="1"/>
  <c r="AW167" i="9"/>
  <c r="CW167" i="9"/>
  <c r="DG167" i="9" s="1"/>
  <c r="CC167" i="9" s="1"/>
  <c r="DI167" i="9" s="1"/>
  <c r="FA167" i="9"/>
  <c r="GS167" i="9"/>
  <c r="BA168" i="9"/>
  <c r="DK168" i="9"/>
  <c r="Q169" i="9"/>
  <c r="BE169" i="9"/>
  <c r="BK169" i="9" s="1"/>
  <c r="AG169" i="9" s="1"/>
  <c r="DE169" i="9"/>
  <c r="DG169" i="9" s="1"/>
  <c r="CC169" i="9" s="1"/>
  <c r="DI169" i="9" s="1"/>
  <c r="GQ170" i="9"/>
  <c r="GY170" i="9" s="1"/>
  <c r="AW171" i="9"/>
  <c r="CW171" i="9"/>
  <c r="DG171" i="9" s="1"/>
  <c r="CC171" i="9" s="1"/>
  <c r="DI171" i="9" s="1"/>
  <c r="GS171" i="9"/>
  <c r="BA172" i="9"/>
  <c r="BK172" i="9" s="1"/>
  <c r="AG172" i="9" s="1"/>
  <c r="DK172" i="9"/>
  <c r="Q173" i="9"/>
  <c r="BE173" i="9"/>
  <c r="BK173" i="9" s="1"/>
  <c r="AG173" i="9" s="1"/>
  <c r="DE173" i="9"/>
  <c r="HI173" i="9" s="1"/>
  <c r="GQ174" i="9"/>
  <c r="GY174" i="9" s="1"/>
  <c r="AW175" i="9"/>
  <c r="CW175" i="9"/>
  <c r="DG175" i="9" s="1"/>
  <c r="CC175" i="9" s="1"/>
  <c r="DI175" i="9" s="1"/>
  <c r="FA175" i="9"/>
  <c r="GS175" i="9"/>
  <c r="BA176" i="9"/>
  <c r="DK176" i="9"/>
  <c r="Q177" i="9"/>
  <c r="BE177" i="9"/>
  <c r="BK177" i="9" s="1"/>
  <c r="AG177" i="9" s="1"/>
  <c r="DE177" i="9"/>
  <c r="HI177" i="9" s="1"/>
  <c r="CS178" i="9"/>
  <c r="GQ178" i="9"/>
  <c r="GY178" i="9" s="1"/>
  <c r="GR180" i="9"/>
  <c r="CQ181" i="9"/>
  <c r="CS181" i="9" s="1"/>
  <c r="CR182" i="9"/>
  <c r="DF183" i="9"/>
  <c r="CB183" i="9" s="1"/>
  <c r="DH183" i="9" s="1"/>
  <c r="FQ183" i="9"/>
  <c r="EY183" i="9"/>
  <c r="FA183" i="9" s="1"/>
  <c r="HE184" i="9"/>
  <c r="HI184" i="9" s="1"/>
  <c r="HG185" i="9"/>
  <c r="HE187" i="9"/>
  <c r="HI187" i="9" s="1"/>
  <c r="FN187" i="9"/>
  <c r="EJ187" i="9" s="1"/>
  <c r="FO187" i="9"/>
  <c r="EK187" i="9" s="1"/>
  <c r="GF188" i="9"/>
  <c r="P188" i="9"/>
  <c r="GU189" i="9"/>
  <c r="P190" i="9"/>
  <c r="FO190" i="9"/>
  <c r="EK190" i="9" s="1"/>
  <c r="GT192" i="9"/>
  <c r="GX192" i="9" s="1"/>
  <c r="AV193" i="9"/>
  <c r="BK194" i="9"/>
  <c r="AG194" i="9" s="1"/>
  <c r="GT194" i="9"/>
  <c r="BJ195" i="9"/>
  <c r="AF195" i="9" s="1"/>
  <c r="CR195" i="9"/>
  <c r="FN195" i="9"/>
  <c r="EJ195" i="9" s="1"/>
  <c r="BH196" i="9"/>
  <c r="HD196" i="9"/>
  <c r="HH196" i="9" s="1"/>
  <c r="DG196" i="9"/>
  <c r="CC196" i="9" s="1"/>
  <c r="DI196" i="9" s="1"/>
  <c r="DF197" i="9"/>
  <c r="CB197" i="9" s="1"/>
  <c r="DH197" i="9" s="1"/>
  <c r="BK198" i="9"/>
  <c r="AG198" i="9" s="1"/>
  <c r="FN200" i="9"/>
  <c r="EJ200" i="9" s="1"/>
  <c r="HD201" i="9"/>
  <c r="HH201" i="9" s="1"/>
  <c r="BH201" i="9"/>
  <c r="HE204" i="9"/>
  <c r="HI204" i="9" s="1"/>
  <c r="DO205" i="9"/>
  <c r="DQ205" i="9" s="1"/>
  <c r="BL206" i="9"/>
  <c r="DH213" i="9"/>
  <c r="DL213" i="9"/>
  <c r="GS213" i="9"/>
  <c r="GW213" i="9"/>
  <c r="HA213" i="9" s="1"/>
  <c r="DJ159" i="9"/>
  <c r="DJ163" i="9"/>
  <c r="DJ167" i="9"/>
  <c r="DJ171" i="9"/>
  <c r="DJ175" i="9"/>
  <c r="HD179" i="9"/>
  <c r="HH179" i="9" s="1"/>
  <c r="CQ179" i="9"/>
  <c r="GO179" i="9"/>
  <c r="DF181" i="9"/>
  <c r="CB181" i="9" s="1"/>
  <c r="DH181" i="9" s="1"/>
  <c r="CQ182" i="9"/>
  <c r="DO182" i="9" s="1"/>
  <c r="DQ182" i="9" s="1"/>
  <c r="HK182" i="9" s="1"/>
  <c r="FN183" i="9"/>
  <c r="AV184" i="9"/>
  <c r="GV185" i="9"/>
  <c r="CQ185" i="9"/>
  <c r="CS185" i="9" s="1"/>
  <c r="EZ185" i="9"/>
  <c r="HE185" i="9"/>
  <c r="HI185" i="9" s="1"/>
  <c r="AZ188" i="9"/>
  <c r="CS189" i="9"/>
  <c r="CQ189" i="9"/>
  <c r="EZ189" i="9"/>
  <c r="AT190" i="9"/>
  <c r="DN190" i="9" s="1"/>
  <c r="DP190" i="9" s="1"/>
  <c r="HJ190" i="9" s="1"/>
  <c r="BJ191" i="9"/>
  <c r="AF191" i="9" s="1"/>
  <c r="EX192" i="9"/>
  <c r="EZ192" i="9" s="1"/>
  <c r="HK193" i="9"/>
  <c r="AU193" i="9"/>
  <c r="DO193" i="9"/>
  <c r="GR194" i="9"/>
  <c r="DG194" i="9"/>
  <c r="CC194" i="9" s="1"/>
  <c r="DI194" i="9" s="1"/>
  <c r="BK195" i="9"/>
  <c r="AG195" i="9" s="1"/>
  <c r="CQ195" i="9"/>
  <c r="CS195" i="9" s="1"/>
  <c r="FO195" i="9"/>
  <c r="EK195" i="9" s="1"/>
  <c r="GW196" i="9"/>
  <c r="HA196" i="9" s="1"/>
  <c r="DG197" i="9"/>
  <c r="CC197" i="9" s="1"/>
  <c r="DI197" i="9" s="1"/>
  <c r="GY197" i="9"/>
  <c r="BD198" i="9"/>
  <c r="GN198" i="9"/>
  <c r="CS198" i="9"/>
  <c r="BI199" i="9"/>
  <c r="HE199" i="9"/>
  <c r="HI199" i="9" s="1"/>
  <c r="GU200" i="9"/>
  <c r="GY200" i="9" s="1"/>
  <c r="FQ201" i="9"/>
  <c r="FA201" i="9"/>
  <c r="GO201" i="9"/>
  <c r="CW203" i="9"/>
  <c r="DG203" i="9" s="1"/>
  <c r="CC203" i="9" s="1"/>
  <c r="DI203" i="9" s="1"/>
  <c r="Q203" i="9"/>
  <c r="GG203" i="9"/>
  <c r="GK203" i="9" s="1"/>
  <c r="GP204" i="9"/>
  <c r="GT204" i="9"/>
  <c r="GX204" i="9" s="1"/>
  <c r="DD210" i="9"/>
  <c r="DF210" i="9" s="1"/>
  <c r="CB210" i="9" s="1"/>
  <c r="DH210" i="9" s="1"/>
  <c r="HD210" i="9"/>
  <c r="HH210" i="9" s="1"/>
  <c r="AW216" i="9"/>
  <c r="DK216" i="9"/>
  <c r="AU216" i="9"/>
  <c r="BJ220" i="9"/>
  <c r="AF220" i="9" s="1"/>
  <c r="GR239" i="9"/>
  <c r="GV239" i="9"/>
  <c r="GZ239" i="9" s="1"/>
  <c r="FQ244" i="9"/>
  <c r="EK244" i="9"/>
  <c r="BE156" i="9"/>
  <c r="BE160" i="9"/>
  <c r="Q164" i="9"/>
  <c r="BE164" i="9"/>
  <c r="Q168" i="9"/>
  <c r="BE168" i="9"/>
  <c r="Q172" i="9"/>
  <c r="BE172" i="9"/>
  <c r="GS172" i="9" s="1"/>
  <c r="Q176" i="9"/>
  <c r="BE176" i="9"/>
  <c r="CR179" i="9"/>
  <c r="EY180" i="9"/>
  <c r="AU181" i="9"/>
  <c r="AW181" i="9" s="1"/>
  <c r="FQ181" i="9"/>
  <c r="FI183" i="9"/>
  <c r="FO183" i="9" s="1"/>
  <c r="EK183" i="9" s="1"/>
  <c r="DF185" i="9"/>
  <c r="CB185" i="9" s="1"/>
  <c r="DH185" i="9" s="1"/>
  <c r="DG185" i="9"/>
  <c r="CC185" i="9" s="1"/>
  <c r="DI185" i="9" s="1"/>
  <c r="EY185" i="9"/>
  <c r="FA185" i="9" s="1"/>
  <c r="Q187" i="9"/>
  <c r="AU187" i="9"/>
  <c r="AW187" i="9" s="1"/>
  <c r="GR187" i="9"/>
  <c r="BD188" i="9"/>
  <c r="GN188" i="9"/>
  <c r="BH188" i="9"/>
  <c r="GS189" i="9"/>
  <c r="GW189" i="9"/>
  <c r="HA189" i="9" s="1"/>
  <c r="DF189" i="9"/>
  <c r="CB189" i="9" s="1"/>
  <c r="DH189" i="9" s="1"/>
  <c r="DG189" i="9"/>
  <c r="CC189" i="9" s="1"/>
  <c r="DI189" i="9" s="1"/>
  <c r="EY189" i="9"/>
  <c r="FA189" i="9" s="1"/>
  <c r="AV190" i="9"/>
  <c r="GS190" i="9"/>
  <c r="GG191" i="9"/>
  <c r="GK191" i="9" s="1"/>
  <c r="Q191" i="9"/>
  <c r="BA191" i="9"/>
  <c r="DG192" i="9"/>
  <c r="CC192" i="9" s="1"/>
  <c r="DI192" i="9" s="1"/>
  <c r="AW193" i="9"/>
  <c r="DQ193" i="9"/>
  <c r="FQ193" i="9"/>
  <c r="GG195" i="9"/>
  <c r="GK195" i="9" s="1"/>
  <c r="GS197" i="9"/>
  <c r="GW197" i="9"/>
  <c r="HA197" i="9" s="1"/>
  <c r="DK197" i="9"/>
  <c r="CP198" i="9"/>
  <c r="CR198" i="9" s="1"/>
  <c r="EZ199" i="9"/>
  <c r="GX199" i="9"/>
  <c r="DG200" i="9"/>
  <c r="CC200" i="9" s="1"/>
  <c r="DI200" i="9" s="1"/>
  <c r="FO200" i="9"/>
  <c r="EK200" i="9" s="1"/>
  <c r="AT201" i="9"/>
  <c r="DN201" i="9" s="1"/>
  <c r="DP201" i="9" s="1"/>
  <c r="BJ210" i="9"/>
  <c r="AF210" i="9" s="1"/>
  <c r="FN210" i="9"/>
  <c r="FP212" i="9"/>
  <c r="EJ212" i="9"/>
  <c r="FN213" i="9"/>
  <c r="EJ213" i="9" s="1"/>
  <c r="DK225" i="9"/>
  <c r="AU225" i="9"/>
  <c r="AW225" i="9" s="1"/>
  <c r="CS229" i="9"/>
  <c r="AW234" i="9"/>
  <c r="AU234" i="9"/>
  <c r="DK234" i="9"/>
  <c r="HJ239" i="9"/>
  <c r="DN239" i="9"/>
  <c r="DP239" i="9"/>
  <c r="GT242" i="9"/>
  <c r="GP242" i="9"/>
  <c r="BD155" i="9"/>
  <c r="BD159" i="9"/>
  <c r="BD163" i="9"/>
  <c r="BD167" i="9"/>
  <c r="BD171" i="9"/>
  <c r="BD175" i="9"/>
  <c r="GR175" i="9" s="1"/>
  <c r="EY179" i="9"/>
  <c r="FA179" i="9" s="1"/>
  <c r="FN180" i="9"/>
  <c r="EJ180" i="9" s="1"/>
  <c r="EZ181" i="9"/>
  <c r="AU183" i="9"/>
  <c r="BJ184" i="9"/>
  <c r="AF184" i="9" s="1"/>
  <c r="DK184" i="9"/>
  <c r="FN185" i="9"/>
  <c r="BJ187" i="9"/>
  <c r="AF187" i="9" s="1"/>
  <c r="BA187" i="9"/>
  <c r="BK187" i="9" s="1"/>
  <c r="AG187" i="9" s="1"/>
  <c r="DK187" i="9"/>
  <c r="FQ187" i="9"/>
  <c r="CP188" i="9"/>
  <c r="DN188" i="9" s="1"/>
  <c r="DP188" i="9" s="1"/>
  <c r="HJ188" i="9" s="1"/>
  <c r="CR188" i="9"/>
  <c r="FN189" i="9"/>
  <c r="BK190" i="9"/>
  <c r="AG190" i="9" s="1"/>
  <c r="BD190" i="9"/>
  <c r="BJ190" i="9" s="1"/>
  <c r="AF190" i="9" s="1"/>
  <c r="GF190" i="9"/>
  <c r="GV190" i="9" s="1"/>
  <c r="GZ190" i="9" s="1"/>
  <c r="BI191" i="9"/>
  <c r="AV192" i="9"/>
  <c r="FO192" i="9"/>
  <c r="GG193" i="9"/>
  <c r="GK193" i="9" s="1"/>
  <c r="BA193" i="9"/>
  <c r="BK193" i="9" s="1"/>
  <c r="AG193" i="9" s="1"/>
  <c r="FN193" i="9"/>
  <c r="GT193" i="9"/>
  <c r="GX193" i="9" s="1"/>
  <c r="BH194" i="9"/>
  <c r="BJ194" i="9" s="1"/>
  <c r="AF194" i="9" s="1"/>
  <c r="HD194" i="9"/>
  <c r="HH194" i="9" s="1"/>
  <c r="GU194" i="9"/>
  <c r="GY194" i="9" s="1"/>
  <c r="GO195" i="9"/>
  <c r="EX196" i="9"/>
  <c r="EZ196" i="9" s="1"/>
  <c r="GU196" i="9"/>
  <c r="GY196" i="9" s="1"/>
  <c r="HD198" i="9"/>
  <c r="HH198" i="9" s="1"/>
  <c r="GP198" i="9"/>
  <c r="P201" i="9"/>
  <c r="HE201" i="9"/>
  <c r="HI201" i="9" s="1"/>
  <c r="DE201" i="9"/>
  <c r="BK205" i="9"/>
  <c r="AG205" i="9" s="1"/>
  <c r="DD206" i="9"/>
  <c r="DF206" i="9" s="1"/>
  <c r="CB206" i="9" s="1"/>
  <c r="GY206" i="9"/>
  <c r="P214" i="9"/>
  <c r="GS219" i="9"/>
  <c r="CS221" i="9"/>
  <c r="DG230" i="9"/>
  <c r="CC230" i="9" s="1"/>
  <c r="DI230" i="9" s="1"/>
  <c r="DN179" i="9"/>
  <c r="DP179" i="9"/>
  <c r="HJ179" i="9" s="1"/>
  <c r="GV181" i="9"/>
  <c r="FP182" i="9"/>
  <c r="GG184" i="9"/>
  <c r="GK184" i="9" s="1"/>
  <c r="Q184" i="9"/>
  <c r="BA184" i="9"/>
  <c r="BK184" i="9" s="1"/>
  <c r="AG184" i="9" s="1"/>
  <c r="BI189" i="9"/>
  <c r="HE189" i="9"/>
  <c r="HI189" i="9" s="1"/>
  <c r="GR190" i="9"/>
  <c r="BE191" i="9"/>
  <c r="GO191" i="9"/>
  <c r="GQ191" i="9"/>
  <c r="EZ194" i="9"/>
  <c r="EX194" i="9"/>
  <c r="FN194" i="9"/>
  <c r="EJ194" i="9" s="1"/>
  <c r="EK196" i="9"/>
  <c r="FQ196" i="9"/>
  <c r="GH196" i="9"/>
  <c r="BI197" i="9"/>
  <c r="HE197" i="9"/>
  <c r="HI197" i="9" s="1"/>
  <c r="FO197" i="9"/>
  <c r="EK197" i="9" s="1"/>
  <c r="FP198" i="9"/>
  <c r="DJ200" i="9"/>
  <c r="AV200" i="9"/>
  <c r="DF201" i="9"/>
  <c r="CB201" i="9" s="1"/>
  <c r="DH201" i="9" s="1"/>
  <c r="AW202" i="9"/>
  <c r="DK202" i="9"/>
  <c r="FQ207" i="9"/>
  <c r="EK207" i="9"/>
  <c r="BI213" i="9"/>
  <c r="HE213" i="9"/>
  <c r="HI213" i="9" s="1"/>
  <c r="FP220" i="9"/>
  <c r="EJ220" i="9"/>
  <c r="AT226" i="9"/>
  <c r="AV226" i="9" s="1"/>
  <c r="DJ226" i="9"/>
  <c r="EK228" i="9"/>
  <c r="FQ228" i="9"/>
  <c r="EJ249" i="9"/>
  <c r="DP254" i="9"/>
  <c r="HJ254" i="9" s="1"/>
  <c r="DN254" i="9"/>
  <c r="DJ180" i="9"/>
  <c r="FP180" i="9"/>
  <c r="GT180" i="9"/>
  <c r="GX180" i="9" s="1"/>
  <c r="P181" i="9"/>
  <c r="BD181" i="9"/>
  <c r="BJ181" i="9" s="1"/>
  <c r="AF181" i="9" s="1"/>
  <c r="CP181" i="9"/>
  <c r="CR181" i="9" s="1"/>
  <c r="GF181" i="9"/>
  <c r="GJ181" i="9" s="1"/>
  <c r="HD181" i="9"/>
  <c r="HH181" i="9" s="1"/>
  <c r="AT182" i="9"/>
  <c r="DN182" i="9" s="1"/>
  <c r="DP182" i="9" s="1"/>
  <c r="HJ182" i="9" s="1"/>
  <c r="BH182" i="9"/>
  <c r="HH182" i="9" s="1"/>
  <c r="EX182" i="9"/>
  <c r="GP182" i="9"/>
  <c r="GX182" i="9" s="1"/>
  <c r="DJ184" i="9"/>
  <c r="FP184" i="9"/>
  <c r="GT184" i="9"/>
  <c r="GX184" i="9" s="1"/>
  <c r="P185" i="9"/>
  <c r="BD185" i="9"/>
  <c r="BJ185" i="9" s="1"/>
  <c r="AF185" i="9" s="1"/>
  <c r="CP185" i="9"/>
  <c r="DN185" i="9" s="1"/>
  <c r="DP185" i="9" s="1"/>
  <c r="HJ185" i="9" s="1"/>
  <c r="GF185" i="9"/>
  <c r="GJ185" i="9" s="1"/>
  <c r="HD185" i="9"/>
  <c r="HH185" i="9" s="1"/>
  <c r="AT187" i="9"/>
  <c r="DN187" i="9" s="1"/>
  <c r="DP187" i="9" s="1"/>
  <c r="HJ187" i="9" s="1"/>
  <c r="EX187" i="9"/>
  <c r="GQ187" i="9"/>
  <c r="GY187" i="9" s="1"/>
  <c r="GT188" i="9"/>
  <c r="P189" i="9"/>
  <c r="CP189" i="9"/>
  <c r="CR189" i="9" s="1"/>
  <c r="GF189" i="9"/>
  <c r="GV189" i="9" s="1"/>
  <c r="GZ189" i="9" s="1"/>
  <c r="AU190" i="9"/>
  <c r="DO190" i="9" s="1"/>
  <c r="DQ190" i="9" s="1"/>
  <c r="HK190" i="9" s="1"/>
  <c r="EY190" i="9"/>
  <c r="DJ191" i="9"/>
  <c r="FP191" i="9"/>
  <c r="GU191" i="9"/>
  <c r="GY191" i="9" s="1"/>
  <c r="Q192" i="9"/>
  <c r="CQ192" i="9"/>
  <c r="CS192" i="9" s="1"/>
  <c r="GG192" i="9"/>
  <c r="GP192" i="9"/>
  <c r="DK194" i="9"/>
  <c r="FQ194" i="9"/>
  <c r="AT195" i="9"/>
  <c r="DN195" i="9" s="1"/>
  <c r="DP195" i="9" s="1"/>
  <c r="HJ195" i="9" s="1"/>
  <c r="EX195" i="9"/>
  <c r="GQ195" i="9"/>
  <c r="GY195" i="9" s="1"/>
  <c r="GT196" i="9"/>
  <c r="GX196" i="9" s="1"/>
  <c r="P197" i="9"/>
  <c r="CP197" i="9"/>
  <c r="GF197" i="9"/>
  <c r="GV197" i="9" s="1"/>
  <c r="GZ197" i="9" s="1"/>
  <c r="AU198" i="9"/>
  <c r="DO198" i="9" s="1"/>
  <c r="DQ198" i="9" s="1"/>
  <c r="EY198" i="9"/>
  <c r="FA198" i="9" s="1"/>
  <c r="DJ199" i="9"/>
  <c r="FP199" i="9"/>
  <c r="GU199" i="9"/>
  <c r="GY199" i="9" s="1"/>
  <c r="Q200" i="9"/>
  <c r="CQ200" i="9"/>
  <c r="DO200" i="9" s="1"/>
  <c r="DQ200" i="9" s="1"/>
  <c r="HK200" i="9" s="1"/>
  <c r="FQ200" i="9"/>
  <c r="CW201" i="9"/>
  <c r="DG201" i="9" s="1"/>
  <c r="CC201" i="9" s="1"/>
  <c r="GP201" i="9"/>
  <c r="GX202" i="9"/>
  <c r="CP204" i="9"/>
  <c r="CR204" i="9"/>
  <c r="DJ204" i="9"/>
  <c r="DF205" i="9"/>
  <c r="CB205" i="9" s="1"/>
  <c r="DH205" i="9" s="1"/>
  <c r="GO205" i="9"/>
  <c r="FN206" i="9"/>
  <c r="EJ206" i="9" s="1"/>
  <c r="GX206" i="9"/>
  <c r="AT207" i="9"/>
  <c r="GQ207" i="9"/>
  <c r="Q208" i="9"/>
  <c r="AW208" i="9"/>
  <c r="AU208" i="9"/>
  <c r="DK208" i="9"/>
  <c r="FO208" i="9"/>
  <c r="EK208" i="9" s="1"/>
  <c r="GU208" i="9"/>
  <c r="GY208" i="9" s="1"/>
  <c r="BD209" i="9"/>
  <c r="P209" i="9"/>
  <c r="GN209" i="9"/>
  <c r="GH209" i="9"/>
  <c r="GX209" i="9" s="1"/>
  <c r="BD210" i="9"/>
  <c r="P210" i="9"/>
  <c r="GP210" i="9"/>
  <c r="GS211" i="9"/>
  <c r="GW211" i="9"/>
  <c r="HA211" i="9" s="1"/>
  <c r="CS211" i="9"/>
  <c r="CQ211" i="9"/>
  <c r="HE212" i="9"/>
  <c r="HI212" i="9" s="1"/>
  <c r="FQ212" i="9"/>
  <c r="AT213" i="9"/>
  <c r="AV213" i="9" s="1"/>
  <c r="DJ213" i="9"/>
  <c r="GX213" i="9"/>
  <c r="BJ214" i="9"/>
  <c r="AF214" i="9" s="1"/>
  <c r="FO214" i="9"/>
  <c r="FN215" i="9"/>
  <c r="GV215" i="9"/>
  <c r="GZ215" i="9" s="1"/>
  <c r="GF216" i="9"/>
  <c r="GG216" i="9"/>
  <c r="GK216" i="9" s="1"/>
  <c r="GT217" i="9"/>
  <c r="GX217" i="9" s="1"/>
  <c r="GP217" i="9"/>
  <c r="P218" i="9"/>
  <c r="GN218" i="9"/>
  <c r="CV218" i="9"/>
  <c r="DF218" i="9" s="1"/>
  <c r="CB218" i="9" s="1"/>
  <c r="DH218" i="9" s="1"/>
  <c r="FO218" i="9"/>
  <c r="GG220" i="9"/>
  <c r="GK220" i="9" s="1"/>
  <c r="Q220" i="9"/>
  <c r="BA220" i="9"/>
  <c r="FN221" i="9"/>
  <c r="EJ221" i="9" s="1"/>
  <c r="GN222" i="9"/>
  <c r="P222" i="9"/>
  <c r="FN223" i="9"/>
  <c r="EJ223" i="9" s="1"/>
  <c r="CP224" i="9"/>
  <c r="CR224" i="9" s="1"/>
  <c r="DJ224" i="9"/>
  <c r="BJ225" i="9"/>
  <c r="AF225" i="9" s="1"/>
  <c r="FP225" i="9"/>
  <c r="EJ225" i="9"/>
  <c r="GY225" i="9"/>
  <c r="EZ227" i="9"/>
  <c r="BD230" i="9"/>
  <c r="P230" i="9"/>
  <c r="GG235" i="9"/>
  <c r="GK235" i="9" s="1"/>
  <c r="Q235" i="9"/>
  <c r="BA235" i="9"/>
  <c r="BK235" i="9" s="1"/>
  <c r="AG235" i="9" s="1"/>
  <c r="GN237" i="9"/>
  <c r="P237" i="9"/>
  <c r="BD237" i="9"/>
  <c r="CQ239" i="9"/>
  <c r="CS239" i="9" s="1"/>
  <c r="DK239" i="9"/>
  <c r="CW240" i="9"/>
  <c r="DG240" i="9" s="1"/>
  <c r="CC240" i="9" s="1"/>
  <c r="DI240" i="9" s="1"/>
  <c r="GG240" i="9"/>
  <c r="GK240" i="9" s="1"/>
  <c r="GH243" i="9"/>
  <c r="CP243" i="9"/>
  <c r="CR243" i="9" s="1"/>
  <c r="EY244" i="9"/>
  <c r="FA244" i="9" s="1"/>
  <c r="GI244" i="9"/>
  <c r="GH249" i="9"/>
  <c r="GT249" i="9"/>
  <c r="GX249" i="9" s="1"/>
  <c r="BM255" i="9"/>
  <c r="DM255" i="9"/>
  <c r="CP255" i="9"/>
  <c r="CR255" i="9" s="1"/>
  <c r="BI259" i="9"/>
  <c r="HE259" i="9"/>
  <c r="HI259" i="9" s="1"/>
  <c r="Q259" i="9"/>
  <c r="HA278" i="9"/>
  <c r="GV290" i="9"/>
  <c r="FA290" i="9"/>
  <c r="EY290" i="9"/>
  <c r="GQ202" i="9"/>
  <c r="BK203" i="9"/>
  <c r="AG203" i="9" s="1"/>
  <c r="DO204" i="9"/>
  <c r="DQ204" i="9" s="1"/>
  <c r="HK204" i="9" s="1"/>
  <c r="AT205" i="9"/>
  <c r="AV205" i="9" s="1"/>
  <c r="DJ205" i="9"/>
  <c r="EK206" i="9"/>
  <c r="GW209" i="9"/>
  <c r="HA209" i="9" s="1"/>
  <c r="GS209" i="9"/>
  <c r="CP210" i="9"/>
  <c r="CR210" i="9" s="1"/>
  <c r="BA214" i="9"/>
  <c r="BK214" i="9" s="1"/>
  <c r="AG214" i="9" s="1"/>
  <c r="GG214" i="9"/>
  <c r="GK214" i="9" s="1"/>
  <c r="Q214" i="9"/>
  <c r="CR216" i="9"/>
  <c r="GW218" i="9"/>
  <c r="HA218" i="9" s="1"/>
  <c r="GS218" i="9"/>
  <c r="GI218" i="9"/>
  <c r="CQ220" i="9"/>
  <c r="CS220" i="9" s="1"/>
  <c r="DK220" i="9"/>
  <c r="AU221" i="9"/>
  <c r="AW221" i="9" s="1"/>
  <c r="DK221" i="9"/>
  <c r="GW222" i="9"/>
  <c r="HA222" i="9" s="1"/>
  <c r="CV222" i="9"/>
  <c r="DF222" i="9" s="1"/>
  <c r="CB222" i="9" s="1"/>
  <c r="DH222" i="9" s="1"/>
  <c r="GF222" i="9"/>
  <c r="GQ223" i="9"/>
  <c r="GU223" i="9"/>
  <c r="GY223" i="9" s="1"/>
  <c r="GS226" i="9"/>
  <c r="GP227" i="9"/>
  <c r="CP227" i="9"/>
  <c r="CR227" i="9" s="1"/>
  <c r="CQ228" i="9"/>
  <c r="DK228" i="9"/>
  <c r="CS228" i="9"/>
  <c r="DG228" i="9"/>
  <c r="CC228" i="9" s="1"/>
  <c r="DI228" i="9" s="1"/>
  <c r="GV228" i="9"/>
  <c r="GZ228" i="9" s="1"/>
  <c r="GR228" i="9"/>
  <c r="CW229" i="9"/>
  <c r="DG229" i="9" s="1"/>
  <c r="CC229" i="9" s="1"/>
  <c r="DI229" i="9" s="1"/>
  <c r="GG229" i="9"/>
  <c r="GK229" i="9" s="1"/>
  <c r="CP230" i="9"/>
  <c r="CR230" i="9" s="1"/>
  <c r="GP230" i="9"/>
  <c r="FP239" i="9"/>
  <c r="EK249" i="9"/>
  <c r="FQ249" i="9"/>
  <c r="GP303" i="9"/>
  <c r="GT303" i="9"/>
  <c r="GF180" i="9"/>
  <c r="GJ180" i="9" s="1"/>
  <c r="GP181" i="9"/>
  <c r="GX181" i="9" s="1"/>
  <c r="AV182" i="9"/>
  <c r="CV182" i="9"/>
  <c r="DF182" i="9" s="1"/>
  <c r="CB182" i="9" s="1"/>
  <c r="DH182" i="9" s="1"/>
  <c r="EZ182" i="9"/>
  <c r="AZ183" i="9"/>
  <c r="DJ183" i="9"/>
  <c r="GT183" i="9"/>
  <c r="GX183" i="9" s="1"/>
  <c r="BD184" i="9"/>
  <c r="GR184" i="9" s="1"/>
  <c r="DD184" i="9"/>
  <c r="DF184" i="9" s="1"/>
  <c r="CB184" i="9" s="1"/>
  <c r="DH184" i="9" s="1"/>
  <c r="GF184" i="9"/>
  <c r="GJ184" i="9" s="1"/>
  <c r="CR185" i="9"/>
  <c r="GP185" i="9"/>
  <c r="GX185" i="9" s="1"/>
  <c r="AV187" i="9"/>
  <c r="CV187" i="9"/>
  <c r="DF187" i="9" s="1"/>
  <c r="CB187" i="9" s="1"/>
  <c r="DH187" i="9" s="1"/>
  <c r="EZ187" i="9"/>
  <c r="BA188" i="9"/>
  <c r="BK188" i="9" s="1"/>
  <c r="AG188" i="9" s="1"/>
  <c r="DK188" i="9"/>
  <c r="GQ189" i="9"/>
  <c r="CW190" i="9"/>
  <c r="DG190" i="9" s="1"/>
  <c r="CC190" i="9" s="1"/>
  <c r="DI190" i="9" s="1"/>
  <c r="FA190" i="9"/>
  <c r="GT190" i="9"/>
  <c r="GX190" i="9" s="1"/>
  <c r="GF191" i="9"/>
  <c r="GV191" i="9" s="1"/>
  <c r="GZ191" i="9" s="1"/>
  <c r="AZ193" i="9"/>
  <c r="BJ193" i="9" s="1"/>
  <c r="AF193" i="9" s="1"/>
  <c r="DJ193" i="9"/>
  <c r="GU193" i="9"/>
  <c r="GY193" i="9" s="1"/>
  <c r="Q194" i="9"/>
  <c r="GG194" i="9"/>
  <c r="GP194" i="9"/>
  <c r="AV195" i="9"/>
  <c r="CV195" i="9"/>
  <c r="DF195" i="9" s="1"/>
  <c r="CB195" i="9" s="1"/>
  <c r="DH195" i="9" s="1"/>
  <c r="EZ195" i="9"/>
  <c r="BA196" i="9"/>
  <c r="BK196" i="9" s="1"/>
  <c r="AG196" i="9" s="1"/>
  <c r="DK196" i="9"/>
  <c r="CR197" i="9"/>
  <c r="GQ197" i="9"/>
  <c r="AW198" i="9"/>
  <c r="CW198" i="9"/>
  <c r="DG198" i="9" s="1"/>
  <c r="CC198" i="9" s="1"/>
  <c r="DI198" i="9" s="1"/>
  <c r="GT198" i="9"/>
  <c r="GX198" i="9" s="1"/>
  <c r="GF199" i="9"/>
  <c r="GV199" i="9" s="1"/>
  <c r="GZ199" i="9" s="1"/>
  <c r="BI200" i="9"/>
  <c r="BK200" i="9" s="1"/>
  <c r="AG200" i="9" s="1"/>
  <c r="CS200" i="9"/>
  <c r="GO200" i="9"/>
  <c r="Q201" i="9"/>
  <c r="AU201" i="9"/>
  <c r="DO201" i="9" s="1"/>
  <c r="DQ201" i="9" s="1"/>
  <c r="HK201" i="9" s="1"/>
  <c r="CR201" i="9"/>
  <c r="BA202" i="9"/>
  <c r="BK202" i="9" s="1"/>
  <c r="AG202" i="9" s="1"/>
  <c r="GN202" i="9"/>
  <c r="GO203" i="9"/>
  <c r="GF204" i="9"/>
  <c r="P204" i="9"/>
  <c r="DG204" i="9"/>
  <c r="CC204" i="9" s="1"/>
  <c r="DI204" i="9" s="1"/>
  <c r="Q205" i="9"/>
  <c r="CW205" i="9"/>
  <c r="DG205" i="9" s="1"/>
  <c r="CC205" i="9" s="1"/>
  <c r="DI205" i="9" s="1"/>
  <c r="FQ205" i="9"/>
  <c r="GI205" i="9"/>
  <c r="GO206" i="9"/>
  <c r="BK208" i="9"/>
  <c r="AG208" i="9" s="1"/>
  <c r="CR208" i="9"/>
  <c r="HD209" i="9"/>
  <c r="HH209" i="9" s="1"/>
  <c r="CQ209" i="9"/>
  <c r="CS209" i="9" s="1"/>
  <c r="CQ210" i="9"/>
  <c r="CS210" i="9" s="1"/>
  <c r="GQ210" i="9"/>
  <c r="BI211" i="9"/>
  <c r="HE211" i="9"/>
  <c r="HI211" i="9" s="1"/>
  <c r="DG211" i="9"/>
  <c r="CC211" i="9" s="1"/>
  <c r="DI211" i="9" s="1"/>
  <c r="EY211" i="9"/>
  <c r="FA211" i="9" s="1"/>
  <c r="DO212" i="9"/>
  <c r="DQ212" i="9" s="1"/>
  <c r="HK212" i="9" s="1"/>
  <c r="FQ213" i="9"/>
  <c r="GI213" i="9"/>
  <c r="GN214" i="9"/>
  <c r="GG215" i="9"/>
  <c r="GK215" i="9" s="1"/>
  <c r="Q215" i="9"/>
  <c r="BA215" i="9"/>
  <c r="BJ215" i="9"/>
  <c r="AF215" i="9" s="1"/>
  <c r="GT215" i="9"/>
  <c r="GX215" i="9" s="1"/>
  <c r="GP216" i="9"/>
  <c r="GX216" i="9" s="1"/>
  <c r="DK217" i="9"/>
  <c r="AW217" i="9"/>
  <c r="AU217" i="9"/>
  <c r="GU217" i="9"/>
  <c r="BE220" i="9"/>
  <c r="GO220" i="9"/>
  <c r="DG220" i="9"/>
  <c r="CC220" i="9" s="1"/>
  <c r="DI220" i="9" s="1"/>
  <c r="GF221" i="9"/>
  <c r="AZ221" i="9"/>
  <c r="BJ221" i="9" s="1"/>
  <c r="AF221" i="9" s="1"/>
  <c r="P221" i="9"/>
  <c r="DE221" i="9"/>
  <c r="P223" i="9"/>
  <c r="GN223" i="9"/>
  <c r="BD223" i="9"/>
  <c r="BJ223" i="9" s="1"/>
  <c r="AF223" i="9" s="1"/>
  <c r="GU224" i="9"/>
  <c r="GQ224" i="9"/>
  <c r="EK226" i="9"/>
  <c r="FQ226" i="9"/>
  <c r="FD227" i="9"/>
  <c r="FN227" i="9" s="1"/>
  <c r="EJ227" i="9" s="1"/>
  <c r="P227" i="9"/>
  <c r="GU229" i="9"/>
  <c r="GQ229" i="9"/>
  <c r="DA230" i="9"/>
  <c r="Q230" i="9"/>
  <c r="GI231" i="9"/>
  <c r="GU231" i="9"/>
  <c r="GY231" i="9" s="1"/>
  <c r="FQ236" i="9"/>
  <c r="EK236" i="9"/>
  <c r="EJ238" i="9"/>
  <c r="FP238" i="9"/>
  <c r="GF240" i="9"/>
  <c r="P240" i="9"/>
  <c r="AZ240" i="9"/>
  <c r="BJ240" i="9" s="1"/>
  <c r="AF240" i="9" s="1"/>
  <c r="FP242" i="9"/>
  <c r="EZ242" i="9"/>
  <c r="EX242" i="9"/>
  <c r="Q254" i="9"/>
  <c r="GO254" i="9"/>
  <c r="BE254" i="9"/>
  <c r="BK254" i="9" s="1"/>
  <c r="AG254" i="9" s="1"/>
  <c r="GQ271" i="9"/>
  <c r="GU271" i="9"/>
  <c r="GY271" i="9" s="1"/>
  <c r="P196" i="9"/>
  <c r="Q199" i="9"/>
  <c r="GN200" i="9"/>
  <c r="GP202" i="9"/>
  <c r="FN203" i="9"/>
  <c r="P206" i="9"/>
  <c r="GG207" i="9"/>
  <c r="GK207" i="9" s="1"/>
  <c r="Q207" i="9"/>
  <c r="BA207" i="9"/>
  <c r="BJ207" i="9"/>
  <c r="AF207" i="9" s="1"/>
  <c r="GR208" i="9"/>
  <c r="GV208" i="9"/>
  <c r="GZ208" i="9" s="1"/>
  <c r="GG208" i="9"/>
  <c r="FP209" i="9"/>
  <c r="BI210" i="9"/>
  <c r="BK210" i="9" s="1"/>
  <c r="AG210" i="9" s="1"/>
  <c r="Q210" i="9"/>
  <c r="HE210" i="9"/>
  <c r="HI210" i="9" s="1"/>
  <c r="GN210" i="9"/>
  <c r="FN211" i="9"/>
  <c r="GN211" i="9"/>
  <c r="GF212" i="9"/>
  <c r="P212" i="9"/>
  <c r="AZ212" i="9"/>
  <c r="BJ212" i="9" s="1"/>
  <c r="AF212" i="9" s="1"/>
  <c r="CP216" i="9"/>
  <c r="DG219" i="9"/>
  <c r="CC219" i="9" s="1"/>
  <c r="DI219" i="9" s="1"/>
  <c r="HD220" i="9"/>
  <c r="HH220" i="9" s="1"/>
  <c r="BH220" i="9"/>
  <c r="DO224" i="9"/>
  <c r="DQ224" i="9" s="1"/>
  <c r="HK224" i="9" s="1"/>
  <c r="CR225" i="9"/>
  <c r="BM226" i="9"/>
  <c r="CS226" i="9"/>
  <c r="BJ227" i="9"/>
  <c r="AF227" i="9" s="1"/>
  <c r="GS227" i="9"/>
  <c r="GT231" i="9"/>
  <c r="GX231" i="9" s="1"/>
  <c r="GP231" i="9"/>
  <c r="GI232" i="9"/>
  <c r="AU232" i="9"/>
  <c r="AW232" i="9" s="1"/>
  <c r="FP233" i="9"/>
  <c r="GO234" i="9"/>
  <c r="DL239" i="9"/>
  <c r="BL239" i="9"/>
  <c r="FN241" i="9"/>
  <c r="P251" i="9"/>
  <c r="GN251" i="9"/>
  <c r="BD251" i="9"/>
  <c r="GH254" i="9"/>
  <c r="GT254" i="9"/>
  <c r="GX254" i="9" s="1"/>
  <c r="GR263" i="9"/>
  <c r="GV263" i="9"/>
  <c r="GZ263" i="9" s="1"/>
  <c r="BM264" i="9"/>
  <c r="AT180" i="9"/>
  <c r="AV180" i="9" s="1"/>
  <c r="EX180" i="9"/>
  <c r="EZ180" i="9" s="1"/>
  <c r="P183" i="9"/>
  <c r="BD183" i="9"/>
  <c r="GR183" i="9" s="1"/>
  <c r="CP183" i="9"/>
  <c r="HD183" i="9"/>
  <c r="HH183" i="9" s="1"/>
  <c r="AT184" i="9"/>
  <c r="EX184" i="9"/>
  <c r="EZ184" i="9" s="1"/>
  <c r="Q188" i="9"/>
  <c r="CQ188" i="9"/>
  <c r="CS188" i="9" s="1"/>
  <c r="AT191" i="9"/>
  <c r="AV191" i="9" s="1"/>
  <c r="EX191" i="9"/>
  <c r="EZ191" i="9" s="1"/>
  <c r="P193" i="9"/>
  <c r="CP193" i="9"/>
  <c r="CR193" i="9" s="1"/>
  <c r="AU194" i="9"/>
  <c r="AW194" i="9" s="1"/>
  <c r="Q196" i="9"/>
  <c r="CQ196" i="9"/>
  <c r="CS196" i="9" s="1"/>
  <c r="AT199" i="9"/>
  <c r="AV199" i="9" s="1"/>
  <c r="EX199" i="9"/>
  <c r="AW201" i="9"/>
  <c r="CP201" i="9"/>
  <c r="CV202" i="9"/>
  <c r="DF202" i="9" s="1"/>
  <c r="CB202" i="9" s="1"/>
  <c r="DH202" i="9" s="1"/>
  <c r="EY202" i="9"/>
  <c r="FA202" i="9" s="1"/>
  <c r="FP202" i="9"/>
  <c r="GH202" i="9"/>
  <c r="HE202" i="9"/>
  <c r="HI202" i="9" s="1"/>
  <c r="HE203" i="9"/>
  <c r="HI203" i="9" s="1"/>
  <c r="BI203" i="9"/>
  <c r="EY203" i="9"/>
  <c r="FA203" i="9" s="1"/>
  <c r="BD204" i="9"/>
  <c r="GN204" i="9"/>
  <c r="AZ204" i="9"/>
  <c r="FQ204" i="9"/>
  <c r="GI204" i="9"/>
  <c r="GY204" i="9" s="1"/>
  <c r="EX205" i="9"/>
  <c r="EZ205" i="9" s="1"/>
  <c r="FP205" i="9"/>
  <c r="AT206" i="9"/>
  <c r="DN206" i="9"/>
  <c r="GU207" i="9"/>
  <c r="GY207" i="9" s="1"/>
  <c r="DF208" i="9"/>
  <c r="CB208" i="9" s="1"/>
  <c r="DH208" i="9" s="1"/>
  <c r="CP208" i="9"/>
  <c r="GT208" i="9"/>
  <c r="GX208" i="9" s="1"/>
  <c r="HJ209" i="9"/>
  <c r="DN209" i="9"/>
  <c r="DP209" i="9" s="1"/>
  <c r="DF209" i="9"/>
  <c r="CB209" i="9" s="1"/>
  <c r="DH209" i="9" s="1"/>
  <c r="FA209" i="9"/>
  <c r="EY209" i="9"/>
  <c r="AT210" i="9"/>
  <c r="AV210" i="9" s="1"/>
  <c r="DG210" i="9"/>
  <c r="CC210" i="9" s="1"/>
  <c r="DI210" i="9" s="1"/>
  <c r="GW210" i="9"/>
  <c r="HA210" i="9" s="1"/>
  <c r="Q211" i="9"/>
  <c r="AU211" i="9"/>
  <c r="AW211" i="9" s="1"/>
  <c r="GF214" i="9"/>
  <c r="BE215" i="9"/>
  <c r="GO215" i="9"/>
  <c r="HD216" i="9"/>
  <c r="HH216" i="9" s="1"/>
  <c r="BH216" i="9"/>
  <c r="DG216" i="9"/>
  <c r="CC216" i="9" s="1"/>
  <c r="DI216" i="9" s="1"/>
  <c r="FN216" i="9"/>
  <c r="EJ216" i="9" s="1"/>
  <c r="GS216" i="9"/>
  <c r="GW216" i="9"/>
  <c r="HA216" i="9" s="1"/>
  <c r="BA217" i="9"/>
  <c r="GG217" i="9"/>
  <c r="GK217" i="9" s="1"/>
  <c r="FN217" i="9"/>
  <c r="AU219" i="9"/>
  <c r="DO219" i="9" s="1"/>
  <c r="DQ219" i="9" s="1"/>
  <c r="HK219" i="9" s="1"/>
  <c r="GQ219" i="9"/>
  <c r="GH219" i="9"/>
  <c r="GX219" i="9" s="1"/>
  <c r="DP220" i="9"/>
  <c r="HJ220" i="9" s="1"/>
  <c r="GQ221" i="9"/>
  <c r="GY221" i="9" s="1"/>
  <c r="CQ221" i="9"/>
  <c r="GO221" i="9"/>
  <c r="DL222" i="9"/>
  <c r="BH223" i="9"/>
  <c r="HD223" i="9"/>
  <c r="HH223" i="9" s="1"/>
  <c r="DG225" i="9"/>
  <c r="CC225" i="9" s="1"/>
  <c r="DI225" i="9" s="1"/>
  <c r="DF225" i="9"/>
  <c r="CB225" i="9" s="1"/>
  <c r="DH225" i="9" s="1"/>
  <c r="CQ226" i="9"/>
  <c r="DN228" i="9"/>
  <c r="DP228" i="9" s="1"/>
  <c r="HJ228" i="9" s="1"/>
  <c r="Q229" i="9"/>
  <c r="AU229" i="9"/>
  <c r="AW229" i="9" s="1"/>
  <c r="DK229" i="9"/>
  <c r="CR235" i="9"/>
  <c r="DN235" i="9"/>
  <c r="FN235" i="9"/>
  <c r="AZ243" i="9"/>
  <c r="BJ243" i="9" s="1"/>
  <c r="AF243" i="9" s="1"/>
  <c r="GF243" i="9"/>
  <c r="P243" i="9"/>
  <c r="AU252" i="9"/>
  <c r="DO252" i="9" s="1"/>
  <c r="GI252" i="9"/>
  <c r="GV201" i="9"/>
  <c r="GZ201" i="9" s="1"/>
  <c r="GU202" i="9"/>
  <c r="GY202" i="9" s="1"/>
  <c r="CQ203" i="9"/>
  <c r="CS203" i="9" s="1"/>
  <c r="FO203" i="9"/>
  <c r="BE204" i="9"/>
  <c r="Q204" i="9"/>
  <c r="GO204" i="9"/>
  <c r="EY205" i="9"/>
  <c r="FA205" i="9" s="1"/>
  <c r="BA206" i="9"/>
  <c r="BK206" i="9" s="1"/>
  <c r="AG206" i="9" s="1"/>
  <c r="GG206" i="9"/>
  <c r="GK206" i="9" s="1"/>
  <c r="Q206" i="9"/>
  <c r="BE207" i="9"/>
  <c r="GO207" i="9"/>
  <c r="FP207" i="9"/>
  <c r="BH208" i="9"/>
  <c r="BJ208" i="9" s="1"/>
  <c r="AF208" i="9" s="1"/>
  <c r="HD208" i="9"/>
  <c r="HH208" i="9" s="1"/>
  <c r="DG208" i="9"/>
  <c r="CC208" i="9" s="1"/>
  <c r="DI208" i="9" s="1"/>
  <c r="EX208" i="9"/>
  <c r="EZ208" i="9" s="1"/>
  <c r="DK209" i="9"/>
  <c r="AW209" i="9"/>
  <c r="AU209" i="9"/>
  <c r="AU210" i="9"/>
  <c r="DO210" i="9" s="1"/>
  <c r="DQ210" i="9" s="1"/>
  <c r="HK210" i="9" s="1"/>
  <c r="AZ211" i="9"/>
  <c r="BJ211" i="9" s="1"/>
  <c r="AF211" i="9" s="1"/>
  <c r="GF211" i="9"/>
  <c r="P211" i="9"/>
  <c r="BK211" i="9"/>
  <c r="AG211" i="9" s="1"/>
  <c r="BD212" i="9"/>
  <c r="GN212" i="9"/>
  <c r="GT212" i="9"/>
  <c r="GX212" i="9" s="1"/>
  <c r="BE213" i="9"/>
  <c r="BK213" i="9" s="1"/>
  <c r="AG213" i="9" s="1"/>
  <c r="Q213" i="9"/>
  <c r="CS213" i="9"/>
  <c r="CQ213" i="9"/>
  <c r="DO213" i="9" s="1"/>
  <c r="DQ213" i="9" s="1"/>
  <c r="HK213" i="9" s="1"/>
  <c r="EZ213" i="9"/>
  <c r="EX213" i="9"/>
  <c r="GY213" i="9"/>
  <c r="FP214" i="9"/>
  <c r="EZ214" i="9"/>
  <c r="BH215" i="9"/>
  <c r="P215" i="9"/>
  <c r="HD215" i="9"/>
  <c r="HH215" i="9" s="1"/>
  <c r="CR215" i="9"/>
  <c r="CP215" i="9"/>
  <c r="DN215" i="9" s="1"/>
  <c r="DP215" i="9" s="1"/>
  <c r="HJ215" i="9" s="1"/>
  <c r="GI215" i="9"/>
  <c r="GV216" i="9"/>
  <c r="GZ216" i="9" s="1"/>
  <c r="BD217" i="9"/>
  <c r="BJ217" i="9" s="1"/>
  <c r="AF217" i="9" s="1"/>
  <c r="GN217" i="9"/>
  <c r="AU218" i="9"/>
  <c r="AW218" i="9" s="1"/>
  <c r="DK218" i="9"/>
  <c r="BK221" i="9"/>
  <c r="AG221" i="9" s="1"/>
  <c r="FQ222" i="9"/>
  <c r="FA222" i="9"/>
  <c r="GS222" i="9"/>
  <c r="EK223" i="9"/>
  <c r="FQ223" i="9"/>
  <c r="GF224" i="9"/>
  <c r="GV224" i="9" s="1"/>
  <c r="GZ224" i="9" s="1"/>
  <c r="P224" i="9"/>
  <c r="AZ224" i="9"/>
  <c r="BJ224" i="9" s="1"/>
  <c r="AF224" i="9" s="1"/>
  <c r="FN224" i="9"/>
  <c r="GG226" i="9"/>
  <c r="GK226" i="9" s="1"/>
  <c r="CW226" i="9"/>
  <c r="DG226" i="9" s="1"/>
  <c r="CC226" i="9" s="1"/>
  <c r="DI226" i="9" s="1"/>
  <c r="Q226" i="9"/>
  <c r="EK230" i="9"/>
  <c r="FQ230" i="9"/>
  <c r="AW235" i="9"/>
  <c r="DO235" i="9"/>
  <c r="DA235" i="9"/>
  <c r="DG235" i="9" s="1"/>
  <c r="CC235" i="9" s="1"/>
  <c r="DI235" i="9" s="1"/>
  <c r="GO235" i="9"/>
  <c r="CQ242" i="9"/>
  <c r="CS242" i="9" s="1"/>
  <c r="EJ244" i="9"/>
  <c r="FP244" i="9"/>
  <c r="DJ248" i="9"/>
  <c r="AT248" i="9"/>
  <c r="AV248" i="9" s="1"/>
  <c r="EK255" i="9"/>
  <c r="FQ255" i="9"/>
  <c r="FQ257" i="9"/>
  <c r="EK257" i="9"/>
  <c r="CW264" i="9"/>
  <c r="Q264" i="9"/>
  <c r="GG264" i="9"/>
  <c r="GK264" i="9" s="1"/>
  <c r="BD182" i="9"/>
  <c r="BJ182" i="9" s="1"/>
  <c r="AF182" i="9" s="1"/>
  <c r="Q198" i="9"/>
  <c r="GH200" i="9"/>
  <c r="GX200" i="9" s="1"/>
  <c r="BD201" i="9"/>
  <c r="BJ201" i="9" s="1"/>
  <c r="AF201" i="9" s="1"/>
  <c r="EX201" i="9"/>
  <c r="EZ201" i="9" s="1"/>
  <c r="GQ201" i="9"/>
  <c r="GY201" i="9" s="1"/>
  <c r="AT202" i="9"/>
  <c r="AV202" i="9" s="1"/>
  <c r="AW203" i="9"/>
  <c r="GU203" i="9"/>
  <c r="GY203" i="9" s="1"/>
  <c r="HD204" i="9"/>
  <c r="HH204" i="9" s="1"/>
  <c r="BH204" i="9"/>
  <c r="GQ205" i="9"/>
  <c r="GU205" i="9"/>
  <c r="GN206" i="9"/>
  <c r="AV206" i="9"/>
  <c r="DP206" i="9"/>
  <c r="HJ206" i="9" s="1"/>
  <c r="FP206" i="9"/>
  <c r="EZ206" i="9"/>
  <c r="BH207" i="9"/>
  <c r="P207" i="9"/>
  <c r="HD207" i="9"/>
  <c r="HH207" i="9" s="1"/>
  <c r="CR207" i="9"/>
  <c r="CP207" i="9"/>
  <c r="DN207" i="9" s="1"/>
  <c r="DP207" i="9" s="1"/>
  <c r="HJ207" i="9" s="1"/>
  <c r="EX207" i="9"/>
  <c r="EY208" i="9"/>
  <c r="FA208" i="9" s="1"/>
  <c r="FQ208" i="9"/>
  <c r="FO209" i="9"/>
  <c r="EK209" i="9" s="1"/>
  <c r="DJ210" i="9"/>
  <c r="GH210" i="9"/>
  <c r="GX210" i="9" s="1"/>
  <c r="GU210" i="9"/>
  <c r="GY210" i="9" s="1"/>
  <c r="DO211" i="9"/>
  <c r="DQ211" i="9" s="1"/>
  <c r="HK211" i="9" s="1"/>
  <c r="FQ211" i="9"/>
  <c r="BE212" i="9"/>
  <c r="BK212" i="9" s="1"/>
  <c r="AG212" i="9" s="1"/>
  <c r="Q212" i="9"/>
  <c r="GO212" i="9"/>
  <c r="GI212" i="9"/>
  <c r="GY212" i="9" s="1"/>
  <c r="DG213" i="9"/>
  <c r="CC213" i="9" s="1"/>
  <c r="DI213" i="9" s="1"/>
  <c r="EY213" i="9"/>
  <c r="FA213" i="9" s="1"/>
  <c r="DJ214" i="9"/>
  <c r="AV214" i="9"/>
  <c r="CQ215" i="9"/>
  <c r="CS215" i="9" s="1"/>
  <c r="GP215" i="9"/>
  <c r="P216" i="9"/>
  <c r="AV216" i="9"/>
  <c r="DJ216" i="9"/>
  <c r="AT216" i="9"/>
  <c r="BJ216" i="9"/>
  <c r="AF216" i="9" s="1"/>
  <c r="GR216" i="9"/>
  <c r="CP217" i="9"/>
  <c r="CR217" i="9" s="1"/>
  <c r="DJ217" i="9"/>
  <c r="EX218" i="9"/>
  <c r="EZ218" i="9" s="1"/>
  <c r="FP218" i="9"/>
  <c r="HE219" i="9"/>
  <c r="HI219" i="9" s="1"/>
  <c r="BI219" i="9"/>
  <c r="BK219" i="9" s="1"/>
  <c r="AG219" i="9" s="1"/>
  <c r="HD219" i="9"/>
  <c r="HH219" i="9" s="1"/>
  <c r="FP221" i="9"/>
  <c r="EX221" i="9"/>
  <c r="EZ221" i="9" s="1"/>
  <c r="DJ225" i="9"/>
  <c r="GF227" i="9"/>
  <c r="GI228" i="9"/>
  <c r="GY228" i="9" s="1"/>
  <c r="HD228" i="9"/>
  <c r="HH228" i="9" s="1"/>
  <c r="GR230" i="9"/>
  <c r="HD233" i="9"/>
  <c r="HH233" i="9" s="1"/>
  <c r="BH233" i="9"/>
  <c r="BA234" i="9"/>
  <c r="BK234" i="9" s="1"/>
  <c r="AG234" i="9" s="1"/>
  <c r="AT237" i="9"/>
  <c r="GH237" i="9"/>
  <c r="GV240" i="9"/>
  <c r="GZ240" i="9" s="1"/>
  <c r="HD241" i="9"/>
  <c r="HH241" i="9" s="1"/>
  <c r="BH241" i="9"/>
  <c r="BK242" i="9"/>
  <c r="AG242" i="9" s="1"/>
  <c r="GO252" i="9"/>
  <c r="BE252" i="9"/>
  <c r="GH253" i="9"/>
  <c r="GX253" i="9" s="1"/>
  <c r="AT253" i="9"/>
  <c r="AV253" i="9" s="1"/>
  <c r="CP203" i="9"/>
  <c r="CR203" i="9" s="1"/>
  <c r="AU204" i="9"/>
  <c r="AW204" i="9" s="1"/>
  <c r="BI204" i="9"/>
  <c r="CS204" i="9"/>
  <c r="EY204" i="9"/>
  <c r="FA204" i="9" s="1"/>
  <c r="CQ206" i="9"/>
  <c r="CS206" i="9" s="1"/>
  <c r="GP206" i="9"/>
  <c r="AV207" i="9"/>
  <c r="EZ207" i="9"/>
  <c r="AT209" i="9"/>
  <c r="AV209" i="9" s="1"/>
  <c r="BH209" i="9"/>
  <c r="CR209" i="9"/>
  <c r="EX209" i="9"/>
  <c r="EZ209" i="9" s="1"/>
  <c r="GQ209" i="9"/>
  <c r="GY209" i="9" s="1"/>
  <c r="AW210" i="9"/>
  <c r="FA210" i="9"/>
  <c r="CP211" i="9"/>
  <c r="CR211" i="9" s="1"/>
  <c r="AU212" i="9"/>
  <c r="AW212" i="9" s="1"/>
  <c r="BI212" i="9"/>
  <c r="CS212" i="9"/>
  <c r="EY212" i="9"/>
  <c r="FA212" i="9" s="1"/>
  <c r="CQ214" i="9"/>
  <c r="CS214" i="9" s="1"/>
  <c r="GP214" i="9"/>
  <c r="GX214" i="9" s="1"/>
  <c r="AV215" i="9"/>
  <c r="EZ215" i="9"/>
  <c r="GF217" i="9"/>
  <c r="P217" i="9"/>
  <c r="EY218" i="9"/>
  <c r="FA218" i="9" s="1"/>
  <c r="HD218" i="9"/>
  <c r="HH218" i="9" s="1"/>
  <c r="BD219" i="9"/>
  <c r="BJ219" i="9" s="1"/>
  <c r="AF219" i="9" s="1"/>
  <c r="GF219" i="9"/>
  <c r="GV219" i="9" s="1"/>
  <c r="GZ219" i="9" s="1"/>
  <c r="GU220" i="9"/>
  <c r="GY220" i="9" s="1"/>
  <c r="AV221" i="9"/>
  <c r="GH222" i="9"/>
  <c r="GX222" i="9" s="1"/>
  <c r="AW222" i="9"/>
  <c r="GP223" i="9"/>
  <c r="Q224" i="9"/>
  <c r="AW224" i="9"/>
  <c r="BI224" i="9"/>
  <c r="GT224" i="9"/>
  <c r="GX224" i="9" s="1"/>
  <c r="GF225" i="9"/>
  <c r="P225" i="9"/>
  <c r="DK226" i="9"/>
  <c r="FN226" i="9"/>
  <c r="EJ226" i="9" s="1"/>
  <c r="FA227" i="9"/>
  <c r="HE228" i="9"/>
  <c r="HI228" i="9" s="1"/>
  <c r="CR228" i="9"/>
  <c r="CP228" i="9"/>
  <c r="P229" i="9"/>
  <c r="AV229" i="9"/>
  <c r="DJ229" i="9"/>
  <c r="GT229" i="9"/>
  <c r="GO230" i="9"/>
  <c r="DD230" i="9"/>
  <c r="DF230" i="9" s="1"/>
  <c r="CB230" i="9" s="1"/>
  <c r="DH230" i="9" s="1"/>
  <c r="HD230" i="9"/>
  <c r="HH230" i="9" s="1"/>
  <c r="GQ230" i="9"/>
  <c r="GU230" i="9"/>
  <c r="BK231" i="9"/>
  <c r="AG231" i="9" s="1"/>
  <c r="EZ231" i="9"/>
  <c r="GF231" i="9"/>
  <c r="GO232" i="9"/>
  <c r="BE232" i="9"/>
  <c r="BK232" i="9" s="1"/>
  <c r="AG232" i="9" s="1"/>
  <c r="P235" i="9"/>
  <c r="BJ235" i="9"/>
  <c r="AF235" i="9" s="1"/>
  <c r="CP236" i="9"/>
  <c r="CR236" i="9" s="1"/>
  <c r="DJ236" i="9"/>
  <c r="BK237" i="9"/>
  <c r="AG237" i="9" s="1"/>
  <c r="DG238" i="9"/>
  <c r="CC238" i="9" s="1"/>
  <c r="DI238" i="9" s="1"/>
  <c r="GP238" i="9"/>
  <c r="GT238" i="9"/>
  <c r="CR239" i="9"/>
  <c r="EZ239" i="9"/>
  <c r="GU239" i="9"/>
  <c r="GY239" i="9" s="1"/>
  <c r="BA240" i="9"/>
  <c r="BK240" i="9" s="1"/>
  <c r="AG240" i="9" s="1"/>
  <c r="Q240" i="9"/>
  <c r="FM242" i="9"/>
  <c r="HE242" i="9"/>
  <c r="HI242" i="9" s="1"/>
  <c r="AT247" i="9"/>
  <c r="GP247" i="9"/>
  <c r="GX247" i="9" s="1"/>
  <c r="GF247" i="9"/>
  <c r="GJ247" i="9" s="1"/>
  <c r="GV247" i="9"/>
  <c r="GZ247" i="9" s="1"/>
  <c r="EX250" i="9"/>
  <c r="EZ250" i="9" s="1"/>
  <c r="GN254" i="9"/>
  <c r="BD254" i="9"/>
  <c r="FP254" i="9"/>
  <c r="GV255" i="9"/>
  <c r="GZ255" i="9" s="1"/>
  <c r="GR255" i="9"/>
  <c r="GP256" i="9"/>
  <c r="GT256" i="9"/>
  <c r="EJ262" i="9"/>
  <c r="FP262" i="9"/>
  <c r="EK262" i="9"/>
  <c r="FQ262" i="9"/>
  <c r="BE222" i="9"/>
  <c r="BK222" i="9" s="1"/>
  <c r="AG222" i="9" s="1"/>
  <c r="CQ224" i="9"/>
  <c r="FA224" i="9"/>
  <c r="BD225" i="9"/>
  <c r="GN225" i="9"/>
  <c r="FO227" i="9"/>
  <c r="AZ229" i="9"/>
  <c r="GR229" i="9"/>
  <c r="GV229" i="9"/>
  <c r="GZ229" i="9" s="1"/>
  <c r="HE232" i="9"/>
  <c r="HI232" i="9" s="1"/>
  <c r="BI232" i="9"/>
  <c r="BL232" i="9"/>
  <c r="DL232" i="9"/>
  <c r="GY233" i="9"/>
  <c r="HE236" i="9"/>
  <c r="HI236" i="9" s="1"/>
  <c r="CW237" i="9"/>
  <c r="DG237" i="9" s="1"/>
  <c r="CC237" i="9" s="1"/>
  <c r="DI237" i="9" s="1"/>
  <c r="Q237" i="9"/>
  <c r="GS239" i="9"/>
  <c r="EY242" i="9"/>
  <c r="FA242" i="9" s="1"/>
  <c r="FO242" i="9"/>
  <c r="EK242" i="9" s="1"/>
  <c r="GG243" i="9"/>
  <c r="GK243" i="9" s="1"/>
  <c r="Q243" i="9"/>
  <c r="BA243" i="9"/>
  <c r="BK243" i="9" s="1"/>
  <c r="AG243" i="9" s="1"/>
  <c r="GS243" i="9"/>
  <c r="FP247" i="9"/>
  <c r="GI249" i="9"/>
  <c r="AW250" i="9"/>
  <c r="BH252" i="9"/>
  <c r="P252" i="9"/>
  <c r="HD252" i="9"/>
  <c r="HH252" i="9" s="1"/>
  <c r="AU253" i="9"/>
  <c r="AW253" i="9" s="1"/>
  <c r="GI253" i="9"/>
  <c r="GS256" i="9"/>
  <c r="GQ258" i="9"/>
  <c r="GU258" i="9"/>
  <c r="GY258" i="9" s="1"/>
  <c r="BI262" i="9"/>
  <c r="HE262" i="9"/>
  <c r="HI262" i="9" s="1"/>
  <c r="DP273" i="9"/>
  <c r="HJ273" i="9" s="1"/>
  <c r="DK207" i="9"/>
  <c r="DJ212" i="9"/>
  <c r="DK215" i="9"/>
  <c r="GW217" i="9"/>
  <c r="HA217" i="9" s="1"/>
  <c r="GI217" i="9"/>
  <c r="BE218" i="9"/>
  <c r="BK218" i="9" s="1"/>
  <c r="AG218" i="9" s="1"/>
  <c r="EY221" i="9"/>
  <c r="FA221" i="9" s="1"/>
  <c r="FQ221" i="9"/>
  <c r="AT223" i="9"/>
  <c r="EX223" i="9"/>
  <c r="EZ223" i="9" s="1"/>
  <c r="FP223" i="9"/>
  <c r="GW225" i="9"/>
  <c r="HA225" i="9" s="1"/>
  <c r="BE225" i="9"/>
  <c r="BK225" i="9" s="1"/>
  <c r="AG225" i="9" s="1"/>
  <c r="CZ229" i="9"/>
  <c r="DF229" i="9" s="1"/>
  <c r="CB229" i="9" s="1"/>
  <c r="DH229" i="9" s="1"/>
  <c r="GP229" i="9"/>
  <c r="GR231" i="9"/>
  <c r="GV231" i="9"/>
  <c r="GZ231" i="9" s="1"/>
  <c r="DP232" i="9"/>
  <c r="HJ232" i="9" s="1"/>
  <c r="DK232" i="9"/>
  <c r="GY232" i="9"/>
  <c r="P233" i="9"/>
  <c r="GF233" i="9"/>
  <c r="AZ233" i="9"/>
  <c r="DD238" i="9"/>
  <c r="DF238" i="9" s="1"/>
  <c r="CB238" i="9" s="1"/>
  <c r="DH238" i="9" s="1"/>
  <c r="HD238" i="9"/>
  <c r="HH238" i="9" s="1"/>
  <c r="P241" i="9"/>
  <c r="AT241" i="9"/>
  <c r="P242" i="9"/>
  <c r="DJ242" i="9"/>
  <c r="AT242" i="9"/>
  <c r="AV242" i="9" s="1"/>
  <c r="GP244" i="9"/>
  <c r="GT244" i="9"/>
  <c r="EY247" i="9"/>
  <c r="FA247" i="9" s="1"/>
  <c r="EX247" i="9"/>
  <c r="EZ247" i="9" s="1"/>
  <c r="GN249" i="9"/>
  <c r="BD249" i="9"/>
  <c r="BJ249" i="9" s="1"/>
  <c r="AF249" i="9" s="1"/>
  <c r="GX250" i="9"/>
  <c r="GN253" i="9"/>
  <c r="BD253" i="9"/>
  <c r="FQ256" i="9"/>
  <c r="FA256" i="9"/>
  <c r="EY256" i="9"/>
  <c r="GN257" i="9"/>
  <c r="CZ257" i="9"/>
  <c r="DF257" i="9" s="1"/>
  <c r="CB257" i="9" s="1"/>
  <c r="DH257" i="9" s="1"/>
  <c r="BI267" i="9"/>
  <c r="BK267" i="9" s="1"/>
  <c r="AG267" i="9" s="1"/>
  <c r="HE267" i="9"/>
  <c r="HI267" i="9" s="1"/>
  <c r="Q267" i="9"/>
  <c r="BL277" i="9"/>
  <c r="DL277" i="9"/>
  <c r="HD217" i="9"/>
  <c r="HH217" i="9" s="1"/>
  <c r="FQ217" i="9"/>
  <c r="EY217" i="9"/>
  <c r="FA217" i="9" s="1"/>
  <c r="GQ218" i="9"/>
  <c r="FP219" i="9"/>
  <c r="BI220" i="9"/>
  <c r="GR221" i="9"/>
  <c r="GV221" i="9"/>
  <c r="GZ221" i="9" s="1"/>
  <c r="DP221" i="9"/>
  <c r="HJ221" i="9" s="1"/>
  <c r="CQ223" i="9"/>
  <c r="DO223" i="9" s="1"/>
  <c r="DQ223" i="9" s="1"/>
  <c r="HK223" i="9" s="1"/>
  <c r="CP223" i="9"/>
  <c r="CR223" i="9" s="1"/>
  <c r="BA224" i="9"/>
  <c r="CS224" i="9"/>
  <c r="EY224" i="9"/>
  <c r="BH225" i="9"/>
  <c r="BJ226" i="9"/>
  <c r="AF226" i="9" s="1"/>
  <c r="AT227" i="9"/>
  <c r="AV227" i="9" s="1"/>
  <c r="GG228" i="9"/>
  <c r="GK228" i="9" s="1"/>
  <c r="Q228" i="9"/>
  <c r="BJ228" i="9"/>
  <c r="AF228" i="9" s="1"/>
  <c r="AU230" i="9"/>
  <c r="DO230" i="9" s="1"/>
  <c r="DQ230" i="9" s="1"/>
  <c r="HK230" i="9" s="1"/>
  <c r="GH230" i="9"/>
  <c r="GX230" i="9" s="1"/>
  <c r="CP231" i="9"/>
  <c r="GO231" i="9"/>
  <c r="BK233" i="9"/>
  <c r="AG233" i="9" s="1"/>
  <c r="GQ233" i="9"/>
  <c r="CQ234" i="9"/>
  <c r="CS234" i="9" s="1"/>
  <c r="FP234" i="9"/>
  <c r="EZ234" i="9"/>
  <c r="EX234" i="9"/>
  <c r="Q236" i="9"/>
  <c r="DK236" i="9"/>
  <c r="AW236" i="9"/>
  <c r="GQ236" i="9"/>
  <c r="GU236" i="9"/>
  <c r="GY236" i="9" s="1"/>
  <c r="GY237" i="9"/>
  <c r="AU238" i="9"/>
  <c r="FO238" i="9"/>
  <c r="DO240" i="9"/>
  <c r="DQ240" i="9"/>
  <c r="HK240" i="9" s="1"/>
  <c r="DF241" i="9"/>
  <c r="CB241" i="9" s="1"/>
  <c r="DH241" i="9" s="1"/>
  <c r="EK241" i="9"/>
  <c r="FQ241" i="9"/>
  <c r="GP241" i="9"/>
  <c r="GT241" i="9"/>
  <c r="DK242" i="9"/>
  <c r="AU242" i="9"/>
  <c r="DO243" i="9"/>
  <c r="DQ243" i="9" s="1"/>
  <c r="HK243" i="9" s="1"/>
  <c r="BE244" i="9"/>
  <c r="GO244" i="9"/>
  <c r="GQ244" i="9"/>
  <c r="GU244" i="9"/>
  <c r="GY244" i="9" s="1"/>
  <c r="GO249" i="9"/>
  <c r="BE249" i="9"/>
  <c r="BK249" i="9" s="1"/>
  <c r="AG249" i="9" s="1"/>
  <c r="Q249" i="9"/>
  <c r="GP249" i="9"/>
  <c r="FN250" i="9"/>
  <c r="GH250" i="9"/>
  <c r="GO253" i="9"/>
  <c r="BE253" i="9"/>
  <c r="BK253" i="9" s="1"/>
  <c r="AG253" i="9" s="1"/>
  <c r="FN253" i="9"/>
  <c r="EJ253" i="9" s="1"/>
  <c r="DJ255" i="9"/>
  <c r="EX255" i="9"/>
  <c r="FP255" i="9"/>
  <c r="EZ255" i="9"/>
  <c r="DA256" i="9"/>
  <c r="Q256" i="9"/>
  <c r="EJ256" i="9"/>
  <c r="FP256" i="9"/>
  <c r="P257" i="9"/>
  <c r="BL260" i="9"/>
  <c r="BJ267" i="9"/>
  <c r="AF267" i="9" s="1"/>
  <c r="FA216" i="9"/>
  <c r="HE217" i="9"/>
  <c r="HI217" i="9" s="1"/>
  <c r="BE217" i="9"/>
  <c r="GS217" i="9"/>
  <c r="CR218" i="9"/>
  <c r="GG219" i="9"/>
  <c r="GK219" i="9" s="1"/>
  <c r="Q219" i="9"/>
  <c r="CQ219" i="9"/>
  <c r="CS219" i="9" s="1"/>
  <c r="FA219" i="9"/>
  <c r="GU219" i="9"/>
  <c r="GY219" i="9" s="1"/>
  <c r="CW221" i="9"/>
  <c r="DG221" i="9" s="1"/>
  <c r="CC221" i="9" s="1"/>
  <c r="DI221" i="9" s="1"/>
  <c r="DJ222" i="9"/>
  <c r="AT222" i="9"/>
  <c r="AV222" i="9" s="1"/>
  <c r="GY222" i="9"/>
  <c r="AV223" i="9"/>
  <c r="DJ223" i="9"/>
  <c r="HE225" i="9"/>
  <c r="HI225" i="9" s="1"/>
  <c r="EZ226" i="9"/>
  <c r="EX226" i="9"/>
  <c r="FP226" i="9"/>
  <c r="BA227" i="9"/>
  <c r="BK227" i="9" s="1"/>
  <c r="AG227" i="9" s="1"/>
  <c r="GG227" i="9"/>
  <c r="GK227" i="9" s="1"/>
  <c r="Q227" i="9"/>
  <c r="GX227" i="9"/>
  <c r="BA228" i="9"/>
  <c r="BK228" i="9" s="1"/>
  <c r="AG228" i="9" s="1"/>
  <c r="GP228" i="9"/>
  <c r="GX228" i="9" s="1"/>
  <c r="BK229" i="9"/>
  <c r="AG229" i="9" s="1"/>
  <c r="EZ229" i="9"/>
  <c r="GI230" i="9"/>
  <c r="CW231" i="9"/>
  <c r="DG231" i="9" s="1"/>
  <c r="CC231" i="9" s="1"/>
  <c r="DI231" i="9" s="1"/>
  <c r="GG231" i="9"/>
  <c r="GK231" i="9" s="1"/>
  <c r="CQ232" i="9"/>
  <c r="CS232" i="9" s="1"/>
  <c r="DN232" i="9"/>
  <c r="GN233" i="9"/>
  <c r="AU233" i="9"/>
  <c r="AW233" i="9" s="1"/>
  <c r="BD233" i="9"/>
  <c r="CP233" i="9"/>
  <c r="CR233" i="9" s="1"/>
  <c r="DJ233" i="9"/>
  <c r="GW233" i="9"/>
  <c r="HA233" i="9" s="1"/>
  <c r="FQ234" i="9"/>
  <c r="GR236" i="9"/>
  <c r="AV237" i="9"/>
  <c r="HJ237" i="9"/>
  <c r="DP237" i="9"/>
  <c r="DN237" i="9"/>
  <c r="GG237" i="9"/>
  <c r="GK237" i="9" s="1"/>
  <c r="BI238" i="9"/>
  <c r="GH239" i="9"/>
  <c r="FA240" i="9"/>
  <c r="GX240" i="9"/>
  <c r="BL242" i="9"/>
  <c r="DL242" i="9"/>
  <c r="AW242" i="9"/>
  <c r="GF242" i="9"/>
  <c r="GV242" i="9" s="1"/>
  <c r="GZ242" i="9" s="1"/>
  <c r="FN243" i="9"/>
  <c r="EJ243" i="9" s="1"/>
  <c r="BH244" i="9"/>
  <c r="P244" i="9"/>
  <c r="HD244" i="9"/>
  <c r="HH244" i="9" s="1"/>
  <c r="DF250" i="9"/>
  <c r="CB250" i="9" s="1"/>
  <c r="DH250" i="9" s="1"/>
  <c r="CR251" i="9"/>
  <c r="DJ251" i="9"/>
  <c r="CP251" i="9"/>
  <c r="FO253" i="9"/>
  <c r="CR254" i="9"/>
  <c r="HD255" i="9"/>
  <c r="HH255" i="9" s="1"/>
  <c r="DD255" i="9"/>
  <c r="P255" i="9"/>
  <c r="DO267" i="9"/>
  <c r="DQ267" i="9" s="1"/>
  <c r="CZ216" i="9"/>
  <c r="DF216" i="9" s="1"/>
  <c r="CB216" i="9" s="1"/>
  <c r="DH216" i="9" s="1"/>
  <c r="EX216" i="9"/>
  <c r="EZ216" i="9" s="1"/>
  <c r="FP216" i="9"/>
  <c r="BH217" i="9"/>
  <c r="AT218" i="9"/>
  <c r="AV218" i="9" s="1"/>
  <c r="DJ218" i="9"/>
  <c r="CS218" i="9"/>
  <c r="GH218" i="9"/>
  <c r="GX218" i="9" s="1"/>
  <c r="EX219" i="9"/>
  <c r="EZ219" i="9" s="1"/>
  <c r="GF220" i="9"/>
  <c r="GV220" i="9" s="1"/>
  <c r="GZ220" i="9" s="1"/>
  <c r="P220" i="9"/>
  <c r="CR220" i="9"/>
  <c r="CZ221" i="9"/>
  <c r="DF221" i="9" s="1"/>
  <c r="CB221" i="9" s="1"/>
  <c r="DH221" i="9" s="1"/>
  <c r="Q222" i="9"/>
  <c r="AU222" i="9"/>
  <c r="DO222" i="9" s="1"/>
  <c r="DQ222" i="9" s="1"/>
  <c r="HK222" i="9" s="1"/>
  <c r="FP222" i="9"/>
  <c r="EX222" i="9"/>
  <c r="EZ222" i="9" s="1"/>
  <c r="GG223" i="9"/>
  <c r="GK223" i="9" s="1"/>
  <c r="Q223" i="9"/>
  <c r="DF223" i="9"/>
  <c r="CB223" i="9" s="1"/>
  <c r="DH223" i="9" s="1"/>
  <c r="GS224" i="9"/>
  <c r="GW224" i="9"/>
  <c r="HA224" i="9" s="1"/>
  <c r="DA224" i="9"/>
  <c r="DG224" i="9" s="1"/>
  <c r="CC224" i="9" s="1"/>
  <c r="DI224" i="9" s="1"/>
  <c r="FO224" i="9"/>
  <c r="EK224" i="9" s="1"/>
  <c r="EY226" i="9"/>
  <c r="FA226" i="9" s="1"/>
  <c r="GN227" i="9"/>
  <c r="BE228" i="9"/>
  <c r="GO228" i="9"/>
  <c r="FN228" i="9"/>
  <c r="GQ228" i="9"/>
  <c r="HD229" i="9"/>
  <c r="HH229" i="9" s="1"/>
  <c r="BH229" i="9"/>
  <c r="EY229" i="9"/>
  <c r="FA229" i="9" s="1"/>
  <c r="FQ229" i="9"/>
  <c r="GW229" i="9"/>
  <c r="HA229" i="9" s="1"/>
  <c r="BA230" i="9"/>
  <c r="BK230" i="9" s="1"/>
  <c r="AG230" i="9" s="1"/>
  <c r="GG230" i="9"/>
  <c r="GK230" i="9" s="1"/>
  <c r="AW230" i="9"/>
  <c r="EY230" i="9"/>
  <c r="FA230" i="9" s="1"/>
  <c r="BI231" i="9"/>
  <c r="HE231" i="9"/>
  <c r="HI231" i="9" s="1"/>
  <c r="CR231" i="9"/>
  <c r="DN231" i="9"/>
  <c r="DP231" i="9" s="1"/>
  <c r="HJ231" i="9" s="1"/>
  <c r="GH231" i="9"/>
  <c r="GG232" i="9"/>
  <c r="GK232" i="9" s="1"/>
  <c r="Q232" i="9"/>
  <c r="DG232" i="9"/>
  <c r="CC232" i="9" s="1"/>
  <c r="DI232" i="9" s="1"/>
  <c r="FP232" i="9"/>
  <c r="GT232" i="9"/>
  <c r="GX232" i="9" s="1"/>
  <c r="EK233" i="9"/>
  <c r="FQ233" i="9"/>
  <c r="FN234" i="9"/>
  <c r="EJ234" i="9" s="1"/>
  <c r="EY236" i="9"/>
  <c r="FA236" i="9" s="1"/>
  <c r="FP237" i="9"/>
  <c r="Q238" i="9"/>
  <c r="CQ238" i="9"/>
  <c r="CS238" i="9" s="1"/>
  <c r="BE241" i="9"/>
  <c r="BK241" i="9" s="1"/>
  <c r="AG241" i="9" s="1"/>
  <c r="GO241" i="9"/>
  <c r="P247" i="9"/>
  <c r="BH247" i="9"/>
  <c r="CP247" i="9"/>
  <c r="CR247" i="9" s="1"/>
  <c r="CV248" i="9"/>
  <c r="GF248" i="9"/>
  <c r="GG251" i="9"/>
  <c r="BA251" i="9"/>
  <c r="BK251" i="9" s="1"/>
  <c r="AG251" i="9" s="1"/>
  <c r="Q251" i="9"/>
  <c r="HE256" i="9"/>
  <c r="HI256" i="9" s="1"/>
  <c r="DE256" i="9"/>
  <c r="GO258" i="9"/>
  <c r="BE258" i="9"/>
  <c r="Q258" i="9"/>
  <c r="GO270" i="9"/>
  <c r="BE270" i="9"/>
  <c r="Q270" i="9"/>
  <c r="GS236" i="9"/>
  <c r="GW236" i="9"/>
  <c r="HA236" i="9" s="1"/>
  <c r="DK237" i="9"/>
  <c r="AW237" i="9"/>
  <c r="AU237" i="9"/>
  <c r="BD238" i="9"/>
  <c r="BJ238" i="9" s="1"/>
  <c r="AF238" i="9" s="1"/>
  <c r="P238" i="9"/>
  <c r="GG238" i="9"/>
  <c r="GK238" i="9" s="1"/>
  <c r="BI239" i="9"/>
  <c r="BK239" i="9" s="1"/>
  <c r="AG239" i="9" s="1"/>
  <c r="Q239" i="9"/>
  <c r="GT239" i="9"/>
  <c r="GU240" i="9"/>
  <c r="GY240" i="9" s="1"/>
  <c r="GI241" i="9"/>
  <c r="GY241" i="9" s="1"/>
  <c r="FO243" i="9"/>
  <c r="EK243" i="9" s="1"/>
  <c r="GG244" i="9"/>
  <c r="GK244" i="9" s="1"/>
  <c r="Q244" i="9"/>
  <c r="BJ244" i="9"/>
  <c r="AF244" i="9" s="1"/>
  <c r="AZ247" i="9"/>
  <c r="GS248" i="9"/>
  <c r="DD248" i="9"/>
  <c r="AU249" i="9"/>
  <c r="AW249" i="9" s="1"/>
  <c r="CS249" i="9"/>
  <c r="GQ249" i="9"/>
  <c r="BI250" i="9"/>
  <c r="BK250" i="9" s="1"/>
  <c r="AG250" i="9" s="1"/>
  <c r="Q250" i="9"/>
  <c r="CS250" i="9"/>
  <c r="CQ250" i="9"/>
  <c r="DK250" i="9"/>
  <c r="GN250" i="9"/>
  <c r="AW251" i="9"/>
  <c r="DK251" i="9"/>
  <c r="BJ251" i="9"/>
  <c r="AF251" i="9" s="1"/>
  <c r="EX251" i="9"/>
  <c r="EZ251" i="9"/>
  <c r="FP251" i="9"/>
  <c r="BJ252" i="9"/>
  <c r="AF252" i="9" s="1"/>
  <c r="EZ253" i="9"/>
  <c r="HJ253" i="9" s="1"/>
  <c r="EX253" i="9"/>
  <c r="DK255" i="9"/>
  <c r="P256" i="9"/>
  <c r="AZ256" i="9"/>
  <c r="BJ256" i="9" s="1"/>
  <c r="AF256" i="9" s="1"/>
  <c r="GF256" i="9"/>
  <c r="GJ256" i="9" s="1"/>
  <c r="FP261" i="9"/>
  <c r="DO262" i="9"/>
  <c r="DQ262" i="9" s="1"/>
  <c r="HK262" i="9" s="1"/>
  <c r="GQ263" i="9"/>
  <c r="GU263" i="9"/>
  <c r="FP265" i="9"/>
  <c r="FN266" i="9"/>
  <c r="BA268" i="9"/>
  <c r="BK268" i="9" s="1"/>
  <c r="AG268" i="9" s="1"/>
  <c r="Q268" i="9"/>
  <c r="BA272" i="9"/>
  <c r="BK272" i="9" s="1"/>
  <c r="AG272" i="9" s="1"/>
  <c r="Q272" i="9"/>
  <c r="DN276" i="9"/>
  <c r="DP276" i="9" s="1"/>
  <c r="GX277" i="9"/>
  <c r="GP279" i="9"/>
  <c r="GT279" i="9"/>
  <c r="FP282" i="9"/>
  <c r="EJ282" i="9"/>
  <c r="DO293" i="9"/>
  <c r="DQ293" i="9" s="1"/>
  <c r="HK293" i="9" s="1"/>
  <c r="GU218" i="9"/>
  <c r="GT223" i="9"/>
  <c r="GX223" i="9" s="1"/>
  <c r="GU226" i="9"/>
  <c r="GY226" i="9" s="1"/>
  <c r="CQ227" i="9"/>
  <c r="CS227" i="9" s="1"/>
  <c r="GF230" i="9"/>
  <c r="GV230" i="9" s="1"/>
  <c r="GZ230" i="9" s="1"/>
  <c r="AT230" i="9"/>
  <c r="AV230" i="9" s="1"/>
  <c r="AZ231" i="9"/>
  <c r="BJ231" i="9" s="1"/>
  <c r="AF231" i="9" s="1"/>
  <c r="CS231" i="9"/>
  <c r="CQ233" i="9"/>
  <c r="CS233" i="9" s="1"/>
  <c r="GP233" i="9"/>
  <c r="BJ234" i="9"/>
  <c r="AF234" i="9" s="1"/>
  <c r="DF234" i="9"/>
  <c r="CB234" i="9" s="1"/>
  <c r="DH234" i="9" s="1"/>
  <c r="EY234" i="9"/>
  <c r="FA234" i="9" s="1"/>
  <c r="GN235" i="9"/>
  <c r="HJ235" i="9"/>
  <c r="FO235" i="9"/>
  <c r="EK235" i="9" s="1"/>
  <c r="GF235" i="9"/>
  <c r="BH236" i="9"/>
  <c r="P236" i="9"/>
  <c r="BE236" i="9"/>
  <c r="BK236" i="9" s="1"/>
  <c r="AG236" i="9" s="1"/>
  <c r="FQ237" i="9"/>
  <c r="FA237" i="9"/>
  <c r="EY237" i="9"/>
  <c r="EX237" i="9"/>
  <c r="EZ237" i="9" s="1"/>
  <c r="GO238" i="9"/>
  <c r="BA238" i="9"/>
  <c r="CP240" i="9"/>
  <c r="CR240" i="9" s="1"/>
  <c r="FP240" i="9"/>
  <c r="GN241" i="9"/>
  <c r="AZ241" i="9"/>
  <c r="BJ241" i="9" s="1"/>
  <c r="AF241" i="9" s="1"/>
  <c r="GF241" i="9"/>
  <c r="GI242" i="9"/>
  <c r="CQ243" i="9"/>
  <c r="CS243" i="9" s="1"/>
  <c r="BA244" i="9"/>
  <c r="BK244" i="9" s="1"/>
  <c r="AG244" i="9" s="1"/>
  <c r="BK247" i="9"/>
  <c r="AG247" i="9" s="1"/>
  <c r="CZ247" i="9"/>
  <c r="DF247" i="9" s="1"/>
  <c r="CB247" i="9" s="1"/>
  <c r="DH247" i="9" s="1"/>
  <c r="GF249" i="9"/>
  <c r="GJ249" i="9" s="1"/>
  <c r="P249" i="9"/>
  <c r="AT250" i="9"/>
  <c r="AV250" i="9"/>
  <c r="HE250" i="9"/>
  <c r="HI250" i="9" s="1"/>
  <c r="FO251" i="9"/>
  <c r="BA252" i="9"/>
  <c r="BK252" i="9" s="1"/>
  <c r="AG252" i="9" s="1"/>
  <c r="Q252" i="9"/>
  <c r="FO252" i="9"/>
  <c r="EK252" i="9" s="1"/>
  <c r="AZ253" i="9"/>
  <c r="BJ253" i="9" s="1"/>
  <c r="AF253" i="9" s="1"/>
  <c r="P253" i="9"/>
  <c r="GF254" i="9"/>
  <c r="GJ254" i="9" s="1"/>
  <c r="P254" i="9"/>
  <c r="AZ254" i="9"/>
  <c r="BA256" i="9"/>
  <c r="BK256" i="9" s="1"/>
  <c r="AG256" i="9" s="1"/>
  <c r="GG256" i="9"/>
  <c r="GK256" i="9" s="1"/>
  <c r="DP256" i="9"/>
  <c r="DN256" i="9"/>
  <c r="GI256" i="9"/>
  <c r="GY256" i="9" s="1"/>
  <c r="DG257" i="9"/>
  <c r="CC257" i="9" s="1"/>
  <c r="DI257" i="9" s="1"/>
  <c r="GN258" i="9"/>
  <c r="BD258" i="9"/>
  <c r="CS258" i="9"/>
  <c r="CQ258" i="9"/>
  <c r="DG258" i="9"/>
  <c r="CC258" i="9" s="1"/>
  <c r="DI258" i="9" s="1"/>
  <c r="DN259" i="9"/>
  <c r="DP259" i="9" s="1"/>
  <c r="HJ259" i="9" s="1"/>
  <c r="GY261" i="9"/>
  <c r="EY262" i="9"/>
  <c r="FA262" i="9" s="1"/>
  <c r="GY265" i="9"/>
  <c r="FQ266" i="9"/>
  <c r="GI266" i="9"/>
  <c r="GG268" i="9"/>
  <c r="GK268" i="9" s="1"/>
  <c r="DN269" i="9"/>
  <c r="DP269" i="9" s="1"/>
  <c r="HJ269" i="9" s="1"/>
  <c r="CQ271" i="9"/>
  <c r="CS271" i="9" s="1"/>
  <c r="CS274" i="9"/>
  <c r="GY279" i="9"/>
  <c r="AU292" i="9"/>
  <c r="AW292" i="9" s="1"/>
  <c r="GI293" i="9"/>
  <c r="GU293" i="9"/>
  <c r="GR312" i="9"/>
  <c r="GV312" i="9"/>
  <c r="AW259" i="9"/>
  <c r="AU259" i="9"/>
  <c r="DK259" i="9"/>
  <c r="BK259" i="9"/>
  <c r="AG259" i="9" s="1"/>
  <c r="GG261" i="9"/>
  <c r="GK261" i="9" s="1"/>
  <c r="Q261" i="9"/>
  <c r="BA261" i="9"/>
  <c r="DK264" i="9"/>
  <c r="AW264" i="9"/>
  <c r="AU264" i="9"/>
  <c r="DA264" i="9"/>
  <c r="GO264" i="9"/>
  <c r="GG265" i="9"/>
  <c r="GK265" i="9" s="1"/>
  <c r="Q265" i="9"/>
  <c r="BA265" i="9"/>
  <c r="AW267" i="9"/>
  <c r="AU267" i="9"/>
  <c r="GQ267" i="9"/>
  <c r="GU267" i="9"/>
  <c r="BI270" i="9"/>
  <c r="HE270" i="9"/>
  <c r="HI270" i="9" s="1"/>
  <c r="GV275" i="9"/>
  <c r="FP278" i="9"/>
  <c r="EJ278" i="9"/>
  <c r="GH299" i="9"/>
  <c r="GT299" i="9"/>
  <c r="P228" i="9"/>
  <c r="AZ230" i="9"/>
  <c r="BJ230" i="9" s="1"/>
  <c r="AF230" i="9" s="1"/>
  <c r="P232" i="9"/>
  <c r="FA232" i="9"/>
  <c r="GI233" i="9"/>
  <c r="HE233" i="9"/>
  <c r="HI233" i="9" s="1"/>
  <c r="GQ234" i="9"/>
  <c r="DP235" i="9"/>
  <c r="GP235" i="9"/>
  <c r="HD236" i="9"/>
  <c r="HH236" i="9" s="1"/>
  <c r="HD237" i="9"/>
  <c r="HH237" i="9" s="1"/>
  <c r="BH237" i="9"/>
  <c r="BJ237" i="9" s="1"/>
  <c r="AF237" i="9" s="1"/>
  <c r="EX238" i="9"/>
  <c r="EZ238" i="9" s="1"/>
  <c r="GN238" i="9"/>
  <c r="DG239" i="9"/>
  <c r="CC239" i="9" s="1"/>
  <c r="DI239" i="9" s="1"/>
  <c r="GO240" i="9"/>
  <c r="GU242" i="9"/>
  <c r="GY242" i="9" s="1"/>
  <c r="GN243" i="9"/>
  <c r="AV243" i="9"/>
  <c r="FP243" i="9"/>
  <c r="CR244" i="9"/>
  <c r="CP244" i="9"/>
  <c r="CS244" i="9"/>
  <c r="FO247" i="9"/>
  <c r="EK247" i="9" s="1"/>
  <c r="GW247" i="9"/>
  <c r="HA247" i="9" s="1"/>
  <c r="HD249" i="9"/>
  <c r="HH249" i="9" s="1"/>
  <c r="BH249" i="9"/>
  <c r="GF251" i="9"/>
  <c r="GJ251" i="9" s="1"/>
  <c r="CV251" i="9"/>
  <c r="DF251" i="9" s="1"/>
  <c r="CB251" i="9" s="1"/>
  <c r="DH251" i="9" s="1"/>
  <c r="DF252" i="9"/>
  <c r="CB252" i="9" s="1"/>
  <c r="DH252" i="9" s="1"/>
  <c r="GY253" i="9"/>
  <c r="HD254" i="9"/>
  <c r="HH254" i="9" s="1"/>
  <c r="BH254" i="9"/>
  <c r="CR256" i="9"/>
  <c r="CP256" i="9"/>
  <c r="GG257" i="9"/>
  <c r="GK257" i="9" s="1"/>
  <c r="Q257" i="9"/>
  <c r="BA257" i="9"/>
  <c r="BK257" i="9" s="1"/>
  <c r="AG257" i="9" s="1"/>
  <c r="FP257" i="9"/>
  <c r="DF259" i="9"/>
  <c r="CB259" i="9" s="1"/>
  <c r="DH259" i="9" s="1"/>
  <c r="FN260" i="9"/>
  <c r="EJ260" i="9" s="1"/>
  <c r="GV260" i="9"/>
  <c r="GZ260" i="9" s="1"/>
  <c r="DF262" i="9"/>
  <c r="CB262" i="9" s="1"/>
  <c r="DH262" i="9" s="1"/>
  <c r="BI263" i="9"/>
  <c r="Q263" i="9"/>
  <c r="BL264" i="9"/>
  <c r="FN264" i="9"/>
  <c r="EJ264" i="9" s="1"/>
  <c r="GS267" i="9"/>
  <c r="FN270" i="9"/>
  <c r="DK271" i="9"/>
  <c r="CQ275" i="9"/>
  <c r="GI275" i="9"/>
  <c r="GY275" i="9" s="1"/>
  <c r="FQ278" i="9"/>
  <c r="FA278" i="9"/>
  <c r="EY278" i="9"/>
  <c r="BI285" i="9"/>
  <c r="HE285" i="9"/>
  <c r="HI285" i="9" s="1"/>
  <c r="Q285" i="9"/>
  <c r="FP286" i="9"/>
  <c r="EJ286" i="9"/>
  <c r="HE230" i="9"/>
  <c r="HI230" i="9" s="1"/>
  <c r="AU231" i="9"/>
  <c r="AW231" i="9" s="1"/>
  <c r="GF232" i="9"/>
  <c r="GV232" i="9" s="1"/>
  <c r="GZ232" i="9" s="1"/>
  <c r="EY233" i="9"/>
  <c r="FA233" i="9" s="1"/>
  <c r="GT233" i="9"/>
  <c r="GX233" i="9" s="1"/>
  <c r="GU234" i="9"/>
  <c r="GY234" i="9" s="1"/>
  <c r="DQ235" i="9"/>
  <c r="HK235" i="9"/>
  <c r="BJ236" i="9"/>
  <c r="AF236" i="9" s="1"/>
  <c r="DF236" i="9"/>
  <c r="CB236" i="9" s="1"/>
  <c r="DH236" i="9" s="1"/>
  <c r="GT237" i="9"/>
  <c r="GX237" i="9" s="1"/>
  <c r="GH238" i="9"/>
  <c r="GP239" i="9"/>
  <c r="FO239" i="9"/>
  <c r="HE239" i="9"/>
  <c r="HI239" i="9" s="1"/>
  <c r="DN240" i="9"/>
  <c r="DP240" i="9" s="1"/>
  <c r="HJ240" i="9" s="1"/>
  <c r="AU241" i="9"/>
  <c r="AW241" i="9" s="1"/>
  <c r="FQ243" i="9"/>
  <c r="CQ244" i="9"/>
  <c r="DO244" i="9" s="1"/>
  <c r="DQ244" i="9" s="1"/>
  <c r="HK244" i="9" s="1"/>
  <c r="AV247" i="9"/>
  <c r="GY247" i="9"/>
  <c r="GG248" i="9"/>
  <c r="GK248" i="9" s="1"/>
  <c r="Q248" i="9"/>
  <c r="BA248" i="9"/>
  <c r="FO250" i="9"/>
  <c r="GP250" i="9"/>
  <c r="EZ252" i="9"/>
  <c r="EX252" i="9"/>
  <c r="FN252" i="9"/>
  <c r="EJ252" i="9" s="1"/>
  <c r="CQ253" i="9"/>
  <c r="CS253" i="9" s="1"/>
  <c r="DK253" i="9"/>
  <c r="CW254" i="9"/>
  <c r="DG254" i="9" s="1"/>
  <c r="CC254" i="9" s="1"/>
  <c r="DI254" i="9" s="1"/>
  <c r="EY254" i="9"/>
  <c r="FA254" i="9" s="1"/>
  <c r="FQ254" i="9"/>
  <c r="GP254" i="9"/>
  <c r="DF255" i="9"/>
  <c r="CB255" i="9" s="1"/>
  <c r="GU255" i="9"/>
  <c r="GY255" i="9" s="1"/>
  <c r="EJ258" i="9"/>
  <c r="FP258" i="9"/>
  <c r="GF260" i="9"/>
  <c r="GJ260" i="9" s="1"/>
  <c r="CV260" i="9"/>
  <c r="DF260" i="9" s="1"/>
  <c r="CB260" i="9" s="1"/>
  <c r="DH260" i="9" s="1"/>
  <c r="P260" i="9"/>
  <c r="GO261" i="9"/>
  <c r="BE261" i="9"/>
  <c r="GO265" i="9"/>
  <c r="BE265" i="9"/>
  <c r="GR266" i="9"/>
  <c r="GV266" i="9"/>
  <c r="GZ266" i="9" s="1"/>
  <c r="CQ266" i="9"/>
  <c r="CS266" i="9" s="1"/>
  <c r="DK266" i="9"/>
  <c r="DG266" i="9"/>
  <c r="CC266" i="9" s="1"/>
  <c r="DI266" i="9" s="1"/>
  <c r="FN271" i="9"/>
  <c r="EJ271" i="9" s="1"/>
  <c r="DN273" i="9"/>
  <c r="EK273" i="9"/>
  <c r="FQ273" i="9"/>
  <c r="EX278" i="9"/>
  <c r="EZ278" i="9" s="1"/>
  <c r="GH278" i="9"/>
  <c r="CQ281" i="9"/>
  <c r="CS281" i="9" s="1"/>
  <c r="DK281" i="9"/>
  <c r="FQ295" i="9"/>
  <c r="EK295" i="9"/>
  <c r="DO231" i="9"/>
  <c r="DQ231" i="9" s="1"/>
  <c r="HK231" i="9" s="1"/>
  <c r="DJ234" i="9"/>
  <c r="AT234" i="9"/>
  <c r="AV234" i="9" s="1"/>
  <c r="FQ235" i="9"/>
  <c r="CW236" i="9"/>
  <c r="DG236" i="9" s="1"/>
  <c r="CC236" i="9" s="1"/>
  <c r="DI236" i="9" s="1"/>
  <c r="FN236" i="9"/>
  <c r="HE240" i="9"/>
  <c r="HI240" i="9" s="1"/>
  <c r="CS241" i="9"/>
  <c r="EY241" i="9"/>
  <c r="FA241" i="9" s="1"/>
  <c r="BE242" i="9"/>
  <c r="DK247" i="9"/>
  <c r="AW247" i="9"/>
  <c r="AU247" i="9"/>
  <c r="DG247" i="9"/>
  <c r="CC247" i="9" s="1"/>
  <c r="DI247" i="9" s="1"/>
  <c r="FP248" i="9"/>
  <c r="CP249" i="9"/>
  <c r="CR249" i="9" s="1"/>
  <c r="DJ249" i="9"/>
  <c r="HD250" i="9"/>
  <c r="HH250" i="9" s="1"/>
  <c r="BH250" i="9"/>
  <c r="BJ250" i="9" s="1"/>
  <c r="AF250" i="9" s="1"/>
  <c r="CR250" i="9"/>
  <c r="DJ250" i="9"/>
  <c r="AU251" i="9"/>
  <c r="GP251" i="9"/>
  <c r="GT251" i="9"/>
  <c r="GN252" i="9"/>
  <c r="CZ252" i="9"/>
  <c r="FQ252" i="9"/>
  <c r="FA252" i="9"/>
  <c r="EY252" i="9"/>
  <c r="GY252" i="9"/>
  <c r="DF253" i="9"/>
  <c r="CB253" i="9" s="1"/>
  <c r="DH253" i="9" s="1"/>
  <c r="GQ254" i="9"/>
  <c r="GU254" i="9"/>
  <c r="GY254" i="9" s="1"/>
  <c r="AT255" i="9"/>
  <c r="AV255" i="9"/>
  <c r="AU255" i="9"/>
  <c r="AW255" i="9" s="1"/>
  <c r="DK256" i="9"/>
  <c r="AW256" i="9"/>
  <c r="GO257" i="9"/>
  <c r="BE257" i="9"/>
  <c r="FN257" i="9"/>
  <c r="EJ257" i="9" s="1"/>
  <c r="GH258" i="9"/>
  <c r="GX258" i="9" s="1"/>
  <c r="AT258" i="9"/>
  <c r="AV258" i="9" s="1"/>
  <c r="CQ261" i="9"/>
  <c r="CS261" i="9" s="1"/>
  <c r="DG261" i="9"/>
  <c r="CC261" i="9" s="1"/>
  <c r="DI261" i="9" s="1"/>
  <c r="CQ265" i="9"/>
  <c r="CS265" i="9" s="1"/>
  <c r="DG265" i="9"/>
  <c r="CC265" i="9" s="1"/>
  <c r="DI265" i="9" s="1"/>
  <c r="BL268" i="9"/>
  <c r="FQ269" i="9"/>
  <c r="EK269" i="9"/>
  <c r="DA272" i="9"/>
  <c r="DG272" i="9" s="1"/>
  <c r="CC272" i="9" s="1"/>
  <c r="DI272" i="9" s="1"/>
  <c r="GO272" i="9"/>
  <c r="GT274" i="9"/>
  <c r="GP274" i="9"/>
  <c r="CV276" i="9"/>
  <c r="DF276" i="9" s="1"/>
  <c r="CB276" i="9" s="1"/>
  <c r="DH276" i="9" s="1"/>
  <c r="GF276" i="9"/>
  <c r="GJ276" i="9" s="1"/>
  <c r="P276" i="9"/>
  <c r="GT235" i="9"/>
  <c r="GX235" i="9" s="1"/>
  <c r="GF236" i="9"/>
  <c r="GV236" i="9" s="1"/>
  <c r="GZ236" i="9" s="1"/>
  <c r="DJ238" i="9"/>
  <c r="GU238" i="9"/>
  <c r="GY238" i="9" s="1"/>
  <c r="GG239" i="9"/>
  <c r="GK239" i="9" s="1"/>
  <c r="DK241" i="9"/>
  <c r="GT243" i="9"/>
  <c r="GX243" i="9" s="1"/>
  <c r="GF244" i="9"/>
  <c r="GV244" i="9" s="1"/>
  <c r="GZ244" i="9" s="1"/>
  <c r="DK249" i="9"/>
  <c r="GU249" i="9"/>
  <c r="GY249" i="9" s="1"/>
  <c r="GG250" i="9"/>
  <c r="GK250" i="9" s="1"/>
  <c r="GW250" i="9"/>
  <c r="HA250" i="9" s="1"/>
  <c r="FA251" i="9"/>
  <c r="EY251" i="9"/>
  <c r="GH251" i="9"/>
  <c r="HE253" i="9"/>
  <c r="HI253" i="9" s="1"/>
  <c r="GI254" i="9"/>
  <c r="DF256" i="9"/>
  <c r="CB256" i="9" s="1"/>
  <c r="DH256" i="9" s="1"/>
  <c r="BI258" i="9"/>
  <c r="HE258" i="9"/>
  <c r="HI258" i="9" s="1"/>
  <c r="GR262" i="9"/>
  <c r="GV262" i="9"/>
  <c r="GZ262" i="9" s="1"/>
  <c r="CS262" i="9"/>
  <c r="CQ262" i="9"/>
  <c r="DG262" i="9"/>
  <c r="CC262" i="9" s="1"/>
  <c r="DI262" i="9" s="1"/>
  <c r="GI262" i="9"/>
  <c r="GY262" i="9" s="1"/>
  <c r="AW263" i="9"/>
  <c r="AU263" i="9"/>
  <c r="BK263" i="9"/>
  <c r="AG263" i="9" s="1"/>
  <c r="GO266" i="9"/>
  <c r="BE266" i="9"/>
  <c r="Q266" i="9"/>
  <c r="FN267" i="9"/>
  <c r="FQ268" i="9"/>
  <c r="EY268" i="9"/>
  <c r="FA268" i="9" s="1"/>
  <c r="DF269" i="9"/>
  <c r="CB269" i="9" s="1"/>
  <c r="DH269" i="9" s="1"/>
  <c r="GI269" i="9"/>
  <c r="GY269" i="9" s="1"/>
  <c r="GQ270" i="9"/>
  <c r="FA271" i="9"/>
  <c r="EY271" i="9"/>
  <c r="FO271" i="9"/>
  <c r="GS271" i="9"/>
  <c r="FQ272" i="9"/>
  <c r="BI274" i="9"/>
  <c r="HE274" i="9"/>
  <c r="HI274" i="9" s="1"/>
  <c r="P277" i="9"/>
  <c r="GN277" i="9"/>
  <c r="BJ278" i="9"/>
  <c r="AF278" i="9" s="1"/>
  <c r="CP279" i="9"/>
  <c r="CR279" i="9" s="1"/>
  <c r="DJ279" i="9"/>
  <c r="GW293" i="9"/>
  <c r="GO302" i="9"/>
  <c r="DA302" i="9"/>
  <c r="DG302" i="9" s="1"/>
  <c r="CC302" i="9" s="1"/>
  <c r="DI302" i="9" s="1"/>
  <c r="EJ310" i="9"/>
  <c r="FP310" i="9"/>
  <c r="CR259" i="9"/>
  <c r="CP259" i="9"/>
  <c r="GP259" i="9"/>
  <c r="DJ260" i="9"/>
  <c r="AV260" i="9"/>
  <c r="AT260" i="9"/>
  <c r="FP260" i="9"/>
  <c r="EZ260" i="9"/>
  <c r="EX260" i="9"/>
  <c r="GO262" i="9"/>
  <c r="BE262" i="9"/>
  <c r="BK262" i="9" s="1"/>
  <c r="AG262" i="9" s="1"/>
  <c r="Q262" i="9"/>
  <c r="DN263" i="9"/>
  <c r="DP263" i="9" s="1"/>
  <c r="HJ263" i="9" s="1"/>
  <c r="FN263" i="9"/>
  <c r="FP264" i="9"/>
  <c r="GX266" i="9"/>
  <c r="CQ267" i="9"/>
  <c r="CS267" i="9" s="1"/>
  <c r="EY267" i="9"/>
  <c r="FA267" i="9" s="1"/>
  <c r="FO267" i="9"/>
  <c r="GV268" i="9"/>
  <c r="GZ268" i="9" s="1"/>
  <c r="FP269" i="9"/>
  <c r="AU270" i="9"/>
  <c r="AW270" i="9" s="1"/>
  <c r="DG271" i="9"/>
  <c r="CC271" i="9" s="1"/>
  <c r="DI271" i="9" s="1"/>
  <c r="EY272" i="9"/>
  <c r="FA272" i="9" s="1"/>
  <c r="GH275" i="9"/>
  <c r="GX275" i="9" s="1"/>
  <c r="EX277" i="9"/>
  <c r="EZ277" i="9" s="1"/>
  <c r="GR289" i="9"/>
  <c r="GV289" i="9"/>
  <c r="GI292" i="9"/>
  <c r="CW294" i="9"/>
  <c r="DG294" i="9" s="1"/>
  <c r="CC294" i="9" s="1"/>
  <c r="DI294" i="9" s="1"/>
  <c r="Q294" i="9"/>
  <c r="GG294" i="9"/>
  <c r="FN294" i="9"/>
  <c r="EJ298" i="9"/>
  <c r="FP298" i="9"/>
  <c r="BL304" i="9"/>
  <c r="Q233" i="9"/>
  <c r="AT236" i="9"/>
  <c r="AV236" i="9" s="1"/>
  <c r="EX236" i="9"/>
  <c r="EZ236" i="9" s="1"/>
  <c r="CP238" i="9"/>
  <c r="CR238" i="9" s="1"/>
  <c r="AU239" i="9"/>
  <c r="AW239" i="9" s="1"/>
  <c r="EY239" i="9"/>
  <c r="FA239" i="9" s="1"/>
  <c r="Q241" i="9"/>
  <c r="CQ241" i="9"/>
  <c r="AT244" i="9"/>
  <c r="DN244" i="9" s="1"/>
  <c r="DP244" i="9" s="1"/>
  <c r="HJ244" i="9" s="1"/>
  <c r="EX244" i="9"/>
  <c r="EZ244" i="9" s="1"/>
  <c r="DK248" i="9"/>
  <c r="CQ249" i="9"/>
  <c r="HE249" i="9"/>
  <c r="HI249" i="9" s="1"/>
  <c r="AU250" i="9"/>
  <c r="EY250" i="9"/>
  <c r="FA250" i="9" s="1"/>
  <c r="AT251" i="9"/>
  <c r="AT252" i="9"/>
  <c r="AV252" i="9" s="1"/>
  <c r="BI253" i="9"/>
  <c r="DN253" i="9"/>
  <c r="AU254" i="9"/>
  <c r="DO254" i="9" s="1"/>
  <c r="DQ254" i="9" s="1"/>
  <c r="HK254" i="9" s="1"/>
  <c r="GP255" i="9"/>
  <c r="DJ257" i="9"/>
  <c r="AV257" i="9"/>
  <c r="CQ257" i="9"/>
  <c r="CS257" i="9" s="1"/>
  <c r="AU258" i="9"/>
  <c r="AW258" i="9" s="1"/>
  <c r="GR259" i="9"/>
  <c r="GV259" i="9"/>
  <c r="GZ259" i="9" s="1"/>
  <c r="CQ259" i="9"/>
  <c r="CS259" i="9" s="1"/>
  <c r="GQ259" i="9"/>
  <c r="GY259" i="9" s="1"/>
  <c r="Q260" i="9"/>
  <c r="DK260" i="9"/>
  <c r="AW260" i="9"/>
  <c r="AU260" i="9"/>
  <c r="EY260" i="9"/>
  <c r="FA260" i="9" s="1"/>
  <c r="GV261" i="9"/>
  <c r="GZ261" i="9" s="1"/>
  <c r="GR261" i="9"/>
  <c r="GX262" i="9"/>
  <c r="CQ263" i="9"/>
  <c r="CS263" i="9" s="1"/>
  <c r="EY263" i="9"/>
  <c r="FA263" i="9" s="1"/>
  <c r="FO263" i="9"/>
  <c r="EK263" i="9" s="1"/>
  <c r="GW263" i="9"/>
  <c r="HA263" i="9" s="1"/>
  <c r="FQ264" i="9"/>
  <c r="EY264" i="9"/>
  <c r="FA264" i="9" s="1"/>
  <c r="BI266" i="9"/>
  <c r="HE266" i="9"/>
  <c r="HI266" i="9" s="1"/>
  <c r="GQ266" i="9"/>
  <c r="GR267" i="9"/>
  <c r="GV267" i="9"/>
  <c r="GZ267" i="9" s="1"/>
  <c r="DF267" i="9"/>
  <c r="CB267" i="9" s="1"/>
  <c r="DH267" i="9" s="1"/>
  <c r="GG269" i="9"/>
  <c r="Q269" i="9"/>
  <c r="BA269" i="9"/>
  <c r="BK269" i="9" s="1"/>
  <c r="AG269" i="9" s="1"/>
  <c r="GX269" i="9"/>
  <c r="EY270" i="9"/>
  <c r="FA270" i="9" s="1"/>
  <c r="GU270" i="9"/>
  <c r="GY270" i="9" s="1"/>
  <c r="FO272" i="9"/>
  <c r="EK272" i="9" s="1"/>
  <c r="GG273" i="9"/>
  <c r="GK273" i="9" s="1"/>
  <c r="Q273" i="9"/>
  <c r="BA273" i="9"/>
  <c r="Q274" i="9"/>
  <c r="DK274" i="9"/>
  <c r="AW274" i="9"/>
  <c r="AU274" i="9"/>
  <c r="DN274" i="9"/>
  <c r="DP274" i="9" s="1"/>
  <c r="HJ274" i="9" s="1"/>
  <c r="BJ275" i="9"/>
  <c r="AF275" i="9" s="1"/>
  <c r="HD275" i="9"/>
  <c r="HH275" i="9" s="1"/>
  <c r="GT276" i="9"/>
  <c r="GP276" i="9"/>
  <c r="EK277" i="9"/>
  <c r="FQ277" i="9"/>
  <c r="GT278" i="9"/>
  <c r="GP278" i="9"/>
  <c r="GJ279" i="9"/>
  <c r="GO280" i="9"/>
  <c r="BE280" i="9"/>
  <c r="Q280" i="9"/>
  <c r="DO283" i="9"/>
  <c r="DQ283" i="9" s="1"/>
  <c r="HK283" i="9" s="1"/>
  <c r="AW291" i="9"/>
  <c r="DM294" i="9"/>
  <c r="CW297" i="9"/>
  <c r="DG297" i="9" s="1"/>
  <c r="CC297" i="9" s="1"/>
  <c r="DI297" i="9" s="1"/>
  <c r="GG297" i="9"/>
  <c r="DG267" i="9"/>
  <c r="CC267" i="9" s="1"/>
  <c r="DI267" i="9" s="1"/>
  <c r="GV269" i="9"/>
  <c r="FN269" i="9"/>
  <c r="EJ269" i="9" s="1"/>
  <c r="CR270" i="9"/>
  <c r="BL271" i="9"/>
  <c r="DL271" i="9"/>
  <c r="DN272" i="9"/>
  <c r="DP272" i="9" s="1"/>
  <c r="HJ272" i="9" s="1"/>
  <c r="GR273" i="9"/>
  <c r="FN274" i="9"/>
  <c r="FN277" i="9"/>
  <c r="EJ277" i="9" s="1"/>
  <c r="BM278" i="9"/>
  <c r="FQ279" i="9"/>
  <c r="EJ279" i="9"/>
  <c r="FP279" i="9"/>
  <c r="FO287" i="9"/>
  <c r="EK287" i="9" s="1"/>
  <c r="BL291" i="9"/>
  <c r="GQ300" i="9"/>
  <c r="GU300" i="9"/>
  <c r="BE248" i="9"/>
  <c r="AV251" i="9"/>
  <c r="HD251" i="9"/>
  <c r="HH251" i="9" s="1"/>
  <c r="AW252" i="9"/>
  <c r="DQ252" i="9"/>
  <c r="HK252" i="9" s="1"/>
  <c r="GG253" i="9"/>
  <c r="GK253" i="9" s="1"/>
  <c r="Q253" i="9"/>
  <c r="DP253" i="9"/>
  <c r="AW254" i="9"/>
  <c r="CQ254" i="9"/>
  <c r="CS254" i="9" s="1"/>
  <c r="FA255" i="9"/>
  <c r="EY255" i="9"/>
  <c r="GH255" i="9"/>
  <c r="GX255" i="9" s="1"/>
  <c r="AV256" i="9"/>
  <c r="EX256" i="9"/>
  <c r="EZ256" i="9" s="1"/>
  <c r="GV256" i="9"/>
  <c r="GZ256" i="9" s="1"/>
  <c r="GF257" i="9"/>
  <c r="GJ257" i="9" s="1"/>
  <c r="AZ257" i="9"/>
  <c r="BJ257" i="9" s="1"/>
  <c r="AF257" i="9" s="1"/>
  <c r="AT257" i="9"/>
  <c r="BH259" i="9"/>
  <c r="HD259" i="9"/>
  <c r="HH259" i="9" s="1"/>
  <c r="DG259" i="9"/>
  <c r="CC259" i="9" s="1"/>
  <c r="DI259" i="9" s="1"/>
  <c r="EY259" i="9"/>
  <c r="FA259" i="9" s="1"/>
  <c r="FO259" i="9"/>
  <c r="GT259" i="9"/>
  <c r="GX259" i="9" s="1"/>
  <c r="BK260" i="9"/>
  <c r="AG260" i="9" s="1"/>
  <c r="FO260" i="9"/>
  <c r="EK260" i="9" s="1"/>
  <c r="GO260" i="9"/>
  <c r="DG263" i="9"/>
  <c r="CC263" i="9" s="1"/>
  <c r="DI263" i="9" s="1"/>
  <c r="DP264" i="9"/>
  <c r="DN264" i="9"/>
  <c r="FO264" i="9"/>
  <c r="EK264" i="9" s="1"/>
  <c r="GV265" i="9"/>
  <c r="GZ265" i="9" s="1"/>
  <c r="GR265" i="9"/>
  <c r="AU266" i="9"/>
  <c r="AW266" i="9" s="1"/>
  <c r="EY266" i="9"/>
  <c r="FA266" i="9" s="1"/>
  <c r="GU266" i="9"/>
  <c r="GY266" i="9" s="1"/>
  <c r="GG267" i="9"/>
  <c r="GK267" i="9" s="1"/>
  <c r="DK268" i="9"/>
  <c r="AU268" i="9"/>
  <c r="AW268" i="9" s="1"/>
  <c r="GW268" i="9"/>
  <c r="HA268" i="9" s="1"/>
  <c r="GO269" i="9"/>
  <c r="BE269" i="9"/>
  <c r="GV270" i="9"/>
  <c r="CS270" i="9"/>
  <c r="CQ270" i="9"/>
  <c r="DO270" i="9" s="1"/>
  <c r="DQ270" i="9" s="1"/>
  <c r="HK270" i="9" s="1"/>
  <c r="DG270" i="9"/>
  <c r="CC270" i="9" s="1"/>
  <c r="DI270" i="9" s="1"/>
  <c r="Q271" i="9"/>
  <c r="AU271" i="9"/>
  <c r="AW271" i="9" s="1"/>
  <c r="BK271" i="9"/>
  <c r="AG271" i="9" s="1"/>
  <c r="GG271" i="9"/>
  <c r="GK271" i="9" s="1"/>
  <c r="DK272" i="9"/>
  <c r="AW272" i="9"/>
  <c r="GV272" i="9"/>
  <c r="GO273" i="9"/>
  <c r="BE273" i="9"/>
  <c r="GX273" i="9"/>
  <c r="GG275" i="9"/>
  <c r="GK275" i="9" s="1"/>
  <c r="Q275" i="9"/>
  <c r="BA275" i="9"/>
  <c r="BK275" i="9" s="1"/>
  <c r="AG275" i="9" s="1"/>
  <c r="CR276" i="9"/>
  <c r="GR276" i="9"/>
  <c r="GG283" i="9"/>
  <c r="Q283" i="9"/>
  <c r="BA283" i="9"/>
  <c r="GQ285" i="9"/>
  <c r="GU285" i="9"/>
  <c r="DO287" i="9"/>
  <c r="GG291" i="9"/>
  <c r="GK291" i="9" s="1"/>
  <c r="Q291" i="9"/>
  <c r="BA291" i="9"/>
  <c r="FP293" i="9"/>
  <c r="GX305" i="9"/>
  <c r="EZ257" i="9"/>
  <c r="AZ258" i="9"/>
  <c r="BJ258" i="9" s="1"/>
  <c r="AF258" i="9" s="1"/>
  <c r="DJ258" i="9"/>
  <c r="P259" i="9"/>
  <c r="BD259" i="9"/>
  <c r="BJ259" i="9" s="1"/>
  <c r="AF259" i="9" s="1"/>
  <c r="GP260" i="9"/>
  <c r="GX260" i="9" s="1"/>
  <c r="AV261" i="9"/>
  <c r="EZ261" i="9"/>
  <c r="AZ262" i="9"/>
  <c r="BJ262" i="9" s="1"/>
  <c r="AF262" i="9" s="1"/>
  <c r="DJ262" i="9"/>
  <c r="P263" i="9"/>
  <c r="BD263" i="9"/>
  <c r="BJ263" i="9" s="1"/>
  <c r="AF263" i="9" s="1"/>
  <c r="CP263" i="9"/>
  <c r="HD263" i="9"/>
  <c r="HH263" i="9" s="1"/>
  <c r="AT264" i="9"/>
  <c r="EX264" i="9"/>
  <c r="EZ264" i="9" s="1"/>
  <c r="GP264" i="9"/>
  <c r="GX264" i="9" s="1"/>
  <c r="AV265" i="9"/>
  <c r="EZ265" i="9"/>
  <c r="AZ266" i="9"/>
  <c r="BJ266" i="9" s="1"/>
  <c r="AF266" i="9" s="1"/>
  <c r="DJ266" i="9"/>
  <c r="P267" i="9"/>
  <c r="BD267" i="9"/>
  <c r="CP267" i="9"/>
  <c r="DN267" i="9" s="1"/>
  <c r="DP267" i="9" s="1"/>
  <c r="HJ267" i="9" s="1"/>
  <c r="HD267" i="9"/>
  <c r="HH267" i="9" s="1"/>
  <c r="AT268" i="9"/>
  <c r="DN268" i="9" s="1"/>
  <c r="DP268" i="9" s="1"/>
  <c r="HJ268" i="9" s="1"/>
  <c r="EX268" i="9"/>
  <c r="DJ270" i="9"/>
  <c r="GT270" i="9"/>
  <c r="GX270" i="9" s="1"/>
  <c r="P271" i="9"/>
  <c r="GF271" i="9"/>
  <c r="GJ271" i="9" s="1"/>
  <c r="GV271" i="9"/>
  <c r="GZ271" i="9" s="1"/>
  <c r="HD271" i="9"/>
  <c r="HH271" i="9" s="1"/>
  <c r="GH272" i="9"/>
  <c r="GX272" i="9" s="1"/>
  <c r="DG273" i="9"/>
  <c r="CC273" i="9" s="1"/>
  <c r="DI273" i="9" s="1"/>
  <c r="GY273" i="9"/>
  <c r="CP274" i="9"/>
  <c r="BD275" i="9"/>
  <c r="GR275" i="9" s="1"/>
  <c r="GO275" i="9"/>
  <c r="DA275" i="9"/>
  <c r="DG275" i="9" s="1"/>
  <c r="CC275" i="9" s="1"/>
  <c r="DI275" i="9" s="1"/>
  <c r="EX275" i="9"/>
  <c r="FP275" i="9"/>
  <c r="AV276" i="9"/>
  <c r="GY276" i="9"/>
  <c r="GW277" i="9"/>
  <c r="GN278" i="9"/>
  <c r="BD278" i="9"/>
  <c r="BH279" i="9"/>
  <c r="HD279" i="9"/>
  <c r="HH279" i="9" s="1"/>
  <c r="DF279" i="9"/>
  <c r="CB279" i="9" s="1"/>
  <c r="DH279" i="9" s="1"/>
  <c r="EJ280" i="9"/>
  <c r="FP280" i="9"/>
  <c r="BL281" i="9"/>
  <c r="GQ281" i="9"/>
  <c r="GY281" i="9" s="1"/>
  <c r="EY282" i="9"/>
  <c r="FA282" i="9" s="1"/>
  <c r="DG284" i="9"/>
  <c r="CC284" i="9" s="1"/>
  <c r="DI284" i="9" s="1"/>
  <c r="FQ286" i="9"/>
  <c r="FA286" i="9"/>
  <c r="EY286" i="9"/>
  <c r="GG287" i="9"/>
  <c r="Q287" i="9"/>
  <c r="BA287" i="9"/>
  <c r="BL287" i="9"/>
  <c r="DG288" i="9"/>
  <c r="CC288" i="9" s="1"/>
  <c r="DI288" i="9" s="1"/>
  <c r="GS289" i="9"/>
  <c r="GW289" i="9"/>
  <c r="FP290" i="9"/>
  <c r="EJ290" i="9"/>
  <c r="FO291" i="9"/>
  <c r="GV294" i="9"/>
  <c r="BM297" i="9"/>
  <c r="FP297" i="9"/>
  <c r="EJ297" i="9"/>
  <c r="DM309" i="9"/>
  <c r="P258" i="9"/>
  <c r="GR260" i="9"/>
  <c r="AZ261" i="9"/>
  <c r="BJ261" i="9" s="1"/>
  <c r="AF261" i="9" s="1"/>
  <c r="CZ261" i="9"/>
  <c r="DF261" i="9" s="1"/>
  <c r="CB261" i="9" s="1"/>
  <c r="DH261" i="9" s="1"/>
  <c r="P262" i="9"/>
  <c r="BD262" i="9"/>
  <c r="CR263" i="9"/>
  <c r="GP263" i="9"/>
  <c r="GX263" i="9" s="1"/>
  <c r="AV264" i="9"/>
  <c r="CV264" i="9"/>
  <c r="DF264" i="9" s="1"/>
  <c r="CB264" i="9" s="1"/>
  <c r="DH264" i="9" s="1"/>
  <c r="GR264" i="9"/>
  <c r="AZ265" i="9"/>
  <c r="BJ265" i="9" s="1"/>
  <c r="AF265" i="9" s="1"/>
  <c r="P266" i="9"/>
  <c r="BD266" i="9"/>
  <c r="CR267" i="9"/>
  <c r="GP267" i="9"/>
  <c r="GX267" i="9" s="1"/>
  <c r="AV268" i="9"/>
  <c r="CV268" i="9"/>
  <c r="DF268" i="9" s="1"/>
  <c r="CB268" i="9" s="1"/>
  <c r="DH268" i="9" s="1"/>
  <c r="EZ268" i="9"/>
  <c r="GR268" i="9"/>
  <c r="AZ269" i="9"/>
  <c r="GJ269" i="9" s="1"/>
  <c r="P270" i="9"/>
  <c r="BD270" i="9"/>
  <c r="BJ270" i="9" s="1"/>
  <c r="AF270" i="9" s="1"/>
  <c r="CP270" i="9"/>
  <c r="HD270" i="9"/>
  <c r="HH270" i="9" s="1"/>
  <c r="AT271" i="9"/>
  <c r="DN271" i="9" s="1"/>
  <c r="DP271" i="9" s="1"/>
  <c r="HJ271" i="9" s="1"/>
  <c r="EX271" i="9"/>
  <c r="EZ271" i="9" s="1"/>
  <c r="GP271" i="9"/>
  <c r="GX271" i="9" s="1"/>
  <c r="AV272" i="9"/>
  <c r="EZ272" i="9"/>
  <c r="AZ273" i="9"/>
  <c r="BJ273" i="9" s="1"/>
  <c r="AF273" i="9" s="1"/>
  <c r="GF274" i="9"/>
  <c r="GJ274" i="9" s="1"/>
  <c r="P274" i="9"/>
  <c r="CR274" i="9"/>
  <c r="GY274" i="9"/>
  <c r="EZ275" i="9"/>
  <c r="DG276" i="9"/>
  <c r="CC276" i="9" s="1"/>
  <c r="DI276" i="9" s="1"/>
  <c r="HD276" i="9"/>
  <c r="HH276" i="9" s="1"/>
  <c r="BI277" i="9"/>
  <c r="HE277" i="9"/>
  <c r="HI277" i="9" s="1"/>
  <c r="CQ277" i="9"/>
  <c r="CS277" i="9" s="1"/>
  <c r="DK277" i="9"/>
  <c r="GQ277" i="9"/>
  <c r="HD278" i="9"/>
  <c r="HH278" i="9" s="1"/>
  <c r="CP278" i="9"/>
  <c r="CR278" i="9" s="1"/>
  <c r="DJ278" i="9"/>
  <c r="AT279" i="9"/>
  <c r="AV279" i="9" s="1"/>
  <c r="AV280" i="9"/>
  <c r="GI280" i="9"/>
  <c r="GR281" i="9"/>
  <c r="DF281" i="9"/>
  <c r="CB281" i="9" s="1"/>
  <c r="DH281" i="9" s="1"/>
  <c r="FO282" i="9"/>
  <c r="EK282" i="9" s="1"/>
  <c r="GG282" i="9"/>
  <c r="GV283" i="9"/>
  <c r="GJ283" i="9"/>
  <c r="DF284" i="9"/>
  <c r="CB284" i="9" s="1"/>
  <c r="DH284" i="9" s="1"/>
  <c r="EZ284" i="9"/>
  <c r="BL285" i="9"/>
  <c r="DL285" i="9"/>
  <c r="FO286" i="9"/>
  <c r="EK286" i="9" s="1"/>
  <c r="GW287" i="9"/>
  <c r="GO288" i="9"/>
  <c r="BE288" i="9"/>
  <c r="BI289" i="9"/>
  <c r="HE289" i="9"/>
  <c r="HI289" i="9" s="1"/>
  <c r="GQ289" i="9"/>
  <c r="GG290" i="9"/>
  <c r="CQ291" i="9"/>
  <c r="CS291" i="9" s="1"/>
  <c r="CS292" i="9"/>
  <c r="GQ292" i="9"/>
  <c r="GX293" i="9"/>
  <c r="EY294" i="9"/>
  <c r="FA294" i="9" s="1"/>
  <c r="GG295" i="9"/>
  <c r="GK295" i="9" s="1"/>
  <c r="Q295" i="9"/>
  <c r="BA295" i="9"/>
  <c r="DL295" i="9"/>
  <c r="BL295" i="9"/>
  <c r="GU296" i="9"/>
  <c r="GQ296" i="9"/>
  <c r="DQ299" i="9"/>
  <c r="HK299" i="9" s="1"/>
  <c r="GF301" i="9"/>
  <c r="GJ301" i="9" s="1"/>
  <c r="P301" i="9"/>
  <c r="AZ301" i="9"/>
  <c r="EJ302" i="9"/>
  <c r="FP302" i="9"/>
  <c r="GO307" i="9"/>
  <c r="BE307" i="9"/>
  <c r="GF309" i="9"/>
  <c r="P309" i="9"/>
  <c r="AZ309" i="9"/>
  <c r="BJ309" i="9" s="1"/>
  <c r="AF309" i="9" s="1"/>
  <c r="GG310" i="9"/>
  <c r="Q310" i="9"/>
  <c r="BA310" i="9"/>
  <c r="BK310" i="9" s="1"/>
  <c r="AG310" i="9" s="1"/>
  <c r="BL316" i="9"/>
  <c r="DL316" i="9"/>
  <c r="DK257" i="9"/>
  <c r="DK261" i="9"/>
  <c r="DK265" i="9"/>
  <c r="DK269" i="9"/>
  <c r="HE273" i="9"/>
  <c r="HI273" i="9" s="1"/>
  <c r="GQ273" i="9"/>
  <c r="DG274" i="9"/>
  <c r="CC274" i="9" s="1"/>
  <c r="DI274" i="9" s="1"/>
  <c r="CR275" i="9"/>
  <c r="BJ276" i="9"/>
  <c r="AF276" i="9" s="1"/>
  <c r="GS278" i="9"/>
  <c r="DQ279" i="9"/>
  <c r="HK279" i="9" s="1"/>
  <c r="GH279" i="9"/>
  <c r="BJ280" i="9"/>
  <c r="AF280" i="9" s="1"/>
  <c r="GW281" i="9"/>
  <c r="DG281" i="9"/>
  <c r="CC281" i="9" s="1"/>
  <c r="DI281" i="9" s="1"/>
  <c r="FO281" i="9"/>
  <c r="DK282" i="9"/>
  <c r="AU282" i="9"/>
  <c r="AW282" i="9" s="1"/>
  <c r="GX282" i="9"/>
  <c r="GW283" i="9"/>
  <c r="FQ283" i="9"/>
  <c r="GV284" i="9"/>
  <c r="FN284" i="9"/>
  <c r="GK285" i="9"/>
  <c r="CQ285" i="9"/>
  <c r="CS285" i="9" s="1"/>
  <c r="DK286" i="9"/>
  <c r="AW286" i="9"/>
  <c r="AU286" i="9"/>
  <c r="GU289" i="9"/>
  <c r="BJ290" i="9"/>
  <c r="AF290" i="9" s="1"/>
  <c r="FO290" i="9"/>
  <c r="EK290" i="9" s="1"/>
  <c r="GO291" i="9"/>
  <c r="GJ291" i="9"/>
  <c r="GO292" i="9"/>
  <c r="BE292" i="9"/>
  <c r="Q292" i="9"/>
  <c r="DF292" i="9"/>
  <c r="CB292" i="9" s="1"/>
  <c r="DH292" i="9" s="1"/>
  <c r="BI293" i="9"/>
  <c r="HE293" i="9"/>
  <c r="HI293" i="9" s="1"/>
  <c r="GQ293" i="9"/>
  <c r="EJ306" i="9"/>
  <c r="FP306" i="9"/>
  <c r="GK311" i="9"/>
  <c r="GI311" i="9"/>
  <c r="AU311" i="9"/>
  <c r="AW311" i="9" s="1"/>
  <c r="P261" i="9"/>
  <c r="CP261" i="9"/>
  <c r="CR261" i="9" s="1"/>
  <c r="AT262" i="9"/>
  <c r="AV262" i="9" s="1"/>
  <c r="P265" i="9"/>
  <c r="CP265" i="9"/>
  <c r="CR265" i="9" s="1"/>
  <c r="AT266" i="9"/>
  <c r="AV266" i="9" s="1"/>
  <c r="P269" i="9"/>
  <c r="BD269" i="9"/>
  <c r="GR269" i="9" s="1"/>
  <c r="CP269" i="9"/>
  <c r="CR269" i="9" s="1"/>
  <c r="DD269" i="9"/>
  <c r="AV271" i="9"/>
  <c r="AZ272" i="9"/>
  <c r="BJ272" i="9" s="1"/>
  <c r="AF272" i="9" s="1"/>
  <c r="CZ272" i="9"/>
  <c r="GR272" i="9" s="1"/>
  <c r="P273" i="9"/>
  <c r="BD273" i="9"/>
  <c r="FP273" i="9"/>
  <c r="GN274" i="9"/>
  <c r="BD274" i="9"/>
  <c r="BK274" i="9"/>
  <c r="AG274" i="9" s="1"/>
  <c r="AT275" i="9"/>
  <c r="AV275" i="9" s="1"/>
  <c r="CP275" i="9"/>
  <c r="DJ275" i="9"/>
  <c r="GP275" i="9"/>
  <c r="GI276" i="9"/>
  <c r="AU276" i="9"/>
  <c r="AW276" i="9" s="1"/>
  <c r="FQ276" i="9"/>
  <c r="EX276" i="9"/>
  <c r="EZ276" i="9" s="1"/>
  <c r="AU277" i="9"/>
  <c r="AW277" i="9" s="1"/>
  <c r="AT277" i="9"/>
  <c r="CV277" i="9"/>
  <c r="DF277" i="9" s="1"/>
  <c r="CB277" i="9" s="1"/>
  <c r="DH277" i="9" s="1"/>
  <c r="DN277" i="9"/>
  <c r="DP277" i="9" s="1"/>
  <c r="HJ277" i="9" s="1"/>
  <c r="DG280" i="9"/>
  <c r="CC280" i="9" s="1"/>
  <c r="DI280" i="9" s="1"/>
  <c r="GY282" i="9"/>
  <c r="FN283" i="9"/>
  <c r="EJ283" i="9" s="1"/>
  <c r="GO284" i="9"/>
  <c r="BE284" i="9"/>
  <c r="GR285" i="9"/>
  <c r="GV285" i="9"/>
  <c r="GS286" i="9"/>
  <c r="GR288" i="9"/>
  <c r="GV288" i="9"/>
  <c r="EJ288" i="9"/>
  <c r="FP288" i="9"/>
  <c r="DK290" i="9"/>
  <c r="AU290" i="9"/>
  <c r="AW290" i="9" s="1"/>
  <c r="DN293" i="9"/>
  <c r="DP293" i="9" s="1"/>
  <c r="HJ293" i="9" s="1"/>
  <c r="FO294" i="9"/>
  <c r="EK294" i="9" s="1"/>
  <c r="GX294" i="9"/>
  <c r="GO295" i="9"/>
  <c r="GO296" i="9"/>
  <c r="BE296" i="9"/>
  <c r="BK296" i="9" s="1"/>
  <c r="AG296" i="9" s="1"/>
  <c r="Q296" i="9"/>
  <c r="AU299" i="9"/>
  <c r="AW299" i="9" s="1"/>
  <c r="GI299" i="9"/>
  <c r="GY299" i="9" s="1"/>
  <c r="EJ305" i="9"/>
  <c r="CQ273" i="9"/>
  <c r="DO273" i="9" s="1"/>
  <c r="DQ273" i="9" s="1"/>
  <c r="HK273" i="9" s="1"/>
  <c r="EY273" i="9"/>
  <c r="FA273" i="9" s="1"/>
  <c r="EX273" i="9"/>
  <c r="EZ273" i="9" s="1"/>
  <c r="GI273" i="9"/>
  <c r="P275" i="9"/>
  <c r="GO276" i="9"/>
  <c r="BE276" i="9"/>
  <c r="AV277" i="9"/>
  <c r="DG277" i="9"/>
  <c r="CC277" i="9" s="1"/>
  <c r="DI277" i="9" s="1"/>
  <c r="DK278" i="9"/>
  <c r="AW278" i="9"/>
  <c r="AU278" i="9"/>
  <c r="DG278" i="9"/>
  <c r="CC278" i="9" s="1"/>
  <c r="DI278" i="9" s="1"/>
  <c r="GG279" i="9"/>
  <c r="Q279" i="9"/>
  <c r="BA279" i="9"/>
  <c r="DO279" i="9"/>
  <c r="GQ280" i="9"/>
  <c r="BI281" i="9"/>
  <c r="HE281" i="9"/>
  <c r="HI281" i="9" s="1"/>
  <c r="BK282" i="9"/>
  <c r="AG282" i="9" s="1"/>
  <c r="GS282" i="9"/>
  <c r="FO283" i="9"/>
  <c r="EK283" i="9" s="1"/>
  <c r="GW285" i="9"/>
  <c r="DG285" i="9"/>
  <c r="CC285" i="9" s="1"/>
  <c r="DI285" i="9" s="1"/>
  <c r="DK285" i="9"/>
  <c r="FP285" i="9"/>
  <c r="FO285" i="9"/>
  <c r="BK286" i="9"/>
  <c r="AG286" i="9" s="1"/>
  <c r="DG286" i="9"/>
  <c r="CC286" i="9" s="1"/>
  <c r="DI286" i="9" s="1"/>
  <c r="DF286" i="9"/>
  <c r="CB286" i="9" s="1"/>
  <c r="DH286" i="9" s="1"/>
  <c r="GW286" i="9"/>
  <c r="HA286" i="9" s="1"/>
  <c r="FQ287" i="9"/>
  <c r="CQ289" i="9"/>
  <c r="CS289" i="9" s="1"/>
  <c r="GS290" i="9"/>
  <c r="GV291" i="9"/>
  <c r="GR292" i="9"/>
  <c r="GV292" i="9"/>
  <c r="EJ292" i="9"/>
  <c r="FP292" i="9"/>
  <c r="AW293" i="9"/>
  <c r="DF293" i="9"/>
  <c r="CB293" i="9" s="1"/>
  <c r="DH293" i="9" s="1"/>
  <c r="DK294" i="9"/>
  <c r="AW294" i="9"/>
  <c r="AU294" i="9"/>
  <c r="AT297" i="9"/>
  <c r="AV297" i="9" s="1"/>
  <c r="GH297" i="9"/>
  <c r="GX297" i="9" s="1"/>
  <c r="DF306" i="9"/>
  <c r="CB306" i="9" s="1"/>
  <c r="DH306" i="9" s="1"/>
  <c r="GJ306" i="9"/>
  <c r="BI308" i="9"/>
  <c r="HE308" i="9"/>
  <c r="HI308" i="9" s="1"/>
  <c r="GP311" i="9"/>
  <c r="GT311" i="9"/>
  <c r="P272" i="9"/>
  <c r="HD274" i="9"/>
  <c r="HH274" i="9" s="1"/>
  <c r="BH274" i="9"/>
  <c r="FQ274" i="9"/>
  <c r="EY274" i="9"/>
  <c r="FA274" i="9" s="1"/>
  <c r="GG274" i="9"/>
  <c r="DF275" i="9"/>
  <c r="CB275" i="9" s="1"/>
  <c r="DH275" i="9" s="1"/>
  <c r="FN276" i="9"/>
  <c r="EJ276" i="9" s="1"/>
  <c r="GK277" i="9"/>
  <c r="FP277" i="9"/>
  <c r="GY277" i="9"/>
  <c r="GF278" i="9"/>
  <c r="GJ278" i="9" s="1"/>
  <c r="P278" i="9"/>
  <c r="GK278" i="9"/>
  <c r="GN279" i="9"/>
  <c r="BD279" i="9"/>
  <c r="BJ279" i="9" s="1"/>
  <c r="AF279" i="9" s="1"/>
  <c r="P279" i="9"/>
  <c r="EX279" i="9"/>
  <c r="EZ279" i="9" s="1"/>
  <c r="GR280" i="9"/>
  <c r="GV280" i="9"/>
  <c r="GZ280" i="9" s="1"/>
  <c r="GV282" i="9"/>
  <c r="DG282" i="9"/>
  <c r="CC282" i="9" s="1"/>
  <c r="DI282" i="9" s="1"/>
  <c r="GV286" i="9"/>
  <c r="DQ287" i="9"/>
  <c r="HK287" i="9" s="1"/>
  <c r="AU288" i="9"/>
  <c r="AW288" i="9" s="1"/>
  <c r="GI288" i="9"/>
  <c r="GK289" i="9"/>
  <c r="GJ289" i="9"/>
  <c r="FP289" i="9"/>
  <c r="BK290" i="9"/>
  <c r="AG290" i="9" s="1"/>
  <c r="DG290" i="9"/>
  <c r="CC290" i="9" s="1"/>
  <c r="DI290" i="9" s="1"/>
  <c r="DF290" i="9"/>
  <c r="CB290" i="9" s="1"/>
  <c r="DH290" i="9" s="1"/>
  <c r="CS293" i="9"/>
  <c r="CQ293" i="9"/>
  <c r="GS294" i="9"/>
  <c r="GV295" i="9"/>
  <c r="EZ296" i="9"/>
  <c r="EX296" i="9"/>
  <c r="FO296" i="9"/>
  <c r="AV303" i="9"/>
  <c r="GQ308" i="9"/>
  <c r="GU308" i="9"/>
  <c r="GY308" i="9" s="1"/>
  <c r="DM313" i="9"/>
  <c r="BM313" i="9"/>
  <c r="DJ280" i="9"/>
  <c r="GT280" i="9"/>
  <c r="GX280" i="9" s="1"/>
  <c r="GF281" i="9"/>
  <c r="GJ281" i="9" s="1"/>
  <c r="DJ284" i="9"/>
  <c r="GT284" i="9"/>
  <c r="GX284" i="9" s="1"/>
  <c r="GF285" i="9"/>
  <c r="GJ285" i="9" s="1"/>
  <c r="BH286" i="9"/>
  <c r="CR286" i="9"/>
  <c r="GP286" i="9"/>
  <c r="GX286" i="9" s="1"/>
  <c r="AV287" i="9"/>
  <c r="CV287" i="9"/>
  <c r="DF287" i="9" s="1"/>
  <c r="CB287" i="9" s="1"/>
  <c r="DH287" i="9" s="1"/>
  <c r="EZ287" i="9"/>
  <c r="GR287" i="9"/>
  <c r="AZ288" i="9"/>
  <c r="BJ288" i="9" s="1"/>
  <c r="AF288" i="9" s="1"/>
  <c r="CZ288" i="9"/>
  <c r="DF288" i="9" s="1"/>
  <c r="CB288" i="9" s="1"/>
  <c r="DH288" i="9" s="1"/>
  <c r="DJ288" i="9"/>
  <c r="P289" i="9"/>
  <c r="BD289" i="9"/>
  <c r="BJ289" i="9" s="1"/>
  <c r="AF289" i="9" s="1"/>
  <c r="CP289" i="9"/>
  <c r="CR289" i="9" s="1"/>
  <c r="DD289" i="9"/>
  <c r="DF289" i="9" s="1"/>
  <c r="CB289" i="9" s="1"/>
  <c r="DH289" i="9" s="1"/>
  <c r="BH290" i="9"/>
  <c r="CR290" i="9"/>
  <c r="GP290" i="9"/>
  <c r="GX290" i="9" s="1"/>
  <c r="AV291" i="9"/>
  <c r="CV291" i="9"/>
  <c r="DF291" i="9" s="1"/>
  <c r="CB291" i="9" s="1"/>
  <c r="DH291" i="9" s="1"/>
  <c r="EZ291" i="9"/>
  <c r="GR291" i="9"/>
  <c r="AZ292" i="9"/>
  <c r="BJ292" i="9" s="1"/>
  <c r="AF292" i="9" s="1"/>
  <c r="CZ292" i="9"/>
  <c r="DJ292" i="9"/>
  <c r="P293" i="9"/>
  <c r="BD293" i="9"/>
  <c r="GR293" i="9" s="1"/>
  <c r="CP293" i="9"/>
  <c r="CR293" i="9" s="1"/>
  <c r="DD293" i="9"/>
  <c r="GF293" i="9"/>
  <c r="GJ293" i="9" s="1"/>
  <c r="BH294" i="9"/>
  <c r="CR294" i="9"/>
  <c r="GP294" i="9"/>
  <c r="AV295" i="9"/>
  <c r="CV295" i="9"/>
  <c r="DF295" i="9" s="1"/>
  <c r="CB295" i="9" s="1"/>
  <c r="DH295" i="9" s="1"/>
  <c r="EZ295" i="9"/>
  <c r="GR295" i="9"/>
  <c r="GR296" i="9"/>
  <c r="GN297" i="9"/>
  <c r="BD297" i="9"/>
  <c r="GG298" i="9"/>
  <c r="GK298" i="9" s="1"/>
  <c r="GO299" i="9"/>
  <c r="BE299" i="9"/>
  <c r="HE299" i="9"/>
  <c r="HI299" i="9" s="1"/>
  <c r="DE299" i="9"/>
  <c r="DG299" i="9" s="1"/>
  <c r="CC299" i="9" s="1"/>
  <c r="DI299" i="9" s="1"/>
  <c r="DO299" i="9"/>
  <c r="GO300" i="9"/>
  <c r="BE300" i="9"/>
  <c r="CQ300" i="9"/>
  <c r="CS300" i="9" s="1"/>
  <c r="FP300" i="9"/>
  <c r="EZ300" i="9"/>
  <c r="EX300" i="9"/>
  <c r="BK301" i="9"/>
  <c r="AG301" i="9" s="1"/>
  <c r="GG302" i="9"/>
  <c r="GK302" i="9" s="1"/>
  <c r="Q302" i="9"/>
  <c r="BA302" i="9"/>
  <c r="BK302" i="9" s="1"/>
  <c r="AG302" i="9" s="1"/>
  <c r="GY303" i="9"/>
  <c r="CQ304" i="9"/>
  <c r="CS304" i="9" s="1"/>
  <c r="FN304" i="9"/>
  <c r="EJ304" i="9" s="1"/>
  <c r="GZ304" i="9"/>
  <c r="BH307" i="9"/>
  <c r="HD307" i="9"/>
  <c r="HH307" i="9" s="1"/>
  <c r="P307" i="9"/>
  <c r="DF307" i="9"/>
  <c r="CB307" i="9" s="1"/>
  <c r="DH307" i="9" s="1"/>
  <c r="FP307" i="9"/>
  <c r="DJ308" i="9"/>
  <c r="AT308" i="9"/>
  <c r="AV308" i="9" s="1"/>
  <c r="GR308" i="9"/>
  <c r="GN310" i="9"/>
  <c r="BD310" i="9"/>
  <c r="BJ310" i="9" s="1"/>
  <c r="AF310" i="9" s="1"/>
  <c r="P310" i="9"/>
  <c r="FQ310" i="9"/>
  <c r="CR311" i="9"/>
  <c r="CP311" i="9"/>
  <c r="GY311" i="9"/>
  <c r="FP312" i="9"/>
  <c r="EX312" i="9"/>
  <c r="EZ312" i="9" s="1"/>
  <c r="GS313" i="9"/>
  <c r="GW313" i="9"/>
  <c r="HA313" i="9" s="1"/>
  <c r="DM314" i="9"/>
  <c r="EK316" i="9"/>
  <c r="FQ316" i="9"/>
  <c r="GR316" i="9"/>
  <c r="BI317" i="9"/>
  <c r="Q317" i="9"/>
  <c r="HE317" i="9"/>
  <c r="HI317" i="9" s="1"/>
  <c r="GQ274" i="9"/>
  <c r="AW275" i="9"/>
  <c r="FA275" i="9"/>
  <c r="BA276" i="9"/>
  <c r="GK276" i="9" s="1"/>
  <c r="Q277" i="9"/>
  <c r="BE277" i="9"/>
  <c r="GS277" i="9" s="1"/>
  <c r="GQ278" i="9"/>
  <c r="GY278" i="9" s="1"/>
  <c r="AW279" i="9"/>
  <c r="FA279" i="9"/>
  <c r="BA280" i="9"/>
  <c r="DK280" i="9"/>
  <c r="FQ280" i="9"/>
  <c r="GU280" i="9"/>
  <c r="Q281" i="9"/>
  <c r="BE281" i="9"/>
  <c r="GS281" i="9" s="1"/>
  <c r="GQ282" i="9"/>
  <c r="AW283" i="9"/>
  <c r="FA283" i="9"/>
  <c r="BA284" i="9"/>
  <c r="BK284" i="9" s="1"/>
  <c r="AG284" i="9" s="1"/>
  <c r="DK284" i="9"/>
  <c r="FQ284" i="9"/>
  <c r="GU284" i="9"/>
  <c r="GY284" i="9" s="1"/>
  <c r="BE285" i="9"/>
  <c r="BK285" i="9" s="1"/>
  <c r="AG285" i="9" s="1"/>
  <c r="GQ286" i="9"/>
  <c r="GY286" i="9" s="1"/>
  <c r="AW287" i="9"/>
  <c r="FA287" i="9"/>
  <c r="BA288" i="9"/>
  <c r="DK288" i="9"/>
  <c r="FQ288" i="9"/>
  <c r="GU288" i="9"/>
  <c r="GY288" i="9" s="1"/>
  <c r="Q289" i="9"/>
  <c r="BE289" i="9"/>
  <c r="BK289" i="9" s="1"/>
  <c r="AG289" i="9" s="1"/>
  <c r="GQ290" i="9"/>
  <c r="GY290" i="9" s="1"/>
  <c r="BA292" i="9"/>
  <c r="BK292" i="9" s="1"/>
  <c r="AG292" i="9" s="1"/>
  <c r="DK292" i="9"/>
  <c r="FQ292" i="9"/>
  <c r="GU292" i="9"/>
  <c r="Q293" i="9"/>
  <c r="BE293" i="9"/>
  <c r="GS293" i="9" s="1"/>
  <c r="GQ294" i="9"/>
  <c r="GY294" i="9" s="1"/>
  <c r="HE296" i="9"/>
  <c r="HI296" i="9" s="1"/>
  <c r="DK296" i="9"/>
  <c r="FN296" i="9"/>
  <c r="EJ296" i="9" s="1"/>
  <c r="EY297" i="9"/>
  <c r="FA297" i="9" s="1"/>
  <c r="EX298" i="9"/>
  <c r="EZ298" i="9" s="1"/>
  <c r="BH299" i="9"/>
  <c r="BJ299" i="9" s="1"/>
  <c r="AF299" i="9" s="1"/>
  <c r="HD299" i="9"/>
  <c r="HH299" i="9" s="1"/>
  <c r="P299" i="9"/>
  <c r="CP299" i="9"/>
  <c r="CR299" i="9" s="1"/>
  <c r="DF300" i="9"/>
  <c r="CB300" i="9" s="1"/>
  <c r="DH300" i="9" s="1"/>
  <c r="DG300" i="9"/>
  <c r="CC300" i="9" s="1"/>
  <c r="DI300" i="9" s="1"/>
  <c r="FO300" i="9"/>
  <c r="GN301" i="9"/>
  <c r="CP301" i="9"/>
  <c r="CR301" i="9" s="1"/>
  <c r="GN302" i="9"/>
  <c r="BD302" i="9"/>
  <c r="BJ302" i="9" s="1"/>
  <c r="AF302" i="9" s="1"/>
  <c r="P302" i="9"/>
  <c r="EX302" i="9"/>
  <c r="EZ302" i="9" s="1"/>
  <c r="FQ303" i="9"/>
  <c r="FN303" i="9"/>
  <c r="GR303" i="9"/>
  <c r="DF304" i="9"/>
  <c r="CB304" i="9" s="1"/>
  <c r="DH304" i="9" s="1"/>
  <c r="DG304" i="9"/>
  <c r="CC304" i="9" s="1"/>
  <c r="DI304" i="9" s="1"/>
  <c r="EY304" i="9"/>
  <c r="FA304" i="9" s="1"/>
  <c r="FQ304" i="9"/>
  <c r="AT306" i="9"/>
  <c r="AV306" i="9" s="1"/>
  <c r="GH306" i="9"/>
  <c r="P308" i="9"/>
  <c r="EX308" i="9"/>
  <c r="EZ308" i="9" s="1"/>
  <c r="FO308" i="9"/>
  <c r="GN309" i="9"/>
  <c r="FA309" i="9"/>
  <c r="EY309" i="9"/>
  <c r="GS309" i="9"/>
  <c r="GO311" i="9"/>
  <c r="BE311" i="9"/>
  <c r="GR311" i="9"/>
  <c r="CQ316" i="9"/>
  <c r="CS316" i="9"/>
  <c r="DK316" i="9"/>
  <c r="P280" i="9"/>
  <c r="CP280" i="9"/>
  <c r="CR280" i="9" s="1"/>
  <c r="HD280" i="9"/>
  <c r="HH280" i="9" s="1"/>
  <c r="AT281" i="9"/>
  <c r="DN281" i="9" s="1"/>
  <c r="DP281" i="9" s="1"/>
  <c r="HJ281" i="9" s="1"/>
  <c r="EX281" i="9"/>
  <c r="DJ283" i="9"/>
  <c r="FP283" i="9"/>
  <c r="GT283" i="9"/>
  <c r="GX283" i="9" s="1"/>
  <c r="P284" i="9"/>
  <c r="BD284" i="9"/>
  <c r="BJ284" i="9" s="1"/>
  <c r="AF284" i="9" s="1"/>
  <c r="CP284" i="9"/>
  <c r="CR284" i="9" s="1"/>
  <c r="HD284" i="9"/>
  <c r="HH284" i="9" s="1"/>
  <c r="AT285" i="9"/>
  <c r="AV285" i="9" s="1"/>
  <c r="EX285" i="9"/>
  <c r="EZ285" i="9" s="1"/>
  <c r="DJ287" i="9"/>
  <c r="FP287" i="9"/>
  <c r="GT287" i="9"/>
  <c r="GX287" i="9" s="1"/>
  <c r="P288" i="9"/>
  <c r="AT289" i="9"/>
  <c r="AV289" i="9" s="1"/>
  <c r="EX289" i="9"/>
  <c r="EZ289" i="9" s="1"/>
  <c r="DJ291" i="9"/>
  <c r="FP291" i="9"/>
  <c r="GT291" i="9"/>
  <c r="GX291" i="9" s="1"/>
  <c r="P292" i="9"/>
  <c r="AT293" i="9"/>
  <c r="AV293" i="9" s="1"/>
  <c r="EX293" i="9"/>
  <c r="EZ293" i="9" s="1"/>
  <c r="DJ295" i="9"/>
  <c r="FP295" i="9"/>
  <c r="GT295" i="9"/>
  <c r="GX295" i="9" s="1"/>
  <c r="P296" i="9"/>
  <c r="BH296" i="9"/>
  <c r="BJ296" i="9" s="1"/>
  <c r="AF296" i="9" s="1"/>
  <c r="GF296" i="9"/>
  <c r="GJ296" i="9" s="1"/>
  <c r="FQ298" i="9"/>
  <c r="EY298" i="9"/>
  <c r="FA298" i="9" s="1"/>
  <c r="FQ299" i="9"/>
  <c r="BI300" i="9"/>
  <c r="HE300" i="9"/>
  <c r="HI300" i="9" s="1"/>
  <c r="FN300" i="9"/>
  <c r="EJ300" i="9" s="1"/>
  <c r="FQ301" i="9"/>
  <c r="FA301" i="9"/>
  <c r="EY301" i="9"/>
  <c r="GS301" i="9"/>
  <c r="FQ302" i="9"/>
  <c r="GI303" i="9"/>
  <c r="AU303" i="9"/>
  <c r="AW303" i="9" s="1"/>
  <c r="HE303" i="9"/>
  <c r="HI303" i="9" s="1"/>
  <c r="DE303" i="9"/>
  <c r="GS304" i="9"/>
  <c r="GW304" i="9"/>
  <c r="GJ304" i="9"/>
  <c r="GG305" i="9"/>
  <c r="HK306" i="9"/>
  <c r="DQ306" i="9"/>
  <c r="GP307" i="9"/>
  <c r="BJ308" i="9"/>
  <c r="AF308" i="9" s="1"/>
  <c r="EJ309" i="9"/>
  <c r="FO309" i="9"/>
  <c r="EK309" i="9" s="1"/>
  <c r="DF310" i="9"/>
  <c r="CB310" i="9" s="1"/>
  <c r="DH310" i="9" s="1"/>
  <c r="BH311" i="9"/>
  <c r="HD311" i="9"/>
  <c r="HH311" i="9" s="1"/>
  <c r="P311" i="9"/>
  <c r="DJ311" i="9"/>
  <c r="FN311" i="9"/>
  <c r="DJ312" i="9"/>
  <c r="AV312" i="9"/>
  <c r="AT312" i="9"/>
  <c r="Q276" i="9"/>
  <c r="CQ280" i="9"/>
  <c r="CS280" i="9" s="1"/>
  <c r="HE280" i="9"/>
  <c r="HI280" i="9" s="1"/>
  <c r="AU281" i="9"/>
  <c r="AW281" i="9" s="1"/>
  <c r="EY281" i="9"/>
  <c r="FA281" i="9" s="1"/>
  <c r="Q284" i="9"/>
  <c r="CQ284" i="9"/>
  <c r="CS284" i="9" s="1"/>
  <c r="HE284" i="9"/>
  <c r="HI284" i="9" s="1"/>
  <c r="AU285" i="9"/>
  <c r="AW285" i="9" s="1"/>
  <c r="EY285" i="9"/>
  <c r="FA285" i="9" s="1"/>
  <c r="Q288" i="9"/>
  <c r="CQ288" i="9"/>
  <c r="CS288" i="9" s="1"/>
  <c r="HE288" i="9"/>
  <c r="HI288" i="9" s="1"/>
  <c r="AU289" i="9"/>
  <c r="DO289" i="9" s="1"/>
  <c r="DQ289" i="9" s="1"/>
  <c r="HK289" i="9" s="1"/>
  <c r="EY289" i="9"/>
  <c r="FA289" i="9" s="1"/>
  <c r="DK291" i="9"/>
  <c r="HE292" i="9"/>
  <c r="HI292" i="9" s="1"/>
  <c r="DK295" i="9"/>
  <c r="DN296" i="9"/>
  <c r="FO297" i="9"/>
  <c r="GQ297" i="9"/>
  <c r="HE297" i="9"/>
  <c r="HI297" i="9" s="1"/>
  <c r="Q298" i="9"/>
  <c r="DK298" i="9"/>
  <c r="AW298" i="9"/>
  <c r="AU298" i="9"/>
  <c r="GP298" i="9"/>
  <c r="GP299" i="9"/>
  <c r="DJ300" i="9"/>
  <c r="AV300" i="9"/>
  <c r="AT300" i="9"/>
  <c r="GV300" i="9"/>
  <c r="EJ301" i="9"/>
  <c r="FO301" i="9"/>
  <c r="EK301" i="9" s="1"/>
  <c r="CP303" i="9"/>
  <c r="CR303" i="9" s="1"/>
  <c r="DG303" i="9"/>
  <c r="CC303" i="9" s="1"/>
  <c r="DI303" i="9" s="1"/>
  <c r="GX304" i="9"/>
  <c r="Q305" i="9"/>
  <c r="DK305" i="9"/>
  <c r="AW305" i="9"/>
  <c r="AU305" i="9"/>
  <c r="GO306" i="9"/>
  <c r="DA306" i="9"/>
  <c r="DG306" i="9" s="1"/>
  <c r="CC306" i="9" s="1"/>
  <c r="DI306" i="9" s="1"/>
  <c r="GI306" i="9"/>
  <c r="GY306" i="9" s="1"/>
  <c r="BJ307" i="9"/>
  <c r="AF307" i="9" s="1"/>
  <c r="GK308" i="9"/>
  <c r="AU308" i="9"/>
  <c r="AW308" i="9" s="1"/>
  <c r="CS308" i="9"/>
  <c r="CQ308" i="9"/>
  <c r="FN308" i="9"/>
  <c r="EJ308" i="9" s="1"/>
  <c r="GV308" i="9"/>
  <c r="GZ308" i="9" s="1"/>
  <c r="DG309" i="9"/>
  <c r="CC309" i="9" s="1"/>
  <c r="DI309" i="9" s="1"/>
  <c r="GW309" i="9"/>
  <c r="HA309" i="9" s="1"/>
  <c r="FA311" i="9"/>
  <c r="P312" i="9"/>
  <c r="FO312" i="9"/>
  <c r="GN314" i="9"/>
  <c r="BD314" i="9"/>
  <c r="BJ314" i="9" s="1"/>
  <c r="AF314" i="9" s="1"/>
  <c r="FP314" i="9"/>
  <c r="EJ314" i="9"/>
  <c r="GX317" i="9"/>
  <c r="DN322" i="9"/>
  <c r="DP322" i="9" s="1"/>
  <c r="HJ322" i="9" s="1"/>
  <c r="AV281" i="9"/>
  <c r="EZ281" i="9"/>
  <c r="AZ282" i="9"/>
  <c r="BJ282" i="9" s="1"/>
  <c r="AF282" i="9" s="1"/>
  <c r="DJ282" i="9"/>
  <c r="P283" i="9"/>
  <c r="BD283" i="9"/>
  <c r="BJ283" i="9" s="1"/>
  <c r="AF283" i="9" s="1"/>
  <c r="DD283" i="9"/>
  <c r="DF283" i="9" s="1"/>
  <c r="CB283" i="9" s="1"/>
  <c r="DH283" i="9" s="1"/>
  <c r="DJ286" i="9"/>
  <c r="DJ290" i="9"/>
  <c r="DJ294" i="9"/>
  <c r="CP297" i="9"/>
  <c r="CR297" i="9" s="1"/>
  <c r="DO297" i="9"/>
  <c r="DQ297" i="9" s="1"/>
  <c r="HK297" i="9" s="1"/>
  <c r="GS297" i="9"/>
  <c r="FN299" i="9"/>
  <c r="GO303" i="9"/>
  <c r="BE303" i="9"/>
  <c r="BI304" i="9"/>
  <c r="HE304" i="9"/>
  <c r="HI304" i="9" s="1"/>
  <c r="DQ304" i="9"/>
  <c r="HK304" i="9" s="1"/>
  <c r="DO304" i="9"/>
  <c r="GF305" i="9"/>
  <c r="P305" i="9"/>
  <c r="AZ305" i="9"/>
  <c r="BJ305" i="9" s="1"/>
  <c r="AF305" i="9" s="1"/>
  <c r="DM305" i="9"/>
  <c r="GG306" i="9"/>
  <c r="Q306" i="9"/>
  <c r="BA306" i="9"/>
  <c r="BK306" i="9" s="1"/>
  <c r="AG306" i="9" s="1"/>
  <c r="EX306" i="9"/>
  <c r="EZ306" i="9" s="1"/>
  <c r="FQ307" i="9"/>
  <c r="GR307" i="9"/>
  <c r="AT310" i="9"/>
  <c r="AV310" i="9" s="1"/>
  <c r="GH310" i="9"/>
  <c r="GJ312" i="9"/>
  <c r="P313" i="9"/>
  <c r="AZ313" i="9"/>
  <c r="GF313" i="9"/>
  <c r="GJ313" i="9" s="1"/>
  <c r="HE316" i="9"/>
  <c r="HI316" i="9" s="1"/>
  <c r="BI316" i="9"/>
  <c r="BE279" i="9"/>
  <c r="GS279" i="9" s="1"/>
  <c r="BE283" i="9"/>
  <c r="GS283" i="9" s="1"/>
  <c r="BE287" i="9"/>
  <c r="GS287" i="9" s="1"/>
  <c r="BE291" i="9"/>
  <c r="BE295" i="9"/>
  <c r="GG296" i="9"/>
  <c r="GK296" i="9" s="1"/>
  <c r="DP296" i="9"/>
  <c r="HJ296" i="9" s="1"/>
  <c r="GV296" i="9"/>
  <c r="GZ296" i="9" s="1"/>
  <c r="Q297" i="9"/>
  <c r="AU297" i="9"/>
  <c r="AW297" i="9" s="1"/>
  <c r="CS297" i="9"/>
  <c r="CQ297" i="9"/>
  <c r="BK298" i="9"/>
  <c r="AG298" i="9" s="1"/>
  <c r="GO298" i="9"/>
  <c r="GR299" i="9"/>
  <c r="DK300" i="9"/>
  <c r="GJ300" i="9"/>
  <c r="BH303" i="9"/>
  <c r="BJ303" i="9" s="1"/>
  <c r="AF303" i="9" s="1"/>
  <c r="HD303" i="9"/>
  <c r="HH303" i="9" s="1"/>
  <c r="P303" i="9"/>
  <c r="DF303" i="9"/>
  <c r="CB303" i="9" s="1"/>
  <c r="DH303" i="9" s="1"/>
  <c r="DJ304" i="9"/>
  <c r="AT304" i="9"/>
  <c r="AV304" i="9" s="1"/>
  <c r="GR304" i="9"/>
  <c r="CP305" i="9"/>
  <c r="CR305" i="9" s="1"/>
  <c r="GN306" i="9"/>
  <c r="BD306" i="9"/>
  <c r="BJ306" i="9" s="1"/>
  <c r="AF306" i="9" s="1"/>
  <c r="P306" i="9"/>
  <c r="FQ306" i="9"/>
  <c r="GP306" i="9"/>
  <c r="GI307" i="9"/>
  <c r="GY307" i="9" s="1"/>
  <c r="AU307" i="9"/>
  <c r="AW307" i="9" s="1"/>
  <c r="HE307" i="9"/>
  <c r="HI307" i="9" s="1"/>
  <c r="DE307" i="9"/>
  <c r="GW308" i="9"/>
  <c r="GF308" i="9"/>
  <c r="GJ308" i="9" s="1"/>
  <c r="DQ310" i="9"/>
  <c r="HK310" i="9" s="1"/>
  <c r="DQ311" i="9"/>
  <c r="HK311" i="9" s="1"/>
  <c r="DO311" i="9"/>
  <c r="BJ311" i="9"/>
  <c r="AF311" i="9" s="1"/>
  <c r="BK312" i="9"/>
  <c r="AG312" i="9" s="1"/>
  <c r="GX312" i="9"/>
  <c r="CS313" i="9"/>
  <c r="GI313" i="9"/>
  <c r="GU313" i="9"/>
  <c r="GH314" i="9"/>
  <c r="FO315" i="9"/>
  <c r="GY315" i="9"/>
  <c r="P282" i="9"/>
  <c r="BD282" i="9"/>
  <c r="GR282" i="9" s="1"/>
  <c r="P286" i="9"/>
  <c r="BD286" i="9"/>
  <c r="BJ286" i="9" s="1"/>
  <c r="AF286" i="9" s="1"/>
  <c r="P290" i="9"/>
  <c r="BD290" i="9"/>
  <c r="GR290" i="9" s="1"/>
  <c r="P294" i="9"/>
  <c r="BD294" i="9"/>
  <c r="BJ294" i="9" s="1"/>
  <c r="AF294" i="9" s="1"/>
  <c r="AV296" i="9"/>
  <c r="GF297" i="9"/>
  <c r="GJ297" i="9" s="1"/>
  <c r="P297" i="9"/>
  <c r="AZ297" i="9"/>
  <c r="BJ297" i="9" s="1"/>
  <c r="AF297" i="9" s="1"/>
  <c r="DN297" i="9"/>
  <c r="DP297" i="9" s="1"/>
  <c r="HJ297" i="9" s="1"/>
  <c r="GU297" i="9"/>
  <c r="GN298" i="9"/>
  <c r="BD298" i="9"/>
  <c r="BJ298" i="9" s="1"/>
  <c r="AF298" i="9" s="1"/>
  <c r="P298" i="9"/>
  <c r="GH298" i="9"/>
  <c r="GG299" i="9"/>
  <c r="Q299" i="9"/>
  <c r="BA299" i="9"/>
  <c r="BK299" i="9" s="1"/>
  <c r="AG299" i="9" s="1"/>
  <c r="GK300" i="9"/>
  <c r="AU300" i="9"/>
  <c r="AW300" i="9" s="1"/>
  <c r="DL300" i="9"/>
  <c r="GX300" i="9"/>
  <c r="Q301" i="9"/>
  <c r="DK301" i="9"/>
  <c r="AW301" i="9"/>
  <c r="AU301" i="9"/>
  <c r="GG301" i="9"/>
  <c r="DQ302" i="9"/>
  <c r="HK302" i="9" s="1"/>
  <c r="GH302" i="9"/>
  <c r="CQ303" i="9"/>
  <c r="CS303" i="9" s="1"/>
  <c r="FP304" i="9"/>
  <c r="EZ304" i="9"/>
  <c r="EX304" i="9"/>
  <c r="GV305" i="9"/>
  <c r="FQ305" i="9"/>
  <c r="FA305" i="9"/>
  <c r="EY305" i="9"/>
  <c r="GS305" i="9"/>
  <c r="CR306" i="9"/>
  <c r="CP307" i="9"/>
  <c r="CR307" i="9" s="1"/>
  <c r="DG307" i="9"/>
  <c r="CC307" i="9" s="1"/>
  <c r="DI307" i="9" s="1"/>
  <c r="GT307" i="9"/>
  <c r="GX307" i="9" s="1"/>
  <c r="GX308" i="9"/>
  <c r="DK309" i="9"/>
  <c r="AU309" i="9"/>
  <c r="AW309" i="9" s="1"/>
  <c r="GO310" i="9"/>
  <c r="DA310" i="9"/>
  <c r="DG310" i="9" s="1"/>
  <c r="CC310" i="9" s="1"/>
  <c r="DI310" i="9" s="1"/>
  <c r="GI310" i="9"/>
  <c r="GY310" i="9" s="1"/>
  <c r="DF312" i="9"/>
  <c r="CB312" i="9" s="1"/>
  <c r="DH312" i="9" s="1"/>
  <c r="GY312" i="9"/>
  <c r="GN313" i="9"/>
  <c r="GX313" i="9"/>
  <c r="GR315" i="9"/>
  <c r="GV315" i="9"/>
  <c r="DN318" i="9"/>
  <c r="DP318" i="9" s="1"/>
  <c r="HJ318" i="9" s="1"/>
  <c r="CQ317" i="9"/>
  <c r="CS317" i="9" s="1"/>
  <c r="FQ320" i="9"/>
  <c r="EK320" i="9"/>
  <c r="EK325" i="9"/>
  <c r="FQ325" i="9"/>
  <c r="GR326" i="9"/>
  <c r="GV326" i="9"/>
  <c r="DM330" i="9"/>
  <c r="BM330" i="9"/>
  <c r="EJ330" i="9"/>
  <c r="FP330" i="9"/>
  <c r="DN332" i="9"/>
  <c r="DP332" i="9" s="1"/>
  <c r="HJ332" i="9" s="1"/>
  <c r="FQ332" i="9"/>
  <c r="EK332" i="9"/>
  <c r="BM333" i="9"/>
  <c r="Q300" i="9"/>
  <c r="GQ301" i="9"/>
  <c r="GY301" i="9" s="1"/>
  <c r="AW302" i="9"/>
  <c r="FA302" i="9"/>
  <c r="BA303" i="9"/>
  <c r="BK303" i="9" s="1"/>
  <c r="AG303" i="9" s="1"/>
  <c r="Q304" i="9"/>
  <c r="BE304" i="9"/>
  <c r="BK304" i="9" s="1"/>
  <c r="AG304" i="9" s="1"/>
  <c r="GQ305" i="9"/>
  <c r="GY305" i="9" s="1"/>
  <c r="AW306" i="9"/>
  <c r="FA306" i="9"/>
  <c r="BA307" i="9"/>
  <c r="BK307" i="9" s="1"/>
  <c r="AG307" i="9" s="1"/>
  <c r="Q308" i="9"/>
  <c r="BE308" i="9"/>
  <c r="GS308" i="9" s="1"/>
  <c r="GQ309" i="9"/>
  <c r="GY309" i="9" s="1"/>
  <c r="AW310" i="9"/>
  <c r="FA310" i="9"/>
  <c r="BA311" i="9"/>
  <c r="BK311" i="9" s="1"/>
  <c r="AG311" i="9" s="1"/>
  <c r="FQ311" i="9"/>
  <c r="Q312" i="9"/>
  <c r="BE312" i="9"/>
  <c r="GS312" i="9" s="1"/>
  <c r="CQ312" i="9"/>
  <c r="CS312" i="9" s="1"/>
  <c r="GG312" i="9"/>
  <c r="GK312" i="9" s="1"/>
  <c r="AU313" i="9"/>
  <c r="AW313" i="9" s="1"/>
  <c r="GI314" i="9"/>
  <c r="GY314" i="9" s="1"/>
  <c r="GT314" i="9"/>
  <c r="AT315" i="9"/>
  <c r="AV315" i="9" s="1"/>
  <c r="DF315" i="9"/>
  <c r="CB315" i="9" s="1"/>
  <c r="DH315" i="9" s="1"/>
  <c r="HD315" i="9"/>
  <c r="HH315" i="9" s="1"/>
  <c r="DJ316" i="9"/>
  <c r="AV316" i="9"/>
  <c r="HJ317" i="9"/>
  <c r="DN317" i="9"/>
  <c r="DP317" i="9" s="1"/>
  <c r="Q318" i="9"/>
  <c r="AU318" i="9"/>
  <c r="AW318" i="9" s="1"/>
  <c r="DK318" i="9"/>
  <c r="GY318" i="9"/>
  <c r="BJ319" i="9"/>
  <c r="AF319" i="9" s="1"/>
  <c r="GW320" i="9"/>
  <c r="HD321" i="9"/>
  <c r="HH321" i="9" s="1"/>
  <c r="FP321" i="9"/>
  <c r="GW321" i="9"/>
  <c r="BH322" i="9"/>
  <c r="HD322" i="9"/>
  <c r="HH322" i="9" s="1"/>
  <c r="FN322" i="9"/>
  <c r="GT322" i="9"/>
  <c r="DG323" i="9"/>
  <c r="CC323" i="9" s="1"/>
  <c r="DI323" i="9" s="1"/>
  <c r="FP323" i="9"/>
  <c r="EZ323" i="9"/>
  <c r="EX323" i="9"/>
  <c r="GN324" i="9"/>
  <c r="CZ324" i="9"/>
  <c r="DF324" i="9" s="1"/>
  <c r="CB324" i="9" s="1"/>
  <c r="DH324" i="9" s="1"/>
  <c r="FP324" i="9"/>
  <c r="FN325" i="9"/>
  <c r="EJ325" i="9" s="1"/>
  <c r="FP327" i="9"/>
  <c r="DG328" i="9"/>
  <c r="CC328" i="9" s="1"/>
  <c r="DI328" i="9" s="1"/>
  <c r="CS329" i="9"/>
  <c r="FP329" i="9"/>
  <c r="FO329" i="9"/>
  <c r="GV330" i="9"/>
  <c r="DG330" i="9"/>
  <c r="CC330" i="9" s="1"/>
  <c r="DI330" i="9" s="1"/>
  <c r="GR334" i="9"/>
  <c r="DJ298" i="9"/>
  <c r="GT298" i="9"/>
  <c r="GF299" i="9"/>
  <c r="GJ299" i="9" s="1"/>
  <c r="GV299" i="9"/>
  <c r="GZ299" i="9" s="1"/>
  <c r="DJ302" i="9"/>
  <c r="GT302" i="9"/>
  <c r="GF303" i="9"/>
  <c r="GJ303" i="9" s="1"/>
  <c r="GV303" i="9"/>
  <c r="GZ303" i="9" s="1"/>
  <c r="DJ306" i="9"/>
  <c r="GT306" i="9"/>
  <c r="GF307" i="9"/>
  <c r="GJ307" i="9" s="1"/>
  <c r="GV307" i="9"/>
  <c r="GZ307" i="9" s="1"/>
  <c r="DJ310" i="9"/>
  <c r="GT310" i="9"/>
  <c r="GF311" i="9"/>
  <c r="GJ311" i="9" s="1"/>
  <c r="GV311" i="9"/>
  <c r="GZ311" i="9" s="1"/>
  <c r="HD313" i="9"/>
  <c r="HH313" i="9" s="1"/>
  <c r="HD314" i="9"/>
  <c r="HH314" i="9" s="1"/>
  <c r="P315" i="9"/>
  <c r="HK315" i="9"/>
  <c r="DQ315" i="9"/>
  <c r="P316" i="9"/>
  <c r="DG316" i="9"/>
  <c r="CC316" i="9" s="1"/>
  <c r="DI316" i="9" s="1"/>
  <c r="GI316" i="9"/>
  <c r="GY316" i="9" s="1"/>
  <c r="AU317" i="9"/>
  <c r="AW317" i="9" s="1"/>
  <c r="DG317" i="9"/>
  <c r="CC317" i="9" s="1"/>
  <c r="DI317" i="9" s="1"/>
  <c r="GJ318" i="9"/>
  <c r="GS318" i="9"/>
  <c r="BA319" i="9"/>
  <c r="GG319" i="9"/>
  <c r="GK319" i="9" s="1"/>
  <c r="Q319" i="9"/>
  <c r="CR319" i="9"/>
  <c r="DO319" i="9"/>
  <c r="DQ319" i="9" s="1"/>
  <c r="HK319" i="9" s="1"/>
  <c r="FP319" i="9"/>
  <c r="EX319" i="9"/>
  <c r="EZ319" i="9" s="1"/>
  <c r="GR319" i="9"/>
  <c r="GY320" i="9"/>
  <c r="FO321" i="9"/>
  <c r="DJ323" i="9"/>
  <c r="AV323" i="9"/>
  <c r="AT323" i="9"/>
  <c r="FN323" i="9"/>
  <c r="EJ323" i="9" s="1"/>
  <c r="GV323" i="9"/>
  <c r="GZ323" i="9" s="1"/>
  <c r="HJ324" i="9"/>
  <c r="DP324" i="9"/>
  <c r="DN324" i="9"/>
  <c r="BK325" i="9"/>
  <c r="AG325" i="9" s="1"/>
  <c r="GS327" i="9"/>
  <c r="FP328" i="9"/>
  <c r="FP331" i="9"/>
  <c r="GJ332" i="9"/>
  <c r="FP333" i="9"/>
  <c r="DG334" i="9"/>
  <c r="CC334" i="9" s="1"/>
  <c r="DI334" i="9" s="1"/>
  <c r="FN334" i="9"/>
  <c r="EJ334" i="9" s="1"/>
  <c r="Q303" i="9"/>
  <c r="Q307" i="9"/>
  <c r="Q311" i="9"/>
  <c r="DE311" i="9"/>
  <c r="DG311" i="9" s="1"/>
  <c r="CC311" i="9" s="1"/>
  <c r="DI311" i="9" s="1"/>
  <c r="HE313" i="9"/>
  <c r="HI313" i="9" s="1"/>
  <c r="EX315" i="9"/>
  <c r="EZ315" i="9" s="1"/>
  <c r="GF316" i="9"/>
  <c r="GJ316" i="9" s="1"/>
  <c r="GF317" i="9"/>
  <c r="P317" i="9"/>
  <c r="AZ317" i="9"/>
  <c r="BJ317" i="9" s="1"/>
  <c r="AF317" i="9" s="1"/>
  <c r="FP317" i="9"/>
  <c r="GN320" i="9"/>
  <c r="CZ320" i="9"/>
  <c r="DF320" i="9" s="1"/>
  <c r="CB320" i="9" s="1"/>
  <c r="DH320" i="9" s="1"/>
  <c r="BJ322" i="9"/>
  <c r="AF322" i="9" s="1"/>
  <c r="DO323" i="9"/>
  <c r="DQ323" i="9" s="1"/>
  <c r="HK323" i="9" s="1"/>
  <c r="BJ323" i="9"/>
  <c r="AF323" i="9" s="1"/>
  <c r="GH325" i="9"/>
  <c r="AT325" i="9"/>
  <c r="AV325" i="9" s="1"/>
  <c r="GX325" i="9"/>
  <c r="GY326" i="9"/>
  <c r="GV329" i="9"/>
  <c r="GR329" i="9"/>
  <c r="FQ331" i="9"/>
  <c r="FN331" i="9"/>
  <c r="EJ331" i="9" s="1"/>
  <c r="EJ336" i="9"/>
  <c r="FP336" i="9"/>
  <c r="CP298" i="9"/>
  <c r="HD298" i="9"/>
  <c r="HH298" i="9" s="1"/>
  <c r="AT299" i="9"/>
  <c r="AV299" i="9" s="1"/>
  <c r="EX299" i="9"/>
  <c r="EZ299" i="9" s="1"/>
  <c r="CP302" i="9"/>
  <c r="HD302" i="9"/>
  <c r="HH302" i="9" s="1"/>
  <c r="AT303" i="9"/>
  <c r="DN303" i="9" s="1"/>
  <c r="DP303" i="9" s="1"/>
  <c r="EX303" i="9"/>
  <c r="EZ303" i="9" s="1"/>
  <c r="DJ305" i="9"/>
  <c r="CP306" i="9"/>
  <c r="HD306" i="9"/>
  <c r="HH306" i="9" s="1"/>
  <c r="AT307" i="9"/>
  <c r="AV307" i="9" s="1"/>
  <c r="EX307" i="9"/>
  <c r="EZ307" i="9" s="1"/>
  <c r="DJ309" i="9"/>
  <c r="CP310" i="9"/>
  <c r="CR310" i="9" s="1"/>
  <c r="HD310" i="9"/>
  <c r="HH310" i="9" s="1"/>
  <c r="AT311" i="9"/>
  <c r="AV311" i="9" s="1"/>
  <c r="EX311" i="9"/>
  <c r="EZ311" i="9" s="1"/>
  <c r="DJ313" i="9"/>
  <c r="BA315" i="9"/>
  <c r="BK315" i="9" s="1"/>
  <c r="AG315" i="9" s="1"/>
  <c r="GG315" i="9"/>
  <c r="Q315" i="9"/>
  <c r="BJ315" i="9"/>
  <c r="AF315" i="9" s="1"/>
  <c r="EY316" i="9"/>
  <c r="FA316" i="9" s="1"/>
  <c r="EX316" i="9"/>
  <c r="EZ316" i="9" s="1"/>
  <c r="BK317" i="9"/>
  <c r="AG317" i="9" s="1"/>
  <c r="EY317" i="9"/>
  <c r="FA317" i="9"/>
  <c r="GW317" i="9"/>
  <c r="HA317" i="9" s="1"/>
  <c r="GN318" i="9"/>
  <c r="BD318" i="9"/>
  <c r="CR318" i="9"/>
  <c r="CP318" i="9"/>
  <c r="EY318" i="9"/>
  <c r="FA318" i="9" s="1"/>
  <c r="FQ318" i="9"/>
  <c r="GT318" i="9"/>
  <c r="GO319" i="9"/>
  <c r="DF319" i="9"/>
  <c r="CB319" i="9" s="1"/>
  <c r="DH319" i="9" s="1"/>
  <c r="FN319" i="9"/>
  <c r="EJ319" i="9" s="1"/>
  <c r="GV319" i="9"/>
  <c r="GZ319" i="9" s="1"/>
  <c r="DN320" i="9"/>
  <c r="DP320" i="9" s="1"/>
  <c r="HJ320" i="9" s="1"/>
  <c r="BK321" i="9"/>
  <c r="AG321" i="9" s="1"/>
  <c r="GF324" i="9"/>
  <c r="GJ324" i="9" s="1"/>
  <c r="P324" i="9"/>
  <c r="AZ324" i="9"/>
  <c r="BJ324" i="9" s="1"/>
  <c r="AF324" i="9" s="1"/>
  <c r="DF325" i="9"/>
  <c r="CB325" i="9" s="1"/>
  <c r="DH325" i="9" s="1"/>
  <c r="GS326" i="9"/>
  <c r="FQ327" i="9"/>
  <c r="EK327" i="9"/>
  <c r="GW328" i="9"/>
  <c r="GX329" i="9"/>
  <c r="GV333" i="9"/>
  <c r="GR333" i="9"/>
  <c r="GW334" i="9"/>
  <c r="GY335" i="9"/>
  <c r="EJ340" i="9"/>
  <c r="FP340" i="9"/>
  <c r="EY311" i="9"/>
  <c r="Q314" i="9"/>
  <c r="AW314" i="9"/>
  <c r="DK314" i="9"/>
  <c r="CP314" i="9"/>
  <c r="CR314" i="9" s="1"/>
  <c r="FA314" i="9"/>
  <c r="FQ314" i="9"/>
  <c r="GO314" i="9"/>
  <c r="FN316" i="9"/>
  <c r="EJ316" i="9" s="1"/>
  <c r="GN317" i="9"/>
  <c r="BD317" i="9"/>
  <c r="HD317" i="9"/>
  <c r="HH317" i="9" s="1"/>
  <c r="DD317" i="9"/>
  <c r="DF317" i="9" s="1"/>
  <c r="CB317" i="9" s="1"/>
  <c r="DH317" i="9" s="1"/>
  <c r="EX318" i="9"/>
  <c r="EZ318" i="9" s="1"/>
  <c r="GH318" i="9"/>
  <c r="FO319" i="9"/>
  <c r="FN320" i="9"/>
  <c r="EJ320" i="9" s="1"/>
  <c r="GH321" i="9"/>
  <c r="AT321" i="9"/>
  <c r="AV321" i="9" s="1"/>
  <c r="GJ322" i="9"/>
  <c r="AT322" i="9"/>
  <c r="AV322" i="9" s="1"/>
  <c r="CR322" i="9"/>
  <c r="CP322" i="9"/>
  <c r="GP322" i="9"/>
  <c r="BK323" i="9"/>
  <c r="AG323" i="9" s="1"/>
  <c r="GF323" i="9"/>
  <c r="GJ323" i="9" s="1"/>
  <c r="GN325" i="9"/>
  <c r="BD325" i="9"/>
  <c r="CS325" i="9"/>
  <c r="GW325" i="9"/>
  <c r="GV328" i="9"/>
  <c r="GS330" i="9"/>
  <c r="DG331" i="9"/>
  <c r="CC331" i="9" s="1"/>
  <c r="DI331" i="9" s="1"/>
  <c r="FO331" i="9"/>
  <c r="EK331" i="9" s="1"/>
  <c r="GW332" i="9"/>
  <c r="GX333" i="9"/>
  <c r="BD301" i="9"/>
  <c r="BD305" i="9"/>
  <c r="GR305" i="9" s="1"/>
  <c r="BD309" i="9"/>
  <c r="BD313" i="9"/>
  <c r="FP313" i="9"/>
  <c r="GQ313" i="9"/>
  <c r="GF314" i="9"/>
  <c r="GJ314" i="9" s="1"/>
  <c r="P314" i="9"/>
  <c r="GO315" i="9"/>
  <c r="BE315" i="9"/>
  <c r="FN315" i="9"/>
  <c r="EJ315" i="9" s="1"/>
  <c r="GP315" i="9"/>
  <c r="GX315" i="9" s="1"/>
  <c r="GO316" i="9"/>
  <c r="BE316" i="9"/>
  <c r="Q316" i="9"/>
  <c r="FO317" i="9"/>
  <c r="BH318" i="9"/>
  <c r="HD318" i="9"/>
  <c r="HH318" i="9" s="1"/>
  <c r="DF318" i="9"/>
  <c r="CB318" i="9" s="1"/>
  <c r="DH318" i="9" s="1"/>
  <c r="FO318" i="9"/>
  <c r="EK318" i="9" s="1"/>
  <c r="FP318" i="9"/>
  <c r="GF320" i="9"/>
  <c r="GJ320" i="9" s="1"/>
  <c r="P320" i="9"/>
  <c r="AZ320" i="9"/>
  <c r="BJ320" i="9" s="1"/>
  <c r="AF320" i="9" s="1"/>
  <c r="DF321" i="9"/>
  <c r="CB321" i="9" s="1"/>
  <c r="DH321" i="9" s="1"/>
  <c r="DM322" i="9"/>
  <c r="BM322" i="9"/>
  <c r="DF322" i="9"/>
  <c r="CB322" i="9" s="1"/>
  <c r="DH322" i="9" s="1"/>
  <c r="GY322" i="9"/>
  <c r="DF323" i="9"/>
  <c r="CB323" i="9" s="1"/>
  <c r="DH323" i="9" s="1"/>
  <c r="DG324" i="9"/>
  <c r="CC324" i="9" s="1"/>
  <c r="DI324" i="9" s="1"/>
  <c r="FO324" i="9"/>
  <c r="GH324" i="9"/>
  <c r="GX324" i="9" s="1"/>
  <c r="CP325" i="9"/>
  <c r="CR325" i="9" s="1"/>
  <c r="DF326" i="9"/>
  <c r="CB326" i="9" s="1"/>
  <c r="DH326" i="9" s="1"/>
  <c r="HK327" i="9"/>
  <c r="DQ327" i="9"/>
  <c r="DO327" i="9"/>
  <c r="BJ327" i="9"/>
  <c r="AF327" i="9" s="1"/>
  <c r="GY327" i="9"/>
  <c r="GW329" i="9"/>
  <c r="CR330" i="9"/>
  <c r="GX331" i="9"/>
  <c r="GV332" i="9"/>
  <c r="BJ334" i="9"/>
  <c r="AF334" i="9" s="1"/>
  <c r="GX334" i="9"/>
  <c r="Q313" i="9"/>
  <c r="FA313" i="9"/>
  <c r="GG314" i="9"/>
  <c r="GK314" i="9" s="1"/>
  <c r="CR315" i="9"/>
  <c r="DJ315" i="9"/>
  <c r="GQ316" i="9"/>
  <c r="DK317" i="9"/>
  <c r="GQ317" i="9"/>
  <c r="GY317" i="9" s="1"/>
  <c r="DG318" i="9"/>
  <c r="CC318" i="9" s="1"/>
  <c r="DI318" i="9" s="1"/>
  <c r="GG318" i="9"/>
  <c r="GK318" i="9" s="1"/>
  <c r="DJ319" i="9"/>
  <c r="AV319" i="9"/>
  <c r="AT319" i="9"/>
  <c r="GN321" i="9"/>
  <c r="BD321" i="9"/>
  <c r="CS321" i="9"/>
  <c r="GX321" i="9"/>
  <c r="GV322" i="9"/>
  <c r="GS322" i="9"/>
  <c r="GY323" i="9"/>
  <c r="GW324" i="9"/>
  <c r="HD325" i="9"/>
  <c r="HH325" i="9" s="1"/>
  <c r="FP325" i="9"/>
  <c r="DM326" i="9"/>
  <c r="BM326" i="9"/>
  <c r="FN326" i="9"/>
  <c r="HJ328" i="9"/>
  <c r="DP328" i="9"/>
  <c r="DN328" i="9"/>
  <c r="FO328" i="9"/>
  <c r="GY328" i="9"/>
  <c r="BK329" i="9"/>
  <c r="AG329" i="9" s="1"/>
  <c r="DF330" i="9"/>
  <c r="CB330" i="9" s="1"/>
  <c r="DH330" i="9" s="1"/>
  <c r="DO331" i="9"/>
  <c r="DQ331" i="9" s="1"/>
  <c r="HK331" i="9" s="1"/>
  <c r="BJ331" i="9"/>
  <c r="AF331" i="9" s="1"/>
  <c r="GY331" i="9"/>
  <c r="GX332" i="9"/>
  <c r="GW333" i="9"/>
  <c r="GJ334" i="9"/>
  <c r="GZ334" i="9" s="1"/>
  <c r="DF334" i="9"/>
  <c r="CB334" i="9" s="1"/>
  <c r="DH334" i="9" s="1"/>
  <c r="DJ326" i="9"/>
  <c r="GT326" i="9"/>
  <c r="GX326" i="9" s="1"/>
  <c r="GF327" i="9"/>
  <c r="GJ327" i="9" s="1"/>
  <c r="GV327" i="9"/>
  <c r="GZ327" i="9" s="1"/>
  <c r="GH328" i="9"/>
  <c r="GX328" i="9" s="1"/>
  <c r="DJ330" i="9"/>
  <c r="GT330" i="9"/>
  <c r="GX330" i="9" s="1"/>
  <c r="GF331" i="9"/>
  <c r="GJ331" i="9" s="1"/>
  <c r="GV331" i="9"/>
  <c r="GZ331" i="9" s="1"/>
  <c r="GH332" i="9"/>
  <c r="HD334" i="9"/>
  <c r="HH334" i="9" s="1"/>
  <c r="FP335" i="9"/>
  <c r="BH336" i="9"/>
  <c r="HD336" i="9"/>
  <c r="HH336" i="9" s="1"/>
  <c r="CP337" i="9"/>
  <c r="CR337" i="9" s="1"/>
  <c r="GG339" i="9"/>
  <c r="Q339" i="9"/>
  <c r="BA339" i="9"/>
  <c r="GW343" i="9"/>
  <c r="EK344" i="9"/>
  <c r="FQ344" i="9"/>
  <c r="EJ344" i="9"/>
  <c r="FP344" i="9"/>
  <c r="CP345" i="9"/>
  <c r="CR345" i="9" s="1"/>
  <c r="EJ351" i="9"/>
  <c r="BE319" i="9"/>
  <c r="BI320" i="9"/>
  <c r="CS320" i="9"/>
  <c r="GQ320" i="9"/>
  <c r="AW321" i="9"/>
  <c r="CW321" i="9"/>
  <c r="DG321" i="9" s="1"/>
  <c r="CC321" i="9" s="1"/>
  <c r="DI321" i="9" s="1"/>
  <c r="FA321" i="9"/>
  <c r="GS321" i="9"/>
  <c r="DK322" i="9"/>
  <c r="FQ322" i="9"/>
  <c r="Q323" i="9"/>
  <c r="BE323" i="9"/>
  <c r="GS323" i="9" s="1"/>
  <c r="GG323" i="9"/>
  <c r="GK323" i="9" s="1"/>
  <c r="BI324" i="9"/>
  <c r="CS324" i="9"/>
  <c r="GQ324" i="9"/>
  <c r="GY324" i="9" s="1"/>
  <c r="AW325" i="9"/>
  <c r="CW325" i="9"/>
  <c r="DG325" i="9" s="1"/>
  <c r="CC325" i="9" s="1"/>
  <c r="DI325" i="9" s="1"/>
  <c r="FA325" i="9"/>
  <c r="GS325" i="9"/>
  <c r="DK326" i="9"/>
  <c r="FQ326" i="9"/>
  <c r="Q327" i="9"/>
  <c r="BE327" i="9"/>
  <c r="BK327" i="9" s="1"/>
  <c r="AG327" i="9" s="1"/>
  <c r="GG327" i="9"/>
  <c r="GK327" i="9" s="1"/>
  <c r="BI328" i="9"/>
  <c r="CS328" i="9"/>
  <c r="GQ328" i="9"/>
  <c r="AW329" i="9"/>
  <c r="CW329" i="9"/>
  <c r="DG329" i="9" s="1"/>
  <c r="CC329" i="9" s="1"/>
  <c r="DI329" i="9" s="1"/>
  <c r="FA329" i="9"/>
  <c r="GS329" i="9"/>
  <c r="DK330" i="9"/>
  <c r="FQ330" i="9"/>
  <c r="Q331" i="9"/>
  <c r="BE331" i="9"/>
  <c r="GS331" i="9" s="1"/>
  <c r="GG331" i="9"/>
  <c r="GK331" i="9" s="1"/>
  <c r="BI332" i="9"/>
  <c r="CS332" i="9"/>
  <c r="GQ332" i="9"/>
  <c r="GY332" i="9" s="1"/>
  <c r="AW333" i="9"/>
  <c r="CW333" i="9"/>
  <c r="DG333" i="9" s="1"/>
  <c r="CC333" i="9" s="1"/>
  <c r="DI333" i="9" s="1"/>
  <c r="FA333" i="9"/>
  <c r="GS333" i="9"/>
  <c r="BA334" i="9"/>
  <c r="BK334" i="9" s="1"/>
  <c r="AG334" i="9" s="1"/>
  <c r="DA334" i="9"/>
  <c r="GS334" i="9" s="1"/>
  <c r="FO334" i="9"/>
  <c r="EK334" i="9" s="1"/>
  <c r="GH334" i="9"/>
  <c r="FQ335" i="9"/>
  <c r="GP336" i="9"/>
  <c r="GR337" i="9"/>
  <c r="CQ337" i="9"/>
  <c r="CS337" i="9" s="1"/>
  <c r="FQ337" i="9"/>
  <c r="EX338" i="9"/>
  <c r="EZ338" i="9" s="1"/>
  <c r="GS338" i="9"/>
  <c r="GN339" i="9"/>
  <c r="AV341" i="9"/>
  <c r="FP341" i="9"/>
  <c r="GN347" i="9"/>
  <c r="BD347" i="9"/>
  <c r="GN351" i="9"/>
  <c r="BD351" i="9"/>
  <c r="P318" i="9"/>
  <c r="GP319" i="9"/>
  <c r="GX319" i="9" s="1"/>
  <c r="AV320" i="9"/>
  <c r="EZ320" i="9"/>
  <c r="AZ321" i="9"/>
  <c r="P322" i="9"/>
  <c r="BD322" i="9"/>
  <c r="GR322" i="9" s="1"/>
  <c r="GP323" i="9"/>
  <c r="GX323" i="9" s="1"/>
  <c r="AV324" i="9"/>
  <c r="EZ324" i="9"/>
  <c r="AZ325" i="9"/>
  <c r="BJ325" i="9" s="1"/>
  <c r="AF325" i="9" s="1"/>
  <c r="P326" i="9"/>
  <c r="BD326" i="9"/>
  <c r="BJ326" i="9" s="1"/>
  <c r="AF326" i="9" s="1"/>
  <c r="CP326" i="9"/>
  <c r="CR326" i="9" s="1"/>
  <c r="HD326" i="9"/>
  <c r="HH326" i="9" s="1"/>
  <c r="AT327" i="9"/>
  <c r="DN327" i="9" s="1"/>
  <c r="DP327" i="9" s="1"/>
  <c r="HJ327" i="9" s="1"/>
  <c r="EX327" i="9"/>
  <c r="GP327" i="9"/>
  <c r="GX327" i="9" s="1"/>
  <c r="AV328" i="9"/>
  <c r="EZ328" i="9"/>
  <c r="AZ329" i="9"/>
  <c r="GJ329" i="9" s="1"/>
  <c r="P330" i="9"/>
  <c r="BD330" i="9"/>
  <c r="BJ330" i="9" s="1"/>
  <c r="AF330" i="9" s="1"/>
  <c r="CP330" i="9"/>
  <c r="HD330" i="9"/>
  <c r="HH330" i="9" s="1"/>
  <c r="AT331" i="9"/>
  <c r="DN331" i="9" s="1"/>
  <c r="DP331" i="9" s="1"/>
  <c r="HJ331" i="9" s="1"/>
  <c r="EX331" i="9"/>
  <c r="EZ331" i="9" s="1"/>
  <c r="GP331" i="9"/>
  <c r="AV332" i="9"/>
  <c r="EZ332" i="9"/>
  <c r="AZ333" i="9"/>
  <c r="BJ333" i="9" s="1"/>
  <c r="AF333" i="9" s="1"/>
  <c r="P334" i="9"/>
  <c r="CP334" i="9"/>
  <c r="CR334" i="9" s="1"/>
  <c r="CQ335" i="9"/>
  <c r="GQ336" i="9"/>
  <c r="GW337" i="9"/>
  <c r="DF337" i="9"/>
  <c r="CB337" i="9" s="1"/>
  <c r="DH337" i="9" s="1"/>
  <c r="GP337" i="9"/>
  <c r="DF338" i="9"/>
  <c r="CB338" i="9" s="1"/>
  <c r="DH338" i="9" s="1"/>
  <c r="FQ338" i="9"/>
  <c r="FA338" i="9"/>
  <c r="EY338" i="9"/>
  <c r="GO339" i="9"/>
  <c r="CQ339" i="9"/>
  <c r="CS339" i="9" s="1"/>
  <c r="DG340" i="9"/>
  <c r="CC340" i="9" s="1"/>
  <c r="DI340" i="9" s="1"/>
  <c r="BK341" i="9"/>
  <c r="AG341" i="9" s="1"/>
  <c r="GP341" i="9"/>
  <c r="EZ342" i="9"/>
  <c r="EX342" i="9"/>
  <c r="GV342" i="9"/>
  <c r="GZ342" i="9" s="1"/>
  <c r="FN343" i="9"/>
  <c r="EJ343" i="9" s="1"/>
  <c r="CR344" i="9"/>
  <c r="DF344" i="9"/>
  <c r="CB344" i="9" s="1"/>
  <c r="DH344" i="9" s="1"/>
  <c r="GP344" i="9"/>
  <c r="GP353" i="9"/>
  <c r="GT353" i="9"/>
  <c r="GX353" i="9" s="1"/>
  <c r="EJ366" i="9"/>
  <c r="FP366" i="9"/>
  <c r="EJ369" i="9"/>
  <c r="FP369" i="9"/>
  <c r="DK321" i="9"/>
  <c r="GU321" i="9"/>
  <c r="GY321" i="9" s="1"/>
  <c r="GG322" i="9"/>
  <c r="GK322" i="9" s="1"/>
  <c r="DK325" i="9"/>
  <c r="GU325" i="9"/>
  <c r="GY325" i="9" s="1"/>
  <c r="GG326" i="9"/>
  <c r="GK326" i="9" s="1"/>
  <c r="GW326" i="9"/>
  <c r="DK329" i="9"/>
  <c r="GU329" i="9"/>
  <c r="GY329" i="9" s="1"/>
  <c r="GG330" i="9"/>
  <c r="GK330" i="9" s="1"/>
  <c r="DK333" i="9"/>
  <c r="FQ333" i="9"/>
  <c r="GU333" i="9"/>
  <c r="GY333" i="9" s="1"/>
  <c r="DK334" i="9"/>
  <c r="CP335" i="9"/>
  <c r="CR335" i="9" s="1"/>
  <c r="FO335" i="9"/>
  <c r="EK335" i="9" s="1"/>
  <c r="AU336" i="9"/>
  <c r="AW336" i="9" s="1"/>
  <c r="EY336" i="9"/>
  <c r="FA336" i="9" s="1"/>
  <c r="BH337" i="9"/>
  <c r="HD337" i="9"/>
  <c r="HH337" i="9" s="1"/>
  <c r="P337" i="9"/>
  <c r="DG337" i="9"/>
  <c r="CC337" i="9" s="1"/>
  <c r="DI337" i="9" s="1"/>
  <c r="DJ337" i="9"/>
  <c r="GQ337" i="9"/>
  <c r="DG338" i="9"/>
  <c r="CC338" i="9" s="1"/>
  <c r="DI338" i="9" s="1"/>
  <c r="FN338" i="9"/>
  <c r="EJ338" i="9" s="1"/>
  <c r="GW338" i="9"/>
  <c r="HA338" i="9" s="1"/>
  <c r="CP341" i="9"/>
  <c r="CR341" i="9" s="1"/>
  <c r="FQ342" i="9"/>
  <c r="DP343" i="9"/>
  <c r="HJ343" i="9" s="1"/>
  <c r="FO343" i="9"/>
  <c r="EK343" i="9" s="1"/>
  <c r="DG344" i="9"/>
  <c r="CC344" i="9" s="1"/>
  <c r="DI344" i="9" s="1"/>
  <c r="GY344" i="9"/>
  <c r="EJ345" i="9"/>
  <c r="FP345" i="9"/>
  <c r="EK346" i="9"/>
  <c r="FQ346" i="9"/>
  <c r="GX351" i="9"/>
  <c r="P321" i="9"/>
  <c r="P325" i="9"/>
  <c r="EZ327" i="9"/>
  <c r="AZ328" i="9"/>
  <c r="BJ328" i="9" s="1"/>
  <c r="AF328" i="9" s="1"/>
  <c r="CZ328" i="9"/>
  <c r="DF328" i="9" s="1"/>
  <c r="CB328" i="9" s="1"/>
  <c r="DH328" i="9" s="1"/>
  <c r="P329" i="9"/>
  <c r="BD329" i="9"/>
  <c r="AV331" i="9"/>
  <c r="AZ332" i="9"/>
  <c r="BJ332" i="9" s="1"/>
  <c r="AF332" i="9" s="1"/>
  <c r="CZ332" i="9"/>
  <c r="DF332" i="9" s="1"/>
  <c r="CB332" i="9" s="1"/>
  <c r="DH332" i="9" s="1"/>
  <c r="P333" i="9"/>
  <c r="BD333" i="9"/>
  <c r="GF335" i="9"/>
  <c r="AZ335" i="9"/>
  <c r="BJ335" i="9" s="1"/>
  <c r="AF335" i="9" s="1"/>
  <c r="AT336" i="9"/>
  <c r="AV336" i="9" s="1"/>
  <c r="BI337" i="9"/>
  <c r="HE337" i="9"/>
  <c r="HI337" i="9" s="1"/>
  <c r="DK337" i="9"/>
  <c r="GT337" i="9"/>
  <c r="GX337" i="9" s="1"/>
  <c r="FO338" i="9"/>
  <c r="EK338" i="9" s="1"/>
  <c r="GF338" i="9"/>
  <c r="GJ338" i="9" s="1"/>
  <c r="GN340" i="9"/>
  <c r="BD340" i="9"/>
  <c r="BJ340" i="9" s="1"/>
  <c r="AF340" i="9" s="1"/>
  <c r="GK341" i="9"/>
  <c r="GT341" i="9"/>
  <c r="GX341" i="9" s="1"/>
  <c r="DJ342" i="9"/>
  <c r="AT342" i="9"/>
  <c r="AV342" i="9" s="1"/>
  <c r="FN342" i="9"/>
  <c r="EJ342" i="9" s="1"/>
  <c r="DO343" i="9"/>
  <c r="DQ343" i="9" s="1"/>
  <c r="HK343" i="9" s="1"/>
  <c r="GK344" i="9"/>
  <c r="EK345" i="9"/>
  <c r="FQ345" i="9"/>
  <c r="FA347" i="9"/>
  <c r="EY347" i="9"/>
  <c r="DO348" i="9"/>
  <c r="DQ348" i="9" s="1"/>
  <c r="HK348" i="9" s="1"/>
  <c r="GZ349" i="9"/>
  <c r="BM354" i="9"/>
  <c r="DM354" i="9"/>
  <c r="GW358" i="9"/>
  <c r="DK320" i="9"/>
  <c r="Q321" i="9"/>
  <c r="CQ321" i="9"/>
  <c r="HE321" i="9"/>
  <c r="HI321" i="9" s="1"/>
  <c r="AU322" i="9"/>
  <c r="AW322" i="9" s="1"/>
  <c r="EY322" i="9"/>
  <c r="FA322" i="9" s="1"/>
  <c r="DK324" i="9"/>
  <c r="Q325" i="9"/>
  <c r="CQ325" i="9"/>
  <c r="HE325" i="9"/>
  <c r="HI325" i="9" s="1"/>
  <c r="AU326" i="9"/>
  <c r="AW326" i="9" s="1"/>
  <c r="EY326" i="9"/>
  <c r="FA326" i="9" s="1"/>
  <c r="DK328" i="9"/>
  <c r="Q329" i="9"/>
  <c r="CQ329" i="9"/>
  <c r="HE329" i="9"/>
  <c r="HI329" i="9" s="1"/>
  <c r="AU330" i="9"/>
  <c r="AW330" i="9" s="1"/>
  <c r="EY330" i="9"/>
  <c r="FA330" i="9" s="1"/>
  <c r="DK332" i="9"/>
  <c r="Q333" i="9"/>
  <c r="CQ333" i="9"/>
  <c r="CS333" i="9" s="1"/>
  <c r="HE333" i="9"/>
  <c r="HI333" i="9" s="1"/>
  <c r="GG335" i="9"/>
  <c r="Q335" i="9"/>
  <c r="BA335" i="9"/>
  <c r="CR336" i="9"/>
  <c r="BJ337" i="9"/>
  <c r="AF337" i="9" s="1"/>
  <c r="GY337" i="9"/>
  <c r="GW340" i="9"/>
  <c r="GS340" i="9"/>
  <c r="GR341" i="9"/>
  <c r="GF343" i="9"/>
  <c r="P343" i="9"/>
  <c r="AZ343" i="9"/>
  <c r="BJ343" i="9" s="1"/>
  <c r="AF343" i="9" s="1"/>
  <c r="GH343" i="9"/>
  <c r="GX343" i="9" s="1"/>
  <c r="GN344" i="9"/>
  <c r="BD344" i="9"/>
  <c r="BJ344" i="9" s="1"/>
  <c r="AF344" i="9" s="1"/>
  <c r="AV345" i="9"/>
  <c r="AT345" i="9"/>
  <c r="DJ345" i="9"/>
  <c r="DA347" i="9"/>
  <c r="DG347" i="9" s="1"/>
  <c r="CC347" i="9" s="1"/>
  <c r="DI347" i="9" s="1"/>
  <c r="GO347" i="9"/>
  <c r="FP347" i="9"/>
  <c r="EJ347" i="9"/>
  <c r="CP350" i="9"/>
  <c r="CR350" i="9" s="1"/>
  <c r="GH350" i="9"/>
  <c r="GX350" i="9" s="1"/>
  <c r="AZ354" i="9"/>
  <c r="BJ354" i="9" s="1"/>
  <c r="AF354" i="9" s="1"/>
  <c r="P354" i="9"/>
  <c r="GF354" i="9"/>
  <c r="GJ354" i="9" s="1"/>
  <c r="P328" i="9"/>
  <c r="AT329" i="9"/>
  <c r="AV329" i="9" s="1"/>
  <c r="P332" i="9"/>
  <c r="AT333" i="9"/>
  <c r="AV333" i="9" s="1"/>
  <c r="FP334" i="9"/>
  <c r="GI334" i="9"/>
  <c r="GY334" i="9" s="1"/>
  <c r="GN335" i="9"/>
  <c r="GN336" i="9"/>
  <c r="BD336" i="9"/>
  <c r="BJ336" i="9" s="1"/>
  <c r="AF336" i="9" s="1"/>
  <c r="GI336" i="9"/>
  <c r="BK337" i="9"/>
  <c r="AG337" i="9" s="1"/>
  <c r="DJ338" i="9"/>
  <c r="AT338" i="9"/>
  <c r="AV338" i="9" s="1"/>
  <c r="BK338" i="9"/>
  <c r="AG338" i="9" s="1"/>
  <c r="DN339" i="9"/>
  <c r="DP339" i="9" s="1"/>
  <c r="HJ339" i="9" s="1"/>
  <c r="FP339" i="9"/>
  <c r="GS341" i="9"/>
  <c r="GW341" i="9"/>
  <c r="DN341" i="9"/>
  <c r="DP341" i="9" s="1"/>
  <c r="HJ341" i="9" s="1"/>
  <c r="GX342" i="9"/>
  <c r="GW344" i="9"/>
  <c r="GP345" i="9"/>
  <c r="GT345" i="9"/>
  <c r="GX345" i="9" s="1"/>
  <c r="GH349" i="9"/>
  <c r="GT349" i="9"/>
  <c r="GG357" i="9"/>
  <c r="GK357" i="9" s="1"/>
  <c r="Q357" i="9"/>
  <c r="BA357" i="9"/>
  <c r="Q320" i="9"/>
  <c r="BE320" i="9"/>
  <c r="BK320" i="9" s="1"/>
  <c r="AG320" i="9" s="1"/>
  <c r="Q324" i="9"/>
  <c r="BE324" i="9"/>
  <c r="GS324" i="9" s="1"/>
  <c r="Q328" i="9"/>
  <c r="BE328" i="9"/>
  <c r="Q332" i="9"/>
  <c r="BE332" i="9"/>
  <c r="GS332" i="9" s="1"/>
  <c r="AW334" i="9"/>
  <c r="FQ334" i="9"/>
  <c r="EY334" i="9"/>
  <c r="FA334" i="9" s="1"/>
  <c r="GO335" i="9"/>
  <c r="BD335" i="9"/>
  <c r="DN335" i="9"/>
  <c r="DP335" i="9" s="1"/>
  <c r="HJ335" i="9" s="1"/>
  <c r="GO336" i="9"/>
  <c r="BE336" i="9"/>
  <c r="Q336" i="9"/>
  <c r="DK338" i="9"/>
  <c r="AU338" i="9"/>
  <c r="AW338" i="9" s="1"/>
  <c r="DL338" i="9"/>
  <c r="GF339" i="9"/>
  <c r="P339" i="9"/>
  <c r="AZ339" i="9"/>
  <c r="BJ339" i="9" s="1"/>
  <c r="AF339" i="9" s="1"/>
  <c r="FQ339" i="9"/>
  <c r="FO340" i="9"/>
  <c r="BH341" i="9"/>
  <c r="BJ341" i="9" s="1"/>
  <c r="AF341" i="9" s="1"/>
  <c r="HD341" i="9"/>
  <c r="HH341" i="9" s="1"/>
  <c r="P341" i="9"/>
  <c r="FO341" i="9"/>
  <c r="BK342" i="9"/>
  <c r="AG342" i="9" s="1"/>
  <c r="DF342" i="9"/>
  <c r="CB342" i="9" s="1"/>
  <c r="DH342" i="9" s="1"/>
  <c r="GY342" i="9"/>
  <c r="GN343" i="9"/>
  <c r="GH344" i="9"/>
  <c r="GJ345" i="9"/>
  <c r="AT347" i="9"/>
  <c r="AV347" i="9" s="1"/>
  <c r="GH347" i="9"/>
  <c r="GX347" i="9" s="1"/>
  <c r="EK349" i="9"/>
  <c r="FQ349" i="9"/>
  <c r="FN355" i="9"/>
  <c r="GK360" i="9"/>
  <c r="HA360" i="9" s="1"/>
  <c r="DK341" i="9"/>
  <c r="GU341" i="9"/>
  <c r="GY341" i="9" s="1"/>
  <c r="GG342" i="9"/>
  <c r="GK342" i="9" s="1"/>
  <c r="GW342" i="9"/>
  <c r="HA342" i="9" s="1"/>
  <c r="GI343" i="9"/>
  <c r="GY343" i="9" s="1"/>
  <c r="CQ345" i="9"/>
  <c r="CS345" i="9" s="1"/>
  <c r="DK346" i="9"/>
  <c r="GQ346" i="9"/>
  <c r="GI348" i="9"/>
  <c r="GY348" i="9" s="1"/>
  <c r="GI349" i="9"/>
  <c r="DJ350" i="9"/>
  <c r="AV350" i="9"/>
  <c r="CR352" i="9"/>
  <c r="CP352" i="9"/>
  <c r="DF352" i="9"/>
  <c r="CB352" i="9" s="1"/>
  <c r="DH352" i="9" s="1"/>
  <c r="GH352" i="9"/>
  <c r="AV353" i="9"/>
  <c r="AT353" i="9"/>
  <c r="BJ353" i="9"/>
  <c r="AF353" i="9" s="1"/>
  <c r="DJ353" i="9"/>
  <c r="GY355" i="9"/>
  <c r="FQ356" i="9"/>
  <c r="EY356" i="9"/>
  <c r="FA356" i="9" s="1"/>
  <c r="DJ336" i="9"/>
  <c r="GT336" i="9"/>
  <c r="GF337" i="9"/>
  <c r="GJ337" i="9" s="1"/>
  <c r="DJ340" i="9"/>
  <c r="GT340" i="9"/>
  <c r="GX340" i="9" s="1"/>
  <c r="GF341" i="9"/>
  <c r="GJ341" i="9" s="1"/>
  <c r="DJ344" i="9"/>
  <c r="GT344" i="9"/>
  <c r="GX344" i="9" s="1"/>
  <c r="DF345" i="9"/>
  <c r="CB345" i="9" s="1"/>
  <c r="DH345" i="9" s="1"/>
  <c r="DK345" i="9"/>
  <c r="GR345" i="9"/>
  <c r="HD345" i="9"/>
  <c r="HH345" i="9" s="1"/>
  <c r="GR346" i="9"/>
  <c r="HD347" i="9"/>
  <c r="HH347" i="9" s="1"/>
  <c r="FO347" i="9"/>
  <c r="EK347" i="9" s="1"/>
  <c r="GG348" i="9"/>
  <c r="GK348" i="9" s="1"/>
  <c r="Q348" i="9"/>
  <c r="BA348" i="9"/>
  <c r="P350" i="9"/>
  <c r="AT350" i="9"/>
  <c r="GN352" i="9"/>
  <c r="BD352" i="9"/>
  <c r="BJ352" i="9" s="1"/>
  <c r="AF352" i="9" s="1"/>
  <c r="P352" i="9"/>
  <c r="FP352" i="9"/>
  <c r="BK353" i="9"/>
  <c r="AG353" i="9" s="1"/>
  <c r="GR353" i="9"/>
  <c r="DO355" i="9"/>
  <c r="DQ355" i="9" s="1"/>
  <c r="HK355" i="9" s="1"/>
  <c r="FN357" i="9"/>
  <c r="BM358" i="9"/>
  <c r="DM358" i="9"/>
  <c r="GG359" i="9"/>
  <c r="GK359" i="9" s="1"/>
  <c r="Q359" i="9"/>
  <c r="GQ334" i="9"/>
  <c r="AW335" i="9"/>
  <c r="FA335" i="9"/>
  <c r="BA336" i="9"/>
  <c r="DK336" i="9"/>
  <c r="FQ336" i="9"/>
  <c r="GU336" i="9"/>
  <c r="GY336" i="9" s="1"/>
  <c r="Q337" i="9"/>
  <c r="BE337" i="9"/>
  <c r="GS337" i="9" s="1"/>
  <c r="GQ338" i="9"/>
  <c r="GY338" i="9" s="1"/>
  <c r="AW339" i="9"/>
  <c r="FA339" i="9"/>
  <c r="BA340" i="9"/>
  <c r="GK340" i="9" s="1"/>
  <c r="DK340" i="9"/>
  <c r="GU340" i="9"/>
  <c r="GY340" i="9" s="1"/>
  <c r="Q341" i="9"/>
  <c r="BE341" i="9"/>
  <c r="CQ341" i="9"/>
  <c r="CS341" i="9" s="1"/>
  <c r="HE341" i="9"/>
  <c r="HI341" i="9" s="1"/>
  <c r="AU342" i="9"/>
  <c r="DO342" i="9" s="1"/>
  <c r="DQ342" i="9" s="1"/>
  <c r="HK342" i="9" s="1"/>
  <c r="EY342" i="9"/>
  <c r="GQ342" i="9"/>
  <c r="AW343" i="9"/>
  <c r="FA343" i="9"/>
  <c r="BA344" i="9"/>
  <c r="DK344" i="9"/>
  <c r="GG345" i="9"/>
  <c r="GK345" i="9" s="1"/>
  <c r="Q345" i="9"/>
  <c r="AZ345" i="9"/>
  <c r="BJ345" i="9" s="1"/>
  <c r="AF345" i="9" s="1"/>
  <c r="P346" i="9"/>
  <c r="DJ346" i="9"/>
  <c r="AV346" i="9"/>
  <c r="DG346" i="9"/>
  <c r="CC346" i="9" s="1"/>
  <c r="DI346" i="9" s="1"/>
  <c r="CQ346" i="9"/>
  <c r="CS346" i="9" s="1"/>
  <c r="GS346" i="9"/>
  <c r="CP347" i="9"/>
  <c r="CR347" i="9" s="1"/>
  <c r="GN348" i="9"/>
  <c r="BD348" i="9"/>
  <c r="P348" i="9"/>
  <c r="GO349" i="9"/>
  <c r="BE349" i="9"/>
  <c r="BK349" i="9" s="1"/>
  <c r="AG349" i="9" s="1"/>
  <c r="CP349" i="9"/>
  <c r="CR349" i="9" s="1"/>
  <c r="HD349" i="9"/>
  <c r="HH349" i="9" s="1"/>
  <c r="BJ350" i="9"/>
  <c r="AF350" i="9" s="1"/>
  <c r="BK350" i="9"/>
  <c r="AG350" i="9" s="1"/>
  <c r="GF350" i="9"/>
  <c r="GJ350" i="9" s="1"/>
  <c r="GW352" i="9"/>
  <c r="CR353" i="9"/>
  <c r="EZ353" i="9"/>
  <c r="EX353" i="9"/>
  <c r="FN353" i="9"/>
  <c r="EZ354" i="9"/>
  <c r="GF355" i="9"/>
  <c r="P355" i="9"/>
  <c r="AZ355" i="9"/>
  <c r="BK356" i="9"/>
  <c r="AG356" i="9" s="1"/>
  <c r="FQ357" i="9"/>
  <c r="EK357" i="9"/>
  <c r="GX357" i="9"/>
  <c r="DJ360" i="9"/>
  <c r="AT360" i="9"/>
  <c r="AV360" i="9" s="1"/>
  <c r="P336" i="9"/>
  <c r="CP336" i="9"/>
  <c r="AT337" i="9"/>
  <c r="AV337" i="9" s="1"/>
  <c r="EX337" i="9"/>
  <c r="EZ337" i="9" s="1"/>
  <c r="P340" i="9"/>
  <c r="CP340" i="9"/>
  <c r="CR340" i="9" s="1"/>
  <c r="HD340" i="9"/>
  <c r="HH340" i="9" s="1"/>
  <c r="AT341" i="9"/>
  <c r="EX341" i="9"/>
  <c r="EZ341" i="9" s="1"/>
  <c r="P344" i="9"/>
  <c r="CP344" i="9"/>
  <c r="HD344" i="9"/>
  <c r="HH344" i="9" s="1"/>
  <c r="Q346" i="9"/>
  <c r="AW346" i="9"/>
  <c r="AU346" i="9"/>
  <c r="HE346" i="9"/>
  <c r="HI346" i="9" s="1"/>
  <c r="GO348" i="9"/>
  <c r="BE348" i="9"/>
  <c r="GP348" i="9"/>
  <c r="DF349" i="9"/>
  <c r="CB349" i="9" s="1"/>
  <c r="DH349" i="9" s="1"/>
  <c r="DG349" i="9"/>
  <c r="CC349" i="9" s="1"/>
  <c r="DI349" i="9" s="1"/>
  <c r="EZ349" i="9"/>
  <c r="EX349" i="9"/>
  <c r="GP349" i="9"/>
  <c r="BH352" i="9"/>
  <c r="HD352" i="9"/>
  <c r="HH352" i="9" s="1"/>
  <c r="GP352" i="9"/>
  <c r="CS353" i="9"/>
  <c r="CP353" i="9"/>
  <c r="FO353" i="9"/>
  <c r="GV353" i="9"/>
  <c r="FQ354" i="9"/>
  <c r="EX354" i="9"/>
  <c r="BL356" i="9"/>
  <c r="GK358" i="9"/>
  <c r="FO359" i="9"/>
  <c r="GJ362" i="9"/>
  <c r="CQ336" i="9"/>
  <c r="CS336" i="9" s="1"/>
  <c r="HE336" i="9"/>
  <c r="HI336" i="9" s="1"/>
  <c r="Q340" i="9"/>
  <c r="BE340" i="9"/>
  <c r="CQ340" i="9"/>
  <c r="CS340" i="9" s="1"/>
  <c r="HE340" i="9"/>
  <c r="HI340" i="9" s="1"/>
  <c r="AU341" i="9"/>
  <c r="AW341" i="9" s="1"/>
  <c r="EY341" i="9"/>
  <c r="FA341" i="9" s="1"/>
  <c r="AW342" i="9"/>
  <c r="FA342" i="9"/>
  <c r="BA343" i="9"/>
  <c r="GK343" i="9" s="1"/>
  <c r="Q344" i="9"/>
  <c r="BE344" i="9"/>
  <c r="GS344" i="9" s="1"/>
  <c r="HE344" i="9"/>
  <c r="HI344" i="9" s="1"/>
  <c r="GO345" i="9"/>
  <c r="BE345" i="9"/>
  <c r="BK345" i="9" s="1"/>
  <c r="AG345" i="9" s="1"/>
  <c r="GI345" i="9"/>
  <c r="GU345" i="9"/>
  <c r="GY345" i="9" s="1"/>
  <c r="BJ346" i="9"/>
  <c r="AF346" i="9" s="1"/>
  <c r="BK346" i="9"/>
  <c r="AG346" i="9" s="1"/>
  <c r="GF346" i="9"/>
  <c r="GJ346" i="9" s="1"/>
  <c r="GU346" i="9"/>
  <c r="GY346" i="9" s="1"/>
  <c r="Q347" i="9"/>
  <c r="DK347" i="9"/>
  <c r="AW347" i="9"/>
  <c r="BH348" i="9"/>
  <c r="BJ348" i="9" s="1"/>
  <c r="AF348" i="9" s="1"/>
  <c r="HD348" i="9"/>
  <c r="HH348" i="9" s="1"/>
  <c r="HE348" i="9"/>
  <c r="HI348" i="9" s="1"/>
  <c r="DE348" i="9"/>
  <c r="DG348" i="9" s="1"/>
  <c r="CC348" i="9" s="1"/>
  <c r="DI348" i="9" s="1"/>
  <c r="FN349" i="9"/>
  <c r="GQ349" i="9"/>
  <c r="EZ350" i="9"/>
  <c r="AT351" i="9"/>
  <c r="AV351" i="9" s="1"/>
  <c r="DJ352" i="9"/>
  <c r="GY352" i="9"/>
  <c r="DF353" i="9"/>
  <c r="CB353" i="9" s="1"/>
  <c r="DH353" i="9" s="1"/>
  <c r="DG353" i="9"/>
  <c r="CC353" i="9" s="1"/>
  <c r="DI353" i="9" s="1"/>
  <c r="FN354" i="9"/>
  <c r="EJ354" i="9" s="1"/>
  <c r="FO354" i="9"/>
  <c r="EK354" i="9" s="1"/>
  <c r="GN354" i="9"/>
  <c r="GN355" i="9"/>
  <c r="BD355" i="9"/>
  <c r="FQ355" i="9"/>
  <c r="Q356" i="9"/>
  <c r="GY359" i="9"/>
  <c r="BK362" i="9"/>
  <c r="AG362" i="9" s="1"/>
  <c r="BD339" i="9"/>
  <c r="BD343" i="9"/>
  <c r="GV345" i="9"/>
  <c r="FP346" i="9"/>
  <c r="GK346" i="9"/>
  <c r="GV346" i="9"/>
  <c r="GZ346" i="9" s="1"/>
  <c r="GF347" i="9"/>
  <c r="GJ347" i="9" s="1"/>
  <c r="P347" i="9"/>
  <c r="AZ347" i="9"/>
  <c r="BJ347" i="9" s="1"/>
  <c r="AF347" i="9" s="1"/>
  <c r="CP348" i="9"/>
  <c r="CR348" i="9" s="1"/>
  <c r="AT349" i="9"/>
  <c r="AV349" i="9" s="1"/>
  <c r="GR349" i="9"/>
  <c r="GY350" i="9"/>
  <c r="GF351" i="9"/>
  <c r="P351" i="9"/>
  <c r="AZ351" i="9"/>
  <c r="BJ351" i="9" s="1"/>
  <c r="AF351" i="9" s="1"/>
  <c r="GW351" i="9"/>
  <c r="AT352" i="9"/>
  <c r="AV352" i="9" s="1"/>
  <c r="EX352" i="9"/>
  <c r="EZ352" i="9" s="1"/>
  <c r="GS353" i="9"/>
  <c r="GW353" i="9"/>
  <c r="DJ354" i="9"/>
  <c r="BM360" i="9"/>
  <c r="GI360" i="9"/>
  <c r="GG361" i="9"/>
  <c r="GK361" i="9" s="1"/>
  <c r="Q361" i="9"/>
  <c r="BA361" i="9"/>
  <c r="GX372" i="9"/>
  <c r="BE335" i="9"/>
  <c r="BE339" i="9"/>
  <c r="Q343" i="9"/>
  <c r="BE343" i="9"/>
  <c r="GS343" i="9" s="1"/>
  <c r="DE343" i="9"/>
  <c r="DG343" i="9" s="1"/>
  <c r="CC343" i="9" s="1"/>
  <c r="DI343" i="9" s="1"/>
  <c r="AU344" i="9"/>
  <c r="AW344" i="9" s="1"/>
  <c r="HE345" i="9"/>
  <c r="HI345" i="9" s="1"/>
  <c r="EZ345" i="9"/>
  <c r="EX345" i="9"/>
  <c r="EY346" i="9"/>
  <c r="FA346" i="9" s="1"/>
  <c r="EX346" i="9"/>
  <c r="EZ346" i="9" s="1"/>
  <c r="GW346" i="9"/>
  <c r="BK347" i="9"/>
  <c r="AG347" i="9" s="1"/>
  <c r="AT348" i="9"/>
  <c r="AV348" i="9" s="1"/>
  <c r="DF348" i="9"/>
  <c r="CB348" i="9" s="1"/>
  <c r="DH348" i="9" s="1"/>
  <c r="GH348" i="9"/>
  <c r="GX348" i="9" s="1"/>
  <c r="P349" i="9"/>
  <c r="BJ349" i="9"/>
  <c r="AF349" i="9" s="1"/>
  <c r="FN350" i="9"/>
  <c r="EJ350" i="9" s="1"/>
  <c r="FQ350" i="9"/>
  <c r="EK350" i="9"/>
  <c r="GN350" i="9"/>
  <c r="GK351" i="9"/>
  <c r="FQ351" i="9"/>
  <c r="FQ352" i="9"/>
  <c r="GT352" i="9"/>
  <c r="GJ353" i="9"/>
  <c r="HD353" i="9"/>
  <c r="HH353" i="9" s="1"/>
  <c r="AT354" i="9"/>
  <c r="AV354" i="9" s="1"/>
  <c r="CP355" i="9"/>
  <c r="CR355" i="9" s="1"/>
  <c r="DN357" i="9"/>
  <c r="DP357" i="9" s="1"/>
  <c r="HJ357" i="9" s="1"/>
  <c r="DG360" i="9"/>
  <c r="CC360" i="9" s="1"/>
  <c r="DI360" i="9" s="1"/>
  <c r="EK361" i="9"/>
  <c r="FQ361" i="9"/>
  <c r="HD362" i="9"/>
  <c r="HH362" i="9" s="1"/>
  <c r="DD362" i="9"/>
  <c r="DK349" i="9"/>
  <c r="GU349" i="9"/>
  <c r="Q350" i="9"/>
  <c r="CQ350" i="9"/>
  <c r="GG350" i="9"/>
  <c r="GK350" i="9" s="1"/>
  <c r="GW350" i="9"/>
  <c r="HA350" i="9" s="1"/>
  <c r="HE350" i="9"/>
  <c r="HI350" i="9" s="1"/>
  <c r="AU351" i="9"/>
  <c r="DO351" i="9" s="1"/>
  <c r="DQ351" i="9" s="1"/>
  <c r="HK351" i="9" s="1"/>
  <c r="EY351" i="9"/>
  <c r="GI351" i="9"/>
  <c r="GY351" i="9" s="1"/>
  <c r="DK353" i="9"/>
  <c r="GU353" i="9"/>
  <c r="GY353" i="9" s="1"/>
  <c r="GG354" i="9"/>
  <c r="GK354" i="9" s="1"/>
  <c r="GW354" i="9"/>
  <c r="HA354" i="9" s="1"/>
  <c r="HE354" i="9"/>
  <c r="HI354" i="9" s="1"/>
  <c r="GI355" i="9"/>
  <c r="CR356" i="9"/>
  <c r="GV357" i="9"/>
  <c r="GI358" i="9"/>
  <c r="GR359" i="9"/>
  <c r="GV359" i="9"/>
  <c r="GP359" i="9"/>
  <c r="Q360" i="9"/>
  <c r="DK360" i="9"/>
  <c r="AU360" i="9"/>
  <c r="AW360" i="9" s="1"/>
  <c r="GJ360" i="9"/>
  <c r="GV360" i="9"/>
  <c r="HE362" i="9"/>
  <c r="HI362" i="9" s="1"/>
  <c r="DE362" i="9"/>
  <c r="P364" i="9"/>
  <c r="DJ364" i="9"/>
  <c r="AT364" i="9"/>
  <c r="AV364" i="9" s="1"/>
  <c r="FO364" i="9"/>
  <c r="EK364" i="9" s="1"/>
  <c r="GR364" i="9"/>
  <c r="AV365" i="9"/>
  <c r="GN365" i="9"/>
  <c r="CZ365" i="9"/>
  <c r="GP366" i="9"/>
  <c r="GT366" i="9"/>
  <c r="GX366" i="9" s="1"/>
  <c r="FQ368" i="9"/>
  <c r="GI368" i="9"/>
  <c r="GU368" i="9"/>
  <c r="EY369" i="9"/>
  <c r="FA369" i="9"/>
  <c r="FQ369" i="9"/>
  <c r="EJ373" i="9"/>
  <c r="FP373" i="9"/>
  <c r="FQ374" i="9"/>
  <c r="EY374" i="9"/>
  <c r="FA374" i="9" s="1"/>
  <c r="FO374" i="9"/>
  <c r="EK374" i="9" s="1"/>
  <c r="GY381" i="9"/>
  <c r="FP382" i="9"/>
  <c r="EJ382" i="9"/>
  <c r="HK389" i="9"/>
  <c r="DQ389" i="9"/>
  <c r="DO389" i="9"/>
  <c r="BA396" i="9"/>
  <c r="BK396" i="9" s="1"/>
  <c r="AG396" i="9" s="1"/>
  <c r="GG396" i="9"/>
  <c r="GK396" i="9" s="1"/>
  <c r="Q396" i="9"/>
  <c r="CS356" i="9"/>
  <c r="GW357" i="9"/>
  <c r="AU358" i="9"/>
  <c r="DK358" i="9"/>
  <c r="AW358" i="9"/>
  <c r="HD358" i="9"/>
  <c r="HH358" i="9" s="1"/>
  <c r="DD358" i="9"/>
  <c r="GW359" i="9"/>
  <c r="CR359" i="9"/>
  <c r="CP359" i="9"/>
  <c r="BJ360" i="9"/>
  <c r="AF360" i="9" s="1"/>
  <c r="GO361" i="9"/>
  <c r="DF362" i="9"/>
  <c r="CB362" i="9" s="1"/>
  <c r="DH362" i="9" s="1"/>
  <c r="CR363" i="9"/>
  <c r="CP363" i="9"/>
  <c r="DO364" i="9"/>
  <c r="DQ364" i="9" s="1"/>
  <c r="HK364" i="9" s="1"/>
  <c r="EX365" i="9"/>
  <c r="EZ365" i="9"/>
  <c r="FP368" i="9"/>
  <c r="EJ368" i="9"/>
  <c r="GN372" i="9"/>
  <c r="BD372" i="9"/>
  <c r="EX375" i="9"/>
  <c r="EZ375" i="9" s="1"/>
  <c r="Q349" i="9"/>
  <c r="CQ349" i="9"/>
  <c r="CS349" i="9" s="1"/>
  <c r="HE349" i="9"/>
  <c r="HI349" i="9" s="1"/>
  <c r="AU350" i="9"/>
  <c r="DO350" i="9" s="1"/>
  <c r="DQ350" i="9" s="1"/>
  <c r="CS350" i="9"/>
  <c r="EY350" i="9"/>
  <c r="FA350" i="9" s="1"/>
  <c r="GQ350" i="9"/>
  <c r="AW351" i="9"/>
  <c r="FA351" i="9"/>
  <c r="BA352" i="9"/>
  <c r="BK352" i="9" s="1"/>
  <c r="AG352" i="9" s="1"/>
  <c r="Q353" i="9"/>
  <c r="BE353" i="9"/>
  <c r="CQ353" i="9"/>
  <c r="HE353" i="9"/>
  <c r="HI353" i="9" s="1"/>
  <c r="AU354" i="9"/>
  <c r="DO354" i="9" s="1"/>
  <c r="DQ354" i="9" s="1"/>
  <c r="HK354" i="9" s="1"/>
  <c r="EY354" i="9"/>
  <c r="FA354" i="9" s="1"/>
  <c r="GQ354" i="9"/>
  <c r="GY354" i="9" s="1"/>
  <c r="GO355" i="9"/>
  <c r="AW355" i="9"/>
  <c r="FA355" i="9"/>
  <c r="GH356" i="9"/>
  <c r="GN356" i="9"/>
  <c r="HD357" i="9"/>
  <c r="HH357" i="9" s="1"/>
  <c r="BH357" i="9"/>
  <c r="BH359" i="9"/>
  <c r="HD359" i="9"/>
  <c r="HH359" i="9" s="1"/>
  <c r="CQ359" i="9"/>
  <c r="CS359" i="9" s="1"/>
  <c r="FN359" i="9"/>
  <c r="GQ359" i="9"/>
  <c r="CS360" i="9"/>
  <c r="CP361" i="9"/>
  <c r="CR361" i="9" s="1"/>
  <c r="GI362" i="9"/>
  <c r="CS362" i="9"/>
  <c r="DG362" i="9"/>
  <c r="CC362" i="9" s="1"/>
  <c r="DI362" i="9" s="1"/>
  <c r="GJ363" i="9"/>
  <c r="BJ364" i="9"/>
  <c r="AF364" i="9" s="1"/>
  <c r="DG364" i="9"/>
  <c r="CC364" i="9" s="1"/>
  <c r="DI364" i="9" s="1"/>
  <c r="P365" i="9"/>
  <c r="AZ365" i="9"/>
  <c r="BJ365" i="9" s="1"/>
  <c r="AF365" i="9" s="1"/>
  <c r="FN365" i="9"/>
  <c r="EJ365" i="9" s="1"/>
  <c r="BK368" i="9"/>
  <c r="AG368" i="9" s="1"/>
  <c r="GP369" i="9"/>
  <c r="GT369" i="9"/>
  <c r="FQ372" i="9"/>
  <c r="EK372" i="9"/>
  <c r="DJ347" i="9"/>
  <c r="DJ351" i="9"/>
  <c r="HD355" i="9"/>
  <c r="HH355" i="9" s="1"/>
  <c r="DJ355" i="9"/>
  <c r="GI356" i="9"/>
  <c r="GO356" i="9"/>
  <c r="BI357" i="9"/>
  <c r="CR358" i="9"/>
  <c r="HE359" i="9"/>
  <c r="HI359" i="9" s="1"/>
  <c r="DF359" i="9"/>
  <c r="CB359" i="9" s="1"/>
  <c r="DH359" i="9" s="1"/>
  <c r="GT359" i="9"/>
  <c r="GX359" i="9" s="1"/>
  <c r="DF360" i="9"/>
  <c r="CB360" i="9" s="1"/>
  <c r="DH360" i="9" s="1"/>
  <c r="HE361" i="9"/>
  <c r="HI361" i="9" s="1"/>
  <c r="CQ361" i="9"/>
  <c r="CS361" i="9" s="1"/>
  <c r="FN361" i="9"/>
  <c r="GN362" i="9"/>
  <c r="BD362" i="9"/>
  <c r="BJ362" i="9" s="1"/>
  <c r="AF362" i="9" s="1"/>
  <c r="P362" i="9"/>
  <c r="DF363" i="9"/>
  <c r="CB363" i="9" s="1"/>
  <c r="DH363" i="9" s="1"/>
  <c r="DJ363" i="9"/>
  <c r="EZ363" i="9"/>
  <c r="FN363" i="9"/>
  <c r="BK364" i="9"/>
  <c r="AG364" i="9" s="1"/>
  <c r="FP364" i="9"/>
  <c r="EX364" i="9"/>
  <c r="EZ364" i="9" s="1"/>
  <c r="DO369" i="9"/>
  <c r="DQ369" i="9"/>
  <c r="HK369" i="9"/>
  <c r="CR370" i="9"/>
  <c r="CP370" i="9"/>
  <c r="DJ370" i="9"/>
  <c r="GY371" i="9"/>
  <c r="BA351" i="9"/>
  <c r="BK351" i="9" s="1"/>
  <c r="AG351" i="9" s="1"/>
  <c r="DA351" i="9"/>
  <c r="DG351" i="9" s="1"/>
  <c r="CC351" i="9" s="1"/>
  <c r="DI351" i="9" s="1"/>
  <c r="Q352" i="9"/>
  <c r="BE352" i="9"/>
  <c r="GS352" i="9" s="1"/>
  <c r="DE352" i="9"/>
  <c r="DG352" i="9" s="1"/>
  <c r="CC352" i="9" s="1"/>
  <c r="DI352" i="9" s="1"/>
  <c r="AW354" i="9"/>
  <c r="BA355" i="9"/>
  <c r="BK355" i="9" s="1"/>
  <c r="AG355" i="9" s="1"/>
  <c r="P356" i="9"/>
  <c r="DJ356" i="9"/>
  <c r="AT356" i="9"/>
  <c r="AV356" i="9" s="1"/>
  <c r="DF356" i="9"/>
  <c r="CB356" i="9" s="1"/>
  <c r="DH356" i="9" s="1"/>
  <c r="HD356" i="9"/>
  <c r="HH356" i="9" s="1"/>
  <c r="AV357" i="9"/>
  <c r="CP357" i="9"/>
  <c r="CR357" i="9"/>
  <c r="GN358" i="9"/>
  <c r="BD358" i="9"/>
  <c r="BJ358" i="9" s="1"/>
  <c r="AF358" i="9" s="1"/>
  <c r="P358" i="9"/>
  <c r="CS358" i="9"/>
  <c r="EX358" i="9"/>
  <c r="EZ358" i="9" s="1"/>
  <c r="GP358" i="9"/>
  <c r="AV359" i="9"/>
  <c r="FP360" i="9"/>
  <c r="EZ360" i="9"/>
  <c r="EX360" i="9"/>
  <c r="AV361" i="9"/>
  <c r="EY361" i="9"/>
  <c r="FA361" i="9" s="1"/>
  <c r="GU361" i="9"/>
  <c r="GY361" i="9" s="1"/>
  <c r="GO362" i="9"/>
  <c r="BE362" i="9"/>
  <c r="Q362" i="9"/>
  <c r="GQ362" i="9"/>
  <c r="GY362" i="9" s="1"/>
  <c r="GV363" i="9"/>
  <c r="DG363" i="9"/>
  <c r="CC363" i="9" s="1"/>
  <c r="DI363" i="9" s="1"/>
  <c r="FO363" i="9"/>
  <c r="FQ364" i="9"/>
  <c r="DF365" i="9"/>
  <c r="CB365" i="9" s="1"/>
  <c r="DH365" i="9" s="1"/>
  <c r="GF365" i="9"/>
  <c r="GJ365" i="9" s="1"/>
  <c r="HD366" i="9"/>
  <c r="HH366" i="9" s="1"/>
  <c r="BH366" i="9"/>
  <c r="BJ366" i="9" s="1"/>
  <c r="AF366" i="9" s="1"/>
  <c r="GR366" i="9"/>
  <c r="BM369" i="9"/>
  <c r="EJ383" i="9"/>
  <c r="FP383" i="9"/>
  <c r="DK356" i="9"/>
  <c r="AU356" i="9"/>
  <c r="AW356" i="9"/>
  <c r="CW356" i="9"/>
  <c r="DG356" i="9" s="1"/>
  <c r="CC356" i="9" s="1"/>
  <c r="DI356" i="9" s="1"/>
  <c r="AW357" i="9"/>
  <c r="CQ357" i="9"/>
  <c r="CS357" i="9"/>
  <c r="DO357" i="9"/>
  <c r="DQ357" i="9" s="1"/>
  <c r="HK357" i="9" s="1"/>
  <c r="DF358" i="9"/>
  <c r="CB358" i="9" s="1"/>
  <c r="DH358" i="9" s="1"/>
  <c r="EY358" i="9"/>
  <c r="FA358" i="9"/>
  <c r="GQ358" i="9"/>
  <c r="AW359" i="9"/>
  <c r="DJ359" i="9"/>
  <c r="EY360" i="9"/>
  <c r="FA360" i="9" s="1"/>
  <c r="GR360" i="9"/>
  <c r="AW361" i="9"/>
  <c r="EX362" i="9"/>
  <c r="EZ362" i="9" s="1"/>
  <c r="GW363" i="9"/>
  <c r="GS364" i="9"/>
  <c r="GW364" i="9"/>
  <c r="HA364" i="9" s="1"/>
  <c r="FN364" i="9"/>
  <c r="EJ364" i="9" s="1"/>
  <c r="GF364" i="9"/>
  <c r="FQ367" i="9"/>
  <c r="EK367" i="9"/>
  <c r="GN373" i="9"/>
  <c r="BD373" i="9"/>
  <c r="P373" i="9"/>
  <c r="GJ375" i="9"/>
  <c r="EJ379" i="9"/>
  <c r="FP379" i="9"/>
  <c r="AU352" i="9"/>
  <c r="AW352" i="9" s="1"/>
  <c r="Q355" i="9"/>
  <c r="FP356" i="9"/>
  <c r="EX356" i="9"/>
  <c r="EZ356" i="9"/>
  <c r="GF357" i="9"/>
  <c r="GJ357" i="9" s="1"/>
  <c r="P357" i="9"/>
  <c r="EZ357" i="9"/>
  <c r="FI358" i="9"/>
  <c r="GS358" i="9" s="1"/>
  <c r="FI360" i="9"/>
  <c r="GS360" i="9" s="1"/>
  <c r="GF361" i="9"/>
  <c r="GJ361" i="9" s="1"/>
  <c r="P361" i="9"/>
  <c r="AZ361" i="9"/>
  <c r="EY362" i="9"/>
  <c r="FA362" i="9" s="1"/>
  <c r="BH363" i="9"/>
  <c r="BJ363" i="9" s="1"/>
  <c r="AF363" i="9" s="1"/>
  <c r="HD363" i="9"/>
  <c r="HH363" i="9" s="1"/>
  <c r="GP363" i="9"/>
  <c r="GX363" i="9" s="1"/>
  <c r="GX364" i="9"/>
  <c r="GJ369" i="9"/>
  <c r="EJ370" i="9"/>
  <c r="FP370" i="9"/>
  <c r="FP372" i="9"/>
  <c r="EJ372" i="9"/>
  <c r="GH374" i="9"/>
  <c r="GT374" i="9"/>
  <c r="DK363" i="9"/>
  <c r="GU363" i="9"/>
  <c r="GY363" i="9" s="1"/>
  <c r="BE364" i="9"/>
  <c r="DE364" i="9"/>
  <c r="GG364" i="9"/>
  <c r="GK364" i="9" s="1"/>
  <c r="DG365" i="9"/>
  <c r="CC365" i="9" s="1"/>
  <c r="DI365" i="9" s="1"/>
  <c r="EY365" i="9"/>
  <c r="FA365" i="9"/>
  <c r="GG365" i="9"/>
  <c r="GK365" i="9" s="1"/>
  <c r="GO367" i="9"/>
  <c r="BE367" i="9"/>
  <c r="GF368" i="9"/>
  <c r="GJ368" i="9" s="1"/>
  <c r="P368" i="9"/>
  <c r="AZ368" i="9"/>
  <c r="HD370" i="9"/>
  <c r="HH370" i="9" s="1"/>
  <c r="GO372" i="9"/>
  <c r="BE372" i="9"/>
  <c r="Q372" i="9"/>
  <c r="CR373" i="9"/>
  <c r="CP373" i="9"/>
  <c r="DF373" i="9"/>
  <c r="CB373" i="9" s="1"/>
  <c r="DH373" i="9" s="1"/>
  <c r="BJ374" i="9"/>
  <c r="AF374" i="9" s="1"/>
  <c r="FN374" i="9"/>
  <c r="EX376" i="9"/>
  <c r="EZ376" i="9" s="1"/>
  <c r="FP376" i="9"/>
  <c r="FP378" i="9"/>
  <c r="EJ378" i="9"/>
  <c r="FQ396" i="9"/>
  <c r="EK396" i="9"/>
  <c r="GP356" i="9"/>
  <c r="GX356" i="9" s="1"/>
  <c r="DJ358" i="9"/>
  <c r="FP358" i="9"/>
  <c r="GT358" i="9"/>
  <c r="GX358" i="9" s="1"/>
  <c r="P359" i="9"/>
  <c r="BD359" i="9"/>
  <c r="BJ359" i="9" s="1"/>
  <c r="AF359" i="9" s="1"/>
  <c r="GP360" i="9"/>
  <c r="GX360" i="9" s="1"/>
  <c r="DJ362" i="9"/>
  <c r="FP362" i="9"/>
  <c r="GT362" i="9"/>
  <c r="GX362" i="9" s="1"/>
  <c r="P363" i="9"/>
  <c r="BD363" i="9"/>
  <c r="GR363" i="9" s="1"/>
  <c r="GP364" i="9"/>
  <c r="FO365" i="9"/>
  <c r="EK365" i="9" s="1"/>
  <c r="P366" i="9"/>
  <c r="AV366" i="9"/>
  <c r="GI367" i="9"/>
  <c r="GY367" i="9" s="1"/>
  <c r="GN369" i="9"/>
  <c r="BD369" i="9"/>
  <c r="BJ369" i="9" s="1"/>
  <c r="AF369" i="9" s="1"/>
  <c r="P369" i="9"/>
  <c r="HE369" i="9"/>
  <c r="HI369" i="9" s="1"/>
  <c r="DF370" i="9"/>
  <c r="CB370" i="9" s="1"/>
  <c r="DH370" i="9" s="1"/>
  <c r="GO370" i="9"/>
  <c r="DJ371" i="9"/>
  <c r="AV371" i="9"/>
  <c r="FP371" i="9"/>
  <c r="EZ371" i="9"/>
  <c r="HD372" i="9"/>
  <c r="HH372" i="9" s="1"/>
  <c r="BH373" i="9"/>
  <c r="HD373" i="9"/>
  <c r="HH373" i="9" s="1"/>
  <c r="CS373" i="9"/>
  <c r="CQ373" i="9"/>
  <c r="FO373" i="9"/>
  <c r="BM374" i="9"/>
  <c r="HD374" i="9"/>
  <c r="HH374" i="9" s="1"/>
  <c r="GR376" i="9"/>
  <c r="GV376" i="9"/>
  <c r="GZ376" i="9" s="1"/>
  <c r="GK378" i="9"/>
  <c r="CP379" i="9"/>
  <c r="CR379" i="9" s="1"/>
  <c r="DJ379" i="9"/>
  <c r="GR380" i="9"/>
  <c r="GV380" i="9"/>
  <c r="FM384" i="9"/>
  <c r="HE384" i="9"/>
  <c r="HI384" i="9" s="1"/>
  <c r="GQ356" i="9"/>
  <c r="GY356" i="9" s="1"/>
  <c r="GU358" i="9"/>
  <c r="GY358" i="9" s="1"/>
  <c r="BE359" i="9"/>
  <c r="GS359" i="9" s="1"/>
  <c r="GQ360" i="9"/>
  <c r="GY360" i="9" s="1"/>
  <c r="DK362" i="9"/>
  <c r="FQ362" i="9"/>
  <c r="Q363" i="9"/>
  <c r="BE363" i="9"/>
  <c r="BK363" i="9" s="1"/>
  <c r="AG363" i="9" s="1"/>
  <c r="CQ363" i="9"/>
  <c r="CS363" i="9" s="1"/>
  <c r="HE363" i="9"/>
  <c r="HI363" i="9" s="1"/>
  <c r="AU364" i="9"/>
  <c r="EY364" i="9"/>
  <c r="GQ364" i="9"/>
  <c r="GY364" i="9" s="1"/>
  <c r="GP365" i="9"/>
  <c r="Q366" i="9"/>
  <c r="AW366" i="9"/>
  <c r="DK366" i="9"/>
  <c r="EZ366" i="9"/>
  <c r="GO366" i="9"/>
  <c r="GN368" i="9"/>
  <c r="BD368" i="9"/>
  <c r="GK368" i="9"/>
  <c r="CP369" i="9"/>
  <c r="CR369" i="9" s="1"/>
  <c r="P370" i="9"/>
  <c r="AV370" i="9"/>
  <c r="AT370" i="9"/>
  <c r="CQ370" i="9"/>
  <c r="CS370" i="9" s="1"/>
  <c r="P371" i="9"/>
  <c r="HE372" i="9"/>
  <c r="HI372" i="9" s="1"/>
  <c r="HE373" i="9"/>
  <c r="HI373" i="9" s="1"/>
  <c r="BI373" i="9"/>
  <c r="Q373" i="9"/>
  <c r="GY373" i="9"/>
  <c r="DF374" i="9"/>
  <c r="CB374" i="9" s="1"/>
  <c r="DH374" i="9" s="1"/>
  <c r="FN375" i="9"/>
  <c r="EJ375" i="9" s="1"/>
  <c r="FN376" i="9"/>
  <c r="EJ376" i="9" s="1"/>
  <c r="DO377" i="9"/>
  <c r="DQ377" i="9" s="1"/>
  <c r="HK377" i="9" s="1"/>
  <c r="GT380" i="9"/>
  <c r="DG388" i="9"/>
  <c r="CC388" i="9" s="1"/>
  <c r="DI388" i="9" s="1"/>
  <c r="DJ361" i="9"/>
  <c r="CR365" i="9"/>
  <c r="GQ365" i="9"/>
  <c r="DJ367" i="9"/>
  <c r="AV367" i="9"/>
  <c r="CQ367" i="9"/>
  <c r="CS367" i="9" s="1"/>
  <c r="GO368" i="9"/>
  <c r="BE368" i="9"/>
  <c r="Q368" i="9"/>
  <c r="BH369" i="9"/>
  <c r="HD369" i="9"/>
  <c r="HH369" i="9" s="1"/>
  <c r="CQ369" i="9"/>
  <c r="GH369" i="9"/>
  <c r="Q370" i="9"/>
  <c r="AW370" i="9"/>
  <c r="DK370" i="9"/>
  <c r="AU370" i="9"/>
  <c r="BJ371" i="9"/>
  <c r="AF371" i="9" s="1"/>
  <c r="DG372" i="9"/>
  <c r="CC372" i="9" s="1"/>
  <c r="DI372" i="9" s="1"/>
  <c r="AT373" i="9"/>
  <c r="AV373" i="9" s="1"/>
  <c r="GG374" i="9"/>
  <c r="Q374" i="9"/>
  <c r="CW374" i="9"/>
  <c r="DG374" i="9" s="1"/>
  <c r="CC374" i="9" s="1"/>
  <c r="DI374" i="9" s="1"/>
  <c r="HD375" i="9"/>
  <c r="HH375" i="9" s="1"/>
  <c r="P375" i="9"/>
  <c r="BH375" i="9"/>
  <c r="BJ375" i="9" s="1"/>
  <c r="AF375" i="9" s="1"/>
  <c r="GQ376" i="9"/>
  <c r="CZ377" i="9"/>
  <c r="DF377" i="9" s="1"/>
  <c r="CB377" i="9" s="1"/>
  <c r="DH377" i="9" s="1"/>
  <c r="GN377" i="9"/>
  <c r="GX378" i="9"/>
  <c r="GP379" i="9"/>
  <c r="GT379" i="9"/>
  <c r="AT382" i="9"/>
  <c r="AV382" i="9" s="1"/>
  <c r="GH382" i="9"/>
  <c r="GX382" i="9" s="1"/>
  <c r="GN383" i="9"/>
  <c r="BD383" i="9"/>
  <c r="P383" i="9"/>
  <c r="Q384" i="9"/>
  <c r="GO384" i="9"/>
  <c r="BE384" i="9"/>
  <c r="GS387" i="9"/>
  <c r="GW387" i="9"/>
  <c r="HA387" i="9" s="1"/>
  <c r="FP388" i="9"/>
  <c r="EJ388" i="9"/>
  <c r="AW364" i="9"/>
  <c r="FA364" i="9"/>
  <c r="BA365" i="9"/>
  <c r="BK365" i="9" s="1"/>
  <c r="AG365" i="9" s="1"/>
  <c r="BK366" i="9"/>
  <c r="AG366" i="9" s="1"/>
  <c r="DP366" i="9"/>
  <c r="GF366" i="9"/>
  <c r="GJ366" i="9" s="1"/>
  <c r="P367" i="9"/>
  <c r="GQ368" i="9"/>
  <c r="DF369" i="9"/>
  <c r="CB369" i="9" s="1"/>
  <c r="DH369" i="9" s="1"/>
  <c r="GU369" i="9"/>
  <c r="GY369" i="9" s="1"/>
  <c r="BJ370" i="9"/>
  <c r="AF370" i="9" s="1"/>
  <c r="GV370" i="9"/>
  <c r="GZ370" i="9" s="1"/>
  <c r="BA371" i="9"/>
  <c r="BK371" i="9" s="1"/>
  <c r="AG371" i="9" s="1"/>
  <c r="GG371" i="9"/>
  <c r="GK371" i="9" s="1"/>
  <c r="Q371" i="9"/>
  <c r="FO371" i="9"/>
  <c r="P374" i="9"/>
  <c r="GN374" i="9"/>
  <c r="BD374" i="9"/>
  <c r="AT378" i="9"/>
  <c r="AV378" i="9" s="1"/>
  <c r="GH378" i="9"/>
  <c r="GW379" i="9"/>
  <c r="EJ389" i="9"/>
  <c r="FP389" i="9"/>
  <c r="BD357" i="9"/>
  <c r="BJ357" i="9" s="1"/>
  <c r="AF357" i="9" s="1"/>
  <c r="BD361" i="9"/>
  <c r="GR361" i="9" s="1"/>
  <c r="CP365" i="9"/>
  <c r="DN365" i="9" s="1"/>
  <c r="DP365" i="9" s="1"/>
  <c r="HJ365" i="9" s="1"/>
  <c r="GH365" i="9"/>
  <c r="GX365" i="9" s="1"/>
  <c r="GO365" i="9"/>
  <c r="FO366" i="9"/>
  <c r="EK366" i="9" s="1"/>
  <c r="EY366" i="9"/>
  <c r="FA366" i="9" s="1"/>
  <c r="GG366" i="9"/>
  <c r="GK366" i="9" s="1"/>
  <c r="HJ366" i="9"/>
  <c r="BJ367" i="9"/>
  <c r="AF367" i="9" s="1"/>
  <c r="AT367" i="9"/>
  <c r="DO367" i="9"/>
  <c r="DQ367" i="9" s="1"/>
  <c r="HK367" i="9" s="1"/>
  <c r="GN367" i="9"/>
  <c r="HE368" i="9"/>
  <c r="HI368" i="9" s="1"/>
  <c r="BI368" i="9"/>
  <c r="CP368" i="9"/>
  <c r="CR368" i="9" s="1"/>
  <c r="DG369" i="9"/>
  <c r="CC369" i="9" s="1"/>
  <c r="DI369" i="9" s="1"/>
  <c r="GG369" i="9"/>
  <c r="GK369" i="9" s="1"/>
  <c r="BK370" i="9"/>
  <c r="AG370" i="9" s="1"/>
  <c r="EZ370" i="9"/>
  <c r="EX370" i="9"/>
  <c r="GG370" i="9"/>
  <c r="GK370" i="9" s="1"/>
  <c r="GN371" i="9"/>
  <c r="GF372" i="9"/>
  <c r="GJ372" i="9" s="1"/>
  <c r="P372" i="9"/>
  <c r="AZ372" i="9"/>
  <c r="BJ372" i="9" s="1"/>
  <c r="AF372" i="9" s="1"/>
  <c r="GY372" i="9"/>
  <c r="BK373" i="9"/>
  <c r="AG373" i="9" s="1"/>
  <c r="DJ373" i="9"/>
  <c r="DN374" i="9"/>
  <c r="DP374" i="9" s="1"/>
  <c r="HJ374" i="9" s="1"/>
  <c r="DJ375" i="9"/>
  <c r="AT375" i="9"/>
  <c r="AV375" i="9" s="1"/>
  <c r="P376" i="9"/>
  <c r="GF376" i="9"/>
  <c r="GJ376" i="9" s="1"/>
  <c r="AZ376" i="9"/>
  <c r="BJ376" i="9" s="1"/>
  <c r="AF376" i="9" s="1"/>
  <c r="CR376" i="9"/>
  <c r="P377" i="9"/>
  <c r="BK378" i="9"/>
  <c r="AG378" i="9" s="1"/>
  <c r="GS388" i="9"/>
  <c r="BE357" i="9"/>
  <c r="GS357" i="9" s="1"/>
  <c r="BE361" i="9"/>
  <c r="CQ365" i="9"/>
  <c r="CS365" i="9" s="1"/>
  <c r="FQ365" i="9"/>
  <c r="GI365" i="9"/>
  <c r="GY365" i="9" s="1"/>
  <c r="BA367" i="9"/>
  <c r="BK367" i="9" s="1"/>
  <c r="AG367" i="9" s="1"/>
  <c r="GG367" i="9"/>
  <c r="GK367" i="9" s="1"/>
  <c r="Q367" i="9"/>
  <c r="FP367" i="9"/>
  <c r="EZ367" i="9"/>
  <c r="CQ368" i="9"/>
  <c r="CS368" i="9" s="1"/>
  <c r="Q369" i="9"/>
  <c r="AU369" i="9"/>
  <c r="AW369" i="9"/>
  <c r="EX369" i="9"/>
  <c r="EZ369" i="9" s="1"/>
  <c r="FA370" i="9"/>
  <c r="FQ370" i="9"/>
  <c r="EY370" i="9"/>
  <c r="GP370" i="9"/>
  <c r="GX370" i="9" s="1"/>
  <c r="GO371" i="9"/>
  <c r="DO373" i="9"/>
  <c r="DQ373" i="9" s="1"/>
  <c r="HK373" i="9" s="1"/>
  <c r="GP373" i="9"/>
  <c r="GT373" i="9"/>
  <c r="GX373" i="9" s="1"/>
  <c r="HA378" i="9"/>
  <c r="BL380" i="9"/>
  <c r="DF381" i="9"/>
  <c r="CB381" i="9" s="1"/>
  <c r="DH381" i="9" s="1"/>
  <c r="GS382" i="9"/>
  <c r="GW382" i="9"/>
  <c r="HA382" i="9" s="1"/>
  <c r="FP384" i="9"/>
  <c r="EJ384" i="9"/>
  <c r="GU384" i="9"/>
  <c r="GQ384" i="9"/>
  <c r="BE371" i="9"/>
  <c r="CQ371" i="9"/>
  <c r="CS371" i="9" s="1"/>
  <c r="BI372" i="9"/>
  <c r="CS372" i="9"/>
  <c r="GQ372" i="9"/>
  <c r="AW373" i="9"/>
  <c r="CW373" i="9"/>
  <c r="DG373" i="9" s="1"/>
  <c r="CC373" i="9" s="1"/>
  <c r="DI373" i="9" s="1"/>
  <c r="FA373" i="9"/>
  <c r="CR374" i="9"/>
  <c r="HE374" i="9"/>
  <c r="HI374" i="9" s="1"/>
  <c r="GV375" i="9"/>
  <c r="GZ375" i="9" s="1"/>
  <c r="EY376" i="9"/>
  <c r="FA376" i="9" s="1"/>
  <c r="BJ377" i="9"/>
  <c r="AF377" i="9" s="1"/>
  <c r="GN378" i="9"/>
  <c r="BD378" i="9"/>
  <c r="CP378" i="9"/>
  <c r="CR378" i="9" s="1"/>
  <c r="BH379" i="9"/>
  <c r="HD379" i="9"/>
  <c r="HH379" i="9" s="1"/>
  <c r="CQ379" i="9"/>
  <c r="CS379" i="9" s="1"/>
  <c r="DF379" i="9"/>
  <c r="CB379" i="9" s="1"/>
  <c r="DH379" i="9" s="1"/>
  <c r="AV380" i="9"/>
  <c r="AT380" i="9"/>
  <c r="DN380" i="9" s="1"/>
  <c r="DP380" i="9" s="1"/>
  <c r="HJ380" i="9" s="1"/>
  <c r="BJ381" i="9"/>
  <c r="AF381" i="9" s="1"/>
  <c r="GN382" i="9"/>
  <c r="BD382" i="9"/>
  <c r="BK382" i="9"/>
  <c r="AG382" i="9" s="1"/>
  <c r="GG383" i="9"/>
  <c r="Q383" i="9"/>
  <c r="BA383" i="9"/>
  <c r="BK383" i="9" s="1"/>
  <c r="AG383" i="9" s="1"/>
  <c r="GO383" i="9"/>
  <c r="DA383" i="9"/>
  <c r="DG383" i="9" s="1"/>
  <c r="CC383" i="9" s="1"/>
  <c r="DI383" i="9" s="1"/>
  <c r="CW384" i="9"/>
  <c r="DG384" i="9" s="1"/>
  <c r="CC384" i="9" s="1"/>
  <c r="DI384" i="9" s="1"/>
  <c r="GG384" i="9"/>
  <c r="GK384" i="9" s="1"/>
  <c r="GP385" i="9"/>
  <c r="GT385" i="9"/>
  <c r="FO386" i="9"/>
  <c r="GU387" i="9"/>
  <c r="GY387" i="9" s="1"/>
  <c r="DL394" i="9"/>
  <c r="BL394" i="9"/>
  <c r="GQ394" i="9"/>
  <c r="GU394" i="9"/>
  <c r="EJ396" i="9"/>
  <c r="GO404" i="9"/>
  <c r="DA404" i="9"/>
  <c r="GI374" i="9"/>
  <c r="GY374" i="9" s="1"/>
  <c r="GP375" i="9"/>
  <c r="GO376" i="9"/>
  <c r="BE376" i="9"/>
  <c r="BK376" i="9" s="1"/>
  <c r="AG376" i="9" s="1"/>
  <c r="Q376" i="9"/>
  <c r="HE376" i="9"/>
  <c r="HI376" i="9" s="1"/>
  <c r="DE376" i="9"/>
  <c r="GT376" i="9"/>
  <c r="EY378" i="9"/>
  <c r="FA378" i="9" s="1"/>
  <c r="AT379" i="9"/>
  <c r="AV379" i="9" s="1"/>
  <c r="HD382" i="9"/>
  <c r="HH382" i="9" s="1"/>
  <c r="HD384" i="9"/>
  <c r="HH384" i="9" s="1"/>
  <c r="BH384" i="9"/>
  <c r="AV386" i="9"/>
  <c r="AT386" i="9"/>
  <c r="DJ386" i="9"/>
  <c r="FN386" i="9"/>
  <c r="EJ386" i="9" s="1"/>
  <c r="GJ389" i="9"/>
  <c r="GG393" i="9"/>
  <c r="GK393" i="9" s="1"/>
  <c r="Q393" i="9"/>
  <c r="BA393" i="9"/>
  <c r="DL393" i="9"/>
  <c r="BL393" i="9"/>
  <c r="EK394" i="9"/>
  <c r="FQ394" i="9"/>
  <c r="AU395" i="9"/>
  <c r="AW395" i="9" s="1"/>
  <c r="DK395" i="9"/>
  <c r="BK395" i="9"/>
  <c r="AG395" i="9" s="1"/>
  <c r="GN402" i="9"/>
  <c r="BD402" i="9"/>
  <c r="GN403" i="9"/>
  <c r="BD403" i="9"/>
  <c r="P403" i="9"/>
  <c r="DJ368" i="9"/>
  <c r="DJ372" i="9"/>
  <c r="GF374" i="9"/>
  <c r="GJ374" i="9" s="1"/>
  <c r="CP375" i="9"/>
  <c r="CR375" i="9" s="1"/>
  <c r="DJ376" i="9"/>
  <c r="GI376" i="9"/>
  <c r="GW377" i="9"/>
  <c r="DG378" i="9"/>
  <c r="CC378" i="9" s="1"/>
  <c r="DI378" i="9" s="1"/>
  <c r="HE380" i="9"/>
  <c r="HI380" i="9" s="1"/>
  <c r="DE380" i="9"/>
  <c r="DG380" i="9" s="1"/>
  <c r="CC380" i="9" s="1"/>
  <c r="DI380" i="9" s="1"/>
  <c r="GJ380" i="9"/>
  <c r="GW381" i="9"/>
  <c r="CQ381" i="9"/>
  <c r="CS381" i="9" s="1"/>
  <c r="BH383" i="9"/>
  <c r="HD383" i="9"/>
  <c r="HH383" i="9" s="1"/>
  <c r="CP383" i="9"/>
  <c r="DN383" i="9" s="1"/>
  <c r="DP383" i="9" s="1"/>
  <c r="HJ383" i="9" s="1"/>
  <c r="FQ384" i="9"/>
  <c r="FO384" i="9"/>
  <c r="EK384" i="9" s="1"/>
  <c r="GI386" i="9"/>
  <c r="AW387" i="9"/>
  <c r="AU387" i="9"/>
  <c r="FO388" i="9"/>
  <c r="EK388" i="9" s="1"/>
  <c r="GY389" i="9"/>
  <c r="FQ390" i="9"/>
  <c r="GI390" i="9"/>
  <c r="GU390" i="9"/>
  <c r="GY390" i="9" s="1"/>
  <c r="GQ395" i="9"/>
  <c r="GU395" i="9"/>
  <c r="DK372" i="9"/>
  <c r="GS373" i="9"/>
  <c r="GW373" i="9"/>
  <c r="DK374" i="9"/>
  <c r="AU374" i="9"/>
  <c r="GG375" i="9"/>
  <c r="GK375" i="9" s="1"/>
  <c r="Q375" i="9"/>
  <c r="BA375" i="9"/>
  <c r="CS376" i="9"/>
  <c r="CS377" i="9"/>
  <c r="CQ377" i="9"/>
  <c r="EZ377" i="9"/>
  <c r="FO378" i="9"/>
  <c r="EK378" i="9" s="1"/>
  <c r="GS378" i="9"/>
  <c r="FP381" i="9"/>
  <c r="EZ381" i="9"/>
  <c r="FQ382" i="9"/>
  <c r="EY382" i="9"/>
  <c r="FA382" i="9" s="1"/>
  <c r="DF383" i="9"/>
  <c r="CB383" i="9" s="1"/>
  <c r="DH383" i="9" s="1"/>
  <c r="GJ383" i="9"/>
  <c r="GY385" i="9"/>
  <c r="AZ387" i="9"/>
  <c r="GF387" i="9"/>
  <c r="P387" i="9"/>
  <c r="GI389" i="9"/>
  <c r="GJ390" i="9"/>
  <c r="GZ390" i="9" s="1"/>
  <c r="GK391" i="9"/>
  <c r="GW391" i="9"/>
  <c r="HA391" i="9" s="1"/>
  <c r="GS395" i="9"/>
  <c r="FQ400" i="9"/>
  <c r="EY400" i="9"/>
  <c r="FA400" i="9" s="1"/>
  <c r="CS374" i="9"/>
  <c r="GH375" i="9"/>
  <c r="GX375" i="9" s="1"/>
  <c r="BI377" i="9"/>
  <c r="HE377" i="9"/>
  <c r="HI377" i="9" s="1"/>
  <c r="FA377" i="9"/>
  <c r="EX377" i="9"/>
  <c r="GQ377" i="9"/>
  <c r="GY377" i="9" s="1"/>
  <c r="Q378" i="9"/>
  <c r="DK378" i="9"/>
  <c r="AW378" i="9"/>
  <c r="AU378" i="9"/>
  <c r="GG379" i="9"/>
  <c r="GK379" i="9" s="1"/>
  <c r="Q379" i="9"/>
  <c r="BA379" i="9"/>
  <c r="GH379" i="9"/>
  <c r="GO380" i="9"/>
  <c r="BE380" i="9"/>
  <c r="Q380" i="9"/>
  <c r="GQ380" i="9"/>
  <c r="CP380" i="9"/>
  <c r="CR380" i="9" s="1"/>
  <c r="EZ380" i="9"/>
  <c r="EX380" i="9"/>
  <c r="GP380" i="9"/>
  <c r="BI381" i="9"/>
  <c r="HE381" i="9"/>
  <c r="HI381" i="9" s="1"/>
  <c r="EX381" i="9"/>
  <c r="GQ381" i="9"/>
  <c r="Q382" i="9"/>
  <c r="DK382" i="9"/>
  <c r="AU382" i="9"/>
  <c r="AW382" i="9" s="1"/>
  <c r="EK383" i="9"/>
  <c r="GP383" i="9"/>
  <c r="GX383" i="9" s="1"/>
  <c r="P384" i="9"/>
  <c r="BK384" i="9"/>
  <c r="AG384" i="9" s="1"/>
  <c r="DF384" i="9"/>
  <c r="CB384" i="9" s="1"/>
  <c r="DH384" i="9" s="1"/>
  <c r="GU386" i="9"/>
  <c r="GY386" i="9" s="1"/>
  <c r="FQ387" i="9"/>
  <c r="BA388" i="9"/>
  <c r="BK388" i="9" s="1"/>
  <c r="AG388" i="9" s="1"/>
  <c r="Q388" i="9"/>
  <c r="GG388" i="9"/>
  <c r="GK388" i="9" s="1"/>
  <c r="CP388" i="9"/>
  <c r="BJ390" i="9"/>
  <c r="AF390" i="9" s="1"/>
  <c r="CS391" i="9"/>
  <c r="FM395" i="9"/>
  <c r="FO395" i="9" s="1"/>
  <c r="HE395" i="9"/>
  <c r="HI395" i="9" s="1"/>
  <c r="AW374" i="9"/>
  <c r="GO375" i="9"/>
  <c r="AU376" i="9"/>
  <c r="AW376" i="9" s="1"/>
  <c r="AT376" i="9"/>
  <c r="AV376" i="9" s="1"/>
  <c r="DG376" i="9"/>
  <c r="CC376" i="9" s="1"/>
  <c r="DI376" i="9" s="1"/>
  <c r="GP376" i="9"/>
  <c r="DJ377" i="9"/>
  <c r="AV377" i="9"/>
  <c r="DG377" i="9"/>
  <c r="CC377" i="9" s="1"/>
  <c r="DI377" i="9" s="1"/>
  <c r="FN377" i="9"/>
  <c r="EJ377" i="9" s="1"/>
  <c r="FO377" i="9"/>
  <c r="GF378" i="9"/>
  <c r="GJ378" i="9" s="1"/>
  <c r="P378" i="9"/>
  <c r="AZ378" i="9"/>
  <c r="GN379" i="9"/>
  <c r="BD379" i="9"/>
  <c r="BJ379" i="9" s="1"/>
  <c r="AF379" i="9" s="1"/>
  <c r="P379" i="9"/>
  <c r="DF380" i="9"/>
  <c r="CB380" i="9" s="1"/>
  <c r="DH380" i="9" s="1"/>
  <c r="FN380" i="9"/>
  <c r="GY380" i="9"/>
  <c r="HD380" i="9"/>
  <c r="HH380" i="9" s="1"/>
  <c r="DJ381" i="9"/>
  <c r="AV381" i="9"/>
  <c r="DG381" i="9"/>
  <c r="CC381" i="9" s="1"/>
  <c r="DI381" i="9" s="1"/>
  <c r="FN381" i="9"/>
  <c r="EJ381" i="9" s="1"/>
  <c r="FO381" i="9"/>
  <c r="GN381" i="9"/>
  <c r="GF382" i="9"/>
  <c r="GJ382" i="9" s="1"/>
  <c r="P382" i="9"/>
  <c r="AZ382" i="9"/>
  <c r="BJ382" i="9" s="1"/>
  <c r="AF382" i="9" s="1"/>
  <c r="GJ384" i="9"/>
  <c r="DF385" i="9"/>
  <c r="CB385" i="9" s="1"/>
  <c r="DH385" i="9" s="1"/>
  <c r="GR386" i="9"/>
  <c r="GN387" i="9"/>
  <c r="GK394" i="9"/>
  <c r="GQ374" i="9"/>
  <c r="DK376" i="9"/>
  <c r="FQ376" i="9"/>
  <c r="GU376" i="9"/>
  <c r="GY376" i="9" s="1"/>
  <c r="Q377" i="9"/>
  <c r="BE377" i="9"/>
  <c r="GS377" i="9" s="1"/>
  <c r="GQ378" i="9"/>
  <c r="GY378" i="9" s="1"/>
  <c r="BA380" i="9"/>
  <c r="DK380" i="9"/>
  <c r="FQ380" i="9"/>
  <c r="Q381" i="9"/>
  <c r="BE381" i="9"/>
  <c r="BK381" i="9" s="1"/>
  <c r="AG381" i="9" s="1"/>
  <c r="GQ382" i="9"/>
  <c r="GY382" i="9" s="1"/>
  <c r="AU385" i="9"/>
  <c r="CQ385" i="9"/>
  <c r="CS385" i="9" s="1"/>
  <c r="FN385" i="9"/>
  <c r="BJ386" i="9"/>
  <c r="AF386" i="9" s="1"/>
  <c r="BK387" i="9"/>
  <c r="AG387" i="9" s="1"/>
  <c r="GN388" i="9"/>
  <c r="BD388" i="9"/>
  <c r="BJ388" i="9" s="1"/>
  <c r="AF388" i="9" s="1"/>
  <c r="P388" i="9"/>
  <c r="GH388" i="9"/>
  <c r="GG389" i="9"/>
  <c r="GK389" i="9" s="1"/>
  <c r="Q389" i="9"/>
  <c r="BA389" i="9"/>
  <c r="DN392" i="9"/>
  <c r="DP392" i="9" s="1"/>
  <c r="HJ392" i="9" s="1"/>
  <c r="DF392" i="9"/>
  <c r="CB392" i="9" s="1"/>
  <c r="DH392" i="9" s="1"/>
  <c r="EY392" i="9"/>
  <c r="FA392" i="9" s="1"/>
  <c r="FQ393" i="9"/>
  <c r="AU394" i="9"/>
  <c r="AW394" i="9" s="1"/>
  <c r="GR394" i="9"/>
  <c r="EY395" i="9"/>
  <c r="FA395" i="9" s="1"/>
  <c r="GN397" i="9"/>
  <c r="BD397" i="9"/>
  <c r="BJ397" i="9" s="1"/>
  <c r="AF397" i="9" s="1"/>
  <c r="P397" i="9"/>
  <c r="DG397" i="9"/>
  <c r="CC397" i="9" s="1"/>
  <c r="DI397" i="9" s="1"/>
  <c r="DK400" i="9"/>
  <c r="AW400" i="9"/>
  <c r="AU400" i="9"/>
  <c r="Q401" i="9"/>
  <c r="BA401" i="9"/>
  <c r="BK401" i="9" s="1"/>
  <c r="AG401" i="9" s="1"/>
  <c r="GG401" i="9"/>
  <c r="GK401" i="9" s="1"/>
  <c r="GV389" i="9"/>
  <c r="GR389" i="9"/>
  <c r="GT389" i="9"/>
  <c r="GX389" i="9" s="1"/>
  <c r="GO390" i="9"/>
  <c r="BE390" i="9"/>
  <c r="BK390" i="9" s="1"/>
  <c r="AG390" i="9" s="1"/>
  <c r="CS390" i="9"/>
  <c r="CQ390" i="9"/>
  <c r="DO390" i="9" s="1"/>
  <c r="DQ390" i="9" s="1"/>
  <c r="HK390" i="9" s="1"/>
  <c r="EX390" i="9"/>
  <c r="EZ390" i="9" s="1"/>
  <c r="FP390" i="9"/>
  <c r="GX390" i="9"/>
  <c r="DG391" i="9"/>
  <c r="CC391" i="9" s="1"/>
  <c r="DI391" i="9" s="1"/>
  <c r="EY391" i="9"/>
  <c r="FA391" i="9" s="1"/>
  <c r="GQ391" i="9"/>
  <c r="HE391" i="9"/>
  <c r="HI391" i="9" s="1"/>
  <c r="DK392" i="9"/>
  <c r="AW392" i="9"/>
  <c r="AU392" i="9"/>
  <c r="GO393" i="9"/>
  <c r="BE393" i="9"/>
  <c r="CR393" i="9"/>
  <c r="CQ395" i="9"/>
  <c r="CS395" i="9" s="1"/>
  <c r="FP395" i="9"/>
  <c r="EJ395" i="9"/>
  <c r="FQ397" i="9"/>
  <c r="FA397" i="9"/>
  <c r="CQ399" i="9"/>
  <c r="CS399" i="9" s="1"/>
  <c r="DK399" i="9"/>
  <c r="DK375" i="9"/>
  <c r="DK379" i="9"/>
  <c r="DK383" i="9"/>
  <c r="EX384" i="9"/>
  <c r="EZ384" i="9" s="1"/>
  <c r="GG385" i="9"/>
  <c r="GK385" i="9" s="1"/>
  <c r="Q385" i="9"/>
  <c r="BA385" i="9"/>
  <c r="GF386" i="9"/>
  <c r="GJ386" i="9" s="1"/>
  <c r="CP387" i="9"/>
  <c r="CR387" i="9" s="1"/>
  <c r="GG387" i="9"/>
  <c r="GK387" i="9" s="1"/>
  <c r="HD388" i="9"/>
  <c r="HH388" i="9" s="1"/>
  <c r="GO389" i="9"/>
  <c r="BE389" i="9"/>
  <c r="HE389" i="9"/>
  <c r="HI389" i="9" s="1"/>
  <c r="DE389" i="9"/>
  <c r="DG389" i="9" s="1"/>
  <c r="CC389" i="9" s="1"/>
  <c r="DI389" i="9" s="1"/>
  <c r="DG390" i="9"/>
  <c r="CC390" i="9" s="1"/>
  <c r="DI390" i="9" s="1"/>
  <c r="GQ390" i="9"/>
  <c r="FN391" i="9"/>
  <c r="FO391" i="9"/>
  <c r="EK391" i="9" s="1"/>
  <c r="GS391" i="9"/>
  <c r="FO392" i="9"/>
  <c r="EK392" i="9" s="1"/>
  <c r="FN393" i="9"/>
  <c r="GO394" i="9"/>
  <c r="BE394" i="9"/>
  <c r="BK394" i="9" s="1"/>
  <c r="AG394" i="9" s="1"/>
  <c r="CQ394" i="9"/>
  <c r="CS394" i="9" s="1"/>
  <c r="DG394" i="9"/>
  <c r="CC394" i="9" s="1"/>
  <c r="DI394" i="9" s="1"/>
  <c r="EY394" i="9"/>
  <c r="FA394" i="9" s="1"/>
  <c r="GI398" i="9"/>
  <c r="GY398" i="9" s="1"/>
  <c r="DN398" i="9"/>
  <c r="DP398" i="9" s="1"/>
  <c r="HJ398" i="9" s="1"/>
  <c r="DJ378" i="9"/>
  <c r="DJ382" i="9"/>
  <c r="CP384" i="9"/>
  <c r="CR384" i="9"/>
  <c r="FA384" i="9"/>
  <c r="EY384" i="9"/>
  <c r="GV385" i="9"/>
  <c r="GR385" i="9"/>
  <c r="DN385" i="9"/>
  <c r="DP385" i="9" s="1"/>
  <c r="HJ385" i="9" s="1"/>
  <c r="GO386" i="9"/>
  <c r="BE386" i="9"/>
  <c r="BK386" i="9" s="1"/>
  <c r="AG386" i="9" s="1"/>
  <c r="CS387" i="9"/>
  <c r="CQ387" i="9"/>
  <c r="DO387" i="9" s="1"/>
  <c r="DQ387" i="9" s="1"/>
  <c r="HK387" i="9" s="1"/>
  <c r="EX388" i="9"/>
  <c r="EZ388" i="9" s="1"/>
  <c r="BH389" i="9"/>
  <c r="BJ389" i="9" s="1"/>
  <c r="AF389" i="9" s="1"/>
  <c r="HD389" i="9"/>
  <c r="HH389" i="9" s="1"/>
  <c r="P389" i="9"/>
  <c r="CP389" i="9"/>
  <c r="CR389" i="9" s="1"/>
  <c r="BI390" i="9"/>
  <c r="HE390" i="9"/>
  <c r="HI390" i="9" s="1"/>
  <c r="FN390" i="9"/>
  <c r="EJ390" i="9" s="1"/>
  <c r="GR390" i="9"/>
  <c r="Q391" i="9"/>
  <c r="AU391" i="9"/>
  <c r="AW391" i="9" s="1"/>
  <c r="BK392" i="9"/>
  <c r="AG392" i="9" s="1"/>
  <c r="GH392" i="9"/>
  <c r="GX392" i="9" s="1"/>
  <c r="DG395" i="9"/>
  <c r="CC395" i="9" s="1"/>
  <c r="DI395" i="9" s="1"/>
  <c r="FO397" i="9"/>
  <c r="EK397" i="9" s="1"/>
  <c r="DF400" i="9"/>
  <c r="CB400" i="9" s="1"/>
  <c r="DH400" i="9" s="1"/>
  <c r="BE375" i="9"/>
  <c r="BE379" i="9"/>
  <c r="GS379" i="9" s="1"/>
  <c r="AU384" i="9"/>
  <c r="DO384" i="9" s="1"/>
  <c r="DQ384" i="9" s="1"/>
  <c r="HK384" i="9" s="1"/>
  <c r="DJ384" i="9"/>
  <c r="GO385" i="9"/>
  <c r="BE385" i="9"/>
  <c r="HE385" i="9"/>
  <c r="HI385" i="9" s="1"/>
  <c r="DE385" i="9"/>
  <c r="DG385" i="9" s="1"/>
  <c r="CC385" i="9" s="1"/>
  <c r="DI385" i="9" s="1"/>
  <c r="CQ386" i="9"/>
  <c r="DO386" i="9" s="1"/>
  <c r="DQ386" i="9" s="1"/>
  <c r="HK386" i="9" s="1"/>
  <c r="EX386" i="9"/>
  <c r="EZ386" i="9" s="1"/>
  <c r="FP386" i="9"/>
  <c r="GX386" i="9"/>
  <c r="FP387" i="9"/>
  <c r="DF388" i="9"/>
  <c r="CB388" i="9" s="1"/>
  <c r="DH388" i="9" s="1"/>
  <c r="FQ388" i="9"/>
  <c r="FA388" i="9"/>
  <c r="EY388" i="9"/>
  <c r="FQ389" i="9"/>
  <c r="AT390" i="9"/>
  <c r="AV390" i="9" s="1"/>
  <c r="DJ390" i="9"/>
  <c r="EY390" i="9"/>
  <c r="FA390" i="9" s="1"/>
  <c r="AZ391" i="9"/>
  <c r="GF391" i="9"/>
  <c r="GJ391" i="9" s="1"/>
  <c r="P391" i="9"/>
  <c r="BK391" i="9"/>
  <c r="AG391" i="9" s="1"/>
  <c r="GU391" i="9"/>
  <c r="GY391" i="9" s="1"/>
  <c r="GN392" i="9"/>
  <c r="BD392" i="9"/>
  <c r="P392" i="9"/>
  <c r="AV393" i="9"/>
  <c r="CQ393" i="9"/>
  <c r="BI394" i="9"/>
  <c r="HE394" i="9"/>
  <c r="HI394" i="9" s="1"/>
  <c r="DF395" i="9"/>
  <c r="CB395" i="9" s="1"/>
  <c r="DH395" i="9" s="1"/>
  <c r="GG395" i="9"/>
  <c r="GK395" i="9" s="1"/>
  <c r="DA396" i="9"/>
  <c r="DG396" i="9" s="1"/>
  <c r="CC396" i="9" s="1"/>
  <c r="DI396" i="9" s="1"/>
  <c r="GO396" i="9"/>
  <c r="EZ396" i="9"/>
  <c r="GQ396" i="9"/>
  <c r="GU396" i="9"/>
  <c r="GY396" i="9" s="1"/>
  <c r="GS400" i="9"/>
  <c r="GW400" i="9"/>
  <c r="HA400" i="9" s="1"/>
  <c r="GN384" i="9"/>
  <c r="BD384" i="9"/>
  <c r="BJ384" i="9" s="1"/>
  <c r="AF384" i="9" s="1"/>
  <c r="BH385" i="9"/>
  <c r="BJ385" i="9" s="1"/>
  <c r="AF385" i="9" s="1"/>
  <c r="HD385" i="9"/>
  <c r="HH385" i="9" s="1"/>
  <c r="P385" i="9"/>
  <c r="CP385" i="9"/>
  <c r="CR385" i="9" s="1"/>
  <c r="BI386" i="9"/>
  <c r="HE386" i="9"/>
  <c r="HI386" i="9" s="1"/>
  <c r="DF386" i="9"/>
  <c r="CB386" i="9" s="1"/>
  <c r="DH386" i="9" s="1"/>
  <c r="DG386" i="9"/>
  <c r="CC386" i="9" s="1"/>
  <c r="DI386" i="9" s="1"/>
  <c r="GQ386" i="9"/>
  <c r="DG387" i="9"/>
  <c r="CC387" i="9" s="1"/>
  <c r="DI387" i="9" s="1"/>
  <c r="EY387" i="9"/>
  <c r="FA387" i="9" s="1"/>
  <c r="GQ387" i="9"/>
  <c r="HE387" i="9"/>
  <c r="HI387" i="9" s="1"/>
  <c r="DK388" i="9"/>
  <c r="AW388" i="9"/>
  <c r="AU388" i="9"/>
  <c r="DF389" i="9"/>
  <c r="CB389" i="9" s="1"/>
  <c r="DH389" i="9" s="1"/>
  <c r="DK391" i="9"/>
  <c r="FQ391" i="9"/>
  <c r="GG392" i="9"/>
  <c r="GK392" i="9" s="1"/>
  <c r="GV393" i="9"/>
  <c r="GR393" i="9"/>
  <c r="GX395" i="9"/>
  <c r="AU396" i="9"/>
  <c r="AW396" i="9" s="1"/>
  <c r="GS397" i="9"/>
  <c r="GK403" i="9"/>
  <c r="FP404" i="9"/>
  <c r="GP384" i="9"/>
  <c r="GX384" i="9" s="1"/>
  <c r="AV385" i="9"/>
  <c r="EZ385" i="9"/>
  <c r="BD387" i="9"/>
  <c r="AT388" i="9"/>
  <c r="DN388" i="9" s="1"/>
  <c r="DP388" i="9" s="1"/>
  <c r="HJ388" i="9" s="1"/>
  <c r="BH388" i="9"/>
  <c r="CR388" i="9"/>
  <c r="GP388" i="9"/>
  <c r="GX388" i="9" s="1"/>
  <c r="AV389" i="9"/>
  <c r="EZ389" i="9"/>
  <c r="BD391" i="9"/>
  <c r="GR391" i="9" s="1"/>
  <c r="CP391" i="9"/>
  <c r="AT392" i="9"/>
  <c r="AV392" i="9" s="1"/>
  <c r="BH392" i="9"/>
  <c r="EX392" i="9"/>
  <c r="EZ392" i="9" s="1"/>
  <c r="GP392" i="9"/>
  <c r="DJ394" i="9"/>
  <c r="FP394" i="9"/>
  <c r="P395" i="9"/>
  <c r="BD395" i="9"/>
  <c r="GR395" i="9" s="1"/>
  <c r="CP395" i="9"/>
  <c r="CR395" i="9" s="1"/>
  <c r="GF395" i="9"/>
  <c r="GJ395" i="9" s="1"/>
  <c r="GF396" i="9"/>
  <c r="GJ396" i="9" s="1"/>
  <c r="AT396" i="9"/>
  <c r="AV396" i="9" s="1"/>
  <c r="CR397" i="9"/>
  <c r="GO399" i="9"/>
  <c r="BE399" i="9"/>
  <c r="BK399" i="9" s="1"/>
  <c r="AG399" i="9" s="1"/>
  <c r="Q399" i="9"/>
  <c r="DF399" i="9"/>
  <c r="CB399" i="9" s="1"/>
  <c r="DH399" i="9" s="1"/>
  <c r="DG399" i="9"/>
  <c r="CC399" i="9" s="1"/>
  <c r="DI399" i="9" s="1"/>
  <c r="GF399" i="9"/>
  <c r="GJ399" i="9" s="1"/>
  <c r="GF400" i="9"/>
  <c r="P400" i="9"/>
  <c r="AZ400" i="9"/>
  <c r="BK400" i="9"/>
  <c r="AG400" i="9" s="1"/>
  <c r="GN401" i="9"/>
  <c r="BD401" i="9"/>
  <c r="BJ401" i="9" s="1"/>
  <c r="AF401" i="9" s="1"/>
  <c r="P401" i="9"/>
  <c r="GI401" i="9"/>
  <c r="GY401" i="9" s="1"/>
  <c r="GO401" i="9"/>
  <c r="GO402" i="9"/>
  <c r="BE402" i="9"/>
  <c r="BK402" i="9" s="1"/>
  <c r="AG402" i="9" s="1"/>
  <c r="Q403" i="9"/>
  <c r="GO403" i="9"/>
  <c r="DE403" i="9"/>
  <c r="EK406" i="9"/>
  <c r="FQ406" i="9"/>
  <c r="DJ393" i="9"/>
  <c r="GT393" i="9"/>
  <c r="GX393" i="9" s="1"/>
  <c r="GF394" i="9"/>
  <c r="GJ394" i="9" s="1"/>
  <c r="GR396" i="9"/>
  <c r="GH397" i="9"/>
  <c r="GG398" i="9"/>
  <c r="Q398" i="9"/>
  <c r="BA398" i="9"/>
  <c r="BJ398" i="9"/>
  <c r="AF398" i="9" s="1"/>
  <c r="BI399" i="9"/>
  <c r="HE399" i="9"/>
  <c r="HI399" i="9" s="1"/>
  <c r="GQ399" i="9"/>
  <c r="GV400" i="9"/>
  <c r="EJ400" i="9"/>
  <c r="FO400" i="9"/>
  <c r="EK400" i="9" s="1"/>
  <c r="DF401" i="9"/>
  <c r="CB401" i="9" s="1"/>
  <c r="DH401" i="9" s="1"/>
  <c r="EY403" i="9"/>
  <c r="FA403" i="9" s="1"/>
  <c r="EJ403" i="9"/>
  <c r="FP403" i="9"/>
  <c r="Q386" i="9"/>
  <c r="Q390" i="9"/>
  <c r="Q394" i="9"/>
  <c r="AT397" i="9"/>
  <c r="AV397" i="9" s="1"/>
  <c r="DJ397" i="9"/>
  <c r="GV398" i="9"/>
  <c r="DJ399" i="9"/>
  <c r="AT399" i="9"/>
  <c r="AV399" i="9" s="1"/>
  <c r="GR399" i="9"/>
  <c r="FQ402" i="9"/>
  <c r="EK402" i="9"/>
  <c r="BK404" i="9"/>
  <c r="AG404" i="9" s="1"/>
  <c r="DK411" i="9"/>
  <c r="AU411" i="9"/>
  <c r="AW411" i="9" s="1"/>
  <c r="AV411" i="9"/>
  <c r="DN411" i="9"/>
  <c r="DP411" i="9" s="1"/>
  <c r="HJ411" i="9" s="1"/>
  <c r="P393" i="9"/>
  <c r="CP393" i="9"/>
  <c r="HD393" i="9"/>
  <c r="HH393" i="9" s="1"/>
  <c r="AT394" i="9"/>
  <c r="AV394" i="9" s="1"/>
  <c r="EX394" i="9"/>
  <c r="EZ394" i="9" s="1"/>
  <c r="HD396" i="9"/>
  <c r="HH396" i="9" s="1"/>
  <c r="CP396" i="9"/>
  <c r="CR396" i="9" s="1"/>
  <c r="GT396" i="9"/>
  <c r="GX396" i="9" s="1"/>
  <c r="Q397" i="9"/>
  <c r="DK397" i="9"/>
  <c r="AU397" i="9"/>
  <c r="AW397" i="9" s="1"/>
  <c r="GG397" i="9"/>
  <c r="GK397" i="9" s="1"/>
  <c r="GO398" i="9"/>
  <c r="BE398" i="9"/>
  <c r="CR398" i="9"/>
  <c r="CP398" i="9"/>
  <c r="FQ398" i="9"/>
  <c r="GP398" i="9"/>
  <c r="GX398" i="9" s="1"/>
  <c r="AU399" i="9"/>
  <c r="AW399" i="9" s="1"/>
  <c r="GU399" i="9"/>
  <c r="AT401" i="9"/>
  <c r="AV401" i="9" s="1"/>
  <c r="GJ401" i="9"/>
  <c r="GJ403" i="9"/>
  <c r="GG404" i="9"/>
  <c r="GK404" i="9" s="1"/>
  <c r="Q404" i="9"/>
  <c r="DJ405" i="9"/>
  <c r="AV405" i="9"/>
  <c r="AT405" i="9"/>
  <c r="P411" i="9"/>
  <c r="GF411" i="9"/>
  <c r="GJ411" i="9" s="1"/>
  <c r="AZ411" i="9"/>
  <c r="BJ411" i="9" s="1"/>
  <c r="AF411" i="9" s="1"/>
  <c r="CV397" i="9"/>
  <c r="BH398" i="9"/>
  <c r="HD398" i="9"/>
  <c r="HH398" i="9" s="1"/>
  <c r="CQ398" i="9"/>
  <c r="CS398" i="9" s="1"/>
  <c r="BJ399" i="9"/>
  <c r="AF399" i="9" s="1"/>
  <c r="FP399" i="9"/>
  <c r="EX399" i="9"/>
  <c r="EZ399" i="9" s="1"/>
  <c r="FO399" i="9"/>
  <c r="GV399" i="9"/>
  <c r="GZ399" i="9" s="1"/>
  <c r="GG400" i="9"/>
  <c r="GK400" i="9" s="1"/>
  <c r="DQ401" i="9"/>
  <c r="HK401" i="9" s="1"/>
  <c r="GH402" i="9"/>
  <c r="GX402" i="9" s="1"/>
  <c r="AT402" i="9"/>
  <c r="GI402" i="9"/>
  <c r="GY402" i="9" s="1"/>
  <c r="BE403" i="9"/>
  <c r="BK403" i="9" s="1"/>
  <c r="AG403" i="9" s="1"/>
  <c r="P396" i="9"/>
  <c r="BD396" i="9"/>
  <c r="BJ396" i="9" s="1"/>
  <c r="AF396" i="9" s="1"/>
  <c r="BK397" i="9"/>
  <c r="AG397" i="9" s="1"/>
  <c r="DD397" i="9"/>
  <c r="EX397" i="9"/>
  <c r="EZ397" i="9" s="1"/>
  <c r="FP397" i="9"/>
  <c r="DF398" i="9"/>
  <c r="CB398" i="9" s="1"/>
  <c r="DH398" i="9" s="1"/>
  <c r="FN398" i="9"/>
  <c r="CR399" i="9"/>
  <c r="EY399" i="9"/>
  <c r="FA399" i="9" s="1"/>
  <c r="AV400" i="9"/>
  <c r="FO403" i="9"/>
  <c r="EK403" i="9" s="1"/>
  <c r="GQ400" i="9"/>
  <c r="GY400" i="9" s="1"/>
  <c r="AW401" i="9"/>
  <c r="BH403" i="9"/>
  <c r="HD403" i="9"/>
  <c r="HH403" i="9" s="1"/>
  <c r="CR403" i="9"/>
  <c r="CP403" i="9"/>
  <c r="GP403" i="9"/>
  <c r="DN404" i="9"/>
  <c r="DP404" i="9" s="1"/>
  <c r="HJ404" i="9" s="1"/>
  <c r="Q405" i="9"/>
  <c r="DK405" i="9"/>
  <c r="AU405" i="9"/>
  <c r="AW405" i="9" s="1"/>
  <c r="GY405" i="9"/>
  <c r="DP406" i="9"/>
  <c r="HJ406" i="9" s="1"/>
  <c r="EJ409" i="9"/>
  <c r="FP409" i="9"/>
  <c r="GT397" i="9"/>
  <c r="P398" i="9"/>
  <c r="BD398" i="9"/>
  <c r="GR398" i="9" s="1"/>
  <c r="GP399" i="9"/>
  <c r="GX399" i="9" s="1"/>
  <c r="DJ401" i="9"/>
  <c r="HD401" i="9"/>
  <c r="HH401" i="9" s="1"/>
  <c r="HE402" i="9"/>
  <c r="HI402" i="9" s="1"/>
  <c r="FP402" i="9"/>
  <c r="CS403" i="9"/>
  <c r="DJ403" i="9"/>
  <c r="GQ403" i="9"/>
  <c r="BH404" i="9"/>
  <c r="HD404" i="9"/>
  <c r="HH404" i="9" s="1"/>
  <c r="BI404" i="9"/>
  <c r="BJ405" i="9"/>
  <c r="AF405" i="9" s="1"/>
  <c r="FP405" i="9"/>
  <c r="EX405" i="9"/>
  <c r="EZ405" i="9" s="1"/>
  <c r="GR405" i="9"/>
  <c r="GW410" i="9"/>
  <c r="GW417" i="9"/>
  <c r="HA417" i="9" s="1"/>
  <c r="GS417" i="9"/>
  <c r="AT403" i="9"/>
  <c r="AV403" i="9" s="1"/>
  <c r="DF403" i="9"/>
  <c r="CB403" i="9" s="1"/>
  <c r="DH403" i="9" s="1"/>
  <c r="CR404" i="9"/>
  <c r="GP404" i="9"/>
  <c r="BK405" i="9"/>
  <c r="AG405" i="9" s="1"/>
  <c r="FQ405" i="9"/>
  <c r="FA405" i="9"/>
  <c r="EY405" i="9"/>
  <c r="GS405" i="9"/>
  <c r="P406" i="9"/>
  <c r="AZ406" i="9"/>
  <c r="BJ406" i="9" s="1"/>
  <c r="AF406" i="9" s="1"/>
  <c r="GF406" i="9"/>
  <c r="DN406" i="9"/>
  <c r="GI406" i="9"/>
  <c r="GY406" i="9" s="1"/>
  <c r="BE407" i="9"/>
  <c r="BK407" i="9" s="1"/>
  <c r="AG407" i="9" s="1"/>
  <c r="Q407" i="9"/>
  <c r="GO407" i="9"/>
  <c r="CP408" i="9"/>
  <c r="CR408" i="9" s="1"/>
  <c r="DJ408" i="9"/>
  <c r="GP408" i="9"/>
  <c r="GT408" i="9"/>
  <c r="GX408" i="9" s="1"/>
  <c r="GX410" i="9"/>
  <c r="DJ400" i="9"/>
  <c r="AU403" i="9"/>
  <c r="AW403" i="9" s="1"/>
  <c r="DK403" i="9"/>
  <c r="CW403" i="9"/>
  <c r="GH403" i="9"/>
  <c r="AV404" i="9"/>
  <c r="AT404" i="9"/>
  <c r="CQ404" i="9"/>
  <c r="CS404" i="9" s="1"/>
  <c r="GG406" i="9"/>
  <c r="GK406" i="9" s="1"/>
  <c r="Q406" i="9"/>
  <c r="BA406" i="9"/>
  <c r="GX406" i="9"/>
  <c r="AV409" i="9"/>
  <c r="AT409" i="9"/>
  <c r="DJ409" i="9"/>
  <c r="GQ410" i="9"/>
  <c r="GU410" i="9"/>
  <c r="GY410" i="9" s="1"/>
  <c r="EY411" i="9"/>
  <c r="FA411" i="9" s="1"/>
  <c r="DF415" i="9"/>
  <c r="CB415" i="9" s="1"/>
  <c r="DH415" i="9" s="1"/>
  <c r="FQ401" i="9"/>
  <c r="GF402" i="9"/>
  <c r="P402" i="9"/>
  <c r="AZ402" i="9"/>
  <c r="BJ402" i="9" s="1"/>
  <c r="AF402" i="9" s="1"/>
  <c r="CP402" i="9"/>
  <c r="CR402" i="9" s="1"/>
  <c r="CV404" i="9"/>
  <c r="DF404" i="9" s="1"/>
  <c r="CB404" i="9" s="1"/>
  <c r="DH404" i="9" s="1"/>
  <c r="GF404" i="9"/>
  <c r="GJ404" i="9" s="1"/>
  <c r="EZ404" i="9"/>
  <c r="EX404" i="9"/>
  <c r="FN404" i="9"/>
  <c r="EJ404" i="9" s="1"/>
  <c r="GR404" i="9"/>
  <c r="DG405" i="9"/>
  <c r="CC405" i="9" s="1"/>
  <c r="DI405" i="9" s="1"/>
  <c r="GH406" i="9"/>
  <c r="DE407" i="9"/>
  <c r="DG407" i="9" s="1"/>
  <c r="CC407" i="9" s="1"/>
  <c r="DI407" i="9" s="1"/>
  <c r="HE407" i="9"/>
  <c r="HI407" i="9" s="1"/>
  <c r="GN408" i="9"/>
  <c r="BD408" i="9"/>
  <c r="P408" i="9"/>
  <c r="BJ409" i="9"/>
  <c r="AF409" i="9" s="1"/>
  <c r="AW413" i="9"/>
  <c r="GW414" i="9"/>
  <c r="HA414" i="9" s="1"/>
  <c r="GS414" i="9"/>
  <c r="BD400" i="9"/>
  <c r="GR400" i="9" s="1"/>
  <c r="FN401" i="9"/>
  <c r="EJ401" i="9" s="1"/>
  <c r="EX401" i="9"/>
  <c r="EZ401" i="9" s="1"/>
  <c r="GG402" i="9"/>
  <c r="GK402" i="9" s="1"/>
  <c r="Q402" i="9"/>
  <c r="CQ402" i="9"/>
  <c r="CS402" i="9"/>
  <c r="DK402" i="9"/>
  <c r="EX403" i="9"/>
  <c r="EZ403" i="9" s="1"/>
  <c r="GT403" i="9"/>
  <c r="GX403" i="9" s="1"/>
  <c r="BJ404" i="9"/>
  <c r="AF404" i="9" s="1"/>
  <c r="DG404" i="9"/>
  <c r="CC404" i="9" s="1"/>
  <c r="DI404" i="9" s="1"/>
  <c r="FA404" i="9"/>
  <c r="FO404" i="9"/>
  <c r="GT404" i="9"/>
  <c r="GX404" i="9" s="1"/>
  <c r="GF405" i="9"/>
  <c r="GW405" i="9"/>
  <c r="HA405" i="9" s="1"/>
  <c r="CQ406" i="9"/>
  <c r="CS406" i="9" s="1"/>
  <c r="GN406" i="9"/>
  <c r="P413" i="9"/>
  <c r="BD413" i="9"/>
  <c r="BJ413" i="9" s="1"/>
  <c r="AF413" i="9" s="1"/>
  <c r="GN413" i="9"/>
  <c r="BH408" i="9"/>
  <c r="HD408" i="9"/>
  <c r="HH408" i="9" s="1"/>
  <c r="DF408" i="9"/>
  <c r="CB408" i="9" s="1"/>
  <c r="DH408" i="9" s="1"/>
  <c r="GX409" i="9"/>
  <c r="BI410" i="9"/>
  <c r="HE410" i="9"/>
  <c r="HI410" i="9" s="1"/>
  <c r="GR410" i="9"/>
  <c r="GK411" i="9"/>
  <c r="GO413" i="9"/>
  <c r="BE413" i="9"/>
  <c r="GN415" i="9"/>
  <c r="BD415" i="9"/>
  <c r="P415" i="9"/>
  <c r="DN416" i="9"/>
  <c r="DP416" i="9" s="1"/>
  <c r="HJ416" i="9" s="1"/>
  <c r="EJ416" i="9"/>
  <c r="FP416" i="9"/>
  <c r="EK420" i="9"/>
  <c r="FQ420" i="9"/>
  <c r="GU403" i="9"/>
  <c r="GY403" i="9" s="1"/>
  <c r="GO406" i="9"/>
  <c r="HD406" i="9"/>
  <c r="HH406" i="9" s="1"/>
  <c r="FO408" i="9"/>
  <c r="CP409" i="9"/>
  <c r="CR409" i="9" s="1"/>
  <c r="DG409" i="9"/>
  <c r="CC409" i="9" s="1"/>
  <c r="DI409" i="9" s="1"/>
  <c r="DJ410" i="9"/>
  <c r="AT410" i="9"/>
  <c r="AV410" i="9" s="1"/>
  <c r="FP410" i="9"/>
  <c r="EX410" i="9"/>
  <c r="EZ410" i="9" s="1"/>
  <c r="FO410" i="9"/>
  <c r="FO411" i="9"/>
  <c r="EK411" i="9" s="1"/>
  <c r="GR416" i="9"/>
  <c r="GV416" i="9"/>
  <c r="GZ416" i="9" s="1"/>
  <c r="DK407" i="9"/>
  <c r="AU407" i="9"/>
  <c r="AW407" i="9" s="1"/>
  <c r="AT407" i="9"/>
  <c r="AV407" i="9" s="1"/>
  <c r="GI407" i="9"/>
  <c r="AT408" i="9"/>
  <c r="AV408" i="9" s="1"/>
  <c r="CS409" i="9"/>
  <c r="GI409" i="9"/>
  <c r="P410" i="9"/>
  <c r="AW410" i="9"/>
  <c r="FA410" i="9"/>
  <c r="GS411" i="9"/>
  <c r="GW411" i="9"/>
  <c r="DG411" i="9"/>
  <c r="CC411" i="9" s="1"/>
  <c r="DI411" i="9" s="1"/>
  <c r="BK412" i="9"/>
  <c r="AG412" i="9" s="1"/>
  <c r="GY412" i="9"/>
  <c r="GS416" i="9"/>
  <c r="GW416" i="9"/>
  <c r="HA416" i="9" s="1"/>
  <c r="DK406" i="9"/>
  <c r="GF407" i="9"/>
  <c r="P407" i="9"/>
  <c r="AZ407" i="9"/>
  <c r="BJ407" i="9" s="1"/>
  <c r="AF407" i="9" s="1"/>
  <c r="FP407" i="9"/>
  <c r="GO409" i="9"/>
  <c r="BE409" i="9"/>
  <c r="BK409" i="9" s="1"/>
  <c r="AG409" i="9" s="1"/>
  <c r="Q409" i="9"/>
  <c r="GN412" i="9"/>
  <c r="BD412" i="9"/>
  <c r="BJ412" i="9" s="1"/>
  <c r="AF412" i="9" s="1"/>
  <c r="FP413" i="9"/>
  <c r="EX413" i="9"/>
  <c r="EZ413" i="9"/>
  <c r="FP406" i="9"/>
  <c r="EZ406" i="9"/>
  <c r="FQ407" i="9"/>
  <c r="EY407" i="9"/>
  <c r="FA407" i="9" s="1"/>
  <c r="FP408" i="9"/>
  <c r="BH409" i="9"/>
  <c r="HD409" i="9"/>
  <c r="HH409" i="9" s="1"/>
  <c r="GP409" i="9"/>
  <c r="GK410" i="9"/>
  <c r="CQ410" i="9"/>
  <c r="DO410" i="9" s="1"/>
  <c r="DQ410" i="9" s="1"/>
  <c r="HK410" i="9" s="1"/>
  <c r="GO412" i="9"/>
  <c r="Q412" i="9"/>
  <c r="BE412" i="9"/>
  <c r="FN412" i="9"/>
  <c r="GX414" i="9"/>
  <c r="GX415" i="9"/>
  <c r="BE406" i="9"/>
  <c r="GN407" i="9"/>
  <c r="BD407" i="9"/>
  <c r="GG408" i="9"/>
  <c r="GK408" i="9" s="1"/>
  <c r="Q408" i="9"/>
  <c r="BA408" i="9"/>
  <c r="GQ409" i="9"/>
  <c r="DF410" i="9"/>
  <c r="CB410" i="9" s="1"/>
  <c r="GF410" i="9"/>
  <c r="GJ410" i="9" s="1"/>
  <c r="DF412" i="9"/>
  <c r="CB412" i="9" s="1"/>
  <c r="DH412" i="9" s="1"/>
  <c r="GH412" i="9"/>
  <c r="CV413" i="9"/>
  <c r="DF413" i="9" s="1"/>
  <c r="CB413" i="9" s="1"/>
  <c r="DH413" i="9" s="1"/>
  <c r="GQ407" i="9"/>
  <c r="GY407" i="9" s="1"/>
  <c r="DK409" i="9"/>
  <c r="FQ409" i="9"/>
  <c r="GU409" i="9"/>
  <c r="GY409" i="9" s="1"/>
  <c r="Q410" i="9"/>
  <c r="BE410" i="9"/>
  <c r="BK410" i="9" s="1"/>
  <c r="AG410" i="9" s="1"/>
  <c r="BI411" i="9"/>
  <c r="FQ412" i="9"/>
  <c r="GT412" i="9"/>
  <c r="HE412" i="9"/>
  <c r="HI412" i="9" s="1"/>
  <c r="EX415" i="9"/>
  <c r="EZ415" i="9" s="1"/>
  <c r="GY415" i="9"/>
  <c r="BH416" i="9"/>
  <c r="HD416" i="9"/>
  <c r="HH416" i="9" s="1"/>
  <c r="EJ425" i="9"/>
  <c r="FP425" i="9"/>
  <c r="GF409" i="9"/>
  <c r="GJ409" i="9" s="1"/>
  <c r="GV409" i="9"/>
  <c r="GZ409" i="9" s="1"/>
  <c r="BI413" i="9"/>
  <c r="BK413" i="9" s="1"/>
  <c r="AG413" i="9" s="1"/>
  <c r="FN413" i="9"/>
  <c r="EJ413" i="9" s="1"/>
  <c r="DP414" i="9"/>
  <c r="HJ414" i="9" s="1"/>
  <c r="GN414" i="9"/>
  <c r="CZ414" i="9"/>
  <c r="DF414" i="9" s="1"/>
  <c r="CB414" i="9" s="1"/>
  <c r="DH414" i="9" s="1"/>
  <c r="GP416" i="9"/>
  <c r="Q417" i="9"/>
  <c r="CW417" i="9"/>
  <c r="DG417" i="9" s="1"/>
  <c r="CC417" i="9" s="1"/>
  <c r="DI417" i="9" s="1"/>
  <c r="GX417" i="9"/>
  <c r="DK408" i="9"/>
  <c r="HE409" i="9"/>
  <c r="HI409" i="9" s="1"/>
  <c r="GN411" i="9"/>
  <c r="AT413" i="9"/>
  <c r="DN413" i="9" s="1"/>
  <c r="DP413" i="9" s="1"/>
  <c r="HJ413" i="9" s="1"/>
  <c r="GI413" i="9"/>
  <c r="GY413" i="9" s="1"/>
  <c r="DK414" i="9"/>
  <c r="AU414" i="9"/>
  <c r="AW414" i="9" s="1"/>
  <c r="AT415" i="9"/>
  <c r="AV415" i="9" s="1"/>
  <c r="GP415" i="9"/>
  <c r="CP415" i="9"/>
  <c r="CR415" i="9" s="1"/>
  <c r="BJ416" i="9"/>
  <c r="AF416" i="9" s="1"/>
  <c r="GY416" i="9"/>
  <c r="EX409" i="9"/>
  <c r="EZ409" i="9" s="1"/>
  <c r="DN412" i="9"/>
  <c r="DP412" i="9" s="1"/>
  <c r="HJ412" i="9" s="1"/>
  <c r="HD413" i="9"/>
  <c r="HH413" i="9" s="1"/>
  <c r="GF414" i="9"/>
  <c r="GJ414" i="9" s="1"/>
  <c r="P414" i="9"/>
  <c r="AZ414" i="9"/>
  <c r="BJ414" i="9" s="1"/>
  <c r="AF414" i="9" s="1"/>
  <c r="DN414" i="9"/>
  <c r="FQ414" i="9"/>
  <c r="DO415" i="9"/>
  <c r="DQ415" i="9" s="1"/>
  <c r="HK415" i="9" s="1"/>
  <c r="GW415" i="9"/>
  <c r="HA415" i="9" s="1"/>
  <c r="GS415" i="9"/>
  <c r="CP416" i="9"/>
  <c r="CR416" i="9" s="1"/>
  <c r="GT416" i="9"/>
  <c r="GX416" i="9" s="1"/>
  <c r="DO417" i="9"/>
  <c r="DQ417" i="9" s="1"/>
  <c r="HK417" i="9" s="1"/>
  <c r="DG419" i="9"/>
  <c r="CC419" i="9" s="1"/>
  <c r="DI419" i="9" s="1"/>
  <c r="GX424" i="9"/>
  <c r="BE408" i="9"/>
  <c r="GS408" i="9" s="1"/>
  <c r="BA411" i="9"/>
  <c r="BK411" i="9" s="1"/>
  <c r="AG411" i="9" s="1"/>
  <c r="GF412" i="9"/>
  <c r="GJ412" i="9" s="1"/>
  <c r="P412" i="9"/>
  <c r="FA412" i="9"/>
  <c r="AV413" i="9"/>
  <c r="CR413" i="9"/>
  <c r="FN414" i="9"/>
  <c r="HD415" i="9"/>
  <c r="HH415" i="9" s="1"/>
  <c r="DD415" i="9"/>
  <c r="DG416" i="9"/>
  <c r="CC416" i="9" s="1"/>
  <c r="DI416" i="9" s="1"/>
  <c r="AZ417" i="9"/>
  <c r="BJ417" i="9" s="1"/>
  <c r="AF417" i="9" s="1"/>
  <c r="GF417" i="9"/>
  <c r="GJ417" i="9" s="1"/>
  <c r="P417" i="9"/>
  <c r="GI419" i="9"/>
  <c r="GY419" i="9" s="1"/>
  <c r="CW428" i="9"/>
  <c r="DG428" i="9" s="1"/>
  <c r="CC428" i="9" s="1"/>
  <c r="DI428" i="9" s="1"/>
  <c r="Q428" i="9"/>
  <c r="GG428" i="9"/>
  <c r="FP411" i="9"/>
  <c r="AU412" i="9"/>
  <c r="CP412" i="9"/>
  <c r="CR412" i="9" s="1"/>
  <c r="GG413" i="9"/>
  <c r="GK413" i="9" s="1"/>
  <c r="Q413" i="9"/>
  <c r="CQ413" i="9"/>
  <c r="CS413" i="9" s="1"/>
  <c r="CP413" i="9"/>
  <c r="GQ413" i="9"/>
  <c r="CP414" i="9"/>
  <c r="CR414" i="9" s="1"/>
  <c r="DF416" i="9"/>
  <c r="CB416" i="9" s="1"/>
  <c r="DH416" i="9" s="1"/>
  <c r="BI420" i="9"/>
  <c r="HE420" i="9"/>
  <c r="HI420" i="9" s="1"/>
  <c r="BI414" i="9"/>
  <c r="BK414" i="9" s="1"/>
  <c r="AG414" i="9" s="1"/>
  <c r="EY414" i="9"/>
  <c r="GQ414" i="9"/>
  <c r="GY414" i="9" s="1"/>
  <c r="AW415" i="9"/>
  <c r="FA415" i="9"/>
  <c r="BA416" i="9"/>
  <c r="BK416" i="9" s="1"/>
  <c r="AG416" i="9" s="1"/>
  <c r="DK416" i="9"/>
  <c r="FQ416" i="9"/>
  <c r="HE417" i="9"/>
  <c r="HI417" i="9" s="1"/>
  <c r="DN418" i="9"/>
  <c r="DP418" i="9" s="1"/>
  <c r="HJ418" i="9" s="1"/>
  <c r="DF418" i="9"/>
  <c r="CB418" i="9" s="1"/>
  <c r="DH418" i="9" s="1"/>
  <c r="CQ419" i="9"/>
  <c r="CS419" i="9" s="1"/>
  <c r="GI420" i="9"/>
  <c r="GY420" i="9" s="1"/>
  <c r="Q421" i="9"/>
  <c r="AU421" i="9"/>
  <c r="AW421" i="9" s="1"/>
  <c r="BK421" i="9"/>
  <c r="AG421" i="9" s="1"/>
  <c r="DK421" i="9"/>
  <c r="GG421" i="9"/>
  <c r="EK422" i="9"/>
  <c r="FQ422" i="9"/>
  <c r="GF426" i="9"/>
  <c r="GJ426" i="9" s="1"/>
  <c r="CV426" i="9"/>
  <c r="DF426" i="9" s="1"/>
  <c r="CB426" i="9" s="1"/>
  <c r="DH426" i="9" s="1"/>
  <c r="P426" i="9"/>
  <c r="GP413" i="9"/>
  <c r="GX413" i="9" s="1"/>
  <c r="AV414" i="9"/>
  <c r="AZ415" i="9"/>
  <c r="BJ415" i="9" s="1"/>
  <c r="AF415" i="9" s="1"/>
  <c r="DJ415" i="9"/>
  <c r="FP415" i="9"/>
  <c r="P416" i="9"/>
  <c r="BD416" i="9"/>
  <c r="GV417" i="9"/>
  <c r="GZ417" i="9" s="1"/>
  <c r="Q418" i="9"/>
  <c r="DK418" i="9"/>
  <c r="AW418" i="9"/>
  <c r="GG418" i="9"/>
  <c r="GK418" i="9" s="1"/>
  <c r="BJ420" i="9"/>
  <c r="AF420" i="9" s="1"/>
  <c r="BL421" i="9"/>
  <c r="GX421" i="9"/>
  <c r="DJ422" i="9"/>
  <c r="CW414" i="9"/>
  <c r="DG414" i="9" s="1"/>
  <c r="CC414" i="9" s="1"/>
  <c r="DI414" i="9" s="1"/>
  <c r="FA414" i="9"/>
  <c r="BA415" i="9"/>
  <c r="BK415" i="9" s="1"/>
  <c r="AG415" i="9" s="1"/>
  <c r="DA415" i="9"/>
  <c r="DG415" i="9" s="1"/>
  <c r="CC415" i="9" s="1"/>
  <c r="DI415" i="9" s="1"/>
  <c r="Q416" i="9"/>
  <c r="BE416" i="9"/>
  <c r="CQ416" i="9"/>
  <c r="CS416" i="9" s="1"/>
  <c r="DE416" i="9"/>
  <c r="BE417" i="9"/>
  <c r="BK417" i="9" s="1"/>
  <c r="AG417" i="9" s="1"/>
  <c r="GF418" i="9"/>
  <c r="GJ418" i="9" s="1"/>
  <c r="P418" i="9"/>
  <c r="AZ418" i="9"/>
  <c r="GQ421" i="9"/>
  <c r="HE421" i="9"/>
  <c r="HI421" i="9" s="1"/>
  <c r="DK422" i="9"/>
  <c r="AU422" i="9"/>
  <c r="AW422" i="9" s="1"/>
  <c r="AU425" i="9"/>
  <c r="AW425" i="9" s="1"/>
  <c r="DK425" i="9"/>
  <c r="DJ427" i="9"/>
  <c r="CP427" i="9"/>
  <c r="CR427" i="9" s="1"/>
  <c r="GS432" i="9"/>
  <c r="GW432" i="9"/>
  <c r="HA432" i="9" s="1"/>
  <c r="GQ417" i="9"/>
  <c r="GY417" i="9" s="1"/>
  <c r="BK418" i="9"/>
  <c r="AG418" i="9" s="1"/>
  <c r="GX418" i="9"/>
  <c r="DO419" i="9"/>
  <c r="DQ419" i="9" s="1"/>
  <c r="HK419" i="9" s="1"/>
  <c r="GQ420" i="9"/>
  <c r="EY421" i="9"/>
  <c r="FA421" i="9" s="1"/>
  <c r="CP422" i="9"/>
  <c r="CR422" i="9" s="1"/>
  <c r="GF433" i="9"/>
  <c r="GJ433" i="9" s="1"/>
  <c r="P433" i="9"/>
  <c r="AZ433" i="9"/>
  <c r="Q415" i="9"/>
  <c r="GR418" i="9"/>
  <c r="FP418" i="9"/>
  <c r="GG419" i="9"/>
  <c r="GK419" i="9" s="1"/>
  <c r="Q419" i="9"/>
  <c r="BA419" i="9"/>
  <c r="HE419" i="9"/>
  <c r="HI419" i="9" s="1"/>
  <c r="DE419" i="9"/>
  <c r="FQ419" i="9"/>
  <c r="CS421" i="9"/>
  <c r="CQ421" i="9"/>
  <c r="GG422" i="9"/>
  <c r="GK422" i="9" s="1"/>
  <c r="BA422" i="9"/>
  <c r="GU422" i="9"/>
  <c r="GY422" i="9" s="1"/>
  <c r="GQ422" i="9"/>
  <c r="GN423" i="9"/>
  <c r="FN424" i="9"/>
  <c r="EJ424" i="9" s="1"/>
  <c r="BK425" i="9"/>
  <c r="AG425" i="9" s="1"/>
  <c r="EK426" i="9"/>
  <c r="DJ417" i="9"/>
  <c r="AV417" i="9"/>
  <c r="CS417" i="9"/>
  <c r="FP417" i="9"/>
  <c r="EZ417" i="9"/>
  <c r="FQ417" i="9"/>
  <c r="FQ418" i="9"/>
  <c r="EY418" i="9"/>
  <c r="FA418" i="9" s="1"/>
  <c r="GO418" i="9"/>
  <c r="GV419" i="9"/>
  <c r="GZ419" i="9" s="1"/>
  <c r="GR419" i="9"/>
  <c r="GO420" i="9"/>
  <c r="BE420" i="9"/>
  <c r="BK420" i="9" s="1"/>
  <c r="AG420" i="9" s="1"/>
  <c r="CQ420" i="9"/>
  <c r="DO420" i="9" s="1"/>
  <c r="DQ420" i="9" s="1"/>
  <c r="HK420" i="9" s="1"/>
  <c r="DG420" i="9"/>
  <c r="CC420" i="9" s="1"/>
  <c r="DI420" i="9" s="1"/>
  <c r="DF421" i="9"/>
  <c r="CB421" i="9" s="1"/>
  <c r="DH421" i="9" s="1"/>
  <c r="GU421" i="9"/>
  <c r="GY421" i="9" s="1"/>
  <c r="GI422" i="9"/>
  <c r="GV429" i="9"/>
  <c r="GZ429" i="9" s="1"/>
  <c r="GR429" i="9"/>
  <c r="GO419" i="9"/>
  <c r="BE419" i="9"/>
  <c r="FN419" i="9"/>
  <c r="DG421" i="9"/>
  <c r="CC421" i="9" s="1"/>
  <c r="DI421" i="9" s="1"/>
  <c r="FN423" i="9"/>
  <c r="EJ423" i="9" s="1"/>
  <c r="GF424" i="9"/>
  <c r="GJ424" i="9" s="1"/>
  <c r="P424" i="9"/>
  <c r="AZ424" i="9"/>
  <c r="DJ420" i="9"/>
  <c r="FP420" i="9"/>
  <c r="GT420" i="9"/>
  <c r="GX420" i="9" s="1"/>
  <c r="P421" i="9"/>
  <c r="CP421" i="9"/>
  <c r="CR421" i="9" s="1"/>
  <c r="GF421" i="9"/>
  <c r="GJ421" i="9" s="1"/>
  <c r="GN421" i="9"/>
  <c r="GP422" i="9"/>
  <c r="BJ423" i="9"/>
  <c r="AF423" i="9" s="1"/>
  <c r="GY423" i="9"/>
  <c r="AW424" i="9"/>
  <c r="AT424" i="9"/>
  <c r="AV424" i="9" s="1"/>
  <c r="DG424" i="9"/>
  <c r="CC424" i="9" s="1"/>
  <c r="DI424" i="9" s="1"/>
  <c r="GQ424" i="9"/>
  <c r="AT425" i="9"/>
  <c r="AV425" i="9" s="1"/>
  <c r="CP425" i="9"/>
  <c r="DN425" i="9" s="1"/>
  <c r="DP425" i="9" s="1"/>
  <c r="HJ425" i="9" s="1"/>
  <c r="FA425" i="9"/>
  <c r="EY425" i="9"/>
  <c r="FQ425" i="9"/>
  <c r="FP428" i="9"/>
  <c r="EZ428" i="9"/>
  <c r="EX428" i="9"/>
  <c r="EX432" i="9"/>
  <c r="EZ432" i="9" s="1"/>
  <c r="DJ419" i="9"/>
  <c r="GT419" i="9"/>
  <c r="GX419" i="9" s="1"/>
  <c r="GF420" i="9"/>
  <c r="GJ420" i="9" s="1"/>
  <c r="GV420" i="9"/>
  <c r="GZ420" i="9" s="1"/>
  <c r="HD420" i="9"/>
  <c r="HH420" i="9" s="1"/>
  <c r="CQ422" i="9"/>
  <c r="GN422" i="9"/>
  <c r="GN425" i="9"/>
  <c r="BD425" i="9"/>
  <c r="DJ426" i="9"/>
  <c r="AV426" i="9"/>
  <c r="AT426" i="9"/>
  <c r="FL427" i="9"/>
  <c r="P427" i="9"/>
  <c r="Q420" i="9"/>
  <c r="GO422" i="9"/>
  <c r="BE422" i="9"/>
  <c r="AZ422" i="9"/>
  <c r="BJ422" i="9" s="1"/>
  <c r="AF422" i="9" s="1"/>
  <c r="CS422" i="9"/>
  <c r="EZ422" i="9"/>
  <c r="EX422" i="9"/>
  <c r="GH422" i="9"/>
  <c r="GX422" i="9" s="1"/>
  <c r="GO423" i="9"/>
  <c r="BE423" i="9"/>
  <c r="GI423" i="9"/>
  <c r="GN424" i="9"/>
  <c r="BD424" i="9"/>
  <c r="GU424" i="9"/>
  <c r="DG425" i="9"/>
  <c r="CC425" i="9" s="1"/>
  <c r="DI425" i="9" s="1"/>
  <c r="GG425" i="9"/>
  <c r="BI427" i="9"/>
  <c r="HE427" i="9"/>
  <c r="HI427" i="9" s="1"/>
  <c r="Q427" i="9"/>
  <c r="DN429" i="9"/>
  <c r="P419" i="9"/>
  <c r="BD419" i="9"/>
  <c r="BJ419" i="9" s="1"/>
  <c r="AF419" i="9" s="1"/>
  <c r="CP419" i="9"/>
  <c r="CR419" i="9" s="1"/>
  <c r="HD419" i="9"/>
  <c r="HH419" i="9" s="1"/>
  <c r="AT420" i="9"/>
  <c r="AV420" i="9" s="1"/>
  <c r="EX420" i="9"/>
  <c r="EZ420" i="9" s="1"/>
  <c r="AV421" i="9"/>
  <c r="EZ421" i="9"/>
  <c r="HD422" i="9"/>
  <c r="HH422" i="9" s="1"/>
  <c r="CQ423" i="9"/>
  <c r="CS423" i="9" s="1"/>
  <c r="GF423" i="9"/>
  <c r="GJ423" i="9" s="1"/>
  <c r="GW424" i="9"/>
  <c r="HA424" i="9" s="1"/>
  <c r="GS424" i="9"/>
  <c r="FQ424" i="9"/>
  <c r="BH425" i="9"/>
  <c r="HD425" i="9"/>
  <c r="HH425" i="9" s="1"/>
  <c r="GP425" i="9"/>
  <c r="GX425" i="9" s="1"/>
  <c r="BL428" i="9"/>
  <c r="GX429" i="9"/>
  <c r="BH431" i="9"/>
  <c r="HD431" i="9"/>
  <c r="HH431" i="9" s="1"/>
  <c r="P431" i="9"/>
  <c r="GS433" i="9"/>
  <c r="DF433" i="9"/>
  <c r="CB433" i="9" s="1"/>
  <c r="DH433" i="9" s="1"/>
  <c r="GF422" i="9"/>
  <c r="GJ422" i="9" s="1"/>
  <c r="HE423" i="9"/>
  <c r="HI423" i="9" s="1"/>
  <c r="BI423" i="9"/>
  <c r="CP424" i="9"/>
  <c r="CR424" i="9" s="1"/>
  <c r="FP424" i="9"/>
  <c r="GY425" i="9"/>
  <c r="GG426" i="9"/>
  <c r="GK426" i="9" s="1"/>
  <c r="BA426" i="9"/>
  <c r="BK426" i="9" s="1"/>
  <c r="AG426" i="9" s="1"/>
  <c r="Q426" i="9"/>
  <c r="FP426" i="9"/>
  <c r="EX426" i="9"/>
  <c r="EZ426" i="9" s="1"/>
  <c r="GQ426" i="9"/>
  <c r="GU426" i="9"/>
  <c r="GY426" i="9" s="1"/>
  <c r="EK427" i="9"/>
  <c r="FQ427" i="9"/>
  <c r="EK430" i="9"/>
  <c r="FQ430" i="9"/>
  <c r="DK432" i="9"/>
  <c r="AW432" i="9"/>
  <c r="AU432" i="9"/>
  <c r="BD418" i="9"/>
  <c r="AT422" i="9"/>
  <c r="AV422" i="9" s="1"/>
  <c r="BI422" i="9"/>
  <c r="FN422" i="9"/>
  <c r="EJ422" i="9" s="1"/>
  <c r="P423" i="9"/>
  <c r="DJ423" i="9"/>
  <c r="AV423" i="9"/>
  <c r="DG423" i="9"/>
  <c r="CC423" i="9" s="1"/>
  <c r="DI423" i="9" s="1"/>
  <c r="FQ423" i="9"/>
  <c r="EX423" i="9"/>
  <c r="EZ423" i="9" s="1"/>
  <c r="BI424" i="9"/>
  <c r="BK424" i="9" s="1"/>
  <c r="AG424" i="9" s="1"/>
  <c r="HE424" i="9"/>
  <c r="HI424" i="9" s="1"/>
  <c r="CQ424" i="9"/>
  <c r="CS424" i="9" s="1"/>
  <c r="FA424" i="9"/>
  <c r="BJ425" i="9"/>
  <c r="AF425" i="9" s="1"/>
  <c r="GX431" i="9"/>
  <c r="GX433" i="9"/>
  <c r="AU423" i="9"/>
  <c r="AW423" i="9" s="1"/>
  <c r="EY423" i="9"/>
  <c r="FA423" i="9" s="1"/>
  <c r="GQ423" i="9"/>
  <c r="CQ426" i="9"/>
  <c r="GS427" i="9"/>
  <c r="GW427" i="9"/>
  <c r="HA427" i="9" s="1"/>
  <c r="CQ427" i="9"/>
  <c r="CS427" i="9" s="1"/>
  <c r="GP427" i="9"/>
  <c r="BK428" i="9"/>
  <c r="AG428" i="9" s="1"/>
  <c r="FQ428" i="9"/>
  <c r="EY428" i="9"/>
  <c r="FA428" i="9" s="1"/>
  <c r="GF429" i="9"/>
  <c r="GJ429" i="9" s="1"/>
  <c r="P429" i="9"/>
  <c r="AZ429" i="9"/>
  <c r="FP429" i="9"/>
  <c r="GN430" i="9"/>
  <c r="BD430" i="9"/>
  <c r="BJ430" i="9" s="1"/>
  <c r="AF430" i="9" s="1"/>
  <c r="P430" i="9"/>
  <c r="DF430" i="9"/>
  <c r="CB430" i="9" s="1"/>
  <c r="DH430" i="9" s="1"/>
  <c r="BI431" i="9"/>
  <c r="HE431" i="9"/>
  <c r="HI431" i="9" s="1"/>
  <c r="Q431" i="9"/>
  <c r="EZ431" i="9"/>
  <c r="FN431" i="9"/>
  <c r="GG433" i="9"/>
  <c r="GK433" i="9" s="1"/>
  <c r="Q433" i="9"/>
  <c r="BA433" i="9"/>
  <c r="FO433" i="9"/>
  <c r="EK433" i="9" s="1"/>
  <c r="P425" i="9"/>
  <c r="BH426" i="9"/>
  <c r="BJ426" i="9" s="1"/>
  <c r="AF426" i="9" s="1"/>
  <c r="GP426" i="9"/>
  <c r="BH427" i="9"/>
  <c r="HD427" i="9"/>
  <c r="HH427" i="9" s="1"/>
  <c r="DF427" i="9"/>
  <c r="CB427" i="9" s="1"/>
  <c r="DH427" i="9" s="1"/>
  <c r="EX427" i="9"/>
  <c r="EZ427" i="9" s="1"/>
  <c r="FN427" i="9"/>
  <c r="GQ427" i="9"/>
  <c r="DF428" i="9"/>
  <c r="CB428" i="9" s="1"/>
  <c r="DH428" i="9" s="1"/>
  <c r="FN428" i="9"/>
  <c r="EJ428" i="9" s="1"/>
  <c r="GG429" i="9"/>
  <c r="GK429" i="9" s="1"/>
  <c r="Q429" i="9"/>
  <c r="BA429" i="9"/>
  <c r="GO430" i="9"/>
  <c r="BE430" i="9"/>
  <c r="BK430" i="9" s="1"/>
  <c r="AG430" i="9" s="1"/>
  <c r="Q430" i="9"/>
  <c r="DG430" i="9"/>
  <c r="CC430" i="9" s="1"/>
  <c r="DI430" i="9" s="1"/>
  <c r="GH430" i="9"/>
  <c r="FO431" i="9"/>
  <c r="P432" i="9"/>
  <c r="DJ432" i="9"/>
  <c r="AT432" i="9"/>
  <c r="AV432" i="9" s="1"/>
  <c r="GN433" i="9"/>
  <c r="GV426" i="9"/>
  <c r="GZ426" i="9" s="1"/>
  <c r="GR426" i="9"/>
  <c r="AV427" i="9"/>
  <c r="AT427" i="9"/>
  <c r="BJ427" i="9"/>
  <c r="AF427" i="9" s="1"/>
  <c r="GT427" i="9"/>
  <c r="GX427" i="9" s="1"/>
  <c r="GF428" i="9"/>
  <c r="GO429" i="9"/>
  <c r="CQ429" i="9"/>
  <c r="CS429" i="9" s="1"/>
  <c r="FO429" i="9"/>
  <c r="EK429" i="9" s="1"/>
  <c r="CR431" i="9"/>
  <c r="CP431" i="9"/>
  <c r="CS432" i="9"/>
  <c r="FQ432" i="9"/>
  <c r="FA432" i="9"/>
  <c r="EY432" i="9"/>
  <c r="GV432" i="9"/>
  <c r="GZ432" i="9" s="1"/>
  <c r="Q424" i="9"/>
  <c r="GO426" i="9"/>
  <c r="GI426" i="9"/>
  <c r="AU427" i="9"/>
  <c r="AW427" i="9" s="1"/>
  <c r="BK427" i="9"/>
  <c r="AG427" i="9" s="1"/>
  <c r="GU427" i="9"/>
  <c r="AT430" i="9"/>
  <c r="AV430" i="9" s="1"/>
  <c r="CQ431" i="9"/>
  <c r="CS431" i="9" s="1"/>
  <c r="BK432" i="9"/>
  <c r="AG432" i="9" s="1"/>
  <c r="DF432" i="9"/>
  <c r="CB432" i="9" s="1"/>
  <c r="FN432" i="9"/>
  <c r="EJ432" i="9" s="1"/>
  <c r="GX426" i="9"/>
  <c r="DJ428" i="9"/>
  <c r="AT428" i="9"/>
  <c r="AV428" i="9" s="1"/>
  <c r="AU430" i="9"/>
  <c r="AW430" i="9" s="1"/>
  <c r="GR431" i="9"/>
  <c r="GV431" i="9"/>
  <c r="GZ431" i="9" s="1"/>
  <c r="GP431" i="9"/>
  <c r="DG432" i="9"/>
  <c r="CC432" i="9" s="1"/>
  <c r="DI432" i="9" s="1"/>
  <c r="DN433" i="9"/>
  <c r="DP433" i="9" s="1"/>
  <c r="HJ433" i="9" s="1"/>
  <c r="FP433" i="9"/>
  <c r="GG427" i="9"/>
  <c r="GK427" i="9" s="1"/>
  <c r="DO427" i="9"/>
  <c r="DQ427" i="9" s="1"/>
  <c r="DK428" i="9"/>
  <c r="AU428" i="9"/>
  <c r="AW428" i="9" s="1"/>
  <c r="GY428" i="9"/>
  <c r="HJ429" i="9"/>
  <c r="DP429" i="9"/>
  <c r="GQ430" i="9"/>
  <c r="GS431" i="9"/>
  <c r="GW431" i="9"/>
  <c r="HA431" i="9" s="1"/>
  <c r="DG431" i="9"/>
  <c r="CC431" i="9" s="1"/>
  <c r="DI431" i="9" s="1"/>
  <c r="DN431" i="9"/>
  <c r="DP431" i="9" s="1"/>
  <c r="HJ431" i="9" s="1"/>
  <c r="GQ431" i="9"/>
  <c r="GY431" i="9" s="1"/>
  <c r="GG432" i="9"/>
  <c r="GK432" i="9" s="1"/>
  <c r="DO433" i="9"/>
  <c r="DQ433" i="9" s="1"/>
  <c r="HK433" i="9" s="1"/>
  <c r="FQ433" i="9"/>
  <c r="GV427" i="9"/>
  <c r="GZ427" i="9" s="1"/>
  <c r="DJ430" i="9"/>
  <c r="FP430" i="9"/>
  <c r="GT430" i="9"/>
  <c r="BD431" i="9"/>
  <c r="BJ431" i="9" s="1"/>
  <c r="AF431" i="9" s="1"/>
  <c r="AV433" i="9"/>
  <c r="EZ433" i="9"/>
  <c r="DK430" i="9"/>
  <c r="GU430" i="9"/>
  <c r="GY430" i="9" s="1"/>
  <c r="BE431" i="9"/>
  <c r="BK431" i="9" s="1"/>
  <c r="AG431" i="9" s="1"/>
  <c r="GQ432" i="9"/>
  <c r="GY432" i="9" s="1"/>
  <c r="AW433" i="9"/>
  <c r="FA433" i="9"/>
  <c r="CP430" i="9"/>
  <c r="CR430" i="9" s="1"/>
  <c r="HD430" i="9"/>
  <c r="HH430" i="9" s="1"/>
  <c r="AT431" i="9"/>
  <c r="AV431" i="9" s="1"/>
  <c r="EX431" i="9"/>
  <c r="EY427" i="9"/>
  <c r="FA427" i="9" s="1"/>
  <c r="CQ430" i="9"/>
  <c r="CS430" i="9" s="1"/>
  <c r="HE430" i="9"/>
  <c r="HI430" i="9" s="1"/>
  <c r="AU431" i="9"/>
  <c r="AW431" i="9" s="1"/>
  <c r="EY431" i="9"/>
  <c r="FA431" i="9" s="1"/>
  <c r="BD429" i="9"/>
  <c r="BD433" i="9"/>
  <c r="BE429" i="9"/>
  <c r="BE433" i="9"/>
  <c r="K251" i="24"/>
  <c r="J251" i="24"/>
  <c r="G251" i="24"/>
  <c r="F251" i="24"/>
  <c r="C251" i="24"/>
  <c r="B251" i="24"/>
  <c r="B121" i="24"/>
  <c r="F88" i="24"/>
  <c r="D88" i="24"/>
  <c r="L76" i="24"/>
  <c r="L53" i="24"/>
  <c r="K53" i="24"/>
  <c r="S370" i="24"/>
  <c r="R370" i="24"/>
  <c r="S337" i="24"/>
  <c r="R337" i="24"/>
  <c r="S304" i="24"/>
  <c r="R304" i="24"/>
  <c r="S271" i="24"/>
  <c r="R271" i="24"/>
  <c r="S238" i="24"/>
  <c r="R238" i="24"/>
  <c r="S205" i="24"/>
  <c r="R205" i="24"/>
  <c r="S172" i="24"/>
  <c r="R172" i="24"/>
  <c r="S139" i="24"/>
  <c r="R139" i="24"/>
  <c r="S106" i="24"/>
  <c r="R106" i="24"/>
  <c r="S73" i="24"/>
  <c r="R73" i="24"/>
  <c r="S41" i="24"/>
  <c r="R41" i="24"/>
  <c r="S9" i="24"/>
  <c r="R9" i="24"/>
  <c r="D192" i="23"/>
  <c r="D189" i="23"/>
  <c r="C189" i="23"/>
  <c r="J186" i="23"/>
  <c r="G186" i="23"/>
  <c r="N177" i="23"/>
  <c r="L176" i="23"/>
  <c r="K176" i="23"/>
  <c r="D174" i="23"/>
  <c r="D159" i="23"/>
  <c r="C159" i="23"/>
  <c r="K156" i="23"/>
  <c r="H156" i="23"/>
  <c r="J154" i="23"/>
  <c r="H154" i="23"/>
  <c r="B154" i="23"/>
  <c r="N153" i="23"/>
  <c r="F152" i="23"/>
  <c r="G151" i="23"/>
  <c r="L149" i="23"/>
  <c r="K149" i="23"/>
  <c r="L148" i="23"/>
  <c r="K148" i="23"/>
  <c r="D148" i="23"/>
  <c r="C148" i="23"/>
  <c r="D147" i="23"/>
  <c r="C147" i="23"/>
  <c r="B143" i="23"/>
  <c r="N142" i="23"/>
  <c r="L126" i="23"/>
  <c r="K126" i="23"/>
  <c r="L125" i="23"/>
  <c r="K125" i="23"/>
  <c r="C125" i="23"/>
  <c r="D124" i="23"/>
  <c r="C124" i="23"/>
  <c r="J123" i="23"/>
  <c r="H123" i="23"/>
  <c r="J121" i="23"/>
  <c r="H121" i="23"/>
  <c r="F119" i="23"/>
  <c r="F118" i="23"/>
  <c r="L116" i="23"/>
  <c r="K116" i="23"/>
  <c r="L115" i="23"/>
  <c r="K115" i="23"/>
  <c r="D115" i="23"/>
  <c r="C115" i="23"/>
  <c r="D114" i="23"/>
  <c r="C114" i="23"/>
  <c r="B110" i="23"/>
  <c r="N109" i="23"/>
  <c r="K93" i="23"/>
  <c r="L92" i="23"/>
  <c r="K92" i="23"/>
  <c r="C92" i="23"/>
  <c r="D91" i="23"/>
  <c r="C91" i="23"/>
  <c r="J90" i="23"/>
  <c r="H90" i="23"/>
  <c r="J88" i="23"/>
  <c r="H88" i="23"/>
  <c r="F86" i="23"/>
  <c r="G85" i="23"/>
  <c r="F85" i="23"/>
  <c r="L83" i="23"/>
  <c r="K83" i="23"/>
  <c r="L82" i="23"/>
  <c r="K82" i="23"/>
  <c r="D82" i="23"/>
  <c r="C82" i="23"/>
  <c r="C81" i="23"/>
  <c r="N77" i="23"/>
  <c r="B77" i="23"/>
  <c r="N76" i="23"/>
  <c r="K61" i="23"/>
  <c r="L60" i="23"/>
  <c r="K60" i="23"/>
  <c r="D60" i="23"/>
  <c r="C60" i="23"/>
  <c r="D59" i="23"/>
  <c r="C59" i="23"/>
  <c r="J56" i="23"/>
  <c r="H56" i="23"/>
  <c r="G54" i="23"/>
  <c r="F54" i="23"/>
  <c r="G53" i="23"/>
  <c r="F53" i="23"/>
  <c r="L51" i="23"/>
  <c r="K51" i="23"/>
  <c r="L50" i="23"/>
  <c r="K50" i="23"/>
  <c r="D50" i="23"/>
  <c r="C50" i="23"/>
  <c r="N45" i="23"/>
  <c r="B45" i="23"/>
  <c r="N44" i="23"/>
  <c r="S370" i="23"/>
  <c r="R370" i="23"/>
  <c r="S337" i="23"/>
  <c r="R337" i="23"/>
  <c r="S304" i="23"/>
  <c r="R304" i="23"/>
  <c r="S271" i="23"/>
  <c r="R271" i="23"/>
  <c r="S238" i="23"/>
  <c r="R238" i="23"/>
  <c r="S205" i="23"/>
  <c r="R205" i="23"/>
  <c r="S172" i="23"/>
  <c r="R172" i="23"/>
  <c r="S139" i="23"/>
  <c r="R139" i="23"/>
  <c r="S106" i="23"/>
  <c r="R106" i="23"/>
  <c r="S73" i="23"/>
  <c r="R73" i="23"/>
  <c r="S41" i="23"/>
  <c r="R41" i="23"/>
  <c r="S9" i="23"/>
  <c r="R9" i="23"/>
  <c r="N381" i="22"/>
  <c r="M381" i="22"/>
  <c r="L381" i="22"/>
  <c r="K381" i="22"/>
  <c r="J381" i="22"/>
  <c r="I381" i="22"/>
  <c r="H381" i="22"/>
  <c r="G381" i="22"/>
  <c r="F381" i="22"/>
  <c r="E381" i="22"/>
  <c r="D381" i="22"/>
  <c r="C381" i="22"/>
  <c r="B381" i="22"/>
  <c r="N380" i="22"/>
  <c r="M380" i="22"/>
  <c r="L380" i="22"/>
  <c r="K380" i="22"/>
  <c r="J380" i="22"/>
  <c r="I380" i="22"/>
  <c r="H380" i="22"/>
  <c r="G380" i="22"/>
  <c r="F380" i="22"/>
  <c r="E380" i="22"/>
  <c r="D380" i="22"/>
  <c r="C380" i="22"/>
  <c r="B380" i="22"/>
  <c r="N379" i="22"/>
  <c r="M379" i="22"/>
  <c r="L379" i="22"/>
  <c r="K379" i="22"/>
  <c r="J379" i="22"/>
  <c r="I379" i="22"/>
  <c r="H379" i="22"/>
  <c r="G379" i="22"/>
  <c r="F379" i="22"/>
  <c r="E379" i="22"/>
  <c r="D379" i="22"/>
  <c r="C379" i="22"/>
  <c r="B379" i="22"/>
  <c r="N378" i="22"/>
  <c r="M378" i="22"/>
  <c r="L378" i="22"/>
  <c r="K378" i="22"/>
  <c r="J378" i="22"/>
  <c r="I378" i="22"/>
  <c r="P378" i="22" s="1"/>
  <c r="H378" i="22"/>
  <c r="G378" i="22"/>
  <c r="F378" i="22"/>
  <c r="E378" i="22"/>
  <c r="D378" i="22"/>
  <c r="C378" i="22"/>
  <c r="B378" i="22"/>
  <c r="N376" i="22"/>
  <c r="M376" i="22"/>
  <c r="L376" i="22"/>
  <c r="K376" i="22"/>
  <c r="J376" i="22"/>
  <c r="I376" i="22"/>
  <c r="H376" i="22"/>
  <c r="G376" i="22"/>
  <c r="F376" i="22"/>
  <c r="E376" i="22"/>
  <c r="D376" i="22"/>
  <c r="C376" i="22"/>
  <c r="B376" i="22"/>
  <c r="N375" i="22"/>
  <c r="M375" i="22"/>
  <c r="L375" i="22"/>
  <c r="K375" i="22"/>
  <c r="J375" i="22"/>
  <c r="I375" i="22"/>
  <c r="H375" i="22"/>
  <c r="G375" i="22"/>
  <c r="F375" i="22"/>
  <c r="E375" i="22"/>
  <c r="D375" i="22"/>
  <c r="C375" i="22"/>
  <c r="B375" i="22"/>
  <c r="N374" i="22"/>
  <c r="M374" i="22"/>
  <c r="L374" i="22"/>
  <c r="K374" i="22"/>
  <c r="J374" i="22"/>
  <c r="I374" i="22"/>
  <c r="H374" i="22"/>
  <c r="G374" i="22"/>
  <c r="F374" i="22"/>
  <c r="E374" i="22"/>
  <c r="D374" i="22"/>
  <c r="C374" i="22"/>
  <c r="B374" i="22"/>
  <c r="N373" i="22"/>
  <c r="M373" i="22"/>
  <c r="L373" i="22"/>
  <c r="K373" i="22"/>
  <c r="J373" i="22"/>
  <c r="I373" i="22"/>
  <c r="H373" i="22"/>
  <c r="G373" i="22"/>
  <c r="F373" i="22"/>
  <c r="E373" i="22"/>
  <c r="D373" i="22"/>
  <c r="C373" i="22"/>
  <c r="B373" i="22"/>
  <c r="N371" i="22"/>
  <c r="M371" i="22"/>
  <c r="L371" i="22"/>
  <c r="K371" i="22"/>
  <c r="J371" i="22"/>
  <c r="I371" i="22"/>
  <c r="H371" i="22"/>
  <c r="G371" i="22"/>
  <c r="F371" i="22"/>
  <c r="E371" i="22"/>
  <c r="D371" i="22"/>
  <c r="C371" i="22"/>
  <c r="B371" i="22"/>
  <c r="N370" i="22"/>
  <c r="M370" i="22"/>
  <c r="L370" i="22"/>
  <c r="K370" i="22"/>
  <c r="J370" i="22"/>
  <c r="I370" i="22"/>
  <c r="H370" i="22"/>
  <c r="G370" i="22"/>
  <c r="F370" i="22"/>
  <c r="E370" i="22"/>
  <c r="D370" i="22"/>
  <c r="C370" i="22"/>
  <c r="B370" i="22"/>
  <c r="N369" i="22"/>
  <c r="M369" i="22"/>
  <c r="L369" i="22"/>
  <c r="K369" i="22"/>
  <c r="J369" i="22"/>
  <c r="I369" i="22"/>
  <c r="H369" i="22"/>
  <c r="G369" i="22"/>
  <c r="F369" i="22"/>
  <c r="E369" i="22"/>
  <c r="D369" i="22"/>
  <c r="C369" i="22"/>
  <c r="B369" i="22"/>
  <c r="N368" i="22"/>
  <c r="M368" i="22"/>
  <c r="L368" i="22"/>
  <c r="K368" i="22"/>
  <c r="J368" i="22"/>
  <c r="I368" i="22"/>
  <c r="P368" i="22" s="1"/>
  <c r="H368" i="22"/>
  <c r="G368" i="22"/>
  <c r="F368" i="22"/>
  <c r="E368" i="22"/>
  <c r="D368" i="22"/>
  <c r="C368" i="22"/>
  <c r="B368" i="22"/>
  <c r="N366" i="22"/>
  <c r="M366" i="22"/>
  <c r="L366" i="22"/>
  <c r="K366" i="22"/>
  <c r="J366" i="22"/>
  <c r="I366" i="22"/>
  <c r="H366" i="22"/>
  <c r="G366" i="22"/>
  <c r="F366" i="22"/>
  <c r="E366" i="22"/>
  <c r="D366" i="22"/>
  <c r="C366" i="22"/>
  <c r="B366" i="22"/>
  <c r="N365" i="22"/>
  <c r="M365" i="22"/>
  <c r="L365" i="22"/>
  <c r="K365" i="22"/>
  <c r="J365" i="22"/>
  <c r="I365" i="22"/>
  <c r="H365" i="22"/>
  <c r="G365" i="22"/>
  <c r="F365" i="22"/>
  <c r="E365" i="22"/>
  <c r="D365" i="22"/>
  <c r="C365" i="22"/>
  <c r="B365" i="22"/>
  <c r="N364" i="22"/>
  <c r="M364" i="22"/>
  <c r="L364" i="22"/>
  <c r="K364" i="22"/>
  <c r="J364" i="22"/>
  <c r="I364" i="22"/>
  <c r="H364" i="22"/>
  <c r="G364" i="22"/>
  <c r="F364" i="22"/>
  <c r="E364" i="22"/>
  <c r="D364" i="22"/>
  <c r="C364" i="22"/>
  <c r="B364" i="22"/>
  <c r="N363" i="22"/>
  <c r="M363" i="22"/>
  <c r="L363" i="22"/>
  <c r="K363" i="22"/>
  <c r="J363" i="22"/>
  <c r="I363" i="22"/>
  <c r="H363" i="22"/>
  <c r="G363" i="22"/>
  <c r="F363" i="22"/>
  <c r="E363" i="22"/>
  <c r="D363" i="22"/>
  <c r="C363" i="22"/>
  <c r="B363" i="22"/>
  <c r="N361" i="22"/>
  <c r="M361" i="22"/>
  <c r="L361" i="22"/>
  <c r="K361" i="22"/>
  <c r="J361" i="22"/>
  <c r="I361" i="22"/>
  <c r="H361" i="22"/>
  <c r="G361" i="22"/>
  <c r="F361" i="22"/>
  <c r="N349" i="22"/>
  <c r="M349" i="22"/>
  <c r="L349" i="22"/>
  <c r="K349" i="22"/>
  <c r="J349" i="22"/>
  <c r="I349" i="22"/>
  <c r="H349" i="22"/>
  <c r="G349" i="22"/>
  <c r="F349" i="22"/>
  <c r="E349" i="22"/>
  <c r="D349" i="22"/>
  <c r="C349" i="22"/>
  <c r="B349" i="22"/>
  <c r="N348" i="22"/>
  <c r="M348" i="22"/>
  <c r="L348" i="22"/>
  <c r="K348" i="22"/>
  <c r="J348" i="22"/>
  <c r="I348" i="22"/>
  <c r="H348" i="22"/>
  <c r="G348" i="22"/>
  <c r="F348" i="22"/>
  <c r="E348" i="22"/>
  <c r="D348" i="22"/>
  <c r="C348" i="22"/>
  <c r="B348" i="22"/>
  <c r="N347" i="22"/>
  <c r="M347" i="22"/>
  <c r="P347" i="22" s="1"/>
  <c r="L347" i="22"/>
  <c r="K347" i="22"/>
  <c r="J347" i="22"/>
  <c r="I347" i="22"/>
  <c r="H347" i="22"/>
  <c r="G347" i="22"/>
  <c r="F347" i="22"/>
  <c r="E347" i="22"/>
  <c r="D347" i="22"/>
  <c r="C347" i="22"/>
  <c r="B347" i="22"/>
  <c r="N346" i="22"/>
  <c r="M346" i="22"/>
  <c r="L346" i="22"/>
  <c r="K346" i="22"/>
  <c r="J346" i="22"/>
  <c r="I346" i="22"/>
  <c r="H346" i="22"/>
  <c r="G346" i="22"/>
  <c r="F346" i="22"/>
  <c r="E346" i="22"/>
  <c r="D346" i="22"/>
  <c r="C346" i="22"/>
  <c r="B346" i="22"/>
  <c r="N344" i="22"/>
  <c r="M344" i="22"/>
  <c r="L344" i="22"/>
  <c r="K344" i="22"/>
  <c r="J344" i="22"/>
  <c r="I344" i="22"/>
  <c r="H344" i="22"/>
  <c r="G344" i="22"/>
  <c r="F344" i="22"/>
  <c r="E344" i="22"/>
  <c r="D344" i="22"/>
  <c r="C344" i="22"/>
  <c r="B344" i="22"/>
  <c r="N343" i="22"/>
  <c r="M343" i="22"/>
  <c r="L343" i="22"/>
  <c r="K343" i="22"/>
  <c r="J343" i="22"/>
  <c r="I343" i="22"/>
  <c r="H343" i="22"/>
  <c r="G343" i="22"/>
  <c r="F343" i="22"/>
  <c r="E343" i="22"/>
  <c r="D343" i="22"/>
  <c r="C343" i="22"/>
  <c r="B343" i="22"/>
  <c r="N342" i="22"/>
  <c r="M342" i="22"/>
  <c r="L342" i="22"/>
  <c r="K342" i="22"/>
  <c r="J342" i="22"/>
  <c r="I342" i="22"/>
  <c r="P342" i="22" s="1"/>
  <c r="H342" i="22"/>
  <c r="G342" i="22"/>
  <c r="F342" i="22"/>
  <c r="E342" i="22"/>
  <c r="D342" i="22"/>
  <c r="C342" i="22"/>
  <c r="B342" i="22"/>
  <c r="N341" i="22"/>
  <c r="M341" i="22"/>
  <c r="P341" i="22" s="1"/>
  <c r="L341" i="22"/>
  <c r="K341" i="22"/>
  <c r="J341" i="22"/>
  <c r="I341" i="22"/>
  <c r="H341" i="22"/>
  <c r="G341" i="22"/>
  <c r="F341" i="22"/>
  <c r="E341" i="22"/>
  <c r="D341" i="22"/>
  <c r="C341" i="22"/>
  <c r="B341" i="22"/>
  <c r="N339" i="22"/>
  <c r="M339" i="22"/>
  <c r="L339" i="22"/>
  <c r="K339" i="22"/>
  <c r="J339" i="22"/>
  <c r="I339" i="22"/>
  <c r="H339" i="22"/>
  <c r="G339" i="22"/>
  <c r="F339" i="22"/>
  <c r="E339" i="22"/>
  <c r="D339" i="22"/>
  <c r="C339" i="22"/>
  <c r="B339" i="22"/>
  <c r="N338" i="22"/>
  <c r="M338" i="22"/>
  <c r="L338" i="22"/>
  <c r="K338" i="22"/>
  <c r="J338" i="22"/>
  <c r="I338" i="22"/>
  <c r="H338" i="22"/>
  <c r="G338" i="22"/>
  <c r="F338" i="22"/>
  <c r="E338" i="22"/>
  <c r="D338" i="22"/>
  <c r="C338" i="22"/>
  <c r="B338" i="22"/>
  <c r="N337" i="22"/>
  <c r="M337" i="22"/>
  <c r="P337" i="22" s="1"/>
  <c r="L337" i="22"/>
  <c r="K337" i="22"/>
  <c r="J337" i="22"/>
  <c r="I337" i="22"/>
  <c r="H337" i="22"/>
  <c r="G337" i="22"/>
  <c r="F337" i="22"/>
  <c r="E337" i="22"/>
  <c r="D337" i="22"/>
  <c r="C337" i="22"/>
  <c r="B337" i="22"/>
  <c r="N336" i="22"/>
  <c r="M336" i="22"/>
  <c r="L336" i="22"/>
  <c r="K336" i="22"/>
  <c r="J336" i="22"/>
  <c r="I336" i="22"/>
  <c r="P336" i="22" s="1"/>
  <c r="H336" i="22"/>
  <c r="G336" i="22"/>
  <c r="F336" i="22"/>
  <c r="E336" i="22"/>
  <c r="D336" i="22"/>
  <c r="C336" i="22"/>
  <c r="B336" i="22"/>
  <c r="N334" i="22"/>
  <c r="M334" i="22"/>
  <c r="L334" i="22"/>
  <c r="K334" i="22"/>
  <c r="J334" i="22"/>
  <c r="I334" i="22"/>
  <c r="H334" i="22"/>
  <c r="G334" i="22"/>
  <c r="F334" i="22"/>
  <c r="E334" i="22"/>
  <c r="D334" i="22"/>
  <c r="C334" i="22"/>
  <c r="B334" i="22"/>
  <c r="N333" i="22"/>
  <c r="M333" i="22"/>
  <c r="L333" i="22"/>
  <c r="K333" i="22"/>
  <c r="J333" i="22"/>
  <c r="I333" i="22"/>
  <c r="H333" i="22"/>
  <c r="G333" i="22"/>
  <c r="F333" i="22"/>
  <c r="E333" i="22"/>
  <c r="D333" i="22"/>
  <c r="C333" i="22"/>
  <c r="B333" i="22"/>
  <c r="N332" i="22"/>
  <c r="M332" i="22"/>
  <c r="L332" i="22"/>
  <c r="K332" i="22"/>
  <c r="J332" i="22"/>
  <c r="I332" i="22"/>
  <c r="P332" i="22" s="1"/>
  <c r="H332" i="22"/>
  <c r="G332" i="22"/>
  <c r="F332" i="22"/>
  <c r="E332" i="22"/>
  <c r="D332" i="22"/>
  <c r="C332" i="22"/>
  <c r="B332" i="22"/>
  <c r="N331" i="22"/>
  <c r="M331" i="22"/>
  <c r="P331" i="22" s="1"/>
  <c r="L331" i="22"/>
  <c r="K331" i="22"/>
  <c r="J331" i="22"/>
  <c r="I331" i="22"/>
  <c r="H331" i="22"/>
  <c r="G331" i="22"/>
  <c r="F331" i="22"/>
  <c r="E331" i="22"/>
  <c r="D331" i="22"/>
  <c r="C331" i="22"/>
  <c r="B331" i="22"/>
  <c r="N329" i="22"/>
  <c r="M329" i="22"/>
  <c r="L329" i="22"/>
  <c r="K329" i="22"/>
  <c r="J329" i="22"/>
  <c r="I329" i="22"/>
  <c r="H329" i="22"/>
  <c r="G329" i="22"/>
  <c r="F329" i="22"/>
  <c r="N317" i="22"/>
  <c r="M317" i="22"/>
  <c r="L317" i="22"/>
  <c r="K317" i="22"/>
  <c r="J317" i="22"/>
  <c r="I317" i="22"/>
  <c r="H317" i="22"/>
  <c r="G317" i="22"/>
  <c r="F317" i="22"/>
  <c r="E317" i="22"/>
  <c r="D317" i="22"/>
  <c r="C317" i="22"/>
  <c r="B317" i="22"/>
  <c r="N316" i="22"/>
  <c r="M316" i="22"/>
  <c r="L316" i="22"/>
  <c r="K316" i="22"/>
  <c r="J316" i="22"/>
  <c r="I316" i="22"/>
  <c r="P316" i="22" s="1"/>
  <c r="H316" i="22"/>
  <c r="G316" i="22"/>
  <c r="F316" i="22"/>
  <c r="E316" i="22"/>
  <c r="D316" i="22"/>
  <c r="C316" i="22"/>
  <c r="B316" i="22"/>
  <c r="N315" i="22"/>
  <c r="M315" i="22"/>
  <c r="P315" i="22" s="1"/>
  <c r="L315" i="22"/>
  <c r="K315" i="22"/>
  <c r="J315" i="22"/>
  <c r="I315" i="22"/>
  <c r="H315" i="22"/>
  <c r="G315" i="22"/>
  <c r="F315" i="22"/>
  <c r="E315" i="22"/>
  <c r="D315" i="22"/>
  <c r="C315" i="22"/>
  <c r="B315" i="22"/>
  <c r="N314" i="22"/>
  <c r="M314" i="22"/>
  <c r="L314" i="22"/>
  <c r="K314" i="22"/>
  <c r="J314" i="22"/>
  <c r="I314" i="22"/>
  <c r="H314" i="22"/>
  <c r="G314" i="22"/>
  <c r="F314" i="22"/>
  <c r="E314" i="22"/>
  <c r="D314" i="22"/>
  <c r="C314" i="22"/>
  <c r="B314" i="22"/>
  <c r="N312" i="22"/>
  <c r="M312" i="22"/>
  <c r="L312" i="22"/>
  <c r="K312" i="22"/>
  <c r="J312" i="22"/>
  <c r="I312" i="22"/>
  <c r="H312" i="22"/>
  <c r="G312" i="22"/>
  <c r="F312" i="22"/>
  <c r="E312" i="22"/>
  <c r="D312" i="22"/>
  <c r="C312" i="22"/>
  <c r="B312" i="22"/>
  <c r="N311" i="22"/>
  <c r="M311" i="22"/>
  <c r="L311" i="22"/>
  <c r="K311" i="22"/>
  <c r="J311" i="22"/>
  <c r="I311" i="22"/>
  <c r="H311" i="22"/>
  <c r="G311" i="22"/>
  <c r="F311" i="22"/>
  <c r="E311" i="22"/>
  <c r="D311" i="22"/>
  <c r="C311" i="22"/>
  <c r="B311" i="22"/>
  <c r="N310" i="22"/>
  <c r="M310" i="22"/>
  <c r="L310" i="22"/>
  <c r="K310" i="22"/>
  <c r="J310" i="22"/>
  <c r="I310" i="22"/>
  <c r="P310" i="22" s="1"/>
  <c r="H310" i="22"/>
  <c r="G310" i="22"/>
  <c r="F310" i="22"/>
  <c r="E310" i="22"/>
  <c r="D310" i="22"/>
  <c r="C310" i="22"/>
  <c r="B310" i="22"/>
  <c r="N309" i="22"/>
  <c r="M309" i="22"/>
  <c r="L309" i="22"/>
  <c r="K309" i="22"/>
  <c r="J309" i="22"/>
  <c r="I309" i="22"/>
  <c r="H309" i="22"/>
  <c r="G309" i="22"/>
  <c r="F309" i="22"/>
  <c r="E309" i="22"/>
  <c r="D309" i="22"/>
  <c r="C309" i="22"/>
  <c r="B309" i="22"/>
  <c r="N307" i="22"/>
  <c r="M307" i="22"/>
  <c r="L307" i="22"/>
  <c r="K307" i="22"/>
  <c r="J307" i="22"/>
  <c r="I307" i="22"/>
  <c r="H307" i="22"/>
  <c r="G307" i="22"/>
  <c r="F307" i="22"/>
  <c r="E307" i="22"/>
  <c r="D307" i="22"/>
  <c r="C307" i="22"/>
  <c r="B307" i="22"/>
  <c r="N306" i="22"/>
  <c r="M306" i="22"/>
  <c r="L306" i="22"/>
  <c r="K306" i="22"/>
  <c r="J306" i="22"/>
  <c r="I306" i="22"/>
  <c r="P306" i="22" s="1"/>
  <c r="H306" i="22"/>
  <c r="G306" i="22"/>
  <c r="F306" i="22"/>
  <c r="E306" i="22"/>
  <c r="D306" i="22"/>
  <c r="C306" i="22"/>
  <c r="B306" i="22"/>
  <c r="N305" i="22"/>
  <c r="M305" i="22"/>
  <c r="P305" i="22" s="1"/>
  <c r="L305" i="22"/>
  <c r="K305" i="22"/>
  <c r="J305" i="22"/>
  <c r="I305" i="22"/>
  <c r="H305" i="22"/>
  <c r="G305" i="22"/>
  <c r="F305" i="22"/>
  <c r="E305" i="22"/>
  <c r="D305" i="22"/>
  <c r="C305" i="22"/>
  <c r="B305" i="22"/>
  <c r="N304" i="22"/>
  <c r="M304" i="22"/>
  <c r="L304" i="22"/>
  <c r="K304" i="22"/>
  <c r="J304" i="22"/>
  <c r="I304" i="22"/>
  <c r="H304" i="22"/>
  <c r="G304" i="22"/>
  <c r="F304" i="22"/>
  <c r="E304" i="22"/>
  <c r="D304" i="22"/>
  <c r="C304" i="22"/>
  <c r="B304" i="22"/>
  <c r="N302" i="22"/>
  <c r="M302" i="22"/>
  <c r="L302" i="22"/>
  <c r="K302" i="22"/>
  <c r="J302" i="22"/>
  <c r="I302" i="22"/>
  <c r="H302" i="22"/>
  <c r="G302" i="22"/>
  <c r="F302" i="22"/>
  <c r="E302" i="22"/>
  <c r="D302" i="22"/>
  <c r="C302" i="22"/>
  <c r="B302" i="22"/>
  <c r="N301" i="22"/>
  <c r="M301" i="22"/>
  <c r="P301" i="22" s="1"/>
  <c r="L301" i="22"/>
  <c r="K301" i="22"/>
  <c r="J301" i="22"/>
  <c r="I301" i="22"/>
  <c r="H301" i="22"/>
  <c r="G301" i="22"/>
  <c r="F301" i="22"/>
  <c r="E301" i="22"/>
  <c r="D301" i="22"/>
  <c r="C301" i="22"/>
  <c r="B301" i="22"/>
  <c r="N300" i="22"/>
  <c r="M300" i="22"/>
  <c r="L300" i="22"/>
  <c r="K300" i="22"/>
  <c r="J300" i="22"/>
  <c r="I300" i="22"/>
  <c r="H300" i="22"/>
  <c r="G300" i="22"/>
  <c r="F300" i="22"/>
  <c r="E300" i="22"/>
  <c r="D300" i="22"/>
  <c r="C300" i="22"/>
  <c r="B300" i="22"/>
  <c r="N299" i="22"/>
  <c r="M299" i="22"/>
  <c r="L299" i="22"/>
  <c r="K299" i="22"/>
  <c r="J299" i="22"/>
  <c r="I299" i="22"/>
  <c r="H299" i="22"/>
  <c r="G299" i="22"/>
  <c r="F299" i="22"/>
  <c r="E299" i="22"/>
  <c r="D299" i="22"/>
  <c r="C299" i="22"/>
  <c r="B299" i="22"/>
  <c r="N297" i="22"/>
  <c r="M297" i="22"/>
  <c r="L297" i="22"/>
  <c r="K297" i="22"/>
  <c r="J297" i="22"/>
  <c r="I297" i="22"/>
  <c r="H297" i="22"/>
  <c r="G297" i="22"/>
  <c r="F297" i="22"/>
  <c r="N285" i="22"/>
  <c r="M285" i="22"/>
  <c r="P285" i="22" s="1"/>
  <c r="L285" i="22"/>
  <c r="K285" i="22"/>
  <c r="J285" i="22"/>
  <c r="I285" i="22"/>
  <c r="H285" i="22"/>
  <c r="G285" i="22"/>
  <c r="F285" i="22"/>
  <c r="E285" i="22"/>
  <c r="D285" i="22"/>
  <c r="C285" i="22"/>
  <c r="B285" i="22"/>
  <c r="N284" i="22"/>
  <c r="M284" i="22"/>
  <c r="L284" i="22"/>
  <c r="K284" i="22"/>
  <c r="J284" i="22"/>
  <c r="I284" i="22"/>
  <c r="P284" i="22" s="1"/>
  <c r="H284" i="22"/>
  <c r="G284" i="22"/>
  <c r="F284" i="22"/>
  <c r="E284" i="22"/>
  <c r="D284" i="22"/>
  <c r="C284" i="22"/>
  <c r="B284" i="22"/>
  <c r="N283" i="22"/>
  <c r="M283" i="22"/>
  <c r="L283" i="22"/>
  <c r="K283" i="22"/>
  <c r="J283" i="22"/>
  <c r="I283" i="22"/>
  <c r="H283" i="22"/>
  <c r="G283" i="22"/>
  <c r="F283" i="22"/>
  <c r="E283" i="22"/>
  <c r="D283" i="22"/>
  <c r="C283" i="22"/>
  <c r="B283" i="22"/>
  <c r="N282" i="22"/>
  <c r="M282" i="22"/>
  <c r="L282" i="22"/>
  <c r="K282" i="22"/>
  <c r="J282" i="22"/>
  <c r="I282" i="22"/>
  <c r="H282" i="22"/>
  <c r="G282" i="22"/>
  <c r="F282" i="22"/>
  <c r="E282" i="22"/>
  <c r="D282" i="22"/>
  <c r="C282" i="22"/>
  <c r="B282" i="22"/>
  <c r="N280" i="22"/>
  <c r="M280" i="22"/>
  <c r="L280" i="22"/>
  <c r="K280" i="22"/>
  <c r="J280" i="22"/>
  <c r="I280" i="22"/>
  <c r="P280" i="22" s="1"/>
  <c r="H280" i="22"/>
  <c r="G280" i="22"/>
  <c r="F280" i="22"/>
  <c r="E280" i="22"/>
  <c r="D280" i="22"/>
  <c r="C280" i="22"/>
  <c r="B280" i="22"/>
  <c r="N279" i="22"/>
  <c r="M279" i="22"/>
  <c r="P279" i="22" s="1"/>
  <c r="L279" i="22"/>
  <c r="K279" i="22"/>
  <c r="J279" i="22"/>
  <c r="I279" i="22"/>
  <c r="H279" i="22"/>
  <c r="G279" i="22"/>
  <c r="F279" i="22"/>
  <c r="E279" i="22"/>
  <c r="D279" i="22"/>
  <c r="C279" i="22"/>
  <c r="B279" i="22"/>
  <c r="N278" i="22"/>
  <c r="M278" i="22"/>
  <c r="L278" i="22"/>
  <c r="K278" i="22"/>
  <c r="J278" i="22"/>
  <c r="I278" i="22"/>
  <c r="H278" i="22"/>
  <c r="G278" i="22"/>
  <c r="F278" i="22"/>
  <c r="E278" i="22"/>
  <c r="D278" i="22"/>
  <c r="C278" i="22"/>
  <c r="B278" i="22"/>
  <c r="N277" i="22"/>
  <c r="M277" i="22"/>
  <c r="L277" i="22"/>
  <c r="K277" i="22"/>
  <c r="J277" i="22"/>
  <c r="I277" i="22"/>
  <c r="H277" i="22"/>
  <c r="G277" i="22"/>
  <c r="F277" i="22"/>
  <c r="E277" i="22"/>
  <c r="D277" i="22"/>
  <c r="C277" i="22"/>
  <c r="B277" i="22"/>
  <c r="N275" i="22"/>
  <c r="M275" i="22"/>
  <c r="L275" i="22"/>
  <c r="K275" i="22"/>
  <c r="J275" i="22"/>
  <c r="I275" i="22"/>
  <c r="H275" i="22"/>
  <c r="G275" i="22"/>
  <c r="F275" i="22"/>
  <c r="E275" i="22"/>
  <c r="D275" i="22"/>
  <c r="C275" i="22"/>
  <c r="B275" i="22"/>
  <c r="N274" i="22"/>
  <c r="M274" i="22"/>
  <c r="L274" i="22"/>
  <c r="K274" i="22"/>
  <c r="J274" i="22"/>
  <c r="I274" i="22"/>
  <c r="H274" i="22"/>
  <c r="G274" i="22"/>
  <c r="F274" i="22"/>
  <c r="E274" i="22"/>
  <c r="D274" i="22"/>
  <c r="C274" i="22"/>
  <c r="B274" i="22"/>
  <c r="N273" i="22"/>
  <c r="M273" i="22"/>
  <c r="L273" i="22"/>
  <c r="K273" i="22"/>
  <c r="J273" i="22"/>
  <c r="I273" i="22"/>
  <c r="H273" i="22"/>
  <c r="G273" i="22"/>
  <c r="F273" i="22"/>
  <c r="E273" i="22"/>
  <c r="D273" i="22"/>
  <c r="C273" i="22"/>
  <c r="B273" i="22"/>
  <c r="N272" i="22"/>
  <c r="M272" i="22"/>
  <c r="L272" i="22"/>
  <c r="K272" i="22"/>
  <c r="J272" i="22"/>
  <c r="I272" i="22"/>
  <c r="H272" i="22"/>
  <c r="G272" i="22"/>
  <c r="F272" i="22"/>
  <c r="E272" i="22"/>
  <c r="D272" i="22"/>
  <c r="C272" i="22"/>
  <c r="B272" i="22"/>
  <c r="N270" i="22"/>
  <c r="M270" i="22"/>
  <c r="L270" i="22"/>
  <c r="K270" i="22"/>
  <c r="J270" i="22"/>
  <c r="I270" i="22"/>
  <c r="P270" i="22" s="1"/>
  <c r="H270" i="22"/>
  <c r="G270" i="22"/>
  <c r="F270" i="22"/>
  <c r="E270" i="22"/>
  <c r="D270" i="22"/>
  <c r="C270" i="22"/>
  <c r="B270" i="22"/>
  <c r="N269" i="22"/>
  <c r="M269" i="22"/>
  <c r="P269" i="22" s="1"/>
  <c r="L269" i="22"/>
  <c r="K269" i="22"/>
  <c r="J269" i="22"/>
  <c r="I269" i="22"/>
  <c r="H269" i="22"/>
  <c r="G269" i="22"/>
  <c r="F269" i="22"/>
  <c r="E269" i="22"/>
  <c r="D269" i="22"/>
  <c r="C269" i="22"/>
  <c r="B269" i="22"/>
  <c r="N268" i="22"/>
  <c r="M268" i="22"/>
  <c r="L268" i="22"/>
  <c r="K268" i="22"/>
  <c r="J268" i="22"/>
  <c r="I268" i="22"/>
  <c r="H268" i="22"/>
  <c r="G268" i="22"/>
  <c r="F268" i="22"/>
  <c r="E268" i="22"/>
  <c r="D268" i="22"/>
  <c r="C268" i="22"/>
  <c r="B268" i="22"/>
  <c r="N267" i="22"/>
  <c r="M267" i="22"/>
  <c r="L267" i="22"/>
  <c r="K267" i="22"/>
  <c r="J267" i="22"/>
  <c r="I267" i="22"/>
  <c r="H267" i="22"/>
  <c r="G267" i="22"/>
  <c r="F267" i="22"/>
  <c r="E267" i="22"/>
  <c r="D267" i="22"/>
  <c r="C267" i="22"/>
  <c r="B267" i="22"/>
  <c r="N265" i="22"/>
  <c r="M265" i="22"/>
  <c r="L265" i="22"/>
  <c r="K265" i="22"/>
  <c r="J265" i="22"/>
  <c r="I265" i="22"/>
  <c r="H265" i="22"/>
  <c r="G265" i="22"/>
  <c r="F265" i="22"/>
  <c r="N253" i="22"/>
  <c r="M253" i="22"/>
  <c r="P253" i="22" s="1"/>
  <c r="L253" i="22"/>
  <c r="K253" i="22"/>
  <c r="J253" i="22"/>
  <c r="I253" i="22"/>
  <c r="H253" i="22"/>
  <c r="G253" i="22"/>
  <c r="F253" i="22"/>
  <c r="E253" i="22"/>
  <c r="D253" i="22"/>
  <c r="C253" i="22"/>
  <c r="B253" i="22"/>
  <c r="N252" i="22"/>
  <c r="M252" i="22"/>
  <c r="L252" i="22"/>
  <c r="K252" i="22"/>
  <c r="J252" i="22"/>
  <c r="I252" i="22"/>
  <c r="H252" i="22"/>
  <c r="G252" i="22"/>
  <c r="F252" i="22"/>
  <c r="E252" i="22"/>
  <c r="D252" i="22"/>
  <c r="C252" i="22"/>
  <c r="B252" i="22"/>
  <c r="N251" i="22"/>
  <c r="M251" i="22"/>
  <c r="P251" i="22" s="1"/>
  <c r="L251" i="22"/>
  <c r="K251" i="22"/>
  <c r="J251" i="22"/>
  <c r="I251" i="22"/>
  <c r="H251" i="22"/>
  <c r="G251" i="22"/>
  <c r="F251" i="22"/>
  <c r="E251" i="22"/>
  <c r="D251" i="22"/>
  <c r="C251" i="22"/>
  <c r="B251" i="22"/>
  <c r="N250" i="22"/>
  <c r="M250" i="22"/>
  <c r="P250" i="22" s="1"/>
  <c r="L250" i="22"/>
  <c r="K250" i="22"/>
  <c r="J250" i="22"/>
  <c r="I250" i="22"/>
  <c r="H250" i="22"/>
  <c r="G250" i="22"/>
  <c r="F250" i="22"/>
  <c r="E250" i="22"/>
  <c r="D250" i="22"/>
  <c r="C250" i="22"/>
  <c r="B250" i="22"/>
  <c r="N248" i="22"/>
  <c r="M248" i="22"/>
  <c r="L248" i="22"/>
  <c r="K248" i="22"/>
  <c r="J248" i="22"/>
  <c r="I248" i="22"/>
  <c r="H248" i="22"/>
  <c r="G248" i="22"/>
  <c r="F248" i="22"/>
  <c r="E248" i="22"/>
  <c r="D248" i="22"/>
  <c r="C248" i="22"/>
  <c r="B248" i="22"/>
  <c r="N247" i="22"/>
  <c r="M247" i="22"/>
  <c r="L247" i="22"/>
  <c r="K247" i="22"/>
  <c r="J247" i="22"/>
  <c r="I247" i="22"/>
  <c r="H247" i="22"/>
  <c r="G247" i="22"/>
  <c r="F247" i="22"/>
  <c r="E247" i="22"/>
  <c r="D247" i="22"/>
  <c r="C247" i="22"/>
  <c r="B247" i="22"/>
  <c r="N246" i="22"/>
  <c r="M246" i="22"/>
  <c r="L246" i="22"/>
  <c r="K246" i="22"/>
  <c r="J246" i="22"/>
  <c r="I246" i="22"/>
  <c r="H246" i="22"/>
  <c r="G246" i="22"/>
  <c r="F246" i="22"/>
  <c r="E246" i="22"/>
  <c r="D246" i="22"/>
  <c r="C246" i="22"/>
  <c r="B246" i="22"/>
  <c r="N245" i="22"/>
  <c r="M245" i="22"/>
  <c r="L245" i="22"/>
  <c r="K245" i="22"/>
  <c r="J245" i="22"/>
  <c r="I245" i="22"/>
  <c r="P245" i="22" s="1"/>
  <c r="H245" i="22"/>
  <c r="G245" i="22"/>
  <c r="F245" i="22"/>
  <c r="E245" i="22"/>
  <c r="D245" i="22"/>
  <c r="C245" i="22"/>
  <c r="B245" i="22"/>
  <c r="N243" i="22"/>
  <c r="M243" i="22"/>
  <c r="P243" i="22" s="1"/>
  <c r="L243" i="22"/>
  <c r="K243" i="22"/>
  <c r="J243" i="22"/>
  <c r="I243" i="22"/>
  <c r="H243" i="22"/>
  <c r="G243" i="22"/>
  <c r="F243" i="22"/>
  <c r="E243" i="22"/>
  <c r="D243" i="22"/>
  <c r="C243" i="22"/>
  <c r="B243" i="22"/>
  <c r="N242" i="22"/>
  <c r="M242" i="22"/>
  <c r="L242" i="22"/>
  <c r="K242" i="22"/>
  <c r="J242" i="22"/>
  <c r="I242" i="22"/>
  <c r="H242" i="22"/>
  <c r="G242" i="22"/>
  <c r="F242" i="22"/>
  <c r="E242" i="22"/>
  <c r="D242" i="22"/>
  <c r="C242" i="22"/>
  <c r="B242" i="22"/>
  <c r="N241" i="22"/>
  <c r="M241" i="22"/>
  <c r="P241" i="22" s="1"/>
  <c r="L241" i="22"/>
  <c r="K241" i="22"/>
  <c r="J241" i="22"/>
  <c r="I241" i="22"/>
  <c r="H241" i="22"/>
  <c r="G241" i="22"/>
  <c r="F241" i="22"/>
  <c r="E241" i="22"/>
  <c r="D241" i="22"/>
  <c r="C241" i="22"/>
  <c r="B241" i="22"/>
  <c r="N240" i="22"/>
  <c r="M240" i="22"/>
  <c r="P240" i="22" s="1"/>
  <c r="L240" i="22"/>
  <c r="K240" i="22"/>
  <c r="J240" i="22"/>
  <c r="I240" i="22"/>
  <c r="H240" i="22"/>
  <c r="G240" i="22"/>
  <c r="F240" i="22"/>
  <c r="E240" i="22"/>
  <c r="D240" i="22"/>
  <c r="C240" i="22"/>
  <c r="B240" i="22"/>
  <c r="N238" i="22"/>
  <c r="M238" i="22"/>
  <c r="L238" i="22"/>
  <c r="K238" i="22"/>
  <c r="J238" i="22"/>
  <c r="I238" i="22"/>
  <c r="P238" i="22" s="1"/>
  <c r="H238" i="22"/>
  <c r="G238" i="22"/>
  <c r="F238" i="22"/>
  <c r="E238" i="22"/>
  <c r="D238" i="22"/>
  <c r="C238" i="22"/>
  <c r="B238" i="22"/>
  <c r="N237" i="22"/>
  <c r="M237" i="22"/>
  <c r="L237" i="22"/>
  <c r="K237" i="22"/>
  <c r="J237" i="22"/>
  <c r="I237" i="22"/>
  <c r="H237" i="22"/>
  <c r="G237" i="22"/>
  <c r="F237" i="22"/>
  <c r="E237" i="22"/>
  <c r="D237" i="22"/>
  <c r="C237" i="22"/>
  <c r="B237" i="22"/>
  <c r="N236" i="22"/>
  <c r="M236" i="22"/>
  <c r="L236" i="22"/>
  <c r="K236" i="22"/>
  <c r="J236" i="22"/>
  <c r="I236" i="22"/>
  <c r="H236" i="22"/>
  <c r="G236" i="22"/>
  <c r="F236" i="22"/>
  <c r="E236" i="22"/>
  <c r="D236" i="22"/>
  <c r="C236" i="22"/>
  <c r="B236" i="22"/>
  <c r="N235" i="22"/>
  <c r="M235" i="22"/>
  <c r="L235" i="22"/>
  <c r="K235" i="22"/>
  <c r="J235" i="22"/>
  <c r="I235" i="22"/>
  <c r="P235" i="22" s="1"/>
  <c r="H235" i="22"/>
  <c r="G235" i="22"/>
  <c r="F235" i="22"/>
  <c r="E235" i="22"/>
  <c r="D235" i="22"/>
  <c r="C235" i="22"/>
  <c r="B235" i="22"/>
  <c r="N221" i="22"/>
  <c r="M221" i="22"/>
  <c r="P221" i="22" s="1"/>
  <c r="L221" i="22"/>
  <c r="K221" i="22"/>
  <c r="J221" i="22"/>
  <c r="I221" i="22"/>
  <c r="H221" i="22"/>
  <c r="G221" i="22"/>
  <c r="F221" i="22"/>
  <c r="E221" i="22"/>
  <c r="D221" i="22"/>
  <c r="C221" i="22"/>
  <c r="B221" i="22"/>
  <c r="N220" i="22"/>
  <c r="M220" i="22"/>
  <c r="L220" i="22"/>
  <c r="K220" i="22"/>
  <c r="J220" i="22"/>
  <c r="I220" i="22"/>
  <c r="H220" i="22"/>
  <c r="G220" i="22"/>
  <c r="F220" i="22"/>
  <c r="E220" i="22"/>
  <c r="D220" i="22"/>
  <c r="C220" i="22"/>
  <c r="B220" i="22"/>
  <c r="N219" i="22"/>
  <c r="M219" i="22"/>
  <c r="P219" i="22" s="1"/>
  <c r="L219" i="22"/>
  <c r="K219" i="22"/>
  <c r="J219" i="22"/>
  <c r="I219" i="22"/>
  <c r="H219" i="22"/>
  <c r="G219" i="22"/>
  <c r="F219" i="22"/>
  <c r="E219" i="22"/>
  <c r="D219" i="22"/>
  <c r="C219" i="22"/>
  <c r="B219" i="22"/>
  <c r="N218" i="22"/>
  <c r="M218" i="22"/>
  <c r="P218" i="22" s="1"/>
  <c r="L218" i="22"/>
  <c r="K218" i="22"/>
  <c r="J218" i="22"/>
  <c r="I218" i="22"/>
  <c r="H218" i="22"/>
  <c r="G218" i="22"/>
  <c r="F218" i="22"/>
  <c r="E218" i="22"/>
  <c r="D218" i="22"/>
  <c r="C218" i="22"/>
  <c r="B218" i="22"/>
  <c r="N216" i="22"/>
  <c r="M216" i="22"/>
  <c r="L216" i="22"/>
  <c r="K216" i="22"/>
  <c r="J216" i="22"/>
  <c r="I216" i="22"/>
  <c r="H216" i="22"/>
  <c r="G216" i="22"/>
  <c r="F216" i="22"/>
  <c r="E216" i="22"/>
  <c r="D216" i="22"/>
  <c r="C216" i="22"/>
  <c r="B216" i="22"/>
  <c r="N215" i="22"/>
  <c r="M215" i="22"/>
  <c r="L215" i="22"/>
  <c r="K215" i="22"/>
  <c r="J215" i="22"/>
  <c r="I215" i="22"/>
  <c r="H215" i="22"/>
  <c r="G215" i="22"/>
  <c r="F215" i="22"/>
  <c r="E215" i="22"/>
  <c r="D215" i="22"/>
  <c r="C215" i="22"/>
  <c r="B215" i="22"/>
  <c r="N214" i="22"/>
  <c r="M214" i="22"/>
  <c r="L214" i="22"/>
  <c r="K214" i="22"/>
  <c r="J214" i="22"/>
  <c r="I214" i="22"/>
  <c r="P214" i="22" s="1"/>
  <c r="H214" i="22"/>
  <c r="G214" i="22"/>
  <c r="F214" i="22"/>
  <c r="E214" i="22"/>
  <c r="D214" i="22"/>
  <c r="C214" i="22"/>
  <c r="B214" i="22"/>
  <c r="N213" i="22"/>
  <c r="M213" i="22"/>
  <c r="L213" i="22"/>
  <c r="K213" i="22"/>
  <c r="J213" i="22"/>
  <c r="I213" i="22"/>
  <c r="P213" i="22" s="1"/>
  <c r="H213" i="22"/>
  <c r="G213" i="22"/>
  <c r="F213" i="22"/>
  <c r="E213" i="22"/>
  <c r="D213" i="22"/>
  <c r="C213" i="22"/>
  <c r="B213" i="22"/>
  <c r="N211" i="22"/>
  <c r="M211" i="22"/>
  <c r="P211" i="22" s="1"/>
  <c r="L211" i="22"/>
  <c r="K211" i="22"/>
  <c r="J211" i="22"/>
  <c r="I211" i="22"/>
  <c r="H211" i="22"/>
  <c r="G211" i="22"/>
  <c r="F211" i="22"/>
  <c r="E211" i="22"/>
  <c r="D211" i="22"/>
  <c r="C211" i="22"/>
  <c r="B211" i="22"/>
  <c r="N210" i="22"/>
  <c r="M210" i="22"/>
  <c r="L210" i="22"/>
  <c r="K210" i="22"/>
  <c r="J210" i="22"/>
  <c r="I210" i="22"/>
  <c r="H210" i="22"/>
  <c r="G210" i="22"/>
  <c r="F210" i="22"/>
  <c r="E210" i="22"/>
  <c r="D210" i="22"/>
  <c r="C210" i="22"/>
  <c r="B210" i="22"/>
  <c r="N209" i="22"/>
  <c r="M209" i="22"/>
  <c r="P209" i="22" s="1"/>
  <c r="L209" i="22"/>
  <c r="K209" i="22"/>
  <c r="J209" i="22"/>
  <c r="I209" i="22"/>
  <c r="H209" i="22"/>
  <c r="G209" i="22"/>
  <c r="F209" i="22"/>
  <c r="E209" i="22"/>
  <c r="D209" i="22"/>
  <c r="C209" i="22"/>
  <c r="B209" i="22"/>
  <c r="N208" i="22"/>
  <c r="M208" i="22"/>
  <c r="P208" i="22" s="1"/>
  <c r="L208" i="22"/>
  <c r="K208" i="22"/>
  <c r="J208" i="22"/>
  <c r="I208" i="22"/>
  <c r="H208" i="22"/>
  <c r="G208" i="22"/>
  <c r="F208" i="22"/>
  <c r="E208" i="22"/>
  <c r="D208" i="22"/>
  <c r="C208" i="22"/>
  <c r="B208" i="22"/>
  <c r="N206" i="22"/>
  <c r="M206" i="22"/>
  <c r="L206" i="22"/>
  <c r="K206" i="22"/>
  <c r="J206" i="22"/>
  <c r="I206" i="22"/>
  <c r="H206" i="22"/>
  <c r="G206" i="22"/>
  <c r="F206" i="22"/>
  <c r="E206" i="22"/>
  <c r="D206" i="22"/>
  <c r="C206" i="22"/>
  <c r="B206" i="22"/>
  <c r="N205" i="22"/>
  <c r="M205" i="22"/>
  <c r="L205" i="22"/>
  <c r="K205" i="22"/>
  <c r="J205" i="22"/>
  <c r="I205" i="22"/>
  <c r="H205" i="22"/>
  <c r="G205" i="22"/>
  <c r="F205" i="22"/>
  <c r="E205" i="22"/>
  <c r="D205" i="22"/>
  <c r="C205" i="22"/>
  <c r="B205" i="22"/>
  <c r="N204" i="22"/>
  <c r="M204" i="22"/>
  <c r="L204" i="22"/>
  <c r="K204" i="22"/>
  <c r="J204" i="22"/>
  <c r="I204" i="22"/>
  <c r="P204" i="22" s="1"/>
  <c r="H204" i="22"/>
  <c r="G204" i="22"/>
  <c r="F204" i="22"/>
  <c r="E204" i="22"/>
  <c r="D204" i="22"/>
  <c r="C204" i="22"/>
  <c r="B204" i="22"/>
  <c r="N203" i="22"/>
  <c r="M203" i="22"/>
  <c r="L203" i="22"/>
  <c r="K203" i="22"/>
  <c r="J203" i="22"/>
  <c r="I203" i="22"/>
  <c r="P203" i="22" s="1"/>
  <c r="H203" i="22"/>
  <c r="G203" i="22"/>
  <c r="F203" i="22"/>
  <c r="E203" i="22"/>
  <c r="D203" i="22"/>
  <c r="C203" i="22"/>
  <c r="B203" i="22"/>
  <c r="N201" i="22"/>
  <c r="M201" i="22"/>
  <c r="P201" i="22" s="1"/>
  <c r="L201" i="22"/>
  <c r="K201" i="22"/>
  <c r="J201" i="22"/>
  <c r="I201" i="22"/>
  <c r="H201" i="22"/>
  <c r="G201" i="22"/>
  <c r="F201" i="22"/>
  <c r="N189" i="22"/>
  <c r="M189" i="22"/>
  <c r="L189" i="22"/>
  <c r="K189" i="22"/>
  <c r="J189" i="22"/>
  <c r="I189" i="22"/>
  <c r="H189" i="22"/>
  <c r="G189" i="22"/>
  <c r="F189" i="22"/>
  <c r="E189" i="22"/>
  <c r="D189" i="22"/>
  <c r="C189" i="22"/>
  <c r="B189" i="22"/>
  <c r="N188" i="22"/>
  <c r="M188" i="22"/>
  <c r="L188" i="22"/>
  <c r="K188" i="22"/>
  <c r="J188" i="22"/>
  <c r="I188" i="22"/>
  <c r="P188" i="22" s="1"/>
  <c r="H188" i="22"/>
  <c r="G188" i="22"/>
  <c r="F188" i="22"/>
  <c r="E188" i="22"/>
  <c r="D188" i="22"/>
  <c r="C188" i="22"/>
  <c r="B188" i="22"/>
  <c r="N187" i="22"/>
  <c r="M187" i="22"/>
  <c r="L187" i="22"/>
  <c r="K187" i="22"/>
  <c r="J187" i="22"/>
  <c r="I187" i="22"/>
  <c r="P187" i="22" s="1"/>
  <c r="H187" i="22"/>
  <c r="G187" i="22"/>
  <c r="F187" i="22"/>
  <c r="E187" i="22"/>
  <c r="D187" i="22"/>
  <c r="C187" i="22"/>
  <c r="B187" i="22"/>
  <c r="N186" i="22"/>
  <c r="M186" i="22"/>
  <c r="P186" i="22" s="1"/>
  <c r="L186" i="22"/>
  <c r="K186" i="22"/>
  <c r="J186" i="22"/>
  <c r="I186" i="22"/>
  <c r="H186" i="22"/>
  <c r="G186" i="22"/>
  <c r="F186" i="22"/>
  <c r="E186" i="22"/>
  <c r="D186" i="22"/>
  <c r="C186" i="22"/>
  <c r="B186" i="22"/>
  <c r="N184" i="22"/>
  <c r="M184" i="22"/>
  <c r="L184" i="22"/>
  <c r="K184" i="22"/>
  <c r="J184" i="22"/>
  <c r="I184" i="22"/>
  <c r="H184" i="22"/>
  <c r="G184" i="22"/>
  <c r="F184" i="22"/>
  <c r="E184" i="22"/>
  <c r="D184" i="22"/>
  <c r="C184" i="22"/>
  <c r="B184" i="22"/>
  <c r="N183" i="22"/>
  <c r="M183" i="22"/>
  <c r="P183" i="22" s="1"/>
  <c r="L183" i="22"/>
  <c r="K183" i="22"/>
  <c r="J183" i="22"/>
  <c r="I183" i="22"/>
  <c r="H183" i="22"/>
  <c r="G183" i="22"/>
  <c r="F183" i="22"/>
  <c r="E183" i="22"/>
  <c r="D183" i="22"/>
  <c r="C183" i="22"/>
  <c r="B183" i="22"/>
  <c r="N182" i="22"/>
  <c r="M182" i="22"/>
  <c r="P182" i="22" s="1"/>
  <c r="L182" i="22"/>
  <c r="K182" i="22"/>
  <c r="J182" i="22"/>
  <c r="I182" i="22"/>
  <c r="H182" i="22"/>
  <c r="G182" i="22"/>
  <c r="F182" i="22"/>
  <c r="E182" i="22"/>
  <c r="D182" i="22"/>
  <c r="C182" i="22"/>
  <c r="B182" i="22"/>
  <c r="N181" i="22"/>
  <c r="M181" i="22"/>
  <c r="L181" i="22"/>
  <c r="K181" i="22"/>
  <c r="J181" i="22"/>
  <c r="I181" i="22"/>
  <c r="H181" i="22"/>
  <c r="G181" i="22"/>
  <c r="F181" i="22"/>
  <c r="E181" i="22"/>
  <c r="D181" i="22"/>
  <c r="C181" i="22"/>
  <c r="B181" i="22"/>
  <c r="N179" i="22"/>
  <c r="M179" i="22"/>
  <c r="L179" i="22"/>
  <c r="K179" i="22"/>
  <c r="J179" i="22"/>
  <c r="I179" i="22"/>
  <c r="H179" i="22"/>
  <c r="G179" i="22"/>
  <c r="F179" i="22"/>
  <c r="E179" i="22"/>
  <c r="D179" i="22"/>
  <c r="C179" i="22"/>
  <c r="B179" i="22"/>
  <c r="N178" i="22"/>
  <c r="M178" i="22"/>
  <c r="L178" i="22"/>
  <c r="K178" i="22"/>
  <c r="J178" i="22"/>
  <c r="I178" i="22"/>
  <c r="P178" i="22" s="1"/>
  <c r="H178" i="22"/>
  <c r="G178" i="22"/>
  <c r="F178" i="22"/>
  <c r="E178" i="22"/>
  <c r="D178" i="22"/>
  <c r="C178" i="22"/>
  <c r="B178" i="22"/>
  <c r="N177" i="22"/>
  <c r="M177" i="22"/>
  <c r="L177" i="22"/>
  <c r="K177" i="22"/>
  <c r="J177" i="22"/>
  <c r="I177" i="22"/>
  <c r="P177" i="22" s="1"/>
  <c r="H177" i="22"/>
  <c r="G177" i="22"/>
  <c r="F177" i="22"/>
  <c r="E177" i="22"/>
  <c r="D177" i="22"/>
  <c r="C177" i="22"/>
  <c r="B177" i="22"/>
  <c r="N176" i="22"/>
  <c r="M176" i="22"/>
  <c r="P176" i="22" s="1"/>
  <c r="L176" i="22"/>
  <c r="K176" i="22"/>
  <c r="J176" i="22"/>
  <c r="I176" i="22"/>
  <c r="H176" i="22"/>
  <c r="G176" i="22"/>
  <c r="F176" i="22"/>
  <c r="E176" i="22"/>
  <c r="D176" i="22"/>
  <c r="C176" i="22"/>
  <c r="B176" i="22"/>
  <c r="N174" i="22"/>
  <c r="M174" i="22"/>
  <c r="L174" i="22"/>
  <c r="K174" i="22"/>
  <c r="J174" i="22"/>
  <c r="I174" i="22"/>
  <c r="H174" i="22"/>
  <c r="G174" i="22"/>
  <c r="F174" i="22"/>
  <c r="E174" i="22"/>
  <c r="D174" i="22"/>
  <c r="C174" i="22"/>
  <c r="B174" i="22"/>
  <c r="N173" i="22"/>
  <c r="M173" i="22"/>
  <c r="P173" i="22" s="1"/>
  <c r="L173" i="22"/>
  <c r="K173" i="22"/>
  <c r="J173" i="22"/>
  <c r="I173" i="22"/>
  <c r="H173" i="22"/>
  <c r="G173" i="22"/>
  <c r="F173" i="22"/>
  <c r="E173" i="22"/>
  <c r="D173" i="22"/>
  <c r="C173" i="22"/>
  <c r="B173" i="22"/>
  <c r="N172" i="22"/>
  <c r="M172" i="22"/>
  <c r="P172" i="22" s="1"/>
  <c r="L172" i="22"/>
  <c r="K172" i="22"/>
  <c r="J172" i="22"/>
  <c r="I172" i="22"/>
  <c r="H172" i="22"/>
  <c r="G172" i="22"/>
  <c r="F172" i="22"/>
  <c r="E172" i="22"/>
  <c r="D172" i="22"/>
  <c r="C172" i="22"/>
  <c r="B172" i="22"/>
  <c r="N171" i="22"/>
  <c r="M171" i="22"/>
  <c r="L171" i="22"/>
  <c r="K171" i="22"/>
  <c r="J171" i="22"/>
  <c r="I171" i="22"/>
  <c r="H171" i="22"/>
  <c r="G171" i="22"/>
  <c r="F171" i="22"/>
  <c r="E171" i="22"/>
  <c r="D171" i="22"/>
  <c r="C171" i="22"/>
  <c r="B171" i="22"/>
  <c r="N169" i="22"/>
  <c r="M169" i="22"/>
  <c r="L169" i="22"/>
  <c r="K169" i="22"/>
  <c r="J169" i="22"/>
  <c r="I169" i="22"/>
  <c r="H169" i="22"/>
  <c r="G169" i="22"/>
  <c r="F169" i="22"/>
  <c r="N157" i="22"/>
  <c r="M157" i="22"/>
  <c r="P157" i="22" s="1"/>
  <c r="L157" i="22"/>
  <c r="K157" i="22"/>
  <c r="J157" i="22"/>
  <c r="I157" i="22"/>
  <c r="H157" i="22"/>
  <c r="G157" i="22"/>
  <c r="F157" i="22"/>
  <c r="E157" i="22"/>
  <c r="D157" i="22"/>
  <c r="C157" i="22"/>
  <c r="B157" i="22"/>
  <c r="N156" i="22"/>
  <c r="M156" i="22"/>
  <c r="P156" i="22" s="1"/>
  <c r="L156" i="22"/>
  <c r="K156" i="22"/>
  <c r="J156" i="22"/>
  <c r="I156" i="22"/>
  <c r="H156" i="22"/>
  <c r="G156" i="22"/>
  <c r="F156" i="22"/>
  <c r="E156" i="22"/>
  <c r="D156" i="22"/>
  <c r="C156" i="22"/>
  <c r="B156" i="22"/>
  <c r="N155" i="22"/>
  <c r="M155" i="22"/>
  <c r="L155" i="22"/>
  <c r="K155" i="22"/>
  <c r="J155" i="22"/>
  <c r="I155" i="22"/>
  <c r="H155" i="22"/>
  <c r="G155" i="22"/>
  <c r="F155" i="22"/>
  <c r="E155" i="22"/>
  <c r="D155" i="22"/>
  <c r="C155" i="22"/>
  <c r="B155" i="22"/>
  <c r="N154" i="22"/>
  <c r="M154" i="22"/>
  <c r="L154" i="22"/>
  <c r="K154" i="22"/>
  <c r="J154" i="22"/>
  <c r="I154" i="22"/>
  <c r="H154" i="22"/>
  <c r="G154" i="22"/>
  <c r="F154" i="22"/>
  <c r="E154" i="22"/>
  <c r="D154" i="22"/>
  <c r="C154" i="22"/>
  <c r="B154" i="22"/>
  <c r="N152" i="22"/>
  <c r="M152" i="22"/>
  <c r="L152" i="22"/>
  <c r="K152" i="22"/>
  <c r="J152" i="22"/>
  <c r="I152" i="22"/>
  <c r="H152" i="22"/>
  <c r="G152" i="22"/>
  <c r="F152" i="22"/>
  <c r="E152" i="22"/>
  <c r="D152" i="22"/>
  <c r="C152" i="22"/>
  <c r="B152" i="22"/>
  <c r="N151" i="22"/>
  <c r="M151" i="22"/>
  <c r="L151" i="22"/>
  <c r="K151" i="22"/>
  <c r="J151" i="22"/>
  <c r="I151" i="22"/>
  <c r="P151" i="22" s="1"/>
  <c r="H151" i="22"/>
  <c r="G151" i="22"/>
  <c r="F151" i="22"/>
  <c r="E151" i="22"/>
  <c r="D151" i="22"/>
  <c r="C151" i="22"/>
  <c r="B151" i="22"/>
  <c r="N150" i="22"/>
  <c r="M150" i="22"/>
  <c r="L150" i="22"/>
  <c r="K150" i="22"/>
  <c r="J150" i="22"/>
  <c r="I150" i="22"/>
  <c r="H150" i="22"/>
  <c r="G150" i="22"/>
  <c r="F150" i="22"/>
  <c r="E150" i="22"/>
  <c r="D150" i="22"/>
  <c r="C150" i="22"/>
  <c r="B150" i="22"/>
  <c r="N149" i="22"/>
  <c r="M149" i="22"/>
  <c r="L149" i="22"/>
  <c r="K149" i="22"/>
  <c r="J149" i="22"/>
  <c r="I149" i="22"/>
  <c r="H149" i="22"/>
  <c r="G149" i="22"/>
  <c r="F149" i="22"/>
  <c r="E149" i="22"/>
  <c r="D149" i="22"/>
  <c r="C149" i="22"/>
  <c r="B149" i="22"/>
  <c r="N147" i="22"/>
  <c r="M147" i="22"/>
  <c r="L147" i="22"/>
  <c r="K147" i="22"/>
  <c r="J147" i="22"/>
  <c r="I147" i="22"/>
  <c r="H147" i="22"/>
  <c r="G147" i="22"/>
  <c r="F147" i="22"/>
  <c r="E147" i="22"/>
  <c r="D147" i="22"/>
  <c r="C147" i="22"/>
  <c r="B147" i="22"/>
  <c r="N146" i="22"/>
  <c r="M146" i="22"/>
  <c r="L146" i="22"/>
  <c r="K146" i="22"/>
  <c r="J146" i="22"/>
  <c r="I146" i="22"/>
  <c r="H146" i="22"/>
  <c r="G146" i="22"/>
  <c r="F146" i="22"/>
  <c r="E146" i="22"/>
  <c r="D146" i="22"/>
  <c r="C146" i="22"/>
  <c r="B146" i="22"/>
  <c r="N145" i="22"/>
  <c r="M145" i="22"/>
  <c r="L145" i="22"/>
  <c r="K145" i="22"/>
  <c r="J145" i="22"/>
  <c r="I145" i="22"/>
  <c r="H145" i="22"/>
  <c r="G145" i="22"/>
  <c r="F145" i="22"/>
  <c r="E145" i="22"/>
  <c r="D145" i="22"/>
  <c r="C145" i="22"/>
  <c r="B145" i="22"/>
  <c r="N144" i="22"/>
  <c r="M144" i="22"/>
  <c r="L144" i="22"/>
  <c r="K144" i="22"/>
  <c r="J144" i="22"/>
  <c r="I144" i="22"/>
  <c r="H144" i="22"/>
  <c r="G144" i="22"/>
  <c r="F144" i="22"/>
  <c r="E144" i="22"/>
  <c r="D144" i="22"/>
  <c r="C144" i="22"/>
  <c r="B144" i="22"/>
  <c r="N142" i="22"/>
  <c r="M142" i="22"/>
  <c r="L142" i="22"/>
  <c r="K142" i="22"/>
  <c r="J142" i="22"/>
  <c r="I142" i="22"/>
  <c r="H142" i="22"/>
  <c r="G142" i="22"/>
  <c r="F142" i="22"/>
  <c r="E142" i="22"/>
  <c r="D142" i="22"/>
  <c r="C142" i="22"/>
  <c r="B142" i="22"/>
  <c r="N141" i="22"/>
  <c r="M141" i="22"/>
  <c r="L141" i="22"/>
  <c r="K141" i="22"/>
  <c r="J141" i="22"/>
  <c r="I141" i="22"/>
  <c r="H141" i="22"/>
  <c r="G141" i="22"/>
  <c r="F141" i="22"/>
  <c r="E141" i="22"/>
  <c r="D141" i="22"/>
  <c r="C141" i="22"/>
  <c r="B141" i="22"/>
  <c r="N140" i="22"/>
  <c r="M140" i="22"/>
  <c r="L140" i="22"/>
  <c r="K140" i="22"/>
  <c r="J140" i="22"/>
  <c r="I140" i="22"/>
  <c r="H140" i="22"/>
  <c r="G140" i="22"/>
  <c r="F140" i="22"/>
  <c r="E140" i="22"/>
  <c r="D140" i="22"/>
  <c r="C140" i="22"/>
  <c r="B140" i="22"/>
  <c r="N139" i="22"/>
  <c r="M139" i="22"/>
  <c r="L139" i="22"/>
  <c r="K139" i="22"/>
  <c r="J139" i="22"/>
  <c r="I139" i="22"/>
  <c r="H139" i="22"/>
  <c r="G139" i="22"/>
  <c r="F139" i="22"/>
  <c r="E139" i="22"/>
  <c r="D139" i="22"/>
  <c r="C139" i="22"/>
  <c r="B139" i="22"/>
  <c r="N137" i="22"/>
  <c r="M137" i="22"/>
  <c r="L137" i="22"/>
  <c r="K137" i="22"/>
  <c r="J137" i="22"/>
  <c r="I137" i="22"/>
  <c r="H137" i="22"/>
  <c r="G137" i="22"/>
  <c r="F137" i="22"/>
  <c r="N125" i="22"/>
  <c r="M125" i="22"/>
  <c r="L125" i="22"/>
  <c r="K125" i="22"/>
  <c r="J125" i="22"/>
  <c r="I125" i="22"/>
  <c r="P125" i="22" s="1"/>
  <c r="H125" i="22"/>
  <c r="G125" i="22"/>
  <c r="F125" i="22"/>
  <c r="E125" i="22"/>
  <c r="D125" i="22"/>
  <c r="C125" i="22"/>
  <c r="B125" i="22"/>
  <c r="N124" i="22"/>
  <c r="M124" i="22"/>
  <c r="L124" i="22"/>
  <c r="K124" i="22"/>
  <c r="J124" i="22"/>
  <c r="I124" i="22"/>
  <c r="H124" i="22"/>
  <c r="G124" i="22"/>
  <c r="F124" i="22"/>
  <c r="E124" i="22"/>
  <c r="D124" i="22"/>
  <c r="C124" i="22"/>
  <c r="B124" i="22"/>
  <c r="N123" i="22"/>
  <c r="M123" i="22"/>
  <c r="L123" i="22"/>
  <c r="K123" i="22"/>
  <c r="J123" i="22"/>
  <c r="I123" i="22"/>
  <c r="H123" i="22"/>
  <c r="G123" i="22"/>
  <c r="F123" i="22"/>
  <c r="E123" i="22"/>
  <c r="D123" i="22"/>
  <c r="C123" i="22"/>
  <c r="B123" i="22"/>
  <c r="N122" i="22"/>
  <c r="M122" i="22"/>
  <c r="L122" i="22"/>
  <c r="K122" i="22"/>
  <c r="J122" i="22"/>
  <c r="I122" i="22"/>
  <c r="H122" i="22"/>
  <c r="G122" i="22"/>
  <c r="F122" i="22"/>
  <c r="E122" i="22"/>
  <c r="D122" i="22"/>
  <c r="C122" i="22"/>
  <c r="B122" i="22"/>
  <c r="N120" i="22"/>
  <c r="M120" i="22"/>
  <c r="P120" i="22" s="1"/>
  <c r="L120" i="22"/>
  <c r="K120" i="22"/>
  <c r="J120" i="22"/>
  <c r="I120" i="22"/>
  <c r="H120" i="22"/>
  <c r="G120" i="22"/>
  <c r="F120" i="22"/>
  <c r="E120" i="22"/>
  <c r="D120" i="22"/>
  <c r="C120" i="22"/>
  <c r="B120" i="22"/>
  <c r="N119" i="22"/>
  <c r="M119" i="22"/>
  <c r="L119" i="22"/>
  <c r="K119" i="22"/>
  <c r="J119" i="22"/>
  <c r="I119" i="22"/>
  <c r="H119" i="22"/>
  <c r="G119" i="22"/>
  <c r="F119" i="22"/>
  <c r="E119" i="22"/>
  <c r="D119" i="22"/>
  <c r="C119" i="22"/>
  <c r="B119" i="22"/>
  <c r="N118" i="22"/>
  <c r="M118" i="22"/>
  <c r="L118" i="22"/>
  <c r="K118" i="22"/>
  <c r="J118" i="22"/>
  <c r="I118" i="22"/>
  <c r="H118" i="22"/>
  <c r="G118" i="22"/>
  <c r="F118" i="22"/>
  <c r="E118" i="22"/>
  <c r="D118" i="22"/>
  <c r="C118" i="22"/>
  <c r="B118" i="22"/>
  <c r="N117" i="22"/>
  <c r="M117" i="22"/>
  <c r="L117" i="22"/>
  <c r="K117" i="22"/>
  <c r="J117" i="22"/>
  <c r="I117" i="22"/>
  <c r="H117" i="22"/>
  <c r="G117" i="22"/>
  <c r="F117" i="22"/>
  <c r="E117" i="22"/>
  <c r="D117" i="22"/>
  <c r="C117" i="22"/>
  <c r="B117" i="22"/>
  <c r="N115" i="22"/>
  <c r="M115" i="22"/>
  <c r="L115" i="22"/>
  <c r="K115" i="22"/>
  <c r="J115" i="22"/>
  <c r="I115" i="22"/>
  <c r="H115" i="22"/>
  <c r="G115" i="22"/>
  <c r="F115" i="22"/>
  <c r="E115" i="22"/>
  <c r="D115" i="22"/>
  <c r="C115" i="22"/>
  <c r="B115" i="22"/>
  <c r="N114" i="22"/>
  <c r="M114" i="22"/>
  <c r="L114" i="22"/>
  <c r="K114" i="22"/>
  <c r="J114" i="22"/>
  <c r="I114" i="22"/>
  <c r="H114" i="22"/>
  <c r="G114" i="22"/>
  <c r="F114" i="22"/>
  <c r="E114" i="22"/>
  <c r="D114" i="22"/>
  <c r="C114" i="22"/>
  <c r="B114" i="22"/>
  <c r="N113" i="22"/>
  <c r="M113" i="22"/>
  <c r="L113" i="22"/>
  <c r="K113" i="22"/>
  <c r="J113" i="22"/>
  <c r="I113" i="22"/>
  <c r="H113" i="22"/>
  <c r="G113" i="22"/>
  <c r="F113" i="22"/>
  <c r="E113" i="22"/>
  <c r="D113" i="22"/>
  <c r="C113" i="22"/>
  <c r="B113" i="22"/>
  <c r="N112" i="22"/>
  <c r="M112" i="22"/>
  <c r="L112" i="22"/>
  <c r="K112" i="22"/>
  <c r="J112" i="22"/>
  <c r="I112" i="22"/>
  <c r="H112" i="22"/>
  <c r="G112" i="22"/>
  <c r="F112" i="22"/>
  <c r="E112" i="22"/>
  <c r="D112" i="22"/>
  <c r="C112" i="22"/>
  <c r="B112" i="22"/>
  <c r="N110" i="22"/>
  <c r="M110" i="22"/>
  <c r="L110" i="22"/>
  <c r="K110" i="22"/>
  <c r="J110" i="22"/>
  <c r="I110" i="22"/>
  <c r="H110" i="22"/>
  <c r="G110" i="22"/>
  <c r="F110" i="22"/>
  <c r="E110" i="22"/>
  <c r="D110" i="22"/>
  <c r="C110" i="22"/>
  <c r="B110" i="22"/>
  <c r="N109" i="22"/>
  <c r="M109" i="22"/>
  <c r="L109" i="22"/>
  <c r="K109" i="22"/>
  <c r="J109" i="22"/>
  <c r="I109" i="22"/>
  <c r="H109" i="22"/>
  <c r="G109" i="22"/>
  <c r="F109" i="22"/>
  <c r="E109" i="22"/>
  <c r="D109" i="22"/>
  <c r="C109" i="22"/>
  <c r="B109" i="22"/>
  <c r="N108" i="22"/>
  <c r="M108" i="22"/>
  <c r="L108" i="22"/>
  <c r="K108" i="22"/>
  <c r="J108" i="22"/>
  <c r="I108" i="22"/>
  <c r="H108" i="22"/>
  <c r="G108" i="22"/>
  <c r="F108" i="22"/>
  <c r="E108" i="22"/>
  <c r="D108" i="22"/>
  <c r="C108" i="22"/>
  <c r="B108" i="22"/>
  <c r="N107" i="22"/>
  <c r="M107" i="22"/>
  <c r="L107" i="22"/>
  <c r="K107" i="22"/>
  <c r="J107" i="22"/>
  <c r="I107" i="22"/>
  <c r="H107" i="22"/>
  <c r="G107" i="22"/>
  <c r="F107" i="22"/>
  <c r="E107" i="22"/>
  <c r="D107" i="22"/>
  <c r="C107" i="22"/>
  <c r="B107" i="22"/>
  <c r="N105" i="22"/>
  <c r="M105" i="22"/>
  <c r="L105" i="22"/>
  <c r="K105" i="22"/>
  <c r="J105" i="22"/>
  <c r="I105" i="22"/>
  <c r="H105" i="22"/>
  <c r="G105" i="22"/>
  <c r="F105" i="22"/>
  <c r="N93" i="22"/>
  <c r="M93" i="22"/>
  <c r="L93" i="22"/>
  <c r="K93" i="22"/>
  <c r="J93" i="22"/>
  <c r="I93" i="22"/>
  <c r="H93" i="22"/>
  <c r="G93" i="22"/>
  <c r="F93" i="22"/>
  <c r="E93" i="22"/>
  <c r="D93" i="22"/>
  <c r="C93" i="22"/>
  <c r="B93" i="22"/>
  <c r="N92" i="22"/>
  <c r="M92" i="22"/>
  <c r="L92" i="22"/>
  <c r="K92" i="22"/>
  <c r="J92" i="22"/>
  <c r="I92" i="22"/>
  <c r="H92" i="22"/>
  <c r="G92" i="22"/>
  <c r="F92" i="22"/>
  <c r="E92" i="22"/>
  <c r="D92" i="22"/>
  <c r="C92" i="22"/>
  <c r="B92" i="22"/>
  <c r="N91" i="22"/>
  <c r="M91" i="22"/>
  <c r="L91" i="22"/>
  <c r="K91" i="22"/>
  <c r="J91" i="22"/>
  <c r="I91" i="22"/>
  <c r="H91" i="22"/>
  <c r="G91" i="22"/>
  <c r="F91" i="22"/>
  <c r="E91" i="22"/>
  <c r="D91" i="22"/>
  <c r="C91" i="22"/>
  <c r="B91" i="22"/>
  <c r="N90" i="22"/>
  <c r="M90" i="22"/>
  <c r="L90" i="22"/>
  <c r="K90" i="22"/>
  <c r="J90" i="22"/>
  <c r="I90" i="22"/>
  <c r="H90" i="22"/>
  <c r="G90" i="22"/>
  <c r="F90" i="22"/>
  <c r="E90" i="22"/>
  <c r="D90" i="22"/>
  <c r="C90" i="22"/>
  <c r="B90" i="22"/>
  <c r="N88" i="22"/>
  <c r="M88" i="22"/>
  <c r="L88" i="22"/>
  <c r="K88" i="22"/>
  <c r="J88" i="22"/>
  <c r="I88" i="22"/>
  <c r="H88" i="22"/>
  <c r="G88" i="22"/>
  <c r="F88" i="22"/>
  <c r="E88" i="22"/>
  <c r="D88" i="22"/>
  <c r="C88" i="22"/>
  <c r="B88" i="22"/>
  <c r="N87" i="22"/>
  <c r="M87" i="22"/>
  <c r="L87" i="22"/>
  <c r="K87" i="22"/>
  <c r="J87" i="22"/>
  <c r="I87" i="22"/>
  <c r="H87" i="22"/>
  <c r="G87" i="22"/>
  <c r="F87" i="22"/>
  <c r="E87" i="22"/>
  <c r="D87" i="22"/>
  <c r="C87" i="22"/>
  <c r="B87" i="22"/>
  <c r="N86" i="22"/>
  <c r="M86" i="22"/>
  <c r="L86" i="22"/>
  <c r="K86" i="22"/>
  <c r="J86" i="22"/>
  <c r="I86" i="22"/>
  <c r="H86" i="22"/>
  <c r="G86" i="22"/>
  <c r="F86" i="22"/>
  <c r="E86" i="22"/>
  <c r="D86" i="22"/>
  <c r="C86" i="22"/>
  <c r="B86" i="22"/>
  <c r="N85" i="22"/>
  <c r="M85" i="22"/>
  <c r="L85" i="22"/>
  <c r="K85" i="22"/>
  <c r="J85" i="22"/>
  <c r="I85" i="22"/>
  <c r="H85" i="22"/>
  <c r="G85" i="22"/>
  <c r="F85" i="22"/>
  <c r="E85" i="22"/>
  <c r="D85" i="22"/>
  <c r="C85" i="22"/>
  <c r="B85" i="22"/>
  <c r="N83" i="22"/>
  <c r="M83" i="22"/>
  <c r="L83" i="22"/>
  <c r="K83" i="22"/>
  <c r="J83" i="22"/>
  <c r="I83" i="22"/>
  <c r="H83" i="22"/>
  <c r="G83" i="22"/>
  <c r="F83" i="22"/>
  <c r="E83" i="22"/>
  <c r="D83" i="22"/>
  <c r="C83" i="22"/>
  <c r="B83" i="22"/>
  <c r="N82" i="22"/>
  <c r="M82" i="22"/>
  <c r="L82" i="22"/>
  <c r="K82" i="22"/>
  <c r="J82" i="22"/>
  <c r="I82" i="22"/>
  <c r="H82" i="22"/>
  <c r="G82" i="22"/>
  <c r="F82" i="22"/>
  <c r="E82" i="22"/>
  <c r="D82" i="22"/>
  <c r="C82" i="22"/>
  <c r="B82" i="22"/>
  <c r="N81" i="22"/>
  <c r="M81" i="22"/>
  <c r="L81" i="22"/>
  <c r="K81" i="22"/>
  <c r="J81" i="22"/>
  <c r="I81" i="22"/>
  <c r="H81" i="22"/>
  <c r="G81" i="22"/>
  <c r="F81" i="22"/>
  <c r="E81" i="22"/>
  <c r="D81" i="22"/>
  <c r="C81" i="22"/>
  <c r="B81" i="22"/>
  <c r="N80" i="22"/>
  <c r="M80" i="22"/>
  <c r="L80" i="22"/>
  <c r="K80" i="22"/>
  <c r="J80" i="22"/>
  <c r="I80" i="22"/>
  <c r="P80" i="22" s="1"/>
  <c r="H80" i="22"/>
  <c r="G80" i="22"/>
  <c r="F80" i="22"/>
  <c r="E80" i="22"/>
  <c r="D80" i="22"/>
  <c r="C80" i="22"/>
  <c r="B80" i="22"/>
  <c r="N78" i="22"/>
  <c r="M78" i="22"/>
  <c r="L78" i="22"/>
  <c r="K78" i="22"/>
  <c r="J78" i="22"/>
  <c r="I78" i="22"/>
  <c r="H78" i="22"/>
  <c r="G78" i="22"/>
  <c r="F78" i="22"/>
  <c r="E78" i="22"/>
  <c r="D78" i="22"/>
  <c r="C78" i="22"/>
  <c r="B78" i="22"/>
  <c r="N77" i="22"/>
  <c r="M77" i="22"/>
  <c r="L77" i="22"/>
  <c r="K77" i="22"/>
  <c r="J77" i="22"/>
  <c r="I77" i="22"/>
  <c r="H77" i="22"/>
  <c r="G77" i="22"/>
  <c r="F77" i="22"/>
  <c r="E77" i="22"/>
  <c r="D77" i="22"/>
  <c r="C77" i="22"/>
  <c r="B77" i="22"/>
  <c r="N76" i="22"/>
  <c r="M76" i="22"/>
  <c r="L76" i="22"/>
  <c r="K76" i="22"/>
  <c r="J76" i="22"/>
  <c r="I76" i="22"/>
  <c r="H76" i="22"/>
  <c r="G76" i="22"/>
  <c r="F76" i="22"/>
  <c r="E76" i="22"/>
  <c r="D76" i="22"/>
  <c r="C76" i="22"/>
  <c r="B76" i="22"/>
  <c r="N75" i="22"/>
  <c r="M75" i="22"/>
  <c r="L75" i="22"/>
  <c r="K75" i="22"/>
  <c r="J75" i="22"/>
  <c r="I75" i="22"/>
  <c r="H75" i="22"/>
  <c r="G75" i="22"/>
  <c r="F75" i="22"/>
  <c r="E75" i="22"/>
  <c r="D75" i="22"/>
  <c r="C75" i="22"/>
  <c r="B75" i="22"/>
  <c r="N73" i="22"/>
  <c r="M73" i="22"/>
  <c r="L73" i="22"/>
  <c r="K73" i="22"/>
  <c r="J73" i="22"/>
  <c r="I73" i="22"/>
  <c r="H73" i="22"/>
  <c r="G73" i="22"/>
  <c r="F73" i="22"/>
  <c r="N61" i="22"/>
  <c r="M61" i="22"/>
  <c r="L61" i="22"/>
  <c r="K61" i="22"/>
  <c r="J61" i="22"/>
  <c r="I61" i="22"/>
  <c r="H61" i="22"/>
  <c r="G61" i="22"/>
  <c r="F61" i="22"/>
  <c r="E61" i="22"/>
  <c r="D61" i="22"/>
  <c r="C61" i="22"/>
  <c r="B61" i="22"/>
  <c r="N60" i="22"/>
  <c r="M60" i="22"/>
  <c r="L60" i="22"/>
  <c r="K60" i="22"/>
  <c r="J60" i="22"/>
  <c r="I60" i="22"/>
  <c r="H60" i="22"/>
  <c r="G60" i="22"/>
  <c r="F60" i="22"/>
  <c r="E60" i="22"/>
  <c r="D60" i="22"/>
  <c r="C60" i="22"/>
  <c r="B60" i="22"/>
  <c r="N59" i="22"/>
  <c r="M59" i="22"/>
  <c r="L59" i="22"/>
  <c r="K59" i="22"/>
  <c r="J59" i="22"/>
  <c r="I59" i="22"/>
  <c r="H59" i="22"/>
  <c r="G59" i="22"/>
  <c r="F59" i="22"/>
  <c r="E59" i="22"/>
  <c r="D59" i="22"/>
  <c r="C59" i="22"/>
  <c r="B59" i="22"/>
  <c r="N58" i="22"/>
  <c r="M58" i="22"/>
  <c r="L58" i="22"/>
  <c r="K58" i="22"/>
  <c r="J58" i="22"/>
  <c r="I58" i="22"/>
  <c r="P58" i="22" s="1"/>
  <c r="H58" i="22"/>
  <c r="G58" i="22"/>
  <c r="F58" i="22"/>
  <c r="E58" i="22"/>
  <c r="D58" i="22"/>
  <c r="C58" i="22"/>
  <c r="B58" i="22"/>
  <c r="N56" i="22"/>
  <c r="M56" i="22"/>
  <c r="L56" i="22"/>
  <c r="K56" i="22"/>
  <c r="J56" i="22"/>
  <c r="I56" i="22"/>
  <c r="H56" i="22"/>
  <c r="G56" i="22"/>
  <c r="F56" i="22"/>
  <c r="E56" i="22"/>
  <c r="D56" i="22"/>
  <c r="C56" i="22"/>
  <c r="B56" i="22"/>
  <c r="N55" i="22"/>
  <c r="M55" i="22"/>
  <c r="L55" i="22"/>
  <c r="K55" i="22"/>
  <c r="J55" i="22"/>
  <c r="I55" i="22"/>
  <c r="H55" i="22"/>
  <c r="G55" i="22"/>
  <c r="F55" i="22"/>
  <c r="E55" i="22"/>
  <c r="D55" i="22"/>
  <c r="C55" i="22"/>
  <c r="B55" i="22"/>
  <c r="N54" i="22"/>
  <c r="M54" i="22"/>
  <c r="L54" i="22"/>
  <c r="K54" i="22"/>
  <c r="J54" i="22"/>
  <c r="I54" i="22"/>
  <c r="P54" i="22" s="1"/>
  <c r="H54" i="22"/>
  <c r="G54" i="22"/>
  <c r="F54" i="22"/>
  <c r="E54" i="22"/>
  <c r="D54" i="22"/>
  <c r="C54" i="22"/>
  <c r="B54" i="22"/>
  <c r="N53" i="22"/>
  <c r="M53" i="22"/>
  <c r="L53" i="22"/>
  <c r="K53" i="22"/>
  <c r="J53" i="22"/>
  <c r="I53" i="22"/>
  <c r="H53" i="22"/>
  <c r="G53" i="22"/>
  <c r="F53" i="22"/>
  <c r="E53" i="22"/>
  <c r="D53" i="22"/>
  <c r="C53" i="22"/>
  <c r="B53" i="22"/>
  <c r="N51" i="22"/>
  <c r="M51" i="22"/>
  <c r="L51" i="22"/>
  <c r="K51" i="22"/>
  <c r="J51" i="22"/>
  <c r="I51" i="22"/>
  <c r="H51" i="22"/>
  <c r="G51" i="22"/>
  <c r="F51" i="22"/>
  <c r="E51" i="22"/>
  <c r="D51" i="22"/>
  <c r="C51" i="22"/>
  <c r="B51" i="22"/>
  <c r="N50" i="22"/>
  <c r="M50" i="22"/>
  <c r="L50" i="22"/>
  <c r="K50" i="22"/>
  <c r="J50" i="22"/>
  <c r="I50" i="22"/>
  <c r="H50" i="22"/>
  <c r="G50" i="22"/>
  <c r="F50" i="22"/>
  <c r="E50" i="22"/>
  <c r="D50" i="22"/>
  <c r="C50" i="22"/>
  <c r="B50" i="22"/>
  <c r="N49" i="22"/>
  <c r="M49" i="22"/>
  <c r="L49" i="22"/>
  <c r="K49" i="22"/>
  <c r="J49" i="22"/>
  <c r="I49" i="22"/>
  <c r="H49" i="22"/>
  <c r="G49" i="22"/>
  <c r="F49" i="22"/>
  <c r="E49" i="22"/>
  <c r="D49" i="22"/>
  <c r="C49" i="22"/>
  <c r="B49" i="22"/>
  <c r="N48" i="22"/>
  <c r="M48" i="22"/>
  <c r="L48" i="22"/>
  <c r="K48" i="22"/>
  <c r="J48" i="22"/>
  <c r="I48" i="22"/>
  <c r="H48" i="22"/>
  <c r="G48" i="22"/>
  <c r="F48" i="22"/>
  <c r="E48" i="22"/>
  <c r="D48" i="22"/>
  <c r="C48" i="22"/>
  <c r="B48" i="22"/>
  <c r="N46" i="22"/>
  <c r="M46" i="22"/>
  <c r="L46" i="22"/>
  <c r="K46" i="22"/>
  <c r="J46" i="22"/>
  <c r="I46" i="22"/>
  <c r="H46" i="22"/>
  <c r="G46" i="22"/>
  <c r="F46" i="22"/>
  <c r="E46" i="22"/>
  <c r="D46" i="22"/>
  <c r="C46" i="22"/>
  <c r="B46" i="22"/>
  <c r="N45" i="22"/>
  <c r="M45" i="22"/>
  <c r="L45" i="22"/>
  <c r="K45" i="22"/>
  <c r="J45" i="22"/>
  <c r="I45" i="22"/>
  <c r="H45" i="22"/>
  <c r="G45" i="22"/>
  <c r="F45" i="22"/>
  <c r="E45" i="22"/>
  <c r="D45" i="22"/>
  <c r="C45" i="22"/>
  <c r="B45" i="22"/>
  <c r="N44" i="22"/>
  <c r="M44" i="22"/>
  <c r="L44" i="22"/>
  <c r="K44" i="22"/>
  <c r="J44" i="22"/>
  <c r="I44" i="22"/>
  <c r="H44" i="22"/>
  <c r="G44" i="22"/>
  <c r="F44" i="22"/>
  <c r="E44" i="22"/>
  <c r="D44" i="22"/>
  <c r="C44" i="22"/>
  <c r="B44" i="22"/>
  <c r="N43" i="22"/>
  <c r="M43" i="22"/>
  <c r="L43" i="22"/>
  <c r="K43" i="22"/>
  <c r="J43" i="22"/>
  <c r="I43" i="22"/>
  <c r="H43" i="22"/>
  <c r="G43" i="22"/>
  <c r="F43" i="22"/>
  <c r="E43" i="22"/>
  <c r="D43" i="22"/>
  <c r="C43" i="22"/>
  <c r="B43" i="22"/>
  <c r="N41" i="22"/>
  <c r="M41" i="22"/>
  <c r="L41" i="22"/>
  <c r="K41" i="22"/>
  <c r="J41" i="22"/>
  <c r="I41" i="22"/>
  <c r="H41" i="22"/>
  <c r="G41" i="22"/>
  <c r="F41" i="22"/>
  <c r="N29" i="22"/>
  <c r="M29" i="22"/>
  <c r="L29" i="22"/>
  <c r="K29" i="22"/>
  <c r="J29" i="22"/>
  <c r="I29" i="22"/>
  <c r="H29" i="22"/>
  <c r="G29" i="22"/>
  <c r="F29" i="22"/>
  <c r="E29" i="22"/>
  <c r="D29" i="22"/>
  <c r="C29" i="22"/>
  <c r="B29" i="22"/>
  <c r="N28" i="22"/>
  <c r="M28" i="22"/>
  <c r="L28" i="22"/>
  <c r="K28" i="22"/>
  <c r="J28" i="22"/>
  <c r="I28" i="22"/>
  <c r="H28" i="22"/>
  <c r="G28" i="22"/>
  <c r="F28" i="22"/>
  <c r="E28" i="22"/>
  <c r="D28" i="22"/>
  <c r="C28" i="22"/>
  <c r="B28" i="22"/>
  <c r="N27" i="22"/>
  <c r="M27" i="22"/>
  <c r="L27" i="22"/>
  <c r="K27" i="22"/>
  <c r="J27" i="22"/>
  <c r="I27" i="22"/>
  <c r="H27" i="22"/>
  <c r="G27" i="22"/>
  <c r="F27" i="22"/>
  <c r="E27" i="22"/>
  <c r="D27" i="22"/>
  <c r="C27" i="22"/>
  <c r="B27" i="22"/>
  <c r="N26" i="22"/>
  <c r="M26" i="22"/>
  <c r="L26" i="22"/>
  <c r="K26" i="22"/>
  <c r="J26" i="22"/>
  <c r="I26" i="22"/>
  <c r="H26" i="22"/>
  <c r="G26" i="22"/>
  <c r="F26" i="22"/>
  <c r="E26" i="22"/>
  <c r="D26" i="22"/>
  <c r="C26" i="22"/>
  <c r="B26" i="22"/>
  <c r="N24" i="22"/>
  <c r="M24" i="22"/>
  <c r="L24" i="22"/>
  <c r="K24" i="22"/>
  <c r="J24" i="22"/>
  <c r="I24" i="22"/>
  <c r="H24" i="22"/>
  <c r="G24" i="22"/>
  <c r="F24" i="22"/>
  <c r="E24" i="22"/>
  <c r="D24" i="22"/>
  <c r="C24" i="22"/>
  <c r="B24" i="22"/>
  <c r="N23" i="22"/>
  <c r="M23" i="22"/>
  <c r="L23" i="22"/>
  <c r="K23" i="22"/>
  <c r="J23" i="22"/>
  <c r="I23" i="22"/>
  <c r="H23" i="22"/>
  <c r="G23" i="22"/>
  <c r="F23" i="22"/>
  <c r="E23" i="22"/>
  <c r="D23" i="22"/>
  <c r="C23" i="22"/>
  <c r="B23" i="22"/>
  <c r="N22" i="22"/>
  <c r="M22" i="22"/>
  <c r="L22" i="22"/>
  <c r="K22" i="22"/>
  <c r="J22" i="22"/>
  <c r="I22" i="22"/>
  <c r="H22" i="22"/>
  <c r="G22" i="22"/>
  <c r="F22" i="22"/>
  <c r="E22" i="22"/>
  <c r="D22" i="22"/>
  <c r="C22" i="22"/>
  <c r="B22" i="22"/>
  <c r="N21" i="22"/>
  <c r="M21" i="22"/>
  <c r="L21" i="22"/>
  <c r="K21" i="22"/>
  <c r="J21" i="22"/>
  <c r="I21" i="22"/>
  <c r="H21" i="22"/>
  <c r="G21" i="22"/>
  <c r="F21" i="22"/>
  <c r="E21" i="22"/>
  <c r="D21" i="22"/>
  <c r="C21" i="22"/>
  <c r="B21" i="22"/>
  <c r="N19" i="22"/>
  <c r="M19" i="22"/>
  <c r="L19" i="22"/>
  <c r="K19" i="22"/>
  <c r="J19" i="22"/>
  <c r="I19" i="22"/>
  <c r="H19" i="22"/>
  <c r="G19" i="22"/>
  <c r="F19" i="22"/>
  <c r="E19" i="22"/>
  <c r="D19" i="22"/>
  <c r="C19" i="22"/>
  <c r="B19" i="22"/>
  <c r="N18" i="22"/>
  <c r="M18" i="22"/>
  <c r="L18" i="22"/>
  <c r="K18" i="22"/>
  <c r="J18" i="22"/>
  <c r="I18" i="22"/>
  <c r="P18" i="22" s="1"/>
  <c r="H18" i="22"/>
  <c r="G18" i="22"/>
  <c r="F18" i="22"/>
  <c r="E18" i="22"/>
  <c r="D18" i="22"/>
  <c r="C18" i="22"/>
  <c r="B18" i="22"/>
  <c r="N17" i="22"/>
  <c r="M17" i="22"/>
  <c r="L17" i="22"/>
  <c r="K17" i="22"/>
  <c r="J17" i="22"/>
  <c r="I17" i="22"/>
  <c r="H17" i="22"/>
  <c r="G17" i="22"/>
  <c r="F17" i="22"/>
  <c r="E17" i="22"/>
  <c r="D17" i="22"/>
  <c r="C17" i="22"/>
  <c r="B17" i="22"/>
  <c r="N16" i="22"/>
  <c r="M16" i="22"/>
  <c r="L16" i="22"/>
  <c r="K16" i="22"/>
  <c r="J16" i="22"/>
  <c r="I16" i="22"/>
  <c r="H16" i="22"/>
  <c r="G16" i="22"/>
  <c r="F16" i="22"/>
  <c r="E16" i="22"/>
  <c r="D16" i="22"/>
  <c r="C16" i="22"/>
  <c r="B16" i="22"/>
  <c r="N14" i="22"/>
  <c r="M14" i="22"/>
  <c r="L14" i="22"/>
  <c r="K14" i="22"/>
  <c r="J14" i="22"/>
  <c r="I14" i="22"/>
  <c r="H14" i="22"/>
  <c r="G14" i="22"/>
  <c r="F14" i="22"/>
  <c r="E14" i="22"/>
  <c r="D14" i="22"/>
  <c r="C14" i="22"/>
  <c r="B14" i="22"/>
  <c r="N13" i="22"/>
  <c r="M13" i="22"/>
  <c r="L13" i="22"/>
  <c r="K13" i="22"/>
  <c r="J13" i="22"/>
  <c r="I13" i="22"/>
  <c r="H13" i="22"/>
  <c r="G13" i="22"/>
  <c r="F13" i="22"/>
  <c r="E13" i="22"/>
  <c r="D13" i="22"/>
  <c r="C13" i="22"/>
  <c r="B13" i="22"/>
  <c r="N12" i="22"/>
  <c r="M12" i="22"/>
  <c r="L12" i="22"/>
  <c r="K12" i="22"/>
  <c r="J12" i="22"/>
  <c r="I12" i="22"/>
  <c r="H12" i="22"/>
  <c r="G12" i="22"/>
  <c r="F12" i="22"/>
  <c r="E12" i="22"/>
  <c r="D12" i="22"/>
  <c r="C12" i="22"/>
  <c r="B12" i="22"/>
  <c r="N11" i="22"/>
  <c r="M11" i="22"/>
  <c r="L11" i="22"/>
  <c r="K11" i="22"/>
  <c r="J11" i="22"/>
  <c r="I11" i="22"/>
  <c r="H11" i="22"/>
  <c r="G11" i="22"/>
  <c r="F11" i="22"/>
  <c r="E11" i="22"/>
  <c r="D11" i="22"/>
  <c r="C11" i="22"/>
  <c r="B11" i="22"/>
  <c r="P362" i="22"/>
  <c r="P330" i="22"/>
  <c r="P312" i="22"/>
  <c r="P298" i="22"/>
  <c r="P282" i="22"/>
  <c r="P272" i="22"/>
  <c r="P266" i="22"/>
  <c r="P246" i="22"/>
  <c r="P236" i="22"/>
  <c r="P234" i="22"/>
  <c r="P202" i="22"/>
  <c r="P170" i="22"/>
  <c r="P138" i="22"/>
  <c r="P107" i="22"/>
  <c r="P106" i="22"/>
  <c r="P74" i="22"/>
  <c r="P42" i="22"/>
  <c r="P9" i="22"/>
  <c r="N381" i="21"/>
  <c r="M381" i="21"/>
  <c r="L381" i="21"/>
  <c r="K381" i="21"/>
  <c r="J381" i="21"/>
  <c r="I381" i="21"/>
  <c r="H381" i="21"/>
  <c r="G381" i="21"/>
  <c r="F381" i="21"/>
  <c r="E381" i="21"/>
  <c r="D381" i="21"/>
  <c r="C381" i="21"/>
  <c r="B381" i="21"/>
  <c r="N380" i="21"/>
  <c r="M380" i="21"/>
  <c r="L380" i="21"/>
  <c r="K380" i="21"/>
  <c r="J380" i="21"/>
  <c r="I380" i="21"/>
  <c r="H380" i="21"/>
  <c r="G380" i="21"/>
  <c r="F380" i="21"/>
  <c r="E380" i="21"/>
  <c r="D380" i="21"/>
  <c r="C380" i="21"/>
  <c r="B380" i="21"/>
  <c r="N379" i="21"/>
  <c r="M379" i="21"/>
  <c r="L379" i="21"/>
  <c r="K379" i="21"/>
  <c r="J379" i="21"/>
  <c r="I379" i="21"/>
  <c r="H379" i="21"/>
  <c r="G379" i="21"/>
  <c r="F379" i="21"/>
  <c r="E379" i="21"/>
  <c r="D379" i="21"/>
  <c r="C379" i="21"/>
  <c r="B379" i="21"/>
  <c r="N378" i="21"/>
  <c r="M378" i="21"/>
  <c r="L378" i="21"/>
  <c r="K378" i="21"/>
  <c r="J378" i="21"/>
  <c r="I378" i="21"/>
  <c r="H378" i="21"/>
  <c r="G378" i="21"/>
  <c r="F378" i="21"/>
  <c r="E378" i="21"/>
  <c r="D378" i="21"/>
  <c r="C378" i="21"/>
  <c r="B378" i="21"/>
  <c r="N376" i="21"/>
  <c r="M376" i="21"/>
  <c r="L376" i="21"/>
  <c r="K376" i="21"/>
  <c r="J376" i="21"/>
  <c r="I376" i="21"/>
  <c r="H376" i="21"/>
  <c r="G376" i="21"/>
  <c r="F376" i="21"/>
  <c r="E376" i="21"/>
  <c r="D376" i="21"/>
  <c r="C376" i="21"/>
  <c r="B376" i="21"/>
  <c r="N375" i="21"/>
  <c r="M375" i="21"/>
  <c r="L375" i="21"/>
  <c r="K375" i="21"/>
  <c r="J375" i="21"/>
  <c r="I375" i="21"/>
  <c r="H375" i="21"/>
  <c r="G375" i="21"/>
  <c r="F375" i="21"/>
  <c r="E375" i="21"/>
  <c r="D375" i="21"/>
  <c r="C375" i="21"/>
  <c r="B375" i="21"/>
  <c r="N374" i="21"/>
  <c r="M374" i="21"/>
  <c r="L374" i="21"/>
  <c r="K374" i="21"/>
  <c r="J374" i="21"/>
  <c r="I374" i="21"/>
  <c r="H374" i="21"/>
  <c r="G374" i="21"/>
  <c r="F374" i="21"/>
  <c r="E374" i="21"/>
  <c r="D374" i="21"/>
  <c r="C374" i="21"/>
  <c r="B374" i="21"/>
  <c r="N373" i="21"/>
  <c r="M373" i="21"/>
  <c r="L373" i="21"/>
  <c r="K373" i="21"/>
  <c r="J373" i="21"/>
  <c r="I373" i="21"/>
  <c r="H373" i="21"/>
  <c r="G373" i="21"/>
  <c r="F373" i="21"/>
  <c r="E373" i="21"/>
  <c r="D373" i="21"/>
  <c r="C373" i="21"/>
  <c r="B373" i="21"/>
  <c r="N371" i="21"/>
  <c r="M371" i="21"/>
  <c r="L371" i="21"/>
  <c r="K371" i="21"/>
  <c r="J371" i="21"/>
  <c r="I371" i="21"/>
  <c r="H371" i="21"/>
  <c r="G371" i="21"/>
  <c r="F371" i="21"/>
  <c r="E371" i="21"/>
  <c r="D371" i="21"/>
  <c r="C371" i="21"/>
  <c r="B371" i="21"/>
  <c r="N370" i="21"/>
  <c r="M370" i="21"/>
  <c r="L370" i="21"/>
  <c r="K370" i="21"/>
  <c r="J370" i="21"/>
  <c r="I370" i="21"/>
  <c r="H370" i="21"/>
  <c r="G370" i="21"/>
  <c r="F370" i="21"/>
  <c r="E370" i="21"/>
  <c r="D370" i="21"/>
  <c r="C370" i="21"/>
  <c r="B370" i="21"/>
  <c r="N369" i="21"/>
  <c r="M369" i="21"/>
  <c r="L369" i="21"/>
  <c r="K369" i="21"/>
  <c r="J369" i="21"/>
  <c r="I369" i="21"/>
  <c r="P369" i="21" s="1"/>
  <c r="H369" i="21"/>
  <c r="G369" i="21"/>
  <c r="F369" i="21"/>
  <c r="E369" i="21"/>
  <c r="D369" i="21"/>
  <c r="C369" i="21"/>
  <c r="B369" i="21"/>
  <c r="N368" i="21"/>
  <c r="M368" i="21"/>
  <c r="P368" i="21" s="1"/>
  <c r="L368" i="21"/>
  <c r="K368" i="21"/>
  <c r="J368" i="21"/>
  <c r="I368" i="21"/>
  <c r="H368" i="21"/>
  <c r="G368" i="21"/>
  <c r="F368" i="21"/>
  <c r="E368" i="21"/>
  <c r="D368" i="21"/>
  <c r="C368" i="21"/>
  <c r="B368" i="21"/>
  <c r="N366" i="21"/>
  <c r="M366" i="21"/>
  <c r="L366" i="21"/>
  <c r="K366" i="21"/>
  <c r="J366" i="21"/>
  <c r="I366" i="21"/>
  <c r="H366" i="21"/>
  <c r="G366" i="21"/>
  <c r="F366" i="21"/>
  <c r="E366" i="21"/>
  <c r="D366" i="21"/>
  <c r="C366" i="21"/>
  <c r="B366" i="21"/>
  <c r="N365" i="21"/>
  <c r="M365" i="21"/>
  <c r="L365" i="21"/>
  <c r="K365" i="21"/>
  <c r="J365" i="21"/>
  <c r="I365" i="21"/>
  <c r="H365" i="21"/>
  <c r="G365" i="21"/>
  <c r="F365" i="21"/>
  <c r="E365" i="21"/>
  <c r="D365" i="21"/>
  <c r="C365" i="21"/>
  <c r="B365" i="21"/>
  <c r="N364" i="21"/>
  <c r="M364" i="21"/>
  <c r="P364" i="21" s="1"/>
  <c r="L364" i="21"/>
  <c r="K364" i="21"/>
  <c r="J364" i="21"/>
  <c r="I364" i="21"/>
  <c r="H364" i="21"/>
  <c r="G364" i="21"/>
  <c r="F364" i="21"/>
  <c r="E364" i="21"/>
  <c r="D364" i="21"/>
  <c r="C364" i="21"/>
  <c r="B364" i="21"/>
  <c r="N363" i="21"/>
  <c r="M363" i="21"/>
  <c r="L363" i="21"/>
  <c r="K363" i="21"/>
  <c r="J363" i="21"/>
  <c r="I363" i="21"/>
  <c r="P363" i="21" s="1"/>
  <c r="H363" i="21"/>
  <c r="G363" i="21"/>
  <c r="F363" i="21"/>
  <c r="E363" i="21"/>
  <c r="D363" i="21"/>
  <c r="C363" i="21"/>
  <c r="B363" i="21"/>
  <c r="N361" i="21"/>
  <c r="M361" i="21"/>
  <c r="L361" i="21"/>
  <c r="K361" i="21"/>
  <c r="J361" i="21"/>
  <c r="I361" i="21"/>
  <c r="H361" i="21"/>
  <c r="G361" i="21"/>
  <c r="F361" i="21"/>
  <c r="N349" i="21"/>
  <c r="M349" i="21"/>
  <c r="L349" i="21"/>
  <c r="K349" i="21"/>
  <c r="J349" i="21"/>
  <c r="I349" i="21"/>
  <c r="H349" i="21"/>
  <c r="G349" i="21"/>
  <c r="F349" i="21"/>
  <c r="E349" i="21"/>
  <c r="D349" i="21"/>
  <c r="C349" i="21"/>
  <c r="B349" i="21"/>
  <c r="N348" i="21"/>
  <c r="M348" i="21"/>
  <c r="P348" i="21" s="1"/>
  <c r="L348" i="21"/>
  <c r="K348" i="21"/>
  <c r="J348" i="21"/>
  <c r="I348" i="21"/>
  <c r="H348" i="21"/>
  <c r="G348" i="21"/>
  <c r="F348" i="21"/>
  <c r="E348" i="21"/>
  <c r="D348" i="21"/>
  <c r="C348" i="21"/>
  <c r="B348" i="21"/>
  <c r="N347" i="21"/>
  <c r="M347" i="21"/>
  <c r="L347" i="21"/>
  <c r="K347" i="21"/>
  <c r="J347" i="21"/>
  <c r="I347" i="21"/>
  <c r="H347" i="21"/>
  <c r="G347" i="21"/>
  <c r="F347" i="21"/>
  <c r="E347" i="21"/>
  <c r="D347" i="21"/>
  <c r="C347" i="21"/>
  <c r="B347" i="21"/>
  <c r="N346" i="21"/>
  <c r="M346" i="21"/>
  <c r="L346" i="21"/>
  <c r="K346" i="21"/>
  <c r="J346" i="21"/>
  <c r="I346" i="21"/>
  <c r="H346" i="21"/>
  <c r="G346" i="21"/>
  <c r="F346" i="21"/>
  <c r="E346" i="21"/>
  <c r="D346" i="21"/>
  <c r="C346" i="21"/>
  <c r="B346" i="21"/>
  <c r="N344" i="21"/>
  <c r="M344" i="21"/>
  <c r="L344" i="21"/>
  <c r="K344" i="21"/>
  <c r="J344" i="21"/>
  <c r="I344" i="21"/>
  <c r="H344" i="21"/>
  <c r="G344" i="21"/>
  <c r="F344" i="21"/>
  <c r="E344" i="21"/>
  <c r="D344" i="21"/>
  <c r="C344" i="21"/>
  <c r="B344" i="21"/>
  <c r="N343" i="21"/>
  <c r="M343" i="21"/>
  <c r="L343" i="21"/>
  <c r="K343" i="21"/>
  <c r="J343" i="21"/>
  <c r="I343" i="21"/>
  <c r="P343" i="21" s="1"/>
  <c r="H343" i="21"/>
  <c r="G343" i="21"/>
  <c r="F343" i="21"/>
  <c r="E343" i="21"/>
  <c r="D343" i="21"/>
  <c r="C343" i="21"/>
  <c r="B343" i="21"/>
  <c r="N342" i="21"/>
  <c r="M342" i="21"/>
  <c r="L342" i="21"/>
  <c r="K342" i="21"/>
  <c r="J342" i="21"/>
  <c r="I342" i="21"/>
  <c r="H342" i="21"/>
  <c r="G342" i="21"/>
  <c r="F342" i="21"/>
  <c r="E342" i="21"/>
  <c r="D342" i="21"/>
  <c r="C342" i="21"/>
  <c r="B342" i="21"/>
  <c r="N341" i="21"/>
  <c r="M341" i="21"/>
  <c r="L341" i="21"/>
  <c r="K341" i="21"/>
  <c r="J341" i="21"/>
  <c r="I341" i="21"/>
  <c r="H341" i="21"/>
  <c r="G341" i="21"/>
  <c r="F341" i="21"/>
  <c r="E341" i="21"/>
  <c r="D341" i="21"/>
  <c r="C341" i="21"/>
  <c r="B341" i="21"/>
  <c r="N339" i="21"/>
  <c r="M339" i="21"/>
  <c r="L339" i="21"/>
  <c r="K339" i="21"/>
  <c r="J339" i="21"/>
  <c r="I339" i="21"/>
  <c r="H339" i="21"/>
  <c r="G339" i="21"/>
  <c r="F339" i="21"/>
  <c r="E339" i="21"/>
  <c r="D339" i="21"/>
  <c r="C339" i="21"/>
  <c r="B339" i="21"/>
  <c r="N338" i="21"/>
  <c r="M338" i="21"/>
  <c r="P338" i="21" s="1"/>
  <c r="L338" i="21"/>
  <c r="K338" i="21"/>
  <c r="J338" i="21"/>
  <c r="I338" i="21"/>
  <c r="H338" i="21"/>
  <c r="G338" i="21"/>
  <c r="F338" i="21"/>
  <c r="E338" i="21"/>
  <c r="D338" i="21"/>
  <c r="C338" i="21"/>
  <c r="B338" i="21"/>
  <c r="N337" i="21"/>
  <c r="M337" i="21"/>
  <c r="L337" i="21"/>
  <c r="K337" i="21"/>
  <c r="J337" i="21"/>
  <c r="I337" i="21"/>
  <c r="H337" i="21"/>
  <c r="G337" i="21"/>
  <c r="F337" i="21"/>
  <c r="E337" i="21"/>
  <c r="D337" i="21"/>
  <c r="C337" i="21"/>
  <c r="B337" i="21"/>
  <c r="N336" i="21"/>
  <c r="M336" i="21"/>
  <c r="L336" i="21"/>
  <c r="K336" i="21"/>
  <c r="J336" i="21"/>
  <c r="I336" i="21"/>
  <c r="H336" i="21"/>
  <c r="G336" i="21"/>
  <c r="F336" i="21"/>
  <c r="E336" i="21"/>
  <c r="D336" i="21"/>
  <c r="C336" i="21"/>
  <c r="B336" i="21"/>
  <c r="N334" i="21"/>
  <c r="M334" i="21"/>
  <c r="L334" i="21"/>
  <c r="K334" i="21"/>
  <c r="J334" i="21"/>
  <c r="I334" i="21"/>
  <c r="H334" i="21"/>
  <c r="G334" i="21"/>
  <c r="F334" i="21"/>
  <c r="E334" i="21"/>
  <c r="D334" i="21"/>
  <c r="C334" i="21"/>
  <c r="B334" i="21"/>
  <c r="N333" i="21"/>
  <c r="M333" i="21"/>
  <c r="L333" i="21"/>
  <c r="K333" i="21"/>
  <c r="J333" i="21"/>
  <c r="I333" i="21"/>
  <c r="P333" i="21" s="1"/>
  <c r="H333" i="21"/>
  <c r="G333" i="21"/>
  <c r="F333" i="21"/>
  <c r="E333" i="21"/>
  <c r="D333" i="21"/>
  <c r="C333" i="21"/>
  <c r="B333" i="21"/>
  <c r="N332" i="21"/>
  <c r="M332" i="21"/>
  <c r="L332" i="21"/>
  <c r="K332" i="21"/>
  <c r="J332" i="21"/>
  <c r="I332" i="21"/>
  <c r="H332" i="21"/>
  <c r="G332" i="21"/>
  <c r="F332" i="21"/>
  <c r="E332" i="21"/>
  <c r="D332" i="21"/>
  <c r="C332" i="21"/>
  <c r="B332" i="21"/>
  <c r="N331" i="21"/>
  <c r="M331" i="21"/>
  <c r="L331" i="21"/>
  <c r="K331" i="21"/>
  <c r="J331" i="21"/>
  <c r="I331" i="21"/>
  <c r="H331" i="21"/>
  <c r="G331" i="21"/>
  <c r="F331" i="21"/>
  <c r="E331" i="21"/>
  <c r="D331" i="21"/>
  <c r="C331" i="21"/>
  <c r="B331" i="21"/>
  <c r="N329" i="21"/>
  <c r="M329" i="21"/>
  <c r="L329" i="21"/>
  <c r="K329" i="21"/>
  <c r="J329" i="21"/>
  <c r="I329" i="21"/>
  <c r="H329" i="21"/>
  <c r="G329" i="21"/>
  <c r="F329" i="21"/>
  <c r="N317" i="21"/>
  <c r="M317" i="21"/>
  <c r="L317" i="21"/>
  <c r="K317" i="21"/>
  <c r="J317" i="21"/>
  <c r="I317" i="21"/>
  <c r="P317" i="21" s="1"/>
  <c r="H317" i="21"/>
  <c r="G317" i="21"/>
  <c r="F317" i="21"/>
  <c r="E317" i="21"/>
  <c r="D317" i="21"/>
  <c r="C317" i="21"/>
  <c r="B317" i="21"/>
  <c r="N316" i="21"/>
  <c r="M316" i="21"/>
  <c r="L316" i="21"/>
  <c r="K316" i="21"/>
  <c r="J316" i="21"/>
  <c r="I316" i="21"/>
  <c r="H316" i="21"/>
  <c r="G316" i="21"/>
  <c r="F316" i="21"/>
  <c r="E316" i="21"/>
  <c r="D316" i="21"/>
  <c r="C316" i="21"/>
  <c r="B316" i="21"/>
  <c r="N315" i="21"/>
  <c r="M315" i="21"/>
  <c r="L315" i="21"/>
  <c r="K315" i="21"/>
  <c r="J315" i="21"/>
  <c r="I315" i="21"/>
  <c r="H315" i="21"/>
  <c r="G315" i="21"/>
  <c r="F315" i="21"/>
  <c r="E315" i="21"/>
  <c r="D315" i="21"/>
  <c r="C315" i="21"/>
  <c r="B315" i="21"/>
  <c r="N314" i="21"/>
  <c r="M314" i="21"/>
  <c r="L314" i="21"/>
  <c r="K314" i="21"/>
  <c r="J314" i="21"/>
  <c r="I314" i="21"/>
  <c r="H314" i="21"/>
  <c r="G314" i="21"/>
  <c r="F314" i="21"/>
  <c r="E314" i="21"/>
  <c r="D314" i="21"/>
  <c r="C314" i="21"/>
  <c r="B314" i="21"/>
  <c r="N312" i="21"/>
  <c r="M312" i="21"/>
  <c r="P312" i="21" s="1"/>
  <c r="L312" i="21"/>
  <c r="K312" i="21"/>
  <c r="J312" i="21"/>
  <c r="I312" i="21"/>
  <c r="H312" i="21"/>
  <c r="G312" i="21"/>
  <c r="F312" i="21"/>
  <c r="E312" i="21"/>
  <c r="D312" i="21"/>
  <c r="C312" i="21"/>
  <c r="B312" i="21"/>
  <c r="N311" i="21"/>
  <c r="M311" i="21"/>
  <c r="L311" i="21"/>
  <c r="K311" i="21"/>
  <c r="J311" i="21"/>
  <c r="I311" i="21"/>
  <c r="H311" i="21"/>
  <c r="G311" i="21"/>
  <c r="F311" i="21"/>
  <c r="E311" i="21"/>
  <c r="D311" i="21"/>
  <c r="C311" i="21"/>
  <c r="B311" i="21"/>
  <c r="N310" i="21"/>
  <c r="M310" i="21"/>
  <c r="L310" i="21"/>
  <c r="K310" i="21"/>
  <c r="J310" i="21"/>
  <c r="I310" i="21"/>
  <c r="H310" i="21"/>
  <c r="G310" i="21"/>
  <c r="F310" i="21"/>
  <c r="E310" i="21"/>
  <c r="D310" i="21"/>
  <c r="C310" i="21"/>
  <c r="B310" i="21"/>
  <c r="N309" i="21"/>
  <c r="M309" i="21"/>
  <c r="L309" i="21"/>
  <c r="K309" i="21"/>
  <c r="J309" i="21"/>
  <c r="I309" i="21"/>
  <c r="H309" i="21"/>
  <c r="G309" i="21"/>
  <c r="F309" i="21"/>
  <c r="E309" i="21"/>
  <c r="D309" i="21"/>
  <c r="C309" i="21"/>
  <c r="B309" i="21"/>
  <c r="N307" i="21"/>
  <c r="M307" i="21"/>
  <c r="L307" i="21"/>
  <c r="K307" i="21"/>
  <c r="J307" i="21"/>
  <c r="I307" i="21"/>
  <c r="P307" i="21" s="1"/>
  <c r="H307" i="21"/>
  <c r="G307" i="21"/>
  <c r="F307" i="21"/>
  <c r="E307" i="21"/>
  <c r="D307" i="21"/>
  <c r="C307" i="21"/>
  <c r="B307" i="21"/>
  <c r="N306" i="21"/>
  <c r="M306" i="21"/>
  <c r="L306" i="21"/>
  <c r="K306" i="21"/>
  <c r="J306" i="21"/>
  <c r="I306" i="21"/>
  <c r="H306" i="21"/>
  <c r="G306" i="21"/>
  <c r="F306" i="21"/>
  <c r="E306" i="21"/>
  <c r="D306" i="21"/>
  <c r="C306" i="21"/>
  <c r="B306" i="21"/>
  <c r="N305" i="21"/>
  <c r="M305" i="21"/>
  <c r="L305" i="21"/>
  <c r="K305" i="21"/>
  <c r="J305" i="21"/>
  <c r="I305" i="21"/>
  <c r="H305" i="21"/>
  <c r="G305" i="21"/>
  <c r="F305" i="21"/>
  <c r="E305" i="21"/>
  <c r="D305" i="21"/>
  <c r="C305" i="21"/>
  <c r="B305" i="21"/>
  <c r="N304" i="21"/>
  <c r="M304" i="21"/>
  <c r="L304" i="21"/>
  <c r="K304" i="21"/>
  <c r="J304" i="21"/>
  <c r="I304" i="21"/>
  <c r="H304" i="21"/>
  <c r="G304" i="21"/>
  <c r="F304" i="21"/>
  <c r="E304" i="21"/>
  <c r="D304" i="21"/>
  <c r="C304" i="21"/>
  <c r="B304" i="21"/>
  <c r="N302" i="21"/>
  <c r="M302" i="21"/>
  <c r="P302" i="21" s="1"/>
  <c r="L302" i="21"/>
  <c r="K302" i="21"/>
  <c r="J302" i="21"/>
  <c r="I302" i="21"/>
  <c r="H302" i="21"/>
  <c r="G302" i="21"/>
  <c r="F302" i="21"/>
  <c r="E302" i="21"/>
  <c r="D302" i="21"/>
  <c r="C302" i="21"/>
  <c r="B302" i="21"/>
  <c r="N301" i="21"/>
  <c r="M301" i="21"/>
  <c r="L301" i="21"/>
  <c r="K301" i="21"/>
  <c r="J301" i="21"/>
  <c r="I301" i="21"/>
  <c r="H301" i="21"/>
  <c r="G301" i="21"/>
  <c r="F301" i="21"/>
  <c r="E301" i="21"/>
  <c r="D301" i="21"/>
  <c r="C301" i="21"/>
  <c r="B301" i="21"/>
  <c r="N300" i="21"/>
  <c r="M300" i="21"/>
  <c r="L300" i="21"/>
  <c r="K300" i="21"/>
  <c r="J300" i="21"/>
  <c r="I300" i="21"/>
  <c r="H300" i="21"/>
  <c r="G300" i="21"/>
  <c r="F300" i="21"/>
  <c r="E300" i="21"/>
  <c r="D300" i="21"/>
  <c r="C300" i="21"/>
  <c r="B300" i="21"/>
  <c r="N299" i="21"/>
  <c r="M299" i="21"/>
  <c r="L299" i="21"/>
  <c r="K299" i="21"/>
  <c r="J299" i="21"/>
  <c r="I299" i="21"/>
  <c r="H299" i="21"/>
  <c r="G299" i="21"/>
  <c r="F299" i="21"/>
  <c r="E299" i="21"/>
  <c r="D299" i="21"/>
  <c r="C299" i="21"/>
  <c r="B299" i="21"/>
  <c r="N297" i="21"/>
  <c r="M297" i="21"/>
  <c r="L297" i="21"/>
  <c r="K297" i="21"/>
  <c r="J297" i="21"/>
  <c r="I297" i="21"/>
  <c r="P297" i="21" s="1"/>
  <c r="H297" i="21"/>
  <c r="G297" i="21"/>
  <c r="F297" i="21"/>
  <c r="N285" i="21"/>
  <c r="M285" i="21"/>
  <c r="L285" i="21"/>
  <c r="K285" i="21"/>
  <c r="J285" i="21"/>
  <c r="I285" i="21"/>
  <c r="H285" i="21"/>
  <c r="G285" i="21"/>
  <c r="F285" i="21"/>
  <c r="E285" i="21"/>
  <c r="D285" i="21"/>
  <c r="C285" i="21"/>
  <c r="B285" i="21"/>
  <c r="N284" i="21"/>
  <c r="M284" i="21"/>
  <c r="L284" i="21"/>
  <c r="K284" i="21"/>
  <c r="J284" i="21"/>
  <c r="I284" i="21"/>
  <c r="H284" i="21"/>
  <c r="G284" i="21"/>
  <c r="F284" i="21"/>
  <c r="E284" i="21"/>
  <c r="D284" i="21"/>
  <c r="C284" i="21"/>
  <c r="B284" i="21"/>
  <c r="N283" i="21"/>
  <c r="M283" i="21"/>
  <c r="L283" i="21"/>
  <c r="K283" i="21"/>
  <c r="J283" i="21"/>
  <c r="I283" i="21"/>
  <c r="H283" i="21"/>
  <c r="G283" i="21"/>
  <c r="F283" i="21"/>
  <c r="E283" i="21"/>
  <c r="D283" i="21"/>
  <c r="C283" i="21"/>
  <c r="B283" i="21"/>
  <c r="N282" i="21"/>
  <c r="M282" i="21"/>
  <c r="L282" i="21"/>
  <c r="K282" i="21"/>
  <c r="J282" i="21"/>
  <c r="I282" i="21"/>
  <c r="P282" i="21" s="1"/>
  <c r="H282" i="21"/>
  <c r="G282" i="21"/>
  <c r="F282" i="21"/>
  <c r="E282" i="21"/>
  <c r="D282" i="21"/>
  <c r="C282" i="21"/>
  <c r="B282" i="21"/>
  <c r="N280" i="21"/>
  <c r="M280" i="21"/>
  <c r="L280" i="21"/>
  <c r="K280" i="21"/>
  <c r="J280" i="21"/>
  <c r="I280" i="21"/>
  <c r="H280" i="21"/>
  <c r="G280" i="21"/>
  <c r="F280" i="21"/>
  <c r="E280" i="21"/>
  <c r="D280" i="21"/>
  <c r="C280" i="21"/>
  <c r="B280" i="21"/>
  <c r="N279" i="21"/>
  <c r="M279" i="21"/>
  <c r="L279" i="21"/>
  <c r="K279" i="21"/>
  <c r="J279" i="21"/>
  <c r="I279" i="21"/>
  <c r="H279" i="21"/>
  <c r="G279" i="21"/>
  <c r="F279" i="21"/>
  <c r="E279" i="21"/>
  <c r="D279" i="21"/>
  <c r="C279" i="21"/>
  <c r="B279" i="21"/>
  <c r="N278" i="21"/>
  <c r="M278" i="21"/>
  <c r="L278" i="21"/>
  <c r="K278" i="21"/>
  <c r="J278" i="21"/>
  <c r="I278" i="21"/>
  <c r="H278" i="21"/>
  <c r="G278" i="21"/>
  <c r="F278" i="21"/>
  <c r="E278" i="21"/>
  <c r="D278" i="21"/>
  <c r="C278" i="21"/>
  <c r="B278" i="21"/>
  <c r="N277" i="21"/>
  <c r="M277" i="21"/>
  <c r="P277" i="21" s="1"/>
  <c r="L277" i="21"/>
  <c r="K277" i="21"/>
  <c r="J277" i="21"/>
  <c r="I277" i="21"/>
  <c r="H277" i="21"/>
  <c r="G277" i="21"/>
  <c r="F277" i="21"/>
  <c r="E277" i="21"/>
  <c r="D277" i="21"/>
  <c r="C277" i="21"/>
  <c r="B277" i="21"/>
  <c r="N275" i="21"/>
  <c r="M275" i="21"/>
  <c r="L275" i="21"/>
  <c r="K275" i="21"/>
  <c r="J275" i="21"/>
  <c r="I275" i="21"/>
  <c r="H275" i="21"/>
  <c r="G275" i="21"/>
  <c r="F275" i="21"/>
  <c r="E275" i="21"/>
  <c r="D275" i="21"/>
  <c r="C275" i="21"/>
  <c r="B275" i="21"/>
  <c r="N274" i="21"/>
  <c r="M274" i="21"/>
  <c r="L274" i="21"/>
  <c r="K274" i="21"/>
  <c r="J274" i="21"/>
  <c r="I274" i="21"/>
  <c r="H274" i="21"/>
  <c r="G274" i="21"/>
  <c r="F274" i="21"/>
  <c r="E274" i="21"/>
  <c r="D274" i="21"/>
  <c r="C274" i="21"/>
  <c r="B274" i="21"/>
  <c r="N273" i="21"/>
  <c r="M273" i="21"/>
  <c r="L273" i="21"/>
  <c r="K273" i="21"/>
  <c r="J273" i="21"/>
  <c r="I273" i="21"/>
  <c r="H273" i="21"/>
  <c r="G273" i="21"/>
  <c r="F273" i="21"/>
  <c r="E273" i="21"/>
  <c r="D273" i="21"/>
  <c r="C273" i="21"/>
  <c r="B273" i="21"/>
  <c r="N272" i="21"/>
  <c r="M272" i="21"/>
  <c r="L272" i="21"/>
  <c r="K272" i="21"/>
  <c r="J272" i="21"/>
  <c r="I272" i="21"/>
  <c r="P272" i="21" s="1"/>
  <c r="H272" i="21"/>
  <c r="G272" i="21"/>
  <c r="F272" i="21"/>
  <c r="E272" i="21"/>
  <c r="D272" i="21"/>
  <c r="C272" i="21"/>
  <c r="B272" i="21"/>
  <c r="N270" i="21"/>
  <c r="M270" i="21"/>
  <c r="L270" i="21"/>
  <c r="K270" i="21"/>
  <c r="J270" i="21"/>
  <c r="I270" i="21"/>
  <c r="H270" i="21"/>
  <c r="G270" i="21"/>
  <c r="F270" i="21"/>
  <c r="E270" i="21"/>
  <c r="D270" i="21"/>
  <c r="C270" i="21"/>
  <c r="B270" i="21"/>
  <c r="N269" i="21"/>
  <c r="M269" i="21"/>
  <c r="L269" i="21"/>
  <c r="K269" i="21"/>
  <c r="J269" i="21"/>
  <c r="I269" i="21"/>
  <c r="H269" i="21"/>
  <c r="G269" i="21"/>
  <c r="F269" i="21"/>
  <c r="E269" i="21"/>
  <c r="D269" i="21"/>
  <c r="C269" i="21"/>
  <c r="B269" i="21"/>
  <c r="N268" i="21"/>
  <c r="M268" i="21"/>
  <c r="L268" i="21"/>
  <c r="K268" i="21"/>
  <c r="J268" i="21"/>
  <c r="I268" i="21"/>
  <c r="H268" i="21"/>
  <c r="G268" i="21"/>
  <c r="F268" i="21"/>
  <c r="E268" i="21"/>
  <c r="D268" i="21"/>
  <c r="C268" i="21"/>
  <c r="B268" i="21"/>
  <c r="N267" i="21"/>
  <c r="M267" i="21"/>
  <c r="P267" i="21" s="1"/>
  <c r="L267" i="21"/>
  <c r="K267" i="21"/>
  <c r="J267" i="21"/>
  <c r="I267" i="21"/>
  <c r="H267" i="21"/>
  <c r="G267" i="21"/>
  <c r="F267" i="21"/>
  <c r="E267" i="21"/>
  <c r="D267" i="21"/>
  <c r="C267" i="21"/>
  <c r="B267" i="21"/>
  <c r="N265" i="21"/>
  <c r="M265" i="21"/>
  <c r="L265" i="21"/>
  <c r="K265" i="21"/>
  <c r="J265" i="21"/>
  <c r="I265" i="21"/>
  <c r="H265" i="21"/>
  <c r="G265" i="21"/>
  <c r="F265" i="21"/>
  <c r="N253" i="21"/>
  <c r="M253" i="21"/>
  <c r="L253" i="21"/>
  <c r="K253" i="21"/>
  <c r="J253" i="21"/>
  <c r="I253" i="21"/>
  <c r="H253" i="21"/>
  <c r="G253" i="21"/>
  <c r="F253" i="21"/>
  <c r="E253" i="21"/>
  <c r="D253" i="21"/>
  <c r="C253" i="21"/>
  <c r="B253" i="21"/>
  <c r="N252" i="21"/>
  <c r="M252" i="21"/>
  <c r="L252" i="21"/>
  <c r="K252" i="21"/>
  <c r="J252" i="21"/>
  <c r="I252" i="21"/>
  <c r="H252" i="21"/>
  <c r="G252" i="21"/>
  <c r="F252" i="21"/>
  <c r="E252" i="21"/>
  <c r="D252" i="21"/>
  <c r="C252" i="21"/>
  <c r="B252" i="21"/>
  <c r="N251" i="21"/>
  <c r="M251" i="21"/>
  <c r="P251" i="21" s="1"/>
  <c r="L251" i="21"/>
  <c r="K251" i="21"/>
  <c r="J251" i="21"/>
  <c r="I251" i="21"/>
  <c r="H251" i="21"/>
  <c r="G251" i="21"/>
  <c r="F251" i="21"/>
  <c r="E251" i="21"/>
  <c r="D251" i="21"/>
  <c r="C251" i="21"/>
  <c r="B251" i="21"/>
  <c r="N250" i="21"/>
  <c r="M250" i="21"/>
  <c r="L250" i="21"/>
  <c r="K250" i="21"/>
  <c r="J250" i="21"/>
  <c r="I250" i="21"/>
  <c r="H250" i="21"/>
  <c r="G250" i="21"/>
  <c r="F250" i="21"/>
  <c r="E250" i="21"/>
  <c r="D250" i="21"/>
  <c r="C250" i="21"/>
  <c r="B250" i="21"/>
  <c r="N248" i="21"/>
  <c r="M248" i="21"/>
  <c r="L248" i="21"/>
  <c r="K248" i="21"/>
  <c r="J248" i="21"/>
  <c r="I248" i="21"/>
  <c r="H248" i="21"/>
  <c r="G248" i="21"/>
  <c r="F248" i="21"/>
  <c r="E248" i="21"/>
  <c r="D248" i="21"/>
  <c r="C248" i="21"/>
  <c r="B248" i="21"/>
  <c r="N247" i="21"/>
  <c r="M247" i="21"/>
  <c r="L247" i="21"/>
  <c r="K247" i="21"/>
  <c r="J247" i="21"/>
  <c r="I247" i="21"/>
  <c r="H247" i="21"/>
  <c r="G247" i="21"/>
  <c r="F247" i="21"/>
  <c r="E247" i="21"/>
  <c r="D247" i="21"/>
  <c r="C247" i="21"/>
  <c r="B247" i="21"/>
  <c r="N246" i="21"/>
  <c r="M246" i="21"/>
  <c r="L246" i="21"/>
  <c r="K246" i="21"/>
  <c r="J246" i="21"/>
  <c r="I246" i="21"/>
  <c r="P246" i="21" s="1"/>
  <c r="H246" i="21"/>
  <c r="G246" i="21"/>
  <c r="F246" i="21"/>
  <c r="E246" i="21"/>
  <c r="D246" i="21"/>
  <c r="C246" i="21"/>
  <c r="B246" i="21"/>
  <c r="N245" i="21"/>
  <c r="M245" i="21"/>
  <c r="L245" i="21"/>
  <c r="K245" i="21"/>
  <c r="J245" i="21"/>
  <c r="I245" i="21"/>
  <c r="H245" i="21"/>
  <c r="G245" i="21"/>
  <c r="F245" i="21"/>
  <c r="E245" i="21"/>
  <c r="D245" i="21"/>
  <c r="C245" i="21"/>
  <c r="B245" i="21"/>
  <c r="N243" i="21"/>
  <c r="M243" i="21"/>
  <c r="L243" i="21"/>
  <c r="K243" i="21"/>
  <c r="J243" i="21"/>
  <c r="I243" i="21"/>
  <c r="H243" i="21"/>
  <c r="G243" i="21"/>
  <c r="F243" i="21"/>
  <c r="E243" i="21"/>
  <c r="D243" i="21"/>
  <c r="C243" i="21"/>
  <c r="B243" i="21"/>
  <c r="N242" i="21"/>
  <c r="M242" i="21"/>
  <c r="L242" i="21"/>
  <c r="K242" i="21"/>
  <c r="J242" i="21"/>
  <c r="I242" i="21"/>
  <c r="H242" i="21"/>
  <c r="G242" i="21"/>
  <c r="F242" i="21"/>
  <c r="E242" i="21"/>
  <c r="D242" i="21"/>
  <c r="C242" i="21"/>
  <c r="B242" i="21"/>
  <c r="N241" i="21"/>
  <c r="M241" i="21"/>
  <c r="P241" i="21" s="1"/>
  <c r="L241" i="21"/>
  <c r="K241" i="21"/>
  <c r="J241" i="21"/>
  <c r="I241" i="21"/>
  <c r="H241" i="21"/>
  <c r="G241" i="21"/>
  <c r="F241" i="21"/>
  <c r="E241" i="21"/>
  <c r="D241" i="21"/>
  <c r="C241" i="21"/>
  <c r="B241" i="21"/>
  <c r="N240" i="21"/>
  <c r="M240" i="21"/>
  <c r="L240" i="21"/>
  <c r="K240" i="21"/>
  <c r="J240" i="21"/>
  <c r="I240" i="21"/>
  <c r="H240" i="21"/>
  <c r="G240" i="21"/>
  <c r="F240" i="21"/>
  <c r="E240" i="21"/>
  <c r="D240" i="21"/>
  <c r="C240" i="21"/>
  <c r="B240" i="21"/>
  <c r="N238" i="21"/>
  <c r="M238" i="21"/>
  <c r="L238" i="21"/>
  <c r="K238" i="21"/>
  <c r="J238" i="21"/>
  <c r="I238" i="21"/>
  <c r="H238" i="21"/>
  <c r="G238" i="21"/>
  <c r="F238" i="21"/>
  <c r="E238" i="21"/>
  <c r="D238" i="21"/>
  <c r="C238" i="21"/>
  <c r="B238" i="21"/>
  <c r="N237" i="21"/>
  <c r="M237" i="21"/>
  <c r="L237" i="21"/>
  <c r="K237" i="21"/>
  <c r="J237" i="21"/>
  <c r="I237" i="21"/>
  <c r="H237" i="21"/>
  <c r="G237" i="21"/>
  <c r="F237" i="21"/>
  <c r="E237" i="21"/>
  <c r="D237" i="21"/>
  <c r="C237" i="21"/>
  <c r="B237" i="21"/>
  <c r="N236" i="21"/>
  <c r="M236" i="21"/>
  <c r="L236" i="21"/>
  <c r="K236" i="21"/>
  <c r="J236" i="21"/>
  <c r="I236" i="21"/>
  <c r="P236" i="21" s="1"/>
  <c r="H236" i="21"/>
  <c r="G236" i="21"/>
  <c r="F236" i="21"/>
  <c r="E236" i="21"/>
  <c r="D236" i="21"/>
  <c r="C236" i="21"/>
  <c r="B236" i="21"/>
  <c r="N235" i="21"/>
  <c r="M235" i="21"/>
  <c r="L235" i="21"/>
  <c r="K235" i="21"/>
  <c r="J235" i="21"/>
  <c r="I235" i="21"/>
  <c r="H235" i="21"/>
  <c r="G235" i="21"/>
  <c r="F235" i="21"/>
  <c r="E235" i="21"/>
  <c r="D235" i="21"/>
  <c r="C235" i="21"/>
  <c r="B235" i="21"/>
  <c r="N221" i="21"/>
  <c r="M221" i="21"/>
  <c r="L221" i="21"/>
  <c r="K221" i="21"/>
  <c r="J221" i="21"/>
  <c r="I221" i="21"/>
  <c r="H221" i="21"/>
  <c r="G221" i="21"/>
  <c r="F221" i="21"/>
  <c r="E221" i="21"/>
  <c r="D221" i="21"/>
  <c r="C221" i="21"/>
  <c r="B221" i="21"/>
  <c r="N220" i="21"/>
  <c r="M220" i="21"/>
  <c r="L220" i="21"/>
  <c r="K220" i="21"/>
  <c r="J220" i="21"/>
  <c r="I220" i="21"/>
  <c r="H220" i="21"/>
  <c r="G220" i="21"/>
  <c r="F220" i="21"/>
  <c r="E220" i="21"/>
  <c r="D220" i="21"/>
  <c r="C220" i="21"/>
  <c r="B220" i="21"/>
  <c r="N219" i="21"/>
  <c r="M219" i="21"/>
  <c r="L219" i="21"/>
  <c r="K219" i="21"/>
  <c r="J219" i="21"/>
  <c r="I219" i="21"/>
  <c r="H219" i="21"/>
  <c r="G219" i="21"/>
  <c r="F219" i="21"/>
  <c r="E219" i="21"/>
  <c r="D219" i="21"/>
  <c r="C219" i="21"/>
  <c r="B219" i="21"/>
  <c r="N218" i="21"/>
  <c r="M218" i="21"/>
  <c r="L218" i="21"/>
  <c r="K218" i="21"/>
  <c r="J218" i="21"/>
  <c r="I218" i="21"/>
  <c r="H218" i="21"/>
  <c r="G218" i="21"/>
  <c r="F218" i="21"/>
  <c r="E218" i="21"/>
  <c r="D218" i="21"/>
  <c r="C218" i="21"/>
  <c r="B218" i="21"/>
  <c r="N216" i="21"/>
  <c r="M216" i="21"/>
  <c r="L216" i="21"/>
  <c r="K216" i="21"/>
  <c r="J216" i="21"/>
  <c r="I216" i="21"/>
  <c r="H216" i="21"/>
  <c r="G216" i="21"/>
  <c r="F216" i="21"/>
  <c r="E216" i="21"/>
  <c r="D216" i="21"/>
  <c r="C216" i="21"/>
  <c r="B216" i="21"/>
  <c r="N215" i="21"/>
  <c r="M215" i="21"/>
  <c r="L215" i="21"/>
  <c r="K215" i="21"/>
  <c r="J215" i="21"/>
  <c r="I215" i="21"/>
  <c r="H215" i="21"/>
  <c r="G215" i="21"/>
  <c r="F215" i="21"/>
  <c r="E215" i="21"/>
  <c r="D215" i="21"/>
  <c r="C215" i="21"/>
  <c r="B215" i="21"/>
  <c r="N214" i="21"/>
  <c r="M214" i="21"/>
  <c r="L214" i="21"/>
  <c r="K214" i="21"/>
  <c r="J214" i="21"/>
  <c r="I214" i="21"/>
  <c r="P214" i="21" s="1"/>
  <c r="H214" i="21"/>
  <c r="G214" i="21"/>
  <c r="F214" i="21"/>
  <c r="E214" i="21"/>
  <c r="D214" i="21"/>
  <c r="C214" i="21"/>
  <c r="B214" i="21"/>
  <c r="N213" i="21"/>
  <c r="M213" i="21"/>
  <c r="P213" i="21" s="1"/>
  <c r="L213" i="21"/>
  <c r="K213" i="21"/>
  <c r="J213" i="21"/>
  <c r="I213" i="21"/>
  <c r="H213" i="21"/>
  <c r="G213" i="21"/>
  <c r="F213" i="21"/>
  <c r="E213" i="21"/>
  <c r="D213" i="21"/>
  <c r="C213" i="21"/>
  <c r="B213" i="21"/>
  <c r="N211" i="21"/>
  <c r="M211" i="21"/>
  <c r="L211" i="21"/>
  <c r="K211" i="21"/>
  <c r="J211" i="21"/>
  <c r="I211" i="21"/>
  <c r="H211" i="21"/>
  <c r="G211" i="21"/>
  <c r="F211" i="21"/>
  <c r="E211" i="21"/>
  <c r="D211" i="21"/>
  <c r="C211" i="21"/>
  <c r="B211" i="21"/>
  <c r="N210" i="21"/>
  <c r="M210" i="21"/>
  <c r="L210" i="21"/>
  <c r="K210" i="21"/>
  <c r="J210" i="21"/>
  <c r="I210" i="21"/>
  <c r="H210" i="21"/>
  <c r="G210" i="21"/>
  <c r="F210" i="21"/>
  <c r="E210" i="21"/>
  <c r="D210" i="21"/>
  <c r="C210" i="21"/>
  <c r="B210" i="21"/>
  <c r="N209" i="21"/>
  <c r="M209" i="21"/>
  <c r="P209" i="21" s="1"/>
  <c r="L209" i="21"/>
  <c r="K209" i="21"/>
  <c r="J209" i="21"/>
  <c r="I209" i="21"/>
  <c r="H209" i="21"/>
  <c r="G209" i="21"/>
  <c r="F209" i="21"/>
  <c r="E209" i="21"/>
  <c r="D209" i="21"/>
  <c r="C209" i="21"/>
  <c r="B209" i="21"/>
  <c r="N208" i="21"/>
  <c r="M208" i="21"/>
  <c r="L208" i="21"/>
  <c r="K208" i="21"/>
  <c r="J208" i="21"/>
  <c r="I208" i="21"/>
  <c r="H208" i="21"/>
  <c r="G208" i="21"/>
  <c r="F208" i="21"/>
  <c r="E208" i="21"/>
  <c r="D208" i="21"/>
  <c r="C208" i="21"/>
  <c r="B208" i="21"/>
  <c r="N206" i="21"/>
  <c r="M206" i="21"/>
  <c r="L206" i="21"/>
  <c r="K206" i="21"/>
  <c r="J206" i="21"/>
  <c r="I206" i="21"/>
  <c r="H206" i="21"/>
  <c r="G206" i="21"/>
  <c r="F206" i="21"/>
  <c r="E206" i="21"/>
  <c r="D206" i="21"/>
  <c r="C206" i="21"/>
  <c r="B206" i="21"/>
  <c r="N205" i="21"/>
  <c r="M205" i="21"/>
  <c r="L205" i="21"/>
  <c r="K205" i="21"/>
  <c r="J205" i="21"/>
  <c r="I205" i="21"/>
  <c r="H205" i="21"/>
  <c r="G205" i="21"/>
  <c r="F205" i="21"/>
  <c r="E205" i="21"/>
  <c r="D205" i="21"/>
  <c r="C205" i="21"/>
  <c r="B205" i="21"/>
  <c r="N204" i="21"/>
  <c r="M204" i="21"/>
  <c r="L204" i="21"/>
  <c r="K204" i="21"/>
  <c r="J204" i="21"/>
  <c r="I204" i="21"/>
  <c r="P204" i="21" s="1"/>
  <c r="H204" i="21"/>
  <c r="G204" i="21"/>
  <c r="F204" i="21"/>
  <c r="E204" i="21"/>
  <c r="D204" i="21"/>
  <c r="C204" i="21"/>
  <c r="B204" i="21"/>
  <c r="N203" i="21"/>
  <c r="M203" i="21"/>
  <c r="L203" i="21"/>
  <c r="K203" i="21"/>
  <c r="J203" i="21"/>
  <c r="I203" i="21"/>
  <c r="H203" i="21"/>
  <c r="G203" i="21"/>
  <c r="F203" i="21"/>
  <c r="E203" i="21"/>
  <c r="D203" i="21"/>
  <c r="C203" i="21"/>
  <c r="B203" i="21"/>
  <c r="N201" i="21"/>
  <c r="M201" i="21"/>
  <c r="L201" i="21"/>
  <c r="K201" i="21"/>
  <c r="J201" i="21"/>
  <c r="I201" i="21"/>
  <c r="H201" i="21"/>
  <c r="G201" i="21"/>
  <c r="F201" i="21"/>
  <c r="N189" i="21"/>
  <c r="M189" i="21"/>
  <c r="L189" i="21"/>
  <c r="K189" i="21"/>
  <c r="J189" i="21"/>
  <c r="I189" i="21"/>
  <c r="H189" i="21"/>
  <c r="G189" i="21"/>
  <c r="F189" i="21"/>
  <c r="E189" i="21"/>
  <c r="D189" i="21"/>
  <c r="C189" i="21"/>
  <c r="B189" i="21"/>
  <c r="N188" i="21"/>
  <c r="M188" i="21"/>
  <c r="L188" i="21"/>
  <c r="K188" i="21"/>
  <c r="J188" i="21"/>
  <c r="I188" i="21"/>
  <c r="P188" i="21" s="1"/>
  <c r="H188" i="21"/>
  <c r="G188" i="21"/>
  <c r="F188" i="21"/>
  <c r="E188" i="21"/>
  <c r="D188" i="21"/>
  <c r="C188" i="21"/>
  <c r="B188" i="21"/>
  <c r="N187" i="21"/>
  <c r="M187" i="21"/>
  <c r="L187" i="21"/>
  <c r="K187" i="21"/>
  <c r="J187" i="21"/>
  <c r="I187" i="21"/>
  <c r="H187" i="21"/>
  <c r="G187" i="21"/>
  <c r="F187" i="21"/>
  <c r="E187" i="21"/>
  <c r="D187" i="21"/>
  <c r="C187" i="21"/>
  <c r="B187" i="21"/>
  <c r="N186" i="21"/>
  <c r="M186" i="21"/>
  <c r="L186" i="21"/>
  <c r="K186" i="21"/>
  <c r="J186" i="21"/>
  <c r="I186" i="21"/>
  <c r="H186" i="21"/>
  <c r="G186" i="21"/>
  <c r="F186" i="21"/>
  <c r="E186" i="21"/>
  <c r="D186" i="21"/>
  <c r="C186" i="21"/>
  <c r="B186" i="21"/>
  <c r="N184" i="21"/>
  <c r="M184" i="21"/>
  <c r="L184" i="21"/>
  <c r="K184" i="21"/>
  <c r="J184" i="21"/>
  <c r="I184" i="21"/>
  <c r="H184" i="21"/>
  <c r="G184" i="21"/>
  <c r="F184" i="21"/>
  <c r="E184" i="21"/>
  <c r="D184" i="21"/>
  <c r="C184" i="21"/>
  <c r="B184" i="21"/>
  <c r="N183" i="21"/>
  <c r="M183" i="21"/>
  <c r="P183" i="21" s="1"/>
  <c r="L183" i="21"/>
  <c r="K183" i="21"/>
  <c r="J183" i="21"/>
  <c r="I183" i="21"/>
  <c r="H183" i="21"/>
  <c r="G183" i="21"/>
  <c r="F183" i="21"/>
  <c r="E183" i="21"/>
  <c r="D183" i="21"/>
  <c r="C183" i="21"/>
  <c r="B183" i="21"/>
  <c r="N182" i="21"/>
  <c r="M182" i="21"/>
  <c r="L182" i="21"/>
  <c r="K182" i="21"/>
  <c r="J182" i="21"/>
  <c r="I182" i="21"/>
  <c r="H182" i="21"/>
  <c r="G182" i="21"/>
  <c r="F182" i="21"/>
  <c r="E182" i="21"/>
  <c r="D182" i="21"/>
  <c r="C182" i="21"/>
  <c r="B182" i="21"/>
  <c r="N181" i="21"/>
  <c r="M181" i="21"/>
  <c r="L181" i="21"/>
  <c r="K181" i="21"/>
  <c r="J181" i="21"/>
  <c r="I181" i="21"/>
  <c r="H181" i="21"/>
  <c r="G181" i="21"/>
  <c r="F181" i="21"/>
  <c r="E181" i="21"/>
  <c r="D181" i="21"/>
  <c r="C181" i="21"/>
  <c r="B181" i="21"/>
  <c r="N179" i="21"/>
  <c r="M179" i="21"/>
  <c r="L179" i="21"/>
  <c r="K179" i="21"/>
  <c r="J179" i="21"/>
  <c r="I179" i="21"/>
  <c r="H179" i="21"/>
  <c r="G179" i="21"/>
  <c r="F179" i="21"/>
  <c r="E179" i="21"/>
  <c r="D179" i="21"/>
  <c r="C179" i="21"/>
  <c r="B179" i="21"/>
  <c r="N178" i="21"/>
  <c r="M178" i="21"/>
  <c r="L178" i="21"/>
  <c r="K178" i="21"/>
  <c r="J178" i="21"/>
  <c r="I178" i="21"/>
  <c r="P178" i="21" s="1"/>
  <c r="H178" i="21"/>
  <c r="G178" i="21"/>
  <c r="F178" i="21"/>
  <c r="E178" i="21"/>
  <c r="D178" i="21"/>
  <c r="C178" i="21"/>
  <c r="B178" i="21"/>
  <c r="N177" i="21"/>
  <c r="M177" i="21"/>
  <c r="L177" i="21"/>
  <c r="K177" i="21"/>
  <c r="J177" i="21"/>
  <c r="I177" i="21"/>
  <c r="H177" i="21"/>
  <c r="G177" i="21"/>
  <c r="F177" i="21"/>
  <c r="E177" i="21"/>
  <c r="D177" i="21"/>
  <c r="C177" i="21"/>
  <c r="B177" i="21"/>
  <c r="N176" i="21"/>
  <c r="M176" i="21"/>
  <c r="L176" i="21"/>
  <c r="K176" i="21"/>
  <c r="J176" i="21"/>
  <c r="I176" i="21"/>
  <c r="H176" i="21"/>
  <c r="G176" i="21"/>
  <c r="F176" i="21"/>
  <c r="E176" i="21"/>
  <c r="D176" i="21"/>
  <c r="C176" i="21"/>
  <c r="B176" i="21"/>
  <c r="N174" i="21"/>
  <c r="M174" i="21"/>
  <c r="L174" i="21"/>
  <c r="K174" i="21"/>
  <c r="J174" i="21"/>
  <c r="I174" i="21"/>
  <c r="H174" i="21"/>
  <c r="G174" i="21"/>
  <c r="F174" i="21"/>
  <c r="E174" i="21"/>
  <c r="D174" i="21"/>
  <c r="C174" i="21"/>
  <c r="B174" i="21"/>
  <c r="N173" i="21"/>
  <c r="M173" i="21"/>
  <c r="P173" i="21" s="1"/>
  <c r="L173" i="21"/>
  <c r="K173" i="21"/>
  <c r="J173" i="21"/>
  <c r="I173" i="21"/>
  <c r="H173" i="21"/>
  <c r="G173" i="21"/>
  <c r="F173" i="21"/>
  <c r="E173" i="21"/>
  <c r="D173" i="21"/>
  <c r="C173" i="21"/>
  <c r="B173" i="21"/>
  <c r="N172" i="21"/>
  <c r="M172" i="21"/>
  <c r="L172" i="21"/>
  <c r="K172" i="21"/>
  <c r="J172" i="21"/>
  <c r="I172" i="21"/>
  <c r="H172" i="21"/>
  <c r="G172" i="21"/>
  <c r="F172" i="21"/>
  <c r="E172" i="21"/>
  <c r="D172" i="21"/>
  <c r="C172" i="21"/>
  <c r="B172" i="21"/>
  <c r="N171" i="21"/>
  <c r="M171" i="21"/>
  <c r="L171" i="21"/>
  <c r="K171" i="21"/>
  <c r="J171" i="21"/>
  <c r="I171" i="21"/>
  <c r="H171" i="21"/>
  <c r="G171" i="21"/>
  <c r="F171" i="21"/>
  <c r="E171" i="21"/>
  <c r="D171" i="21"/>
  <c r="C171" i="21"/>
  <c r="B171" i="21"/>
  <c r="N169" i="21"/>
  <c r="M169" i="21"/>
  <c r="L169" i="21"/>
  <c r="K169" i="21"/>
  <c r="J169" i="21"/>
  <c r="I169" i="21"/>
  <c r="H169" i="21"/>
  <c r="G169" i="21"/>
  <c r="F169" i="21"/>
  <c r="N157" i="21"/>
  <c r="M157" i="21"/>
  <c r="P157" i="21" s="1"/>
  <c r="L157" i="21"/>
  <c r="K157" i="21"/>
  <c r="J157" i="21"/>
  <c r="I157" i="21"/>
  <c r="H157" i="21"/>
  <c r="G157" i="21"/>
  <c r="F157" i="21"/>
  <c r="E157" i="21"/>
  <c r="D157" i="21"/>
  <c r="C157" i="21"/>
  <c r="B157" i="21"/>
  <c r="N156" i="21"/>
  <c r="M156" i="21"/>
  <c r="L156" i="21"/>
  <c r="K156" i="21"/>
  <c r="J156" i="21"/>
  <c r="I156" i="21"/>
  <c r="P156" i="21" s="1"/>
  <c r="H156" i="21"/>
  <c r="G156" i="21"/>
  <c r="F156" i="21"/>
  <c r="E156" i="21"/>
  <c r="D156" i="21"/>
  <c r="C156" i="21"/>
  <c r="B156" i="21"/>
  <c r="N155" i="21"/>
  <c r="M155" i="21"/>
  <c r="L155" i="21"/>
  <c r="K155" i="21"/>
  <c r="J155" i="21"/>
  <c r="I155" i="21"/>
  <c r="H155" i="21"/>
  <c r="G155" i="21"/>
  <c r="F155" i="21"/>
  <c r="E155" i="21"/>
  <c r="D155" i="21"/>
  <c r="C155" i="21"/>
  <c r="B155" i="21"/>
  <c r="N154" i="21"/>
  <c r="M154" i="21"/>
  <c r="L154" i="21"/>
  <c r="K154" i="21"/>
  <c r="J154" i="21"/>
  <c r="I154" i="21"/>
  <c r="H154" i="21"/>
  <c r="G154" i="21"/>
  <c r="F154" i="21"/>
  <c r="E154" i="21"/>
  <c r="D154" i="21"/>
  <c r="C154" i="21"/>
  <c r="B154" i="21"/>
  <c r="N152" i="21"/>
  <c r="M152" i="21"/>
  <c r="L152" i="21"/>
  <c r="K152" i="21"/>
  <c r="J152" i="21"/>
  <c r="I152" i="21"/>
  <c r="P152" i="21" s="1"/>
  <c r="H152" i="21"/>
  <c r="G152" i="21"/>
  <c r="F152" i="21"/>
  <c r="E152" i="21"/>
  <c r="D152" i="21"/>
  <c r="C152" i="21"/>
  <c r="B152" i="21"/>
  <c r="N151" i="21"/>
  <c r="M151" i="21"/>
  <c r="L151" i="21"/>
  <c r="K151" i="21"/>
  <c r="J151" i="21"/>
  <c r="I151" i="21"/>
  <c r="H151" i="21"/>
  <c r="G151" i="21"/>
  <c r="F151" i="21"/>
  <c r="E151" i="21"/>
  <c r="D151" i="21"/>
  <c r="C151" i="21"/>
  <c r="B151" i="21"/>
  <c r="N150" i="21"/>
  <c r="M150" i="21"/>
  <c r="L150" i="21"/>
  <c r="K150" i="21"/>
  <c r="J150" i="21"/>
  <c r="I150" i="21"/>
  <c r="H150" i="21"/>
  <c r="G150" i="21"/>
  <c r="F150" i="21"/>
  <c r="E150" i="21"/>
  <c r="D150" i="21"/>
  <c r="C150" i="21"/>
  <c r="B150" i="21"/>
  <c r="N149" i="21"/>
  <c r="M149" i="21"/>
  <c r="L149" i="21"/>
  <c r="K149" i="21"/>
  <c r="J149" i="21"/>
  <c r="I149" i="21"/>
  <c r="H149" i="21"/>
  <c r="G149" i="21"/>
  <c r="F149" i="21"/>
  <c r="E149" i="21"/>
  <c r="D149" i="21"/>
  <c r="C149" i="21"/>
  <c r="B149" i="21"/>
  <c r="N147" i="21"/>
  <c r="M147" i="21"/>
  <c r="P147" i="21" s="1"/>
  <c r="L147" i="21"/>
  <c r="K147" i="21"/>
  <c r="J147" i="21"/>
  <c r="I147" i="21"/>
  <c r="H147" i="21"/>
  <c r="G147" i="21"/>
  <c r="F147" i="21"/>
  <c r="E147" i="21"/>
  <c r="D147" i="21"/>
  <c r="C147" i="21"/>
  <c r="B147" i="21"/>
  <c r="N146" i="21"/>
  <c r="M146" i="21"/>
  <c r="L146" i="21"/>
  <c r="K146" i="21"/>
  <c r="J146" i="21"/>
  <c r="I146" i="21"/>
  <c r="H146" i="21"/>
  <c r="G146" i="21"/>
  <c r="F146" i="21"/>
  <c r="E146" i="21"/>
  <c r="D146" i="21"/>
  <c r="C146" i="21"/>
  <c r="B146" i="21"/>
  <c r="N145" i="21"/>
  <c r="M145" i="21"/>
  <c r="L145" i="21"/>
  <c r="K145" i="21"/>
  <c r="J145" i="21"/>
  <c r="I145" i="21"/>
  <c r="H145" i="21"/>
  <c r="G145" i="21"/>
  <c r="F145" i="21"/>
  <c r="E145" i="21"/>
  <c r="D145" i="21"/>
  <c r="C145" i="21"/>
  <c r="B145" i="21"/>
  <c r="N144" i="21"/>
  <c r="M144" i="21"/>
  <c r="L144" i="21"/>
  <c r="K144" i="21"/>
  <c r="J144" i="21"/>
  <c r="I144" i="21"/>
  <c r="H144" i="21"/>
  <c r="G144" i="21"/>
  <c r="F144" i="21"/>
  <c r="E144" i="21"/>
  <c r="D144" i="21"/>
  <c r="C144" i="21"/>
  <c r="B144" i="21"/>
  <c r="N142" i="21"/>
  <c r="M142" i="21"/>
  <c r="L142" i="21"/>
  <c r="K142" i="21"/>
  <c r="J142" i="21"/>
  <c r="I142" i="21"/>
  <c r="P142" i="21" s="1"/>
  <c r="H142" i="21"/>
  <c r="G142" i="21"/>
  <c r="F142" i="21"/>
  <c r="E142" i="21"/>
  <c r="D142" i="21"/>
  <c r="C142" i="21"/>
  <c r="B142" i="21"/>
  <c r="N141" i="21"/>
  <c r="M141" i="21"/>
  <c r="L141" i="21"/>
  <c r="K141" i="21"/>
  <c r="J141" i="21"/>
  <c r="I141" i="21"/>
  <c r="H141" i="21"/>
  <c r="G141" i="21"/>
  <c r="F141" i="21"/>
  <c r="E141" i="21"/>
  <c r="D141" i="21"/>
  <c r="C141" i="21"/>
  <c r="B141" i="21"/>
  <c r="N140" i="21"/>
  <c r="M140" i="21"/>
  <c r="L140" i="21"/>
  <c r="K140" i="21"/>
  <c r="J140" i="21"/>
  <c r="I140" i="21"/>
  <c r="H140" i="21"/>
  <c r="G140" i="21"/>
  <c r="F140" i="21"/>
  <c r="E140" i="21"/>
  <c r="D140" i="21"/>
  <c r="C140" i="21"/>
  <c r="B140" i="21"/>
  <c r="N139" i="21"/>
  <c r="M139" i="21"/>
  <c r="L139" i="21"/>
  <c r="K139" i="21"/>
  <c r="J139" i="21"/>
  <c r="I139" i="21"/>
  <c r="H139" i="21"/>
  <c r="G139" i="21"/>
  <c r="F139" i="21"/>
  <c r="E139" i="21"/>
  <c r="D139" i="21"/>
  <c r="C139" i="21"/>
  <c r="B139" i="21"/>
  <c r="N137" i="21"/>
  <c r="M137" i="21"/>
  <c r="P137" i="21" s="1"/>
  <c r="L137" i="21"/>
  <c r="K137" i="21"/>
  <c r="J137" i="21"/>
  <c r="I137" i="21"/>
  <c r="H137" i="21"/>
  <c r="G137" i="21"/>
  <c r="F137" i="21"/>
  <c r="N125" i="21"/>
  <c r="M125" i="21"/>
  <c r="L125" i="21"/>
  <c r="K125" i="21"/>
  <c r="J125" i="21"/>
  <c r="I125" i="21"/>
  <c r="H125" i="21"/>
  <c r="G125" i="21"/>
  <c r="F125" i="21"/>
  <c r="E125" i="21"/>
  <c r="D125" i="21"/>
  <c r="C125" i="21"/>
  <c r="B125" i="21"/>
  <c r="N124" i="21"/>
  <c r="M124" i="21"/>
  <c r="L124" i="21"/>
  <c r="K124" i="21"/>
  <c r="J124" i="21"/>
  <c r="I124" i="21"/>
  <c r="H124" i="21"/>
  <c r="G124" i="21"/>
  <c r="F124" i="21"/>
  <c r="E124" i="21"/>
  <c r="D124" i="21"/>
  <c r="C124" i="21"/>
  <c r="B124" i="21"/>
  <c r="N123" i="21"/>
  <c r="M123" i="21"/>
  <c r="L123" i="21"/>
  <c r="K123" i="21"/>
  <c r="J123" i="21"/>
  <c r="I123" i="21"/>
  <c r="H123" i="21"/>
  <c r="G123" i="21"/>
  <c r="F123" i="21"/>
  <c r="E123" i="21"/>
  <c r="D123" i="21"/>
  <c r="C123" i="21"/>
  <c r="B123" i="21"/>
  <c r="N122" i="21"/>
  <c r="M122" i="21"/>
  <c r="P122" i="21" s="1"/>
  <c r="L122" i="21"/>
  <c r="K122" i="21"/>
  <c r="J122" i="21"/>
  <c r="I122" i="21"/>
  <c r="H122" i="21"/>
  <c r="G122" i="21"/>
  <c r="F122" i="21"/>
  <c r="E122" i="21"/>
  <c r="D122" i="21"/>
  <c r="C122" i="21"/>
  <c r="B122" i="21"/>
  <c r="N120" i="21"/>
  <c r="M120" i="21"/>
  <c r="L120" i="21"/>
  <c r="K120" i="21"/>
  <c r="J120" i="21"/>
  <c r="I120" i="21"/>
  <c r="H120" i="21"/>
  <c r="G120" i="21"/>
  <c r="F120" i="21"/>
  <c r="E120" i="21"/>
  <c r="D120" i="21"/>
  <c r="C120" i="21"/>
  <c r="B120" i="21"/>
  <c r="N119" i="21"/>
  <c r="M119" i="21"/>
  <c r="L119" i="21"/>
  <c r="K119" i="21"/>
  <c r="J119" i="21"/>
  <c r="I119" i="21"/>
  <c r="H119" i="21"/>
  <c r="G119" i="21"/>
  <c r="F119" i="21"/>
  <c r="E119" i="21"/>
  <c r="D119" i="21"/>
  <c r="C119" i="21"/>
  <c r="B119" i="21"/>
  <c r="N118" i="21"/>
  <c r="M118" i="21"/>
  <c r="L118" i="21"/>
  <c r="K118" i="21"/>
  <c r="J118" i="21"/>
  <c r="I118" i="21"/>
  <c r="H118" i="21"/>
  <c r="G118" i="21"/>
  <c r="F118" i="21"/>
  <c r="E118" i="21"/>
  <c r="D118" i="21"/>
  <c r="C118" i="21"/>
  <c r="B118" i="21"/>
  <c r="N117" i="21"/>
  <c r="M117" i="21"/>
  <c r="L117" i="21"/>
  <c r="K117" i="21"/>
  <c r="J117" i="21"/>
  <c r="I117" i="21"/>
  <c r="P117" i="21" s="1"/>
  <c r="H117" i="21"/>
  <c r="G117" i="21"/>
  <c r="F117" i="21"/>
  <c r="E117" i="21"/>
  <c r="D117" i="21"/>
  <c r="C117" i="21"/>
  <c r="B117" i="21"/>
  <c r="N115" i="21"/>
  <c r="M115" i="21"/>
  <c r="L115" i="21"/>
  <c r="K115" i="21"/>
  <c r="J115" i="21"/>
  <c r="I115" i="21"/>
  <c r="H115" i="21"/>
  <c r="G115" i="21"/>
  <c r="F115" i="21"/>
  <c r="E115" i="21"/>
  <c r="D115" i="21"/>
  <c r="C115" i="21"/>
  <c r="B115" i="21"/>
  <c r="N114" i="21"/>
  <c r="M114" i="21"/>
  <c r="L114" i="21"/>
  <c r="K114" i="21"/>
  <c r="J114" i="21"/>
  <c r="I114" i="21"/>
  <c r="H114" i="21"/>
  <c r="G114" i="21"/>
  <c r="F114" i="21"/>
  <c r="E114" i="21"/>
  <c r="D114" i="21"/>
  <c r="C114" i="21"/>
  <c r="B114" i="21"/>
  <c r="N113" i="21"/>
  <c r="M113" i="21"/>
  <c r="L113" i="21"/>
  <c r="K113" i="21"/>
  <c r="J113" i="21"/>
  <c r="I113" i="21"/>
  <c r="H113" i="21"/>
  <c r="G113" i="21"/>
  <c r="F113" i="21"/>
  <c r="E113" i="21"/>
  <c r="D113" i="21"/>
  <c r="C113" i="21"/>
  <c r="B113" i="21"/>
  <c r="N112" i="21"/>
  <c r="M112" i="21"/>
  <c r="L112" i="21"/>
  <c r="K112" i="21"/>
  <c r="J112" i="21"/>
  <c r="I112" i="21"/>
  <c r="H112" i="21"/>
  <c r="G112" i="21"/>
  <c r="F112" i="21"/>
  <c r="E112" i="21"/>
  <c r="D112" i="21"/>
  <c r="C112" i="21"/>
  <c r="B112" i="21"/>
  <c r="N110" i="21"/>
  <c r="M110" i="21"/>
  <c r="L110" i="21"/>
  <c r="K110" i="21"/>
  <c r="J110" i="21"/>
  <c r="I110" i="21"/>
  <c r="H110" i="21"/>
  <c r="G110" i="21"/>
  <c r="F110" i="21"/>
  <c r="E110" i="21"/>
  <c r="D110" i="21"/>
  <c r="C110" i="21"/>
  <c r="B110" i="21"/>
  <c r="N109" i="21"/>
  <c r="M109" i="21"/>
  <c r="L109" i="21"/>
  <c r="K109" i="21"/>
  <c r="J109" i="21"/>
  <c r="I109" i="21"/>
  <c r="H109" i="21"/>
  <c r="G109" i="21"/>
  <c r="F109" i="21"/>
  <c r="E109" i="21"/>
  <c r="D109" i="21"/>
  <c r="C109" i="21"/>
  <c r="B109" i="21"/>
  <c r="N108" i="21"/>
  <c r="M108" i="21"/>
  <c r="L108" i="21"/>
  <c r="K108" i="21"/>
  <c r="J108" i="21"/>
  <c r="I108" i="21"/>
  <c r="H108" i="21"/>
  <c r="G108" i="21"/>
  <c r="F108" i="21"/>
  <c r="E108" i="21"/>
  <c r="D108" i="21"/>
  <c r="C108" i="21"/>
  <c r="B108" i="21"/>
  <c r="N107" i="21"/>
  <c r="M107" i="21"/>
  <c r="L107" i="21"/>
  <c r="K107" i="21"/>
  <c r="J107" i="21"/>
  <c r="I107" i="21"/>
  <c r="P107" i="21" s="1"/>
  <c r="H107" i="21"/>
  <c r="G107" i="21"/>
  <c r="F107" i="21"/>
  <c r="E107" i="21"/>
  <c r="D107" i="21"/>
  <c r="C107" i="21"/>
  <c r="B107" i="21"/>
  <c r="N105" i="21"/>
  <c r="M105" i="21"/>
  <c r="P105" i="21" s="1"/>
  <c r="L105" i="21"/>
  <c r="K105" i="21"/>
  <c r="J105" i="21"/>
  <c r="I105" i="21"/>
  <c r="H105" i="21"/>
  <c r="G105" i="21"/>
  <c r="F105" i="21"/>
  <c r="N93" i="21"/>
  <c r="M93" i="21"/>
  <c r="L93" i="21"/>
  <c r="K93" i="21"/>
  <c r="J93" i="21"/>
  <c r="I93" i="21"/>
  <c r="H93" i="21"/>
  <c r="G93" i="21"/>
  <c r="F93" i="21"/>
  <c r="E93" i="21"/>
  <c r="D93" i="21"/>
  <c r="C93" i="21"/>
  <c r="B93" i="21"/>
  <c r="N92" i="21"/>
  <c r="M92" i="21"/>
  <c r="L92" i="21"/>
  <c r="K92" i="21"/>
  <c r="J92" i="21"/>
  <c r="I92" i="21"/>
  <c r="H92" i="21"/>
  <c r="G92" i="21"/>
  <c r="F92" i="21"/>
  <c r="E92" i="21"/>
  <c r="D92" i="21"/>
  <c r="C92" i="21"/>
  <c r="B92" i="21"/>
  <c r="N91" i="21"/>
  <c r="M91" i="21"/>
  <c r="L91" i="21"/>
  <c r="K91" i="21"/>
  <c r="J91" i="21"/>
  <c r="I91" i="21"/>
  <c r="P91" i="21" s="1"/>
  <c r="H91" i="21"/>
  <c r="G91" i="21"/>
  <c r="F91" i="21"/>
  <c r="E91" i="21"/>
  <c r="D91" i="21"/>
  <c r="C91" i="21"/>
  <c r="B91" i="21"/>
  <c r="N90" i="21"/>
  <c r="M90" i="21"/>
  <c r="L90" i="21"/>
  <c r="K90" i="21"/>
  <c r="J90" i="21"/>
  <c r="I90" i="21"/>
  <c r="H90" i="21"/>
  <c r="G90" i="21"/>
  <c r="F90" i="21"/>
  <c r="E90" i="21"/>
  <c r="D90" i="21"/>
  <c r="C90" i="21"/>
  <c r="B90" i="21"/>
  <c r="N88" i="21"/>
  <c r="M88" i="21"/>
  <c r="L88" i="21"/>
  <c r="K88" i="21"/>
  <c r="J88" i="21"/>
  <c r="I88" i="21"/>
  <c r="H88" i="21"/>
  <c r="G88" i="21"/>
  <c r="F88" i="21"/>
  <c r="E88" i="21"/>
  <c r="D88" i="21"/>
  <c r="C88" i="21"/>
  <c r="B88" i="21"/>
  <c r="N87" i="21"/>
  <c r="M87" i="21"/>
  <c r="L87" i="21"/>
  <c r="K87" i="21"/>
  <c r="J87" i="21"/>
  <c r="I87" i="21"/>
  <c r="H87" i="21"/>
  <c r="G87" i="21"/>
  <c r="F87" i="21"/>
  <c r="E87" i="21"/>
  <c r="D87" i="21"/>
  <c r="C87" i="21"/>
  <c r="B87" i="21"/>
  <c r="N86" i="21"/>
  <c r="M86" i="21"/>
  <c r="P86" i="21" s="1"/>
  <c r="L86" i="21"/>
  <c r="K86" i="21"/>
  <c r="J86" i="21"/>
  <c r="I86" i="21"/>
  <c r="H86" i="21"/>
  <c r="G86" i="21"/>
  <c r="F86" i="21"/>
  <c r="E86" i="21"/>
  <c r="D86" i="21"/>
  <c r="C86" i="21"/>
  <c r="B86" i="21"/>
  <c r="N85" i="21"/>
  <c r="M85" i="21"/>
  <c r="L85" i="21"/>
  <c r="K85" i="21"/>
  <c r="J85" i="21"/>
  <c r="I85" i="21"/>
  <c r="H85" i="21"/>
  <c r="G85" i="21"/>
  <c r="F85" i="21"/>
  <c r="E85" i="21"/>
  <c r="D85" i="21"/>
  <c r="C85" i="21"/>
  <c r="B85" i="21"/>
  <c r="N83" i="21"/>
  <c r="M83" i="21"/>
  <c r="L83" i="21"/>
  <c r="K83" i="21"/>
  <c r="J83" i="21"/>
  <c r="I83" i="21"/>
  <c r="H83" i="21"/>
  <c r="G83" i="21"/>
  <c r="F83" i="21"/>
  <c r="E83" i="21"/>
  <c r="D83" i="21"/>
  <c r="C83" i="21"/>
  <c r="B83" i="21"/>
  <c r="N82" i="21"/>
  <c r="M82" i="21"/>
  <c r="L82" i="21"/>
  <c r="K82" i="21"/>
  <c r="J82" i="21"/>
  <c r="I82" i="21"/>
  <c r="H82" i="21"/>
  <c r="G82" i="21"/>
  <c r="F82" i="21"/>
  <c r="E82" i="21"/>
  <c r="D82" i="21"/>
  <c r="C82" i="21"/>
  <c r="B82" i="21"/>
  <c r="N81" i="21"/>
  <c r="M81" i="21"/>
  <c r="L81" i="21"/>
  <c r="K81" i="21"/>
  <c r="J81" i="21"/>
  <c r="I81" i="21"/>
  <c r="P81" i="21" s="1"/>
  <c r="H81" i="21"/>
  <c r="G81" i="21"/>
  <c r="F81" i="21"/>
  <c r="E81" i="21"/>
  <c r="D81" i="21"/>
  <c r="C81" i="21"/>
  <c r="B81" i="21"/>
  <c r="N80" i="21"/>
  <c r="M80" i="21"/>
  <c r="L80" i="21"/>
  <c r="K80" i="21"/>
  <c r="J80" i="21"/>
  <c r="I80" i="21"/>
  <c r="H80" i="21"/>
  <c r="G80" i="21"/>
  <c r="F80" i="21"/>
  <c r="E80" i="21"/>
  <c r="D80" i="21"/>
  <c r="C80" i="21"/>
  <c r="B80" i="21"/>
  <c r="N78" i="21"/>
  <c r="M78" i="21"/>
  <c r="L78" i="21"/>
  <c r="K78" i="21"/>
  <c r="J78" i="21"/>
  <c r="I78" i="21"/>
  <c r="H78" i="21"/>
  <c r="G78" i="21"/>
  <c r="F78" i="21"/>
  <c r="E78" i="21"/>
  <c r="D78" i="21"/>
  <c r="C78" i="21"/>
  <c r="B78" i="21"/>
  <c r="N77" i="21"/>
  <c r="M77" i="21"/>
  <c r="L77" i="21"/>
  <c r="K77" i="21"/>
  <c r="J77" i="21"/>
  <c r="I77" i="21"/>
  <c r="H77" i="21"/>
  <c r="G77" i="21"/>
  <c r="F77" i="21"/>
  <c r="E77" i="21"/>
  <c r="D77" i="21"/>
  <c r="C77" i="21"/>
  <c r="B77" i="21"/>
  <c r="N76" i="21"/>
  <c r="M76" i="21"/>
  <c r="P76" i="21" s="1"/>
  <c r="L76" i="21"/>
  <c r="K76" i="21"/>
  <c r="J76" i="21"/>
  <c r="I76" i="21"/>
  <c r="H76" i="21"/>
  <c r="G76" i="21"/>
  <c r="F76" i="21"/>
  <c r="E76" i="21"/>
  <c r="D76" i="21"/>
  <c r="C76" i="21"/>
  <c r="B76" i="21"/>
  <c r="N75" i="21"/>
  <c r="M75" i="21"/>
  <c r="L75" i="21"/>
  <c r="K75" i="21"/>
  <c r="J75" i="21"/>
  <c r="I75" i="21"/>
  <c r="H75" i="21"/>
  <c r="G75" i="21"/>
  <c r="F75" i="21"/>
  <c r="E75" i="21"/>
  <c r="D75" i="21"/>
  <c r="C75" i="21"/>
  <c r="B75" i="21"/>
  <c r="N73" i="21"/>
  <c r="M73" i="21"/>
  <c r="L73" i="21"/>
  <c r="K73" i="21"/>
  <c r="J73" i="21"/>
  <c r="I73" i="21"/>
  <c r="H73" i="21"/>
  <c r="G73" i="21"/>
  <c r="F73" i="21"/>
  <c r="N61" i="21"/>
  <c r="M61" i="21"/>
  <c r="L61" i="21"/>
  <c r="K61" i="21"/>
  <c r="J61" i="21"/>
  <c r="I61" i="21"/>
  <c r="H61" i="21"/>
  <c r="G61" i="21"/>
  <c r="F61" i="21"/>
  <c r="E61" i="21"/>
  <c r="D61" i="21"/>
  <c r="C61" i="21"/>
  <c r="B61" i="21"/>
  <c r="N60" i="21"/>
  <c r="M60" i="21"/>
  <c r="P60" i="21" s="1"/>
  <c r="L60" i="21"/>
  <c r="K60" i="21"/>
  <c r="J60" i="21"/>
  <c r="I60" i="21"/>
  <c r="H60" i="21"/>
  <c r="G60" i="21"/>
  <c r="F60" i="21"/>
  <c r="E60" i="21"/>
  <c r="D60" i="21"/>
  <c r="C60" i="21"/>
  <c r="B60" i="21"/>
  <c r="N59" i="21"/>
  <c r="M59" i="21"/>
  <c r="L59" i="21"/>
  <c r="K59" i="21"/>
  <c r="J59" i="21"/>
  <c r="I59" i="21"/>
  <c r="H59" i="21"/>
  <c r="G59" i="21"/>
  <c r="F59" i="21"/>
  <c r="E59" i="21"/>
  <c r="D59" i="21"/>
  <c r="C59" i="21"/>
  <c r="B59" i="21"/>
  <c r="N58" i="21"/>
  <c r="M58" i="21"/>
  <c r="L58" i="21"/>
  <c r="K58" i="21"/>
  <c r="J58" i="21"/>
  <c r="I58" i="21"/>
  <c r="H58" i="21"/>
  <c r="G58" i="21"/>
  <c r="F58" i="21"/>
  <c r="E58" i="21"/>
  <c r="D58" i="21"/>
  <c r="C58" i="21"/>
  <c r="B58" i="21"/>
  <c r="N56" i="21"/>
  <c r="M56" i="21"/>
  <c r="L56" i="21"/>
  <c r="K56" i="21"/>
  <c r="J56" i="21"/>
  <c r="I56" i="21"/>
  <c r="H56" i="21"/>
  <c r="G56" i="21"/>
  <c r="F56" i="21"/>
  <c r="E56" i="21"/>
  <c r="D56" i="21"/>
  <c r="C56" i="21"/>
  <c r="B56" i="21"/>
  <c r="N55" i="21"/>
  <c r="M55" i="21"/>
  <c r="L55" i="21"/>
  <c r="K55" i="21"/>
  <c r="J55" i="21"/>
  <c r="I55" i="21"/>
  <c r="P55" i="21" s="1"/>
  <c r="H55" i="21"/>
  <c r="G55" i="21"/>
  <c r="F55" i="21"/>
  <c r="E55" i="21"/>
  <c r="D55" i="21"/>
  <c r="C55" i="21"/>
  <c r="B55" i="21"/>
  <c r="N54" i="21"/>
  <c r="M54" i="21"/>
  <c r="L54" i="21"/>
  <c r="K54" i="21"/>
  <c r="J54" i="21"/>
  <c r="I54" i="21"/>
  <c r="H54" i="21"/>
  <c r="G54" i="21"/>
  <c r="F54" i="21"/>
  <c r="E54" i="21"/>
  <c r="D54" i="21"/>
  <c r="C54" i="21"/>
  <c r="B54" i="21"/>
  <c r="N53" i="21"/>
  <c r="M53" i="21"/>
  <c r="L53" i="21"/>
  <c r="K53" i="21"/>
  <c r="J53" i="21"/>
  <c r="I53" i="21"/>
  <c r="H53" i="21"/>
  <c r="G53" i="21"/>
  <c r="F53" i="21"/>
  <c r="E53" i="21"/>
  <c r="D53" i="21"/>
  <c r="C53" i="21"/>
  <c r="B53" i="21"/>
  <c r="N51" i="21"/>
  <c r="M51" i="21"/>
  <c r="L51" i="21"/>
  <c r="K51" i="21"/>
  <c r="J51" i="21"/>
  <c r="I51" i="21"/>
  <c r="H51" i="21"/>
  <c r="G51" i="21"/>
  <c r="F51" i="21"/>
  <c r="E51" i="21"/>
  <c r="D51" i="21"/>
  <c r="C51" i="21"/>
  <c r="B51" i="21"/>
  <c r="N50" i="21"/>
  <c r="M50" i="21"/>
  <c r="P50" i="21" s="1"/>
  <c r="L50" i="21"/>
  <c r="K50" i="21"/>
  <c r="J50" i="21"/>
  <c r="I50" i="21"/>
  <c r="H50" i="21"/>
  <c r="G50" i="21"/>
  <c r="F50" i="21"/>
  <c r="E50" i="21"/>
  <c r="D50" i="21"/>
  <c r="C50" i="21"/>
  <c r="B50" i="21"/>
  <c r="N49" i="21"/>
  <c r="M49" i="21"/>
  <c r="L49" i="21"/>
  <c r="K49" i="21"/>
  <c r="J49" i="21"/>
  <c r="I49" i="21"/>
  <c r="H49" i="21"/>
  <c r="G49" i="21"/>
  <c r="F49" i="21"/>
  <c r="E49" i="21"/>
  <c r="D49" i="21"/>
  <c r="C49" i="21"/>
  <c r="B49" i="21"/>
  <c r="N48" i="21"/>
  <c r="M48" i="21"/>
  <c r="L48" i="21"/>
  <c r="K48" i="21"/>
  <c r="J48" i="21"/>
  <c r="I48" i="21"/>
  <c r="H48" i="21"/>
  <c r="G48" i="21"/>
  <c r="F48" i="21"/>
  <c r="E48" i="21"/>
  <c r="D48" i="21"/>
  <c r="C48" i="21"/>
  <c r="B48" i="21"/>
  <c r="N46" i="21"/>
  <c r="M46" i="21"/>
  <c r="L46" i="21"/>
  <c r="K46" i="21"/>
  <c r="J46" i="21"/>
  <c r="I46" i="21"/>
  <c r="H46" i="21"/>
  <c r="G46" i="21"/>
  <c r="F46" i="21"/>
  <c r="E46" i="21"/>
  <c r="D46" i="21"/>
  <c r="C46" i="21"/>
  <c r="B46" i="21"/>
  <c r="N45" i="21"/>
  <c r="M45" i="21"/>
  <c r="L45" i="21"/>
  <c r="K45" i="21"/>
  <c r="J45" i="21"/>
  <c r="I45" i="21"/>
  <c r="P45" i="21" s="1"/>
  <c r="H45" i="21"/>
  <c r="G45" i="21"/>
  <c r="F45" i="21"/>
  <c r="E45" i="21"/>
  <c r="D45" i="21"/>
  <c r="C45" i="21"/>
  <c r="B45" i="21"/>
  <c r="N44" i="21"/>
  <c r="M44" i="21"/>
  <c r="L44" i="21"/>
  <c r="K44" i="21"/>
  <c r="J44" i="21"/>
  <c r="I44" i="21"/>
  <c r="H44" i="21"/>
  <c r="G44" i="21"/>
  <c r="F44" i="21"/>
  <c r="E44" i="21"/>
  <c r="D44" i="21"/>
  <c r="C44" i="21"/>
  <c r="B44" i="21"/>
  <c r="N43" i="21"/>
  <c r="M43" i="21"/>
  <c r="L43" i="21"/>
  <c r="K43" i="21"/>
  <c r="J43" i="21"/>
  <c r="I43" i="21"/>
  <c r="H43" i="21"/>
  <c r="G43" i="21"/>
  <c r="F43" i="21"/>
  <c r="E43" i="21"/>
  <c r="D43" i="21"/>
  <c r="C43" i="21"/>
  <c r="B43" i="21"/>
  <c r="N41" i="21"/>
  <c r="M41" i="21"/>
  <c r="L41" i="21"/>
  <c r="K41" i="21"/>
  <c r="J41" i="21"/>
  <c r="I41" i="21"/>
  <c r="H41" i="21"/>
  <c r="G41" i="21"/>
  <c r="F41" i="21"/>
  <c r="N29" i="21"/>
  <c r="M29" i="21"/>
  <c r="L29" i="21"/>
  <c r="K29" i="21"/>
  <c r="J29" i="21"/>
  <c r="I29" i="21"/>
  <c r="P29" i="21" s="1"/>
  <c r="H29" i="21"/>
  <c r="G29" i="21"/>
  <c r="F29" i="21"/>
  <c r="E29" i="21"/>
  <c r="D29" i="21"/>
  <c r="C29" i="21"/>
  <c r="B29" i="21"/>
  <c r="N28" i="21"/>
  <c r="M28" i="21"/>
  <c r="L28" i="21"/>
  <c r="K28" i="21"/>
  <c r="J28" i="21"/>
  <c r="I28" i="21"/>
  <c r="H28" i="21"/>
  <c r="G28" i="21"/>
  <c r="F28" i="21"/>
  <c r="E28" i="21"/>
  <c r="D28" i="21"/>
  <c r="C28" i="21"/>
  <c r="B28" i="21"/>
  <c r="N27" i="21"/>
  <c r="M27" i="21"/>
  <c r="L27" i="21"/>
  <c r="K27" i="21"/>
  <c r="J27" i="21"/>
  <c r="I27" i="21"/>
  <c r="H27" i="21"/>
  <c r="G27" i="21"/>
  <c r="F27" i="21"/>
  <c r="E27" i="21"/>
  <c r="D27" i="21"/>
  <c r="C27" i="21"/>
  <c r="B27" i="21"/>
  <c r="N26" i="21"/>
  <c r="M26" i="21"/>
  <c r="L26" i="21"/>
  <c r="K26" i="21"/>
  <c r="J26" i="21"/>
  <c r="I26" i="21"/>
  <c r="H26" i="21"/>
  <c r="G26" i="21"/>
  <c r="F26" i="21"/>
  <c r="E26" i="21"/>
  <c r="D26" i="21"/>
  <c r="C26" i="21"/>
  <c r="B26" i="21"/>
  <c r="N24" i="21"/>
  <c r="M24" i="21"/>
  <c r="P24" i="21" s="1"/>
  <c r="L24" i="21"/>
  <c r="K24" i="21"/>
  <c r="J24" i="21"/>
  <c r="I24" i="21"/>
  <c r="H24" i="21"/>
  <c r="G24" i="21"/>
  <c r="F24" i="21"/>
  <c r="E24" i="21"/>
  <c r="D24" i="21"/>
  <c r="C24" i="21"/>
  <c r="B24" i="21"/>
  <c r="N23" i="21"/>
  <c r="M23" i="21"/>
  <c r="L23" i="21"/>
  <c r="K23" i="21"/>
  <c r="J23" i="21"/>
  <c r="I23" i="21"/>
  <c r="H23" i="21"/>
  <c r="G23" i="21"/>
  <c r="F23" i="21"/>
  <c r="E23" i="21"/>
  <c r="D23" i="21"/>
  <c r="C23" i="21"/>
  <c r="B23" i="21"/>
  <c r="N22" i="21"/>
  <c r="M22" i="21"/>
  <c r="L22" i="21"/>
  <c r="K22" i="21"/>
  <c r="J22" i="21"/>
  <c r="I22" i="21"/>
  <c r="H22" i="21"/>
  <c r="G22" i="21"/>
  <c r="F22" i="21"/>
  <c r="E22" i="21"/>
  <c r="D22" i="21"/>
  <c r="C22" i="21"/>
  <c r="B22" i="21"/>
  <c r="N21" i="21"/>
  <c r="M21" i="21"/>
  <c r="L21" i="21"/>
  <c r="K21" i="21"/>
  <c r="J21" i="21"/>
  <c r="I21" i="21"/>
  <c r="H21" i="21"/>
  <c r="G21" i="21"/>
  <c r="F21" i="21"/>
  <c r="E21" i="21"/>
  <c r="D21" i="21"/>
  <c r="C21" i="21"/>
  <c r="B21" i="21"/>
  <c r="N19" i="21"/>
  <c r="M19" i="21"/>
  <c r="L19" i="21"/>
  <c r="K19" i="21"/>
  <c r="J19" i="21"/>
  <c r="I19" i="21"/>
  <c r="P19" i="21" s="1"/>
  <c r="H19" i="21"/>
  <c r="G19" i="21"/>
  <c r="F19" i="21"/>
  <c r="E19" i="21"/>
  <c r="D19" i="21"/>
  <c r="C19" i="21"/>
  <c r="B19" i="21"/>
  <c r="N18" i="21"/>
  <c r="M18" i="21"/>
  <c r="L18" i="21"/>
  <c r="K18" i="21"/>
  <c r="J18" i="21"/>
  <c r="I18" i="21"/>
  <c r="H18" i="21"/>
  <c r="G18" i="21"/>
  <c r="F18" i="21"/>
  <c r="E18" i="21"/>
  <c r="D18" i="21"/>
  <c r="C18" i="21"/>
  <c r="B18" i="21"/>
  <c r="N17" i="21"/>
  <c r="M17" i="21"/>
  <c r="L17" i="21"/>
  <c r="K17" i="21"/>
  <c r="J17" i="21"/>
  <c r="I17" i="21"/>
  <c r="H17" i="21"/>
  <c r="G17" i="21"/>
  <c r="F17" i="21"/>
  <c r="E17" i="21"/>
  <c r="D17" i="21"/>
  <c r="C17" i="21"/>
  <c r="B17" i="21"/>
  <c r="N16" i="21"/>
  <c r="M16" i="21"/>
  <c r="L16" i="21"/>
  <c r="K16" i="21"/>
  <c r="J16" i="21"/>
  <c r="I16" i="21"/>
  <c r="H16" i="21"/>
  <c r="G16" i="21"/>
  <c r="F16" i="21"/>
  <c r="E16" i="21"/>
  <c r="D16" i="21"/>
  <c r="C16" i="21"/>
  <c r="B16" i="21"/>
  <c r="N14" i="21"/>
  <c r="M14" i="21"/>
  <c r="P14" i="21" s="1"/>
  <c r="L14" i="21"/>
  <c r="K14" i="21"/>
  <c r="J14" i="21"/>
  <c r="I14" i="21"/>
  <c r="H14" i="21"/>
  <c r="G14" i="21"/>
  <c r="F14" i="21"/>
  <c r="E14" i="21"/>
  <c r="D14" i="21"/>
  <c r="C14" i="21"/>
  <c r="B14" i="21"/>
  <c r="N13" i="21"/>
  <c r="M13" i="21"/>
  <c r="L13" i="21"/>
  <c r="K13" i="21"/>
  <c r="J13" i="21"/>
  <c r="I13" i="21"/>
  <c r="H13" i="21"/>
  <c r="G13" i="21"/>
  <c r="F13" i="21"/>
  <c r="E13" i="21"/>
  <c r="D13" i="21"/>
  <c r="C13" i="21"/>
  <c r="B13" i="21"/>
  <c r="N12" i="21"/>
  <c r="M12" i="21"/>
  <c r="L12" i="21"/>
  <c r="K12" i="21"/>
  <c r="J12" i="21"/>
  <c r="I12" i="21"/>
  <c r="H12" i="21"/>
  <c r="G12" i="21"/>
  <c r="F12" i="21"/>
  <c r="E12" i="21"/>
  <c r="D12" i="21"/>
  <c r="C12" i="21"/>
  <c r="B12" i="21"/>
  <c r="N11" i="21"/>
  <c r="M11" i="21"/>
  <c r="L11" i="21"/>
  <c r="K11" i="21"/>
  <c r="J11" i="21"/>
  <c r="I11" i="21"/>
  <c r="H11" i="21"/>
  <c r="G11" i="21"/>
  <c r="F11" i="21"/>
  <c r="E11" i="21"/>
  <c r="D11" i="21"/>
  <c r="C11" i="21"/>
  <c r="B11" i="21"/>
  <c r="P362" i="21"/>
  <c r="P330" i="21"/>
  <c r="P298" i="21"/>
  <c r="P266" i="21"/>
  <c r="P234" i="21"/>
  <c r="P219" i="21"/>
  <c r="P202" i="21"/>
  <c r="P170" i="21"/>
  <c r="P138" i="21"/>
  <c r="P106" i="21"/>
  <c r="P74" i="21"/>
  <c r="P42" i="21"/>
  <c r="P9" i="21"/>
  <c r="N371" i="18"/>
  <c r="M371" i="18"/>
  <c r="L371" i="18"/>
  <c r="K371" i="18"/>
  <c r="J371" i="18"/>
  <c r="I371" i="18"/>
  <c r="H371" i="18"/>
  <c r="G371" i="18"/>
  <c r="F371" i="18"/>
  <c r="E371" i="18"/>
  <c r="D371" i="18"/>
  <c r="C371" i="18"/>
  <c r="B371" i="18"/>
  <c r="N370" i="18"/>
  <c r="M370" i="18"/>
  <c r="L370" i="18"/>
  <c r="K370" i="18"/>
  <c r="J370" i="18"/>
  <c r="I370" i="18"/>
  <c r="H370" i="18"/>
  <c r="G370" i="18"/>
  <c r="F370" i="18"/>
  <c r="E370" i="18"/>
  <c r="D370" i="18"/>
  <c r="C370" i="18"/>
  <c r="B370" i="18"/>
  <c r="N369" i="18"/>
  <c r="M369" i="18"/>
  <c r="L369" i="18"/>
  <c r="K369" i="18"/>
  <c r="J369" i="18"/>
  <c r="I369" i="18"/>
  <c r="H369" i="18"/>
  <c r="G369" i="18"/>
  <c r="F369" i="18"/>
  <c r="E369" i="18"/>
  <c r="D369" i="18"/>
  <c r="C369" i="18"/>
  <c r="B369" i="18"/>
  <c r="N368" i="18"/>
  <c r="M368" i="18"/>
  <c r="L368" i="18"/>
  <c r="K368" i="18"/>
  <c r="J368" i="18"/>
  <c r="I368" i="18"/>
  <c r="H368" i="18"/>
  <c r="G368" i="18"/>
  <c r="F368" i="18"/>
  <c r="E368" i="18"/>
  <c r="D368" i="18"/>
  <c r="C368" i="18"/>
  <c r="B368" i="18"/>
  <c r="N366" i="18"/>
  <c r="M366" i="18"/>
  <c r="L366" i="18"/>
  <c r="K366" i="18"/>
  <c r="J366" i="18"/>
  <c r="I366" i="18"/>
  <c r="H366" i="18"/>
  <c r="G366" i="18"/>
  <c r="F366" i="18"/>
  <c r="E366" i="18"/>
  <c r="D366" i="18"/>
  <c r="C366" i="18"/>
  <c r="B366" i="18"/>
  <c r="N365" i="18"/>
  <c r="M365" i="18"/>
  <c r="L365" i="18"/>
  <c r="K365" i="18"/>
  <c r="J365" i="18"/>
  <c r="I365" i="18"/>
  <c r="H365" i="18"/>
  <c r="G365" i="18"/>
  <c r="F365" i="18"/>
  <c r="E365" i="18"/>
  <c r="D365" i="18"/>
  <c r="C365" i="18"/>
  <c r="B365" i="18"/>
  <c r="N364" i="18"/>
  <c r="M364" i="18"/>
  <c r="L364" i="18"/>
  <c r="K364" i="18"/>
  <c r="J364" i="18"/>
  <c r="I364" i="18"/>
  <c r="H364" i="18"/>
  <c r="G364" i="18"/>
  <c r="F364" i="18"/>
  <c r="E364" i="18"/>
  <c r="D364" i="18"/>
  <c r="C364" i="18"/>
  <c r="B364" i="18"/>
  <c r="N363" i="18"/>
  <c r="M363" i="18"/>
  <c r="L363" i="18"/>
  <c r="K363" i="18"/>
  <c r="J363" i="18"/>
  <c r="I363" i="18"/>
  <c r="H363" i="18"/>
  <c r="G363" i="18"/>
  <c r="F363" i="18"/>
  <c r="E363" i="18"/>
  <c r="D363" i="18"/>
  <c r="C363" i="18"/>
  <c r="B363" i="18"/>
  <c r="N361" i="18"/>
  <c r="M361" i="18"/>
  <c r="L361" i="18"/>
  <c r="K361" i="18"/>
  <c r="J361" i="18"/>
  <c r="I361" i="18"/>
  <c r="H361" i="18"/>
  <c r="G361" i="18"/>
  <c r="F361" i="18"/>
  <c r="E361" i="18"/>
  <c r="D361" i="18"/>
  <c r="C361" i="18"/>
  <c r="B361" i="18"/>
  <c r="N360" i="18"/>
  <c r="M360" i="18"/>
  <c r="L360" i="18"/>
  <c r="K360" i="18"/>
  <c r="J360" i="18"/>
  <c r="I360" i="18"/>
  <c r="H360" i="18"/>
  <c r="G360" i="18"/>
  <c r="F360" i="18"/>
  <c r="E360" i="18"/>
  <c r="D360" i="18"/>
  <c r="C360" i="18"/>
  <c r="B360"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6" i="18"/>
  <c r="M356" i="18"/>
  <c r="L356" i="18"/>
  <c r="K356" i="18"/>
  <c r="J356" i="18"/>
  <c r="I356" i="18"/>
  <c r="H356" i="18"/>
  <c r="G356" i="18"/>
  <c r="F356" i="18"/>
  <c r="E356" i="18"/>
  <c r="D356" i="18"/>
  <c r="C356" i="18"/>
  <c r="B356" i="18"/>
  <c r="N355" i="18"/>
  <c r="M355" i="18"/>
  <c r="L355" i="18"/>
  <c r="K355" i="18"/>
  <c r="J355" i="18"/>
  <c r="I355" i="18"/>
  <c r="H355" i="18"/>
  <c r="G355" i="18"/>
  <c r="F355" i="18"/>
  <c r="E355" i="18"/>
  <c r="D355" i="18"/>
  <c r="C355" i="18"/>
  <c r="B355" i="18"/>
  <c r="N354" i="18"/>
  <c r="M354" i="18"/>
  <c r="L354" i="18"/>
  <c r="K354" i="18"/>
  <c r="J354" i="18"/>
  <c r="I354" i="18"/>
  <c r="H354" i="18"/>
  <c r="G354" i="18"/>
  <c r="F354" i="18"/>
  <c r="E354" i="18"/>
  <c r="D354" i="18"/>
  <c r="C354" i="18"/>
  <c r="B354" i="18"/>
  <c r="N353" i="18"/>
  <c r="M353" i="18"/>
  <c r="L353" i="18"/>
  <c r="K353" i="18"/>
  <c r="J353" i="18"/>
  <c r="I353" i="18"/>
  <c r="H353" i="18"/>
  <c r="G353" i="18"/>
  <c r="F353" i="18"/>
  <c r="E353" i="18"/>
  <c r="D353" i="18"/>
  <c r="C353" i="18"/>
  <c r="B353" i="18"/>
  <c r="N351" i="18"/>
  <c r="M351" i="18"/>
  <c r="L351" i="18"/>
  <c r="K351" i="18"/>
  <c r="J351" i="18"/>
  <c r="E351" i="18"/>
  <c r="D351" i="18"/>
  <c r="C351" i="18"/>
  <c r="B351" i="18"/>
  <c r="N340" i="18"/>
  <c r="M340" i="18"/>
  <c r="L340" i="18"/>
  <c r="K340" i="18"/>
  <c r="J340" i="18"/>
  <c r="I340" i="18"/>
  <c r="H340" i="18"/>
  <c r="G340" i="18"/>
  <c r="F340" i="18"/>
  <c r="E340" i="18"/>
  <c r="D340" i="18"/>
  <c r="C340" i="18"/>
  <c r="B340" i="18"/>
  <c r="N339" i="18"/>
  <c r="M339" i="18"/>
  <c r="L339" i="18"/>
  <c r="K339" i="18"/>
  <c r="J339" i="18"/>
  <c r="I339" i="18"/>
  <c r="H339" i="18"/>
  <c r="G339" i="18"/>
  <c r="F339" i="18"/>
  <c r="E339" i="18"/>
  <c r="D339" i="18"/>
  <c r="C339" i="18"/>
  <c r="B339" i="18"/>
  <c r="N338" i="18"/>
  <c r="M338" i="18"/>
  <c r="L338" i="18"/>
  <c r="K338" i="18"/>
  <c r="J338" i="18"/>
  <c r="I338" i="18"/>
  <c r="H338" i="18"/>
  <c r="G338" i="18"/>
  <c r="F338" i="18"/>
  <c r="E338" i="18"/>
  <c r="D338" i="18"/>
  <c r="C338" i="18"/>
  <c r="B338" i="18"/>
  <c r="N337" i="18"/>
  <c r="M337" i="18"/>
  <c r="L337" i="18"/>
  <c r="K337" i="18"/>
  <c r="J337" i="18"/>
  <c r="I337" i="18"/>
  <c r="H337" i="18"/>
  <c r="G337" i="18"/>
  <c r="F337" i="18"/>
  <c r="E337" i="18"/>
  <c r="D337" i="18"/>
  <c r="C337" i="18"/>
  <c r="B337" i="18"/>
  <c r="N335" i="18"/>
  <c r="M335" i="18"/>
  <c r="L335" i="18"/>
  <c r="K335" i="18"/>
  <c r="J335" i="18"/>
  <c r="I335" i="18"/>
  <c r="H335" i="18"/>
  <c r="G335" i="18"/>
  <c r="F335" i="18"/>
  <c r="E335" i="18"/>
  <c r="D335" i="18"/>
  <c r="C335" i="18"/>
  <c r="B335" i="18"/>
  <c r="N334" i="18"/>
  <c r="M334" i="18"/>
  <c r="L334" i="18"/>
  <c r="K334" i="18"/>
  <c r="J334" i="18"/>
  <c r="I334" i="18"/>
  <c r="H334" i="18"/>
  <c r="G334" i="18"/>
  <c r="F334" i="18"/>
  <c r="E334" i="18"/>
  <c r="D334" i="18"/>
  <c r="C334" i="18"/>
  <c r="B334" i="18"/>
  <c r="N333" i="18"/>
  <c r="M333" i="18"/>
  <c r="L333" i="18"/>
  <c r="K333" i="18"/>
  <c r="J333" i="18"/>
  <c r="I333" i="18"/>
  <c r="H333" i="18"/>
  <c r="G333" i="18"/>
  <c r="F333" i="18"/>
  <c r="E333" i="18"/>
  <c r="D333" i="18"/>
  <c r="C333" i="18"/>
  <c r="B333" i="18"/>
  <c r="N332" i="18"/>
  <c r="M332" i="18"/>
  <c r="L332" i="18"/>
  <c r="K332" i="18"/>
  <c r="J332" i="18"/>
  <c r="I332" i="18"/>
  <c r="H332" i="18"/>
  <c r="G332" i="18"/>
  <c r="F332" i="18"/>
  <c r="E332" i="18"/>
  <c r="D332" i="18"/>
  <c r="C332" i="18"/>
  <c r="B332" i="18"/>
  <c r="N330" i="18"/>
  <c r="M330" i="18"/>
  <c r="L330" i="18"/>
  <c r="K330" i="18"/>
  <c r="J330" i="18"/>
  <c r="I330" i="18"/>
  <c r="H330" i="18"/>
  <c r="G330" i="18"/>
  <c r="F330" i="18"/>
  <c r="E330" i="18"/>
  <c r="D330" i="18"/>
  <c r="C330" i="18"/>
  <c r="B330" i="18"/>
  <c r="N329" i="18"/>
  <c r="M329" i="18"/>
  <c r="L329" i="18"/>
  <c r="K329" i="18"/>
  <c r="J329" i="18"/>
  <c r="I329" i="18"/>
  <c r="H329" i="18"/>
  <c r="G329" i="18"/>
  <c r="F329" i="18"/>
  <c r="E329" i="18"/>
  <c r="D329" i="18"/>
  <c r="C329" i="18"/>
  <c r="B329" i="18"/>
  <c r="N328" i="18"/>
  <c r="M328" i="18"/>
  <c r="L328" i="18"/>
  <c r="K328" i="18"/>
  <c r="J328" i="18"/>
  <c r="I328" i="18"/>
  <c r="H328" i="18"/>
  <c r="G328" i="18"/>
  <c r="F328" i="18"/>
  <c r="E328" i="18"/>
  <c r="D328" i="18"/>
  <c r="C328" i="18"/>
  <c r="B328" i="18"/>
  <c r="N327" i="18"/>
  <c r="M327" i="18"/>
  <c r="L327" i="18"/>
  <c r="K327" i="18"/>
  <c r="J327" i="18"/>
  <c r="I327" i="18"/>
  <c r="H327" i="18"/>
  <c r="G327" i="18"/>
  <c r="F327" i="18"/>
  <c r="E327" i="18"/>
  <c r="D327" i="18"/>
  <c r="C327" i="18"/>
  <c r="B327" i="18"/>
  <c r="N325" i="18"/>
  <c r="M325" i="18"/>
  <c r="L325" i="18"/>
  <c r="K325" i="18"/>
  <c r="J325" i="18"/>
  <c r="I325" i="18"/>
  <c r="H325" i="18"/>
  <c r="G325" i="18"/>
  <c r="F325" i="18"/>
  <c r="E325" i="18"/>
  <c r="D325" i="18"/>
  <c r="C325" i="18"/>
  <c r="B325" i="18"/>
  <c r="N324" i="18"/>
  <c r="M324" i="18"/>
  <c r="L324" i="18"/>
  <c r="K324" i="18"/>
  <c r="J324" i="18"/>
  <c r="I324" i="18"/>
  <c r="H324" i="18"/>
  <c r="G324" i="18"/>
  <c r="F324" i="18"/>
  <c r="E324" i="18"/>
  <c r="D324" i="18"/>
  <c r="C324" i="18"/>
  <c r="B324" i="18"/>
  <c r="N323" i="18"/>
  <c r="M323" i="18"/>
  <c r="L323" i="18"/>
  <c r="K323" i="18"/>
  <c r="J323" i="18"/>
  <c r="I323" i="18"/>
  <c r="H323" i="18"/>
  <c r="G323" i="18"/>
  <c r="F323" i="18"/>
  <c r="E323" i="18"/>
  <c r="D323" i="18"/>
  <c r="C323" i="18"/>
  <c r="B323" i="18"/>
  <c r="N322" i="18"/>
  <c r="M322" i="18"/>
  <c r="L322" i="18"/>
  <c r="K322" i="18"/>
  <c r="J322" i="18"/>
  <c r="I322" i="18"/>
  <c r="H322" i="18"/>
  <c r="G322" i="18"/>
  <c r="F322" i="18"/>
  <c r="E322" i="18"/>
  <c r="D322" i="18"/>
  <c r="C322" i="18"/>
  <c r="B322" i="18"/>
  <c r="N320" i="18"/>
  <c r="M320" i="18"/>
  <c r="L320" i="18"/>
  <c r="K320" i="18"/>
  <c r="J320" i="18"/>
  <c r="E320" i="18"/>
  <c r="D320" i="18"/>
  <c r="C320" i="18"/>
  <c r="B320" i="18"/>
  <c r="N309" i="18"/>
  <c r="M309" i="18"/>
  <c r="L309" i="18"/>
  <c r="K309" i="18"/>
  <c r="J309" i="18"/>
  <c r="I309" i="18"/>
  <c r="H309" i="18"/>
  <c r="G309" i="18"/>
  <c r="F309" i="18"/>
  <c r="E309" i="18"/>
  <c r="D309" i="18"/>
  <c r="C309" i="18"/>
  <c r="B309" i="18"/>
  <c r="N308" i="18"/>
  <c r="M308" i="18"/>
  <c r="L308" i="18"/>
  <c r="K308" i="18"/>
  <c r="J308" i="18"/>
  <c r="I308" i="18"/>
  <c r="H308" i="18"/>
  <c r="G308" i="18"/>
  <c r="F308" i="18"/>
  <c r="E308" i="18"/>
  <c r="D308" i="18"/>
  <c r="C308" i="18"/>
  <c r="B308" i="18"/>
  <c r="N307" i="18"/>
  <c r="M307" i="18"/>
  <c r="L307" i="18"/>
  <c r="K307" i="18"/>
  <c r="J307" i="18"/>
  <c r="I307" i="18"/>
  <c r="H307" i="18"/>
  <c r="G307" i="18"/>
  <c r="F307" i="18"/>
  <c r="E307" i="18"/>
  <c r="D307" i="18"/>
  <c r="C307" i="18"/>
  <c r="B307" i="18"/>
  <c r="N306" i="18"/>
  <c r="M306" i="18"/>
  <c r="L306" i="18"/>
  <c r="K306" i="18"/>
  <c r="J306" i="18"/>
  <c r="I306" i="18"/>
  <c r="H306" i="18"/>
  <c r="G306" i="18"/>
  <c r="F306" i="18"/>
  <c r="E306" i="18"/>
  <c r="D306" i="18"/>
  <c r="C306" i="18"/>
  <c r="B306" i="18"/>
  <c r="N304" i="18"/>
  <c r="M304" i="18"/>
  <c r="L304" i="18"/>
  <c r="K304" i="18"/>
  <c r="J304" i="18"/>
  <c r="I304" i="18"/>
  <c r="H304" i="18"/>
  <c r="G304" i="18"/>
  <c r="F304" i="18"/>
  <c r="E304" i="18"/>
  <c r="D304" i="18"/>
  <c r="C304" i="18"/>
  <c r="B304" i="18"/>
  <c r="N303" i="18"/>
  <c r="M303" i="18"/>
  <c r="L303" i="18"/>
  <c r="K303" i="18"/>
  <c r="J303" i="18"/>
  <c r="I303" i="18"/>
  <c r="H303" i="18"/>
  <c r="G303" i="18"/>
  <c r="F303" i="18"/>
  <c r="E303" i="18"/>
  <c r="D303" i="18"/>
  <c r="C303" i="18"/>
  <c r="B303" i="18"/>
  <c r="N302" i="18"/>
  <c r="M302" i="18"/>
  <c r="L302" i="18"/>
  <c r="K302" i="18"/>
  <c r="J302" i="18"/>
  <c r="I302" i="18"/>
  <c r="H302" i="18"/>
  <c r="G302" i="18"/>
  <c r="F302" i="18"/>
  <c r="E302" i="18"/>
  <c r="D302" i="18"/>
  <c r="C302" i="18"/>
  <c r="B302" i="18"/>
  <c r="N301" i="18"/>
  <c r="M301" i="18"/>
  <c r="L301" i="18"/>
  <c r="K301" i="18"/>
  <c r="J301" i="18"/>
  <c r="I301" i="18"/>
  <c r="H301" i="18"/>
  <c r="G301" i="18"/>
  <c r="F301" i="18"/>
  <c r="E301" i="18"/>
  <c r="D301" i="18"/>
  <c r="C301" i="18"/>
  <c r="B301" i="18"/>
  <c r="N299" i="18"/>
  <c r="M299" i="18"/>
  <c r="L299" i="18"/>
  <c r="K299" i="18"/>
  <c r="J299" i="18"/>
  <c r="I299" i="18"/>
  <c r="H299" i="18"/>
  <c r="G299" i="18"/>
  <c r="F299" i="18"/>
  <c r="E299" i="18"/>
  <c r="D299" i="18"/>
  <c r="C299" i="18"/>
  <c r="B299" i="18"/>
  <c r="N298" i="18"/>
  <c r="M298" i="18"/>
  <c r="L298" i="18"/>
  <c r="K298" i="18"/>
  <c r="J298" i="18"/>
  <c r="I298" i="18"/>
  <c r="H298" i="18"/>
  <c r="G298" i="18"/>
  <c r="F298" i="18"/>
  <c r="E298" i="18"/>
  <c r="D298" i="18"/>
  <c r="C298" i="18"/>
  <c r="B298" i="18"/>
  <c r="N297" i="18"/>
  <c r="M297" i="18"/>
  <c r="L297" i="18"/>
  <c r="K297" i="18"/>
  <c r="J297" i="18"/>
  <c r="I297" i="18"/>
  <c r="H297" i="18"/>
  <c r="G297" i="18"/>
  <c r="F297" i="18"/>
  <c r="E297" i="18"/>
  <c r="D297" i="18"/>
  <c r="C297" i="18"/>
  <c r="B297" i="18"/>
  <c r="N296" i="18"/>
  <c r="M296" i="18"/>
  <c r="L296" i="18"/>
  <c r="K296" i="18"/>
  <c r="J296" i="18"/>
  <c r="I296" i="18"/>
  <c r="H296" i="18"/>
  <c r="G296" i="18"/>
  <c r="F296" i="18"/>
  <c r="E296" i="18"/>
  <c r="D296" i="18"/>
  <c r="C296" i="18"/>
  <c r="B296" i="18"/>
  <c r="N294" i="18"/>
  <c r="M294" i="18"/>
  <c r="L294" i="18"/>
  <c r="K294" i="18"/>
  <c r="J294" i="18"/>
  <c r="I294" i="18"/>
  <c r="H294" i="18"/>
  <c r="G294" i="18"/>
  <c r="F294" i="18"/>
  <c r="E294" i="18"/>
  <c r="D294" i="18"/>
  <c r="C294" i="18"/>
  <c r="B294" i="18"/>
  <c r="N293" i="18"/>
  <c r="M293" i="18"/>
  <c r="L293" i="18"/>
  <c r="K293" i="18"/>
  <c r="J293" i="18"/>
  <c r="I293" i="18"/>
  <c r="H293" i="18"/>
  <c r="G293" i="18"/>
  <c r="F293" i="18"/>
  <c r="E293" i="18"/>
  <c r="D293" i="18"/>
  <c r="C293" i="18"/>
  <c r="B293" i="18"/>
  <c r="N292" i="18"/>
  <c r="M292" i="18"/>
  <c r="L292" i="18"/>
  <c r="K292" i="18"/>
  <c r="J292" i="18"/>
  <c r="I292" i="18"/>
  <c r="H292" i="18"/>
  <c r="G292" i="18"/>
  <c r="F292" i="18"/>
  <c r="E292" i="18"/>
  <c r="D292" i="18"/>
  <c r="C292" i="18"/>
  <c r="B292" i="18"/>
  <c r="N291" i="18"/>
  <c r="M291" i="18"/>
  <c r="L291" i="18"/>
  <c r="K291" i="18"/>
  <c r="J291" i="18"/>
  <c r="I291" i="18"/>
  <c r="H291" i="18"/>
  <c r="G291" i="18"/>
  <c r="F291" i="18"/>
  <c r="E291" i="18"/>
  <c r="D291" i="18"/>
  <c r="C291" i="18"/>
  <c r="B291" i="18"/>
  <c r="N289" i="18"/>
  <c r="M289" i="18"/>
  <c r="L289" i="18"/>
  <c r="K289" i="18"/>
  <c r="J289" i="18"/>
  <c r="E289" i="18"/>
  <c r="D289" i="18"/>
  <c r="C289" i="18"/>
  <c r="B289" i="18"/>
  <c r="N278" i="18"/>
  <c r="M278" i="18"/>
  <c r="L278" i="18"/>
  <c r="K278" i="18"/>
  <c r="J278" i="18"/>
  <c r="I278" i="18"/>
  <c r="H278" i="18"/>
  <c r="G278" i="18"/>
  <c r="F278" i="18"/>
  <c r="E278" i="18"/>
  <c r="D278" i="18"/>
  <c r="C278" i="18"/>
  <c r="B278" i="18"/>
  <c r="N277" i="18"/>
  <c r="M277" i="18"/>
  <c r="L277" i="18"/>
  <c r="K277" i="18"/>
  <c r="J277" i="18"/>
  <c r="I277" i="18"/>
  <c r="H277" i="18"/>
  <c r="G277" i="18"/>
  <c r="F277" i="18"/>
  <c r="E277" i="18"/>
  <c r="D277" i="18"/>
  <c r="C277" i="18"/>
  <c r="B277" i="18"/>
  <c r="N276" i="18"/>
  <c r="M276" i="18"/>
  <c r="L276" i="18"/>
  <c r="K276" i="18"/>
  <c r="J276" i="18"/>
  <c r="I276" i="18"/>
  <c r="H276" i="18"/>
  <c r="G276" i="18"/>
  <c r="F276" i="18"/>
  <c r="E276" i="18"/>
  <c r="D276" i="18"/>
  <c r="C276" i="18"/>
  <c r="B276" i="18"/>
  <c r="N275" i="18"/>
  <c r="M275" i="18"/>
  <c r="L275" i="18"/>
  <c r="K275" i="18"/>
  <c r="J275" i="18"/>
  <c r="I275" i="18"/>
  <c r="H275" i="18"/>
  <c r="G275" i="18"/>
  <c r="F275" i="18"/>
  <c r="E275" i="18"/>
  <c r="D275" i="18"/>
  <c r="C275" i="18"/>
  <c r="B275" i="18"/>
  <c r="N273" i="18"/>
  <c r="M273" i="18"/>
  <c r="L273" i="18"/>
  <c r="K273" i="18"/>
  <c r="J273" i="18"/>
  <c r="I273" i="18"/>
  <c r="H273" i="18"/>
  <c r="G273" i="18"/>
  <c r="F273" i="18"/>
  <c r="E273" i="18"/>
  <c r="D273" i="18"/>
  <c r="C273" i="18"/>
  <c r="B273" i="18"/>
  <c r="N272" i="18"/>
  <c r="M272" i="18"/>
  <c r="L272" i="18"/>
  <c r="K272" i="18"/>
  <c r="J272" i="18"/>
  <c r="I272" i="18"/>
  <c r="H272" i="18"/>
  <c r="G272" i="18"/>
  <c r="F272" i="18"/>
  <c r="E272" i="18"/>
  <c r="D272" i="18"/>
  <c r="C272" i="18"/>
  <c r="B272" i="18"/>
  <c r="N271" i="18"/>
  <c r="M271" i="18"/>
  <c r="L271" i="18"/>
  <c r="K271" i="18"/>
  <c r="J271" i="18"/>
  <c r="I271" i="18"/>
  <c r="H271" i="18"/>
  <c r="G271" i="18"/>
  <c r="F271" i="18"/>
  <c r="E271" i="18"/>
  <c r="D271" i="18"/>
  <c r="C271" i="18"/>
  <c r="B271" i="18"/>
  <c r="N270" i="18"/>
  <c r="M270" i="18"/>
  <c r="L270" i="18"/>
  <c r="K270" i="18"/>
  <c r="J270" i="18"/>
  <c r="I270" i="18"/>
  <c r="H270" i="18"/>
  <c r="G270" i="18"/>
  <c r="F270" i="18"/>
  <c r="E270" i="18"/>
  <c r="D270" i="18"/>
  <c r="C270" i="18"/>
  <c r="B270" i="18"/>
  <c r="N268" i="18"/>
  <c r="M268" i="18"/>
  <c r="L268" i="18"/>
  <c r="K268" i="18"/>
  <c r="J268" i="18"/>
  <c r="I268" i="18"/>
  <c r="H268" i="18"/>
  <c r="G268" i="18"/>
  <c r="F268" i="18"/>
  <c r="E268" i="18"/>
  <c r="D268" i="18"/>
  <c r="C268" i="18"/>
  <c r="B268" i="18"/>
  <c r="N267" i="18"/>
  <c r="M267" i="18"/>
  <c r="L267" i="18"/>
  <c r="K267" i="18"/>
  <c r="J267" i="18"/>
  <c r="I267" i="18"/>
  <c r="H267" i="18"/>
  <c r="G267" i="18"/>
  <c r="F267" i="18"/>
  <c r="E267" i="18"/>
  <c r="D267" i="18"/>
  <c r="C267" i="18"/>
  <c r="B267" i="18"/>
  <c r="N266" i="18"/>
  <c r="M266" i="18"/>
  <c r="L266" i="18"/>
  <c r="K266" i="18"/>
  <c r="J266" i="18"/>
  <c r="I266" i="18"/>
  <c r="H266" i="18"/>
  <c r="G266" i="18"/>
  <c r="F266" i="18"/>
  <c r="E266" i="18"/>
  <c r="D266" i="18"/>
  <c r="C266" i="18"/>
  <c r="B266" i="18"/>
  <c r="N265" i="18"/>
  <c r="M265" i="18"/>
  <c r="L265" i="18"/>
  <c r="K265" i="18"/>
  <c r="J265" i="18"/>
  <c r="I265" i="18"/>
  <c r="H265" i="18"/>
  <c r="G265" i="18"/>
  <c r="F265" i="18"/>
  <c r="E265" i="18"/>
  <c r="D265" i="18"/>
  <c r="C265" i="18"/>
  <c r="B265" i="18"/>
  <c r="N263" i="18"/>
  <c r="M263" i="18"/>
  <c r="L263" i="18"/>
  <c r="K263" i="18"/>
  <c r="J263" i="18"/>
  <c r="I263" i="18"/>
  <c r="H263" i="18"/>
  <c r="G263" i="18"/>
  <c r="F263" i="18"/>
  <c r="E263" i="18"/>
  <c r="D263" i="18"/>
  <c r="C263" i="18"/>
  <c r="B263" i="18"/>
  <c r="N262" i="18"/>
  <c r="M262" i="18"/>
  <c r="L262" i="18"/>
  <c r="K262" i="18"/>
  <c r="J262" i="18"/>
  <c r="I262" i="18"/>
  <c r="H262" i="18"/>
  <c r="G262" i="18"/>
  <c r="F262" i="18"/>
  <c r="E262" i="18"/>
  <c r="D262" i="18"/>
  <c r="C262" i="18"/>
  <c r="B262" i="18"/>
  <c r="N261" i="18"/>
  <c r="M261" i="18"/>
  <c r="L261" i="18"/>
  <c r="K261" i="18"/>
  <c r="J261" i="18"/>
  <c r="I261" i="18"/>
  <c r="H261" i="18"/>
  <c r="G261" i="18"/>
  <c r="F261" i="18"/>
  <c r="E261" i="18"/>
  <c r="D261" i="18"/>
  <c r="C261" i="18"/>
  <c r="B261" i="18"/>
  <c r="N260" i="18"/>
  <c r="M260" i="18"/>
  <c r="L260" i="18"/>
  <c r="K260" i="18"/>
  <c r="J260" i="18"/>
  <c r="I260" i="18"/>
  <c r="H260" i="18"/>
  <c r="G260" i="18"/>
  <c r="F260" i="18"/>
  <c r="E260" i="18"/>
  <c r="D260" i="18"/>
  <c r="C260" i="18"/>
  <c r="B260" i="18"/>
  <c r="N258" i="18"/>
  <c r="M258" i="18"/>
  <c r="L258" i="18"/>
  <c r="K258" i="18"/>
  <c r="J258" i="18"/>
  <c r="E258" i="18"/>
  <c r="D258" i="18"/>
  <c r="C258" i="18"/>
  <c r="B258" i="18"/>
  <c r="N247" i="18"/>
  <c r="M247" i="18"/>
  <c r="L247" i="18"/>
  <c r="K247" i="18"/>
  <c r="J247" i="18"/>
  <c r="I247" i="18"/>
  <c r="H247" i="18"/>
  <c r="G247" i="18"/>
  <c r="F247" i="18"/>
  <c r="E247" i="18"/>
  <c r="D247" i="18"/>
  <c r="C247" i="18"/>
  <c r="B247" i="18"/>
  <c r="N246" i="18"/>
  <c r="M246" i="18"/>
  <c r="L246" i="18"/>
  <c r="K246" i="18"/>
  <c r="J246" i="18"/>
  <c r="I246" i="18"/>
  <c r="H246" i="18"/>
  <c r="G246" i="18"/>
  <c r="F246" i="18"/>
  <c r="E246" i="18"/>
  <c r="D246" i="18"/>
  <c r="C246" i="18"/>
  <c r="B246" i="18"/>
  <c r="N245" i="18"/>
  <c r="M245" i="18"/>
  <c r="L245" i="18"/>
  <c r="K245" i="18"/>
  <c r="J245" i="18"/>
  <c r="I245" i="18"/>
  <c r="H245" i="18"/>
  <c r="G245" i="18"/>
  <c r="F245" i="18"/>
  <c r="E245" i="18"/>
  <c r="D245" i="18"/>
  <c r="C245" i="18"/>
  <c r="B245" i="18"/>
  <c r="N244" i="18"/>
  <c r="M244" i="18"/>
  <c r="L244" i="18"/>
  <c r="K244" i="18"/>
  <c r="J244" i="18"/>
  <c r="I244" i="18"/>
  <c r="H244" i="18"/>
  <c r="G244" i="18"/>
  <c r="F244" i="18"/>
  <c r="E244" i="18"/>
  <c r="D244" i="18"/>
  <c r="C244" i="18"/>
  <c r="B244" i="18"/>
  <c r="N242" i="18"/>
  <c r="M242" i="18"/>
  <c r="L242" i="18"/>
  <c r="K242" i="18"/>
  <c r="J242" i="18"/>
  <c r="I242" i="18"/>
  <c r="H242" i="18"/>
  <c r="G242" i="18"/>
  <c r="F242" i="18"/>
  <c r="E242" i="18"/>
  <c r="D242" i="18"/>
  <c r="C242" i="18"/>
  <c r="B242" i="18"/>
  <c r="N241" i="18"/>
  <c r="M241" i="18"/>
  <c r="L241" i="18"/>
  <c r="K241" i="18"/>
  <c r="J241" i="18"/>
  <c r="I241" i="18"/>
  <c r="H241" i="18"/>
  <c r="G241" i="18"/>
  <c r="F241" i="18"/>
  <c r="E241" i="18"/>
  <c r="D241" i="18"/>
  <c r="C241" i="18"/>
  <c r="B241" i="18"/>
  <c r="N240" i="18"/>
  <c r="M240" i="18"/>
  <c r="L240" i="18"/>
  <c r="K240" i="18"/>
  <c r="J240" i="18"/>
  <c r="I240" i="18"/>
  <c r="H240" i="18"/>
  <c r="G240" i="18"/>
  <c r="F240" i="18"/>
  <c r="E240" i="18"/>
  <c r="D240" i="18"/>
  <c r="C240" i="18"/>
  <c r="B240" i="18"/>
  <c r="N239" i="18"/>
  <c r="M239" i="18"/>
  <c r="L239" i="18"/>
  <c r="K239" i="18"/>
  <c r="J239" i="18"/>
  <c r="I239" i="18"/>
  <c r="H239" i="18"/>
  <c r="G239" i="18"/>
  <c r="F239" i="18"/>
  <c r="E239" i="18"/>
  <c r="D239" i="18"/>
  <c r="C239" i="18"/>
  <c r="B239" i="18"/>
  <c r="N237" i="18"/>
  <c r="M237" i="18"/>
  <c r="L237" i="18"/>
  <c r="K237" i="18"/>
  <c r="J237" i="18"/>
  <c r="I237" i="18"/>
  <c r="H237" i="18"/>
  <c r="G237" i="18"/>
  <c r="F237" i="18"/>
  <c r="E237" i="18"/>
  <c r="D237" i="18"/>
  <c r="C237" i="18"/>
  <c r="B237" i="18"/>
  <c r="N236" i="18"/>
  <c r="M236" i="18"/>
  <c r="L236" i="18"/>
  <c r="K236" i="18"/>
  <c r="J236" i="18"/>
  <c r="I236" i="18"/>
  <c r="H236" i="18"/>
  <c r="G236" i="18"/>
  <c r="F236" i="18"/>
  <c r="E236" i="18"/>
  <c r="D236" i="18"/>
  <c r="C236" i="18"/>
  <c r="B236" i="18"/>
  <c r="N235" i="18"/>
  <c r="M235" i="18"/>
  <c r="L235" i="18"/>
  <c r="K235" i="18"/>
  <c r="J235" i="18"/>
  <c r="I235" i="18"/>
  <c r="H235" i="18"/>
  <c r="G235" i="18"/>
  <c r="F235" i="18"/>
  <c r="E235" i="18"/>
  <c r="D235" i="18"/>
  <c r="C235" i="18"/>
  <c r="B235" i="18"/>
  <c r="N234" i="18"/>
  <c r="M234" i="18"/>
  <c r="L234" i="18"/>
  <c r="K234" i="18"/>
  <c r="J234" i="18"/>
  <c r="I234" i="18"/>
  <c r="H234" i="18"/>
  <c r="G234" i="18"/>
  <c r="F234" i="18"/>
  <c r="E234" i="18"/>
  <c r="D234" i="18"/>
  <c r="C234" i="18"/>
  <c r="B234" i="18"/>
  <c r="N232" i="18"/>
  <c r="M232" i="18"/>
  <c r="L232" i="18"/>
  <c r="K232" i="18"/>
  <c r="J232" i="18"/>
  <c r="I232" i="18"/>
  <c r="H232" i="18"/>
  <c r="G232" i="18"/>
  <c r="F232" i="18"/>
  <c r="E232" i="18"/>
  <c r="D232" i="18"/>
  <c r="C232" i="18"/>
  <c r="B232" i="18"/>
  <c r="N231" i="18"/>
  <c r="M231" i="18"/>
  <c r="L231" i="18"/>
  <c r="K231" i="18"/>
  <c r="J231" i="18"/>
  <c r="I231" i="18"/>
  <c r="H231" i="18"/>
  <c r="G231" i="18"/>
  <c r="F231" i="18"/>
  <c r="E231" i="18"/>
  <c r="D231" i="18"/>
  <c r="C231" i="18"/>
  <c r="B231" i="18"/>
  <c r="N230" i="18"/>
  <c r="M230" i="18"/>
  <c r="L230" i="18"/>
  <c r="K230" i="18"/>
  <c r="J230" i="18"/>
  <c r="I230" i="18"/>
  <c r="H230" i="18"/>
  <c r="G230" i="18"/>
  <c r="F230" i="18"/>
  <c r="E230" i="18"/>
  <c r="D230" i="18"/>
  <c r="C230" i="18"/>
  <c r="B230" i="18"/>
  <c r="N229" i="18"/>
  <c r="M229" i="18"/>
  <c r="L229" i="18"/>
  <c r="K229" i="18"/>
  <c r="J229" i="18"/>
  <c r="I229" i="18"/>
  <c r="H229" i="18"/>
  <c r="G229" i="18"/>
  <c r="F229" i="18"/>
  <c r="E229" i="18"/>
  <c r="D229" i="18"/>
  <c r="C229" i="18"/>
  <c r="B229" i="18"/>
  <c r="N227" i="18"/>
  <c r="M227" i="18"/>
  <c r="L227" i="18"/>
  <c r="K227" i="18"/>
  <c r="J227" i="18"/>
  <c r="I227" i="18"/>
  <c r="H227" i="18"/>
  <c r="G227" i="18"/>
  <c r="F227" i="18"/>
  <c r="E227" i="18"/>
  <c r="D227" i="18"/>
  <c r="C227" i="18"/>
  <c r="B227" i="18"/>
  <c r="N216" i="18"/>
  <c r="M216" i="18"/>
  <c r="L216" i="18"/>
  <c r="K216" i="18"/>
  <c r="J216" i="18"/>
  <c r="I216" i="18"/>
  <c r="H216" i="18"/>
  <c r="G216" i="18"/>
  <c r="F216" i="18"/>
  <c r="E216" i="18"/>
  <c r="D216" i="18"/>
  <c r="C216" i="18"/>
  <c r="B216" i="18"/>
  <c r="N215" i="18"/>
  <c r="M215" i="18"/>
  <c r="L215" i="18"/>
  <c r="K215" i="18"/>
  <c r="J215" i="18"/>
  <c r="I215" i="18"/>
  <c r="H215" i="18"/>
  <c r="G215" i="18"/>
  <c r="F215" i="18"/>
  <c r="E215" i="18"/>
  <c r="D215" i="18"/>
  <c r="C215" i="18"/>
  <c r="B215" i="18"/>
  <c r="N214" i="18"/>
  <c r="M214" i="18"/>
  <c r="L214" i="18"/>
  <c r="K214" i="18"/>
  <c r="J214" i="18"/>
  <c r="I214" i="18"/>
  <c r="H214" i="18"/>
  <c r="G214" i="18"/>
  <c r="F214" i="18"/>
  <c r="E214" i="18"/>
  <c r="D214" i="18"/>
  <c r="C214" i="18"/>
  <c r="B214" i="18"/>
  <c r="N213" i="18"/>
  <c r="M213" i="18"/>
  <c r="L213" i="18"/>
  <c r="K213" i="18"/>
  <c r="J213" i="18"/>
  <c r="I213" i="18"/>
  <c r="H213" i="18"/>
  <c r="G213" i="18"/>
  <c r="F213" i="18"/>
  <c r="E213" i="18"/>
  <c r="D213" i="18"/>
  <c r="C213" i="18"/>
  <c r="B213" i="18"/>
  <c r="N211" i="18"/>
  <c r="M211" i="18"/>
  <c r="L211" i="18"/>
  <c r="K211" i="18"/>
  <c r="J211" i="18"/>
  <c r="I211" i="18"/>
  <c r="H211" i="18"/>
  <c r="G211" i="18"/>
  <c r="F211" i="18"/>
  <c r="E211" i="18"/>
  <c r="D211" i="18"/>
  <c r="C211" i="18"/>
  <c r="B211" i="18"/>
  <c r="N210" i="18"/>
  <c r="M210" i="18"/>
  <c r="L210" i="18"/>
  <c r="K210" i="18"/>
  <c r="J210" i="18"/>
  <c r="I210" i="18"/>
  <c r="H210" i="18"/>
  <c r="G210" i="18"/>
  <c r="F210" i="18"/>
  <c r="E210" i="18"/>
  <c r="D210" i="18"/>
  <c r="C210" i="18"/>
  <c r="B210" i="18"/>
  <c r="N209" i="18"/>
  <c r="M209" i="18"/>
  <c r="L209" i="18"/>
  <c r="K209" i="18"/>
  <c r="J209" i="18"/>
  <c r="I209" i="18"/>
  <c r="H209" i="18"/>
  <c r="G209" i="18"/>
  <c r="F209" i="18"/>
  <c r="E209" i="18"/>
  <c r="D209" i="18"/>
  <c r="C209" i="18"/>
  <c r="B209" i="18"/>
  <c r="N208" i="18"/>
  <c r="M208" i="18"/>
  <c r="L208" i="18"/>
  <c r="K208" i="18"/>
  <c r="J208" i="18"/>
  <c r="I208" i="18"/>
  <c r="H208" i="18"/>
  <c r="G208" i="18"/>
  <c r="F208" i="18"/>
  <c r="E208" i="18"/>
  <c r="D208" i="18"/>
  <c r="C208" i="18"/>
  <c r="B208" i="18"/>
  <c r="N206" i="18"/>
  <c r="M206" i="18"/>
  <c r="L206" i="18"/>
  <c r="K206" i="18"/>
  <c r="J206" i="18"/>
  <c r="I206" i="18"/>
  <c r="H206" i="18"/>
  <c r="G206" i="18"/>
  <c r="F206" i="18"/>
  <c r="E206" i="18"/>
  <c r="D206" i="18"/>
  <c r="C206" i="18"/>
  <c r="B206" i="18"/>
  <c r="N205" i="18"/>
  <c r="M205" i="18"/>
  <c r="L205" i="18"/>
  <c r="K205" i="18"/>
  <c r="J205" i="18"/>
  <c r="I205" i="18"/>
  <c r="H205" i="18"/>
  <c r="G205" i="18"/>
  <c r="F205" i="18"/>
  <c r="E205" i="18"/>
  <c r="D205" i="18"/>
  <c r="C205" i="18"/>
  <c r="B205" i="18"/>
  <c r="N204" i="18"/>
  <c r="M204" i="18"/>
  <c r="L204" i="18"/>
  <c r="K204" i="18"/>
  <c r="J204" i="18"/>
  <c r="I204" i="18"/>
  <c r="H204" i="18"/>
  <c r="G204" i="18"/>
  <c r="F204" i="18"/>
  <c r="E204" i="18"/>
  <c r="D204" i="18"/>
  <c r="C204" i="18"/>
  <c r="B204" i="18"/>
  <c r="N203" i="18"/>
  <c r="M203" i="18"/>
  <c r="L203" i="18"/>
  <c r="K203" i="18"/>
  <c r="J203" i="18"/>
  <c r="I203" i="18"/>
  <c r="H203" i="18"/>
  <c r="G203" i="18"/>
  <c r="F203" i="18"/>
  <c r="E203" i="18"/>
  <c r="D203" i="18"/>
  <c r="C203" i="18"/>
  <c r="B203" i="18"/>
  <c r="N201" i="18"/>
  <c r="M201" i="18"/>
  <c r="L201" i="18"/>
  <c r="K201" i="18"/>
  <c r="J201" i="18"/>
  <c r="I201" i="18"/>
  <c r="H201" i="18"/>
  <c r="G201" i="18"/>
  <c r="F201" i="18"/>
  <c r="E201" i="18"/>
  <c r="D201" i="18"/>
  <c r="C201" i="18"/>
  <c r="B201" i="18"/>
  <c r="N200" i="18"/>
  <c r="M200" i="18"/>
  <c r="L200" i="18"/>
  <c r="K200" i="18"/>
  <c r="J200" i="18"/>
  <c r="I200" i="18"/>
  <c r="H200" i="18"/>
  <c r="G200" i="18"/>
  <c r="F200" i="18"/>
  <c r="E200" i="18"/>
  <c r="D200" i="18"/>
  <c r="C200" i="18"/>
  <c r="B200" i="18"/>
  <c r="N199" i="18"/>
  <c r="M199" i="18"/>
  <c r="L199" i="18"/>
  <c r="K199" i="18"/>
  <c r="J199" i="18"/>
  <c r="I199" i="18"/>
  <c r="H199" i="18"/>
  <c r="G199" i="18"/>
  <c r="F199" i="18"/>
  <c r="E199" i="18"/>
  <c r="D199" i="18"/>
  <c r="C199" i="18"/>
  <c r="B199" i="18"/>
  <c r="N198" i="18"/>
  <c r="M198" i="18"/>
  <c r="L198" i="18"/>
  <c r="K198" i="18"/>
  <c r="J198" i="18"/>
  <c r="I198" i="18"/>
  <c r="H198" i="18"/>
  <c r="G198" i="18"/>
  <c r="F198" i="18"/>
  <c r="E198" i="18"/>
  <c r="D198" i="18"/>
  <c r="C198" i="18"/>
  <c r="B198" i="18"/>
  <c r="N196" i="18"/>
  <c r="M196" i="18"/>
  <c r="L196" i="18"/>
  <c r="K196" i="18"/>
  <c r="J196" i="18"/>
  <c r="E196" i="18"/>
  <c r="D196" i="18"/>
  <c r="C196" i="18"/>
  <c r="B196" i="18"/>
  <c r="N185" i="18"/>
  <c r="M185" i="18"/>
  <c r="L185" i="18"/>
  <c r="K185" i="18"/>
  <c r="J185" i="18"/>
  <c r="I185" i="18"/>
  <c r="H185" i="18"/>
  <c r="G185" i="18"/>
  <c r="F185" i="18"/>
  <c r="E185" i="18"/>
  <c r="D185" i="18"/>
  <c r="C185" i="18"/>
  <c r="B185" i="18"/>
  <c r="N184" i="18"/>
  <c r="M184" i="18"/>
  <c r="L184" i="18"/>
  <c r="K184" i="18"/>
  <c r="J184" i="18"/>
  <c r="I184" i="18"/>
  <c r="H184" i="18"/>
  <c r="G184" i="18"/>
  <c r="F184" i="18"/>
  <c r="E184" i="18"/>
  <c r="D184" i="18"/>
  <c r="C184" i="18"/>
  <c r="B184" i="18"/>
  <c r="N183" i="18"/>
  <c r="M183" i="18"/>
  <c r="L183" i="18"/>
  <c r="K183" i="18"/>
  <c r="J183" i="18"/>
  <c r="I183" i="18"/>
  <c r="H183" i="18"/>
  <c r="G183" i="18"/>
  <c r="F183" i="18"/>
  <c r="E183" i="18"/>
  <c r="D183" i="18"/>
  <c r="C183" i="18"/>
  <c r="B183" i="18"/>
  <c r="N182" i="18"/>
  <c r="M182" i="18"/>
  <c r="L182" i="18"/>
  <c r="K182" i="18"/>
  <c r="J182" i="18"/>
  <c r="I182" i="18"/>
  <c r="H182" i="18"/>
  <c r="G182" i="18"/>
  <c r="F182" i="18"/>
  <c r="E182" i="18"/>
  <c r="D182" i="18"/>
  <c r="C182" i="18"/>
  <c r="B182" i="18"/>
  <c r="N180" i="18"/>
  <c r="M180" i="18"/>
  <c r="L180" i="18"/>
  <c r="K180" i="18"/>
  <c r="J180" i="18"/>
  <c r="I180" i="18"/>
  <c r="H180" i="18"/>
  <c r="G180" i="18"/>
  <c r="F180" i="18"/>
  <c r="E180" i="18"/>
  <c r="D180" i="18"/>
  <c r="C180" i="18"/>
  <c r="B180" i="18"/>
  <c r="N179" i="18"/>
  <c r="M179" i="18"/>
  <c r="L179" i="18"/>
  <c r="K179" i="18"/>
  <c r="J179" i="18"/>
  <c r="I179" i="18"/>
  <c r="H179" i="18"/>
  <c r="G179" i="18"/>
  <c r="F179" i="18"/>
  <c r="E179" i="18"/>
  <c r="D179" i="18"/>
  <c r="C179" i="18"/>
  <c r="B179" i="18"/>
  <c r="N178" i="18"/>
  <c r="M178" i="18"/>
  <c r="L178" i="18"/>
  <c r="K178" i="18"/>
  <c r="J178" i="18"/>
  <c r="I178" i="18"/>
  <c r="H178" i="18"/>
  <c r="G178" i="18"/>
  <c r="F178" i="18"/>
  <c r="E178" i="18"/>
  <c r="D178" i="18"/>
  <c r="C178" i="18"/>
  <c r="B178" i="18"/>
  <c r="N177" i="18"/>
  <c r="M177" i="18"/>
  <c r="L177" i="18"/>
  <c r="K177" i="18"/>
  <c r="J177" i="18"/>
  <c r="I177" i="18"/>
  <c r="H177" i="18"/>
  <c r="G177" i="18"/>
  <c r="F177" i="18"/>
  <c r="E177" i="18"/>
  <c r="D177" i="18"/>
  <c r="C177" i="18"/>
  <c r="B177" i="18"/>
  <c r="N175" i="18"/>
  <c r="M175" i="18"/>
  <c r="L175" i="18"/>
  <c r="K175" i="18"/>
  <c r="J175" i="18"/>
  <c r="I175" i="18"/>
  <c r="H175" i="18"/>
  <c r="G175" i="18"/>
  <c r="F175" i="18"/>
  <c r="E175" i="18"/>
  <c r="D175" i="18"/>
  <c r="C175" i="18"/>
  <c r="B175" i="18"/>
  <c r="N174" i="18"/>
  <c r="M174" i="18"/>
  <c r="L174" i="18"/>
  <c r="K174" i="18"/>
  <c r="J174" i="18"/>
  <c r="I174" i="18"/>
  <c r="H174" i="18"/>
  <c r="G174" i="18"/>
  <c r="F174" i="18"/>
  <c r="E174" i="18"/>
  <c r="D174" i="18"/>
  <c r="C174" i="18"/>
  <c r="B174" i="18"/>
  <c r="N173" i="18"/>
  <c r="M173" i="18"/>
  <c r="L173" i="18"/>
  <c r="K173" i="18"/>
  <c r="J173" i="18"/>
  <c r="I173" i="18"/>
  <c r="H173" i="18"/>
  <c r="G173" i="18"/>
  <c r="F173" i="18"/>
  <c r="E173" i="18"/>
  <c r="D173" i="18"/>
  <c r="C173" i="18"/>
  <c r="B173" i="18"/>
  <c r="N172" i="18"/>
  <c r="M172" i="18"/>
  <c r="L172" i="18"/>
  <c r="K172" i="18"/>
  <c r="J172" i="18"/>
  <c r="I172" i="18"/>
  <c r="H172" i="18"/>
  <c r="G172" i="18"/>
  <c r="F172" i="18"/>
  <c r="E172" i="18"/>
  <c r="D172" i="18"/>
  <c r="C172" i="18"/>
  <c r="B172" i="18"/>
  <c r="N170" i="18"/>
  <c r="M170" i="18"/>
  <c r="L170" i="18"/>
  <c r="K170" i="18"/>
  <c r="J170" i="18"/>
  <c r="I170" i="18"/>
  <c r="H170" i="18"/>
  <c r="G170" i="18"/>
  <c r="F170" i="18"/>
  <c r="E170" i="18"/>
  <c r="D170" i="18"/>
  <c r="C170" i="18"/>
  <c r="B170" i="18"/>
  <c r="N169" i="18"/>
  <c r="M169" i="18"/>
  <c r="L169" i="18"/>
  <c r="K169" i="18"/>
  <c r="J169" i="18"/>
  <c r="I169" i="18"/>
  <c r="H169" i="18"/>
  <c r="G169" i="18"/>
  <c r="F169" i="18"/>
  <c r="E169" i="18"/>
  <c r="D169" i="18"/>
  <c r="C169" i="18"/>
  <c r="B169" i="18"/>
  <c r="N168" i="18"/>
  <c r="M168" i="18"/>
  <c r="L168" i="18"/>
  <c r="K168" i="18"/>
  <c r="J168" i="18"/>
  <c r="I168" i="18"/>
  <c r="H168" i="18"/>
  <c r="G168" i="18"/>
  <c r="F168" i="18"/>
  <c r="E168" i="18"/>
  <c r="D168" i="18"/>
  <c r="C168" i="18"/>
  <c r="B168" i="18"/>
  <c r="N167" i="18"/>
  <c r="M167" i="18"/>
  <c r="L167" i="18"/>
  <c r="K167" i="18"/>
  <c r="J167" i="18"/>
  <c r="I167" i="18"/>
  <c r="H167" i="18"/>
  <c r="G167" i="18"/>
  <c r="F167" i="18"/>
  <c r="E167" i="18"/>
  <c r="D167" i="18"/>
  <c r="C167" i="18"/>
  <c r="B167" i="18"/>
  <c r="N165" i="18"/>
  <c r="M165" i="18"/>
  <c r="L165" i="18"/>
  <c r="K165" i="18"/>
  <c r="J165" i="18"/>
  <c r="E165" i="18"/>
  <c r="D165" i="18"/>
  <c r="C165" i="18"/>
  <c r="B165" i="18"/>
  <c r="N154" i="18"/>
  <c r="M154" i="18"/>
  <c r="L154" i="18"/>
  <c r="K154" i="18"/>
  <c r="J154" i="18"/>
  <c r="I154" i="18"/>
  <c r="H154" i="18"/>
  <c r="G154" i="18"/>
  <c r="F154" i="18"/>
  <c r="E154" i="18"/>
  <c r="D154" i="18"/>
  <c r="C154" i="18"/>
  <c r="B154" i="18"/>
  <c r="N153" i="18"/>
  <c r="M153" i="18"/>
  <c r="L153" i="18"/>
  <c r="K153" i="18"/>
  <c r="J153" i="18"/>
  <c r="I153" i="18"/>
  <c r="H153" i="18"/>
  <c r="G153" i="18"/>
  <c r="F153" i="18"/>
  <c r="E153" i="18"/>
  <c r="D153" i="18"/>
  <c r="C153" i="18"/>
  <c r="B153" i="18"/>
  <c r="N152" i="18"/>
  <c r="M152" i="18"/>
  <c r="L152" i="18"/>
  <c r="K152" i="18"/>
  <c r="J152" i="18"/>
  <c r="I152" i="18"/>
  <c r="H152" i="18"/>
  <c r="G152" i="18"/>
  <c r="F152" i="18"/>
  <c r="E152" i="18"/>
  <c r="D152" i="18"/>
  <c r="C152" i="18"/>
  <c r="B152" i="18"/>
  <c r="N151" i="18"/>
  <c r="M151" i="18"/>
  <c r="L151" i="18"/>
  <c r="K151" i="18"/>
  <c r="J151" i="18"/>
  <c r="I151" i="18"/>
  <c r="H151" i="18"/>
  <c r="G151" i="18"/>
  <c r="F151" i="18"/>
  <c r="E151" i="18"/>
  <c r="D151" i="18"/>
  <c r="C151" i="18"/>
  <c r="B151" i="18"/>
  <c r="N149" i="18"/>
  <c r="M149" i="18"/>
  <c r="L149" i="18"/>
  <c r="K149" i="18"/>
  <c r="J149" i="18"/>
  <c r="I149" i="18"/>
  <c r="H149" i="18"/>
  <c r="G149" i="18"/>
  <c r="F149" i="18"/>
  <c r="E149" i="18"/>
  <c r="D149" i="18"/>
  <c r="C149" i="18"/>
  <c r="B149" i="18"/>
  <c r="N148" i="18"/>
  <c r="M148" i="18"/>
  <c r="L148" i="18"/>
  <c r="K148" i="18"/>
  <c r="J148" i="18"/>
  <c r="I148" i="18"/>
  <c r="H148" i="18"/>
  <c r="G148" i="18"/>
  <c r="F148" i="18"/>
  <c r="E148" i="18"/>
  <c r="D148" i="18"/>
  <c r="C148" i="18"/>
  <c r="B148" i="18"/>
  <c r="N147" i="18"/>
  <c r="M147" i="18"/>
  <c r="L147" i="18"/>
  <c r="K147" i="18"/>
  <c r="J147" i="18"/>
  <c r="I147" i="18"/>
  <c r="H147" i="18"/>
  <c r="G147" i="18"/>
  <c r="F147" i="18"/>
  <c r="E147" i="18"/>
  <c r="D147" i="18"/>
  <c r="C147" i="18"/>
  <c r="B147" i="18"/>
  <c r="N146" i="18"/>
  <c r="M146" i="18"/>
  <c r="L146" i="18"/>
  <c r="K146" i="18"/>
  <c r="J146" i="18"/>
  <c r="I146" i="18"/>
  <c r="H146" i="18"/>
  <c r="G146" i="18"/>
  <c r="F146" i="18"/>
  <c r="E146" i="18"/>
  <c r="D146" i="18"/>
  <c r="C146" i="18"/>
  <c r="B146" i="18"/>
  <c r="N144" i="18"/>
  <c r="M144" i="18"/>
  <c r="L144" i="18"/>
  <c r="K144" i="18"/>
  <c r="J144" i="18"/>
  <c r="I144" i="18"/>
  <c r="H144" i="18"/>
  <c r="G144" i="18"/>
  <c r="F144" i="18"/>
  <c r="E144" i="18"/>
  <c r="D144" i="18"/>
  <c r="C144" i="18"/>
  <c r="B144" i="18"/>
  <c r="N143" i="18"/>
  <c r="M143" i="18"/>
  <c r="L143" i="18"/>
  <c r="K143" i="18"/>
  <c r="J143" i="18"/>
  <c r="I143" i="18"/>
  <c r="H143" i="18"/>
  <c r="G143" i="18"/>
  <c r="F143" i="18"/>
  <c r="E143" i="18"/>
  <c r="D143" i="18"/>
  <c r="C143" i="18"/>
  <c r="B143" i="18"/>
  <c r="N142" i="18"/>
  <c r="M142" i="18"/>
  <c r="L142" i="18"/>
  <c r="K142" i="18"/>
  <c r="J142" i="18"/>
  <c r="I142" i="18"/>
  <c r="H142" i="18"/>
  <c r="G142" i="18"/>
  <c r="F142" i="18"/>
  <c r="E142" i="18"/>
  <c r="D142" i="18"/>
  <c r="C142" i="18"/>
  <c r="B142" i="18"/>
  <c r="N141" i="18"/>
  <c r="M141" i="18"/>
  <c r="L141" i="18"/>
  <c r="K141" i="18"/>
  <c r="J141" i="18"/>
  <c r="I141" i="18"/>
  <c r="H141" i="18"/>
  <c r="G141" i="18"/>
  <c r="F141" i="18"/>
  <c r="E141" i="18"/>
  <c r="D141" i="18"/>
  <c r="C141" i="18"/>
  <c r="B141" i="18"/>
  <c r="N139" i="18"/>
  <c r="M139" i="18"/>
  <c r="L139" i="18"/>
  <c r="K139" i="18"/>
  <c r="J139" i="18"/>
  <c r="I139" i="18"/>
  <c r="H139" i="18"/>
  <c r="G139" i="18"/>
  <c r="F139" i="18"/>
  <c r="E139" i="18"/>
  <c r="D139" i="18"/>
  <c r="C139" i="18"/>
  <c r="B139" i="18"/>
  <c r="N138" i="18"/>
  <c r="M138" i="18"/>
  <c r="L138" i="18"/>
  <c r="K138" i="18"/>
  <c r="J138" i="18"/>
  <c r="I138" i="18"/>
  <c r="H138" i="18"/>
  <c r="G138" i="18"/>
  <c r="F138" i="18"/>
  <c r="E138" i="18"/>
  <c r="D138" i="18"/>
  <c r="C138" i="18"/>
  <c r="B138" i="18"/>
  <c r="N137" i="18"/>
  <c r="M137" i="18"/>
  <c r="L137" i="18"/>
  <c r="K137" i="18"/>
  <c r="J137" i="18"/>
  <c r="I137" i="18"/>
  <c r="H137" i="18"/>
  <c r="G137" i="18"/>
  <c r="F137" i="18"/>
  <c r="E137" i="18"/>
  <c r="D137" i="18"/>
  <c r="C137" i="18"/>
  <c r="B137" i="18"/>
  <c r="N136" i="18"/>
  <c r="M136" i="18"/>
  <c r="L136" i="18"/>
  <c r="K136" i="18"/>
  <c r="J136" i="18"/>
  <c r="I136" i="18"/>
  <c r="H136" i="18"/>
  <c r="G136" i="18"/>
  <c r="F136" i="18"/>
  <c r="E136" i="18"/>
  <c r="D136" i="18"/>
  <c r="C136" i="18"/>
  <c r="B136" i="18"/>
  <c r="N134" i="18"/>
  <c r="M134" i="18"/>
  <c r="L134" i="18"/>
  <c r="K134" i="18"/>
  <c r="J134" i="18"/>
  <c r="E134" i="18"/>
  <c r="D134" i="18"/>
  <c r="C134" i="18"/>
  <c r="B134" i="18"/>
  <c r="N123" i="18"/>
  <c r="M123" i="18"/>
  <c r="L123" i="18"/>
  <c r="K123" i="18"/>
  <c r="J123" i="18"/>
  <c r="I123" i="18"/>
  <c r="H123" i="18"/>
  <c r="G123" i="18"/>
  <c r="F123" i="18"/>
  <c r="E123" i="18"/>
  <c r="D123" i="18"/>
  <c r="C123" i="18"/>
  <c r="B123" i="18"/>
  <c r="N122" i="18"/>
  <c r="M122" i="18"/>
  <c r="L122" i="18"/>
  <c r="K122" i="18"/>
  <c r="J122" i="18"/>
  <c r="I122" i="18"/>
  <c r="H122" i="18"/>
  <c r="G122" i="18"/>
  <c r="F122" i="18"/>
  <c r="E122" i="18"/>
  <c r="D122" i="18"/>
  <c r="C122" i="18"/>
  <c r="B122" i="18"/>
  <c r="N121" i="18"/>
  <c r="M121" i="18"/>
  <c r="L121" i="18"/>
  <c r="K121" i="18"/>
  <c r="J121" i="18"/>
  <c r="I121" i="18"/>
  <c r="H121" i="18"/>
  <c r="G121" i="18"/>
  <c r="F121" i="18"/>
  <c r="E121" i="18"/>
  <c r="D121" i="18"/>
  <c r="C121" i="18"/>
  <c r="B121" i="18"/>
  <c r="N120" i="18"/>
  <c r="M120" i="18"/>
  <c r="L120" i="18"/>
  <c r="K120" i="18"/>
  <c r="J120" i="18"/>
  <c r="I120" i="18"/>
  <c r="H120" i="18"/>
  <c r="G120" i="18"/>
  <c r="F120" i="18"/>
  <c r="E120" i="18"/>
  <c r="D120" i="18"/>
  <c r="C120" i="18"/>
  <c r="B120" i="18"/>
  <c r="N118" i="18"/>
  <c r="M118" i="18"/>
  <c r="L118" i="18"/>
  <c r="K118" i="18"/>
  <c r="J118" i="18"/>
  <c r="I118" i="18"/>
  <c r="H118" i="18"/>
  <c r="G118" i="18"/>
  <c r="F118" i="18"/>
  <c r="E118" i="18"/>
  <c r="D118" i="18"/>
  <c r="C118" i="18"/>
  <c r="B118" i="18"/>
  <c r="N117" i="18"/>
  <c r="M117" i="18"/>
  <c r="L117" i="18"/>
  <c r="K117" i="18"/>
  <c r="J117" i="18"/>
  <c r="I117" i="18"/>
  <c r="H117" i="18"/>
  <c r="G117" i="18"/>
  <c r="F117" i="18"/>
  <c r="E117" i="18"/>
  <c r="D117" i="18"/>
  <c r="C117" i="18"/>
  <c r="B117" i="18"/>
  <c r="N116" i="18"/>
  <c r="M116" i="18"/>
  <c r="L116" i="18"/>
  <c r="K116" i="18"/>
  <c r="J116" i="18"/>
  <c r="I116" i="18"/>
  <c r="H116" i="18"/>
  <c r="G116" i="18"/>
  <c r="F116" i="18"/>
  <c r="E116" i="18"/>
  <c r="D116" i="18"/>
  <c r="C116" i="18"/>
  <c r="B116" i="18"/>
  <c r="N115" i="18"/>
  <c r="M115" i="18"/>
  <c r="L115" i="18"/>
  <c r="K115" i="18"/>
  <c r="J115" i="18"/>
  <c r="I115" i="18"/>
  <c r="H115" i="18"/>
  <c r="G115" i="18"/>
  <c r="F115" i="18"/>
  <c r="E115" i="18"/>
  <c r="D115" i="18"/>
  <c r="C115" i="18"/>
  <c r="B115" i="18"/>
  <c r="N113" i="18"/>
  <c r="M113" i="18"/>
  <c r="L113" i="18"/>
  <c r="K113" i="18"/>
  <c r="J113" i="18"/>
  <c r="I113" i="18"/>
  <c r="H113" i="18"/>
  <c r="G113" i="18"/>
  <c r="F113" i="18"/>
  <c r="E113" i="18"/>
  <c r="D113" i="18"/>
  <c r="C113" i="18"/>
  <c r="B113" i="18"/>
  <c r="N112" i="18"/>
  <c r="M112" i="18"/>
  <c r="L112" i="18"/>
  <c r="K112" i="18"/>
  <c r="J112" i="18"/>
  <c r="I112" i="18"/>
  <c r="H112" i="18"/>
  <c r="G112" i="18"/>
  <c r="F112" i="18"/>
  <c r="E112" i="18"/>
  <c r="D112" i="18"/>
  <c r="C112" i="18"/>
  <c r="B112" i="18"/>
  <c r="N111" i="18"/>
  <c r="M111" i="18"/>
  <c r="L111" i="18"/>
  <c r="K111" i="18"/>
  <c r="J111" i="18"/>
  <c r="I111" i="18"/>
  <c r="H111" i="18"/>
  <c r="G111" i="18"/>
  <c r="F111" i="18"/>
  <c r="E111" i="18"/>
  <c r="D111" i="18"/>
  <c r="C111" i="18"/>
  <c r="B111" i="18"/>
  <c r="N110" i="18"/>
  <c r="M110" i="18"/>
  <c r="L110" i="18"/>
  <c r="K110" i="18"/>
  <c r="J110" i="18"/>
  <c r="I110" i="18"/>
  <c r="H110" i="18"/>
  <c r="G110" i="18"/>
  <c r="F110" i="18"/>
  <c r="E110" i="18"/>
  <c r="D110" i="18"/>
  <c r="C110" i="18"/>
  <c r="B110" i="18"/>
  <c r="N108" i="18"/>
  <c r="M108" i="18"/>
  <c r="L108" i="18"/>
  <c r="K108" i="18"/>
  <c r="J108" i="18"/>
  <c r="I108" i="18"/>
  <c r="H108" i="18"/>
  <c r="G108" i="18"/>
  <c r="F108" i="18"/>
  <c r="E108" i="18"/>
  <c r="D108" i="18"/>
  <c r="C108" i="18"/>
  <c r="B108" i="18"/>
  <c r="N107" i="18"/>
  <c r="M107" i="18"/>
  <c r="L107" i="18"/>
  <c r="K107" i="18"/>
  <c r="J107" i="18"/>
  <c r="I107" i="18"/>
  <c r="H107" i="18"/>
  <c r="G107" i="18"/>
  <c r="F107" i="18"/>
  <c r="E107" i="18"/>
  <c r="D107" i="18"/>
  <c r="C107" i="18"/>
  <c r="B107" i="18"/>
  <c r="N106" i="18"/>
  <c r="M106" i="18"/>
  <c r="L106" i="18"/>
  <c r="K106" i="18"/>
  <c r="J106" i="18"/>
  <c r="I106" i="18"/>
  <c r="H106" i="18"/>
  <c r="G106" i="18"/>
  <c r="F106" i="18"/>
  <c r="E106" i="18"/>
  <c r="D106" i="18"/>
  <c r="C106" i="18"/>
  <c r="B106" i="18"/>
  <c r="N105" i="18"/>
  <c r="M105" i="18"/>
  <c r="L105" i="18"/>
  <c r="K105" i="18"/>
  <c r="J105" i="18"/>
  <c r="I105" i="18"/>
  <c r="H105" i="18"/>
  <c r="G105" i="18"/>
  <c r="F105" i="18"/>
  <c r="E105" i="18"/>
  <c r="D105" i="18"/>
  <c r="C105" i="18"/>
  <c r="B105" i="18"/>
  <c r="N103" i="18"/>
  <c r="M103" i="18"/>
  <c r="L103" i="18"/>
  <c r="K103" i="18"/>
  <c r="J103" i="18"/>
  <c r="E103" i="18"/>
  <c r="D103" i="18"/>
  <c r="C103" i="18"/>
  <c r="B103" i="18"/>
  <c r="N92" i="18"/>
  <c r="M92" i="18"/>
  <c r="L92" i="18"/>
  <c r="K92" i="18"/>
  <c r="J92" i="18"/>
  <c r="I92" i="18"/>
  <c r="H92" i="18"/>
  <c r="G92" i="18"/>
  <c r="F92" i="18"/>
  <c r="E92" i="18"/>
  <c r="D92" i="18"/>
  <c r="C92" i="18"/>
  <c r="B92" i="18"/>
  <c r="N91" i="18"/>
  <c r="M91" i="18"/>
  <c r="L91" i="18"/>
  <c r="K91" i="18"/>
  <c r="J91" i="18"/>
  <c r="I91" i="18"/>
  <c r="H91" i="18"/>
  <c r="G91" i="18"/>
  <c r="F91" i="18"/>
  <c r="E91" i="18"/>
  <c r="D91" i="18"/>
  <c r="C91" i="18"/>
  <c r="B91" i="18"/>
  <c r="N90" i="18"/>
  <c r="M90" i="18"/>
  <c r="L90" i="18"/>
  <c r="K90" i="18"/>
  <c r="J90" i="18"/>
  <c r="I90" i="18"/>
  <c r="H90" i="18"/>
  <c r="G90" i="18"/>
  <c r="F90" i="18"/>
  <c r="E90" i="18"/>
  <c r="D90" i="18"/>
  <c r="C90" i="18"/>
  <c r="B90" i="18"/>
  <c r="N89" i="18"/>
  <c r="M89" i="18"/>
  <c r="L89" i="18"/>
  <c r="K89" i="18"/>
  <c r="J89" i="18"/>
  <c r="I89" i="18"/>
  <c r="H89" i="18"/>
  <c r="G89" i="18"/>
  <c r="F89" i="18"/>
  <c r="E89" i="18"/>
  <c r="D89" i="18"/>
  <c r="C89" i="18"/>
  <c r="B89" i="18"/>
  <c r="N87" i="18"/>
  <c r="M87" i="18"/>
  <c r="L87" i="18"/>
  <c r="K87" i="18"/>
  <c r="J87" i="18"/>
  <c r="I87" i="18"/>
  <c r="H87" i="18"/>
  <c r="G87" i="18"/>
  <c r="F87" i="18"/>
  <c r="E87" i="18"/>
  <c r="D87" i="18"/>
  <c r="C87" i="18"/>
  <c r="B87" i="18"/>
  <c r="N86" i="18"/>
  <c r="M86" i="18"/>
  <c r="L86" i="18"/>
  <c r="K86" i="18"/>
  <c r="J86" i="18"/>
  <c r="I86" i="18"/>
  <c r="H86" i="18"/>
  <c r="G86" i="18"/>
  <c r="F86" i="18"/>
  <c r="E86" i="18"/>
  <c r="D86" i="18"/>
  <c r="C86" i="18"/>
  <c r="B86" i="18"/>
  <c r="N85" i="18"/>
  <c r="M85" i="18"/>
  <c r="L85" i="18"/>
  <c r="K85" i="18"/>
  <c r="J85" i="18"/>
  <c r="I85" i="18"/>
  <c r="H85" i="18"/>
  <c r="G85" i="18"/>
  <c r="F85" i="18"/>
  <c r="E85" i="18"/>
  <c r="D85" i="18"/>
  <c r="C85" i="18"/>
  <c r="B85" i="18"/>
  <c r="N84" i="18"/>
  <c r="M84" i="18"/>
  <c r="L84" i="18"/>
  <c r="K84" i="18"/>
  <c r="J84" i="18"/>
  <c r="I84" i="18"/>
  <c r="H84" i="18"/>
  <c r="G84" i="18"/>
  <c r="F84" i="18"/>
  <c r="E84" i="18"/>
  <c r="D84" i="18"/>
  <c r="C84" i="18"/>
  <c r="B84" i="18"/>
  <c r="N82" i="18"/>
  <c r="M82" i="18"/>
  <c r="L82" i="18"/>
  <c r="K82" i="18"/>
  <c r="J82" i="18"/>
  <c r="I82" i="18"/>
  <c r="H82" i="18"/>
  <c r="G82" i="18"/>
  <c r="F82" i="18"/>
  <c r="E82" i="18"/>
  <c r="D82" i="18"/>
  <c r="C82" i="18"/>
  <c r="B82" i="18"/>
  <c r="N81" i="18"/>
  <c r="M81" i="18"/>
  <c r="L81" i="18"/>
  <c r="K81" i="18"/>
  <c r="J81" i="18"/>
  <c r="I81" i="18"/>
  <c r="H81" i="18"/>
  <c r="G81" i="18"/>
  <c r="F81" i="18"/>
  <c r="E81" i="18"/>
  <c r="D81" i="18"/>
  <c r="C81" i="18"/>
  <c r="B81" i="18"/>
  <c r="N80" i="18"/>
  <c r="M80" i="18"/>
  <c r="L80" i="18"/>
  <c r="K80" i="18"/>
  <c r="J80" i="18"/>
  <c r="I80" i="18"/>
  <c r="H80" i="18"/>
  <c r="G80" i="18"/>
  <c r="F80" i="18"/>
  <c r="E80" i="18"/>
  <c r="D80" i="18"/>
  <c r="C80" i="18"/>
  <c r="B80" i="18"/>
  <c r="N79" i="18"/>
  <c r="M79" i="18"/>
  <c r="L79" i="18"/>
  <c r="K79" i="18"/>
  <c r="J79" i="18"/>
  <c r="I79" i="18"/>
  <c r="H79" i="18"/>
  <c r="G79" i="18"/>
  <c r="F79" i="18"/>
  <c r="E79" i="18"/>
  <c r="D79" i="18"/>
  <c r="C79" i="18"/>
  <c r="B79" i="18"/>
  <c r="N77" i="18"/>
  <c r="M77" i="18"/>
  <c r="L77" i="18"/>
  <c r="K77" i="18"/>
  <c r="J77" i="18"/>
  <c r="I77" i="18"/>
  <c r="H77" i="18"/>
  <c r="G77" i="18"/>
  <c r="F77" i="18"/>
  <c r="E77" i="18"/>
  <c r="D77" i="18"/>
  <c r="C77" i="18"/>
  <c r="B77" i="18"/>
  <c r="N76" i="18"/>
  <c r="M76" i="18"/>
  <c r="L76" i="18"/>
  <c r="K76" i="18"/>
  <c r="J76" i="18"/>
  <c r="I76" i="18"/>
  <c r="H76" i="18"/>
  <c r="G76" i="18"/>
  <c r="F76" i="18"/>
  <c r="E76" i="18"/>
  <c r="D76" i="18"/>
  <c r="C76" i="18"/>
  <c r="B76" i="18"/>
  <c r="N75" i="18"/>
  <c r="M75" i="18"/>
  <c r="L75" i="18"/>
  <c r="K75" i="18"/>
  <c r="J75" i="18"/>
  <c r="I75" i="18"/>
  <c r="H75" i="18"/>
  <c r="G75" i="18"/>
  <c r="F75" i="18"/>
  <c r="E75" i="18"/>
  <c r="D75" i="18"/>
  <c r="C75" i="18"/>
  <c r="B75" i="18"/>
  <c r="N74" i="18"/>
  <c r="M74" i="18"/>
  <c r="L74" i="18"/>
  <c r="K74" i="18"/>
  <c r="J74" i="18"/>
  <c r="I74" i="18"/>
  <c r="H74" i="18"/>
  <c r="G74" i="18"/>
  <c r="F74" i="18"/>
  <c r="E74" i="18"/>
  <c r="D74" i="18"/>
  <c r="C74" i="18"/>
  <c r="B74" i="18"/>
  <c r="N72" i="18"/>
  <c r="M72" i="18"/>
  <c r="L72" i="18"/>
  <c r="K72" i="18"/>
  <c r="J72" i="18"/>
  <c r="E72" i="18"/>
  <c r="D72" i="18"/>
  <c r="C72" i="18"/>
  <c r="B72" i="18"/>
  <c r="N60" i="18"/>
  <c r="M60" i="18"/>
  <c r="L60" i="18"/>
  <c r="K60" i="18"/>
  <c r="J60" i="18"/>
  <c r="I60" i="18"/>
  <c r="H60" i="18"/>
  <c r="G60" i="18"/>
  <c r="F60" i="18"/>
  <c r="E60" i="18"/>
  <c r="D60" i="18"/>
  <c r="C60" i="18"/>
  <c r="B60" i="18"/>
  <c r="N59" i="18"/>
  <c r="M59" i="18"/>
  <c r="L59" i="18"/>
  <c r="K59" i="18"/>
  <c r="J59" i="18"/>
  <c r="I59" i="18"/>
  <c r="H59" i="18"/>
  <c r="G59" i="18"/>
  <c r="F59" i="18"/>
  <c r="E59" i="18"/>
  <c r="D59" i="18"/>
  <c r="C59" i="18"/>
  <c r="B59" i="18"/>
  <c r="N58" i="18"/>
  <c r="M58" i="18"/>
  <c r="L58" i="18"/>
  <c r="K58" i="18"/>
  <c r="J58" i="18"/>
  <c r="I58" i="18"/>
  <c r="H58" i="18"/>
  <c r="G58" i="18"/>
  <c r="F58" i="18"/>
  <c r="E58" i="18"/>
  <c r="D58" i="18"/>
  <c r="C58" i="18"/>
  <c r="B58" i="18"/>
  <c r="N57" i="18"/>
  <c r="M57" i="18"/>
  <c r="L57" i="18"/>
  <c r="K57" i="18"/>
  <c r="J57" i="18"/>
  <c r="I57" i="18"/>
  <c r="H57" i="18"/>
  <c r="G57" i="18"/>
  <c r="F57" i="18"/>
  <c r="E57" i="18"/>
  <c r="D57" i="18"/>
  <c r="C57" i="18"/>
  <c r="B57" i="18"/>
  <c r="N55" i="18"/>
  <c r="M55" i="18"/>
  <c r="L55" i="18"/>
  <c r="K55" i="18"/>
  <c r="J55" i="18"/>
  <c r="I55" i="18"/>
  <c r="H55" i="18"/>
  <c r="G55" i="18"/>
  <c r="F55" i="18"/>
  <c r="E55" i="18"/>
  <c r="D55" i="18"/>
  <c r="C55" i="18"/>
  <c r="B55" i="18"/>
  <c r="N54" i="18"/>
  <c r="M54" i="18"/>
  <c r="L54" i="18"/>
  <c r="K54" i="18"/>
  <c r="J54" i="18"/>
  <c r="I54" i="18"/>
  <c r="H54" i="18"/>
  <c r="G54" i="18"/>
  <c r="F54" i="18"/>
  <c r="E54" i="18"/>
  <c r="D54" i="18"/>
  <c r="C54" i="18"/>
  <c r="B54" i="18"/>
  <c r="N53" i="18"/>
  <c r="M53" i="18"/>
  <c r="L53" i="18"/>
  <c r="K53" i="18"/>
  <c r="J53" i="18"/>
  <c r="I53" i="18"/>
  <c r="H53" i="18"/>
  <c r="G53" i="18"/>
  <c r="F53" i="18"/>
  <c r="E53" i="18"/>
  <c r="D53" i="18"/>
  <c r="C53" i="18"/>
  <c r="B53" i="18"/>
  <c r="N52" i="18"/>
  <c r="M52" i="18"/>
  <c r="L52" i="18"/>
  <c r="K52" i="18"/>
  <c r="J52" i="18"/>
  <c r="I52" i="18"/>
  <c r="H52" i="18"/>
  <c r="G52" i="18"/>
  <c r="F52" i="18"/>
  <c r="E52" i="18"/>
  <c r="D52" i="18"/>
  <c r="C52" i="18"/>
  <c r="B52" i="18"/>
  <c r="N50" i="18"/>
  <c r="M50" i="18"/>
  <c r="L50" i="18"/>
  <c r="K50" i="18"/>
  <c r="J50" i="18"/>
  <c r="I50" i="18"/>
  <c r="H50" i="18"/>
  <c r="G50" i="18"/>
  <c r="F50" i="18"/>
  <c r="E50" i="18"/>
  <c r="D50" i="18"/>
  <c r="C50" i="18"/>
  <c r="B50" i="18"/>
  <c r="N49" i="18"/>
  <c r="M49" i="18"/>
  <c r="L49" i="18"/>
  <c r="K49" i="18"/>
  <c r="J49" i="18"/>
  <c r="I49" i="18"/>
  <c r="H49" i="18"/>
  <c r="G49" i="18"/>
  <c r="F49" i="18"/>
  <c r="E49" i="18"/>
  <c r="D49" i="18"/>
  <c r="C49" i="18"/>
  <c r="B49" i="18"/>
  <c r="N48" i="18"/>
  <c r="M48" i="18"/>
  <c r="L48" i="18"/>
  <c r="K48" i="18"/>
  <c r="J48" i="18"/>
  <c r="I48" i="18"/>
  <c r="H48" i="18"/>
  <c r="G48" i="18"/>
  <c r="F48" i="18"/>
  <c r="E48" i="18"/>
  <c r="D48" i="18"/>
  <c r="C48" i="18"/>
  <c r="B48" i="18"/>
  <c r="N47" i="18"/>
  <c r="M47" i="18"/>
  <c r="L47" i="18"/>
  <c r="K47" i="18"/>
  <c r="J47" i="18"/>
  <c r="I47" i="18"/>
  <c r="H47" i="18"/>
  <c r="G47" i="18"/>
  <c r="F47" i="18"/>
  <c r="E47" i="18"/>
  <c r="D47" i="18"/>
  <c r="C47" i="18"/>
  <c r="B47" i="18"/>
  <c r="N45" i="18"/>
  <c r="M45" i="18"/>
  <c r="L45" i="18"/>
  <c r="K45" i="18"/>
  <c r="J45" i="18"/>
  <c r="I45" i="18"/>
  <c r="H45" i="18"/>
  <c r="G45" i="18"/>
  <c r="F45" i="18"/>
  <c r="E45" i="18"/>
  <c r="D45" i="18"/>
  <c r="C45" i="18"/>
  <c r="B45" i="18"/>
  <c r="N44" i="18"/>
  <c r="M44" i="18"/>
  <c r="L44" i="18"/>
  <c r="K44" i="18"/>
  <c r="J44" i="18"/>
  <c r="I44" i="18"/>
  <c r="H44" i="18"/>
  <c r="G44" i="18"/>
  <c r="F44" i="18"/>
  <c r="E44" i="18"/>
  <c r="D44" i="18"/>
  <c r="C44" i="18"/>
  <c r="B44" i="18"/>
  <c r="N43" i="18"/>
  <c r="M43" i="18"/>
  <c r="L43" i="18"/>
  <c r="K43" i="18"/>
  <c r="J43" i="18"/>
  <c r="I43" i="18"/>
  <c r="H43" i="18"/>
  <c r="G43" i="18"/>
  <c r="F43" i="18"/>
  <c r="E43" i="18"/>
  <c r="D43" i="18"/>
  <c r="C43" i="18"/>
  <c r="B43" i="18"/>
  <c r="N42" i="18"/>
  <c r="M42" i="18"/>
  <c r="L42" i="18"/>
  <c r="K42" i="18"/>
  <c r="J42" i="18"/>
  <c r="I42" i="18"/>
  <c r="H42" i="18"/>
  <c r="G42" i="18"/>
  <c r="F42" i="18"/>
  <c r="E42" i="18"/>
  <c r="D42" i="18"/>
  <c r="C42" i="18"/>
  <c r="B42" i="18"/>
  <c r="N29" i="18"/>
  <c r="M29" i="18"/>
  <c r="L29" i="18"/>
  <c r="K29" i="18"/>
  <c r="J29" i="18"/>
  <c r="I29" i="18"/>
  <c r="H29" i="18"/>
  <c r="G29" i="18"/>
  <c r="F29" i="18"/>
  <c r="E29" i="18"/>
  <c r="D29" i="18"/>
  <c r="C29" i="18"/>
  <c r="B29" i="18"/>
  <c r="N28" i="18"/>
  <c r="M28" i="18"/>
  <c r="L28" i="18"/>
  <c r="K28" i="18"/>
  <c r="J28" i="18"/>
  <c r="I28" i="18"/>
  <c r="H28" i="18"/>
  <c r="G28" i="18"/>
  <c r="F28" i="18"/>
  <c r="E28" i="18"/>
  <c r="D28" i="18"/>
  <c r="C28" i="18"/>
  <c r="B28" i="18"/>
  <c r="N27" i="18"/>
  <c r="M27" i="18"/>
  <c r="L27" i="18"/>
  <c r="K27" i="18"/>
  <c r="J27" i="18"/>
  <c r="I27" i="18"/>
  <c r="H27" i="18"/>
  <c r="G27" i="18"/>
  <c r="F27" i="18"/>
  <c r="E27" i="18"/>
  <c r="D27" i="18"/>
  <c r="C27" i="18"/>
  <c r="B27" i="18"/>
  <c r="N26" i="18"/>
  <c r="M26" i="18"/>
  <c r="L26" i="18"/>
  <c r="K26" i="18"/>
  <c r="J26" i="18"/>
  <c r="I26" i="18"/>
  <c r="H26" i="18"/>
  <c r="G26" i="18"/>
  <c r="F26" i="18"/>
  <c r="E26" i="18"/>
  <c r="D26" i="18"/>
  <c r="C26" i="18"/>
  <c r="B26" i="18"/>
  <c r="N24" i="18"/>
  <c r="M24" i="18"/>
  <c r="L24" i="18"/>
  <c r="K24" i="18"/>
  <c r="J24" i="18"/>
  <c r="I24" i="18"/>
  <c r="H24" i="18"/>
  <c r="G24" i="18"/>
  <c r="F24" i="18"/>
  <c r="E24" i="18"/>
  <c r="D24" i="18"/>
  <c r="C24" i="18"/>
  <c r="B24" i="18"/>
  <c r="N23" i="18"/>
  <c r="M23" i="18"/>
  <c r="L23" i="18"/>
  <c r="K23" i="18"/>
  <c r="J23" i="18"/>
  <c r="I23" i="18"/>
  <c r="H23" i="18"/>
  <c r="G23" i="18"/>
  <c r="F23" i="18"/>
  <c r="E23" i="18"/>
  <c r="D23" i="18"/>
  <c r="C23" i="18"/>
  <c r="B23" i="18"/>
  <c r="N22" i="18"/>
  <c r="M22" i="18"/>
  <c r="L22" i="18"/>
  <c r="K22" i="18"/>
  <c r="J22" i="18"/>
  <c r="I22" i="18"/>
  <c r="H22" i="18"/>
  <c r="G22" i="18"/>
  <c r="F22" i="18"/>
  <c r="E22" i="18"/>
  <c r="D22" i="18"/>
  <c r="C22" i="18"/>
  <c r="B22" i="18"/>
  <c r="N21" i="18"/>
  <c r="M21" i="18"/>
  <c r="L21" i="18"/>
  <c r="K21" i="18"/>
  <c r="J21" i="18"/>
  <c r="I21" i="18"/>
  <c r="H21" i="18"/>
  <c r="G21" i="18"/>
  <c r="F21" i="18"/>
  <c r="E21" i="18"/>
  <c r="D21" i="18"/>
  <c r="C21" i="18"/>
  <c r="B21" i="18"/>
  <c r="N19" i="18"/>
  <c r="M19" i="18"/>
  <c r="L19" i="18"/>
  <c r="K19" i="18"/>
  <c r="J19" i="18"/>
  <c r="I19" i="18"/>
  <c r="H19" i="18"/>
  <c r="G19" i="18"/>
  <c r="F19" i="18"/>
  <c r="E19" i="18"/>
  <c r="D19" i="18"/>
  <c r="C19" i="18"/>
  <c r="B19" i="18"/>
  <c r="N18" i="18"/>
  <c r="M18" i="18"/>
  <c r="L18" i="18"/>
  <c r="K18" i="18"/>
  <c r="J18" i="18"/>
  <c r="I18" i="18"/>
  <c r="H18" i="18"/>
  <c r="G18" i="18"/>
  <c r="F18" i="18"/>
  <c r="E18" i="18"/>
  <c r="D18" i="18"/>
  <c r="C18" i="18"/>
  <c r="B18" i="18"/>
  <c r="N17" i="18"/>
  <c r="M17" i="18"/>
  <c r="L17" i="18"/>
  <c r="K17" i="18"/>
  <c r="J17" i="18"/>
  <c r="I17" i="18"/>
  <c r="H17" i="18"/>
  <c r="G17" i="18"/>
  <c r="F17" i="18"/>
  <c r="E17" i="18"/>
  <c r="D17" i="18"/>
  <c r="C17" i="18"/>
  <c r="B17" i="18"/>
  <c r="N16" i="18"/>
  <c r="M16" i="18"/>
  <c r="L16" i="18"/>
  <c r="K16" i="18"/>
  <c r="J16" i="18"/>
  <c r="I16" i="18"/>
  <c r="H16" i="18"/>
  <c r="G16" i="18"/>
  <c r="F16" i="18"/>
  <c r="E16" i="18"/>
  <c r="D16" i="18"/>
  <c r="C16" i="18"/>
  <c r="B16" i="18"/>
  <c r="N14" i="18"/>
  <c r="M14" i="18"/>
  <c r="L14" i="18"/>
  <c r="K14" i="18"/>
  <c r="J14" i="18"/>
  <c r="I14" i="18"/>
  <c r="H14" i="18"/>
  <c r="G14" i="18"/>
  <c r="F14" i="18"/>
  <c r="E14" i="18"/>
  <c r="D14" i="18"/>
  <c r="C14" i="18"/>
  <c r="B14" i="18"/>
  <c r="N13" i="18"/>
  <c r="M13" i="18"/>
  <c r="L13" i="18"/>
  <c r="K13" i="18"/>
  <c r="J13" i="18"/>
  <c r="I13" i="18"/>
  <c r="H13" i="18"/>
  <c r="G13" i="18"/>
  <c r="F13" i="18"/>
  <c r="E13" i="18"/>
  <c r="D13" i="18"/>
  <c r="C13" i="18"/>
  <c r="B13" i="18"/>
  <c r="N12" i="18"/>
  <c r="M12" i="18"/>
  <c r="L12" i="18"/>
  <c r="K12" i="18"/>
  <c r="J12" i="18"/>
  <c r="I12" i="18"/>
  <c r="H12" i="18"/>
  <c r="G12" i="18"/>
  <c r="F12" i="18"/>
  <c r="E12" i="18"/>
  <c r="D12" i="18"/>
  <c r="C12" i="18"/>
  <c r="B12" i="18"/>
  <c r="N11" i="18"/>
  <c r="M11" i="18"/>
  <c r="L11" i="18"/>
  <c r="K11" i="18"/>
  <c r="J11" i="18"/>
  <c r="I11" i="18"/>
  <c r="H11" i="18"/>
  <c r="G11" i="18"/>
  <c r="F11" i="18"/>
  <c r="E11" i="18"/>
  <c r="D11" i="18"/>
  <c r="C11" i="18"/>
  <c r="B11" i="18"/>
  <c r="N371" i="17"/>
  <c r="M371" i="17"/>
  <c r="L371" i="17"/>
  <c r="K371" i="17"/>
  <c r="J371" i="17"/>
  <c r="I371" i="17"/>
  <c r="H371" i="17"/>
  <c r="G371" i="17"/>
  <c r="F371" i="17"/>
  <c r="E371" i="17"/>
  <c r="D371" i="17"/>
  <c r="C371" i="17"/>
  <c r="B371" i="17"/>
  <c r="N370" i="17"/>
  <c r="M370" i="17"/>
  <c r="L370" i="17"/>
  <c r="K370" i="17"/>
  <c r="J370" i="17"/>
  <c r="I370" i="17"/>
  <c r="H370" i="17"/>
  <c r="G370" i="17"/>
  <c r="F370" i="17"/>
  <c r="E370" i="17"/>
  <c r="D370" i="17"/>
  <c r="C370" i="17"/>
  <c r="B370" i="17"/>
  <c r="N369" i="17"/>
  <c r="M369" i="17"/>
  <c r="L369" i="17"/>
  <c r="K369" i="17"/>
  <c r="J369" i="17"/>
  <c r="I369" i="17"/>
  <c r="H369" i="17"/>
  <c r="G369" i="17"/>
  <c r="F369" i="17"/>
  <c r="E369" i="17"/>
  <c r="D369" i="17"/>
  <c r="C369" i="17"/>
  <c r="B369" i="17"/>
  <c r="N368" i="17"/>
  <c r="M368" i="17"/>
  <c r="L368" i="17"/>
  <c r="K368" i="17"/>
  <c r="J368" i="17"/>
  <c r="I368" i="17"/>
  <c r="H368" i="17"/>
  <c r="G368" i="17"/>
  <c r="F368" i="17"/>
  <c r="E368" i="17"/>
  <c r="D368" i="17"/>
  <c r="C368" i="17"/>
  <c r="B368" i="17"/>
  <c r="N366" i="17"/>
  <c r="M366" i="17"/>
  <c r="L366" i="17"/>
  <c r="K366" i="17"/>
  <c r="J366" i="17"/>
  <c r="I366" i="17"/>
  <c r="H366" i="17"/>
  <c r="G366" i="17"/>
  <c r="F366" i="17"/>
  <c r="E366" i="17"/>
  <c r="D366" i="17"/>
  <c r="C366" i="17"/>
  <c r="B366" i="17"/>
  <c r="N365" i="17"/>
  <c r="M365" i="17"/>
  <c r="L365" i="17"/>
  <c r="K365" i="17"/>
  <c r="J365" i="17"/>
  <c r="I365" i="17"/>
  <c r="H365" i="17"/>
  <c r="G365" i="17"/>
  <c r="F365" i="17"/>
  <c r="E365" i="17"/>
  <c r="D365" i="17"/>
  <c r="C365" i="17"/>
  <c r="B365" i="17"/>
  <c r="N364" i="17"/>
  <c r="M364" i="17"/>
  <c r="L364" i="17"/>
  <c r="K364" i="17"/>
  <c r="J364" i="17"/>
  <c r="I364" i="17"/>
  <c r="H364" i="17"/>
  <c r="G364" i="17"/>
  <c r="F364" i="17"/>
  <c r="E364" i="17"/>
  <c r="D364" i="17"/>
  <c r="C364" i="17"/>
  <c r="B364" i="17"/>
  <c r="N363" i="17"/>
  <c r="M363" i="17"/>
  <c r="L363" i="17"/>
  <c r="K363" i="17"/>
  <c r="J363" i="17"/>
  <c r="I363" i="17"/>
  <c r="H363" i="17"/>
  <c r="G363" i="17"/>
  <c r="F363" i="17"/>
  <c r="E363" i="17"/>
  <c r="D363" i="17"/>
  <c r="C363" i="17"/>
  <c r="B363" i="17"/>
  <c r="N361" i="17"/>
  <c r="M361" i="17"/>
  <c r="L361" i="17"/>
  <c r="K361" i="17"/>
  <c r="J361" i="17"/>
  <c r="I361" i="17"/>
  <c r="H361" i="17"/>
  <c r="G361" i="17"/>
  <c r="F361" i="17"/>
  <c r="E361" i="17"/>
  <c r="D361" i="17"/>
  <c r="C361" i="17"/>
  <c r="B361" i="17"/>
  <c r="N360" i="17"/>
  <c r="M360" i="17"/>
  <c r="L360" i="17"/>
  <c r="K360" i="17"/>
  <c r="J360" i="17"/>
  <c r="I360" i="17"/>
  <c r="H360" i="17"/>
  <c r="G360" i="17"/>
  <c r="F360" i="17"/>
  <c r="E360" i="17"/>
  <c r="D360" i="17"/>
  <c r="C360" i="17"/>
  <c r="B360" i="17"/>
  <c r="N359" i="17"/>
  <c r="M359" i="17"/>
  <c r="L359" i="17"/>
  <c r="K359" i="17"/>
  <c r="J359" i="17"/>
  <c r="I359" i="17"/>
  <c r="H359" i="17"/>
  <c r="G359" i="17"/>
  <c r="F359" i="17"/>
  <c r="E359" i="17"/>
  <c r="D359" i="17"/>
  <c r="C359" i="17"/>
  <c r="B359" i="17"/>
  <c r="N358" i="17"/>
  <c r="M358" i="17"/>
  <c r="L358" i="17"/>
  <c r="K358" i="17"/>
  <c r="J358" i="17"/>
  <c r="I358" i="17"/>
  <c r="H358" i="17"/>
  <c r="G358" i="17"/>
  <c r="F358" i="17"/>
  <c r="E358" i="17"/>
  <c r="D358" i="17"/>
  <c r="C358" i="17"/>
  <c r="B358" i="17"/>
  <c r="N356" i="17"/>
  <c r="M356" i="17"/>
  <c r="L356" i="17"/>
  <c r="K356" i="17"/>
  <c r="J356" i="17"/>
  <c r="I356" i="17"/>
  <c r="H356" i="17"/>
  <c r="G356" i="17"/>
  <c r="F356" i="17"/>
  <c r="E356" i="17"/>
  <c r="D356" i="17"/>
  <c r="C356" i="17"/>
  <c r="B356" i="17"/>
  <c r="N355" i="17"/>
  <c r="M355" i="17"/>
  <c r="L355" i="17"/>
  <c r="K355" i="17"/>
  <c r="J355" i="17"/>
  <c r="I355" i="17"/>
  <c r="H355" i="17"/>
  <c r="G355" i="17"/>
  <c r="F355" i="17"/>
  <c r="E355" i="17"/>
  <c r="D355" i="17"/>
  <c r="C355" i="17"/>
  <c r="B355" i="17"/>
  <c r="N354" i="17"/>
  <c r="M354" i="17"/>
  <c r="L354" i="17"/>
  <c r="K354" i="17"/>
  <c r="J354" i="17"/>
  <c r="I354" i="17"/>
  <c r="H354" i="17"/>
  <c r="G354" i="17"/>
  <c r="F354" i="17"/>
  <c r="E354" i="17"/>
  <c r="D354" i="17"/>
  <c r="C354" i="17"/>
  <c r="B354" i="17"/>
  <c r="N353" i="17"/>
  <c r="M353" i="17"/>
  <c r="L353" i="17"/>
  <c r="K353" i="17"/>
  <c r="J353" i="17"/>
  <c r="I353" i="17"/>
  <c r="H353" i="17"/>
  <c r="G353" i="17"/>
  <c r="F353" i="17"/>
  <c r="E353" i="17"/>
  <c r="D353" i="17"/>
  <c r="C353" i="17"/>
  <c r="B353" i="17"/>
  <c r="N351" i="17"/>
  <c r="M351" i="17"/>
  <c r="L351" i="17"/>
  <c r="K351" i="17"/>
  <c r="J351" i="17"/>
  <c r="E351" i="17"/>
  <c r="D351" i="17"/>
  <c r="C351" i="17"/>
  <c r="B351" i="17"/>
  <c r="N340" i="17"/>
  <c r="M340" i="17"/>
  <c r="L340" i="17"/>
  <c r="K340" i="17"/>
  <c r="J340" i="17"/>
  <c r="I340" i="17"/>
  <c r="H340" i="17"/>
  <c r="G340" i="17"/>
  <c r="F340" i="17"/>
  <c r="E340" i="17"/>
  <c r="D340" i="17"/>
  <c r="C340" i="17"/>
  <c r="B340" i="17"/>
  <c r="N339" i="17"/>
  <c r="M339" i="17"/>
  <c r="L339" i="17"/>
  <c r="K339" i="17"/>
  <c r="J339" i="17"/>
  <c r="I339" i="17"/>
  <c r="H339" i="17"/>
  <c r="G339" i="17"/>
  <c r="F339" i="17"/>
  <c r="E339" i="17"/>
  <c r="D339" i="17"/>
  <c r="C339" i="17"/>
  <c r="B339" i="17"/>
  <c r="N338" i="17"/>
  <c r="M338" i="17"/>
  <c r="L338" i="17"/>
  <c r="K338" i="17"/>
  <c r="J338" i="17"/>
  <c r="I338" i="17"/>
  <c r="H338" i="17"/>
  <c r="G338" i="17"/>
  <c r="F338" i="17"/>
  <c r="E338" i="17"/>
  <c r="D338" i="17"/>
  <c r="C338" i="17"/>
  <c r="B338" i="17"/>
  <c r="N337" i="17"/>
  <c r="M337" i="17"/>
  <c r="L337" i="17"/>
  <c r="K337" i="17"/>
  <c r="J337" i="17"/>
  <c r="I337" i="17"/>
  <c r="H337" i="17"/>
  <c r="G337" i="17"/>
  <c r="F337" i="17"/>
  <c r="E337" i="17"/>
  <c r="D337" i="17"/>
  <c r="C337" i="17"/>
  <c r="B337" i="17"/>
  <c r="N335" i="17"/>
  <c r="M335" i="17"/>
  <c r="L335" i="17"/>
  <c r="K335" i="17"/>
  <c r="J335" i="17"/>
  <c r="I335" i="17"/>
  <c r="H335" i="17"/>
  <c r="G335" i="17"/>
  <c r="F335" i="17"/>
  <c r="E335" i="17"/>
  <c r="D335" i="17"/>
  <c r="C335" i="17"/>
  <c r="B335" i="17"/>
  <c r="N334" i="17"/>
  <c r="M334" i="17"/>
  <c r="L334" i="17"/>
  <c r="K334" i="17"/>
  <c r="J334" i="17"/>
  <c r="I334" i="17"/>
  <c r="H334" i="17"/>
  <c r="G334" i="17"/>
  <c r="F334" i="17"/>
  <c r="E334" i="17"/>
  <c r="D334" i="17"/>
  <c r="C334" i="17"/>
  <c r="B334" i="17"/>
  <c r="N333" i="17"/>
  <c r="M333" i="17"/>
  <c r="L333" i="17"/>
  <c r="K333" i="17"/>
  <c r="J333" i="17"/>
  <c r="I333" i="17"/>
  <c r="H333" i="17"/>
  <c r="G333" i="17"/>
  <c r="F333" i="17"/>
  <c r="E333" i="17"/>
  <c r="D333" i="17"/>
  <c r="C333" i="17"/>
  <c r="B333" i="17"/>
  <c r="N332" i="17"/>
  <c r="M332" i="17"/>
  <c r="L332" i="17"/>
  <c r="K332" i="17"/>
  <c r="J332" i="17"/>
  <c r="I332" i="17"/>
  <c r="H332" i="17"/>
  <c r="G332" i="17"/>
  <c r="F332" i="17"/>
  <c r="E332" i="17"/>
  <c r="D332" i="17"/>
  <c r="C332" i="17"/>
  <c r="B332" i="17"/>
  <c r="N330" i="17"/>
  <c r="M330" i="17"/>
  <c r="L330" i="17"/>
  <c r="K330" i="17"/>
  <c r="J330" i="17"/>
  <c r="I330" i="17"/>
  <c r="H330" i="17"/>
  <c r="G330" i="17"/>
  <c r="F330" i="17"/>
  <c r="E330" i="17"/>
  <c r="D330" i="17"/>
  <c r="C330" i="17"/>
  <c r="B330" i="17"/>
  <c r="N329" i="17"/>
  <c r="M329" i="17"/>
  <c r="L329" i="17"/>
  <c r="K329" i="17"/>
  <c r="J329" i="17"/>
  <c r="I329" i="17"/>
  <c r="H329" i="17"/>
  <c r="G329" i="17"/>
  <c r="F329" i="17"/>
  <c r="E329" i="17"/>
  <c r="D329" i="17"/>
  <c r="C329" i="17"/>
  <c r="B329" i="17"/>
  <c r="N328" i="17"/>
  <c r="M328" i="17"/>
  <c r="L328" i="17"/>
  <c r="K328" i="17"/>
  <c r="J328" i="17"/>
  <c r="I328" i="17"/>
  <c r="H328" i="17"/>
  <c r="G328" i="17"/>
  <c r="F328" i="17"/>
  <c r="E328" i="17"/>
  <c r="D328" i="17"/>
  <c r="C328" i="17"/>
  <c r="B328" i="17"/>
  <c r="N327" i="17"/>
  <c r="M327" i="17"/>
  <c r="L327" i="17"/>
  <c r="K327" i="17"/>
  <c r="J327" i="17"/>
  <c r="I327" i="17"/>
  <c r="H327" i="17"/>
  <c r="G327" i="17"/>
  <c r="F327" i="17"/>
  <c r="E327" i="17"/>
  <c r="D327" i="17"/>
  <c r="C327" i="17"/>
  <c r="B327" i="17"/>
  <c r="N325" i="17"/>
  <c r="M325" i="17"/>
  <c r="L325" i="17"/>
  <c r="K325" i="17"/>
  <c r="J325" i="17"/>
  <c r="I325" i="17"/>
  <c r="H325" i="17"/>
  <c r="G325" i="17"/>
  <c r="F325" i="17"/>
  <c r="E325" i="17"/>
  <c r="D325" i="17"/>
  <c r="C325" i="17"/>
  <c r="B325" i="17"/>
  <c r="N324" i="17"/>
  <c r="M324" i="17"/>
  <c r="L324" i="17"/>
  <c r="K324" i="17"/>
  <c r="J324" i="17"/>
  <c r="I324" i="17"/>
  <c r="H324" i="17"/>
  <c r="G324" i="17"/>
  <c r="F324" i="17"/>
  <c r="E324" i="17"/>
  <c r="D324" i="17"/>
  <c r="C324" i="17"/>
  <c r="B324" i="17"/>
  <c r="N323" i="17"/>
  <c r="M323" i="17"/>
  <c r="L323" i="17"/>
  <c r="K323" i="17"/>
  <c r="J323" i="17"/>
  <c r="I323" i="17"/>
  <c r="H323" i="17"/>
  <c r="G323" i="17"/>
  <c r="F323" i="17"/>
  <c r="E323" i="17"/>
  <c r="D323" i="17"/>
  <c r="C323" i="17"/>
  <c r="B323" i="17"/>
  <c r="N322" i="17"/>
  <c r="M322" i="17"/>
  <c r="L322" i="17"/>
  <c r="K322" i="17"/>
  <c r="J322" i="17"/>
  <c r="I322" i="17"/>
  <c r="H322" i="17"/>
  <c r="G322" i="17"/>
  <c r="F322" i="17"/>
  <c r="E322" i="17"/>
  <c r="D322" i="17"/>
  <c r="C322" i="17"/>
  <c r="B322" i="17"/>
  <c r="N320" i="17"/>
  <c r="M320" i="17"/>
  <c r="L320" i="17"/>
  <c r="K320" i="17"/>
  <c r="J320" i="17"/>
  <c r="E320" i="17"/>
  <c r="D320" i="17"/>
  <c r="C320" i="17"/>
  <c r="B320" i="17"/>
  <c r="N309" i="17"/>
  <c r="M309" i="17"/>
  <c r="L309" i="17"/>
  <c r="K309" i="17"/>
  <c r="J309" i="17"/>
  <c r="I309" i="17"/>
  <c r="H309" i="17"/>
  <c r="G309" i="17"/>
  <c r="F309" i="17"/>
  <c r="E309" i="17"/>
  <c r="D309" i="17"/>
  <c r="C309" i="17"/>
  <c r="B309" i="17"/>
  <c r="N308" i="17"/>
  <c r="M308" i="17"/>
  <c r="L308" i="17"/>
  <c r="K308" i="17"/>
  <c r="J308" i="17"/>
  <c r="I308" i="17"/>
  <c r="H308" i="17"/>
  <c r="G308" i="17"/>
  <c r="F308" i="17"/>
  <c r="E308" i="17"/>
  <c r="D308" i="17"/>
  <c r="C308" i="17"/>
  <c r="B308" i="17"/>
  <c r="N307" i="17"/>
  <c r="M307" i="17"/>
  <c r="L307" i="17"/>
  <c r="K307" i="17"/>
  <c r="J307" i="17"/>
  <c r="I307" i="17"/>
  <c r="H307" i="17"/>
  <c r="G307" i="17"/>
  <c r="F307" i="17"/>
  <c r="E307" i="17"/>
  <c r="D307" i="17"/>
  <c r="C307" i="17"/>
  <c r="B307" i="17"/>
  <c r="N306" i="17"/>
  <c r="M306" i="17"/>
  <c r="L306" i="17"/>
  <c r="K306" i="17"/>
  <c r="J306" i="17"/>
  <c r="I306" i="17"/>
  <c r="H306" i="17"/>
  <c r="G306" i="17"/>
  <c r="F306" i="17"/>
  <c r="E306" i="17"/>
  <c r="D306" i="17"/>
  <c r="C306" i="17"/>
  <c r="B306" i="17"/>
  <c r="N304" i="17"/>
  <c r="M304" i="17"/>
  <c r="L304" i="17"/>
  <c r="K304" i="17"/>
  <c r="J304" i="17"/>
  <c r="I304" i="17"/>
  <c r="H304" i="17"/>
  <c r="G304" i="17"/>
  <c r="F304" i="17"/>
  <c r="E304" i="17"/>
  <c r="D304" i="17"/>
  <c r="C304" i="17"/>
  <c r="B304" i="17"/>
  <c r="N303" i="17"/>
  <c r="M303" i="17"/>
  <c r="L303" i="17"/>
  <c r="K303" i="17"/>
  <c r="J303" i="17"/>
  <c r="I303" i="17"/>
  <c r="H303" i="17"/>
  <c r="G303" i="17"/>
  <c r="F303" i="17"/>
  <c r="E303" i="17"/>
  <c r="D303" i="17"/>
  <c r="C303" i="17"/>
  <c r="B303" i="17"/>
  <c r="N302" i="17"/>
  <c r="M302" i="17"/>
  <c r="L302" i="17"/>
  <c r="K302" i="17"/>
  <c r="J302" i="17"/>
  <c r="I302" i="17"/>
  <c r="H302" i="17"/>
  <c r="G302" i="17"/>
  <c r="F302" i="17"/>
  <c r="E302" i="17"/>
  <c r="D302" i="17"/>
  <c r="C302" i="17"/>
  <c r="B302" i="17"/>
  <c r="N301" i="17"/>
  <c r="M301" i="17"/>
  <c r="L301" i="17"/>
  <c r="K301" i="17"/>
  <c r="J301" i="17"/>
  <c r="I301" i="17"/>
  <c r="H301" i="17"/>
  <c r="G301" i="17"/>
  <c r="F301" i="17"/>
  <c r="E301" i="17"/>
  <c r="D301" i="17"/>
  <c r="C301" i="17"/>
  <c r="B301" i="17"/>
  <c r="N299" i="17"/>
  <c r="M299" i="17"/>
  <c r="L299" i="17"/>
  <c r="K299" i="17"/>
  <c r="J299" i="17"/>
  <c r="I299" i="17"/>
  <c r="H299" i="17"/>
  <c r="G299" i="17"/>
  <c r="F299" i="17"/>
  <c r="E299" i="17"/>
  <c r="D299" i="17"/>
  <c r="C299" i="17"/>
  <c r="B299" i="17"/>
  <c r="N298" i="17"/>
  <c r="M298" i="17"/>
  <c r="L298" i="17"/>
  <c r="K298" i="17"/>
  <c r="J298" i="17"/>
  <c r="I298" i="17"/>
  <c r="H298" i="17"/>
  <c r="G298" i="17"/>
  <c r="F298" i="17"/>
  <c r="E298" i="17"/>
  <c r="D298" i="17"/>
  <c r="C298" i="17"/>
  <c r="B298" i="17"/>
  <c r="N297" i="17"/>
  <c r="M297" i="17"/>
  <c r="L297" i="17"/>
  <c r="K297" i="17"/>
  <c r="J297" i="17"/>
  <c r="I297" i="17"/>
  <c r="H297" i="17"/>
  <c r="G297" i="17"/>
  <c r="F297" i="17"/>
  <c r="E297" i="17"/>
  <c r="D297" i="17"/>
  <c r="C297" i="17"/>
  <c r="B297" i="17"/>
  <c r="N296" i="17"/>
  <c r="M296" i="17"/>
  <c r="L296" i="17"/>
  <c r="K296" i="17"/>
  <c r="J296" i="17"/>
  <c r="I296" i="17"/>
  <c r="H296" i="17"/>
  <c r="G296" i="17"/>
  <c r="F296" i="17"/>
  <c r="E296" i="17"/>
  <c r="D296" i="17"/>
  <c r="C296" i="17"/>
  <c r="B296" i="17"/>
  <c r="N294" i="17"/>
  <c r="M294" i="17"/>
  <c r="L294" i="17"/>
  <c r="K294" i="17"/>
  <c r="J294" i="17"/>
  <c r="I294" i="17"/>
  <c r="H294" i="17"/>
  <c r="G294" i="17"/>
  <c r="F294" i="17"/>
  <c r="E294" i="17"/>
  <c r="D294" i="17"/>
  <c r="C294" i="17"/>
  <c r="B294" i="17"/>
  <c r="N293" i="17"/>
  <c r="M293" i="17"/>
  <c r="L293" i="17"/>
  <c r="K293" i="17"/>
  <c r="J293" i="17"/>
  <c r="I293" i="17"/>
  <c r="H293" i="17"/>
  <c r="G293" i="17"/>
  <c r="F293" i="17"/>
  <c r="E293" i="17"/>
  <c r="D293" i="17"/>
  <c r="C293" i="17"/>
  <c r="B293" i="17"/>
  <c r="N292" i="17"/>
  <c r="M292" i="17"/>
  <c r="L292" i="17"/>
  <c r="K292" i="17"/>
  <c r="J292" i="17"/>
  <c r="I292" i="17"/>
  <c r="H292" i="17"/>
  <c r="G292" i="17"/>
  <c r="F292" i="17"/>
  <c r="E292" i="17"/>
  <c r="D292" i="17"/>
  <c r="C292" i="17"/>
  <c r="B292" i="17"/>
  <c r="N291" i="17"/>
  <c r="M291" i="17"/>
  <c r="L291" i="17"/>
  <c r="K291" i="17"/>
  <c r="J291" i="17"/>
  <c r="I291" i="17"/>
  <c r="H291" i="17"/>
  <c r="G291" i="17"/>
  <c r="F291" i="17"/>
  <c r="E291" i="17"/>
  <c r="D291" i="17"/>
  <c r="C291" i="17"/>
  <c r="B291" i="17"/>
  <c r="N289" i="17"/>
  <c r="M289" i="17"/>
  <c r="L289" i="17"/>
  <c r="K289" i="17"/>
  <c r="J289" i="17"/>
  <c r="E289" i="17"/>
  <c r="D289" i="17"/>
  <c r="C289" i="17"/>
  <c r="B289" i="17"/>
  <c r="N278" i="17"/>
  <c r="M278" i="17"/>
  <c r="L278" i="17"/>
  <c r="K278" i="17"/>
  <c r="J278" i="17"/>
  <c r="I278" i="17"/>
  <c r="H278" i="17"/>
  <c r="G278" i="17"/>
  <c r="F278" i="17"/>
  <c r="E278" i="17"/>
  <c r="D278" i="17"/>
  <c r="C278" i="17"/>
  <c r="B278" i="17"/>
  <c r="N277" i="17"/>
  <c r="M277" i="17"/>
  <c r="L277" i="17"/>
  <c r="K277" i="17"/>
  <c r="J277" i="17"/>
  <c r="I277" i="17"/>
  <c r="H277" i="17"/>
  <c r="G277" i="17"/>
  <c r="F277" i="17"/>
  <c r="E277" i="17"/>
  <c r="D277" i="17"/>
  <c r="C277" i="17"/>
  <c r="B277" i="17"/>
  <c r="N276" i="17"/>
  <c r="M276" i="17"/>
  <c r="L276" i="17"/>
  <c r="K276" i="17"/>
  <c r="J276" i="17"/>
  <c r="I276" i="17"/>
  <c r="H276" i="17"/>
  <c r="G276" i="17"/>
  <c r="F276" i="17"/>
  <c r="E276" i="17"/>
  <c r="D276" i="17"/>
  <c r="C276" i="17"/>
  <c r="B276" i="17"/>
  <c r="N275" i="17"/>
  <c r="M275" i="17"/>
  <c r="L275" i="17"/>
  <c r="K275" i="17"/>
  <c r="J275" i="17"/>
  <c r="I275" i="17"/>
  <c r="H275" i="17"/>
  <c r="G275" i="17"/>
  <c r="F275" i="17"/>
  <c r="E275" i="17"/>
  <c r="D275" i="17"/>
  <c r="C275" i="17"/>
  <c r="B275" i="17"/>
  <c r="N273" i="17"/>
  <c r="M273" i="17"/>
  <c r="L273" i="17"/>
  <c r="K273" i="17"/>
  <c r="J273" i="17"/>
  <c r="I273" i="17"/>
  <c r="H273" i="17"/>
  <c r="G273" i="17"/>
  <c r="F273" i="17"/>
  <c r="E273" i="17"/>
  <c r="D273" i="17"/>
  <c r="C273" i="17"/>
  <c r="B273" i="17"/>
  <c r="N272" i="17"/>
  <c r="M272" i="17"/>
  <c r="L272" i="17"/>
  <c r="K272" i="17"/>
  <c r="J272" i="17"/>
  <c r="I272" i="17"/>
  <c r="H272" i="17"/>
  <c r="G272" i="17"/>
  <c r="F272" i="17"/>
  <c r="E272" i="17"/>
  <c r="D272" i="17"/>
  <c r="C272" i="17"/>
  <c r="B272" i="17"/>
  <c r="N271" i="17"/>
  <c r="M271" i="17"/>
  <c r="L271" i="17"/>
  <c r="K271" i="17"/>
  <c r="J271" i="17"/>
  <c r="I271" i="17"/>
  <c r="H271" i="17"/>
  <c r="G271" i="17"/>
  <c r="F271" i="17"/>
  <c r="E271" i="17"/>
  <c r="D271" i="17"/>
  <c r="C271" i="17"/>
  <c r="B271" i="17"/>
  <c r="N270" i="17"/>
  <c r="M270" i="17"/>
  <c r="L270" i="17"/>
  <c r="K270" i="17"/>
  <c r="J270" i="17"/>
  <c r="I270" i="17"/>
  <c r="H270" i="17"/>
  <c r="G270" i="17"/>
  <c r="F270" i="17"/>
  <c r="E270" i="17"/>
  <c r="D270" i="17"/>
  <c r="C270" i="17"/>
  <c r="B270" i="17"/>
  <c r="N268" i="17"/>
  <c r="M268" i="17"/>
  <c r="L268" i="17"/>
  <c r="K268" i="17"/>
  <c r="J268" i="17"/>
  <c r="I268" i="17"/>
  <c r="H268" i="17"/>
  <c r="G268" i="17"/>
  <c r="F268" i="17"/>
  <c r="E268" i="17"/>
  <c r="D268" i="17"/>
  <c r="C268" i="17"/>
  <c r="B268" i="17"/>
  <c r="N267" i="17"/>
  <c r="M267" i="17"/>
  <c r="L267" i="17"/>
  <c r="K267" i="17"/>
  <c r="J267" i="17"/>
  <c r="I267" i="17"/>
  <c r="H267" i="17"/>
  <c r="G267" i="17"/>
  <c r="F267" i="17"/>
  <c r="E267" i="17"/>
  <c r="D267" i="17"/>
  <c r="C267" i="17"/>
  <c r="B267" i="17"/>
  <c r="N266" i="17"/>
  <c r="M266" i="17"/>
  <c r="L266" i="17"/>
  <c r="K266" i="17"/>
  <c r="J266" i="17"/>
  <c r="I266" i="17"/>
  <c r="H266" i="17"/>
  <c r="G266" i="17"/>
  <c r="F266" i="17"/>
  <c r="E266" i="17"/>
  <c r="D266" i="17"/>
  <c r="C266" i="17"/>
  <c r="B266" i="17"/>
  <c r="N265" i="17"/>
  <c r="M265" i="17"/>
  <c r="L265" i="17"/>
  <c r="K265" i="17"/>
  <c r="J265" i="17"/>
  <c r="I265" i="17"/>
  <c r="H265" i="17"/>
  <c r="G265" i="17"/>
  <c r="F265" i="17"/>
  <c r="E265" i="17"/>
  <c r="D265" i="17"/>
  <c r="C265" i="17"/>
  <c r="B265" i="17"/>
  <c r="N263" i="17"/>
  <c r="M263" i="17"/>
  <c r="L263" i="17"/>
  <c r="K263" i="17"/>
  <c r="J263" i="17"/>
  <c r="I263" i="17"/>
  <c r="H263" i="17"/>
  <c r="G263" i="17"/>
  <c r="F263" i="17"/>
  <c r="E263" i="17"/>
  <c r="D263" i="17"/>
  <c r="C263" i="17"/>
  <c r="B263" i="17"/>
  <c r="N262" i="17"/>
  <c r="M262" i="17"/>
  <c r="L262" i="17"/>
  <c r="K262" i="17"/>
  <c r="J262" i="17"/>
  <c r="I262" i="17"/>
  <c r="H262" i="17"/>
  <c r="G262" i="17"/>
  <c r="F262" i="17"/>
  <c r="E262" i="17"/>
  <c r="D262" i="17"/>
  <c r="C262" i="17"/>
  <c r="B262" i="17"/>
  <c r="N261" i="17"/>
  <c r="M261" i="17"/>
  <c r="L261" i="17"/>
  <c r="K261" i="17"/>
  <c r="J261" i="17"/>
  <c r="I261" i="17"/>
  <c r="H261" i="17"/>
  <c r="G261" i="17"/>
  <c r="F261" i="17"/>
  <c r="E261" i="17"/>
  <c r="D261" i="17"/>
  <c r="C261" i="17"/>
  <c r="B261" i="17"/>
  <c r="N260" i="17"/>
  <c r="M260" i="17"/>
  <c r="L260" i="17"/>
  <c r="K260" i="17"/>
  <c r="J260" i="17"/>
  <c r="I260" i="17"/>
  <c r="H260" i="17"/>
  <c r="G260" i="17"/>
  <c r="F260" i="17"/>
  <c r="E260" i="17"/>
  <c r="D260" i="17"/>
  <c r="C260" i="17"/>
  <c r="B260" i="17"/>
  <c r="N258" i="17"/>
  <c r="M258" i="17"/>
  <c r="L258" i="17"/>
  <c r="K258" i="17"/>
  <c r="J258" i="17"/>
  <c r="E258" i="17"/>
  <c r="D258" i="17"/>
  <c r="C258" i="17"/>
  <c r="B258" i="17"/>
  <c r="N247" i="17"/>
  <c r="M247" i="17"/>
  <c r="L247" i="17"/>
  <c r="K247" i="17"/>
  <c r="J247" i="17"/>
  <c r="I247" i="17"/>
  <c r="H247" i="17"/>
  <c r="G247" i="17"/>
  <c r="F247" i="17"/>
  <c r="E247" i="17"/>
  <c r="D247" i="17"/>
  <c r="C247" i="17"/>
  <c r="B247" i="17"/>
  <c r="N246" i="17"/>
  <c r="M246" i="17"/>
  <c r="L246" i="17"/>
  <c r="K246" i="17"/>
  <c r="J246" i="17"/>
  <c r="I246" i="17"/>
  <c r="H246" i="17"/>
  <c r="G246" i="17"/>
  <c r="F246" i="17"/>
  <c r="E246" i="17"/>
  <c r="D246" i="17"/>
  <c r="C246" i="17"/>
  <c r="B246" i="17"/>
  <c r="N245" i="17"/>
  <c r="M245" i="17"/>
  <c r="L245" i="17"/>
  <c r="K245" i="17"/>
  <c r="J245" i="17"/>
  <c r="I245" i="17"/>
  <c r="H245" i="17"/>
  <c r="G245" i="17"/>
  <c r="F245" i="17"/>
  <c r="E245" i="17"/>
  <c r="D245" i="17"/>
  <c r="C245" i="17"/>
  <c r="B245" i="17"/>
  <c r="N244" i="17"/>
  <c r="M244" i="17"/>
  <c r="L244" i="17"/>
  <c r="K244" i="17"/>
  <c r="J244" i="17"/>
  <c r="I244" i="17"/>
  <c r="H244" i="17"/>
  <c r="G244" i="17"/>
  <c r="F244" i="17"/>
  <c r="E244" i="17"/>
  <c r="D244" i="17"/>
  <c r="C244" i="17"/>
  <c r="B244" i="17"/>
  <c r="N242" i="17"/>
  <c r="M242" i="17"/>
  <c r="L242" i="17"/>
  <c r="K242" i="17"/>
  <c r="J242" i="17"/>
  <c r="I242" i="17"/>
  <c r="H242" i="17"/>
  <c r="G242" i="17"/>
  <c r="F242" i="17"/>
  <c r="E242" i="17"/>
  <c r="D242" i="17"/>
  <c r="C242" i="17"/>
  <c r="B242" i="17"/>
  <c r="N241" i="17"/>
  <c r="M241" i="17"/>
  <c r="L241" i="17"/>
  <c r="K241" i="17"/>
  <c r="J241" i="17"/>
  <c r="I241" i="17"/>
  <c r="H241" i="17"/>
  <c r="G241" i="17"/>
  <c r="F241" i="17"/>
  <c r="E241" i="17"/>
  <c r="D241" i="17"/>
  <c r="C241" i="17"/>
  <c r="B241" i="17"/>
  <c r="N240" i="17"/>
  <c r="M240" i="17"/>
  <c r="L240" i="17"/>
  <c r="K240" i="17"/>
  <c r="J240" i="17"/>
  <c r="I240" i="17"/>
  <c r="H240" i="17"/>
  <c r="G240" i="17"/>
  <c r="F240" i="17"/>
  <c r="E240" i="17"/>
  <c r="D240" i="17"/>
  <c r="C240" i="17"/>
  <c r="B240" i="17"/>
  <c r="N239" i="17"/>
  <c r="M239" i="17"/>
  <c r="L239" i="17"/>
  <c r="K239" i="17"/>
  <c r="J239" i="17"/>
  <c r="I239" i="17"/>
  <c r="H239" i="17"/>
  <c r="G239" i="17"/>
  <c r="F239" i="17"/>
  <c r="E239" i="17"/>
  <c r="D239" i="17"/>
  <c r="C239" i="17"/>
  <c r="B239" i="17"/>
  <c r="N237" i="17"/>
  <c r="M237" i="17"/>
  <c r="L237" i="17"/>
  <c r="K237" i="17"/>
  <c r="J237" i="17"/>
  <c r="I237" i="17"/>
  <c r="H237" i="17"/>
  <c r="G237" i="17"/>
  <c r="F237" i="17"/>
  <c r="E237" i="17"/>
  <c r="D237" i="17"/>
  <c r="C237" i="17"/>
  <c r="B237" i="17"/>
  <c r="N236" i="17"/>
  <c r="M236" i="17"/>
  <c r="L236" i="17"/>
  <c r="K236" i="17"/>
  <c r="J236" i="17"/>
  <c r="I236" i="17"/>
  <c r="H236" i="17"/>
  <c r="G236" i="17"/>
  <c r="F236" i="17"/>
  <c r="E236" i="17"/>
  <c r="D236" i="17"/>
  <c r="C236" i="17"/>
  <c r="B236" i="17"/>
  <c r="N235" i="17"/>
  <c r="M235" i="17"/>
  <c r="L235" i="17"/>
  <c r="K235" i="17"/>
  <c r="J235" i="17"/>
  <c r="I235" i="17"/>
  <c r="H235" i="17"/>
  <c r="G235" i="17"/>
  <c r="F235" i="17"/>
  <c r="E235" i="17"/>
  <c r="D235" i="17"/>
  <c r="C235" i="17"/>
  <c r="B235" i="17"/>
  <c r="N234" i="17"/>
  <c r="M234" i="17"/>
  <c r="L234" i="17"/>
  <c r="K234" i="17"/>
  <c r="J234" i="17"/>
  <c r="I234" i="17"/>
  <c r="H234" i="17"/>
  <c r="G234" i="17"/>
  <c r="F234" i="17"/>
  <c r="E234" i="17"/>
  <c r="D234" i="17"/>
  <c r="C234" i="17"/>
  <c r="B234" i="17"/>
  <c r="N232" i="17"/>
  <c r="M232" i="17"/>
  <c r="L232" i="17"/>
  <c r="K232" i="17"/>
  <c r="J232" i="17"/>
  <c r="I232" i="17"/>
  <c r="H232" i="17"/>
  <c r="G232" i="17"/>
  <c r="F232" i="17"/>
  <c r="E232" i="17"/>
  <c r="D232" i="17"/>
  <c r="C232" i="17"/>
  <c r="B232" i="17"/>
  <c r="N231" i="17"/>
  <c r="M231" i="17"/>
  <c r="L231" i="17"/>
  <c r="K231" i="17"/>
  <c r="J231" i="17"/>
  <c r="I231" i="17"/>
  <c r="H231" i="17"/>
  <c r="G231" i="17"/>
  <c r="F231" i="17"/>
  <c r="E231" i="17"/>
  <c r="D231" i="17"/>
  <c r="C231" i="17"/>
  <c r="B231" i="17"/>
  <c r="N230" i="17"/>
  <c r="M230" i="17"/>
  <c r="L230" i="17"/>
  <c r="K230" i="17"/>
  <c r="J230" i="17"/>
  <c r="I230" i="17"/>
  <c r="H230" i="17"/>
  <c r="G230" i="17"/>
  <c r="F230" i="17"/>
  <c r="E230" i="17"/>
  <c r="D230" i="17"/>
  <c r="C230" i="17"/>
  <c r="B230" i="17"/>
  <c r="N229" i="17"/>
  <c r="M229" i="17"/>
  <c r="L229" i="17"/>
  <c r="K229" i="17"/>
  <c r="J229" i="17"/>
  <c r="I229" i="17"/>
  <c r="H229" i="17"/>
  <c r="G229" i="17"/>
  <c r="F229" i="17"/>
  <c r="E229" i="17"/>
  <c r="D229" i="17"/>
  <c r="C229" i="17"/>
  <c r="B229" i="17"/>
  <c r="N227" i="17"/>
  <c r="M227" i="17"/>
  <c r="L227" i="17"/>
  <c r="K227" i="17"/>
  <c r="J227" i="17"/>
  <c r="I227" i="17"/>
  <c r="H227" i="17"/>
  <c r="G227" i="17"/>
  <c r="F227" i="17"/>
  <c r="E227" i="17"/>
  <c r="D227" i="17"/>
  <c r="C227" i="17"/>
  <c r="B227" i="17"/>
  <c r="N216" i="17"/>
  <c r="M216" i="17"/>
  <c r="L216" i="17"/>
  <c r="K216" i="17"/>
  <c r="J216" i="17"/>
  <c r="I216" i="17"/>
  <c r="H216" i="17"/>
  <c r="G216" i="17"/>
  <c r="F216" i="17"/>
  <c r="E216" i="17"/>
  <c r="D216" i="17"/>
  <c r="C216" i="17"/>
  <c r="B216" i="17"/>
  <c r="N215" i="17"/>
  <c r="M215" i="17"/>
  <c r="L215" i="17"/>
  <c r="K215" i="17"/>
  <c r="J215" i="17"/>
  <c r="I215" i="17"/>
  <c r="H215" i="17"/>
  <c r="G215" i="17"/>
  <c r="F215" i="17"/>
  <c r="E215" i="17"/>
  <c r="D215" i="17"/>
  <c r="C215" i="17"/>
  <c r="B215" i="17"/>
  <c r="N214" i="17"/>
  <c r="M214" i="17"/>
  <c r="L214" i="17"/>
  <c r="K214" i="17"/>
  <c r="J214" i="17"/>
  <c r="I214" i="17"/>
  <c r="H214" i="17"/>
  <c r="G214" i="17"/>
  <c r="F214" i="17"/>
  <c r="E214" i="17"/>
  <c r="D214" i="17"/>
  <c r="C214" i="17"/>
  <c r="B214" i="17"/>
  <c r="N213" i="17"/>
  <c r="M213" i="17"/>
  <c r="L213" i="17"/>
  <c r="K213" i="17"/>
  <c r="J213" i="17"/>
  <c r="I213" i="17"/>
  <c r="H213" i="17"/>
  <c r="G213" i="17"/>
  <c r="F213" i="17"/>
  <c r="E213" i="17"/>
  <c r="D213" i="17"/>
  <c r="C213" i="17"/>
  <c r="B213" i="17"/>
  <c r="N211" i="17"/>
  <c r="M211" i="17"/>
  <c r="L211" i="17"/>
  <c r="K211" i="17"/>
  <c r="J211" i="17"/>
  <c r="I211" i="17"/>
  <c r="H211" i="17"/>
  <c r="G211" i="17"/>
  <c r="F211" i="17"/>
  <c r="E211" i="17"/>
  <c r="D211" i="17"/>
  <c r="C211" i="17"/>
  <c r="B211" i="17"/>
  <c r="N210" i="17"/>
  <c r="M210" i="17"/>
  <c r="L210" i="17"/>
  <c r="K210" i="17"/>
  <c r="J210" i="17"/>
  <c r="I210" i="17"/>
  <c r="H210" i="17"/>
  <c r="G210" i="17"/>
  <c r="F210" i="17"/>
  <c r="E210" i="17"/>
  <c r="D210" i="17"/>
  <c r="C210" i="17"/>
  <c r="B210" i="17"/>
  <c r="N209" i="17"/>
  <c r="M209" i="17"/>
  <c r="L209" i="17"/>
  <c r="K209" i="17"/>
  <c r="J209" i="17"/>
  <c r="I209" i="17"/>
  <c r="H209" i="17"/>
  <c r="G209" i="17"/>
  <c r="F209" i="17"/>
  <c r="E209" i="17"/>
  <c r="D209" i="17"/>
  <c r="C209" i="17"/>
  <c r="B209" i="17"/>
  <c r="N208" i="17"/>
  <c r="M208" i="17"/>
  <c r="L208" i="17"/>
  <c r="K208" i="17"/>
  <c r="J208" i="17"/>
  <c r="I208" i="17"/>
  <c r="H208" i="17"/>
  <c r="G208" i="17"/>
  <c r="F208" i="17"/>
  <c r="E208" i="17"/>
  <c r="D208" i="17"/>
  <c r="C208" i="17"/>
  <c r="B208" i="17"/>
  <c r="N206" i="17"/>
  <c r="M206" i="17"/>
  <c r="L206" i="17"/>
  <c r="K206" i="17"/>
  <c r="J206" i="17"/>
  <c r="I206" i="17"/>
  <c r="H206" i="17"/>
  <c r="G206" i="17"/>
  <c r="F206" i="17"/>
  <c r="E206" i="17"/>
  <c r="D206" i="17"/>
  <c r="C206" i="17"/>
  <c r="B206" i="17"/>
  <c r="N205" i="17"/>
  <c r="M205" i="17"/>
  <c r="L205" i="17"/>
  <c r="K205" i="17"/>
  <c r="J205" i="17"/>
  <c r="I205" i="17"/>
  <c r="H205" i="17"/>
  <c r="G205" i="17"/>
  <c r="F205" i="17"/>
  <c r="E205" i="17"/>
  <c r="D205" i="17"/>
  <c r="C205" i="17"/>
  <c r="B205" i="17"/>
  <c r="N204" i="17"/>
  <c r="M204" i="17"/>
  <c r="L204" i="17"/>
  <c r="K204" i="17"/>
  <c r="J204" i="17"/>
  <c r="I204" i="17"/>
  <c r="H204" i="17"/>
  <c r="G204" i="17"/>
  <c r="F204" i="17"/>
  <c r="E204" i="17"/>
  <c r="D204" i="17"/>
  <c r="C204" i="17"/>
  <c r="B204" i="17"/>
  <c r="N203" i="17"/>
  <c r="M203" i="17"/>
  <c r="L203" i="17"/>
  <c r="K203" i="17"/>
  <c r="J203" i="17"/>
  <c r="I203" i="17"/>
  <c r="H203" i="17"/>
  <c r="G203" i="17"/>
  <c r="F203" i="17"/>
  <c r="E203" i="17"/>
  <c r="D203" i="17"/>
  <c r="C203" i="17"/>
  <c r="B203" i="17"/>
  <c r="N201" i="17"/>
  <c r="M201" i="17"/>
  <c r="L201" i="17"/>
  <c r="K201" i="17"/>
  <c r="J201" i="17"/>
  <c r="I201" i="17"/>
  <c r="H201" i="17"/>
  <c r="G201" i="17"/>
  <c r="F201" i="17"/>
  <c r="E201" i="17"/>
  <c r="D201" i="17"/>
  <c r="C201" i="17"/>
  <c r="B201" i="17"/>
  <c r="N200" i="17"/>
  <c r="M200" i="17"/>
  <c r="L200" i="17"/>
  <c r="K200" i="17"/>
  <c r="J200" i="17"/>
  <c r="I200" i="17"/>
  <c r="H200" i="17"/>
  <c r="G200" i="17"/>
  <c r="F200" i="17"/>
  <c r="E200" i="17"/>
  <c r="D200" i="17"/>
  <c r="C200" i="17"/>
  <c r="B200" i="17"/>
  <c r="N199" i="17"/>
  <c r="M199" i="17"/>
  <c r="L199" i="17"/>
  <c r="K199" i="17"/>
  <c r="J199" i="17"/>
  <c r="I199" i="17"/>
  <c r="H199" i="17"/>
  <c r="G199" i="17"/>
  <c r="F199" i="17"/>
  <c r="E199" i="17"/>
  <c r="D199" i="17"/>
  <c r="C199" i="17"/>
  <c r="B199" i="17"/>
  <c r="N198" i="17"/>
  <c r="M198" i="17"/>
  <c r="L198" i="17"/>
  <c r="K198" i="17"/>
  <c r="J198" i="17"/>
  <c r="I198" i="17"/>
  <c r="H198" i="17"/>
  <c r="G198" i="17"/>
  <c r="F198" i="17"/>
  <c r="E198" i="17"/>
  <c r="D198" i="17"/>
  <c r="C198" i="17"/>
  <c r="B198" i="17"/>
  <c r="N196" i="17"/>
  <c r="M196" i="17"/>
  <c r="L196" i="17"/>
  <c r="K196" i="17"/>
  <c r="J196" i="17"/>
  <c r="E196" i="17"/>
  <c r="D196" i="17"/>
  <c r="C196" i="17"/>
  <c r="B196" i="17"/>
  <c r="N185" i="17"/>
  <c r="M185" i="17"/>
  <c r="L185" i="17"/>
  <c r="K185" i="17"/>
  <c r="J185" i="17"/>
  <c r="I185" i="17"/>
  <c r="H185" i="17"/>
  <c r="G185" i="17"/>
  <c r="F185" i="17"/>
  <c r="E185" i="17"/>
  <c r="D185" i="17"/>
  <c r="C185" i="17"/>
  <c r="B185" i="17"/>
  <c r="N184" i="17"/>
  <c r="M184" i="17"/>
  <c r="L184" i="17"/>
  <c r="K184" i="17"/>
  <c r="J184" i="17"/>
  <c r="I184" i="17"/>
  <c r="H184" i="17"/>
  <c r="G184" i="17"/>
  <c r="F184" i="17"/>
  <c r="E184" i="17"/>
  <c r="D184" i="17"/>
  <c r="C184" i="17"/>
  <c r="B184" i="17"/>
  <c r="N183" i="17"/>
  <c r="M183" i="17"/>
  <c r="L183" i="17"/>
  <c r="K183" i="17"/>
  <c r="J183" i="17"/>
  <c r="I183" i="17"/>
  <c r="H183" i="17"/>
  <c r="G183" i="17"/>
  <c r="F183" i="17"/>
  <c r="E183" i="17"/>
  <c r="D183" i="17"/>
  <c r="C183" i="17"/>
  <c r="B183" i="17"/>
  <c r="N182" i="17"/>
  <c r="M182" i="17"/>
  <c r="L182" i="17"/>
  <c r="K182" i="17"/>
  <c r="J182" i="17"/>
  <c r="I182" i="17"/>
  <c r="H182" i="17"/>
  <c r="G182" i="17"/>
  <c r="F182" i="17"/>
  <c r="E182" i="17"/>
  <c r="D182" i="17"/>
  <c r="C182" i="17"/>
  <c r="B182" i="17"/>
  <c r="N180" i="17"/>
  <c r="M180" i="17"/>
  <c r="L180" i="17"/>
  <c r="K180" i="17"/>
  <c r="J180" i="17"/>
  <c r="I180" i="17"/>
  <c r="H180" i="17"/>
  <c r="G180" i="17"/>
  <c r="F180" i="17"/>
  <c r="E180" i="17"/>
  <c r="D180" i="17"/>
  <c r="C180" i="17"/>
  <c r="B180" i="17"/>
  <c r="N179" i="17"/>
  <c r="M179" i="17"/>
  <c r="L179" i="17"/>
  <c r="K179" i="17"/>
  <c r="J179" i="17"/>
  <c r="I179" i="17"/>
  <c r="H179" i="17"/>
  <c r="G179" i="17"/>
  <c r="F179" i="17"/>
  <c r="E179" i="17"/>
  <c r="D179" i="17"/>
  <c r="C179" i="17"/>
  <c r="B179" i="17"/>
  <c r="N178" i="17"/>
  <c r="M178" i="17"/>
  <c r="L178" i="17"/>
  <c r="K178" i="17"/>
  <c r="J178" i="17"/>
  <c r="I178" i="17"/>
  <c r="H178" i="17"/>
  <c r="G178" i="17"/>
  <c r="F178" i="17"/>
  <c r="E178" i="17"/>
  <c r="D178" i="17"/>
  <c r="C178" i="17"/>
  <c r="B178" i="17"/>
  <c r="N177" i="17"/>
  <c r="M177" i="17"/>
  <c r="L177" i="17"/>
  <c r="K177" i="17"/>
  <c r="J177" i="17"/>
  <c r="I177" i="17"/>
  <c r="H177" i="17"/>
  <c r="G177" i="17"/>
  <c r="F177" i="17"/>
  <c r="E177" i="17"/>
  <c r="D177" i="17"/>
  <c r="C177" i="17"/>
  <c r="B177" i="17"/>
  <c r="N175" i="17"/>
  <c r="M175" i="17"/>
  <c r="L175" i="17"/>
  <c r="K175" i="17"/>
  <c r="J175" i="17"/>
  <c r="I175" i="17"/>
  <c r="H175" i="17"/>
  <c r="G175" i="17"/>
  <c r="F175" i="17"/>
  <c r="E175" i="17"/>
  <c r="D175" i="17"/>
  <c r="C175" i="17"/>
  <c r="B175" i="17"/>
  <c r="N174" i="17"/>
  <c r="M174" i="17"/>
  <c r="L174" i="17"/>
  <c r="K174" i="17"/>
  <c r="J174" i="17"/>
  <c r="I174" i="17"/>
  <c r="H174" i="17"/>
  <c r="G174" i="17"/>
  <c r="F174" i="17"/>
  <c r="E174" i="17"/>
  <c r="D174" i="17"/>
  <c r="C174" i="17"/>
  <c r="B174" i="17"/>
  <c r="N173" i="17"/>
  <c r="M173" i="17"/>
  <c r="L173" i="17"/>
  <c r="K173" i="17"/>
  <c r="J173" i="17"/>
  <c r="I173" i="17"/>
  <c r="H173" i="17"/>
  <c r="G173" i="17"/>
  <c r="F173" i="17"/>
  <c r="E173" i="17"/>
  <c r="D173" i="17"/>
  <c r="C173" i="17"/>
  <c r="B173" i="17"/>
  <c r="N172" i="17"/>
  <c r="M172" i="17"/>
  <c r="L172" i="17"/>
  <c r="K172" i="17"/>
  <c r="J172" i="17"/>
  <c r="I172" i="17"/>
  <c r="H172" i="17"/>
  <c r="G172" i="17"/>
  <c r="F172" i="17"/>
  <c r="E172" i="17"/>
  <c r="D172" i="17"/>
  <c r="C172" i="17"/>
  <c r="B172" i="17"/>
  <c r="N170" i="17"/>
  <c r="M170" i="17"/>
  <c r="L170" i="17"/>
  <c r="K170" i="17"/>
  <c r="J170" i="17"/>
  <c r="I170" i="17"/>
  <c r="H170" i="17"/>
  <c r="G170" i="17"/>
  <c r="F170" i="17"/>
  <c r="E170" i="17"/>
  <c r="D170" i="17"/>
  <c r="C170" i="17"/>
  <c r="B170" i="17"/>
  <c r="N169" i="17"/>
  <c r="M169" i="17"/>
  <c r="L169" i="17"/>
  <c r="K169" i="17"/>
  <c r="J169" i="17"/>
  <c r="I169" i="17"/>
  <c r="H169" i="17"/>
  <c r="G169" i="17"/>
  <c r="F169" i="17"/>
  <c r="E169" i="17"/>
  <c r="D169" i="17"/>
  <c r="C169" i="17"/>
  <c r="B169" i="17"/>
  <c r="N168" i="17"/>
  <c r="M168" i="17"/>
  <c r="L168" i="17"/>
  <c r="K168" i="17"/>
  <c r="J168" i="17"/>
  <c r="I168" i="17"/>
  <c r="H168" i="17"/>
  <c r="G168" i="17"/>
  <c r="F168" i="17"/>
  <c r="E168" i="17"/>
  <c r="D168" i="17"/>
  <c r="C168" i="17"/>
  <c r="B168" i="17"/>
  <c r="N167" i="17"/>
  <c r="M167" i="17"/>
  <c r="L167" i="17"/>
  <c r="K167" i="17"/>
  <c r="J167" i="17"/>
  <c r="I167" i="17"/>
  <c r="H167" i="17"/>
  <c r="G167" i="17"/>
  <c r="F167" i="17"/>
  <c r="E167" i="17"/>
  <c r="D167" i="17"/>
  <c r="C167" i="17"/>
  <c r="B167" i="17"/>
  <c r="N165" i="17"/>
  <c r="M165" i="17"/>
  <c r="L165" i="17"/>
  <c r="K165" i="17"/>
  <c r="J165" i="17"/>
  <c r="E165" i="17"/>
  <c r="D165" i="17"/>
  <c r="C165" i="17"/>
  <c r="B165" i="17"/>
  <c r="N154" i="17"/>
  <c r="M154" i="17"/>
  <c r="L154" i="17"/>
  <c r="K154" i="17"/>
  <c r="J154" i="17"/>
  <c r="I154" i="17"/>
  <c r="H154" i="17"/>
  <c r="G154" i="17"/>
  <c r="F154" i="17"/>
  <c r="E154" i="17"/>
  <c r="D154" i="17"/>
  <c r="C154" i="17"/>
  <c r="B154" i="17"/>
  <c r="N153" i="17"/>
  <c r="M153" i="17"/>
  <c r="L153" i="17"/>
  <c r="K153" i="17"/>
  <c r="J153" i="17"/>
  <c r="I153" i="17"/>
  <c r="H153" i="17"/>
  <c r="G153" i="17"/>
  <c r="F153" i="17"/>
  <c r="E153" i="17"/>
  <c r="D153" i="17"/>
  <c r="C153" i="17"/>
  <c r="B153" i="17"/>
  <c r="N152" i="17"/>
  <c r="M152" i="17"/>
  <c r="L152" i="17"/>
  <c r="K152" i="17"/>
  <c r="J152" i="17"/>
  <c r="I152" i="17"/>
  <c r="H152" i="17"/>
  <c r="G152" i="17"/>
  <c r="F152" i="17"/>
  <c r="E152" i="17"/>
  <c r="D152" i="17"/>
  <c r="C152" i="17"/>
  <c r="B152" i="17"/>
  <c r="N151" i="17"/>
  <c r="M151" i="17"/>
  <c r="L151" i="17"/>
  <c r="K151" i="17"/>
  <c r="J151" i="17"/>
  <c r="I151" i="17"/>
  <c r="H151" i="17"/>
  <c r="G151" i="17"/>
  <c r="F151" i="17"/>
  <c r="E151" i="17"/>
  <c r="D151" i="17"/>
  <c r="C151" i="17"/>
  <c r="B151" i="17"/>
  <c r="N149" i="17"/>
  <c r="M149" i="17"/>
  <c r="L149" i="17"/>
  <c r="K149" i="17"/>
  <c r="J149" i="17"/>
  <c r="I149" i="17"/>
  <c r="H149" i="17"/>
  <c r="G149" i="17"/>
  <c r="F149" i="17"/>
  <c r="E149" i="17"/>
  <c r="D149" i="17"/>
  <c r="C149" i="17"/>
  <c r="B149" i="17"/>
  <c r="N148" i="17"/>
  <c r="M148" i="17"/>
  <c r="L148" i="17"/>
  <c r="K148" i="17"/>
  <c r="J148" i="17"/>
  <c r="I148" i="17"/>
  <c r="H148" i="17"/>
  <c r="G148" i="17"/>
  <c r="F148" i="17"/>
  <c r="E148" i="17"/>
  <c r="D148" i="17"/>
  <c r="C148" i="17"/>
  <c r="B148" i="17"/>
  <c r="N147" i="17"/>
  <c r="M147" i="17"/>
  <c r="L147" i="17"/>
  <c r="K147" i="17"/>
  <c r="J147" i="17"/>
  <c r="I147" i="17"/>
  <c r="H147" i="17"/>
  <c r="G147" i="17"/>
  <c r="F147" i="17"/>
  <c r="E147" i="17"/>
  <c r="D147" i="17"/>
  <c r="C147" i="17"/>
  <c r="B147" i="17"/>
  <c r="N146" i="17"/>
  <c r="M146" i="17"/>
  <c r="L146" i="17"/>
  <c r="K146" i="17"/>
  <c r="J146" i="17"/>
  <c r="I146" i="17"/>
  <c r="H146" i="17"/>
  <c r="G146" i="17"/>
  <c r="F146" i="17"/>
  <c r="E146" i="17"/>
  <c r="D146" i="17"/>
  <c r="C146" i="17"/>
  <c r="B146" i="17"/>
  <c r="N144" i="17"/>
  <c r="M144" i="17"/>
  <c r="L144" i="17"/>
  <c r="K144" i="17"/>
  <c r="J144" i="17"/>
  <c r="I144" i="17"/>
  <c r="H144" i="17"/>
  <c r="G144" i="17"/>
  <c r="F144" i="17"/>
  <c r="E144" i="17"/>
  <c r="D144" i="17"/>
  <c r="C144" i="17"/>
  <c r="B144" i="17"/>
  <c r="N143" i="17"/>
  <c r="M143" i="17"/>
  <c r="L143" i="17"/>
  <c r="K143" i="17"/>
  <c r="J143" i="17"/>
  <c r="I143" i="17"/>
  <c r="H143" i="17"/>
  <c r="G143" i="17"/>
  <c r="F143" i="17"/>
  <c r="E143" i="17"/>
  <c r="D143" i="17"/>
  <c r="C143" i="17"/>
  <c r="B143" i="17"/>
  <c r="N142" i="17"/>
  <c r="M142" i="17"/>
  <c r="L142" i="17"/>
  <c r="K142" i="17"/>
  <c r="J142" i="17"/>
  <c r="I142" i="17"/>
  <c r="H142" i="17"/>
  <c r="G142" i="17"/>
  <c r="F142" i="17"/>
  <c r="E142" i="17"/>
  <c r="D142" i="17"/>
  <c r="C142" i="17"/>
  <c r="B142" i="17"/>
  <c r="N141" i="17"/>
  <c r="M141" i="17"/>
  <c r="L141" i="17"/>
  <c r="K141" i="17"/>
  <c r="J141" i="17"/>
  <c r="I141" i="17"/>
  <c r="H141" i="17"/>
  <c r="G141" i="17"/>
  <c r="F141" i="17"/>
  <c r="E141" i="17"/>
  <c r="D141" i="17"/>
  <c r="C141" i="17"/>
  <c r="B141" i="17"/>
  <c r="N139" i="17"/>
  <c r="M139" i="17"/>
  <c r="L139" i="17"/>
  <c r="K139" i="17"/>
  <c r="J139" i="17"/>
  <c r="I139" i="17"/>
  <c r="H139" i="17"/>
  <c r="G139" i="17"/>
  <c r="F139" i="17"/>
  <c r="E139" i="17"/>
  <c r="D139" i="17"/>
  <c r="C139" i="17"/>
  <c r="B139" i="17"/>
  <c r="N138" i="17"/>
  <c r="M138" i="17"/>
  <c r="L138" i="17"/>
  <c r="K138" i="17"/>
  <c r="J138" i="17"/>
  <c r="I138" i="17"/>
  <c r="H138" i="17"/>
  <c r="G138" i="17"/>
  <c r="F138" i="17"/>
  <c r="E138" i="17"/>
  <c r="D138" i="17"/>
  <c r="C138" i="17"/>
  <c r="B138" i="17"/>
  <c r="N137" i="17"/>
  <c r="M137" i="17"/>
  <c r="L137" i="17"/>
  <c r="K137" i="17"/>
  <c r="J137" i="17"/>
  <c r="I137" i="17"/>
  <c r="H137" i="17"/>
  <c r="G137" i="17"/>
  <c r="F137" i="17"/>
  <c r="E137" i="17"/>
  <c r="D137" i="17"/>
  <c r="C137" i="17"/>
  <c r="B137" i="17"/>
  <c r="N136" i="17"/>
  <c r="M136" i="17"/>
  <c r="L136" i="17"/>
  <c r="K136" i="17"/>
  <c r="J136" i="17"/>
  <c r="I136" i="17"/>
  <c r="H136" i="17"/>
  <c r="G136" i="17"/>
  <c r="F136" i="17"/>
  <c r="E136" i="17"/>
  <c r="D136" i="17"/>
  <c r="C136" i="17"/>
  <c r="B136" i="17"/>
  <c r="N134" i="17"/>
  <c r="M134" i="17"/>
  <c r="L134" i="17"/>
  <c r="K134" i="17"/>
  <c r="J134" i="17"/>
  <c r="E134" i="17"/>
  <c r="D134" i="17"/>
  <c r="C134" i="17"/>
  <c r="B134" i="17"/>
  <c r="N123" i="17"/>
  <c r="M123" i="17"/>
  <c r="L123" i="17"/>
  <c r="K123" i="17"/>
  <c r="J123" i="17"/>
  <c r="I123" i="17"/>
  <c r="H123" i="17"/>
  <c r="G123" i="17"/>
  <c r="F123" i="17"/>
  <c r="E123" i="17"/>
  <c r="D123" i="17"/>
  <c r="C123" i="17"/>
  <c r="B123" i="17"/>
  <c r="N122" i="17"/>
  <c r="M122" i="17"/>
  <c r="L122" i="17"/>
  <c r="K122" i="17"/>
  <c r="J122" i="17"/>
  <c r="I122" i="17"/>
  <c r="H122" i="17"/>
  <c r="G122" i="17"/>
  <c r="F122" i="17"/>
  <c r="E122" i="17"/>
  <c r="D122" i="17"/>
  <c r="C122" i="17"/>
  <c r="B122" i="17"/>
  <c r="N121" i="17"/>
  <c r="M121" i="17"/>
  <c r="L121" i="17"/>
  <c r="K121" i="17"/>
  <c r="J121" i="17"/>
  <c r="I121" i="17"/>
  <c r="H121" i="17"/>
  <c r="G121" i="17"/>
  <c r="F121" i="17"/>
  <c r="E121" i="17"/>
  <c r="D121" i="17"/>
  <c r="C121" i="17"/>
  <c r="B121" i="17"/>
  <c r="N120" i="17"/>
  <c r="M120" i="17"/>
  <c r="L120" i="17"/>
  <c r="K120" i="17"/>
  <c r="J120" i="17"/>
  <c r="I120" i="17"/>
  <c r="H120" i="17"/>
  <c r="G120" i="17"/>
  <c r="F120" i="17"/>
  <c r="E120" i="17"/>
  <c r="D120" i="17"/>
  <c r="C120" i="17"/>
  <c r="B120" i="17"/>
  <c r="N118" i="17"/>
  <c r="M118" i="17"/>
  <c r="L118" i="17"/>
  <c r="K118" i="17"/>
  <c r="J118" i="17"/>
  <c r="I118" i="17"/>
  <c r="H118" i="17"/>
  <c r="G118" i="17"/>
  <c r="F118" i="17"/>
  <c r="E118" i="17"/>
  <c r="D118" i="17"/>
  <c r="C118" i="17"/>
  <c r="B118" i="17"/>
  <c r="N117" i="17"/>
  <c r="M117" i="17"/>
  <c r="L117" i="17"/>
  <c r="K117" i="17"/>
  <c r="J117" i="17"/>
  <c r="I117" i="17"/>
  <c r="H117" i="17"/>
  <c r="G117" i="17"/>
  <c r="F117" i="17"/>
  <c r="E117" i="17"/>
  <c r="D117" i="17"/>
  <c r="C117" i="17"/>
  <c r="B117" i="17"/>
  <c r="N116" i="17"/>
  <c r="M116" i="17"/>
  <c r="L116" i="17"/>
  <c r="K116" i="17"/>
  <c r="J116" i="17"/>
  <c r="I116" i="17"/>
  <c r="H116" i="17"/>
  <c r="G116" i="17"/>
  <c r="F116" i="17"/>
  <c r="E116" i="17"/>
  <c r="D116" i="17"/>
  <c r="C116" i="17"/>
  <c r="B116" i="17"/>
  <c r="N115" i="17"/>
  <c r="M115" i="17"/>
  <c r="L115" i="17"/>
  <c r="K115" i="17"/>
  <c r="J115" i="17"/>
  <c r="I115" i="17"/>
  <c r="H115" i="17"/>
  <c r="G115" i="17"/>
  <c r="F115" i="17"/>
  <c r="E115" i="17"/>
  <c r="D115" i="17"/>
  <c r="C115" i="17"/>
  <c r="B115" i="17"/>
  <c r="N113" i="17"/>
  <c r="M113" i="17"/>
  <c r="L113" i="17"/>
  <c r="K113" i="17"/>
  <c r="J113" i="17"/>
  <c r="I113" i="17"/>
  <c r="H113" i="17"/>
  <c r="G113" i="17"/>
  <c r="F113" i="17"/>
  <c r="E113" i="17"/>
  <c r="D113" i="17"/>
  <c r="C113" i="17"/>
  <c r="B113" i="17"/>
  <c r="N112" i="17"/>
  <c r="M112" i="17"/>
  <c r="L112" i="17"/>
  <c r="K112" i="17"/>
  <c r="J112" i="17"/>
  <c r="I112" i="17"/>
  <c r="H112" i="17"/>
  <c r="G112" i="17"/>
  <c r="F112" i="17"/>
  <c r="E112" i="17"/>
  <c r="D112" i="17"/>
  <c r="C112" i="17"/>
  <c r="B112" i="17"/>
  <c r="N111" i="17"/>
  <c r="M111" i="17"/>
  <c r="L111" i="17"/>
  <c r="K111" i="17"/>
  <c r="J111" i="17"/>
  <c r="I111" i="17"/>
  <c r="H111" i="17"/>
  <c r="G111" i="17"/>
  <c r="F111" i="17"/>
  <c r="E111" i="17"/>
  <c r="D111" i="17"/>
  <c r="C111" i="17"/>
  <c r="B111" i="17"/>
  <c r="N110" i="17"/>
  <c r="M110" i="17"/>
  <c r="L110" i="17"/>
  <c r="K110" i="17"/>
  <c r="J110" i="17"/>
  <c r="I110" i="17"/>
  <c r="H110" i="17"/>
  <c r="G110" i="17"/>
  <c r="F110" i="17"/>
  <c r="E110" i="17"/>
  <c r="D110" i="17"/>
  <c r="C110" i="17"/>
  <c r="B110" i="17"/>
  <c r="N108" i="17"/>
  <c r="M108" i="17"/>
  <c r="L108" i="17"/>
  <c r="K108" i="17"/>
  <c r="J108" i="17"/>
  <c r="I108" i="17"/>
  <c r="H108" i="17"/>
  <c r="G108" i="17"/>
  <c r="F108" i="17"/>
  <c r="E108" i="17"/>
  <c r="D108" i="17"/>
  <c r="C108" i="17"/>
  <c r="B108" i="17"/>
  <c r="N107" i="17"/>
  <c r="M107" i="17"/>
  <c r="L107" i="17"/>
  <c r="K107" i="17"/>
  <c r="J107" i="17"/>
  <c r="I107" i="17"/>
  <c r="H107" i="17"/>
  <c r="G107" i="17"/>
  <c r="F107" i="17"/>
  <c r="E107" i="17"/>
  <c r="D107" i="17"/>
  <c r="C107" i="17"/>
  <c r="B107" i="17"/>
  <c r="N106" i="17"/>
  <c r="M106" i="17"/>
  <c r="L106" i="17"/>
  <c r="K106" i="17"/>
  <c r="J106" i="17"/>
  <c r="I106" i="17"/>
  <c r="H106" i="17"/>
  <c r="G106" i="17"/>
  <c r="F106" i="17"/>
  <c r="E106" i="17"/>
  <c r="D106" i="17"/>
  <c r="C106" i="17"/>
  <c r="B106" i="17"/>
  <c r="N105" i="17"/>
  <c r="M105" i="17"/>
  <c r="L105" i="17"/>
  <c r="K105" i="17"/>
  <c r="J105" i="17"/>
  <c r="I105" i="17"/>
  <c r="H105" i="17"/>
  <c r="G105" i="17"/>
  <c r="F105" i="17"/>
  <c r="E105" i="17"/>
  <c r="D105" i="17"/>
  <c r="C105" i="17"/>
  <c r="B105" i="17"/>
  <c r="N103" i="17"/>
  <c r="M103" i="17"/>
  <c r="L103" i="17"/>
  <c r="K103" i="17"/>
  <c r="J103" i="17"/>
  <c r="E103" i="17"/>
  <c r="D103" i="17"/>
  <c r="C103" i="17"/>
  <c r="B103" i="17"/>
  <c r="N92" i="17"/>
  <c r="M92" i="17"/>
  <c r="L92" i="17"/>
  <c r="K92" i="17"/>
  <c r="J92" i="17"/>
  <c r="I92" i="17"/>
  <c r="H92" i="17"/>
  <c r="G92" i="17"/>
  <c r="F92" i="17"/>
  <c r="E92" i="17"/>
  <c r="D92" i="17"/>
  <c r="C92" i="17"/>
  <c r="B92" i="17"/>
  <c r="N91" i="17"/>
  <c r="M91" i="17"/>
  <c r="L91" i="17"/>
  <c r="K91" i="17"/>
  <c r="J91" i="17"/>
  <c r="I91" i="17"/>
  <c r="H91" i="17"/>
  <c r="G91" i="17"/>
  <c r="F91" i="17"/>
  <c r="E91" i="17"/>
  <c r="D91" i="17"/>
  <c r="C91" i="17"/>
  <c r="B91" i="17"/>
  <c r="N90" i="17"/>
  <c r="M90" i="17"/>
  <c r="L90" i="17"/>
  <c r="K90" i="17"/>
  <c r="J90" i="17"/>
  <c r="I90" i="17"/>
  <c r="H90" i="17"/>
  <c r="G90" i="17"/>
  <c r="F90" i="17"/>
  <c r="E90" i="17"/>
  <c r="D90" i="17"/>
  <c r="C90" i="17"/>
  <c r="B90" i="17"/>
  <c r="N89" i="17"/>
  <c r="M89" i="17"/>
  <c r="L89" i="17"/>
  <c r="K89" i="17"/>
  <c r="J89" i="17"/>
  <c r="I89" i="17"/>
  <c r="H89" i="17"/>
  <c r="G89" i="17"/>
  <c r="F89" i="17"/>
  <c r="E89" i="17"/>
  <c r="D89" i="17"/>
  <c r="C89" i="17"/>
  <c r="B89" i="17"/>
  <c r="N87" i="17"/>
  <c r="M87" i="17"/>
  <c r="L87" i="17"/>
  <c r="K87" i="17"/>
  <c r="J87" i="17"/>
  <c r="I87" i="17"/>
  <c r="H87" i="17"/>
  <c r="G87" i="17"/>
  <c r="F87" i="17"/>
  <c r="E87" i="17"/>
  <c r="D87" i="17"/>
  <c r="C87" i="17"/>
  <c r="B87" i="17"/>
  <c r="N86" i="17"/>
  <c r="M86" i="17"/>
  <c r="L86" i="17"/>
  <c r="K86" i="17"/>
  <c r="J86" i="17"/>
  <c r="I86" i="17"/>
  <c r="H86" i="17"/>
  <c r="G86" i="17"/>
  <c r="F86" i="17"/>
  <c r="E86" i="17"/>
  <c r="D86" i="17"/>
  <c r="C86" i="17"/>
  <c r="B86" i="17"/>
  <c r="N85" i="17"/>
  <c r="M85" i="17"/>
  <c r="L85" i="17"/>
  <c r="K85" i="17"/>
  <c r="J85" i="17"/>
  <c r="I85" i="17"/>
  <c r="H85" i="17"/>
  <c r="G85" i="17"/>
  <c r="F85" i="17"/>
  <c r="E85" i="17"/>
  <c r="D85" i="17"/>
  <c r="C85" i="17"/>
  <c r="B85" i="17"/>
  <c r="N84" i="17"/>
  <c r="M84" i="17"/>
  <c r="L84" i="17"/>
  <c r="K84" i="17"/>
  <c r="J84" i="17"/>
  <c r="I84" i="17"/>
  <c r="H84" i="17"/>
  <c r="G84" i="17"/>
  <c r="F84" i="17"/>
  <c r="E84" i="17"/>
  <c r="D84" i="17"/>
  <c r="C84" i="17"/>
  <c r="B84" i="17"/>
  <c r="N82" i="17"/>
  <c r="M82" i="17"/>
  <c r="L82" i="17"/>
  <c r="K82" i="17"/>
  <c r="J82" i="17"/>
  <c r="I82" i="17"/>
  <c r="H82" i="17"/>
  <c r="G82" i="17"/>
  <c r="F82" i="17"/>
  <c r="E82" i="17"/>
  <c r="D82" i="17"/>
  <c r="C82" i="17"/>
  <c r="B82" i="17"/>
  <c r="N81" i="17"/>
  <c r="M81" i="17"/>
  <c r="L81" i="17"/>
  <c r="K81" i="17"/>
  <c r="J81" i="17"/>
  <c r="I81" i="17"/>
  <c r="H81" i="17"/>
  <c r="G81" i="17"/>
  <c r="F81" i="17"/>
  <c r="E81" i="17"/>
  <c r="D81" i="17"/>
  <c r="C81" i="17"/>
  <c r="B81" i="17"/>
  <c r="N80" i="17"/>
  <c r="M80" i="17"/>
  <c r="L80" i="17"/>
  <c r="K80" i="17"/>
  <c r="J80" i="17"/>
  <c r="I80" i="17"/>
  <c r="H80" i="17"/>
  <c r="G80" i="17"/>
  <c r="F80" i="17"/>
  <c r="E80" i="17"/>
  <c r="D80" i="17"/>
  <c r="C80" i="17"/>
  <c r="B80" i="17"/>
  <c r="N79" i="17"/>
  <c r="M79" i="17"/>
  <c r="L79" i="17"/>
  <c r="K79" i="17"/>
  <c r="J79" i="17"/>
  <c r="I79" i="17"/>
  <c r="H79" i="17"/>
  <c r="G79" i="17"/>
  <c r="F79" i="17"/>
  <c r="E79" i="17"/>
  <c r="D79" i="17"/>
  <c r="C79" i="17"/>
  <c r="B79" i="17"/>
  <c r="N77" i="17"/>
  <c r="M77" i="17"/>
  <c r="L77" i="17"/>
  <c r="K77" i="17"/>
  <c r="J77" i="17"/>
  <c r="I77" i="17"/>
  <c r="H77" i="17"/>
  <c r="G77" i="17"/>
  <c r="F77" i="17"/>
  <c r="E77" i="17"/>
  <c r="D77" i="17"/>
  <c r="C77" i="17"/>
  <c r="B77" i="17"/>
  <c r="N76" i="17"/>
  <c r="M76" i="17"/>
  <c r="L76" i="17"/>
  <c r="K76" i="17"/>
  <c r="J76" i="17"/>
  <c r="I76" i="17"/>
  <c r="H76" i="17"/>
  <c r="G76" i="17"/>
  <c r="F76" i="17"/>
  <c r="E76" i="17"/>
  <c r="D76" i="17"/>
  <c r="C76" i="17"/>
  <c r="B76" i="17"/>
  <c r="N75" i="17"/>
  <c r="M75" i="17"/>
  <c r="L75" i="17"/>
  <c r="K75" i="17"/>
  <c r="J75" i="17"/>
  <c r="I75" i="17"/>
  <c r="H75" i="17"/>
  <c r="G75" i="17"/>
  <c r="F75" i="17"/>
  <c r="E75" i="17"/>
  <c r="D75" i="17"/>
  <c r="C75" i="17"/>
  <c r="B75" i="17"/>
  <c r="N74" i="17"/>
  <c r="M74" i="17"/>
  <c r="L74" i="17"/>
  <c r="K74" i="17"/>
  <c r="J74" i="17"/>
  <c r="I74" i="17"/>
  <c r="H74" i="17"/>
  <c r="G74" i="17"/>
  <c r="F74" i="17"/>
  <c r="E74" i="17"/>
  <c r="D74" i="17"/>
  <c r="C74" i="17"/>
  <c r="B74" i="17"/>
  <c r="N72" i="17"/>
  <c r="M72" i="17"/>
  <c r="L72" i="17"/>
  <c r="K72" i="17"/>
  <c r="J72" i="17"/>
  <c r="E72" i="17"/>
  <c r="D72" i="17"/>
  <c r="C72" i="17"/>
  <c r="B72" i="17"/>
  <c r="N60" i="17"/>
  <c r="M60" i="17"/>
  <c r="L60" i="17"/>
  <c r="K60" i="17"/>
  <c r="J60" i="17"/>
  <c r="I60" i="17"/>
  <c r="H60" i="17"/>
  <c r="G60" i="17"/>
  <c r="F60" i="17"/>
  <c r="E60" i="17"/>
  <c r="D60" i="17"/>
  <c r="C60" i="17"/>
  <c r="B60" i="17"/>
  <c r="N59" i="17"/>
  <c r="M59" i="17"/>
  <c r="L59" i="17"/>
  <c r="K59" i="17"/>
  <c r="J59" i="17"/>
  <c r="I59" i="17"/>
  <c r="H59" i="17"/>
  <c r="G59" i="17"/>
  <c r="F59" i="17"/>
  <c r="E59" i="17"/>
  <c r="D59" i="17"/>
  <c r="C59" i="17"/>
  <c r="B59" i="17"/>
  <c r="N58" i="17"/>
  <c r="M58" i="17"/>
  <c r="L58" i="17"/>
  <c r="K58" i="17"/>
  <c r="J58" i="17"/>
  <c r="I58" i="17"/>
  <c r="H58" i="17"/>
  <c r="G58" i="17"/>
  <c r="F58" i="17"/>
  <c r="E58" i="17"/>
  <c r="D58" i="17"/>
  <c r="C58" i="17"/>
  <c r="B58" i="17"/>
  <c r="N57" i="17"/>
  <c r="M57" i="17"/>
  <c r="L57" i="17"/>
  <c r="K57" i="17"/>
  <c r="J57" i="17"/>
  <c r="I57" i="17"/>
  <c r="H57" i="17"/>
  <c r="G57" i="17"/>
  <c r="F57" i="17"/>
  <c r="E57" i="17"/>
  <c r="D57" i="17"/>
  <c r="C57" i="17"/>
  <c r="B57" i="17"/>
  <c r="N55" i="17"/>
  <c r="M55" i="17"/>
  <c r="L55" i="17"/>
  <c r="K55" i="17"/>
  <c r="J55" i="17"/>
  <c r="I55" i="17"/>
  <c r="H55" i="17"/>
  <c r="G55" i="17"/>
  <c r="F55" i="17"/>
  <c r="E55" i="17"/>
  <c r="D55" i="17"/>
  <c r="C55" i="17"/>
  <c r="B55" i="17"/>
  <c r="N54" i="17"/>
  <c r="M54" i="17"/>
  <c r="L54" i="17"/>
  <c r="K54" i="17"/>
  <c r="J54" i="17"/>
  <c r="I54" i="17"/>
  <c r="H54" i="17"/>
  <c r="G54" i="17"/>
  <c r="F54" i="17"/>
  <c r="E54" i="17"/>
  <c r="D54" i="17"/>
  <c r="C54" i="17"/>
  <c r="B54" i="17"/>
  <c r="N53" i="17"/>
  <c r="M53" i="17"/>
  <c r="L53" i="17"/>
  <c r="K53" i="17"/>
  <c r="J53" i="17"/>
  <c r="I53" i="17"/>
  <c r="H53" i="17"/>
  <c r="G53" i="17"/>
  <c r="F53" i="17"/>
  <c r="E53" i="17"/>
  <c r="D53" i="17"/>
  <c r="C53" i="17"/>
  <c r="B53" i="17"/>
  <c r="N52" i="17"/>
  <c r="M52" i="17"/>
  <c r="L52" i="17"/>
  <c r="K52" i="17"/>
  <c r="J52" i="17"/>
  <c r="I52" i="17"/>
  <c r="H52" i="17"/>
  <c r="G52" i="17"/>
  <c r="F52" i="17"/>
  <c r="E52" i="17"/>
  <c r="D52" i="17"/>
  <c r="C52" i="17"/>
  <c r="B52" i="17"/>
  <c r="N50" i="17"/>
  <c r="M50" i="17"/>
  <c r="L50" i="17"/>
  <c r="K50" i="17"/>
  <c r="J50" i="17"/>
  <c r="I50" i="17"/>
  <c r="H50" i="17"/>
  <c r="G50" i="17"/>
  <c r="F50" i="17"/>
  <c r="E50" i="17"/>
  <c r="D50" i="17"/>
  <c r="C50" i="17"/>
  <c r="B50" i="17"/>
  <c r="N49" i="17"/>
  <c r="M49" i="17"/>
  <c r="L49" i="17"/>
  <c r="K49" i="17"/>
  <c r="J49" i="17"/>
  <c r="I49" i="17"/>
  <c r="H49" i="17"/>
  <c r="G49" i="17"/>
  <c r="F49" i="17"/>
  <c r="E49" i="17"/>
  <c r="D49" i="17"/>
  <c r="C49" i="17"/>
  <c r="B49" i="17"/>
  <c r="N48" i="17"/>
  <c r="M48" i="17"/>
  <c r="L48" i="17"/>
  <c r="K48" i="17"/>
  <c r="J48" i="17"/>
  <c r="I48" i="17"/>
  <c r="H48" i="17"/>
  <c r="G48" i="17"/>
  <c r="F48" i="17"/>
  <c r="E48" i="17"/>
  <c r="D48" i="17"/>
  <c r="C48" i="17"/>
  <c r="B48" i="17"/>
  <c r="N47" i="17"/>
  <c r="M47" i="17"/>
  <c r="L47" i="17"/>
  <c r="K47" i="17"/>
  <c r="J47" i="17"/>
  <c r="I47" i="17"/>
  <c r="H47" i="17"/>
  <c r="G47" i="17"/>
  <c r="F47" i="17"/>
  <c r="E47" i="17"/>
  <c r="D47" i="17"/>
  <c r="C47" i="17"/>
  <c r="B47" i="17"/>
  <c r="N45" i="17"/>
  <c r="M45" i="17"/>
  <c r="L45" i="17"/>
  <c r="K45" i="17"/>
  <c r="J45" i="17"/>
  <c r="I45" i="17"/>
  <c r="H45" i="17"/>
  <c r="G45" i="17"/>
  <c r="F45" i="17"/>
  <c r="E45" i="17"/>
  <c r="D45" i="17"/>
  <c r="C45" i="17"/>
  <c r="B45" i="17"/>
  <c r="N44" i="17"/>
  <c r="M44" i="17"/>
  <c r="L44" i="17"/>
  <c r="K44" i="17"/>
  <c r="J44" i="17"/>
  <c r="I44" i="17"/>
  <c r="H44" i="17"/>
  <c r="G44" i="17"/>
  <c r="F44" i="17"/>
  <c r="E44" i="17"/>
  <c r="D44" i="17"/>
  <c r="C44" i="17"/>
  <c r="B44" i="17"/>
  <c r="N43" i="17"/>
  <c r="M43" i="17"/>
  <c r="L43" i="17"/>
  <c r="K43" i="17"/>
  <c r="J43" i="17"/>
  <c r="I43" i="17"/>
  <c r="H43" i="17"/>
  <c r="G43" i="17"/>
  <c r="F43" i="17"/>
  <c r="E43" i="17"/>
  <c r="D43" i="17"/>
  <c r="C43" i="17"/>
  <c r="B43" i="17"/>
  <c r="N42" i="17"/>
  <c r="M42" i="17"/>
  <c r="L42" i="17"/>
  <c r="K42" i="17"/>
  <c r="J42" i="17"/>
  <c r="I42" i="17"/>
  <c r="H42" i="17"/>
  <c r="G42" i="17"/>
  <c r="F42" i="17"/>
  <c r="E42" i="17"/>
  <c r="D42" i="17"/>
  <c r="C42" i="17"/>
  <c r="B42" i="17"/>
  <c r="N29" i="17"/>
  <c r="M29" i="17"/>
  <c r="L29" i="17"/>
  <c r="K29" i="17"/>
  <c r="J29" i="17"/>
  <c r="I29" i="17"/>
  <c r="H29" i="17"/>
  <c r="G29" i="17"/>
  <c r="F29" i="17"/>
  <c r="E29" i="17"/>
  <c r="D29" i="17"/>
  <c r="C29" i="17"/>
  <c r="B29" i="17"/>
  <c r="N28" i="17"/>
  <c r="M28" i="17"/>
  <c r="L28" i="17"/>
  <c r="K28" i="17"/>
  <c r="J28" i="17"/>
  <c r="I28" i="17"/>
  <c r="H28" i="17"/>
  <c r="G28" i="17"/>
  <c r="F28" i="17"/>
  <c r="E28" i="17"/>
  <c r="D28" i="17"/>
  <c r="C28" i="17"/>
  <c r="B28" i="17"/>
  <c r="N27" i="17"/>
  <c r="M27" i="17"/>
  <c r="L27" i="17"/>
  <c r="K27" i="17"/>
  <c r="J27" i="17"/>
  <c r="I27" i="17"/>
  <c r="H27" i="17"/>
  <c r="G27" i="17"/>
  <c r="F27" i="17"/>
  <c r="E27" i="17"/>
  <c r="D27" i="17"/>
  <c r="C27" i="17"/>
  <c r="B27" i="17"/>
  <c r="N26" i="17"/>
  <c r="M26" i="17"/>
  <c r="L26" i="17"/>
  <c r="K26" i="17"/>
  <c r="J26" i="17"/>
  <c r="I26" i="17"/>
  <c r="H26" i="17"/>
  <c r="G26" i="17"/>
  <c r="F26" i="17"/>
  <c r="E26" i="17"/>
  <c r="D26" i="17"/>
  <c r="C26" i="17"/>
  <c r="B26" i="17"/>
  <c r="N24" i="17"/>
  <c r="M24" i="17"/>
  <c r="L24" i="17"/>
  <c r="K24" i="17"/>
  <c r="J24" i="17"/>
  <c r="I24" i="17"/>
  <c r="H24" i="17"/>
  <c r="G24" i="17"/>
  <c r="F24" i="17"/>
  <c r="E24" i="17"/>
  <c r="D24" i="17"/>
  <c r="C24" i="17"/>
  <c r="B24" i="17"/>
  <c r="N23" i="17"/>
  <c r="M23" i="17"/>
  <c r="L23" i="17"/>
  <c r="K23" i="17"/>
  <c r="J23" i="17"/>
  <c r="I23" i="17"/>
  <c r="H23" i="17"/>
  <c r="G23" i="17"/>
  <c r="F23" i="17"/>
  <c r="E23" i="17"/>
  <c r="D23" i="17"/>
  <c r="C23" i="17"/>
  <c r="B23" i="17"/>
  <c r="N22" i="17"/>
  <c r="M22" i="17"/>
  <c r="L22" i="17"/>
  <c r="K22" i="17"/>
  <c r="J22" i="17"/>
  <c r="I22" i="17"/>
  <c r="H22" i="17"/>
  <c r="G22" i="17"/>
  <c r="F22" i="17"/>
  <c r="E22" i="17"/>
  <c r="D22" i="17"/>
  <c r="C22" i="17"/>
  <c r="B22" i="17"/>
  <c r="N21" i="17"/>
  <c r="M21" i="17"/>
  <c r="L21" i="17"/>
  <c r="K21" i="17"/>
  <c r="J21" i="17"/>
  <c r="I21" i="17"/>
  <c r="H21" i="17"/>
  <c r="G21" i="17"/>
  <c r="F21" i="17"/>
  <c r="E21" i="17"/>
  <c r="D21" i="17"/>
  <c r="C21" i="17"/>
  <c r="B21" i="17"/>
  <c r="N19" i="17"/>
  <c r="M19" i="17"/>
  <c r="L19" i="17"/>
  <c r="K19" i="17"/>
  <c r="J19" i="17"/>
  <c r="I19" i="17"/>
  <c r="H19" i="17"/>
  <c r="G19" i="17"/>
  <c r="F19" i="17"/>
  <c r="E19" i="17"/>
  <c r="D19" i="17"/>
  <c r="C19" i="17"/>
  <c r="B19" i="17"/>
  <c r="N18" i="17"/>
  <c r="M18" i="17"/>
  <c r="L18" i="17"/>
  <c r="K18" i="17"/>
  <c r="J18" i="17"/>
  <c r="I18" i="17"/>
  <c r="H18" i="17"/>
  <c r="G18" i="17"/>
  <c r="F18" i="17"/>
  <c r="E18" i="17"/>
  <c r="D18" i="17"/>
  <c r="C18" i="17"/>
  <c r="B18" i="17"/>
  <c r="N17" i="17"/>
  <c r="M17" i="17"/>
  <c r="L17" i="17"/>
  <c r="K17" i="17"/>
  <c r="J17" i="17"/>
  <c r="I17" i="17"/>
  <c r="H17" i="17"/>
  <c r="G17" i="17"/>
  <c r="F17" i="17"/>
  <c r="E17" i="17"/>
  <c r="D17" i="17"/>
  <c r="C17" i="17"/>
  <c r="B17" i="17"/>
  <c r="N16" i="17"/>
  <c r="M16" i="17"/>
  <c r="L16" i="17"/>
  <c r="K16" i="17"/>
  <c r="J16" i="17"/>
  <c r="I16" i="17"/>
  <c r="H16" i="17"/>
  <c r="G16" i="17"/>
  <c r="F16" i="17"/>
  <c r="E16" i="17"/>
  <c r="D16" i="17"/>
  <c r="C16" i="17"/>
  <c r="B16" i="17"/>
  <c r="N14" i="17"/>
  <c r="M14" i="17"/>
  <c r="L14" i="17"/>
  <c r="K14" i="17"/>
  <c r="J14" i="17"/>
  <c r="I14" i="17"/>
  <c r="H14" i="17"/>
  <c r="G14" i="17"/>
  <c r="F14" i="17"/>
  <c r="E14" i="17"/>
  <c r="D14" i="17"/>
  <c r="C14" i="17"/>
  <c r="B14" i="17"/>
  <c r="N13" i="17"/>
  <c r="M13" i="17"/>
  <c r="L13" i="17"/>
  <c r="K13" i="17"/>
  <c r="J13" i="17"/>
  <c r="I13" i="17"/>
  <c r="H13" i="17"/>
  <c r="G13" i="17"/>
  <c r="F13" i="17"/>
  <c r="E13" i="17"/>
  <c r="D13" i="17"/>
  <c r="C13" i="17"/>
  <c r="B13" i="17"/>
  <c r="N12" i="17"/>
  <c r="M12" i="17"/>
  <c r="L12" i="17"/>
  <c r="K12" i="17"/>
  <c r="J12" i="17"/>
  <c r="I12" i="17"/>
  <c r="H12" i="17"/>
  <c r="G12" i="17"/>
  <c r="F12" i="17"/>
  <c r="E12" i="17"/>
  <c r="D12" i="17"/>
  <c r="C12" i="17"/>
  <c r="B12" i="17"/>
  <c r="N11" i="17"/>
  <c r="M11" i="17"/>
  <c r="L11" i="17"/>
  <c r="K11" i="17"/>
  <c r="J11" i="17"/>
  <c r="I11" i="17"/>
  <c r="H11" i="17"/>
  <c r="G11" i="17"/>
  <c r="F11" i="17"/>
  <c r="E11" i="17"/>
  <c r="D11" i="17"/>
  <c r="C11" i="17"/>
  <c r="B11" i="17"/>
  <c r="AE379" i="16"/>
  <c r="AD379" i="16"/>
  <c r="AC379" i="16"/>
  <c r="AB379" i="16"/>
  <c r="AA379" i="16"/>
  <c r="Z379" i="16"/>
  <c r="Y379" i="16"/>
  <c r="AK379" i="16"/>
  <c r="AE378" i="16"/>
  <c r="AD378" i="16"/>
  <c r="AC378" i="16"/>
  <c r="AB378" i="16"/>
  <c r="AA378" i="16"/>
  <c r="Z378" i="16"/>
  <c r="Y378" i="16"/>
  <c r="AE377" i="16"/>
  <c r="AD377" i="16"/>
  <c r="AC377" i="16"/>
  <c r="AB377" i="16"/>
  <c r="AA377" i="16"/>
  <c r="Z377" i="16"/>
  <c r="Y377" i="16"/>
  <c r="AE376" i="16"/>
  <c r="AD376" i="16"/>
  <c r="AC376" i="16"/>
  <c r="AB376" i="16"/>
  <c r="AA376" i="16"/>
  <c r="Z376" i="16"/>
  <c r="Y376" i="16"/>
  <c r="AE375" i="16"/>
  <c r="AD375" i="16"/>
  <c r="AC375" i="16"/>
  <c r="AB375" i="16"/>
  <c r="AA375" i="16"/>
  <c r="Z375" i="16"/>
  <c r="Y375" i="16"/>
  <c r="AK375" i="16"/>
  <c r="AH375" i="16"/>
  <c r="AE374" i="16"/>
  <c r="AD374" i="16"/>
  <c r="AC374" i="16"/>
  <c r="AB374" i="16"/>
  <c r="AA374" i="16"/>
  <c r="Z374" i="16"/>
  <c r="Y374" i="16"/>
  <c r="AE373" i="16"/>
  <c r="AD373" i="16"/>
  <c r="AC373" i="16"/>
  <c r="AB373" i="16"/>
  <c r="AA373" i="16"/>
  <c r="Z373" i="16"/>
  <c r="Y373" i="16"/>
  <c r="AK373" i="16"/>
  <c r="AE372" i="16"/>
  <c r="AD372" i="16"/>
  <c r="AC372" i="16"/>
  <c r="AB372" i="16"/>
  <c r="AA372" i="16"/>
  <c r="Z372" i="16"/>
  <c r="Y372" i="16"/>
  <c r="AE371" i="16"/>
  <c r="AD371" i="16"/>
  <c r="AC371" i="16"/>
  <c r="AB371" i="16"/>
  <c r="AA371" i="16"/>
  <c r="Z371" i="16"/>
  <c r="Y371" i="16"/>
  <c r="AE370" i="16"/>
  <c r="AD370" i="16"/>
  <c r="AC370" i="16"/>
  <c r="AB370" i="16"/>
  <c r="AA370" i="16"/>
  <c r="Z370" i="16"/>
  <c r="Y370" i="16"/>
  <c r="AE369" i="16"/>
  <c r="AD369" i="16"/>
  <c r="AC369" i="16"/>
  <c r="AB369" i="16"/>
  <c r="AA369" i="16"/>
  <c r="Z369" i="16"/>
  <c r="Y369" i="16"/>
  <c r="AJ369" i="16"/>
  <c r="AE368" i="16"/>
  <c r="AD368" i="16"/>
  <c r="AC368" i="16"/>
  <c r="AB368" i="16"/>
  <c r="AA368" i="16"/>
  <c r="Z368" i="16"/>
  <c r="Y368" i="16"/>
  <c r="AE367" i="16"/>
  <c r="AD367" i="16"/>
  <c r="AC367" i="16"/>
  <c r="AB367" i="16"/>
  <c r="AA367" i="16"/>
  <c r="Z367" i="16"/>
  <c r="Y367" i="16"/>
  <c r="AK367" i="16"/>
  <c r="AJ367" i="16"/>
  <c r="AI367" i="16"/>
  <c r="AE366" i="16"/>
  <c r="AD366" i="16"/>
  <c r="AC366" i="16"/>
  <c r="AB366" i="16"/>
  <c r="AA366" i="16"/>
  <c r="Z366" i="16"/>
  <c r="Y366" i="16"/>
  <c r="AE365" i="16"/>
  <c r="AD365" i="16"/>
  <c r="AC365" i="16"/>
  <c r="AB365" i="16"/>
  <c r="AA365" i="16"/>
  <c r="Z365" i="16"/>
  <c r="Y365" i="16"/>
  <c r="AI365" i="16"/>
  <c r="AE364" i="16"/>
  <c r="AD364" i="16"/>
  <c r="AC364" i="16"/>
  <c r="AB364" i="16"/>
  <c r="AA364" i="16"/>
  <c r="Z364" i="16"/>
  <c r="Y364" i="16"/>
  <c r="AE363" i="16"/>
  <c r="AD363" i="16"/>
  <c r="AC363" i="16"/>
  <c r="AB363" i="16"/>
  <c r="AA363" i="16"/>
  <c r="Z363" i="16"/>
  <c r="Y363" i="16"/>
  <c r="AE362" i="16"/>
  <c r="AD362" i="16"/>
  <c r="AC362" i="16"/>
  <c r="AB362" i="16"/>
  <c r="AA362" i="16"/>
  <c r="Z362" i="16"/>
  <c r="Y362" i="16"/>
  <c r="AE361" i="16"/>
  <c r="AD361" i="16"/>
  <c r="AC361" i="16"/>
  <c r="AB361" i="16"/>
  <c r="AA361" i="16"/>
  <c r="Z361" i="16"/>
  <c r="Y361" i="16"/>
  <c r="AE360" i="16"/>
  <c r="AD360" i="16"/>
  <c r="AC360" i="16"/>
  <c r="AB360" i="16"/>
  <c r="AA360" i="16"/>
  <c r="Z360" i="16"/>
  <c r="Y360" i="16"/>
  <c r="AE359" i="16"/>
  <c r="AD359" i="16"/>
  <c r="AC359" i="16"/>
  <c r="AB359" i="16"/>
  <c r="AA359" i="16"/>
  <c r="Z359" i="16"/>
  <c r="Y359" i="16"/>
  <c r="AE358" i="16"/>
  <c r="AD358" i="16"/>
  <c r="AC358" i="16"/>
  <c r="AB358" i="16"/>
  <c r="AA358" i="16"/>
  <c r="Z358" i="16"/>
  <c r="Y358" i="16"/>
  <c r="AE357" i="16"/>
  <c r="AD357" i="16"/>
  <c r="N390" i="24" s="1"/>
  <c r="AC357" i="16"/>
  <c r="N357" i="24" s="1"/>
  <c r="AB357" i="16"/>
  <c r="N324" i="24" s="1"/>
  <c r="AA357" i="16"/>
  <c r="N291" i="24" s="1"/>
  <c r="Z357" i="16"/>
  <c r="N29" i="24" s="1"/>
  <c r="V29" i="24" s="1"/>
  <c r="Y357" i="16"/>
  <c r="N225" i="24" s="1"/>
  <c r="N126" i="24"/>
  <c r="N93" i="24"/>
  <c r="N61" i="24"/>
  <c r="AE356" i="16"/>
  <c r="N258" i="23" s="1"/>
  <c r="V258" i="23" s="1"/>
  <c r="AD356" i="16"/>
  <c r="N390" i="23" s="1"/>
  <c r="AC356" i="16"/>
  <c r="N357" i="23" s="1"/>
  <c r="AB356" i="16"/>
  <c r="N324" i="23" s="1"/>
  <c r="AA356" i="16"/>
  <c r="Z356" i="16"/>
  <c r="N29" i="23" s="1"/>
  <c r="V29" i="23" s="1"/>
  <c r="Y356" i="16"/>
  <c r="N225" i="23" s="1"/>
  <c r="N192" i="23"/>
  <c r="N159" i="23"/>
  <c r="N126" i="23"/>
  <c r="N93" i="23"/>
  <c r="AE355" i="16"/>
  <c r="L258" i="24" s="1"/>
  <c r="AD355" i="16"/>
  <c r="L390" i="24" s="1"/>
  <c r="AC355" i="16"/>
  <c r="L357" i="24" s="1"/>
  <c r="AB355" i="16"/>
  <c r="L324" i="24" s="1"/>
  <c r="AA355" i="16"/>
  <c r="Z355" i="16"/>
  <c r="L29" i="24" s="1"/>
  <c r="Y355" i="16"/>
  <c r="L159" i="24"/>
  <c r="L126" i="24"/>
  <c r="L93" i="24"/>
  <c r="L61" i="24"/>
  <c r="AE354" i="16"/>
  <c r="AD354" i="16"/>
  <c r="L390" i="23" s="1"/>
  <c r="AC354" i="16"/>
  <c r="AB354" i="16"/>
  <c r="L324" i="23" s="1"/>
  <c r="AA354" i="16"/>
  <c r="L291" i="23" s="1"/>
  <c r="Z354" i="16"/>
  <c r="L29" i="23" s="1"/>
  <c r="Y354" i="16"/>
  <c r="L225" i="23" s="1"/>
  <c r="L192" i="23"/>
  <c r="AH355" i="16"/>
  <c r="AG355" i="16"/>
  <c r="AE353" i="16"/>
  <c r="K258" i="24" s="1"/>
  <c r="AD353" i="16"/>
  <c r="K390" i="24" s="1"/>
  <c r="AC353" i="16"/>
  <c r="K357" i="24" s="1"/>
  <c r="AB353" i="16"/>
  <c r="K324" i="24" s="1"/>
  <c r="AA353" i="16"/>
  <c r="Z353" i="16"/>
  <c r="Y353" i="16"/>
  <c r="K225" i="24" s="1"/>
  <c r="K192" i="24"/>
  <c r="K159" i="24"/>
  <c r="K126" i="24"/>
  <c r="K93" i="24"/>
  <c r="K61" i="24"/>
  <c r="AE352" i="16"/>
  <c r="K258" i="23" s="1"/>
  <c r="AD352" i="16"/>
  <c r="K390" i="23" s="1"/>
  <c r="AC352" i="16"/>
  <c r="K357" i="23" s="1"/>
  <c r="AB352" i="16"/>
  <c r="K324" i="23" s="1"/>
  <c r="AA352" i="16"/>
  <c r="K291" i="23" s="1"/>
  <c r="Z352" i="16"/>
  <c r="K29" i="23" s="1"/>
  <c r="Y352" i="16"/>
  <c r="K225" i="23" s="1"/>
  <c r="K192" i="23"/>
  <c r="K159" i="23"/>
  <c r="AE351" i="16"/>
  <c r="AD351" i="16"/>
  <c r="J390" i="24" s="1"/>
  <c r="AC351" i="16"/>
  <c r="AB351" i="16"/>
  <c r="AA351" i="16"/>
  <c r="J291" i="24" s="1"/>
  <c r="Z351" i="16"/>
  <c r="J29" i="24" s="1"/>
  <c r="Y351" i="16"/>
  <c r="J225" i="24" s="1"/>
  <c r="J192" i="24"/>
  <c r="J159" i="24"/>
  <c r="J126" i="24"/>
  <c r="J61" i="24"/>
  <c r="AE350" i="16"/>
  <c r="J258" i="23" s="1"/>
  <c r="AD350" i="16"/>
  <c r="J390" i="23" s="1"/>
  <c r="AC350" i="16"/>
  <c r="J357" i="23" s="1"/>
  <c r="AB350" i="16"/>
  <c r="J324" i="23" s="1"/>
  <c r="AA350" i="16"/>
  <c r="J291" i="23" s="1"/>
  <c r="Z350" i="16"/>
  <c r="J29" i="23" s="1"/>
  <c r="Y350" i="16"/>
  <c r="J225" i="23" s="1"/>
  <c r="J192" i="23"/>
  <c r="J159" i="23"/>
  <c r="J126" i="23"/>
  <c r="J93" i="23"/>
  <c r="J61" i="23"/>
  <c r="AE349" i="16"/>
  <c r="H258" i="24" s="1"/>
  <c r="AD349" i="16"/>
  <c r="H390" i="24" s="1"/>
  <c r="AC349" i="16"/>
  <c r="H357" i="24" s="1"/>
  <c r="AB349" i="16"/>
  <c r="H324" i="24" s="1"/>
  <c r="AA349" i="16"/>
  <c r="H291" i="24" s="1"/>
  <c r="Z349" i="16"/>
  <c r="H29" i="24" s="1"/>
  <c r="Y349" i="16"/>
  <c r="H225" i="24" s="1"/>
  <c r="H192" i="24"/>
  <c r="H159" i="24"/>
  <c r="H126" i="24"/>
  <c r="H93" i="24"/>
  <c r="H61" i="24"/>
  <c r="AE348" i="16"/>
  <c r="H258" i="23" s="1"/>
  <c r="AD348" i="16"/>
  <c r="H390" i="23" s="1"/>
  <c r="AC348" i="16"/>
  <c r="H357" i="23" s="1"/>
  <c r="AB348" i="16"/>
  <c r="H324" i="23" s="1"/>
  <c r="AA348" i="16"/>
  <c r="H291" i="23" s="1"/>
  <c r="Z348" i="16"/>
  <c r="H29" i="23" s="1"/>
  <c r="Y348" i="16"/>
  <c r="H225" i="23" s="1"/>
  <c r="H192" i="23"/>
  <c r="H159" i="23"/>
  <c r="H126" i="23"/>
  <c r="H93" i="23"/>
  <c r="H61" i="23"/>
  <c r="AE347" i="16"/>
  <c r="G258" i="24" s="1"/>
  <c r="AD347" i="16"/>
  <c r="G390" i="24" s="1"/>
  <c r="AC347" i="16"/>
  <c r="G357" i="24" s="1"/>
  <c r="AB347" i="16"/>
  <c r="G324" i="24" s="1"/>
  <c r="AA347" i="16"/>
  <c r="Z347" i="16"/>
  <c r="G29" i="24" s="1"/>
  <c r="Y347" i="16"/>
  <c r="G225" i="24" s="1"/>
  <c r="G192" i="24"/>
  <c r="G159" i="24"/>
  <c r="G126" i="24"/>
  <c r="G93" i="24"/>
  <c r="G61" i="24"/>
  <c r="AE346" i="16"/>
  <c r="G258" i="23" s="1"/>
  <c r="AD346" i="16"/>
  <c r="G390" i="23" s="1"/>
  <c r="AC346" i="16"/>
  <c r="G357" i="23" s="1"/>
  <c r="AB346" i="16"/>
  <c r="G324" i="23" s="1"/>
  <c r="AA346" i="16"/>
  <c r="G291" i="23" s="1"/>
  <c r="Z346" i="16"/>
  <c r="G29" i="23" s="1"/>
  <c r="Y346" i="16"/>
  <c r="G225" i="23" s="1"/>
  <c r="G192" i="23"/>
  <c r="G126" i="23"/>
  <c r="G93" i="23"/>
  <c r="G61" i="23"/>
  <c r="AE345" i="16"/>
  <c r="F258" i="24" s="1"/>
  <c r="AD345" i="16"/>
  <c r="AC345" i="16"/>
  <c r="AB345" i="16"/>
  <c r="F324" i="24" s="1"/>
  <c r="AA345" i="16"/>
  <c r="F291" i="24" s="1"/>
  <c r="Z345" i="16"/>
  <c r="F29" i="24" s="1"/>
  <c r="Y345" i="16"/>
  <c r="F225" i="24" s="1"/>
  <c r="F192" i="24"/>
  <c r="F159" i="24"/>
  <c r="F61" i="24"/>
  <c r="AE344" i="16"/>
  <c r="F258" i="23" s="1"/>
  <c r="AD344" i="16"/>
  <c r="F390" i="23" s="1"/>
  <c r="AC344" i="16"/>
  <c r="F357" i="23" s="1"/>
  <c r="AB344" i="16"/>
  <c r="F324" i="23" s="1"/>
  <c r="AA344" i="16"/>
  <c r="F291" i="23" s="1"/>
  <c r="I291" i="23" s="1"/>
  <c r="Z344" i="16"/>
  <c r="F29" i="23" s="1"/>
  <c r="Y344" i="16"/>
  <c r="F225" i="23" s="1"/>
  <c r="F192" i="23"/>
  <c r="F159" i="23"/>
  <c r="F126" i="23"/>
  <c r="F93" i="23"/>
  <c r="F61" i="23"/>
  <c r="AE343" i="16"/>
  <c r="D258" i="24" s="1"/>
  <c r="AD343" i="16"/>
  <c r="AC343" i="16"/>
  <c r="D357" i="24" s="1"/>
  <c r="AB343" i="16"/>
  <c r="D324" i="24" s="1"/>
  <c r="AA343" i="16"/>
  <c r="D291" i="24" s="1"/>
  <c r="Z343" i="16"/>
  <c r="D29" i="24" s="1"/>
  <c r="Y343" i="16"/>
  <c r="D225" i="24" s="1"/>
  <c r="D192" i="24"/>
  <c r="D159" i="24"/>
  <c r="D93" i="24"/>
  <c r="D61" i="24"/>
  <c r="AE342" i="16"/>
  <c r="D258" i="23" s="1"/>
  <c r="AD342" i="16"/>
  <c r="D390" i="23" s="1"/>
  <c r="AC342" i="16"/>
  <c r="D357" i="23" s="1"/>
  <c r="AB342" i="16"/>
  <c r="D324" i="23" s="1"/>
  <c r="AA342" i="16"/>
  <c r="D291" i="23" s="1"/>
  <c r="Z342" i="16"/>
  <c r="D29" i="23" s="1"/>
  <c r="Y342" i="16"/>
  <c r="D225" i="23" s="1"/>
  <c r="D126" i="23"/>
  <c r="D93" i="23"/>
  <c r="D61" i="23"/>
  <c r="AE341" i="16"/>
  <c r="C258" i="24" s="1"/>
  <c r="AD341" i="16"/>
  <c r="C390" i="24" s="1"/>
  <c r="AC341" i="16"/>
  <c r="C357" i="24" s="1"/>
  <c r="AB341" i="16"/>
  <c r="C324" i="24" s="1"/>
  <c r="AA341" i="16"/>
  <c r="C291" i="24" s="1"/>
  <c r="Z341" i="16"/>
  <c r="C29" i="24" s="1"/>
  <c r="Y341" i="16"/>
  <c r="C225" i="24" s="1"/>
  <c r="C159" i="24"/>
  <c r="C126" i="24"/>
  <c r="C93" i="24"/>
  <c r="C61" i="24"/>
  <c r="AE340" i="16"/>
  <c r="C258" i="23" s="1"/>
  <c r="AD340" i="16"/>
  <c r="C390" i="23" s="1"/>
  <c r="AC340" i="16"/>
  <c r="C357" i="23" s="1"/>
  <c r="AB340" i="16"/>
  <c r="AA340" i="16"/>
  <c r="C291" i="23" s="1"/>
  <c r="Z340" i="16"/>
  <c r="C29" i="23" s="1"/>
  <c r="Y340" i="16"/>
  <c r="C225" i="23" s="1"/>
  <c r="C192" i="23"/>
  <c r="C126" i="23"/>
  <c r="C93" i="23"/>
  <c r="C61" i="23"/>
  <c r="AE339" i="16"/>
  <c r="B258" i="24" s="1"/>
  <c r="AD339" i="16"/>
  <c r="B390" i="24" s="1"/>
  <c r="AC339" i="16"/>
  <c r="B357" i="24" s="1"/>
  <c r="AB339" i="16"/>
  <c r="B324" i="24" s="1"/>
  <c r="AA339" i="16"/>
  <c r="B291" i="24" s="1"/>
  <c r="Z339" i="16"/>
  <c r="B29" i="24" s="1"/>
  <c r="Y339" i="16"/>
  <c r="B225" i="24" s="1"/>
  <c r="B192" i="24"/>
  <c r="B159" i="24"/>
  <c r="B126" i="24"/>
  <c r="B93" i="24"/>
  <c r="B61" i="24"/>
  <c r="AE338" i="16"/>
  <c r="B258" i="23" s="1"/>
  <c r="AD338" i="16"/>
  <c r="B390" i="23" s="1"/>
  <c r="AC338" i="16"/>
  <c r="B357" i="23" s="1"/>
  <c r="AB338" i="16"/>
  <c r="B324" i="23" s="1"/>
  <c r="AA338" i="16"/>
  <c r="B291" i="23" s="1"/>
  <c r="Z338" i="16"/>
  <c r="B29" i="23" s="1"/>
  <c r="Y338" i="16"/>
  <c r="B225" i="23" s="1"/>
  <c r="B192" i="23"/>
  <c r="B159" i="23"/>
  <c r="B126" i="23"/>
  <c r="B93" i="23"/>
  <c r="B61" i="23"/>
  <c r="AE337" i="16"/>
  <c r="AD337" i="16"/>
  <c r="AC337" i="16"/>
  <c r="AB337" i="16"/>
  <c r="AA337" i="16"/>
  <c r="Z337" i="16"/>
  <c r="Y337" i="16"/>
  <c r="AE336" i="16"/>
  <c r="AD336" i="16"/>
  <c r="AC336" i="16"/>
  <c r="AB336" i="16"/>
  <c r="AA336" i="16"/>
  <c r="Z336" i="16"/>
  <c r="Y336" i="16"/>
  <c r="AE335" i="16"/>
  <c r="N257" i="24" s="1"/>
  <c r="AD335" i="16"/>
  <c r="N389" i="24" s="1"/>
  <c r="AC335" i="16"/>
  <c r="N356" i="24" s="1"/>
  <c r="AB335" i="16"/>
  <c r="N323" i="24" s="1"/>
  <c r="AA335" i="16"/>
  <c r="N290" i="24" s="1"/>
  <c r="Z335" i="16"/>
  <c r="N28" i="24" s="1"/>
  <c r="V28" i="24" s="1"/>
  <c r="Y335" i="16"/>
  <c r="N125" i="24"/>
  <c r="N92" i="24"/>
  <c r="N60" i="24"/>
  <c r="AE334" i="16"/>
  <c r="N257" i="23" s="1"/>
  <c r="V257" i="23" s="1"/>
  <c r="AD334" i="16"/>
  <c r="N389" i="23" s="1"/>
  <c r="AC334" i="16"/>
  <c r="N356" i="23" s="1"/>
  <c r="AB334" i="16"/>
  <c r="N323" i="23" s="1"/>
  <c r="AA334" i="16"/>
  <c r="N290" i="23" s="1"/>
  <c r="Z334" i="16"/>
  <c r="N28" i="23" s="1"/>
  <c r="V28" i="23" s="1"/>
  <c r="Y334" i="16"/>
  <c r="N224" i="23" s="1"/>
  <c r="N191" i="23"/>
  <c r="N158" i="23"/>
  <c r="N125" i="23"/>
  <c r="AE333" i="16"/>
  <c r="L257" i="24" s="1"/>
  <c r="AD333" i="16"/>
  <c r="L389" i="24" s="1"/>
  <c r="AC333" i="16"/>
  <c r="L356" i="24" s="1"/>
  <c r="AB333" i="16"/>
  <c r="L323" i="24" s="1"/>
  <c r="AA333" i="16"/>
  <c r="L290" i="24" s="1"/>
  <c r="Z333" i="16"/>
  <c r="Y333" i="16"/>
  <c r="L224" i="24" s="1"/>
  <c r="L125" i="24"/>
  <c r="L92" i="24"/>
  <c r="L60" i="24"/>
  <c r="AE332" i="16"/>
  <c r="L257" i="23" s="1"/>
  <c r="AD332" i="16"/>
  <c r="L389" i="23" s="1"/>
  <c r="AC332" i="16"/>
  <c r="L356" i="23" s="1"/>
  <c r="AB332" i="16"/>
  <c r="AA332" i="16"/>
  <c r="L290" i="23" s="1"/>
  <c r="Z332" i="16"/>
  <c r="L28" i="23" s="1"/>
  <c r="Y332" i="16"/>
  <c r="L224" i="23" s="1"/>
  <c r="L191" i="23"/>
  <c r="L158" i="23"/>
  <c r="AG333" i="16"/>
  <c r="AE331" i="16"/>
  <c r="K257" i="24" s="1"/>
  <c r="AD331" i="16"/>
  <c r="K389" i="24" s="1"/>
  <c r="AC331" i="16"/>
  <c r="K356" i="24" s="1"/>
  <c r="AB331" i="16"/>
  <c r="K323" i="24" s="1"/>
  <c r="AA331" i="16"/>
  <c r="K290" i="24" s="1"/>
  <c r="Z331" i="16"/>
  <c r="K28" i="24" s="1"/>
  <c r="Y331" i="16"/>
  <c r="K224" i="24" s="1"/>
  <c r="K191" i="24"/>
  <c r="K158" i="24"/>
  <c r="K125" i="24"/>
  <c r="K92" i="24"/>
  <c r="K60" i="24"/>
  <c r="AE330" i="16"/>
  <c r="K257" i="23" s="1"/>
  <c r="AD330" i="16"/>
  <c r="K389" i="23" s="1"/>
  <c r="AC330" i="16"/>
  <c r="K356" i="23" s="1"/>
  <c r="AB330" i="16"/>
  <c r="K323" i="23" s="1"/>
  <c r="AA330" i="16"/>
  <c r="K290" i="23" s="1"/>
  <c r="Z330" i="16"/>
  <c r="K28" i="23" s="1"/>
  <c r="Y330" i="16"/>
  <c r="K224" i="23" s="1"/>
  <c r="K191" i="23"/>
  <c r="K158" i="23"/>
  <c r="AE329" i="16"/>
  <c r="J257" i="24" s="1"/>
  <c r="AD329" i="16"/>
  <c r="J389" i="24" s="1"/>
  <c r="AC329" i="16"/>
  <c r="J356" i="24" s="1"/>
  <c r="AB329" i="16"/>
  <c r="J323" i="24" s="1"/>
  <c r="AA329" i="16"/>
  <c r="J290" i="24" s="1"/>
  <c r="Z329" i="16"/>
  <c r="J28" i="24" s="1"/>
  <c r="Y329" i="16"/>
  <c r="J224" i="24" s="1"/>
  <c r="J191" i="24"/>
  <c r="J158" i="24"/>
  <c r="J125" i="24"/>
  <c r="J92" i="24"/>
  <c r="J60" i="24"/>
  <c r="AE328" i="16"/>
  <c r="J257" i="23" s="1"/>
  <c r="AD328" i="16"/>
  <c r="J389" i="23" s="1"/>
  <c r="AC328" i="16"/>
  <c r="J356" i="23" s="1"/>
  <c r="AB328" i="16"/>
  <c r="J323" i="23" s="1"/>
  <c r="AA328" i="16"/>
  <c r="J290" i="23" s="1"/>
  <c r="Z328" i="16"/>
  <c r="J28" i="23" s="1"/>
  <c r="Y328" i="16"/>
  <c r="J224" i="23" s="1"/>
  <c r="J191" i="23"/>
  <c r="J158" i="23"/>
  <c r="J125" i="23"/>
  <c r="J92" i="23"/>
  <c r="AE327" i="16"/>
  <c r="H257" i="24" s="1"/>
  <c r="AD327" i="16"/>
  <c r="H389" i="24" s="1"/>
  <c r="AC327" i="16"/>
  <c r="H356" i="24" s="1"/>
  <c r="AB327" i="16"/>
  <c r="H323" i="24" s="1"/>
  <c r="AA327" i="16"/>
  <c r="Z327" i="16"/>
  <c r="H28" i="24" s="1"/>
  <c r="Y327" i="16"/>
  <c r="H191" i="24"/>
  <c r="H158" i="24"/>
  <c r="H125" i="24"/>
  <c r="H92" i="24"/>
  <c r="H60" i="24"/>
  <c r="AE326" i="16"/>
  <c r="H257" i="23" s="1"/>
  <c r="AD326" i="16"/>
  <c r="H389" i="23" s="1"/>
  <c r="AC326" i="16"/>
  <c r="H356" i="23" s="1"/>
  <c r="AB326" i="16"/>
  <c r="H323" i="23" s="1"/>
  <c r="AA326" i="16"/>
  <c r="H290" i="23" s="1"/>
  <c r="Z326" i="16"/>
  <c r="H28" i="23" s="1"/>
  <c r="Y326" i="16"/>
  <c r="H224" i="23" s="1"/>
  <c r="H191" i="23"/>
  <c r="H158" i="23"/>
  <c r="H125" i="23"/>
  <c r="H92" i="23"/>
  <c r="H60" i="23"/>
  <c r="AE325" i="16"/>
  <c r="G257" i="24" s="1"/>
  <c r="AD325" i="16"/>
  <c r="G389" i="24" s="1"/>
  <c r="AC325" i="16"/>
  <c r="G356" i="24" s="1"/>
  <c r="AB325" i="16"/>
  <c r="G323" i="24" s="1"/>
  <c r="AA325" i="16"/>
  <c r="Z325" i="16"/>
  <c r="G28" i="24" s="1"/>
  <c r="Y325" i="16"/>
  <c r="G191" i="24"/>
  <c r="G158" i="24"/>
  <c r="G125" i="24"/>
  <c r="G92" i="24"/>
  <c r="G60" i="24"/>
  <c r="AE324" i="16"/>
  <c r="G257" i="23" s="1"/>
  <c r="AD324" i="16"/>
  <c r="G389" i="23" s="1"/>
  <c r="AC324" i="16"/>
  <c r="AB324" i="16"/>
  <c r="G323" i="23" s="1"/>
  <c r="AA324" i="16"/>
  <c r="G290" i="23" s="1"/>
  <c r="Z324" i="16"/>
  <c r="G28" i="23" s="1"/>
  <c r="Y324" i="16"/>
  <c r="G224" i="23" s="1"/>
  <c r="G191" i="23"/>
  <c r="AJ325" i="16"/>
  <c r="G125" i="23"/>
  <c r="G92" i="23"/>
  <c r="G60" i="23"/>
  <c r="AE323" i="16"/>
  <c r="F257" i="24" s="1"/>
  <c r="AD323" i="16"/>
  <c r="F389" i="24" s="1"/>
  <c r="AC323" i="16"/>
  <c r="AB323" i="16"/>
  <c r="AA323" i="16"/>
  <c r="F290" i="24" s="1"/>
  <c r="Z323" i="16"/>
  <c r="F28" i="24" s="1"/>
  <c r="Y323" i="16"/>
  <c r="F224" i="24" s="1"/>
  <c r="F191" i="24"/>
  <c r="F158" i="24"/>
  <c r="F125" i="24"/>
  <c r="F92" i="24"/>
  <c r="AE322" i="16"/>
  <c r="F257" i="23" s="1"/>
  <c r="AD322" i="16"/>
  <c r="F389" i="23" s="1"/>
  <c r="AC322" i="16"/>
  <c r="F356" i="23" s="1"/>
  <c r="AB322" i="16"/>
  <c r="F323" i="23" s="1"/>
  <c r="AA322" i="16"/>
  <c r="F290" i="23" s="1"/>
  <c r="Z322" i="16"/>
  <c r="F28" i="23" s="1"/>
  <c r="Y322" i="16"/>
  <c r="F191" i="23"/>
  <c r="F158" i="23"/>
  <c r="F92" i="23"/>
  <c r="F60" i="23"/>
  <c r="AE321" i="16"/>
  <c r="D257" i="24" s="1"/>
  <c r="AD321" i="16"/>
  <c r="AC321" i="16"/>
  <c r="AB321" i="16"/>
  <c r="AA321" i="16"/>
  <c r="D290" i="24" s="1"/>
  <c r="Z321" i="16"/>
  <c r="D28" i="24" s="1"/>
  <c r="Y321" i="16"/>
  <c r="D224" i="24" s="1"/>
  <c r="D191" i="24"/>
  <c r="D158" i="24"/>
  <c r="D60" i="24"/>
  <c r="AE320" i="16"/>
  <c r="D257" i="23" s="1"/>
  <c r="AD320" i="16"/>
  <c r="D389" i="23" s="1"/>
  <c r="AC320" i="16"/>
  <c r="D356" i="23" s="1"/>
  <c r="AB320" i="16"/>
  <c r="D323" i="23" s="1"/>
  <c r="AA320" i="16"/>
  <c r="D290" i="23" s="1"/>
  <c r="Z320" i="16"/>
  <c r="D28" i="23" s="1"/>
  <c r="Y320" i="16"/>
  <c r="D224" i="23" s="1"/>
  <c r="D191" i="23"/>
  <c r="D158" i="23"/>
  <c r="D125" i="23"/>
  <c r="D92" i="23"/>
  <c r="AE319" i="16"/>
  <c r="C257" i="24" s="1"/>
  <c r="AD319" i="16"/>
  <c r="C389" i="24" s="1"/>
  <c r="AC319" i="16"/>
  <c r="C356" i="24" s="1"/>
  <c r="AB319" i="16"/>
  <c r="C323" i="24" s="1"/>
  <c r="AA319" i="16"/>
  <c r="Z319" i="16"/>
  <c r="C28" i="24" s="1"/>
  <c r="Y319" i="16"/>
  <c r="C224" i="24" s="1"/>
  <c r="C191" i="24"/>
  <c r="C158" i="24"/>
  <c r="C125" i="24"/>
  <c r="C60" i="24"/>
  <c r="AE318" i="16"/>
  <c r="C257" i="23" s="1"/>
  <c r="AD318" i="16"/>
  <c r="C389" i="23" s="1"/>
  <c r="AC318" i="16"/>
  <c r="C356" i="23" s="1"/>
  <c r="AB318" i="16"/>
  <c r="C323" i="23" s="1"/>
  <c r="AA318" i="16"/>
  <c r="C290" i="23" s="1"/>
  <c r="Z318" i="16"/>
  <c r="C28" i="23" s="1"/>
  <c r="Y318" i="16"/>
  <c r="C224" i="23" s="1"/>
  <c r="C191" i="23"/>
  <c r="C158" i="23"/>
  <c r="AE317" i="16"/>
  <c r="B257" i="24" s="1"/>
  <c r="AD317" i="16"/>
  <c r="AC317" i="16"/>
  <c r="B356" i="24" s="1"/>
  <c r="AB317" i="16"/>
  <c r="B323" i="24" s="1"/>
  <c r="AA317" i="16"/>
  <c r="B290" i="24" s="1"/>
  <c r="Z317" i="16"/>
  <c r="B28" i="24" s="1"/>
  <c r="Y317" i="16"/>
  <c r="B224" i="24" s="1"/>
  <c r="B191" i="24"/>
  <c r="B125" i="24"/>
  <c r="B92" i="24"/>
  <c r="B60" i="24"/>
  <c r="AE316" i="16"/>
  <c r="B257" i="23" s="1"/>
  <c r="AD316" i="16"/>
  <c r="B389" i="23" s="1"/>
  <c r="AC316" i="16"/>
  <c r="B356" i="23" s="1"/>
  <c r="AB316" i="16"/>
  <c r="B323" i="23" s="1"/>
  <c r="AA316" i="16"/>
  <c r="B290" i="23" s="1"/>
  <c r="Z316" i="16"/>
  <c r="B28" i="23" s="1"/>
  <c r="Y316" i="16"/>
  <c r="B224" i="23" s="1"/>
  <c r="B191" i="23"/>
  <c r="B158" i="23"/>
  <c r="B125" i="23"/>
  <c r="B92" i="23"/>
  <c r="B60" i="23"/>
  <c r="AE315" i="16"/>
  <c r="AD315" i="16"/>
  <c r="AC315" i="16"/>
  <c r="AB315" i="16"/>
  <c r="AA315" i="16"/>
  <c r="Z315" i="16"/>
  <c r="Y315" i="16"/>
  <c r="AE314" i="16"/>
  <c r="AD314" i="16"/>
  <c r="AC314" i="16"/>
  <c r="AB314" i="16"/>
  <c r="AA314" i="16"/>
  <c r="Z314" i="16"/>
  <c r="Y314" i="16"/>
  <c r="AE313" i="16"/>
  <c r="N256" i="24" s="1"/>
  <c r="AD313" i="16"/>
  <c r="N388" i="24" s="1"/>
  <c r="AC313" i="16"/>
  <c r="N355" i="24" s="1"/>
  <c r="AB313" i="16"/>
  <c r="N322" i="24" s="1"/>
  <c r="AA313" i="16"/>
  <c r="N289" i="24" s="1"/>
  <c r="Z313" i="16"/>
  <c r="N27" i="24" s="1"/>
  <c r="V27" i="24" s="1"/>
  <c r="Y313" i="16"/>
  <c r="N190" i="24"/>
  <c r="N157" i="24"/>
  <c r="N124" i="24"/>
  <c r="N91" i="24"/>
  <c r="N59" i="24"/>
  <c r="AE312" i="16"/>
  <c r="N256" i="23" s="1"/>
  <c r="AD312" i="16"/>
  <c r="N388" i="23" s="1"/>
  <c r="AC312" i="16"/>
  <c r="N355" i="23" s="1"/>
  <c r="AB312" i="16"/>
  <c r="N322" i="23" s="1"/>
  <c r="AA312" i="16"/>
  <c r="N289" i="23" s="1"/>
  <c r="Z312" i="16"/>
  <c r="N27" i="23" s="1"/>
  <c r="V27" i="23" s="1"/>
  <c r="Y312" i="16"/>
  <c r="N223" i="23" s="1"/>
  <c r="N190" i="23"/>
  <c r="N157" i="23"/>
  <c r="N124" i="23"/>
  <c r="N59" i="23"/>
  <c r="AE311" i="16"/>
  <c r="L256" i="24" s="1"/>
  <c r="AD311" i="16"/>
  <c r="L388" i="24" s="1"/>
  <c r="AC311" i="16"/>
  <c r="L355" i="24" s="1"/>
  <c r="AB311" i="16"/>
  <c r="L322" i="24" s="1"/>
  <c r="AA311" i="16"/>
  <c r="L289" i="24" s="1"/>
  <c r="Z311" i="16"/>
  <c r="L27" i="24" s="1"/>
  <c r="Y311" i="16"/>
  <c r="L223" i="24" s="1"/>
  <c r="L190" i="24"/>
  <c r="L157" i="24"/>
  <c r="L124" i="24"/>
  <c r="L91" i="24"/>
  <c r="L59" i="24"/>
  <c r="AE310" i="16"/>
  <c r="L256" i="23" s="1"/>
  <c r="AD310" i="16"/>
  <c r="L388" i="23" s="1"/>
  <c r="AC310" i="16"/>
  <c r="L355" i="23" s="1"/>
  <c r="AB310" i="16"/>
  <c r="L322" i="23" s="1"/>
  <c r="AA310" i="16"/>
  <c r="L289" i="23" s="1"/>
  <c r="Z310" i="16"/>
  <c r="L27" i="23" s="1"/>
  <c r="Y310" i="16"/>
  <c r="L223" i="23" s="1"/>
  <c r="L190" i="23"/>
  <c r="L157" i="23"/>
  <c r="L124" i="23"/>
  <c r="L91" i="23"/>
  <c r="L59" i="23"/>
  <c r="AE309" i="16"/>
  <c r="AD309" i="16"/>
  <c r="AC309" i="16"/>
  <c r="K355" i="24" s="1"/>
  <c r="AB309" i="16"/>
  <c r="K322" i="24" s="1"/>
  <c r="AA309" i="16"/>
  <c r="K289" i="24" s="1"/>
  <c r="Z309" i="16"/>
  <c r="K27" i="24" s="1"/>
  <c r="Y309" i="16"/>
  <c r="K223" i="24" s="1"/>
  <c r="K190" i="24"/>
  <c r="K91" i="24"/>
  <c r="K59" i="24"/>
  <c r="AE308" i="16"/>
  <c r="K256" i="23" s="1"/>
  <c r="AD308" i="16"/>
  <c r="K388" i="23" s="1"/>
  <c r="AC308" i="16"/>
  <c r="K355" i="23" s="1"/>
  <c r="AB308" i="16"/>
  <c r="K322" i="23" s="1"/>
  <c r="AA308" i="16"/>
  <c r="Z308" i="16"/>
  <c r="K27" i="23" s="1"/>
  <c r="Y308" i="16"/>
  <c r="K223" i="23" s="1"/>
  <c r="K190" i="23"/>
  <c r="K157" i="23"/>
  <c r="K124" i="23"/>
  <c r="K91" i="23"/>
  <c r="AE307" i="16"/>
  <c r="J256" i="24" s="1"/>
  <c r="AD307" i="16"/>
  <c r="J388" i="24" s="1"/>
  <c r="AC307" i="16"/>
  <c r="J355" i="24" s="1"/>
  <c r="AB307" i="16"/>
  <c r="J322" i="24" s="1"/>
  <c r="AA307" i="16"/>
  <c r="J289" i="24" s="1"/>
  <c r="Z307" i="16"/>
  <c r="J27" i="24" s="1"/>
  <c r="Y307" i="16"/>
  <c r="J157" i="24"/>
  <c r="J124" i="24"/>
  <c r="J91" i="24"/>
  <c r="J59" i="24"/>
  <c r="AE306" i="16"/>
  <c r="J256" i="23" s="1"/>
  <c r="AD306" i="16"/>
  <c r="J388" i="23" s="1"/>
  <c r="AC306" i="16"/>
  <c r="AB306" i="16"/>
  <c r="J322" i="23" s="1"/>
  <c r="AA306" i="16"/>
  <c r="J289" i="23" s="1"/>
  <c r="Z306" i="16"/>
  <c r="J27" i="23" s="1"/>
  <c r="Y306" i="16"/>
  <c r="J223" i="23" s="1"/>
  <c r="J190" i="23"/>
  <c r="J157" i="23"/>
  <c r="J124" i="23"/>
  <c r="J91" i="23"/>
  <c r="AE305" i="16"/>
  <c r="AD305" i="16"/>
  <c r="H388" i="24" s="1"/>
  <c r="AC305" i="16"/>
  <c r="H355" i="24" s="1"/>
  <c r="AB305" i="16"/>
  <c r="H322" i="24" s="1"/>
  <c r="AA305" i="16"/>
  <c r="H289" i="24" s="1"/>
  <c r="Z305" i="16"/>
  <c r="H27" i="24" s="1"/>
  <c r="Y305" i="16"/>
  <c r="H124" i="24"/>
  <c r="H91" i="24"/>
  <c r="H59" i="24"/>
  <c r="AE304" i="16"/>
  <c r="H256" i="23" s="1"/>
  <c r="AD304" i="16"/>
  <c r="H388" i="23" s="1"/>
  <c r="AC304" i="16"/>
  <c r="AB304" i="16"/>
  <c r="H322" i="23" s="1"/>
  <c r="AA304" i="16"/>
  <c r="Z304" i="16"/>
  <c r="H27" i="23" s="1"/>
  <c r="Y304" i="16"/>
  <c r="H223" i="23" s="1"/>
  <c r="H190" i="23"/>
  <c r="H157" i="23"/>
  <c r="H124" i="23"/>
  <c r="H91" i="23"/>
  <c r="H59" i="23"/>
  <c r="AE303" i="16"/>
  <c r="G256" i="24" s="1"/>
  <c r="AD303" i="16"/>
  <c r="G388" i="24" s="1"/>
  <c r="AC303" i="16"/>
  <c r="G355" i="24" s="1"/>
  <c r="AB303" i="16"/>
  <c r="AA303" i="16"/>
  <c r="Z303" i="16"/>
  <c r="Y303" i="16"/>
  <c r="G223" i="24" s="1"/>
  <c r="G190" i="24"/>
  <c r="G157" i="24"/>
  <c r="G124" i="24"/>
  <c r="G91" i="24"/>
  <c r="AE302" i="16"/>
  <c r="AD302" i="16"/>
  <c r="G388" i="23" s="1"/>
  <c r="AC302" i="16"/>
  <c r="G355" i="23" s="1"/>
  <c r="AB302" i="16"/>
  <c r="G322" i="23" s="1"/>
  <c r="AA302" i="16"/>
  <c r="G289" i="23" s="1"/>
  <c r="Z302" i="16"/>
  <c r="G27" i="23" s="1"/>
  <c r="Y302" i="16"/>
  <c r="G223" i="23" s="1"/>
  <c r="G157" i="23"/>
  <c r="G124" i="23"/>
  <c r="G91" i="23"/>
  <c r="G59" i="23"/>
  <c r="AE301" i="16"/>
  <c r="F256" i="24" s="1"/>
  <c r="AD301" i="16"/>
  <c r="F388" i="24" s="1"/>
  <c r="AC301" i="16"/>
  <c r="F355" i="24" s="1"/>
  <c r="AB301" i="16"/>
  <c r="AA301" i="16"/>
  <c r="F289" i="24" s="1"/>
  <c r="Z301" i="16"/>
  <c r="F27" i="24" s="1"/>
  <c r="Y301" i="16"/>
  <c r="F223" i="24" s="1"/>
  <c r="F190" i="24"/>
  <c r="F157" i="24"/>
  <c r="F124" i="24"/>
  <c r="F91" i="24"/>
  <c r="AE300" i="16"/>
  <c r="F256" i="23" s="1"/>
  <c r="AD300" i="16"/>
  <c r="F388" i="23" s="1"/>
  <c r="AC300" i="16"/>
  <c r="F355" i="23" s="1"/>
  <c r="AB300" i="16"/>
  <c r="F322" i="23" s="1"/>
  <c r="AA300" i="16"/>
  <c r="F289" i="23" s="1"/>
  <c r="Z300" i="16"/>
  <c r="F27" i="23" s="1"/>
  <c r="Y300" i="16"/>
  <c r="F223" i="23" s="1"/>
  <c r="F157" i="23"/>
  <c r="F124" i="23"/>
  <c r="F91" i="23"/>
  <c r="F59" i="23"/>
  <c r="AE299" i="16"/>
  <c r="D256" i="24" s="1"/>
  <c r="AD299" i="16"/>
  <c r="AC299" i="16"/>
  <c r="D355" i="24" s="1"/>
  <c r="AB299" i="16"/>
  <c r="AA299" i="16"/>
  <c r="D289" i="24" s="1"/>
  <c r="Z299" i="16"/>
  <c r="D27" i="24" s="1"/>
  <c r="Y299" i="16"/>
  <c r="D223" i="24" s="1"/>
  <c r="D190" i="24"/>
  <c r="D157" i="24"/>
  <c r="D91" i="24"/>
  <c r="D59" i="24"/>
  <c r="AE298" i="16"/>
  <c r="AD298" i="16"/>
  <c r="D388" i="23" s="1"/>
  <c r="AC298" i="16"/>
  <c r="D355" i="23" s="1"/>
  <c r="AB298" i="16"/>
  <c r="D322" i="23" s="1"/>
  <c r="AA298" i="16"/>
  <c r="D289" i="23" s="1"/>
  <c r="Z298" i="16"/>
  <c r="D27" i="23" s="1"/>
  <c r="Y298" i="16"/>
  <c r="D223" i="23" s="1"/>
  <c r="D190" i="23"/>
  <c r="D157" i="23"/>
  <c r="AE297" i="16"/>
  <c r="C256" i="24" s="1"/>
  <c r="AD297" i="16"/>
  <c r="C388" i="24" s="1"/>
  <c r="AC297" i="16"/>
  <c r="C355" i="24" s="1"/>
  <c r="AB297" i="16"/>
  <c r="C322" i="24" s="1"/>
  <c r="AA297" i="16"/>
  <c r="C289" i="24" s="1"/>
  <c r="Z297" i="16"/>
  <c r="C27" i="24" s="1"/>
  <c r="Y297" i="16"/>
  <c r="C223" i="24" s="1"/>
  <c r="C190" i="24"/>
  <c r="C157" i="24"/>
  <c r="C124" i="24"/>
  <c r="C91" i="24"/>
  <c r="C59" i="24"/>
  <c r="AE296" i="16"/>
  <c r="C256" i="23" s="1"/>
  <c r="AD296" i="16"/>
  <c r="C388" i="23" s="1"/>
  <c r="AC296" i="16"/>
  <c r="C355" i="23" s="1"/>
  <c r="AB296" i="16"/>
  <c r="C322" i="23" s="1"/>
  <c r="AA296" i="16"/>
  <c r="C289" i="23" s="1"/>
  <c r="Z296" i="16"/>
  <c r="C27" i="23" s="1"/>
  <c r="Y296" i="16"/>
  <c r="C223" i="23" s="1"/>
  <c r="C190" i="23"/>
  <c r="C157" i="23"/>
  <c r="AE295" i="16"/>
  <c r="B256" i="24" s="1"/>
  <c r="AD295" i="16"/>
  <c r="B388" i="24" s="1"/>
  <c r="AC295" i="16"/>
  <c r="B355" i="24" s="1"/>
  <c r="AB295" i="16"/>
  <c r="B322" i="24" s="1"/>
  <c r="AA295" i="16"/>
  <c r="B289" i="24" s="1"/>
  <c r="Z295" i="16"/>
  <c r="B27" i="24" s="1"/>
  <c r="Y295" i="16"/>
  <c r="B223" i="24" s="1"/>
  <c r="B190" i="24"/>
  <c r="B157" i="24"/>
  <c r="B124" i="24"/>
  <c r="B91" i="24"/>
  <c r="B59" i="24"/>
  <c r="AE294" i="16"/>
  <c r="B256" i="23" s="1"/>
  <c r="AD294" i="16"/>
  <c r="B388" i="23" s="1"/>
  <c r="AC294" i="16"/>
  <c r="B355" i="23" s="1"/>
  <c r="AB294" i="16"/>
  <c r="B322" i="23" s="1"/>
  <c r="AA294" i="16"/>
  <c r="B289" i="23" s="1"/>
  <c r="Z294" i="16"/>
  <c r="B27" i="23" s="1"/>
  <c r="Y294" i="16"/>
  <c r="B223" i="23" s="1"/>
  <c r="B190" i="23"/>
  <c r="B157" i="23"/>
  <c r="B124" i="23"/>
  <c r="B91" i="23"/>
  <c r="B59" i="23"/>
  <c r="AE293" i="16"/>
  <c r="AD293" i="16"/>
  <c r="AC293" i="16"/>
  <c r="AB293" i="16"/>
  <c r="AA293" i="16"/>
  <c r="Z293" i="16"/>
  <c r="Y293" i="16"/>
  <c r="AE292" i="16"/>
  <c r="AD292" i="16"/>
  <c r="AC292" i="16"/>
  <c r="AB292" i="16"/>
  <c r="AA292" i="16"/>
  <c r="Z292" i="16"/>
  <c r="Y292" i="16"/>
  <c r="AE291" i="16"/>
  <c r="AD291" i="16"/>
  <c r="N387" i="24" s="1"/>
  <c r="AC291" i="16"/>
  <c r="N354" i="24" s="1"/>
  <c r="AB291" i="16"/>
  <c r="N321" i="24" s="1"/>
  <c r="AA291" i="16"/>
  <c r="N288" i="24" s="1"/>
  <c r="Z291" i="16"/>
  <c r="N26" i="24" s="1"/>
  <c r="V26" i="24" s="1"/>
  <c r="Y291" i="16"/>
  <c r="N222" i="24" s="1"/>
  <c r="N189" i="24"/>
  <c r="N123" i="24"/>
  <c r="N90" i="24"/>
  <c r="N58" i="24"/>
  <c r="AE290" i="16"/>
  <c r="N255" i="23" s="1"/>
  <c r="AD290" i="16"/>
  <c r="N387" i="23" s="1"/>
  <c r="AC290" i="16"/>
  <c r="N354" i="23" s="1"/>
  <c r="AB290" i="16"/>
  <c r="N321" i="23" s="1"/>
  <c r="AA290" i="16"/>
  <c r="Z290" i="16"/>
  <c r="N26" i="23" s="1"/>
  <c r="V26" i="23" s="1"/>
  <c r="Y290" i="16"/>
  <c r="N222" i="23" s="1"/>
  <c r="N189" i="23"/>
  <c r="N156" i="23"/>
  <c r="N123" i="23"/>
  <c r="N90" i="23"/>
  <c r="N58" i="23"/>
  <c r="AE289" i="16"/>
  <c r="L255" i="24" s="1"/>
  <c r="AD289" i="16"/>
  <c r="L387" i="24" s="1"/>
  <c r="AC289" i="16"/>
  <c r="L354" i="24" s="1"/>
  <c r="AB289" i="16"/>
  <c r="L321" i="24" s="1"/>
  <c r="AA289" i="16"/>
  <c r="L288" i="24" s="1"/>
  <c r="Z289" i="16"/>
  <c r="L26" i="24" s="1"/>
  <c r="Y289" i="16"/>
  <c r="L189" i="24"/>
  <c r="L156" i="24"/>
  <c r="L123" i="24"/>
  <c r="L90" i="24"/>
  <c r="L58" i="24"/>
  <c r="AE288" i="16"/>
  <c r="L255" i="23" s="1"/>
  <c r="AD288" i="16"/>
  <c r="L387" i="23" s="1"/>
  <c r="AC288" i="16"/>
  <c r="AB288" i="16"/>
  <c r="L321" i="23" s="1"/>
  <c r="AA288" i="16"/>
  <c r="L288" i="23" s="1"/>
  <c r="Z288" i="16"/>
  <c r="L26" i="23" s="1"/>
  <c r="Y288" i="16"/>
  <c r="L222" i="23" s="1"/>
  <c r="L189" i="23"/>
  <c r="L156" i="23"/>
  <c r="L123" i="23"/>
  <c r="L90" i="23"/>
  <c r="L58" i="23"/>
  <c r="AE287" i="16"/>
  <c r="K255" i="24" s="1"/>
  <c r="AD287" i="16"/>
  <c r="K387" i="24" s="1"/>
  <c r="AC287" i="16"/>
  <c r="K354" i="24" s="1"/>
  <c r="AB287" i="16"/>
  <c r="K321" i="24" s="1"/>
  <c r="AA287" i="16"/>
  <c r="K288" i="24" s="1"/>
  <c r="Z287" i="16"/>
  <c r="K26" i="24" s="1"/>
  <c r="Y287" i="16"/>
  <c r="K222" i="24" s="1"/>
  <c r="K156" i="24"/>
  <c r="K123" i="24"/>
  <c r="K90" i="24"/>
  <c r="K58" i="24"/>
  <c r="AE286" i="16"/>
  <c r="K255" i="23" s="1"/>
  <c r="AD286" i="16"/>
  <c r="K387" i="23" s="1"/>
  <c r="AC286" i="16"/>
  <c r="K354" i="23" s="1"/>
  <c r="AB286" i="16"/>
  <c r="AA286" i="16"/>
  <c r="K288" i="23" s="1"/>
  <c r="Z286" i="16"/>
  <c r="K26" i="23" s="1"/>
  <c r="Y286" i="16"/>
  <c r="K222" i="23" s="1"/>
  <c r="K189" i="23"/>
  <c r="K123" i="23"/>
  <c r="K90" i="23"/>
  <c r="K58" i="23"/>
  <c r="AE285" i="16"/>
  <c r="J255" i="24" s="1"/>
  <c r="AD285" i="16"/>
  <c r="J387" i="24" s="1"/>
  <c r="AC285" i="16"/>
  <c r="J354" i="24" s="1"/>
  <c r="AB285" i="16"/>
  <c r="J321" i="24" s="1"/>
  <c r="AA285" i="16"/>
  <c r="J288" i="24" s="1"/>
  <c r="Z285" i="16"/>
  <c r="Y285" i="16"/>
  <c r="J222" i="24" s="1"/>
  <c r="J156" i="24"/>
  <c r="J123" i="24"/>
  <c r="J90" i="24"/>
  <c r="J58" i="24"/>
  <c r="AE284" i="16"/>
  <c r="AD284" i="16"/>
  <c r="J387" i="23" s="1"/>
  <c r="AC284" i="16"/>
  <c r="J354" i="23" s="1"/>
  <c r="AB284" i="16"/>
  <c r="AA284" i="16"/>
  <c r="J288" i="23" s="1"/>
  <c r="Z284" i="16"/>
  <c r="J26" i="23" s="1"/>
  <c r="Y284" i="16"/>
  <c r="J222" i="23" s="1"/>
  <c r="J189" i="23"/>
  <c r="J58" i="23"/>
  <c r="AE283" i="16"/>
  <c r="H255" i="24" s="1"/>
  <c r="AD283" i="16"/>
  <c r="H387" i="24" s="1"/>
  <c r="AC283" i="16"/>
  <c r="H354" i="24" s="1"/>
  <c r="AB283" i="16"/>
  <c r="AA283" i="16"/>
  <c r="H288" i="24" s="1"/>
  <c r="Z283" i="16"/>
  <c r="Y283" i="16"/>
  <c r="H222" i="24" s="1"/>
  <c r="H189" i="24"/>
  <c r="H156" i="24"/>
  <c r="H123" i="24"/>
  <c r="H90" i="24"/>
  <c r="AE282" i="16"/>
  <c r="H255" i="23" s="1"/>
  <c r="AD282" i="16"/>
  <c r="H387" i="23" s="1"/>
  <c r="AC282" i="16"/>
  <c r="H354" i="23" s="1"/>
  <c r="AB282" i="16"/>
  <c r="H321" i="23" s="1"/>
  <c r="AA282" i="16"/>
  <c r="H288" i="23" s="1"/>
  <c r="Z282" i="16"/>
  <c r="H26" i="23" s="1"/>
  <c r="Y282" i="16"/>
  <c r="H222" i="23" s="1"/>
  <c r="H189" i="23"/>
  <c r="H58" i="23"/>
  <c r="AE281" i="16"/>
  <c r="G255" i="24" s="1"/>
  <c r="AD281" i="16"/>
  <c r="G387" i="24" s="1"/>
  <c r="AC281" i="16"/>
  <c r="G354" i="24" s="1"/>
  <c r="AB281" i="16"/>
  <c r="AA281" i="16"/>
  <c r="Z281" i="16"/>
  <c r="G26" i="24" s="1"/>
  <c r="Y281" i="16"/>
  <c r="G222" i="24" s="1"/>
  <c r="G189" i="24"/>
  <c r="G156" i="24"/>
  <c r="G123" i="24"/>
  <c r="G90" i="24"/>
  <c r="AE280" i="16"/>
  <c r="G255" i="23" s="1"/>
  <c r="AD280" i="16"/>
  <c r="G387" i="23" s="1"/>
  <c r="AC280" i="16"/>
  <c r="G354" i="23" s="1"/>
  <c r="AB280" i="16"/>
  <c r="G321" i="23" s="1"/>
  <c r="AA280" i="16"/>
  <c r="G288" i="23" s="1"/>
  <c r="Z280" i="16"/>
  <c r="G26" i="23" s="1"/>
  <c r="Y280" i="16"/>
  <c r="G222" i="23" s="1"/>
  <c r="G189" i="23"/>
  <c r="G156" i="23"/>
  <c r="G123" i="23"/>
  <c r="G90" i="23"/>
  <c r="G58" i="23"/>
  <c r="AE279" i="16"/>
  <c r="F255" i="24" s="1"/>
  <c r="AD279" i="16"/>
  <c r="F387" i="24" s="1"/>
  <c r="AC279" i="16"/>
  <c r="F354" i="24" s="1"/>
  <c r="AB279" i="16"/>
  <c r="AA279" i="16"/>
  <c r="F288" i="24" s="1"/>
  <c r="Z279" i="16"/>
  <c r="F26" i="24" s="1"/>
  <c r="Y279" i="16"/>
  <c r="F222" i="24" s="1"/>
  <c r="F189" i="24"/>
  <c r="F156" i="24"/>
  <c r="F123" i="24"/>
  <c r="F90" i="24"/>
  <c r="F58" i="24"/>
  <c r="AE278" i="16"/>
  <c r="F255" i="23" s="1"/>
  <c r="AD278" i="16"/>
  <c r="F387" i="23" s="1"/>
  <c r="AC278" i="16"/>
  <c r="F354" i="23" s="1"/>
  <c r="AB278" i="16"/>
  <c r="F321" i="23" s="1"/>
  <c r="AA278" i="16"/>
  <c r="F288" i="23" s="1"/>
  <c r="Z278" i="16"/>
  <c r="F26" i="23" s="1"/>
  <c r="Y278" i="16"/>
  <c r="F222" i="23" s="1"/>
  <c r="F189" i="23"/>
  <c r="F156" i="23"/>
  <c r="F90" i="23"/>
  <c r="F58" i="23"/>
  <c r="AE277" i="16"/>
  <c r="D255" i="24" s="1"/>
  <c r="AD277" i="16"/>
  <c r="D387" i="24" s="1"/>
  <c r="AC277" i="16"/>
  <c r="AB277" i="16"/>
  <c r="D321" i="24" s="1"/>
  <c r="AA277" i="16"/>
  <c r="D288" i="24" s="1"/>
  <c r="Z277" i="16"/>
  <c r="D26" i="24" s="1"/>
  <c r="Y277" i="16"/>
  <c r="D222" i="24" s="1"/>
  <c r="D189" i="24"/>
  <c r="D156" i="24"/>
  <c r="D123" i="24"/>
  <c r="D58" i="24"/>
  <c r="AE276" i="16"/>
  <c r="D255" i="23" s="1"/>
  <c r="AD276" i="16"/>
  <c r="D387" i="23" s="1"/>
  <c r="AC276" i="16"/>
  <c r="D354" i="23" s="1"/>
  <c r="AB276" i="16"/>
  <c r="D321" i="23" s="1"/>
  <c r="AA276" i="16"/>
  <c r="D288" i="23" s="1"/>
  <c r="Z276" i="16"/>
  <c r="D26" i="23" s="1"/>
  <c r="Y276" i="16"/>
  <c r="D222" i="23" s="1"/>
  <c r="D156" i="23"/>
  <c r="D123" i="23"/>
  <c r="D90" i="23"/>
  <c r="D58" i="23"/>
  <c r="AE275" i="16"/>
  <c r="C255" i="24" s="1"/>
  <c r="AD275" i="16"/>
  <c r="C387" i="24" s="1"/>
  <c r="AC275" i="16"/>
  <c r="C354" i="24" s="1"/>
  <c r="AB275" i="16"/>
  <c r="C321" i="24" s="1"/>
  <c r="AA275" i="16"/>
  <c r="C288" i="24" s="1"/>
  <c r="Z275" i="16"/>
  <c r="C26" i="24" s="1"/>
  <c r="Y275" i="16"/>
  <c r="C222" i="24" s="1"/>
  <c r="C189" i="24"/>
  <c r="C156" i="24"/>
  <c r="C123" i="24"/>
  <c r="C90" i="24"/>
  <c r="C58" i="24"/>
  <c r="AE274" i="16"/>
  <c r="C255" i="23" s="1"/>
  <c r="AD274" i="16"/>
  <c r="C387" i="23" s="1"/>
  <c r="AC274" i="16"/>
  <c r="C354" i="23" s="1"/>
  <c r="AB274" i="16"/>
  <c r="C321" i="23" s="1"/>
  <c r="AA274" i="16"/>
  <c r="C288" i="23" s="1"/>
  <c r="Z274" i="16"/>
  <c r="C26" i="23" s="1"/>
  <c r="Y274" i="16"/>
  <c r="C222" i="23" s="1"/>
  <c r="C156" i="23"/>
  <c r="C123" i="23"/>
  <c r="C90" i="23"/>
  <c r="C58" i="23"/>
  <c r="AE273" i="16"/>
  <c r="B255" i="24" s="1"/>
  <c r="AD273" i="16"/>
  <c r="B387" i="24" s="1"/>
  <c r="AC273" i="16"/>
  <c r="B354" i="24" s="1"/>
  <c r="AB273" i="16"/>
  <c r="B321" i="24" s="1"/>
  <c r="AA273" i="16"/>
  <c r="B288" i="24" s="1"/>
  <c r="Z273" i="16"/>
  <c r="Y273" i="16"/>
  <c r="B222" i="24" s="1"/>
  <c r="B189" i="24"/>
  <c r="B156" i="24"/>
  <c r="B123" i="24"/>
  <c r="O123" i="24" s="1"/>
  <c r="B90" i="24"/>
  <c r="B58" i="24"/>
  <c r="AE272" i="16"/>
  <c r="B255" i="23" s="1"/>
  <c r="AD272" i="16"/>
  <c r="B387" i="23" s="1"/>
  <c r="AC272" i="16"/>
  <c r="B354" i="23" s="1"/>
  <c r="AB272" i="16"/>
  <c r="B321" i="23" s="1"/>
  <c r="AA272" i="16"/>
  <c r="B288" i="23" s="1"/>
  <c r="Z272" i="16"/>
  <c r="B26" i="23" s="1"/>
  <c r="Y272" i="16"/>
  <c r="B222" i="23" s="1"/>
  <c r="B189" i="23"/>
  <c r="B156" i="23"/>
  <c r="B90" i="23"/>
  <c r="B58" i="23"/>
  <c r="AE271" i="16"/>
  <c r="AD271" i="16"/>
  <c r="AC271" i="16"/>
  <c r="AB271" i="16"/>
  <c r="AA271" i="16"/>
  <c r="Z271" i="16"/>
  <c r="Y271" i="16"/>
  <c r="AE270" i="16"/>
  <c r="AD270" i="16"/>
  <c r="AC270" i="16"/>
  <c r="AB270" i="16"/>
  <c r="AA270" i="16"/>
  <c r="Z270" i="16"/>
  <c r="Y270" i="16"/>
  <c r="AE269" i="16"/>
  <c r="N253" i="24" s="1"/>
  <c r="V253" i="24" s="1"/>
  <c r="AD269" i="16"/>
  <c r="AC269" i="16"/>
  <c r="N352" i="24" s="1"/>
  <c r="AB269" i="16"/>
  <c r="N319" i="24" s="1"/>
  <c r="AA269" i="16"/>
  <c r="N286" i="24" s="1"/>
  <c r="Z269" i="16"/>
  <c r="Y269" i="16"/>
  <c r="N220" i="24" s="1"/>
  <c r="N187" i="24"/>
  <c r="N154" i="24"/>
  <c r="N121" i="24"/>
  <c r="N88" i="24"/>
  <c r="N56" i="24"/>
  <c r="AE268" i="16"/>
  <c r="N253" i="23" s="1"/>
  <c r="V253" i="23" s="1"/>
  <c r="AD268" i="16"/>
  <c r="N385" i="23" s="1"/>
  <c r="AC268" i="16"/>
  <c r="N352" i="23" s="1"/>
  <c r="AB268" i="16"/>
  <c r="N319" i="23" s="1"/>
  <c r="AA268" i="16"/>
  <c r="N286" i="23" s="1"/>
  <c r="Z268" i="16"/>
  <c r="N24" i="23" s="1"/>
  <c r="V24" i="23" s="1"/>
  <c r="Y268" i="16"/>
  <c r="N220" i="23" s="1"/>
  <c r="N187" i="23"/>
  <c r="N154" i="23"/>
  <c r="N121" i="23"/>
  <c r="N88" i="23"/>
  <c r="N56" i="23"/>
  <c r="AE267" i="16"/>
  <c r="L253" i="24" s="1"/>
  <c r="AD267" i="16"/>
  <c r="L385" i="24" s="1"/>
  <c r="AC267" i="16"/>
  <c r="L352" i="24" s="1"/>
  <c r="AB267" i="16"/>
  <c r="AA267" i="16"/>
  <c r="L286" i="24" s="1"/>
  <c r="Z267" i="16"/>
  <c r="L24" i="24" s="1"/>
  <c r="Y267" i="16"/>
  <c r="L220" i="24" s="1"/>
  <c r="L187" i="24"/>
  <c r="L154" i="24"/>
  <c r="L121" i="24"/>
  <c r="L88" i="24"/>
  <c r="AE266" i="16"/>
  <c r="L253" i="23" s="1"/>
  <c r="AD266" i="16"/>
  <c r="L385" i="23" s="1"/>
  <c r="AC266" i="16"/>
  <c r="L352" i="23" s="1"/>
  <c r="AB266" i="16"/>
  <c r="L319" i="23" s="1"/>
  <c r="AA266" i="16"/>
  <c r="L286" i="23" s="1"/>
  <c r="Z266" i="16"/>
  <c r="L24" i="23" s="1"/>
  <c r="Y266" i="16"/>
  <c r="L220" i="23" s="1"/>
  <c r="L154" i="23"/>
  <c r="L121" i="23"/>
  <c r="L88" i="23"/>
  <c r="L56" i="23"/>
  <c r="AE265" i="16"/>
  <c r="K253" i="24" s="1"/>
  <c r="AD265" i="16"/>
  <c r="K385" i="24" s="1"/>
  <c r="AC265" i="16"/>
  <c r="K352" i="24" s="1"/>
  <c r="AB265" i="16"/>
  <c r="K319" i="24" s="1"/>
  <c r="AA265" i="16"/>
  <c r="K286" i="24" s="1"/>
  <c r="Z265" i="16"/>
  <c r="K24" i="24" s="1"/>
  <c r="Y265" i="16"/>
  <c r="K220" i="24" s="1"/>
  <c r="K187" i="24"/>
  <c r="K154" i="24"/>
  <c r="K121" i="24"/>
  <c r="K88" i="24"/>
  <c r="K56" i="24"/>
  <c r="AE264" i="16"/>
  <c r="K253" i="23" s="1"/>
  <c r="AD264" i="16"/>
  <c r="K385" i="23" s="1"/>
  <c r="AC264" i="16"/>
  <c r="K352" i="23" s="1"/>
  <c r="AB264" i="16"/>
  <c r="K319" i="23" s="1"/>
  <c r="AA264" i="16"/>
  <c r="K286" i="23" s="1"/>
  <c r="Z264" i="16"/>
  <c r="K24" i="23" s="1"/>
  <c r="Y264" i="16"/>
  <c r="K220" i="23" s="1"/>
  <c r="K187" i="23"/>
  <c r="K154" i="23"/>
  <c r="K121" i="23"/>
  <c r="K88" i="23"/>
  <c r="K56" i="23"/>
  <c r="AE263" i="16"/>
  <c r="J253" i="24" s="1"/>
  <c r="AD263" i="16"/>
  <c r="AC263" i="16"/>
  <c r="J352" i="24" s="1"/>
  <c r="AB263" i="16"/>
  <c r="J319" i="24" s="1"/>
  <c r="AA263" i="16"/>
  <c r="J286" i="24" s="1"/>
  <c r="Z263" i="16"/>
  <c r="J24" i="24" s="1"/>
  <c r="Y263" i="16"/>
  <c r="J220" i="24" s="1"/>
  <c r="J187" i="24"/>
  <c r="J154" i="24"/>
  <c r="J88" i="24"/>
  <c r="J56" i="24"/>
  <c r="AE262" i="16"/>
  <c r="AD262" i="16"/>
  <c r="J385" i="23" s="1"/>
  <c r="AC262" i="16"/>
  <c r="J352" i="23" s="1"/>
  <c r="AB262" i="16"/>
  <c r="J319" i="23" s="1"/>
  <c r="AA262" i="16"/>
  <c r="J286" i="23" s="1"/>
  <c r="Z262" i="16"/>
  <c r="J24" i="23" s="1"/>
  <c r="Y262" i="16"/>
  <c r="J220" i="23" s="1"/>
  <c r="J187" i="23"/>
  <c r="AE261" i="16"/>
  <c r="H253" i="24" s="1"/>
  <c r="AD261" i="16"/>
  <c r="H385" i="24" s="1"/>
  <c r="AC261" i="16"/>
  <c r="H352" i="24" s="1"/>
  <c r="AB261" i="16"/>
  <c r="H319" i="24" s="1"/>
  <c r="AA261" i="16"/>
  <c r="H286" i="24" s="1"/>
  <c r="Z261" i="16"/>
  <c r="H24" i="24" s="1"/>
  <c r="Y261" i="16"/>
  <c r="H220" i="24" s="1"/>
  <c r="H187" i="24"/>
  <c r="H154" i="24"/>
  <c r="H121" i="24"/>
  <c r="H88" i="24"/>
  <c r="H56" i="24"/>
  <c r="AE260" i="16"/>
  <c r="H253" i="23" s="1"/>
  <c r="AD260" i="16"/>
  <c r="H385" i="23" s="1"/>
  <c r="AC260" i="16"/>
  <c r="H352" i="23" s="1"/>
  <c r="AB260" i="16"/>
  <c r="H319" i="23" s="1"/>
  <c r="AA260" i="16"/>
  <c r="H286" i="23" s="1"/>
  <c r="Z260" i="16"/>
  <c r="H24" i="23" s="1"/>
  <c r="Y260" i="16"/>
  <c r="H220" i="23" s="1"/>
  <c r="H187" i="23"/>
  <c r="AE259" i="16"/>
  <c r="G253" i="24" s="1"/>
  <c r="AD259" i="16"/>
  <c r="AC259" i="16"/>
  <c r="G352" i="24" s="1"/>
  <c r="AB259" i="16"/>
  <c r="G319" i="24" s="1"/>
  <c r="AA259" i="16"/>
  <c r="G286" i="24" s="1"/>
  <c r="Z259" i="16"/>
  <c r="G24" i="24" s="1"/>
  <c r="Y259" i="16"/>
  <c r="G220" i="24" s="1"/>
  <c r="G187" i="24"/>
  <c r="G154" i="24"/>
  <c r="G121" i="24"/>
  <c r="G88" i="24"/>
  <c r="G56" i="24"/>
  <c r="AE258" i="16"/>
  <c r="G253" i="23" s="1"/>
  <c r="AD258" i="16"/>
  <c r="G385" i="23" s="1"/>
  <c r="AC258" i="16"/>
  <c r="G352" i="23" s="1"/>
  <c r="AB258" i="16"/>
  <c r="G319" i="23" s="1"/>
  <c r="AA258" i="16"/>
  <c r="G286" i="23" s="1"/>
  <c r="Z258" i="16"/>
  <c r="G24" i="23" s="1"/>
  <c r="Y258" i="16"/>
  <c r="G220" i="23" s="1"/>
  <c r="G187" i="23"/>
  <c r="G154" i="23"/>
  <c r="G121" i="23"/>
  <c r="G88" i="23"/>
  <c r="G56" i="23"/>
  <c r="AE257" i="16"/>
  <c r="AD257" i="16"/>
  <c r="AC257" i="16"/>
  <c r="F352" i="24" s="1"/>
  <c r="AB257" i="16"/>
  <c r="AA257" i="16"/>
  <c r="F286" i="24" s="1"/>
  <c r="Z257" i="16"/>
  <c r="F24" i="24" s="1"/>
  <c r="Y257" i="16"/>
  <c r="F220" i="24" s="1"/>
  <c r="F187" i="24"/>
  <c r="I187" i="24" s="1"/>
  <c r="AE256" i="16"/>
  <c r="F253" i="23" s="1"/>
  <c r="AD256" i="16"/>
  <c r="F385" i="23" s="1"/>
  <c r="AC256" i="16"/>
  <c r="F352" i="23" s="1"/>
  <c r="AB256" i="16"/>
  <c r="F319" i="23" s="1"/>
  <c r="AA256" i="16"/>
  <c r="Z256" i="16"/>
  <c r="Y256" i="16"/>
  <c r="F220" i="23" s="1"/>
  <c r="F187" i="23"/>
  <c r="I187" i="23" s="1"/>
  <c r="F154" i="23"/>
  <c r="F121" i="23"/>
  <c r="F88" i="23"/>
  <c r="F56" i="23"/>
  <c r="AE255" i="16"/>
  <c r="AD255" i="16"/>
  <c r="D385" i="24" s="1"/>
  <c r="AC255" i="16"/>
  <c r="D352" i="24" s="1"/>
  <c r="AB255" i="16"/>
  <c r="D319" i="24" s="1"/>
  <c r="AA255" i="16"/>
  <c r="D286" i="24" s="1"/>
  <c r="Z255" i="16"/>
  <c r="D24" i="24" s="1"/>
  <c r="Y255" i="16"/>
  <c r="D220" i="24" s="1"/>
  <c r="D154" i="24"/>
  <c r="D121" i="24"/>
  <c r="D56" i="24"/>
  <c r="AE254" i="16"/>
  <c r="D253" i="23" s="1"/>
  <c r="AD254" i="16"/>
  <c r="D385" i="23" s="1"/>
  <c r="AC254" i="16"/>
  <c r="D352" i="23" s="1"/>
  <c r="AB254" i="16"/>
  <c r="AA254" i="16"/>
  <c r="D286" i="23" s="1"/>
  <c r="Z254" i="16"/>
  <c r="D24" i="23" s="1"/>
  <c r="Y254" i="16"/>
  <c r="D220" i="23" s="1"/>
  <c r="D187" i="23"/>
  <c r="D154" i="23"/>
  <c r="D121" i="23"/>
  <c r="D88" i="23"/>
  <c r="AE253" i="16"/>
  <c r="C253" i="24" s="1"/>
  <c r="AD253" i="16"/>
  <c r="C385" i="24" s="1"/>
  <c r="AC253" i="16"/>
  <c r="C352" i="24" s="1"/>
  <c r="AB253" i="16"/>
  <c r="C319" i="24" s="1"/>
  <c r="AA253" i="16"/>
  <c r="C286" i="24" s="1"/>
  <c r="Z253" i="16"/>
  <c r="C24" i="24" s="1"/>
  <c r="Y253" i="16"/>
  <c r="C187" i="24"/>
  <c r="C154" i="24"/>
  <c r="C121" i="24"/>
  <c r="C88" i="24"/>
  <c r="AE252" i="16"/>
  <c r="C253" i="23" s="1"/>
  <c r="AD252" i="16"/>
  <c r="C385" i="23" s="1"/>
  <c r="AC252" i="16"/>
  <c r="C352" i="23" s="1"/>
  <c r="AB252" i="16"/>
  <c r="C319" i="23" s="1"/>
  <c r="AA252" i="16"/>
  <c r="C286" i="23" s="1"/>
  <c r="Z252" i="16"/>
  <c r="C24" i="23" s="1"/>
  <c r="Y252" i="16"/>
  <c r="C220" i="23" s="1"/>
  <c r="C154" i="23"/>
  <c r="C121" i="23"/>
  <c r="C88" i="23"/>
  <c r="C56" i="23"/>
  <c r="AE251" i="16"/>
  <c r="B253" i="24" s="1"/>
  <c r="AD251" i="16"/>
  <c r="B385" i="24" s="1"/>
  <c r="AC251" i="16"/>
  <c r="B352" i="24" s="1"/>
  <c r="AB251" i="16"/>
  <c r="B319" i="24" s="1"/>
  <c r="AA251" i="16"/>
  <c r="B286" i="24" s="1"/>
  <c r="Z251" i="16"/>
  <c r="B24" i="24" s="1"/>
  <c r="Y251" i="16"/>
  <c r="B220" i="24" s="1"/>
  <c r="B187" i="24"/>
  <c r="B154" i="24"/>
  <c r="B88" i="24"/>
  <c r="AE250" i="16"/>
  <c r="B253" i="23" s="1"/>
  <c r="AD250" i="16"/>
  <c r="B385" i="23" s="1"/>
  <c r="AC250" i="16"/>
  <c r="B352" i="23" s="1"/>
  <c r="AB250" i="16"/>
  <c r="B319" i="23" s="1"/>
  <c r="AA250" i="16"/>
  <c r="B286" i="23" s="1"/>
  <c r="Z250" i="16"/>
  <c r="B24" i="23" s="1"/>
  <c r="Y250" i="16"/>
  <c r="B220" i="23" s="1"/>
  <c r="B121" i="23"/>
  <c r="B88" i="23"/>
  <c r="B56" i="23"/>
  <c r="AE249" i="16"/>
  <c r="AD249" i="16"/>
  <c r="AC249" i="16"/>
  <c r="AB249" i="16"/>
  <c r="AA249" i="16"/>
  <c r="Z249" i="16"/>
  <c r="Y249" i="16"/>
  <c r="AE248" i="16"/>
  <c r="AD248" i="16"/>
  <c r="AC248" i="16"/>
  <c r="AB248" i="16"/>
  <c r="AA248" i="16"/>
  <c r="Z248" i="16"/>
  <c r="Y248" i="16"/>
  <c r="AE247" i="16"/>
  <c r="N252" i="24" s="1"/>
  <c r="V252" i="24" s="1"/>
  <c r="AD247" i="16"/>
  <c r="N384" i="24" s="1"/>
  <c r="AC247" i="16"/>
  <c r="AB247" i="16"/>
  <c r="N318" i="24" s="1"/>
  <c r="AA247" i="16"/>
  <c r="N285" i="24" s="1"/>
  <c r="Z247" i="16"/>
  <c r="Y247" i="16"/>
  <c r="N219" i="24" s="1"/>
  <c r="N186" i="24"/>
  <c r="N153" i="24"/>
  <c r="N120" i="24"/>
  <c r="N55" i="24"/>
  <c r="AE246" i="16"/>
  <c r="N252" i="23" s="1"/>
  <c r="V252" i="23" s="1"/>
  <c r="AD246" i="16"/>
  <c r="AC246" i="16"/>
  <c r="N351" i="23" s="1"/>
  <c r="AB246" i="16"/>
  <c r="N318" i="23" s="1"/>
  <c r="AA246" i="16"/>
  <c r="N285" i="23" s="1"/>
  <c r="Z246" i="16"/>
  <c r="N23" i="23" s="1"/>
  <c r="V23" i="23" s="1"/>
  <c r="Y246" i="16"/>
  <c r="N219" i="23" s="1"/>
  <c r="N186" i="23"/>
  <c r="AI247" i="16"/>
  <c r="N87" i="23"/>
  <c r="N55" i="23"/>
  <c r="AE245" i="16"/>
  <c r="L252" i="24" s="1"/>
  <c r="AD245" i="16"/>
  <c r="L384" i="24" s="1"/>
  <c r="AC245" i="16"/>
  <c r="L351" i="24" s="1"/>
  <c r="AB245" i="16"/>
  <c r="AA245" i="16"/>
  <c r="L285" i="24" s="1"/>
  <c r="Z245" i="16"/>
  <c r="L23" i="24" s="1"/>
  <c r="Y245" i="16"/>
  <c r="L219" i="24" s="1"/>
  <c r="L186" i="24"/>
  <c r="L153" i="24"/>
  <c r="L120" i="24"/>
  <c r="L87" i="24"/>
  <c r="L55" i="24"/>
  <c r="AE244" i="16"/>
  <c r="L252" i="23" s="1"/>
  <c r="AD244" i="16"/>
  <c r="L384" i="23" s="1"/>
  <c r="AC244" i="16"/>
  <c r="L351" i="23" s="1"/>
  <c r="AB244" i="16"/>
  <c r="L318" i="23" s="1"/>
  <c r="AA244" i="16"/>
  <c r="L285" i="23" s="1"/>
  <c r="Z244" i="16"/>
  <c r="L23" i="23" s="1"/>
  <c r="Y244" i="16"/>
  <c r="L219" i="23" s="1"/>
  <c r="L186" i="23"/>
  <c r="L153" i="23"/>
  <c r="L120" i="23"/>
  <c r="L87" i="23"/>
  <c r="L55" i="23"/>
  <c r="AE243" i="16"/>
  <c r="AD243" i="16"/>
  <c r="K384" i="24" s="1"/>
  <c r="AC243" i="16"/>
  <c r="K351" i="24" s="1"/>
  <c r="AB243" i="16"/>
  <c r="K318" i="24" s="1"/>
  <c r="AA243" i="16"/>
  <c r="K285" i="24" s="1"/>
  <c r="Z243" i="16"/>
  <c r="K23" i="24" s="1"/>
  <c r="Y243" i="16"/>
  <c r="K120" i="24"/>
  <c r="K87" i="24"/>
  <c r="K55" i="24"/>
  <c r="AE242" i="16"/>
  <c r="K252" i="23" s="1"/>
  <c r="AD242" i="16"/>
  <c r="K384" i="23" s="1"/>
  <c r="AC242" i="16"/>
  <c r="AB242" i="16"/>
  <c r="AA242" i="16"/>
  <c r="K285" i="23" s="1"/>
  <c r="Z242" i="16"/>
  <c r="K23" i="23" s="1"/>
  <c r="Y242" i="16"/>
  <c r="K219" i="23" s="1"/>
  <c r="K186" i="23"/>
  <c r="K153" i="23"/>
  <c r="K120" i="23"/>
  <c r="AE241" i="16"/>
  <c r="J252" i="24" s="1"/>
  <c r="AD241" i="16"/>
  <c r="J384" i="24" s="1"/>
  <c r="AC241" i="16"/>
  <c r="J351" i="24" s="1"/>
  <c r="AB241" i="16"/>
  <c r="J318" i="24" s="1"/>
  <c r="AA241" i="16"/>
  <c r="J285" i="24" s="1"/>
  <c r="M285" i="24" s="1"/>
  <c r="Z241" i="16"/>
  <c r="J23" i="24" s="1"/>
  <c r="Y241" i="16"/>
  <c r="J219" i="24" s="1"/>
  <c r="J186" i="24"/>
  <c r="J153" i="24"/>
  <c r="J120" i="24"/>
  <c r="J87" i="24"/>
  <c r="J55" i="24"/>
  <c r="AE240" i="16"/>
  <c r="J252" i="23" s="1"/>
  <c r="AD240" i="16"/>
  <c r="J384" i="23" s="1"/>
  <c r="AC240" i="16"/>
  <c r="J351" i="23" s="1"/>
  <c r="AB240" i="16"/>
  <c r="J318" i="23" s="1"/>
  <c r="AA240" i="16"/>
  <c r="J285" i="23" s="1"/>
  <c r="Z240" i="16"/>
  <c r="J23" i="23" s="1"/>
  <c r="Y240" i="16"/>
  <c r="J219" i="23" s="1"/>
  <c r="J153" i="23"/>
  <c r="J120" i="23"/>
  <c r="J87" i="23"/>
  <c r="J55" i="23"/>
  <c r="AE239" i="16"/>
  <c r="H252" i="24" s="1"/>
  <c r="AD239" i="16"/>
  <c r="H384" i="24" s="1"/>
  <c r="AC239" i="16"/>
  <c r="H351" i="24" s="1"/>
  <c r="AB239" i="16"/>
  <c r="H318" i="24" s="1"/>
  <c r="AA239" i="16"/>
  <c r="H285" i="24" s="1"/>
  <c r="Z239" i="16"/>
  <c r="H23" i="24" s="1"/>
  <c r="Y239" i="16"/>
  <c r="H219" i="24" s="1"/>
  <c r="H186" i="24"/>
  <c r="H153" i="24"/>
  <c r="H87" i="24"/>
  <c r="H55" i="24"/>
  <c r="AE238" i="16"/>
  <c r="H252" i="23" s="1"/>
  <c r="AD238" i="16"/>
  <c r="H384" i="23" s="1"/>
  <c r="AC238" i="16"/>
  <c r="H351" i="23" s="1"/>
  <c r="AB238" i="16"/>
  <c r="H318" i="23" s="1"/>
  <c r="AA238" i="16"/>
  <c r="H285" i="23" s="1"/>
  <c r="Z238" i="16"/>
  <c r="H23" i="23" s="1"/>
  <c r="Y238" i="16"/>
  <c r="H219" i="23" s="1"/>
  <c r="H186" i="23"/>
  <c r="H153" i="23"/>
  <c r="H120" i="23"/>
  <c r="H87" i="23"/>
  <c r="H55" i="23"/>
  <c r="AJ237" i="16"/>
  <c r="AE237" i="16"/>
  <c r="G252" i="24" s="1"/>
  <c r="AD237" i="16"/>
  <c r="G384" i="24" s="1"/>
  <c r="AC237" i="16"/>
  <c r="G351" i="24" s="1"/>
  <c r="AB237" i="16"/>
  <c r="G318" i="24" s="1"/>
  <c r="AA237" i="16"/>
  <c r="G285" i="24" s="1"/>
  <c r="Z237" i="16"/>
  <c r="Y237" i="16"/>
  <c r="G186" i="24"/>
  <c r="G153" i="24"/>
  <c r="G120" i="24"/>
  <c r="G87" i="24"/>
  <c r="G55" i="24"/>
  <c r="AE236" i="16"/>
  <c r="G252" i="23" s="1"/>
  <c r="AD236" i="16"/>
  <c r="AC236" i="16"/>
  <c r="G351" i="23" s="1"/>
  <c r="AB236" i="16"/>
  <c r="G318" i="23" s="1"/>
  <c r="AA236" i="16"/>
  <c r="G285" i="23" s="1"/>
  <c r="Z236" i="16"/>
  <c r="G23" i="23" s="1"/>
  <c r="Y236" i="16"/>
  <c r="G219" i="23" s="1"/>
  <c r="G153" i="23"/>
  <c r="G87" i="23"/>
  <c r="G55" i="23"/>
  <c r="AE235" i="16"/>
  <c r="F252" i="24" s="1"/>
  <c r="AD235" i="16"/>
  <c r="F384" i="24" s="1"/>
  <c r="AC235" i="16"/>
  <c r="F351" i="24" s="1"/>
  <c r="AB235" i="16"/>
  <c r="F318" i="24" s="1"/>
  <c r="AA235" i="16"/>
  <c r="F285" i="24" s="1"/>
  <c r="Z235" i="16"/>
  <c r="F23" i="24" s="1"/>
  <c r="Y235" i="16"/>
  <c r="F153" i="24"/>
  <c r="F120" i="24"/>
  <c r="F87" i="24"/>
  <c r="F55" i="24"/>
  <c r="AE234" i="16"/>
  <c r="F252" i="23" s="1"/>
  <c r="AD234" i="16"/>
  <c r="F384" i="23" s="1"/>
  <c r="AC234" i="16"/>
  <c r="F351" i="23" s="1"/>
  <c r="AB234" i="16"/>
  <c r="AA234" i="16"/>
  <c r="F285" i="23" s="1"/>
  <c r="Z234" i="16"/>
  <c r="F23" i="23" s="1"/>
  <c r="Y234" i="16"/>
  <c r="F219" i="23" s="1"/>
  <c r="F186" i="23"/>
  <c r="F153" i="23"/>
  <c r="F120" i="23"/>
  <c r="F55" i="23"/>
  <c r="AE233" i="16"/>
  <c r="D252" i="24" s="1"/>
  <c r="AD233" i="16"/>
  <c r="D384" i="24" s="1"/>
  <c r="AC233" i="16"/>
  <c r="D351" i="24" s="1"/>
  <c r="AB233" i="16"/>
  <c r="AA233" i="16"/>
  <c r="D285" i="24" s="1"/>
  <c r="Z233" i="16"/>
  <c r="D23" i="24" s="1"/>
  <c r="Y233" i="16"/>
  <c r="D219" i="24" s="1"/>
  <c r="D186" i="24"/>
  <c r="D153" i="24"/>
  <c r="D120" i="24"/>
  <c r="D87" i="24"/>
  <c r="AE232" i="16"/>
  <c r="AD232" i="16"/>
  <c r="D384" i="23" s="1"/>
  <c r="AC232" i="16"/>
  <c r="D351" i="23" s="1"/>
  <c r="AB232" i="16"/>
  <c r="D318" i="23" s="1"/>
  <c r="AA232" i="16"/>
  <c r="D285" i="23" s="1"/>
  <c r="Z232" i="16"/>
  <c r="D23" i="23" s="1"/>
  <c r="Y232" i="16"/>
  <c r="D219" i="23" s="1"/>
  <c r="D186" i="23"/>
  <c r="D120" i="23"/>
  <c r="D87" i="23"/>
  <c r="D55" i="23"/>
  <c r="AE231" i="16"/>
  <c r="C252" i="24" s="1"/>
  <c r="AD231" i="16"/>
  <c r="C384" i="24" s="1"/>
  <c r="AC231" i="16"/>
  <c r="AB231" i="16"/>
  <c r="C318" i="24" s="1"/>
  <c r="AA231" i="16"/>
  <c r="Z231" i="16"/>
  <c r="Y231" i="16"/>
  <c r="C219" i="24" s="1"/>
  <c r="C186" i="24"/>
  <c r="C153" i="24"/>
  <c r="C120" i="24"/>
  <c r="C87" i="24"/>
  <c r="C55" i="24"/>
  <c r="AE230" i="16"/>
  <c r="C252" i="23" s="1"/>
  <c r="AD230" i="16"/>
  <c r="C384" i="23" s="1"/>
  <c r="AC230" i="16"/>
  <c r="C351" i="23" s="1"/>
  <c r="AB230" i="16"/>
  <c r="C318" i="23" s="1"/>
  <c r="AA230" i="16"/>
  <c r="C285" i="23" s="1"/>
  <c r="Z230" i="16"/>
  <c r="C23" i="23" s="1"/>
  <c r="Y230" i="16"/>
  <c r="C219" i="23" s="1"/>
  <c r="C186" i="23"/>
  <c r="C153" i="23"/>
  <c r="C87" i="23"/>
  <c r="C55" i="23"/>
  <c r="AE229" i="16"/>
  <c r="B252" i="24" s="1"/>
  <c r="AD229" i="16"/>
  <c r="B384" i="24" s="1"/>
  <c r="AC229" i="16"/>
  <c r="AB229" i="16"/>
  <c r="AA229" i="16"/>
  <c r="B285" i="24" s="1"/>
  <c r="Z229" i="16"/>
  <c r="B23" i="24" s="1"/>
  <c r="Y229" i="16"/>
  <c r="B219" i="24" s="1"/>
  <c r="B186" i="24"/>
  <c r="B153" i="24"/>
  <c r="B120" i="24"/>
  <c r="B87" i="24"/>
  <c r="B55" i="24"/>
  <c r="AE228" i="16"/>
  <c r="AD228" i="16"/>
  <c r="B384" i="23" s="1"/>
  <c r="AC228" i="16"/>
  <c r="B351" i="23" s="1"/>
  <c r="AB228" i="16"/>
  <c r="B318" i="23" s="1"/>
  <c r="AA228" i="16"/>
  <c r="B285" i="23" s="1"/>
  <c r="Z228" i="16"/>
  <c r="B23" i="23" s="1"/>
  <c r="Y228" i="16"/>
  <c r="AJ226" i="16"/>
  <c r="B120" i="23"/>
  <c r="B87" i="23"/>
  <c r="B55" i="23"/>
  <c r="AE227" i="16"/>
  <c r="AD227" i="16"/>
  <c r="AC227" i="16"/>
  <c r="AB227" i="16"/>
  <c r="AA227" i="16"/>
  <c r="Z227" i="16"/>
  <c r="Y227" i="16"/>
  <c r="AE226" i="16"/>
  <c r="AD226" i="16"/>
  <c r="AC226" i="16"/>
  <c r="AB226" i="16"/>
  <c r="AA226" i="16"/>
  <c r="Z226" i="16"/>
  <c r="Y226" i="16"/>
  <c r="AE225" i="16"/>
  <c r="N251" i="24" s="1"/>
  <c r="V251" i="24" s="1"/>
  <c r="AD225" i="16"/>
  <c r="AC225" i="16"/>
  <c r="AB225" i="16"/>
  <c r="AA225" i="16"/>
  <c r="N284" i="24" s="1"/>
  <c r="Z225" i="16"/>
  <c r="N22" i="24" s="1"/>
  <c r="Y225" i="16"/>
  <c r="N218" i="24" s="1"/>
  <c r="N185" i="24"/>
  <c r="N152" i="24"/>
  <c r="N119" i="24"/>
  <c r="N86" i="24"/>
  <c r="N54" i="24"/>
  <c r="AE224" i="16"/>
  <c r="N251" i="23" s="1"/>
  <c r="AD224" i="16"/>
  <c r="N383" i="23" s="1"/>
  <c r="AC224" i="16"/>
  <c r="N350" i="23" s="1"/>
  <c r="AB224" i="16"/>
  <c r="N317" i="23" s="1"/>
  <c r="AA224" i="16"/>
  <c r="N284" i="23" s="1"/>
  <c r="Z224" i="16"/>
  <c r="N22" i="23" s="1"/>
  <c r="V22" i="23" s="1"/>
  <c r="Y224" i="16"/>
  <c r="N218" i="23" s="1"/>
  <c r="N185" i="23"/>
  <c r="N152" i="23"/>
  <c r="N119" i="23"/>
  <c r="N86" i="23"/>
  <c r="N54" i="23"/>
  <c r="AE223" i="16"/>
  <c r="AD223" i="16"/>
  <c r="L383" i="24" s="1"/>
  <c r="AC223" i="16"/>
  <c r="L350" i="24" s="1"/>
  <c r="AB223" i="16"/>
  <c r="L317" i="24" s="1"/>
  <c r="AA223" i="16"/>
  <c r="L284" i="24" s="1"/>
  <c r="Z223" i="16"/>
  <c r="L22" i="24" s="1"/>
  <c r="Y223" i="16"/>
  <c r="L218" i="24" s="1"/>
  <c r="L185" i="24"/>
  <c r="L119" i="24"/>
  <c r="L86" i="24"/>
  <c r="L54" i="24"/>
  <c r="AE222" i="16"/>
  <c r="L251" i="23" s="1"/>
  <c r="AD222" i="16"/>
  <c r="L383" i="23" s="1"/>
  <c r="AC222" i="16"/>
  <c r="L350" i="23" s="1"/>
  <c r="AB222" i="16"/>
  <c r="L317" i="23" s="1"/>
  <c r="AA222" i="16"/>
  <c r="Z222" i="16"/>
  <c r="L22" i="23" s="1"/>
  <c r="Y222" i="16"/>
  <c r="L218" i="23" s="1"/>
  <c r="L185" i="23"/>
  <c r="L152" i="23"/>
  <c r="L119" i="23"/>
  <c r="L86" i="23"/>
  <c r="L54" i="23"/>
  <c r="AD221" i="16"/>
  <c r="AC221" i="16"/>
  <c r="AB221" i="16"/>
  <c r="K317" i="24" s="1"/>
  <c r="AA221" i="16"/>
  <c r="K284" i="24" s="1"/>
  <c r="Z221" i="16"/>
  <c r="K22" i="24" s="1"/>
  <c r="Y221" i="16"/>
  <c r="K218" i="24" s="1"/>
  <c r="K54" i="24"/>
  <c r="AE220" i="16"/>
  <c r="AD220" i="16"/>
  <c r="K383" i="23" s="1"/>
  <c r="AC220" i="16"/>
  <c r="K350" i="23" s="1"/>
  <c r="AB220" i="16"/>
  <c r="AA220" i="16"/>
  <c r="K284" i="23" s="1"/>
  <c r="Z220" i="16"/>
  <c r="Y220" i="16"/>
  <c r="K218" i="23" s="1"/>
  <c r="K185" i="23"/>
  <c r="K152" i="23"/>
  <c r="K119" i="23"/>
  <c r="K86" i="23"/>
  <c r="AD219" i="16"/>
  <c r="J383" i="24" s="1"/>
  <c r="AC219" i="16"/>
  <c r="J350" i="24" s="1"/>
  <c r="AB219" i="16"/>
  <c r="J317" i="24" s="1"/>
  <c r="AA219" i="16"/>
  <c r="Z219" i="16"/>
  <c r="Y219" i="16"/>
  <c r="J119" i="24"/>
  <c r="J86" i="24"/>
  <c r="J54" i="24"/>
  <c r="AE218" i="16"/>
  <c r="AR219" i="16" s="1"/>
  <c r="AD218" i="16"/>
  <c r="J383" i="23" s="1"/>
  <c r="AC218" i="16"/>
  <c r="J350" i="23" s="1"/>
  <c r="AB218" i="16"/>
  <c r="J317" i="23" s="1"/>
  <c r="AA218" i="16"/>
  <c r="J284" i="23" s="1"/>
  <c r="Z218" i="16"/>
  <c r="J22" i="23" s="1"/>
  <c r="Y218" i="16"/>
  <c r="J218" i="23" s="1"/>
  <c r="J185" i="23"/>
  <c r="J152" i="23"/>
  <c r="J119" i="23"/>
  <c r="J86" i="23"/>
  <c r="J54" i="23"/>
  <c r="AE217" i="16"/>
  <c r="H251" i="24" s="1"/>
  <c r="AD217" i="16"/>
  <c r="H383" i="24" s="1"/>
  <c r="AC217" i="16"/>
  <c r="H350" i="24" s="1"/>
  <c r="AB217" i="16"/>
  <c r="H317" i="24" s="1"/>
  <c r="AA217" i="16"/>
  <c r="H284" i="24" s="1"/>
  <c r="Z217" i="16"/>
  <c r="H22" i="24" s="1"/>
  <c r="Y217" i="16"/>
  <c r="H218" i="24" s="1"/>
  <c r="H185" i="24"/>
  <c r="H119" i="24"/>
  <c r="H86" i="24"/>
  <c r="H54" i="24"/>
  <c r="AE216" i="16"/>
  <c r="H251" i="23" s="1"/>
  <c r="AD216" i="16"/>
  <c r="H383" i="23" s="1"/>
  <c r="AC216" i="16"/>
  <c r="H350" i="23" s="1"/>
  <c r="AB216" i="16"/>
  <c r="H317" i="23" s="1"/>
  <c r="AA216" i="16"/>
  <c r="H284" i="23" s="1"/>
  <c r="Z216" i="16"/>
  <c r="H22" i="23" s="1"/>
  <c r="Y216" i="16"/>
  <c r="H218" i="23" s="1"/>
  <c r="H185" i="23"/>
  <c r="H152" i="23"/>
  <c r="H119" i="23"/>
  <c r="H86" i="23"/>
  <c r="H54" i="23"/>
  <c r="AD215" i="16"/>
  <c r="G383" i="24" s="1"/>
  <c r="AC215" i="16"/>
  <c r="G350" i="24" s="1"/>
  <c r="AB215" i="16"/>
  <c r="G317" i="24" s="1"/>
  <c r="AA215" i="16"/>
  <c r="G284" i="24" s="1"/>
  <c r="Z215" i="16"/>
  <c r="Y215" i="16"/>
  <c r="G218" i="24" s="1"/>
  <c r="G185" i="24"/>
  <c r="G152" i="24"/>
  <c r="G119" i="24"/>
  <c r="G86" i="24"/>
  <c r="G54" i="24"/>
  <c r="AE214" i="16"/>
  <c r="AD214" i="16"/>
  <c r="G383" i="23" s="1"/>
  <c r="AC214" i="16"/>
  <c r="AB214" i="16"/>
  <c r="G317" i="23" s="1"/>
  <c r="AA214" i="16"/>
  <c r="G284" i="23" s="1"/>
  <c r="Z214" i="16"/>
  <c r="G22" i="23" s="1"/>
  <c r="Y214" i="16"/>
  <c r="G218" i="23" s="1"/>
  <c r="G185" i="23"/>
  <c r="G152" i="23"/>
  <c r="G119" i="23"/>
  <c r="G86" i="23"/>
  <c r="AD213" i="16"/>
  <c r="F383" i="24" s="1"/>
  <c r="AC213" i="16"/>
  <c r="F350" i="24" s="1"/>
  <c r="AB213" i="16"/>
  <c r="F317" i="24" s="1"/>
  <c r="AA213" i="16"/>
  <c r="F284" i="24" s="1"/>
  <c r="Z213" i="16"/>
  <c r="F22" i="24" s="1"/>
  <c r="Y213" i="16"/>
  <c r="F218" i="24" s="1"/>
  <c r="F152" i="24"/>
  <c r="F119" i="24"/>
  <c r="F86" i="24"/>
  <c r="AE212" i="16"/>
  <c r="F251" i="23" s="1"/>
  <c r="AD212" i="16"/>
  <c r="F383" i="23" s="1"/>
  <c r="AC212" i="16"/>
  <c r="F350" i="23" s="1"/>
  <c r="AB212" i="16"/>
  <c r="F317" i="23" s="1"/>
  <c r="AA212" i="16"/>
  <c r="F284" i="23" s="1"/>
  <c r="Z212" i="16"/>
  <c r="F22" i="23" s="1"/>
  <c r="Y212" i="16"/>
  <c r="F218" i="23" s="1"/>
  <c r="F185" i="23"/>
  <c r="AE211" i="16"/>
  <c r="D251" i="24" s="1"/>
  <c r="AD211" i="16"/>
  <c r="D383" i="24" s="1"/>
  <c r="AC211" i="16"/>
  <c r="D350" i="24" s="1"/>
  <c r="AB211" i="16"/>
  <c r="D317" i="24" s="1"/>
  <c r="AA211" i="16"/>
  <c r="Z211" i="16"/>
  <c r="D22" i="24" s="1"/>
  <c r="Y211" i="16"/>
  <c r="D218" i="24" s="1"/>
  <c r="D185" i="24"/>
  <c r="D152" i="24"/>
  <c r="D119" i="24"/>
  <c r="D86" i="24"/>
  <c r="D54" i="24"/>
  <c r="AE210" i="16"/>
  <c r="D251" i="23" s="1"/>
  <c r="AD210" i="16"/>
  <c r="D383" i="23" s="1"/>
  <c r="AC210" i="16"/>
  <c r="D350" i="23" s="1"/>
  <c r="AB210" i="16"/>
  <c r="D317" i="23" s="1"/>
  <c r="AA210" i="16"/>
  <c r="D284" i="23" s="1"/>
  <c r="Z210" i="16"/>
  <c r="D22" i="23" s="1"/>
  <c r="Y210" i="16"/>
  <c r="D218" i="23" s="1"/>
  <c r="D185" i="23"/>
  <c r="D152" i="23"/>
  <c r="D86" i="23"/>
  <c r="D54" i="23"/>
  <c r="AD209" i="16"/>
  <c r="C383" i="24" s="1"/>
  <c r="AC209" i="16"/>
  <c r="C350" i="24" s="1"/>
  <c r="AB209" i="16"/>
  <c r="C317" i="24" s="1"/>
  <c r="AA209" i="16"/>
  <c r="Z209" i="16"/>
  <c r="C22" i="24" s="1"/>
  <c r="Y209" i="16"/>
  <c r="C218" i="24" s="1"/>
  <c r="C185" i="24"/>
  <c r="C152" i="24"/>
  <c r="C119" i="24"/>
  <c r="C86" i="24"/>
  <c r="C54" i="24"/>
  <c r="AE208" i="16"/>
  <c r="AD208" i="16"/>
  <c r="C383" i="23" s="1"/>
  <c r="AC208" i="16"/>
  <c r="C350" i="23" s="1"/>
  <c r="AB208" i="16"/>
  <c r="C317" i="23" s="1"/>
  <c r="AA208" i="16"/>
  <c r="C284" i="23" s="1"/>
  <c r="Z208" i="16"/>
  <c r="C22" i="23" s="1"/>
  <c r="Y208" i="16"/>
  <c r="C218" i="23" s="1"/>
  <c r="C185" i="23"/>
  <c r="C152" i="23"/>
  <c r="C86" i="23"/>
  <c r="C54" i="23"/>
  <c r="AD207" i="16"/>
  <c r="B383" i="24" s="1"/>
  <c r="AC207" i="16"/>
  <c r="B350" i="24" s="1"/>
  <c r="AB207" i="16"/>
  <c r="B317" i="24" s="1"/>
  <c r="AA207" i="16"/>
  <c r="B284" i="24" s="1"/>
  <c r="Z207" i="16"/>
  <c r="Y207" i="16"/>
  <c r="B218" i="24" s="1"/>
  <c r="B185" i="24"/>
  <c r="B152" i="24"/>
  <c r="B119" i="24"/>
  <c r="B86" i="24"/>
  <c r="B54" i="24"/>
  <c r="AE206" i="16"/>
  <c r="AD206" i="16"/>
  <c r="B383" i="23" s="1"/>
  <c r="AC206" i="16"/>
  <c r="AB206" i="16"/>
  <c r="B317" i="23" s="1"/>
  <c r="AA206" i="16"/>
  <c r="B284" i="23" s="1"/>
  <c r="Z206" i="16"/>
  <c r="B22" i="23" s="1"/>
  <c r="Y206" i="16"/>
  <c r="B218" i="23" s="1"/>
  <c r="B185" i="23"/>
  <c r="B152" i="23"/>
  <c r="B86" i="23"/>
  <c r="B54" i="23"/>
  <c r="AE205" i="16"/>
  <c r="AD205" i="16"/>
  <c r="AC205" i="16"/>
  <c r="AB205" i="16"/>
  <c r="AA205" i="16"/>
  <c r="Z205" i="16"/>
  <c r="Y205" i="16"/>
  <c r="AE204" i="16"/>
  <c r="AD204" i="16"/>
  <c r="AC204" i="16"/>
  <c r="AB204" i="16"/>
  <c r="AA204" i="16"/>
  <c r="Z204" i="16"/>
  <c r="Y204" i="16"/>
  <c r="AE203" i="16"/>
  <c r="AD203" i="16"/>
  <c r="N382" i="24" s="1"/>
  <c r="AC203" i="16"/>
  <c r="N349" i="24" s="1"/>
  <c r="AB203" i="16"/>
  <c r="N316" i="24" s="1"/>
  <c r="AA203" i="16"/>
  <c r="N283" i="24" s="1"/>
  <c r="Z203" i="16"/>
  <c r="N21" i="24" s="1"/>
  <c r="V21" i="24" s="1"/>
  <c r="Y203" i="16"/>
  <c r="N217" i="24" s="1"/>
  <c r="N184" i="24"/>
  <c r="N118" i="24"/>
  <c r="N85" i="24"/>
  <c r="N53" i="24"/>
  <c r="AE202" i="16"/>
  <c r="N250" i="23" s="1"/>
  <c r="AD202" i="16"/>
  <c r="N382" i="23" s="1"/>
  <c r="AC202" i="16"/>
  <c r="N349" i="23" s="1"/>
  <c r="AB202" i="16"/>
  <c r="N316" i="23" s="1"/>
  <c r="AA202" i="16"/>
  <c r="N283" i="23" s="1"/>
  <c r="Z202" i="16"/>
  <c r="N21" i="23" s="1"/>
  <c r="V21" i="23" s="1"/>
  <c r="Y202" i="16"/>
  <c r="N217" i="23" s="1"/>
  <c r="N184" i="23"/>
  <c r="N151" i="23"/>
  <c r="N118" i="23"/>
  <c r="N85" i="23"/>
  <c r="N53" i="23"/>
  <c r="AE201" i="16"/>
  <c r="L250" i="24" s="1"/>
  <c r="AD201" i="16"/>
  <c r="L382" i="24" s="1"/>
  <c r="AC201" i="16"/>
  <c r="L349" i="24" s="1"/>
  <c r="AB201" i="16"/>
  <c r="L316" i="24" s="1"/>
  <c r="AA201" i="16"/>
  <c r="L283" i="24" s="1"/>
  <c r="Z201" i="16"/>
  <c r="L21" i="24" s="1"/>
  <c r="Y201" i="16"/>
  <c r="L217" i="24" s="1"/>
  <c r="L184" i="24"/>
  <c r="L151" i="24"/>
  <c r="L118" i="24"/>
  <c r="L85" i="24"/>
  <c r="AE200" i="16"/>
  <c r="L250" i="23" s="1"/>
  <c r="AD200" i="16"/>
  <c r="L382" i="23" s="1"/>
  <c r="AC200" i="16"/>
  <c r="L349" i="23" s="1"/>
  <c r="AB200" i="16"/>
  <c r="L316" i="23" s="1"/>
  <c r="AA200" i="16"/>
  <c r="L283" i="23" s="1"/>
  <c r="Z200" i="16"/>
  <c r="L21" i="23" s="1"/>
  <c r="Y200" i="16"/>
  <c r="L217" i="23" s="1"/>
  <c r="L184" i="23"/>
  <c r="L151" i="23"/>
  <c r="L118" i="23"/>
  <c r="L85" i="23"/>
  <c r="L53" i="23"/>
  <c r="AE199" i="16"/>
  <c r="K250" i="24" s="1"/>
  <c r="AD199" i="16"/>
  <c r="K382" i="24" s="1"/>
  <c r="AC199" i="16"/>
  <c r="K349" i="24" s="1"/>
  <c r="AB199" i="16"/>
  <c r="K316" i="24" s="1"/>
  <c r="AA199" i="16"/>
  <c r="K283" i="24" s="1"/>
  <c r="Z199" i="16"/>
  <c r="K21" i="24" s="1"/>
  <c r="Y199" i="16"/>
  <c r="K217" i="24" s="1"/>
  <c r="K184" i="24"/>
  <c r="K151" i="24"/>
  <c r="K118" i="24"/>
  <c r="K85" i="24"/>
  <c r="AE198" i="16"/>
  <c r="K250" i="23" s="1"/>
  <c r="AD198" i="16"/>
  <c r="K382" i="23" s="1"/>
  <c r="AC198" i="16"/>
  <c r="K349" i="23" s="1"/>
  <c r="AB198" i="16"/>
  <c r="K316" i="23" s="1"/>
  <c r="AA198" i="16"/>
  <c r="K283" i="23" s="1"/>
  <c r="Z198" i="16"/>
  <c r="K21" i="23" s="1"/>
  <c r="Y198" i="16"/>
  <c r="K217" i="23" s="1"/>
  <c r="K184" i="23"/>
  <c r="K151" i="23"/>
  <c r="K118" i="23"/>
  <c r="K85" i="23"/>
  <c r="K53" i="23"/>
  <c r="AE197" i="16"/>
  <c r="J250" i="24" s="1"/>
  <c r="AD197" i="16"/>
  <c r="J382" i="24" s="1"/>
  <c r="AC197" i="16"/>
  <c r="AB197" i="16"/>
  <c r="AA197" i="16"/>
  <c r="J283" i="24" s="1"/>
  <c r="Z197" i="16"/>
  <c r="J21" i="24" s="1"/>
  <c r="Y197" i="16"/>
  <c r="J217" i="24" s="1"/>
  <c r="J184" i="24"/>
  <c r="J151" i="24"/>
  <c r="J118" i="24"/>
  <c r="AE196" i="16"/>
  <c r="J250" i="23" s="1"/>
  <c r="AD196" i="16"/>
  <c r="J382" i="23" s="1"/>
  <c r="AC196" i="16"/>
  <c r="J349" i="23" s="1"/>
  <c r="AB196" i="16"/>
  <c r="J316" i="23" s="1"/>
  <c r="AA196" i="16"/>
  <c r="J283" i="23" s="1"/>
  <c r="Z196" i="16"/>
  <c r="J21" i="23" s="1"/>
  <c r="Y196" i="16"/>
  <c r="J217" i="23" s="1"/>
  <c r="J184" i="23"/>
  <c r="J151" i="23"/>
  <c r="J118" i="23"/>
  <c r="J85" i="23"/>
  <c r="J53" i="23"/>
  <c r="AE195" i="16"/>
  <c r="H250" i="24" s="1"/>
  <c r="AD195" i="16"/>
  <c r="AC195" i="16"/>
  <c r="AB195" i="16"/>
  <c r="H316" i="24" s="1"/>
  <c r="AA195" i="16"/>
  <c r="H283" i="24" s="1"/>
  <c r="Z195" i="16"/>
  <c r="H21" i="24" s="1"/>
  <c r="Y195" i="16"/>
  <c r="H217" i="24" s="1"/>
  <c r="H184" i="24"/>
  <c r="H151" i="24"/>
  <c r="H85" i="24"/>
  <c r="H53" i="24"/>
  <c r="AE194" i="16"/>
  <c r="H250" i="23" s="1"/>
  <c r="AD194" i="16"/>
  <c r="H382" i="23" s="1"/>
  <c r="AC194" i="16"/>
  <c r="H349" i="23" s="1"/>
  <c r="AB194" i="16"/>
  <c r="H316" i="23" s="1"/>
  <c r="AA194" i="16"/>
  <c r="Z194" i="16"/>
  <c r="H21" i="23" s="1"/>
  <c r="Y194" i="16"/>
  <c r="H217" i="23" s="1"/>
  <c r="H184" i="23"/>
  <c r="H151" i="23"/>
  <c r="H118" i="23"/>
  <c r="H85" i="23"/>
  <c r="H53" i="23"/>
  <c r="AE193" i="16"/>
  <c r="G250" i="24" s="1"/>
  <c r="AD193" i="16"/>
  <c r="G382" i="24" s="1"/>
  <c r="AC193" i="16"/>
  <c r="G349" i="24" s="1"/>
  <c r="AB193" i="16"/>
  <c r="G316" i="24" s="1"/>
  <c r="AA193" i="16"/>
  <c r="G283" i="24" s="1"/>
  <c r="Z193" i="16"/>
  <c r="G21" i="24" s="1"/>
  <c r="Y193" i="16"/>
  <c r="G217" i="24" s="1"/>
  <c r="G151" i="24"/>
  <c r="G118" i="24"/>
  <c r="G85" i="24"/>
  <c r="G53" i="24"/>
  <c r="AE192" i="16"/>
  <c r="G250" i="23" s="1"/>
  <c r="AD192" i="16"/>
  <c r="G382" i="23" s="1"/>
  <c r="AC192" i="16"/>
  <c r="G349" i="23" s="1"/>
  <c r="AB192" i="16"/>
  <c r="AA192" i="16"/>
  <c r="G283" i="23" s="1"/>
  <c r="Z192" i="16"/>
  <c r="G21" i="23" s="1"/>
  <c r="Y192" i="16"/>
  <c r="G217" i="23" s="1"/>
  <c r="G184" i="23"/>
  <c r="G118" i="23"/>
  <c r="AG193" i="16"/>
  <c r="AH191" i="16"/>
  <c r="AE191" i="16"/>
  <c r="AD191" i="16"/>
  <c r="F382" i="24" s="1"/>
  <c r="AC191" i="16"/>
  <c r="F349" i="24" s="1"/>
  <c r="AB191" i="16"/>
  <c r="F316" i="24" s="1"/>
  <c r="AA191" i="16"/>
  <c r="F283" i="24" s="1"/>
  <c r="Z191" i="16"/>
  <c r="F21" i="24" s="1"/>
  <c r="Y191" i="16"/>
  <c r="F217" i="24" s="1"/>
  <c r="F184" i="24"/>
  <c r="F151" i="24"/>
  <c r="F118" i="24"/>
  <c r="F85" i="24"/>
  <c r="F53" i="24"/>
  <c r="AE190" i="16"/>
  <c r="F250" i="23" s="1"/>
  <c r="AD190" i="16"/>
  <c r="F382" i="23" s="1"/>
  <c r="AC190" i="16"/>
  <c r="F349" i="23" s="1"/>
  <c r="AB190" i="16"/>
  <c r="F316" i="23" s="1"/>
  <c r="AA190" i="16"/>
  <c r="F283" i="23" s="1"/>
  <c r="Z190" i="16"/>
  <c r="F21" i="23" s="1"/>
  <c r="Y190" i="16"/>
  <c r="F217" i="23" s="1"/>
  <c r="F184" i="23"/>
  <c r="F151" i="23"/>
  <c r="AE189" i="16"/>
  <c r="D250" i="24" s="1"/>
  <c r="AD189" i="16"/>
  <c r="D382" i="24" s="1"/>
  <c r="AC189" i="16"/>
  <c r="D349" i="24" s="1"/>
  <c r="AB189" i="16"/>
  <c r="D316" i="24" s="1"/>
  <c r="AA189" i="16"/>
  <c r="Z189" i="16"/>
  <c r="Y189" i="16"/>
  <c r="D217" i="24" s="1"/>
  <c r="D184" i="24"/>
  <c r="D151" i="24"/>
  <c r="D118" i="24"/>
  <c r="D85" i="24"/>
  <c r="D53" i="24"/>
  <c r="AE188" i="16"/>
  <c r="AD188" i="16"/>
  <c r="AC188" i="16"/>
  <c r="D349" i="23" s="1"/>
  <c r="AB188" i="16"/>
  <c r="D316" i="23" s="1"/>
  <c r="AA188" i="16"/>
  <c r="D283" i="23" s="1"/>
  <c r="Z188" i="16"/>
  <c r="D21" i="23" s="1"/>
  <c r="Y188" i="16"/>
  <c r="D217" i="23" s="1"/>
  <c r="D184" i="23"/>
  <c r="D85" i="23"/>
  <c r="D53" i="23"/>
  <c r="AE187" i="16"/>
  <c r="C250" i="24" s="1"/>
  <c r="AD187" i="16"/>
  <c r="C382" i="24" s="1"/>
  <c r="AC187" i="16"/>
  <c r="C349" i="24" s="1"/>
  <c r="AB187" i="16"/>
  <c r="C316" i="24" s="1"/>
  <c r="AA187" i="16"/>
  <c r="C283" i="24" s="1"/>
  <c r="Z187" i="16"/>
  <c r="C21" i="24" s="1"/>
  <c r="Y187" i="16"/>
  <c r="C217" i="24" s="1"/>
  <c r="P217" i="24" s="1"/>
  <c r="C151" i="24"/>
  <c r="C118" i="24"/>
  <c r="C85" i="24"/>
  <c r="C53" i="24"/>
  <c r="AE186" i="16"/>
  <c r="C250" i="23" s="1"/>
  <c r="AD186" i="16"/>
  <c r="C382" i="23" s="1"/>
  <c r="AC186" i="16"/>
  <c r="C349" i="23" s="1"/>
  <c r="AB186" i="16"/>
  <c r="C316" i="23" s="1"/>
  <c r="AA186" i="16"/>
  <c r="C283" i="23" s="1"/>
  <c r="Z186" i="16"/>
  <c r="C21" i="23" s="1"/>
  <c r="Y186" i="16"/>
  <c r="C217" i="23" s="1"/>
  <c r="C184" i="23"/>
  <c r="C151" i="23"/>
  <c r="C118" i="23"/>
  <c r="C85" i="23"/>
  <c r="AE185" i="16"/>
  <c r="B250" i="24" s="1"/>
  <c r="AD185" i="16"/>
  <c r="B382" i="24" s="1"/>
  <c r="AC185" i="16"/>
  <c r="B349" i="24" s="1"/>
  <c r="AB185" i="16"/>
  <c r="B316" i="24" s="1"/>
  <c r="AA185" i="16"/>
  <c r="Z185" i="16"/>
  <c r="B21" i="24" s="1"/>
  <c r="Y185" i="16"/>
  <c r="B217" i="24" s="1"/>
  <c r="B184" i="24"/>
  <c r="B118" i="24"/>
  <c r="O118" i="24" s="1"/>
  <c r="B85" i="24"/>
  <c r="B53" i="24"/>
  <c r="AE184" i="16"/>
  <c r="B250" i="23" s="1"/>
  <c r="AD184" i="16"/>
  <c r="AC184" i="16"/>
  <c r="B349" i="23" s="1"/>
  <c r="AB184" i="16"/>
  <c r="B316" i="23" s="1"/>
  <c r="AA184" i="16"/>
  <c r="B283" i="23" s="1"/>
  <c r="Z184" i="16"/>
  <c r="B21" i="23" s="1"/>
  <c r="Y184" i="16"/>
  <c r="B217" i="23" s="1"/>
  <c r="B184" i="23"/>
  <c r="B151" i="23"/>
  <c r="B85" i="23"/>
  <c r="B53" i="23"/>
  <c r="AE183" i="16"/>
  <c r="AD183" i="16"/>
  <c r="AC183" i="16"/>
  <c r="AB183" i="16"/>
  <c r="AA183" i="16"/>
  <c r="Z183" i="16"/>
  <c r="Y183" i="16"/>
  <c r="AE182" i="16"/>
  <c r="AD182" i="16"/>
  <c r="AC182" i="16"/>
  <c r="AB182" i="16"/>
  <c r="AA182" i="16"/>
  <c r="Z182" i="16"/>
  <c r="Y182" i="16"/>
  <c r="AE181" i="16"/>
  <c r="N248" i="24" s="1"/>
  <c r="V248" i="24" s="1"/>
  <c r="AD181" i="16"/>
  <c r="AC181" i="16"/>
  <c r="N347" i="24" s="1"/>
  <c r="AB181" i="16"/>
  <c r="N314" i="24" s="1"/>
  <c r="AA181" i="16"/>
  <c r="N281" i="24" s="1"/>
  <c r="Z181" i="16"/>
  <c r="N19" i="24" s="1"/>
  <c r="V19" i="24" s="1"/>
  <c r="Y181" i="16"/>
  <c r="N215" i="24" s="1"/>
  <c r="N182" i="24"/>
  <c r="N149" i="24"/>
  <c r="N83" i="24"/>
  <c r="N51" i="24"/>
  <c r="AE180" i="16"/>
  <c r="N248" i="23" s="1"/>
  <c r="V248" i="23" s="1"/>
  <c r="AD180" i="16"/>
  <c r="N380" i="23" s="1"/>
  <c r="AC180" i="16"/>
  <c r="N347" i="23" s="1"/>
  <c r="AB180" i="16"/>
  <c r="N314" i="23" s="1"/>
  <c r="AA180" i="16"/>
  <c r="N281" i="23" s="1"/>
  <c r="Z180" i="16"/>
  <c r="N19" i="23" s="1"/>
  <c r="V19" i="23" s="1"/>
  <c r="Y180" i="16"/>
  <c r="N215" i="23" s="1"/>
  <c r="N182" i="23"/>
  <c r="N149" i="23"/>
  <c r="N116" i="23"/>
  <c r="N83" i="23"/>
  <c r="N51" i="23"/>
  <c r="AE179" i="16"/>
  <c r="L248" i="24" s="1"/>
  <c r="AD179" i="16"/>
  <c r="AC179" i="16"/>
  <c r="L347" i="24" s="1"/>
  <c r="AB179" i="16"/>
  <c r="L314" i="24" s="1"/>
  <c r="AA179" i="16"/>
  <c r="L281" i="24" s="1"/>
  <c r="Z179" i="16"/>
  <c r="L19" i="24" s="1"/>
  <c r="Y179" i="16"/>
  <c r="L215" i="24" s="1"/>
  <c r="L149" i="24"/>
  <c r="L51" i="24"/>
  <c r="AE178" i="16"/>
  <c r="L248" i="23" s="1"/>
  <c r="AD178" i="16"/>
  <c r="L380" i="23" s="1"/>
  <c r="AC178" i="16"/>
  <c r="L347" i="23" s="1"/>
  <c r="AB178" i="16"/>
  <c r="L314" i="23" s="1"/>
  <c r="AA178" i="16"/>
  <c r="L281" i="23" s="1"/>
  <c r="Z178" i="16"/>
  <c r="Y178" i="16"/>
  <c r="L182" i="23"/>
  <c r="AE177" i="16"/>
  <c r="AD177" i="16"/>
  <c r="K380" i="24" s="1"/>
  <c r="AC177" i="16"/>
  <c r="K347" i="24" s="1"/>
  <c r="AB177" i="16"/>
  <c r="K314" i="24" s="1"/>
  <c r="AA177" i="16"/>
  <c r="K281" i="24" s="1"/>
  <c r="Z177" i="16"/>
  <c r="K19" i="24" s="1"/>
  <c r="Y177" i="16"/>
  <c r="K215" i="24" s="1"/>
  <c r="K116" i="24"/>
  <c r="K83" i="24"/>
  <c r="K51" i="24"/>
  <c r="AE176" i="16"/>
  <c r="K248" i="23" s="1"/>
  <c r="AD176" i="16"/>
  <c r="K380" i="23" s="1"/>
  <c r="AC176" i="16"/>
  <c r="K347" i="23" s="1"/>
  <c r="AB176" i="16"/>
  <c r="AA176" i="16"/>
  <c r="Z176" i="16"/>
  <c r="K19" i="23" s="1"/>
  <c r="Y176" i="16"/>
  <c r="K215" i="23" s="1"/>
  <c r="K182" i="23"/>
  <c r="AE175" i="16"/>
  <c r="J248" i="24" s="1"/>
  <c r="AD175" i="16"/>
  <c r="J380" i="24" s="1"/>
  <c r="AC175" i="16"/>
  <c r="J347" i="24" s="1"/>
  <c r="AB175" i="16"/>
  <c r="J314" i="24" s="1"/>
  <c r="AA175" i="16"/>
  <c r="J281" i="24" s="1"/>
  <c r="Z175" i="16"/>
  <c r="J19" i="24" s="1"/>
  <c r="Y175" i="16"/>
  <c r="J215" i="24" s="1"/>
  <c r="J182" i="24"/>
  <c r="J149" i="24"/>
  <c r="J116" i="24"/>
  <c r="J83" i="24"/>
  <c r="J51" i="24"/>
  <c r="AE174" i="16"/>
  <c r="J248" i="23" s="1"/>
  <c r="AD174" i="16"/>
  <c r="J380" i="23" s="1"/>
  <c r="AC174" i="16"/>
  <c r="J347" i="23" s="1"/>
  <c r="AB174" i="16"/>
  <c r="J314" i="23" s="1"/>
  <c r="AA174" i="16"/>
  <c r="J281" i="23" s="1"/>
  <c r="Z174" i="16"/>
  <c r="J19" i="23" s="1"/>
  <c r="Y174" i="16"/>
  <c r="J215" i="23" s="1"/>
  <c r="J182" i="23"/>
  <c r="J149" i="23"/>
  <c r="J116" i="23"/>
  <c r="J83" i="23"/>
  <c r="J51" i="23"/>
  <c r="AE173" i="16"/>
  <c r="H248" i="24" s="1"/>
  <c r="AD173" i="16"/>
  <c r="H380" i="24" s="1"/>
  <c r="AC173" i="16"/>
  <c r="H347" i="24" s="1"/>
  <c r="AB173" i="16"/>
  <c r="H314" i="24" s="1"/>
  <c r="AA173" i="16"/>
  <c r="H281" i="24" s="1"/>
  <c r="Z173" i="16"/>
  <c r="H19" i="24" s="1"/>
  <c r="Y173" i="16"/>
  <c r="H215" i="24" s="1"/>
  <c r="H182" i="24"/>
  <c r="H149" i="24"/>
  <c r="H116" i="24"/>
  <c r="H83" i="24"/>
  <c r="H51" i="24"/>
  <c r="AE172" i="16"/>
  <c r="H248" i="23" s="1"/>
  <c r="AD172" i="16"/>
  <c r="AC172" i="16"/>
  <c r="H347" i="23" s="1"/>
  <c r="AB172" i="16"/>
  <c r="H314" i="23" s="1"/>
  <c r="AA172" i="16"/>
  <c r="H281" i="23" s="1"/>
  <c r="Z172" i="16"/>
  <c r="H19" i="23" s="1"/>
  <c r="Y172" i="16"/>
  <c r="H215" i="23" s="1"/>
  <c r="H182" i="23"/>
  <c r="H149" i="23"/>
  <c r="H83" i="23"/>
  <c r="H51" i="23"/>
  <c r="AE171" i="16"/>
  <c r="G248" i="24" s="1"/>
  <c r="AD171" i="16"/>
  <c r="G380" i="24" s="1"/>
  <c r="AC171" i="16"/>
  <c r="G347" i="24" s="1"/>
  <c r="AB171" i="16"/>
  <c r="G314" i="24" s="1"/>
  <c r="AA171" i="16"/>
  <c r="G281" i="24" s="1"/>
  <c r="Z171" i="16"/>
  <c r="G19" i="24" s="1"/>
  <c r="Y171" i="16"/>
  <c r="G215" i="24" s="1"/>
  <c r="G182" i="24"/>
  <c r="G149" i="24"/>
  <c r="G116" i="24"/>
  <c r="G83" i="24"/>
  <c r="G51" i="24"/>
  <c r="AE170" i="16"/>
  <c r="G248" i="23" s="1"/>
  <c r="AD170" i="16"/>
  <c r="G380" i="23" s="1"/>
  <c r="AC170" i="16"/>
  <c r="G347" i="23" s="1"/>
  <c r="AB170" i="16"/>
  <c r="G314" i="23" s="1"/>
  <c r="AA170" i="16"/>
  <c r="G281" i="23" s="1"/>
  <c r="Z170" i="16"/>
  <c r="G19" i="23" s="1"/>
  <c r="Y170" i="16"/>
  <c r="G215" i="23" s="1"/>
  <c r="G182" i="23"/>
  <c r="G149" i="23"/>
  <c r="G116" i="23"/>
  <c r="G83" i="23"/>
  <c r="G51" i="23"/>
  <c r="AE169" i="16"/>
  <c r="F248" i="24" s="1"/>
  <c r="AD169" i="16"/>
  <c r="F380" i="24" s="1"/>
  <c r="AC169" i="16"/>
  <c r="F347" i="24" s="1"/>
  <c r="AB169" i="16"/>
  <c r="F314" i="24" s="1"/>
  <c r="AA169" i="16"/>
  <c r="F281" i="24" s="1"/>
  <c r="Z169" i="16"/>
  <c r="F19" i="24" s="1"/>
  <c r="Y169" i="16"/>
  <c r="F215" i="24" s="1"/>
  <c r="F182" i="24"/>
  <c r="F149" i="24"/>
  <c r="F116" i="24"/>
  <c r="F83" i="24"/>
  <c r="F51" i="24"/>
  <c r="AE168" i="16"/>
  <c r="F248" i="23" s="1"/>
  <c r="AD168" i="16"/>
  <c r="F380" i="23" s="1"/>
  <c r="AC168" i="16"/>
  <c r="F347" i="23" s="1"/>
  <c r="AB168" i="16"/>
  <c r="F314" i="23" s="1"/>
  <c r="AA168" i="16"/>
  <c r="F281" i="23" s="1"/>
  <c r="Z168" i="16"/>
  <c r="F19" i="23" s="1"/>
  <c r="Y168" i="16"/>
  <c r="F215" i="23" s="1"/>
  <c r="F182" i="23"/>
  <c r="F149" i="23"/>
  <c r="F116" i="23"/>
  <c r="F83" i="23"/>
  <c r="F51" i="23"/>
  <c r="AE167" i="16"/>
  <c r="D248" i="24" s="1"/>
  <c r="AD167" i="16"/>
  <c r="D380" i="24" s="1"/>
  <c r="AC167" i="16"/>
  <c r="D347" i="24" s="1"/>
  <c r="AB167" i="16"/>
  <c r="D314" i="24" s="1"/>
  <c r="AA167" i="16"/>
  <c r="D281" i="24" s="1"/>
  <c r="Z167" i="16"/>
  <c r="D19" i="24" s="1"/>
  <c r="Y167" i="16"/>
  <c r="D215" i="24" s="1"/>
  <c r="D149" i="24"/>
  <c r="D116" i="24"/>
  <c r="D83" i="24"/>
  <c r="D51" i="24"/>
  <c r="AE166" i="16"/>
  <c r="D248" i="23" s="1"/>
  <c r="AD166" i="16"/>
  <c r="D380" i="23" s="1"/>
  <c r="AC166" i="16"/>
  <c r="D347" i="23" s="1"/>
  <c r="AB166" i="16"/>
  <c r="AA166" i="16"/>
  <c r="D281" i="23" s="1"/>
  <c r="Z166" i="16"/>
  <c r="D19" i="23" s="1"/>
  <c r="Y166" i="16"/>
  <c r="D215" i="23" s="1"/>
  <c r="D182" i="23"/>
  <c r="D149" i="23"/>
  <c r="D116" i="23"/>
  <c r="D83" i="23"/>
  <c r="AE165" i="16"/>
  <c r="C248" i="24" s="1"/>
  <c r="AD165" i="16"/>
  <c r="C380" i="24" s="1"/>
  <c r="AC165" i="16"/>
  <c r="C347" i="24" s="1"/>
  <c r="AB165" i="16"/>
  <c r="C314" i="24" s="1"/>
  <c r="AA165" i="16"/>
  <c r="C281" i="24" s="1"/>
  <c r="Z165" i="16"/>
  <c r="C19" i="24" s="1"/>
  <c r="Y165" i="16"/>
  <c r="C215" i="24" s="1"/>
  <c r="C149" i="24"/>
  <c r="C116" i="24"/>
  <c r="C83" i="24"/>
  <c r="C51" i="24"/>
  <c r="AE164" i="16"/>
  <c r="C248" i="23" s="1"/>
  <c r="AD164" i="16"/>
  <c r="C380" i="23" s="1"/>
  <c r="AC164" i="16"/>
  <c r="C347" i="23" s="1"/>
  <c r="AB164" i="16"/>
  <c r="C314" i="23" s="1"/>
  <c r="AA164" i="16"/>
  <c r="C281" i="23" s="1"/>
  <c r="Z164" i="16"/>
  <c r="C19" i="23" s="1"/>
  <c r="Y164" i="16"/>
  <c r="C215" i="23" s="1"/>
  <c r="C182" i="23"/>
  <c r="C149" i="23"/>
  <c r="C116" i="23"/>
  <c r="C83" i="23"/>
  <c r="AE163" i="16"/>
  <c r="B248" i="24" s="1"/>
  <c r="AD163" i="16"/>
  <c r="B380" i="24" s="1"/>
  <c r="AC163" i="16"/>
  <c r="AB163" i="16"/>
  <c r="B314" i="24" s="1"/>
  <c r="AA163" i="16"/>
  <c r="B281" i="24" s="1"/>
  <c r="Z163" i="16"/>
  <c r="B19" i="24" s="1"/>
  <c r="Y163" i="16"/>
  <c r="B215" i="24" s="1"/>
  <c r="B149" i="24"/>
  <c r="B116" i="24"/>
  <c r="B83" i="24"/>
  <c r="B51" i="24"/>
  <c r="AE162" i="16"/>
  <c r="B248" i="23" s="1"/>
  <c r="AD162" i="16"/>
  <c r="B380" i="23" s="1"/>
  <c r="AC162" i="16"/>
  <c r="B347" i="23" s="1"/>
  <c r="AB162" i="16"/>
  <c r="B314" i="23" s="1"/>
  <c r="AA162" i="16"/>
  <c r="B281" i="23" s="1"/>
  <c r="Z162" i="16"/>
  <c r="B19" i="23" s="1"/>
  <c r="Y162" i="16"/>
  <c r="B215" i="23" s="1"/>
  <c r="B182" i="23"/>
  <c r="B149" i="23"/>
  <c r="B116" i="23"/>
  <c r="B83" i="23"/>
  <c r="B51" i="23"/>
  <c r="AE161" i="16"/>
  <c r="AD161" i="16"/>
  <c r="AC161" i="16"/>
  <c r="AB161" i="16"/>
  <c r="AA161" i="16"/>
  <c r="Z161" i="16"/>
  <c r="Y161" i="16"/>
  <c r="AE160" i="16"/>
  <c r="AD160" i="16"/>
  <c r="AC160" i="16"/>
  <c r="AB160" i="16"/>
  <c r="AA160" i="16"/>
  <c r="Z160" i="16"/>
  <c r="Y160" i="16"/>
  <c r="AE159" i="16"/>
  <c r="N247" i="24" s="1"/>
  <c r="V247" i="24" s="1"/>
  <c r="AD159" i="16"/>
  <c r="N379" i="24" s="1"/>
  <c r="AC159" i="16"/>
  <c r="N346" i="24" s="1"/>
  <c r="AB159" i="16"/>
  <c r="N313" i="24" s="1"/>
  <c r="AA159" i="16"/>
  <c r="N280" i="24" s="1"/>
  <c r="Z159" i="16"/>
  <c r="Y159" i="16"/>
  <c r="N214" i="24" s="1"/>
  <c r="N148" i="24"/>
  <c r="N115" i="24"/>
  <c r="N82" i="24"/>
  <c r="N50" i="24"/>
  <c r="AE158" i="16"/>
  <c r="N247" i="23" s="1"/>
  <c r="V247" i="23" s="1"/>
  <c r="AD158" i="16"/>
  <c r="AC158" i="16"/>
  <c r="N346" i="23" s="1"/>
  <c r="AB158" i="16"/>
  <c r="N313" i="23" s="1"/>
  <c r="AA158" i="16"/>
  <c r="N280" i="23" s="1"/>
  <c r="Z158" i="16"/>
  <c r="N18" i="23" s="1"/>
  <c r="V18" i="23" s="1"/>
  <c r="Y158" i="16"/>
  <c r="N214" i="23" s="1"/>
  <c r="N181" i="23"/>
  <c r="N148" i="23"/>
  <c r="N115" i="23"/>
  <c r="N82" i="23"/>
  <c r="N50" i="23"/>
  <c r="AE157" i="16"/>
  <c r="L247" i="24" s="1"/>
  <c r="AD157" i="16"/>
  <c r="L379" i="24" s="1"/>
  <c r="AC157" i="16"/>
  <c r="AB157" i="16"/>
  <c r="L313" i="24" s="1"/>
  <c r="AA157" i="16"/>
  <c r="L280" i="24" s="1"/>
  <c r="Z157" i="16"/>
  <c r="L18" i="24" s="1"/>
  <c r="Y157" i="16"/>
  <c r="L214" i="24" s="1"/>
  <c r="L181" i="24"/>
  <c r="L148" i="24"/>
  <c r="L115" i="24"/>
  <c r="L50" i="24"/>
  <c r="AE156" i="16"/>
  <c r="L247" i="23" s="1"/>
  <c r="AD156" i="16"/>
  <c r="L379" i="23" s="1"/>
  <c r="AC156" i="16"/>
  <c r="L346" i="23" s="1"/>
  <c r="AB156" i="16"/>
  <c r="L313" i="23" s="1"/>
  <c r="AA156" i="16"/>
  <c r="L280" i="23" s="1"/>
  <c r="Z156" i="16"/>
  <c r="L18" i="23" s="1"/>
  <c r="Y156" i="16"/>
  <c r="L214" i="23" s="1"/>
  <c r="L181" i="23"/>
  <c r="AE155" i="16"/>
  <c r="AD155" i="16"/>
  <c r="K379" i="24" s="1"/>
  <c r="AC155" i="16"/>
  <c r="AB155" i="16"/>
  <c r="K313" i="24" s="1"/>
  <c r="AA155" i="16"/>
  <c r="K280" i="24" s="1"/>
  <c r="Z155" i="16"/>
  <c r="K18" i="24" s="1"/>
  <c r="Y155" i="16"/>
  <c r="K214" i="24" s="1"/>
  <c r="K181" i="24"/>
  <c r="K115" i="24"/>
  <c r="K50" i="24"/>
  <c r="AE154" i="16"/>
  <c r="K247" i="23" s="1"/>
  <c r="AD154" i="16"/>
  <c r="K379" i="23" s="1"/>
  <c r="AC154" i="16"/>
  <c r="K346" i="23" s="1"/>
  <c r="AB154" i="16"/>
  <c r="K313" i="23" s="1"/>
  <c r="AA154" i="16"/>
  <c r="Z154" i="16"/>
  <c r="K18" i="23" s="1"/>
  <c r="Y154" i="16"/>
  <c r="K181" i="23"/>
  <c r="AE153" i="16"/>
  <c r="J247" i="24" s="1"/>
  <c r="AD153" i="16"/>
  <c r="J379" i="24" s="1"/>
  <c r="AC153" i="16"/>
  <c r="J346" i="24" s="1"/>
  <c r="AB153" i="16"/>
  <c r="J313" i="24" s="1"/>
  <c r="AA153" i="16"/>
  <c r="J280" i="24" s="1"/>
  <c r="Z153" i="16"/>
  <c r="J18" i="24" s="1"/>
  <c r="Y153" i="16"/>
  <c r="J214" i="24" s="1"/>
  <c r="J148" i="24"/>
  <c r="J115" i="24"/>
  <c r="J82" i="24"/>
  <c r="J50" i="24"/>
  <c r="AE152" i="16"/>
  <c r="J247" i="23" s="1"/>
  <c r="AD152" i="16"/>
  <c r="J379" i="23" s="1"/>
  <c r="AC152" i="16"/>
  <c r="J346" i="23" s="1"/>
  <c r="AB152" i="16"/>
  <c r="AA152" i="16"/>
  <c r="J280" i="23" s="1"/>
  <c r="Z152" i="16"/>
  <c r="J18" i="23" s="1"/>
  <c r="Y152" i="16"/>
  <c r="J214" i="23" s="1"/>
  <c r="J181" i="23"/>
  <c r="J148" i="23"/>
  <c r="J115" i="23"/>
  <c r="J82" i="23"/>
  <c r="J50" i="23"/>
  <c r="AE151" i="16"/>
  <c r="H247" i="24" s="1"/>
  <c r="AD151" i="16"/>
  <c r="H379" i="24" s="1"/>
  <c r="AC151" i="16"/>
  <c r="H346" i="24" s="1"/>
  <c r="AB151" i="16"/>
  <c r="H313" i="24" s="1"/>
  <c r="AA151" i="16"/>
  <c r="H280" i="24" s="1"/>
  <c r="Z151" i="16"/>
  <c r="Y151" i="16"/>
  <c r="H214" i="24" s="1"/>
  <c r="H181" i="24"/>
  <c r="H148" i="24"/>
  <c r="H115" i="24"/>
  <c r="H82" i="24"/>
  <c r="H50" i="24"/>
  <c r="AE150" i="16"/>
  <c r="H247" i="23" s="1"/>
  <c r="AD150" i="16"/>
  <c r="AC150" i="16"/>
  <c r="H346" i="23" s="1"/>
  <c r="AB150" i="16"/>
  <c r="AA150" i="16"/>
  <c r="H280" i="23" s="1"/>
  <c r="Z150" i="16"/>
  <c r="H18" i="23" s="1"/>
  <c r="Y150" i="16"/>
  <c r="H214" i="23" s="1"/>
  <c r="H181" i="23"/>
  <c r="H148" i="23"/>
  <c r="H82" i="23"/>
  <c r="H50" i="23"/>
  <c r="AE149" i="16"/>
  <c r="G247" i="24" s="1"/>
  <c r="AD149" i="16"/>
  <c r="G379" i="24" s="1"/>
  <c r="AC149" i="16"/>
  <c r="G346" i="24" s="1"/>
  <c r="AB149" i="16"/>
  <c r="G313" i="24" s="1"/>
  <c r="AA149" i="16"/>
  <c r="G280" i="24" s="1"/>
  <c r="Z149" i="16"/>
  <c r="G18" i="24" s="1"/>
  <c r="Y149" i="16"/>
  <c r="G214" i="24" s="1"/>
  <c r="G181" i="24"/>
  <c r="G148" i="24"/>
  <c r="G115" i="24"/>
  <c r="G82" i="24"/>
  <c r="G50" i="24"/>
  <c r="AE148" i="16"/>
  <c r="G247" i="23" s="1"/>
  <c r="AD148" i="16"/>
  <c r="G379" i="23" s="1"/>
  <c r="AC148" i="16"/>
  <c r="G346" i="23" s="1"/>
  <c r="AB148" i="16"/>
  <c r="G313" i="23" s="1"/>
  <c r="AA148" i="16"/>
  <c r="G280" i="23" s="1"/>
  <c r="Z148" i="16"/>
  <c r="G18" i="23" s="1"/>
  <c r="Y148" i="16"/>
  <c r="G214" i="23" s="1"/>
  <c r="G181" i="23"/>
  <c r="G148" i="23"/>
  <c r="G115" i="23"/>
  <c r="G82" i="23"/>
  <c r="G50" i="23"/>
  <c r="AE147" i="16"/>
  <c r="F247" i="24" s="1"/>
  <c r="AD147" i="16"/>
  <c r="F379" i="24" s="1"/>
  <c r="AC147" i="16"/>
  <c r="F346" i="24" s="1"/>
  <c r="AB147" i="16"/>
  <c r="F313" i="24" s="1"/>
  <c r="AA147" i="16"/>
  <c r="F280" i="24" s="1"/>
  <c r="Z147" i="16"/>
  <c r="Y147" i="16"/>
  <c r="F214" i="24" s="1"/>
  <c r="F181" i="24"/>
  <c r="F148" i="24"/>
  <c r="F115" i="24"/>
  <c r="F82" i="24"/>
  <c r="F50" i="24"/>
  <c r="AE146" i="16"/>
  <c r="F247" i="23" s="1"/>
  <c r="AD146" i="16"/>
  <c r="AC146" i="16"/>
  <c r="F346" i="23" s="1"/>
  <c r="AB146" i="16"/>
  <c r="F313" i="23" s="1"/>
  <c r="AA146" i="16"/>
  <c r="F280" i="23" s="1"/>
  <c r="Z146" i="16"/>
  <c r="F18" i="23" s="1"/>
  <c r="Y146" i="16"/>
  <c r="F214" i="23" s="1"/>
  <c r="F181" i="23"/>
  <c r="F148" i="23"/>
  <c r="F82" i="23"/>
  <c r="F50" i="23"/>
  <c r="AE145" i="16"/>
  <c r="D247" i="24" s="1"/>
  <c r="AD145" i="16"/>
  <c r="D379" i="24" s="1"/>
  <c r="AC145" i="16"/>
  <c r="AB145" i="16"/>
  <c r="D313" i="24" s="1"/>
  <c r="AA145" i="16"/>
  <c r="D280" i="24" s="1"/>
  <c r="Z145" i="16"/>
  <c r="Y145" i="16"/>
  <c r="D214" i="24" s="1"/>
  <c r="D181" i="24"/>
  <c r="D148" i="24"/>
  <c r="D115" i="24"/>
  <c r="D50" i="24"/>
  <c r="AE144" i="16"/>
  <c r="D247" i="23" s="1"/>
  <c r="AD144" i="16"/>
  <c r="D379" i="23" s="1"/>
  <c r="AC144" i="16"/>
  <c r="D346" i="23" s="1"/>
  <c r="AB144" i="16"/>
  <c r="D313" i="23" s="1"/>
  <c r="AA144" i="16"/>
  <c r="D280" i="23" s="1"/>
  <c r="Z144" i="16"/>
  <c r="D18" i="23" s="1"/>
  <c r="Y144" i="16"/>
  <c r="D214" i="23" s="1"/>
  <c r="D181" i="23"/>
  <c r="AE143" i="16"/>
  <c r="C247" i="24" s="1"/>
  <c r="AD143" i="16"/>
  <c r="AC143" i="16"/>
  <c r="C346" i="24" s="1"/>
  <c r="AB143" i="16"/>
  <c r="C313" i="24" s="1"/>
  <c r="AA143" i="16"/>
  <c r="C280" i="24" s="1"/>
  <c r="Z143" i="16"/>
  <c r="C18" i="24" s="1"/>
  <c r="P18" i="24" s="1"/>
  <c r="Y143" i="16"/>
  <c r="C214" i="24" s="1"/>
  <c r="C148" i="24"/>
  <c r="C115" i="24"/>
  <c r="C82" i="24"/>
  <c r="C50" i="24"/>
  <c r="AE142" i="16"/>
  <c r="C247" i="23" s="1"/>
  <c r="AD142" i="16"/>
  <c r="C379" i="23" s="1"/>
  <c r="AC142" i="16"/>
  <c r="C346" i="23" s="1"/>
  <c r="AB142" i="16"/>
  <c r="C313" i="23" s="1"/>
  <c r="AA142" i="16"/>
  <c r="C280" i="23" s="1"/>
  <c r="Z142" i="16"/>
  <c r="C18" i="23" s="1"/>
  <c r="Y142" i="16"/>
  <c r="C214" i="23" s="1"/>
  <c r="C181" i="23"/>
  <c r="AE141" i="16"/>
  <c r="B247" i="24" s="1"/>
  <c r="AD141" i="16"/>
  <c r="B379" i="24" s="1"/>
  <c r="AC141" i="16"/>
  <c r="AB141" i="16"/>
  <c r="B313" i="24" s="1"/>
  <c r="O313" i="24" s="1"/>
  <c r="AA141" i="16"/>
  <c r="B280" i="24" s="1"/>
  <c r="Z141" i="16"/>
  <c r="B18" i="24" s="1"/>
  <c r="Y141" i="16"/>
  <c r="B214" i="24" s="1"/>
  <c r="B181" i="24"/>
  <c r="B148" i="24"/>
  <c r="B115" i="24"/>
  <c r="B82" i="24"/>
  <c r="B50" i="24"/>
  <c r="AE140" i="16"/>
  <c r="AD140" i="16"/>
  <c r="B379" i="23" s="1"/>
  <c r="AC140" i="16"/>
  <c r="B346" i="23" s="1"/>
  <c r="AB140" i="16"/>
  <c r="B313" i="23" s="1"/>
  <c r="AA140" i="16"/>
  <c r="B280" i="23" s="1"/>
  <c r="Z140" i="16"/>
  <c r="B18" i="23" s="1"/>
  <c r="Y140" i="16"/>
  <c r="B181" i="23"/>
  <c r="B115" i="23"/>
  <c r="B82" i="23"/>
  <c r="B50" i="23"/>
  <c r="AE139" i="16"/>
  <c r="AD139" i="16"/>
  <c r="AC139" i="16"/>
  <c r="AB139" i="16"/>
  <c r="AA139" i="16"/>
  <c r="Z139" i="16"/>
  <c r="Y139" i="16"/>
  <c r="AE138" i="16"/>
  <c r="AD138" i="16"/>
  <c r="AC138" i="16"/>
  <c r="AB138" i="16"/>
  <c r="AA138" i="16"/>
  <c r="Z138" i="16"/>
  <c r="Y138" i="16"/>
  <c r="AE137" i="16"/>
  <c r="N246" i="24" s="1"/>
  <c r="V246" i="24" s="1"/>
  <c r="AD137" i="16"/>
  <c r="N378" i="24" s="1"/>
  <c r="AC137" i="16"/>
  <c r="N345" i="24" s="1"/>
  <c r="AB137" i="16"/>
  <c r="N312" i="24" s="1"/>
  <c r="AA137" i="16"/>
  <c r="N279" i="24" s="1"/>
  <c r="Z137" i="16"/>
  <c r="Y137" i="16"/>
  <c r="N213" i="24" s="1"/>
  <c r="N147" i="24"/>
  <c r="N114" i="24"/>
  <c r="N81" i="24"/>
  <c r="N49" i="24"/>
  <c r="AE136" i="16"/>
  <c r="N246" i="23" s="1"/>
  <c r="AD136" i="16"/>
  <c r="AC136" i="16"/>
  <c r="N345" i="23" s="1"/>
  <c r="AB136" i="16"/>
  <c r="AA136" i="16"/>
  <c r="N279" i="23" s="1"/>
  <c r="Z136" i="16"/>
  <c r="N17" i="23" s="1"/>
  <c r="V17" i="23" s="1"/>
  <c r="Y136" i="16"/>
  <c r="N213" i="23" s="1"/>
  <c r="N180" i="23"/>
  <c r="N147" i="23"/>
  <c r="N81" i="23"/>
  <c r="AE135" i="16"/>
  <c r="AD135" i="16"/>
  <c r="L378" i="24" s="1"/>
  <c r="AC135" i="16"/>
  <c r="L345" i="24" s="1"/>
  <c r="AB135" i="16"/>
  <c r="L312" i="24" s="1"/>
  <c r="AA135" i="16"/>
  <c r="L279" i="24" s="1"/>
  <c r="Z135" i="16"/>
  <c r="L17" i="24" s="1"/>
  <c r="Y135" i="16"/>
  <c r="L213" i="24" s="1"/>
  <c r="L180" i="24"/>
  <c r="L114" i="24"/>
  <c r="L49" i="24"/>
  <c r="AE134" i="16"/>
  <c r="L246" i="23" s="1"/>
  <c r="AD134" i="16"/>
  <c r="L378" i="23" s="1"/>
  <c r="AC134" i="16"/>
  <c r="L345" i="23" s="1"/>
  <c r="AB134" i="16"/>
  <c r="L312" i="23" s="1"/>
  <c r="AA134" i="16"/>
  <c r="L279" i="23" s="1"/>
  <c r="Z134" i="16"/>
  <c r="L17" i="23" s="1"/>
  <c r="Y134" i="16"/>
  <c r="L213" i="23" s="1"/>
  <c r="L180" i="23"/>
  <c r="L147" i="23"/>
  <c r="L114" i="23"/>
  <c r="L81" i="23"/>
  <c r="L49" i="23"/>
  <c r="AE133" i="16"/>
  <c r="K246" i="24" s="1"/>
  <c r="AD133" i="16"/>
  <c r="K378" i="24" s="1"/>
  <c r="AC133" i="16"/>
  <c r="K345" i="24" s="1"/>
  <c r="AB133" i="16"/>
  <c r="K312" i="24" s="1"/>
  <c r="AA133" i="16"/>
  <c r="K279" i="24" s="1"/>
  <c r="Z133" i="16"/>
  <c r="K17" i="24" s="1"/>
  <c r="Y133" i="16"/>
  <c r="K213" i="24" s="1"/>
  <c r="K147" i="24"/>
  <c r="K114" i="24"/>
  <c r="K81" i="24"/>
  <c r="K49" i="24"/>
  <c r="AE132" i="16"/>
  <c r="K246" i="23" s="1"/>
  <c r="AD132" i="16"/>
  <c r="K378" i="23" s="1"/>
  <c r="AC132" i="16"/>
  <c r="K345" i="23" s="1"/>
  <c r="AB132" i="16"/>
  <c r="AA132" i="16"/>
  <c r="K279" i="23" s="1"/>
  <c r="Z132" i="16"/>
  <c r="K17" i="23" s="1"/>
  <c r="Y132" i="16"/>
  <c r="K213" i="23" s="1"/>
  <c r="K180" i="23"/>
  <c r="K147" i="23"/>
  <c r="K114" i="23"/>
  <c r="K81" i="23"/>
  <c r="AE131" i="16"/>
  <c r="J246" i="24" s="1"/>
  <c r="AD131" i="16"/>
  <c r="J378" i="24" s="1"/>
  <c r="AC131" i="16"/>
  <c r="J345" i="24" s="1"/>
  <c r="AB131" i="16"/>
  <c r="J312" i="24" s="1"/>
  <c r="AA131" i="16"/>
  <c r="J279" i="24" s="1"/>
  <c r="Z131" i="16"/>
  <c r="J17" i="24" s="1"/>
  <c r="Y131" i="16"/>
  <c r="J213" i="24" s="1"/>
  <c r="J180" i="24"/>
  <c r="J147" i="24"/>
  <c r="J114" i="24"/>
  <c r="J81" i="24"/>
  <c r="J49" i="24"/>
  <c r="AE130" i="16"/>
  <c r="J246" i="23" s="1"/>
  <c r="AD130" i="16"/>
  <c r="J378" i="23" s="1"/>
  <c r="AC130" i="16"/>
  <c r="J345" i="23" s="1"/>
  <c r="AB130" i="16"/>
  <c r="J312" i="23" s="1"/>
  <c r="AA130" i="16"/>
  <c r="J279" i="23" s="1"/>
  <c r="Z130" i="16"/>
  <c r="Y130" i="16"/>
  <c r="J213" i="23" s="1"/>
  <c r="J180" i="23"/>
  <c r="J147" i="23"/>
  <c r="J114" i="23"/>
  <c r="J81" i="23"/>
  <c r="J49" i="23"/>
  <c r="AE129" i="16"/>
  <c r="H246" i="24" s="1"/>
  <c r="AD129" i="16"/>
  <c r="H378" i="24" s="1"/>
  <c r="AC129" i="16"/>
  <c r="H345" i="24" s="1"/>
  <c r="AB129" i="16"/>
  <c r="H312" i="24" s="1"/>
  <c r="AA129" i="16"/>
  <c r="H279" i="24" s="1"/>
  <c r="Z129" i="16"/>
  <c r="Y129" i="16"/>
  <c r="H213" i="24" s="1"/>
  <c r="H180" i="24"/>
  <c r="H147" i="24"/>
  <c r="H114" i="24"/>
  <c r="H81" i="24"/>
  <c r="H49" i="24"/>
  <c r="AE128" i="16"/>
  <c r="H246" i="23" s="1"/>
  <c r="AD128" i="16"/>
  <c r="H378" i="23" s="1"/>
  <c r="AC128" i="16"/>
  <c r="H345" i="23" s="1"/>
  <c r="AB128" i="16"/>
  <c r="H312" i="23" s="1"/>
  <c r="AA128" i="16"/>
  <c r="H279" i="23" s="1"/>
  <c r="Z128" i="16"/>
  <c r="H17" i="23" s="1"/>
  <c r="Y128" i="16"/>
  <c r="H213" i="23" s="1"/>
  <c r="H180" i="23"/>
  <c r="H147" i="23"/>
  <c r="H81" i="23"/>
  <c r="H49" i="23"/>
  <c r="AE127" i="16"/>
  <c r="G246" i="24" s="1"/>
  <c r="AD127" i="16"/>
  <c r="AC127" i="16"/>
  <c r="G345" i="24" s="1"/>
  <c r="AB127" i="16"/>
  <c r="G312" i="24" s="1"/>
  <c r="AA127" i="16"/>
  <c r="G279" i="24" s="1"/>
  <c r="Z127" i="16"/>
  <c r="G17" i="24" s="1"/>
  <c r="Y127" i="16"/>
  <c r="G213" i="24" s="1"/>
  <c r="G180" i="24"/>
  <c r="G147" i="24"/>
  <c r="G114" i="24"/>
  <c r="G81" i="24"/>
  <c r="G49" i="24"/>
  <c r="AE126" i="16"/>
  <c r="G246" i="23" s="1"/>
  <c r="AD126" i="16"/>
  <c r="G378" i="23" s="1"/>
  <c r="AC126" i="16"/>
  <c r="G345" i="23" s="1"/>
  <c r="AB126" i="16"/>
  <c r="G312" i="23" s="1"/>
  <c r="AA126" i="16"/>
  <c r="G279" i="23" s="1"/>
  <c r="Z126" i="16"/>
  <c r="G17" i="23" s="1"/>
  <c r="Y126" i="16"/>
  <c r="G213" i="23" s="1"/>
  <c r="G180" i="23"/>
  <c r="G147" i="23"/>
  <c r="G114" i="23"/>
  <c r="G49" i="23"/>
  <c r="AE125" i="16"/>
  <c r="F246" i="24" s="1"/>
  <c r="AD125" i="16"/>
  <c r="F378" i="24" s="1"/>
  <c r="AC125" i="16"/>
  <c r="F345" i="24" s="1"/>
  <c r="AB125" i="16"/>
  <c r="F312" i="24" s="1"/>
  <c r="AA125" i="16"/>
  <c r="F279" i="24" s="1"/>
  <c r="Z125" i="16"/>
  <c r="F17" i="24" s="1"/>
  <c r="Y125" i="16"/>
  <c r="F180" i="24"/>
  <c r="F147" i="24"/>
  <c r="F114" i="24"/>
  <c r="F81" i="24"/>
  <c r="F49" i="24"/>
  <c r="AE124" i="16"/>
  <c r="F246" i="23" s="1"/>
  <c r="AD124" i="16"/>
  <c r="F378" i="23" s="1"/>
  <c r="AC124" i="16"/>
  <c r="F345" i="23" s="1"/>
  <c r="AB124" i="16"/>
  <c r="F312" i="23" s="1"/>
  <c r="AA124" i="16"/>
  <c r="F279" i="23" s="1"/>
  <c r="Z124" i="16"/>
  <c r="F17" i="23" s="1"/>
  <c r="Y124" i="16"/>
  <c r="F213" i="23" s="1"/>
  <c r="F180" i="23"/>
  <c r="F147" i="23"/>
  <c r="F114" i="23"/>
  <c r="F49" i="23"/>
  <c r="AE123" i="16"/>
  <c r="D246" i="24" s="1"/>
  <c r="AD123" i="16"/>
  <c r="D378" i="24" s="1"/>
  <c r="AC123" i="16"/>
  <c r="D345" i="24" s="1"/>
  <c r="AB123" i="16"/>
  <c r="AA123" i="16"/>
  <c r="D279" i="24" s="1"/>
  <c r="Z123" i="16"/>
  <c r="Y123" i="16"/>
  <c r="D213" i="24" s="1"/>
  <c r="D180" i="24"/>
  <c r="D147" i="24"/>
  <c r="D114" i="24"/>
  <c r="D81" i="24"/>
  <c r="AE122" i="16"/>
  <c r="D246" i="23" s="1"/>
  <c r="AD122" i="16"/>
  <c r="AC122" i="16"/>
  <c r="AB122" i="16"/>
  <c r="D312" i="23" s="1"/>
  <c r="AA122" i="16"/>
  <c r="D279" i="23" s="1"/>
  <c r="Z122" i="16"/>
  <c r="D17" i="23" s="1"/>
  <c r="Y122" i="16"/>
  <c r="D213" i="23" s="1"/>
  <c r="D81" i="23"/>
  <c r="D49" i="23"/>
  <c r="AE121" i="16"/>
  <c r="C246" i="24" s="1"/>
  <c r="AD121" i="16"/>
  <c r="C378" i="24" s="1"/>
  <c r="AC121" i="16"/>
  <c r="AB121" i="16"/>
  <c r="C312" i="24" s="1"/>
  <c r="AA121" i="16"/>
  <c r="C279" i="24" s="1"/>
  <c r="Z121" i="16"/>
  <c r="Y121" i="16"/>
  <c r="C213" i="24" s="1"/>
  <c r="C180" i="24"/>
  <c r="C147" i="24"/>
  <c r="C114" i="24"/>
  <c r="C49" i="24"/>
  <c r="AE120" i="16"/>
  <c r="AD120" i="16"/>
  <c r="C378" i="23" s="1"/>
  <c r="AC120" i="16"/>
  <c r="C345" i="23" s="1"/>
  <c r="AB120" i="16"/>
  <c r="C312" i="23" s="1"/>
  <c r="AA120" i="16"/>
  <c r="C279" i="23" s="1"/>
  <c r="Z120" i="16"/>
  <c r="C17" i="23" s="1"/>
  <c r="Y120" i="16"/>
  <c r="C213" i="23" s="1"/>
  <c r="C180" i="23"/>
  <c r="AJ121" i="16"/>
  <c r="AI121" i="16"/>
  <c r="C49" i="23"/>
  <c r="AE119" i="16"/>
  <c r="B246" i="24" s="1"/>
  <c r="AD119" i="16"/>
  <c r="B378" i="24" s="1"/>
  <c r="AC119" i="16"/>
  <c r="AB119" i="16"/>
  <c r="AA119" i="16"/>
  <c r="B279" i="24" s="1"/>
  <c r="Z119" i="16"/>
  <c r="B17" i="24" s="1"/>
  <c r="Y119" i="16"/>
  <c r="B213" i="24" s="1"/>
  <c r="B180" i="24"/>
  <c r="B147" i="24"/>
  <c r="B114" i="24"/>
  <c r="AE118" i="16"/>
  <c r="B246" i="23" s="1"/>
  <c r="O246" i="23" s="1"/>
  <c r="AD118" i="16"/>
  <c r="B378" i="23" s="1"/>
  <c r="AC118" i="16"/>
  <c r="B345" i="23" s="1"/>
  <c r="AB118" i="16"/>
  <c r="B312" i="23" s="1"/>
  <c r="AA118" i="16"/>
  <c r="B279" i="23" s="1"/>
  <c r="Z118" i="16"/>
  <c r="B17" i="23" s="1"/>
  <c r="Y118" i="16"/>
  <c r="B213" i="23" s="1"/>
  <c r="B147" i="23"/>
  <c r="B114" i="23"/>
  <c r="B81" i="23"/>
  <c r="B49" i="23"/>
  <c r="AE117" i="16"/>
  <c r="AD117" i="16"/>
  <c r="AC117" i="16"/>
  <c r="AB117" i="16"/>
  <c r="AA117" i="16"/>
  <c r="Z117" i="16"/>
  <c r="Y117" i="16"/>
  <c r="AE116" i="16"/>
  <c r="AD116" i="16"/>
  <c r="AC116" i="16"/>
  <c r="AB116" i="16"/>
  <c r="AA116" i="16"/>
  <c r="Z116" i="16"/>
  <c r="Y116" i="16"/>
  <c r="AE115" i="16"/>
  <c r="N245" i="24" s="1"/>
  <c r="V245" i="24" s="1"/>
  <c r="AD115" i="16"/>
  <c r="N377" i="24" s="1"/>
  <c r="AC115" i="16"/>
  <c r="N344" i="24" s="1"/>
  <c r="AB115" i="16"/>
  <c r="N311" i="24" s="1"/>
  <c r="AA115" i="16"/>
  <c r="Z115" i="16"/>
  <c r="N16" i="24" s="1"/>
  <c r="Y115" i="16"/>
  <c r="N212" i="24" s="1"/>
  <c r="N179" i="24"/>
  <c r="N146" i="24"/>
  <c r="N80" i="24"/>
  <c r="N48" i="24"/>
  <c r="AE114" i="16"/>
  <c r="N245" i="23" s="1"/>
  <c r="AD114" i="16"/>
  <c r="N377" i="23" s="1"/>
  <c r="AC114" i="16"/>
  <c r="N344" i="23" s="1"/>
  <c r="AB114" i="16"/>
  <c r="N311" i="23" s="1"/>
  <c r="AA114" i="16"/>
  <c r="N278" i="23" s="1"/>
  <c r="Z114" i="16"/>
  <c r="Y114" i="16"/>
  <c r="N212" i="23" s="1"/>
  <c r="N146" i="23"/>
  <c r="N113" i="23"/>
  <c r="N80" i="23"/>
  <c r="N48" i="23"/>
  <c r="AE113" i="16"/>
  <c r="AD113" i="16"/>
  <c r="AC113" i="16"/>
  <c r="L344" i="24" s="1"/>
  <c r="AB113" i="16"/>
  <c r="L311" i="24" s="1"/>
  <c r="AA113" i="16"/>
  <c r="L278" i="24" s="1"/>
  <c r="Z113" i="16"/>
  <c r="L16" i="24" s="1"/>
  <c r="Y113" i="16"/>
  <c r="L212" i="24" s="1"/>
  <c r="L179" i="24"/>
  <c r="L146" i="24"/>
  <c r="L80" i="24"/>
  <c r="L48" i="24"/>
  <c r="AE112" i="16"/>
  <c r="L245" i="23" s="1"/>
  <c r="AD112" i="16"/>
  <c r="L377" i="23" s="1"/>
  <c r="AC112" i="16"/>
  <c r="L344" i="23" s="1"/>
  <c r="AB112" i="16"/>
  <c r="L311" i="23" s="1"/>
  <c r="AA112" i="16"/>
  <c r="Z112" i="16"/>
  <c r="Y112" i="16"/>
  <c r="L212" i="23" s="1"/>
  <c r="L179" i="23"/>
  <c r="L146" i="23"/>
  <c r="L113" i="23"/>
  <c r="L80" i="23"/>
  <c r="L48" i="23"/>
  <c r="AE111" i="16"/>
  <c r="K245" i="24" s="1"/>
  <c r="AD111" i="16"/>
  <c r="K377" i="24" s="1"/>
  <c r="AC111" i="16"/>
  <c r="K344" i="24" s="1"/>
  <c r="AB111" i="16"/>
  <c r="K311" i="24" s="1"/>
  <c r="AA111" i="16"/>
  <c r="K278" i="24" s="1"/>
  <c r="Z111" i="16"/>
  <c r="K16" i="24" s="1"/>
  <c r="Y111" i="16"/>
  <c r="K212" i="24" s="1"/>
  <c r="K179" i="24"/>
  <c r="K146" i="24"/>
  <c r="K113" i="24"/>
  <c r="K80" i="24"/>
  <c r="K48" i="24"/>
  <c r="AE110" i="16"/>
  <c r="K245" i="23" s="1"/>
  <c r="AD110" i="16"/>
  <c r="K377" i="23" s="1"/>
  <c r="AC110" i="16"/>
  <c r="K344" i="23" s="1"/>
  <c r="AB110" i="16"/>
  <c r="K311" i="23" s="1"/>
  <c r="AA110" i="16"/>
  <c r="K278" i="23" s="1"/>
  <c r="Z110" i="16"/>
  <c r="K16" i="23" s="1"/>
  <c r="Y110" i="16"/>
  <c r="K212" i="23" s="1"/>
  <c r="K179" i="23"/>
  <c r="K146" i="23"/>
  <c r="K113" i="23"/>
  <c r="K80" i="23"/>
  <c r="K48" i="23"/>
  <c r="AE109" i="16"/>
  <c r="J245" i="24" s="1"/>
  <c r="AD109" i="16"/>
  <c r="J377" i="24" s="1"/>
  <c r="AC109" i="16"/>
  <c r="AB109" i="16"/>
  <c r="J311" i="24" s="1"/>
  <c r="AA109" i="16"/>
  <c r="J278" i="24" s="1"/>
  <c r="Z109" i="16"/>
  <c r="J16" i="24" s="1"/>
  <c r="Y109" i="16"/>
  <c r="J212" i="24" s="1"/>
  <c r="J179" i="24"/>
  <c r="J146" i="24"/>
  <c r="J113" i="24"/>
  <c r="J48" i="24"/>
  <c r="AE108" i="16"/>
  <c r="J245" i="23" s="1"/>
  <c r="AD108" i="16"/>
  <c r="J377" i="23" s="1"/>
  <c r="AC108" i="16"/>
  <c r="J344" i="23" s="1"/>
  <c r="AB108" i="16"/>
  <c r="J311" i="23" s="1"/>
  <c r="AA108" i="16"/>
  <c r="J278" i="23" s="1"/>
  <c r="Z108" i="16"/>
  <c r="Y108" i="16"/>
  <c r="J179" i="23"/>
  <c r="J146" i="23"/>
  <c r="J113" i="23"/>
  <c r="J80" i="23"/>
  <c r="J48" i="23"/>
  <c r="AE107" i="16"/>
  <c r="AD107" i="16"/>
  <c r="H377" i="24" s="1"/>
  <c r="AC107" i="16"/>
  <c r="H344" i="24" s="1"/>
  <c r="AB107" i="16"/>
  <c r="H311" i="24" s="1"/>
  <c r="AA107" i="16"/>
  <c r="H278" i="24" s="1"/>
  <c r="Z107" i="16"/>
  <c r="H16" i="24" s="1"/>
  <c r="Y107" i="16"/>
  <c r="H212" i="24" s="1"/>
  <c r="H179" i="24"/>
  <c r="H146" i="24"/>
  <c r="H113" i="24"/>
  <c r="H80" i="24"/>
  <c r="H48" i="24"/>
  <c r="AE106" i="16"/>
  <c r="H245" i="23" s="1"/>
  <c r="AD106" i="16"/>
  <c r="H377" i="23" s="1"/>
  <c r="AC106" i="16"/>
  <c r="H344" i="23" s="1"/>
  <c r="AB106" i="16"/>
  <c r="H311" i="23" s="1"/>
  <c r="AA106" i="16"/>
  <c r="H278" i="23" s="1"/>
  <c r="Z106" i="16"/>
  <c r="Y106" i="16"/>
  <c r="H212" i="23" s="1"/>
  <c r="H179" i="23"/>
  <c r="H146" i="23"/>
  <c r="H113" i="23"/>
  <c r="H80" i="23"/>
  <c r="H48" i="23"/>
  <c r="AE105" i="16"/>
  <c r="G245" i="24" s="1"/>
  <c r="AD105" i="16"/>
  <c r="G377" i="24" s="1"/>
  <c r="AC105" i="16"/>
  <c r="G344" i="24" s="1"/>
  <c r="AB105" i="16"/>
  <c r="G311" i="24" s="1"/>
  <c r="AA105" i="16"/>
  <c r="G278" i="24" s="1"/>
  <c r="Z105" i="16"/>
  <c r="G16" i="24" s="1"/>
  <c r="Y105" i="16"/>
  <c r="G212" i="24" s="1"/>
  <c r="G146" i="24"/>
  <c r="G113" i="24"/>
  <c r="G80" i="24"/>
  <c r="G48" i="24"/>
  <c r="AE104" i="16"/>
  <c r="G245" i="23" s="1"/>
  <c r="AD104" i="16"/>
  <c r="G377" i="23" s="1"/>
  <c r="AC104" i="16"/>
  <c r="G344" i="23" s="1"/>
  <c r="AB104" i="16"/>
  <c r="AA104" i="16"/>
  <c r="Z104" i="16"/>
  <c r="Y104" i="16"/>
  <c r="G212" i="23" s="1"/>
  <c r="G179" i="23"/>
  <c r="G146" i="23"/>
  <c r="G113" i="23"/>
  <c r="G80" i="23"/>
  <c r="AE103" i="16"/>
  <c r="F245" i="24" s="1"/>
  <c r="AD103" i="16"/>
  <c r="F377" i="24" s="1"/>
  <c r="AC103" i="16"/>
  <c r="F344" i="24" s="1"/>
  <c r="AB103" i="16"/>
  <c r="F311" i="24" s="1"/>
  <c r="AA103" i="16"/>
  <c r="Z103" i="16"/>
  <c r="F16" i="24" s="1"/>
  <c r="Y103" i="16"/>
  <c r="F212" i="24" s="1"/>
  <c r="F146" i="24"/>
  <c r="F113" i="24"/>
  <c r="F80" i="24"/>
  <c r="F48" i="24"/>
  <c r="AE102" i="16"/>
  <c r="AD102" i="16"/>
  <c r="F377" i="23" s="1"/>
  <c r="AC102" i="16"/>
  <c r="AB102" i="16"/>
  <c r="F311" i="23" s="1"/>
  <c r="AA102" i="16"/>
  <c r="F278" i="23" s="1"/>
  <c r="Z102" i="16"/>
  <c r="F16" i="23" s="1"/>
  <c r="Y102" i="16"/>
  <c r="F212" i="23" s="1"/>
  <c r="F179" i="23"/>
  <c r="F146" i="23"/>
  <c r="F113" i="23"/>
  <c r="F80" i="23"/>
  <c r="F48" i="23"/>
  <c r="AE101" i="16"/>
  <c r="D245" i="24" s="1"/>
  <c r="AD101" i="16"/>
  <c r="D377" i="24" s="1"/>
  <c r="AC101" i="16"/>
  <c r="D344" i="24" s="1"/>
  <c r="AB101" i="16"/>
  <c r="D311" i="24" s="1"/>
  <c r="AA101" i="16"/>
  <c r="D278" i="24" s="1"/>
  <c r="Z101" i="16"/>
  <c r="D16" i="24" s="1"/>
  <c r="Y101" i="16"/>
  <c r="D212" i="24" s="1"/>
  <c r="D179" i="24"/>
  <c r="D146" i="24"/>
  <c r="D113" i="24"/>
  <c r="D80" i="24"/>
  <c r="D48" i="24"/>
  <c r="AE100" i="16"/>
  <c r="D245" i="23" s="1"/>
  <c r="AD100" i="16"/>
  <c r="D377" i="23" s="1"/>
  <c r="AC100" i="16"/>
  <c r="D344" i="23" s="1"/>
  <c r="AB100" i="16"/>
  <c r="D311" i="23" s="1"/>
  <c r="AA100" i="16"/>
  <c r="D278" i="23" s="1"/>
  <c r="Z100" i="16"/>
  <c r="D16" i="23" s="1"/>
  <c r="Y100" i="16"/>
  <c r="D212" i="23" s="1"/>
  <c r="D179" i="23"/>
  <c r="D146" i="23"/>
  <c r="D113" i="23"/>
  <c r="D80" i="23"/>
  <c r="AE99" i="16"/>
  <c r="AD99" i="16"/>
  <c r="AC99" i="16"/>
  <c r="C344" i="24" s="1"/>
  <c r="AB99" i="16"/>
  <c r="C311" i="24" s="1"/>
  <c r="AA99" i="16"/>
  <c r="C278" i="24" s="1"/>
  <c r="Z99" i="16"/>
  <c r="C16" i="24" s="1"/>
  <c r="Y99" i="16"/>
  <c r="C179" i="24"/>
  <c r="C80" i="24"/>
  <c r="C48" i="24"/>
  <c r="AE98" i="16"/>
  <c r="C245" i="23" s="1"/>
  <c r="AD98" i="16"/>
  <c r="C377" i="23" s="1"/>
  <c r="AC98" i="16"/>
  <c r="AB98" i="16"/>
  <c r="C311" i="23" s="1"/>
  <c r="AA98" i="16"/>
  <c r="Z98" i="16"/>
  <c r="C16" i="23" s="1"/>
  <c r="Y98" i="16"/>
  <c r="C212" i="23" s="1"/>
  <c r="C179" i="23"/>
  <c r="C146" i="23"/>
  <c r="C113" i="23"/>
  <c r="C48" i="23"/>
  <c r="AE97" i="16"/>
  <c r="B245" i="24" s="1"/>
  <c r="AD97" i="16"/>
  <c r="B377" i="24" s="1"/>
  <c r="AC97" i="16"/>
  <c r="B344" i="24" s="1"/>
  <c r="AB97" i="16"/>
  <c r="B311" i="24" s="1"/>
  <c r="AA97" i="16"/>
  <c r="B278" i="24" s="1"/>
  <c r="Z97" i="16"/>
  <c r="B16" i="24" s="1"/>
  <c r="Y97" i="16"/>
  <c r="B212" i="24" s="1"/>
  <c r="B179" i="24"/>
  <c r="B146" i="24"/>
  <c r="B113" i="24"/>
  <c r="B80" i="24"/>
  <c r="B48" i="24"/>
  <c r="AE96" i="16"/>
  <c r="B245" i="23" s="1"/>
  <c r="AD96" i="16"/>
  <c r="B377" i="23" s="1"/>
  <c r="AC96" i="16"/>
  <c r="B344" i="23" s="1"/>
  <c r="AB96" i="16"/>
  <c r="AA96" i="16"/>
  <c r="B278" i="23" s="1"/>
  <c r="Z96" i="16"/>
  <c r="B16" i="23" s="1"/>
  <c r="Y96" i="16"/>
  <c r="B212" i="23" s="1"/>
  <c r="B179" i="23"/>
  <c r="B146" i="23"/>
  <c r="B113" i="23"/>
  <c r="B80" i="23"/>
  <c r="B48" i="23"/>
  <c r="AE95" i="16"/>
  <c r="AD95" i="16"/>
  <c r="AC95" i="16"/>
  <c r="AB95" i="16"/>
  <c r="AA95" i="16"/>
  <c r="Z95" i="16"/>
  <c r="Y95" i="16"/>
  <c r="AE94" i="16"/>
  <c r="AD94" i="16"/>
  <c r="AC94" i="16"/>
  <c r="AB94" i="16"/>
  <c r="AA94" i="16"/>
  <c r="Z94" i="16"/>
  <c r="Y94" i="16"/>
  <c r="AE93" i="16"/>
  <c r="N243" i="24" s="1"/>
  <c r="V243" i="24" s="1"/>
  <c r="AD93" i="16"/>
  <c r="N375" i="24" s="1"/>
  <c r="AC93" i="16"/>
  <c r="N342" i="24" s="1"/>
  <c r="AB93" i="16"/>
  <c r="N309" i="24" s="1"/>
  <c r="AA93" i="16"/>
  <c r="Z93" i="16"/>
  <c r="N14" i="24" s="1"/>
  <c r="V14" i="24" s="1"/>
  <c r="Y93" i="16"/>
  <c r="N210" i="24" s="1"/>
  <c r="N177" i="24"/>
  <c r="N144" i="24"/>
  <c r="N111" i="24"/>
  <c r="N78" i="24"/>
  <c r="N46" i="24"/>
  <c r="AE92" i="16"/>
  <c r="N243" i="23" s="1"/>
  <c r="V243" i="23" s="1"/>
  <c r="AD92" i="16"/>
  <c r="N375" i="23" s="1"/>
  <c r="AC92" i="16"/>
  <c r="N342" i="23" s="1"/>
  <c r="AB92" i="16"/>
  <c r="N309" i="23" s="1"/>
  <c r="AA92" i="16"/>
  <c r="N276" i="23" s="1"/>
  <c r="Z92" i="16"/>
  <c r="N14" i="23" s="1"/>
  <c r="V14" i="23" s="1"/>
  <c r="Y92" i="16"/>
  <c r="N210" i="23" s="1"/>
  <c r="N144" i="23"/>
  <c r="N111" i="23"/>
  <c r="N78" i="23"/>
  <c r="N46" i="23"/>
  <c r="AE91" i="16"/>
  <c r="L243" i="24" s="1"/>
  <c r="AD91" i="16"/>
  <c r="L375" i="24" s="1"/>
  <c r="AC91" i="16"/>
  <c r="L342" i="24" s="1"/>
  <c r="AB91" i="16"/>
  <c r="L309" i="24" s="1"/>
  <c r="AA91" i="16"/>
  <c r="L276" i="24" s="1"/>
  <c r="Z91" i="16"/>
  <c r="Y91" i="16"/>
  <c r="L210" i="24" s="1"/>
  <c r="L177" i="24"/>
  <c r="L144" i="24"/>
  <c r="L111" i="24"/>
  <c r="L78" i="24"/>
  <c r="L46" i="24"/>
  <c r="AE90" i="16"/>
  <c r="L243" i="23" s="1"/>
  <c r="AD90" i="16"/>
  <c r="L375" i="23" s="1"/>
  <c r="AC90" i="16"/>
  <c r="L342" i="23" s="1"/>
  <c r="AB90" i="16"/>
  <c r="L309" i="23" s="1"/>
  <c r="AA90" i="16"/>
  <c r="L276" i="23" s="1"/>
  <c r="Z90" i="16"/>
  <c r="L14" i="23" s="1"/>
  <c r="Y90" i="16"/>
  <c r="L210" i="23" s="1"/>
  <c r="L177" i="23"/>
  <c r="L144" i="23"/>
  <c r="L111" i="23"/>
  <c r="L78" i="23"/>
  <c r="L46" i="23"/>
  <c r="AE89" i="16"/>
  <c r="K243" i="24" s="1"/>
  <c r="AD89" i="16"/>
  <c r="K375" i="24" s="1"/>
  <c r="AC89" i="16"/>
  <c r="K342" i="24" s="1"/>
  <c r="AB89" i="16"/>
  <c r="K309" i="24" s="1"/>
  <c r="AA89" i="16"/>
  <c r="K276" i="24" s="1"/>
  <c r="Z89" i="16"/>
  <c r="K14" i="24" s="1"/>
  <c r="Y89" i="16"/>
  <c r="K210" i="24" s="1"/>
  <c r="K177" i="24"/>
  <c r="K144" i="24"/>
  <c r="K111" i="24"/>
  <c r="K78" i="24"/>
  <c r="K46" i="24"/>
  <c r="AE88" i="16"/>
  <c r="K243" i="23" s="1"/>
  <c r="AD88" i="16"/>
  <c r="K375" i="23" s="1"/>
  <c r="AC88" i="16"/>
  <c r="K342" i="23" s="1"/>
  <c r="AB88" i="16"/>
  <c r="AA88" i="16"/>
  <c r="K276" i="23" s="1"/>
  <c r="Z88" i="16"/>
  <c r="K14" i="23" s="1"/>
  <c r="Y88" i="16"/>
  <c r="K210" i="23" s="1"/>
  <c r="K177" i="23"/>
  <c r="K144" i="23"/>
  <c r="K111" i="23"/>
  <c r="K78" i="23"/>
  <c r="K46" i="23"/>
  <c r="AE87" i="16"/>
  <c r="J243" i="24" s="1"/>
  <c r="AD87" i="16"/>
  <c r="J375" i="24" s="1"/>
  <c r="AC87" i="16"/>
  <c r="J342" i="24" s="1"/>
  <c r="AB87" i="16"/>
  <c r="J309" i="24" s="1"/>
  <c r="M309" i="24" s="1"/>
  <c r="AA87" i="16"/>
  <c r="J276" i="24" s="1"/>
  <c r="Z87" i="16"/>
  <c r="Y87" i="16"/>
  <c r="J144" i="24"/>
  <c r="J111" i="24"/>
  <c r="J78" i="24"/>
  <c r="J46" i="24"/>
  <c r="AE86" i="16"/>
  <c r="J243" i="23" s="1"/>
  <c r="M243" i="23" s="1"/>
  <c r="U243" i="23" s="1"/>
  <c r="AD86" i="16"/>
  <c r="J375" i="23" s="1"/>
  <c r="AC86" i="16"/>
  <c r="AB86" i="16"/>
  <c r="AA86" i="16"/>
  <c r="J276" i="23" s="1"/>
  <c r="Z86" i="16"/>
  <c r="J14" i="23" s="1"/>
  <c r="Y86" i="16"/>
  <c r="J210" i="23" s="1"/>
  <c r="J177" i="23"/>
  <c r="J144" i="23"/>
  <c r="J111" i="23"/>
  <c r="J46" i="23"/>
  <c r="AE85" i="16"/>
  <c r="H243" i="24" s="1"/>
  <c r="AD85" i="16"/>
  <c r="H375" i="24" s="1"/>
  <c r="AC85" i="16"/>
  <c r="H342" i="24" s="1"/>
  <c r="AB85" i="16"/>
  <c r="H309" i="24" s="1"/>
  <c r="AA85" i="16"/>
  <c r="Z85" i="16"/>
  <c r="Y85" i="16"/>
  <c r="H210" i="24" s="1"/>
  <c r="H177" i="24"/>
  <c r="H144" i="24"/>
  <c r="H111" i="24"/>
  <c r="H78" i="24"/>
  <c r="H46" i="24"/>
  <c r="AE84" i="16"/>
  <c r="H243" i="23" s="1"/>
  <c r="AD84" i="16"/>
  <c r="H375" i="23" s="1"/>
  <c r="AC84" i="16"/>
  <c r="H342" i="23" s="1"/>
  <c r="AB84" i="16"/>
  <c r="H309" i="23" s="1"/>
  <c r="AA84" i="16"/>
  <c r="H276" i="23" s="1"/>
  <c r="Z84" i="16"/>
  <c r="H14" i="23" s="1"/>
  <c r="Y84" i="16"/>
  <c r="H210" i="23" s="1"/>
  <c r="H144" i="23"/>
  <c r="H111" i="23"/>
  <c r="H78" i="23"/>
  <c r="H46" i="23"/>
  <c r="AE83" i="16"/>
  <c r="G243" i="24" s="1"/>
  <c r="AD83" i="16"/>
  <c r="G375" i="24" s="1"/>
  <c r="AC83" i="16"/>
  <c r="G342" i="24" s="1"/>
  <c r="AB83" i="16"/>
  <c r="AA83" i="16"/>
  <c r="G276" i="24" s="1"/>
  <c r="Z83" i="16"/>
  <c r="G14" i="24" s="1"/>
  <c r="Y83" i="16"/>
  <c r="G210" i="24" s="1"/>
  <c r="G177" i="24"/>
  <c r="G144" i="24"/>
  <c r="G111" i="24"/>
  <c r="G78" i="24"/>
  <c r="AE82" i="16"/>
  <c r="G243" i="23" s="1"/>
  <c r="AD82" i="16"/>
  <c r="G375" i="23" s="1"/>
  <c r="AC82" i="16"/>
  <c r="G342" i="23" s="1"/>
  <c r="AB82" i="16"/>
  <c r="G309" i="23" s="1"/>
  <c r="AA82" i="16"/>
  <c r="G276" i="23" s="1"/>
  <c r="Z82" i="16"/>
  <c r="G14" i="23" s="1"/>
  <c r="Y82" i="16"/>
  <c r="G210" i="23" s="1"/>
  <c r="G144" i="23"/>
  <c r="G111" i="23"/>
  <c r="G78" i="23"/>
  <c r="G46" i="23"/>
  <c r="AE81" i="16"/>
  <c r="F243" i="24" s="1"/>
  <c r="AD81" i="16"/>
  <c r="F375" i="24" s="1"/>
  <c r="AC81" i="16"/>
  <c r="F342" i="24" s="1"/>
  <c r="AB81" i="16"/>
  <c r="F309" i="24" s="1"/>
  <c r="AA81" i="16"/>
  <c r="F276" i="24" s="1"/>
  <c r="Z81" i="16"/>
  <c r="F14" i="24" s="1"/>
  <c r="Y81" i="16"/>
  <c r="F210" i="24" s="1"/>
  <c r="F177" i="24"/>
  <c r="F144" i="24"/>
  <c r="F111" i="24"/>
  <c r="F78" i="24"/>
  <c r="F46" i="24"/>
  <c r="AE80" i="16"/>
  <c r="F243" i="23" s="1"/>
  <c r="AD80" i="16"/>
  <c r="AC80" i="16"/>
  <c r="F342" i="23" s="1"/>
  <c r="AB80" i="16"/>
  <c r="F309" i="23" s="1"/>
  <c r="AA80" i="16"/>
  <c r="F276" i="23" s="1"/>
  <c r="Z80" i="16"/>
  <c r="F14" i="23" s="1"/>
  <c r="Y80" i="16"/>
  <c r="F210" i="23" s="1"/>
  <c r="F177" i="23"/>
  <c r="F144" i="23"/>
  <c r="F78" i="23"/>
  <c r="F46" i="23"/>
  <c r="AE79" i="16"/>
  <c r="D243" i="24" s="1"/>
  <c r="AD79" i="16"/>
  <c r="D375" i="24" s="1"/>
  <c r="AC79" i="16"/>
  <c r="AB79" i="16"/>
  <c r="AA79" i="16"/>
  <c r="D276" i="24" s="1"/>
  <c r="Z79" i="16"/>
  <c r="Y79" i="16"/>
  <c r="D210" i="24" s="1"/>
  <c r="D177" i="24"/>
  <c r="D144" i="24"/>
  <c r="D111" i="24"/>
  <c r="AE78" i="16"/>
  <c r="D243" i="23" s="1"/>
  <c r="AD78" i="16"/>
  <c r="D375" i="23" s="1"/>
  <c r="AC78" i="16"/>
  <c r="D342" i="23" s="1"/>
  <c r="AB78" i="16"/>
  <c r="D309" i="23" s="1"/>
  <c r="AA78" i="16"/>
  <c r="D276" i="23" s="1"/>
  <c r="Z78" i="16"/>
  <c r="D14" i="23" s="1"/>
  <c r="Y78" i="16"/>
  <c r="D210" i="23" s="1"/>
  <c r="D144" i="23"/>
  <c r="D111" i="23"/>
  <c r="D78" i="23"/>
  <c r="D46" i="23"/>
  <c r="AE77" i="16"/>
  <c r="C243" i="24" s="1"/>
  <c r="AD77" i="16"/>
  <c r="C375" i="24" s="1"/>
  <c r="AC77" i="16"/>
  <c r="C342" i="24" s="1"/>
  <c r="AB77" i="16"/>
  <c r="C309" i="24" s="1"/>
  <c r="AA77" i="16"/>
  <c r="C276" i="24" s="1"/>
  <c r="Z77" i="16"/>
  <c r="C14" i="24" s="1"/>
  <c r="Y77" i="16"/>
  <c r="C210" i="24" s="1"/>
  <c r="C78" i="24"/>
  <c r="C46" i="24"/>
  <c r="AE76" i="16"/>
  <c r="C243" i="23" s="1"/>
  <c r="AD76" i="16"/>
  <c r="C375" i="23" s="1"/>
  <c r="AC76" i="16"/>
  <c r="AB76" i="16"/>
  <c r="AA76" i="16"/>
  <c r="C276" i="23" s="1"/>
  <c r="Z76" i="16"/>
  <c r="C14" i="23" s="1"/>
  <c r="Y76" i="16"/>
  <c r="C210" i="23" s="1"/>
  <c r="C177" i="23"/>
  <c r="C144" i="23"/>
  <c r="C111" i="23"/>
  <c r="C78" i="23"/>
  <c r="AE75" i="16"/>
  <c r="B243" i="24" s="1"/>
  <c r="AD75" i="16"/>
  <c r="B375" i="24" s="1"/>
  <c r="AC75" i="16"/>
  <c r="B342" i="24" s="1"/>
  <c r="AB75" i="16"/>
  <c r="B309" i="24" s="1"/>
  <c r="AA75" i="16"/>
  <c r="Z75" i="16"/>
  <c r="Y75" i="16"/>
  <c r="B210" i="24" s="1"/>
  <c r="B177" i="24"/>
  <c r="B144" i="24"/>
  <c r="B111" i="24"/>
  <c r="B78" i="24"/>
  <c r="B46" i="24"/>
  <c r="AE74" i="16"/>
  <c r="B243" i="23" s="1"/>
  <c r="AD74" i="16"/>
  <c r="B375" i="23" s="1"/>
  <c r="AC74" i="16"/>
  <c r="B342" i="23" s="1"/>
  <c r="AB74" i="16"/>
  <c r="B309" i="23" s="1"/>
  <c r="AA74" i="16"/>
  <c r="B276" i="23" s="1"/>
  <c r="Z74" i="16"/>
  <c r="B14" i="23" s="1"/>
  <c r="Y74" i="16"/>
  <c r="B210" i="23" s="1"/>
  <c r="B177" i="23"/>
  <c r="B144" i="23"/>
  <c r="B111" i="23"/>
  <c r="B78" i="23"/>
  <c r="B46" i="23"/>
  <c r="AE73" i="16"/>
  <c r="AD73" i="16"/>
  <c r="AC73" i="16"/>
  <c r="AB73" i="16"/>
  <c r="AA73" i="16"/>
  <c r="Z73" i="16"/>
  <c r="Y73" i="16"/>
  <c r="AE72" i="16"/>
  <c r="AD72" i="16"/>
  <c r="AC72" i="16"/>
  <c r="AB72" i="16"/>
  <c r="AA72" i="16"/>
  <c r="Z72" i="16"/>
  <c r="Y72" i="16"/>
  <c r="AE71" i="16"/>
  <c r="N242" i="24" s="1"/>
  <c r="V242" i="24" s="1"/>
  <c r="AD71" i="16"/>
  <c r="N374" i="24" s="1"/>
  <c r="AC71" i="16"/>
  <c r="N341" i="24" s="1"/>
  <c r="AB71" i="16"/>
  <c r="N308" i="24" s="1"/>
  <c r="AA71" i="16"/>
  <c r="Z71" i="16"/>
  <c r="N13" i="24" s="1"/>
  <c r="V13" i="24" s="1"/>
  <c r="Y71" i="16"/>
  <c r="N176" i="24"/>
  <c r="N143" i="24"/>
  <c r="N110" i="24"/>
  <c r="N77" i="24"/>
  <c r="N45" i="24"/>
  <c r="AE70" i="16"/>
  <c r="N242" i="23" s="1"/>
  <c r="V242" i="23" s="1"/>
  <c r="AD70" i="16"/>
  <c r="N374" i="23" s="1"/>
  <c r="AC70" i="16"/>
  <c r="AB70" i="16"/>
  <c r="N308" i="23" s="1"/>
  <c r="AA70" i="16"/>
  <c r="N275" i="23" s="1"/>
  <c r="Z70" i="16"/>
  <c r="N13" i="23" s="1"/>
  <c r="V13" i="23" s="1"/>
  <c r="Y70" i="16"/>
  <c r="N209" i="23" s="1"/>
  <c r="N143" i="23"/>
  <c r="N110" i="23"/>
  <c r="AH71" i="16"/>
  <c r="AE69" i="16"/>
  <c r="L242" i="24" s="1"/>
  <c r="AD69" i="16"/>
  <c r="L374" i="24" s="1"/>
  <c r="AC69" i="16"/>
  <c r="L341" i="24" s="1"/>
  <c r="AB69" i="16"/>
  <c r="L308" i="24" s="1"/>
  <c r="AA69" i="16"/>
  <c r="L275" i="24" s="1"/>
  <c r="Z69" i="16"/>
  <c r="L13" i="24" s="1"/>
  <c r="Y69" i="16"/>
  <c r="L209" i="24" s="1"/>
  <c r="L176" i="24"/>
  <c r="L143" i="24"/>
  <c r="L77" i="24"/>
  <c r="L45" i="24"/>
  <c r="AE68" i="16"/>
  <c r="L242" i="23" s="1"/>
  <c r="AD68" i="16"/>
  <c r="L374" i="23" s="1"/>
  <c r="AC68" i="16"/>
  <c r="L341" i="23" s="1"/>
  <c r="AB68" i="16"/>
  <c r="AA68" i="16"/>
  <c r="L275" i="23" s="1"/>
  <c r="Z68" i="16"/>
  <c r="L13" i="23" s="1"/>
  <c r="Y68" i="16"/>
  <c r="L209" i="23" s="1"/>
  <c r="L143" i="23"/>
  <c r="L110" i="23"/>
  <c r="L77" i="23"/>
  <c r="AE67" i="16"/>
  <c r="K242" i="24" s="1"/>
  <c r="AD67" i="16"/>
  <c r="AC67" i="16"/>
  <c r="K341" i="24" s="1"/>
  <c r="AB67" i="16"/>
  <c r="K308" i="24" s="1"/>
  <c r="AA67" i="16"/>
  <c r="K275" i="24" s="1"/>
  <c r="Z67" i="16"/>
  <c r="K13" i="24" s="1"/>
  <c r="Y67" i="16"/>
  <c r="K209" i="24" s="1"/>
  <c r="K176" i="24"/>
  <c r="K143" i="24"/>
  <c r="K77" i="24"/>
  <c r="K45" i="24"/>
  <c r="AE66" i="16"/>
  <c r="K242" i="23" s="1"/>
  <c r="AD66" i="16"/>
  <c r="K374" i="23" s="1"/>
  <c r="AC66" i="16"/>
  <c r="K341" i="23" s="1"/>
  <c r="AB66" i="16"/>
  <c r="K308" i="23" s="1"/>
  <c r="AA66" i="16"/>
  <c r="K275" i="23" s="1"/>
  <c r="Z66" i="16"/>
  <c r="Y66" i="16"/>
  <c r="K209" i="23" s="1"/>
  <c r="K143" i="23"/>
  <c r="K110" i="23"/>
  <c r="K77" i="23"/>
  <c r="K45" i="23"/>
  <c r="AE65" i="16"/>
  <c r="J242" i="24" s="1"/>
  <c r="AD65" i="16"/>
  <c r="J374" i="24" s="1"/>
  <c r="AC65" i="16"/>
  <c r="J341" i="24" s="1"/>
  <c r="AB65" i="16"/>
  <c r="J308" i="24" s="1"/>
  <c r="AA65" i="16"/>
  <c r="Z65" i="16"/>
  <c r="J13" i="24" s="1"/>
  <c r="Y65" i="16"/>
  <c r="J209" i="24" s="1"/>
  <c r="J143" i="24"/>
  <c r="J77" i="24"/>
  <c r="J45" i="24"/>
  <c r="AE64" i="16"/>
  <c r="AD64" i="16"/>
  <c r="J374" i="23" s="1"/>
  <c r="AC64" i="16"/>
  <c r="J341" i="23" s="1"/>
  <c r="AB64" i="16"/>
  <c r="AA64" i="16"/>
  <c r="J275" i="23" s="1"/>
  <c r="Z64" i="16"/>
  <c r="J13" i="23" s="1"/>
  <c r="Y64" i="16"/>
  <c r="J209" i="23" s="1"/>
  <c r="J176" i="23"/>
  <c r="J143" i="23"/>
  <c r="J110" i="23"/>
  <c r="J77" i="23"/>
  <c r="AE63" i="16"/>
  <c r="H242" i="24" s="1"/>
  <c r="AD63" i="16"/>
  <c r="H374" i="24" s="1"/>
  <c r="AC63" i="16"/>
  <c r="H341" i="24" s="1"/>
  <c r="AB63" i="16"/>
  <c r="H308" i="24" s="1"/>
  <c r="AA63" i="16"/>
  <c r="H275" i="24" s="1"/>
  <c r="Z63" i="16"/>
  <c r="H13" i="24" s="1"/>
  <c r="Y63" i="16"/>
  <c r="H143" i="24"/>
  <c r="H110" i="24"/>
  <c r="H77" i="24"/>
  <c r="H45" i="24"/>
  <c r="AE62" i="16"/>
  <c r="H242" i="23" s="1"/>
  <c r="AD62" i="16"/>
  <c r="H374" i="23" s="1"/>
  <c r="AC62" i="16"/>
  <c r="AB62" i="16"/>
  <c r="H308" i="23" s="1"/>
  <c r="AA62" i="16"/>
  <c r="H275" i="23" s="1"/>
  <c r="Z62" i="16"/>
  <c r="H13" i="23" s="1"/>
  <c r="Y62" i="16"/>
  <c r="H209" i="23" s="1"/>
  <c r="H176" i="23"/>
  <c r="H143" i="23"/>
  <c r="H110" i="23"/>
  <c r="H45" i="23"/>
  <c r="AE61" i="16"/>
  <c r="G242" i="24" s="1"/>
  <c r="AD61" i="16"/>
  <c r="AC61" i="16"/>
  <c r="G341" i="24" s="1"/>
  <c r="AB61" i="16"/>
  <c r="G308" i="24" s="1"/>
  <c r="AA61" i="16"/>
  <c r="G275" i="24" s="1"/>
  <c r="Z61" i="16"/>
  <c r="G13" i="24" s="1"/>
  <c r="Y61" i="16"/>
  <c r="G209" i="24" s="1"/>
  <c r="G176" i="24"/>
  <c r="G143" i="24"/>
  <c r="G77" i="24"/>
  <c r="G45" i="24"/>
  <c r="AE60" i="16"/>
  <c r="G242" i="23" s="1"/>
  <c r="AD60" i="16"/>
  <c r="G374" i="23" s="1"/>
  <c r="AC60" i="16"/>
  <c r="G341" i="23" s="1"/>
  <c r="AB60" i="16"/>
  <c r="G308" i="23" s="1"/>
  <c r="AA60" i="16"/>
  <c r="G275" i="23" s="1"/>
  <c r="Z60" i="16"/>
  <c r="G13" i="23" s="1"/>
  <c r="Y60" i="16"/>
  <c r="G209" i="23" s="1"/>
  <c r="G176" i="23"/>
  <c r="G143" i="23"/>
  <c r="G110" i="23"/>
  <c r="G77" i="23"/>
  <c r="G45" i="23"/>
  <c r="AE59" i="16"/>
  <c r="F242" i="24" s="1"/>
  <c r="AD59" i="16"/>
  <c r="F374" i="24" s="1"/>
  <c r="AC59" i="16"/>
  <c r="F341" i="24" s="1"/>
  <c r="AB59" i="16"/>
  <c r="F308" i="24" s="1"/>
  <c r="AA59" i="16"/>
  <c r="Z59" i="16"/>
  <c r="F13" i="24" s="1"/>
  <c r="Y59" i="16"/>
  <c r="F209" i="24" s="1"/>
  <c r="F176" i="24"/>
  <c r="F110" i="24"/>
  <c r="F77" i="24"/>
  <c r="F45" i="24"/>
  <c r="AE58" i="16"/>
  <c r="F242" i="23" s="1"/>
  <c r="AD58" i="16"/>
  <c r="F374" i="23" s="1"/>
  <c r="AC58" i="16"/>
  <c r="AB58" i="16"/>
  <c r="F308" i="23" s="1"/>
  <c r="AA58" i="16"/>
  <c r="F275" i="23" s="1"/>
  <c r="Z58" i="16"/>
  <c r="F13" i="23" s="1"/>
  <c r="Y58" i="16"/>
  <c r="F209" i="23" s="1"/>
  <c r="F176" i="23"/>
  <c r="F143" i="23"/>
  <c r="F110" i="23"/>
  <c r="F45" i="23"/>
  <c r="AE57" i="16"/>
  <c r="D242" i="24" s="1"/>
  <c r="AD57" i="16"/>
  <c r="D374" i="24" s="1"/>
  <c r="AC57" i="16"/>
  <c r="D341" i="24" s="1"/>
  <c r="AB57" i="16"/>
  <c r="D308" i="24" s="1"/>
  <c r="AA57" i="16"/>
  <c r="Z57" i="16"/>
  <c r="D13" i="24" s="1"/>
  <c r="Y57" i="16"/>
  <c r="D209" i="24" s="1"/>
  <c r="D176" i="24"/>
  <c r="D143" i="24"/>
  <c r="D110" i="24"/>
  <c r="D77" i="24"/>
  <c r="D45" i="24"/>
  <c r="AE56" i="16"/>
  <c r="D242" i="23" s="1"/>
  <c r="AD56" i="16"/>
  <c r="D374" i="23" s="1"/>
  <c r="AC56" i="16"/>
  <c r="D341" i="23" s="1"/>
  <c r="AB56" i="16"/>
  <c r="D308" i="23" s="1"/>
  <c r="AA56" i="16"/>
  <c r="D275" i="23" s="1"/>
  <c r="Z56" i="16"/>
  <c r="D13" i="23" s="1"/>
  <c r="Y56" i="16"/>
  <c r="D209" i="23" s="1"/>
  <c r="D176" i="23"/>
  <c r="D143" i="23"/>
  <c r="D110" i="23"/>
  <c r="D77" i="23"/>
  <c r="D45" i="23"/>
  <c r="AE55" i="16"/>
  <c r="C242" i="24" s="1"/>
  <c r="AD55" i="16"/>
  <c r="C374" i="24" s="1"/>
  <c r="AC55" i="16"/>
  <c r="C341" i="24" s="1"/>
  <c r="AB55" i="16"/>
  <c r="C308" i="24" s="1"/>
  <c r="AA55" i="16"/>
  <c r="C275" i="24" s="1"/>
  <c r="Z55" i="16"/>
  <c r="C13" i="24" s="1"/>
  <c r="Y55" i="16"/>
  <c r="C209" i="24" s="1"/>
  <c r="C176" i="24"/>
  <c r="C143" i="24"/>
  <c r="C77" i="24"/>
  <c r="C45" i="24"/>
  <c r="AE54" i="16"/>
  <c r="C242" i="23" s="1"/>
  <c r="AD54" i="16"/>
  <c r="C374" i="23" s="1"/>
  <c r="AC54" i="16"/>
  <c r="C341" i="23" s="1"/>
  <c r="AB54" i="16"/>
  <c r="C308" i="23" s="1"/>
  <c r="AA54" i="16"/>
  <c r="C275" i="23" s="1"/>
  <c r="Z54" i="16"/>
  <c r="C13" i="23" s="1"/>
  <c r="Y54" i="16"/>
  <c r="C209" i="23" s="1"/>
  <c r="C176" i="23"/>
  <c r="C143" i="23"/>
  <c r="C110" i="23"/>
  <c r="C77" i="23"/>
  <c r="C45" i="23"/>
  <c r="AE53" i="16"/>
  <c r="B242" i="24" s="1"/>
  <c r="AD53" i="16"/>
  <c r="B374" i="24" s="1"/>
  <c r="AC53" i="16"/>
  <c r="B341" i="24" s="1"/>
  <c r="AB53" i="16"/>
  <c r="B308" i="24" s="1"/>
  <c r="AA53" i="16"/>
  <c r="B275" i="24" s="1"/>
  <c r="Z53" i="16"/>
  <c r="B13" i="24" s="1"/>
  <c r="Y53" i="16"/>
  <c r="B209" i="24" s="1"/>
  <c r="B176" i="24"/>
  <c r="B143" i="24"/>
  <c r="B77" i="24"/>
  <c r="B45" i="24"/>
  <c r="O45" i="24" s="1"/>
  <c r="AE52" i="16"/>
  <c r="B242" i="23" s="1"/>
  <c r="AD52" i="16"/>
  <c r="B374" i="23" s="1"/>
  <c r="AC52" i="16"/>
  <c r="B341" i="23" s="1"/>
  <c r="AB52" i="16"/>
  <c r="B308" i="23" s="1"/>
  <c r="AA52" i="16"/>
  <c r="B275" i="23" s="1"/>
  <c r="Z52" i="16"/>
  <c r="B13" i="23" s="1"/>
  <c r="Y52" i="16"/>
  <c r="B209" i="23" s="1"/>
  <c r="B176" i="23"/>
  <c r="AE51" i="16"/>
  <c r="AD51" i="16"/>
  <c r="AC51" i="16"/>
  <c r="AB51" i="16"/>
  <c r="AA51" i="16"/>
  <c r="Z51" i="16"/>
  <c r="Y51" i="16"/>
  <c r="AE50" i="16"/>
  <c r="AD50" i="16"/>
  <c r="AC50" i="16"/>
  <c r="AB50" i="16"/>
  <c r="AA50" i="16"/>
  <c r="Z50" i="16"/>
  <c r="Y50" i="16"/>
  <c r="AE49" i="16"/>
  <c r="N241" i="24" s="1"/>
  <c r="V241" i="24" s="1"/>
  <c r="AD49" i="16"/>
  <c r="N373" i="24" s="1"/>
  <c r="AC49" i="16"/>
  <c r="N340" i="24" s="1"/>
  <c r="AB49" i="16"/>
  <c r="N307" i="24" s="1"/>
  <c r="AA49" i="16"/>
  <c r="N274" i="24" s="1"/>
  <c r="Z49" i="16"/>
  <c r="N12" i="24" s="1"/>
  <c r="V12" i="24" s="1"/>
  <c r="Y49" i="16"/>
  <c r="N208" i="24" s="1"/>
  <c r="N175" i="24"/>
  <c r="N109" i="24"/>
  <c r="N76" i="24"/>
  <c r="N44" i="24"/>
  <c r="AE48" i="16"/>
  <c r="N241" i="23" s="1"/>
  <c r="AD48" i="16"/>
  <c r="N373" i="23" s="1"/>
  <c r="AC48" i="16"/>
  <c r="N340" i="23" s="1"/>
  <c r="AB48" i="16"/>
  <c r="N307" i="23" s="1"/>
  <c r="AA48" i="16"/>
  <c r="N274" i="23" s="1"/>
  <c r="Z48" i="16"/>
  <c r="N12" i="23" s="1"/>
  <c r="Y48" i="16"/>
  <c r="N208" i="23" s="1"/>
  <c r="N175" i="23"/>
  <c r="AE47" i="16"/>
  <c r="AD47" i="16"/>
  <c r="AC47" i="16"/>
  <c r="L340" i="24" s="1"/>
  <c r="AB47" i="16"/>
  <c r="L307" i="24" s="1"/>
  <c r="AA47" i="16"/>
  <c r="L274" i="24" s="1"/>
  <c r="Z47" i="16"/>
  <c r="L12" i="24" s="1"/>
  <c r="Y47" i="16"/>
  <c r="L208" i="24" s="1"/>
  <c r="L44" i="24"/>
  <c r="AE46" i="16"/>
  <c r="L241" i="23" s="1"/>
  <c r="AD46" i="16"/>
  <c r="L373" i="23" s="1"/>
  <c r="AC46" i="16"/>
  <c r="L340" i="23" s="1"/>
  <c r="AB46" i="16"/>
  <c r="L307" i="23" s="1"/>
  <c r="AA46" i="16"/>
  <c r="Z46" i="16"/>
  <c r="L12" i="23" s="1"/>
  <c r="Y46" i="16"/>
  <c r="L208" i="23" s="1"/>
  <c r="L175" i="23"/>
  <c r="L142" i="23"/>
  <c r="L109" i="23"/>
  <c r="L76" i="23"/>
  <c r="AE45" i="16"/>
  <c r="AD45" i="16"/>
  <c r="K373" i="24" s="1"/>
  <c r="AC45" i="16"/>
  <c r="K340" i="24" s="1"/>
  <c r="AB45" i="16"/>
  <c r="K307" i="24" s="1"/>
  <c r="AA45" i="16"/>
  <c r="K274" i="24" s="1"/>
  <c r="Z45" i="16"/>
  <c r="K12" i="24" s="1"/>
  <c r="Y45" i="16"/>
  <c r="K208" i="24" s="1"/>
  <c r="K175" i="24"/>
  <c r="K109" i="24"/>
  <c r="K76" i="24"/>
  <c r="K44" i="24"/>
  <c r="AE44" i="16"/>
  <c r="K241" i="23" s="1"/>
  <c r="AD44" i="16"/>
  <c r="K373" i="23" s="1"/>
  <c r="AC44" i="16"/>
  <c r="K340" i="23" s="1"/>
  <c r="AB44" i="16"/>
  <c r="K307" i="23" s="1"/>
  <c r="AA44" i="16"/>
  <c r="K274" i="23" s="1"/>
  <c r="Z44" i="16"/>
  <c r="K12" i="23" s="1"/>
  <c r="Y44" i="16"/>
  <c r="K208" i="23" s="1"/>
  <c r="K175" i="23"/>
  <c r="K142" i="23"/>
  <c r="K109" i="23"/>
  <c r="K76" i="23"/>
  <c r="K44" i="23"/>
  <c r="AE43" i="16"/>
  <c r="J241" i="24" s="1"/>
  <c r="AD43" i="16"/>
  <c r="AC43" i="16"/>
  <c r="AB43" i="16"/>
  <c r="J307" i="24" s="1"/>
  <c r="AA43" i="16"/>
  <c r="J274" i="24" s="1"/>
  <c r="Z43" i="16"/>
  <c r="J12" i="24" s="1"/>
  <c r="Y43" i="16"/>
  <c r="J208" i="24" s="1"/>
  <c r="J175" i="24"/>
  <c r="J142" i="24"/>
  <c r="J44" i="24"/>
  <c r="AE42" i="16"/>
  <c r="J241" i="23" s="1"/>
  <c r="AD42" i="16"/>
  <c r="J373" i="23" s="1"/>
  <c r="AC42" i="16"/>
  <c r="J340" i="23" s="1"/>
  <c r="AB42" i="16"/>
  <c r="J307" i="23" s="1"/>
  <c r="AA42" i="16"/>
  <c r="J274" i="23" s="1"/>
  <c r="Z42" i="16"/>
  <c r="J12" i="23" s="1"/>
  <c r="Y42" i="16"/>
  <c r="J175" i="23"/>
  <c r="J142" i="23"/>
  <c r="J109" i="23"/>
  <c r="J76" i="23"/>
  <c r="J44" i="23"/>
  <c r="AE41" i="16"/>
  <c r="AD41" i="16"/>
  <c r="AC41" i="16"/>
  <c r="H340" i="24" s="1"/>
  <c r="AB41" i="16"/>
  <c r="H307" i="24" s="1"/>
  <c r="AA41" i="16"/>
  <c r="H274" i="24" s="1"/>
  <c r="Z41" i="16"/>
  <c r="H12" i="24" s="1"/>
  <c r="Y41" i="16"/>
  <c r="H208" i="24" s="1"/>
  <c r="H175" i="24"/>
  <c r="H76" i="24"/>
  <c r="H44" i="24"/>
  <c r="AE40" i="16"/>
  <c r="H241" i="23" s="1"/>
  <c r="AD40" i="16"/>
  <c r="H373" i="23" s="1"/>
  <c r="AC40" i="16"/>
  <c r="H340" i="23" s="1"/>
  <c r="AB40" i="16"/>
  <c r="H307" i="23" s="1"/>
  <c r="AA40" i="16"/>
  <c r="H274" i="23" s="1"/>
  <c r="Z40" i="16"/>
  <c r="H12" i="23" s="1"/>
  <c r="Y40" i="16"/>
  <c r="H208" i="23" s="1"/>
  <c r="H175" i="23"/>
  <c r="H142" i="23"/>
  <c r="H109" i="23"/>
  <c r="H76" i="23"/>
  <c r="H44" i="23"/>
  <c r="AE39" i="16"/>
  <c r="AD39" i="16"/>
  <c r="AC39" i="16"/>
  <c r="G340" i="24" s="1"/>
  <c r="AB39" i="16"/>
  <c r="G307" i="24" s="1"/>
  <c r="AA39" i="16"/>
  <c r="G274" i="24" s="1"/>
  <c r="Z39" i="16"/>
  <c r="G12" i="24" s="1"/>
  <c r="Y39" i="16"/>
  <c r="G208" i="24" s="1"/>
  <c r="G175" i="24"/>
  <c r="G76" i="24"/>
  <c r="G44" i="24"/>
  <c r="AE38" i="16"/>
  <c r="G241" i="23" s="1"/>
  <c r="AD38" i="16"/>
  <c r="G373" i="23" s="1"/>
  <c r="AC38" i="16"/>
  <c r="G340" i="23" s="1"/>
  <c r="AB38" i="16"/>
  <c r="AA38" i="16"/>
  <c r="G274" i="23" s="1"/>
  <c r="Z38" i="16"/>
  <c r="G12" i="23" s="1"/>
  <c r="Y38" i="16"/>
  <c r="G208" i="23" s="1"/>
  <c r="G175" i="23"/>
  <c r="G142" i="23"/>
  <c r="G109" i="23"/>
  <c r="G76" i="23"/>
  <c r="AE37" i="16"/>
  <c r="F241" i="24" s="1"/>
  <c r="AD37" i="16"/>
  <c r="AC37" i="16"/>
  <c r="F340" i="24" s="1"/>
  <c r="AB37" i="16"/>
  <c r="F307" i="24" s="1"/>
  <c r="AA37" i="16"/>
  <c r="F274" i="24" s="1"/>
  <c r="Z37" i="16"/>
  <c r="F12" i="24" s="1"/>
  <c r="Y37" i="16"/>
  <c r="F175" i="24"/>
  <c r="F142" i="24"/>
  <c r="F109" i="24"/>
  <c r="F76" i="24"/>
  <c r="F44" i="24"/>
  <c r="AE36" i="16"/>
  <c r="F241" i="23" s="1"/>
  <c r="AD36" i="16"/>
  <c r="F373" i="23" s="1"/>
  <c r="AC36" i="16"/>
  <c r="AB36" i="16"/>
  <c r="F307" i="23" s="1"/>
  <c r="AA36" i="16"/>
  <c r="F274" i="23" s="1"/>
  <c r="Z36" i="16"/>
  <c r="F12" i="23" s="1"/>
  <c r="Y36" i="16"/>
  <c r="F208" i="23" s="1"/>
  <c r="F175" i="23"/>
  <c r="F142" i="23"/>
  <c r="F109" i="23"/>
  <c r="F44" i="23"/>
  <c r="AE35" i="16"/>
  <c r="AD35" i="16"/>
  <c r="AC35" i="16"/>
  <c r="D340" i="24" s="1"/>
  <c r="AB35" i="16"/>
  <c r="D307" i="24" s="1"/>
  <c r="AA35" i="16"/>
  <c r="D274" i="24" s="1"/>
  <c r="Z35" i="16"/>
  <c r="D12" i="24" s="1"/>
  <c r="Y35" i="16"/>
  <c r="D208" i="24" s="1"/>
  <c r="D175" i="24"/>
  <c r="D76" i="24"/>
  <c r="D44" i="24"/>
  <c r="AE34" i="16"/>
  <c r="D241" i="23" s="1"/>
  <c r="AD34" i="16"/>
  <c r="D373" i="23" s="1"/>
  <c r="AC34" i="16"/>
  <c r="D340" i="23" s="1"/>
  <c r="AB34" i="16"/>
  <c r="D307" i="23" s="1"/>
  <c r="AA34" i="16"/>
  <c r="D274" i="23" s="1"/>
  <c r="Z34" i="16"/>
  <c r="D12" i="23" s="1"/>
  <c r="Y34" i="16"/>
  <c r="D208" i="23" s="1"/>
  <c r="D175" i="23"/>
  <c r="D142" i="23"/>
  <c r="D109" i="23"/>
  <c r="D76" i="23"/>
  <c r="D44" i="23"/>
  <c r="AE33" i="16"/>
  <c r="AD33" i="16"/>
  <c r="AC33" i="16"/>
  <c r="C340" i="24" s="1"/>
  <c r="AB33" i="16"/>
  <c r="C307" i="24" s="1"/>
  <c r="AA33" i="16"/>
  <c r="C274" i="24" s="1"/>
  <c r="Z33" i="16"/>
  <c r="C12" i="24" s="1"/>
  <c r="Y33" i="16"/>
  <c r="C142" i="24"/>
  <c r="C109" i="24"/>
  <c r="C76" i="24"/>
  <c r="C44" i="24"/>
  <c r="AE32" i="16"/>
  <c r="C241" i="23" s="1"/>
  <c r="AD32" i="16"/>
  <c r="C373" i="23" s="1"/>
  <c r="AC32" i="16"/>
  <c r="AB32" i="16"/>
  <c r="C307" i="23" s="1"/>
  <c r="AA32" i="16"/>
  <c r="C274" i="23" s="1"/>
  <c r="Z32" i="16"/>
  <c r="C12" i="23" s="1"/>
  <c r="Y32" i="16"/>
  <c r="C208" i="23" s="1"/>
  <c r="C175" i="23"/>
  <c r="C142" i="23"/>
  <c r="C109" i="23"/>
  <c r="C44" i="23"/>
  <c r="AE31" i="16"/>
  <c r="B241" i="24" s="1"/>
  <c r="AD31" i="16"/>
  <c r="B373" i="24" s="1"/>
  <c r="AC31" i="16"/>
  <c r="B340" i="24" s="1"/>
  <c r="AB31" i="16"/>
  <c r="B307" i="24" s="1"/>
  <c r="AA31" i="16"/>
  <c r="B274" i="24" s="1"/>
  <c r="Z31" i="16"/>
  <c r="B12" i="24" s="1"/>
  <c r="Y31" i="16"/>
  <c r="B208" i="24" s="1"/>
  <c r="B175" i="24"/>
  <c r="B142" i="24"/>
  <c r="B109" i="24"/>
  <c r="B76" i="24"/>
  <c r="B44" i="24"/>
  <c r="AE30" i="16"/>
  <c r="B241" i="23" s="1"/>
  <c r="AD30" i="16"/>
  <c r="AC30" i="16"/>
  <c r="AB30" i="16"/>
  <c r="AA30" i="16"/>
  <c r="B274" i="23" s="1"/>
  <c r="Z30" i="16"/>
  <c r="B12" i="23" s="1"/>
  <c r="Y30" i="16"/>
  <c r="B208" i="23" s="1"/>
  <c r="B175" i="23"/>
  <c r="B44" i="23"/>
  <c r="AE29" i="16"/>
  <c r="AD29" i="16"/>
  <c r="AC29" i="16"/>
  <c r="AB29" i="16"/>
  <c r="AA29" i="16"/>
  <c r="Z29" i="16"/>
  <c r="Y29" i="16"/>
  <c r="AE28" i="16"/>
  <c r="AD28" i="16"/>
  <c r="AC28" i="16"/>
  <c r="AB28" i="16"/>
  <c r="AA28" i="16"/>
  <c r="Z28" i="16"/>
  <c r="Y28" i="16"/>
  <c r="AE27" i="16"/>
  <c r="N240" i="24" s="1"/>
  <c r="V240" i="24" s="1"/>
  <c r="AD27" i="16"/>
  <c r="N372" i="24" s="1"/>
  <c r="AC27" i="16"/>
  <c r="N339" i="24" s="1"/>
  <c r="AB27" i="16"/>
  <c r="N306" i="24" s="1"/>
  <c r="AA27" i="16"/>
  <c r="Z27" i="16"/>
  <c r="Y27" i="16"/>
  <c r="N207" i="24" s="1"/>
  <c r="N141" i="24"/>
  <c r="N108" i="24"/>
  <c r="N75" i="24"/>
  <c r="N43" i="24"/>
  <c r="AE26" i="16"/>
  <c r="AD26" i="16"/>
  <c r="AC26" i="16"/>
  <c r="N339" i="23" s="1"/>
  <c r="AB26" i="16"/>
  <c r="AA26" i="16"/>
  <c r="N273" i="23" s="1"/>
  <c r="Z26" i="16"/>
  <c r="N11" i="23" s="1"/>
  <c r="V11" i="23" s="1"/>
  <c r="Y26" i="16"/>
  <c r="N207" i="23" s="1"/>
  <c r="N174" i="23"/>
  <c r="N141" i="23"/>
  <c r="N75" i="23"/>
  <c r="AE25" i="16"/>
  <c r="L240" i="24" s="1"/>
  <c r="AD25" i="16"/>
  <c r="L372" i="24" s="1"/>
  <c r="AC25" i="16"/>
  <c r="L339" i="24" s="1"/>
  <c r="AB25" i="16"/>
  <c r="L306" i="24" s="1"/>
  <c r="AA25" i="16"/>
  <c r="Z25" i="16"/>
  <c r="L11" i="24" s="1"/>
  <c r="Y25" i="16"/>
  <c r="L174" i="24"/>
  <c r="L141" i="24"/>
  <c r="L108" i="24"/>
  <c r="L75" i="24"/>
  <c r="L43" i="24"/>
  <c r="AE24" i="16"/>
  <c r="L240" i="23" s="1"/>
  <c r="AD24" i="16"/>
  <c r="L372" i="23" s="1"/>
  <c r="AC24" i="16"/>
  <c r="L339" i="23" s="1"/>
  <c r="AB24" i="16"/>
  <c r="L306" i="23" s="1"/>
  <c r="AA24" i="16"/>
  <c r="L273" i="23" s="1"/>
  <c r="Z24" i="16"/>
  <c r="L11" i="23" s="1"/>
  <c r="Y24" i="16"/>
  <c r="L207" i="23" s="1"/>
  <c r="L174" i="23"/>
  <c r="L141" i="23"/>
  <c r="L108" i="23"/>
  <c r="L43" i="23"/>
  <c r="AE23" i="16"/>
  <c r="K240" i="24" s="1"/>
  <c r="AD23" i="16"/>
  <c r="K372" i="24" s="1"/>
  <c r="AC23" i="16"/>
  <c r="K339" i="24" s="1"/>
  <c r="AB23" i="16"/>
  <c r="K306" i="24" s="1"/>
  <c r="AA23" i="16"/>
  <c r="Z23" i="16"/>
  <c r="K11" i="24" s="1"/>
  <c r="Y23" i="16"/>
  <c r="K207" i="24" s="1"/>
  <c r="K174" i="24"/>
  <c r="K141" i="24"/>
  <c r="K108" i="24"/>
  <c r="K75" i="24"/>
  <c r="K43" i="24"/>
  <c r="AE22" i="16"/>
  <c r="K240" i="23" s="1"/>
  <c r="AD22" i="16"/>
  <c r="K372" i="23" s="1"/>
  <c r="AC22" i="16"/>
  <c r="K339" i="23" s="1"/>
  <c r="AB22" i="16"/>
  <c r="K306" i="23" s="1"/>
  <c r="AA22" i="16"/>
  <c r="K273" i="23" s="1"/>
  <c r="Z22" i="16"/>
  <c r="K11" i="23" s="1"/>
  <c r="Y22" i="16"/>
  <c r="K207" i="23" s="1"/>
  <c r="K174" i="23"/>
  <c r="K141" i="23"/>
  <c r="K108" i="23"/>
  <c r="K75" i="23"/>
  <c r="K43" i="23"/>
  <c r="AE21" i="16"/>
  <c r="J240" i="24" s="1"/>
  <c r="AD21" i="16"/>
  <c r="J372" i="24" s="1"/>
  <c r="AC21" i="16"/>
  <c r="J339" i="24" s="1"/>
  <c r="AB21" i="16"/>
  <c r="J306" i="24" s="1"/>
  <c r="AA21" i="16"/>
  <c r="J273" i="24" s="1"/>
  <c r="Z21" i="16"/>
  <c r="J11" i="24" s="1"/>
  <c r="Y21" i="16"/>
  <c r="J174" i="24"/>
  <c r="J141" i="24"/>
  <c r="J108" i="24"/>
  <c r="J75" i="24"/>
  <c r="J43" i="24"/>
  <c r="AE20" i="16"/>
  <c r="J240" i="23" s="1"/>
  <c r="AD20" i="16"/>
  <c r="J372" i="23" s="1"/>
  <c r="AC20" i="16"/>
  <c r="AB20" i="16"/>
  <c r="J306" i="23" s="1"/>
  <c r="AA20" i="16"/>
  <c r="J273" i="23" s="1"/>
  <c r="Z20" i="16"/>
  <c r="J11" i="23" s="1"/>
  <c r="Y20" i="16"/>
  <c r="J207" i="23" s="1"/>
  <c r="J174" i="23"/>
  <c r="J141" i="23"/>
  <c r="J108" i="23"/>
  <c r="J43" i="23"/>
  <c r="AE19" i="16"/>
  <c r="H240" i="24" s="1"/>
  <c r="AD19" i="16"/>
  <c r="H372" i="24" s="1"/>
  <c r="AC19" i="16"/>
  <c r="H339" i="24" s="1"/>
  <c r="AB19" i="16"/>
  <c r="H306" i="24" s="1"/>
  <c r="AA19" i="16"/>
  <c r="Z19" i="16"/>
  <c r="Y19" i="16"/>
  <c r="H207" i="24" s="1"/>
  <c r="H174" i="24"/>
  <c r="H141" i="24"/>
  <c r="H108" i="24"/>
  <c r="H75" i="24"/>
  <c r="H43" i="24"/>
  <c r="AE18" i="16"/>
  <c r="H240" i="23" s="1"/>
  <c r="AD18" i="16"/>
  <c r="AC18" i="16"/>
  <c r="H339" i="23" s="1"/>
  <c r="AB18" i="16"/>
  <c r="H306" i="23" s="1"/>
  <c r="AA18" i="16"/>
  <c r="H273" i="23" s="1"/>
  <c r="Z18" i="16"/>
  <c r="H11" i="23" s="1"/>
  <c r="Y18" i="16"/>
  <c r="H207" i="23" s="1"/>
  <c r="H174" i="23"/>
  <c r="H141" i="23"/>
  <c r="H75" i="23"/>
  <c r="H43" i="23"/>
  <c r="AE17" i="16"/>
  <c r="G240" i="24" s="1"/>
  <c r="AD17" i="16"/>
  <c r="G372" i="24" s="1"/>
  <c r="AC17" i="16"/>
  <c r="G339" i="24" s="1"/>
  <c r="AB17" i="16"/>
  <c r="AA17" i="16"/>
  <c r="Z17" i="16"/>
  <c r="G11" i="24" s="1"/>
  <c r="Y17" i="16"/>
  <c r="G207" i="24" s="1"/>
  <c r="G174" i="24"/>
  <c r="G141" i="24"/>
  <c r="G108" i="24"/>
  <c r="G75" i="24"/>
  <c r="AE16" i="16"/>
  <c r="G240" i="23" s="1"/>
  <c r="AD16" i="16"/>
  <c r="G372" i="23" s="1"/>
  <c r="AC16" i="16"/>
  <c r="G339" i="23" s="1"/>
  <c r="AB16" i="16"/>
  <c r="G306" i="23" s="1"/>
  <c r="AA16" i="16"/>
  <c r="G273" i="23" s="1"/>
  <c r="Z16" i="16"/>
  <c r="G11" i="23" s="1"/>
  <c r="Y16" i="16"/>
  <c r="G207" i="23" s="1"/>
  <c r="G174" i="23"/>
  <c r="G141" i="23"/>
  <c r="G108" i="23"/>
  <c r="G75" i="23"/>
  <c r="G43" i="23"/>
  <c r="AE15" i="16"/>
  <c r="F240" i="24" s="1"/>
  <c r="AD15" i="16"/>
  <c r="F372" i="24" s="1"/>
  <c r="AC15" i="16"/>
  <c r="AB15" i="16"/>
  <c r="AA15" i="16"/>
  <c r="F273" i="24" s="1"/>
  <c r="Z15" i="16"/>
  <c r="F11" i="24" s="1"/>
  <c r="Y15" i="16"/>
  <c r="F207" i="24" s="1"/>
  <c r="F174" i="24"/>
  <c r="F141" i="24"/>
  <c r="F108" i="24"/>
  <c r="AE14" i="16"/>
  <c r="F240" i="23" s="1"/>
  <c r="AD14" i="16"/>
  <c r="F372" i="23" s="1"/>
  <c r="AC14" i="16"/>
  <c r="F339" i="23" s="1"/>
  <c r="AB14" i="16"/>
  <c r="F306" i="23" s="1"/>
  <c r="AA14" i="16"/>
  <c r="F273" i="23" s="1"/>
  <c r="Z14" i="16"/>
  <c r="F11" i="23" s="1"/>
  <c r="Y14" i="16"/>
  <c r="F207" i="23" s="1"/>
  <c r="F174" i="23"/>
  <c r="F141" i="23"/>
  <c r="F108" i="23"/>
  <c r="F75" i="23"/>
  <c r="F43" i="23"/>
  <c r="AE13" i="16"/>
  <c r="D240" i="24" s="1"/>
  <c r="AD13" i="16"/>
  <c r="D372" i="24" s="1"/>
  <c r="AC13" i="16"/>
  <c r="D339" i="24" s="1"/>
  <c r="AB13" i="16"/>
  <c r="D306" i="24" s="1"/>
  <c r="AA13" i="16"/>
  <c r="D273" i="24" s="1"/>
  <c r="Z13" i="16"/>
  <c r="D11" i="24" s="1"/>
  <c r="Y13" i="16"/>
  <c r="D207" i="24" s="1"/>
  <c r="D174" i="24"/>
  <c r="D141" i="24"/>
  <c r="D108" i="24"/>
  <c r="D75" i="24"/>
  <c r="D43" i="24"/>
  <c r="AE12" i="16"/>
  <c r="D240" i="23" s="1"/>
  <c r="AD12" i="16"/>
  <c r="D372" i="23" s="1"/>
  <c r="AC12" i="16"/>
  <c r="D339" i="23" s="1"/>
  <c r="AB12" i="16"/>
  <c r="D306" i="23" s="1"/>
  <c r="AA12" i="16"/>
  <c r="D273" i="23" s="1"/>
  <c r="Z12" i="16"/>
  <c r="D11" i="23" s="1"/>
  <c r="Y12" i="16"/>
  <c r="D207" i="23" s="1"/>
  <c r="D141" i="23"/>
  <c r="D108" i="23"/>
  <c r="D75" i="23"/>
  <c r="D43" i="23"/>
  <c r="AE11" i="16"/>
  <c r="C240" i="24" s="1"/>
  <c r="AD11" i="16"/>
  <c r="C372" i="24" s="1"/>
  <c r="AC11" i="16"/>
  <c r="C339" i="24" s="1"/>
  <c r="AB11" i="16"/>
  <c r="AA11" i="16"/>
  <c r="Z11" i="16"/>
  <c r="C11" i="24" s="1"/>
  <c r="Y11" i="16"/>
  <c r="C207" i="24" s="1"/>
  <c r="C174" i="24"/>
  <c r="C141" i="24"/>
  <c r="C75" i="24"/>
  <c r="AE10" i="16"/>
  <c r="C240" i="23" s="1"/>
  <c r="AD10" i="16"/>
  <c r="C372" i="23" s="1"/>
  <c r="AC10" i="16"/>
  <c r="C339" i="23" s="1"/>
  <c r="AB10" i="16"/>
  <c r="C306" i="23" s="1"/>
  <c r="AA10" i="16"/>
  <c r="C273" i="23" s="1"/>
  <c r="Z10" i="16"/>
  <c r="C11" i="23" s="1"/>
  <c r="Y10" i="16"/>
  <c r="C141" i="23"/>
  <c r="C108" i="23"/>
  <c r="C75" i="23"/>
  <c r="C43" i="23"/>
  <c r="AE9" i="16"/>
  <c r="B240" i="24" s="1"/>
  <c r="AD9" i="16"/>
  <c r="B372" i="24" s="1"/>
  <c r="AC9" i="16"/>
  <c r="B339" i="24" s="1"/>
  <c r="AB9" i="16"/>
  <c r="B306" i="24" s="1"/>
  <c r="AA9" i="16"/>
  <c r="B273" i="24" s="1"/>
  <c r="Z9" i="16"/>
  <c r="B11" i="24" s="1"/>
  <c r="Y9" i="16"/>
  <c r="B207" i="24" s="1"/>
  <c r="B174" i="24"/>
  <c r="B108" i="24"/>
  <c r="B75" i="24"/>
  <c r="B43" i="24"/>
  <c r="AE8" i="16"/>
  <c r="B240" i="23" s="1"/>
  <c r="AD8" i="16"/>
  <c r="B372" i="23" s="1"/>
  <c r="AC8" i="16"/>
  <c r="B339" i="23" s="1"/>
  <c r="AB8" i="16"/>
  <c r="B306" i="23" s="1"/>
  <c r="AA8" i="16"/>
  <c r="B273" i="23" s="1"/>
  <c r="Z8" i="16"/>
  <c r="B11" i="23" s="1"/>
  <c r="Y8" i="16"/>
  <c r="B207" i="23" s="1"/>
  <c r="B174" i="23"/>
  <c r="B141" i="23"/>
  <c r="B108" i="23"/>
  <c r="B75" i="23"/>
  <c r="B43" i="23"/>
  <c r="AE7" i="16"/>
  <c r="AD7" i="16"/>
  <c r="AC7" i="16"/>
  <c r="AB7" i="16"/>
  <c r="AA7" i="16"/>
  <c r="Z7" i="16"/>
  <c r="Y7" i="16"/>
  <c r="AE6" i="16"/>
  <c r="AD6" i="16"/>
  <c r="AC6" i="16"/>
  <c r="AB6" i="16"/>
  <c r="AA6" i="16"/>
  <c r="Z6" i="16"/>
  <c r="Y6" i="16"/>
  <c r="AE549" i="15"/>
  <c r="AD549" i="15"/>
  <c r="AC549" i="15"/>
  <c r="AB549" i="15"/>
  <c r="AA549" i="15"/>
  <c r="Z549" i="15"/>
  <c r="Y549" i="15"/>
  <c r="AE547" i="15"/>
  <c r="AD547" i="15"/>
  <c r="AC547" i="15"/>
  <c r="AB547" i="15"/>
  <c r="AA547" i="15"/>
  <c r="Z547" i="15"/>
  <c r="Y547" i="15"/>
  <c r="AE545" i="15"/>
  <c r="AD545" i="15"/>
  <c r="AC545" i="15"/>
  <c r="AB545" i="15"/>
  <c r="AA545" i="15"/>
  <c r="Z545" i="15"/>
  <c r="Y545" i="15"/>
  <c r="AE543" i="15"/>
  <c r="AD543" i="15"/>
  <c r="AC543" i="15"/>
  <c r="AB543" i="15"/>
  <c r="AA543" i="15"/>
  <c r="Z543" i="15"/>
  <c r="Y543" i="15"/>
  <c r="AE541" i="15"/>
  <c r="AD541" i="15"/>
  <c r="AC541" i="15"/>
  <c r="AB541" i="15"/>
  <c r="AA541" i="15"/>
  <c r="Z541" i="15"/>
  <c r="Y541" i="15"/>
  <c r="AE539" i="15"/>
  <c r="AD539" i="15"/>
  <c r="AC539" i="15"/>
  <c r="AB539" i="15"/>
  <c r="AA539" i="15"/>
  <c r="Z539" i="15"/>
  <c r="Y539" i="15"/>
  <c r="AE537" i="15"/>
  <c r="AD537" i="15"/>
  <c r="AC537" i="15"/>
  <c r="AB537" i="15"/>
  <c r="AA537" i="15"/>
  <c r="Z537" i="15"/>
  <c r="Y537" i="15"/>
  <c r="AE535" i="15"/>
  <c r="AD535" i="15"/>
  <c r="AC535" i="15"/>
  <c r="AB535" i="15"/>
  <c r="AA535" i="15"/>
  <c r="Z535" i="15"/>
  <c r="Y535" i="15"/>
  <c r="AE533" i="15"/>
  <c r="AD533" i="15"/>
  <c r="AC533" i="15"/>
  <c r="AB533" i="15"/>
  <c r="AA533" i="15"/>
  <c r="Z533" i="15"/>
  <c r="Y533" i="15"/>
  <c r="AE531" i="15"/>
  <c r="AD531" i="15"/>
  <c r="AC531" i="15"/>
  <c r="AB531" i="15"/>
  <c r="AA531" i="15"/>
  <c r="Z531" i="15"/>
  <c r="Y531" i="15"/>
  <c r="AE529" i="15"/>
  <c r="AD529" i="15"/>
  <c r="AC529" i="15"/>
  <c r="AB529" i="15"/>
  <c r="AA529" i="15"/>
  <c r="Z529" i="15"/>
  <c r="Y529" i="15"/>
  <c r="AE527" i="15"/>
  <c r="AD527" i="15"/>
  <c r="AC527" i="15"/>
  <c r="AB527" i="15"/>
  <c r="AA527" i="15"/>
  <c r="Z527" i="15"/>
  <c r="Y527" i="15"/>
  <c r="AE525" i="15"/>
  <c r="AD525" i="15"/>
  <c r="AC525" i="15"/>
  <c r="AB525" i="15"/>
  <c r="AA525" i="15"/>
  <c r="Z525" i="15"/>
  <c r="Y525" i="15"/>
  <c r="AE523" i="15"/>
  <c r="AD523" i="15"/>
  <c r="AC523" i="15"/>
  <c r="AB523" i="15"/>
  <c r="AA523" i="15"/>
  <c r="Z523" i="15"/>
  <c r="Y523" i="15"/>
  <c r="AE521" i="15"/>
  <c r="AD521" i="15"/>
  <c r="AC521" i="15"/>
  <c r="AB521" i="15"/>
  <c r="AA521" i="15"/>
  <c r="Z521" i="15"/>
  <c r="Y521" i="15"/>
  <c r="AE519" i="15"/>
  <c r="AD519" i="15"/>
  <c r="AC519" i="15"/>
  <c r="AB519" i="15"/>
  <c r="AA519" i="15"/>
  <c r="Z519" i="15"/>
  <c r="Y519" i="15"/>
  <c r="AE517" i="15"/>
  <c r="AD517" i="15"/>
  <c r="AC517" i="15"/>
  <c r="AB517" i="15"/>
  <c r="AA517" i="15"/>
  <c r="Z517" i="15"/>
  <c r="Y517" i="15"/>
  <c r="AE515" i="15"/>
  <c r="AD515" i="15"/>
  <c r="AC515" i="15"/>
  <c r="AB515" i="15"/>
  <c r="AA515" i="15"/>
  <c r="Z515" i="15"/>
  <c r="Y515" i="15"/>
  <c r="AE513" i="15"/>
  <c r="AD513" i="15"/>
  <c r="AC513" i="15"/>
  <c r="AB513" i="15"/>
  <c r="AA513" i="15"/>
  <c r="Z513" i="15"/>
  <c r="Y513" i="15"/>
  <c r="AE511" i="15"/>
  <c r="AD511" i="15"/>
  <c r="AC511" i="15"/>
  <c r="AB511" i="15"/>
  <c r="AA511" i="15"/>
  <c r="Z511" i="15"/>
  <c r="Y511" i="15"/>
  <c r="AE509" i="15"/>
  <c r="AD509" i="15"/>
  <c r="AC509" i="15"/>
  <c r="AB509" i="15"/>
  <c r="AA509" i="15"/>
  <c r="Z509" i="15"/>
  <c r="Y509" i="15"/>
  <c r="AE507" i="15"/>
  <c r="AD507" i="15"/>
  <c r="AC507" i="15"/>
  <c r="AB507" i="15"/>
  <c r="AA507" i="15"/>
  <c r="Z507" i="15"/>
  <c r="Y507" i="15"/>
  <c r="AE505" i="15"/>
  <c r="AD505" i="15"/>
  <c r="AC505" i="15"/>
  <c r="AB505" i="15"/>
  <c r="AA505" i="15"/>
  <c r="Z505" i="15"/>
  <c r="Y505" i="15"/>
  <c r="AE503" i="15"/>
  <c r="AD503" i="15"/>
  <c r="AC503" i="15"/>
  <c r="AB503" i="15"/>
  <c r="AA503" i="15"/>
  <c r="Z503" i="15"/>
  <c r="Y503" i="15"/>
  <c r="AE501" i="15"/>
  <c r="AD501" i="15"/>
  <c r="AC501" i="15"/>
  <c r="AB501" i="15"/>
  <c r="AA501" i="15"/>
  <c r="Z501" i="15"/>
  <c r="Y501" i="15"/>
  <c r="AE499" i="15"/>
  <c r="AD499" i="15"/>
  <c r="AC499" i="15"/>
  <c r="AB499" i="15"/>
  <c r="AA499" i="15"/>
  <c r="Z499" i="15"/>
  <c r="Y499" i="15"/>
  <c r="AE497" i="15"/>
  <c r="AD497" i="15"/>
  <c r="AC497" i="15"/>
  <c r="AB497" i="15"/>
  <c r="AA497" i="15"/>
  <c r="Z497" i="15"/>
  <c r="Y497" i="15"/>
  <c r="AE495" i="15"/>
  <c r="AD495" i="15"/>
  <c r="AC495" i="15"/>
  <c r="AB495" i="15"/>
  <c r="AA495" i="15"/>
  <c r="Z495" i="15"/>
  <c r="Y495" i="15"/>
  <c r="AE493" i="15"/>
  <c r="AD493" i="15"/>
  <c r="AC493" i="15"/>
  <c r="AB493" i="15"/>
  <c r="AA493" i="15"/>
  <c r="Z493" i="15"/>
  <c r="Y493" i="15"/>
  <c r="AE491" i="15"/>
  <c r="AD491" i="15"/>
  <c r="AC491" i="15"/>
  <c r="AB491" i="15"/>
  <c r="AA491" i="15"/>
  <c r="Z491" i="15"/>
  <c r="Y491" i="15"/>
  <c r="AE489" i="15"/>
  <c r="AD489" i="15"/>
  <c r="AC489" i="15"/>
  <c r="AB489" i="15"/>
  <c r="AA489" i="15"/>
  <c r="Z489" i="15"/>
  <c r="Y489" i="15"/>
  <c r="AE487" i="15"/>
  <c r="AD487" i="15"/>
  <c r="AC487" i="15"/>
  <c r="AB487" i="15"/>
  <c r="AA487" i="15"/>
  <c r="Z487" i="15"/>
  <c r="Y487" i="15"/>
  <c r="AE485" i="15"/>
  <c r="AD485" i="15"/>
  <c r="AC485" i="15"/>
  <c r="AB485" i="15"/>
  <c r="AA485" i="15"/>
  <c r="Z485" i="15"/>
  <c r="Y485" i="15"/>
  <c r="AE483" i="15"/>
  <c r="AD483" i="15"/>
  <c r="AC483" i="15"/>
  <c r="AB483" i="15"/>
  <c r="AA483" i="15"/>
  <c r="Z483" i="15"/>
  <c r="Y483" i="15"/>
  <c r="AE481" i="15"/>
  <c r="AD481" i="15"/>
  <c r="AC481" i="15"/>
  <c r="AB481" i="15"/>
  <c r="AA481" i="15"/>
  <c r="Z481" i="15"/>
  <c r="Y481" i="15"/>
  <c r="AE479" i="15"/>
  <c r="AD479" i="15"/>
  <c r="AC479" i="15"/>
  <c r="AB479" i="15"/>
  <c r="AA479" i="15"/>
  <c r="Z479" i="15"/>
  <c r="Y479" i="15"/>
  <c r="AE477" i="15"/>
  <c r="AD477" i="15"/>
  <c r="AC477" i="15"/>
  <c r="AB477" i="15"/>
  <c r="AA477" i="15"/>
  <c r="Z477" i="15"/>
  <c r="Y477" i="15"/>
  <c r="AE475" i="15"/>
  <c r="AD475" i="15"/>
  <c r="AC475" i="15"/>
  <c r="AB475" i="15"/>
  <c r="AA475" i="15"/>
  <c r="Z475" i="15"/>
  <c r="Y475" i="15"/>
  <c r="AE473" i="15"/>
  <c r="AD473" i="15"/>
  <c r="AC473" i="15"/>
  <c r="AB473" i="15"/>
  <c r="AA473" i="15"/>
  <c r="Z473" i="15"/>
  <c r="Y473" i="15"/>
  <c r="AE471" i="15"/>
  <c r="AD471" i="15"/>
  <c r="AC471" i="15"/>
  <c r="AB471" i="15"/>
  <c r="AA471" i="15"/>
  <c r="Z471" i="15"/>
  <c r="Y471" i="15"/>
  <c r="AE469" i="15"/>
  <c r="AD469" i="15"/>
  <c r="AC469" i="15"/>
  <c r="AB469" i="15"/>
  <c r="AA469" i="15"/>
  <c r="Z469" i="15"/>
  <c r="Y469" i="15"/>
  <c r="AE467" i="15"/>
  <c r="AD467" i="15"/>
  <c r="AC467" i="15"/>
  <c r="AB467" i="15"/>
  <c r="AA467" i="15"/>
  <c r="Z467" i="15"/>
  <c r="Y467" i="15"/>
  <c r="AE465" i="15"/>
  <c r="AD465" i="15"/>
  <c r="AC465" i="15"/>
  <c r="AB465" i="15"/>
  <c r="AA465" i="15"/>
  <c r="Z465" i="15"/>
  <c r="Y465" i="15"/>
  <c r="AE463" i="15"/>
  <c r="AD463" i="15"/>
  <c r="AC463" i="15"/>
  <c r="AB463" i="15"/>
  <c r="AA463" i="15"/>
  <c r="Z463" i="15"/>
  <c r="Y463" i="15"/>
  <c r="AE461" i="15"/>
  <c r="AD461" i="15"/>
  <c r="AC461" i="15"/>
  <c r="AB461" i="15"/>
  <c r="AA461" i="15"/>
  <c r="Z461" i="15"/>
  <c r="Y461" i="15"/>
  <c r="AE459" i="15"/>
  <c r="AD459" i="15"/>
  <c r="AC459" i="15"/>
  <c r="AB459" i="15"/>
  <c r="AA459" i="15"/>
  <c r="Z459" i="15"/>
  <c r="Y459" i="15"/>
  <c r="AE457" i="15"/>
  <c r="AD457" i="15"/>
  <c r="AC457" i="15"/>
  <c r="AB457" i="15"/>
  <c r="AA457" i="15"/>
  <c r="Z457" i="15"/>
  <c r="Y457" i="15"/>
  <c r="AE455" i="15"/>
  <c r="AD455" i="15"/>
  <c r="AC455" i="15"/>
  <c r="AB455" i="15"/>
  <c r="AA455" i="15"/>
  <c r="Z455" i="15"/>
  <c r="Y455" i="15"/>
  <c r="AE453" i="15"/>
  <c r="AD453" i="15"/>
  <c r="AC453" i="15"/>
  <c r="AB453" i="15"/>
  <c r="AA453" i="15"/>
  <c r="Z453" i="15"/>
  <c r="Y453" i="15"/>
  <c r="AE451" i="15"/>
  <c r="AD451" i="15"/>
  <c r="AC451" i="15"/>
  <c r="AB451" i="15"/>
  <c r="AA451" i="15"/>
  <c r="Z451" i="15"/>
  <c r="Y451" i="15"/>
  <c r="AE449" i="15"/>
  <c r="AD449" i="15"/>
  <c r="AC449" i="15"/>
  <c r="AB449" i="15"/>
  <c r="AA449" i="15"/>
  <c r="Z449" i="15"/>
  <c r="Y449" i="15"/>
  <c r="AE447" i="15"/>
  <c r="AD447" i="15"/>
  <c r="AC447" i="15"/>
  <c r="AB447" i="15"/>
  <c r="AA447" i="15"/>
  <c r="Z447" i="15"/>
  <c r="Y447" i="15"/>
  <c r="AE445" i="15"/>
  <c r="AD445" i="15"/>
  <c r="AC445" i="15"/>
  <c r="AB445" i="15"/>
  <c r="AA445" i="15"/>
  <c r="Z445" i="15"/>
  <c r="Y445" i="15"/>
  <c r="AE443" i="15"/>
  <c r="AD443" i="15"/>
  <c r="AC443" i="15"/>
  <c r="AB443" i="15"/>
  <c r="AA443" i="15"/>
  <c r="Z443" i="15"/>
  <c r="Y443" i="15"/>
  <c r="AE441" i="15"/>
  <c r="AD441" i="15"/>
  <c r="AC441" i="15"/>
  <c r="AB441" i="15"/>
  <c r="AA441" i="15"/>
  <c r="Z441" i="15"/>
  <c r="Y441" i="15"/>
  <c r="AE439" i="15"/>
  <c r="AD439" i="15"/>
  <c r="AC439" i="15"/>
  <c r="AB439" i="15"/>
  <c r="AA439" i="15"/>
  <c r="Z439" i="15"/>
  <c r="Y439" i="15"/>
  <c r="AE437" i="15"/>
  <c r="AD437" i="15"/>
  <c r="AC437" i="15"/>
  <c r="AB437" i="15"/>
  <c r="AA437" i="15"/>
  <c r="Z437" i="15"/>
  <c r="Y437" i="15"/>
  <c r="AE435" i="15"/>
  <c r="AD435" i="15"/>
  <c r="AC435" i="15"/>
  <c r="AB435" i="15"/>
  <c r="AA435" i="15"/>
  <c r="Z435" i="15"/>
  <c r="Y435" i="15"/>
  <c r="AE433" i="15"/>
  <c r="AD433" i="15"/>
  <c r="AC433" i="15"/>
  <c r="AB433" i="15"/>
  <c r="AA433" i="15"/>
  <c r="Z433" i="15"/>
  <c r="Y433" i="15"/>
  <c r="AE431" i="15"/>
  <c r="AD431" i="15"/>
  <c r="AC431" i="15"/>
  <c r="AB431" i="15"/>
  <c r="AA431" i="15"/>
  <c r="Z431" i="15"/>
  <c r="Y431" i="15"/>
  <c r="AE429" i="15"/>
  <c r="AD429" i="15"/>
  <c r="AC429" i="15"/>
  <c r="AB429" i="15"/>
  <c r="AA429" i="15"/>
  <c r="Z429" i="15"/>
  <c r="Y429" i="15"/>
  <c r="AE427" i="15"/>
  <c r="AD427" i="15"/>
  <c r="AC427" i="15"/>
  <c r="AB427" i="15"/>
  <c r="AA427" i="15"/>
  <c r="Z427" i="15"/>
  <c r="Y427" i="15"/>
  <c r="AE425" i="15"/>
  <c r="AD425" i="15"/>
  <c r="AC425" i="15"/>
  <c r="AB425" i="15"/>
  <c r="AA425" i="15"/>
  <c r="Z425" i="15"/>
  <c r="Y425" i="15"/>
  <c r="AE423" i="15"/>
  <c r="AD423" i="15"/>
  <c r="AC423" i="15"/>
  <c r="AB423" i="15"/>
  <c r="AA423" i="15"/>
  <c r="Z423" i="15"/>
  <c r="Y423" i="15"/>
  <c r="AE421" i="15"/>
  <c r="AD421" i="15"/>
  <c r="AC421" i="15"/>
  <c r="AB421" i="15"/>
  <c r="AA421" i="15"/>
  <c r="Z421" i="15"/>
  <c r="Y421" i="15"/>
  <c r="AE419" i="15"/>
  <c r="AD419" i="15"/>
  <c r="AC419" i="15"/>
  <c r="AB419" i="15"/>
  <c r="AA419" i="15"/>
  <c r="Z419" i="15"/>
  <c r="Y419" i="15"/>
  <c r="AE417" i="15"/>
  <c r="AD417" i="15"/>
  <c r="AC417" i="15"/>
  <c r="AB417" i="15"/>
  <c r="AA417" i="15"/>
  <c r="Z417" i="15"/>
  <c r="Y417" i="15"/>
  <c r="AE415" i="15"/>
  <c r="AD415" i="15"/>
  <c r="AC415" i="15"/>
  <c r="AB415" i="15"/>
  <c r="AA415" i="15"/>
  <c r="Z415" i="15"/>
  <c r="Y415" i="15"/>
  <c r="AE413" i="15"/>
  <c r="AD413" i="15"/>
  <c r="AC413" i="15"/>
  <c r="AB413" i="15"/>
  <c r="AA413" i="15"/>
  <c r="Z413" i="15"/>
  <c r="Y413" i="15"/>
  <c r="AE411" i="15"/>
  <c r="AD411" i="15"/>
  <c r="AC411" i="15"/>
  <c r="AB411" i="15"/>
  <c r="AA411" i="15"/>
  <c r="Z411" i="15"/>
  <c r="Y411" i="15"/>
  <c r="AE409" i="15"/>
  <c r="AD409" i="15"/>
  <c r="AC409" i="15"/>
  <c r="AB409" i="15"/>
  <c r="AA409" i="15"/>
  <c r="Z409" i="15"/>
  <c r="Y409" i="15"/>
  <c r="AE407" i="15"/>
  <c r="AD407" i="15"/>
  <c r="AC407" i="15"/>
  <c r="AB407" i="15"/>
  <c r="AA407" i="15"/>
  <c r="Z407" i="15"/>
  <c r="Y407" i="15"/>
  <c r="AE405" i="15"/>
  <c r="AD405" i="15"/>
  <c r="AC405" i="15"/>
  <c r="AB405" i="15"/>
  <c r="AA405" i="15"/>
  <c r="Z405" i="15"/>
  <c r="Y405" i="15"/>
  <c r="AE403" i="15"/>
  <c r="AD403" i="15"/>
  <c r="AC403" i="15"/>
  <c r="AB403" i="15"/>
  <c r="AA403" i="15"/>
  <c r="Z403" i="15"/>
  <c r="Y403" i="15"/>
  <c r="AE401" i="15"/>
  <c r="AD401" i="15"/>
  <c r="AC401" i="15"/>
  <c r="AB401" i="15"/>
  <c r="AA401" i="15"/>
  <c r="Z401" i="15"/>
  <c r="Y401" i="15"/>
  <c r="AE399" i="15"/>
  <c r="AD399" i="15"/>
  <c r="AC399" i="15"/>
  <c r="AB399" i="15"/>
  <c r="AA399" i="15"/>
  <c r="Z399" i="15"/>
  <c r="Y399" i="15"/>
  <c r="AE397" i="15"/>
  <c r="AD397" i="15"/>
  <c r="AC397" i="15"/>
  <c r="AB397" i="15"/>
  <c r="AA397" i="15"/>
  <c r="Z397" i="15"/>
  <c r="Y397" i="15"/>
  <c r="AE395" i="15"/>
  <c r="AD395" i="15"/>
  <c r="AC395" i="15"/>
  <c r="AB395" i="15"/>
  <c r="AA395" i="15"/>
  <c r="Z395" i="15"/>
  <c r="Y395" i="15"/>
  <c r="AE393" i="15"/>
  <c r="AD393" i="15"/>
  <c r="AC393" i="15"/>
  <c r="AB393" i="15"/>
  <c r="AA393" i="15"/>
  <c r="Z393" i="15"/>
  <c r="Y393" i="15"/>
  <c r="AE391" i="15"/>
  <c r="AD391" i="15"/>
  <c r="AC391" i="15"/>
  <c r="AB391" i="15"/>
  <c r="AA391" i="15"/>
  <c r="Z391" i="15"/>
  <c r="Y391" i="15"/>
  <c r="AE389" i="15"/>
  <c r="AD389" i="15"/>
  <c r="AC389" i="15"/>
  <c r="AB389" i="15"/>
  <c r="AA389" i="15"/>
  <c r="Z389" i="15"/>
  <c r="Y389" i="15"/>
  <c r="AE387" i="15"/>
  <c r="AD387" i="15"/>
  <c r="AC387" i="15"/>
  <c r="AB387" i="15"/>
  <c r="AA387" i="15"/>
  <c r="Z387" i="15"/>
  <c r="Y387" i="15"/>
  <c r="AE385" i="15"/>
  <c r="AD385" i="15"/>
  <c r="AC385" i="15"/>
  <c r="AB385" i="15"/>
  <c r="AA385" i="15"/>
  <c r="Z385" i="15"/>
  <c r="Y385" i="15"/>
  <c r="AE383" i="15"/>
  <c r="AD383" i="15"/>
  <c r="AC383" i="15"/>
  <c r="AB383" i="15"/>
  <c r="AA383" i="15"/>
  <c r="Z383" i="15"/>
  <c r="Y383" i="15"/>
  <c r="AE381" i="15"/>
  <c r="AD381" i="15"/>
  <c r="AC381" i="15"/>
  <c r="AB381" i="15"/>
  <c r="AA381" i="15"/>
  <c r="Z381" i="15"/>
  <c r="Y381" i="15"/>
  <c r="AE379" i="15"/>
  <c r="AD379" i="15"/>
  <c r="AC379" i="15"/>
  <c r="AB379" i="15"/>
  <c r="AA379" i="15"/>
  <c r="Z379" i="15"/>
  <c r="Y379" i="15"/>
  <c r="AE377" i="15"/>
  <c r="AD377" i="15"/>
  <c r="AC377" i="15"/>
  <c r="AB377" i="15"/>
  <c r="AA377" i="15"/>
  <c r="Z377" i="15"/>
  <c r="Y377" i="15"/>
  <c r="AE375" i="15"/>
  <c r="AD375" i="15"/>
  <c r="AC375" i="15"/>
  <c r="AB375" i="15"/>
  <c r="AA375" i="15"/>
  <c r="Z375" i="15"/>
  <c r="Y375" i="15"/>
  <c r="AE373" i="15"/>
  <c r="AD373" i="15"/>
  <c r="AC373" i="15"/>
  <c r="AB373" i="15"/>
  <c r="AA373" i="15"/>
  <c r="Z373" i="15"/>
  <c r="Y373" i="15"/>
  <c r="AE371" i="15"/>
  <c r="AD371" i="15"/>
  <c r="AC371" i="15"/>
  <c r="AB371" i="15"/>
  <c r="AA371" i="15"/>
  <c r="Z371" i="15"/>
  <c r="Y371" i="15"/>
  <c r="AE369" i="15"/>
  <c r="AD369" i="15"/>
  <c r="AC369" i="15"/>
  <c r="AB369" i="15"/>
  <c r="AA369" i="15"/>
  <c r="Z369" i="15"/>
  <c r="Y369" i="15"/>
  <c r="AE367" i="15"/>
  <c r="AD367" i="15"/>
  <c r="AC367" i="15"/>
  <c r="AB367" i="15"/>
  <c r="AA367" i="15"/>
  <c r="Z367" i="15"/>
  <c r="Y367" i="15"/>
  <c r="AE365" i="15"/>
  <c r="AD365" i="15"/>
  <c r="AC365" i="15"/>
  <c r="AB365" i="15"/>
  <c r="AA365" i="15"/>
  <c r="Z365" i="15"/>
  <c r="Y365" i="15"/>
  <c r="AE363" i="15"/>
  <c r="AD363" i="15"/>
  <c r="AC363" i="15"/>
  <c r="AB363" i="15"/>
  <c r="AA363" i="15"/>
  <c r="Z363" i="15"/>
  <c r="Y363" i="15"/>
  <c r="AE361" i="15"/>
  <c r="AD361" i="15"/>
  <c r="AC361" i="15"/>
  <c r="AB361" i="15"/>
  <c r="AA361" i="15"/>
  <c r="Z361" i="15"/>
  <c r="Y361" i="15"/>
  <c r="AE359" i="15"/>
  <c r="AD359" i="15"/>
  <c r="AC359" i="15"/>
  <c r="AB359" i="15"/>
  <c r="AA359" i="15"/>
  <c r="Z359" i="15"/>
  <c r="Y359" i="15"/>
  <c r="AE357" i="15"/>
  <c r="AD357" i="15"/>
  <c r="AC357" i="15"/>
  <c r="AB357" i="15"/>
  <c r="AA357" i="15"/>
  <c r="Z357" i="15"/>
  <c r="Y357" i="15"/>
  <c r="AE355" i="15"/>
  <c r="AD355" i="15"/>
  <c r="AC355" i="15"/>
  <c r="AB355" i="15"/>
  <c r="AA355" i="15"/>
  <c r="Z355" i="15"/>
  <c r="Y355" i="15"/>
  <c r="AE353" i="15"/>
  <c r="AD353" i="15"/>
  <c r="AC353" i="15"/>
  <c r="AB353" i="15"/>
  <c r="AA353" i="15"/>
  <c r="Z353" i="15"/>
  <c r="Y353" i="15"/>
  <c r="AE351" i="15"/>
  <c r="AD351" i="15"/>
  <c r="AC351" i="15"/>
  <c r="AB351" i="15"/>
  <c r="AA351" i="15"/>
  <c r="Z351" i="15"/>
  <c r="Y351" i="15"/>
  <c r="AE349" i="15"/>
  <c r="AD349" i="15"/>
  <c r="AC349" i="15"/>
  <c r="AB349" i="15"/>
  <c r="AA349" i="15"/>
  <c r="Z349" i="15"/>
  <c r="Y349" i="15"/>
  <c r="AE347" i="15"/>
  <c r="AD347" i="15"/>
  <c r="AC347" i="15"/>
  <c r="AB347" i="15"/>
  <c r="AA347" i="15"/>
  <c r="Z347" i="15"/>
  <c r="Y347" i="15"/>
  <c r="AE345" i="15"/>
  <c r="AD345" i="15"/>
  <c r="AC345" i="15"/>
  <c r="AB345" i="15"/>
  <c r="AA345" i="15"/>
  <c r="Z345" i="15"/>
  <c r="Y345" i="15"/>
  <c r="AE343" i="15"/>
  <c r="AD343" i="15"/>
  <c r="AC343" i="15"/>
  <c r="AB343" i="15"/>
  <c r="AA343" i="15"/>
  <c r="Z343" i="15"/>
  <c r="Y343" i="15"/>
  <c r="AE341" i="15"/>
  <c r="AD341" i="15"/>
  <c r="AC341" i="15"/>
  <c r="AB341" i="15"/>
  <c r="AA341" i="15"/>
  <c r="Z341" i="15"/>
  <c r="Y341" i="15"/>
  <c r="AE339" i="15"/>
  <c r="AD339" i="15"/>
  <c r="AC339" i="15"/>
  <c r="AB339" i="15"/>
  <c r="AA339" i="15"/>
  <c r="Z339" i="15"/>
  <c r="Y339" i="15"/>
  <c r="AE337" i="15"/>
  <c r="AD337" i="15"/>
  <c r="AC337" i="15"/>
  <c r="AB337" i="15"/>
  <c r="AA337" i="15"/>
  <c r="Z337" i="15"/>
  <c r="Y337" i="15"/>
  <c r="AE335" i="15"/>
  <c r="AD335" i="15"/>
  <c r="AC335" i="15"/>
  <c r="AB335" i="15"/>
  <c r="AA335" i="15"/>
  <c r="Z335" i="15"/>
  <c r="Y335" i="15"/>
  <c r="AE333" i="15"/>
  <c r="AD333" i="15"/>
  <c r="AC333" i="15"/>
  <c r="AB333" i="15"/>
  <c r="AA333" i="15"/>
  <c r="Z333" i="15"/>
  <c r="Y333" i="15"/>
  <c r="AE331" i="15"/>
  <c r="AD331" i="15"/>
  <c r="AC331" i="15"/>
  <c r="AB331" i="15"/>
  <c r="AA331" i="15"/>
  <c r="Z331" i="15"/>
  <c r="Y331" i="15"/>
  <c r="AE329" i="15"/>
  <c r="AD329" i="15"/>
  <c r="AC329" i="15"/>
  <c r="AB329" i="15"/>
  <c r="AA329" i="15"/>
  <c r="Z329" i="15"/>
  <c r="Y329" i="15"/>
  <c r="AE327" i="15"/>
  <c r="AD327" i="15"/>
  <c r="AC327" i="15"/>
  <c r="AB327" i="15"/>
  <c r="AA327" i="15"/>
  <c r="Z327" i="15"/>
  <c r="Y327" i="15"/>
  <c r="AE325" i="15"/>
  <c r="AD325" i="15"/>
  <c r="AC325" i="15"/>
  <c r="AB325" i="15"/>
  <c r="AA325" i="15"/>
  <c r="Z325" i="15"/>
  <c r="Y325" i="15"/>
  <c r="AE323" i="15"/>
  <c r="AD323" i="15"/>
  <c r="AC323" i="15"/>
  <c r="AB323" i="15"/>
  <c r="AA323" i="15"/>
  <c r="Z323" i="15"/>
  <c r="Y323" i="15"/>
  <c r="AE321" i="15"/>
  <c r="AD321" i="15"/>
  <c r="AC321" i="15"/>
  <c r="AB321" i="15"/>
  <c r="AA321" i="15"/>
  <c r="Z321" i="15"/>
  <c r="Y321" i="15"/>
  <c r="AE319" i="15"/>
  <c r="AD319" i="15"/>
  <c r="AC319" i="15"/>
  <c r="AB319" i="15"/>
  <c r="AA319" i="15"/>
  <c r="Z319" i="15"/>
  <c r="Y319" i="15"/>
  <c r="AE317" i="15"/>
  <c r="AD317" i="15"/>
  <c r="AC317" i="15"/>
  <c r="AB317" i="15"/>
  <c r="AA317" i="15"/>
  <c r="Z317" i="15"/>
  <c r="Y317" i="15"/>
  <c r="AE315" i="15"/>
  <c r="AD315" i="15"/>
  <c r="AC315" i="15"/>
  <c r="AB315" i="15"/>
  <c r="AA315" i="15"/>
  <c r="Z315" i="15"/>
  <c r="Y315" i="15"/>
  <c r="AE313" i="15"/>
  <c r="AD313" i="15"/>
  <c r="AC313" i="15"/>
  <c r="AB313" i="15"/>
  <c r="AA313" i="15"/>
  <c r="Z313" i="15"/>
  <c r="Y313" i="15"/>
  <c r="AE311" i="15"/>
  <c r="AD311" i="15"/>
  <c r="AC311" i="15"/>
  <c r="AB311" i="15"/>
  <c r="AA311" i="15"/>
  <c r="Z311" i="15"/>
  <c r="Y311" i="15"/>
  <c r="AE309" i="15"/>
  <c r="AD309" i="15"/>
  <c r="AC309" i="15"/>
  <c r="AB309" i="15"/>
  <c r="AA309" i="15"/>
  <c r="Z309" i="15"/>
  <c r="Y309" i="15"/>
  <c r="AE307" i="15"/>
  <c r="AD307" i="15"/>
  <c r="AC307" i="15"/>
  <c r="AB307" i="15"/>
  <c r="AA307" i="15"/>
  <c r="Z307" i="15"/>
  <c r="Y307" i="15"/>
  <c r="AE305" i="15"/>
  <c r="AD305" i="15"/>
  <c r="AC305" i="15"/>
  <c r="AB305" i="15"/>
  <c r="AA305" i="15"/>
  <c r="Z305" i="15"/>
  <c r="Y305" i="15"/>
  <c r="AE303" i="15"/>
  <c r="AD303" i="15"/>
  <c r="AC303" i="15"/>
  <c r="AB303" i="15"/>
  <c r="AA303" i="15"/>
  <c r="Z303" i="15"/>
  <c r="Y303" i="15"/>
  <c r="AE301" i="15"/>
  <c r="AD301" i="15"/>
  <c r="AC301" i="15"/>
  <c r="AB301" i="15"/>
  <c r="AA301" i="15"/>
  <c r="Z301" i="15"/>
  <c r="Y301" i="15"/>
  <c r="AE299" i="15"/>
  <c r="AD299" i="15"/>
  <c r="AC299" i="15"/>
  <c r="AB299" i="15"/>
  <c r="AA299" i="15"/>
  <c r="Z299" i="15"/>
  <c r="Y299" i="15"/>
  <c r="AE297" i="15"/>
  <c r="AD297" i="15"/>
  <c r="AC297" i="15"/>
  <c r="AB297" i="15"/>
  <c r="AA297" i="15"/>
  <c r="Z297" i="15"/>
  <c r="Y297" i="15"/>
  <c r="AE295" i="15"/>
  <c r="AD295" i="15"/>
  <c r="AC295" i="15"/>
  <c r="AB295" i="15"/>
  <c r="AA295" i="15"/>
  <c r="Z295" i="15"/>
  <c r="Y295" i="15"/>
  <c r="AE293" i="15"/>
  <c r="AD293" i="15"/>
  <c r="AC293" i="15"/>
  <c r="AB293" i="15"/>
  <c r="AA293" i="15"/>
  <c r="Z293" i="15"/>
  <c r="Y293" i="15"/>
  <c r="AE291" i="15"/>
  <c r="AD291" i="15"/>
  <c r="AC291" i="15"/>
  <c r="AB291" i="15"/>
  <c r="AA291" i="15"/>
  <c r="Z291" i="15"/>
  <c r="Y291" i="15"/>
  <c r="AE289" i="15"/>
  <c r="AD289" i="15"/>
  <c r="AC289" i="15"/>
  <c r="AB289" i="15"/>
  <c r="AA289" i="15"/>
  <c r="Z289" i="15"/>
  <c r="Y289" i="15"/>
  <c r="AE287" i="15"/>
  <c r="AD287" i="15"/>
  <c r="AC287" i="15"/>
  <c r="AB287" i="15"/>
  <c r="AA287" i="15"/>
  <c r="Z287" i="15"/>
  <c r="Y287" i="15"/>
  <c r="AE285" i="15"/>
  <c r="AD285" i="15"/>
  <c r="AC285" i="15"/>
  <c r="AB285" i="15"/>
  <c r="AA285" i="15"/>
  <c r="Z285" i="15"/>
  <c r="Y285" i="15"/>
  <c r="AE283" i="15"/>
  <c r="AD283" i="15"/>
  <c r="AC283" i="15"/>
  <c r="AB283" i="15"/>
  <c r="AA283" i="15"/>
  <c r="Z283" i="15"/>
  <c r="Y283" i="15"/>
  <c r="AE281" i="15"/>
  <c r="AD281" i="15"/>
  <c r="AC281" i="15"/>
  <c r="AB281" i="15"/>
  <c r="AA281" i="15"/>
  <c r="Z281" i="15"/>
  <c r="Y281" i="15"/>
  <c r="AE279" i="15"/>
  <c r="AD279" i="15"/>
  <c r="AC279" i="15"/>
  <c r="AB279" i="15"/>
  <c r="AA279" i="15"/>
  <c r="Z279" i="15"/>
  <c r="Y279" i="15"/>
  <c r="AE277" i="15"/>
  <c r="AD277" i="15"/>
  <c r="AC277" i="15"/>
  <c r="AB277" i="15"/>
  <c r="AA277" i="15"/>
  <c r="Z277" i="15"/>
  <c r="Y277" i="15"/>
  <c r="AE275" i="15"/>
  <c r="AD275" i="15"/>
  <c r="AC275" i="15"/>
  <c r="AB275" i="15"/>
  <c r="AA275" i="15"/>
  <c r="Z275" i="15"/>
  <c r="Y275" i="15"/>
  <c r="AE273" i="15"/>
  <c r="AD273" i="15"/>
  <c r="AC273" i="15"/>
  <c r="AB273" i="15"/>
  <c r="AA273" i="15"/>
  <c r="Z273" i="15"/>
  <c r="Y273" i="15"/>
  <c r="AE271" i="15"/>
  <c r="AD271" i="15"/>
  <c r="AC271" i="15"/>
  <c r="AB271" i="15"/>
  <c r="AA271" i="15"/>
  <c r="Z271" i="15"/>
  <c r="Y271" i="15"/>
  <c r="AE269" i="15"/>
  <c r="AD269" i="15"/>
  <c r="AC269" i="15"/>
  <c r="AB269" i="15"/>
  <c r="AA269" i="15"/>
  <c r="Z269" i="15"/>
  <c r="Y269" i="15"/>
  <c r="AE267" i="15"/>
  <c r="AD267" i="15"/>
  <c r="AC267" i="15"/>
  <c r="AB267" i="15"/>
  <c r="AA267" i="15"/>
  <c r="Z267" i="15"/>
  <c r="Y267" i="15"/>
  <c r="AE265" i="15"/>
  <c r="AD265" i="15"/>
  <c r="AC265" i="15"/>
  <c r="AB265" i="15"/>
  <c r="AA265" i="15"/>
  <c r="Z265" i="15"/>
  <c r="Y265" i="15"/>
  <c r="AE263" i="15"/>
  <c r="AD263" i="15"/>
  <c r="AC263" i="15"/>
  <c r="AB263" i="15"/>
  <c r="AA263" i="15"/>
  <c r="Z263" i="15"/>
  <c r="Y263" i="15"/>
  <c r="AE261" i="15"/>
  <c r="AD261" i="15"/>
  <c r="AC261" i="15"/>
  <c r="AB261" i="15"/>
  <c r="AA261" i="15"/>
  <c r="Z261" i="15"/>
  <c r="Y261" i="15"/>
  <c r="AE259" i="15"/>
  <c r="AD259" i="15"/>
  <c r="AC259" i="15"/>
  <c r="AB259" i="15"/>
  <c r="AA259" i="15"/>
  <c r="Z259" i="15"/>
  <c r="Y259" i="15"/>
  <c r="AE257" i="15"/>
  <c r="AD257" i="15"/>
  <c r="AC257" i="15"/>
  <c r="AB257" i="15"/>
  <c r="AA257" i="15"/>
  <c r="Z257" i="15"/>
  <c r="Y257" i="15"/>
  <c r="AE255" i="15"/>
  <c r="AD255" i="15"/>
  <c r="AC255" i="15"/>
  <c r="AB255" i="15"/>
  <c r="AA255" i="15"/>
  <c r="Z255" i="15"/>
  <c r="Y255" i="15"/>
  <c r="AE253" i="15"/>
  <c r="AD253" i="15"/>
  <c r="AC253" i="15"/>
  <c r="AB253" i="15"/>
  <c r="AA253" i="15"/>
  <c r="Z253" i="15"/>
  <c r="Y253" i="15"/>
  <c r="AE251" i="15"/>
  <c r="AD251" i="15"/>
  <c r="AC251" i="15"/>
  <c r="AB251" i="15"/>
  <c r="AA251" i="15"/>
  <c r="Z251" i="15"/>
  <c r="Y251" i="15"/>
  <c r="AE249" i="15"/>
  <c r="AD249" i="15"/>
  <c r="AC249" i="15"/>
  <c r="AB249" i="15"/>
  <c r="AA249" i="15"/>
  <c r="Z249" i="15"/>
  <c r="Y249" i="15"/>
  <c r="AE247" i="15"/>
  <c r="AD247" i="15"/>
  <c r="AC247" i="15"/>
  <c r="AB247" i="15"/>
  <c r="AA247" i="15"/>
  <c r="Z247" i="15"/>
  <c r="Y247" i="15"/>
  <c r="AE245" i="15"/>
  <c r="AD245" i="15"/>
  <c r="AC245" i="15"/>
  <c r="AB245" i="15"/>
  <c r="AA245" i="15"/>
  <c r="Z245" i="15"/>
  <c r="Y245" i="15"/>
  <c r="AE243" i="15"/>
  <c r="AD243" i="15"/>
  <c r="AC243" i="15"/>
  <c r="AB243" i="15"/>
  <c r="AA243" i="15"/>
  <c r="Z243" i="15"/>
  <c r="Y243" i="15"/>
  <c r="AE241" i="15"/>
  <c r="AD241" i="15"/>
  <c r="AC241" i="15"/>
  <c r="AB241" i="15"/>
  <c r="AA241" i="15"/>
  <c r="Z241" i="15"/>
  <c r="Y241" i="15"/>
  <c r="AE239" i="15"/>
  <c r="AD239" i="15"/>
  <c r="AC239" i="15"/>
  <c r="AB239" i="15"/>
  <c r="AA239" i="15"/>
  <c r="Z239" i="15"/>
  <c r="Y239" i="15"/>
  <c r="AE237" i="15"/>
  <c r="AD237" i="15"/>
  <c r="AC237" i="15"/>
  <c r="AB237" i="15"/>
  <c r="AA237" i="15"/>
  <c r="Z237" i="15"/>
  <c r="Y237" i="15"/>
  <c r="AE235" i="15"/>
  <c r="AD235" i="15"/>
  <c r="AC235" i="15"/>
  <c r="AB235" i="15"/>
  <c r="AA235" i="15"/>
  <c r="Z235" i="15"/>
  <c r="Y235" i="15"/>
  <c r="AE233" i="15"/>
  <c r="AD233" i="15"/>
  <c r="AC233" i="15"/>
  <c r="AB233" i="15"/>
  <c r="AA233" i="15"/>
  <c r="Z233" i="15"/>
  <c r="Y233" i="15"/>
  <c r="AE231" i="15"/>
  <c r="AD231" i="15"/>
  <c r="AC231" i="15"/>
  <c r="AB231" i="15"/>
  <c r="AA231" i="15"/>
  <c r="Z231" i="15"/>
  <c r="Y231" i="15"/>
  <c r="AE229" i="15"/>
  <c r="AD229" i="15"/>
  <c r="AC229" i="15"/>
  <c r="AB229" i="15"/>
  <c r="AA229" i="15"/>
  <c r="Z229" i="15"/>
  <c r="Y229" i="15"/>
  <c r="AE227" i="15"/>
  <c r="AD227" i="15"/>
  <c r="AC227" i="15"/>
  <c r="AB227" i="15"/>
  <c r="AA227" i="15"/>
  <c r="Z227" i="15"/>
  <c r="Y227" i="15"/>
  <c r="AE225" i="15"/>
  <c r="AD225" i="15"/>
  <c r="AC225" i="15"/>
  <c r="AB225" i="15"/>
  <c r="AA225" i="15"/>
  <c r="Z225" i="15"/>
  <c r="Y225" i="15"/>
  <c r="AE223" i="15"/>
  <c r="AD223" i="15"/>
  <c r="AC223" i="15"/>
  <c r="AB223" i="15"/>
  <c r="AA223" i="15"/>
  <c r="Z223" i="15"/>
  <c r="Y223" i="15"/>
  <c r="AE221" i="15"/>
  <c r="AD221" i="15"/>
  <c r="AC221" i="15"/>
  <c r="AB221" i="15"/>
  <c r="AA221" i="15"/>
  <c r="Z221" i="15"/>
  <c r="Y221" i="15"/>
  <c r="AE219" i="15"/>
  <c r="AD219" i="15"/>
  <c r="AC219" i="15"/>
  <c r="AB219" i="15"/>
  <c r="AA219" i="15"/>
  <c r="Z219" i="15"/>
  <c r="Y219" i="15"/>
  <c r="AE217" i="15"/>
  <c r="AD217" i="15"/>
  <c r="AC217" i="15"/>
  <c r="AB217" i="15"/>
  <c r="AA217" i="15"/>
  <c r="Z217" i="15"/>
  <c r="Y217" i="15"/>
  <c r="AE215" i="15"/>
  <c r="AD215" i="15"/>
  <c r="AC215" i="15"/>
  <c r="AB215" i="15"/>
  <c r="AA215" i="15"/>
  <c r="Z215" i="15"/>
  <c r="Y215" i="15"/>
  <c r="AE213" i="15"/>
  <c r="AD213" i="15"/>
  <c r="AC213" i="15"/>
  <c r="AB213" i="15"/>
  <c r="AA213" i="15"/>
  <c r="Z213" i="15"/>
  <c r="Y213" i="15"/>
  <c r="AE211" i="15"/>
  <c r="AD211" i="15"/>
  <c r="AC211" i="15"/>
  <c r="AB211" i="15"/>
  <c r="AA211" i="15"/>
  <c r="Z211" i="15"/>
  <c r="Y211" i="15"/>
  <c r="AE209" i="15"/>
  <c r="AD209" i="15"/>
  <c r="AC209" i="15"/>
  <c r="AB209" i="15"/>
  <c r="AA209" i="15"/>
  <c r="Z209" i="15"/>
  <c r="Y209" i="15"/>
  <c r="AE207" i="15"/>
  <c r="AD207" i="15"/>
  <c r="AC207" i="15"/>
  <c r="AB207" i="15"/>
  <c r="AA207" i="15"/>
  <c r="Z207" i="15"/>
  <c r="Y207" i="15"/>
  <c r="AE205" i="15"/>
  <c r="AD205" i="15"/>
  <c r="AC205" i="15"/>
  <c r="AB205" i="15"/>
  <c r="AA205" i="15"/>
  <c r="Z205" i="15"/>
  <c r="Y205" i="15"/>
  <c r="AE203" i="15"/>
  <c r="AD203" i="15"/>
  <c r="AC203" i="15"/>
  <c r="AB203" i="15"/>
  <c r="AA203" i="15"/>
  <c r="Z203" i="15"/>
  <c r="Y203" i="15"/>
  <c r="AE201" i="15"/>
  <c r="AD201" i="15"/>
  <c r="AC201" i="15"/>
  <c r="AB201" i="15"/>
  <c r="AA201" i="15"/>
  <c r="Z201" i="15"/>
  <c r="Y201" i="15"/>
  <c r="AE199" i="15"/>
  <c r="AD199" i="15"/>
  <c r="AC199" i="15"/>
  <c r="AB199" i="15"/>
  <c r="AA199" i="15"/>
  <c r="Z199" i="15"/>
  <c r="Y199" i="15"/>
  <c r="AE197" i="15"/>
  <c r="AD197" i="15"/>
  <c r="AC197" i="15"/>
  <c r="AB197" i="15"/>
  <c r="AA197" i="15"/>
  <c r="Z197" i="15"/>
  <c r="Y197" i="15"/>
  <c r="AE195" i="15"/>
  <c r="AD195" i="15"/>
  <c r="AC195" i="15"/>
  <c r="AB195" i="15"/>
  <c r="AA195" i="15"/>
  <c r="Z195" i="15"/>
  <c r="Y195" i="15"/>
  <c r="AE193" i="15"/>
  <c r="AD193" i="15"/>
  <c r="AC193" i="15"/>
  <c r="AB193" i="15"/>
  <c r="AA193" i="15"/>
  <c r="Z193" i="15"/>
  <c r="Y193" i="15"/>
  <c r="AE191" i="15"/>
  <c r="AD191" i="15"/>
  <c r="AC191" i="15"/>
  <c r="AB191" i="15"/>
  <c r="AA191" i="15"/>
  <c r="Z191" i="15"/>
  <c r="Y191" i="15"/>
  <c r="AE189" i="15"/>
  <c r="AD189" i="15"/>
  <c r="AC189" i="15"/>
  <c r="AB189" i="15"/>
  <c r="AA189" i="15"/>
  <c r="Z189" i="15"/>
  <c r="Y189" i="15"/>
  <c r="AE187" i="15"/>
  <c r="AD187" i="15"/>
  <c r="AC187" i="15"/>
  <c r="AB187" i="15"/>
  <c r="AA187" i="15"/>
  <c r="Z187" i="15"/>
  <c r="Y187" i="15"/>
  <c r="AE185" i="15"/>
  <c r="AD185" i="15"/>
  <c r="AC185" i="15"/>
  <c r="AB185" i="15"/>
  <c r="AA185" i="15"/>
  <c r="Z185" i="15"/>
  <c r="Y185" i="15"/>
  <c r="AE183" i="15"/>
  <c r="AD183" i="15"/>
  <c r="AC183" i="15"/>
  <c r="AB183" i="15"/>
  <c r="AA183" i="15"/>
  <c r="Z183" i="15"/>
  <c r="Y183" i="15"/>
  <c r="AE181" i="15"/>
  <c r="AD181" i="15"/>
  <c r="AC181" i="15"/>
  <c r="AB181" i="15"/>
  <c r="AA181" i="15"/>
  <c r="Z181" i="15"/>
  <c r="Y181" i="15"/>
  <c r="AE179" i="15"/>
  <c r="AD179" i="15"/>
  <c r="AC179" i="15"/>
  <c r="AB179" i="15"/>
  <c r="AA179" i="15"/>
  <c r="Z179" i="15"/>
  <c r="Y179" i="15"/>
  <c r="AE177" i="15"/>
  <c r="AD177" i="15"/>
  <c r="AC177" i="15"/>
  <c r="AB177" i="15"/>
  <c r="AA177" i="15"/>
  <c r="Z177" i="15"/>
  <c r="Y177" i="15"/>
  <c r="AE175" i="15"/>
  <c r="AD175" i="15"/>
  <c r="AC175" i="15"/>
  <c r="AB175" i="15"/>
  <c r="AA175" i="15"/>
  <c r="Z175" i="15"/>
  <c r="Y175" i="15"/>
  <c r="AE173" i="15"/>
  <c r="AD173" i="15"/>
  <c r="AC173" i="15"/>
  <c r="AB173" i="15"/>
  <c r="AA173" i="15"/>
  <c r="Z173" i="15"/>
  <c r="Y173" i="15"/>
  <c r="AE171" i="15"/>
  <c r="AD171" i="15"/>
  <c r="AC171" i="15"/>
  <c r="AB171" i="15"/>
  <c r="AA171" i="15"/>
  <c r="Z171" i="15"/>
  <c r="Y171" i="15"/>
  <c r="AE169" i="15"/>
  <c r="AD169" i="15"/>
  <c r="AC169" i="15"/>
  <c r="AB169" i="15"/>
  <c r="AA169" i="15"/>
  <c r="Z169" i="15"/>
  <c r="Y169" i="15"/>
  <c r="AE167" i="15"/>
  <c r="AD167" i="15"/>
  <c r="AC167" i="15"/>
  <c r="AB167" i="15"/>
  <c r="AA167" i="15"/>
  <c r="Z167" i="15"/>
  <c r="Y167" i="15"/>
  <c r="AE165" i="15"/>
  <c r="AD165" i="15"/>
  <c r="AC165" i="15"/>
  <c r="AB165" i="15"/>
  <c r="AA165" i="15"/>
  <c r="Z165" i="15"/>
  <c r="Y165" i="15"/>
  <c r="AE163" i="15"/>
  <c r="AD163" i="15"/>
  <c r="AC163" i="15"/>
  <c r="AB163" i="15"/>
  <c r="AA163" i="15"/>
  <c r="Z163" i="15"/>
  <c r="Y163" i="15"/>
  <c r="AE161" i="15"/>
  <c r="AD161" i="15"/>
  <c r="AC161" i="15"/>
  <c r="AB161" i="15"/>
  <c r="AA161" i="15"/>
  <c r="Z161" i="15"/>
  <c r="Y161" i="15"/>
  <c r="AE159" i="15"/>
  <c r="AD159" i="15"/>
  <c r="AC159" i="15"/>
  <c r="AB159" i="15"/>
  <c r="AA159" i="15"/>
  <c r="Z159" i="15"/>
  <c r="Y159" i="15"/>
  <c r="AE157" i="15"/>
  <c r="AD157" i="15"/>
  <c r="AC157" i="15"/>
  <c r="AB157" i="15"/>
  <c r="AA157" i="15"/>
  <c r="Z157" i="15"/>
  <c r="Y157" i="15"/>
  <c r="AE155" i="15"/>
  <c r="AD155" i="15"/>
  <c r="AC155" i="15"/>
  <c r="AB155" i="15"/>
  <c r="AA155" i="15"/>
  <c r="Z155" i="15"/>
  <c r="Y155" i="15"/>
  <c r="AE153" i="15"/>
  <c r="AD153" i="15"/>
  <c r="AC153" i="15"/>
  <c r="AB153" i="15"/>
  <c r="AA153" i="15"/>
  <c r="Z153" i="15"/>
  <c r="Y153" i="15"/>
  <c r="AE151" i="15"/>
  <c r="AD151" i="15"/>
  <c r="AC151" i="15"/>
  <c r="AB151" i="15"/>
  <c r="AA151" i="15"/>
  <c r="Z151" i="15"/>
  <c r="Y151" i="15"/>
  <c r="AE149" i="15"/>
  <c r="AD149" i="15"/>
  <c r="AC149" i="15"/>
  <c r="AB149" i="15"/>
  <c r="AA149" i="15"/>
  <c r="Z149" i="15"/>
  <c r="Y149" i="15"/>
  <c r="AE147" i="15"/>
  <c r="AD147" i="15"/>
  <c r="AC147" i="15"/>
  <c r="AB147" i="15"/>
  <c r="AA147" i="15"/>
  <c r="Z147" i="15"/>
  <c r="Y147" i="15"/>
  <c r="AE145" i="15"/>
  <c r="AD145" i="15"/>
  <c r="AC145" i="15"/>
  <c r="AB145" i="15"/>
  <c r="AA145" i="15"/>
  <c r="Z145" i="15"/>
  <c r="Y145" i="15"/>
  <c r="AE143" i="15"/>
  <c r="AD143" i="15"/>
  <c r="AC143" i="15"/>
  <c r="AB143" i="15"/>
  <c r="AA143" i="15"/>
  <c r="Z143" i="15"/>
  <c r="Y143" i="15"/>
  <c r="AE141" i="15"/>
  <c r="AD141" i="15"/>
  <c r="AC141" i="15"/>
  <c r="AB141" i="15"/>
  <c r="AA141" i="15"/>
  <c r="Z141" i="15"/>
  <c r="Y141" i="15"/>
  <c r="AE139" i="15"/>
  <c r="AD139" i="15"/>
  <c r="AC139" i="15"/>
  <c r="AB139" i="15"/>
  <c r="AA139" i="15"/>
  <c r="Z139" i="15"/>
  <c r="Y139" i="15"/>
  <c r="AE137" i="15"/>
  <c r="AD137" i="15"/>
  <c r="AC137" i="15"/>
  <c r="AB137" i="15"/>
  <c r="AA137" i="15"/>
  <c r="Z137" i="15"/>
  <c r="Y137" i="15"/>
  <c r="AE135" i="15"/>
  <c r="AD135" i="15"/>
  <c r="AC135" i="15"/>
  <c r="AB135" i="15"/>
  <c r="AA135" i="15"/>
  <c r="Z135" i="15"/>
  <c r="Y135" i="15"/>
  <c r="AE133" i="15"/>
  <c r="AD133" i="15"/>
  <c r="AC133" i="15"/>
  <c r="AB133" i="15"/>
  <c r="AA133" i="15"/>
  <c r="Z133" i="15"/>
  <c r="Y133" i="15"/>
  <c r="AE131" i="15"/>
  <c r="AD131" i="15"/>
  <c r="AC131" i="15"/>
  <c r="AB131" i="15"/>
  <c r="AA131" i="15"/>
  <c r="Z131" i="15"/>
  <c r="Y131" i="15"/>
  <c r="AE129" i="15"/>
  <c r="AD129" i="15"/>
  <c r="AC129" i="15"/>
  <c r="AB129" i="15"/>
  <c r="AA129" i="15"/>
  <c r="Z129" i="15"/>
  <c r="Y129" i="15"/>
  <c r="AE127" i="15"/>
  <c r="AD127" i="15"/>
  <c r="AC127" i="15"/>
  <c r="AB127" i="15"/>
  <c r="AA127" i="15"/>
  <c r="Z127" i="15"/>
  <c r="Y127" i="15"/>
  <c r="AE125" i="15"/>
  <c r="AD125" i="15"/>
  <c r="AC125" i="15"/>
  <c r="AB125" i="15"/>
  <c r="AA125" i="15"/>
  <c r="Z125" i="15"/>
  <c r="Y125" i="15"/>
  <c r="AE123" i="15"/>
  <c r="AD123" i="15"/>
  <c r="AC123" i="15"/>
  <c r="AB123" i="15"/>
  <c r="AA123" i="15"/>
  <c r="Z123" i="15"/>
  <c r="Y123" i="15"/>
  <c r="AE121" i="15"/>
  <c r="AD121" i="15"/>
  <c r="AC121" i="15"/>
  <c r="AB121" i="15"/>
  <c r="AA121" i="15"/>
  <c r="Z121" i="15"/>
  <c r="Y121" i="15"/>
  <c r="AE119" i="15"/>
  <c r="AD119" i="15"/>
  <c r="AC119" i="15"/>
  <c r="AB119" i="15"/>
  <c r="AA119" i="15"/>
  <c r="Z119" i="15"/>
  <c r="Y119" i="15"/>
  <c r="AE117" i="15"/>
  <c r="AD117" i="15"/>
  <c r="AC117" i="15"/>
  <c r="AB117" i="15"/>
  <c r="AA117" i="15"/>
  <c r="Z117" i="15"/>
  <c r="Y117" i="15"/>
  <c r="AE115" i="15"/>
  <c r="AD115" i="15"/>
  <c r="AC115" i="15"/>
  <c r="AB115" i="15"/>
  <c r="AA115" i="15"/>
  <c r="Z115" i="15"/>
  <c r="Y115" i="15"/>
  <c r="AE113" i="15"/>
  <c r="AD113" i="15"/>
  <c r="AC113" i="15"/>
  <c r="AB113" i="15"/>
  <c r="AA113" i="15"/>
  <c r="Z113" i="15"/>
  <c r="Y113" i="15"/>
  <c r="AE111" i="15"/>
  <c r="AD111" i="15"/>
  <c r="AC111" i="15"/>
  <c r="AB111" i="15"/>
  <c r="AA111" i="15"/>
  <c r="Z111" i="15"/>
  <c r="Y111" i="15"/>
  <c r="AE109" i="15"/>
  <c r="AD109" i="15"/>
  <c r="AC109" i="15"/>
  <c r="AB109" i="15"/>
  <c r="AA109" i="15"/>
  <c r="Z109" i="15"/>
  <c r="Y109" i="15"/>
  <c r="AE107" i="15"/>
  <c r="AD107" i="15"/>
  <c r="AC107" i="15"/>
  <c r="AB107" i="15"/>
  <c r="AA107" i="15"/>
  <c r="Z107" i="15"/>
  <c r="Y107" i="15"/>
  <c r="AE105" i="15"/>
  <c r="AD105" i="15"/>
  <c r="AC105" i="15"/>
  <c r="AB105" i="15"/>
  <c r="AA105" i="15"/>
  <c r="Z105" i="15"/>
  <c r="Y105" i="15"/>
  <c r="AE103" i="15"/>
  <c r="AD103" i="15"/>
  <c r="AC103" i="15"/>
  <c r="AB103" i="15"/>
  <c r="AA103" i="15"/>
  <c r="Z103" i="15"/>
  <c r="Y103" i="15"/>
  <c r="AE101" i="15"/>
  <c r="AD101" i="15"/>
  <c r="AC101" i="15"/>
  <c r="AB101" i="15"/>
  <c r="AA101" i="15"/>
  <c r="Z101" i="15"/>
  <c r="Y101" i="15"/>
  <c r="AE99" i="15"/>
  <c r="AD99" i="15"/>
  <c r="AC99" i="15"/>
  <c r="AB99" i="15"/>
  <c r="AA99" i="15"/>
  <c r="Z99" i="15"/>
  <c r="Y99" i="15"/>
  <c r="AE97" i="15"/>
  <c r="AD97" i="15"/>
  <c r="AC97" i="15"/>
  <c r="AB97" i="15"/>
  <c r="AA97" i="15"/>
  <c r="Z97" i="15"/>
  <c r="Y97" i="15"/>
  <c r="AE95" i="15"/>
  <c r="AD95" i="15"/>
  <c r="AC95" i="15"/>
  <c r="AB95" i="15"/>
  <c r="AA95" i="15"/>
  <c r="Z95" i="15"/>
  <c r="Y95" i="15"/>
  <c r="AE93" i="15"/>
  <c r="AD93" i="15"/>
  <c r="AC93" i="15"/>
  <c r="AB93" i="15"/>
  <c r="AA93" i="15"/>
  <c r="Z93" i="15"/>
  <c r="Y93" i="15"/>
  <c r="AE91" i="15"/>
  <c r="AD91" i="15"/>
  <c r="AC91" i="15"/>
  <c r="AB91" i="15"/>
  <c r="AA91" i="15"/>
  <c r="Z91" i="15"/>
  <c r="Y91" i="15"/>
  <c r="AE89" i="15"/>
  <c r="AD89" i="15"/>
  <c r="AC89" i="15"/>
  <c r="AB89" i="15"/>
  <c r="AA89" i="15"/>
  <c r="Z89" i="15"/>
  <c r="Y89" i="15"/>
  <c r="AE87" i="15"/>
  <c r="AD87" i="15"/>
  <c r="AC87" i="15"/>
  <c r="AB87" i="15"/>
  <c r="AA87" i="15"/>
  <c r="Z87" i="15"/>
  <c r="Y87" i="15"/>
  <c r="AE85" i="15"/>
  <c r="AD85" i="15"/>
  <c r="AC85" i="15"/>
  <c r="AB85" i="15"/>
  <c r="AA85" i="15"/>
  <c r="Z85" i="15"/>
  <c r="Y85" i="15"/>
  <c r="AE83" i="15"/>
  <c r="AD83" i="15"/>
  <c r="AC83" i="15"/>
  <c r="AB83" i="15"/>
  <c r="AA83" i="15"/>
  <c r="Z83" i="15"/>
  <c r="Y83" i="15"/>
  <c r="AE81" i="15"/>
  <c r="AD81" i="15"/>
  <c r="AC81" i="15"/>
  <c r="AB81" i="15"/>
  <c r="AA81" i="15"/>
  <c r="Z81" i="15"/>
  <c r="Y81" i="15"/>
  <c r="AE79" i="15"/>
  <c r="AD79" i="15"/>
  <c r="AC79" i="15"/>
  <c r="AB79" i="15"/>
  <c r="AA79" i="15"/>
  <c r="Z79" i="15"/>
  <c r="Y79" i="15"/>
  <c r="AE77" i="15"/>
  <c r="AD77" i="15"/>
  <c r="AC77" i="15"/>
  <c r="AB77" i="15"/>
  <c r="AA77" i="15"/>
  <c r="Z77" i="15"/>
  <c r="Y77" i="15"/>
  <c r="AE75" i="15"/>
  <c r="AD75" i="15"/>
  <c r="AC75" i="15"/>
  <c r="AB75" i="15"/>
  <c r="AA75" i="15"/>
  <c r="Z75" i="15"/>
  <c r="Y75" i="15"/>
  <c r="AE73" i="15"/>
  <c r="AD73" i="15"/>
  <c r="AC73" i="15"/>
  <c r="AB73" i="15"/>
  <c r="AA73" i="15"/>
  <c r="Z73" i="15"/>
  <c r="Y73" i="15"/>
  <c r="AE71" i="15"/>
  <c r="AD71" i="15"/>
  <c r="AC71" i="15"/>
  <c r="AB71" i="15"/>
  <c r="AA71" i="15"/>
  <c r="Z71" i="15"/>
  <c r="Y71" i="15"/>
  <c r="AE69" i="15"/>
  <c r="AD69" i="15"/>
  <c r="AC69" i="15"/>
  <c r="AB69" i="15"/>
  <c r="AA69" i="15"/>
  <c r="Z69" i="15"/>
  <c r="Y69" i="15"/>
  <c r="AE67" i="15"/>
  <c r="AD67" i="15"/>
  <c r="AC67" i="15"/>
  <c r="AB67" i="15"/>
  <c r="AA67" i="15"/>
  <c r="Z67" i="15"/>
  <c r="Y67" i="15"/>
  <c r="AE65" i="15"/>
  <c r="AD65" i="15"/>
  <c r="AC65" i="15"/>
  <c r="AB65" i="15"/>
  <c r="AA65" i="15"/>
  <c r="Z65" i="15"/>
  <c r="Y65" i="15"/>
  <c r="AE63" i="15"/>
  <c r="AD63" i="15"/>
  <c r="AC63" i="15"/>
  <c r="AB63" i="15"/>
  <c r="AA63" i="15"/>
  <c r="Z63" i="15"/>
  <c r="Y63" i="15"/>
  <c r="AE61" i="15"/>
  <c r="AD61" i="15"/>
  <c r="AC61" i="15"/>
  <c r="AB61" i="15"/>
  <c r="AA61" i="15"/>
  <c r="Z61" i="15"/>
  <c r="Y61" i="15"/>
  <c r="AE59" i="15"/>
  <c r="AD59" i="15"/>
  <c r="AC59" i="15"/>
  <c r="AB59" i="15"/>
  <c r="AA59" i="15"/>
  <c r="Z59" i="15"/>
  <c r="Y59" i="15"/>
  <c r="AE57" i="15"/>
  <c r="AD57" i="15"/>
  <c r="AC57" i="15"/>
  <c r="AB57" i="15"/>
  <c r="AA57" i="15"/>
  <c r="Z57" i="15"/>
  <c r="Y57" i="15"/>
  <c r="AE55" i="15"/>
  <c r="AD55" i="15"/>
  <c r="AC55" i="15"/>
  <c r="AB55" i="15"/>
  <c r="AA55" i="15"/>
  <c r="Z55" i="15"/>
  <c r="Y55" i="15"/>
  <c r="AE53" i="15"/>
  <c r="AD53" i="15"/>
  <c r="AC53" i="15"/>
  <c r="AB53" i="15"/>
  <c r="AA53" i="15"/>
  <c r="Z53" i="15"/>
  <c r="Y53" i="15"/>
  <c r="AE51" i="15"/>
  <c r="AD51" i="15"/>
  <c r="AC51" i="15"/>
  <c r="AB51" i="15"/>
  <c r="AA51" i="15"/>
  <c r="Z51" i="15"/>
  <c r="Y51" i="15"/>
  <c r="AE49" i="15"/>
  <c r="AD49" i="15"/>
  <c r="AC49" i="15"/>
  <c r="AB49" i="15"/>
  <c r="AA49" i="15"/>
  <c r="Z49" i="15"/>
  <c r="Y49" i="15"/>
  <c r="AE47" i="15"/>
  <c r="AD47" i="15"/>
  <c r="AC47" i="15"/>
  <c r="AB47" i="15"/>
  <c r="AA47" i="15"/>
  <c r="Z47" i="15"/>
  <c r="Y47" i="15"/>
  <c r="AE45" i="15"/>
  <c r="AD45" i="15"/>
  <c r="AC45" i="15"/>
  <c r="AB45" i="15"/>
  <c r="AA45" i="15"/>
  <c r="Z45" i="15"/>
  <c r="Y45" i="15"/>
  <c r="AE43" i="15"/>
  <c r="AD43" i="15"/>
  <c r="AC43" i="15"/>
  <c r="AB43" i="15"/>
  <c r="AA43" i="15"/>
  <c r="Z43" i="15"/>
  <c r="Y43" i="15"/>
  <c r="AE41" i="15"/>
  <c r="AD41" i="15"/>
  <c r="AC41" i="15"/>
  <c r="AB41" i="15"/>
  <c r="AA41" i="15"/>
  <c r="Z41" i="15"/>
  <c r="Y41" i="15"/>
  <c r="AE39" i="15"/>
  <c r="AD39" i="15"/>
  <c r="AC39" i="15"/>
  <c r="AB39" i="15"/>
  <c r="AA39" i="15"/>
  <c r="Z39" i="15"/>
  <c r="Y39" i="15"/>
  <c r="AE37" i="15"/>
  <c r="AD37" i="15"/>
  <c r="AC37" i="15"/>
  <c r="AB37" i="15"/>
  <c r="AA37" i="15"/>
  <c r="Z37" i="15"/>
  <c r="Y37" i="15"/>
  <c r="AE35" i="15"/>
  <c r="AD35" i="15"/>
  <c r="AC35" i="15"/>
  <c r="AB35" i="15"/>
  <c r="AA35" i="15"/>
  <c r="Z35" i="15"/>
  <c r="Y35" i="15"/>
  <c r="AE33" i="15"/>
  <c r="AD33" i="15"/>
  <c r="AC33" i="15"/>
  <c r="AB33" i="15"/>
  <c r="AA33" i="15"/>
  <c r="Z33" i="15"/>
  <c r="Y33" i="15"/>
  <c r="AE31" i="15"/>
  <c r="AD31" i="15"/>
  <c r="AC31" i="15"/>
  <c r="AB31" i="15"/>
  <c r="AA31" i="15"/>
  <c r="Z31" i="15"/>
  <c r="Y31" i="15"/>
  <c r="AE29" i="15"/>
  <c r="AD29" i="15"/>
  <c r="AC29" i="15"/>
  <c r="AB29" i="15"/>
  <c r="AA29" i="15"/>
  <c r="Z29" i="15"/>
  <c r="Y29" i="15"/>
  <c r="AE27" i="15"/>
  <c r="AD27" i="15"/>
  <c r="AC27" i="15"/>
  <c r="AB27" i="15"/>
  <c r="AA27" i="15"/>
  <c r="Z27" i="15"/>
  <c r="Y27" i="15"/>
  <c r="AE25" i="15"/>
  <c r="AD25" i="15"/>
  <c r="AC25" i="15"/>
  <c r="AB25" i="15"/>
  <c r="AA25" i="15"/>
  <c r="Z25" i="15"/>
  <c r="Y25" i="15"/>
  <c r="AE23" i="15"/>
  <c r="AD23" i="15"/>
  <c r="AC23" i="15"/>
  <c r="AB23" i="15"/>
  <c r="AA23" i="15"/>
  <c r="Z23" i="15"/>
  <c r="Y23" i="15"/>
  <c r="AE21" i="15"/>
  <c r="AD21" i="15"/>
  <c r="AC21" i="15"/>
  <c r="AB21" i="15"/>
  <c r="AA21" i="15"/>
  <c r="Z21" i="15"/>
  <c r="Y21" i="15"/>
  <c r="AE19" i="15"/>
  <c r="AD19" i="15"/>
  <c r="AC19" i="15"/>
  <c r="AB19" i="15"/>
  <c r="AA19" i="15"/>
  <c r="Z19" i="15"/>
  <c r="Y19" i="15"/>
  <c r="AE17" i="15"/>
  <c r="AD17" i="15"/>
  <c r="AC17" i="15"/>
  <c r="AB17" i="15"/>
  <c r="AA17" i="15"/>
  <c r="Z17" i="15"/>
  <c r="Y17" i="15"/>
  <c r="AE15" i="15"/>
  <c r="AD15" i="15"/>
  <c r="AC15" i="15"/>
  <c r="AB15" i="15"/>
  <c r="AA15" i="15"/>
  <c r="Z15" i="15"/>
  <c r="Y15" i="15"/>
  <c r="AE13" i="15"/>
  <c r="AD13" i="15"/>
  <c r="AC13" i="15"/>
  <c r="AB13" i="15"/>
  <c r="AA13" i="15"/>
  <c r="Z13" i="15"/>
  <c r="Y13" i="15"/>
  <c r="AE11" i="15"/>
  <c r="AD11" i="15"/>
  <c r="AC11" i="15"/>
  <c r="AB11" i="15"/>
  <c r="AA11" i="15"/>
  <c r="Z11" i="15"/>
  <c r="Y11" i="15"/>
  <c r="AE9" i="15"/>
  <c r="AD9" i="15"/>
  <c r="AC9" i="15"/>
  <c r="AB9" i="15"/>
  <c r="AA9" i="15"/>
  <c r="Z9" i="15"/>
  <c r="Y9" i="15"/>
  <c r="AE7" i="15"/>
  <c r="AD7" i="15"/>
  <c r="AC7" i="15"/>
  <c r="AB7" i="15"/>
  <c r="AA7" i="15"/>
  <c r="Z7" i="15"/>
  <c r="Y7" i="15"/>
  <c r="AD549" i="14"/>
  <c r="AC549" i="14"/>
  <c r="AB549" i="14"/>
  <c r="AA549" i="14"/>
  <c r="Z549" i="14"/>
  <c r="Y549" i="14"/>
  <c r="AD547" i="14"/>
  <c r="AC547" i="14"/>
  <c r="AB547" i="14"/>
  <c r="AA547" i="14"/>
  <c r="Z547" i="14"/>
  <c r="Y547" i="14"/>
  <c r="AD545" i="14"/>
  <c r="AC545" i="14"/>
  <c r="AB545" i="14"/>
  <c r="AA545" i="14"/>
  <c r="Z545" i="14"/>
  <c r="Y545" i="14"/>
  <c r="AD543" i="14"/>
  <c r="AC543" i="14"/>
  <c r="AB543" i="14"/>
  <c r="AA543" i="14"/>
  <c r="Z543" i="14"/>
  <c r="Y543" i="14"/>
  <c r="AD541" i="14"/>
  <c r="AC541" i="14"/>
  <c r="AB541" i="14"/>
  <c r="AA541" i="14"/>
  <c r="Z541" i="14"/>
  <c r="Y541" i="14"/>
  <c r="AD539" i="14"/>
  <c r="AC539" i="14"/>
  <c r="AB539" i="14"/>
  <c r="AA539" i="14"/>
  <c r="Z539" i="14"/>
  <c r="Y539" i="14"/>
  <c r="AD537" i="14"/>
  <c r="AC537" i="14"/>
  <c r="AB537" i="14"/>
  <c r="AA537" i="14"/>
  <c r="Z537" i="14"/>
  <c r="Y537" i="14"/>
  <c r="AD535" i="14"/>
  <c r="AC535" i="14"/>
  <c r="AB535" i="14"/>
  <c r="AA535" i="14"/>
  <c r="Z535" i="14"/>
  <c r="Y535" i="14"/>
  <c r="AD533" i="14"/>
  <c r="AC533" i="14"/>
  <c r="AB533" i="14"/>
  <c r="AA533" i="14"/>
  <c r="Z533" i="14"/>
  <c r="Y533" i="14"/>
  <c r="AD531" i="14"/>
  <c r="AC531" i="14"/>
  <c r="AB531" i="14"/>
  <c r="AA531" i="14"/>
  <c r="Z531" i="14"/>
  <c r="Y531" i="14"/>
  <c r="AD529" i="14"/>
  <c r="AC529" i="14"/>
  <c r="AB529" i="14"/>
  <c r="AA529" i="14"/>
  <c r="Z529" i="14"/>
  <c r="Y529" i="14"/>
  <c r="AD527" i="14"/>
  <c r="AC527" i="14"/>
  <c r="AB527" i="14"/>
  <c r="AA527" i="14"/>
  <c r="Z527" i="14"/>
  <c r="Y527" i="14"/>
  <c r="AD525" i="14"/>
  <c r="AC525" i="14"/>
  <c r="AB525" i="14"/>
  <c r="AA525" i="14"/>
  <c r="Z525" i="14"/>
  <c r="Y525" i="14"/>
  <c r="AD523" i="14"/>
  <c r="AC523" i="14"/>
  <c r="AB523" i="14"/>
  <c r="AA523" i="14"/>
  <c r="Z523" i="14"/>
  <c r="Y523" i="14"/>
  <c r="AD521" i="14"/>
  <c r="AC521" i="14"/>
  <c r="AB521" i="14"/>
  <c r="AA521" i="14"/>
  <c r="Z521" i="14"/>
  <c r="Y521" i="14"/>
  <c r="AD519" i="14"/>
  <c r="AC519" i="14"/>
  <c r="AB519" i="14"/>
  <c r="AA519" i="14"/>
  <c r="Z519" i="14"/>
  <c r="Y519" i="14"/>
  <c r="AD517" i="14"/>
  <c r="AC517" i="14"/>
  <c r="AB517" i="14"/>
  <c r="AA517" i="14"/>
  <c r="Z517" i="14"/>
  <c r="Y517" i="14"/>
  <c r="AD515" i="14"/>
  <c r="AC515" i="14"/>
  <c r="AB515" i="14"/>
  <c r="AA515" i="14"/>
  <c r="Z515" i="14"/>
  <c r="Y515" i="14"/>
  <c r="AD513" i="14"/>
  <c r="AC513" i="14"/>
  <c r="AB513" i="14"/>
  <c r="AA513" i="14"/>
  <c r="Z513" i="14"/>
  <c r="Y513" i="14"/>
  <c r="AD511" i="14"/>
  <c r="AC511" i="14"/>
  <c r="AB511" i="14"/>
  <c r="AA511" i="14"/>
  <c r="Z511" i="14"/>
  <c r="Y511" i="14"/>
  <c r="AD509" i="14"/>
  <c r="AC509" i="14"/>
  <c r="AB509" i="14"/>
  <c r="AA509" i="14"/>
  <c r="Z509" i="14"/>
  <c r="Y509" i="14"/>
  <c r="AD507" i="14"/>
  <c r="AC507" i="14"/>
  <c r="AB507" i="14"/>
  <c r="AA507" i="14"/>
  <c r="Z507" i="14"/>
  <c r="Y507" i="14"/>
  <c r="AD505" i="14"/>
  <c r="AC505" i="14"/>
  <c r="AB505" i="14"/>
  <c r="AA505" i="14"/>
  <c r="Z505" i="14"/>
  <c r="Y505" i="14"/>
  <c r="AD503" i="14"/>
  <c r="AC503" i="14"/>
  <c r="AB503" i="14"/>
  <c r="AA503" i="14"/>
  <c r="Z503" i="14"/>
  <c r="Y503" i="14"/>
  <c r="AD501" i="14"/>
  <c r="AC501" i="14"/>
  <c r="AB501" i="14"/>
  <c r="AA501" i="14"/>
  <c r="Z501" i="14"/>
  <c r="Y501" i="14"/>
  <c r="AD499" i="14"/>
  <c r="AC499" i="14"/>
  <c r="AB499" i="14"/>
  <c r="AA499" i="14"/>
  <c r="Z499" i="14"/>
  <c r="Y499" i="14"/>
  <c r="AD497" i="14"/>
  <c r="AC497" i="14"/>
  <c r="AB497" i="14"/>
  <c r="AA497" i="14"/>
  <c r="Z497" i="14"/>
  <c r="Y497" i="14"/>
  <c r="AD495" i="14"/>
  <c r="AC495" i="14"/>
  <c r="AB495" i="14"/>
  <c r="AA495" i="14"/>
  <c r="Z495" i="14"/>
  <c r="Y495" i="14"/>
  <c r="AD493" i="14"/>
  <c r="AC493" i="14"/>
  <c r="AB493" i="14"/>
  <c r="AA493" i="14"/>
  <c r="Z493" i="14"/>
  <c r="Y493" i="14"/>
  <c r="AD491" i="14"/>
  <c r="AC491" i="14"/>
  <c r="AB491" i="14"/>
  <c r="AA491" i="14"/>
  <c r="Z491" i="14"/>
  <c r="Y491" i="14"/>
  <c r="AD489" i="14"/>
  <c r="AC489" i="14"/>
  <c r="AB489" i="14"/>
  <c r="AA489" i="14"/>
  <c r="Z489" i="14"/>
  <c r="Y489" i="14"/>
  <c r="AD487" i="14"/>
  <c r="AC487" i="14"/>
  <c r="AB487" i="14"/>
  <c r="AA487" i="14"/>
  <c r="Z487" i="14"/>
  <c r="Y487" i="14"/>
  <c r="AD485" i="14"/>
  <c r="AC485" i="14"/>
  <c r="AB485" i="14"/>
  <c r="AA485" i="14"/>
  <c r="Z485" i="14"/>
  <c r="Y485" i="14"/>
  <c r="AD483" i="14"/>
  <c r="AC483" i="14"/>
  <c r="AB483" i="14"/>
  <c r="AA483" i="14"/>
  <c r="Z483" i="14"/>
  <c r="Y483" i="14"/>
  <c r="AD481" i="14"/>
  <c r="AC481" i="14"/>
  <c r="AB481" i="14"/>
  <c r="AA481" i="14"/>
  <c r="Z481" i="14"/>
  <c r="Y481" i="14"/>
  <c r="AD479" i="14"/>
  <c r="AC479" i="14"/>
  <c r="AB479" i="14"/>
  <c r="AA479" i="14"/>
  <c r="Z479" i="14"/>
  <c r="Y479" i="14"/>
  <c r="AD477" i="14"/>
  <c r="AC477" i="14"/>
  <c r="AB477" i="14"/>
  <c r="AA477" i="14"/>
  <c r="Z477" i="14"/>
  <c r="Y477" i="14"/>
  <c r="AD475" i="14"/>
  <c r="AC475" i="14"/>
  <c r="AB475" i="14"/>
  <c r="AA475" i="14"/>
  <c r="Z475" i="14"/>
  <c r="Y475" i="14"/>
  <c r="AD473" i="14"/>
  <c r="AC473" i="14"/>
  <c r="AB473" i="14"/>
  <c r="AA473" i="14"/>
  <c r="Z473" i="14"/>
  <c r="Y473" i="14"/>
  <c r="AD471" i="14"/>
  <c r="AC471" i="14"/>
  <c r="AB471" i="14"/>
  <c r="AA471" i="14"/>
  <c r="Z471" i="14"/>
  <c r="Y471" i="14"/>
  <c r="AD469" i="14"/>
  <c r="AC469" i="14"/>
  <c r="AB469" i="14"/>
  <c r="AA469" i="14"/>
  <c r="Z469" i="14"/>
  <c r="Y469" i="14"/>
  <c r="AD467" i="14"/>
  <c r="AC467" i="14"/>
  <c r="AB467" i="14"/>
  <c r="AA467" i="14"/>
  <c r="Z467" i="14"/>
  <c r="Y467" i="14"/>
  <c r="AD465" i="14"/>
  <c r="AC465" i="14"/>
  <c r="AB465" i="14"/>
  <c r="AA465" i="14"/>
  <c r="Z465" i="14"/>
  <c r="Y465" i="14"/>
  <c r="AD463" i="14"/>
  <c r="AC463" i="14"/>
  <c r="AB463" i="14"/>
  <c r="AA463" i="14"/>
  <c r="Z463" i="14"/>
  <c r="Y463" i="14"/>
  <c r="AD461" i="14"/>
  <c r="AC461" i="14"/>
  <c r="AB461" i="14"/>
  <c r="AA461" i="14"/>
  <c r="Z461" i="14"/>
  <c r="Y461" i="14"/>
  <c r="AD459" i="14"/>
  <c r="AC459" i="14"/>
  <c r="AB459" i="14"/>
  <c r="AA459" i="14"/>
  <c r="Z459" i="14"/>
  <c r="Y459" i="14"/>
  <c r="AD457" i="14"/>
  <c r="AC457" i="14"/>
  <c r="AB457" i="14"/>
  <c r="AA457" i="14"/>
  <c r="Z457" i="14"/>
  <c r="Y457" i="14"/>
  <c r="AD455" i="14"/>
  <c r="AC455" i="14"/>
  <c r="AB455" i="14"/>
  <c r="AA455" i="14"/>
  <c r="Z455" i="14"/>
  <c r="Y455" i="14"/>
  <c r="AD453" i="14"/>
  <c r="AC453" i="14"/>
  <c r="AB453" i="14"/>
  <c r="AA453" i="14"/>
  <c r="Z453" i="14"/>
  <c r="Y453" i="14"/>
  <c r="AD451" i="14"/>
  <c r="AC451" i="14"/>
  <c r="AB451" i="14"/>
  <c r="AA451" i="14"/>
  <c r="Z451" i="14"/>
  <c r="Y451" i="14"/>
  <c r="AD449" i="14"/>
  <c r="AC449" i="14"/>
  <c r="AB449" i="14"/>
  <c r="AA449" i="14"/>
  <c r="Z449" i="14"/>
  <c r="Y449" i="14"/>
  <c r="AD447" i="14"/>
  <c r="AC447" i="14"/>
  <c r="AB447" i="14"/>
  <c r="AA447" i="14"/>
  <c r="Z447" i="14"/>
  <c r="Y447" i="14"/>
  <c r="AD445" i="14"/>
  <c r="AC445" i="14"/>
  <c r="AB445" i="14"/>
  <c r="AA445" i="14"/>
  <c r="Z445" i="14"/>
  <c r="Y445" i="14"/>
  <c r="AD443" i="14"/>
  <c r="AC443" i="14"/>
  <c r="AB443" i="14"/>
  <c r="AA443" i="14"/>
  <c r="Z443" i="14"/>
  <c r="Y443" i="14"/>
  <c r="AD441" i="14"/>
  <c r="AC441" i="14"/>
  <c r="AB441" i="14"/>
  <c r="AA441" i="14"/>
  <c r="Z441" i="14"/>
  <c r="Y441" i="14"/>
  <c r="AD439" i="14"/>
  <c r="AC439" i="14"/>
  <c r="AB439" i="14"/>
  <c r="AA439" i="14"/>
  <c r="Z439" i="14"/>
  <c r="Y439" i="14"/>
  <c r="AD437" i="14"/>
  <c r="AC437" i="14"/>
  <c r="AB437" i="14"/>
  <c r="AA437" i="14"/>
  <c r="Z437" i="14"/>
  <c r="Y437" i="14"/>
  <c r="AD435" i="14"/>
  <c r="AC435" i="14"/>
  <c r="AB435" i="14"/>
  <c r="AA435" i="14"/>
  <c r="Z435" i="14"/>
  <c r="Y435" i="14"/>
  <c r="AD433" i="14"/>
  <c r="AC433" i="14"/>
  <c r="AB433" i="14"/>
  <c r="AA433" i="14"/>
  <c r="Z433" i="14"/>
  <c r="Y433" i="14"/>
  <c r="AD431" i="14"/>
  <c r="AC431" i="14"/>
  <c r="AB431" i="14"/>
  <c r="AA431" i="14"/>
  <c r="Z431" i="14"/>
  <c r="Y431" i="14"/>
  <c r="AD429" i="14"/>
  <c r="AC429" i="14"/>
  <c r="AB429" i="14"/>
  <c r="AA429" i="14"/>
  <c r="Z429" i="14"/>
  <c r="Y429" i="14"/>
  <c r="AD427" i="14"/>
  <c r="AC427" i="14"/>
  <c r="AB427" i="14"/>
  <c r="AA427" i="14"/>
  <c r="Z427" i="14"/>
  <c r="Y427" i="14"/>
  <c r="AD425" i="14"/>
  <c r="AC425" i="14"/>
  <c r="AB425" i="14"/>
  <c r="AA425" i="14"/>
  <c r="Z425" i="14"/>
  <c r="Y425" i="14"/>
  <c r="AD423" i="14"/>
  <c r="AC423" i="14"/>
  <c r="AB423" i="14"/>
  <c r="AA423" i="14"/>
  <c r="Z423" i="14"/>
  <c r="Y423" i="14"/>
  <c r="AD421" i="14"/>
  <c r="AC421" i="14"/>
  <c r="AB421" i="14"/>
  <c r="AA421" i="14"/>
  <c r="Z421" i="14"/>
  <c r="Y421" i="14"/>
  <c r="AD419" i="14"/>
  <c r="AC419" i="14"/>
  <c r="AB419" i="14"/>
  <c r="AA419" i="14"/>
  <c r="Z419" i="14"/>
  <c r="Y419" i="14"/>
  <c r="AD417" i="14"/>
  <c r="AC417" i="14"/>
  <c r="AB417" i="14"/>
  <c r="AA417" i="14"/>
  <c r="Z417" i="14"/>
  <c r="Y417" i="14"/>
  <c r="AD415" i="14"/>
  <c r="AC415" i="14"/>
  <c r="AB415" i="14"/>
  <c r="AA415" i="14"/>
  <c r="Z415" i="14"/>
  <c r="Y415" i="14"/>
  <c r="AD413" i="14"/>
  <c r="AC413" i="14"/>
  <c r="AB413" i="14"/>
  <c r="AA413" i="14"/>
  <c r="Z413" i="14"/>
  <c r="Y413" i="14"/>
  <c r="AD411" i="14"/>
  <c r="AC411" i="14"/>
  <c r="AB411" i="14"/>
  <c r="AA411" i="14"/>
  <c r="Z411" i="14"/>
  <c r="Y411" i="14"/>
  <c r="AD409" i="14"/>
  <c r="AC409" i="14"/>
  <c r="AB409" i="14"/>
  <c r="AA409" i="14"/>
  <c r="Z409" i="14"/>
  <c r="Y409" i="14"/>
  <c r="AD407" i="14"/>
  <c r="AC407" i="14"/>
  <c r="AB407" i="14"/>
  <c r="AA407" i="14"/>
  <c r="Z407" i="14"/>
  <c r="Y407" i="14"/>
  <c r="AD405" i="14"/>
  <c r="AC405" i="14"/>
  <c r="AB405" i="14"/>
  <c r="AA405" i="14"/>
  <c r="Z405" i="14"/>
  <c r="Y405" i="14"/>
  <c r="AD403" i="14"/>
  <c r="AC403" i="14"/>
  <c r="AB403" i="14"/>
  <c r="AA403" i="14"/>
  <c r="Z403" i="14"/>
  <c r="Y403" i="14"/>
  <c r="AD401" i="14"/>
  <c r="AC401" i="14"/>
  <c r="AB401" i="14"/>
  <c r="AA401" i="14"/>
  <c r="Z401" i="14"/>
  <c r="Y401" i="14"/>
  <c r="AD399" i="14"/>
  <c r="AC399" i="14"/>
  <c r="AB399" i="14"/>
  <c r="AA399" i="14"/>
  <c r="Z399" i="14"/>
  <c r="Y399" i="14"/>
  <c r="AD397" i="14"/>
  <c r="AC397" i="14"/>
  <c r="AB397" i="14"/>
  <c r="AA397" i="14"/>
  <c r="Z397" i="14"/>
  <c r="Y397" i="14"/>
  <c r="AD395" i="14"/>
  <c r="AC395" i="14"/>
  <c r="AB395" i="14"/>
  <c r="AA395" i="14"/>
  <c r="Z395" i="14"/>
  <c r="Y395" i="14"/>
  <c r="AD393" i="14"/>
  <c r="AC393" i="14"/>
  <c r="AB393" i="14"/>
  <c r="AA393" i="14"/>
  <c r="Z393" i="14"/>
  <c r="Y393" i="14"/>
  <c r="AD391" i="14"/>
  <c r="AC391" i="14"/>
  <c r="AB391" i="14"/>
  <c r="AA391" i="14"/>
  <c r="Z391" i="14"/>
  <c r="Y391" i="14"/>
  <c r="AD389" i="14"/>
  <c r="AC389" i="14"/>
  <c r="AB389" i="14"/>
  <c r="AA389" i="14"/>
  <c r="Z389" i="14"/>
  <c r="Y389" i="14"/>
  <c r="AD387" i="14"/>
  <c r="AC387" i="14"/>
  <c r="AB387" i="14"/>
  <c r="AA387" i="14"/>
  <c r="Z387" i="14"/>
  <c r="Y387" i="14"/>
  <c r="AD385" i="14"/>
  <c r="AC385" i="14"/>
  <c r="AB385" i="14"/>
  <c r="AA385" i="14"/>
  <c r="Z385" i="14"/>
  <c r="Y385" i="14"/>
  <c r="AD383" i="14"/>
  <c r="AC383" i="14"/>
  <c r="AB383" i="14"/>
  <c r="AA383" i="14"/>
  <c r="Z383" i="14"/>
  <c r="Y383" i="14"/>
  <c r="AD381" i="14"/>
  <c r="AC381" i="14"/>
  <c r="AB381" i="14"/>
  <c r="AA381" i="14"/>
  <c r="Z381" i="14"/>
  <c r="Y381" i="14"/>
  <c r="AD379" i="14"/>
  <c r="AC379" i="14"/>
  <c r="AB379" i="14"/>
  <c r="AA379" i="14"/>
  <c r="Z379" i="14"/>
  <c r="Y379" i="14"/>
  <c r="AD377" i="14"/>
  <c r="AC377" i="14"/>
  <c r="AB377" i="14"/>
  <c r="AA377" i="14"/>
  <c r="Z377" i="14"/>
  <c r="Y377" i="14"/>
  <c r="AD375" i="14"/>
  <c r="AC375" i="14"/>
  <c r="AB375" i="14"/>
  <c r="AA375" i="14"/>
  <c r="Z375" i="14"/>
  <c r="Y375" i="14"/>
  <c r="AD373" i="14"/>
  <c r="AC373" i="14"/>
  <c r="AB373" i="14"/>
  <c r="AA373" i="14"/>
  <c r="Z373" i="14"/>
  <c r="Y373" i="14"/>
  <c r="AD371" i="14"/>
  <c r="AC371" i="14"/>
  <c r="AB371" i="14"/>
  <c r="AA371" i="14"/>
  <c r="Z371" i="14"/>
  <c r="Y371" i="14"/>
  <c r="AD369" i="14"/>
  <c r="AC369" i="14"/>
  <c r="AB369" i="14"/>
  <c r="AA369" i="14"/>
  <c r="Z369" i="14"/>
  <c r="Y369" i="14"/>
  <c r="AD367" i="14"/>
  <c r="AC367" i="14"/>
  <c r="AB367" i="14"/>
  <c r="AA367" i="14"/>
  <c r="Z367" i="14"/>
  <c r="Y367" i="14"/>
  <c r="AD365" i="14"/>
  <c r="AC365" i="14"/>
  <c r="AB365" i="14"/>
  <c r="AA365" i="14"/>
  <c r="Z365" i="14"/>
  <c r="Y365" i="14"/>
  <c r="AD363" i="14"/>
  <c r="AC363" i="14"/>
  <c r="AB363" i="14"/>
  <c r="AA363" i="14"/>
  <c r="Z363" i="14"/>
  <c r="Y363" i="14"/>
  <c r="AD361" i="14"/>
  <c r="AC361" i="14"/>
  <c r="AB361" i="14"/>
  <c r="AA361" i="14"/>
  <c r="Z361" i="14"/>
  <c r="Y361" i="14"/>
  <c r="AD359" i="14"/>
  <c r="AC359" i="14"/>
  <c r="AB359" i="14"/>
  <c r="AA359" i="14"/>
  <c r="Z359" i="14"/>
  <c r="Y359" i="14"/>
  <c r="AD357" i="14"/>
  <c r="AC357" i="14"/>
  <c r="AB357" i="14"/>
  <c r="AA357" i="14"/>
  <c r="Z357" i="14"/>
  <c r="Y357" i="14"/>
  <c r="AD355" i="14"/>
  <c r="AC355" i="14"/>
  <c r="AB355" i="14"/>
  <c r="AA355" i="14"/>
  <c r="Z355" i="14"/>
  <c r="Y355" i="14"/>
  <c r="AD353" i="14"/>
  <c r="AC353" i="14"/>
  <c r="AB353" i="14"/>
  <c r="AA353" i="14"/>
  <c r="Z353" i="14"/>
  <c r="Y353" i="14"/>
  <c r="AD351" i="14"/>
  <c r="AC351" i="14"/>
  <c r="AB351" i="14"/>
  <c r="AA351" i="14"/>
  <c r="Z351" i="14"/>
  <c r="Y351" i="14"/>
  <c r="AD349" i="14"/>
  <c r="AC349" i="14"/>
  <c r="AB349" i="14"/>
  <c r="AA349" i="14"/>
  <c r="Z349" i="14"/>
  <c r="Y349" i="14"/>
  <c r="AD347" i="14"/>
  <c r="AC347" i="14"/>
  <c r="AB347" i="14"/>
  <c r="AA347" i="14"/>
  <c r="Z347" i="14"/>
  <c r="Y347" i="14"/>
  <c r="AD345" i="14"/>
  <c r="AC345" i="14"/>
  <c r="AB345" i="14"/>
  <c r="AA345" i="14"/>
  <c r="Z345" i="14"/>
  <c r="Y345" i="14"/>
  <c r="AD343" i="14"/>
  <c r="AC343" i="14"/>
  <c r="AB343" i="14"/>
  <c r="AA343" i="14"/>
  <c r="Z343" i="14"/>
  <c r="Y343" i="14"/>
  <c r="AD341" i="14"/>
  <c r="AC341" i="14"/>
  <c r="AB341" i="14"/>
  <c r="AA341" i="14"/>
  <c r="Z341" i="14"/>
  <c r="Y341" i="14"/>
  <c r="AD339" i="14"/>
  <c r="AC339" i="14"/>
  <c r="AB339" i="14"/>
  <c r="AA339" i="14"/>
  <c r="Z339" i="14"/>
  <c r="Y339" i="14"/>
  <c r="AD337" i="14"/>
  <c r="AC337" i="14"/>
  <c r="AB337" i="14"/>
  <c r="AA337" i="14"/>
  <c r="Z337" i="14"/>
  <c r="Y337" i="14"/>
  <c r="AD335" i="14"/>
  <c r="AC335" i="14"/>
  <c r="AB335" i="14"/>
  <c r="AA335" i="14"/>
  <c r="Z335" i="14"/>
  <c r="Y335" i="14"/>
  <c r="AD333" i="14"/>
  <c r="AC333" i="14"/>
  <c r="AB333" i="14"/>
  <c r="AA333" i="14"/>
  <c r="Z333" i="14"/>
  <c r="Y333" i="14"/>
  <c r="AD331" i="14"/>
  <c r="AC331" i="14"/>
  <c r="AB331" i="14"/>
  <c r="AA331" i="14"/>
  <c r="Z331" i="14"/>
  <c r="Y331" i="14"/>
  <c r="AD329" i="14"/>
  <c r="AC329" i="14"/>
  <c r="AB329" i="14"/>
  <c r="AA329" i="14"/>
  <c r="Z329" i="14"/>
  <c r="Y329" i="14"/>
  <c r="AD327" i="14"/>
  <c r="AC327" i="14"/>
  <c r="AB327" i="14"/>
  <c r="AA327" i="14"/>
  <c r="Z327" i="14"/>
  <c r="Y327" i="14"/>
  <c r="AD325" i="14"/>
  <c r="AC325" i="14"/>
  <c r="AB325" i="14"/>
  <c r="AA325" i="14"/>
  <c r="Z325" i="14"/>
  <c r="Y325" i="14"/>
  <c r="AD323" i="14"/>
  <c r="AC323" i="14"/>
  <c r="AB323" i="14"/>
  <c r="AA323" i="14"/>
  <c r="Z323" i="14"/>
  <c r="Y323" i="14"/>
  <c r="AD321" i="14"/>
  <c r="AC321" i="14"/>
  <c r="AB321" i="14"/>
  <c r="AA321" i="14"/>
  <c r="Z321" i="14"/>
  <c r="Y321" i="14"/>
  <c r="AD319" i="14"/>
  <c r="AC319" i="14"/>
  <c r="AB319" i="14"/>
  <c r="AA319" i="14"/>
  <c r="Z319" i="14"/>
  <c r="Y319" i="14"/>
  <c r="AD317" i="14"/>
  <c r="AC317" i="14"/>
  <c r="AB317" i="14"/>
  <c r="AA317" i="14"/>
  <c r="Z317" i="14"/>
  <c r="Y317" i="14"/>
  <c r="AD315" i="14"/>
  <c r="AC315" i="14"/>
  <c r="AB315" i="14"/>
  <c r="AA315" i="14"/>
  <c r="Z315" i="14"/>
  <c r="Y315" i="14"/>
  <c r="AD313" i="14"/>
  <c r="AC313" i="14"/>
  <c r="AB313" i="14"/>
  <c r="AA313" i="14"/>
  <c r="Z313" i="14"/>
  <c r="Y313" i="14"/>
  <c r="AD311" i="14"/>
  <c r="AC311" i="14"/>
  <c r="AB311" i="14"/>
  <c r="AA311" i="14"/>
  <c r="Z311" i="14"/>
  <c r="Y311" i="14"/>
  <c r="AD309" i="14"/>
  <c r="AC309" i="14"/>
  <c r="AB309" i="14"/>
  <c r="AA309" i="14"/>
  <c r="Z309" i="14"/>
  <c r="Y309" i="14"/>
  <c r="AD307" i="14"/>
  <c r="AC307" i="14"/>
  <c r="AB307" i="14"/>
  <c r="AA307" i="14"/>
  <c r="Z307" i="14"/>
  <c r="Y307" i="14"/>
  <c r="AD305" i="14"/>
  <c r="AC305" i="14"/>
  <c r="AB305" i="14"/>
  <c r="AA305" i="14"/>
  <c r="Z305" i="14"/>
  <c r="Y305" i="14"/>
  <c r="AD303" i="14"/>
  <c r="AC303" i="14"/>
  <c r="AB303" i="14"/>
  <c r="AA303" i="14"/>
  <c r="Z303" i="14"/>
  <c r="Y303" i="14"/>
  <c r="AD301" i="14"/>
  <c r="AC301" i="14"/>
  <c r="AB301" i="14"/>
  <c r="AA301" i="14"/>
  <c r="Z301" i="14"/>
  <c r="Y301" i="14"/>
  <c r="AD299" i="14"/>
  <c r="AC299" i="14"/>
  <c r="AB299" i="14"/>
  <c r="AA299" i="14"/>
  <c r="Z299" i="14"/>
  <c r="Y299" i="14"/>
  <c r="AD297" i="14"/>
  <c r="AC297" i="14"/>
  <c r="AB297" i="14"/>
  <c r="AA297" i="14"/>
  <c r="Z297" i="14"/>
  <c r="Y297" i="14"/>
  <c r="AD295" i="14"/>
  <c r="AC295" i="14"/>
  <c r="AB295" i="14"/>
  <c r="AA295" i="14"/>
  <c r="Z295" i="14"/>
  <c r="Y295" i="14"/>
  <c r="AD293" i="14"/>
  <c r="AC293" i="14"/>
  <c r="AB293" i="14"/>
  <c r="AA293" i="14"/>
  <c r="Z293" i="14"/>
  <c r="Y293" i="14"/>
  <c r="AD291" i="14"/>
  <c r="AC291" i="14"/>
  <c r="AB291" i="14"/>
  <c r="AA291" i="14"/>
  <c r="Z291" i="14"/>
  <c r="Y291" i="14"/>
  <c r="AD289" i="14"/>
  <c r="AC289" i="14"/>
  <c r="AB289" i="14"/>
  <c r="AA289" i="14"/>
  <c r="Z289" i="14"/>
  <c r="Y289" i="14"/>
  <c r="AD287" i="14"/>
  <c r="AC287" i="14"/>
  <c r="AB287" i="14"/>
  <c r="AA287" i="14"/>
  <c r="Z287" i="14"/>
  <c r="Y287" i="14"/>
  <c r="AD285" i="14"/>
  <c r="AC285" i="14"/>
  <c r="AB285" i="14"/>
  <c r="AA285" i="14"/>
  <c r="Z285" i="14"/>
  <c r="Y285" i="14"/>
  <c r="AD283" i="14"/>
  <c r="AC283" i="14"/>
  <c r="AB283" i="14"/>
  <c r="AA283" i="14"/>
  <c r="Z283" i="14"/>
  <c r="Y283" i="14"/>
  <c r="AD281" i="14"/>
  <c r="AC281" i="14"/>
  <c r="AB281" i="14"/>
  <c r="AA281" i="14"/>
  <c r="Z281" i="14"/>
  <c r="Y281" i="14"/>
  <c r="AD279" i="14"/>
  <c r="AC279" i="14"/>
  <c r="AB279" i="14"/>
  <c r="AA279" i="14"/>
  <c r="Z279" i="14"/>
  <c r="Y279" i="14"/>
  <c r="AD277" i="14"/>
  <c r="AC277" i="14"/>
  <c r="AB277" i="14"/>
  <c r="AA277" i="14"/>
  <c r="Z277" i="14"/>
  <c r="Y277" i="14"/>
  <c r="AD275" i="14"/>
  <c r="AC275" i="14"/>
  <c r="AB275" i="14"/>
  <c r="AA275" i="14"/>
  <c r="Z275" i="14"/>
  <c r="Y275" i="14"/>
  <c r="AD273" i="14"/>
  <c r="AC273" i="14"/>
  <c r="AB273" i="14"/>
  <c r="AA273" i="14"/>
  <c r="Z273" i="14"/>
  <c r="Y273" i="14"/>
  <c r="AD271" i="14"/>
  <c r="AC271" i="14"/>
  <c r="AB271" i="14"/>
  <c r="AA271" i="14"/>
  <c r="Z271" i="14"/>
  <c r="Y271" i="14"/>
  <c r="AD269" i="14"/>
  <c r="AC269" i="14"/>
  <c r="AB269" i="14"/>
  <c r="AA269" i="14"/>
  <c r="Z269" i="14"/>
  <c r="Y269" i="14"/>
  <c r="AD267" i="14"/>
  <c r="AC267" i="14"/>
  <c r="AB267" i="14"/>
  <c r="AA267" i="14"/>
  <c r="Z267" i="14"/>
  <c r="Y267" i="14"/>
  <c r="AD265" i="14"/>
  <c r="AC265" i="14"/>
  <c r="AB265" i="14"/>
  <c r="AA265" i="14"/>
  <c r="Z265" i="14"/>
  <c r="Y265" i="14"/>
  <c r="AD263" i="14"/>
  <c r="AC263" i="14"/>
  <c r="AB263" i="14"/>
  <c r="AA263" i="14"/>
  <c r="Z263" i="14"/>
  <c r="Y263" i="14"/>
  <c r="AD261" i="14"/>
  <c r="AC261" i="14"/>
  <c r="AB261" i="14"/>
  <c r="AA261" i="14"/>
  <c r="Z261" i="14"/>
  <c r="Y261" i="14"/>
  <c r="AD259" i="14"/>
  <c r="AC259" i="14"/>
  <c r="AB259" i="14"/>
  <c r="AA259" i="14"/>
  <c r="Z259" i="14"/>
  <c r="Y259" i="14"/>
  <c r="AD257" i="14"/>
  <c r="AC257" i="14"/>
  <c r="AB257" i="14"/>
  <c r="AA257" i="14"/>
  <c r="Z257" i="14"/>
  <c r="Y257" i="14"/>
  <c r="AD255" i="14"/>
  <c r="AC255" i="14"/>
  <c r="AB255" i="14"/>
  <c r="AA255" i="14"/>
  <c r="Z255" i="14"/>
  <c r="Y255" i="14"/>
  <c r="AD253" i="14"/>
  <c r="AC253" i="14"/>
  <c r="AB253" i="14"/>
  <c r="AA253" i="14"/>
  <c r="Z253" i="14"/>
  <c r="Y253" i="14"/>
  <c r="AD251" i="14"/>
  <c r="AC251" i="14"/>
  <c r="AB251" i="14"/>
  <c r="AA251" i="14"/>
  <c r="Z251" i="14"/>
  <c r="Y251" i="14"/>
  <c r="AD249" i="14"/>
  <c r="AC249" i="14"/>
  <c r="AB249" i="14"/>
  <c r="AA249" i="14"/>
  <c r="Z249" i="14"/>
  <c r="Y249" i="14"/>
  <c r="AD247" i="14"/>
  <c r="AC247" i="14"/>
  <c r="AB247" i="14"/>
  <c r="AA247" i="14"/>
  <c r="Z247" i="14"/>
  <c r="Y247" i="14"/>
  <c r="AD245" i="14"/>
  <c r="AC245" i="14"/>
  <c r="AB245" i="14"/>
  <c r="AA245" i="14"/>
  <c r="Z245" i="14"/>
  <c r="Y245" i="14"/>
  <c r="AD243" i="14"/>
  <c r="AC243" i="14"/>
  <c r="AB243" i="14"/>
  <c r="AA243" i="14"/>
  <c r="Z243" i="14"/>
  <c r="Y243" i="14"/>
  <c r="AD241" i="14"/>
  <c r="AC241" i="14"/>
  <c r="AB241" i="14"/>
  <c r="AA241" i="14"/>
  <c r="Z241" i="14"/>
  <c r="Y241" i="14"/>
  <c r="AD239" i="14"/>
  <c r="AC239" i="14"/>
  <c r="AB239" i="14"/>
  <c r="AA239" i="14"/>
  <c r="Z239" i="14"/>
  <c r="Y239" i="14"/>
  <c r="AD237" i="14"/>
  <c r="AC237" i="14"/>
  <c r="AB237" i="14"/>
  <c r="AA237" i="14"/>
  <c r="Z237" i="14"/>
  <c r="Y237" i="14"/>
  <c r="AD235" i="14"/>
  <c r="AC235" i="14"/>
  <c r="AB235" i="14"/>
  <c r="AA235" i="14"/>
  <c r="Z235" i="14"/>
  <c r="Y235" i="14"/>
  <c r="AD233" i="14"/>
  <c r="AC233" i="14"/>
  <c r="AB233" i="14"/>
  <c r="AA233" i="14"/>
  <c r="Z233" i="14"/>
  <c r="Y233" i="14"/>
  <c r="AD231" i="14"/>
  <c r="AC231" i="14"/>
  <c r="AB231" i="14"/>
  <c r="AA231" i="14"/>
  <c r="Z231" i="14"/>
  <c r="Y231" i="14"/>
  <c r="AD229" i="14"/>
  <c r="AC229" i="14"/>
  <c r="AB229" i="14"/>
  <c r="AA229" i="14"/>
  <c r="Z229" i="14"/>
  <c r="Y229" i="14"/>
  <c r="AD227" i="14"/>
  <c r="AC227" i="14"/>
  <c r="AB227" i="14"/>
  <c r="AA227" i="14"/>
  <c r="Z227" i="14"/>
  <c r="Y227" i="14"/>
  <c r="AD225" i="14"/>
  <c r="AC225" i="14"/>
  <c r="AB225" i="14"/>
  <c r="AA225" i="14"/>
  <c r="Z225" i="14"/>
  <c r="Y225" i="14"/>
  <c r="AD223" i="14"/>
  <c r="AC223" i="14"/>
  <c r="AB223" i="14"/>
  <c r="AA223" i="14"/>
  <c r="Z223" i="14"/>
  <c r="Y223" i="14"/>
  <c r="AD221" i="14"/>
  <c r="AC221" i="14"/>
  <c r="AB221" i="14"/>
  <c r="AA221" i="14"/>
  <c r="Z221" i="14"/>
  <c r="Y221" i="14"/>
  <c r="AD219" i="14"/>
  <c r="AC219" i="14"/>
  <c r="AB219" i="14"/>
  <c r="AA219" i="14"/>
  <c r="Z219" i="14"/>
  <c r="Y219" i="14"/>
  <c r="AD217" i="14"/>
  <c r="AC217" i="14"/>
  <c r="AB217" i="14"/>
  <c r="AA217" i="14"/>
  <c r="Z217" i="14"/>
  <c r="Y217" i="14"/>
  <c r="AD215" i="14"/>
  <c r="AC215" i="14"/>
  <c r="AB215" i="14"/>
  <c r="AA215" i="14"/>
  <c r="Z215" i="14"/>
  <c r="Y215" i="14"/>
  <c r="AD213" i="14"/>
  <c r="AC213" i="14"/>
  <c r="AB213" i="14"/>
  <c r="AA213" i="14"/>
  <c r="Z213" i="14"/>
  <c r="Y213" i="14"/>
  <c r="AD211" i="14"/>
  <c r="AC211" i="14"/>
  <c r="AB211" i="14"/>
  <c r="AA211" i="14"/>
  <c r="Z211" i="14"/>
  <c r="Y211" i="14"/>
  <c r="AD209" i="14"/>
  <c r="AC209" i="14"/>
  <c r="AB209" i="14"/>
  <c r="AA209" i="14"/>
  <c r="Z209" i="14"/>
  <c r="Y209" i="14"/>
  <c r="AD207" i="14"/>
  <c r="AC207" i="14"/>
  <c r="AB207" i="14"/>
  <c r="AA207" i="14"/>
  <c r="Z207" i="14"/>
  <c r="Y207" i="14"/>
  <c r="AD205" i="14"/>
  <c r="AC205" i="14"/>
  <c r="AB205" i="14"/>
  <c r="AA205" i="14"/>
  <c r="Z205" i="14"/>
  <c r="Y205" i="14"/>
  <c r="AD203" i="14"/>
  <c r="AC203" i="14"/>
  <c r="AB203" i="14"/>
  <c r="AA203" i="14"/>
  <c r="Z203" i="14"/>
  <c r="Y203" i="14"/>
  <c r="AD201" i="14"/>
  <c r="AC201" i="14"/>
  <c r="AB201" i="14"/>
  <c r="AA201" i="14"/>
  <c r="Z201" i="14"/>
  <c r="Y201" i="14"/>
  <c r="AD199" i="14"/>
  <c r="AC199" i="14"/>
  <c r="AB199" i="14"/>
  <c r="AA199" i="14"/>
  <c r="Z199" i="14"/>
  <c r="Y199" i="14"/>
  <c r="AD197" i="14"/>
  <c r="AC197" i="14"/>
  <c r="AB197" i="14"/>
  <c r="AA197" i="14"/>
  <c r="Z197" i="14"/>
  <c r="Y197" i="14"/>
  <c r="AD195" i="14"/>
  <c r="AC195" i="14"/>
  <c r="AB195" i="14"/>
  <c r="AA195" i="14"/>
  <c r="Z195" i="14"/>
  <c r="Y195" i="14"/>
  <c r="AD193" i="14"/>
  <c r="AC193" i="14"/>
  <c r="AB193" i="14"/>
  <c r="AA193" i="14"/>
  <c r="Z193" i="14"/>
  <c r="Y193" i="14"/>
  <c r="AD191" i="14"/>
  <c r="AC191" i="14"/>
  <c r="AB191" i="14"/>
  <c r="AA191" i="14"/>
  <c r="Z191" i="14"/>
  <c r="Y191" i="14"/>
  <c r="AD189" i="14"/>
  <c r="AC189" i="14"/>
  <c r="AB189" i="14"/>
  <c r="AA189" i="14"/>
  <c r="Z189" i="14"/>
  <c r="Y189" i="14"/>
  <c r="AD187" i="14"/>
  <c r="AC187" i="14"/>
  <c r="AB187" i="14"/>
  <c r="AA187" i="14"/>
  <c r="Z187" i="14"/>
  <c r="Y187" i="14"/>
  <c r="AD185" i="14"/>
  <c r="AC185" i="14"/>
  <c r="AB185" i="14"/>
  <c r="AA185" i="14"/>
  <c r="Z185" i="14"/>
  <c r="Y185" i="14"/>
  <c r="AD183" i="14"/>
  <c r="AC183" i="14"/>
  <c r="AB183" i="14"/>
  <c r="AA183" i="14"/>
  <c r="Z183" i="14"/>
  <c r="Y183" i="14"/>
  <c r="AD181" i="14"/>
  <c r="AC181" i="14"/>
  <c r="AB181" i="14"/>
  <c r="AA181" i="14"/>
  <c r="Z181" i="14"/>
  <c r="Y181" i="14"/>
  <c r="AD179" i="14"/>
  <c r="AC179" i="14"/>
  <c r="AB179" i="14"/>
  <c r="AA179" i="14"/>
  <c r="Z179" i="14"/>
  <c r="Y179" i="14"/>
  <c r="AD177" i="14"/>
  <c r="AC177" i="14"/>
  <c r="AB177" i="14"/>
  <c r="AA177" i="14"/>
  <c r="Z177" i="14"/>
  <c r="Y177" i="14"/>
  <c r="AD175" i="14"/>
  <c r="AC175" i="14"/>
  <c r="AB175" i="14"/>
  <c r="AA175" i="14"/>
  <c r="Z175" i="14"/>
  <c r="Y175" i="14"/>
  <c r="AD173" i="14"/>
  <c r="AC173" i="14"/>
  <c r="AB173" i="14"/>
  <c r="AA173" i="14"/>
  <c r="Z173" i="14"/>
  <c r="Y173" i="14"/>
  <c r="AD171" i="14"/>
  <c r="AC171" i="14"/>
  <c r="AB171" i="14"/>
  <c r="AA171" i="14"/>
  <c r="Z171" i="14"/>
  <c r="Y171" i="14"/>
  <c r="AD169" i="14"/>
  <c r="AC169" i="14"/>
  <c r="AB169" i="14"/>
  <c r="AA169" i="14"/>
  <c r="Z169" i="14"/>
  <c r="Y169" i="14"/>
  <c r="AD167" i="14"/>
  <c r="AC167" i="14"/>
  <c r="AB167" i="14"/>
  <c r="AA167" i="14"/>
  <c r="Z167" i="14"/>
  <c r="Y167" i="14"/>
  <c r="AD165" i="14"/>
  <c r="AC165" i="14"/>
  <c r="AB165" i="14"/>
  <c r="AA165" i="14"/>
  <c r="Z165" i="14"/>
  <c r="Y165" i="14"/>
  <c r="AD163" i="14"/>
  <c r="AC163" i="14"/>
  <c r="AB163" i="14"/>
  <c r="AA163" i="14"/>
  <c r="Z163" i="14"/>
  <c r="Y163" i="14"/>
  <c r="AD161" i="14"/>
  <c r="AC161" i="14"/>
  <c r="AB161" i="14"/>
  <c r="AA161" i="14"/>
  <c r="Z161" i="14"/>
  <c r="Y161" i="14"/>
  <c r="AD159" i="14"/>
  <c r="AC159" i="14"/>
  <c r="AB159" i="14"/>
  <c r="AA159" i="14"/>
  <c r="Z159" i="14"/>
  <c r="Y159" i="14"/>
  <c r="AD157" i="14"/>
  <c r="AC157" i="14"/>
  <c r="AB157" i="14"/>
  <c r="AA157" i="14"/>
  <c r="Z157" i="14"/>
  <c r="Y157" i="14"/>
  <c r="AD155" i="14"/>
  <c r="AC155" i="14"/>
  <c r="AB155" i="14"/>
  <c r="AA155" i="14"/>
  <c r="Z155" i="14"/>
  <c r="Y155" i="14"/>
  <c r="AD153" i="14"/>
  <c r="AC153" i="14"/>
  <c r="AB153" i="14"/>
  <c r="AA153" i="14"/>
  <c r="Z153" i="14"/>
  <c r="Y153" i="14"/>
  <c r="AD151" i="14"/>
  <c r="AC151" i="14"/>
  <c r="AB151" i="14"/>
  <c r="AA151" i="14"/>
  <c r="Z151" i="14"/>
  <c r="Y151" i="14"/>
  <c r="AD149" i="14"/>
  <c r="AC149" i="14"/>
  <c r="AB149" i="14"/>
  <c r="AA149" i="14"/>
  <c r="Z149" i="14"/>
  <c r="Y149" i="14"/>
  <c r="AD147" i="14"/>
  <c r="AC147" i="14"/>
  <c r="AB147" i="14"/>
  <c r="AA147" i="14"/>
  <c r="Z147" i="14"/>
  <c r="Y147" i="14"/>
  <c r="AD145" i="14"/>
  <c r="AC145" i="14"/>
  <c r="AB145" i="14"/>
  <c r="AA145" i="14"/>
  <c r="Z145" i="14"/>
  <c r="Y145" i="14"/>
  <c r="AD143" i="14"/>
  <c r="AC143" i="14"/>
  <c r="AB143" i="14"/>
  <c r="AA143" i="14"/>
  <c r="Z143" i="14"/>
  <c r="Y143" i="14"/>
  <c r="AD141" i="14"/>
  <c r="AC141" i="14"/>
  <c r="AB141" i="14"/>
  <c r="AA141" i="14"/>
  <c r="Z141" i="14"/>
  <c r="Y141" i="14"/>
  <c r="AD139" i="14"/>
  <c r="AC139" i="14"/>
  <c r="AB139" i="14"/>
  <c r="AA139" i="14"/>
  <c r="Z139" i="14"/>
  <c r="Y139" i="14"/>
  <c r="AD137" i="14"/>
  <c r="AC137" i="14"/>
  <c r="AB137" i="14"/>
  <c r="AA137" i="14"/>
  <c r="Z137" i="14"/>
  <c r="Y137" i="14"/>
  <c r="AD135" i="14"/>
  <c r="AC135" i="14"/>
  <c r="AB135" i="14"/>
  <c r="AA135" i="14"/>
  <c r="Z135" i="14"/>
  <c r="Y135" i="14"/>
  <c r="AD133" i="14"/>
  <c r="AC133" i="14"/>
  <c r="AB133" i="14"/>
  <c r="AA133" i="14"/>
  <c r="Z133" i="14"/>
  <c r="Y133" i="14"/>
  <c r="AD131" i="14"/>
  <c r="AC131" i="14"/>
  <c r="AB131" i="14"/>
  <c r="AA131" i="14"/>
  <c r="Z131" i="14"/>
  <c r="Y131" i="14"/>
  <c r="AD129" i="14"/>
  <c r="AC129" i="14"/>
  <c r="AB129" i="14"/>
  <c r="AA129" i="14"/>
  <c r="Z129" i="14"/>
  <c r="Y129" i="14"/>
  <c r="AD127" i="14"/>
  <c r="AC127" i="14"/>
  <c r="AB127" i="14"/>
  <c r="AA127" i="14"/>
  <c r="Z127" i="14"/>
  <c r="Y127" i="14"/>
  <c r="AD125" i="14"/>
  <c r="AC125" i="14"/>
  <c r="AB125" i="14"/>
  <c r="AA125" i="14"/>
  <c r="Z125" i="14"/>
  <c r="Y125" i="14"/>
  <c r="AD123" i="14"/>
  <c r="AC123" i="14"/>
  <c r="AB123" i="14"/>
  <c r="AA123" i="14"/>
  <c r="Z123" i="14"/>
  <c r="Y123" i="14"/>
  <c r="AD121" i="14"/>
  <c r="AC121" i="14"/>
  <c r="AB121" i="14"/>
  <c r="AA121" i="14"/>
  <c r="Z121" i="14"/>
  <c r="Y121" i="14"/>
  <c r="AD119" i="14"/>
  <c r="AC119" i="14"/>
  <c r="AB119" i="14"/>
  <c r="AA119" i="14"/>
  <c r="Z119" i="14"/>
  <c r="Y119" i="14"/>
  <c r="AD117" i="14"/>
  <c r="AC117" i="14"/>
  <c r="AB117" i="14"/>
  <c r="AA117" i="14"/>
  <c r="Z117" i="14"/>
  <c r="Y117" i="14"/>
  <c r="AD115" i="14"/>
  <c r="AC115" i="14"/>
  <c r="AB115" i="14"/>
  <c r="AA115" i="14"/>
  <c r="Z115" i="14"/>
  <c r="Y115" i="14"/>
  <c r="AD113" i="14"/>
  <c r="AC113" i="14"/>
  <c r="AB113" i="14"/>
  <c r="AA113" i="14"/>
  <c r="Z113" i="14"/>
  <c r="Y113" i="14"/>
  <c r="AD111" i="14"/>
  <c r="AC111" i="14"/>
  <c r="AB111" i="14"/>
  <c r="AA111" i="14"/>
  <c r="Z111" i="14"/>
  <c r="Y111" i="14"/>
  <c r="AD109" i="14"/>
  <c r="AC109" i="14"/>
  <c r="AB109" i="14"/>
  <c r="AA109" i="14"/>
  <c r="Z109" i="14"/>
  <c r="Y109" i="14"/>
  <c r="AD107" i="14"/>
  <c r="AC107" i="14"/>
  <c r="AB107" i="14"/>
  <c r="AA107" i="14"/>
  <c r="Z107" i="14"/>
  <c r="Y107" i="14"/>
  <c r="AD105" i="14"/>
  <c r="AC105" i="14"/>
  <c r="AB105" i="14"/>
  <c r="AA105" i="14"/>
  <c r="Z105" i="14"/>
  <c r="Y105" i="14"/>
  <c r="AD103" i="14"/>
  <c r="AC103" i="14"/>
  <c r="AB103" i="14"/>
  <c r="AA103" i="14"/>
  <c r="Z103" i="14"/>
  <c r="Y103" i="14"/>
  <c r="AD101" i="14"/>
  <c r="AC101" i="14"/>
  <c r="AB101" i="14"/>
  <c r="AA101" i="14"/>
  <c r="Z101" i="14"/>
  <c r="Y101" i="14"/>
  <c r="AD99" i="14"/>
  <c r="AC99" i="14"/>
  <c r="AB99" i="14"/>
  <c r="AA99" i="14"/>
  <c r="Z99" i="14"/>
  <c r="Y99" i="14"/>
  <c r="AD97" i="14"/>
  <c r="AC97" i="14"/>
  <c r="AB97" i="14"/>
  <c r="AA97" i="14"/>
  <c r="Z97" i="14"/>
  <c r="Y97" i="14"/>
  <c r="AD95" i="14"/>
  <c r="AC95" i="14"/>
  <c r="AB95" i="14"/>
  <c r="AA95" i="14"/>
  <c r="Z95" i="14"/>
  <c r="Y95" i="14"/>
  <c r="AD93" i="14"/>
  <c r="AC93" i="14"/>
  <c r="AB93" i="14"/>
  <c r="AA93" i="14"/>
  <c r="Z93" i="14"/>
  <c r="Y93" i="14"/>
  <c r="AD91" i="14"/>
  <c r="AC91" i="14"/>
  <c r="AB91" i="14"/>
  <c r="AA91" i="14"/>
  <c r="Z91" i="14"/>
  <c r="Y91" i="14"/>
  <c r="AD89" i="14"/>
  <c r="AC89" i="14"/>
  <c r="AB89" i="14"/>
  <c r="AA89" i="14"/>
  <c r="Z89" i="14"/>
  <c r="Y89" i="14"/>
  <c r="AD87" i="14"/>
  <c r="AC87" i="14"/>
  <c r="AB87" i="14"/>
  <c r="AA87" i="14"/>
  <c r="Z87" i="14"/>
  <c r="Y87" i="14"/>
  <c r="AD85" i="14"/>
  <c r="AC85" i="14"/>
  <c r="AB85" i="14"/>
  <c r="AA85" i="14"/>
  <c r="Z85" i="14"/>
  <c r="Y85" i="14"/>
  <c r="AD83" i="14"/>
  <c r="AC83" i="14"/>
  <c r="AB83" i="14"/>
  <c r="AA83" i="14"/>
  <c r="Z83" i="14"/>
  <c r="Y83" i="14"/>
  <c r="AD81" i="14"/>
  <c r="AC81" i="14"/>
  <c r="AB81" i="14"/>
  <c r="AA81" i="14"/>
  <c r="Z81" i="14"/>
  <c r="Y81" i="14"/>
  <c r="AD79" i="14"/>
  <c r="AC79" i="14"/>
  <c r="AB79" i="14"/>
  <c r="AA79" i="14"/>
  <c r="Z79" i="14"/>
  <c r="Y79" i="14"/>
  <c r="AD77" i="14"/>
  <c r="AC77" i="14"/>
  <c r="AB77" i="14"/>
  <c r="AA77" i="14"/>
  <c r="Z77" i="14"/>
  <c r="Y77" i="14"/>
  <c r="AD75" i="14"/>
  <c r="AC75" i="14"/>
  <c r="AB75" i="14"/>
  <c r="AA75" i="14"/>
  <c r="Z75" i="14"/>
  <c r="Y75" i="14"/>
  <c r="AD73" i="14"/>
  <c r="AC73" i="14"/>
  <c r="AB73" i="14"/>
  <c r="AA73" i="14"/>
  <c r="Z73" i="14"/>
  <c r="Y73" i="14"/>
  <c r="AD71" i="14"/>
  <c r="AC71" i="14"/>
  <c r="AB71" i="14"/>
  <c r="AA71" i="14"/>
  <c r="Z71" i="14"/>
  <c r="Y71" i="14"/>
  <c r="AD69" i="14"/>
  <c r="AC69" i="14"/>
  <c r="AB69" i="14"/>
  <c r="AA69" i="14"/>
  <c r="Z69" i="14"/>
  <c r="Y69" i="14"/>
  <c r="AD67" i="14"/>
  <c r="AC67" i="14"/>
  <c r="AB67" i="14"/>
  <c r="AA67" i="14"/>
  <c r="Z67" i="14"/>
  <c r="Y67" i="14"/>
  <c r="AD65" i="14"/>
  <c r="AC65" i="14"/>
  <c r="AB65" i="14"/>
  <c r="AA65" i="14"/>
  <c r="Z65" i="14"/>
  <c r="Y65" i="14"/>
  <c r="AD63" i="14"/>
  <c r="AC63" i="14"/>
  <c r="AB63" i="14"/>
  <c r="AA63" i="14"/>
  <c r="Z63" i="14"/>
  <c r="Y63" i="14"/>
  <c r="AD61" i="14"/>
  <c r="AC61" i="14"/>
  <c r="AB61" i="14"/>
  <c r="AA61" i="14"/>
  <c r="Z61" i="14"/>
  <c r="Y61" i="14"/>
  <c r="AD59" i="14"/>
  <c r="AC59" i="14"/>
  <c r="AB59" i="14"/>
  <c r="AA59" i="14"/>
  <c r="Z59" i="14"/>
  <c r="Y59" i="14"/>
  <c r="AD57" i="14"/>
  <c r="AC57" i="14"/>
  <c r="AB57" i="14"/>
  <c r="AA57" i="14"/>
  <c r="Z57" i="14"/>
  <c r="Y57" i="14"/>
  <c r="AD55" i="14"/>
  <c r="AC55" i="14"/>
  <c r="AB55" i="14"/>
  <c r="AA55" i="14"/>
  <c r="Z55" i="14"/>
  <c r="Y55" i="14"/>
  <c r="AD53" i="14"/>
  <c r="AC53" i="14"/>
  <c r="AB53" i="14"/>
  <c r="AA53" i="14"/>
  <c r="Z53" i="14"/>
  <c r="Y53" i="14"/>
  <c r="AD51" i="14"/>
  <c r="AC51" i="14"/>
  <c r="AB51" i="14"/>
  <c r="AA51" i="14"/>
  <c r="Z51" i="14"/>
  <c r="Y51" i="14"/>
  <c r="AD49" i="14"/>
  <c r="AC49" i="14"/>
  <c r="AB49" i="14"/>
  <c r="AA49" i="14"/>
  <c r="Z49" i="14"/>
  <c r="Y49" i="14"/>
  <c r="AD47" i="14"/>
  <c r="AC47" i="14"/>
  <c r="AB47" i="14"/>
  <c r="AA47" i="14"/>
  <c r="Z47" i="14"/>
  <c r="Y47" i="14"/>
  <c r="AD45" i="14"/>
  <c r="AC45" i="14"/>
  <c r="AB45" i="14"/>
  <c r="AA45" i="14"/>
  <c r="Z45" i="14"/>
  <c r="Y45" i="14"/>
  <c r="AD43" i="14"/>
  <c r="AC43" i="14"/>
  <c r="AB43" i="14"/>
  <c r="AA43" i="14"/>
  <c r="Z43" i="14"/>
  <c r="Y43" i="14"/>
  <c r="AD41" i="14"/>
  <c r="AC41" i="14"/>
  <c r="AB41" i="14"/>
  <c r="AA41" i="14"/>
  <c r="Z41" i="14"/>
  <c r="Y41" i="14"/>
  <c r="AD39" i="14"/>
  <c r="AC39" i="14"/>
  <c r="AB39" i="14"/>
  <c r="AA39" i="14"/>
  <c r="Z39" i="14"/>
  <c r="Y39" i="14"/>
  <c r="AD37" i="14"/>
  <c r="AC37" i="14"/>
  <c r="AB37" i="14"/>
  <c r="AA37" i="14"/>
  <c r="Z37" i="14"/>
  <c r="Y37" i="14"/>
  <c r="AD35" i="14"/>
  <c r="AC35" i="14"/>
  <c r="AB35" i="14"/>
  <c r="AA35" i="14"/>
  <c r="Z35" i="14"/>
  <c r="Y35" i="14"/>
  <c r="AD33" i="14"/>
  <c r="AC33" i="14"/>
  <c r="AB33" i="14"/>
  <c r="AA33" i="14"/>
  <c r="Z33" i="14"/>
  <c r="Y33" i="14"/>
  <c r="AD31" i="14"/>
  <c r="AC31" i="14"/>
  <c r="AB31" i="14"/>
  <c r="AA31" i="14"/>
  <c r="Z31" i="14"/>
  <c r="Y31" i="14"/>
  <c r="AD29" i="14"/>
  <c r="AC29" i="14"/>
  <c r="AB29" i="14"/>
  <c r="AA29" i="14"/>
  <c r="Z29" i="14"/>
  <c r="Y29" i="14"/>
  <c r="AD27" i="14"/>
  <c r="AC27" i="14"/>
  <c r="AB27" i="14"/>
  <c r="AA27" i="14"/>
  <c r="Z27" i="14"/>
  <c r="Y27" i="14"/>
  <c r="AD25" i="14"/>
  <c r="AC25" i="14"/>
  <c r="AB25" i="14"/>
  <c r="AA25" i="14"/>
  <c r="Z25" i="14"/>
  <c r="Y25" i="14"/>
  <c r="AD23" i="14"/>
  <c r="AC23" i="14"/>
  <c r="AB23" i="14"/>
  <c r="AA23" i="14"/>
  <c r="Z23" i="14"/>
  <c r="Y23" i="14"/>
  <c r="AD21" i="14"/>
  <c r="AC21" i="14"/>
  <c r="AB21" i="14"/>
  <c r="AA21" i="14"/>
  <c r="Z21" i="14"/>
  <c r="Y21" i="14"/>
  <c r="AD19" i="14"/>
  <c r="AC19" i="14"/>
  <c r="AB19" i="14"/>
  <c r="AA19" i="14"/>
  <c r="Z19" i="14"/>
  <c r="Y19" i="14"/>
  <c r="AD17" i="14"/>
  <c r="AC17" i="14"/>
  <c r="AB17" i="14"/>
  <c r="AA17" i="14"/>
  <c r="Z17" i="14"/>
  <c r="Y17" i="14"/>
  <c r="AD15" i="14"/>
  <c r="AC15" i="14"/>
  <c r="AB15" i="14"/>
  <c r="AA15" i="14"/>
  <c r="Z15" i="14"/>
  <c r="Y15" i="14"/>
  <c r="AD13" i="14"/>
  <c r="AC13" i="14"/>
  <c r="AB13" i="14"/>
  <c r="AA13" i="14"/>
  <c r="Z13" i="14"/>
  <c r="Y13" i="14"/>
  <c r="AD11" i="14"/>
  <c r="AC11" i="14"/>
  <c r="AB11" i="14"/>
  <c r="AA11" i="14"/>
  <c r="Z11" i="14"/>
  <c r="Y11" i="14"/>
  <c r="AD9" i="14"/>
  <c r="AC9" i="14"/>
  <c r="AB9" i="14"/>
  <c r="AA9" i="14"/>
  <c r="Z9" i="14"/>
  <c r="Y9" i="14"/>
  <c r="AD7" i="14"/>
  <c r="AC7" i="14"/>
  <c r="AB7" i="14"/>
  <c r="AA7" i="14"/>
  <c r="Z7" i="14"/>
  <c r="Y7" i="14"/>
  <c r="N233" i="21"/>
  <c r="E233" i="21"/>
  <c r="I233" i="22"/>
  <c r="K233" i="21"/>
  <c r="D233" i="22"/>
  <c r="K233" i="22"/>
  <c r="F233" i="21"/>
  <c r="J233" i="22"/>
  <c r="G233" i="22"/>
  <c r="I233" i="21"/>
  <c r="H233" i="22"/>
  <c r="E233" i="22"/>
  <c r="C233" i="21"/>
  <c r="L233" i="21"/>
  <c r="M233" i="21"/>
  <c r="L233" i="22"/>
  <c r="J233" i="21"/>
  <c r="F233" i="22"/>
  <c r="M233" i="22"/>
  <c r="B233" i="22"/>
  <c r="C233" i="22"/>
  <c r="B233" i="21"/>
  <c r="H233" i="21"/>
  <c r="D233" i="21"/>
  <c r="N233" i="22"/>
  <c r="G233" i="21"/>
  <c r="P87" i="22" l="1"/>
  <c r="P113" i="22"/>
  <c r="P205" i="22"/>
  <c r="P215" i="22"/>
  <c r="P237" i="22"/>
  <c r="P242" i="22"/>
  <c r="P247" i="22"/>
  <c r="P252" i="22"/>
  <c r="P268" i="22"/>
  <c r="P273" i="22"/>
  <c r="P278" i="22"/>
  <c r="P283" i="22"/>
  <c r="P299" i="22"/>
  <c r="P309" i="22"/>
  <c r="P314" i="22"/>
  <c r="P329" i="22"/>
  <c r="P334" i="22"/>
  <c r="P365" i="22"/>
  <c r="P370" i="22"/>
  <c r="P375" i="22"/>
  <c r="P380" i="22"/>
  <c r="P267" i="22"/>
  <c r="P49" i="22"/>
  <c r="P363" i="22"/>
  <c r="I220" i="23"/>
  <c r="O288" i="23"/>
  <c r="P361" i="22"/>
  <c r="P366" i="22"/>
  <c r="P371" i="22"/>
  <c r="AN363" i="16"/>
  <c r="P265" i="22"/>
  <c r="I258" i="23"/>
  <c r="AN367" i="16"/>
  <c r="P376" i="22"/>
  <c r="P18" i="21"/>
  <c r="P245" i="21"/>
  <c r="P265" i="21"/>
  <c r="P285" i="21"/>
  <c r="P316" i="21"/>
  <c r="P275" i="22"/>
  <c r="P144" i="21"/>
  <c r="P283" i="21"/>
  <c r="P16" i="22"/>
  <c r="P26" i="22"/>
  <c r="P41" i="22"/>
  <c r="P51" i="22"/>
  <c r="P61" i="22"/>
  <c r="P108" i="22"/>
  <c r="P118" i="22"/>
  <c r="P149" i="22"/>
  <c r="P297" i="22"/>
  <c r="P302" i="22"/>
  <c r="P317" i="22"/>
  <c r="P348" i="22"/>
  <c r="P364" i="22"/>
  <c r="P374" i="22"/>
  <c r="P373" i="21"/>
  <c r="P277" i="22"/>
  <c r="DL412" i="9"/>
  <c r="BL412" i="9"/>
  <c r="DM363" i="9"/>
  <c r="BM363" i="9"/>
  <c r="DL348" i="9"/>
  <c r="BL348" i="9"/>
  <c r="BM327" i="9"/>
  <c r="DM327" i="9"/>
  <c r="DL303" i="9"/>
  <c r="BL303" i="9"/>
  <c r="DM289" i="9"/>
  <c r="BM289" i="9"/>
  <c r="DM296" i="9"/>
  <c r="BM296" i="9"/>
  <c r="DM232" i="9"/>
  <c r="BM232" i="9"/>
  <c r="BL219" i="9"/>
  <c r="DL219" i="9"/>
  <c r="DL182" i="9"/>
  <c r="BL182" i="9"/>
  <c r="DH206" i="9"/>
  <c r="DL206" i="9"/>
  <c r="BM173" i="9"/>
  <c r="DM141" i="9"/>
  <c r="BM141" i="9"/>
  <c r="DM146" i="9"/>
  <c r="BM146" i="9"/>
  <c r="BM107" i="9"/>
  <c r="DM107" i="9"/>
  <c r="DL49" i="9"/>
  <c r="BL49" i="9"/>
  <c r="HJ32" i="9"/>
  <c r="DM18" i="9"/>
  <c r="BM18" i="9"/>
  <c r="DL14" i="9"/>
  <c r="BL14" i="9"/>
  <c r="DM21" i="9"/>
  <c r="BM21" i="9"/>
  <c r="DL431" i="9"/>
  <c r="BL431" i="9"/>
  <c r="DM394" i="9"/>
  <c r="BM394" i="9"/>
  <c r="DL369" i="9"/>
  <c r="BL369" i="9"/>
  <c r="BL296" i="9"/>
  <c r="DL296" i="9"/>
  <c r="DM285" i="9"/>
  <c r="BM285" i="9"/>
  <c r="BL289" i="9"/>
  <c r="DL289" i="9"/>
  <c r="BM200" i="9"/>
  <c r="DM200" i="9"/>
  <c r="BL185" i="9"/>
  <c r="DL185" i="9"/>
  <c r="DM169" i="9"/>
  <c r="BM169" i="9"/>
  <c r="EK180" i="9"/>
  <c r="FQ180" i="9"/>
  <c r="BM170" i="9"/>
  <c r="DM170" i="9"/>
  <c r="DM145" i="9"/>
  <c r="BM145" i="9"/>
  <c r="DM106" i="9"/>
  <c r="BM106" i="9"/>
  <c r="DM137" i="9"/>
  <c r="BM137" i="9"/>
  <c r="DL52" i="9"/>
  <c r="BL52" i="9"/>
  <c r="HK104" i="9"/>
  <c r="DL84" i="9"/>
  <c r="BL84" i="9"/>
  <c r="DM54" i="9"/>
  <c r="BM54" i="9"/>
  <c r="DL16" i="9"/>
  <c r="BL16" i="9"/>
  <c r="BL426" i="9"/>
  <c r="DL426" i="9"/>
  <c r="DL385" i="9"/>
  <c r="BL385" i="9"/>
  <c r="DM381" i="9"/>
  <c r="BM381" i="9"/>
  <c r="EK395" i="9"/>
  <c r="FQ395" i="9"/>
  <c r="DM345" i="9"/>
  <c r="BM345" i="9"/>
  <c r="DL341" i="9"/>
  <c r="BL341" i="9"/>
  <c r="DM304" i="9"/>
  <c r="BM304" i="9"/>
  <c r="DL294" i="9"/>
  <c r="BL294" i="9"/>
  <c r="DL299" i="9"/>
  <c r="BL299" i="9"/>
  <c r="BL208" i="9"/>
  <c r="DL208" i="9"/>
  <c r="HK205" i="9"/>
  <c r="DL169" i="9"/>
  <c r="BL169" i="9"/>
  <c r="BM166" i="9"/>
  <c r="DM166" i="9"/>
  <c r="DM158" i="9"/>
  <c r="BM158" i="9"/>
  <c r="DM150" i="9"/>
  <c r="BM150" i="9"/>
  <c r="DM76" i="9"/>
  <c r="BM76" i="9"/>
  <c r="DL106" i="9"/>
  <c r="BL106" i="9"/>
  <c r="BM103" i="9"/>
  <c r="DM103" i="9"/>
  <c r="DM90" i="9"/>
  <c r="BM90" i="9"/>
  <c r="DL31" i="9"/>
  <c r="BL31" i="9"/>
  <c r="BM16" i="9"/>
  <c r="DM16" i="9"/>
  <c r="DL419" i="9"/>
  <c r="BL419" i="9"/>
  <c r="DM414" i="9"/>
  <c r="BM414" i="9"/>
  <c r="DM410" i="9"/>
  <c r="BM410" i="9"/>
  <c r="DM409" i="9"/>
  <c r="BM409" i="9"/>
  <c r="DL384" i="9"/>
  <c r="BL384" i="9"/>
  <c r="DL363" i="9"/>
  <c r="BL363" i="9"/>
  <c r="DL330" i="9"/>
  <c r="BL330" i="9"/>
  <c r="DM239" i="9"/>
  <c r="BM239" i="9"/>
  <c r="DM219" i="9"/>
  <c r="BM219" i="9"/>
  <c r="DL217" i="9"/>
  <c r="BL217" i="9"/>
  <c r="DM213" i="9"/>
  <c r="BM213" i="9"/>
  <c r="HJ201" i="9"/>
  <c r="HK171" i="9"/>
  <c r="BL156" i="9"/>
  <c r="DL156" i="9"/>
  <c r="DL138" i="9"/>
  <c r="BL138" i="9"/>
  <c r="DL141" i="9"/>
  <c r="BL141" i="9"/>
  <c r="DM102" i="9"/>
  <c r="BM102" i="9"/>
  <c r="DL122" i="9"/>
  <c r="BL122" i="9"/>
  <c r="DL81" i="9"/>
  <c r="BL81" i="9"/>
  <c r="HJ76" i="9"/>
  <c r="HK71" i="9"/>
  <c r="DL62" i="9"/>
  <c r="BL62" i="9"/>
  <c r="DM431" i="9"/>
  <c r="BM431" i="9"/>
  <c r="HK427" i="9"/>
  <c r="BL413" i="9"/>
  <c r="DL413" i="9"/>
  <c r="DL357" i="9"/>
  <c r="BL357" i="9"/>
  <c r="DL362" i="9"/>
  <c r="BL362" i="9"/>
  <c r="DL259" i="9"/>
  <c r="BL259" i="9"/>
  <c r="HJ264" i="9"/>
  <c r="HJ256" i="9"/>
  <c r="DM250" i="9"/>
  <c r="BM250" i="9"/>
  <c r="HK198" i="9"/>
  <c r="DL194" i="9"/>
  <c r="BL194" i="9"/>
  <c r="BM162" i="9"/>
  <c r="DM162" i="9"/>
  <c r="HK152" i="9"/>
  <c r="DM134" i="9"/>
  <c r="BM134" i="9"/>
  <c r="DL145" i="9"/>
  <c r="BL145" i="9"/>
  <c r="DL93" i="9"/>
  <c r="BL93" i="9"/>
  <c r="BM123" i="9"/>
  <c r="DM123" i="9"/>
  <c r="BM98" i="9"/>
  <c r="DM98" i="9"/>
  <c r="DM94" i="9"/>
  <c r="BM94" i="9"/>
  <c r="DM82" i="9"/>
  <c r="BM82" i="9"/>
  <c r="DL110" i="9"/>
  <c r="BL110" i="9"/>
  <c r="DL57" i="9"/>
  <c r="BL57" i="9"/>
  <c r="DL121" i="9"/>
  <c r="BL121" i="9"/>
  <c r="DM46" i="9"/>
  <c r="BM46" i="9"/>
  <c r="HJ72" i="9"/>
  <c r="DM420" i="9"/>
  <c r="BM420" i="9"/>
  <c r="DL389" i="9"/>
  <c r="BL389" i="9"/>
  <c r="DL366" i="9"/>
  <c r="BL366" i="9"/>
  <c r="DL326" i="9"/>
  <c r="BL326" i="9"/>
  <c r="HJ303" i="9"/>
  <c r="BL263" i="9"/>
  <c r="DL263" i="9"/>
  <c r="BM218" i="9"/>
  <c r="DM218" i="9"/>
  <c r="DM210" i="9"/>
  <c r="BM210" i="9"/>
  <c r="BL181" i="9"/>
  <c r="DL181" i="9"/>
  <c r="BM178" i="9"/>
  <c r="DM178" i="9"/>
  <c r="DM128" i="9"/>
  <c r="BM128" i="9"/>
  <c r="HJ192" i="9"/>
  <c r="DL142" i="9"/>
  <c r="BL142" i="9"/>
  <c r="DL105" i="9"/>
  <c r="BL105" i="9"/>
  <c r="DM89" i="9"/>
  <c r="BM89" i="9"/>
  <c r="DI81" i="9"/>
  <c r="DM81" i="9"/>
  <c r="BM13" i="9"/>
  <c r="DM13" i="9"/>
  <c r="BL11" i="9"/>
  <c r="DL11" i="9"/>
  <c r="DM424" i="9"/>
  <c r="BM424" i="9"/>
  <c r="DM413" i="9"/>
  <c r="BM413" i="9"/>
  <c r="DL359" i="9"/>
  <c r="BL359" i="9"/>
  <c r="HK350" i="9"/>
  <c r="DL286" i="9"/>
  <c r="BL286" i="9"/>
  <c r="DL284" i="9"/>
  <c r="BL284" i="9"/>
  <c r="DM262" i="9"/>
  <c r="BM262" i="9"/>
  <c r="BL250" i="9"/>
  <c r="DL250" i="9"/>
  <c r="BL237" i="9"/>
  <c r="DL237" i="9"/>
  <c r="HK267" i="9"/>
  <c r="DM253" i="9"/>
  <c r="BM253" i="9"/>
  <c r="BM267" i="9"/>
  <c r="DM267" i="9"/>
  <c r="BM225" i="9"/>
  <c r="DM225" i="9"/>
  <c r="BM254" i="9"/>
  <c r="DM254" i="9"/>
  <c r="BM177" i="9"/>
  <c r="DL161" i="9"/>
  <c r="BL161" i="9"/>
  <c r="DM138" i="9"/>
  <c r="BM138" i="9"/>
  <c r="DM97" i="9"/>
  <c r="BM97" i="9"/>
  <c r="DL85" i="9"/>
  <c r="BL85" i="9"/>
  <c r="DL56" i="9"/>
  <c r="BL56" i="9"/>
  <c r="DL150" i="9"/>
  <c r="BL150" i="9"/>
  <c r="DL70" i="9"/>
  <c r="BL70" i="9"/>
  <c r="DL100" i="9"/>
  <c r="BL100" i="9"/>
  <c r="BL71" i="9"/>
  <c r="DL71" i="9"/>
  <c r="DH23" i="9"/>
  <c r="DL23" i="9"/>
  <c r="DM390" i="9"/>
  <c r="BM390" i="9"/>
  <c r="DL375" i="9"/>
  <c r="BL375" i="9"/>
  <c r="HJ276" i="9"/>
  <c r="DL249" i="9"/>
  <c r="BL249" i="9"/>
  <c r="BM174" i="9"/>
  <c r="DM174" i="9"/>
  <c r="DL172" i="9"/>
  <c r="BL172" i="9"/>
  <c r="BL154" i="9"/>
  <c r="DL154" i="9"/>
  <c r="DM151" i="9"/>
  <c r="BM151" i="9"/>
  <c r="DL146" i="9"/>
  <c r="BL146" i="9"/>
  <c r="BM115" i="9"/>
  <c r="DM115" i="9"/>
  <c r="DL117" i="9"/>
  <c r="BL117" i="9"/>
  <c r="DL113" i="9"/>
  <c r="BL113" i="9"/>
  <c r="BL63" i="9"/>
  <c r="DL63" i="9"/>
  <c r="DM67" i="9"/>
  <c r="BM67" i="9"/>
  <c r="DM58" i="9"/>
  <c r="BM58" i="9"/>
  <c r="DM1" i="9"/>
  <c r="BM1" i="9"/>
  <c r="DL20" i="9"/>
  <c r="BL20" i="9"/>
  <c r="CR391" i="9"/>
  <c r="DN391" i="9"/>
  <c r="DP391" i="9" s="1"/>
  <c r="HJ391" i="9" s="1"/>
  <c r="DO430" i="9"/>
  <c r="DQ430" i="9"/>
  <c r="HK430" i="9" s="1"/>
  <c r="DN428" i="9"/>
  <c r="DP428" i="9" s="1"/>
  <c r="HJ428" i="9" s="1"/>
  <c r="GY427" i="9"/>
  <c r="GW429" i="9"/>
  <c r="HA429" i="9" s="1"/>
  <c r="GS429" i="9"/>
  <c r="GV433" i="9"/>
  <c r="GZ433" i="9" s="1"/>
  <c r="GR433" i="9"/>
  <c r="BK429" i="9"/>
  <c r="AG429" i="9" s="1"/>
  <c r="BK433" i="9"/>
  <c r="AG433" i="9" s="1"/>
  <c r="DO429" i="9"/>
  <c r="DQ429" i="9" s="1"/>
  <c r="HK429" i="9" s="1"/>
  <c r="DO424" i="9"/>
  <c r="DQ424" i="9" s="1"/>
  <c r="HK424" i="9" s="1"/>
  <c r="DO431" i="9"/>
  <c r="DQ431" i="9" s="1"/>
  <c r="HK431" i="9" s="1"/>
  <c r="GR425" i="9"/>
  <c r="GV425" i="9"/>
  <c r="GZ425" i="9" s="1"/>
  <c r="DN419" i="9"/>
  <c r="DP419" i="9" s="1"/>
  <c r="HJ419" i="9" s="1"/>
  <c r="DN424" i="9"/>
  <c r="DP424" i="9" s="1"/>
  <c r="HJ424" i="9" s="1"/>
  <c r="FP414" i="9"/>
  <c r="EJ414" i="9"/>
  <c r="GJ413" i="9"/>
  <c r="BK408" i="9"/>
  <c r="AG408" i="9" s="1"/>
  <c r="DQ406" i="9"/>
  <c r="HK406" i="9" s="1"/>
  <c r="DO406" i="9"/>
  <c r="FQ408" i="9"/>
  <c r="EK408" i="9"/>
  <c r="GW408" i="9"/>
  <c r="HA408" i="9" s="1"/>
  <c r="FQ411" i="9"/>
  <c r="DN408" i="9"/>
  <c r="DP408" i="9"/>
  <c r="HJ408" i="9" s="1"/>
  <c r="GJ406" i="9"/>
  <c r="GS410" i="9"/>
  <c r="DN401" i="9"/>
  <c r="DP401" i="9" s="1"/>
  <c r="HJ401" i="9" s="1"/>
  <c r="DO404" i="9"/>
  <c r="DQ404" i="9" s="1"/>
  <c r="HK404" i="9" s="1"/>
  <c r="GY399" i="9"/>
  <c r="GK398" i="9"/>
  <c r="GJ400" i="9"/>
  <c r="DN394" i="9"/>
  <c r="DP394" i="9" s="1"/>
  <c r="HJ394" i="9" s="1"/>
  <c r="GS396" i="9"/>
  <c r="GW396" i="9"/>
  <c r="HA396" i="9" s="1"/>
  <c r="GW385" i="9"/>
  <c r="GS385" i="9"/>
  <c r="GW392" i="9"/>
  <c r="HA392" i="9" s="1"/>
  <c r="DO399" i="9"/>
  <c r="DQ399" i="9" s="1"/>
  <c r="HK399" i="9" s="1"/>
  <c r="BK389" i="9"/>
  <c r="AG389" i="9" s="1"/>
  <c r="BL386" i="9"/>
  <c r="DL386" i="9"/>
  <c r="DO376" i="9"/>
  <c r="DQ376" i="9" s="1"/>
  <c r="HK376" i="9" s="1"/>
  <c r="GW375" i="9"/>
  <c r="GS375" i="9"/>
  <c r="BK379" i="9"/>
  <c r="AG379" i="9" s="1"/>
  <c r="GS381" i="9"/>
  <c r="GV403" i="9"/>
  <c r="GR403" i="9"/>
  <c r="DN386" i="9"/>
  <c r="DP386" i="9" s="1"/>
  <c r="HJ386" i="9" s="1"/>
  <c r="DM376" i="9"/>
  <c r="BM376" i="9"/>
  <c r="GV386" i="9"/>
  <c r="GZ386" i="9" s="1"/>
  <c r="DL380" i="9"/>
  <c r="GW388" i="9"/>
  <c r="HA388" i="9" s="1"/>
  <c r="DN373" i="9"/>
  <c r="DP373" i="9"/>
  <c r="HJ373" i="9" s="1"/>
  <c r="DO368" i="9"/>
  <c r="DQ368" i="9" s="1"/>
  <c r="HK368" i="9" s="1"/>
  <c r="BM365" i="9"/>
  <c r="DM365" i="9"/>
  <c r="GS384" i="9"/>
  <c r="GW384" i="9"/>
  <c r="HA384" i="9" s="1"/>
  <c r="GX380" i="9"/>
  <c r="DO366" i="9"/>
  <c r="DQ366" i="9" s="1"/>
  <c r="HK366" i="9" s="1"/>
  <c r="DN379" i="9"/>
  <c r="DP379" i="9"/>
  <c r="HJ379" i="9" s="1"/>
  <c r="DM374" i="9"/>
  <c r="DO365" i="9"/>
  <c r="DQ365" i="9" s="1"/>
  <c r="HK365" i="9" s="1"/>
  <c r="GS363" i="9"/>
  <c r="DL358" i="9"/>
  <c r="BL358" i="9"/>
  <c r="GR357" i="9"/>
  <c r="GS351" i="9"/>
  <c r="GW345" i="9"/>
  <c r="GS345" i="9"/>
  <c r="BK336" i="9"/>
  <c r="AG336" i="9" s="1"/>
  <c r="GK336" i="9"/>
  <c r="GX336" i="9"/>
  <c r="DN350" i="9"/>
  <c r="DP350" i="9" s="1"/>
  <c r="HJ350" i="9" s="1"/>
  <c r="FP355" i="9"/>
  <c r="EJ355" i="9"/>
  <c r="GV343" i="9"/>
  <c r="GR343" i="9"/>
  <c r="BK357" i="9"/>
  <c r="AG357" i="9" s="1"/>
  <c r="DN338" i="9"/>
  <c r="DP338" i="9" s="1"/>
  <c r="HJ338" i="9" s="1"/>
  <c r="GK335" i="9"/>
  <c r="DO324" i="9"/>
  <c r="DQ324" i="9" s="1"/>
  <c r="HK324" i="9" s="1"/>
  <c r="HA358" i="9"/>
  <c r="DN348" i="9"/>
  <c r="DP348" i="9" s="1"/>
  <c r="HJ348" i="9" s="1"/>
  <c r="DN342" i="9"/>
  <c r="DP342" i="9" s="1"/>
  <c r="HJ342" i="9" s="1"/>
  <c r="DP337" i="9"/>
  <c r="HJ337" i="9" s="1"/>
  <c r="DN337" i="9"/>
  <c r="BK359" i="9"/>
  <c r="AG359" i="9" s="1"/>
  <c r="DP330" i="9"/>
  <c r="HJ330" i="9" s="1"/>
  <c r="DN330" i="9"/>
  <c r="BK316" i="9"/>
  <c r="AG316" i="9" s="1"/>
  <c r="GR328" i="9"/>
  <c r="DL324" i="9"/>
  <c r="BL324" i="9"/>
  <c r="DN305" i="9"/>
  <c r="DP305" i="9" s="1"/>
  <c r="HJ305" i="9" s="1"/>
  <c r="GK329" i="9"/>
  <c r="GJ325" i="9"/>
  <c r="FP320" i="9"/>
  <c r="GJ333" i="9"/>
  <c r="EK321" i="9"/>
  <c r="FQ321" i="9"/>
  <c r="DN306" i="9"/>
  <c r="DP306" i="9"/>
  <c r="HJ306" i="9" s="1"/>
  <c r="DN298" i="9"/>
  <c r="DP298" i="9"/>
  <c r="HJ298" i="9" s="1"/>
  <c r="DN325" i="9"/>
  <c r="DP325" i="9" s="1"/>
  <c r="HJ325" i="9" s="1"/>
  <c r="GX322" i="9"/>
  <c r="GS320" i="9"/>
  <c r="GX314" i="9"/>
  <c r="DS305" i="9"/>
  <c r="DU305" i="9" s="1"/>
  <c r="HM305" i="9" s="1"/>
  <c r="DN282" i="9"/>
  <c r="DP282" i="9" s="1"/>
  <c r="HJ282" i="9" s="1"/>
  <c r="DO307" i="9"/>
  <c r="DQ307" i="9" s="1"/>
  <c r="HK307" i="9" s="1"/>
  <c r="DN287" i="9"/>
  <c r="HJ287" i="9"/>
  <c r="DP287" i="9"/>
  <c r="DO316" i="9"/>
  <c r="DQ316" i="9"/>
  <c r="HK316" i="9" s="1"/>
  <c r="EJ303" i="9"/>
  <c r="FP303" i="9"/>
  <c r="GV301" i="9"/>
  <c r="GR301" i="9"/>
  <c r="DS314" i="9"/>
  <c r="DU314" i="9" s="1"/>
  <c r="HM314" i="9" s="1"/>
  <c r="BK308" i="9"/>
  <c r="AG308" i="9" s="1"/>
  <c r="DP280" i="9"/>
  <c r="HJ280" i="9" s="1"/>
  <c r="DN280" i="9"/>
  <c r="BK277" i="9"/>
  <c r="AG277" i="9" s="1"/>
  <c r="GZ291" i="9"/>
  <c r="BK279" i="9"/>
  <c r="AG279" i="9" s="1"/>
  <c r="BK293" i="9"/>
  <c r="AG293" i="9" s="1"/>
  <c r="GZ285" i="9"/>
  <c r="GV274" i="9"/>
  <c r="GR274" i="9"/>
  <c r="GR284" i="9"/>
  <c r="EK281" i="9"/>
  <c r="FQ281" i="9"/>
  <c r="CS273" i="9"/>
  <c r="GW312" i="9"/>
  <c r="HA312" i="9" s="1"/>
  <c r="GK290" i="9"/>
  <c r="GW290" i="9"/>
  <c r="DL265" i="9"/>
  <c r="BL265" i="9"/>
  <c r="GJ292" i="9"/>
  <c r="DL287" i="9"/>
  <c r="DN285" i="9"/>
  <c r="DP285" i="9" s="1"/>
  <c r="HJ285" i="9" s="1"/>
  <c r="FQ282" i="9"/>
  <c r="DL262" i="9"/>
  <c r="BL262" i="9"/>
  <c r="DO272" i="9"/>
  <c r="DQ272" i="9" s="1"/>
  <c r="HK272" i="9" s="1"/>
  <c r="DO268" i="9"/>
  <c r="DQ268" i="9" s="1"/>
  <c r="HK268" i="9" s="1"/>
  <c r="BL257" i="9"/>
  <c r="DL257" i="9"/>
  <c r="DL291" i="9"/>
  <c r="DM278" i="9"/>
  <c r="DF272" i="9"/>
  <c r="CB272" i="9" s="1"/>
  <c r="DH272" i="9" s="1"/>
  <c r="GZ289" i="9"/>
  <c r="GJ273" i="9"/>
  <c r="GZ273" i="9" s="1"/>
  <c r="EK267" i="9"/>
  <c r="FQ267" i="9"/>
  <c r="FP263" i="9"/>
  <c r="EJ263" i="9"/>
  <c r="DO241" i="9"/>
  <c r="DQ241" i="9"/>
  <c r="HK241" i="9" s="1"/>
  <c r="DO281" i="9"/>
  <c r="DQ281" i="9" s="1"/>
  <c r="HK281" i="9" s="1"/>
  <c r="DL264" i="9"/>
  <c r="GV243" i="9"/>
  <c r="GZ243" i="9" s="1"/>
  <c r="GR243" i="9"/>
  <c r="DO264" i="9"/>
  <c r="DQ264" i="9" s="1"/>
  <c r="HK264" i="9" s="1"/>
  <c r="BL241" i="9"/>
  <c r="DL241" i="9"/>
  <c r="GV235" i="9"/>
  <c r="GZ235" i="9" s="1"/>
  <c r="GR235" i="9"/>
  <c r="DL231" i="9"/>
  <c r="BL231" i="9"/>
  <c r="EJ266" i="9"/>
  <c r="FP266" i="9"/>
  <c r="DL256" i="9"/>
  <c r="BL256" i="9"/>
  <c r="DO233" i="9"/>
  <c r="DQ233" i="9" s="1"/>
  <c r="HK233" i="9" s="1"/>
  <c r="BM230" i="9"/>
  <c r="DM230" i="9"/>
  <c r="EJ228" i="9"/>
  <c r="FP228" i="9"/>
  <c r="DR242" i="9"/>
  <c r="HL242" i="9"/>
  <c r="DT242" i="9"/>
  <c r="DM228" i="9"/>
  <c r="BM228" i="9"/>
  <c r="DN222" i="9"/>
  <c r="DP222" i="9" s="1"/>
  <c r="HJ222" i="9" s="1"/>
  <c r="GX241" i="9"/>
  <c r="FQ238" i="9"/>
  <c r="EK238" i="9"/>
  <c r="DN242" i="9"/>
  <c r="DP242" i="9" s="1"/>
  <c r="HJ242" i="9" s="1"/>
  <c r="DN230" i="9"/>
  <c r="DP230" i="9" s="1"/>
  <c r="HJ230" i="9" s="1"/>
  <c r="GX256" i="9"/>
  <c r="GX238" i="9"/>
  <c r="HJ217" i="9"/>
  <c r="DP217" i="9"/>
  <c r="DN217" i="9"/>
  <c r="DN210" i="9"/>
  <c r="DP210" i="9"/>
  <c r="HJ210" i="9" s="1"/>
  <c r="DN248" i="9"/>
  <c r="DP248" i="9" s="1"/>
  <c r="HJ248" i="9" s="1"/>
  <c r="BM221" i="9"/>
  <c r="DM221" i="9"/>
  <c r="GW204" i="9"/>
  <c r="HA204" i="9" s="1"/>
  <c r="GS204" i="9"/>
  <c r="DQ229" i="9"/>
  <c r="HK229" i="9" s="1"/>
  <c r="DO229" i="9"/>
  <c r="GW215" i="9"/>
  <c r="HA215" i="9" s="1"/>
  <c r="GS215" i="9"/>
  <c r="GV251" i="9"/>
  <c r="GZ251" i="9" s="1"/>
  <c r="GR251" i="9"/>
  <c r="GS234" i="9"/>
  <c r="GW234" i="9"/>
  <c r="HA234" i="9" s="1"/>
  <c r="BL227" i="9"/>
  <c r="DL227" i="9"/>
  <c r="GR211" i="9"/>
  <c r="GV211" i="9"/>
  <c r="GZ211" i="9" s="1"/>
  <c r="FP203" i="9"/>
  <c r="EJ203" i="9"/>
  <c r="DL240" i="9"/>
  <c r="BL240" i="9"/>
  <c r="BL223" i="9"/>
  <c r="DL223" i="9"/>
  <c r="DM188" i="9"/>
  <c r="BM188" i="9"/>
  <c r="DO220" i="9"/>
  <c r="DQ220" i="9" s="1"/>
  <c r="HK220" i="9" s="1"/>
  <c r="EK218" i="9"/>
  <c r="FQ218" i="9"/>
  <c r="DL205" i="9"/>
  <c r="HK187" i="9"/>
  <c r="DQ187" i="9"/>
  <c r="DO187" i="9"/>
  <c r="EJ210" i="9"/>
  <c r="FP210" i="9"/>
  <c r="DN167" i="9"/>
  <c r="DP167" i="9" s="1"/>
  <c r="HJ167" i="9" s="1"/>
  <c r="GY189" i="9"/>
  <c r="DO172" i="9"/>
  <c r="DQ172" i="9" s="1"/>
  <c r="HK172" i="9" s="1"/>
  <c r="DU223" i="9"/>
  <c r="HM223" i="9"/>
  <c r="DS223" i="9"/>
  <c r="GX201" i="9"/>
  <c r="BL189" i="9"/>
  <c r="DL189" i="9"/>
  <c r="GW180" i="9"/>
  <c r="GS180" i="9"/>
  <c r="DN172" i="9"/>
  <c r="DP172" i="9" s="1"/>
  <c r="HJ172" i="9" s="1"/>
  <c r="GX160" i="9"/>
  <c r="GW184" i="9"/>
  <c r="HA184" i="9" s="1"/>
  <c r="GS184" i="9"/>
  <c r="GX207" i="9"/>
  <c r="FP194" i="9"/>
  <c r="BL178" i="9"/>
  <c r="DL178" i="9"/>
  <c r="HI180" i="9"/>
  <c r="FP158" i="9"/>
  <c r="DM149" i="9"/>
  <c r="BM149" i="9"/>
  <c r="GS182" i="9"/>
  <c r="GW182" i="9"/>
  <c r="HA182" i="9" s="1"/>
  <c r="FQ198" i="9"/>
  <c r="GY185" i="9"/>
  <c r="FQ175" i="9"/>
  <c r="GK171" i="9"/>
  <c r="EJ161" i="9"/>
  <c r="FP161" i="9"/>
  <c r="FQ159" i="9"/>
  <c r="HH176" i="9"/>
  <c r="FQ162" i="9"/>
  <c r="EK162" i="9"/>
  <c r="BK154" i="9"/>
  <c r="AG154" i="9" s="1"/>
  <c r="GX145" i="9"/>
  <c r="DN141" i="9"/>
  <c r="DP141" i="9" s="1"/>
  <c r="HJ141" i="9" s="1"/>
  <c r="FQ178" i="9"/>
  <c r="EK178" i="9"/>
  <c r="GV140" i="9"/>
  <c r="GZ140" i="9" s="1"/>
  <c r="GW126" i="9"/>
  <c r="HA126" i="9" s="1"/>
  <c r="BJ132" i="9"/>
  <c r="AF132" i="9" s="1"/>
  <c r="GV145" i="9"/>
  <c r="GZ145" i="9" s="1"/>
  <c r="GR145" i="9"/>
  <c r="DN112" i="9"/>
  <c r="DP112" i="9" s="1"/>
  <c r="HJ112" i="9" s="1"/>
  <c r="DN79" i="9"/>
  <c r="DP79" i="9" s="1"/>
  <c r="HJ79" i="9" s="1"/>
  <c r="DO131" i="9"/>
  <c r="DQ131" i="9" s="1"/>
  <c r="HK131" i="9" s="1"/>
  <c r="BK126" i="9"/>
  <c r="AG126" i="9" s="1"/>
  <c r="DO117" i="9"/>
  <c r="DQ117" i="9" s="1"/>
  <c r="HK117" i="9" s="1"/>
  <c r="BK96" i="9"/>
  <c r="AG96" i="9" s="1"/>
  <c r="HK84" i="9"/>
  <c r="DQ84" i="9"/>
  <c r="DO84" i="9"/>
  <c r="CR132" i="9"/>
  <c r="DN125" i="9"/>
  <c r="DP125" i="9" s="1"/>
  <c r="HJ125" i="9" s="1"/>
  <c r="DN109" i="9"/>
  <c r="HJ109" i="9"/>
  <c r="DP109" i="9"/>
  <c r="GX96" i="9"/>
  <c r="DN92" i="9"/>
  <c r="DP92" i="9"/>
  <c r="HJ92" i="9" s="1"/>
  <c r="GV168" i="9"/>
  <c r="GZ168" i="9" s="1"/>
  <c r="GR168" i="9"/>
  <c r="FP144" i="9"/>
  <c r="EJ144" i="9"/>
  <c r="BL135" i="9"/>
  <c r="DL135" i="9"/>
  <c r="GW127" i="9"/>
  <c r="HA127" i="9" s="1"/>
  <c r="GS127" i="9"/>
  <c r="DO118" i="9"/>
  <c r="DQ118" i="9" s="1"/>
  <c r="HK118" i="9" s="1"/>
  <c r="GZ122" i="9"/>
  <c r="BK118" i="9"/>
  <c r="AG118" i="9" s="1"/>
  <c r="GS114" i="9"/>
  <c r="DM104" i="9"/>
  <c r="FP152" i="9"/>
  <c r="DM129" i="9"/>
  <c r="EK121" i="9"/>
  <c r="FQ121" i="9"/>
  <c r="DN118" i="9"/>
  <c r="DP118" i="9" s="1"/>
  <c r="HJ118" i="9" s="1"/>
  <c r="BJ116" i="9"/>
  <c r="AF116" i="9" s="1"/>
  <c r="DN93" i="9"/>
  <c r="DP93" i="9" s="1"/>
  <c r="HJ93" i="9" s="1"/>
  <c r="DM131" i="9"/>
  <c r="FP104" i="9"/>
  <c r="EJ104" i="9"/>
  <c r="GZ93" i="9"/>
  <c r="DN89" i="9"/>
  <c r="DP89" i="9" s="1"/>
  <c r="HJ89" i="9" s="1"/>
  <c r="GZ85" i="9"/>
  <c r="GV80" i="9"/>
  <c r="GZ80" i="9" s="1"/>
  <c r="GR80" i="9"/>
  <c r="GK117" i="9"/>
  <c r="FQ104" i="9"/>
  <c r="BJ102" i="9"/>
  <c r="AF102" i="9" s="1"/>
  <c r="GV95" i="9"/>
  <c r="GR95" i="9"/>
  <c r="BL90" i="9"/>
  <c r="DL90" i="9"/>
  <c r="BK86" i="9"/>
  <c r="AG86" i="9" s="1"/>
  <c r="GZ81" i="9"/>
  <c r="DN138" i="9"/>
  <c r="DP138" i="9" s="1"/>
  <c r="HJ138" i="9" s="1"/>
  <c r="GV119" i="9"/>
  <c r="GZ119" i="9" s="1"/>
  <c r="GK108" i="9"/>
  <c r="GS106" i="9"/>
  <c r="BK78" i="9"/>
  <c r="AG78" i="9" s="1"/>
  <c r="DN53" i="9"/>
  <c r="DP53" i="9" s="1"/>
  <c r="HJ53" i="9" s="1"/>
  <c r="DN45" i="9"/>
  <c r="DP45" i="9" s="1"/>
  <c r="HJ45" i="9" s="1"/>
  <c r="GX146" i="9"/>
  <c r="DM99" i="9"/>
  <c r="GW92" i="9"/>
  <c r="GS92" i="9"/>
  <c r="BJ77" i="9"/>
  <c r="AF77" i="9" s="1"/>
  <c r="GW67" i="9"/>
  <c r="HA67" i="9" s="1"/>
  <c r="GW59" i="9"/>
  <c r="HA59" i="9" s="1"/>
  <c r="GX134" i="9"/>
  <c r="DN111" i="9"/>
  <c r="DP111" i="9" s="1"/>
  <c r="HJ111" i="9" s="1"/>
  <c r="GJ107" i="9"/>
  <c r="GV107" i="9"/>
  <c r="DO95" i="9"/>
  <c r="DQ95" i="9" s="1"/>
  <c r="HK95" i="9" s="1"/>
  <c r="FQ92" i="9"/>
  <c r="EK92" i="9"/>
  <c r="FP79" i="9"/>
  <c r="EJ79" i="9"/>
  <c r="DP70" i="9"/>
  <c r="HJ70" i="9" s="1"/>
  <c r="DN70" i="9"/>
  <c r="GK92" i="9"/>
  <c r="GR71" i="9"/>
  <c r="GR62" i="9"/>
  <c r="DO59" i="9"/>
  <c r="DQ59" i="9" s="1"/>
  <c r="HK59" i="9" s="1"/>
  <c r="DQ51" i="9"/>
  <c r="HK51" i="9" s="1"/>
  <c r="DO51" i="9"/>
  <c r="DO37" i="9"/>
  <c r="DQ37" i="9" s="1"/>
  <c r="HK37" i="9" s="1"/>
  <c r="GK31" i="9"/>
  <c r="FP67" i="9"/>
  <c r="EJ67" i="9"/>
  <c r="GK53" i="9"/>
  <c r="GS44" i="9"/>
  <c r="GW44" i="9"/>
  <c r="HA44" i="9" s="1"/>
  <c r="BJ39" i="9"/>
  <c r="AF39" i="9" s="1"/>
  <c r="DO56" i="9"/>
  <c r="DQ56" i="9" s="1"/>
  <c r="HK56" i="9" s="1"/>
  <c r="GZ45" i="9"/>
  <c r="BL37" i="9"/>
  <c r="DL37" i="9"/>
  <c r="GW35" i="9"/>
  <c r="GS35" i="9"/>
  <c r="DM29" i="9"/>
  <c r="BM29" i="9"/>
  <c r="GX102" i="9"/>
  <c r="BM75" i="9"/>
  <c r="DM75" i="9"/>
  <c r="DM71" i="9"/>
  <c r="BM71" i="9"/>
  <c r="DS60" i="9"/>
  <c r="DU60" i="9"/>
  <c r="GK55" i="9"/>
  <c r="GW55" i="9"/>
  <c r="GS48" i="9"/>
  <c r="GW48" i="9"/>
  <c r="HA48" i="9" s="1"/>
  <c r="BJ45" i="9"/>
  <c r="AF45" i="9" s="1"/>
  <c r="DN38" i="9"/>
  <c r="DP38" i="9" s="1"/>
  <c r="HJ38" i="9" s="1"/>
  <c r="DM77" i="9"/>
  <c r="GJ64" i="9"/>
  <c r="HI58" i="9"/>
  <c r="BK50" i="9"/>
  <c r="AG50" i="9" s="1"/>
  <c r="DR46" i="9"/>
  <c r="DT46" i="9" s="1"/>
  <c r="HL46" i="9" s="1"/>
  <c r="DN35" i="9"/>
  <c r="DP35" i="9" s="1"/>
  <c r="HJ35" i="9" s="1"/>
  <c r="GJ69" i="9"/>
  <c r="GJ60" i="9"/>
  <c r="GZ60" i="9" s="1"/>
  <c r="DO57" i="9"/>
  <c r="DQ57" i="9" s="1"/>
  <c r="HK57" i="9" s="1"/>
  <c r="DF44" i="9"/>
  <c r="CB44" i="9" s="1"/>
  <c r="DH44" i="9" s="1"/>
  <c r="BM68" i="9"/>
  <c r="DM68" i="9"/>
  <c r="GW62" i="9"/>
  <c r="GS62" i="9"/>
  <c r="BJ55" i="9"/>
  <c r="AF55" i="9" s="1"/>
  <c r="DO49" i="9"/>
  <c r="DQ49" i="9" s="1"/>
  <c r="HK49" i="9" s="1"/>
  <c r="AW49" i="9"/>
  <c r="FP33" i="9"/>
  <c r="EJ33" i="9"/>
  <c r="GV31" i="9"/>
  <c r="GZ31" i="9" s="1"/>
  <c r="GR31" i="9"/>
  <c r="GY15" i="9"/>
  <c r="DP26" i="9"/>
  <c r="HJ26" i="9" s="1"/>
  <c r="DN26" i="9"/>
  <c r="GK65" i="9"/>
  <c r="GV55" i="9"/>
  <c r="GZ55" i="9" s="1"/>
  <c r="DO45" i="9"/>
  <c r="DQ45" i="9" s="1"/>
  <c r="HK45" i="9" s="1"/>
  <c r="DO21" i="9"/>
  <c r="DQ21" i="9" s="1"/>
  <c r="HK21" i="9" s="1"/>
  <c r="GK49" i="9"/>
  <c r="BM27" i="9"/>
  <c r="DM27" i="9"/>
  <c r="BM23" i="9"/>
  <c r="DM23" i="9"/>
  <c r="GY40" i="9"/>
  <c r="DN67" i="9"/>
  <c r="DP67" i="9" s="1"/>
  <c r="HJ67" i="9" s="1"/>
  <c r="DN20" i="9"/>
  <c r="DP20" i="9" s="1"/>
  <c r="HJ20" i="9" s="1"/>
  <c r="FQ47" i="9"/>
  <c r="DM25" i="9"/>
  <c r="BM25" i="9"/>
  <c r="AW13" i="9"/>
  <c r="BJ59" i="9"/>
  <c r="AF59" i="9" s="1"/>
  <c r="GV25" i="9"/>
  <c r="GR25" i="9"/>
  <c r="FP29" i="9"/>
  <c r="GS18" i="9"/>
  <c r="EJ10" i="9"/>
  <c r="FP10" i="9"/>
  <c r="GR15" i="9"/>
  <c r="GZ12" i="9"/>
  <c r="GZ9" i="9"/>
  <c r="DQ428" i="9"/>
  <c r="HK428" i="9" s="1"/>
  <c r="DO428" i="9"/>
  <c r="DM427" i="9"/>
  <c r="BM427" i="9"/>
  <c r="GJ428" i="9"/>
  <c r="GV428" i="9"/>
  <c r="GZ428" i="9" s="1"/>
  <c r="EJ419" i="9"/>
  <c r="FP419" i="9"/>
  <c r="HK422" i="9"/>
  <c r="DQ422" i="9"/>
  <c r="DO422" i="9"/>
  <c r="BM417" i="9"/>
  <c r="DM417" i="9"/>
  <c r="DL420" i="9"/>
  <c r="BL420" i="9"/>
  <c r="DL414" i="9"/>
  <c r="BL414" i="9"/>
  <c r="DO414" i="9"/>
  <c r="DQ414" i="9" s="1"/>
  <c r="HK414" i="9" s="1"/>
  <c r="FP412" i="9"/>
  <c r="EJ412" i="9"/>
  <c r="DN407" i="9"/>
  <c r="DP407" i="9" s="1"/>
  <c r="HJ407" i="9" s="1"/>
  <c r="GS413" i="9"/>
  <c r="GW413" i="9"/>
  <c r="HA413" i="9" s="1"/>
  <c r="GR406" i="9"/>
  <c r="GV406" i="9"/>
  <c r="DL404" i="9"/>
  <c r="BL404" i="9"/>
  <c r="DL409" i="9"/>
  <c r="BL409" i="9"/>
  <c r="DL402" i="9"/>
  <c r="BL402" i="9"/>
  <c r="DO403" i="9"/>
  <c r="DQ403" i="9" s="1"/>
  <c r="HK403" i="9" s="1"/>
  <c r="DL406" i="9"/>
  <c r="BL406" i="9"/>
  <c r="DO411" i="9"/>
  <c r="DQ411" i="9" s="1"/>
  <c r="HK411" i="9" s="1"/>
  <c r="DN399" i="9"/>
  <c r="DP399" i="9" s="1"/>
  <c r="HJ399" i="9" s="1"/>
  <c r="GZ400" i="9"/>
  <c r="GV384" i="9"/>
  <c r="GZ384" i="9" s="1"/>
  <c r="GR384" i="9"/>
  <c r="CS393" i="9"/>
  <c r="DO393" i="9"/>
  <c r="DQ393" i="9" s="1"/>
  <c r="HK393" i="9" s="1"/>
  <c r="HJ384" i="9"/>
  <c r="DN384" i="9"/>
  <c r="DP384" i="9"/>
  <c r="GW389" i="9"/>
  <c r="GS389" i="9"/>
  <c r="EJ385" i="9"/>
  <c r="FP385" i="9"/>
  <c r="DO380" i="9"/>
  <c r="DQ380" i="9" s="1"/>
  <c r="HK380" i="9" s="1"/>
  <c r="GV391" i="9"/>
  <c r="GZ391" i="9" s="1"/>
  <c r="DQ382" i="9"/>
  <c r="HK382" i="9" s="1"/>
  <c r="DO382" i="9"/>
  <c r="BJ395" i="9"/>
  <c r="AF395" i="9" s="1"/>
  <c r="DP376" i="9"/>
  <c r="HJ376" i="9" s="1"/>
  <c r="DN376" i="9"/>
  <c r="GW376" i="9"/>
  <c r="GS376" i="9"/>
  <c r="GW383" i="9"/>
  <c r="GS383" i="9"/>
  <c r="BL381" i="9"/>
  <c r="DL381" i="9"/>
  <c r="DM373" i="9"/>
  <c r="BM373" i="9"/>
  <c r="GR367" i="9"/>
  <c r="GV367" i="9"/>
  <c r="GZ367" i="9" s="1"/>
  <c r="GS365" i="9"/>
  <c r="GW365" i="9"/>
  <c r="HA379" i="9"/>
  <c r="DN369" i="9"/>
  <c r="DP369" i="9" s="1"/>
  <c r="HJ369" i="9" s="1"/>
  <c r="GV358" i="9"/>
  <c r="GZ358" i="9" s="1"/>
  <c r="GR358" i="9"/>
  <c r="DN356" i="9"/>
  <c r="DP356" i="9"/>
  <c r="HJ356" i="9" s="1"/>
  <c r="DN363" i="9"/>
  <c r="DP363" i="9" s="1"/>
  <c r="HJ363" i="9" s="1"/>
  <c r="HA359" i="9"/>
  <c r="HA357" i="9"/>
  <c r="GR365" i="9"/>
  <c r="GV365" i="9"/>
  <c r="GZ365" i="9" s="1"/>
  <c r="HK360" i="9"/>
  <c r="DO360" i="9"/>
  <c r="DQ360" i="9"/>
  <c r="GZ357" i="9"/>
  <c r="DQ353" i="9"/>
  <c r="HK353" i="9" s="1"/>
  <c r="DO353" i="9"/>
  <c r="FO358" i="9"/>
  <c r="HA351" i="9"/>
  <c r="DM362" i="9"/>
  <c r="BM362" i="9"/>
  <c r="DN352" i="9"/>
  <c r="DP352" i="9" s="1"/>
  <c r="HJ352" i="9" s="1"/>
  <c r="EJ349" i="9"/>
  <c r="FP349" i="9"/>
  <c r="BM356" i="9"/>
  <c r="DM356" i="9"/>
  <c r="FP357" i="9"/>
  <c r="EJ357" i="9"/>
  <c r="DL352" i="9"/>
  <c r="BL352" i="9"/>
  <c r="DN336" i="9"/>
  <c r="DP336" i="9"/>
  <c r="HJ336" i="9" s="1"/>
  <c r="DR338" i="9"/>
  <c r="DT338" i="9"/>
  <c r="HL338" i="9" s="1"/>
  <c r="BK328" i="9"/>
  <c r="AG328" i="9" s="1"/>
  <c r="HA344" i="9"/>
  <c r="DM337" i="9"/>
  <c r="BM337" i="9"/>
  <c r="GK356" i="9"/>
  <c r="DO337" i="9"/>
  <c r="DQ337" i="9" s="1"/>
  <c r="HK337" i="9" s="1"/>
  <c r="DL328" i="9"/>
  <c r="BL328" i="9"/>
  <c r="DL333" i="9"/>
  <c r="BL333" i="9"/>
  <c r="GV351" i="9"/>
  <c r="GR351" i="9"/>
  <c r="HA343" i="9"/>
  <c r="DM329" i="9"/>
  <c r="BM329" i="9"/>
  <c r="HA324" i="9"/>
  <c r="GW316" i="9"/>
  <c r="GS316" i="9"/>
  <c r="GS328" i="9"/>
  <c r="BL323" i="9"/>
  <c r="DL323" i="9"/>
  <c r="EJ322" i="9"/>
  <c r="FP322" i="9"/>
  <c r="HA320" i="9"/>
  <c r="DM311" i="9"/>
  <c r="BM311" i="9"/>
  <c r="DU330" i="9"/>
  <c r="HM330" i="9" s="1"/>
  <c r="DS330" i="9"/>
  <c r="DR300" i="9"/>
  <c r="DT300" i="9"/>
  <c r="HL300" i="9" s="1"/>
  <c r="GS298" i="9"/>
  <c r="GW298" i="9"/>
  <c r="DL305" i="9"/>
  <c r="BL305" i="9"/>
  <c r="GW303" i="9"/>
  <c r="GS303" i="9"/>
  <c r="DN294" i="9"/>
  <c r="DP294" i="9" s="1"/>
  <c r="HJ294" i="9" s="1"/>
  <c r="DL282" i="9"/>
  <c r="BL282" i="9"/>
  <c r="HJ300" i="9"/>
  <c r="DP300" i="9"/>
  <c r="DN300" i="9"/>
  <c r="DN312" i="9"/>
  <c r="DP312" i="9" s="1"/>
  <c r="HJ312" i="9" s="1"/>
  <c r="DN283" i="9"/>
  <c r="DP283" i="9"/>
  <c r="HJ283" i="9" s="1"/>
  <c r="EK300" i="9"/>
  <c r="FQ300" i="9"/>
  <c r="DN288" i="9"/>
  <c r="DP288" i="9" s="1"/>
  <c r="HJ288" i="9" s="1"/>
  <c r="FP296" i="9"/>
  <c r="BM290" i="9"/>
  <c r="DM290" i="9"/>
  <c r="BK281" i="9"/>
  <c r="AG281" i="9" s="1"/>
  <c r="DL279" i="9"/>
  <c r="BL279" i="9"/>
  <c r="DQ294" i="9"/>
  <c r="HK294" i="9" s="1"/>
  <c r="DO294" i="9"/>
  <c r="BM286" i="9"/>
  <c r="DM286" i="9"/>
  <c r="AW289" i="9"/>
  <c r="DL290" i="9"/>
  <c r="BL290" i="9"/>
  <c r="GW307" i="9"/>
  <c r="GS307" i="9"/>
  <c r="DO277" i="9"/>
  <c r="DQ277" i="9" s="1"/>
  <c r="HK277" i="9" s="1"/>
  <c r="FQ291" i="9"/>
  <c r="EK291" i="9"/>
  <c r="BK287" i="9"/>
  <c r="AG287" i="9" s="1"/>
  <c r="BK283" i="9"/>
  <c r="AG283" i="9" s="1"/>
  <c r="EK259" i="9"/>
  <c r="FQ259" i="9"/>
  <c r="DR271" i="9"/>
  <c r="DT271" i="9" s="1"/>
  <c r="HL271" i="9" s="1"/>
  <c r="GZ269" i="9"/>
  <c r="GW271" i="9"/>
  <c r="HA271" i="9" s="1"/>
  <c r="DN257" i="9"/>
  <c r="DP257" i="9" s="1"/>
  <c r="HJ257" i="9" s="1"/>
  <c r="FP267" i="9"/>
  <c r="EJ267" i="9"/>
  <c r="DM257" i="9"/>
  <c r="BM257" i="9"/>
  <c r="GZ275" i="9"/>
  <c r="BK265" i="9"/>
  <c r="AG265" i="9" s="1"/>
  <c r="DO263" i="9"/>
  <c r="DQ263" i="9" s="1"/>
  <c r="HK263" i="9" s="1"/>
  <c r="GR241" i="9"/>
  <c r="GV241" i="9"/>
  <c r="GZ241" i="9" s="1"/>
  <c r="GW248" i="9"/>
  <c r="HA248" i="9" s="1"/>
  <c r="GK292" i="9"/>
  <c r="GW228" i="9"/>
  <c r="HA228" i="9" s="1"/>
  <c r="GS228" i="9"/>
  <c r="DN233" i="9"/>
  <c r="DP233" i="9" s="1"/>
  <c r="HJ233" i="9" s="1"/>
  <c r="EJ250" i="9"/>
  <c r="FP250" i="9"/>
  <c r="AW238" i="9"/>
  <c r="DO238" i="9"/>
  <c r="DQ238" i="9" s="1"/>
  <c r="HK238" i="9" s="1"/>
  <c r="BL226" i="9"/>
  <c r="DL226" i="9"/>
  <c r="GV253" i="9"/>
  <c r="GZ253" i="9" s="1"/>
  <c r="GR253" i="9"/>
  <c r="BJ229" i="9"/>
  <c r="AF229" i="9" s="1"/>
  <c r="BM222" i="9"/>
  <c r="DM222" i="9"/>
  <c r="DM212" i="9"/>
  <c r="BM212" i="9"/>
  <c r="GV206" i="9"/>
  <c r="GZ206" i="9" s="1"/>
  <c r="GR206" i="9"/>
  <c r="DG264" i="9"/>
  <c r="CC264" i="9" s="1"/>
  <c r="FP213" i="9"/>
  <c r="GV212" i="9"/>
  <c r="GZ212" i="9" s="1"/>
  <c r="GR212" i="9"/>
  <c r="GW207" i="9"/>
  <c r="HA207" i="9" s="1"/>
  <c r="GS207" i="9"/>
  <c r="BK217" i="9"/>
  <c r="AG217" i="9" s="1"/>
  <c r="FP211" i="9"/>
  <c r="EJ211" i="9"/>
  <c r="GR223" i="9"/>
  <c r="GV223" i="9"/>
  <c r="GZ223" i="9" s="1"/>
  <c r="GW220" i="9"/>
  <c r="HA220" i="9" s="1"/>
  <c r="GS220" i="9"/>
  <c r="DO228" i="9"/>
  <c r="DQ228" i="9" s="1"/>
  <c r="HK228" i="9" s="1"/>
  <c r="FP227" i="9"/>
  <c r="EJ215" i="9"/>
  <c r="FP215" i="9"/>
  <c r="DI201" i="9"/>
  <c r="DM201" i="9"/>
  <c r="DP191" i="9"/>
  <c r="HJ191" i="9" s="1"/>
  <c r="DN191" i="9"/>
  <c r="DM205" i="9"/>
  <c r="BM205" i="9"/>
  <c r="EJ193" i="9"/>
  <c r="FP193" i="9"/>
  <c r="DM187" i="9"/>
  <c r="BM187" i="9"/>
  <c r="DL210" i="9"/>
  <c r="BL210" i="9"/>
  <c r="DN163" i="9"/>
  <c r="DP163" i="9" s="1"/>
  <c r="HJ163" i="9" s="1"/>
  <c r="DN189" i="9"/>
  <c r="DP189" i="9" s="1"/>
  <c r="HJ189" i="9" s="1"/>
  <c r="DM172" i="9"/>
  <c r="BM172" i="9"/>
  <c r="DN211" i="9"/>
  <c r="DP211" i="9" s="1"/>
  <c r="HJ211" i="9" s="1"/>
  <c r="BM209" i="9"/>
  <c r="DM209" i="9"/>
  <c r="FQ190" i="9"/>
  <c r="DT180" i="9"/>
  <c r="HL180" i="9" s="1"/>
  <c r="DR180" i="9"/>
  <c r="DO177" i="9"/>
  <c r="DQ177" i="9" s="1"/>
  <c r="HK177" i="9" s="1"/>
  <c r="DQ161" i="9"/>
  <c r="HK161" i="9" s="1"/>
  <c r="DO161" i="9"/>
  <c r="DH166" i="9"/>
  <c r="DL166" i="9"/>
  <c r="FQ160" i="9"/>
  <c r="EK160" i="9"/>
  <c r="HJ154" i="9"/>
  <c r="DN154" i="9"/>
  <c r="DP154" i="9"/>
  <c r="HM180" i="9"/>
  <c r="DU180" i="9"/>
  <c r="DS180" i="9"/>
  <c r="DN178" i="9"/>
  <c r="DP178" i="9" s="1"/>
  <c r="HJ178" i="9" s="1"/>
  <c r="GS158" i="9"/>
  <c r="GW158" i="9"/>
  <c r="HA158" i="9" s="1"/>
  <c r="DP153" i="9"/>
  <c r="HJ153" i="9" s="1"/>
  <c r="DN153" i="9"/>
  <c r="DM165" i="9"/>
  <c r="BM165" i="9"/>
  <c r="DN161" i="9"/>
  <c r="DP161" i="9" s="1"/>
  <c r="HJ161" i="9" s="1"/>
  <c r="GV159" i="9"/>
  <c r="GZ159" i="9" s="1"/>
  <c r="GR159" i="9"/>
  <c r="HA171" i="9"/>
  <c r="DM167" i="9"/>
  <c r="BM167" i="9"/>
  <c r="GS183" i="9"/>
  <c r="BJ159" i="9"/>
  <c r="AF159" i="9" s="1"/>
  <c r="DQ146" i="9"/>
  <c r="HK146" i="9" s="1"/>
  <c r="DO146" i="9"/>
  <c r="BM183" i="9"/>
  <c r="DM183" i="9"/>
  <c r="DM130" i="9"/>
  <c r="BM130" i="9"/>
  <c r="EK146" i="9"/>
  <c r="FQ146" i="9"/>
  <c r="EK142" i="9"/>
  <c r="FQ142" i="9"/>
  <c r="BM139" i="9"/>
  <c r="DM139" i="9"/>
  <c r="EJ146" i="9"/>
  <c r="FP146" i="9"/>
  <c r="DM133" i="9"/>
  <c r="BM133" i="9"/>
  <c r="DO139" i="9"/>
  <c r="DQ139" i="9" s="1"/>
  <c r="HK139" i="9" s="1"/>
  <c r="DP108" i="9"/>
  <c r="HJ108" i="9" s="1"/>
  <c r="DN108" i="9"/>
  <c r="DL218" i="9"/>
  <c r="DN165" i="9"/>
  <c r="DP165" i="9" s="1"/>
  <c r="HJ165" i="9" s="1"/>
  <c r="DM117" i="9"/>
  <c r="BM117" i="9"/>
  <c r="DM114" i="9"/>
  <c r="BM114" i="9"/>
  <c r="DO105" i="9"/>
  <c r="DQ105" i="9"/>
  <c r="HK105" i="9" s="1"/>
  <c r="DS152" i="9"/>
  <c r="HM152" i="9"/>
  <c r="DU152" i="9"/>
  <c r="DM142" i="9"/>
  <c r="BM142" i="9"/>
  <c r="FP113" i="9"/>
  <c r="DN84" i="9"/>
  <c r="DP84" i="9" s="1"/>
  <c r="HJ84" i="9" s="1"/>
  <c r="BJ192" i="9"/>
  <c r="AF192" i="9" s="1"/>
  <c r="FP140" i="9"/>
  <c r="EJ140" i="9"/>
  <c r="GV137" i="9"/>
  <c r="GZ137" i="9" s="1"/>
  <c r="GR137" i="9"/>
  <c r="DO85" i="9"/>
  <c r="DQ85" i="9" s="1"/>
  <c r="HK85" i="9" s="1"/>
  <c r="DN133" i="9"/>
  <c r="DP133" i="9"/>
  <c r="HJ133" i="9" s="1"/>
  <c r="DS127" i="9"/>
  <c r="HM127" i="9"/>
  <c r="DU127" i="9"/>
  <c r="GS90" i="9"/>
  <c r="HA90" i="9" s="1"/>
  <c r="DN114" i="9"/>
  <c r="DP114" i="9" s="1"/>
  <c r="HJ114" i="9" s="1"/>
  <c r="DL89" i="9"/>
  <c r="BL89" i="9"/>
  <c r="DP75" i="9"/>
  <c r="HJ75" i="9"/>
  <c r="DN75" i="9"/>
  <c r="HM124" i="9"/>
  <c r="DU124" i="9"/>
  <c r="DS124" i="9"/>
  <c r="EK113" i="9"/>
  <c r="FQ113" i="9"/>
  <c r="DP82" i="9"/>
  <c r="HJ82" i="9" s="1"/>
  <c r="DN82" i="9"/>
  <c r="DQ135" i="9"/>
  <c r="HK135" i="9" s="1"/>
  <c r="DO135" i="9"/>
  <c r="FP123" i="9"/>
  <c r="GJ94" i="9"/>
  <c r="GV94" i="9"/>
  <c r="GZ94" i="9" s="1"/>
  <c r="EJ126" i="9"/>
  <c r="FP126" i="9"/>
  <c r="BL119" i="9"/>
  <c r="DL119" i="9"/>
  <c r="DN86" i="9"/>
  <c r="DP86" i="9" s="1"/>
  <c r="HJ86" i="9" s="1"/>
  <c r="BL73" i="9"/>
  <c r="DN61" i="9"/>
  <c r="HJ61" i="9"/>
  <c r="DP61" i="9"/>
  <c r="DN115" i="9"/>
  <c r="DP115" i="9" s="1"/>
  <c r="HJ115" i="9" s="1"/>
  <c r="GR106" i="9"/>
  <c r="GZ106" i="9" s="1"/>
  <c r="DN103" i="9"/>
  <c r="DP103" i="9" s="1"/>
  <c r="HJ103" i="9" s="1"/>
  <c r="BJ95" i="9"/>
  <c r="AF95" i="9" s="1"/>
  <c r="BM119" i="9"/>
  <c r="DM119" i="9"/>
  <c r="GS102" i="9"/>
  <c r="HA102" i="9" s="1"/>
  <c r="DL88" i="9"/>
  <c r="BL88" i="9"/>
  <c r="DP66" i="9"/>
  <c r="HJ66" i="9" s="1"/>
  <c r="DN66" i="9"/>
  <c r="DM88" i="9"/>
  <c r="BM88" i="9"/>
  <c r="DM55" i="9"/>
  <c r="BM55" i="9"/>
  <c r="GZ53" i="9"/>
  <c r="BM51" i="9"/>
  <c r="DM51" i="9"/>
  <c r="DO67" i="9"/>
  <c r="DQ67" i="9" s="1"/>
  <c r="HK67" i="9" s="1"/>
  <c r="BJ58" i="9"/>
  <c r="AF58" i="9" s="1"/>
  <c r="DM39" i="9"/>
  <c r="BM39" i="9"/>
  <c r="HJ78" i="9"/>
  <c r="DP78" i="9"/>
  <c r="DN78" i="9"/>
  <c r="DN36" i="9"/>
  <c r="DP36" i="9" s="1"/>
  <c r="HJ36" i="9" s="1"/>
  <c r="BJ112" i="9"/>
  <c r="AF112" i="9" s="1"/>
  <c r="FQ74" i="9"/>
  <c r="EK74" i="9"/>
  <c r="AW71" i="9"/>
  <c r="GR57" i="9"/>
  <c r="DN47" i="9"/>
  <c r="DP47" i="9" s="1"/>
  <c r="HJ47" i="9" s="1"/>
  <c r="BK45" i="9"/>
  <c r="AG45" i="9" s="1"/>
  <c r="DO44" i="9"/>
  <c r="DQ44" i="9" s="1"/>
  <c r="HK44" i="9" s="1"/>
  <c r="GV32" i="9"/>
  <c r="GZ32" i="9" s="1"/>
  <c r="GZ69" i="9"/>
  <c r="GW50" i="9"/>
  <c r="GS50" i="9"/>
  <c r="DN44" i="9"/>
  <c r="DP44" i="9" s="1"/>
  <c r="HJ44" i="9" s="1"/>
  <c r="BJ35" i="9"/>
  <c r="AF35" i="9" s="1"/>
  <c r="BK32" i="9"/>
  <c r="AG32" i="9" s="1"/>
  <c r="GS107" i="9"/>
  <c r="HA107" i="9" s="1"/>
  <c r="DF73" i="9"/>
  <c r="CB73" i="9" s="1"/>
  <c r="DH73" i="9" s="1"/>
  <c r="DO72" i="9"/>
  <c r="DQ72" i="9" s="1"/>
  <c r="HK72" i="9" s="1"/>
  <c r="GJ68" i="9"/>
  <c r="GZ68" i="9" s="1"/>
  <c r="HA105" i="9"/>
  <c r="CS73" i="9"/>
  <c r="DO73" i="9"/>
  <c r="DQ73" i="9" s="1"/>
  <c r="HK73" i="9" s="1"/>
  <c r="BJ67" i="9"/>
  <c r="AF67" i="9" s="1"/>
  <c r="EK59" i="9"/>
  <c r="FQ59" i="9"/>
  <c r="GZ38" i="9"/>
  <c r="BK69" i="9"/>
  <c r="AG69" i="9" s="1"/>
  <c r="GV16" i="9"/>
  <c r="GZ16" i="9" s="1"/>
  <c r="GR16" i="9"/>
  <c r="HH62" i="9"/>
  <c r="HK12" i="9"/>
  <c r="DQ12" i="9"/>
  <c r="DO12" i="9"/>
  <c r="GV30" i="9"/>
  <c r="GZ30" i="9" s="1"/>
  <c r="DN25" i="9"/>
  <c r="DP25" i="9"/>
  <c r="HJ25" i="9" s="1"/>
  <c r="FQ29" i="9"/>
  <c r="DQ27" i="9"/>
  <c r="HK27" i="9" s="1"/>
  <c r="DO27" i="9"/>
  <c r="FQ33" i="9"/>
  <c r="GW25" i="9"/>
  <c r="GS25" i="9"/>
  <c r="GW17" i="9"/>
  <c r="GS17" i="9"/>
  <c r="DR30" i="9"/>
  <c r="DT30" i="9" s="1"/>
  <c r="HL30" i="9" s="1"/>
  <c r="EK26" i="9"/>
  <c r="FQ26" i="9"/>
  <c r="GY43" i="9"/>
  <c r="HA18" i="9"/>
  <c r="GV15" i="9"/>
  <c r="GZ15" i="9" s="1"/>
  <c r="DO24" i="9"/>
  <c r="DQ24" i="9" s="1"/>
  <c r="HK24" i="9" s="1"/>
  <c r="GZ10" i="9"/>
  <c r="FP12" i="9"/>
  <c r="EJ12" i="9"/>
  <c r="BM400" i="9"/>
  <c r="DM400" i="9"/>
  <c r="GV424" i="9"/>
  <c r="GZ424" i="9" s="1"/>
  <c r="GR424" i="9"/>
  <c r="GR422" i="9"/>
  <c r="GV422" i="9"/>
  <c r="GZ422" i="9" s="1"/>
  <c r="BL423" i="9"/>
  <c r="DL423" i="9"/>
  <c r="DN420" i="9"/>
  <c r="DP420" i="9" s="1"/>
  <c r="HJ420" i="9" s="1"/>
  <c r="GS418" i="9"/>
  <c r="GW418" i="9"/>
  <c r="HA418" i="9" s="1"/>
  <c r="DP427" i="9"/>
  <c r="HJ427" i="9" s="1"/>
  <c r="DN427" i="9"/>
  <c r="DN415" i="9"/>
  <c r="DP415" i="9" s="1"/>
  <c r="HJ415" i="9" s="1"/>
  <c r="DO416" i="9"/>
  <c r="DQ416" i="9" s="1"/>
  <c r="HK416" i="9" s="1"/>
  <c r="DL416" i="9"/>
  <c r="BL416" i="9"/>
  <c r="GW409" i="9"/>
  <c r="HA409" i="9" s="1"/>
  <c r="GS409" i="9"/>
  <c r="BM403" i="9"/>
  <c r="EK399" i="9"/>
  <c r="FQ399" i="9"/>
  <c r="DF397" i="9"/>
  <c r="CB397" i="9" s="1"/>
  <c r="DH397" i="9" s="1"/>
  <c r="DP405" i="9"/>
  <c r="HJ405" i="9" s="1"/>
  <c r="DN405" i="9"/>
  <c r="DM404" i="9"/>
  <c r="BM404" i="9"/>
  <c r="GZ398" i="9"/>
  <c r="DL401" i="9"/>
  <c r="BL401" i="9"/>
  <c r="DN396" i="9"/>
  <c r="DP396" i="9" s="1"/>
  <c r="HJ396" i="9" s="1"/>
  <c r="BJ391" i="9"/>
  <c r="AF391" i="9" s="1"/>
  <c r="BM392" i="9"/>
  <c r="DM392" i="9"/>
  <c r="DM386" i="9"/>
  <c r="BM386" i="9"/>
  <c r="DO392" i="9"/>
  <c r="DQ392" i="9" s="1"/>
  <c r="HK392" i="9" s="1"/>
  <c r="DN389" i="9"/>
  <c r="DP389" i="9" s="1"/>
  <c r="HJ389" i="9" s="1"/>
  <c r="DO400" i="9"/>
  <c r="DQ400" i="9" s="1"/>
  <c r="HK400" i="9" s="1"/>
  <c r="GK380" i="9"/>
  <c r="BK380" i="9"/>
  <c r="AG380" i="9" s="1"/>
  <c r="GJ397" i="9"/>
  <c r="DL379" i="9"/>
  <c r="BL379" i="9"/>
  <c r="DO396" i="9"/>
  <c r="DQ396" i="9" s="1"/>
  <c r="HK396" i="9" s="1"/>
  <c r="GW395" i="9"/>
  <c r="HA395" i="9" s="1"/>
  <c r="CR383" i="9"/>
  <c r="GV402" i="9"/>
  <c r="GR402" i="9"/>
  <c r="DR393" i="9"/>
  <c r="DT393" i="9" s="1"/>
  <c r="DR394" i="9"/>
  <c r="DT394" i="9" s="1"/>
  <c r="HL394" i="9" s="1"/>
  <c r="EK386" i="9"/>
  <c r="FQ386" i="9"/>
  <c r="DM383" i="9"/>
  <c r="BM383" i="9"/>
  <c r="GV378" i="9"/>
  <c r="GZ378" i="9" s="1"/>
  <c r="GR378" i="9"/>
  <c r="GY384" i="9"/>
  <c r="GS371" i="9"/>
  <c r="GW371" i="9"/>
  <c r="HA371" i="9" s="1"/>
  <c r="BM367" i="9"/>
  <c r="DM367" i="9"/>
  <c r="BM370" i="9"/>
  <c r="DM370" i="9"/>
  <c r="BM371" i="9"/>
  <c r="DM371" i="9"/>
  <c r="GR377" i="9"/>
  <c r="GV377" i="9"/>
  <c r="GZ377" i="9" s="1"/>
  <c r="DQ370" i="9"/>
  <c r="HK370" i="9" s="1"/>
  <c r="DO370" i="9"/>
  <c r="EK373" i="9"/>
  <c r="FQ373" i="9"/>
  <c r="DO371" i="9"/>
  <c r="DQ371" i="9" s="1"/>
  <c r="HK371" i="9" s="1"/>
  <c r="GV369" i="9"/>
  <c r="GR369" i="9"/>
  <c r="DN358" i="9"/>
  <c r="DP358" i="9" s="1"/>
  <c r="HJ358" i="9" s="1"/>
  <c r="BK372" i="9"/>
  <c r="AG372" i="9" s="1"/>
  <c r="DM351" i="9"/>
  <c r="BM351" i="9"/>
  <c r="GS356" i="9"/>
  <c r="GW356" i="9"/>
  <c r="HA356" i="9" s="1"/>
  <c r="BL364" i="9"/>
  <c r="DL364" i="9"/>
  <c r="GV356" i="9"/>
  <c r="GR356" i="9"/>
  <c r="GY349" i="9"/>
  <c r="GR350" i="9"/>
  <c r="GV350" i="9"/>
  <c r="GZ350" i="9" s="1"/>
  <c r="DL351" i="9"/>
  <c r="BL351" i="9"/>
  <c r="DO361" i="9"/>
  <c r="DQ361" i="9" s="1"/>
  <c r="HK361" i="9" s="1"/>
  <c r="GR355" i="9"/>
  <c r="GV355" i="9"/>
  <c r="FQ359" i="9"/>
  <c r="EK359" i="9"/>
  <c r="GZ353" i="9"/>
  <c r="GW348" i="9"/>
  <c r="HA348" i="9" s="1"/>
  <c r="GS348" i="9"/>
  <c r="BJ355" i="9"/>
  <c r="AF355" i="9" s="1"/>
  <c r="DO344" i="9"/>
  <c r="DQ344" i="9" s="1"/>
  <c r="HK344" i="9" s="1"/>
  <c r="GV352" i="9"/>
  <c r="GR352" i="9"/>
  <c r="DN349" i="9"/>
  <c r="DP349" i="9" s="1"/>
  <c r="HJ349" i="9" s="1"/>
  <c r="EK340" i="9"/>
  <c r="FQ340" i="9"/>
  <c r="GW335" i="9"/>
  <c r="GS335" i="9"/>
  <c r="DL344" i="9"/>
  <c r="BL344" i="9"/>
  <c r="DQ328" i="9"/>
  <c r="HK328" i="9" s="1"/>
  <c r="DO328" i="9"/>
  <c r="DS354" i="9"/>
  <c r="DU354" i="9"/>
  <c r="HM354" i="9" s="1"/>
  <c r="DO329" i="9"/>
  <c r="DQ329" i="9" s="1"/>
  <c r="HK329" i="9" s="1"/>
  <c r="DO321" i="9"/>
  <c r="DQ321" i="9" s="1"/>
  <c r="HK321" i="9" s="1"/>
  <c r="FP342" i="9"/>
  <c r="GW339" i="9"/>
  <c r="GS339" i="9"/>
  <c r="HA337" i="9"/>
  <c r="DM334" i="9"/>
  <c r="BM334" i="9"/>
  <c r="DQ326" i="9"/>
  <c r="HK326" i="9" s="1"/>
  <c r="DO326" i="9"/>
  <c r="BK339" i="9"/>
  <c r="AG339" i="9" s="1"/>
  <c r="EJ326" i="9"/>
  <c r="FP326" i="9"/>
  <c r="DO317" i="9"/>
  <c r="DQ317" i="9"/>
  <c r="HK317" i="9" s="1"/>
  <c r="DL334" i="9"/>
  <c r="BL334" i="9"/>
  <c r="HA328" i="9"/>
  <c r="BJ318" i="9"/>
  <c r="AF318" i="9" s="1"/>
  <c r="BL315" i="9"/>
  <c r="DL315" i="9"/>
  <c r="GZ329" i="9"/>
  <c r="GV320" i="9"/>
  <c r="GR320" i="9"/>
  <c r="BK319" i="9"/>
  <c r="AG319" i="9" s="1"/>
  <c r="BK331" i="9"/>
  <c r="AG331" i="9" s="1"/>
  <c r="BL319" i="9"/>
  <c r="DL319" i="9"/>
  <c r="DN314" i="9"/>
  <c r="DP314" i="9" s="1"/>
  <c r="HJ314" i="9" s="1"/>
  <c r="DL298" i="9"/>
  <c r="BL298" i="9"/>
  <c r="DO312" i="9"/>
  <c r="DQ312" i="9" s="1"/>
  <c r="HK312" i="9" s="1"/>
  <c r="BM298" i="9"/>
  <c r="DM298" i="9"/>
  <c r="EJ299" i="9"/>
  <c r="FP299" i="9"/>
  <c r="HJ290" i="9"/>
  <c r="DP290" i="9"/>
  <c r="DN290" i="9"/>
  <c r="DL314" i="9"/>
  <c r="BL314" i="9"/>
  <c r="EJ311" i="9"/>
  <c r="FP311" i="9"/>
  <c r="GK305" i="9"/>
  <c r="GW305" i="9"/>
  <c r="HA305" i="9" s="1"/>
  <c r="DN291" i="9"/>
  <c r="DP291" i="9" s="1"/>
  <c r="HJ291" i="9" s="1"/>
  <c r="FQ309" i="9"/>
  <c r="DO303" i="9"/>
  <c r="DQ303" i="9" s="1"/>
  <c r="HK303" i="9" s="1"/>
  <c r="GW299" i="9"/>
  <c r="GS299" i="9"/>
  <c r="DU313" i="9"/>
  <c r="HM313" i="9" s="1"/>
  <c r="DS313" i="9"/>
  <c r="GV279" i="9"/>
  <c r="GZ279" i="9" s="1"/>
  <c r="GR279" i="9"/>
  <c r="DN299" i="9"/>
  <c r="DP299" i="9" s="1"/>
  <c r="HJ299" i="9" s="1"/>
  <c r="EK285" i="9"/>
  <c r="FQ285" i="9"/>
  <c r="BM282" i="9"/>
  <c r="DM282" i="9"/>
  <c r="GK279" i="9"/>
  <c r="GW296" i="9"/>
  <c r="HA296" i="9" s="1"/>
  <c r="GS296" i="9"/>
  <c r="GY289" i="9"/>
  <c r="DQ286" i="9"/>
  <c r="HK286" i="9" s="1"/>
  <c r="DO286" i="9"/>
  <c r="HA281" i="9"/>
  <c r="FP276" i="9"/>
  <c r="HK269" i="9"/>
  <c r="DQ269" i="9"/>
  <c r="DO269" i="9"/>
  <c r="DM310" i="9"/>
  <c r="BM310" i="9"/>
  <c r="GR283" i="9"/>
  <c r="DL261" i="9"/>
  <c r="BL261" i="9"/>
  <c r="DL281" i="9"/>
  <c r="GV278" i="9"/>
  <c r="GZ278" i="9" s="1"/>
  <c r="GR278" i="9"/>
  <c r="GW275" i="9"/>
  <c r="GS275" i="9"/>
  <c r="DM271" i="9"/>
  <c r="BM271" i="9"/>
  <c r="GR270" i="9"/>
  <c r="GZ270" i="9" s="1"/>
  <c r="DS294" i="9"/>
  <c r="DU294" i="9" s="1"/>
  <c r="HM294" i="9" s="1"/>
  <c r="DQ274" i="9"/>
  <c r="HK274" i="9" s="1"/>
  <c r="DO274" i="9"/>
  <c r="GJ288" i="9"/>
  <c r="DN279" i="9"/>
  <c r="HJ279" i="9"/>
  <c r="DP279" i="9"/>
  <c r="DN265" i="9"/>
  <c r="DP265" i="9" s="1"/>
  <c r="HJ265" i="9" s="1"/>
  <c r="DQ247" i="9"/>
  <c r="HK247" i="9" s="1"/>
  <c r="DO247" i="9"/>
  <c r="FP271" i="9"/>
  <c r="GW265" i="9"/>
  <c r="HA265" i="9" s="1"/>
  <c r="GS265" i="9"/>
  <c r="EK250" i="9"/>
  <c r="FQ250" i="9"/>
  <c r="DL236" i="9"/>
  <c r="BL236" i="9"/>
  <c r="DQ271" i="9"/>
  <c r="HK271" i="9" s="1"/>
  <c r="DO271" i="9"/>
  <c r="GW240" i="9"/>
  <c r="HA240" i="9" s="1"/>
  <c r="GS240" i="9"/>
  <c r="DL230" i="9"/>
  <c r="BL230" i="9"/>
  <c r="GZ312" i="9"/>
  <c r="BM256" i="9"/>
  <c r="BM252" i="9"/>
  <c r="DM252" i="9"/>
  <c r="BM247" i="9"/>
  <c r="DM247" i="9"/>
  <c r="BM236" i="9"/>
  <c r="DM236" i="9"/>
  <c r="GY263" i="9"/>
  <c r="DO255" i="9"/>
  <c r="DQ255" i="9" s="1"/>
  <c r="HK255" i="9" s="1"/>
  <c r="BJ247" i="9"/>
  <c r="AF247" i="9" s="1"/>
  <c r="DN227" i="9"/>
  <c r="DP227" i="9" s="1"/>
  <c r="HJ227" i="9" s="1"/>
  <c r="DO258" i="9"/>
  <c r="DQ258" i="9" s="1"/>
  <c r="HK258" i="9" s="1"/>
  <c r="AV241" i="9"/>
  <c r="DN241" i="9"/>
  <c r="DP241" i="9" s="1"/>
  <c r="HJ241" i="9" s="1"/>
  <c r="DO215" i="9"/>
  <c r="DQ215" i="9" s="1"/>
  <c r="HK215" i="9" s="1"/>
  <c r="FQ242" i="9"/>
  <c r="DR232" i="9"/>
  <c r="HL232" i="9"/>
  <c r="DT232" i="9"/>
  <c r="GW232" i="9"/>
  <c r="HA232" i="9" s="1"/>
  <c r="GS232" i="9"/>
  <c r="GW230" i="9"/>
  <c r="HA230" i="9" s="1"/>
  <c r="GS230" i="9"/>
  <c r="GY205" i="9"/>
  <c r="DO218" i="9"/>
  <c r="DQ218" i="9"/>
  <c r="HK218" i="9" s="1"/>
  <c r="DO209" i="9"/>
  <c r="DQ209" i="9" s="1"/>
  <c r="HK209" i="9" s="1"/>
  <c r="BK204" i="9"/>
  <c r="AG204" i="9" s="1"/>
  <c r="GW214" i="9"/>
  <c r="HA214" i="9" s="1"/>
  <c r="GR210" i="9"/>
  <c r="GV210" i="9"/>
  <c r="GZ210" i="9" s="1"/>
  <c r="DL207" i="9"/>
  <c r="BL207" i="9"/>
  <c r="GV200" i="9"/>
  <c r="GZ200" i="9" s="1"/>
  <c r="GR200" i="9"/>
  <c r="GS254" i="9"/>
  <c r="GW254" i="9"/>
  <c r="HA254" i="9" s="1"/>
  <c r="DL215" i="9"/>
  <c r="BL215" i="9"/>
  <c r="GS200" i="9"/>
  <c r="GW200" i="9"/>
  <c r="HA200" i="9" s="1"/>
  <c r="GK194" i="9"/>
  <c r="GW194" i="9"/>
  <c r="HA194" i="9" s="1"/>
  <c r="DN183" i="9"/>
  <c r="DP183" i="9" s="1"/>
  <c r="HJ183" i="9" s="1"/>
  <c r="GX303" i="9"/>
  <c r="BM214" i="9"/>
  <c r="DM214" i="9"/>
  <c r="DN205" i="9"/>
  <c r="DP205" i="9" s="1"/>
  <c r="HJ205" i="9" s="1"/>
  <c r="FQ290" i="9"/>
  <c r="GV237" i="9"/>
  <c r="GZ237" i="9" s="1"/>
  <c r="GR237" i="9"/>
  <c r="GR218" i="9"/>
  <c r="GV218" i="9"/>
  <c r="GZ218" i="9" s="1"/>
  <c r="FQ214" i="9"/>
  <c r="EK214" i="9"/>
  <c r="GV209" i="9"/>
  <c r="GZ209" i="9" s="1"/>
  <c r="GR209" i="9"/>
  <c r="DN204" i="9"/>
  <c r="DP204" i="9" s="1"/>
  <c r="HJ204" i="9" s="1"/>
  <c r="DQ194" i="9"/>
  <c r="HK194" i="9" s="1"/>
  <c r="DO194" i="9"/>
  <c r="DP184" i="9"/>
  <c r="HJ184" i="9" s="1"/>
  <c r="DN184" i="9"/>
  <c r="DL202" i="9"/>
  <c r="GR181" i="9"/>
  <c r="GZ181" i="9" s="1"/>
  <c r="DM193" i="9"/>
  <c r="BM193" i="9"/>
  <c r="BL190" i="9"/>
  <c r="DL190" i="9"/>
  <c r="DL187" i="9"/>
  <c r="BL187" i="9"/>
  <c r="GX242" i="9"/>
  <c r="GR188" i="9"/>
  <c r="GV188" i="9"/>
  <c r="GZ188" i="9" s="1"/>
  <c r="GW201" i="9"/>
  <c r="HA201" i="9" s="1"/>
  <c r="GS201" i="9"/>
  <c r="BM195" i="9"/>
  <c r="DM195" i="9"/>
  <c r="DL191" i="9"/>
  <c r="BL191" i="9"/>
  <c r="HJ159" i="9"/>
  <c r="DP159" i="9"/>
  <c r="DN159" i="9"/>
  <c r="GY216" i="9"/>
  <c r="DN176" i="9"/>
  <c r="DP176" i="9" s="1"/>
  <c r="HJ176" i="9" s="1"/>
  <c r="DN160" i="9"/>
  <c r="HJ160" i="9"/>
  <c r="DP160" i="9"/>
  <c r="BL200" i="9"/>
  <c r="DL200" i="9"/>
  <c r="DO189" i="9"/>
  <c r="DQ189" i="9" s="1"/>
  <c r="HK189" i="9" s="1"/>
  <c r="FQ197" i="9"/>
  <c r="DN156" i="9"/>
  <c r="DP156" i="9" s="1"/>
  <c r="HJ156" i="9" s="1"/>
  <c r="DG173" i="9"/>
  <c r="CC173" i="9" s="1"/>
  <c r="DI173" i="9" s="1"/>
  <c r="GX165" i="9"/>
  <c r="DG177" i="9"/>
  <c r="CC177" i="9" s="1"/>
  <c r="DI177" i="9" s="1"/>
  <c r="BL174" i="9"/>
  <c r="DL174" i="9"/>
  <c r="DP157" i="9"/>
  <c r="HJ157" i="9" s="1"/>
  <c r="DN157" i="9"/>
  <c r="GW181" i="9"/>
  <c r="HA181" i="9" s="1"/>
  <c r="GS181" i="9"/>
  <c r="EJ157" i="9"/>
  <c r="FP157" i="9"/>
  <c r="HJ149" i="9"/>
  <c r="DP149" i="9"/>
  <c r="DN149" i="9"/>
  <c r="DN198" i="9"/>
  <c r="DP198" i="9" s="1"/>
  <c r="HJ198" i="9" s="1"/>
  <c r="GS173" i="9"/>
  <c r="HA173" i="9" s="1"/>
  <c r="EK164" i="9"/>
  <c r="FQ164" i="9"/>
  <c r="BM157" i="9"/>
  <c r="DM157" i="9"/>
  <c r="EJ153" i="9"/>
  <c r="FP153" i="9"/>
  <c r="GY137" i="9"/>
  <c r="DO133" i="9"/>
  <c r="DQ133" i="9" s="1"/>
  <c r="HK133" i="9" s="1"/>
  <c r="BM179" i="9"/>
  <c r="DM179" i="9"/>
  <c r="GV171" i="9"/>
  <c r="GR171" i="9"/>
  <c r="DN145" i="9"/>
  <c r="HJ145" i="9"/>
  <c r="DP145" i="9"/>
  <c r="GV175" i="9"/>
  <c r="GZ175" i="9" s="1"/>
  <c r="FP166" i="9"/>
  <c r="GW152" i="9"/>
  <c r="HA152" i="9" s="1"/>
  <c r="GW143" i="9"/>
  <c r="HA143" i="9" s="1"/>
  <c r="DL128" i="9"/>
  <c r="BL128" i="9"/>
  <c r="DP146" i="9"/>
  <c r="HJ146" i="9" s="1"/>
  <c r="DN146" i="9"/>
  <c r="BL139" i="9"/>
  <c r="DL139" i="9"/>
  <c r="GW133" i="9"/>
  <c r="HA133" i="9" s="1"/>
  <c r="GS133" i="9"/>
  <c r="EK156" i="9"/>
  <c r="FQ156" i="9"/>
  <c r="BL148" i="9"/>
  <c r="DL148" i="9"/>
  <c r="EK138" i="9"/>
  <c r="FQ138" i="9"/>
  <c r="DN104" i="9"/>
  <c r="DP104" i="9" s="1"/>
  <c r="HJ104" i="9" s="1"/>
  <c r="DN173" i="9"/>
  <c r="DP173" i="9" s="1"/>
  <c r="HJ173" i="9" s="1"/>
  <c r="DO125" i="9"/>
  <c r="DQ125" i="9"/>
  <c r="HK125" i="9" s="1"/>
  <c r="AW120" i="9"/>
  <c r="BK105" i="9"/>
  <c r="AG105" i="9" s="1"/>
  <c r="CS182" i="9"/>
  <c r="BM135" i="9"/>
  <c r="DM135" i="9"/>
  <c r="DN113" i="9"/>
  <c r="DP113" i="9"/>
  <c r="HJ113" i="9" s="1"/>
  <c r="DN96" i="9"/>
  <c r="DP96" i="9" s="1"/>
  <c r="HJ96" i="9" s="1"/>
  <c r="HK132" i="9"/>
  <c r="DQ132" i="9"/>
  <c r="DO132" i="9"/>
  <c r="DO126" i="9"/>
  <c r="DQ126" i="9" s="1"/>
  <c r="HK126" i="9" s="1"/>
  <c r="DO114" i="9"/>
  <c r="DQ114" i="9" s="1"/>
  <c r="HK114" i="9" s="1"/>
  <c r="DQ110" i="9"/>
  <c r="HK110" i="9" s="1"/>
  <c r="DO110" i="9"/>
  <c r="GS103" i="9"/>
  <c r="HA103" i="9" s="1"/>
  <c r="DM120" i="9"/>
  <c r="BM120" i="9"/>
  <c r="GZ114" i="9"/>
  <c r="HA111" i="9"/>
  <c r="DM93" i="9"/>
  <c r="BM93" i="9"/>
  <c r="DL75" i="9"/>
  <c r="BL75" i="9"/>
  <c r="HJ98" i="9"/>
  <c r="DP98" i="9"/>
  <c r="DN98" i="9"/>
  <c r="GK83" i="9"/>
  <c r="GW83" i="9"/>
  <c r="HA83" i="9" s="1"/>
  <c r="DR129" i="9"/>
  <c r="HL129" i="9"/>
  <c r="DT129" i="9"/>
  <c r="GK112" i="9"/>
  <c r="HA112" i="9" s="1"/>
  <c r="DH94" i="9"/>
  <c r="DL94" i="9"/>
  <c r="DN126" i="9"/>
  <c r="DP126" i="9" s="1"/>
  <c r="HJ126" i="9" s="1"/>
  <c r="BJ61" i="9"/>
  <c r="AF61" i="9" s="1"/>
  <c r="DL126" i="9"/>
  <c r="BL126" i="9"/>
  <c r="BJ114" i="9"/>
  <c r="AF114" i="9" s="1"/>
  <c r="GS98" i="9"/>
  <c r="HA98" i="9" s="1"/>
  <c r="HJ90" i="9"/>
  <c r="DP90" i="9"/>
  <c r="DN90" i="9"/>
  <c r="FQ87" i="9"/>
  <c r="FP98" i="9"/>
  <c r="DL92" i="9"/>
  <c r="BL92" i="9"/>
  <c r="GV88" i="9"/>
  <c r="GR88" i="9"/>
  <c r="BL82" i="9"/>
  <c r="DL82" i="9"/>
  <c r="GV79" i="9"/>
  <c r="GR79" i="9"/>
  <c r="DN37" i="9"/>
  <c r="DP37" i="9" s="1"/>
  <c r="HJ37" i="9" s="1"/>
  <c r="CR37" i="9"/>
  <c r="GK96" i="9"/>
  <c r="HA96" i="9" s="1"/>
  <c r="DR76" i="9"/>
  <c r="DT76" i="9" s="1"/>
  <c r="HL76" i="9" s="1"/>
  <c r="HH52" i="9"/>
  <c r="GZ39" i="9"/>
  <c r="DO30" i="9"/>
  <c r="DQ30" i="9" s="1"/>
  <c r="HK30" i="9" s="1"/>
  <c r="DM63" i="9"/>
  <c r="BM63" i="9"/>
  <c r="FQ60" i="9"/>
  <c r="HM60" i="9" s="1"/>
  <c r="BJ44" i="9"/>
  <c r="AF44" i="9" s="1"/>
  <c r="DQ80" i="9"/>
  <c r="HK80" i="9" s="1"/>
  <c r="DO80" i="9"/>
  <c r="GZ67" i="9"/>
  <c r="GZ57" i="9"/>
  <c r="BK35" i="9"/>
  <c r="AG35" i="9" s="1"/>
  <c r="GW32" i="9"/>
  <c r="GS32" i="9"/>
  <c r="BJ97" i="9"/>
  <c r="AF97" i="9" s="1"/>
  <c r="GZ76" i="9"/>
  <c r="DO74" i="9"/>
  <c r="DQ74" i="9" s="1"/>
  <c r="HK74" i="9" s="1"/>
  <c r="DQ64" i="9"/>
  <c r="HK64" i="9" s="1"/>
  <c r="DO64" i="9"/>
  <c r="DO47" i="9"/>
  <c r="DQ47" i="9" s="1"/>
  <c r="HK47" i="9" s="1"/>
  <c r="GS34" i="9"/>
  <c r="GW34" i="9"/>
  <c r="GW73" i="9"/>
  <c r="GS73" i="9"/>
  <c r="HH70" i="9"/>
  <c r="BK61" i="9"/>
  <c r="AG61" i="9" s="1"/>
  <c r="EJ39" i="9"/>
  <c r="FP39" i="9"/>
  <c r="BM30" i="9"/>
  <c r="DM30" i="9"/>
  <c r="GZ118" i="9"/>
  <c r="HA37" i="9"/>
  <c r="DO28" i="9"/>
  <c r="DQ28" i="9" s="1"/>
  <c r="HK28" i="9" s="1"/>
  <c r="DN28" i="9"/>
  <c r="DP28" i="9" s="1"/>
  <c r="HJ28" i="9" s="1"/>
  <c r="DL22" i="9"/>
  <c r="BL22" i="9"/>
  <c r="HJ13" i="9"/>
  <c r="DN13" i="9"/>
  <c r="DP13" i="9"/>
  <c r="HK48" i="9"/>
  <c r="DQ48" i="9"/>
  <c r="DO48" i="9"/>
  <c r="GS24" i="9"/>
  <c r="GW24" i="9"/>
  <c r="HA24" i="9" s="1"/>
  <c r="HJ14" i="9"/>
  <c r="DN14" i="9"/>
  <c r="DP14" i="9"/>
  <c r="GW21" i="9"/>
  <c r="HA21" i="9" s="1"/>
  <c r="GS21" i="9"/>
  <c r="CS18" i="9"/>
  <c r="GX35" i="9"/>
  <c r="BK26" i="9"/>
  <c r="AG26" i="9" s="1"/>
  <c r="DP22" i="9"/>
  <c r="HJ22" i="9" s="1"/>
  <c r="DN22" i="9"/>
  <c r="GV20" i="9"/>
  <c r="GZ20" i="9" s="1"/>
  <c r="GR20" i="9"/>
  <c r="DN10" i="9"/>
  <c r="DP10" i="9" s="1"/>
  <c r="HJ10" i="9" s="1"/>
  <c r="BJ10" i="9"/>
  <c r="AF10" i="9" s="1"/>
  <c r="GW15" i="9"/>
  <c r="HA15" i="9" s="1"/>
  <c r="DO11" i="9"/>
  <c r="DQ11" i="9" s="1"/>
  <c r="HK11" i="9" s="1"/>
  <c r="DM9" i="9"/>
  <c r="DM399" i="9"/>
  <c r="BM399" i="9"/>
  <c r="DH432" i="9"/>
  <c r="DL432" i="9"/>
  <c r="DL427" i="9"/>
  <c r="BL427" i="9"/>
  <c r="DP432" i="9"/>
  <c r="HJ432" i="9" s="1"/>
  <c r="DN432" i="9"/>
  <c r="DO426" i="9"/>
  <c r="DQ426" i="9" s="1"/>
  <c r="HK426" i="9" s="1"/>
  <c r="CS426" i="9"/>
  <c r="BM426" i="9"/>
  <c r="DM426" i="9"/>
  <c r="GW433" i="9"/>
  <c r="HA433" i="9" s="1"/>
  <c r="DL428" i="9"/>
  <c r="DL422" i="9"/>
  <c r="BL422" i="9"/>
  <c r="FP432" i="9"/>
  <c r="CR425" i="9"/>
  <c r="BJ424" i="9"/>
  <c r="AF424" i="9" s="1"/>
  <c r="GW419" i="9"/>
  <c r="HA419" i="9" s="1"/>
  <c r="GS419" i="9"/>
  <c r="DP417" i="9"/>
  <c r="HJ417" i="9" s="1"/>
  <c r="DN417" i="9"/>
  <c r="GR423" i="9"/>
  <c r="GV423" i="9"/>
  <c r="GZ423" i="9" s="1"/>
  <c r="BM418" i="9"/>
  <c r="DM418" i="9"/>
  <c r="DO423" i="9"/>
  <c r="DQ423" i="9" s="1"/>
  <c r="HK423" i="9" s="1"/>
  <c r="DL415" i="9"/>
  <c r="BL415" i="9"/>
  <c r="GK421" i="9"/>
  <c r="GW421" i="9"/>
  <c r="HA421" i="9" s="1"/>
  <c r="DM416" i="9"/>
  <c r="BM416" i="9"/>
  <c r="HK407" i="9"/>
  <c r="DO407" i="9"/>
  <c r="DQ407" i="9"/>
  <c r="GV404" i="9"/>
  <c r="GZ404" i="9" s="1"/>
  <c r="BJ408" i="9"/>
  <c r="AF408" i="9" s="1"/>
  <c r="GJ402" i="9"/>
  <c r="DN409" i="9"/>
  <c r="DP409" i="9" s="1"/>
  <c r="HJ409" i="9" s="1"/>
  <c r="FP401" i="9"/>
  <c r="GW407" i="9"/>
  <c r="GS407" i="9"/>
  <c r="DN403" i="9"/>
  <c r="DP403" i="9" s="1"/>
  <c r="HJ403" i="9" s="1"/>
  <c r="BM397" i="9"/>
  <c r="DM397" i="9"/>
  <c r="DO397" i="9"/>
  <c r="DQ397" i="9" s="1"/>
  <c r="HK397" i="9" s="1"/>
  <c r="FQ403" i="9"/>
  <c r="GV396" i="9"/>
  <c r="GZ396" i="9" s="1"/>
  <c r="GS403" i="9"/>
  <c r="GW403" i="9"/>
  <c r="HA403" i="9" s="1"/>
  <c r="GR401" i="9"/>
  <c r="GV401" i="9"/>
  <c r="GZ393" i="9"/>
  <c r="GW386" i="9"/>
  <c r="HA386" i="9" s="1"/>
  <c r="GS386" i="9"/>
  <c r="FP391" i="9"/>
  <c r="EJ391" i="9"/>
  <c r="AW384" i="9"/>
  <c r="DO398" i="9"/>
  <c r="DQ398" i="9" s="1"/>
  <c r="HK398" i="9" s="1"/>
  <c r="GV395" i="9"/>
  <c r="GZ395" i="9" s="1"/>
  <c r="DN395" i="9"/>
  <c r="DP395" i="9" s="1"/>
  <c r="HJ395" i="9" s="1"/>
  <c r="FQ392" i="9"/>
  <c r="DO385" i="9"/>
  <c r="DQ385" i="9" s="1"/>
  <c r="HK385" i="9" s="1"/>
  <c r="AW385" i="9"/>
  <c r="DL382" i="9"/>
  <c r="BL382" i="9"/>
  <c r="DN381" i="9"/>
  <c r="DP381" i="9" s="1"/>
  <c r="HJ381" i="9" s="1"/>
  <c r="GV379" i="9"/>
  <c r="GZ379" i="9" s="1"/>
  <c r="GR379" i="9"/>
  <c r="DN377" i="9"/>
  <c r="DP377" i="9" s="1"/>
  <c r="HJ377" i="9" s="1"/>
  <c r="BL390" i="9"/>
  <c r="DL390" i="9"/>
  <c r="BM384" i="9"/>
  <c r="DM384" i="9"/>
  <c r="FP377" i="9"/>
  <c r="DO374" i="9"/>
  <c r="DQ374" i="9"/>
  <c r="HK374" i="9" s="1"/>
  <c r="DN387" i="9"/>
  <c r="DP387" i="9" s="1"/>
  <c r="HJ387" i="9" s="1"/>
  <c r="BM395" i="9"/>
  <c r="DM395" i="9"/>
  <c r="BK393" i="9"/>
  <c r="AG393" i="9" s="1"/>
  <c r="FQ378" i="9"/>
  <c r="GX385" i="9"/>
  <c r="BL377" i="9"/>
  <c r="DL377" i="9"/>
  <c r="BK377" i="9"/>
  <c r="AG377" i="9" s="1"/>
  <c r="DN375" i="9"/>
  <c r="DP375" i="9"/>
  <c r="HJ375" i="9"/>
  <c r="DL372" i="9"/>
  <c r="BL372" i="9"/>
  <c r="GW369" i="9"/>
  <c r="HA369" i="9" s="1"/>
  <c r="BJ383" i="9"/>
  <c r="AF383" i="9" s="1"/>
  <c r="GW374" i="9"/>
  <c r="HA374" i="9" s="1"/>
  <c r="GK374" i="9"/>
  <c r="GW368" i="9"/>
  <c r="GS368" i="9"/>
  <c r="DN361" i="9"/>
  <c r="DP361" i="9" s="1"/>
  <c r="HJ361" i="9" s="1"/>
  <c r="GW372" i="9"/>
  <c r="HA372" i="9" s="1"/>
  <c r="GS372" i="9"/>
  <c r="GW367" i="9"/>
  <c r="GS367" i="9"/>
  <c r="BJ361" i="9"/>
  <c r="AF361" i="9" s="1"/>
  <c r="GJ364" i="9"/>
  <c r="GV364" i="9"/>
  <c r="DM369" i="9"/>
  <c r="EK363" i="9"/>
  <c r="FQ363" i="9"/>
  <c r="GW362" i="9"/>
  <c r="GS362" i="9"/>
  <c r="DM355" i="9"/>
  <c r="BM355" i="9"/>
  <c r="GX369" i="9"/>
  <c r="FP365" i="9"/>
  <c r="DO349" i="9"/>
  <c r="DQ349" i="9" s="1"/>
  <c r="HK349" i="9" s="1"/>
  <c r="GX352" i="9"/>
  <c r="BM347" i="9"/>
  <c r="DM347" i="9"/>
  <c r="BK361" i="9"/>
  <c r="AG361" i="9" s="1"/>
  <c r="DP354" i="9"/>
  <c r="HJ354" i="9" s="1"/>
  <c r="DN354" i="9"/>
  <c r="GR354" i="9"/>
  <c r="GV354" i="9"/>
  <c r="GZ354" i="9" s="1"/>
  <c r="DM346" i="9"/>
  <c r="BM346" i="9"/>
  <c r="EK353" i="9"/>
  <c r="FQ353" i="9"/>
  <c r="DM349" i="9"/>
  <c r="BM349" i="9"/>
  <c r="BK344" i="9"/>
  <c r="AG344" i="9" s="1"/>
  <c r="DN344" i="9"/>
  <c r="HJ344" i="9"/>
  <c r="DP344" i="9"/>
  <c r="BM342" i="9"/>
  <c r="DM342" i="9"/>
  <c r="BK324" i="9"/>
  <c r="AG324" i="9" s="1"/>
  <c r="GX349" i="9"/>
  <c r="GV344" i="9"/>
  <c r="GR344" i="9"/>
  <c r="GV341" i="9"/>
  <c r="GZ341" i="9" s="1"/>
  <c r="DL337" i="9"/>
  <c r="BL337" i="9"/>
  <c r="DL332" i="9"/>
  <c r="BL332" i="9"/>
  <c r="AV327" i="9"/>
  <c r="DO334" i="9"/>
  <c r="DQ334" i="9"/>
  <c r="HK334" i="9" s="1"/>
  <c r="HA326" i="9"/>
  <c r="DL342" i="9"/>
  <c r="GV338" i="9"/>
  <c r="GZ338" i="9" s="1"/>
  <c r="BJ329" i="9"/>
  <c r="AF329" i="9" s="1"/>
  <c r="BJ321" i="9"/>
  <c r="AF321" i="9" s="1"/>
  <c r="GV339" i="9"/>
  <c r="GR339" i="9"/>
  <c r="GV337" i="9"/>
  <c r="GZ337" i="9" s="1"/>
  <c r="GK334" i="9"/>
  <c r="HA334" i="9" s="1"/>
  <c r="GW323" i="9"/>
  <c r="HA323" i="9" s="1"/>
  <c r="GV321" i="9"/>
  <c r="GR321" i="9"/>
  <c r="GR332" i="9"/>
  <c r="HA329" i="9"/>
  <c r="HA332" i="9"/>
  <c r="GV325" i="9"/>
  <c r="GZ325" i="9" s="1"/>
  <c r="GR325" i="9"/>
  <c r="DO314" i="9"/>
  <c r="DQ314" i="9" s="1"/>
  <c r="HK314" i="9" s="1"/>
  <c r="GS319" i="9"/>
  <c r="GW319" i="9"/>
  <c r="GR318" i="9"/>
  <c r="GV318" i="9"/>
  <c r="GZ318" i="9" s="1"/>
  <c r="DN309" i="9"/>
  <c r="DP309" i="9" s="1"/>
  <c r="HJ309" i="9" s="1"/>
  <c r="FP316" i="9"/>
  <c r="GX310" i="9"/>
  <c r="GX302" i="9"/>
  <c r="GV324" i="9"/>
  <c r="GR324" i="9"/>
  <c r="DN316" i="9"/>
  <c r="DP316" i="9" s="1"/>
  <c r="HJ316" i="9" s="1"/>
  <c r="GZ305" i="9"/>
  <c r="GK301" i="9"/>
  <c r="GW301" i="9"/>
  <c r="GV298" i="9"/>
  <c r="GR298" i="9"/>
  <c r="GJ305" i="9"/>
  <c r="DN286" i="9"/>
  <c r="DP286" i="9" s="1"/>
  <c r="HJ286" i="9" s="1"/>
  <c r="GV314" i="9"/>
  <c r="GZ314" i="9" s="1"/>
  <c r="GR314" i="9"/>
  <c r="GW306" i="9"/>
  <c r="GS306" i="9"/>
  <c r="EK297" i="9"/>
  <c r="FQ297" i="9"/>
  <c r="BL308" i="9"/>
  <c r="DL308" i="9"/>
  <c r="GV309" i="9"/>
  <c r="GR309" i="9"/>
  <c r="GY292" i="9"/>
  <c r="GY280" i="9"/>
  <c r="GV316" i="9"/>
  <c r="GZ316" i="9" s="1"/>
  <c r="DN308" i="9"/>
  <c r="DP308" i="9" s="1"/>
  <c r="HJ308" i="9" s="1"/>
  <c r="DM302" i="9"/>
  <c r="BM302" i="9"/>
  <c r="DN292" i="9"/>
  <c r="DP292" i="9" s="1"/>
  <c r="HJ292" i="9" s="1"/>
  <c r="DL288" i="9"/>
  <c r="BL288" i="9"/>
  <c r="GR286" i="9"/>
  <c r="GW276" i="9"/>
  <c r="HA276" i="9" s="1"/>
  <c r="GS276" i="9"/>
  <c r="GJ295" i="9"/>
  <c r="GZ295" i="9" s="1"/>
  <c r="GW284" i="9"/>
  <c r="GS284" i="9"/>
  <c r="DN275" i="9"/>
  <c r="DP275" i="9"/>
  <c r="HJ275" i="9" s="1"/>
  <c r="DO265" i="9"/>
  <c r="DQ265" i="9" s="1"/>
  <c r="HK265" i="9" s="1"/>
  <c r="GY296" i="9"/>
  <c r="FQ294" i="9"/>
  <c r="GZ283" i="9"/>
  <c r="DM297" i="9"/>
  <c r="GK287" i="9"/>
  <c r="HA287" i="9" s="1"/>
  <c r="HA277" i="9"/>
  <c r="BK291" i="9"/>
  <c r="AG291" i="9" s="1"/>
  <c r="GK283" i="9"/>
  <c r="HA283" i="9" s="1"/>
  <c r="FQ263" i="9"/>
  <c r="GX276" i="9"/>
  <c r="FP294" i="9"/>
  <c r="EJ294" i="9"/>
  <c r="BM263" i="9"/>
  <c r="DM263" i="9"/>
  <c r="DN238" i="9"/>
  <c r="DP238" i="9"/>
  <c r="HJ238" i="9" s="1"/>
  <c r="DL268" i="9"/>
  <c r="GR252" i="9"/>
  <c r="GV252" i="9"/>
  <c r="GZ252" i="9" s="1"/>
  <c r="DN249" i="9"/>
  <c r="DP249" i="9" s="1"/>
  <c r="HJ249" i="9" s="1"/>
  <c r="HK253" i="9"/>
  <c r="DQ253" i="9"/>
  <c r="DO253" i="9"/>
  <c r="BK248" i="9"/>
  <c r="AG248" i="9" s="1"/>
  <c r="EJ270" i="9"/>
  <c r="FP270" i="9"/>
  <c r="BK261" i="9"/>
  <c r="AG261" i="9" s="1"/>
  <c r="GV258" i="9"/>
  <c r="GZ258" i="9" s="1"/>
  <c r="GR258" i="9"/>
  <c r="BJ254" i="9"/>
  <c r="AF254" i="9" s="1"/>
  <c r="FQ251" i="9"/>
  <c r="EK251" i="9"/>
  <c r="DM244" i="9"/>
  <c r="BM244" i="9"/>
  <c r="BL234" i="9"/>
  <c r="DL234" i="9"/>
  <c r="GK284" i="9"/>
  <c r="DL251" i="9"/>
  <c r="BL251" i="9"/>
  <c r="DL238" i="9"/>
  <c r="BL238" i="9"/>
  <c r="BK270" i="9"/>
  <c r="AG270" i="9" s="1"/>
  <c r="BM251" i="9"/>
  <c r="DM251" i="9"/>
  <c r="DO227" i="9"/>
  <c r="DQ227" i="9" s="1"/>
  <c r="HK227" i="9" s="1"/>
  <c r="DN223" i="9"/>
  <c r="DP223" i="9" s="1"/>
  <c r="HJ223" i="9" s="1"/>
  <c r="DN255" i="9"/>
  <c r="DP255" i="9" s="1"/>
  <c r="HJ255" i="9" s="1"/>
  <c r="GS244" i="9"/>
  <c r="GW244" i="9"/>
  <c r="HA244" i="9" s="1"/>
  <c r="FQ224" i="9"/>
  <c r="GV257" i="9"/>
  <c r="GZ257" i="9" s="1"/>
  <c r="GR257" i="9"/>
  <c r="DN252" i="9"/>
  <c r="DP252" i="9" s="1"/>
  <c r="HJ252" i="9" s="1"/>
  <c r="FQ247" i="9"/>
  <c r="DO232" i="9"/>
  <c r="DQ232" i="9" s="1"/>
  <c r="HK232" i="9" s="1"/>
  <c r="DN212" i="9"/>
  <c r="DP212" i="9" s="1"/>
  <c r="HJ212" i="9" s="1"/>
  <c r="GW256" i="9"/>
  <c r="HA256" i="9" s="1"/>
  <c r="FQ227" i="9"/>
  <c r="EK227" i="9"/>
  <c r="BM237" i="9"/>
  <c r="DM237" i="9"/>
  <c r="GX229" i="9"/>
  <c r="GW223" i="9"/>
  <c r="HA223" i="9" s="1"/>
  <c r="DM234" i="9"/>
  <c r="BM234" i="9"/>
  <c r="DP225" i="9"/>
  <c r="HJ225" i="9" s="1"/>
  <c r="DN225" i="9"/>
  <c r="DL216" i="9"/>
  <c r="BL216" i="9"/>
  <c r="DN214" i="9"/>
  <c r="DP214" i="9" s="1"/>
  <c r="HJ214" i="9" s="1"/>
  <c r="BL201" i="9"/>
  <c r="DL201" i="9"/>
  <c r="BM211" i="9"/>
  <c r="DM211" i="9"/>
  <c r="DO206" i="9"/>
  <c r="DQ206" i="9" s="1"/>
  <c r="HK206" i="9" s="1"/>
  <c r="EK203" i="9"/>
  <c r="FQ203" i="9"/>
  <c r="DN243" i="9"/>
  <c r="DP243" i="9" s="1"/>
  <c r="HJ243" i="9" s="1"/>
  <c r="BK207" i="9"/>
  <c r="AG207" i="9" s="1"/>
  <c r="GY217" i="9"/>
  <c r="BK215" i="9"/>
  <c r="AG215" i="9" s="1"/>
  <c r="GS203" i="9"/>
  <c r="GW203" i="9"/>
  <c r="HA203" i="9" s="1"/>
  <c r="BJ183" i="9"/>
  <c r="AF183" i="9" s="1"/>
  <c r="DU255" i="9"/>
  <c r="DS255" i="9"/>
  <c r="HM255" i="9"/>
  <c r="DM235" i="9"/>
  <c r="BM235" i="9"/>
  <c r="GV222" i="9"/>
  <c r="GZ222" i="9" s="1"/>
  <c r="GR222" i="9"/>
  <c r="BL214" i="9"/>
  <c r="DL214" i="9"/>
  <c r="DQ202" i="9"/>
  <c r="HK202" i="9" s="1"/>
  <c r="DO202" i="9"/>
  <c r="DM184" i="9"/>
  <c r="BM184" i="9"/>
  <c r="GW219" i="9"/>
  <c r="HA219" i="9" s="1"/>
  <c r="DM190" i="9"/>
  <c r="BM190" i="9"/>
  <c r="FP185" i="9"/>
  <c r="EJ185" i="9"/>
  <c r="DN203" i="9"/>
  <c r="DP203" i="9" s="1"/>
  <c r="HJ203" i="9" s="1"/>
  <c r="GV198" i="9"/>
  <c r="GZ198" i="9" s="1"/>
  <c r="GR198" i="9"/>
  <c r="BJ188" i="9"/>
  <c r="AF188" i="9" s="1"/>
  <c r="GS179" i="9"/>
  <c r="GW179" i="9"/>
  <c r="HA179" i="9" s="1"/>
  <c r="DO192" i="9"/>
  <c r="DQ192" i="9" s="1"/>
  <c r="HK192" i="9" s="1"/>
  <c r="DO168" i="9"/>
  <c r="DQ168" i="9"/>
  <c r="HK168" i="9" s="1"/>
  <c r="DN208" i="9"/>
  <c r="DP208" i="9" s="1"/>
  <c r="HJ208" i="9" s="1"/>
  <c r="GR196" i="9"/>
  <c r="GV196" i="9"/>
  <c r="GZ196" i="9" s="1"/>
  <c r="DO185" i="9"/>
  <c r="DQ185" i="9"/>
  <c r="HK185" i="9" s="1"/>
  <c r="DO173" i="9"/>
  <c r="DQ173" i="9" s="1"/>
  <c r="HK173" i="9" s="1"/>
  <c r="FP163" i="9"/>
  <c r="EJ163" i="9"/>
  <c r="DO153" i="9"/>
  <c r="HK153" i="9"/>
  <c r="DQ153" i="9"/>
  <c r="DL176" i="9"/>
  <c r="BL176" i="9"/>
  <c r="BL170" i="9"/>
  <c r="DL170" i="9"/>
  <c r="FQ179" i="9"/>
  <c r="DP166" i="9"/>
  <c r="HJ166" i="9" s="1"/>
  <c r="DN166" i="9"/>
  <c r="DN144" i="9"/>
  <c r="DP144" i="9" s="1"/>
  <c r="HJ144" i="9" s="1"/>
  <c r="GV184" i="9"/>
  <c r="GZ184" i="9" s="1"/>
  <c r="GR157" i="9"/>
  <c r="GV157" i="9"/>
  <c r="GZ157" i="9" s="1"/>
  <c r="GK175" i="9"/>
  <c r="HA175" i="9" s="1"/>
  <c r="FP162" i="9"/>
  <c r="FQ182" i="9"/>
  <c r="FP178" i="9"/>
  <c r="DM171" i="9"/>
  <c r="DM181" i="9"/>
  <c r="DN135" i="9"/>
  <c r="DP135" i="9" s="1"/>
  <c r="HJ135" i="9" s="1"/>
  <c r="GS174" i="9"/>
  <c r="HA174" i="9" s="1"/>
  <c r="EK158" i="9"/>
  <c r="FQ158" i="9"/>
  <c r="DL151" i="9"/>
  <c r="BL151" i="9"/>
  <c r="GV136" i="9"/>
  <c r="GZ136" i="9" s="1"/>
  <c r="GV141" i="9"/>
  <c r="GZ141" i="9" s="1"/>
  <c r="GR141" i="9"/>
  <c r="HJ99" i="9"/>
  <c r="DP99" i="9"/>
  <c r="DN99" i="9"/>
  <c r="DN196" i="9"/>
  <c r="DP196" i="9" s="1"/>
  <c r="HJ196" i="9" s="1"/>
  <c r="DQ159" i="9"/>
  <c r="HK159" i="9" s="1"/>
  <c r="DO159" i="9"/>
  <c r="BJ136" i="9"/>
  <c r="AF136" i="9" s="1"/>
  <c r="DM125" i="9"/>
  <c r="BM125" i="9"/>
  <c r="DO113" i="9"/>
  <c r="DQ113" i="9" s="1"/>
  <c r="HK113" i="9" s="1"/>
  <c r="EJ151" i="9"/>
  <c r="FP151" i="9"/>
  <c r="DN148" i="9"/>
  <c r="DP148" i="9" s="1"/>
  <c r="HJ148" i="9" s="1"/>
  <c r="FQ140" i="9"/>
  <c r="EK140" i="9"/>
  <c r="BL152" i="9"/>
  <c r="DL152" i="9"/>
  <c r="GW129" i="9"/>
  <c r="HA129" i="9" s="1"/>
  <c r="GS129" i="9"/>
  <c r="DO106" i="9"/>
  <c r="DQ106" i="9" s="1"/>
  <c r="HK106" i="9" s="1"/>
  <c r="FQ84" i="9"/>
  <c r="EK84" i="9"/>
  <c r="GW76" i="9"/>
  <c r="HA76" i="9" s="1"/>
  <c r="GS76" i="9"/>
  <c r="EJ132" i="9"/>
  <c r="FP132" i="9"/>
  <c r="GV124" i="9"/>
  <c r="GZ124" i="9" s="1"/>
  <c r="GR124" i="9"/>
  <c r="FQ115" i="9"/>
  <c r="EK115" i="9"/>
  <c r="BJ104" i="9"/>
  <c r="AF104" i="9" s="1"/>
  <c r="EJ102" i="9"/>
  <c r="FP102" i="9"/>
  <c r="GW93" i="9"/>
  <c r="GS93" i="9"/>
  <c r="DM85" i="9"/>
  <c r="BM85" i="9"/>
  <c r="DN77" i="9"/>
  <c r="DP77" i="9" s="1"/>
  <c r="HJ77" i="9" s="1"/>
  <c r="GS123" i="9"/>
  <c r="HA123" i="9" s="1"/>
  <c r="BJ120" i="9"/>
  <c r="AF120" i="9" s="1"/>
  <c r="GK95" i="9"/>
  <c r="DL83" i="9"/>
  <c r="BL83" i="9"/>
  <c r="GV78" i="9"/>
  <c r="GZ78" i="9" s="1"/>
  <c r="BL127" i="9"/>
  <c r="DL127" i="9"/>
  <c r="BJ124" i="9"/>
  <c r="AF124" i="9" s="1"/>
  <c r="DQ83" i="9"/>
  <c r="HK83" i="9" s="1"/>
  <c r="DO83" i="9"/>
  <c r="BK80" i="9"/>
  <c r="AG80" i="9" s="1"/>
  <c r="GR75" i="9"/>
  <c r="GV75" i="9"/>
  <c r="HK31" i="9"/>
  <c r="DO31" i="9"/>
  <c r="DQ31" i="9"/>
  <c r="GV133" i="9"/>
  <c r="GZ133" i="9" s="1"/>
  <c r="DM95" i="9"/>
  <c r="BM95" i="9"/>
  <c r="DN81" i="9"/>
  <c r="DP81" i="9" s="1"/>
  <c r="HJ81" i="9" s="1"/>
  <c r="FQ77" i="9"/>
  <c r="DN69" i="9"/>
  <c r="DP69" i="9" s="1"/>
  <c r="HJ69" i="9" s="1"/>
  <c r="BL123" i="9"/>
  <c r="DL123" i="9"/>
  <c r="GK104" i="9"/>
  <c r="HA104" i="9" s="1"/>
  <c r="EJ97" i="9"/>
  <c r="FP97" i="9"/>
  <c r="GJ95" i="9"/>
  <c r="FQ91" i="9"/>
  <c r="DO66" i="9"/>
  <c r="HK66" i="9"/>
  <c r="DQ66" i="9"/>
  <c r="DM112" i="9"/>
  <c r="DL98" i="9"/>
  <c r="GV92" i="9"/>
  <c r="GZ92" i="9" s="1"/>
  <c r="GR92" i="9"/>
  <c r="GW84" i="9"/>
  <c r="GS84" i="9"/>
  <c r="DP62" i="9"/>
  <c r="HJ62" i="9" s="1"/>
  <c r="DN62" i="9"/>
  <c r="GK88" i="9"/>
  <c r="DO69" i="9"/>
  <c r="DQ69" i="9" s="1"/>
  <c r="HK69" i="9" s="1"/>
  <c r="DN52" i="9"/>
  <c r="DP52" i="9" s="1"/>
  <c r="HJ52" i="9" s="1"/>
  <c r="AV30" i="9"/>
  <c r="DN30" i="9"/>
  <c r="DP30" i="9" s="1"/>
  <c r="HJ30" i="9" s="1"/>
  <c r="GK120" i="9"/>
  <c r="HA120" i="9" s="1"/>
  <c r="GV84" i="9"/>
  <c r="GZ84" i="9" s="1"/>
  <c r="GR84" i="9"/>
  <c r="GZ59" i="9"/>
  <c r="GK39" i="9"/>
  <c r="AV32" i="9"/>
  <c r="GW29" i="9"/>
  <c r="HA29" i="9" s="1"/>
  <c r="GV104" i="9"/>
  <c r="GZ104" i="9" s="1"/>
  <c r="DM70" i="9"/>
  <c r="BM70" i="9"/>
  <c r="GW57" i="9"/>
  <c r="GS57" i="9"/>
  <c r="CS46" i="9"/>
  <c r="DO38" i="9"/>
  <c r="DQ38" i="9" s="1"/>
  <c r="HK38" i="9" s="1"/>
  <c r="GJ112" i="9"/>
  <c r="HH56" i="9"/>
  <c r="GY54" i="9"/>
  <c r="FQ48" i="9"/>
  <c r="GK45" i="9"/>
  <c r="DT54" i="9"/>
  <c r="HL54" i="9" s="1"/>
  <c r="DR54" i="9"/>
  <c r="GR49" i="9"/>
  <c r="FP36" i="9"/>
  <c r="GV33" i="9"/>
  <c r="GZ33" i="9" s="1"/>
  <c r="DO61" i="9"/>
  <c r="DQ61" i="9" s="1"/>
  <c r="HK61" i="9" s="1"/>
  <c r="CS61" i="9"/>
  <c r="BM47" i="9"/>
  <c r="DM47" i="9"/>
  <c r="DP97" i="9"/>
  <c r="HJ97" i="9" s="1"/>
  <c r="DN97" i="9"/>
  <c r="GR56" i="9"/>
  <c r="DO52" i="9"/>
  <c r="DQ52" i="9" s="1"/>
  <c r="HK52" i="9" s="1"/>
  <c r="GR29" i="9"/>
  <c r="GV29" i="9"/>
  <c r="GK69" i="9"/>
  <c r="EJ25" i="9"/>
  <c r="FP25" i="9"/>
  <c r="BK20" i="9"/>
  <c r="AG20" i="9" s="1"/>
  <c r="DN51" i="9"/>
  <c r="DP51" i="9" s="1"/>
  <c r="HJ51" i="9" s="1"/>
  <c r="GX132" i="9"/>
  <c r="GR28" i="9"/>
  <c r="GV28" i="9"/>
  <c r="DO40" i="9"/>
  <c r="DQ40" i="9" s="1"/>
  <c r="HK40" i="9" s="1"/>
  <c r="BL27" i="9"/>
  <c r="DL27" i="9"/>
  <c r="GV24" i="9"/>
  <c r="GR24" i="9"/>
  <c r="CS22" i="9"/>
  <c r="BL15" i="9"/>
  <c r="DL15" i="9"/>
  <c r="DO58" i="9"/>
  <c r="DQ58" i="9" s="1"/>
  <c r="HK58" i="9" s="1"/>
  <c r="BK24" i="9"/>
  <c r="AG24" i="9" s="1"/>
  <c r="GW20" i="9"/>
  <c r="HA20" i="9" s="1"/>
  <c r="HL29" i="9"/>
  <c r="DR29" i="9"/>
  <c r="DT29" i="9"/>
  <c r="DL17" i="9"/>
  <c r="BL17" i="9"/>
  <c r="FP16" i="9"/>
  <c r="EJ16" i="9"/>
  <c r="GJ22" i="9"/>
  <c r="DM402" i="9"/>
  <c r="BM402" i="9"/>
  <c r="GX430" i="9"/>
  <c r="BM432" i="9"/>
  <c r="DM432" i="9"/>
  <c r="EJ431" i="9"/>
  <c r="FP431" i="9"/>
  <c r="DL430" i="9"/>
  <c r="BL430" i="9"/>
  <c r="DL425" i="9"/>
  <c r="BL425" i="9"/>
  <c r="FP423" i="9"/>
  <c r="GK425" i="9"/>
  <c r="GW425" i="9"/>
  <c r="HA425" i="9" s="1"/>
  <c r="BK423" i="9"/>
  <c r="AG423" i="9" s="1"/>
  <c r="GR421" i="9"/>
  <c r="GV421" i="9"/>
  <c r="GZ421" i="9" s="1"/>
  <c r="CS420" i="9"/>
  <c r="GV418" i="9"/>
  <c r="GZ418" i="9" s="1"/>
  <c r="DQ425" i="9"/>
  <c r="HK425" i="9" s="1"/>
  <c r="DO425" i="9"/>
  <c r="HK418" i="9"/>
  <c r="DQ418" i="9"/>
  <c r="DO418" i="9"/>
  <c r="DO421" i="9"/>
  <c r="DQ421" i="9" s="1"/>
  <c r="HK421" i="9" s="1"/>
  <c r="DO412" i="9"/>
  <c r="DQ412" i="9" s="1"/>
  <c r="HK412" i="9" s="1"/>
  <c r="AW412" i="9"/>
  <c r="BL417" i="9"/>
  <c r="DL417" i="9"/>
  <c r="GV411" i="9"/>
  <c r="GR411" i="9"/>
  <c r="GV407" i="9"/>
  <c r="GR407" i="9"/>
  <c r="GW412" i="9"/>
  <c r="GS412" i="9"/>
  <c r="HJ410" i="9"/>
  <c r="DP410" i="9"/>
  <c r="DN410" i="9"/>
  <c r="GW406" i="9"/>
  <c r="GS406" i="9"/>
  <c r="GR413" i="9"/>
  <c r="GV413" i="9"/>
  <c r="GJ405" i="9"/>
  <c r="GV405" i="9"/>
  <c r="GZ405" i="9" s="1"/>
  <c r="DQ402" i="9"/>
  <c r="HK402" i="9" s="1"/>
  <c r="DO402" i="9"/>
  <c r="GV408" i="9"/>
  <c r="GZ408" i="9" s="1"/>
  <c r="GR408" i="9"/>
  <c r="DN400" i="9"/>
  <c r="DP400" i="9" s="1"/>
  <c r="HJ400" i="9" s="1"/>
  <c r="GX397" i="9"/>
  <c r="DL396" i="9"/>
  <c r="BL396" i="9"/>
  <c r="AV402" i="9"/>
  <c r="DN402" i="9"/>
  <c r="DP402" i="9" s="1"/>
  <c r="HJ402" i="9" s="1"/>
  <c r="DL411" i="9"/>
  <c r="BL411" i="9"/>
  <c r="DN397" i="9"/>
  <c r="DP397" i="9" s="1"/>
  <c r="HJ397" i="9" s="1"/>
  <c r="GV394" i="9"/>
  <c r="GZ394" i="9" s="1"/>
  <c r="GW397" i="9"/>
  <c r="HA397" i="9" s="1"/>
  <c r="DO388" i="9"/>
  <c r="DQ388" i="9" s="1"/>
  <c r="HK388" i="9" s="1"/>
  <c r="BJ392" i="9"/>
  <c r="AF392" i="9" s="1"/>
  <c r="DP390" i="9"/>
  <c r="HJ390" i="9" s="1"/>
  <c r="DN390" i="9"/>
  <c r="CS386" i="9"/>
  <c r="DN382" i="9"/>
  <c r="DP382" i="9" s="1"/>
  <c r="HJ382" i="9" s="1"/>
  <c r="HK383" i="9"/>
  <c r="DQ383" i="9"/>
  <c r="DO383" i="9"/>
  <c r="GZ389" i="9"/>
  <c r="BJ378" i="9"/>
  <c r="AF378" i="9" s="1"/>
  <c r="GJ387" i="9"/>
  <c r="DO394" i="9"/>
  <c r="DQ394" i="9" s="1"/>
  <c r="HK394" i="9" s="1"/>
  <c r="HJ372" i="9"/>
  <c r="DP372" i="9"/>
  <c r="DN372" i="9"/>
  <c r="DO395" i="9"/>
  <c r="DQ395" i="9" s="1"/>
  <c r="HK395" i="9" s="1"/>
  <c r="GX376" i="9"/>
  <c r="GK383" i="9"/>
  <c r="BM378" i="9"/>
  <c r="DM378" i="9"/>
  <c r="BL367" i="9"/>
  <c r="DL367" i="9"/>
  <c r="DL370" i="9"/>
  <c r="BL370" i="9"/>
  <c r="GV383" i="9"/>
  <c r="GR383" i="9"/>
  <c r="GK373" i="9"/>
  <c r="HA373" i="9" s="1"/>
  <c r="DO381" i="9"/>
  <c r="DQ381" i="9" s="1"/>
  <c r="HK381" i="9" s="1"/>
  <c r="DN371" i="9"/>
  <c r="DP371" i="9" s="1"/>
  <c r="HJ371" i="9" s="1"/>
  <c r="DN362" i="9"/>
  <c r="DP362" i="9" s="1"/>
  <c r="HJ362" i="9" s="1"/>
  <c r="FP374" i="9"/>
  <c r="EJ374" i="9"/>
  <c r="DO356" i="9"/>
  <c r="DQ356" i="9"/>
  <c r="HK356" i="9" s="1"/>
  <c r="GV366" i="9"/>
  <c r="GZ366" i="9" s="1"/>
  <c r="DP370" i="9"/>
  <c r="DN370" i="9"/>
  <c r="HJ370" i="9"/>
  <c r="DN355" i="9"/>
  <c r="DP355" i="9" s="1"/>
  <c r="HJ355" i="9" s="1"/>
  <c r="EJ359" i="9"/>
  <c r="FP359" i="9"/>
  <c r="FP375" i="9"/>
  <c r="GZ359" i="9"/>
  <c r="HA346" i="9"/>
  <c r="HA353" i="9"/>
  <c r="GJ351" i="9"/>
  <c r="BL346" i="9"/>
  <c r="DL346" i="9"/>
  <c r="BK343" i="9"/>
  <c r="AG343" i="9" s="1"/>
  <c r="DL356" i="9"/>
  <c r="GJ355" i="9"/>
  <c r="GS349" i="9"/>
  <c r="GW349" i="9"/>
  <c r="AW350" i="9"/>
  <c r="DO339" i="9"/>
  <c r="DQ339" i="9" s="1"/>
  <c r="HK339" i="9" s="1"/>
  <c r="DO338" i="9"/>
  <c r="DQ338" i="9" s="1"/>
  <c r="HK338" i="9" s="1"/>
  <c r="DL336" i="9"/>
  <c r="BL336" i="9"/>
  <c r="DO332" i="9"/>
  <c r="DQ332" i="9" s="1"/>
  <c r="HK332" i="9" s="1"/>
  <c r="DL340" i="9"/>
  <c r="BL340" i="9"/>
  <c r="GV347" i="9"/>
  <c r="GR347" i="9"/>
  <c r="GK339" i="9"/>
  <c r="BL331" i="9"/>
  <c r="DL331" i="9"/>
  <c r="DN329" i="9"/>
  <c r="DP329" i="9" s="1"/>
  <c r="HJ329" i="9" s="1"/>
  <c r="DS326" i="9"/>
  <c r="DU326" i="9" s="1"/>
  <c r="HM326" i="9" s="1"/>
  <c r="DP315" i="9"/>
  <c r="HJ315" i="9" s="1"/>
  <c r="DN315" i="9"/>
  <c r="GZ332" i="9"/>
  <c r="HM322" i="9"/>
  <c r="DU322" i="9"/>
  <c r="DS322" i="9"/>
  <c r="GK333" i="9"/>
  <c r="HA333" i="9" s="1"/>
  <c r="DM321" i="9"/>
  <c r="BM321" i="9"/>
  <c r="GX318" i="9"/>
  <c r="GK315" i="9"/>
  <c r="GW327" i="9"/>
  <c r="HA327" i="9" s="1"/>
  <c r="DM318" i="9"/>
  <c r="DN310" i="9"/>
  <c r="DP310" i="9"/>
  <c r="HJ310" i="9" s="1"/>
  <c r="DN302" i="9"/>
  <c r="DP302" i="9"/>
  <c r="HJ302" i="9" s="1"/>
  <c r="GJ328" i="9"/>
  <c r="GZ328" i="9" s="1"/>
  <c r="DO318" i="9"/>
  <c r="DQ318" i="9" s="1"/>
  <c r="HK318" i="9" s="1"/>
  <c r="DM333" i="9"/>
  <c r="GZ326" i="9"/>
  <c r="GZ315" i="9"/>
  <c r="GW310" i="9"/>
  <c r="GS310" i="9"/>
  <c r="GY297" i="9"/>
  <c r="FQ315" i="9"/>
  <c r="EK315" i="9"/>
  <c r="BJ313" i="9"/>
  <c r="AF313" i="9" s="1"/>
  <c r="DO313" i="9"/>
  <c r="DQ313" i="9" s="1"/>
  <c r="HK313" i="9" s="1"/>
  <c r="DN311" i="9"/>
  <c r="DP311" i="9" s="1"/>
  <c r="HJ311" i="9" s="1"/>
  <c r="HA304" i="9"/>
  <c r="DN295" i="9"/>
  <c r="HJ295" i="9"/>
  <c r="DP295" i="9"/>
  <c r="EK308" i="9"/>
  <c r="FQ308" i="9"/>
  <c r="DL302" i="9"/>
  <c r="BL302" i="9"/>
  <c r="DO288" i="9"/>
  <c r="DQ288" i="9"/>
  <c r="HK288" i="9" s="1"/>
  <c r="DO284" i="9"/>
  <c r="DQ284" i="9" s="1"/>
  <c r="HK284" i="9" s="1"/>
  <c r="BK276" i="9"/>
  <c r="AG276" i="9" s="1"/>
  <c r="DL310" i="9"/>
  <c r="BL310" i="9"/>
  <c r="BK300" i="9"/>
  <c r="AG300" i="9" s="1"/>
  <c r="GZ286" i="9"/>
  <c r="GK274" i="9"/>
  <c r="GW274" i="9"/>
  <c r="GX311" i="9"/>
  <c r="DQ285" i="9"/>
  <c r="HK285" i="9" s="1"/>
  <c r="DO285" i="9"/>
  <c r="GW295" i="9"/>
  <c r="GS295" i="9"/>
  <c r="GZ288" i="9"/>
  <c r="GW292" i="9"/>
  <c r="GS292" i="9"/>
  <c r="DN289" i="9"/>
  <c r="DP289" i="9" s="1"/>
  <c r="HJ289" i="9" s="1"/>
  <c r="DL280" i="9"/>
  <c r="BL280" i="9"/>
  <c r="DL276" i="9"/>
  <c r="BL276" i="9"/>
  <c r="DO261" i="9"/>
  <c r="DQ261" i="9" s="1"/>
  <c r="HK261" i="9" s="1"/>
  <c r="GK310" i="9"/>
  <c r="BJ301" i="9"/>
  <c r="AF301" i="9" s="1"/>
  <c r="GK282" i="9"/>
  <c r="GW282" i="9"/>
  <c r="HA282" i="9" s="1"/>
  <c r="GR294" i="9"/>
  <c r="HA289" i="9"/>
  <c r="DN266" i="9"/>
  <c r="DP266" i="9" s="1"/>
  <c r="HJ266" i="9" s="1"/>
  <c r="GV276" i="9"/>
  <c r="GZ276" i="9" s="1"/>
  <c r="GW273" i="9"/>
  <c r="GS273" i="9"/>
  <c r="GW269" i="9"/>
  <c r="GS269" i="9"/>
  <c r="GY300" i="9"/>
  <c r="FP274" i="9"/>
  <c r="EJ274" i="9"/>
  <c r="GW280" i="9"/>
  <c r="GS280" i="9"/>
  <c r="BK273" i="9"/>
  <c r="AG273" i="9" s="1"/>
  <c r="FQ260" i="9"/>
  <c r="DO248" i="9"/>
  <c r="DQ248" i="9" s="1"/>
  <c r="HK248" i="9" s="1"/>
  <c r="GK294" i="9"/>
  <c r="GW294" i="9"/>
  <c r="GX274" i="9"/>
  <c r="GX251" i="9"/>
  <c r="DP234" i="9"/>
  <c r="HJ234" i="9" s="1"/>
  <c r="DN234" i="9"/>
  <c r="DO266" i="9"/>
  <c r="DQ266" i="9"/>
  <c r="HK266" i="9" s="1"/>
  <c r="GW267" i="9"/>
  <c r="HA267" i="9" s="1"/>
  <c r="AV244" i="9"/>
  <c r="GX299" i="9"/>
  <c r="GY267" i="9"/>
  <c r="GS264" i="9"/>
  <c r="GW264" i="9"/>
  <c r="HA264" i="9" s="1"/>
  <c r="GY293" i="9"/>
  <c r="BK238" i="9"/>
  <c r="AG238" i="9" s="1"/>
  <c r="DO251" i="9"/>
  <c r="DQ251" i="9" s="1"/>
  <c r="HK251" i="9" s="1"/>
  <c r="DL244" i="9"/>
  <c r="BL244" i="9"/>
  <c r="GX239" i="9"/>
  <c r="GW270" i="9"/>
  <c r="HA270" i="9" s="1"/>
  <c r="GS270" i="9"/>
  <c r="GK251" i="9"/>
  <c r="GW251" i="9"/>
  <c r="HA251" i="9" s="1"/>
  <c r="CS223" i="9"/>
  <c r="GK272" i="9"/>
  <c r="DM249" i="9"/>
  <c r="BM249" i="9"/>
  <c r="GX244" i="9"/>
  <c r="DQ207" i="9"/>
  <c r="HK207" i="9" s="1"/>
  <c r="DO207" i="9"/>
  <c r="GW243" i="9"/>
  <c r="HA243" i="9" s="1"/>
  <c r="GW239" i="9"/>
  <c r="HA239" i="9" s="1"/>
  <c r="DM240" i="9"/>
  <c r="BM240" i="9"/>
  <c r="DP236" i="9"/>
  <c r="HJ236" i="9" s="1"/>
  <c r="DN236" i="9"/>
  <c r="DP229" i="9"/>
  <c r="HJ229" i="9" s="1"/>
  <c r="DN229" i="9"/>
  <c r="DO226" i="9"/>
  <c r="DQ226" i="9"/>
  <c r="HK226" i="9" s="1"/>
  <c r="GW252" i="9"/>
  <c r="HA252" i="9" s="1"/>
  <c r="GS252" i="9"/>
  <c r="GV217" i="9"/>
  <c r="GZ217" i="9" s="1"/>
  <c r="GR217" i="9"/>
  <c r="BL243" i="9"/>
  <c r="DL243" i="9"/>
  <c r="HL222" i="9"/>
  <c r="DR222" i="9"/>
  <c r="DT222" i="9"/>
  <c r="FP241" i="9"/>
  <c r="EJ241" i="9"/>
  <c r="GR202" i="9"/>
  <c r="GV202" i="9"/>
  <c r="GZ202" i="9" s="1"/>
  <c r="DO196" i="9"/>
  <c r="DQ196" i="9"/>
  <c r="HK196" i="9"/>
  <c r="AW190" i="9"/>
  <c r="GZ290" i="9"/>
  <c r="BJ209" i="9"/>
  <c r="AF209" i="9" s="1"/>
  <c r="GK192" i="9"/>
  <c r="GW192" i="9"/>
  <c r="HA192" i="9" s="1"/>
  <c r="GS191" i="9"/>
  <c r="GW191" i="9"/>
  <c r="HA191" i="9" s="1"/>
  <c r="GW195" i="9"/>
  <c r="HA195" i="9" s="1"/>
  <c r="GS195" i="9"/>
  <c r="FP189" i="9"/>
  <c r="EJ189" i="9"/>
  <c r="DO184" i="9"/>
  <c r="DQ184" i="9" s="1"/>
  <c r="HK184" i="9" s="1"/>
  <c r="DO225" i="9"/>
  <c r="DQ225" i="9"/>
  <c r="HK225" i="9" s="1"/>
  <c r="AV201" i="9"/>
  <c r="GR185" i="9"/>
  <c r="GZ185" i="9" s="1"/>
  <c r="CS174" i="9"/>
  <c r="BK168" i="9"/>
  <c r="AG168" i="9" s="1"/>
  <c r="GY215" i="9"/>
  <c r="DO203" i="9"/>
  <c r="DQ203" i="9" s="1"/>
  <c r="HK203" i="9" s="1"/>
  <c r="GS199" i="9"/>
  <c r="GW199" i="9"/>
  <c r="HA199" i="9" s="1"/>
  <c r="DO195" i="9"/>
  <c r="DQ195" i="9" s="1"/>
  <c r="HK195" i="9" s="1"/>
  <c r="DO181" i="9"/>
  <c r="DQ181" i="9" s="1"/>
  <c r="HK181" i="9" s="1"/>
  <c r="GX168" i="9"/>
  <c r="DN164" i="9"/>
  <c r="DP164" i="9" s="1"/>
  <c r="HJ164" i="9" s="1"/>
  <c r="GX156" i="9"/>
  <c r="FP197" i="9"/>
  <c r="EJ197" i="9"/>
  <c r="BJ196" i="9"/>
  <c r="AF196" i="9" s="1"/>
  <c r="FQ169" i="9"/>
  <c r="BJ175" i="9"/>
  <c r="AF175" i="9" s="1"/>
  <c r="BL203" i="9"/>
  <c r="DL203" i="9"/>
  <c r="GV176" i="9"/>
  <c r="GZ176" i="9" s="1"/>
  <c r="GR176" i="9"/>
  <c r="DN162" i="9"/>
  <c r="DP162" i="9" s="1"/>
  <c r="HJ162" i="9" s="1"/>
  <c r="CS158" i="9"/>
  <c r="GW193" i="9"/>
  <c r="HA193" i="9" s="1"/>
  <c r="GS193" i="9"/>
  <c r="CR177" i="9"/>
  <c r="FQ191" i="9"/>
  <c r="EK191" i="9"/>
  <c r="HH173" i="9"/>
  <c r="GW156" i="9"/>
  <c r="HA156" i="9" s="1"/>
  <c r="DN140" i="9"/>
  <c r="DP140" i="9" s="1"/>
  <c r="HJ140" i="9" s="1"/>
  <c r="HK191" i="9"/>
  <c r="DQ191" i="9"/>
  <c r="DO191" i="9"/>
  <c r="DM163" i="9"/>
  <c r="BM163" i="9"/>
  <c r="DO150" i="9"/>
  <c r="DQ150" i="9" s="1"/>
  <c r="HK150" i="9" s="1"/>
  <c r="DO137" i="9"/>
  <c r="DQ137" i="9" s="1"/>
  <c r="HK137" i="9" s="1"/>
  <c r="HA177" i="9"/>
  <c r="GW160" i="9"/>
  <c r="HA160" i="9" s="1"/>
  <c r="GS160" i="9"/>
  <c r="BJ157" i="9"/>
  <c r="AF157" i="9" s="1"/>
  <c r="DN150" i="9"/>
  <c r="HJ150" i="9"/>
  <c r="DP150" i="9"/>
  <c r="GX137" i="9"/>
  <c r="BJ167" i="9"/>
  <c r="AF167" i="9" s="1"/>
  <c r="DL164" i="9"/>
  <c r="BL164" i="9"/>
  <c r="BJ134" i="9"/>
  <c r="AF134" i="9" s="1"/>
  <c r="GJ162" i="9"/>
  <c r="GV162" i="9"/>
  <c r="GZ162" i="9" s="1"/>
  <c r="DO157" i="9"/>
  <c r="DQ157" i="9"/>
  <c r="HK157" i="9" s="1"/>
  <c r="BJ140" i="9"/>
  <c r="AF140" i="9" s="1"/>
  <c r="DN134" i="9"/>
  <c r="DP134" i="9" s="1"/>
  <c r="HJ134" i="9" s="1"/>
  <c r="DN95" i="9"/>
  <c r="DP95" i="9" s="1"/>
  <c r="HJ95" i="9" s="1"/>
  <c r="BJ153" i="9"/>
  <c r="AF153" i="9" s="1"/>
  <c r="FP139" i="9"/>
  <c r="CS119" i="9"/>
  <c r="BK113" i="9"/>
  <c r="AG113" i="9" s="1"/>
  <c r="DM110" i="9"/>
  <c r="BM110" i="9"/>
  <c r="DO100" i="9"/>
  <c r="HK100" i="9"/>
  <c r="DQ100" i="9"/>
  <c r="GW139" i="9"/>
  <c r="HA139" i="9" s="1"/>
  <c r="GW137" i="9"/>
  <c r="HA137" i="9" s="1"/>
  <c r="GS137" i="9"/>
  <c r="DN129" i="9"/>
  <c r="DP129" i="9" s="1"/>
  <c r="HJ129" i="9" s="1"/>
  <c r="DN127" i="9"/>
  <c r="DP127" i="9" s="1"/>
  <c r="HJ127" i="9" s="1"/>
  <c r="DN117" i="9"/>
  <c r="DP117" i="9"/>
  <c r="HJ117" i="9" s="1"/>
  <c r="DN100" i="9"/>
  <c r="DP100" i="9" s="1"/>
  <c r="HJ100" i="9" s="1"/>
  <c r="DN88" i="9"/>
  <c r="DP88" i="9" s="1"/>
  <c r="HJ88" i="9" s="1"/>
  <c r="GX173" i="9"/>
  <c r="DO89" i="9"/>
  <c r="DQ89" i="9" s="1"/>
  <c r="HK89" i="9" s="1"/>
  <c r="GY81" i="9"/>
  <c r="GV120" i="9"/>
  <c r="GZ120" i="9" s="1"/>
  <c r="DM116" i="9"/>
  <c r="BM116" i="9"/>
  <c r="BJ108" i="9"/>
  <c r="AF108" i="9" s="1"/>
  <c r="HK87" i="9"/>
  <c r="DQ87" i="9"/>
  <c r="DO87" i="9"/>
  <c r="BK84" i="9"/>
  <c r="AG84" i="9" s="1"/>
  <c r="EJ75" i="9"/>
  <c r="FP75" i="9"/>
  <c r="GV150" i="9"/>
  <c r="GZ150" i="9" s="1"/>
  <c r="GR150" i="9"/>
  <c r="GJ123" i="9"/>
  <c r="GV123" i="9"/>
  <c r="HA119" i="9"/>
  <c r="HA110" i="9"/>
  <c r="GW85" i="9"/>
  <c r="HA85" i="9" s="1"/>
  <c r="GS85" i="9"/>
  <c r="EJ122" i="9"/>
  <c r="FP122" i="9"/>
  <c r="GV117" i="9"/>
  <c r="GZ117" i="9" s="1"/>
  <c r="GR117" i="9"/>
  <c r="FP108" i="9"/>
  <c r="EJ108" i="9"/>
  <c r="DQ138" i="9"/>
  <c r="HK138" i="9" s="1"/>
  <c r="DO138" i="9"/>
  <c r="BL103" i="9"/>
  <c r="DL103" i="9"/>
  <c r="GY86" i="9"/>
  <c r="BL111" i="9"/>
  <c r="DL111" i="9"/>
  <c r="GJ98" i="9"/>
  <c r="GV98" i="9"/>
  <c r="DL69" i="9"/>
  <c r="BL69" i="9"/>
  <c r="DN57" i="9"/>
  <c r="DP57" i="9" s="1"/>
  <c r="HJ57" i="9" s="1"/>
  <c r="DN49" i="9"/>
  <c r="DP49" i="9" s="1"/>
  <c r="HJ49" i="9" s="1"/>
  <c r="DN39" i="9"/>
  <c r="HJ39" i="9"/>
  <c r="DP39" i="9"/>
  <c r="FQ116" i="9"/>
  <c r="GZ87" i="9"/>
  <c r="DL79" i="9"/>
  <c r="BL79" i="9"/>
  <c r="GW71" i="9"/>
  <c r="HA71" i="9" s="1"/>
  <c r="GW63" i="9"/>
  <c r="HA63" i="9" s="1"/>
  <c r="FP124" i="9"/>
  <c r="EJ124" i="9"/>
  <c r="DP119" i="9"/>
  <c r="HJ119" i="9" s="1"/>
  <c r="DN119" i="9"/>
  <c r="EK105" i="9"/>
  <c r="FQ105" i="9"/>
  <c r="BJ99" i="9"/>
  <c r="AF99" i="9" s="1"/>
  <c r="HK79" i="9"/>
  <c r="DO79" i="9"/>
  <c r="DQ79" i="9"/>
  <c r="DP58" i="9"/>
  <c r="HJ58" i="9" s="1"/>
  <c r="DN58" i="9"/>
  <c r="GZ82" i="9"/>
  <c r="GJ75" i="9"/>
  <c r="DL68" i="9"/>
  <c r="BL68" i="9"/>
  <c r="GW54" i="9"/>
  <c r="GS54" i="9"/>
  <c r="EJ45" i="9"/>
  <c r="FP45" i="9"/>
  <c r="BM44" i="9"/>
  <c r="DM44" i="9"/>
  <c r="GV43" i="9"/>
  <c r="GZ43" i="9" s="1"/>
  <c r="GV129" i="9"/>
  <c r="GZ129" i="9" s="1"/>
  <c r="GJ73" i="9"/>
  <c r="GZ73" i="9" s="1"/>
  <c r="GW70" i="9"/>
  <c r="HA70" i="9" s="1"/>
  <c r="GS70" i="9"/>
  <c r="GS56" i="9"/>
  <c r="GW56" i="9"/>
  <c r="HA56" i="9" s="1"/>
  <c r="GZ48" i="9"/>
  <c r="DN24" i="9"/>
  <c r="DP24" i="9" s="1"/>
  <c r="HJ24" i="9" s="1"/>
  <c r="GR70" i="9"/>
  <c r="GZ70" i="9" s="1"/>
  <c r="DN56" i="9"/>
  <c r="DP56" i="9" s="1"/>
  <c r="HJ56" i="9" s="1"/>
  <c r="EJ49" i="9"/>
  <c r="FP49" i="9"/>
  <c r="BM48" i="9"/>
  <c r="DM48" i="9"/>
  <c r="GV47" i="9"/>
  <c r="GZ47" i="9" s="1"/>
  <c r="GZ35" i="9"/>
  <c r="DL28" i="9"/>
  <c r="BL28" i="9"/>
  <c r="GZ49" i="9"/>
  <c r="GK35" i="9"/>
  <c r="BJ87" i="9"/>
  <c r="AF87" i="9" s="1"/>
  <c r="BM79" i="9"/>
  <c r="DM79" i="9"/>
  <c r="FQ72" i="9"/>
  <c r="GZ66" i="9"/>
  <c r="GY55" i="9"/>
  <c r="DR50" i="9"/>
  <c r="DT50" i="9" s="1"/>
  <c r="HL50" i="9" s="1"/>
  <c r="BM33" i="9"/>
  <c r="DM33" i="9"/>
  <c r="GW31" i="9"/>
  <c r="GS31" i="9"/>
  <c r="GS77" i="9"/>
  <c r="GZ63" i="9"/>
  <c r="GK61" i="9"/>
  <c r="HA61" i="9" s="1"/>
  <c r="GZ56" i="9"/>
  <c r="GV36" i="9"/>
  <c r="GZ36" i="9" s="1"/>
  <c r="DO34" i="9"/>
  <c r="DQ34" i="9" s="1"/>
  <c r="HK34" i="9" s="1"/>
  <c r="HA27" i="9"/>
  <c r="HA19" i="9"/>
  <c r="GY59" i="9"/>
  <c r="BM34" i="9"/>
  <c r="DM34" i="9"/>
  <c r="DO25" i="9"/>
  <c r="DQ25" i="9" s="1"/>
  <c r="HK25" i="9" s="1"/>
  <c r="BK22" i="9"/>
  <c r="AG22" i="9" s="1"/>
  <c r="GV1" i="9"/>
  <c r="GZ1" i="9" s="1"/>
  <c r="GR1" i="9"/>
  <c r="DO39" i="9"/>
  <c r="DQ39" i="9" s="1"/>
  <c r="HK39" i="9" s="1"/>
  <c r="BM19" i="9"/>
  <c r="DM19" i="9"/>
  <c r="DQ14" i="9"/>
  <c r="HK14" i="9" s="1"/>
  <c r="DO14" i="9"/>
  <c r="HJ1" i="9"/>
  <c r="DP1" i="9"/>
  <c r="DN1" i="9"/>
  <c r="DL64" i="9"/>
  <c r="BK36" i="9"/>
  <c r="AG36" i="9" s="1"/>
  <c r="DQ19" i="9"/>
  <c r="HK19" i="9" s="1"/>
  <c r="DO19" i="9"/>
  <c r="BK14" i="9"/>
  <c r="AG14" i="9" s="1"/>
  <c r="GK52" i="9"/>
  <c r="GR14" i="9"/>
  <c r="GV14" i="9"/>
  <c r="GZ14" i="9" s="1"/>
  <c r="GR22" i="9"/>
  <c r="GV22" i="9"/>
  <c r="GS30" i="9"/>
  <c r="GW30" i="9"/>
  <c r="HA30" i="9" s="1"/>
  <c r="GS16" i="9"/>
  <c r="GW16" i="9"/>
  <c r="BK12" i="9"/>
  <c r="AG12" i="9" s="1"/>
  <c r="GK9" i="9"/>
  <c r="HA9" i="9" s="1"/>
  <c r="DL13" i="9"/>
  <c r="BL13" i="9"/>
  <c r="DL19" i="9"/>
  <c r="BK11" i="9"/>
  <c r="AG11" i="9" s="1"/>
  <c r="FP20" i="9"/>
  <c r="EJ20" i="9"/>
  <c r="GW426" i="9"/>
  <c r="HA426" i="9" s="1"/>
  <c r="GS426" i="9"/>
  <c r="EK431" i="9"/>
  <c r="FQ431" i="9"/>
  <c r="DM430" i="9"/>
  <c r="BM430" i="9"/>
  <c r="GV430" i="9"/>
  <c r="GZ430" i="9" s="1"/>
  <c r="GR430" i="9"/>
  <c r="BM428" i="9"/>
  <c r="DM428" i="9"/>
  <c r="GW423" i="9"/>
  <c r="HA423" i="9" s="1"/>
  <c r="GS423" i="9"/>
  <c r="GW422" i="9"/>
  <c r="HA422" i="9" s="1"/>
  <c r="GS422" i="9"/>
  <c r="DN422" i="9"/>
  <c r="DP422" i="9" s="1"/>
  <c r="HJ422" i="9" s="1"/>
  <c r="BM421" i="9"/>
  <c r="DM421" i="9"/>
  <c r="GV414" i="9"/>
  <c r="GZ414" i="9" s="1"/>
  <c r="GR414" i="9"/>
  <c r="DO409" i="9"/>
  <c r="HK409" i="9"/>
  <c r="DQ409" i="9"/>
  <c r="DL407" i="9"/>
  <c r="BL407" i="9"/>
  <c r="BM412" i="9"/>
  <c r="DM412" i="9"/>
  <c r="EK410" i="9"/>
  <c r="FQ410" i="9"/>
  <c r="BM407" i="9"/>
  <c r="DM407" i="9"/>
  <c r="BL405" i="9"/>
  <c r="DL405" i="9"/>
  <c r="DL398" i="9"/>
  <c r="BL398" i="9"/>
  <c r="GV392" i="9"/>
  <c r="GR392" i="9"/>
  <c r="DN378" i="9"/>
  <c r="DP378" i="9" s="1"/>
  <c r="HJ378" i="9" s="1"/>
  <c r="DQ379" i="9"/>
  <c r="HK379" i="9" s="1"/>
  <c r="DO379" i="9"/>
  <c r="DL388" i="9"/>
  <c r="BL388" i="9"/>
  <c r="GR387" i="9"/>
  <c r="GV387" i="9"/>
  <c r="DO378" i="9"/>
  <c r="DQ378" i="9" s="1"/>
  <c r="HK378" i="9" s="1"/>
  <c r="BJ387" i="9"/>
  <c r="AF387" i="9" s="1"/>
  <c r="DN368" i="9"/>
  <c r="DP368" i="9" s="1"/>
  <c r="HJ368" i="9" s="1"/>
  <c r="GS404" i="9"/>
  <c r="GW404" i="9"/>
  <c r="BM382" i="9"/>
  <c r="DM382" i="9"/>
  <c r="GR374" i="9"/>
  <c r="GV374" i="9"/>
  <c r="BM366" i="9"/>
  <c r="DM366" i="9"/>
  <c r="GV368" i="9"/>
  <c r="GZ368" i="9" s="1"/>
  <c r="GR368" i="9"/>
  <c r="DO362" i="9"/>
  <c r="HK362" i="9"/>
  <c r="DQ362" i="9"/>
  <c r="GS370" i="9"/>
  <c r="GW370" i="9"/>
  <c r="HA370" i="9" s="1"/>
  <c r="BL374" i="9"/>
  <c r="DL374" i="9"/>
  <c r="GZ363" i="9"/>
  <c r="GV362" i="9"/>
  <c r="GR362" i="9"/>
  <c r="DM368" i="9"/>
  <c r="BM368" i="9"/>
  <c r="GW361" i="9"/>
  <c r="GS361" i="9"/>
  <c r="GV361" i="9"/>
  <c r="GZ361" i="9" s="1"/>
  <c r="DN360" i="9"/>
  <c r="DP360" i="9" s="1"/>
  <c r="HJ360" i="9" s="1"/>
  <c r="DN346" i="9"/>
  <c r="DP346" i="9" s="1"/>
  <c r="HJ346" i="9" s="1"/>
  <c r="DM353" i="9"/>
  <c r="BM353" i="9"/>
  <c r="EK341" i="9"/>
  <c r="FQ341" i="9"/>
  <c r="DL339" i="9"/>
  <c r="BL339" i="9"/>
  <c r="DM320" i="9"/>
  <c r="BM320" i="9"/>
  <c r="BM338" i="9"/>
  <c r="DM338" i="9"/>
  <c r="GV336" i="9"/>
  <c r="GR336" i="9"/>
  <c r="GS347" i="9"/>
  <c r="GW347" i="9"/>
  <c r="DL343" i="9"/>
  <c r="BL343" i="9"/>
  <c r="GV340" i="9"/>
  <c r="GZ340" i="9" s="1"/>
  <c r="GR340" i="9"/>
  <c r="DL335" i="9"/>
  <c r="BL335" i="9"/>
  <c r="DM341" i="9"/>
  <c r="BM341" i="9"/>
  <c r="CS335" i="9"/>
  <c r="DO335" i="9"/>
  <c r="DQ335" i="9" s="1"/>
  <c r="HK335" i="9" s="1"/>
  <c r="DL325" i="9"/>
  <c r="BL325" i="9"/>
  <c r="FQ343" i="9"/>
  <c r="DN326" i="9"/>
  <c r="DP326" i="9" s="1"/>
  <c r="HJ326" i="9" s="1"/>
  <c r="FQ324" i="9"/>
  <c r="EK324" i="9"/>
  <c r="GW315" i="9"/>
  <c r="HA315" i="9" s="1"/>
  <c r="GS315" i="9"/>
  <c r="BM323" i="9"/>
  <c r="DM323" i="9"/>
  <c r="GV317" i="9"/>
  <c r="GR317" i="9"/>
  <c r="BM315" i="9"/>
  <c r="DM315" i="9"/>
  <c r="DL322" i="9"/>
  <c r="BL322" i="9"/>
  <c r="DL317" i="9"/>
  <c r="BL317" i="9"/>
  <c r="DM303" i="9"/>
  <c r="BM303" i="9"/>
  <c r="DM299" i="9"/>
  <c r="BM299" i="9"/>
  <c r="BM312" i="9"/>
  <c r="DM312" i="9"/>
  <c r="HA308" i="9"/>
  <c r="DM306" i="9"/>
  <c r="BM306" i="9"/>
  <c r="DO295" i="9"/>
  <c r="DQ295" i="9" s="1"/>
  <c r="HK295" i="9" s="1"/>
  <c r="DN307" i="9"/>
  <c r="DP307" i="9" s="1"/>
  <c r="HJ307" i="9" s="1"/>
  <c r="GS311" i="9"/>
  <c r="GW311" i="9"/>
  <c r="HA311" i="9" s="1"/>
  <c r="GV302" i="9"/>
  <c r="GZ302" i="9" s="1"/>
  <c r="GR302" i="9"/>
  <c r="DO292" i="9"/>
  <c r="DQ292" i="9"/>
  <c r="HK292" i="9" s="1"/>
  <c r="GK288" i="9"/>
  <c r="BK288" i="9"/>
  <c r="AG288" i="9" s="1"/>
  <c r="DM284" i="9"/>
  <c r="BM284" i="9"/>
  <c r="DO280" i="9"/>
  <c r="DQ280" i="9" s="1"/>
  <c r="HK280" i="9" s="1"/>
  <c r="GV310" i="9"/>
  <c r="GZ310" i="9" s="1"/>
  <c r="GR310" i="9"/>
  <c r="GS300" i="9"/>
  <c r="GW300" i="9"/>
  <c r="HA300" i="9" s="1"/>
  <c r="GV297" i="9"/>
  <c r="GZ297" i="9" s="1"/>
  <c r="GR297" i="9"/>
  <c r="DL292" i="9"/>
  <c r="BL292" i="9"/>
  <c r="DP284" i="9"/>
  <c r="HJ284" i="9" s="1"/>
  <c r="DN284" i="9"/>
  <c r="DO257" i="9"/>
  <c r="DQ257" i="9" s="1"/>
  <c r="HK257" i="9" s="1"/>
  <c r="DL309" i="9"/>
  <c r="BL309" i="9"/>
  <c r="HL295" i="9"/>
  <c r="DT295" i="9"/>
  <c r="DR295" i="9"/>
  <c r="DR285" i="9"/>
  <c r="HL285" i="9"/>
  <c r="DT285" i="9"/>
  <c r="DN278" i="9"/>
  <c r="DP278" i="9" s="1"/>
  <c r="HJ278" i="9" s="1"/>
  <c r="BL273" i="9"/>
  <c r="DL273" i="9"/>
  <c r="DL270" i="9"/>
  <c r="BL270" i="9"/>
  <c r="DS309" i="9"/>
  <c r="DU309" i="9" s="1"/>
  <c r="HM309" i="9" s="1"/>
  <c r="GZ294" i="9"/>
  <c r="DP270" i="9"/>
  <c r="HJ270" i="9" s="1"/>
  <c r="DN270" i="9"/>
  <c r="DL266" i="9"/>
  <c r="BL266" i="9"/>
  <c r="GS260" i="9"/>
  <c r="GW260" i="9"/>
  <c r="HA260" i="9" s="1"/>
  <c r="DL275" i="9"/>
  <c r="BL275" i="9"/>
  <c r="DM269" i="9"/>
  <c r="BM269" i="9"/>
  <c r="HJ260" i="9"/>
  <c r="DP260" i="9"/>
  <c r="DN260" i="9"/>
  <c r="DL278" i="9"/>
  <c r="BL278" i="9"/>
  <c r="DO249" i="9"/>
  <c r="DQ249" i="9" s="1"/>
  <c r="HK249" i="9" s="1"/>
  <c r="GS272" i="9"/>
  <c r="GW272" i="9"/>
  <c r="GW257" i="9"/>
  <c r="HA257" i="9" s="1"/>
  <c r="GS257" i="9"/>
  <c r="DH255" i="9"/>
  <c r="DL255" i="9"/>
  <c r="EK239" i="9"/>
  <c r="FQ239" i="9"/>
  <c r="DO275" i="9"/>
  <c r="DQ275" i="9" s="1"/>
  <c r="HK275" i="9" s="1"/>
  <c r="CS275" i="9"/>
  <c r="GR238" i="9"/>
  <c r="GV238" i="9"/>
  <c r="GZ238" i="9" s="1"/>
  <c r="GW238" i="9"/>
  <c r="HA238" i="9" s="1"/>
  <c r="GS238" i="9"/>
  <c r="BM272" i="9"/>
  <c r="DM272" i="9"/>
  <c r="GV248" i="9"/>
  <c r="GZ248" i="9" s="1"/>
  <c r="GJ248" i="9"/>
  <c r="GV227" i="9"/>
  <c r="GZ227" i="9" s="1"/>
  <c r="GR227" i="9"/>
  <c r="DN218" i="9"/>
  <c r="DP218" i="9" s="1"/>
  <c r="HJ218" i="9" s="1"/>
  <c r="FQ253" i="9"/>
  <c r="EK253" i="9"/>
  <c r="GR233" i="9"/>
  <c r="GV233" i="9"/>
  <c r="GZ233" i="9" s="1"/>
  <c r="BM227" i="9"/>
  <c r="DM227" i="9"/>
  <c r="BL267" i="9"/>
  <c r="DL267" i="9"/>
  <c r="GW249" i="9"/>
  <c r="HA249" i="9" s="1"/>
  <c r="GS249" i="9"/>
  <c r="DM233" i="9"/>
  <c r="BM233" i="9"/>
  <c r="DL228" i="9"/>
  <c r="BL228" i="9"/>
  <c r="DR277" i="9"/>
  <c r="DT277" i="9" s="1"/>
  <c r="HL277" i="9" s="1"/>
  <c r="GV225" i="9"/>
  <c r="GZ225" i="9" s="1"/>
  <c r="GR225" i="9"/>
  <c r="DM231" i="9"/>
  <c r="BM231" i="9"/>
  <c r="DM242" i="9"/>
  <c r="BM242" i="9"/>
  <c r="DN216" i="9"/>
  <c r="DP216" i="9" s="1"/>
  <c r="HJ216" i="9" s="1"/>
  <c r="GW235" i="9"/>
  <c r="HA235" i="9" s="1"/>
  <c r="GS235" i="9"/>
  <c r="EJ235" i="9"/>
  <c r="FP235" i="9"/>
  <c r="GS221" i="9"/>
  <c r="GW221" i="9"/>
  <c r="HA221" i="9" s="1"/>
  <c r="DL212" i="9"/>
  <c r="BL212" i="9"/>
  <c r="DM202" i="9"/>
  <c r="BM202" i="9"/>
  <c r="DM196" i="9"/>
  <c r="BM196" i="9"/>
  <c r="DN193" i="9"/>
  <c r="DP193" i="9" s="1"/>
  <c r="HJ193" i="9" s="1"/>
  <c r="GW226" i="9"/>
  <c r="HA226" i="9" s="1"/>
  <c r="DQ239" i="9"/>
  <c r="HK239" i="9" s="1"/>
  <c r="DO239" i="9"/>
  <c r="DL225" i="9"/>
  <c r="BL225" i="9"/>
  <c r="BK220" i="9"/>
  <c r="AG220" i="9" s="1"/>
  <c r="DN213" i="9"/>
  <c r="DP213" i="9" s="1"/>
  <c r="HJ213" i="9" s="1"/>
  <c r="DN226" i="9"/>
  <c r="DP226" i="9" s="1"/>
  <c r="HJ226" i="9" s="1"/>
  <c r="FQ192" i="9"/>
  <c r="EK192" i="9"/>
  <c r="DL184" i="9"/>
  <c r="BL184" i="9"/>
  <c r="DO197" i="9"/>
  <c r="DQ197" i="9" s="1"/>
  <c r="HK197" i="9" s="1"/>
  <c r="BK191" i="9"/>
  <c r="AG191" i="9" s="1"/>
  <c r="GJ182" i="9"/>
  <c r="DL220" i="9"/>
  <c r="BL220" i="9"/>
  <c r="DL195" i="9"/>
  <c r="BL195" i="9"/>
  <c r="DO176" i="9"/>
  <c r="DQ176" i="9"/>
  <c r="HK176" i="9" s="1"/>
  <c r="DM199" i="9"/>
  <c r="BM199" i="9"/>
  <c r="BL197" i="9"/>
  <c r="DL197" i="9"/>
  <c r="BM185" i="9"/>
  <c r="DM185" i="9"/>
  <c r="GV179" i="9"/>
  <c r="GR179" i="9"/>
  <c r="DN202" i="9"/>
  <c r="DP202" i="9" s="1"/>
  <c r="HJ202" i="9" s="1"/>
  <c r="DQ169" i="9"/>
  <c r="HK169" i="9" s="1"/>
  <c r="DO169" i="9"/>
  <c r="DM182" i="9"/>
  <c r="BM182" i="9"/>
  <c r="DN158" i="9"/>
  <c r="DP158" i="9" s="1"/>
  <c r="HJ158" i="9" s="1"/>
  <c r="DL173" i="9"/>
  <c r="BL173" i="9"/>
  <c r="FP167" i="9"/>
  <c r="EJ167" i="9"/>
  <c r="DM197" i="9"/>
  <c r="BM197" i="9"/>
  <c r="DL177" i="9"/>
  <c r="BL177" i="9"/>
  <c r="HK140" i="9"/>
  <c r="DQ140" i="9"/>
  <c r="DO140" i="9"/>
  <c r="FP175" i="9"/>
  <c r="EJ175" i="9"/>
  <c r="DN170" i="9"/>
  <c r="DP170" i="9" s="1"/>
  <c r="HJ170" i="9" s="1"/>
  <c r="DM161" i="9"/>
  <c r="BM161" i="9"/>
  <c r="EJ155" i="9"/>
  <c r="FP155" i="9"/>
  <c r="HJ136" i="9"/>
  <c r="DP136" i="9"/>
  <c r="DN136" i="9"/>
  <c r="DO145" i="9"/>
  <c r="HK145" i="9"/>
  <c r="DQ145" i="9"/>
  <c r="EJ165" i="9"/>
  <c r="FP165" i="9"/>
  <c r="DL163" i="9"/>
  <c r="BL163" i="9"/>
  <c r="DL155" i="9"/>
  <c r="BL155" i="9"/>
  <c r="DL179" i="9"/>
  <c r="BL179" i="9"/>
  <c r="GS178" i="9"/>
  <c r="HA178" i="9" s="1"/>
  <c r="GV164" i="9"/>
  <c r="GZ164" i="9" s="1"/>
  <c r="GR164" i="9"/>
  <c r="BL158" i="9"/>
  <c r="DL158" i="9"/>
  <c r="DO151" i="9"/>
  <c r="DQ151" i="9" s="1"/>
  <c r="HK151" i="9" s="1"/>
  <c r="DO142" i="9"/>
  <c r="DQ142" i="9" s="1"/>
  <c r="HK142" i="9" s="1"/>
  <c r="DM132" i="9"/>
  <c r="BM132" i="9"/>
  <c r="DL149" i="9"/>
  <c r="BL149" i="9"/>
  <c r="DL130" i="9"/>
  <c r="BL130" i="9"/>
  <c r="DL165" i="9"/>
  <c r="BL165" i="9"/>
  <c r="BM153" i="9"/>
  <c r="DM153" i="9"/>
  <c r="DS143" i="9"/>
  <c r="HM143" i="9"/>
  <c r="DU143" i="9"/>
  <c r="DP124" i="9"/>
  <c r="HJ124" i="9" s="1"/>
  <c r="DN124" i="9"/>
  <c r="DN91" i="9"/>
  <c r="DP91" i="9" s="1"/>
  <c r="HJ91" i="9" s="1"/>
  <c r="DL171" i="9"/>
  <c r="BL171" i="9"/>
  <c r="DL144" i="9"/>
  <c r="BL144" i="9"/>
  <c r="DO121" i="9"/>
  <c r="DQ121" i="9" s="1"/>
  <c r="HK121" i="9" s="1"/>
  <c r="DM100" i="9"/>
  <c r="BM100" i="9"/>
  <c r="DO155" i="9"/>
  <c r="DQ155" i="9"/>
  <c r="HK155" i="9" s="1"/>
  <c r="GJ135" i="9"/>
  <c r="GV135" i="9"/>
  <c r="GZ135" i="9" s="1"/>
  <c r="GW131" i="9"/>
  <c r="HA131" i="9" s="1"/>
  <c r="GS131" i="9"/>
  <c r="DQ128" i="9"/>
  <c r="HK128" i="9" s="1"/>
  <c r="DO128" i="9"/>
  <c r="DQ102" i="9"/>
  <c r="HK102" i="9" s="1"/>
  <c r="DO102" i="9"/>
  <c r="EJ130" i="9"/>
  <c r="FP130" i="9"/>
  <c r="GW80" i="9"/>
  <c r="GS80" i="9"/>
  <c r="DP122" i="9"/>
  <c r="HJ122" i="9" s="1"/>
  <c r="DN122" i="9"/>
  <c r="EJ110" i="9"/>
  <c r="FP110" i="9"/>
  <c r="GS97" i="9"/>
  <c r="HA97" i="9" s="1"/>
  <c r="EK86" i="9"/>
  <c r="FQ86" i="9"/>
  <c r="GS78" i="9"/>
  <c r="GW78" i="9"/>
  <c r="GV121" i="9"/>
  <c r="GR121" i="9"/>
  <c r="DL118" i="9"/>
  <c r="BL118" i="9"/>
  <c r="BL115" i="9"/>
  <c r="DL115" i="9"/>
  <c r="GZ97" i="9"/>
  <c r="DR131" i="9"/>
  <c r="HL131" i="9"/>
  <c r="DT131" i="9"/>
  <c r="DO115" i="9"/>
  <c r="DQ115" i="9" s="1"/>
  <c r="HK115" i="9" s="1"/>
  <c r="DN107" i="9"/>
  <c r="DP107" i="9" s="1"/>
  <c r="HJ107" i="9" s="1"/>
  <c r="GZ77" i="9"/>
  <c r="GV113" i="9"/>
  <c r="GZ113" i="9" s="1"/>
  <c r="GR113" i="9"/>
  <c r="GZ91" i="9"/>
  <c r="GW89" i="9"/>
  <c r="HA89" i="9" s="1"/>
  <c r="GS89" i="9"/>
  <c r="EK82" i="9"/>
  <c r="FQ82" i="9"/>
  <c r="BM111" i="9"/>
  <c r="DM111" i="9"/>
  <c r="DL109" i="9"/>
  <c r="BL109" i="9"/>
  <c r="BM87" i="9"/>
  <c r="DM87" i="9"/>
  <c r="FP83" i="9"/>
  <c r="EJ83" i="9"/>
  <c r="DO81" i="9"/>
  <c r="DQ81" i="9" s="1"/>
  <c r="HK81" i="9" s="1"/>
  <c r="DL66" i="9"/>
  <c r="BL66" i="9"/>
  <c r="DO60" i="9"/>
  <c r="DQ60" i="9" s="1"/>
  <c r="HK60" i="9" s="1"/>
  <c r="GZ44" i="9"/>
  <c r="DL53" i="9"/>
  <c r="BL53" i="9"/>
  <c r="DL38" i="9"/>
  <c r="BL38" i="9"/>
  <c r="GW46" i="9"/>
  <c r="HA46" i="9" s="1"/>
  <c r="GS46" i="9"/>
  <c r="BM37" i="9"/>
  <c r="DM37" i="9"/>
  <c r="DS108" i="9"/>
  <c r="DU108" i="9" s="1"/>
  <c r="HM108" i="9" s="1"/>
  <c r="EJ61" i="9"/>
  <c r="FP61" i="9"/>
  <c r="DR43" i="9"/>
  <c r="DT43" i="9"/>
  <c r="HL43" i="9" s="1"/>
  <c r="GW28" i="9"/>
  <c r="HA28" i="9" s="1"/>
  <c r="GS28" i="9"/>
  <c r="BM72" i="9"/>
  <c r="DM72" i="9"/>
  <c r="DM59" i="9"/>
  <c r="BM59" i="9"/>
  <c r="DM57" i="9"/>
  <c r="BM57" i="9"/>
  <c r="BL48" i="9"/>
  <c r="DO43" i="9"/>
  <c r="DQ43" i="9" s="1"/>
  <c r="HK43" i="9" s="1"/>
  <c r="DO63" i="9"/>
  <c r="DQ63" i="9" s="1"/>
  <c r="HK63" i="9" s="1"/>
  <c r="GZ61" i="9"/>
  <c r="FP55" i="9"/>
  <c r="EJ55" i="9"/>
  <c r="HA77" i="9"/>
  <c r="GZ58" i="9"/>
  <c r="EK55" i="9"/>
  <c r="FQ55" i="9"/>
  <c r="GW39" i="9"/>
  <c r="GS39" i="9"/>
  <c r="GV116" i="9"/>
  <c r="GZ116" i="9" s="1"/>
  <c r="DP29" i="9"/>
  <c r="HJ29" i="9" s="1"/>
  <c r="DN29" i="9"/>
  <c r="GK38" i="9"/>
  <c r="GW38" i="9"/>
  <c r="DO17" i="9"/>
  <c r="DQ17" i="9" s="1"/>
  <c r="HK17" i="9" s="1"/>
  <c r="DL34" i="9"/>
  <c r="BL34" i="9"/>
  <c r="FQ27" i="9"/>
  <c r="DO50" i="9"/>
  <c r="DQ50" i="9" s="1"/>
  <c r="HK50" i="9" s="1"/>
  <c r="DP12" i="9"/>
  <c r="HJ12" i="9" s="1"/>
  <c r="DN12" i="9"/>
  <c r="DL1" i="9"/>
  <c r="BL1" i="9"/>
  <c r="GW36" i="9"/>
  <c r="HA36" i="9" s="1"/>
  <c r="GS36" i="9"/>
  <c r="DN16" i="9"/>
  <c r="DP16" i="9" s="1"/>
  <c r="HJ16" i="9" s="1"/>
  <c r="BM52" i="9"/>
  <c r="DM52" i="9"/>
  <c r="GV17" i="9"/>
  <c r="GR17" i="9"/>
  <c r="DO36" i="9"/>
  <c r="DQ36" i="9" s="1"/>
  <c r="HK36" i="9" s="1"/>
  <c r="GR18" i="9"/>
  <c r="GV18" i="9"/>
  <c r="DL24" i="9"/>
  <c r="BL24" i="9"/>
  <c r="HA22" i="9"/>
  <c r="EK18" i="9"/>
  <c r="FQ18" i="9"/>
  <c r="DL9" i="9"/>
  <c r="BL9" i="9"/>
  <c r="BM15" i="9"/>
  <c r="DM15" i="9"/>
  <c r="GJ18" i="9"/>
  <c r="EK10" i="9"/>
  <c r="FQ10" i="9"/>
  <c r="DN430" i="9"/>
  <c r="HJ430" i="9"/>
  <c r="DP430" i="9"/>
  <c r="GW430" i="9"/>
  <c r="HA430" i="9" s="1"/>
  <c r="GS430" i="9"/>
  <c r="EJ427" i="9"/>
  <c r="FP427" i="9"/>
  <c r="DN423" i="9"/>
  <c r="DP423" i="9" s="1"/>
  <c r="HJ423" i="9" s="1"/>
  <c r="DO432" i="9"/>
  <c r="DQ432" i="9" s="1"/>
  <c r="HK432" i="9" s="1"/>
  <c r="GY424" i="9"/>
  <c r="DN426" i="9"/>
  <c r="DP426" i="9" s="1"/>
  <c r="HJ426" i="9" s="1"/>
  <c r="GW420" i="9"/>
  <c r="HA420" i="9" s="1"/>
  <c r="GS420" i="9"/>
  <c r="BM425" i="9"/>
  <c r="DM425" i="9"/>
  <c r="BK422" i="9"/>
  <c r="AG422" i="9" s="1"/>
  <c r="BJ433" i="9"/>
  <c r="AF433" i="9" s="1"/>
  <c r="BJ418" i="9"/>
  <c r="AF418" i="9" s="1"/>
  <c r="GK428" i="9"/>
  <c r="GW428" i="9"/>
  <c r="HA428" i="9" s="1"/>
  <c r="DO408" i="9"/>
  <c r="DQ408" i="9" s="1"/>
  <c r="HK408" i="9" s="1"/>
  <c r="DN421" i="9"/>
  <c r="DP421" i="9" s="1"/>
  <c r="HJ421" i="9" s="1"/>
  <c r="GX412" i="9"/>
  <c r="DH410" i="9"/>
  <c r="DL410" i="9"/>
  <c r="CS410" i="9"/>
  <c r="GV412" i="9"/>
  <c r="GZ412" i="9" s="1"/>
  <c r="GR412" i="9"/>
  <c r="EK404" i="9"/>
  <c r="FQ404" i="9"/>
  <c r="EJ398" i="9"/>
  <c r="FP398" i="9"/>
  <c r="BL399" i="9"/>
  <c r="DL399" i="9"/>
  <c r="BK398" i="9"/>
  <c r="AG398" i="9" s="1"/>
  <c r="GW402" i="9"/>
  <c r="GS402" i="9"/>
  <c r="BJ400" i="9"/>
  <c r="AF400" i="9" s="1"/>
  <c r="GS399" i="9"/>
  <c r="GW399" i="9"/>
  <c r="GW394" i="9"/>
  <c r="GS394" i="9"/>
  <c r="DO375" i="9"/>
  <c r="DQ375" i="9" s="1"/>
  <c r="HK375" i="9" s="1"/>
  <c r="DM401" i="9"/>
  <c r="BM401" i="9"/>
  <c r="BL397" i="9"/>
  <c r="DL397" i="9"/>
  <c r="GV388" i="9"/>
  <c r="GZ388" i="9" s="1"/>
  <c r="GR388" i="9"/>
  <c r="GR381" i="9"/>
  <c r="GV381" i="9"/>
  <c r="GZ381" i="9" s="1"/>
  <c r="EJ380" i="9"/>
  <c r="FP380" i="9"/>
  <c r="GW380" i="9"/>
  <c r="GS380" i="9"/>
  <c r="HK372" i="9"/>
  <c r="DO372" i="9"/>
  <c r="DQ372" i="9"/>
  <c r="HA377" i="9"/>
  <c r="GR371" i="9"/>
  <c r="GV371" i="9"/>
  <c r="DN367" i="9"/>
  <c r="DP367" i="9" s="1"/>
  <c r="HJ367" i="9" s="1"/>
  <c r="GS366" i="9"/>
  <c r="GW366" i="9"/>
  <c r="GZ380" i="9"/>
  <c r="DQ363" i="9"/>
  <c r="HK363" i="9" s="1"/>
  <c r="DO363" i="9"/>
  <c r="BJ373" i="9"/>
  <c r="AF373" i="9" s="1"/>
  <c r="DP359" i="9"/>
  <c r="HJ359" i="9" s="1"/>
  <c r="DN359" i="9"/>
  <c r="BM364" i="9"/>
  <c r="DM364" i="9"/>
  <c r="FP361" i="9"/>
  <c r="EJ361" i="9"/>
  <c r="DP351" i="9"/>
  <c r="HJ351" i="9" s="1"/>
  <c r="DN351" i="9"/>
  <c r="GS355" i="9"/>
  <c r="GW355" i="9"/>
  <c r="DM352" i="9"/>
  <c r="BM352" i="9"/>
  <c r="BL360" i="9"/>
  <c r="DL360" i="9"/>
  <c r="DO358" i="9"/>
  <c r="DQ358" i="9" s="1"/>
  <c r="HK358" i="9" s="1"/>
  <c r="BM396" i="9"/>
  <c r="DM396" i="9"/>
  <c r="GZ360" i="9"/>
  <c r="BL349" i="9"/>
  <c r="DL349" i="9"/>
  <c r="GZ345" i="9"/>
  <c r="GK355" i="9"/>
  <c r="FP354" i="9"/>
  <c r="BM350" i="9"/>
  <c r="DM350" i="9"/>
  <c r="DO340" i="9"/>
  <c r="DQ340" i="9" s="1"/>
  <c r="HK340" i="9" s="1"/>
  <c r="DN340" i="9"/>
  <c r="DP340" i="9" s="1"/>
  <c r="HJ340" i="9" s="1"/>
  <c r="DN353" i="9"/>
  <c r="DP353" i="9" s="1"/>
  <c r="HJ353" i="9" s="1"/>
  <c r="GK352" i="9"/>
  <c r="HA352" i="9" s="1"/>
  <c r="DO341" i="9"/>
  <c r="DQ341" i="9" s="1"/>
  <c r="HK341" i="9" s="1"/>
  <c r="GV335" i="9"/>
  <c r="GR335" i="9"/>
  <c r="HA340" i="9"/>
  <c r="BK335" i="9"/>
  <c r="AG335" i="9" s="1"/>
  <c r="DO320" i="9"/>
  <c r="DQ320" i="9" s="1"/>
  <c r="HK320" i="9" s="1"/>
  <c r="FQ347" i="9"/>
  <c r="GJ335" i="9"/>
  <c r="DO333" i="9"/>
  <c r="HK333" i="9"/>
  <c r="DQ333" i="9"/>
  <c r="DO325" i="9"/>
  <c r="DQ325" i="9"/>
  <c r="HK325" i="9" s="1"/>
  <c r="DQ330" i="9"/>
  <c r="HK330" i="9" s="1"/>
  <c r="DO330" i="9"/>
  <c r="DQ322" i="9"/>
  <c r="HK322" i="9" s="1"/>
  <c r="DO322" i="9"/>
  <c r="FQ328" i="9"/>
  <c r="EK328" i="9"/>
  <c r="GK325" i="9"/>
  <c r="HA325" i="9" s="1"/>
  <c r="GZ322" i="9"/>
  <c r="DP319" i="9"/>
  <c r="HJ319" i="9" s="1"/>
  <c r="DN319" i="9"/>
  <c r="BL327" i="9"/>
  <c r="DL327" i="9"/>
  <c r="DL320" i="9"/>
  <c r="BL320" i="9"/>
  <c r="EK317" i="9"/>
  <c r="FQ317" i="9"/>
  <c r="DN334" i="9"/>
  <c r="DP334" i="9" s="1"/>
  <c r="HJ334" i="9" s="1"/>
  <c r="FQ319" i="9"/>
  <c r="EK319" i="9"/>
  <c r="GZ333" i="9"/>
  <c r="HJ313" i="9"/>
  <c r="DP313" i="9"/>
  <c r="DN313" i="9"/>
  <c r="GW331" i="9"/>
  <c r="HA331" i="9" s="1"/>
  <c r="DM325" i="9"/>
  <c r="BM325" i="9"/>
  <c r="DN323" i="9"/>
  <c r="DP323" i="9" s="1"/>
  <c r="HJ323" i="9" s="1"/>
  <c r="GR330" i="9"/>
  <c r="GZ330" i="9" s="1"/>
  <c r="GK321" i="9"/>
  <c r="HA321" i="9" s="1"/>
  <c r="DQ301" i="9"/>
  <c r="HK301" i="9" s="1"/>
  <c r="DO301" i="9"/>
  <c r="DL297" i="9"/>
  <c r="BL297" i="9"/>
  <c r="GY313" i="9"/>
  <c r="DL311" i="9"/>
  <c r="BL311" i="9"/>
  <c r="DL306" i="9"/>
  <c r="BL306" i="9"/>
  <c r="DL283" i="9"/>
  <c r="BL283" i="9"/>
  <c r="DL307" i="9"/>
  <c r="BL307" i="9"/>
  <c r="DO305" i="9"/>
  <c r="DQ305" i="9" s="1"/>
  <c r="HK305" i="9" s="1"/>
  <c r="GZ300" i="9"/>
  <c r="DQ296" i="9"/>
  <c r="HK296" i="9" s="1"/>
  <c r="DO296" i="9"/>
  <c r="DM292" i="9"/>
  <c r="BM292" i="9"/>
  <c r="BK280" i="9"/>
  <c r="AG280" i="9" s="1"/>
  <c r="GK280" i="9"/>
  <c r="DL312" i="9"/>
  <c r="BM301" i="9"/>
  <c r="DM301" i="9"/>
  <c r="EK296" i="9"/>
  <c r="FQ296" i="9"/>
  <c r="BJ293" i="9"/>
  <c r="AF293" i="9" s="1"/>
  <c r="GZ292" i="9"/>
  <c r="HK278" i="9"/>
  <c r="DQ278" i="9"/>
  <c r="DO278" i="9"/>
  <c r="GJ282" i="9"/>
  <c r="GZ282" i="9" s="1"/>
  <c r="DM274" i="9"/>
  <c r="BM274" i="9"/>
  <c r="DL272" i="9"/>
  <c r="BL272" i="9"/>
  <c r="GW291" i="9"/>
  <c r="HA291" i="9" s="1"/>
  <c r="GS291" i="9"/>
  <c r="EJ284" i="9"/>
  <c r="FP284" i="9"/>
  <c r="DR316" i="9"/>
  <c r="DT316" i="9" s="1"/>
  <c r="HL316" i="9" s="1"/>
  <c r="BK295" i="9"/>
  <c r="AG295" i="9" s="1"/>
  <c r="GW288" i="9"/>
  <c r="HA288" i="9" s="1"/>
  <c r="GS288" i="9"/>
  <c r="GK307" i="9"/>
  <c r="GV293" i="9"/>
  <c r="GZ293" i="9" s="1"/>
  <c r="DN258" i="9"/>
  <c r="DP258" i="9" s="1"/>
  <c r="HJ258" i="9" s="1"/>
  <c r="GK303" i="9"/>
  <c r="DO276" i="9"/>
  <c r="DQ276" i="9" s="1"/>
  <c r="HK276" i="9" s="1"/>
  <c r="GW262" i="9"/>
  <c r="HA262" i="9" s="1"/>
  <c r="GS262" i="9"/>
  <c r="GW302" i="9"/>
  <c r="HA302" i="9" s="1"/>
  <c r="GS302" i="9"/>
  <c r="GJ277" i="9"/>
  <c r="BK266" i="9"/>
  <c r="AG266" i="9" s="1"/>
  <c r="GW261" i="9"/>
  <c r="HA261" i="9" s="1"/>
  <c r="GS261" i="9"/>
  <c r="BM259" i="9"/>
  <c r="DM259" i="9"/>
  <c r="GY218" i="9"/>
  <c r="GX279" i="9"/>
  <c r="FP253" i="9"/>
  <c r="GV250" i="9"/>
  <c r="GZ250" i="9" s="1"/>
  <c r="GR250" i="9"/>
  <c r="DQ237" i="9"/>
  <c r="HK237" i="9" s="1"/>
  <c r="DO237" i="9"/>
  <c r="BK258" i="9"/>
  <c r="AG258" i="9" s="1"/>
  <c r="DF248" i="9"/>
  <c r="CB248" i="9" s="1"/>
  <c r="GS241" i="9"/>
  <c r="GW241" i="9"/>
  <c r="HA241" i="9" s="1"/>
  <c r="BM229" i="9"/>
  <c r="DM229" i="9"/>
  <c r="DN247" i="9"/>
  <c r="DP247" i="9" s="1"/>
  <c r="HJ247" i="9" s="1"/>
  <c r="DO236" i="9"/>
  <c r="DQ236" i="9" s="1"/>
  <c r="HK236" i="9" s="1"/>
  <c r="GS231" i="9"/>
  <c r="GW231" i="9"/>
  <c r="HA231" i="9" s="1"/>
  <c r="BK224" i="9"/>
  <c r="AG224" i="9" s="1"/>
  <c r="AW219" i="9"/>
  <c r="DM243" i="9"/>
  <c r="BM243" i="9"/>
  <c r="GV254" i="9"/>
  <c r="GZ254" i="9" s="1"/>
  <c r="GR254" i="9"/>
  <c r="GY230" i="9"/>
  <c r="FP224" i="9"/>
  <c r="EJ224" i="9"/>
  <c r="BL211" i="9"/>
  <c r="DL211" i="9"/>
  <c r="BM206" i="9"/>
  <c r="DM206" i="9"/>
  <c r="FP217" i="9"/>
  <c r="EJ217" i="9"/>
  <c r="FQ209" i="9"/>
  <c r="BJ204" i="9"/>
  <c r="AF204" i="9" s="1"/>
  <c r="DR239" i="9"/>
  <c r="HL239" i="9"/>
  <c r="DT239" i="9"/>
  <c r="GW237" i="9"/>
  <c r="HA237" i="9" s="1"/>
  <c r="GY229" i="9"/>
  <c r="DL221" i="9"/>
  <c r="BL221" i="9"/>
  <c r="DO217" i="9"/>
  <c r="DQ217" i="9" s="1"/>
  <c r="HK217" i="9" s="1"/>
  <c r="GV214" i="9"/>
  <c r="GZ214" i="9" s="1"/>
  <c r="GR214" i="9"/>
  <c r="BM208" i="9"/>
  <c r="DM208" i="9"/>
  <c r="DL193" i="9"/>
  <c r="BL193" i="9"/>
  <c r="DO221" i="9"/>
  <c r="DQ221" i="9" s="1"/>
  <c r="HK221" i="9" s="1"/>
  <c r="DM216" i="9"/>
  <c r="DM203" i="9"/>
  <c r="BM203" i="9"/>
  <c r="DN180" i="9"/>
  <c r="DP180" i="9" s="1"/>
  <c r="HJ180" i="9" s="1"/>
  <c r="GJ183" i="9"/>
  <c r="GZ183" i="9" s="1"/>
  <c r="AW183" i="9"/>
  <c r="DO183" i="9"/>
  <c r="DQ183" i="9" s="1"/>
  <c r="HK183" i="9" s="1"/>
  <c r="DO234" i="9"/>
  <c r="DQ234" i="9" s="1"/>
  <c r="HK234" i="9" s="1"/>
  <c r="HJ175" i="9"/>
  <c r="DP175" i="9"/>
  <c r="DN175" i="9"/>
  <c r="DR213" i="9"/>
  <c r="DT213" i="9"/>
  <c r="HL213" i="9"/>
  <c r="DM198" i="9"/>
  <c r="BM198" i="9"/>
  <c r="GX194" i="9"/>
  <c r="GV180" i="9"/>
  <c r="GZ180" i="9" s="1"/>
  <c r="BK176" i="9"/>
  <c r="AG176" i="9" s="1"/>
  <c r="DO164" i="9"/>
  <c r="HK164" i="9"/>
  <c r="DQ164" i="9"/>
  <c r="DO160" i="9"/>
  <c r="DQ160" i="9" s="1"/>
  <c r="HK160" i="9" s="1"/>
  <c r="DN168" i="9"/>
  <c r="DP168" i="9" s="1"/>
  <c r="HJ168" i="9" s="1"/>
  <c r="CS199" i="9"/>
  <c r="FP195" i="9"/>
  <c r="BM192" i="9"/>
  <c r="DM192" i="9"/>
  <c r="GZ182" i="9"/>
  <c r="GY188" i="9"/>
  <c r="GV172" i="9"/>
  <c r="GR172" i="9"/>
  <c r="GS185" i="9"/>
  <c r="HA185" i="9" s="1"/>
  <c r="DP155" i="9"/>
  <c r="HJ155" i="9" s="1"/>
  <c r="DN155" i="9"/>
  <c r="HK144" i="9"/>
  <c r="DQ144" i="9"/>
  <c r="DO144" i="9"/>
  <c r="BK140" i="9"/>
  <c r="AG140" i="9" s="1"/>
  <c r="GS161" i="9"/>
  <c r="GW161" i="9"/>
  <c r="HA161" i="9" s="1"/>
  <c r="GV167" i="9"/>
  <c r="GZ167" i="9" s="1"/>
  <c r="GR167" i="9"/>
  <c r="BM155" i="9"/>
  <c r="DO141" i="9"/>
  <c r="DQ141" i="9"/>
  <c r="HK141" i="9" s="1"/>
  <c r="FQ184" i="9"/>
  <c r="EK184" i="9"/>
  <c r="GZ173" i="9"/>
  <c r="BM159" i="9"/>
  <c r="DM159" i="9"/>
  <c r="GR153" i="9"/>
  <c r="GV153" i="9"/>
  <c r="GZ153" i="9" s="1"/>
  <c r="DN137" i="9"/>
  <c r="DP137" i="9" s="1"/>
  <c r="HJ137" i="9" s="1"/>
  <c r="GZ177" i="9"/>
  <c r="DL160" i="9"/>
  <c r="BL160" i="9"/>
  <c r="GW128" i="9"/>
  <c r="HA128" i="9" s="1"/>
  <c r="EJ142" i="9"/>
  <c r="FP142" i="9"/>
  <c r="DN120" i="9"/>
  <c r="DP120" i="9" s="1"/>
  <c r="HJ120" i="9" s="1"/>
  <c r="HJ87" i="9"/>
  <c r="DP87" i="9"/>
  <c r="DN87" i="9"/>
  <c r="BK160" i="9"/>
  <c r="AG160" i="9" s="1"/>
  <c r="DO129" i="9"/>
  <c r="DQ129" i="9" s="1"/>
  <c r="HK129" i="9" s="1"/>
  <c r="DO127" i="9"/>
  <c r="DQ127" i="9" s="1"/>
  <c r="HK127" i="9" s="1"/>
  <c r="BK121" i="9"/>
  <c r="AG121" i="9" s="1"/>
  <c r="DO109" i="9"/>
  <c r="HK109" i="9"/>
  <c r="DQ109" i="9"/>
  <c r="DO92" i="9"/>
  <c r="DQ92" i="9" s="1"/>
  <c r="HK92" i="9" s="1"/>
  <c r="DM175" i="9"/>
  <c r="DN143" i="9"/>
  <c r="DP143" i="9" s="1"/>
  <c r="HJ143" i="9" s="1"/>
  <c r="HJ131" i="9"/>
  <c r="DN131" i="9"/>
  <c r="DP131" i="9"/>
  <c r="DN121" i="9"/>
  <c r="DP121" i="9" s="1"/>
  <c r="HJ121" i="9" s="1"/>
  <c r="DN105" i="9"/>
  <c r="HJ105" i="9"/>
  <c r="DP105" i="9"/>
  <c r="DN80" i="9"/>
  <c r="DP80" i="9"/>
  <c r="HJ80" i="9" s="1"/>
  <c r="DG155" i="9"/>
  <c r="CC155" i="9" s="1"/>
  <c r="DI155" i="9" s="1"/>
  <c r="DO122" i="9"/>
  <c r="DQ122" i="9" s="1"/>
  <c r="HK122" i="9" s="1"/>
  <c r="GV134" i="9"/>
  <c r="GZ134" i="9" s="1"/>
  <c r="GS115" i="9"/>
  <c r="HA115" i="9" s="1"/>
  <c r="GV105" i="9"/>
  <c r="GR105" i="9"/>
  <c r="EJ118" i="9"/>
  <c r="FP118" i="9"/>
  <c r="HA117" i="9"/>
  <c r="FQ103" i="9"/>
  <c r="EK103" i="9"/>
  <c r="CS86" i="9"/>
  <c r="DL137" i="9"/>
  <c r="BL137" i="9"/>
  <c r="EK125" i="9"/>
  <c r="FQ125" i="9"/>
  <c r="FQ119" i="9"/>
  <c r="EK119" i="9"/>
  <c r="DP110" i="9"/>
  <c r="HJ110" i="9" s="1"/>
  <c r="DN110" i="9"/>
  <c r="BL107" i="9"/>
  <c r="DL107" i="9"/>
  <c r="BL86" i="9"/>
  <c r="DL86" i="9"/>
  <c r="EJ77" i="9"/>
  <c r="FP77" i="9"/>
  <c r="FQ123" i="9"/>
  <c r="EK123" i="9"/>
  <c r="DL125" i="9"/>
  <c r="BL125" i="9"/>
  <c r="HA113" i="9"/>
  <c r="EK90" i="9"/>
  <c r="FQ90" i="9"/>
  <c r="GV83" i="9"/>
  <c r="GZ83" i="9" s="1"/>
  <c r="GR83" i="9"/>
  <c r="DN65" i="9"/>
  <c r="HJ65" i="9"/>
  <c r="DP65" i="9"/>
  <c r="GV100" i="9"/>
  <c r="GR100" i="9"/>
  <c r="GX130" i="9"/>
  <c r="HA118" i="9"/>
  <c r="GV109" i="9"/>
  <c r="GR109" i="9"/>
  <c r="DL96" i="9"/>
  <c r="BL96" i="9"/>
  <c r="BM91" i="9"/>
  <c r="DM91" i="9"/>
  <c r="DP54" i="9"/>
  <c r="HJ54" i="9" s="1"/>
  <c r="DN54" i="9"/>
  <c r="CR33" i="9"/>
  <c r="DN33" i="9"/>
  <c r="DP33" i="9" s="1"/>
  <c r="HJ33" i="9" s="1"/>
  <c r="GK109" i="9"/>
  <c r="HA109" i="9" s="1"/>
  <c r="DM92" i="9"/>
  <c r="BM92" i="9"/>
  <c r="EK67" i="9"/>
  <c r="FQ67" i="9"/>
  <c r="FP59" i="9"/>
  <c r="EJ59" i="9"/>
  <c r="EJ53" i="9"/>
  <c r="FP53" i="9"/>
  <c r="DF48" i="9"/>
  <c r="CB48" i="9" s="1"/>
  <c r="DH48" i="9" s="1"/>
  <c r="DM40" i="9"/>
  <c r="BM40" i="9"/>
  <c r="DN34" i="9"/>
  <c r="DP34" i="9" s="1"/>
  <c r="HJ34" i="9" s="1"/>
  <c r="DM31" i="9"/>
  <c r="BM31" i="9"/>
  <c r="DS64" i="9"/>
  <c r="DU64" i="9" s="1"/>
  <c r="HM64" i="9" s="1"/>
  <c r="BK53" i="9"/>
  <c r="AG53" i="9" s="1"/>
  <c r="EK43" i="9"/>
  <c r="FQ43" i="9"/>
  <c r="FQ65" i="9"/>
  <c r="GK72" i="9"/>
  <c r="GW72" i="9"/>
  <c r="HA72" i="9" s="1"/>
  <c r="GW65" i="9"/>
  <c r="HA65" i="9" s="1"/>
  <c r="GS65" i="9"/>
  <c r="HA33" i="9"/>
  <c r="HA86" i="9"/>
  <c r="GR52" i="9"/>
  <c r="BM43" i="9"/>
  <c r="DM43" i="9"/>
  <c r="DO32" i="9"/>
  <c r="DQ32" i="9" s="1"/>
  <c r="HK32" i="9" s="1"/>
  <c r="DN123" i="9"/>
  <c r="DP123" i="9" s="1"/>
  <c r="HJ123" i="9" s="1"/>
  <c r="DO77" i="9"/>
  <c r="DQ77" i="9" s="1"/>
  <c r="HK77" i="9" s="1"/>
  <c r="GS75" i="9"/>
  <c r="GW75" i="9"/>
  <c r="HA75" i="9" s="1"/>
  <c r="BK74" i="9"/>
  <c r="AG74" i="9" s="1"/>
  <c r="DL72" i="9"/>
  <c r="DN55" i="9"/>
  <c r="DP55" i="9" s="1"/>
  <c r="HJ55" i="9" s="1"/>
  <c r="HA122" i="9"/>
  <c r="GW53" i="9"/>
  <c r="HA53" i="9" s="1"/>
  <c r="GS53" i="9"/>
  <c r="DL51" i="9"/>
  <c r="BL36" i="9"/>
  <c r="DL36" i="9"/>
  <c r="DO29" i="9"/>
  <c r="DQ29" i="9" s="1"/>
  <c r="HK29" i="9" s="1"/>
  <c r="BK65" i="9"/>
  <c r="AG65" i="9" s="1"/>
  <c r="DO55" i="9"/>
  <c r="DQ55" i="9" s="1"/>
  <c r="HK55" i="9" s="1"/>
  <c r="DR47" i="9"/>
  <c r="DT47" i="9" s="1"/>
  <c r="HL47" i="9" s="1"/>
  <c r="FQ24" i="9"/>
  <c r="EK24" i="9"/>
  <c r="GV127" i="9"/>
  <c r="GZ127" i="9" s="1"/>
  <c r="GR127" i="9"/>
  <c r="BK49" i="9"/>
  <c r="AG49" i="9" s="1"/>
  <c r="FP23" i="9"/>
  <c r="DL18" i="9"/>
  <c r="BL18" i="9"/>
  <c r="BK28" i="9"/>
  <c r="AG28" i="9" s="1"/>
  <c r="HA26" i="9"/>
  <c r="BJ12" i="9"/>
  <c r="AF12" i="9" s="1"/>
  <c r="DO9" i="9"/>
  <c r="HK9" i="9"/>
  <c r="DQ9" i="9"/>
  <c r="GV21" i="9"/>
  <c r="GR21" i="9"/>
  <c r="GW14" i="9"/>
  <c r="GS14" i="9"/>
  <c r="BK10" i="9"/>
  <c r="AG10" i="9" s="1"/>
  <c r="DM66" i="9"/>
  <c r="BM66" i="9"/>
  <c r="GR27" i="9"/>
  <c r="GV27" i="9"/>
  <c r="DN18" i="9"/>
  <c r="DP18" i="9" s="1"/>
  <c r="HJ18" i="9" s="1"/>
  <c r="HA11" i="9"/>
  <c r="GW13" i="9"/>
  <c r="HA13" i="9" s="1"/>
  <c r="DM17" i="9"/>
  <c r="BM17" i="9"/>
  <c r="GK10" i="9"/>
  <c r="HA10" i="9" s="1"/>
  <c r="DO10" i="9"/>
  <c r="DQ10" i="9" s="1"/>
  <c r="HK10" i="9" s="1"/>
  <c r="GV11" i="9"/>
  <c r="GZ11" i="9" s="1"/>
  <c r="FQ429" i="9"/>
  <c r="BJ429" i="9"/>
  <c r="AF429" i="9" s="1"/>
  <c r="FP422" i="9"/>
  <c r="BK419" i="9"/>
  <c r="AG419" i="9" s="1"/>
  <c r="DM415" i="9"/>
  <c r="BM415" i="9"/>
  <c r="DL421" i="9"/>
  <c r="BM411" i="9"/>
  <c r="DM411" i="9"/>
  <c r="GV410" i="9"/>
  <c r="GZ410" i="9" s="1"/>
  <c r="GJ407" i="9"/>
  <c r="HA411" i="9"/>
  <c r="GV415" i="9"/>
  <c r="GZ415" i="9" s="1"/>
  <c r="GR415" i="9"/>
  <c r="DO413" i="9"/>
  <c r="DQ413" i="9" s="1"/>
  <c r="HK413" i="9" s="1"/>
  <c r="BK406" i="9"/>
  <c r="AG406" i="9" s="1"/>
  <c r="DG403" i="9"/>
  <c r="CC403" i="9" s="1"/>
  <c r="DI403" i="9" s="1"/>
  <c r="BM405" i="9"/>
  <c r="DM405" i="9"/>
  <c r="HA410" i="9"/>
  <c r="DO405" i="9"/>
  <c r="DQ405" i="9" s="1"/>
  <c r="HK405" i="9" s="1"/>
  <c r="GW398" i="9"/>
  <c r="HA398" i="9" s="1"/>
  <c r="GS398" i="9"/>
  <c r="DN393" i="9"/>
  <c r="DP393" i="9"/>
  <c r="HJ393" i="9" s="1"/>
  <c r="GW401" i="9"/>
  <c r="HA401" i="9" s="1"/>
  <c r="GS401" i="9"/>
  <c r="DO391" i="9"/>
  <c r="DQ391" i="9" s="1"/>
  <c r="HK391" i="9" s="1"/>
  <c r="BM391" i="9"/>
  <c r="DM391" i="9"/>
  <c r="GZ385" i="9"/>
  <c r="EJ393" i="9"/>
  <c r="HL393" i="9" s="1"/>
  <c r="FP393" i="9"/>
  <c r="BK385" i="9"/>
  <c r="AG385" i="9" s="1"/>
  <c r="GW393" i="9"/>
  <c r="HA393" i="9" s="1"/>
  <c r="GS393" i="9"/>
  <c r="GW390" i="9"/>
  <c r="GS390" i="9"/>
  <c r="GV397" i="9"/>
  <c r="GZ397" i="9" s="1"/>
  <c r="GR397" i="9"/>
  <c r="BM387" i="9"/>
  <c r="DM387" i="9"/>
  <c r="EK381" i="9"/>
  <c r="FQ381" i="9"/>
  <c r="EK377" i="9"/>
  <c r="FQ377" i="9"/>
  <c r="BM388" i="9"/>
  <c r="DM388" i="9"/>
  <c r="BK375" i="9"/>
  <c r="AG375" i="9" s="1"/>
  <c r="GY395" i="9"/>
  <c r="HA381" i="9"/>
  <c r="BJ403" i="9"/>
  <c r="AF403" i="9" s="1"/>
  <c r="GY394" i="9"/>
  <c r="GV382" i="9"/>
  <c r="GR382" i="9"/>
  <c r="DL376" i="9"/>
  <c r="BL376" i="9"/>
  <c r="FQ371" i="9"/>
  <c r="EK371" i="9"/>
  <c r="GX379" i="9"/>
  <c r="BL371" i="9"/>
  <c r="DL371" i="9"/>
  <c r="FQ366" i="9"/>
  <c r="BJ368" i="9"/>
  <c r="AF368" i="9" s="1"/>
  <c r="GX374" i="9"/>
  <c r="GV373" i="9"/>
  <c r="GR373" i="9"/>
  <c r="HA363" i="9"/>
  <c r="EJ363" i="9"/>
  <c r="FP363" i="9"/>
  <c r="HJ347" i="9"/>
  <c r="DP347" i="9"/>
  <c r="DN347" i="9"/>
  <c r="BL365" i="9"/>
  <c r="DL365" i="9"/>
  <c r="GV372" i="9"/>
  <c r="GZ372" i="9" s="1"/>
  <c r="GR372" i="9"/>
  <c r="GY368" i="9"/>
  <c r="HJ364" i="9"/>
  <c r="DP364" i="9"/>
  <c r="DN364" i="9"/>
  <c r="DO352" i="9"/>
  <c r="DQ352" i="9" s="1"/>
  <c r="HK352" i="9" s="1"/>
  <c r="DM360" i="9"/>
  <c r="DL347" i="9"/>
  <c r="BL347" i="9"/>
  <c r="FP350" i="9"/>
  <c r="HK347" i="9"/>
  <c r="DQ347" i="9"/>
  <c r="DO347" i="9"/>
  <c r="EJ353" i="9"/>
  <c r="FP353" i="9"/>
  <c r="BL350" i="9"/>
  <c r="DL350" i="9"/>
  <c r="GV348" i="9"/>
  <c r="GR348" i="9"/>
  <c r="DL345" i="9"/>
  <c r="BL345" i="9"/>
  <c r="BK340" i="9"/>
  <c r="AG340" i="9" s="1"/>
  <c r="DO336" i="9"/>
  <c r="DQ336" i="9" s="1"/>
  <c r="HK336" i="9" s="1"/>
  <c r="DS358" i="9"/>
  <c r="DU358" i="9"/>
  <c r="BK348" i="9"/>
  <c r="AG348" i="9" s="1"/>
  <c r="DQ345" i="9"/>
  <c r="HK345" i="9" s="1"/>
  <c r="DO345" i="9"/>
  <c r="BL353" i="9"/>
  <c r="DL353" i="9"/>
  <c r="DQ346" i="9"/>
  <c r="HK346" i="9" s="1"/>
  <c r="DO346" i="9"/>
  <c r="GJ339" i="9"/>
  <c r="GW336" i="9"/>
  <c r="HA336" i="9" s="1"/>
  <c r="GS336" i="9"/>
  <c r="BK332" i="9"/>
  <c r="AG332" i="9" s="1"/>
  <c r="DO359" i="9"/>
  <c r="DQ359" i="9" s="1"/>
  <c r="HK359" i="9" s="1"/>
  <c r="HA341" i="9"/>
  <c r="BL354" i="9"/>
  <c r="DL354" i="9"/>
  <c r="DN345" i="9"/>
  <c r="DP345" i="9" s="1"/>
  <c r="HJ345" i="9" s="1"/>
  <c r="GJ343" i="9"/>
  <c r="GW330" i="9"/>
  <c r="HA330" i="9" s="1"/>
  <c r="GW322" i="9"/>
  <c r="HA322" i="9" s="1"/>
  <c r="FP338" i="9"/>
  <c r="FO360" i="9"/>
  <c r="FP343" i="9"/>
  <c r="GW318" i="9"/>
  <c r="HA318" i="9" s="1"/>
  <c r="GS314" i="9"/>
  <c r="GW314" i="9"/>
  <c r="DM317" i="9"/>
  <c r="BM317" i="9"/>
  <c r="DN321" i="9"/>
  <c r="DP321" i="9" s="1"/>
  <c r="HJ321" i="9" s="1"/>
  <c r="GJ317" i="9"/>
  <c r="GX306" i="9"/>
  <c r="GX298" i="9"/>
  <c r="EK329" i="9"/>
  <c r="FQ329" i="9"/>
  <c r="DM307" i="9"/>
  <c r="BM307" i="9"/>
  <c r="DN333" i="9"/>
  <c r="DP333" i="9" s="1"/>
  <c r="HJ333" i="9" s="1"/>
  <c r="GJ321" i="9"/>
  <c r="GV313" i="9"/>
  <c r="GR313" i="9"/>
  <c r="DO309" i="9"/>
  <c r="DQ309" i="9" s="1"/>
  <c r="HK309" i="9" s="1"/>
  <c r="GK299" i="9"/>
  <c r="GV306" i="9"/>
  <c r="GZ306" i="9" s="1"/>
  <c r="GR306" i="9"/>
  <c r="DP304" i="9"/>
  <c r="HJ304" i="9" s="1"/>
  <c r="DN304" i="9"/>
  <c r="DO300" i="9"/>
  <c r="DQ300" i="9"/>
  <c r="HK300" i="9" s="1"/>
  <c r="GK306" i="9"/>
  <c r="FQ312" i="9"/>
  <c r="EK312" i="9"/>
  <c r="HK298" i="9"/>
  <c r="DQ298" i="9"/>
  <c r="DO298" i="9"/>
  <c r="DQ291" i="9"/>
  <c r="HK291" i="9" s="1"/>
  <c r="DO291" i="9"/>
  <c r="FP308" i="9"/>
  <c r="FP315" i="9"/>
  <c r="GS285" i="9"/>
  <c r="HA285" i="9" s="1"/>
  <c r="DO290" i="9"/>
  <c r="DQ290" i="9" s="1"/>
  <c r="HK290" i="9" s="1"/>
  <c r="BJ274" i="9"/>
  <c r="AF274" i="9" s="1"/>
  <c r="DO308" i="9"/>
  <c r="DQ308" i="9" s="1"/>
  <c r="HK308" i="9" s="1"/>
  <c r="GZ284" i="9"/>
  <c r="DQ282" i="9"/>
  <c r="HK282" i="9" s="1"/>
  <c r="DO282" i="9"/>
  <c r="GJ309" i="9"/>
  <c r="GJ287" i="9"/>
  <c r="GZ287" i="9" s="1"/>
  <c r="GV281" i="9"/>
  <c r="GZ281" i="9" s="1"/>
  <c r="BJ269" i="9"/>
  <c r="AF269" i="9" s="1"/>
  <c r="DN301" i="9"/>
  <c r="DP301" i="9" s="1"/>
  <c r="HJ301" i="9" s="1"/>
  <c r="DN262" i="9"/>
  <c r="DP262" i="9" s="1"/>
  <c r="HJ262" i="9" s="1"/>
  <c r="DL258" i="9"/>
  <c r="BL258" i="9"/>
  <c r="GY285" i="9"/>
  <c r="DM275" i="9"/>
  <c r="BM275" i="9"/>
  <c r="BM260" i="9"/>
  <c r="DM260" i="9"/>
  <c r="GW279" i="9"/>
  <c r="HA279" i="9" s="1"/>
  <c r="GK297" i="9"/>
  <c r="GW297" i="9"/>
  <c r="HA297" i="9" s="1"/>
  <c r="GX278" i="9"/>
  <c r="GK269" i="9"/>
  <c r="DO260" i="9"/>
  <c r="DQ260" i="9" s="1"/>
  <c r="HK260" i="9" s="1"/>
  <c r="DL304" i="9"/>
  <c r="HA293" i="9"/>
  <c r="GR277" i="9"/>
  <c r="GV277" i="9"/>
  <c r="GZ277" i="9" s="1"/>
  <c r="EK271" i="9"/>
  <c r="FQ271" i="9"/>
  <c r="GW266" i="9"/>
  <c r="HA266" i="9" s="1"/>
  <c r="GS266" i="9"/>
  <c r="DN261" i="9"/>
  <c r="DP261" i="9" s="1"/>
  <c r="HJ261" i="9" s="1"/>
  <c r="GJ272" i="9"/>
  <c r="GZ272" i="9" s="1"/>
  <c r="DQ256" i="9"/>
  <c r="HK256" i="9" s="1"/>
  <c r="DO256" i="9"/>
  <c r="DN250" i="9"/>
  <c r="DP250" i="9"/>
  <c r="HJ250" i="9" s="1"/>
  <c r="EJ236" i="9"/>
  <c r="FP236" i="9"/>
  <c r="FP252" i="9"/>
  <c r="DQ259" i="9"/>
  <c r="HK259" i="9" s="1"/>
  <c r="DO259" i="9"/>
  <c r="BL253" i="9"/>
  <c r="DL253" i="9"/>
  <c r="BM268" i="9"/>
  <c r="DM268" i="9"/>
  <c r="DL252" i="9"/>
  <c r="BL252" i="9"/>
  <c r="DO250" i="9"/>
  <c r="DQ250" i="9" s="1"/>
  <c r="HK250" i="9" s="1"/>
  <c r="GW258" i="9"/>
  <c r="HA258" i="9" s="1"/>
  <c r="GS258" i="9"/>
  <c r="DM241" i="9"/>
  <c r="BM241" i="9"/>
  <c r="DN251" i="9"/>
  <c r="DP251" i="9" s="1"/>
  <c r="HJ251" i="9" s="1"/>
  <c r="DL260" i="9"/>
  <c r="DG256" i="9"/>
  <c r="CC256" i="9" s="1"/>
  <c r="DI256" i="9" s="1"/>
  <c r="GW253" i="9"/>
  <c r="HA253" i="9" s="1"/>
  <c r="GS253" i="9"/>
  <c r="DQ242" i="9"/>
  <c r="HK242" i="9" s="1"/>
  <c r="DO242" i="9"/>
  <c r="GV249" i="9"/>
  <c r="GZ249" i="9" s="1"/>
  <c r="GR249" i="9"/>
  <c r="BJ233" i="9"/>
  <c r="AF233" i="9" s="1"/>
  <c r="BL235" i="9"/>
  <c r="DL235" i="9"/>
  <c r="GW212" i="9"/>
  <c r="HA212" i="9" s="1"/>
  <c r="GS212" i="9"/>
  <c r="DL224" i="9"/>
  <c r="BL224" i="9"/>
  <c r="DO214" i="9"/>
  <c r="DQ214" i="9" s="1"/>
  <c r="HK214" i="9" s="1"/>
  <c r="GV204" i="9"/>
  <c r="GZ204" i="9" s="1"/>
  <c r="GR204" i="9"/>
  <c r="GW227" i="9"/>
  <c r="HA227" i="9" s="1"/>
  <c r="GK208" i="9"/>
  <c r="GW208" i="9"/>
  <c r="HA208" i="9" s="1"/>
  <c r="GY224" i="9"/>
  <c r="GS206" i="9"/>
  <c r="GW206" i="9"/>
  <c r="HA206" i="9" s="1"/>
  <c r="DO188" i="9"/>
  <c r="DQ188" i="9" s="1"/>
  <c r="HK188" i="9" s="1"/>
  <c r="DM226" i="9"/>
  <c r="HJ224" i="9"/>
  <c r="DP224" i="9"/>
  <c r="DN224" i="9"/>
  <c r="DO208" i="9"/>
  <c r="DQ208" i="9" s="1"/>
  <c r="HK208" i="9" s="1"/>
  <c r="GS205" i="9"/>
  <c r="GW205" i="9"/>
  <c r="HA205" i="9" s="1"/>
  <c r="DP199" i="9"/>
  <c r="HJ199" i="9" s="1"/>
  <c r="DN199" i="9"/>
  <c r="GX188" i="9"/>
  <c r="DP200" i="9"/>
  <c r="HJ200" i="9" s="1"/>
  <c r="DN200" i="9"/>
  <c r="DO216" i="9"/>
  <c r="DQ216" i="9" s="1"/>
  <c r="HK216" i="9" s="1"/>
  <c r="EJ183" i="9"/>
  <c r="FP183" i="9"/>
  <c r="HJ171" i="9"/>
  <c r="DP171" i="9"/>
  <c r="DN171" i="9"/>
  <c r="DM194" i="9"/>
  <c r="BM194" i="9"/>
  <c r="CS170" i="9"/>
  <c r="DM164" i="9"/>
  <c r="BM164" i="9"/>
  <c r="DL198" i="9"/>
  <c r="BL198" i="9"/>
  <c r="BK189" i="9"/>
  <c r="AG189" i="9" s="1"/>
  <c r="FP200" i="9"/>
  <c r="DL199" i="9"/>
  <c r="BL199" i="9"/>
  <c r="FP187" i="9"/>
  <c r="DO165" i="9"/>
  <c r="DQ165" i="9" s="1"/>
  <c r="HK165" i="9" s="1"/>
  <c r="GY161" i="9"/>
  <c r="GY153" i="9"/>
  <c r="HJ219" i="9"/>
  <c r="DP219" i="9"/>
  <c r="DN219" i="9"/>
  <c r="DQ180" i="9"/>
  <c r="HK180" i="9" s="1"/>
  <c r="DO180" i="9"/>
  <c r="FQ174" i="9"/>
  <c r="EK174" i="9"/>
  <c r="DO154" i="9"/>
  <c r="DQ154" i="9" s="1"/>
  <c r="HK154" i="9" s="1"/>
  <c r="GK172" i="9"/>
  <c r="HA172" i="9" s="1"/>
  <c r="DN194" i="9"/>
  <c r="DP194" i="9" s="1"/>
  <c r="HJ194" i="9" s="1"/>
  <c r="GK176" i="9"/>
  <c r="HA176" i="9" s="1"/>
  <c r="DO149" i="9"/>
  <c r="DQ149" i="9" s="1"/>
  <c r="HK149" i="9" s="1"/>
  <c r="DM144" i="9"/>
  <c r="BM144" i="9"/>
  <c r="DQ136" i="9"/>
  <c r="HK136" i="9" s="1"/>
  <c r="DO136" i="9"/>
  <c r="HI183" i="9"/>
  <c r="DP174" i="9"/>
  <c r="HJ174" i="9" s="1"/>
  <c r="DN174" i="9"/>
  <c r="GJ166" i="9"/>
  <c r="GV166" i="9"/>
  <c r="GZ166" i="9" s="1"/>
  <c r="GV155" i="9"/>
  <c r="GZ155" i="9" s="1"/>
  <c r="GR155" i="9"/>
  <c r="EK168" i="9"/>
  <c r="FQ168" i="9"/>
  <c r="BK156" i="9"/>
  <c r="AG156" i="9" s="1"/>
  <c r="GJ179" i="9"/>
  <c r="FQ166" i="9"/>
  <c r="EK166" i="9"/>
  <c r="GV160" i="9"/>
  <c r="GZ160" i="9" s="1"/>
  <c r="GR160" i="9"/>
  <c r="GK183" i="9"/>
  <c r="GW183" i="9"/>
  <c r="HA183" i="9" s="1"/>
  <c r="HJ152" i="9"/>
  <c r="DP152" i="9"/>
  <c r="DN152" i="9"/>
  <c r="GW132" i="9"/>
  <c r="HA132" i="9" s="1"/>
  <c r="GR126" i="9"/>
  <c r="GV126" i="9"/>
  <c r="GZ126" i="9" s="1"/>
  <c r="DL162" i="9"/>
  <c r="DS148" i="9"/>
  <c r="HM148" i="9"/>
  <c r="DU148" i="9"/>
  <c r="DN142" i="9"/>
  <c r="DP142" i="9" s="1"/>
  <c r="HJ142" i="9" s="1"/>
  <c r="GJ139" i="9"/>
  <c r="GV139" i="9"/>
  <c r="GZ139" i="9" s="1"/>
  <c r="BL143" i="9"/>
  <c r="DL143" i="9"/>
  <c r="BK136" i="9"/>
  <c r="AG136" i="9" s="1"/>
  <c r="DN116" i="9"/>
  <c r="DP116" i="9" s="1"/>
  <c r="HJ116" i="9" s="1"/>
  <c r="DN83" i="9"/>
  <c r="DP83" i="9" s="1"/>
  <c r="HJ83" i="9" s="1"/>
  <c r="GJ171" i="9"/>
  <c r="DN139" i="9"/>
  <c r="DP139" i="9" s="1"/>
  <c r="HJ139" i="9" s="1"/>
  <c r="EK134" i="9"/>
  <c r="FQ134" i="9"/>
  <c r="DM109" i="9"/>
  <c r="BM109" i="9"/>
  <c r="DO96" i="9"/>
  <c r="DQ96" i="9" s="1"/>
  <c r="HK96" i="9" s="1"/>
  <c r="DQ88" i="9"/>
  <c r="HK88" i="9" s="1"/>
  <c r="DO88" i="9"/>
  <c r="GK135" i="9"/>
  <c r="GW135" i="9"/>
  <c r="HA135" i="9" s="1"/>
  <c r="BL133" i="9"/>
  <c r="DL133" i="9"/>
  <c r="DL168" i="9"/>
  <c r="BL168" i="9"/>
  <c r="EK154" i="9"/>
  <c r="FQ154" i="9"/>
  <c r="DO130" i="9"/>
  <c r="DQ130" i="9" s="1"/>
  <c r="HK130" i="9" s="1"/>
  <c r="FQ118" i="9"/>
  <c r="DO97" i="9"/>
  <c r="DQ97" i="9" s="1"/>
  <c r="HK97" i="9" s="1"/>
  <c r="DO93" i="9"/>
  <c r="DQ93" i="9" s="1"/>
  <c r="HK93" i="9" s="1"/>
  <c r="GY77" i="9"/>
  <c r="HA114" i="9"/>
  <c r="FP95" i="9"/>
  <c r="EJ95" i="9"/>
  <c r="HK91" i="9"/>
  <c r="DQ91" i="9"/>
  <c r="DO91" i="9"/>
  <c r="BK122" i="9"/>
  <c r="AG122" i="9" s="1"/>
  <c r="EJ114" i="9"/>
  <c r="FP114" i="9"/>
  <c r="FP112" i="9"/>
  <c r="EJ112" i="9"/>
  <c r="HK94" i="9"/>
  <c r="DQ94" i="9"/>
  <c r="DO94" i="9"/>
  <c r="DS83" i="9"/>
  <c r="HM83" i="9"/>
  <c r="DU83" i="9"/>
  <c r="GZ110" i="9"/>
  <c r="DL80" i="9"/>
  <c r="BL80" i="9"/>
  <c r="HA95" i="9"/>
  <c r="FP86" i="9"/>
  <c r="BL78" i="9"/>
  <c r="DL78" i="9"/>
  <c r="HK75" i="9"/>
  <c r="DO75" i="9"/>
  <c r="DQ75" i="9"/>
  <c r="GV125" i="9"/>
  <c r="GZ125" i="9" s="1"/>
  <c r="GR125" i="9"/>
  <c r="GK121" i="9"/>
  <c r="HA121" i="9" s="1"/>
  <c r="HA108" i="9"/>
  <c r="HA106" i="9"/>
  <c r="DN73" i="9"/>
  <c r="DP73" i="9" s="1"/>
  <c r="HJ73" i="9" s="1"/>
  <c r="BJ65" i="9"/>
  <c r="AF65" i="9" s="1"/>
  <c r="GX128" i="9"/>
  <c r="GZ112" i="9"/>
  <c r="GW88" i="9"/>
  <c r="GS88" i="9"/>
  <c r="GS82" i="9"/>
  <c r="GW82" i="9"/>
  <c r="DO70" i="9"/>
  <c r="HK70" i="9"/>
  <c r="DQ70" i="9"/>
  <c r="DO62" i="9"/>
  <c r="DQ62" i="9"/>
  <c r="HK62" i="9" s="1"/>
  <c r="EK130" i="9"/>
  <c r="FQ130" i="9"/>
  <c r="GV108" i="9"/>
  <c r="GR108" i="9"/>
  <c r="FQ98" i="9"/>
  <c r="EK98" i="9"/>
  <c r="GV96" i="9"/>
  <c r="GR96" i="9"/>
  <c r="EJ85" i="9"/>
  <c r="FP85" i="9"/>
  <c r="BJ74" i="9"/>
  <c r="AF74" i="9" s="1"/>
  <c r="FP70" i="9"/>
  <c r="DP50" i="9"/>
  <c r="HJ50" i="9" s="1"/>
  <c r="DN50" i="9"/>
  <c r="DP46" i="9"/>
  <c r="HJ46" i="9" s="1"/>
  <c r="DN46" i="9"/>
  <c r="DN40" i="9"/>
  <c r="DP40" i="9" s="1"/>
  <c r="HJ40" i="9" s="1"/>
  <c r="GZ102" i="9"/>
  <c r="GZ71" i="9"/>
  <c r="GZ62" i="9"/>
  <c r="BM56" i="9"/>
  <c r="DM56" i="9"/>
  <c r="HA47" i="9"/>
  <c r="GW40" i="9"/>
  <c r="HA40" i="9" s="1"/>
  <c r="GS40" i="9"/>
  <c r="BM38" i="9"/>
  <c r="DM38" i="9"/>
  <c r="DL32" i="9"/>
  <c r="BL32" i="9"/>
  <c r="BK73" i="9"/>
  <c r="AG73" i="9" s="1"/>
  <c r="DQ68" i="9"/>
  <c r="HK68" i="9" s="1"/>
  <c r="DO68" i="9"/>
  <c r="DF58" i="9"/>
  <c r="CB58" i="9" s="1"/>
  <c r="DH58" i="9" s="1"/>
  <c r="GW45" i="9"/>
  <c r="GS45" i="9"/>
  <c r="DR40" i="9"/>
  <c r="DT40" i="9" s="1"/>
  <c r="HL40" i="9" s="1"/>
  <c r="HJ94" i="9"/>
  <c r="DP94" i="9"/>
  <c r="DN94" i="9"/>
  <c r="FQ83" i="9"/>
  <c r="GJ72" i="9"/>
  <c r="GZ72" i="9" s="1"/>
  <c r="HA69" i="9"/>
  <c r="GZ64" i="9"/>
  <c r="FP60" i="9"/>
  <c r="GW49" i="9"/>
  <c r="HA49" i="9" s="1"/>
  <c r="GS49" i="9"/>
  <c r="GZ65" i="9"/>
  <c r="GK57" i="9"/>
  <c r="GZ52" i="9"/>
  <c r="GV34" i="9"/>
  <c r="GZ34" i="9" s="1"/>
  <c r="GR34" i="9"/>
  <c r="GS74" i="9"/>
  <c r="GW74" i="9"/>
  <c r="HA74" i="9" s="1"/>
  <c r="GW58" i="9"/>
  <c r="HA58" i="9" s="1"/>
  <c r="GS58" i="9"/>
  <c r="BL33" i="9"/>
  <c r="DL33" i="9"/>
  <c r="BJ91" i="9"/>
  <c r="AF91" i="9" s="1"/>
  <c r="GZ74" i="9"/>
  <c r="DM62" i="9"/>
  <c r="BM62" i="9"/>
  <c r="DL60" i="9"/>
  <c r="BL60" i="9"/>
  <c r="GS52" i="9"/>
  <c r="GW52" i="9"/>
  <c r="HA52" i="9" s="1"/>
  <c r="EJ35" i="9"/>
  <c r="FP35" i="9"/>
  <c r="GV51" i="9"/>
  <c r="GZ51" i="9" s="1"/>
  <c r="BL26" i="9"/>
  <c r="DL26" i="9"/>
  <c r="DO15" i="9"/>
  <c r="DQ15" i="9"/>
  <c r="HK15" i="9" s="1"/>
  <c r="DO20" i="9"/>
  <c r="DQ20" i="9" s="1"/>
  <c r="HK20" i="9" s="1"/>
  <c r="FP27" i="9"/>
  <c r="DO1" i="9"/>
  <c r="DQ1" i="9"/>
  <c r="HK1" i="9"/>
  <c r="DO23" i="9"/>
  <c r="DQ23" i="9" s="1"/>
  <c r="HK23" i="9" s="1"/>
  <c r="DN9" i="9"/>
  <c r="DP9" i="9" s="1"/>
  <c r="HJ9" i="9" s="1"/>
  <c r="GW66" i="9"/>
  <c r="HA66" i="9" s="1"/>
  <c r="GS66" i="9"/>
  <c r="BJ25" i="9"/>
  <c r="AF25" i="9" s="1"/>
  <c r="FP26" i="9"/>
  <c r="GJ24" i="9"/>
  <c r="DL21" i="9"/>
  <c r="BL21" i="9"/>
  <c r="GK14" i="9"/>
  <c r="GV19" i="9"/>
  <c r="GZ19" i="9" s="1"/>
  <c r="GV23" i="9"/>
  <c r="GZ23" i="9" s="1"/>
  <c r="HA12" i="9"/>
  <c r="DN15" i="9"/>
  <c r="DP15" i="9" s="1"/>
  <c r="HJ15" i="9" s="1"/>
  <c r="M75" i="24"/>
  <c r="E12" i="23"/>
  <c r="I213" i="23"/>
  <c r="I81" i="24"/>
  <c r="I345" i="24"/>
  <c r="M279" i="23"/>
  <c r="M24" i="23"/>
  <c r="U24" i="23" s="1"/>
  <c r="M190" i="23"/>
  <c r="I75" i="23"/>
  <c r="O23" i="24"/>
  <c r="M186" i="23"/>
  <c r="M290" i="23"/>
  <c r="O77" i="24"/>
  <c r="E179" i="24"/>
  <c r="P258" i="24"/>
  <c r="I80" i="24"/>
  <c r="M214" i="24"/>
  <c r="E16" i="24"/>
  <c r="I192" i="24"/>
  <c r="I382" i="23"/>
  <c r="M151" i="24"/>
  <c r="E318" i="23"/>
  <c r="Q286" i="23"/>
  <c r="O290" i="24"/>
  <c r="I142" i="23"/>
  <c r="I242" i="24"/>
  <c r="P116" i="24"/>
  <c r="E219" i="24"/>
  <c r="I27" i="23"/>
  <c r="M355" i="24"/>
  <c r="E83" i="24"/>
  <c r="M248" i="23"/>
  <c r="U248" i="23" s="1"/>
  <c r="I284" i="23"/>
  <c r="I253" i="23"/>
  <c r="E61" i="24"/>
  <c r="M141" i="24"/>
  <c r="M177" i="23"/>
  <c r="M46" i="24"/>
  <c r="M120" i="23"/>
  <c r="Q247" i="24"/>
  <c r="I314" i="24"/>
  <c r="M280" i="24"/>
  <c r="P283" i="24"/>
  <c r="M290" i="24"/>
  <c r="E280" i="23"/>
  <c r="Q225" i="23"/>
  <c r="I156" i="24"/>
  <c r="I255" i="24"/>
  <c r="M224" i="23"/>
  <c r="I182" i="23"/>
  <c r="M116" i="23"/>
  <c r="I51" i="24"/>
  <c r="M257" i="24"/>
  <c r="U257" i="24" s="1"/>
  <c r="P75" i="23"/>
  <c r="M11" i="24"/>
  <c r="U11" i="24" s="1"/>
  <c r="E209" i="24"/>
  <c r="M144" i="24"/>
  <c r="E48" i="24"/>
  <c r="I378" i="23"/>
  <c r="I11" i="23"/>
  <c r="I174" i="24"/>
  <c r="I212" i="24"/>
  <c r="P60" i="24"/>
  <c r="P316" i="24"/>
  <c r="M289" i="24"/>
  <c r="I29" i="23"/>
  <c r="M307" i="23"/>
  <c r="M83" i="23"/>
  <c r="E218" i="23"/>
  <c r="I352" i="23"/>
  <c r="I288" i="23"/>
  <c r="I22" i="23"/>
  <c r="M125" i="24"/>
  <c r="M307" i="24"/>
  <c r="AM127" i="16"/>
  <c r="P380" i="23"/>
  <c r="E289" i="23"/>
  <c r="E191" i="23"/>
  <c r="E125" i="23"/>
  <c r="M192" i="23"/>
  <c r="M61" i="24"/>
  <c r="P283" i="23"/>
  <c r="I217" i="23"/>
  <c r="I54" i="23"/>
  <c r="M154" i="23"/>
  <c r="I146" i="24"/>
  <c r="I21" i="23"/>
  <c r="M55" i="24"/>
  <c r="O177" i="23"/>
  <c r="M217" i="23"/>
  <c r="I61" i="24"/>
  <c r="Z247" i="24"/>
  <c r="O23" i="23"/>
  <c r="P26" i="24"/>
  <c r="I274" i="24"/>
  <c r="I175" i="23"/>
  <c r="M143" i="23"/>
  <c r="M341" i="24"/>
  <c r="AL363" i="16"/>
  <c r="AP375" i="16"/>
  <c r="Q388" i="23"/>
  <c r="Q274" i="24"/>
  <c r="M45" i="24"/>
  <c r="AO367" i="16"/>
  <c r="AL127" i="16"/>
  <c r="Q215" i="24"/>
  <c r="E185" i="24"/>
  <c r="Z252" i="24"/>
  <c r="P154" i="24"/>
  <c r="Q224" i="23"/>
  <c r="M389" i="24"/>
  <c r="I279" i="23"/>
  <c r="O147" i="24"/>
  <c r="O372" i="23"/>
  <c r="I273" i="23"/>
  <c r="I207" i="24"/>
  <c r="E307" i="24"/>
  <c r="M78" i="24"/>
  <c r="M311" i="23"/>
  <c r="I180" i="24"/>
  <c r="M115" i="24"/>
  <c r="I53" i="24"/>
  <c r="M217" i="24"/>
  <c r="M286" i="23"/>
  <c r="I222" i="24"/>
  <c r="O256" i="24"/>
  <c r="AO371" i="16"/>
  <c r="O241" i="23"/>
  <c r="I175" i="24"/>
  <c r="P274" i="23"/>
  <c r="I43" i="23"/>
  <c r="I306" i="23"/>
  <c r="M43" i="24"/>
  <c r="E340" i="24"/>
  <c r="I109" i="23"/>
  <c r="I12" i="24"/>
  <c r="M308" i="24"/>
  <c r="Z13" i="24"/>
  <c r="P78" i="24"/>
  <c r="Q46" i="23"/>
  <c r="Q342" i="23"/>
  <c r="I243" i="23"/>
  <c r="O113" i="23"/>
  <c r="O16" i="24"/>
  <c r="M377" i="23"/>
  <c r="I49" i="23"/>
  <c r="E116" i="24"/>
  <c r="P215" i="24"/>
  <c r="I248" i="23"/>
  <c r="AM179" i="16"/>
  <c r="I85" i="24"/>
  <c r="M21" i="24"/>
  <c r="U21" i="24" s="1"/>
  <c r="Q54" i="24"/>
  <c r="P55" i="24"/>
  <c r="M252" i="23"/>
  <c r="U252" i="23" s="1"/>
  <c r="E154" i="24"/>
  <c r="P319" i="23"/>
  <c r="M319" i="23"/>
  <c r="M220" i="24"/>
  <c r="P255" i="24"/>
  <c r="M222" i="23"/>
  <c r="M27" i="24"/>
  <c r="U27" i="24" s="1"/>
  <c r="O92" i="24"/>
  <c r="I61" i="23"/>
  <c r="I29" i="24"/>
  <c r="AL361" i="16"/>
  <c r="P24" i="24"/>
  <c r="Q253" i="23"/>
  <c r="E352" i="24"/>
  <c r="M24" i="24"/>
  <c r="U24" i="24" s="1"/>
  <c r="I59" i="23"/>
  <c r="Q60" i="24"/>
  <c r="M224" i="24"/>
  <c r="AP369" i="16"/>
  <c r="M56" i="23"/>
  <c r="O207" i="23"/>
  <c r="M11" i="23"/>
  <c r="U11" i="23" s="1"/>
  <c r="M108" i="24"/>
  <c r="M340" i="23"/>
  <c r="Q208" i="23"/>
  <c r="Q374" i="24"/>
  <c r="P14" i="24"/>
  <c r="Q243" i="23"/>
  <c r="P212" i="23"/>
  <c r="I113" i="23"/>
  <c r="M279" i="24"/>
  <c r="E215" i="24"/>
  <c r="Q51" i="24"/>
  <c r="Q347" i="24"/>
  <c r="I347" i="24"/>
  <c r="P349" i="23"/>
  <c r="E87" i="24"/>
  <c r="M219" i="23"/>
  <c r="M351" i="24"/>
  <c r="P58" i="23"/>
  <c r="P222" i="24"/>
  <c r="I91" i="23"/>
  <c r="I388" i="23"/>
  <c r="M126" i="24"/>
  <c r="Q88" i="24"/>
  <c r="M373" i="23"/>
  <c r="I80" i="23"/>
  <c r="I180" i="23"/>
  <c r="I312" i="24"/>
  <c r="M312" i="24"/>
  <c r="O115" i="24"/>
  <c r="M379" i="23"/>
  <c r="I380" i="24"/>
  <c r="O217" i="24"/>
  <c r="Q383" i="23"/>
  <c r="E120" i="24"/>
  <c r="O384" i="24"/>
  <c r="M120" i="24"/>
  <c r="Q220" i="23"/>
  <c r="Q121" i="24"/>
  <c r="O354" i="23"/>
  <c r="O222" i="24"/>
  <c r="P387" i="23"/>
  <c r="I222" i="23"/>
  <c r="I90" i="24"/>
  <c r="Q27" i="24"/>
  <c r="I124" i="23"/>
  <c r="M158" i="23"/>
  <c r="M159" i="24"/>
  <c r="AP363" i="16"/>
  <c r="AR365" i="16"/>
  <c r="AQ367" i="16"/>
  <c r="AR369" i="16"/>
  <c r="I85" i="23"/>
  <c r="Q192" i="23"/>
  <c r="O88" i="24"/>
  <c r="P11" i="24"/>
  <c r="I141" i="23"/>
  <c r="I174" i="23"/>
  <c r="AL19" i="16"/>
  <c r="M143" i="24"/>
  <c r="AQ65" i="16"/>
  <c r="Q210" i="23"/>
  <c r="O144" i="24"/>
  <c r="M375" i="23"/>
  <c r="Q212" i="24"/>
  <c r="E114" i="24"/>
  <c r="M313" i="24"/>
  <c r="I185" i="23"/>
  <c r="M285" i="23"/>
  <c r="Z253" i="24"/>
  <c r="E190" i="23"/>
  <c r="E59" i="24"/>
  <c r="I157" i="23"/>
  <c r="I91" i="24"/>
  <c r="M60" i="24"/>
  <c r="AP339" i="16"/>
  <c r="P225" i="24"/>
  <c r="M291" i="23"/>
  <c r="I53" i="23"/>
  <c r="E115" i="23"/>
  <c r="I240" i="23"/>
  <c r="I207" i="23"/>
  <c r="O12" i="24"/>
  <c r="I274" i="23"/>
  <c r="P13" i="24"/>
  <c r="Q177" i="24"/>
  <c r="AN79" i="16"/>
  <c r="I309" i="23"/>
  <c r="AM81" i="16"/>
  <c r="M378" i="24"/>
  <c r="P50" i="24"/>
  <c r="M181" i="23"/>
  <c r="O314" i="24"/>
  <c r="P184" i="23"/>
  <c r="P53" i="24"/>
  <c r="P349" i="24"/>
  <c r="Z21" i="24"/>
  <c r="I153" i="24"/>
  <c r="Q220" i="24"/>
  <c r="I223" i="23"/>
  <c r="M322" i="24"/>
  <c r="M356" i="24"/>
  <c r="AN335" i="16"/>
  <c r="Q357" i="24"/>
  <c r="E82" i="23"/>
  <c r="P373" i="22"/>
  <c r="P338" i="22"/>
  <c r="P123" i="22"/>
  <c r="P16" i="21"/>
  <c r="P314" i="21"/>
  <c r="P17" i="21"/>
  <c r="P253" i="21"/>
  <c r="P284" i="21"/>
  <c r="P315" i="21"/>
  <c r="P112" i="21"/>
  <c r="P374" i="21"/>
  <c r="P379" i="21"/>
  <c r="P117" i="22"/>
  <c r="P137" i="22"/>
  <c r="P77" i="22"/>
  <c r="P139" i="22"/>
  <c r="P28" i="21"/>
  <c r="P75" i="21"/>
  <c r="P85" i="21"/>
  <c r="P115" i="21"/>
  <c r="P125" i="21"/>
  <c r="P146" i="21"/>
  <c r="P203" i="21"/>
  <c r="P235" i="21"/>
  <c r="P240" i="21"/>
  <c r="P250" i="21"/>
  <c r="P270" i="21"/>
  <c r="P275" i="21"/>
  <c r="P280" i="21"/>
  <c r="P301" i="21"/>
  <c r="P306" i="21"/>
  <c r="P332" i="21"/>
  <c r="P337" i="21"/>
  <c r="P342" i="21"/>
  <c r="P347" i="21"/>
  <c r="P378" i="21"/>
  <c r="P206" i="22"/>
  <c r="P216" i="22"/>
  <c r="P248" i="22"/>
  <c r="P274" i="22"/>
  <c r="P300" i="22"/>
  <c r="P346" i="22"/>
  <c r="P381" i="22"/>
  <c r="P26" i="21"/>
  <c r="P154" i="21"/>
  <c r="P237" i="21"/>
  <c r="P247" i="21"/>
  <c r="P273" i="21"/>
  <c r="P299" i="21"/>
  <c r="P304" i="21"/>
  <c r="P309" i="21"/>
  <c r="P329" i="21"/>
  <c r="P334" i="21"/>
  <c r="P344" i="21"/>
  <c r="P365" i="21"/>
  <c r="P370" i="21"/>
  <c r="P375" i="21"/>
  <c r="P380" i="21"/>
  <c r="P12" i="22"/>
  <c r="P22" i="22"/>
  <c r="P48" i="22"/>
  <c r="P73" i="22"/>
  <c r="P78" i="22"/>
  <c r="P83" i="22"/>
  <c r="P88" i="22"/>
  <c r="P93" i="22"/>
  <c r="P109" i="22"/>
  <c r="P114" i="22"/>
  <c r="P119" i="22"/>
  <c r="P124" i="22"/>
  <c r="P145" i="22"/>
  <c r="P27" i="21"/>
  <c r="P43" i="21"/>
  <c r="P53" i="21"/>
  <c r="P114" i="21"/>
  <c r="P124" i="21"/>
  <c r="P145" i="21"/>
  <c r="P155" i="21"/>
  <c r="P201" i="21"/>
  <c r="P211" i="21"/>
  <c r="P221" i="21"/>
  <c r="P238" i="21"/>
  <c r="P243" i="21"/>
  <c r="P248" i="21"/>
  <c r="P269" i="21"/>
  <c r="P274" i="21"/>
  <c r="P279" i="21"/>
  <c r="P300" i="21"/>
  <c r="P305" i="21"/>
  <c r="P310" i="21"/>
  <c r="P331" i="21"/>
  <c r="P336" i="21"/>
  <c r="P341" i="21"/>
  <c r="P346" i="21"/>
  <c r="P361" i="21"/>
  <c r="P366" i="21"/>
  <c r="P371" i="21"/>
  <c r="P376" i="21"/>
  <c r="P381" i="21"/>
  <c r="P13" i="22"/>
  <c r="P23" i="22"/>
  <c r="P28" i="22"/>
  <c r="P44" i="22"/>
  <c r="P59" i="22"/>
  <c r="P75" i="22"/>
  <c r="P85" i="22"/>
  <c r="P90" i="22"/>
  <c r="P105" i="22"/>
  <c r="P110" i="22"/>
  <c r="P115" i="22"/>
  <c r="P141" i="22"/>
  <c r="P146" i="22"/>
  <c r="P311" i="21"/>
  <c r="P179" i="22"/>
  <c r="P189" i="22"/>
  <c r="P344" i="22"/>
  <c r="AR65" i="16"/>
  <c r="J242" i="23"/>
  <c r="R242" i="23" s="1"/>
  <c r="M44" i="24"/>
  <c r="AN57" i="16"/>
  <c r="D275" i="24"/>
  <c r="AN65" i="16"/>
  <c r="J275" i="24"/>
  <c r="M275" i="24" s="1"/>
  <c r="AP77" i="16"/>
  <c r="C342" i="23"/>
  <c r="P342" i="23" s="1"/>
  <c r="O273" i="23"/>
  <c r="AN59" i="16"/>
  <c r="F275" i="24"/>
  <c r="M240" i="24"/>
  <c r="U240" i="24" s="1"/>
  <c r="AQ33" i="16"/>
  <c r="C373" i="24"/>
  <c r="AI35" i="16"/>
  <c r="D109" i="24"/>
  <c r="E109" i="24" s="1"/>
  <c r="AQ35" i="16"/>
  <c r="D373" i="24"/>
  <c r="F373" i="24"/>
  <c r="AQ37" i="16"/>
  <c r="M14" i="23"/>
  <c r="U14" i="23" s="1"/>
  <c r="AN103" i="16"/>
  <c r="F278" i="24"/>
  <c r="O278" i="24" s="1"/>
  <c r="I313" i="24"/>
  <c r="R182" i="23"/>
  <c r="AI207" i="16"/>
  <c r="B119" i="23"/>
  <c r="F54" i="24"/>
  <c r="AG213" i="16"/>
  <c r="AO235" i="16"/>
  <c r="F318" i="23"/>
  <c r="I318" i="23" s="1"/>
  <c r="AQ259" i="16"/>
  <c r="G385" i="24"/>
  <c r="P385" i="24" s="1"/>
  <c r="AI263" i="16"/>
  <c r="J121" i="24"/>
  <c r="M354" i="24"/>
  <c r="AK303" i="16"/>
  <c r="G190" i="23"/>
  <c r="M59" i="24"/>
  <c r="M306" i="23"/>
  <c r="AO27" i="16"/>
  <c r="N306" i="23"/>
  <c r="Q306" i="23" s="1"/>
  <c r="AR35" i="16"/>
  <c r="D241" i="24"/>
  <c r="AH43" i="16"/>
  <c r="J76" i="24"/>
  <c r="R76" i="24" s="1"/>
  <c r="M276" i="23"/>
  <c r="M113" i="23"/>
  <c r="Q279" i="23"/>
  <c r="AR135" i="16"/>
  <c r="L246" i="24"/>
  <c r="AL141" i="16"/>
  <c r="B214" i="23"/>
  <c r="O214" i="23" s="1"/>
  <c r="I346" i="24"/>
  <c r="AL155" i="16"/>
  <c r="K214" i="23"/>
  <c r="AP155" i="16"/>
  <c r="K346" i="24"/>
  <c r="M346" i="24" s="1"/>
  <c r="AP157" i="16"/>
  <c r="L346" i="24"/>
  <c r="AP163" i="16"/>
  <c r="B347" i="24"/>
  <c r="P347" i="24"/>
  <c r="AO253" i="16"/>
  <c r="AN257" i="16"/>
  <c r="F286" i="23"/>
  <c r="O286" i="23" s="1"/>
  <c r="AN11" i="16"/>
  <c r="C273" i="24"/>
  <c r="AQ19" i="16"/>
  <c r="H372" i="23"/>
  <c r="AH25" i="16"/>
  <c r="L75" i="23"/>
  <c r="Q75" i="23" s="1"/>
  <c r="AK33" i="16"/>
  <c r="C175" i="24"/>
  <c r="AI39" i="16"/>
  <c r="G109" i="24"/>
  <c r="AQ41" i="16"/>
  <c r="H373" i="24"/>
  <c r="AQ47" i="16"/>
  <c r="L373" i="24"/>
  <c r="P77" i="24"/>
  <c r="AN75" i="16"/>
  <c r="B276" i="24"/>
  <c r="M46" i="23"/>
  <c r="E80" i="24"/>
  <c r="I311" i="24"/>
  <c r="AN115" i="16"/>
  <c r="N278" i="24"/>
  <c r="Q278" i="24" s="1"/>
  <c r="AG133" i="16"/>
  <c r="K49" i="23"/>
  <c r="M49" i="23" s="1"/>
  <c r="AK133" i="16"/>
  <c r="K180" i="24"/>
  <c r="P180" i="24" s="1"/>
  <c r="AG137" i="16"/>
  <c r="N49" i="23"/>
  <c r="Q379" i="24"/>
  <c r="P19" i="23"/>
  <c r="AI179" i="16"/>
  <c r="L116" i="24"/>
  <c r="Q116" i="24" s="1"/>
  <c r="N116" i="24"/>
  <c r="AI181" i="16"/>
  <c r="AG255" i="16"/>
  <c r="D56" i="23"/>
  <c r="R56" i="23" s="1"/>
  <c r="AO255" i="16"/>
  <c r="D319" i="23"/>
  <c r="Q319" i="23" s="1"/>
  <c r="M156" i="24"/>
  <c r="O27" i="23"/>
  <c r="E27" i="23"/>
  <c r="AI299" i="16"/>
  <c r="D124" i="24"/>
  <c r="Q124" i="24" s="1"/>
  <c r="P27" i="23"/>
  <c r="AQ317" i="16"/>
  <c r="B389" i="24"/>
  <c r="O389" i="24" s="1"/>
  <c r="M29" i="23"/>
  <c r="U29" i="23" s="1"/>
  <c r="I86" i="23"/>
  <c r="AK6" i="16"/>
  <c r="C174" i="23"/>
  <c r="E174" i="23" s="1"/>
  <c r="AG11" i="16"/>
  <c r="C43" i="24"/>
  <c r="E43" i="24" s="1"/>
  <c r="AO11" i="16"/>
  <c r="C306" i="24"/>
  <c r="E306" i="24" s="1"/>
  <c r="AN17" i="16"/>
  <c r="G273" i="24"/>
  <c r="AN19" i="16"/>
  <c r="H273" i="24"/>
  <c r="AI27" i="16"/>
  <c r="N108" i="23"/>
  <c r="AQ27" i="16"/>
  <c r="N372" i="23"/>
  <c r="AM27" i="16"/>
  <c r="N11" i="24"/>
  <c r="AH28" i="16"/>
  <c r="B76" i="23"/>
  <c r="AP28" i="16"/>
  <c r="B340" i="23"/>
  <c r="AH33" i="16"/>
  <c r="C76" i="23"/>
  <c r="P76" i="23" s="1"/>
  <c r="AP33" i="16"/>
  <c r="C340" i="23"/>
  <c r="AL33" i="16"/>
  <c r="C208" i="24"/>
  <c r="E208" i="24" s="1"/>
  <c r="Q340" i="23"/>
  <c r="Q208" i="24"/>
  <c r="AH37" i="16"/>
  <c r="AP37" i="16"/>
  <c r="F340" i="23"/>
  <c r="AL37" i="16"/>
  <c r="F208" i="24"/>
  <c r="AR37" i="16"/>
  <c r="AJ39" i="16"/>
  <c r="G142" i="24"/>
  <c r="AR39" i="16"/>
  <c r="G241" i="24"/>
  <c r="AJ41" i="16"/>
  <c r="H142" i="24"/>
  <c r="AR41" i="16"/>
  <c r="H241" i="24"/>
  <c r="AJ45" i="16"/>
  <c r="K142" i="24"/>
  <c r="AR45" i="16"/>
  <c r="K241" i="24"/>
  <c r="AN47" i="16"/>
  <c r="AJ47" i="16"/>
  <c r="L142" i="24"/>
  <c r="AR47" i="16"/>
  <c r="L241" i="24"/>
  <c r="AJ49" i="16"/>
  <c r="N142" i="24"/>
  <c r="E143" i="24"/>
  <c r="AI55" i="16"/>
  <c r="C110" i="24"/>
  <c r="AI61" i="16"/>
  <c r="G110" i="24"/>
  <c r="I110" i="24" s="1"/>
  <c r="AQ61" i="16"/>
  <c r="G374" i="24"/>
  <c r="Q13" i="23"/>
  <c r="AI65" i="16"/>
  <c r="J110" i="24"/>
  <c r="Q144" i="23"/>
  <c r="AI81" i="16"/>
  <c r="F111" i="23"/>
  <c r="I111" i="23" s="1"/>
  <c r="AQ81" i="16"/>
  <c r="F375" i="23"/>
  <c r="P210" i="24"/>
  <c r="AH87" i="16"/>
  <c r="AP87" i="16"/>
  <c r="J342" i="23"/>
  <c r="O342" i="23" s="1"/>
  <c r="AL87" i="16"/>
  <c r="J210" i="24"/>
  <c r="AO97" i="16"/>
  <c r="B311" i="23"/>
  <c r="AI97" i="16"/>
  <c r="E16" i="23"/>
  <c r="AI99" i="16"/>
  <c r="C113" i="24"/>
  <c r="E113" i="24" s="1"/>
  <c r="AQ99" i="16"/>
  <c r="C377" i="24"/>
  <c r="I113" i="24"/>
  <c r="I344" i="24"/>
  <c r="AL109" i="16"/>
  <c r="J212" i="23"/>
  <c r="M212" i="23" s="1"/>
  <c r="AH109" i="16"/>
  <c r="J80" i="24"/>
  <c r="AP109" i="16"/>
  <c r="J344" i="24"/>
  <c r="R344" i="24" s="1"/>
  <c r="M48" i="24"/>
  <c r="M311" i="24"/>
  <c r="AK115" i="16"/>
  <c r="N179" i="23"/>
  <c r="Q179" i="23" s="1"/>
  <c r="O147" i="23"/>
  <c r="AR121" i="16"/>
  <c r="C246" i="23"/>
  <c r="I147" i="23"/>
  <c r="I279" i="24"/>
  <c r="Q81" i="23"/>
  <c r="Q280" i="23"/>
  <c r="Q148" i="24"/>
  <c r="AN155" i="16"/>
  <c r="K280" i="23"/>
  <c r="M280" i="23" s="1"/>
  <c r="AJ155" i="16"/>
  <c r="K148" i="24"/>
  <c r="AR155" i="16"/>
  <c r="K247" i="24"/>
  <c r="M247" i="24" s="1"/>
  <c r="U247" i="24" s="1"/>
  <c r="O149" i="24"/>
  <c r="AN177" i="16"/>
  <c r="K281" i="23"/>
  <c r="AJ177" i="16"/>
  <c r="K149" i="24"/>
  <c r="M149" i="24" s="1"/>
  <c r="AR177" i="16"/>
  <c r="K248" i="24"/>
  <c r="M248" i="24" s="1"/>
  <c r="U248" i="24" s="1"/>
  <c r="M119" i="23"/>
  <c r="P383" i="23"/>
  <c r="Q251" i="23"/>
  <c r="AR226" i="16"/>
  <c r="B252" i="23"/>
  <c r="AN231" i="16"/>
  <c r="C285" i="24"/>
  <c r="E285" i="24" s="1"/>
  <c r="AJ233" i="16"/>
  <c r="D153" i="23"/>
  <c r="AR233" i="16"/>
  <c r="D252" i="23"/>
  <c r="Q252" i="23" s="1"/>
  <c r="I285" i="24"/>
  <c r="O384" i="23"/>
  <c r="AQ247" i="16"/>
  <c r="N384" i="23"/>
  <c r="Q384" i="23" s="1"/>
  <c r="AM247" i="16"/>
  <c r="N23" i="24"/>
  <c r="V23" i="24" s="1"/>
  <c r="Z23" i="24" s="1"/>
  <c r="P88" i="23"/>
  <c r="P352" i="23"/>
  <c r="M88" i="23"/>
  <c r="I90" i="23"/>
  <c r="AO285" i="16"/>
  <c r="J321" i="23"/>
  <c r="AK285" i="16"/>
  <c r="J189" i="24"/>
  <c r="O189" i="24" s="1"/>
  <c r="AO287" i="16"/>
  <c r="K321" i="23"/>
  <c r="P321" i="23" s="1"/>
  <c r="AK287" i="16"/>
  <c r="K189" i="24"/>
  <c r="P189" i="24" s="1"/>
  <c r="AL291" i="16"/>
  <c r="O157" i="24"/>
  <c r="E157" i="24"/>
  <c r="L61" i="23"/>
  <c r="M61" i="23" s="1"/>
  <c r="L93" i="23"/>
  <c r="M93" i="23" s="1"/>
  <c r="P375" i="24"/>
  <c r="I146" i="23"/>
  <c r="AM131" i="16"/>
  <c r="J17" i="23"/>
  <c r="E181" i="23"/>
  <c r="AN189" i="16"/>
  <c r="D283" i="24"/>
  <c r="Q283" i="24" s="1"/>
  <c r="AR209" i="16"/>
  <c r="C251" i="23"/>
  <c r="AK235" i="16"/>
  <c r="F186" i="24"/>
  <c r="O186" i="24" s="1"/>
  <c r="AJ243" i="16"/>
  <c r="K153" i="24"/>
  <c r="M153" i="24" s="1"/>
  <c r="AI257" i="16"/>
  <c r="F121" i="24"/>
  <c r="O121" i="24" s="1"/>
  <c r="AK301" i="16"/>
  <c r="F190" i="23"/>
  <c r="O190" i="23" s="1"/>
  <c r="AG303" i="16"/>
  <c r="G59" i="24"/>
  <c r="P59" i="24" s="1"/>
  <c r="AO323" i="16"/>
  <c r="F323" i="24"/>
  <c r="O323" i="24" s="1"/>
  <c r="P108" i="23"/>
  <c r="M43" i="23"/>
  <c r="AG27" i="16"/>
  <c r="N43" i="23"/>
  <c r="Q43" i="23" s="1"/>
  <c r="AR33" i="16"/>
  <c r="C241" i="24"/>
  <c r="Z243" i="24"/>
  <c r="AL125" i="16"/>
  <c r="F213" i="24"/>
  <c r="I213" i="24" s="1"/>
  <c r="AJ135" i="16"/>
  <c r="L147" i="24"/>
  <c r="M147" i="24" s="1"/>
  <c r="AP141" i="16"/>
  <c r="B346" i="24"/>
  <c r="AH145" i="16"/>
  <c r="D82" i="24"/>
  <c r="E82" i="24" s="1"/>
  <c r="AH235" i="16"/>
  <c r="F87" i="23"/>
  <c r="O87" i="23" s="1"/>
  <c r="AG243" i="16"/>
  <c r="K55" i="23"/>
  <c r="P55" i="23" s="1"/>
  <c r="O141" i="23"/>
  <c r="AP21" i="16"/>
  <c r="J339" i="23"/>
  <c r="M339" i="23" s="1"/>
  <c r="AQ39" i="16"/>
  <c r="G373" i="24"/>
  <c r="AI47" i="16"/>
  <c r="L109" i="24"/>
  <c r="M77" i="24"/>
  <c r="AK87" i="16"/>
  <c r="J177" i="24"/>
  <c r="M177" i="24" s="1"/>
  <c r="M146" i="23"/>
  <c r="I115" i="24"/>
  <c r="AQ179" i="16"/>
  <c r="L380" i="24"/>
  <c r="M380" i="24" s="1"/>
  <c r="Q351" i="23"/>
  <c r="AP243" i="16"/>
  <c r="K351" i="23"/>
  <c r="P351" i="23" s="1"/>
  <c r="AL253" i="16"/>
  <c r="C220" i="24"/>
  <c r="AK255" i="16"/>
  <c r="D187" i="24"/>
  <c r="AN291" i="16"/>
  <c r="N288" i="23"/>
  <c r="R288" i="23" s="1"/>
  <c r="AQ299" i="16"/>
  <c r="D388" i="24"/>
  <c r="E28" i="23"/>
  <c r="AL11" i="16"/>
  <c r="C207" i="23"/>
  <c r="AG15" i="16"/>
  <c r="F43" i="24"/>
  <c r="O43" i="24" s="1"/>
  <c r="AO15" i="16"/>
  <c r="F306" i="24"/>
  <c r="O306" i="24" s="1"/>
  <c r="AG17" i="16"/>
  <c r="G43" i="24"/>
  <c r="AO17" i="16"/>
  <c r="G306" i="24"/>
  <c r="AN23" i="16"/>
  <c r="K273" i="24"/>
  <c r="M141" i="23"/>
  <c r="M240" i="23"/>
  <c r="U240" i="23" s="1"/>
  <c r="AN25" i="16"/>
  <c r="L273" i="24"/>
  <c r="AR27" i="16"/>
  <c r="N240" i="23"/>
  <c r="AN27" i="16"/>
  <c r="N273" i="24"/>
  <c r="AI31" i="16"/>
  <c r="B109" i="23"/>
  <c r="O109" i="23" s="1"/>
  <c r="AQ31" i="16"/>
  <c r="B373" i="23"/>
  <c r="O373" i="23" s="1"/>
  <c r="AG39" i="16"/>
  <c r="AO39" i="16"/>
  <c r="G307" i="23"/>
  <c r="I307" i="23" s="1"/>
  <c r="AG47" i="16"/>
  <c r="L44" i="23"/>
  <c r="M44" i="23" s="1"/>
  <c r="Q307" i="23"/>
  <c r="AK47" i="16"/>
  <c r="L175" i="24"/>
  <c r="Q175" i="24" s="1"/>
  <c r="AQ53" i="16"/>
  <c r="AJ59" i="16"/>
  <c r="F143" i="24"/>
  <c r="O143" i="24" s="1"/>
  <c r="Q143" i="24"/>
  <c r="AM67" i="16"/>
  <c r="K13" i="23"/>
  <c r="R13" i="23" s="1"/>
  <c r="AI67" i="16"/>
  <c r="K110" i="24"/>
  <c r="AQ67" i="16"/>
  <c r="K374" i="24"/>
  <c r="AI69" i="16"/>
  <c r="L110" i="24"/>
  <c r="Q110" i="24" s="1"/>
  <c r="AK79" i="16"/>
  <c r="D177" i="23"/>
  <c r="AG79" i="16"/>
  <c r="D46" i="24"/>
  <c r="Q46" i="24" s="1"/>
  <c r="AO79" i="16"/>
  <c r="D309" i="24"/>
  <c r="I144" i="23"/>
  <c r="P375" i="23"/>
  <c r="AM85" i="16"/>
  <c r="H14" i="24"/>
  <c r="I14" i="24" s="1"/>
  <c r="AM87" i="16"/>
  <c r="J14" i="24"/>
  <c r="M111" i="23"/>
  <c r="AM91" i="16"/>
  <c r="L14" i="24"/>
  <c r="Z14" i="24"/>
  <c r="AN97" i="16"/>
  <c r="AN99" i="16"/>
  <c r="C278" i="23"/>
  <c r="E278" i="23" s="1"/>
  <c r="AJ99" i="16"/>
  <c r="C146" i="24"/>
  <c r="R146" i="24" s="1"/>
  <c r="AR99" i="16"/>
  <c r="C245" i="24"/>
  <c r="P245" i="24" s="1"/>
  <c r="AM105" i="16"/>
  <c r="G16" i="23"/>
  <c r="P16" i="23" s="1"/>
  <c r="AM107" i="16"/>
  <c r="I377" i="24"/>
  <c r="AM109" i="16"/>
  <c r="AK119" i="16"/>
  <c r="B180" i="23"/>
  <c r="AG119" i="16"/>
  <c r="B49" i="24"/>
  <c r="O49" i="24" s="1"/>
  <c r="AO119" i="16"/>
  <c r="B312" i="24"/>
  <c r="AK123" i="16"/>
  <c r="D180" i="23"/>
  <c r="Q180" i="23" s="1"/>
  <c r="AG123" i="16"/>
  <c r="D49" i="24"/>
  <c r="AO123" i="16"/>
  <c r="D312" i="24"/>
  <c r="Q312" i="24" s="1"/>
  <c r="AP215" i="16"/>
  <c r="G350" i="23"/>
  <c r="I350" i="23" s="1"/>
  <c r="M383" i="23"/>
  <c r="AM219" i="16"/>
  <c r="J22" i="24"/>
  <c r="M22" i="24" s="1"/>
  <c r="U22" i="24" s="1"/>
  <c r="K251" i="23"/>
  <c r="AR221" i="16"/>
  <c r="M121" i="23"/>
  <c r="AG329" i="16"/>
  <c r="J60" i="23"/>
  <c r="M60" i="23" s="1"/>
  <c r="AO333" i="16"/>
  <c r="L323" i="23"/>
  <c r="M323" i="23" s="1"/>
  <c r="AK333" i="16"/>
  <c r="L191" i="24"/>
  <c r="M191" i="24" s="1"/>
  <c r="AG335" i="16"/>
  <c r="N60" i="23"/>
  <c r="Q60" i="23" s="1"/>
  <c r="AK335" i="16"/>
  <c r="N191" i="24"/>
  <c r="E29" i="23"/>
  <c r="T29" i="23" s="1"/>
  <c r="AI343" i="16"/>
  <c r="D126" i="24"/>
  <c r="AQ343" i="16"/>
  <c r="D390" i="24"/>
  <c r="AI345" i="16"/>
  <c r="F126" i="24"/>
  <c r="AQ345" i="16"/>
  <c r="F390" i="24"/>
  <c r="P29" i="23"/>
  <c r="P189" i="23"/>
  <c r="AR103" i="16"/>
  <c r="F245" i="23"/>
  <c r="O50" i="24"/>
  <c r="E50" i="24"/>
  <c r="M182" i="23"/>
  <c r="AR189" i="16"/>
  <c r="D250" i="23"/>
  <c r="R250" i="23" s="1"/>
  <c r="I21" i="24"/>
  <c r="M118" i="23"/>
  <c r="AN209" i="16"/>
  <c r="C284" i="24"/>
  <c r="P284" i="24" s="1"/>
  <c r="AR243" i="16"/>
  <c r="K252" i="24"/>
  <c r="P252" i="24" s="1"/>
  <c r="AQ257" i="16"/>
  <c r="F385" i="24"/>
  <c r="AQ263" i="16"/>
  <c r="J385" i="24"/>
  <c r="M385" i="24" s="1"/>
  <c r="AQ269" i="16"/>
  <c r="N385" i="24"/>
  <c r="Q385" i="24" s="1"/>
  <c r="I26" i="23"/>
  <c r="M90" i="24"/>
  <c r="AG301" i="16"/>
  <c r="F59" i="24"/>
  <c r="O59" i="24" s="1"/>
  <c r="AO303" i="16"/>
  <c r="G322" i="24"/>
  <c r="P322" i="24" s="1"/>
  <c r="AN71" i="16"/>
  <c r="N275" i="24"/>
  <c r="Q275" i="24" s="1"/>
  <c r="I82" i="24"/>
  <c r="AH155" i="16"/>
  <c r="K82" i="24"/>
  <c r="P215" i="23"/>
  <c r="L83" i="24"/>
  <c r="M83" i="24" s="1"/>
  <c r="AH179" i="16"/>
  <c r="AL237" i="16"/>
  <c r="G219" i="24"/>
  <c r="C92" i="24"/>
  <c r="P92" i="24" s="1"/>
  <c r="AH319" i="16"/>
  <c r="AH21" i="16"/>
  <c r="J75" i="23"/>
  <c r="AL25" i="16"/>
  <c r="L207" i="24"/>
  <c r="AO31" i="16"/>
  <c r="B307" i="23"/>
  <c r="E307" i="23" s="1"/>
  <c r="AI41" i="16"/>
  <c r="H109" i="24"/>
  <c r="AI43" i="16"/>
  <c r="J109" i="24"/>
  <c r="M109" i="24" s="1"/>
  <c r="AI53" i="16"/>
  <c r="B110" i="24"/>
  <c r="AJ137" i="16"/>
  <c r="O18" i="23"/>
  <c r="AI231" i="16"/>
  <c r="C120" i="23"/>
  <c r="E120" i="23" s="1"/>
  <c r="AQ237" i="16"/>
  <c r="G384" i="23"/>
  <c r="I384" i="23" s="1"/>
  <c r="AH243" i="16"/>
  <c r="K87" i="23"/>
  <c r="AN283" i="16"/>
  <c r="AJ291" i="16"/>
  <c r="N156" i="24"/>
  <c r="Q156" i="24" s="1"/>
  <c r="O124" i="24"/>
  <c r="P11" i="23"/>
  <c r="AI11" i="16"/>
  <c r="C108" i="24"/>
  <c r="R108" i="24" s="1"/>
  <c r="AH15" i="16"/>
  <c r="F75" i="24"/>
  <c r="R75" i="24" s="1"/>
  <c r="AP15" i="16"/>
  <c r="F339" i="24"/>
  <c r="I339" i="24" s="1"/>
  <c r="M174" i="23"/>
  <c r="M306" i="24"/>
  <c r="AJ31" i="16"/>
  <c r="B142" i="23"/>
  <c r="O142" i="23" s="1"/>
  <c r="Q76" i="23"/>
  <c r="I308" i="23"/>
  <c r="AK63" i="16"/>
  <c r="H176" i="24"/>
  <c r="AG65" i="16"/>
  <c r="J45" i="23"/>
  <c r="O45" i="23" s="1"/>
  <c r="AO65" i="16"/>
  <c r="J308" i="23"/>
  <c r="O308" i="23" s="1"/>
  <c r="AK65" i="16"/>
  <c r="J176" i="24"/>
  <c r="M176" i="24" s="1"/>
  <c r="M242" i="24"/>
  <c r="U242" i="24" s="1"/>
  <c r="Z242" i="24"/>
  <c r="AI77" i="16"/>
  <c r="C111" i="24"/>
  <c r="P111" i="24" s="1"/>
  <c r="AH79" i="16"/>
  <c r="D78" i="24"/>
  <c r="Q78" i="24" s="1"/>
  <c r="AP79" i="16"/>
  <c r="D342" i="24"/>
  <c r="E342" i="24" s="1"/>
  <c r="AN85" i="16"/>
  <c r="H276" i="24"/>
  <c r="M276" i="24"/>
  <c r="AN93" i="16"/>
  <c r="N276" i="24"/>
  <c r="AG101" i="16"/>
  <c r="D48" i="23"/>
  <c r="E48" i="23" s="1"/>
  <c r="AK103" i="16"/>
  <c r="F179" i="24"/>
  <c r="O179" i="24" s="1"/>
  <c r="AJ103" i="16"/>
  <c r="AN105" i="16"/>
  <c r="G278" i="23"/>
  <c r="I278" i="23" s="1"/>
  <c r="AR107" i="16"/>
  <c r="H245" i="24"/>
  <c r="AM113" i="16"/>
  <c r="L16" i="23"/>
  <c r="AI113" i="16"/>
  <c r="L113" i="24"/>
  <c r="AQ113" i="16"/>
  <c r="L377" i="24"/>
  <c r="M377" i="24" s="1"/>
  <c r="AM115" i="16"/>
  <c r="N16" i="23"/>
  <c r="AI115" i="16"/>
  <c r="N113" i="24"/>
  <c r="AH119" i="16"/>
  <c r="B81" i="24"/>
  <c r="AP119" i="16"/>
  <c r="B345" i="24"/>
  <c r="O345" i="24" s="1"/>
  <c r="AH121" i="16"/>
  <c r="C81" i="24"/>
  <c r="AP121" i="16"/>
  <c r="C345" i="24"/>
  <c r="P345" i="24" s="1"/>
  <c r="P147" i="23"/>
  <c r="AN195" i="16"/>
  <c r="H283" i="23"/>
  <c r="R283" i="23" s="1"/>
  <c r="M283" i="23"/>
  <c r="M250" i="24"/>
  <c r="U250" i="24" s="1"/>
  <c r="AJ203" i="16"/>
  <c r="N151" i="24"/>
  <c r="Q151" i="24" s="1"/>
  <c r="AR203" i="16"/>
  <c r="N250" i="24"/>
  <c r="Q250" i="24" s="1"/>
  <c r="O284" i="23"/>
  <c r="I218" i="24"/>
  <c r="AM215" i="16"/>
  <c r="G22" i="24"/>
  <c r="I22" i="24" s="1"/>
  <c r="J284" i="24"/>
  <c r="M284" i="24" s="1"/>
  <c r="AN219" i="16"/>
  <c r="M54" i="24"/>
  <c r="AP325" i="16"/>
  <c r="G356" i="23"/>
  <c r="AL325" i="16"/>
  <c r="G224" i="24"/>
  <c r="I92" i="23"/>
  <c r="Q356" i="23"/>
  <c r="H224" i="24"/>
  <c r="AL327" i="16"/>
  <c r="AH335" i="16"/>
  <c r="N92" i="23"/>
  <c r="AL335" i="16"/>
  <c r="N224" i="24"/>
  <c r="E159" i="24"/>
  <c r="I258" i="24"/>
  <c r="AR351" i="16"/>
  <c r="J258" i="24"/>
  <c r="AN357" i="16"/>
  <c r="N291" i="23"/>
  <c r="Q291" i="23" s="1"/>
  <c r="AJ357" i="16"/>
  <c r="N159" i="24"/>
  <c r="Q159" i="24" s="1"/>
  <c r="AR357" i="16"/>
  <c r="N258" i="24"/>
  <c r="V258" i="24" s="1"/>
  <c r="Z258" i="24" s="1"/>
  <c r="J78" i="23"/>
  <c r="B153" i="23"/>
  <c r="L274" i="23"/>
  <c r="Q274" i="23" s="1"/>
  <c r="P182" i="23"/>
  <c r="AN185" i="16"/>
  <c r="B283" i="24"/>
  <c r="R283" i="24" s="1"/>
  <c r="D151" i="23"/>
  <c r="E151" i="23" s="1"/>
  <c r="AJ189" i="16"/>
  <c r="AM207" i="16"/>
  <c r="B22" i="24"/>
  <c r="AM257" i="16"/>
  <c r="F24" i="23"/>
  <c r="I24" i="23" s="1"/>
  <c r="AO299" i="16"/>
  <c r="D322" i="24"/>
  <c r="E322" i="24" s="1"/>
  <c r="AO301" i="16"/>
  <c r="F322" i="24"/>
  <c r="E60" i="24"/>
  <c r="AO321" i="16"/>
  <c r="D323" i="24"/>
  <c r="AG323" i="16"/>
  <c r="F60" i="24"/>
  <c r="AK27" i="16"/>
  <c r="N174" i="24"/>
  <c r="R174" i="24" s="1"/>
  <c r="AL43" i="16"/>
  <c r="J208" i="23"/>
  <c r="O208" i="23" s="1"/>
  <c r="I46" i="23"/>
  <c r="I179" i="23"/>
  <c r="AH125" i="16"/>
  <c r="F81" i="23"/>
  <c r="O81" i="23" s="1"/>
  <c r="O82" i="24"/>
  <c r="AL179" i="16"/>
  <c r="L215" i="23"/>
  <c r="R215" i="23" s="1"/>
  <c r="E87" i="23"/>
  <c r="AL235" i="16"/>
  <c r="F219" i="24"/>
  <c r="AO243" i="16"/>
  <c r="K318" i="23"/>
  <c r="AK243" i="16"/>
  <c r="K186" i="24"/>
  <c r="M186" i="24" s="1"/>
  <c r="Q154" i="24"/>
  <c r="AJ257" i="16"/>
  <c r="F154" i="24"/>
  <c r="O154" i="24" s="1"/>
  <c r="M26" i="23"/>
  <c r="U26" i="23" s="1"/>
  <c r="P141" i="23"/>
  <c r="AM19" i="16"/>
  <c r="H11" i="24"/>
  <c r="I11" i="24" s="1"/>
  <c r="Q207" i="24"/>
  <c r="AO87" i="16"/>
  <c r="J309" i="23"/>
  <c r="AQ123" i="16"/>
  <c r="D378" i="23"/>
  <c r="AM123" i="16"/>
  <c r="D17" i="24"/>
  <c r="AK137" i="16"/>
  <c r="N180" i="24"/>
  <c r="AQ143" i="16"/>
  <c r="C379" i="24"/>
  <c r="R379" i="24" s="1"/>
  <c r="AQ181" i="16"/>
  <c r="N380" i="24"/>
  <c r="AI237" i="16"/>
  <c r="G120" i="23"/>
  <c r="AM237" i="16"/>
  <c r="G23" i="24"/>
  <c r="I23" i="24" s="1"/>
  <c r="AL243" i="16"/>
  <c r="K219" i="24"/>
  <c r="M219" i="24" s="1"/>
  <c r="I319" i="23"/>
  <c r="AR291" i="16"/>
  <c r="N255" i="24"/>
  <c r="AI309" i="16"/>
  <c r="K124" i="24"/>
  <c r="AQ309" i="16"/>
  <c r="K388" i="24"/>
  <c r="P388" i="24" s="1"/>
  <c r="AJ9" i="16"/>
  <c r="B141" i="24"/>
  <c r="P273" i="23"/>
  <c r="M339" i="24"/>
  <c r="Q44" i="24"/>
  <c r="Q307" i="24"/>
  <c r="I44" i="24"/>
  <c r="I307" i="24"/>
  <c r="M12" i="24"/>
  <c r="U12" i="24" s="1"/>
  <c r="Q109" i="23"/>
  <c r="E13" i="24"/>
  <c r="AH59" i="16"/>
  <c r="F77" i="23"/>
  <c r="AP59" i="16"/>
  <c r="F341" i="23"/>
  <c r="O341" i="23" s="1"/>
  <c r="AH63" i="16"/>
  <c r="H77" i="23"/>
  <c r="AP63" i="16"/>
  <c r="H341" i="23"/>
  <c r="AL63" i="16"/>
  <c r="H209" i="24"/>
  <c r="I209" i="24" s="1"/>
  <c r="M77" i="23"/>
  <c r="M209" i="24"/>
  <c r="AG69" i="16"/>
  <c r="L45" i="23"/>
  <c r="AO69" i="16"/>
  <c r="L308" i="23"/>
  <c r="Q308" i="23" s="1"/>
  <c r="AJ77" i="16"/>
  <c r="C144" i="24"/>
  <c r="P144" i="24" s="1"/>
  <c r="Q14" i="23"/>
  <c r="Q111" i="24"/>
  <c r="O342" i="24"/>
  <c r="AK83" i="16"/>
  <c r="G177" i="23"/>
  <c r="P177" i="23" s="1"/>
  <c r="AG83" i="16"/>
  <c r="G46" i="24"/>
  <c r="P46" i="24" s="1"/>
  <c r="AO83" i="16"/>
  <c r="G309" i="24"/>
  <c r="R309" i="24" s="1"/>
  <c r="AK85" i="16"/>
  <c r="H177" i="23"/>
  <c r="O146" i="23"/>
  <c r="AH99" i="16"/>
  <c r="C80" i="23"/>
  <c r="E80" i="23" s="1"/>
  <c r="AP99" i="16"/>
  <c r="C344" i="23"/>
  <c r="P344" i="23" s="1"/>
  <c r="AL99" i="16"/>
  <c r="C212" i="24"/>
  <c r="AP103" i="16"/>
  <c r="F344" i="23"/>
  <c r="I344" i="23" s="1"/>
  <c r="AG105" i="16"/>
  <c r="G48" i="23"/>
  <c r="I48" i="23" s="1"/>
  <c r="AO105" i="16"/>
  <c r="G311" i="23"/>
  <c r="I311" i="23" s="1"/>
  <c r="AK105" i="16"/>
  <c r="G179" i="24"/>
  <c r="AQ111" i="16"/>
  <c r="AN113" i="16"/>
  <c r="L278" i="23"/>
  <c r="M278" i="23" s="1"/>
  <c r="AR113" i="16"/>
  <c r="L245" i="24"/>
  <c r="M245" i="24" s="1"/>
  <c r="U245" i="24" s="1"/>
  <c r="Q146" i="24"/>
  <c r="Q378" i="24"/>
  <c r="P180" i="23"/>
  <c r="I349" i="23"/>
  <c r="I217" i="24"/>
  <c r="AO193" i="16"/>
  <c r="G316" i="23"/>
  <c r="AK193" i="16"/>
  <c r="G184" i="24"/>
  <c r="I184" i="24" s="1"/>
  <c r="M53" i="23"/>
  <c r="AI211" i="16"/>
  <c r="D119" i="23"/>
  <c r="Q119" i="23" s="1"/>
  <c r="Q22" i="24"/>
  <c r="AR215" i="16"/>
  <c r="G251" i="23"/>
  <c r="M317" i="24"/>
  <c r="AI314" i="16"/>
  <c r="F125" i="23"/>
  <c r="Q125" i="23"/>
  <c r="Q389" i="23"/>
  <c r="AM333" i="16"/>
  <c r="L28" i="24"/>
  <c r="R28" i="24" s="1"/>
  <c r="Z28" i="24"/>
  <c r="AO341" i="16"/>
  <c r="C324" i="23"/>
  <c r="P324" i="23" s="1"/>
  <c r="AK341" i="16"/>
  <c r="C192" i="24"/>
  <c r="P61" i="23"/>
  <c r="M324" i="23"/>
  <c r="AK355" i="16"/>
  <c r="L192" i="24"/>
  <c r="M192" i="24" s="1"/>
  <c r="AG357" i="16"/>
  <c r="N61" i="23"/>
  <c r="AK357" i="16"/>
  <c r="N192" i="24"/>
  <c r="H16" i="23"/>
  <c r="M51" i="23"/>
  <c r="F76" i="23"/>
  <c r="N120" i="23"/>
  <c r="Q120" i="23" s="1"/>
  <c r="M149" i="23"/>
  <c r="G158" i="23"/>
  <c r="I158" i="23" s="1"/>
  <c r="E372" i="23"/>
  <c r="AJ35" i="16"/>
  <c r="D142" i="24"/>
  <c r="E142" i="24" s="1"/>
  <c r="AP43" i="16"/>
  <c r="J340" i="24"/>
  <c r="I45" i="24"/>
  <c r="D345" i="23"/>
  <c r="Q345" i="23" s="1"/>
  <c r="AP123" i="16"/>
  <c r="AH127" i="16"/>
  <c r="G81" i="23"/>
  <c r="P81" i="23" s="1"/>
  <c r="AP145" i="16"/>
  <c r="D346" i="24"/>
  <c r="Q346" i="24" s="1"/>
  <c r="AH157" i="16"/>
  <c r="L82" i="24"/>
  <c r="Q86" i="23"/>
  <c r="AR255" i="16"/>
  <c r="D253" i="24"/>
  <c r="AR257" i="16"/>
  <c r="F253" i="24"/>
  <c r="I253" i="24" s="1"/>
  <c r="M387" i="24"/>
  <c r="AI19" i="16"/>
  <c r="H108" i="23"/>
  <c r="I108" i="23" s="1"/>
  <c r="AL21" i="16"/>
  <c r="J207" i="24"/>
  <c r="R207" i="24" s="1"/>
  <c r="AQ43" i="16"/>
  <c r="J373" i="24"/>
  <c r="AK71" i="16"/>
  <c r="N176" i="23"/>
  <c r="Q176" i="23" s="1"/>
  <c r="AO89" i="16"/>
  <c r="K309" i="23"/>
  <c r="M245" i="23"/>
  <c r="U245" i="23" s="1"/>
  <c r="AM121" i="16"/>
  <c r="C17" i="24"/>
  <c r="AO133" i="16"/>
  <c r="K312" i="23"/>
  <c r="M312" i="23" s="1"/>
  <c r="AO137" i="16"/>
  <c r="N312" i="23"/>
  <c r="Q312" i="23" s="1"/>
  <c r="Q18" i="23"/>
  <c r="P86" i="23"/>
  <c r="AM231" i="16"/>
  <c r="C23" i="24"/>
  <c r="I56" i="23"/>
  <c r="I58" i="23"/>
  <c r="O306" i="23"/>
  <c r="O174" i="24"/>
  <c r="AP13" i="16"/>
  <c r="M372" i="24"/>
  <c r="Q76" i="24"/>
  <c r="Q340" i="24"/>
  <c r="I76" i="24"/>
  <c r="I340" i="24"/>
  <c r="P274" i="24"/>
  <c r="Q142" i="23"/>
  <c r="Q241" i="23"/>
  <c r="I110" i="23"/>
  <c r="P374" i="23"/>
  <c r="O110" i="23"/>
  <c r="M110" i="23"/>
  <c r="M13" i="24"/>
  <c r="U13" i="24" s="1"/>
  <c r="AP71" i="16"/>
  <c r="N341" i="23"/>
  <c r="AL71" i="16"/>
  <c r="N209" i="24"/>
  <c r="AG77" i="16"/>
  <c r="C46" i="23"/>
  <c r="P46" i="23" s="1"/>
  <c r="AO77" i="16"/>
  <c r="C309" i="23"/>
  <c r="E309" i="23" s="1"/>
  <c r="AK77" i="16"/>
  <c r="C177" i="24"/>
  <c r="E177" i="24" s="1"/>
  <c r="AH77" i="16"/>
  <c r="Q144" i="24"/>
  <c r="R243" i="24"/>
  <c r="M210" i="23"/>
  <c r="M342" i="24"/>
  <c r="O48" i="24"/>
  <c r="P113" i="23"/>
  <c r="M48" i="23"/>
  <c r="O279" i="23"/>
  <c r="AI185" i="16"/>
  <c r="B118" i="23"/>
  <c r="O118" i="23" s="1"/>
  <c r="AQ185" i="16"/>
  <c r="B382" i="23"/>
  <c r="O382" i="23" s="1"/>
  <c r="O21" i="24"/>
  <c r="P118" i="23"/>
  <c r="AI189" i="16"/>
  <c r="D118" i="23"/>
  <c r="Q118" i="23" s="1"/>
  <c r="AQ189" i="16"/>
  <c r="D382" i="23"/>
  <c r="Q382" i="23" s="1"/>
  <c r="AM189" i="16"/>
  <c r="D21" i="24"/>
  <c r="Q21" i="24" s="1"/>
  <c r="Q349" i="23"/>
  <c r="AP207" i="16"/>
  <c r="B350" i="23"/>
  <c r="AI209" i="16"/>
  <c r="C119" i="23"/>
  <c r="P119" i="23" s="1"/>
  <c r="AN211" i="16"/>
  <c r="D284" i="24"/>
  <c r="Q284" i="24" s="1"/>
  <c r="P24" i="23"/>
  <c r="AR299" i="16"/>
  <c r="D256" i="23"/>
  <c r="Q256" i="23" s="1"/>
  <c r="AR303" i="16"/>
  <c r="G256" i="23"/>
  <c r="P256" i="23" s="1"/>
  <c r="AN303" i="16"/>
  <c r="G289" i="24"/>
  <c r="P289" i="24" s="1"/>
  <c r="Q289" i="24"/>
  <c r="C290" i="24"/>
  <c r="E290" i="24" s="1"/>
  <c r="AN319" i="16"/>
  <c r="I257" i="23"/>
  <c r="AN325" i="16"/>
  <c r="G290" i="24"/>
  <c r="Q257" i="23"/>
  <c r="AN327" i="16"/>
  <c r="H290" i="24"/>
  <c r="Q290" i="24" s="1"/>
  <c r="P93" i="23"/>
  <c r="P357" i="23"/>
  <c r="AP355" i="16"/>
  <c r="L357" i="23"/>
  <c r="Q357" i="23" s="1"/>
  <c r="AL355" i="16"/>
  <c r="L225" i="24"/>
  <c r="R225" i="24" s="1"/>
  <c r="J16" i="23"/>
  <c r="O16" i="23" s="1"/>
  <c r="L19" i="23"/>
  <c r="M19" i="23" s="1"/>
  <c r="U19" i="23" s="1"/>
  <c r="G44" i="23"/>
  <c r="I44" i="23" s="1"/>
  <c r="J251" i="23"/>
  <c r="M251" i="23" s="1"/>
  <c r="U251" i="23" s="1"/>
  <c r="AI129" i="16"/>
  <c r="H114" i="23"/>
  <c r="I114" i="23" s="1"/>
  <c r="AM129" i="16"/>
  <c r="H17" i="24"/>
  <c r="I17" i="24" s="1"/>
  <c r="M17" i="24"/>
  <c r="M378" i="23"/>
  <c r="AI137" i="16"/>
  <c r="AQ137" i="16"/>
  <c r="N378" i="23"/>
  <c r="R378" i="23" s="1"/>
  <c r="AM137" i="16"/>
  <c r="AK143" i="16"/>
  <c r="C181" i="24"/>
  <c r="E181" i="24" s="1"/>
  <c r="I50" i="23"/>
  <c r="Q50" i="23"/>
  <c r="AO151" i="16"/>
  <c r="H313" i="23"/>
  <c r="Q313" i="23" s="1"/>
  <c r="AO153" i="16"/>
  <c r="J313" i="23"/>
  <c r="M313" i="23" s="1"/>
  <c r="AK153" i="16"/>
  <c r="J181" i="24"/>
  <c r="M181" i="24" s="1"/>
  <c r="AK159" i="16"/>
  <c r="N181" i="24"/>
  <c r="Q181" i="24" s="1"/>
  <c r="AK163" i="16"/>
  <c r="B182" i="24"/>
  <c r="O182" i="24" s="1"/>
  <c r="AG165" i="16"/>
  <c r="C51" i="23"/>
  <c r="AK165" i="16"/>
  <c r="C182" i="24"/>
  <c r="AG167" i="16"/>
  <c r="D51" i="23"/>
  <c r="Q51" i="23" s="1"/>
  <c r="AO167" i="16"/>
  <c r="D314" i="23"/>
  <c r="AK167" i="16"/>
  <c r="D182" i="24"/>
  <c r="I51" i="23"/>
  <c r="I314" i="23"/>
  <c r="AG177" i="16"/>
  <c r="AO177" i="16"/>
  <c r="K314" i="23"/>
  <c r="AK177" i="16"/>
  <c r="K182" i="24"/>
  <c r="AG179" i="16"/>
  <c r="AK179" i="16"/>
  <c r="L182" i="24"/>
  <c r="Z248" i="24"/>
  <c r="E85" i="24"/>
  <c r="I184" i="23"/>
  <c r="I283" i="24"/>
  <c r="M283" i="24"/>
  <c r="E152" i="23"/>
  <c r="AR207" i="16"/>
  <c r="B251" i="23"/>
  <c r="Q86" i="24"/>
  <c r="I218" i="23"/>
  <c r="I86" i="24"/>
  <c r="M218" i="23"/>
  <c r="AH221" i="16"/>
  <c r="K86" i="24"/>
  <c r="P86" i="24" s="1"/>
  <c r="AP221" i="16"/>
  <c r="K350" i="24"/>
  <c r="P350" i="24" s="1"/>
  <c r="AO225" i="16"/>
  <c r="N317" i="24"/>
  <c r="AK229" i="16"/>
  <c r="O55" i="24"/>
  <c r="AO229" i="16"/>
  <c r="B318" i="24"/>
  <c r="O318" i="24" s="1"/>
  <c r="AG233" i="16"/>
  <c r="D55" i="24"/>
  <c r="AO233" i="16"/>
  <c r="D318" i="24"/>
  <c r="I318" i="24"/>
  <c r="Q153" i="23"/>
  <c r="Q285" i="24"/>
  <c r="O24" i="24"/>
  <c r="I24" i="24"/>
  <c r="P385" i="23"/>
  <c r="M385" i="23"/>
  <c r="AM269" i="16"/>
  <c r="N24" i="24"/>
  <c r="V24" i="24" s="1"/>
  <c r="Z24" i="24" s="1"/>
  <c r="AI273" i="16"/>
  <c r="B123" i="23"/>
  <c r="AM273" i="16"/>
  <c r="B26" i="24"/>
  <c r="P123" i="23"/>
  <c r="AI279" i="16"/>
  <c r="AM283" i="16"/>
  <c r="H26" i="24"/>
  <c r="Q26" i="24" s="1"/>
  <c r="M90" i="23"/>
  <c r="AP289" i="16"/>
  <c r="L354" i="23"/>
  <c r="M354" i="23" s="1"/>
  <c r="AL289" i="16"/>
  <c r="L222" i="24"/>
  <c r="E322" i="23"/>
  <c r="AL297" i="16"/>
  <c r="AN305" i="16"/>
  <c r="H289" i="23"/>
  <c r="I289" i="23" s="1"/>
  <c r="AJ305" i="16"/>
  <c r="H157" i="24"/>
  <c r="Q157" i="24" s="1"/>
  <c r="AR305" i="16"/>
  <c r="H256" i="24"/>
  <c r="AN309" i="16"/>
  <c r="K289" i="23"/>
  <c r="M289" i="23" s="1"/>
  <c r="AJ309" i="16"/>
  <c r="K157" i="24"/>
  <c r="P157" i="24" s="1"/>
  <c r="AR309" i="16"/>
  <c r="K256" i="24"/>
  <c r="P256" i="24" s="1"/>
  <c r="AJ317" i="16"/>
  <c r="B158" i="24"/>
  <c r="O158" i="24" s="1"/>
  <c r="AH321" i="16"/>
  <c r="D92" i="24"/>
  <c r="Q92" i="24" s="1"/>
  <c r="AP321" i="16"/>
  <c r="D356" i="24"/>
  <c r="Q356" i="24" s="1"/>
  <c r="AL323" i="16"/>
  <c r="F224" i="23"/>
  <c r="O224" i="23" s="1"/>
  <c r="AP323" i="16"/>
  <c r="F356" i="24"/>
  <c r="I356" i="24" s="1"/>
  <c r="I126" i="23"/>
  <c r="P390" i="23"/>
  <c r="M390" i="23"/>
  <c r="AM353" i="16"/>
  <c r="K29" i="24"/>
  <c r="Z29" i="24"/>
  <c r="AL379" i="16"/>
  <c r="P14" i="22"/>
  <c r="P19" i="22"/>
  <c r="P24" i="22"/>
  <c r="P29" i="22"/>
  <c r="P45" i="22"/>
  <c r="P50" i="22"/>
  <c r="P55" i="22"/>
  <c r="P60" i="22"/>
  <c r="P76" i="22"/>
  <c r="P81" i="22"/>
  <c r="P86" i="22"/>
  <c r="P91" i="22"/>
  <c r="P112" i="22"/>
  <c r="P122" i="22"/>
  <c r="P142" i="22"/>
  <c r="P147" i="22"/>
  <c r="P152" i="22"/>
  <c r="P279" i="24"/>
  <c r="E214" i="24"/>
  <c r="O214" i="24"/>
  <c r="P82" i="23"/>
  <c r="Q82" i="23"/>
  <c r="Q346" i="23"/>
  <c r="Q214" i="24"/>
  <c r="M82" i="23"/>
  <c r="E83" i="23"/>
  <c r="I83" i="23"/>
  <c r="O215" i="24"/>
  <c r="P347" i="23"/>
  <c r="O21" i="23"/>
  <c r="P21" i="23"/>
  <c r="Q21" i="23"/>
  <c r="I316" i="24"/>
  <c r="AG197" i="16"/>
  <c r="J53" i="24"/>
  <c r="AO197" i="16"/>
  <c r="J316" i="24"/>
  <c r="O316" i="24" s="1"/>
  <c r="M184" i="23"/>
  <c r="O185" i="23"/>
  <c r="E317" i="24"/>
  <c r="I119" i="24"/>
  <c r="I383" i="24"/>
  <c r="AJ217" i="16"/>
  <c r="H152" i="24"/>
  <c r="AJ219" i="16"/>
  <c r="J152" i="24"/>
  <c r="O152" i="24" s="1"/>
  <c r="AM221" i="16"/>
  <c r="K22" i="23"/>
  <c r="P22" i="23" s="1"/>
  <c r="AI221" i="16"/>
  <c r="K119" i="24"/>
  <c r="AQ221" i="16"/>
  <c r="K383" i="24"/>
  <c r="M383" i="24" s="1"/>
  <c r="Q22" i="23"/>
  <c r="AP225" i="16"/>
  <c r="N350" i="24"/>
  <c r="Q350" i="24" s="1"/>
  <c r="AL229" i="16"/>
  <c r="B219" i="23"/>
  <c r="AP229" i="16"/>
  <c r="B351" i="24"/>
  <c r="O351" i="24" s="1"/>
  <c r="AP231" i="16"/>
  <c r="C351" i="24"/>
  <c r="P351" i="24" s="1"/>
  <c r="I351" i="24"/>
  <c r="AO245" i="16"/>
  <c r="L318" i="24"/>
  <c r="AK251" i="16"/>
  <c r="B187" i="23"/>
  <c r="O187" i="23" s="1"/>
  <c r="AG251" i="16"/>
  <c r="B56" i="24"/>
  <c r="AK253" i="16"/>
  <c r="C187" i="23"/>
  <c r="AG253" i="16"/>
  <c r="C56" i="24"/>
  <c r="Q154" i="23"/>
  <c r="E286" i="24"/>
  <c r="O154" i="23"/>
  <c r="O286" i="24"/>
  <c r="P154" i="23"/>
  <c r="AJ263" i="16"/>
  <c r="AR263" i="16"/>
  <c r="J253" i="23"/>
  <c r="P156" i="23"/>
  <c r="AN281" i="16"/>
  <c r="G288" i="24"/>
  <c r="P288" i="24" s="1"/>
  <c r="AM285" i="16"/>
  <c r="J26" i="24"/>
  <c r="M26" i="24" s="1"/>
  <c r="U26" i="24" s="1"/>
  <c r="M123" i="23"/>
  <c r="Z26" i="24"/>
  <c r="AK305" i="16"/>
  <c r="H190" i="24"/>
  <c r="Q190" i="24" s="1"/>
  <c r="AG307" i="16"/>
  <c r="J59" i="23"/>
  <c r="AK307" i="16"/>
  <c r="J190" i="24"/>
  <c r="AG309" i="16"/>
  <c r="K59" i="23"/>
  <c r="P322" i="23"/>
  <c r="O191" i="24"/>
  <c r="AI321" i="16"/>
  <c r="D125" i="24"/>
  <c r="Q125" i="24" s="1"/>
  <c r="AQ321" i="16"/>
  <c r="D389" i="24"/>
  <c r="Q389" i="24" s="1"/>
  <c r="P125" i="24"/>
  <c r="I389" i="24"/>
  <c r="Q28" i="23"/>
  <c r="AJ347" i="16"/>
  <c r="AN347" i="16"/>
  <c r="G291" i="24"/>
  <c r="I291" i="24" s="1"/>
  <c r="AN353" i="16"/>
  <c r="K291" i="24"/>
  <c r="AJ355" i="16"/>
  <c r="L159" i="23"/>
  <c r="Q159" i="23" s="1"/>
  <c r="AR355" i="16"/>
  <c r="L258" i="23"/>
  <c r="Q258" i="23" s="1"/>
  <c r="AN355" i="16"/>
  <c r="L291" i="24"/>
  <c r="AM377" i="16"/>
  <c r="AM379" i="16"/>
  <c r="P11" i="21"/>
  <c r="P21" i="21"/>
  <c r="P41" i="21"/>
  <c r="P46" i="21"/>
  <c r="P51" i="21"/>
  <c r="P56" i="21"/>
  <c r="P61" i="21"/>
  <c r="P77" i="21"/>
  <c r="P82" i="21"/>
  <c r="P87" i="21"/>
  <c r="P92" i="21"/>
  <c r="P108" i="21"/>
  <c r="P113" i="21"/>
  <c r="P118" i="21"/>
  <c r="P123" i="21"/>
  <c r="P139" i="21"/>
  <c r="P149" i="21"/>
  <c r="P169" i="21"/>
  <c r="P174" i="21"/>
  <c r="P179" i="21"/>
  <c r="P184" i="21"/>
  <c r="P189" i="21"/>
  <c r="P205" i="21"/>
  <c r="P210" i="21"/>
  <c r="P215" i="21"/>
  <c r="P220" i="21"/>
  <c r="P242" i="21"/>
  <c r="P252" i="21"/>
  <c r="P268" i="21"/>
  <c r="P278" i="21"/>
  <c r="P339" i="21"/>
  <c r="P349" i="21"/>
  <c r="P11" i="22"/>
  <c r="P21" i="22"/>
  <c r="P46" i="22"/>
  <c r="P56" i="22"/>
  <c r="P82" i="22"/>
  <c r="P92" i="22"/>
  <c r="P144" i="22"/>
  <c r="P154" i="22"/>
  <c r="P169" i="22"/>
  <c r="G159" i="23"/>
  <c r="P159" i="23" s="1"/>
  <c r="M179" i="24"/>
  <c r="Q311" i="23"/>
  <c r="Q246" i="24"/>
  <c r="I114" i="24"/>
  <c r="AQ127" i="16"/>
  <c r="G378" i="24"/>
  <c r="R378" i="24" s="1"/>
  <c r="M49" i="24"/>
  <c r="P312" i="24"/>
  <c r="AM145" i="16"/>
  <c r="D18" i="24"/>
  <c r="AI147" i="16"/>
  <c r="F115" i="23"/>
  <c r="O115" i="23" s="1"/>
  <c r="AQ147" i="16"/>
  <c r="F379" i="23"/>
  <c r="AM147" i="16"/>
  <c r="F18" i="24"/>
  <c r="AI151" i="16"/>
  <c r="H115" i="23"/>
  <c r="Q115" i="23" s="1"/>
  <c r="AQ151" i="16"/>
  <c r="H379" i="23"/>
  <c r="AM151" i="16"/>
  <c r="H18" i="24"/>
  <c r="M115" i="23"/>
  <c r="AI159" i="16"/>
  <c r="AQ159" i="16"/>
  <c r="N379" i="23"/>
  <c r="AM159" i="16"/>
  <c r="N18" i="24"/>
  <c r="V18" i="24" s="1"/>
  <c r="Z18" i="24" s="1"/>
  <c r="P19" i="24"/>
  <c r="AM171" i="16"/>
  <c r="AI173" i="16"/>
  <c r="AQ173" i="16"/>
  <c r="H380" i="23"/>
  <c r="I380" i="23" s="1"/>
  <c r="M380" i="23"/>
  <c r="AJ185" i="16"/>
  <c r="B151" i="24"/>
  <c r="O151" i="24" s="1"/>
  <c r="E250" i="24"/>
  <c r="AP195" i="16"/>
  <c r="H349" i="24"/>
  <c r="I349" i="24" s="1"/>
  <c r="AH197" i="16"/>
  <c r="J85" i="24"/>
  <c r="AP197" i="16"/>
  <c r="J349" i="24"/>
  <c r="O349" i="24" s="1"/>
  <c r="O86" i="24"/>
  <c r="AK219" i="16"/>
  <c r="J185" i="24"/>
  <c r="AJ221" i="16"/>
  <c r="K152" i="24"/>
  <c r="P152" i="24" s="1"/>
  <c r="AN223" i="16"/>
  <c r="L284" i="23"/>
  <c r="Q284" i="23" s="1"/>
  <c r="AJ223" i="16"/>
  <c r="L152" i="24"/>
  <c r="AR223" i="16"/>
  <c r="L251" i="24"/>
  <c r="AQ225" i="16"/>
  <c r="N383" i="24"/>
  <c r="Q383" i="24" s="1"/>
  <c r="E384" i="24"/>
  <c r="I23" i="23"/>
  <c r="I219" i="23"/>
  <c r="AH247" i="16"/>
  <c r="N87" i="24"/>
  <c r="AP247" i="16"/>
  <c r="N351" i="24"/>
  <c r="Q351" i="24" s="1"/>
  <c r="AG257" i="16"/>
  <c r="F56" i="24"/>
  <c r="I56" i="24" s="1"/>
  <c r="AO257" i="16"/>
  <c r="F319" i="24"/>
  <c r="I319" i="24" s="1"/>
  <c r="AK267" i="16"/>
  <c r="L187" i="23"/>
  <c r="M187" i="23" s="1"/>
  <c r="AG267" i="16"/>
  <c r="L56" i="24"/>
  <c r="Q56" i="24" s="1"/>
  <c r="AO267" i="16"/>
  <c r="L319" i="24"/>
  <c r="M319" i="24" s="1"/>
  <c r="O58" i="24"/>
  <c r="E58" i="24"/>
  <c r="AK277" i="16"/>
  <c r="AO279" i="16"/>
  <c r="F321" i="24"/>
  <c r="AG281" i="16"/>
  <c r="G58" i="24"/>
  <c r="P58" i="24" s="1"/>
  <c r="AO281" i="16"/>
  <c r="G321" i="24"/>
  <c r="P321" i="24" s="1"/>
  <c r="AG283" i="16"/>
  <c r="H58" i="24"/>
  <c r="Q58" i="24" s="1"/>
  <c r="AO283" i="16"/>
  <c r="H321" i="24"/>
  <c r="Q321" i="24" s="1"/>
  <c r="AJ285" i="16"/>
  <c r="J156" i="23"/>
  <c r="M156" i="23" s="1"/>
  <c r="AR285" i="16"/>
  <c r="J255" i="23"/>
  <c r="M255" i="23" s="1"/>
  <c r="U255" i="23" s="1"/>
  <c r="M288" i="24"/>
  <c r="E124" i="23"/>
  <c r="AP305" i="16"/>
  <c r="H355" i="23"/>
  <c r="AL305" i="16"/>
  <c r="H223" i="24"/>
  <c r="I223" i="24" s="1"/>
  <c r="AP307" i="16"/>
  <c r="J355" i="23"/>
  <c r="M355" i="23" s="1"/>
  <c r="AL307" i="16"/>
  <c r="J223" i="24"/>
  <c r="AH313" i="16"/>
  <c r="AL313" i="16"/>
  <c r="N223" i="24"/>
  <c r="E257" i="24"/>
  <c r="O257" i="24"/>
  <c r="I257" i="24"/>
  <c r="P257" i="24"/>
  <c r="I158" i="24"/>
  <c r="AO351" i="16"/>
  <c r="J324" i="24"/>
  <c r="R324" i="24" s="1"/>
  <c r="P12" i="21"/>
  <c r="P22" i="21"/>
  <c r="P48" i="21"/>
  <c r="P58" i="21"/>
  <c r="P73" i="21"/>
  <c r="P78" i="21"/>
  <c r="P83" i="21"/>
  <c r="P88" i="21"/>
  <c r="P93" i="21"/>
  <c r="P109" i="21"/>
  <c r="P119" i="21"/>
  <c r="P140" i="21"/>
  <c r="P150" i="21"/>
  <c r="P171" i="21"/>
  <c r="P176" i="21"/>
  <c r="P181" i="21"/>
  <c r="P186" i="21"/>
  <c r="P206" i="21"/>
  <c r="P216" i="21"/>
  <c r="P17" i="22"/>
  <c r="P27" i="22"/>
  <c r="P43" i="22"/>
  <c r="P53" i="22"/>
  <c r="P140" i="22"/>
  <c r="P150" i="22"/>
  <c r="N91" i="23"/>
  <c r="R91" i="23" s="1"/>
  <c r="N114" i="23"/>
  <c r="H116" i="23"/>
  <c r="I116" i="23" s="1"/>
  <c r="F123" i="23"/>
  <c r="I123" i="23" s="1"/>
  <c r="I147" i="24"/>
  <c r="I246" i="24"/>
  <c r="Q213" i="23"/>
  <c r="AH135" i="16"/>
  <c r="L81" i="24"/>
  <c r="AJ141" i="16"/>
  <c r="AR141" i="16"/>
  <c r="B247" i="23"/>
  <c r="R247" i="23" s="1"/>
  <c r="I280" i="24"/>
  <c r="Q148" i="23"/>
  <c r="Q247" i="23"/>
  <c r="Q280" i="24"/>
  <c r="P149" i="23"/>
  <c r="Z19" i="24"/>
  <c r="O53" i="23"/>
  <c r="O184" i="24"/>
  <c r="AG187" i="16"/>
  <c r="C53" i="23"/>
  <c r="P53" i="23" s="1"/>
  <c r="AK187" i="16"/>
  <c r="C184" i="24"/>
  <c r="AR191" i="16"/>
  <c r="F250" i="24"/>
  <c r="O250" i="24" s="1"/>
  <c r="AM195" i="16"/>
  <c r="AI195" i="16"/>
  <c r="H118" i="24"/>
  <c r="Q118" i="24" s="1"/>
  <c r="AQ195" i="16"/>
  <c r="H382" i="24"/>
  <c r="R382" i="24" s="1"/>
  <c r="M21" i="23"/>
  <c r="U21" i="23" s="1"/>
  <c r="M118" i="24"/>
  <c r="M382" i="24"/>
  <c r="AK213" i="16"/>
  <c r="F185" i="24"/>
  <c r="I185" i="24" s="1"/>
  <c r="AL219" i="16"/>
  <c r="J218" i="24"/>
  <c r="M218" i="24" s="1"/>
  <c r="AG221" i="16"/>
  <c r="K54" i="23"/>
  <c r="AO221" i="16"/>
  <c r="K317" i="23"/>
  <c r="M317" i="23" s="1"/>
  <c r="AK221" i="16"/>
  <c r="K185" i="24"/>
  <c r="P185" i="24" s="1"/>
  <c r="AK223" i="16"/>
  <c r="O285" i="23"/>
  <c r="O153" i="24"/>
  <c r="Q285" i="23"/>
  <c r="I252" i="24"/>
  <c r="AI239" i="16"/>
  <c r="H120" i="24"/>
  <c r="Q120" i="24" s="1"/>
  <c r="M23" i="23"/>
  <c r="U23" i="23" s="1"/>
  <c r="AH257" i="16"/>
  <c r="M220" i="23"/>
  <c r="P222" i="23"/>
  <c r="P354" i="24"/>
  <c r="AH277" i="16"/>
  <c r="D90" i="24"/>
  <c r="E90" i="24" s="1"/>
  <c r="AP277" i="16"/>
  <c r="D354" i="24"/>
  <c r="R354" i="24" s="1"/>
  <c r="M189" i="23"/>
  <c r="M58" i="24"/>
  <c r="M321" i="24"/>
  <c r="E289" i="24"/>
  <c r="O27" i="24"/>
  <c r="AM303" i="16"/>
  <c r="G27" i="24"/>
  <c r="R27" i="24" s="1"/>
  <c r="P124" i="23"/>
  <c r="Q124" i="23"/>
  <c r="Z27" i="24"/>
  <c r="E389" i="23"/>
  <c r="I60" i="23"/>
  <c r="AJ333" i="16"/>
  <c r="L158" i="24"/>
  <c r="AJ335" i="16"/>
  <c r="N158" i="24"/>
  <c r="AH345" i="16"/>
  <c r="F93" i="24"/>
  <c r="AP345" i="16"/>
  <c r="F357" i="24"/>
  <c r="I357" i="24" s="1"/>
  <c r="P225" i="23"/>
  <c r="P93" i="24"/>
  <c r="AH351" i="16"/>
  <c r="J93" i="24"/>
  <c r="M93" i="24" s="1"/>
  <c r="AP351" i="16"/>
  <c r="J357" i="24"/>
  <c r="M225" i="23"/>
  <c r="AO373" i="16"/>
  <c r="AO375" i="16"/>
  <c r="AO379" i="16"/>
  <c r="P13" i="21"/>
  <c r="P23" i="21"/>
  <c r="P44" i="21"/>
  <c r="P49" i="21"/>
  <c r="P54" i="21"/>
  <c r="P59" i="21"/>
  <c r="P80" i="21"/>
  <c r="P90" i="21"/>
  <c r="P110" i="21"/>
  <c r="P120" i="21"/>
  <c r="P141" i="21"/>
  <c r="P151" i="21"/>
  <c r="P172" i="21"/>
  <c r="P177" i="21"/>
  <c r="P182" i="21"/>
  <c r="P187" i="21"/>
  <c r="P208" i="21"/>
  <c r="P218" i="21"/>
  <c r="B148" i="23"/>
  <c r="E148" i="23" s="1"/>
  <c r="B186" i="23"/>
  <c r="E186" i="23" s="1"/>
  <c r="N17" i="24"/>
  <c r="P307" i="22"/>
  <c r="P333" i="22"/>
  <c r="P343" i="22"/>
  <c r="P369" i="22"/>
  <c r="P379" i="22"/>
  <c r="P174" i="22"/>
  <c r="P184" i="22"/>
  <c r="P210" i="22"/>
  <c r="P220" i="22"/>
  <c r="P304" i="22"/>
  <c r="P339" i="22"/>
  <c r="P349" i="22"/>
  <c r="P155" i="22"/>
  <c r="P171" i="22"/>
  <c r="P181" i="22"/>
  <c r="I55" i="24"/>
  <c r="P76" i="24"/>
  <c r="O78" i="24"/>
  <c r="I78" i="24"/>
  <c r="O83" i="24"/>
  <c r="I83" i="24"/>
  <c r="I116" i="24"/>
  <c r="I182" i="24"/>
  <c r="Q186" i="24"/>
  <c r="I210" i="24"/>
  <c r="P213" i="24"/>
  <c r="M213" i="24"/>
  <c r="I220" i="24"/>
  <c r="O220" i="24"/>
  <c r="P223" i="24"/>
  <c r="M180" i="24"/>
  <c r="Q281" i="24"/>
  <c r="E281" i="24"/>
  <c r="Q309" i="24"/>
  <c r="E309" i="24"/>
  <c r="Q311" i="24"/>
  <c r="Q372" i="24"/>
  <c r="P91" i="24"/>
  <c r="M91" i="24"/>
  <c r="I159" i="24"/>
  <c r="O159" i="24"/>
  <c r="P275" i="24"/>
  <c r="E275" i="24"/>
  <c r="P280" i="24"/>
  <c r="P313" i="24"/>
  <c r="O317" i="24"/>
  <c r="P341" i="24"/>
  <c r="P374" i="24"/>
  <c r="I388" i="24"/>
  <c r="R16" i="24"/>
  <c r="Q16" i="24"/>
  <c r="E319" i="24"/>
  <c r="O339" i="24"/>
  <c r="E339" i="24"/>
  <c r="E344" i="24"/>
  <c r="E349" i="24"/>
  <c r="E385" i="24"/>
  <c r="M390" i="24"/>
  <c r="P390" i="24"/>
  <c r="I92" i="24"/>
  <c r="Q286" i="24"/>
  <c r="P356" i="24"/>
  <c r="M18" i="24"/>
  <c r="U18" i="24" s="1"/>
  <c r="Q248" i="24"/>
  <c r="E248" i="24"/>
  <c r="O311" i="24"/>
  <c r="E311" i="24"/>
  <c r="Q324" i="24"/>
  <c r="O372" i="24"/>
  <c r="E372" i="24"/>
  <c r="R372" i="24"/>
  <c r="O377" i="24"/>
  <c r="E380" i="24"/>
  <c r="Q45" i="24"/>
  <c r="E118" i="24"/>
  <c r="P342" i="24"/>
  <c r="Q12" i="24"/>
  <c r="E12" i="24"/>
  <c r="R12" i="24"/>
  <c r="M16" i="24"/>
  <c r="U16" i="24" s="1"/>
  <c r="Q243" i="24"/>
  <c r="M23" i="24"/>
  <c r="U23" i="24" s="1"/>
  <c r="V256" i="24"/>
  <c r="O281" i="24"/>
  <c r="I281" i="24"/>
  <c r="Q308" i="24"/>
  <c r="O309" i="24"/>
  <c r="O352" i="24"/>
  <c r="I352" i="24"/>
  <c r="Q384" i="24"/>
  <c r="P250" i="24"/>
  <c r="P276" i="24"/>
  <c r="Q288" i="24"/>
  <c r="O289" i="24"/>
  <c r="O307" i="24"/>
  <c r="P319" i="24"/>
  <c r="Q339" i="24"/>
  <c r="Q344" i="24"/>
  <c r="O355" i="24"/>
  <c r="P357" i="24"/>
  <c r="E378" i="24"/>
  <c r="O378" i="24"/>
  <c r="O28" i="24"/>
  <c r="I28" i="24"/>
  <c r="O243" i="24"/>
  <c r="I243" i="24"/>
  <c r="Q43" i="24"/>
  <c r="I50" i="24"/>
  <c r="Q75" i="24"/>
  <c r="O108" i="24"/>
  <c r="M123" i="24"/>
  <c r="Q123" i="24"/>
  <c r="R141" i="24"/>
  <c r="I143" i="24"/>
  <c r="E149" i="24"/>
  <c r="R149" i="24"/>
  <c r="I181" i="24"/>
  <c r="M184" i="24"/>
  <c r="Q184" i="24"/>
  <c r="Q189" i="24"/>
  <c r="M208" i="24"/>
  <c r="O212" i="24"/>
  <c r="R214" i="24"/>
  <c r="M222" i="24"/>
  <c r="Q222" i="24"/>
  <c r="O246" i="24"/>
  <c r="O91" i="24"/>
  <c r="Q108" i="24"/>
  <c r="O114" i="24"/>
  <c r="E119" i="24"/>
  <c r="O119" i="24"/>
  <c r="Q141" i="24"/>
  <c r="O142" i="24"/>
  <c r="O180" i="24"/>
  <c r="O208" i="24"/>
  <c r="Q217" i="24"/>
  <c r="S217" i="24" s="1"/>
  <c r="Q242" i="24"/>
  <c r="I247" i="24"/>
  <c r="M281" i="24"/>
  <c r="M286" i="24"/>
  <c r="M314" i="24"/>
  <c r="I372" i="24"/>
  <c r="O374" i="24"/>
  <c r="M375" i="24"/>
  <c r="O87" i="24"/>
  <c r="M88" i="24"/>
  <c r="I108" i="24"/>
  <c r="E115" i="24"/>
  <c r="R115" i="24"/>
  <c r="O120" i="24"/>
  <c r="O125" i="24"/>
  <c r="M154" i="24"/>
  <c r="E186" i="24"/>
  <c r="I189" i="24"/>
  <c r="M215" i="24"/>
  <c r="E258" i="24"/>
  <c r="P176" i="24"/>
  <c r="E45" i="24"/>
  <c r="P45" i="24"/>
  <c r="E51" i="24"/>
  <c r="O51" i="24"/>
  <c r="O11" i="24"/>
  <c r="E11" i="24"/>
  <c r="P51" i="24"/>
  <c r="P54" i="24"/>
  <c r="E54" i="24"/>
  <c r="E225" i="24"/>
  <c r="O225" i="24"/>
  <c r="P251" i="24"/>
  <c r="E251" i="24"/>
  <c r="I13" i="24"/>
  <c r="O13" i="24"/>
  <c r="E28" i="24"/>
  <c r="P28" i="24"/>
  <c r="I48" i="24"/>
  <c r="P48" i="24"/>
  <c r="P49" i="24"/>
  <c r="P75" i="24"/>
  <c r="E75" i="24"/>
  <c r="O90" i="24"/>
  <c r="M146" i="24"/>
  <c r="O146" i="24"/>
  <c r="E152" i="24"/>
  <c r="O209" i="24"/>
  <c r="I379" i="24"/>
  <c r="O379" i="24"/>
  <c r="P389" i="24"/>
  <c r="O46" i="24"/>
  <c r="M50" i="24"/>
  <c r="R51" i="24"/>
  <c r="Q59" i="24"/>
  <c r="Q85" i="24"/>
  <c r="I87" i="24"/>
  <c r="M113" i="24"/>
  <c r="R143" i="24"/>
  <c r="I144" i="24"/>
  <c r="E174" i="24"/>
  <c r="P174" i="24"/>
  <c r="R387" i="24"/>
  <c r="O387" i="24"/>
  <c r="E387" i="24"/>
  <c r="E147" i="24"/>
  <c r="P147" i="24"/>
  <c r="O156" i="24"/>
  <c r="E156" i="24"/>
  <c r="Q306" i="24"/>
  <c r="E76" i="24"/>
  <c r="Q80" i="24"/>
  <c r="I88" i="24"/>
  <c r="P88" i="24"/>
  <c r="M114" i="24"/>
  <c r="P114" i="24"/>
  <c r="Q185" i="24"/>
  <c r="O187" i="24"/>
  <c r="E187" i="24"/>
  <c r="R21" i="24"/>
  <c r="V22" i="24"/>
  <c r="Z22" i="24" s="1"/>
  <c r="E44" i="24"/>
  <c r="R44" i="24"/>
  <c r="P191" i="24"/>
  <c r="I191" i="24"/>
  <c r="P192" i="24"/>
  <c r="V257" i="24"/>
  <c r="Z257" i="24" s="1"/>
  <c r="R257" i="24"/>
  <c r="Q257" i="24"/>
  <c r="E19" i="24"/>
  <c r="R19" i="24"/>
  <c r="O19" i="24"/>
  <c r="E27" i="24"/>
  <c r="Q61" i="24"/>
  <c r="R61" i="24"/>
  <c r="R77" i="24"/>
  <c r="Q77" i="24"/>
  <c r="I111" i="24"/>
  <c r="O111" i="24"/>
  <c r="O113" i="24"/>
  <c r="I125" i="24"/>
  <c r="E190" i="24"/>
  <c r="P314" i="24"/>
  <c r="E314" i="24"/>
  <c r="E29" i="24"/>
  <c r="T29" i="24" s="1"/>
  <c r="O29" i="24"/>
  <c r="O44" i="24"/>
  <c r="I46" i="24"/>
  <c r="R48" i="24"/>
  <c r="Q50" i="24"/>
  <c r="E53" i="24"/>
  <c r="Q53" i="24"/>
  <c r="O61" i="24"/>
  <c r="Q91" i="24"/>
  <c r="Q93" i="24"/>
  <c r="P120" i="24"/>
  <c r="E123" i="24"/>
  <c r="M187" i="24"/>
  <c r="E218" i="24"/>
  <c r="Q219" i="24"/>
  <c r="O253" i="24"/>
  <c r="I77" i="24"/>
  <c r="P90" i="24"/>
  <c r="P151" i="24"/>
  <c r="E280" i="24"/>
  <c r="O280" i="24"/>
  <c r="I354" i="24"/>
  <c r="O354" i="24"/>
  <c r="O17" i="24"/>
  <c r="M19" i="24"/>
  <c r="U19" i="24" s="1"/>
  <c r="P85" i="24"/>
  <c r="P87" i="24"/>
  <c r="E91" i="24"/>
  <c r="E93" i="24"/>
  <c r="Q114" i="24"/>
  <c r="O116" i="24"/>
  <c r="E189" i="24"/>
  <c r="E207" i="24"/>
  <c r="I208" i="24"/>
  <c r="P209" i="24"/>
  <c r="P240" i="24"/>
  <c r="E240" i="24"/>
  <c r="P242" i="24"/>
  <c r="R242" i="24"/>
  <c r="O247" i="24"/>
  <c r="E247" i="24"/>
  <c r="Q313" i="24"/>
  <c r="E313" i="24"/>
  <c r="I16" i="24"/>
  <c r="T16" i="24" s="1"/>
  <c r="E24" i="24"/>
  <c r="Q29" i="24"/>
  <c r="Q48" i="24"/>
  <c r="M51" i="24"/>
  <c r="P61" i="24"/>
  <c r="E77" i="24"/>
  <c r="P80" i="24"/>
  <c r="E86" i="24"/>
  <c r="E88" i="24"/>
  <c r="R91" i="24"/>
  <c r="P109" i="24"/>
  <c r="I148" i="24"/>
  <c r="Q153" i="24"/>
  <c r="M174" i="24"/>
  <c r="Q179" i="24"/>
  <c r="E192" i="24"/>
  <c r="R217" i="24"/>
  <c r="E222" i="24"/>
  <c r="Q240" i="24"/>
  <c r="R240" i="24"/>
  <c r="I248" i="24"/>
  <c r="O248" i="24"/>
  <c r="E278" i="24"/>
  <c r="I342" i="24"/>
  <c r="P118" i="24"/>
  <c r="E176" i="24"/>
  <c r="O192" i="24"/>
  <c r="O241" i="24"/>
  <c r="P246" i="24"/>
  <c r="P12" i="24"/>
  <c r="R13" i="24"/>
  <c r="V16" i="24"/>
  <c r="I19" i="24"/>
  <c r="P21" i="24"/>
  <c r="R50" i="24"/>
  <c r="I54" i="24"/>
  <c r="O54" i="24"/>
  <c r="P83" i="24"/>
  <c r="M92" i="24"/>
  <c r="M111" i="24"/>
  <c r="R114" i="24"/>
  <c r="P121" i="24"/>
  <c r="I123" i="24"/>
  <c r="P123" i="24"/>
  <c r="Q187" i="24"/>
  <c r="R187" i="24"/>
  <c r="I215" i="24"/>
  <c r="Q19" i="24"/>
  <c r="P44" i="24"/>
  <c r="Q13" i="24"/>
  <c r="P16" i="24"/>
  <c r="R45" i="24"/>
  <c r="I49" i="24"/>
  <c r="R54" i="24"/>
  <c r="M87" i="24"/>
  <c r="R88" i="24"/>
  <c r="Q115" i="24"/>
  <c r="E148" i="24"/>
  <c r="O148" i="24"/>
  <c r="I149" i="24"/>
  <c r="O175" i="24"/>
  <c r="Q210" i="24"/>
  <c r="E210" i="24"/>
  <c r="Q213" i="24"/>
  <c r="E213" i="24"/>
  <c r="R246" i="24"/>
  <c r="I341" i="24"/>
  <c r="Q341" i="24"/>
  <c r="M352" i="24"/>
  <c r="P187" i="24"/>
  <c r="P190" i="24"/>
  <c r="P207" i="24"/>
  <c r="R215" i="24"/>
  <c r="R222" i="24"/>
  <c r="E223" i="24"/>
  <c r="R247" i="24"/>
  <c r="O274" i="24"/>
  <c r="E274" i="24"/>
  <c r="R274" i="24"/>
  <c r="I275" i="24"/>
  <c r="R280" i="24"/>
  <c r="Q375" i="24"/>
  <c r="E375" i="24"/>
  <c r="I384" i="24"/>
  <c r="P384" i="24"/>
  <c r="P115" i="24"/>
  <c r="I124" i="24"/>
  <c r="I141" i="24"/>
  <c r="Q149" i="24"/>
  <c r="E153" i="24"/>
  <c r="P156" i="24"/>
  <c r="P158" i="24"/>
  <c r="E180" i="24"/>
  <c r="E191" i="24"/>
  <c r="I214" i="24"/>
  <c r="O219" i="24"/>
  <c r="O242" i="24"/>
  <c r="E242" i="24"/>
  <c r="T242" i="24" s="1"/>
  <c r="P243" i="24"/>
  <c r="M253" i="24"/>
  <c r="U253" i="24" s="1"/>
  <c r="E256" i="24"/>
  <c r="P218" i="24"/>
  <c r="I286" i="24"/>
  <c r="R286" i="24"/>
  <c r="O288" i="24"/>
  <c r="E288" i="24"/>
  <c r="P355" i="24"/>
  <c r="R355" i="24"/>
  <c r="E355" i="24"/>
  <c r="O380" i="24"/>
  <c r="Q119" i="24"/>
  <c r="M121" i="24"/>
  <c r="R123" i="24"/>
  <c r="P126" i="24"/>
  <c r="P143" i="24"/>
  <c r="P159" i="24"/>
  <c r="I177" i="24"/>
  <c r="M212" i="24"/>
  <c r="E217" i="24"/>
  <c r="I225" i="24"/>
  <c r="O273" i="24"/>
  <c r="I276" i="24"/>
  <c r="O276" i="24"/>
  <c r="M278" i="24"/>
  <c r="Q279" i="24"/>
  <c r="R285" i="24"/>
  <c r="O291" i="24"/>
  <c r="E291" i="24"/>
  <c r="I324" i="24"/>
  <c r="O350" i="24"/>
  <c r="E350" i="24"/>
  <c r="O388" i="24"/>
  <c r="O252" i="24"/>
  <c r="E252" i="24"/>
  <c r="E121" i="24"/>
  <c r="P141" i="24"/>
  <c r="I151" i="24"/>
  <c r="P214" i="24"/>
  <c r="E224" i="24"/>
  <c r="M243" i="24"/>
  <c r="U243" i="24" s="1"/>
  <c r="Y243" i="24" s="1"/>
  <c r="O245" i="24"/>
  <c r="O285" i="24"/>
  <c r="R341" i="24"/>
  <c r="E243" i="24"/>
  <c r="O279" i="24"/>
  <c r="E279" i="24"/>
  <c r="R279" i="24"/>
  <c r="R281" i="24"/>
  <c r="E316" i="24"/>
  <c r="I317" i="24"/>
  <c r="Q352" i="24"/>
  <c r="P387" i="24"/>
  <c r="I240" i="24"/>
  <c r="O240" i="24"/>
  <c r="M246" i="24"/>
  <c r="U246" i="24" s="1"/>
  <c r="Q252" i="24"/>
  <c r="P253" i="24"/>
  <c r="O255" i="24"/>
  <c r="E255" i="24"/>
  <c r="P278" i="24"/>
  <c r="R308" i="24"/>
  <c r="O308" i="24"/>
  <c r="E308" i="24"/>
  <c r="E324" i="24"/>
  <c r="O341" i="24"/>
  <c r="E341" i="24"/>
  <c r="P352" i="24"/>
  <c r="R352" i="24"/>
  <c r="Q355" i="24"/>
  <c r="M384" i="24"/>
  <c r="Q218" i="24"/>
  <c r="O224" i="24"/>
  <c r="E246" i="24"/>
  <c r="I251" i="24"/>
  <c r="O251" i="24"/>
  <c r="P308" i="24"/>
  <c r="Q316" i="24"/>
  <c r="P317" i="24"/>
  <c r="M323" i="24"/>
  <c r="P324" i="24"/>
  <c r="M345" i="24"/>
  <c r="E382" i="24"/>
  <c r="O382" i="24"/>
  <c r="Q390" i="24"/>
  <c r="E390" i="24"/>
  <c r="O383" i="24"/>
  <c r="E383" i="24"/>
  <c r="M255" i="24"/>
  <c r="U255" i="24" s="1"/>
  <c r="M274" i="24"/>
  <c r="I284" i="24"/>
  <c r="P307" i="24"/>
  <c r="P311" i="24"/>
  <c r="R313" i="24"/>
  <c r="Q317" i="24"/>
  <c r="R340" i="24"/>
  <c r="M347" i="24"/>
  <c r="I355" i="24"/>
  <c r="P372" i="24"/>
  <c r="R375" i="24"/>
  <c r="Q387" i="24"/>
  <c r="R311" i="24"/>
  <c r="R317" i="24"/>
  <c r="R339" i="24"/>
  <c r="E374" i="24"/>
  <c r="I375" i="24"/>
  <c r="O375" i="24"/>
  <c r="P290" i="24"/>
  <c r="Q314" i="24"/>
  <c r="P323" i="24"/>
  <c r="P344" i="24"/>
  <c r="Q345" i="24"/>
  <c r="I350" i="24"/>
  <c r="M379" i="24"/>
  <c r="P382" i="24"/>
  <c r="P286" i="24"/>
  <c r="I308" i="24"/>
  <c r="R314" i="24"/>
  <c r="E321" i="24"/>
  <c r="Q323" i="24"/>
  <c r="P340" i="24"/>
  <c r="M357" i="24"/>
  <c r="E379" i="24"/>
  <c r="P380" i="24"/>
  <c r="R384" i="24"/>
  <c r="I387" i="24"/>
  <c r="P281" i="24"/>
  <c r="R307" i="24"/>
  <c r="P318" i="24"/>
  <c r="P339" i="24"/>
  <c r="E357" i="24"/>
  <c r="M374" i="24"/>
  <c r="I19" i="23"/>
  <c r="O19" i="23"/>
  <c r="O93" i="23"/>
  <c r="I93" i="23"/>
  <c r="O121" i="23"/>
  <c r="I121" i="23"/>
  <c r="O46" i="23"/>
  <c r="O28" i="23"/>
  <c r="M28" i="23"/>
  <c r="U28" i="23" s="1"/>
  <c r="E59" i="23"/>
  <c r="E81" i="23"/>
  <c r="M92" i="23"/>
  <c r="O92" i="23"/>
  <c r="Q123" i="23"/>
  <c r="M86" i="23"/>
  <c r="I14" i="23"/>
  <c r="O14" i="23"/>
  <c r="I88" i="23"/>
  <c r="O88" i="23"/>
  <c r="I215" i="23"/>
  <c r="O215" i="23"/>
  <c r="I281" i="23"/>
  <c r="O281" i="23"/>
  <c r="Q11" i="23"/>
  <c r="O13" i="23"/>
  <c r="O22" i="23"/>
  <c r="E22" i="23"/>
  <c r="Q26" i="23"/>
  <c r="Q53" i="23"/>
  <c r="O55" i="23"/>
  <c r="Q80" i="23"/>
  <c r="Q85" i="23"/>
  <c r="I153" i="23"/>
  <c r="P378" i="23"/>
  <c r="I18" i="23"/>
  <c r="I149" i="23"/>
  <c r="O149" i="23"/>
  <c r="O192" i="23"/>
  <c r="I192" i="23"/>
  <c r="I225" i="23"/>
  <c r="R225" i="23"/>
  <c r="I252" i="23"/>
  <c r="I347" i="23"/>
  <c r="O347" i="23"/>
  <c r="O385" i="23"/>
  <c r="I385" i="23"/>
  <c r="R17" i="23"/>
  <c r="E17" i="23"/>
  <c r="O17" i="23"/>
  <c r="Q48" i="23"/>
  <c r="R157" i="23"/>
  <c r="E157" i="23"/>
  <c r="Q344" i="23"/>
  <c r="M18" i="23"/>
  <c r="U18" i="23" s="1"/>
  <c r="R11" i="23"/>
  <c r="M12" i="23"/>
  <c r="U12" i="23" s="1"/>
  <c r="M17" i="23"/>
  <c r="U17" i="23" s="1"/>
  <c r="O26" i="23"/>
  <c r="E26" i="23"/>
  <c r="M27" i="23"/>
  <c r="U27" i="23" s="1"/>
  <c r="Y27" i="24" s="1"/>
  <c r="I28" i="23"/>
  <c r="I45" i="23"/>
  <c r="O48" i="23"/>
  <c r="E58" i="23"/>
  <c r="E75" i="23"/>
  <c r="M76" i="23"/>
  <c r="R80" i="23"/>
  <c r="O80" i="23"/>
  <c r="M81" i="23"/>
  <c r="Q88" i="23"/>
  <c r="E88" i="23"/>
  <c r="M109" i="23"/>
  <c r="E113" i="23"/>
  <c r="M114" i="23"/>
  <c r="M124" i="23"/>
  <c r="M142" i="23"/>
  <c r="I143" i="23"/>
  <c r="M147" i="23"/>
  <c r="I148" i="23"/>
  <c r="P148" i="23"/>
  <c r="R149" i="23"/>
  <c r="M152" i="23"/>
  <c r="E156" i="23"/>
  <c r="M157" i="23"/>
  <c r="M175" i="23"/>
  <c r="I176" i="23"/>
  <c r="E179" i="23"/>
  <c r="I181" i="23"/>
  <c r="E184" i="23"/>
  <c r="I186" i="23"/>
  <c r="E189" i="23"/>
  <c r="R189" i="23"/>
  <c r="I191" i="23"/>
  <c r="I209" i="23"/>
  <c r="E212" i="23"/>
  <c r="M213" i="23"/>
  <c r="I214" i="23"/>
  <c r="E217" i="23"/>
  <c r="O217" i="23"/>
  <c r="O222" i="23"/>
  <c r="E222" i="23"/>
  <c r="M223" i="23"/>
  <c r="I224" i="23"/>
  <c r="E240" i="23"/>
  <c r="T240" i="23" s="1"/>
  <c r="M241" i="23"/>
  <c r="U241" i="23" s="1"/>
  <c r="I242" i="23"/>
  <c r="E245" i="23"/>
  <c r="M246" i="23"/>
  <c r="U246" i="23" s="1"/>
  <c r="I247" i="23"/>
  <c r="Q248" i="23"/>
  <c r="R248" i="23"/>
  <c r="E255" i="23"/>
  <c r="M256" i="23"/>
  <c r="U256" i="23" s="1"/>
  <c r="I275" i="23"/>
  <c r="I280" i="23"/>
  <c r="Q281" i="23"/>
  <c r="E281" i="23"/>
  <c r="E283" i="23"/>
  <c r="M284" i="23"/>
  <c r="I285" i="23"/>
  <c r="Q309" i="23"/>
  <c r="E311" i="23"/>
  <c r="O311" i="23"/>
  <c r="E316" i="23"/>
  <c r="M322" i="23"/>
  <c r="E339" i="23"/>
  <c r="M345" i="23"/>
  <c r="I346" i="23"/>
  <c r="O349" i="23"/>
  <c r="E349" i="23"/>
  <c r="M350" i="23"/>
  <c r="I351" i="23"/>
  <c r="O377" i="23"/>
  <c r="R377" i="23"/>
  <c r="E377" i="23"/>
  <c r="O119" i="23"/>
  <c r="M125" i="23"/>
  <c r="Q141" i="23"/>
  <c r="Q146" i="23"/>
  <c r="M153" i="23"/>
  <c r="Q156" i="23"/>
  <c r="O175" i="23"/>
  <c r="R175" i="23"/>
  <c r="O176" i="23"/>
  <c r="M176" i="23"/>
  <c r="Q189" i="23"/>
  <c r="O191" i="23"/>
  <c r="M191" i="23"/>
  <c r="Q207" i="23"/>
  <c r="O209" i="23"/>
  <c r="M209" i="23"/>
  <c r="O213" i="23"/>
  <c r="E213" i="23"/>
  <c r="R218" i="23"/>
  <c r="Q222" i="23"/>
  <c r="E223" i="23"/>
  <c r="O223" i="23"/>
  <c r="Q240" i="23"/>
  <c r="O275" i="23"/>
  <c r="M275" i="23"/>
  <c r="Q316" i="23"/>
  <c r="M318" i="23"/>
  <c r="Q321" i="23"/>
  <c r="M341" i="23"/>
  <c r="O356" i="23"/>
  <c r="M356" i="23"/>
  <c r="Q377" i="23"/>
  <c r="I82" i="23"/>
  <c r="R322" i="23"/>
  <c r="P17" i="23"/>
  <c r="P142" i="23"/>
  <c r="P312" i="23"/>
  <c r="E43" i="23"/>
  <c r="E61" i="23"/>
  <c r="E141" i="23"/>
  <c r="M148" i="23"/>
  <c r="P181" i="23"/>
  <c r="R181" i="23"/>
  <c r="E207" i="23"/>
  <c r="E215" i="23"/>
  <c r="O274" i="23"/>
  <c r="S274" i="23" s="1"/>
  <c r="O323" i="23"/>
  <c r="M384" i="23"/>
  <c r="P110" i="23"/>
  <c r="O124" i="23"/>
  <c r="E149" i="23"/>
  <c r="P242" i="23"/>
  <c r="E274" i="23"/>
  <c r="E21" i="23"/>
  <c r="Q149" i="23"/>
  <c r="P176" i="23"/>
  <c r="R209" i="23"/>
  <c r="O283" i="23"/>
  <c r="I12" i="23"/>
  <c r="T12" i="23" s="1"/>
  <c r="I17" i="23"/>
  <c r="P45" i="23"/>
  <c r="R50" i="23"/>
  <c r="P60" i="23"/>
  <c r="E60" i="23"/>
  <c r="W240" i="23"/>
  <c r="P252" i="23"/>
  <c r="P290" i="23"/>
  <c r="E290" i="23"/>
  <c r="E356" i="23"/>
  <c r="P379" i="23"/>
  <c r="E19" i="23"/>
  <c r="Q23" i="23"/>
  <c r="O24" i="23"/>
  <c r="O29" i="23"/>
  <c r="O51" i="23"/>
  <c r="M58" i="23"/>
  <c r="Q87" i="23"/>
  <c r="M151" i="23"/>
  <c r="E154" i="23"/>
  <c r="M179" i="23"/>
  <c r="Q191" i="23"/>
  <c r="O220" i="23"/>
  <c r="M250" i="23"/>
  <c r="U250" i="23" s="1"/>
  <c r="M273" i="23"/>
  <c r="O314" i="23"/>
  <c r="M344" i="23"/>
  <c r="M349" i="23"/>
  <c r="M372" i="23"/>
  <c r="P115" i="23"/>
  <c r="I118" i="23"/>
  <c r="I151" i="23"/>
  <c r="I156" i="23"/>
  <c r="P185" i="23"/>
  <c r="I255" i="23"/>
  <c r="Q55" i="23"/>
  <c r="O61" i="23"/>
  <c r="E78" i="23"/>
  <c r="M80" i="23"/>
  <c r="R83" i="23"/>
  <c r="M85" i="23"/>
  <c r="Q110" i="23"/>
  <c r="O116" i="23"/>
  <c r="Q158" i="23"/>
  <c r="E182" i="23"/>
  <c r="M207" i="23"/>
  <c r="Q209" i="23"/>
  <c r="Q219" i="23"/>
  <c r="O225" i="23"/>
  <c r="Q242" i="23"/>
  <c r="E276" i="23"/>
  <c r="M288" i="23"/>
  <c r="E347" i="23"/>
  <c r="O352" i="23"/>
  <c r="Q374" i="23"/>
  <c r="E380" i="23"/>
  <c r="E385" i="23"/>
  <c r="E286" i="23"/>
  <c r="E45" i="23"/>
  <c r="E56" i="23"/>
  <c r="P56" i="23"/>
  <c r="I78" i="23"/>
  <c r="O278" i="23"/>
  <c r="E341" i="23"/>
  <c r="P341" i="23"/>
  <c r="O390" i="23"/>
  <c r="I390" i="23"/>
  <c r="E92" i="23"/>
  <c r="P92" i="23"/>
  <c r="E146" i="23"/>
  <c r="P146" i="23"/>
  <c r="V12" i="23"/>
  <c r="Z12" i="24" s="1"/>
  <c r="R12" i="23"/>
  <c r="R23" i="23"/>
  <c r="Q59" i="23"/>
  <c r="O108" i="23"/>
  <c r="E108" i="23"/>
  <c r="M126" i="23"/>
  <c r="R152" i="23"/>
  <c r="R176" i="23"/>
  <c r="Q182" i="23"/>
  <c r="I208" i="23"/>
  <c r="I276" i="23"/>
  <c r="O276" i="23"/>
  <c r="P373" i="23"/>
  <c r="O43" i="23"/>
  <c r="O49" i="23"/>
  <c r="E49" i="23"/>
  <c r="R126" i="23"/>
  <c r="E126" i="23"/>
  <c r="O126" i="23"/>
  <c r="O182" i="23"/>
  <c r="O240" i="23"/>
  <c r="V255" i="23"/>
  <c r="Q255" i="23"/>
  <c r="E275" i="23"/>
  <c r="P275" i="23"/>
  <c r="R275" i="23"/>
  <c r="R290" i="23"/>
  <c r="Q290" i="23"/>
  <c r="O324" i="23"/>
  <c r="I13" i="23"/>
  <c r="E18" i="23"/>
  <c r="Q24" i="23"/>
  <c r="R28" i="23"/>
  <c r="Q54" i="23"/>
  <c r="E77" i="23"/>
  <c r="P77" i="23"/>
  <c r="O83" i="23"/>
  <c r="R90" i="23"/>
  <c r="O90" i="23"/>
  <c r="E90" i="23"/>
  <c r="O120" i="23"/>
  <c r="R143" i="23"/>
  <c r="O143" i="23"/>
  <c r="E143" i="23"/>
  <c r="P151" i="23"/>
  <c r="R154" i="23"/>
  <c r="I154" i="23"/>
  <c r="O157" i="23"/>
  <c r="E285" i="23"/>
  <c r="E312" i="23"/>
  <c r="E313" i="23"/>
  <c r="P14" i="23"/>
  <c r="E24" i="23"/>
  <c r="T24" i="23" s="1"/>
  <c r="Q27" i="23"/>
  <c r="M50" i="23"/>
  <c r="Q58" i="23"/>
  <c r="O82" i="23"/>
  <c r="Q83" i="23"/>
  <c r="P90" i="23"/>
  <c r="M91" i="23"/>
  <c r="E111" i="23"/>
  <c r="E114" i="23"/>
  <c r="P114" i="23"/>
  <c r="E116" i="23"/>
  <c r="P143" i="23"/>
  <c r="M144" i="23"/>
  <c r="O151" i="23"/>
  <c r="Q157" i="23"/>
  <c r="R174" i="23"/>
  <c r="Q174" i="23"/>
  <c r="Q181" i="23"/>
  <c r="I250" i="23"/>
  <c r="O250" i="23"/>
  <c r="E253" i="23"/>
  <c r="T253" i="23" s="1"/>
  <c r="O312" i="23"/>
  <c r="I312" i="23"/>
  <c r="I316" i="23"/>
  <c r="O316" i="23"/>
  <c r="O346" i="23"/>
  <c r="R346" i="23"/>
  <c r="E346" i="23"/>
  <c r="P354" i="23"/>
  <c r="I354" i="23"/>
  <c r="O383" i="23"/>
  <c r="E383" i="23"/>
  <c r="R383" i="23"/>
  <c r="O54" i="23"/>
  <c r="E54" i="23"/>
  <c r="O86" i="23"/>
  <c r="E86" i="23"/>
  <c r="I152" i="23"/>
  <c r="O152" i="23"/>
  <c r="O159" i="23"/>
  <c r="E159" i="23"/>
  <c r="E306" i="23"/>
  <c r="P306" i="23"/>
  <c r="I357" i="23"/>
  <c r="O357" i="23"/>
  <c r="O12" i="23"/>
  <c r="R18" i="23"/>
  <c r="P26" i="23"/>
  <c r="R27" i="23"/>
  <c r="O50" i="23"/>
  <c r="E50" i="23"/>
  <c r="O85" i="23"/>
  <c r="R86" i="23"/>
  <c r="O91" i="23"/>
  <c r="E91" i="23"/>
  <c r="E93" i="23"/>
  <c r="P111" i="23"/>
  <c r="O144" i="23"/>
  <c r="R144" i="23"/>
  <c r="E144" i="23"/>
  <c r="Q147" i="23"/>
  <c r="E147" i="23"/>
  <c r="O158" i="23"/>
  <c r="R159" i="23"/>
  <c r="O174" i="23"/>
  <c r="P192" i="23"/>
  <c r="E192" i="23"/>
  <c r="R192" i="23"/>
  <c r="E246" i="23"/>
  <c r="P246" i="23"/>
  <c r="R246" i="23"/>
  <c r="V246" i="23"/>
  <c r="Z246" i="24" s="1"/>
  <c r="O11" i="23"/>
  <c r="E11" i="23"/>
  <c r="T11" i="23" s="1"/>
  <c r="W11" i="23" s="1"/>
  <c r="P12" i="23"/>
  <c r="E14" i="23"/>
  <c r="Q17" i="23"/>
  <c r="E23" i="23"/>
  <c r="T23" i="23" s="1"/>
  <c r="Q29" i="23"/>
  <c r="O44" i="23"/>
  <c r="P50" i="23"/>
  <c r="P91" i="23"/>
  <c r="Q111" i="23"/>
  <c r="I119" i="23"/>
  <c r="P144" i="23"/>
  <c r="R184" i="23"/>
  <c r="M247" i="23"/>
  <c r="U247" i="23" s="1"/>
  <c r="O256" i="23"/>
  <c r="M257" i="23"/>
  <c r="U257" i="23" s="1"/>
  <c r="Y257" i="24" s="1"/>
  <c r="Q375" i="23"/>
  <c r="E375" i="23"/>
  <c r="Q12" i="23"/>
  <c r="E55" i="23"/>
  <c r="Q78" i="23"/>
  <c r="R85" i="23"/>
  <c r="M108" i="23"/>
  <c r="R121" i="23"/>
  <c r="Q152" i="23"/>
  <c r="R210" i="23"/>
  <c r="E210" i="23"/>
  <c r="O210" i="23"/>
  <c r="E220" i="23"/>
  <c r="R220" i="23"/>
  <c r="P220" i="23"/>
  <c r="O257" i="23"/>
  <c r="E257" i="23"/>
  <c r="R257" i="23"/>
  <c r="E308" i="23"/>
  <c r="O56" i="23"/>
  <c r="R58" i="23"/>
  <c r="Q90" i="23"/>
  <c r="O114" i="23"/>
  <c r="P126" i="23"/>
  <c r="Q143" i="23"/>
  <c r="R146" i="23"/>
  <c r="O181" i="23"/>
  <c r="O218" i="23"/>
  <c r="R245" i="23"/>
  <c r="V245" i="23"/>
  <c r="Z245" i="24" s="1"/>
  <c r="P247" i="23"/>
  <c r="O280" i="23"/>
  <c r="O290" i="23"/>
  <c r="I290" i="23"/>
  <c r="O291" i="23"/>
  <c r="E291" i="23"/>
  <c r="P308" i="23"/>
  <c r="P355" i="23"/>
  <c r="E355" i="23"/>
  <c r="R14" i="23"/>
  <c r="R24" i="23"/>
  <c r="T26" i="23"/>
  <c r="W26" i="23" s="1"/>
  <c r="R29" i="23"/>
  <c r="P48" i="23"/>
  <c r="Q49" i="23"/>
  <c r="O58" i="23"/>
  <c r="P85" i="23"/>
  <c r="R93" i="23"/>
  <c r="E110" i="23"/>
  <c r="P125" i="23"/>
  <c r="Q126" i="23"/>
  <c r="R147" i="23"/>
  <c r="Q190" i="23"/>
  <c r="P207" i="23"/>
  <c r="R217" i="23"/>
  <c r="I245" i="23"/>
  <c r="O245" i="23"/>
  <c r="Q246" i="23"/>
  <c r="R273" i="23"/>
  <c r="E284" i="23"/>
  <c r="P284" i="23"/>
  <c r="S284" i="23" s="1"/>
  <c r="E317" i="23"/>
  <c r="Q317" i="23"/>
  <c r="M347" i="23"/>
  <c r="E352" i="23"/>
  <c r="Q355" i="23"/>
  <c r="P389" i="23"/>
  <c r="P83" i="23"/>
  <c r="R110" i="23"/>
  <c r="Q113" i="23"/>
  <c r="R141" i="23"/>
  <c r="P179" i="23"/>
  <c r="R223" i="23"/>
  <c r="Q223" i="23"/>
  <c r="R243" i="23"/>
  <c r="Q245" i="23"/>
  <c r="E279" i="23"/>
  <c r="R279" i="23"/>
  <c r="P279" i="23"/>
  <c r="P339" i="23"/>
  <c r="I339" i="23"/>
  <c r="R352" i="23"/>
  <c r="P382" i="23"/>
  <c r="P43" i="23"/>
  <c r="I55" i="23"/>
  <c r="P80" i="23"/>
  <c r="E85" i="23"/>
  <c r="R88" i="23"/>
  <c r="P109" i="23"/>
  <c r="R113" i="23"/>
  <c r="Q121" i="23"/>
  <c r="R124" i="23"/>
  <c r="P153" i="23"/>
  <c r="E158" i="23"/>
  <c r="P174" i="23"/>
  <c r="Q175" i="23"/>
  <c r="E176" i="23"/>
  <c r="Q185" i="23"/>
  <c r="R185" i="23"/>
  <c r="Q186" i="23"/>
  <c r="I189" i="23"/>
  <c r="P217" i="23"/>
  <c r="E225" i="23"/>
  <c r="E242" i="23"/>
  <c r="O258" i="23"/>
  <c r="E258" i="23"/>
  <c r="Q288" i="23"/>
  <c r="O289" i="23"/>
  <c r="R291" i="23"/>
  <c r="Q318" i="23"/>
  <c r="Q322" i="23"/>
  <c r="I373" i="23"/>
  <c r="Q373" i="23"/>
  <c r="I374" i="23"/>
  <c r="O374" i="23"/>
  <c r="I383" i="23"/>
  <c r="I389" i="23"/>
  <c r="O389" i="23"/>
  <c r="R21" i="23"/>
  <c r="R26" i="23"/>
  <c r="P121" i="23"/>
  <c r="P157" i="23"/>
  <c r="P175" i="23"/>
  <c r="E13" i="23"/>
  <c r="P18" i="23"/>
  <c r="P23" i="23"/>
  <c r="P28" i="23"/>
  <c r="E44" i="23"/>
  <c r="R48" i="23"/>
  <c r="P59" i="23"/>
  <c r="P78" i="23"/>
  <c r="R82" i="23"/>
  <c r="P116" i="23"/>
  <c r="E121" i="23"/>
  <c r="P152" i="23"/>
  <c r="E175" i="23"/>
  <c r="Q184" i="23"/>
  <c r="E224" i="23"/>
  <c r="V250" i="23"/>
  <c r="E273" i="23"/>
  <c r="R276" i="23"/>
  <c r="Q324" i="23"/>
  <c r="I324" i="23"/>
  <c r="I342" i="23"/>
  <c r="R347" i="23"/>
  <c r="Q347" i="23"/>
  <c r="O379" i="23"/>
  <c r="O179" i="23"/>
  <c r="M180" i="23"/>
  <c r="O189" i="23"/>
  <c r="P209" i="23"/>
  <c r="E209" i="23"/>
  <c r="I212" i="23"/>
  <c r="Q214" i="23"/>
  <c r="Q217" i="23"/>
  <c r="E241" i="23"/>
  <c r="P241" i="23"/>
  <c r="R241" i="23"/>
  <c r="V241" i="23"/>
  <c r="Z241" i="24" s="1"/>
  <c r="P257" i="23"/>
  <c r="Q273" i="23"/>
  <c r="Q275" i="23"/>
  <c r="E288" i="23"/>
  <c r="P288" i="23"/>
  <c r="M346" i="23"/>
  <c r="O184" i="23"/>
  <c r="M185" i="23"/>
  <c r="P191" i="23"/>
  <c r="P208" i="23"/>
  <c r="E208" i="23"/>
  <c r="I210" i="23"/>
  <c r="P210" i="23"/>
  <c r="Q212" i="23"/>
  <c r="P213" i="23"/>
  <c r="I241" i="23"/>
  <c r="O243" i="23"/>
  <c r="E243" i="23"/>
  <c r="V251" i="23"/>
  <c r="Z251" i="24" s="1"/>
  <c r="I317" i="23"/>
  <c r="O317" i="23"/>
  <c r="I323" i="23"/>
  <c r="P346" i="23"/>
  <c r="R374" i="23"/>
  <c r="E387" i="23"/>
  <c r="M388" i="23"/>
  <c r="E185" i="23"/>
  <c r="P186" i="23"/>
  <c r="P187" i="23"/>
  <c r="Q218" i="23"/>
  <c r="P223" i="23"/>
  <c r="R240" i="23"/>
  <c r="V240" i="23"/>
  <c r="Z240" i="24" s="1"/>
  <c r="I246" i="23"/>
  <c r="O248" i="23"/>
  <c r="E248" i="23"/>
  <c r="T248" i="23" s="1"/>
  <c r="V256" i="23"/>
  <c r="Q276" i="23"/>
  <c r="O351" i="23"/>
  <c r="E351" i="23"/>
  <c r="Q352" i="23"/>
  <c r="E354" i="23"/>
  <c r="O388" i="23"/>
  <c r="E388" i="23"/>
  <c r="R388" i="23"/>
  <c r="R191" i="23"/>
  <c r="R213" i="23"/>
  <c r="P224" i="23"/>
  <c r="P243" i="23"/>
  <c r="P248" i="23"/>
  <c r="P253" i="23"/>
  <c r="P258" i="23"/>
  <c r="R284" i="23"/>
  <c r="R285" i="23"/>
  <c r="P313" i="23"/>
  <c r="R317" i="23"/>
  <c r="O319" i="23"/>
  <c r="I322" i="23"/>
  <c r="O322" i="23"/>
  <c r="O345" i="23"/>
  <c r="I377" i="23"/>
  <c r="P388" i="23"/>
  <c r="P219" i="23"/>
  <c r="P240" i="23"/>
  <c r="P245" i="23"/>
  <c r="P250" i="23"/>
  <c r="P255" i="23"/>
  <c r="P316" i="23"/>
  <c r="R316" i="23"/>
  <c r="I321" i="23"/>
  <c r="Q339" i="23"/>
  <c r="M352" i="23"/>
  <c r="P372" i="23"/>
  <c r="O378" i="23"/>
  <c r="O380" i="23"/>
  <c r="M382" i="23"/>
  <c r="Q385" i="23"/>
  <c r="M387" i="23"/>
  <c r="R207" i="23"/>
  <c r="P218" i="23"/>
  <c r="R222" i="23"/>
  <c r="P276" i="23"/>
  <c r="P323" i="23"/>
  <c r="E323" i="23"/>
  <c r="Q350" i="23"/>
  <c r="E374" i="23"/>
  <c r="R387" i="23"/>
  <c r="O387" i="23"/>
  <c r="M389" i="23"/>
  <c r="Q390" i="23"/>
  <c r="E390" i="23"/>
  <c r="R390" i="23"/>
  <c r="P291" i="23"/>
  <c r="P307" i="23"/>
  <c r="P345" i="23"/>
  <c r="I372" i="23"/>
  <c r="E384" i="23"/>
  <c r="Q387" i="23"/>
  <c r="R389" i="23"/>
  <c r="P286" i="23"/>
  <c r="E321" i="23"/>
  <c r="R349" i="23"/>
  <c r="E379" i="23"/>
  <c r="I387" i="23"/>
  <c r="P285" i="23"/>
  <c r="M316" i="23"/>
  <c r="P318" i="23"/>
  <c r="I345" i="23"/>
  <c r="E357" i="23"/>
  <c r="M374" i="23"/>
  <c r="P377" i="23"/>
  <c r="R385" i="23"/>
  <c r="P233" i="22"/>
  <c r="P233" i="21"/>
  <c r="AM29" i="16"/>
  <c r="AQ115" i="16"/>
  <c r="AQ7" i="16"/>
  <c r="AR73" i="16"/>
  <c r="AO9" i="16"/>
  <c r="AK9" i="16"/>
  <c r="AL23" i="16"/>
  <c r="AH23" i="16"/>
  <c r="AP23" i="16"/>
  <c r="AP25" i="16"/>
  <c r="AJ37" i="16"/>
  <c r="AN37" i="16"/>
  <c r="AH45" i="16"/>
  <c r="AP45" i="16"/>
  <c r="AL45" i="16"/>
  <c r="AK49" i="16"/>
  <c r="AO61" i="16"/>
  <c r="AG63" i="16"/>
  <c r="AO63" i="16"/>
  <c r="AI71" i="16"/>
  <c r="AQ71" i="16"/>
  <c r="AM71" i="16"/>
  <c r="AH72" i="16"/>
  <c r="AP72" i="16"/>
  <c r="AL73" i="16"/>
  <c r="AH89" i="16"/>
  <c r="AP89" i="16"/>
  <c r="AI101" i="16"/>
  <c r="AQ101" i="16"/>
  <c r="AM101" i="16"/>
  <c r="AN135" i="16"/>
  <c r="AR137" i="16"/>
  <c r="AN137" i="16"/>
  <c r="AL145" i="16"/>
  <c r="AP149" i="16"/>
  <c r="AL149" i="16"/>
  <c r="AP151" i="16"/>
  <c r="AL151" i="16"/>
  <c r="AL153" i="16"/>
  <c r="AH159" i="16"/>
  <c r="AP159" i="16"/>
  <c r="AL159" i="16"/>
  <c r="AP165" i="16"/>
  <c r="AP167" i="16"/>
  <c r="AL167" i="16"/>
  <c r="AH173" i="16"/>
  <c r="AL173" i="16"/>
  <c r="AG259" i="16"/>
  <c r="AN261" i="16"/>
  <c r="AJ261" i="16"/>
  <c r="AR261" i="16"/>
  <c r="AI289" i="16"/>
  <c r="AQ289" i="16"/>
  <c r="AJ15" i="16"/>
  <c r="AK37" i="16"/>
  <c r="AO37" i="16"/>
  <c r="AM43" i="16"/>
  <c r="AJ55" i="16"/>
  <c r="AI59" i="16"/>
  <c r="AL61" i="16"/>
  <c r="AP61" i="16"/>
  <c r="AQ89" i="16"/>
  <c r="AJ127" i="16"/>
  <c r="AH129" i="16"/>
  <c r="AG135" i="16"/>
  <c r="AM141" i="16"/>
  <c r="AQ231" i="16"/>
  <c r="AN255" i="16"/>
  <c r="AM323" i="16"/>
  <c r="AQ347" i="16"/>
  <c r="AQ349" i="16"/>
  <c r="AI351" i="16"/>
  <c r="AG379" i="16"/>
  <c r="AH13" i="16"/>
  <c r="AK17" i="16"/>
  <c r="AK19" i="16"/>
  <c r="AR21" i="16"/>
  <c r="AP50" i="16"/>
  <c r="AO57" i="16"/>
  <c r="AR59" i="16"/>
  <c r="AK125" i="16"/>
  <c r="AN9" i="16"/>
  <c r="AM13" i="16"/>
  <c r="AL15" i="16"/>
  <c r="AH17" i="16"/>
  <c r="AP17" i="16"/>
  <c r="AR49" i="16"/>
  <c r="AL69" i="16"/>
  <c r="AH69" i="16"/>
  <c r="AP69" i="16"/>
  <c r="AK75" i="16"/>
  <c r="AG75" i="16"/>
  <c r="AO75" i="16"/>
  <c r="AJ97" i="16"/>
  <c r="AR97" i="16"/>
  <c r="AL101" i="16"/>
  <c r="AH101" i="16"/>
  <c r="AP101" i="16"/>
  <c r="AK107" i="16"/>
  <c r="AG107" i="16"/>
  <c r="AO107" i="16"/>
  <c r="AK111" i="16"/>
  <c r="AG111" i="16"/>
  <c r="AO111" i="16"/>
  <c r="AG147" i="16"/>
  <c r="AO147" i="16"/>
  <c r="AO149" i="16"/>
  <c r="AG163" i="16"/>
  <c r="AL185" i="16"/>
  <c r="AP291" i="16"/>
  <c r="AO295" i="16"/>
  <c r="AK295" i="16"/>
  <c r="AG297" i="16"/>
  <c r="AK297" i="16"/>
  <c r="AJ299" i="16"/>
  <c r="AJ303" i="16"/>
  <c r="AN358" i="16"/>
  <c r="AK13" i="16"/>
  <c r="AR15" i="16"/>
  <c r="AO35" i="16"/>
  <c r="AG37" i="16"/>
  <c r="AM45" i="16"/>
  <c r="AR55" i="16"/>
  <c r="AR51" i="16"/>
  <c r="AQ59" i="16"/>
  <c r="AH61" i="16"/>
  <c r="AI83" i="16"/>
  <c r="AI89" i="16"/>
  <c r="AL129" i="16"/>
  <c r="AP129" i="16"/>
  <c r="AK135" i="16"/>
  <c r="AO135" i="16"/>
  <c r="AH207" i="16"/>
  <c r="AJ255" i="16"/>
  <c r="AI347" i="16"/>
  <c r="AI349" i="16"/>
  <c r="AQ351" i="16"/>
  <c r="AQ6" i="16"/>
  <c r="AL13" i="16"/>
  <c r="AK15" i="16"/>
  <c r="AJ21" i="16"/>
  <c r="AG57" i="16"/>
  <c r="AK57" i="16"/>
  <c r="AG81" i="16"/>
  <c r="AO81" i="16"/>
  <c r="AK81" i="16"/>
  <c r="AN83" i="16"/>
  <c r="AJ83" i="16"/>
  <c r="AR83" i="16"/>
  <c r="AR85" i="16"/>
  <c r="AR93" i="16"/>
  <c r="AR109" i="16"/>
  <c r="AN111" i="16"/>
  <c r="AL123" i="16"/>
  <c r="AO125" i="16"/>
  <c r="AP319" i="16"/>
  <c r="AP95" i="16"/>
  <c r="AP6" i="16"/>
  <c r="AL9" i="16"/>
  <c r="AJ11" i="16"/>
  <c r="AR11" i="16"/>
  <c r="AJ13" i="16"/>
  <c r="AR13" i="16"/>
  <c r="AG23" i="16"/>
  <c r="AO23" i="16"/>
  <c r="AO25" i="16"/>
  <c r="AN31" i="16"/>
  <c r="AM37" i="16"/>
  <c r="AK39" i="16"/>
  <c r="AM57" i="16"/>
  <c r="AL59" i="16"/>
  <c r="AG71" i="16"/>
  <c r="AO71" i="16"/>
  <c r="AQ72" i="16"/>
  <c r="AL77" i="16"/>
  <c r="AL85" i="16"/>
  <c r="AP85" i="16"/>
  <c r="AO93" i="16"/>
  <c r="AK101" i="16"/>
  <c r="AI107" i="16"/>
  <c r="AQ107" i="16"/>
  <c r="AQ109" i="16"/>
  <c r="AG115" i="16"/>
  <c r="AO115" i="16"/>
  <c r="AJ131" i="16"/>
  <c r="AR131" i="16"/>
  <c r="AM133" i="16"/>
  <c r="AI133" i="16"/>
  <c r="AQ133" i="16"/>
  <c r="AM135" i="16"/>
  <c r="AI135" i="16"/>
  <c r="AQ135" i="16"/>
  <c r="AJ149" i="16"/>
  <c r="AR149" i="16"/>
  <c r="AN149" i="16"/>
  <c r="AJ157" i="16"/>
  <c r="AR157" i="16"/>
  <c r="AN157" i="16"/>
  <c r="AJ163" i="16"/>
  <c r="AR163" i="16"/>
  <c r="AN163" i="16"/>
  <c r="AJ187" i="16"/>
  <c r="AR187" i="16"/>
  <c r="AM191" i="16"/>
  <c r="AI191" i="16"/>
  <c r="AQ191" i="16"/>
  <c r="AR197" i="16"/>
  <c r="AN197" i="16"/>
  <c r="AN199" i="16"/>
  <c r="AN203" i="16"/>
  <c r="AJ204" i="16"/>
  <c r="AO209" i="16"/>
  <c r="AK233" i="16"/>
  <c r="AP239" i="16"/>
  <c r="AL241" i="16"/>
  <c r="AH241" i="16"/>
  <c r="AP241" i="16"/>
  <c r="AM358" i="16"/>
  <c r="AL17" i="16"/>
  <c r="AL35" i="16"/>
  <c r="AP35" i="16"/>
  <c r="AR43" i="16"/>
  <c r="AN43" i="16"/>
  <c r="AH49" i="16"/>
  <c r="AP49" i="16"/>
  <c r="AL49" i="16"/>
  <c r="AN50" i="16"/>
  <c r="AJ53" i="16"/>
  <c r="AR53" i="16"/>
  <c r="AH51" i="16"/>
  <c r="AP51" i="16"/>
  <c r="AM63" i="16"/>
  <c r="AJ67" i="16"/>
  <c r="AR67" i="16"/>
  <c r="AJ69" i="16"/>
  <c r="AR69" i="16"/>
  <c r="AM79" i="16"/>
  <c r="AL81" i="16"/>
  <c r="AN91" i="16"/>
  <c r="AR91" i="16"/>
  <c r="AJ93" i="16"/>
  <c r="AL97" i="16"/>
  <c r="AH97" i="16"/>
  <c r="AP97" i="16"/>
  <c r="AN101" i="16"/>
  <c r="AM103" i="16"/>
  <c r="AH111" i="16"/>
  <c r="AP111" i="16"/>
  <c r="AL111" i="16"/>
  <c r="AG113" i="16"/>
  <c r="AO113" i="16"/>
  <c r="AK113" i="16"/>
  <c r="AJ115" i="16"/>
  <c r="AJ129" i="16"/>
  <c r="AR129" i="16"/>
  <c r="AN129" i="16"/>
  <c r="AI131" i="16"/>
  <c r="AN143" i="16"/>
  <c r="AJ143" i="16"/>
  <c r="AR143" i="16"/>
  <c r="AI145" i="16"/>
  <c r="AQ145" i="16"/>
  <c r="AM153" i="16"/>
  <c r="AI153" i="16"/>
  <c r="AQ153" i="16"/>
  <c r="AI155" i="16"/>
  <c r="AM167" i="16"/>
  <c r="AI167" i="16"/>
  <c r="AQ167" i="16"/>
  <c r="AQ169" i="16"/>
  <c r="AQ207" i="16"/>
  <c r="AJ213" i="16"/>
  <c r="AI219" i="16"/>
  <c r="AJ225" i="16"/>
  <c r="AN225" i="16"/>
  <c r="AI245" i="16"/>
  <c r="AQ245" i="16"/>
  <c r="AM307" i="16"/>
  <c r="AM311" i="16"/>
  <c r="AM313" i="16"/>
  <c r="AI329" i="16"/>
  <c r="AQ329" i="16"/>
  <c r="AI335" i="16"/>
  <c r="AQ335" i="16"/>
  <c r="AG341" i="16"/>
  <c r="AJ343" i="16"/>
  <c r="AR343" i="16"/>
  <c r="AN345" i="16"/>
  <c r="AI358" i="16"/>
  <c r="AQ358" i="16"/>
  <c r="AI375" i="16"/>
  <c r="AQ375" i="16"/>
  <c r="AN63" i="16"/>
  <c r="AK69" i="16"/>
  <c r="AM111" i="16"/>
  <c r="AJ119" i="16"/>
  <c r="AR119" i="16"/>
  <c r="AH204" i="16"/>
  <c r="AH301" i="16"/>
  <c r="AP301" i="16"/>
  <c r="AH303" i="16"/>
  <c r="AP303" i="16"/>
  <c r="AO353" i="16"/>
  <c r="AN361" i="16"/>
  <c r="AH371" i="16"/>
  <c r="AL371" i="16"/>
  <c r="AM173" i="16"/>
  <c r="AM175" i="16"/>
  <c r="AI177" i="16"/>
  <c r="AQ177" i="16"/>
  <c r="AM177" i="16"/>
  <c r="AH181" i="16"/>
  <c r="AP181" i="16"/>
  <c r="AL181" i="16"/>
  <c r="AO189" i="16"/>
  <c r="AI193" i="16"/>
  <c r="AQ193" i="16"/>
  <c r="AM193" i="16"/>
  <c r="AK195" i="16"/>
  <c r="AG199" i="16"/>
  <c r="AK199" i="16"/>
  <c r="AG203" i="16"/>
  <c r="AK203" i="16"/>
  <c r="AK215" i="16"/>
  <c r="AG215" i="16"/>
  <c r="AO215" i="16"/>
  <c r="AL233" i="16"/>
  <c r="AH233" i="16"/>
  <c r="AR237" i="16"/>
  <c r="AN237" i="16"/>
  <c r="AI241" i="16"/>
  <c r="AQ241" i="16"/>
  <c r="AM241" i="16"/>
  <c r="AI243" i="16"/>
  <c r="AQ243" i="16"/>
  <c r="AM243" i="16"/>
  <c r="AJ245" i="16"/>
  <c r="AR245" i="16"/>
  <c r="AI251" i="16"/>
  <c r="AH259" i="16"/>
  <c r="AL259" i="16"/>
  <c r="AG261" i="16"/>
  <c r="AK261" i="16"/>
  <c r="AK263" i="16"/>
  <c r="AG265" i="16"/>
  <c r="AO265" i="16"/>
  <c r="AK265" i="16"/>
  <c r="AM277" i="16"/>
  <c r="AI277" i="16"/>
  <c r="AQ277" i="16"/>
  <c r="AH279" i="16"/>
  <c r="AP279" i="16"/>
  <c r="AH283" i="16"/>
  <c r="AP283" i="16"/>
  <c r="AJ289" i="16"/>
  <c r="AR289" i="16"/>
  <c r="AN289" i="16"/>
  <c r="AK299" i="16"/>
  <c r="AM292" i="16"/>
  <c r="AI301" i="16"/>
  <c r="AQ301" i="16"/>
  <c r="AJ311" i="16"/>
  <c r="AN311" i="16"/>
  <c r="AN313" i="16"/>
  <c r="AM319" i="16"/>
  <c r="AK321" i="16"/>
  <c r="AJ329" i="16"/>
  <c r="AR329" i="16"/>
  <c r="AN329" i="16"/>
  <c r="AN331" i="16"/>
  <c r="AN333" i="16"/>
  <c r="AI336" i="16"/>
  <c r="AQ336" i="16"/>
  <c r="AK343" i="16"/>
  <c r="AG345" i="16"/>
  <c r="AN349" i="16"/>
  <c r="AJ349" i="16"/>
  <c r="AR349" i="16"/>
  <c r="AJ351" i="16"/>
  <c r="AL373" i="16"/>
  <c r="AP377" i="16"/>
  <c r="AP379" i="16"/>
  <c r="AN161" i="16"/>
  <c r="AJ171" i="16"/>
  <c r="AR171" i="16"/>
  <c r="AN171" i="16"/>
  <c r="AJ175" i="16"/>
  <c r="AR175" i="16"/>
  <c r="AN175" i="16"/>
  <c r="AM181" i="16"/>
  <c r="AL189" i="16"/>
  <c r="AO191" i="16"/>
  <c r="AJ193" i="16"/>
  <c r="AR193" i="16"/>
  <c r="AN193" i="16"/>
  <c r="AH199" i="16"/>
  <c r="AP199" i="16"/>
  <c r="AL199" i="16"/>
  <c r="AH203" i="16"/>
  <c r="AL203" i="16"/>
  <c r="AL215" i="16"/>
  <c r="AH215" i="16"/>
  <c r="AK217" i="16"/>
  <c r="AG217" i="16"/>
  <c r="AO217" i="16"/>
  <c r="AI223" i="16"/>
  <c r="AM223" i="16"/>
  <c r="AK231" i="16"/>
  <c r="AP235" i="16"/>
  <c r="AN241" i="16"/>
  <c r="AK245" i="16"/>
  <c r="AK247" i="16"/>
  <c r="AN253" i="16"/>
  <c r="AI259" i="16"/>
  <c r="AM259" i="16"/>
  <c r="AH261" i="16"/>
  <c r="AP261" i="16"/>
  <c r="AH263" i="16"/>
  <c r="AP263" i="16"/>
  <c r="AL263" i="16"/>
  <c r="AH265" i="16"/>
  <c r="AP265" i="16"/>
  <c r="AL267" i="16"/>
  <c r="AN275" i="16"/>
  <c r="AJ275" i="16"/>
  <c r="AR275" i="16"/>
  <c r="AI292" i="16"/>
  <c r="AQ292" i="16"/>
  <c r="AL299" i="16"/>
  <c r="AJ301" i="16"/>
  <c r="AR301" i="16"/>
  <c r="AH305" i="16"/>
  <c r="AG311" i="16"/>
  <c r="AO311" i="16"/>
  <c r="AG313" i="16"/>
  <c r="AI327" i="16"/>
  <c r="AQ327" i="16"/>
  <c r="AO329" i="16"/>
  <c r="AL343" i="16"/>
  <c r="AG349" i="16"/>
  <c r="AK349" i="16"/>
  <c r="AG351" i="16"/>
  <c r="AP361" i="16"/>
  <c r="AN371" i="16"/>
  <c r="AM373" i="16"/>
  <c r="AG375" i="16"/>
  <c r="AG173" i="16"/>
  <c r="AO173" i="16"/>
  <c r="AG175" i="16"/>
  <c r="AO175" i="16"/>
  <c r="AI187" i="16"/>
  <c r="AQ187" i="16"/>
  <c r="AP191" i="16"/>
  <c r="AI201" i="16"/>
  <c r="AQ201" i="16"/>
  <c r="AM201" i="16"/>
  <c r="AJ211" i="16"/>
  <c r="AR211" i="16"/>
  <c r="AL217" i="16"/>
  <c r="AH217" i="16"/>
  <c r="AP217" i="16"/>
  <c r="AQ235" i="16"/>
  <c r="AP245" i="16"/>
  <c r="AJ259" i="16"/>
  <c r="AR259" i="16"/>
  <c r="AN259" i="16"/>
  <c r="AM267" i="16"/>
  <c r="AI269" i="16"/>
  <c r="AL273" i="16"/>
  <c r="AG275" i="16"/>
  <c r="AN279" i="16"/>
  <c r="AJ279" i="16"/>
  <c r="AR279" i="16"/>
  <c r="AI287" i="16"/>
  <c r="AQ287" i="16"/>
  <c r="AN295" i="16"/>
  <c r="AH309" i="16"/>
  <c r="AP309" i="16"/>
  <c r="AP311" i="16"/>
  <c r="AG317" i="16"/>
  <c r="AO317" i="16"/>
  <c r="AK336" i="16"/>
  <c r="AG339" i="16"/>
  <c r="AO339" i="16"/>
  <c r="AP365" i="16"/>
  <c r="AH367" i="16"/>
  <c r="AP367" i="16"/>
  <c r="AO369" i="16"/>
  <c r="AH35" i="16"/>
  <c r="AH29" i="16"/>
  <c r="AK97" i="16"/>
  <c r="AK95" i="16"/>
  <c r="AQ365" i="16"/>
  <c r="AQ359" i="16"/>
  <c r="AQ51" i="16"/>
  <c r="AQ55" i="16"/>
  <c r="AH138" i="16"/>
  <c r="AN207" i="16"/>
  <c r="AN205" i="16"/>
  <c r="AM361" i="16"/>
  <c r="AM359" i="16"/>
  <c r="AG358" i="16"/>
  <c r="AL6" i="16"/>
  <c r="AG141" i="16"/>
  <c r="AG139" i="16"/>
  <c r="AM297" i="16"/>
  <c r="AM293" i="16"/>
  <c r="AN7" i="16"/>
  <c r="AR23" i="16"/>
  <c r="AG117" i="16"/>
  <c r="AH183" i="16"/>
  <c r="AO7" i="16"/>
  <c r="AN6" i="16"/>
  <c r="AK23" i="16"/>
  <c r="AO47" i="16"/>
  <c r="AM55" i="16"/>
  <c r="AL79" i="16"/>
  <c r="AH103" i="16"/>
  <c r="AH94" i="16"/>
  <c r="AL103" i="16"/>
  <c r="AL95" i="16"/>
  <c r="AO117" i="16"/>
  <c r="AN160" i="16"/>
  <c r="AM187" i="16"/>
  <c r="AM182" i="16"/>
  <c r="AP226" i="16"/>
  <c r="AN227" i="16"/>
  <c r="AN229" i="16"/>
  <c r="AK50" i="16"/>
  <c r="AI50" i="16"/>
  <c r="AQ50" i="16"/>
  <c r="AN69" i="16"/>
  <c r="AR94" i="16"/>
  <c r="AN131" i="16"/>
  <c r="AI160" i="16"/>
  <c r="AQ160" i="16"/>
  <c r="AK175" i="16"/>
  <c r="AN251" i="16"/>
  <c r="AN249" i="16"/>
  <c r="AH9" i="16"/>
  <c r="AH6" i="16"/>
  <c r="AH50" i="16"/>
  <c r="AI75" i="16"/>
  <c r="AI72" i="16"/>
  <c r="AM75" i="16"/>
  <c r="AM73" i="16"/>
  <c r="B14" i="24" s="1"/>
  <c r="E14" i="24" s="1"/>
  <c r="AP94" i="16"/>
  <c r="AI33" i="16"/>
  <c r="AI29" i="16"/>
  <c r="AQ77" i="16"/>
  <c r="AK94" i="16"/>
  <c r="AG125" i="16"/>
  <c r="AG116" i="16"/>
  <c r="AN138" i="16"/>
  <c r="AO251" i="16"/>
  <c r="AO249" i="16"/>
  <c r="AM185" i="16"/>
  <c r="AM183" i="16"/>
  <c r="AH229" i="16"/>
  <c r="AH227" i="16"/>
  <c r="AQ251" i="16"/>
  <c r="AQ249" i="16"/>
  <c r="AG6" i="16"/>
  <c r="AN13" i="16"/>
  <c r="AO19" i="16"/>
  <c r="AN21" i="16"/>
  <c r="AL31" i="16"/>
  <c r="AP31" i="16"/>
  <c r="AQ28" i="16"/>
  <c r="AG35" i="16"/>
  <c r="AK35" i="16"/>
  <c r="AP41" i="16"/>
  <c r="AN45" i="16"/>
  <c r="AO49" i="16"/>
  <c r="AJ50" i="16"/>
  <c r="AN51" i="16"/>
  <c r="AH55" i="16"/>
  <c r="AP55" i="16"/>
  <c r="AR61" i="16"/>
  <c r="AP67" i="16"/>
  <c r="AP73" i="16"/>
  <c r="AQ79" i="16"/>
  <c r="AN81" i="16"/>
  <c r="AN87" i="16"/>
  <c r="AL89" i="16"/>
  <c r="AK91" i="16"/>
  <c r="AO101" i="16"/>
  <c r="AR115" i="16"/>
  <c r="AJ145" i="16"/>
  <c r="AQ157" i="16"/>
  <c r="AO223" i="16"/>
  <c r="AL245" i="16"/>
  <c r="AK269" i="16"/>
  <c r="AO335" i="16"/>
  <c r="AM339" i="16"/>
  <c r="AM337" i="16"/>
  <c r="AG13" i="16"/>
  <c r="AO13" i="16"/>
  <c r="AM17" i="16"/>
  <c r="AI17" i="16"/>
  <c r="AQ17" i="16"/>
  <c r="AH19" i="16"/>
  <c r="AP19" i="16"/>
  <c r="AK21" i="16"/>
  <c r="AG21" i="16"/>
  <c r="AO21" i="16"/>
  <c r="AM25" i="16"/>
  <c r="AI25" i="16"/>
  <c r="AQ25" i="16"/>
  <c r="AL27" i="16"/>
  <c r="AH27" i="16"/>
  <c r="AP27" i="16"/>
  <c r="AM28" i="16"/>
  <c r="AQ29" i="16"/>
  <c r="AJ33" i="16"/>
  <c r="AR28" i="16"/>
  <c r="AN33" i="16"/>
  <c r="AI37" i="16"/>
  <c r="AN39" i="16"/>
  <c r="AM41" i="16"/>
  <c r="AG43" i="16"/>
  <c r="AO43" i="16"/>
  <c r="AK43" i="16"/>
  <c r="AK45" i="16"/>
  <c r="AG45" i="16"/>
  <c r="AO45" i="16"/>
  <c r="AL57" i="16"/>
  <c r="AH57" i="16"/>
  <c r="AP57" i="16"/>
  <c r="AG61" i="16"/>
  <c r="AK61" i="16"/>
  <c r="AI63" i="16"/>
  <c r="AQ63" i="16"/>
  <c r="AL65" i="16"/>
  <c r="AH65" i="16"/>
  <c r="AP65" i="16"/>
  <c r="AM69" i="16"/>
  <c r="AJ79" i="16"/>
  <c r="AR79" i="16"/>
  <c r="AL83" i="16"/>
  <c r="AM89" i="16"/>
  <c r="AH91" i="16"/>
  <c r="AP91" i="16"/>
  <c r="AL91" i="16"/>
  <c r="AG93" i="16"/>
  <c r="AK93" i="16"/>
  <c r="AH95" i="16"/>
  <c r="AG103" i="16"/>
  <c r="AO103" i="16"/>
  <c r="AI94" i="16"/>
  <c r="AQ94" i="16"/>
  <c r="Z1" i="16"/>
  <c r="AN109" i="16"/>
  <c r="AJ109" i="16"/>
  <c r="AJ113" i="16"/>
  <c r="AI116" i="16"/>
  <c r="AL119" i="16"/>
  <c r="AG121" i="16"/>
  <c r="AO121" i="16"/>
  <c r="AK121" i="16"/>
  <c r="AH141" i="16"/>
  <c r="AK151" i="16"/>
  <c r="AG151" i="16"/>
  <c r="AG155" i="16"/>
  <c r="AO155" i="16"/>
  <c r="AK155" i="16"/>
  <c r="AK160" i="16"/>
  <c r="AO163" i="16"/>
  <c r="AO161" i="16"/>
  <c r="AN169" i="16"/>
  <c r="AJ169" i="16"/>
  <c r="AR169" i="16"/>
  <c r="AK182" i="16"/>
  <c r="AG185" i="16"/>
  <c r="AH182" i="16"/>
  <c r="AP187" i="16"/>
  <c r="AG189" i="16"/>
  <c r="AK189" i="16"/>
  <c r="AI197" i="16"/>
  <c r="AQ197" i="16"/>
  <c r="AM197" i="16"/>
  <c r="AO205" i="16"/>
  <c r="AI235" i="16"/>
  <c r="AM235" i="16"/>
  <c r="AG270" i="16"/>
  <c r="AK11" i="16"/>
  <c r="AR6" i="16"/>
  <c r="AG19" i="16"/>
  <c r="AJ23" i="16"/>
  <c r="AH31" i="16"/>
  <c r="AI28" i="16"/>
  <c r="AM33" i="16"/>
  <c r="AM39" i="16"/>
  <c r="AL41" i="16"/>
  <c r="AG49" i="16"/>
  <c r="AR50" i="16"/>
  <c r="AL55" i="16"/>
  <c r="AJ61" i="16"/>
  <c r="AL67" i="16"/>
  <c r="AH75" i="16"/>
  <c r="AI79" i="16"/>
  <c r="AR81" i="16"/>
  <c r="AG91" i="16"/>
  <c r="AN127" i="16"/>
  <c r="AL143" i="16"/>
  <c r="AN145" i="16"/>
  <c r="AI157" i="16"/>
  <c r="AO204" i="16"/>
  <c r="AG269" i="16"/>
  <c r="AM321" i="16"/>
  <c r="AP358" i="16"/>
  <c r="AM6" i="16"/>
  <c r="AI9" i="16"/>
  <c r="AQ9" i="16"/>
  <c r="AQ11" i="16"/>
  <c r="AI15" i="16"/>
  <c r="AQ15" i="16"/>
  <c r="AM15" i="16"/>
  <c r="AJ17" i="16"/>
  <c r="AR17" i="16"/>
  <c r="AJ7" i="16"/>
  <c r="AR25" i="16"/>
  <c r="AP29" i="16"/>
  <c r="AK28" i="16"/>
  <c r="AM35" i="16"/>
  <c r="AN41" i="16"/>
  <c r="AI49" i="16"/>
  <c r="AQ49" i="16"/>
  <c r="AL53" i="16"/>
  <c r="AH53" i="16"/>
  <c r="AP53" i="16"/>
  <c r="AN55" i="16"/>
  <c r="AM50" i="16"/>
  <c r="AI57" i="16"/>
  <c r="AQ57" i="16"/>
  <c r="AK59" i="16"/>
  <c r="AG59" i="16"/>
  <c r="AO59" i="16"/>
  <c r="AR63" i="16"/>
  <c r="AM65" i="16"/>
  <c r="AN67" i="16"/>
  <c r="AJ71" i="16"/>
  <c r="AR71" i="16"/>
  <c r="AN72" i="16"/>
  <c r="AJ75" i="16"/>
  <c r="AR75" i="16"/>
  <c r="AM83" i="16"/>
  <c r="AN89" i="16"/>
  <c r="AM99" i="16"/>
  <c r="AJ105" i="16"/>
  <c r="AR105" i="16"/>
  <c r="AH107" i="16"/>
  <c r="AP107" i="16"/>
  <c r="AL107" i="16"/>
  <c r="AG109" i="16"/>
  <c r="AO109" i="16"/>
  <c r="AK109" i="16"/>
  <c r="AI111" i="16"/>
  <c r="AH115" i="16"/>
  <c r="AP115" i="16"/>
  <c r="AL115" i="16"/>
  <c r="AH116" i="16"/>
  <c r="AL117" i="16"/>
  <c r="AM116" i="16"/>
  <c r="AI125" i="16"/>
  <c r="AQ125" i="16"/>
  <c r="AP127" i="16"/>
  <c r="AI138" i="16"/>
  <c r="AH147" i="16"/>
  <c r="AP147" i="16"/>
  <c r="AG159" i="16"/>
  <c r="AL160" i="16"/>
  <c r="AH161" i="16"/>
  <c r="AO179" i="16"/>
  <c r="AG191" i="16"/>
  <c r="AK191" i="16"/>
  <c r="AJ209" i="16"/>
  <c r="AO213" i="16"/>
  <c r="AM315" i="16"/>
  <c r="AM314" i="16"/>
  <c r="AI317" i="16"/>
  <c r="AI315" i="16"/>
  <c r="AG9" i="16"/>
  <c r="AO6" i="16"/>
  <c r="AJ6" i="16"/>
  <c r="AH41" i="16"/>
  <c r="AH67" i="16"/>
  <c r="AL72" i="16"/>
  <c r="AM72" i="16"/>
  <c r="AJ81" i="16"/>
  <c r="AQ85" i="16"/>
  <c r="AO91" i="16"/>
  <c r="AO116" i="16"/>
  <c r="AK141" i="16"/>
  <c r="AR145" i="16"/>
  <c r="AM157" i="16"/>
  <c r="AO269" i="16"/>
  <c r="AR9" i="16"/>
  <c r="AI13" i="16"/>
  <c r="AQ13" i="16"/>
  <c r="AN15" i="16"/>
  <c r="AJ19" i="16"/>
  <c r="AR19" i="16"/>
  <c r="AM21" i="16"/>
  <c r="AI21" i="16"/>
  <c r="AQ21" i="16"/>
  <c r="AI23" i="16"/>
  <c r="AQ23" i="16"/>
  <c r="AM23" i="16"/>
  <c r="AG25" i="16"/>
  <c r="AK25" i="16"/>
  <c r="AJ27" i="16"/>
  <c r="AK31" i="16"/>
  <c r="AN29" i="16"/>
  <c r="AL39" i="16"/>
  <c r="AH39" i="16"/>
  <c r="AP39" i="16"/>
  <c r="AK41" i="16"/>
  <c r="AG41" i="16"/>
  <c r="AO41" i="16"/>
  <c r="AI45" i="16"/>
  <c r="AQ45" i="16"/>
  <c r="AL47" i="16"/>
  <c r="AH47" i="16"/>
  <c r="AP47" i="16"/>
  <c r="AN49" i="16"/>
  <c r="AM53" i="16"/>
  <c r="AK55" i="16"/>
  <c r="AJ57" i="16"/>
  <c r="AR57" i="16"/>
  <c r="AM61" i="16"/>
  <c r="AK67" i="16"/>
  <c r="AG67" i="16"/>
  <c r="AO67" i="16"/>
  <c r="AI87" i="16"/>
  <c r="AQ87" i="16"/>
  <c r="AG89" i="16"/>
  <c r="AJ91" i="16"/>
  <c r="AI93" i="16"/>
  <c r="AQ93" i="16"/>
  <c r="AM93" i="16"/>
  <c r="AL94" i="16"/>
  <c r="AQ97" i="16"/>
  <c r="AR101" i="16"/>
  <c r="AI103" i="16"/>
  <c r="AQ103" i="16"/>
  <c r="AJ111" i="16"/>
  <c r="AR111" i="16"/>
  <c r="AN119" i="16"/>
  <c r="AL133" i="16"/>
  <c r="AN141" i="16"/>
  <c r="AN139" i="16"/>
  <c r="AL157" i="16"/>
  <c r="AI163" i="16"/>
  <c r="AQ163" i="16"/>
  <c r="AL169" i="16"/>
  <c r="AH171" i="16"/>
  <c r="AP171" i="16"/>
  <c r="AL171" i="16"/>
  <c r="AK181" i="16"/>
  <c r="AG181" i="16"/>
  <c r="AO181" i="16"/>
  <c r="AH231" i="16"/>
  <c r="AH226" i="16"/>
  <c r="AM251" i="16"/>
  <c r="AI248" i="16"/>
  <c r="AQ248" i="16"/>
  <c r="AP259" i="16"/>
  <c r="AO270" i="16"/>
  <c r="AO275" i="16"/>
  <c r="AQ315" i="16"/>
  <c r="AL345" i="16"/>
  <c r="AR347" i="16"/>
  <c r="AR361" i="16"/>
  <c r="AI91" i="16"/>
  <c r="AQ91" i="16"/>
  <c r="AL93" i="16"/>
  <c r="AH93" i="16"/>
  <c r="AP93" i="16"/>
  <c r="AL105" i="16"/>
  <c r="AH105" i="16"/>
  <c r="AP105" i="16"/>
  <c r="AN107" i="16"/>
  <c r="AI109" i="16"/>
  <c r="AL113" i="16"/>
  <c r="AH113" i="16"/>
  <c r="AP113" i="16"/>
  <c r="AQ121" i="16"/>
  <c r="AH123" i="16"/>
  <c r="AJ125" i="16"/>
  <c r="AR125" i="16"/>
  <c r="AN125" i="16"/>
  <c r="AQ129" i="16"/>
  <c r="AK131" i="16"/>
  <c r="AG131" i="16"/>
  <c r="AO131" i="16"/>
  <c r="AL135" i="16"/>
  <c r="AH137" i="16"/>
  <c r="AP137" i="16"/>
  <c r="AQ141" i="16"/>
  <c r="AI143" i="16"/>
  <c r="AG138" i="16"/>
  <c r="AK145" i="16"/>
  <c r="AM149" i="16"/>
  <c r="AI149" i="16"/>
  <c r="AQ149" i="16"/>
  <c r="AH151" i="16"/>
  <c r="AJ153" i="16"/>
  <c r="AR153" i="16"/>
  <c r="AN153" i="16"/>
  <c r="AL165" i="16"/>
  <c r="AH165" i="16"/>
  <c r="AJ167" i="16"/>
  <c r="AR167" i="16"/>
  <c r="AN167" i="16"/>
  <c r="AG160" i="16"/>
  <c r="AI171" i="16"/>
  <c r="AQ171" i="16"/>
  <c r="AH175" i="16"/>
  <c r="AP175" i="16"/>
  <c r="AH185" i="16"/>
  <c r="AP185" i="16"/>
  <c r="AH195" i="16"/>
  <c r="AL195" i="16"/>
  <c r="AG209" i="16"/>
  <c r="AG205" i="16"/>
  <c r="AL213" i="16"/>
  <c r="AN217" i="16"/>
  <c r="AL221" i="16"/>
  <c r="AI225" i="16"/>
  <c r="AM225" i="16"/>
  <c r="AI229" i="16"/>
  <c r="AQ229" i="16"/>
  <c r="AN239" i="16"/>
  <c r="AJ239" i="16"/>
  <c r="AN248" i="16"/>
  <c r="AR251" i="16"/>
  <c r="AH267" i="16"/>
  <c r="AK283" i="16"/>
  <c r="AQ293" i="16"/>
  <c r="AI297" i="16"/>
  <c r="AI293" i="16"/>
  <c r="AQ297" i="16"/>
  <c r="AH299" i="16"/>
  <c r="AP299" i="16"/>
  <c r="AN301" i="16"/>
  <c r="AM336" i="16"/>
  <c r="AI339" i="16"/>
  <c r="AI337" i="16"/>
  <c r="AQ339" i="16"/>
  <c r="AQ337" i="16"/>
  <c r="AP341" i="16"/>
  <c r="AI119" i="16"/>
  <c r="AL131" i="16"/>
  <c r="AH131" i="16"/>
  <c r="AP131" i="16"/>
  <c r="AJ133" i="16"/>
  <c r="AR133" i="16"/>
  <c r="AN133" i="16"/>
  <c r="AN147" i="16"/>
  <c r="AJ147" i="16"/>
  <c r="AR147" i="16"/>
  <c r="AG153" i="16"/>
  <c r="AQ155" i="16"/>
  <c r="AM155" i="16"/>
  <c r="AG157" i="16"/>
  <c r="AO157" i="16"/>
  <c r="AK157" i="16"/>
  <c r="AH169" i="16"/>
  <c r="AI175" i="16"/>
  <c r="AQ175" i="16"/>
  <c r="AN187" i="16"/>
  <c r="AK197" i="16"/>
  <c r="AN182" i="16"/>
  <c r="AJ199" i="16"/>
  <c r="AR183" i="16"/>
  <c r="AM203" i="16"/>
  <c r="AI203" i="16"/>
  <c r="AQ203" i="16"/>
  <c r="AM233" i="16"/>
  <c r="AH237" i="16"/>
  <c r="AP237" i="16"/>
  <c r="AI255" i="16"/>
  <c r="AQ255" i="16"/>
  <c r="AI265" i="16"/>
  <c r="AQ265" i="16"/>
  <c r="AH289" i="16"/>
  <c r="AG291" i="16"/>
  <c r="AO291" i="16"/>
  <c r="AN369" i="16"/>
  <c r="AI377" i="16"/>
  <c r="AQ377" i="16"/>
  <c r="AN123" i="16"/>
  <c r="AJ123" i="16"/>
  <c r="AR123" i="16"/>
  <c r="AP125" i="16"/>
  <c r="AK127" i="16"/>
  <c r="AG127" i="16"/>
  <c r="AO127" i="16"/>
  <c r="AG129" i="16"/>
  <c r="AO129" i="16"/>
  <c r="AK129" i="16"/>
  <c r="AQ131" i="16"/>
  <c r="AG143" i="16"/>
  <c r="AO143" i="16"/>
  <c r="AK139" i="16"/>
  <c r="AG149" i="16"/>
  <c r="AK149" i="16"/>
  <c r="AN151" i="16"/>
  <c r="AJ151" i="16"/>
  <c r="AR151" i="16"/>
  <c r="AN159" i="16"/>
  <c r="AJ159" i="16"/>
  <c r="AR159" i="16"/>
  <c r="AN165" i="16"/>
  <c r="AJ165" i="16"/>
  <c r="AR165" i="16"/>
  <c r="AH167" i="16"/>
  <c r="AI169" i="16"/>
  <c r="AM169" i="16"/>
  <c r="AG171" i="16"/>
  <c r="AK171" i="16"/>
  <c r="AN173" i="16"/>
  <c r="AJ173" i="16"/>
  <c r="AR173" i="16"/>
  <c r="AH177" i="16"/>
  <c r="AP177" i="16"/>
  <c r="AJ179" i="16"/>
  <c r="AR179" i="16"/>
  <c r="AN179" i="16"/>
  <c r="AN181" i="16"/>
  <c r="AJ181" i="16"/>
  <c r="AR181" i="16"/>
  <c r="AO187" i="16"/>
  <c r="AL197" i="16"/>
  <c r="AO182" i="16"/>
  <c r="AI205" i="16"/>
  <c r="AQ205" i="16"/>
  <c r="AQ209" i="16"/>
  <c r="AJ231" i="16"/>
  <c r="AR231" i="16"/>
  <c r="AG247" i="16"/>
  <c r="AO247" i="16"/>
  <c r="AH253" i="16"/>
  <c r="AH248" i="16"/>
  <c r="AM281" i="16"/>
  <c r="AK323" i="16"/>
  <c r="AR325" i="16"/>
  <c r="AH327" i="16"/>
  <c r="AP327" i="16"/>
  <c r="AM349" i="16"/>
  <c r="AM351" i="16"/>
  <c r="AK353" i="16"/>
  <c r="AO357" i="16"/>
  <c r="AL375" i="16"/>
  <c r="AH189" i="16"/>
  <c r="AP189" i="16"/>
  <c r="AL191" i="16"/>
  <c r="AL193" i="16"/>
  <c r="AH193" i="16"/>
  <c r="AP193" i="16"/>
  <c r="AN201" i="16"/>
  <c r="AO207" i="16"/>
  <c r="AK211" i="16"/>
  <c r="AG211" i="16"/>
  <c r="AO211" i="16"/>
  <c r="AQ213" i="16"/>
  <c r="AM213" i="16"/>
  <c r="AG231" i="16"/>
  <c r="AO231" i="16"/>
  <c r="AN233" i="16"/>
  <c r="AN235" i="16"/>
  <c r="AG239" i="16"/>
  <c r="AO239" i="16"/>
  <c r="AK239" i="16"/>
  <c r="AN243" i="16"/>
  <c r="AG245" i="16"/>
  <c r="AP253" i="16"/>
  <c r="AN265" i="16"/>
  <c r="AJ265" i="16"/>
  <c r="AR265" i="16"/>
  <c r="AG273" i="16"/>
  <c r="AI275" i="16"/>
  <c r="AQ270" i="16"/>
  <c r="AL277" i="16"/>
  <c r="AG279" i="16"/>
  <c r="AK279" i="16"/>
  <c r="AJ281" i="16"/>
  <c r="AR281" i="16"/>
  <c r="AG287" i="16"/>
  <c r="AM289" i="16"/>
  <c r="AN297" i="16"/>
  <c r="AG305" i="16"/>
  <c r="AO305" i="16"/>
  <c r="AI311" i="16"/>
  <c r="AQ311" i="16"/>
  <c r="AI313" i="16"/>
  <c r="AQ313" i="16"/>
  <c r="AQ314" i="16"/>
  <c r="AM317" i="16"/>
  <c r="AK325" i="16"/>
  <c r="AG325" i="16"/>
  <c r="AO325" i="16"/>
  <c r="AJ331" i="16"/>
  <c r="AR331" i="16"/>
  <c r="AI333" i="16"/>
  <c r="AQ333" i="16"/>
  <c r="AP335" i="16"/>
  <c r="AG343" i="16"/>
  <c r="AO343" i="16"/>
  <c r="AM345" i="16"/>
  <c r="AO355" i="16"/>
  <c r="AG369" i="16"/>
  <c r="AK369" i="16"/>
  <c r="AM375" i="16"/>
  <c r="AJ195" i="16"/>
  <c r="AR195" i="16"/>
  <c r="AG201" i="16"/>
  <c r="AO201" i="16"/>
  <c r="AP204" i="16"/>
  <c r="AP211" i="16"/>
  <c r="AR204" i="16"/>
  <c r="AN213" i="16"/>
  <c r="AR213" i="16"/>
  <c r="AN204" i="16"/>
  <c r="AQ219" i="16"/>
  <c r="AG223" i="16"/>
  <c r="AG225" i="16"/>
  <c r="AK225" i="16"/>
  <c r="AG235" i="16"/>
  <c r="AH239" i="16"/>
  <c r="AL239" i="16"/>
  <c r="AI253" i="16"/>
  <c r="AL257" i="16"/>
  <c r="AO263" i="16"/>
  <c r="AI285" i="16"/>
  <c r="AQ285" i="16"/>
  <c r="AL287" i="16"/>
  <c r="AH287" i="16"/>
  <c r="AP287" i="16"/>
  <c r="AL303" i="16"/>
  <c r="AJ307" i="16"/>
  <c r="AR307" i="16"/>
  <c r="AL309" i="16"/>
  <c r="AR311" i="16"/>
  <c r="AN317" i="16"/>
  <c r="AI323" i="16"/>
  <c r="AQ323" i="16"/>
  <c r="AH329" i="16"/>
  <c r="AL329" i="16"/>
  <c r="AG331" i="16"/>
  <c r="AK331" i="16"/>
  <c r="AR333" i="16"/>
  <c r="AK339" i="16"/>
  <c r="AN341" i="16"/>
  <c r="AH343" i="16"/>
  <c r="AP343" i="16"/>
  <c r="AI353" i="16"/>
  <c r="AQ353" i="16"/>
  <c r="AG363" i="16"/>
  <c r="AO363" i="16"/>
  <c r="AM365" i="16"/>
  <c r="AJ371" i="16"/>
  <c r="AR371" i="16"/>
  <c r="AH373" i="16"/>
  <c r="AP373" i="16"/>
  <c r="AN379" i="16"/>
  <c r="AJ379" i="16"/>
  <c r="AR379" i="16"/>
  <c r="AJ191" i="16"/>
  <c r="AN191" i="16"/>
  <c r="AG195" i="16"/>
  <c r="AO195" i="16"/>
  <c r="AM199" i="16"/>
  <c r="AI199" i="16"/>
  <c r="AQ199" i="16"/>
  <c r="AL201" i="16"/>
  <c r="AH201" i="16"/>
  <c r="AP201" i="16"/>
  <c r="AM204" i="16"/>
  <c r="AQ211" i="16"/>
  <c r="AI217" i="16"/>
  <c r="AQ217" i="16"/>
  <c r="AM217" i="16"/>
  <c r="AL223" i="16"/>
  <c r="AH223" i="16"/>
  <c r="AP223" i="16"/>
  <c r="AH225" i="16"/>
  <c r="AL225" i="16"/>
  <c r="AG237" i="16"/>
  <c r="AK237" i="16"/>
  <c r="AM239" i="16"/>
  <c r="AG241" i="16"/>
  <c r="AK241" i="16"/>
  <c r="AN247" i="16"/>
  <c r="AJ247" i="16"/>
  <c r="AR247" i="16"/>
  <c r="AH255" i="16"/>
  <c r="AP255" i="16"/>
  <c r="AI261" i="16"/>
  <c r="AQ261" i="16"/>
  <c r="AN269" i="16"/>
  <c r="AJ269" i="16"/>
  <c r="AR269" i="16"/>
  <c r="AG299" i="16"/>
  <c r="AM301" i="16"/>
  <c r="AM309" i="16"/>
  <c r="AK319" i="16"/>
  <c r="AG319" i="16"/>
  <c r="AO319" i="16"/>
  <c r="AJ323" i="16"/>
  <c r="AR323" i="16"/>
  <c r="AG327" i="16"/>
  <c r="AO327" i="16"/>
  <c r="AM329" i="16"/>
  <c r="AM347" i="16"/>
  <c r="AH349" i="16"/>
  <c r="AL349" i="16"/>
  <c r="AJ353" i="16"/>
  <c r="AR353" i="16"/>
  <c r="AI361" i="16"/>
  <c r="AI359" i="16"/>
  <c r="AQ361" i="16"/>
  <c r="AG371" i="16"/>
  <c r="AK371" i="16"/>
  <c r="AI373" i="16"/>
  <c r="AQ373" i="16"/>
  <c r="AH377" i="16"/>
  <c r="AL377" i="16"/>
  <c r="AL261" i="16"/>
  <c r="AL265" i="16"/>
  <c r="AN273" i="16"/>
  <c r="AL271" i="16"/>
  <c r="AH281" i="16"/>
  <c r="AP281" i="16"/>
  <c r="AJ287" i="16"/>
  <c r="AR287" i="16"/>
  <c r="AG289" i="16"/>
  <c r="AO289" i="16"/>
  <c r="AM291" i="16"/>
  <c r="AM295" i="16"/>
  <c r="AI305" i="16"/>
  <c r="AQ305" i="16"/>
  <c r="AK309" i="16"/>
  <c r="AH311" i="16"/>
  <c r="AO313" i="16"/>
  <c r="AL314" i="16"/>
  <c r="AH323" i="16"/>
  <c r="AM325" i="16"/>
  <c r="AJ327" i="16"/>
  <c r="AR327" i="16"/>
  <c r="AM331" i="16"/>
  <c r="AR335" i="16"/>
  <c r="AH339" i="16"/>
  <c r="AM341" i="16"/>
  <c r="AO336" i="16"/>
  <c r="AK351" i="16"/>
  <c r="AM355" i="16"/>
  <c r="AI357" i="16"/>
  <c r="AQ357" i="16"/>
  <c r="AH361" i="16"/>
  <c r="AM363" i="16"/>
  <c r="AR367" i="16"/>
  <c r="AI369" i="16"/>
  <c r="AQ369" i="16"/>
  <c r="AM371" i="16"/>
  <c r="AG373" i="16"/>
  <c r="AG377" i="16"/>
  <c r="AK377" i="16"/>
  <c r="AI379" i="16"/>
  <c r="AQ379" i="16"/>
  <c r="AH245" i="16"/>
  <c r="AJ267" i="16"/>
  <c r="AR267" i="16"/>
  <c r="AN267" i="16"/>
  <c r="AH269" i="16"/>
  <c r="AL269" i="16"/>
  <c r="AQ273" i="16"/>
  <c r="AJ277" i="16"/>
  <c r="AR277" i="16"/>
  <c r="AN277" i="16"/>
  <c r="AI283" i="16"/>
  <c r="AQ283" i="16"/>
  <c r="AG285" i="16"/>
  <c r="AM287" i="16"/>
  <c r="AH291" i="16"/>
  <c r="AM299" i="16"/>
  <c r="AI303" i="16"/>
  <c r="AQ303" i="16"/>
  <c r="AH307" i="16"/>
  <c r="AJ313" i="16"/>
  <c r="AR313" i="16"/>
  <c r="AI319" i="16"/>
  <c r="AQ319" i="16"/>
  <c r="AJ321" i="16"/>
  <c r="AR321" i="16"/>
  <c r="AH325" i="16"/>
  <c r="AM327" i="16"/>
  <c r="AH331" i="16"/>
  <c r="AP331" i="16"/>
  <c r="AM335" i="16"/>
  <c r="AL341" i="16"/>
  <c r="AH341" i="16"/>
  <c r="AM343" i="16"/>
  <c r="AJ345" i="16"/>
  <c r="AR345" i="16"/>
  <c r="AG347" i="16"/>
  <c r="AO347" i="16"/>
  <c r="AN351" i="16"/>
  <c r="AG353" i="16"/>
  <c r="AH357" i="16"/>
  <c r="AP357" i="16"/>
  <c r="AL357" i="16"/>
  <c r="AH363" i="16"/>
  <c r="AJ365" i="16"/>
  <c r="AN365" i="16"/>
  <c r="AM367" i="16"/>
  <c r="AH369" i="16"/>
  <c r="AL369" i="16"/>
  <c r="AJ373" i="16"/>
  <c r="AR373" i="16"/>
  <c r="AN373" i="16"/>
  <c r="AN375" i="16"/>
  <c r="AJ375" i="16"/>
  <c r="AR375" i="16"/>
  <c r="AJ377" i="16"/>
  <c r="AR377" i="16"/>
  <c r="AH379" i="16"/>
  <c r="AL249" i="16"/>
  <c r="AN263" i="16"/>
  <c r="AL270" i="16"/>
  <c r="AO277" i="16"/>
  <c r="AM279" i="16"/>
  <c r="AL281" i="16"/>
  <c r="AJ283" i="16"/>
  <c r="AR283" i="16"/>
  <c r="AH285" i="16"/>
  <c r="AP285" i="16"/>
  <c r="AK289" i="16"/>
  <c r="AI291" i="16"/>
  <c r="AQ291" i="16"/>
  <c r="AI295" i="16"/>
  <c r="AQ295" i="16"/>
  <c r="AH297" i="16"/>
  <c r="AP297" i="16"/>
  <c r="AN299" i="16"/>
  <c r="AM305" i="16"/>
  <c r="AI307" i="16"/>
  <c r="AQ307" i="16"/>
  <c r="AH292" i="16"/>
  <c r="AP292" i="16"/>
  <c r="AH314" i="16"/>
  <c r="AP314" i="16"/>
  <c r="AL315" i="16"/>
  <c r="AG321" i="16"/>
  <c r="AI325" i="16"/>
  <c r="AQ325" i="16"/>
  <c r="AK329" i="16"/>
  <c r="AI331" i="16"/>
  <c r="AQ331" i="16"/>
  <c r="AH333" i="16"/>
  <c r="AP333" i="16"/>
  <c r="AI341" i="16"/>
  <c r="AQ341" i="16"/>
  <c r="AN343" i="16"/>
  <c r="AK345" i="16"/>
  <c r="AH347" i="16"/>
  <c r="AG337" i="16"/>
  <c r="AI355" i="16"/>
  <c r="AQ355" i="16"/>
  <c r="AM357" i="16"/>
  <c r="AI363" i="16"/>
  <c r="AQ363" i="16"/>
  <c r="AG365" i="16"/>
  <c r="AO365" i="16"/>
  <c r="AM369" i="16"/>
  <c r="AI371" i="16"/>
  <c r="AQ371" i="16"/>
  <c r="AN35" i="16"/>
  <c r="AG73" i="16"/>
  <c r="AG85" i="16"/>
  <c r="AO73" i="16"/>
  <c r="AO85" i="16"/>
  <c r="AG99" i="16"/>
  <c r="AG95" i="16"/>
  <c r="AO99" i="16"/>
  <c r="AO95" i="16"/>
  <c r="AH149" i="16"/>
  <c r="AM165" i="16"/>
  <c r="AM161" i="16"/>
  <c r="AL205" i="16"/>
  <c r="AL209" i="16"/>
  <c r="AL248" i="16"/>
  <c r="AL251" i="16"/>
  <c r="AH249" i="16"/>
  <c r="AH251" i="16"/>
  <c r="AP251" i="16"/>
  <c r="AP249" i="16"/>
  <c r="AL275" i="16"/>
  <c r="AL317" i="16"/>
  <c r="AN321" i="16"/>
  <c r="AN315" i="16"/>
  <c r="AN323" i="16"/>
  <c r="AN314" i="16"/>
  <c r="AH11" i="16"/>
  <c r="AH7" i="16"/>
  <c r="AP11" i="16"/>
  <c r="AP7" i="16"/>
  <c r="AJ29" i="16"/>
  <c r="AG50" i="16"/>
  <c r="AO50" i="16"/>
  <c r="AK53" i="16"/>
  <c r="AK51" i="16"/>
  <c r="AG53" i="16"/>
  <c r="AH73" i="16"/>
  <c r="AL75" i="16"/>
  <c r="AL138" i="16"/>
  <c r="AG145" i="16"/>
  <c r="AP161" i="16"/>
  <c r="AM160" i="16"/>
  <c r="AM163" i="16"/>
  <c r="AQ165" i="16"/>
  <c r="AP203" i="16"/>
  <c r="AP182" i="16"/>
  <c r="AP209" i="16"/>
  <c r="AH205" i="16"/>
  <c r="AH211" i="16"/>
  <c r="AQ226" i="16"/>
  <c r="AM271" i="16"/>
  <c r="AM275" i="16"/>
  <c r="AG7" i="16"/>
  <c r="AR7" i="16"/>
  <c r="AP9" i="16"/>
  <c r="AJ25" i="16"/>
  <c r="AK29" i="16"/>
  <c r="AM31" i="16"/>
  <c r="AG33" i="16"/>
  <c r="AG29" i="16"/>
  <c r="AO33" i="16"/>
  <c r="AO29" i="16"/>
  <c r="AI51" i="16"/>
  <c r="AI73" i="16"/>
  <c r="AQ73" i="16"/>
  <c r="AM94" i="16"/>
  <c r="AQ105" i="16"/>
  <c r="AQ116" i="16"/>
  <c r="AM119" i="16"/>
  <c r="AM117" i="16"/>
  <c r="AQ161" i="16"/>
  <c r="AP205" i="16"/>
  <c r="AJ205" i="16"/>
  <c r="AJ215" i="16"/>
  <c r="AG229" i="16"/>
  <c r="AG227" i="16"/>
  <c r="AO227" i="16"/>
  <c r="AM253" i="16"/>
  <c r="AM249" i="16"/>
  <c r="AH271" i="16"/>
  <c r="AG367" i="16"/>
  <c r="AI7" i="16"/>
  <c r="AJ51" i="16"/>
  <c r="AJ65" i="16"/>
  <c r="AJ73" i="16"/>
  <c r="AP75" i="16"/>
  <c r="AJ85" i="16"/>
  <c r="AI127" i="16"/>
  <c r="AQ138" i="16"/>
  <c r="AH153" i="16"/>
  <c r="AP153" i="16"/>
  <c r="AO159" i="16"/>
  <c r="AH163" i="16"/>
  <c r="AP179" i="16"/>
  <c r="AJ182" i="16"/>
  <c r="AG183" i="16"/>
  <c r="AR182" i="16"/>
  <c r="AG204" i="16"/>
  <c r="AK205" i="16"/>
  <c r="AK207" i="16"/>
  <c r="AI271" i="16"/>
  <c r="AN307" i="16"/>
  <c r="AN293" i="16"/>
  <c r="AK315" i="16"/>
  <c r="AR29" i="16"/>
  <c r="AM51" i="16"/>
  <c r="AO55" i="16"/>
  <c r="AO51" i="16"/>
  <c r="AP83" i="16"/>
  <c r="AH133" i="16"/>
  <c r="AP143" i="16"/>
  <c r="AP139" i="16"/>
  <c r="AK147" i="16"/>
  <c r="AO185" i="16"/>
  <c r="AO183" i="16"/>
  <c r="AH275" i="16"/>
  <c r="AP317" i="16"/>
  <c r="AP315" i="16"/>
  <c r="AI6" i="16"/>
  <c r="AK7" i="16"/>
  <c r="AJ28" i="16"/>
  <c r="AO53" i="16"/>
  <c r="AQ83" i="16"/>
  <c r="AL116" i="16"/>
  <c r="AH117" i="16"/>
  <c r="AL121" i="16"/>
  <c r="AG169" i="16"/>
  <c r="AJ183" i="16"/>
  <c r="AR199" i="16"/>
  <c r="AJ201" i="16"/>
  <c r="AL211" i="16"/>
  <c r="AI233" i="16"/>
  <c r="AM270" i="16"/>
  <c r="AQ271" i="16"/>
  <c r="AL292" i="16"/>
  <c r="AL295" i="16"/>
  <c r="AH293" i="16"/>
  <c r="AH295" i="16"/>
  <c r="AL353" i="16"/>
  <c r="AL337" i="16"/>
  <c r="AL7" i="16"/>
  <c r="AM11" i="16"/>
  <c r="AM7" i="16"/>
  <c r="AR31" i="16"/>
  <c r="AJ43" i="16"/>
  <c r="AM47" i="16"/>
  <c r="AM59" i="16"/>
  <c r="AJ63" i="16"/>
  <c r="AM77" i="16"/>
  <c r="AH81" i="16"/>
  <c r="AP81" i="16"/>
  <c r="AJ87" i="16"/>
  <c r="AR87" i="16"/>
  <c r="AN95" i="16"/>
  <c r="AK99" i="16"/>
  <c r="AQ119" i="16"/>
  <c r="AJ116" i="16"/>
  <c r="AN121" i="16"/>
  <c r="AN117" i="16"/>
  <c r="AP135" i="16"/>
  <c r="AI161" i="16"/>
  <c r="AI165" i="16"/>
  <c r="AP169" i="16"/>
  <c r="AP160" i="16"/>
  <c r="AG161" i="16"/>
  <c r="AO171" i="16"/>
  <c r="AO199" i="16"/>
  <c r="AN215" i="16"/>
  <c r="AK226" i="16"/>
  <c r="AO241" i="16"/>
  <c r="AM255" i="16"/>
  <c r="AP270" i="16"/>
  <c r="AL311" i="16"/>
  <c r="AJ336" i="16"/>
  <c r="AJ339" i="16"/>
  <c r="AR336" i="16"/>
  <c r="AR339" i="16"/>
  <c r="AN339" i="16"/>
  <c r="AN337" i="16"/>
  <c r="AO377" i="16"/>
  <c r="AN28" i="16"/>
  <c r="AN53" i="16"/>
  <c r="AG55" i="16"/>
  <c r="AG51" i="16"/>
  <c r="AN61" i="16"/>
  <c r="AH83" i="16"/>
  <c r="AJ101" i="16"/>
  <c r="AJ94" i="16"/>
  <c r="AM125" i="16"/>
  <c r="AP133" i="16"/>
  <c r="AH143" i="16"/>
  <c r="AH139" i="16"/>
  <c r="AK173" i="16"/>
  <c r="AO203" i="16"/>
  <c r="AP233" i="16"/>
  <c r="AP227" i="16"/>
  <c r="AM245" i="16"/>
  <c r="AP275" i="16"/>
  <c r="AH315" i="16"/>
  <c r="AH317" i="16"/>
  <c r="AP347" i="16"/>
  <c r="AP337" i="16"/>
  <c r="AO349" i="16"/>
  <c r="AM49" i="16"/>
  <c r="AQ69" i="16"/>
  <c r="AQ75" i="16"/>
  <c r="AI117" i="16"/>
  <c r="AO145" i="16"/>
  <c r="AL147" i="16"/>
  <c r="AK161" i="16"/>
  <c r="AR201" i="16"/>
  <c r="AM226" i="16"/>
  <c r="AQ233" i="16"/>
  <c r="AQ227" i="16"/>
  <c r="AO237" i="16"/>
  <c r="AP295" i="16"/>
  <c r="AP293" i="16"/>
  <c r="AO315" i="16"/>
  <c r="AM9" i="16"/>
  <c r="AG28" i="16"/>
  <c r="AO28" i="16"/>
  <c r="AG31" i="16"/>
  <c r="AJ72" i="16"/>
  <c r="AR77" i="16"/>
  <c r="AR72" i="16"/>
  <c r="AN77" i="16"/>
  <c r="AN73" i="16"/>
  <c r="AG72" i="16"/>
  <c r="AO72" i="16"/>
  <c r="AG87" i="16"/>
  <c r="AN94" i="16"/>
  <c r="AR116" i="16"/>
  <c r="AP117" i="16"/>
  <c r="AI123" i="16"/>
  <c r="AK169" i="16"/>
  <c r="AN183" i="16"/>
  <c r="AR239" i="16"/>
  <c r="AR227" i="16"/>
  <c r="AG249" i="16"/>
  <c r="AJ253" i="16"/>
  <c r="AJ249" i="16"/>
  <c r="AR253" i="16"/>
  <c r="AR249" i="16"/>
  <c r="AI85" i="16"/>
  <c r="AG94" i="16"/>
  <c r="AO94" i="16"/>
  <c r="AG97" i="16"/>
  <c r="AI95" i="16"/>
  <c r="AQ95" i="16"/>
  <c r="AJ107" i="16"/>
  <c r="AP116" i="16"/>
  <c r="AL139" i="16"/>
  <c r="AK138" i="16"/>
  <c r="AO141" i="16"/>
  <c r="AO139" i="16"/>
  <c r="AO138" i="16"/>
  <c r="AH160" i="16"/>
  <c r="AL163" i="16"/>
  <c r="AL161" i="16"/>
  <c r="AO169" i="16"/>
  <c r="AL177" i="16"/>
  <c r="AL187" i="16"/>
  <c r="AL183" i="16"/>
  <c r="AH187" i="16"/>
  <c r="AJ197" i="16"/>
  <c r="AH209" i="16"/>
  <c r="AI215" i="16"/>
  <c r="AQ215" i="16"/>
  <c r="AR217" i="16"/>
  <c r="AR205" i="16"/>
  <c r="AG219" i="16"/>
  <c r="AO219" i="16"/>
  <c r="AM227" i="16"/>
  <c r="AG226" i="16"/>
  <c r="AJ363" i="16"/>
  <c r="AJ359" i="16"/>
  <c r="AR363" i="16"/>
  <c r="AR359" i="16"/>
  <c r="AN377" i="16"/>
  <c r="AN359" i="16"/>
  <c r="AJ89" i="16"/>
  <c r="AR89" i="16"/>
  <c r="AM97" i="16"/>
  <c r="AM95" i="16"/>
  <c r="AI105" i="16"/>
  <c r="AQ117" i="16"/>
  <c r="AR127" i="16"/>
  <c r="AR117" i="16"/>
  <c r="AM138" i="16"/>
  <c r="AI141" i="16"/>
  <c r="AI139" i="16"/>
  <c r="AP138" i="16"/>
  <c r="AP173" i="16"/>
  <c r="AR185" i="16"/>
  <c r="AK201" i="16"/>
  <c r="AK204" i="16"/>
  <c r="AG207" i="16"/>
  <c r="AM211" i="16"/>
  <c r="AH213" i="16"/>
  <c r="AP213" i="16"/>
  <c r="AN226" i="16"/>
  <c r="AJ227" i="16"/>
  <c r="AR229" i="16"/>
  <c r="AL255" i="16"/>
  <c r="AK257" i="16"/>
  <c r="AK248" i="16"/>
  <c r="AO248" i="16"/>
  <c r="AK249" i="16"/>
  <c r="AH270" i="16"/>
  <c r="AH273" i="16"/>
  <c r="AQ275" i="16"/>
  <c r="AN292" i="16"/>
  <c r="AH353" i="16"/>
  <c r="AP353" i="16"/>
  <c r="AK358" i="16"/>
  <c r="AK361" i="16"/>
  <c r="AG359" i="16"/>
  <c r="AG361" i="16"/>
  <c r="AO361" i="16"/>
  <c r="AO359" i="16"/>
  <c r="AK89" i="16"/>
  <c r="AJ95" i="16"/>
  <c r="AR95" i="16"/>
  <c r="AJ117" i="16"/>
  <c r="AL137" i="16"/>
  <c r="AQ139" i="16"/>
  <c r="AO165" i="16"/>
  <c r="AO160" i="16"/>
  <c r="AL175" i="16"/>
  <c r="AG182" i="16"/>
  <c r="AK185" i="16"/>
  <c r="AK183" i="16"/>
  <c r="AL204" i="16"/>
  <c r="AL207" i="16"/>
  <c r="AK209" i="16"/>
  <c r="AI213" i="16"/>
  <c r="AN221" i="16"/>
  <c r="AO226" i="16"/>
  <c r="AK227" i="16"/>
  <c r="AJ229" i="16"/>
  <c r="AJ235" i="16"/>
  <c r="AR235" i="16"/>
  <c r="AM248" i="16"/>
  <c r="AQ253" i="16"/>
  <c r="AK259" i="16"/>
  <c r="AO261" i="16"/>
  <c r="AM265" i="16"/>
  <c r="AP269" i="16"/>
  <c r="AG277" i="16"/>
  <c r="AG271" i="16"/>
  <c r="AL279" i="16"/>
  <c r="AN285" i="16"/>
  <c r="AN271" i="16"/>
  <c r="AK365" i="16"/>
  <c r="AL28" i="16"/>
  <c r="AL29" i="16"/>
  <c r="AL50" i="16"/>
  <c r="AL51" i="16"/>
  <c r="AK72" i="16"/>
  <c r="AK73" i="16"/>
  <c r="AH85" i="16"/>
  <c r="AJ207" i="16"/>
  <c r="AQ223" i="16"/>
  <c r="AR225" i="16"/>
  <c r="AI227" i="16"/>
  <c r="AI226" i="16"/>
  <c r="AM229" i="16"/>
  <c r="AQ239" i="16"/>
  <c r="AJ241" i="16"/>
  <c r="AR241" i="16"/>
  <c r="AL247" i="16"/>
  <c r="AL301" i="16"/>
  <c r="AP329" i="16"/>
  <c r="AL331" i="16"/>
  <c r="AO345" i="16"/>
  <c r="AO337" i="16"/>
  <c r="AK347" i="16"/>
  <c r="AP371" i="16"/>
  <c r="AL182" i="16"/>
  <c r="AI204" i="16"/>
  <c r="AQ204" i="16"/>
  <c r="AM205" i="16"/>
  <c r="AH219" i="16"/>
  <c r="AP219" i="16"/>
  <c r="AN245" i="16"/>
  <c r="AJ248" i="16"/>
  <c r="AJ251" i="16"/>
  <c r="AR248" i="16"/>
  <c r="AO259" i="16"/>
  <c r="AI267" i="16"/>
  <c r="AQ267" i="16"/>
  <c r="AJ270" i="16"/>
  <c r="AR270" i="16"/>
  <c r="AQ279" i="16"/>
  <c r="AL283" i="16"/>
  <c r="AJ292" i="16"/>
  <c r="AJ295" i="16"/>
  <c r="AR292" i="16"/>
  <c r="AR295" i="16"/>
  <c r="AO331" i="16"/>
  <c r="AL333" i="16"/>
  <c r="AO358" i="16"/>
  <c r="AK359" i="16"/>
  <c r="AN116" i="16"/>
  <c r="AM143" i="16"/>
  <c r="AM139" i="16"/>
  <c r="AP183" i="16"/>
  <c r="AM209" i="16"/>
  <c r="AL231" i="16"/>
  <c r="AL227" i="16"/>
  <c r="AK270" i="16"/>
  <c r="AK273" i="16"/>
  <c r="AO273" i="16"/>
  <c r="AO271" i="16"/>
  <c r="AK116" i="16"/>
  <c r="AK117" i="16"/>
  <c r="AJ138" i="16"/>
  <c r="AR138" i="16"/>
  <c r="AJ139" i="16"/>
  <c r="AR139" i="16"/>
  <c r="AJ160" i="16"/>
  <c r="AR160" i="16"/>
  <c r="AJ161" i="16"/>
  <c r="AR161" i="16"/>
  <c r="AI182" i="16"/>
  <c r="AQ182" i="16"/>
  <c r="AI183" i="16"/>
  <c r="AQ183" i="16"/>
  <c r="AL226" i="16"/>
  <c r="AI249" i="16"/>
  <c r="AM261" i="16"/>
  <c r="AM263" i="16"/>
  <c r="AP267" i="16"/>
  <c r="AI270" i="16"/>
  <c r="AN287" i="16"/>
  <c r="AN270" i="16"/>
  <c r="AK293" i="16"/>
  <c r="AK292" i="16"/>
  <c r="AG293" i="16"/>
  <c r="AO293" i="16"/>
  <c r="AP313" i="16"/>
  <c r="AL319" i="16"/>
  <c r="AP248" i="16"/>
  <c r="AG248" i="16"/>
  <c r="AP257" i="16"/>
  <c r="AP271" i="16"/>
  <c r="AP273" i="16"/>
  <c r="AI281" i="16"/>
  <c r="AQ281" i="16"/>
  <c r="AO297" i="16"/>
  <c r="AK313" i="16"/>
  <c r="AH336" i="16"/>
  <c r="AL347" i="16"/>
  <c r="AK363" i="16"/>
  <c r="AL358" i="16"/>
  <c r="AH365" i="16"/>
  <c r="AH359" i="16"/>
  <c r="AK275" i="16"/>
  <c r="AK271" i="16"/>
  <c r="AG292" i="16"/>
  <c r="AO292" i="16"/>
  <c r="AG295" i="16"/>
  <c r="AG315" i="16"/>
  <c r="AP359" i="16"/>
  <c r="AG263" i="16"/>
  <c r="AK281" i="16"/>
  <c r="AK291" i="16"/>
  <c r="AO309" i="16"/>
  <c r="AK311" i="16"/>
  <c r="AO314" i="16"/>
  <c r="AK317" i="16"/>
  <c r="AK327" i="16"/>
  <c r="AN336" i="16"/>
  <c r="AH337" i="16"/>
  <c r="AP336" i="16"/>
  <c r="AL339" i="16"/>
  <c r="AG336" i="16"/>
  <c r="AK337" i="16"/>
  <c r="AL367" i="16"/>
  <c r="AL285" i="16"/>
  <c r="AL293" i="16"/>
  <c r="AO307" i="16"/>
  <c r="AL321" i="16"/>
  <c r="AG314" i="16"/>
  <c r="AJ341" i="16"/>
  <c r="AJ337" i="16"/>
  <c r="AR341" i="16"/>
  <c r="AR337" i="16"/>
  <c r="AP349" i="16"/>
  <c r="AL351" i="16"/>
  <c r="AH358" i="16"/>
  <c r="AL359" i="16"/>
  <c r="AK314" i="16"/>
  <c r="AL336" i="16"/>
  <c r="AJ358" i="16"/>
  <c r="AJ361" i="16"/>
  <c r="AR358" i="16"/>
  <c r="AL365" i="16"/>
  <c r="AJ273" i="16"/>
  <c r="AR273" i="16"/>
  <c r="AJ314" i="16"/>
  <c r="AR314" i="16"/>
  <c r="AJ271" i="16"/>
  <c r="AR271" i="16"/>
  <c r="AR317" i="16"/>
  <c r="AJ319" i="16"/>
  <c r="AJ315" i="16"/>
  <c r="AR319" i="16"/>
  <c r="AR315" i="16"/>
  <c r="AJ297" i="16"/>
  <c r="AJ293" i="16"/>
  <c r="AR297" i="16"/>
  <c r="AR293" i="16"/>
  <c r="R186" i="23" l="1"/>
  <c r="E53" i="23"/>
  <c r="R58" i="24"/>
  <c r="R83" i="24"/>
  <c r="P44" i="23"/>
  <c r="R53" i="23"/>
  <c r="Q28" i="24"/>
  <c r="R316" i="24"/>
  <c r="M316" i="24"/>
  <c r="R46" i="23"/>
  <c r="P317" i="23"/>
  <c r="R389" i="24"/>
  <c r="R75" i="23"/>
  <c r="R311" i="23"/>
  <c r="R351" i="23"/>
  <c r="P113" i="24"/>
  <c r="M351" i="23"/>
  <c r="E187" i="23"/>
  <c r="S45" i="24"/>
  <c r="I27" i="24"/>
  <c r="O56" i="24"/>
  <c r="O283" i="24"/>
  <c r="S283" i="24" s="1"/>
  <c r="I186" i="24"/>
  <c r="P49" i="23"/>
  <c r="S49" i="23" s="1"/>
  <c r="Q319" i="24"/>
  <c r="Y248" i="24"/>
  <c r="P280" i="23"/>
  <c r="M116" i="24"/>
  <c r="Q113" i="24"/>
  <c r="T258" i="23"/>
  <c r="O284" i="24"/>
  <c r="R59" i="23"/>
  <c r="M349" i="24"/>
  <c r="Y24" i="24"/>
  <c r="O26" i="24"/>
  <c r="R380" i="23"/>
  <c r="M22" i="23"/>
  <c r="U22" i="23" s="1"/>
  <c r="R22" i="23"/>
  <c r="S385" i="23"/>
  <c r="W24" i="23"/>
  <c r="S22" i="23"/>
  <c r="R289" i="24"/>
  <c r="S28" i="23"/>
  <c r="T243" i="24"/>
  <c r="E26" i="24"/>
  <c r="R382" i="23"/>
  <c r="Q380" i="23"/>
  <c r="T252" i="24"/>
  <c r="I289" i="24"/>
  <c r="O109" i="24"/>
  <c r="DM73" i="9"/>
  <c r="BM73" i="9"/>
  <c r="DS56" i="9"/>
  <c r="DU56" i="9"/>
  <c r="HM56" i="9" s="1"/>
  <c r="HA82" i="9"/>
  <c r="HL168" i="9"/>
  <c r="DT168" i="9"/>
  <c r="DR168" i="9"/>
  <c r="HM164" i="9"/>
  <c r="DU164" i="9"/>
  <c r="DS164" i="9"/>
  <c r="EK360" i="9"/>
  <c r="FQ360" i="9"/>
  <c r="DR354" i="9"/>
  <c r="DT354" i="9" s="1"/>
  <c r="HL354" i="9" s="1"/>
  <c r="DM348" i="9"/>
  <c r="BM348" i="9"/>
  <c r="DM375" i="9"/>
  <c r="BM375" i="9"/>
  <c r="GZ27" i="9"/>
  <c r="GZ21" i="9"/>
  <c r="DR18" i="9"/>
  <c r="DT18" i="9" s="1"/>
  <c r="HL18" i="9" s="1"/>
  <c r="DR72" i="9"/>
  <c r="DT72" i="9" s="1"/>
  <c r="HL72" i="9" s="1"/>
  <c r="DU92" i="9"/>
  <c r="HM92" i="9" s="1"/>
  <c r="DS92" i="9"/>
  <c r="GZ100" i="9"/>
  <c r="DM121" i="9"/>
  <c r="BM121" i="9"/>
  <c r="GZ172" i="9"/>
  <c r="DM176" i="9"/>
  <c r="BM176" i="9"/>
  <c r="DR211" i="9"/>
  <c r="DT211" i="9"/>
  <c r="HL211" i="9"/>
  <c r="DU243" i="9"/>
  <c r="DS243" i="9"/>
  <c r="HM243" i="9"/>
  <c r="DS301" i="9"/>
  <c r="DU301" i="9"/>
  <c r="HM301" i="9" s="1"/>
  <c r="DR297" i="9"/>
  <c r="DT297" i="9" s="1"/>
  <c r="HL297" i="9" s="1"/>
  <c r="HA380" i="9"/>
  <c r="HA399" i="9"/>
  <c r="DL418" i="9"/>
  <c r="BL418" i="9"/>
  <c r="DR109" i="9"/>
  <c r="DT109" i="9" s="1"/>
  <c r="HL109" i="9" s="1"/>
  <c r="GZ121" i="9"/>
  <c r="DR158" i="9"/>
  <c r="DT158" i="9"/>
  <c r="HL158" i="9"/>
  <c r="HL155" i="9"/>
  <c r="DT155" i="9"/>
  <c r="DR155" i="9"/>
  <c r="DT177" i="9"/>
  <c r="HL177" i="9" s="1"/>
  <c r="DR177" i="9"/>
  <c r="DT220" i="9"/>
  <c r="DR220" i="9"/>
  <c r="HL220" i="9"/>
  <c r="DM220" i="9"/>
  <c r="BM220" i="9"/>
  <c r="DR267" i="9"/>
  <c r="HL267" i="9"/>
  <c r="DT267" i="9"/>
  <c r="DS269" i="9"/>
  <c r="DU269" i="9" s="1"/>
  <c r="HM269" i="9" s="1"/>
  <c r="DR273" i="9"/>
  <c r="DT273" i="9" s="1"/>
  <c r="HL273" i="9" s="1"/>
  <c r="DM288" i="9"/>
  <c r="BM288" i="9"/>
  <c r="DS312" i="9"/>
  <c r="DU312" i="9"/>
  <c r="HM312" i="9" s="1"/>
  <c r="DR317" i="9"/>
  <c r="DT317" i="9" s="1"/>
  <c r="HL317" i="9" s="1"/>
  <c r="DR335" i="9"/>
  <c r="DT335" i="9" s="1"/>
  <c r="HL335" i="9" s="1"/>
  <c r="GZ336" i="9"/>
  <c r="HA404" i="9"/>
  <c r="DR407" i="9"/>
  <c r="DT407" i="9" s="1"/>
  <c r="HL407" i="9" s="1"/>
  <c r="DM12" i="9"/>
  <c r="BM12" i="9"/>
  <c r="GZ98" i="9"/>
  <c r="DL157" i="9"/>
  <c r="BL157" i="9"/>
  <c r="HA273" i="9"/>
  <c r="DR356" i="9"/>
  <c r="DT356" i="9"/>
  <c r="HL356" i="9"/>
  <c r="GZ383" i="9"/>
  <c r="DR411" i="9"/>
  <c r="DT411" i="9" s="1"/>
  <c r="HL411" i="9" s="1"/>
  <c r="GZ413" i="9"/>
  <c r="HA412" i="9"/>
  <c r="DS432" i="9"/>
  <c r="DU432" i="9"/>
  <c r="HM432" i="9"/>
  <c r="HA57" i="9"/>
  <c r="DS112" i="9"/>
  <c r="DU112" i="9" s="1"/>
  <c r="HM112" i="9" s="1"/>
  <c r="DM80" i="9"/>
  <c r="BM80" i="9"/>
  <c r="DU235" i="9"/>
  <c r="DS235" i="9"/>
  <c r="HM235" i="9"/>
  <c r="HL201" i="9"/>
  <c r="DT201" i="9"/>
  <c r="DR201" i="9"/>
  <c r="DM261" i="9"/>
  <c r="BM261" i="9"/>
  <c r="DU263" i="9"/>
  <c r="DS263" i="9"/>
  <c r="HM263" i="9"/>
  <c r="HA301" i="9"/>
  <c r="HA319" i="9"/>
  <c r="GZ339" i="9"/>
  <c r="GZ344" i="9"/>
  <c r="DM344" i="9"/>
  <c r="BM344" i="9"/>
  <c r="HA362" i="9"/>
  <c r="HA367" i="9"/>
  <c r="DR390" i="9"/>
  <c r="DT390" i="9"/>
  <c r="HL390" i="9"/>
  <c r="GZ401" i="9"/>
  <c r="DM61" i="9"/>
  <c r="BM61" i="9"/>
  <c r="HA32" i="9"/>
  <c r="DR82" i="9"/>
  <c r="DT82" i="9"/>
  <c r="HL82" i="9" s="1"/>
  <c r="DL61" i="9"/>
  <c r="BL61" i="9"/>
  <c r="DU120" i="9"/>
  <c r="HM120" i="9" s="1"/>
  <c r="DS120" i="9"/>
  <c r="DM105" i="9"/>
  <c r="BM105" i="9"/>
  <c r="DM256" i="9"/>
  <c r="HL261" i="9"/>
  <c r="DT261" i="9"/>
  <c r="DR261" i="9"/>
  <c r="DS282" i="9"/>
  <c r="DU282" i="9" s="1"/>
  <c r="HM282" i="9" s="1"/>
  <c r="GZ320" i="9"/>
  <c r="DT334" i="9"/>
  <c r="HL334" i="9"/>
  <c r="DR334" i="9"/>
  <c r="DL355" i="9"/>
  <c r="BL355" i="9"/>
  <c r="DR364" i="9"/>
  <c r="DT364" i="9"/>
  <c r="HL364" i="9" s="1"/>
  <c r="DS367" i="9"/>
  <c r="DU367" i="9" s="1"/>
  <c r="HM367" i="9" s="1"/>
  <c r="DU383" i="9"/>
  <c r="HM383" i="9" s="1"/>
  <c r="DS383" i="9"/>
  <c r="DT416" i="9"/>
  <c r="HL416" i="9"/>
  <c r="DR416" i="9"/>
  <c r="HA50" i="9"/>
  <c r="DL95" i="9"/>
  <c r="BL95" i="9"/>
  <c r="DR89" i="9"/>
  <c r="DT89" i="9" s="1"/>
  <c r="HL89" i="9" s="1"/>
  <c r="DR290" i="9"/>
  <c r="DT290" i="9" s="1"/>
  <c r="HL290" i="9" s="1"/>
  <c r="DR279" i="9"/>
  <c r="DT279" i="9" s="1"/>
  <c r="HL279" i="9" s="1"/>
  <c r="GZ406" i="9"/>
  <c r="HM427" i="9"/>
  <c r="DU427" i="9"/>
  <c r="DS427" i="9"/>
  <c r="DS25" i="9"/>
  <c r="DU25" i="9" s="1"/>
  <c r="HM25" i="9" s="1"/>
  <c r="DM50" i="9"/>
  <c r="BM50" i="9"/>
  <c r="HA55" i="9"/>
  <c r="DS75" i="9"/>
  <c r="DU75" i="9"/>
  <c r="HM75" i="9" s="1"/>
  <c r="GZ95" i="9"/>
  <c r="DM118" i="9"/>
  <c r="BM118" i="9"/>
  <c r="HA180" i="9"/>
  <c r="DS221" i="9"/>
  <c r="DU221" i="9"/>
  <c r="HM221" i="9"/>
  <c r="DU228" i="9"/>
  <c r="HM228" i="9"/>
  <c r="DS228" i="9"/>
  <c r="HL264" i="9"/>
  <c r="DT264" i="9"/>
  <c r="DR264" i="9"/>
  <c r="HL257" i="9"/>
  <c r="DR257" i="9"/>
  <c r="DT257" i="9"/>
  <c r="HA290" i="9"/>
  <c r="GZ274" i="9"/>
  <c r="DM379" i="9"/>
  <c r="BM379" i="9"/>
  <c r="DM389" i="9"/>
  <c r="BM389" i="9"/>
  <c r="DU58" i="9"/>
  <c r="HM58" i="9" s="1"/>
  <c r="DS58" i="9"/>
  <c r="DT117" i="9"/>
  <c r="HL117" i="9" s="1"/>
  <c r="DR117" i="9"/>
  <c r="HM262" i="9"/>
  <c r="DU262" i="9"/>
  <c r="DS262" i="9"/>
  <c r="DS81" i="9"/>
  <c r="DU81" i="9" s="1"/>
  <c r="HM81" i="9" s="1"/>
  <c r="DU210" i="9"/>
  <c r="HM210" i="9"/>
  <c r="DS210" i="9"/>
  <c r="DS46" i="9"/>
  <c r="DU46" i="9" s="1"/>
  <c r="HM46" i="9" s="1"/>
  <c r="DS82" i="9"/>
  <c r="DU82" i="9" s="1"/>
  <c r="HM82" i="9" s="1"/>
  <c r="HL93" i="9"/>
  <c r="DT93" i="9"/>
  <c r="DR93" i="9"/>
  <c r="HL259" i="9"/>
  <c r="DT259" i="9"/>
  <c r="DR259" i="9"/>
  <c r="DR156" i="9"/>
  <c r="HL156" i="9"/>
  <c r="DT156" i="9"/>
  <c r="DS103" i="9"/>
  <c r="DU103" i="9"/>
  <c r="HM103" i="9" s="1"/>
  <c r="DR341" i="9"/>
  <c r="DT341" i="9" s="1"/>
  <c r="HL341" i="9" s="1"/>
  <c r="DR385" i="9"/>
  <c r="DT385" i="9" s="1"/>
  <c r="HL385" i="9" s="1"/>
  <c r="DR84" i="9"/>
  <c r="DT84" i="9" s="1"/>
  <c r="HL84" i="9" s="1"/>
  <c r="DR185" i="9"/>
  <c r="DT185" i="9"/>
  <c r="HL185" i="9" s="1"/>
  <c r="DR296" i="9"/>
  <c r="DT296" i="9" s="1"/>
  <c r="HL296" i="9" s="1"/>
  <c r="DS327" i="9"/>
  <c r="DU327" i="9" s="1"/>
  <c r="HM327" i="9" s="1"/>
  <c r="DT21" i="9"/>
  <c r="HL21" i="9" s="1"/>
  <c r="DR21" i="9"/>
  <c r="DL91" i="9"/>
  <c r="BL91" i="9"/>
  <c r="DR133" i="9"/>
  <c r="DT133" i="9"/>
  <c r="HL133" i="9"/>
  <c r="DM136" i="9"/>
  <c r="BM136" i="9"/>
  <c r="HM144" i="9"/>
  <c r="DU144" i="9"/>
  <c r="DS144" i="9"/>
  <c r="DT224" i="9"/>
  <c r="HL224" i="9"/>
  <c r="DR224" i="9"/>
  <c r="DU275" i="9"/>
  <c r="HM275" i="9" s="1"/>
  <c r="DS275" i="9"/>
  <c r="DL269" i="9"/>
  <c r="BL269" i="9"/>
  <c r="DR345" i="9"/>
  <c r="DT345" i="9" s="1"/>
  <c r="HL345" i="9" s="1"/>
  <c r="DL368" i="9"/>
  <c r="BL368" i="9"/>
  <c r="HL376" i="9"/>
  <c r="DT376" i="9"/>
  <c r="DR376" i="9"/>
  <c r="DS388" i="9"/>
  <c r="DU388" i="9"/>
  <c r="HM388" i="9" s="1"/>
  <c r="HM415" i="9"/>
  <c r="DU415" i="9"/>
  <c r="DS415" i="9"/>
  <c r="DR36" i="9"/>
  <c r="DT36" i="9"/>
  <c r="HL36" i="9" s="1"/>
  <c r="DM74" i="9"/>
  <c r="BM74" i="9"/>
  <c r="DR107" i="9"/>
  <c r="DT107" i="9" s="1"/>
  <c r="HL107" i="9" s="1"/>
  <c r="DS175" i="9"/>
  <c r="DU175" i="9" s="1"/>
  <c r="HM175" i="9" s="1"/>
  <c r="DS159" i="9"/>
  <c r="DU159" i="9"/>
  <c r="HM159" i="9"/>
  <c r="DM155" i="9"/>
  <c r="DS229" i="9"/>
  <c r="DU229" i="9"/>
  <c r="HM229" i="9"/>
  <c r="DT283" i="9"/>
  <c r="HL283" i="9" s="1"/>
  <c r="DR283" i="9"/>
  <c r="DM335" i="9"/>
  <c r="BM335" i="9"/>
  <c r="GZ371" i="9"/>
  <c r="DL433" i="9"/>
  <c r="BL433" i="9"/>
  <c r="DL48" i="9"/>
  <c r="DR53" i="9"/>
  <c r="DT53" i="9" s="1"/>
  <c r="HL53" i="9" s="1"/>
  <c r="DS111" i="9"/>
  <c r="DU111" i="9" s="1"/>
  <c r="HM111" i="9" s="1"/>
  <c r="HA78" i="9"/>
  <c r="HM132" i="9"/>
  <c r="DU132" i="9"/>
  <c r="DS132" i="9"/>
  <c r="DU199" i="9"/>
  <c r="HM199" i="9"/>
  <c r="DS199" i="9"/>
  <c r="DR255" i="9"/>
  <c r="DT255" i="9"/>
  <c r="HL255" i="9"/>
  <c r="DS338" i="9"/>
  <c r="DU338" i="9" s="1"/>
  <c r="HM338" i="9" s="1"/>
  <c r="DR374" i="9"/>
  <c r="DT374" i="9" s="1"/>
  <c r="HL374" i="9" s="1"/>
  <c r="GZ387" i="9"/>
  <c r="DS407" i="9"/>
  <c r="DU407" i="9"/>
  <c r="HM407" i="9" s="1"/>
  <c r="HA16" i="9"/>
  <c r="DR79" i="9"/>
  <c r="DT79" i="9" s="1"/>
  <c r="HL79" i="9" s="1"/>
  <c r="DS116" i="9"/>
  <c r="DU116" i="9" s="1"/>
  <c r="HM116" i="9" s="1"/>
  <c r="DL140" i="9"/>
  <c r="BL140" i="9"/>
  <c r="HL164" i="9"/>
  <c r="DT164" i="9"/>
  <c r="DR164" i="9"/>
  <c r="DL175" i="9"/>
  <c r="BL175" i="9"/>
  <c r="BM238" i="9"/>
  <c r="DM238" i="9"/>
  <c r="HA294" i="9"/>
  <c r="HA280" i="9"/>
  <c r="DL301" i="9"/>
  <c r="BL301" i="9"/>
  <c r="DR280" i="9"/>
  <c r="DT280" i="9" s="1"/>
  <c r="HL280" i="9" s="1"/>
  <c r="DR310" i="9"/>
  <c r="DT310" i="9" s="1"/>
  <c r="HL310" i="9" s="1"/>
  <c r="DS318" i="9"/>
  <c r="DU318" i="9" s="1"/>
  <c r="HM318" i="9" s="1"/>
  <c r="DT340" i="9"/>
  <c r="HL340" i="9" s="1"/>
  <c r="DR340" i="9"/>
  <c r="DM343" i="9"/>
  <c r="BM343" i="9"/>
  <c r="DR15" i="9"/>
  <c r="DT15" i="9" s="1"/>
  <c r="HL15" i="9" s="1"/>
  <c r="GZ28" i="9"/>
  <c r="GZ29" i="9"/>
  <c r="DR123" i="9"/>
  <c r="DT123" i="9"/>
  <c r="HL123" i="9" s="1"/>
  <c r="HM95" i="9"/>
  <c r="DU95" i="9"/>
  <c r="DS95" i="9"/>
  <c r="DT83" i="9"/>
  <c r="HL83" i="9" s="1"/>
  <c r="DR83" i="9"/>
  <c r="DU85" i="9"/>
  <c r="HM85" i="9" s="1"/>
  <c r="DS85" i="9"/>
  <c r="DU181" i="9"/>
  <c r="DS181" i="9"/>
  <c r="HM181" i="9"/>
  <c r="DR170" i="9"/>
  <c r="HL170" i="9"/>
  <c r="DT170" i="9"/>
  <c r="DM207" i="9"/>
  <c r="BM207" i="9"/>
  <c r="DM270" i="9"/>
  <c r="BM270" i="9"/>
  <c r="DU302" i="9"/>
  <c r="HM302" i="9" s="1"/>
  <c r="DS302" i="9"/>
  <c r="GZ309" i="9"/>
  <c r="DL321" i="9"/>
  <c r="BL321" i="9"/>
  <c r="DM377" i="9"/>
  <c r="BM377" i="9"/>
  <c r="DS397" i="9"/>
  <c r="DU397" i="9" s="1"/>
  <c r="HM397" i="9" s="1"/>
  <c r="DS418" i="9"/>
  <c r="HM418" i="9"/>
  <c r="DU418" i="9"/>
  <c r="HM426" i="9"/>
  <c r="DS426" i="9"/>
  <c r="DU426" i="9"/>
  <c r="HL427" i="9"/>
  <c r="DR427" i="9"/>
  <c r="DT427" i="9"/>
  <c r="DL10" i="9"/>
  <c r="BL10" i="9"/>
  <c r="DM35" i="9"/>
  <c r="BM35" i="9"/>
  <c r="DR139" i="9"/>
  <c r="DT139" i="9"/>
  <c r="HL139" i="9"/>
  <c r="GZ171" i="9"/>
  <c r="DU193" i="9"/>
  <c r="HM193" i="9"/>
  <c r="DS193" i="9"/>
  <c r="DS214" i="9"/>
  <c r="DU214" i="9"/>
  <c r="HM214" i="9"/>
  <c r="DS271" i="9"/>
  <c r="DU271" i="9" s="1"/>
  <c r="HM271" i="9" s="1"/>
  <c r="HL298" i="9"/>
  <c r="DT298" i="9"/>
  <c r="DR298" i="9"/>
  <c r="DM380" i="9"/>
  <c r="BM380" i="9"/>
  <c r="DR401" i="9"/>
  <c r="DT401" i="9" s="1"/>
  <c r="HL401" i="9" s="1"/>
  <c r="DS51" i="9"/>
  <c r="DU51" i="9" s="1"/>
  <c r="HM51" i="9" s="1"/>
  <c r="DR119" i="9"/>
  <c r="DT119" i="9" s="1"/>
  <c r="HL119" i="9" s="1"/>
  <c r="HM142" i="9"/>
  <c r="DU142" i="9"/>
  <c r="DS142" i="9"/>
  <c r="DS114" i="9"/>
  <c r="DU114" i="9" s="1"/>
  <c r="HM114" i="9" s="1"/>
  <c r="HM130" i="9"/>
  <c r="DU130" i="9"/>
  <c r="DS130" i="9"/>
  <c r="HM209" i="9"/>
  <c r="DS209" i="9"/>
  <c r="DU209" i="9"/>
  <c r="HM205" i="9"/>
  <c r="DU205" i="9"/>
  <c r="DS205" i="9"/>
  <c r="DL229" i="9"/>
  <c r="BL229" i="9"/>
  <c r="DM281" i="9"/>
  <c r="BM281" i="9"/>
  <c r="HA303" i="9"/>
  <c r="DR323" i="9"/>
  <c r="DT323" i="9"/>
  <c r="HL323" i="9" s="1"/>
  <c r="DS329" i="9"/>
  <c r="DU329" i="9" s="1"/>
  <c r="HM329" i="9" s="1"/>
  <c r="HL328" i="9"/>
  <c r="DT328" i="9"/>
  <c r="DR328" i="9"/>
  <c r="DM328" i="9"/>
  <c r="BM328" i="9"/>
  <c r="DR352" i="9"/>
  <c r="DT352" i="9" s="1"/>
  <c r="HL352" i="9" s="1"/>
  <c r="HM373" i="9"/>
  <c r="DU373" i="9"/>
  <c r="DS373" i="9"/>
  <c r="DS27" i="9"/>
  <c r="DU27" i="9" s="1"/>
  <c r="HM27" i="9" s="1"/>
  <c r="GZ107" i="9"/>
  <c r="DL77" i="9"/>
  <c r="BL77" i="9"/>
  <c r="DL102" i="9"/>
  <c r="BL102" i="9"/>
  <c r="DR189" i="9"/>
  <c r="DT189" i="9"/>
  <c r="HL189" i="9"/>
  <c r="HL241" i="9"/>
  <c r="DT241" i="9"/>
  <c r="DR241" i="9"/>
  <c r="HL262" i="9"/>
  <c r="DT262" i="9"/>
  <c r="DR262" i="9"/>
  <c r="DS376" i="9"/>
  <c r="DU376" i="9" s="1"/>
  <c r="HM376" i="9" s="1"/>
  <c r="DS115" i="9"/>
  <c r="DU115" i="9" s="1"/>
  <c r="HM115" i="9" s="1"/>
  <c r="DR375" i="9"/>
  <c r="DT375" i="9" s="1"/>
  <c r="HL375" i="9" s="1"/>
  <c r="DR100" i="9"/>
  <c r="DT100" i="9" s="1"/>
  <c r="HL100" i="9" s="1"/>
  <c r="HL85" i="9"/>
  <c r="DT85" i="9"/>
  <c r="DR85" i="9"/>
  <c r="DM177" i="9"/>
  <c r="HM253" i="9"/>
  <c r="DU253" i="9"/>
  <c r="DS253" i="9"/>
  <c r="DS413" i="9"/>
  <c r="DU413" i="9" s="1"/>
  <c r="HM413" i="9" s="1"/>
  <c r="HM218" i="9"/>
  <c r="DS218" i="9"/>
  <c r="DU218" i="9"/>
  <c r="DR366" i="9"/>
  <c r="DT366" i="9" s="1"/>
  <c r="HL366" i="9" s="1"/>
  <c r="HL194" i="9"/>
  <c r="DR194" i="9"/>
  <c r="DT194" i="9"/>
  <c r="HM431" i="9"/>
  <c r="DU431" i="9"/>
  <c r="DS431" i="9"/>
  <c r="DT122" i="9"/>
  <c r="HL122" i="9" s="1"/>
  <c r="DR122" i="9"/>
  <c r="DU219" i="9"/>
  <c r="DS219" i="9"/>
  <c r="HM219" i="9"/>
  <c r="DR384" i="9"/>
  <c r="DT384" i="9" s="1"/>
  <c r="HL384" i="9" s="1"/>
  <c r="HL419" i="9"/>
  <c r="DT419" i="9"/>
  <c r="DR419" i="9"/>
  <c r="HM158" i="9"/>
  <c r="DU158" i="9"/>
  <c r="DS158" i="9"/>
  <c r="HL426" i="9"/>
  <c r="DR426" i="9"/>
  <c r="DT426" i="9"/>
  <c r="HM145" i="9"/>
  <c r="DU145" i="9"/>
  <c r="DS145" i="9"/>
  <c r="DU21" i="9"/>
  <c r="HM21" i="9" s="1"/>
  <c r="DS21" i="9"/>
  <c r="DT49" i="9"/>
  <c r="HL49" i="9" s="1"/>
  <c r="DR49" i="9"/>
  <c r="DM173" i="9"/>
  <c r="HM232" i="9"/>
  <c r="DS232" i="9"/>
  <c r="DU232" i="9"/>
  <c r="DR33" i="9"/>
  <c r="DT33" i="9"/>
  <c r="HL33" i="9" s="1"/>
  <c r="DR32" i="9"/>
  <c r="DT32" i="9" s="1"/>
  <c r="HL32" i="9" s="1"/>
  <c r="DR78" i="9"/>
  <c r="DT78" i="9" s="1"/>
  <c r="HL78" i="9" s="1"/>
  <c r="DR143" i="9"/>
  <c r="HL143" i="9"/>
  <c r="DT143" i="9"/>
  <c r="DM156" i="9"/>
  <c r="BM156" i="9"/>
  <c r="DT199" i="9"/>
  <c r="DR199" i="9"/>
  <c r="HL199" i="9"/>
  <c r="DL274" i="9"/>
  <c r="BL274" i="9"/>
  <c r="DM419" i="9"/>
  <c r="BM419" i="9"/>
  <c r="DS17" i="9"/>
  <c r="DU17" i="9" s="1"/>
  <c r="HM17" i="9" s="1"/>
  <c r="DM49" i="9"/>
  <c r="BM49" i="9"/>
  <c r="DR96" i="9"/>
  <c r="DT96" i="9" s="1"/>
  <c r="HL96" i="9" s="1"/>
  <c r="HL125" i="9"/>
  <c r="DT125" i="9"/>
  <c r="DR125" i="9"/>
  <c r="HL160" i="9"/>
  <c r="DT160" i="9"/>
  <c r="DR160" i="9"/>
  <c r="DL204" i="9"/>
  <c r="BL204" i="9"/>
  <c r="DM224" i="9"/>
  <c r="BM224" i="9"/>
  <c r="DR312" i="9"/>
  <c r="DT312" i="9" s="1"/>
  <c r="HL312" i="9" s="1"/>
  <c r="DS325" i="9"/>
  <c r="DU325" i="9" s="1"/>
  <c r="HM325" i="9" s="1"/>
  <c r="DS350" i="9"/>
  <c r="DU350" i="9"/>
  <c r="HM350" i="9" s="1"/>
  <c r="DS396" i="9"/>
  <c r="DU396" i="9" s="1"/>
  <c r="HM396" i="9" s="1"/>
  <c r="HM352" i="9"/>
  <c r="DU352" i="9"/>
  <c r="DS352" i="9"/>
  <c r="DS364" i="9"/>
  <c r="DU364" i="9" s="1"/>
  <c r="HM364" i="9" s="1"/>
  <c r="DS401" i="9"/>
  <c r="DU401" i="9" s="1"/>
  <c r="HM401" i="9" s="1"/>
  <c r="DL400" i="9"/>
  <c r="BL400" i="9"/>
  <c r="DM422" i="9"/>
  <c r="BM422" i="9"/>
  <c r="DS37" i="9"/>
  <c r="DU37" i="9" s="1"/>
  <c r="HM37" i="9" s="1"/>
  <c r="HL165" i="9"/>
  <c r="DT165" i="9"/>
  <c r="DR165" i="9"/>
  <c r="HL163" i="9"/>
  <c r="DT163" i="9"/>
  <c r="DR163" i="9"/>
  <c r="HM197" i="9"/>
  <c r="DS197" i="9"/>
  <c r="DU197" i="9"/>
  <c r="DM191" i="9"/>
  <c r="BM191" i="9"/>
  <c r="DT225" i="9"/>
  <c r="HL225" i="9"/>
  <c r="DR225" i="9"/>
  <c r="HM242" i="9"/>
  <c r="DU242" i="9"/>
  <c r="DS242" i="9"/>
  <c r="DS227" i="9"/>
  <c r="DU227" i="9"/>
  <c r="HM227" i="9"/>
  <c r="HL275" i="9"/>
  <c r="DR275" i="9"/>
  <c r="DT275" i="9"/>
  <c r="HL322" i="9"/>
  <c r="DT322" i="9"/>
  <c r="DR322" i="9"/>
  <c r="DR325" i="9"/>
  <c r="DT325" i="9" s="1"/>
  <c r="HL325" i="9" s="1"/>
  <c r="DS353" i="9"/>
  <c r="DU353" i="9" s="1"/>
  <c r="HM353" i="9" s="1"/>
  <c r="DS366" i="9"/>
  <c r="DU366" i="9" s="1"/>
  <c r="HM366" i="9" s="1"/>
  <c r="DM14" i="9"/>
  <c r="BM14" i="9"/>
  <c r="DR28" i="9"/>
  <c r="DT28" i="9" s="1"/>
  <c r="HL28" i="9" s="1"/>
  <c r="DR111" i="9"/>
  <c r="DT111" i="9" s="1"/>
  <c r="HL111" i="9" s="1"/>
  <c r="DL153" i="9"/>
  <c r="BL153" i="9"/>
  <c r="DL167" i="9"/>
  <c r="BL167" i="9"/>
  <c r="DM276" i="9"/>
  <c r="BM276" i="9"/>
  <c r="HL302" i="9"/>
  <c r="DT302" i="9"/>
  <c r="DR302" i="9"/>
  <c r="HA310" i="9"/>
  <c r="DR346" i="9"/>
  <c r="DT346" i="9"/>
  <c r="HL346" i="9" s="1"/>
  <c r="DT370" i="9"/>
  <c r="HL370" i="9"/>
  <c r="DR370" i="9"/>
  <c r="DL378" i="9"/>
  <c r="BL378" i="9"/>
  <c r="GZ407" i="9"/>
  <c r="DT17" i="9"/>
  <c r="HL17" i="9" s="1"/>
  <c r="DR17" i="9"/>
  <c r="DS47" i="9"/>
  <c r="DU47" i="9" s="1"/>
  <c r="HM47" i="9" s="1"/>
  <c r="DS70" i="9"/>
  <c r="DU70" i="9" s="1"/>
  <c r="HM70" i="9" s="1"/>
  <c r="HL151" i="9"/>
  <c r="DT151" i="9"/>
  <c r="DR151" i="9"/>
  <c r="DS171" i="9"/>
  <c r="DU171" i="9" s="1"/>
  <c r="HM171" i="9" s="1"/>
  <c r="DU244" i="9"/>
  <c r="HM244" i="9"/>
  <c r="DS244" i="9"/>
  <c r="HM297" i="9"/>
  <c r="DU297" i="9"/>
  <c r="DS297" i="9"/>
  <c r="DR308" i="9"/>
  <c r="DT308" i="9"/>
  <c r="HL308" i="9" s="1"/>
  <c r="DL329" i="9"/>
  <c r="BL329" i="9"/>
  <c r="DM324" i="9"/>
  <c r="BM324" i="9"/>
  <c r="DS349" i="9"/>
  <c r="DU349" i="9" s="1"/>
  <c r="HM349" i="9" s="1"/>
  <c r="DL383" i="9"/>
  <c r="BL383" i="9"/>
  <c r="DR377" i="9"/>
  <c r="DT377" i="9" s="1"/>
  <c r="HL377" i="9" s="1"/>
  <c r="DL424" i="9"/>
  <c r="BL424" i="9"/>
  <c r="DR432" i="9"/>
  <c r="HL432" i="9"/>
  <c r="DT432" i="9"/>
  <c r="DM26" i="9"/>
  <c r="BM26" i="9"/>
  <c r="DS63" i="9"/>
  <c r="DU63" i="9" s="1"/>
  <c r="HM63" i="9" s="1"/>
  <c r="DR75" i="9"/>
  <c r="DT75" i="9" s="1"/>
  <c r="HL75" i="9" s="1"/>
  <c r="DU179" i="9"/>
  <c r="HM179" i="9" s="1"/>
  <c r="DS179" i="9"/>
  <c r="DS157" i="9"/>
  <c r="HM157" i="9"/>
  <c r="DU157" i="9"/>
  <c r="DR174" i="9"/>
  <c r="DT174" i="9"/>
  <c r="HL174" i="9" s="1"/>
  <c r="DT207" i="9"/>
  <c r="HL207" i="9"/>
  <c r="DR207" i="9"/>
  <c r="HM236" i="9"/>
  <c r="DU236" i="9"/>
  <c r="DS236" i="9"/>
  <c r="DT315" i="9"/>
  <c r="HL315" i="9" s="1"/>
  <c r="DR315" i="9"/>
  <c r="DR351" i="9"/>
  <c r="DT351" i="9" s="1"/>
  <c r="HL351" i="9" s="1"/>
  <c r="GZ402" i="9"/>
  <c r="BL67" i="9"/>
  <c r="DL67" i="9"/>
  <c r="DS139" i="9"/>
  <c r="HM139" i="9"/>
  <c r="DU139" i="9"/>
  <c r="DS183" i="9"/>
  <c r="DU183" i="9"/>
  <c r="HM183" i="9"/>
  <c r="HM167" i="9"/>
  <c r="DU167" i="9"/>
  <c r="DS167" i="9"/>
  <c r="HM165" i="9"/>
  <c r="DU165" i="9"/>
  <c r="DS165" i="9"/>
  <c r="DI264" i="9"/>
  <c r="DM264" i="9"/>
  <c r="DS286" i="9"/>
  <c r="DU286" i="9"/>
  <c r="HM286" i="9"/>
  <c r="DS290" i="9"/>
  <c r="DU290" i="9" s="1"/>
  <c r="HM290" i="9" s="1"/>
  <c r="DR381" i="9"/>
  <c r="DT381" i="9"/>
  <c r="HL381" i="9" s="1"/>
  <c r="BL55" i="9"/>
  <c r="DL55" i="9"/>
  <c r="HM149" i="9"/>
  <c r="DU149" i="9"/>
  <c r="DS149" i="9"/>
  <c r="DU188" i="9"/>
  <c r="HM188" i="9"/>
  <c r="DS188" i="9"/>
  <c r="DT256" i="9"/>
  <c r="HL256" i="9"/>
  <c r="DR256" i="9"/>
  <c r="DM293" i="9"/>
  <c r="BM293" i="9"/>
  <c r="DM308" i="9"/>
  <c r="BM308" i="9"/>
  <c r="DM359" i="9"/>
  <c r="BM359" i="9"/>
  <c r="DM357" i="9"/>
  <c r="BM357" i="9"/>
  <c r="DR358" i="9"/>
  <c r="DT358" i="9" s="1"/>
  <c r="HL358" i="9" s="1"/>
  <c r="HA375" i="9"/>
  <c r="DS67" i="9"/>
  <c r="DU67" i="9" s="1"/>
  <c r="HM67" i="9" s="1"/>
  <c r="HL172" i="9"/>
  <c r="DT172" i="9"/>
  <c r="DR172" i="9"/>
  <c r="HM254" i="9"/>
  <c r="DU254" i="9"/>
  <c r="DS254" i="9"/>
  <c r="DT284" i="9"/>
  <c r="HL284" i="9" s="1"/>
  <c r="DR284" i="9"/>
  <c r="HM128" i="9"/>
  <c r="DU128" i="9"/>
  <c r="DS128" i="9"/>
  <c r="DR121" i="9"/>
  <c r="DT121" i="9" s="1"/>
  <c r="HL121" i="9" s="1"/>
  <c r="HM94" i="9"/>
  <c r="DU94" i="9"/>
  <c r="DS94" i="9"/>
  <c r="HL145" i="9"/>
  <c r="DT145" i="9"/>
  <c r="DR145" i="9"/>
  <c r="DR362" i="9"/>
  <c r="DT362" i="9" s="1"/>
  <c r="HL362" i="9" s="1"/>
  <c r="DS16" i="9"/>
  <c r="DU16" i="9" s="1"/>
  <c r="HM16" i="9" s="1"/>
  <c r="DS166" i="9"/>
  <c r="HM166" i="9"/>
  <c r="DU166" i="9"/>
  <c r="DT299" i="9"/>
  <c r="HL299" i="9" s="1"/>
  <c r="DR299" i="9"/>
  <c r="DS345" i="9"/>
  <c r="DU345" i="9" s="1"/>
  <c r="HM345" i="9" s="1"/>
  <c r="DS170" i="9"/>
  <c r="HM170" i="9"/>
  <c r="DU170" i="9"/>
  <c r="DS200" i="9"/>
  <c r="HM200" i="9"/>
  <c r="DU200" i="9"/>
  <c r="DS107" i="9"/>
  <c r="DU107" i="9"/>
  <c r="HM107" i="9" s="1"/>
  <c r="HL206" i="9"/>
  <c r="DR206" i="9"/>
  <c r="DT206" i="9"/>
  <c r="HA45" i="9"/>
  <c r="DS38" i="9"/>
  <c r="DU38" i="9" s="1"/>
  <c r="HM38" i="9" s="1"/>
  <c r="GZ96" i="9"/>
  <c r="HA88" i="9"/>
  <c r="DM122" i="9"/>
  <c r="BM122" i="9"/>
  <c r="DU194" i="9"/>
  <c r="DS194" i="9"/>
  <c r="HM194" i="9"/>
  <c r="HM226" i="9"/>
  <c r="DU226" i="9"/>
  <c r="DS226" i="9"/>
  <c r="HL252" i="9"/>
  <c r="DT252" i="9"/>
  <c r="DR252" i="9"/>
  <c r="DS307" i="9"/>
  <c r="DU307" i="9" s="1"/>
  <c r="HM307" i="9" s="1"/>
  <c r="DS317" i="9"/>
  <c r="DU317" i="9" s="1"/>
  <c r="HM317" i="9" s="1"/>
  <c r="DT353" i="9"/>
  <c r="HL353" i="9" s="1"/>
  <c r="DR353" i="9"/>
  <c r="GZ348" i="9"/>
  <c r="DR371" i="9"/>
  <c r="DT371" i="9"/>
  <c r="HL371" i="9" s="1"/>
  <c r="GZ382" i="9"/>
  <c r="DS391" i="9"/>
  <c r="DU391" i="9" s="1"/>
  <c r="HM391" i="9" s="1"/>
  <c r="DS405" i="9"/>
  <c r="DU405" i="9"/>
  <c r="HM405" i="9" s="1"/>
  <c r="DS66" i="9"/>
  <c r="DU66" i="9" s="1"/>
  <c r="HM66" i="9" s="1"/>
  <c r="DR51" i="9"/>
  <c r="DT51" i="9" s="1"/>
  <c r="HL51" i="9" s="1"/>
  <c r="DU43" i="9"/>
  <c r="HM43" i="9" s="1"/>
  <c r="DS43" i="9"/>
  <c r="HL137" i="9"/>
  <c r="DT137" i="9"/>
  <c r="DR137" i="9"/>
  <c r="GZ105" i="9"/>
  <c r="DS192" i="9"/>
  <c r="DU192" i="9"/>
  <c r="HM192" i="9"/>
  <c r="DT193" i="9"/>
  <c r="HL193" i="9"/>
  <c r="DR193" i="9"/>
  <c r="DM266" i="9"/>
  <c r="BM266" i="9"/>
  <c r="DM295" i="9"/>
  <c r="BM295" i="9"/>
  <c r="DR306" i="9"/>
  <c r="DT306" i="9" s="1"/>
  <c r="HL306" i="9" s="1"/>
  <c r="HA355" i="9"/>
  <c r="DS425" i="9"/>
  <c r="HM425" i="9"/>
  <c r="DU425" i="9"/>
  <c r="GZ17" i="9"/>
  <c r="DR34" i="9"/>
  <c r="DT34" i="9" s="1"/>
  <c r="HL34" i="9" s="1"/>
  <c r="DS57" i="9"/>
  <c r="DU57" i="9" s="1"/>
  <c r="HM57" i="9" s="1"/>
  <c r="DR115" i="9"/>
  <c r="DT115" i="9"/>
  <c r="HL115" i="9"/>
  <c r="HL144" i="9"/>
  <c r="DT144" i="9"/>
  <c r="DR144" i="9"/>
  <c r="DS182" i="9"/>
  <c r="DU182" i="9" s="1"/>
  <c r="HM182" i="9" s="1"/>
  <c r="GZ179" i="9"/>
  <c r="DU196" i="9"/>
  <c r="HM196" i="9"/>
  <c r="DS196" i="9"/>
  <c r="DT228" i="9"/>
  <c r="HL228" i="9"/>
  <c r="DR228" i="9"/>
  <c r="DR278" i="9"/>
  <c r="DT278" i="9" s="1"/>
  <c r="HL278" i="9" s="1"/>
  <c r="DS299" i="9"/>
  <c r="DU299" i="9" s="1"/>
  <c r="HM299" i="9" s="1"/>
  <c r="DS315" i="9"/>
  <c r="DU315" i="9" s="1"/>
  <c r="HM315" i="9" s="1"/>
  <c r="HA361" i="9"/>
  <c r="BM11" i="9"/>
  <c r="DM11" i="9"/>
  <c r="DM22" i="9"/>
  <c r="BM22" i="9"/>
  <c r="HA31" i="9"/>
  <c r="HA54" i="9"/>
  <c r="DM84" i="9"/>
  <c r="BM84" i="9"/>
  <c r="HM163" i="9"/>
  <c r="DU163" i="9"/>
  <c r="DS163" i="9"/>
  <c r="DL196" i="9"/>
  <c r="BL196" i="9"/>
  <c r="DR331" i="9"/>
  <c r="DT331" i="9"/>
  <c r="HL331" i="9" s="1"/>
  <c r="DR367" i="9"/>
  <c r="DT367" i="9" s="1"/>
  <c r="HL367" i="9" s="1"/>
  <c r="HA406" i="9"/>
  <c r="HL425" i="9"/>
  <c r="DT425" i="9"/>
  <c r="DR425" i="9"/>
  <c r="DL120" i="9"/>
  <c r="BL120" i="9"/>
  <c r="HA93" i="9"/>
  <c r="HM125" i="9"/>
  <c r="DU125" i="9"/>
  <c r="DS125" i="9"/>
  <c r="HL214" i="9"/>
  <c r="DR214" i="9"/>
  <c r="DT214" i="9"/>
  <c r="DS234" i="9"/>
  <c r="HM234" i="9"/>
  <c r="DU234" i="9"/>
  <c r="DT238" i="9"/>
  <c r="DR238" i="9"/>
  <c r="HL238" i="9"/>
  <c r="DM248" i="9"/>
  <c r="BM248" i="9"/>
  <c r="GZ321" i="9"/>
  <c r="DR332" i="9"/>
  <c r="DT332" i="9" s="1"/>
  <c r="HL332" i="9" s="1"/>
  <c r="DS342" i="9"/>
  <c r="DU342" i="9" s="1"/>
  <c r="HM342" i="9" s="1"/>
  <c r="DS369" i="9"/>
  <c r="HM369" i="9"/>
  <c r="DU369" i="9"/>
  <c r="DT382" i="9"/>
  <c r="HL382" i="9" s="1"/>
  <c r="DR382" i="9"/>
  <c r="HM416" i="9"/>
  <c r="DU416" i="9"/>
  <c r="DS416" i="9"/>
  <c r="DT22" i="9"/>
  <c r="HL22" i="9" s="1"/>
  <c r="DR22" i="9"/>
  <c r="HA73" i="9"/>
  <c r="GZ88" i="9"/>
  <c r="DR148" i="9"/>
  <c r="DT148" i="9"/>
  <c r="HL148" i="9"/>
  <c r="DT202" i="9"/>
  <c r="DR202" i="9"/>
  <c r="HL202" i="9"/>
  <c r="DT236" i="9"/>
  <c r="DR236" i="9"/>
  <c r="HL236" i="9"/>
  <c r="HA275" i="9"/>
  <c r="DU310" i="9"/>
  <c r="HM310" i="9" s="1"/>
  <c r="DS310" i="9"/>
  <c r="DR319" i="9"/>
  <c r="DT319" i="9"/>
  <c r="HL319" i="9" s="1"/>
  <c r="DS334" i="9"/>
  <c r="DU334" i="9" s="1"/>
  <c r="HM334" i="9" s="1"/>
  <c r="GZ369" i="9"/>
  <c r="DS386" i="9"/>
  <c r="DU386" i="9" s="1"/>
  <c r="HM386" i="9" s="1"/>
  <c r="DM403" i="9"/>
  <c r="BL192" i="9"/>
  <c r="DL192" i="9"/>
  <c r="DU117" i="9"/>
  <c r="HM117" i="9" s="1"/>
  <c r="DS117" i="9"/>
  <c r="DT210" i="9"/>
  <c r="DR210" i="9"/>
  <c r="HL210" i="9"/>
  <c r="DR305" i="9"/>
  <c r="DT305" i="9" s="1"/>
  <c r="HL305" i="9" s="1"/>
  <c r="BL395" i="9"/>
  <c r="DL395" i="9"/>
  <c r="DT402" i="9"/>
  <c r="HL402" i="9" s="1"/>
  <c r="DR402" i="9"/>
  <c r="HL414" i="9"/>
  <c r="DT414" i="9"/>
  <c r="DR414" i="9"/>
  <c r="DS77" i="9"/>
  <c r="DU77" i="9" s="1"/>
  <c r="HM77" i="9" s="1"/>
  <c r="HA92" i="9"/>
  <c r="DS131" i="9"/>
  <c r="HM131" i="9"/>
  <c r="DU131" i="9"/>
  <c r="DS129" i="9"/>
  <c r="HM129" i="9"/>
  <c r="DU129" i="9"/>
  <c r="DM96" i="9"/>
  <c r="BM96" i="9"/>
  <c r="DL132" i="9"/>
  <c r="BL132" i="9"/>
  <c r="DR205" i="9"/>
  <c r="HL205" i="9"/>
  <c r="DT205" i="9"/>
  <c r="DT223" i="9"/>
  <c r="HL223" i="9"/>
  <c r="DR223" i="9"/>
  <c r="HL227" i="9"/>
  <c r="DR227" i="9"/>
  <c r="DT227" i="9"/>
  <c r="DM279" i="9"/>
  <c r="BM279" i="9"/>
  <c r="DR324" i="9"/>
  <c r="DT324" i="9" s="1"/>
  <c r="HL324" i="9" s="1"/>
  <c r="DR63" i="9"/>
  <c r="DT63" i="9" s="1"/>
  <c r="HL63" i="9" s="1"/>
  <c r="DS174" i="9"/>
  <c r="DU174" i="9" s="1"/>
  <c r="HM174" i="9" s="1"/>
  <c r="DU390" i="9"/>
  <c r="HM390" i="9" s="1"/>
  <c r="DS390" i="9"/>
  <c r="DR70" i="9"/>
  <c r="DT70" i="9" s="1"/>
  <c r="HL70" i="9" s="1"/>
  <c r="DS97" i="9"/>
  <c r="DU97" i="9" s="1"/>
  <c r="HM97" i="9" s="1"/>
  <c r="HL237" i="9"/>
  <c r="DR237" i="9"/>
  <c r="DT237" i="9"/>
  <c r="HM424" i="9"/>
  <c r="DU424" i="9"/>
  <c r="DS424" i="9"/>
  <c r="DS89" i="9"/>
  <c r="DU89" i="9" s="1"/>
  <c r="HM89" i="9" s="1"/>
  <c r="DS178" i="9"/>
  <c r="DU178" i="9" s="1"/>
  <c r="HM178" i="9" s="1"/>
  <c r="DR263" i="9"/>
  <c r="HL263" i="9"/>
  <c r="DT263" i="9"/>
  <c r="DT389" i="9"/>
  <c r="HL389" i="9" s="1"/>
  <c r="DR389" i="9"/>
  <c r="DS98" i="9"/>
  <c r="DU98" i="9"/>
  <c r="HM98" i="9" s="1"/>
  <c r="DR62" i="9"/>
  <c r="DT62" i="9" s="1"/>
  <c r="HL62" i="9" s="1"/>
  <c r="DS102" i="9"/>
  <c r="DU102" i="9" s="1"/>
  <c r="HM102" i="9" s="1"/>
  <c r="DU239" i="9"/>
  <c r="DS239" i="9"/>
  <c r="HM239" i="9"/>
  <c r="DS409" i="9"/>
  <c r="DU409" i="9" s="1"/>
  <c r="HM409" i="9" s="1"/>
  <c r="DT106" i="9"/>
  <c r="HL106" i="9" s="1"/>
  <c r="DR106" i="9"/>
  <c r="DT52" i="9"/>
  <c r="HL52" i="9" s="1"/>
  <c r="DR52" i="9"/>
  <c r="DT369" i="9"/>
  <c r="HL369" i="9" s="1"/>
  <c r="DR369" i="9"/>
  <c r="DR14" i="9"/>
  <c r="DT14" i="9" s="1"/>
  <c r="HL14" i="9" s="1"/>
  <c r="DS296" i="9"/>
  <c r="DU296" i="9" s="1"/>
  <c r="HM296" i="9" s="1"/>
  <c r="DR348" i="9"/>
  <c r="DT348" i="9" s="1"/>
  <c r="HL348" i="9" s="1"/>
  <c r="DL25" i="9"/>
  <c r="BL25" i="9"/>
  <c r="DS109" i="9"/>
  <c r="DU109" i="9" s="1"/>
  <c r="HM109" i="9" s="1"/>
  <c r="DR162" i="9"/>
  <c r="HL162" i="9"/>
  <c r="DT162" i="9"/>
  <c r="BM189" i="9"/>
  <c r="DM189" i="9"/>
  <c r="HL235" i="9"/>
  <c r="DT235" i="9"/>
  <c r="DR235" i="9"/>
  <c r="DU241" i="9"/>
  <c r="DS241" i="9"/>
  <c r="HM241" i="9"/>
  <c r="DS268" i="9"/>
  <c r="HM268" i="9"/>
  <c r="DU268" i="9"/>
  <c r="HL258" i="9"/>
  <c r="DT258" i="9"/>
  <c r="DR258" i="9"/>
  <c r="HA314" i="9"/>
  <c r="DM332" i="9"/>
  <c r="BM332" i="9"/>
  <c r="DR350" i="9"/>
  <c r="DT350" i="9"/>
  <c r="HL350" i="9" s="1"/>
  <c r="HA390" i="9"/>
  <c r="DL429" i="9"/>
  <c r="BL429" i="9"/>
  <c r="BM10" i="9"/>
  <c r="DM10" i="9"/>
  <c r="DL12" i="9"/>
  <c r="BL12" i="9"/>
  <c r="DS31" i="9"/>
  <c r="DU31" i="9" s="1"/>
  <c r="HM31" i="9" s="1"/>
  <c r="GZ109" i="9"/>
  <c r="DU198" i="9"/>
  <c r="HM198" i="9"/>
  <c r="DS198" i="9"/>
  <c r="DS208" i="9"/>
  <c r="DU208" i="9"/>
  <c r="HM208" i="9"/>
  <c r="HL221" i="9"/>
  <c r="DR221" i="9"/>
  <c r="DT221" i="9"/>
  <c r="DR272" i="9"/>
  <c r="DT272" i="9" s="1"/>
  <c r="HL272" i="9" s="1"/>
  <c r="DM280" i="9"/>
  <c r="BM280" i="9"/>
  <c r="GZ335" i="9"/>
  <c r="HA366" i="9"/>
  <c r="HA402" i="9"/>
  <c r="DS15" i="9"/>
  <c r="DU15" i="9"/>
  <c r="HM15" i="9"/>
  <c r="DR24" i="9"/>
  <c r="DT24" i="9" s="1"/>
  <c r="HL24" i="9" s="1"/>
  <c r="DS52" i="9"/>
  <c r="DU52" i="9" s="1"/>
  <c r="HM52" i="9" s="1"/>
  <c r="HL1" i="9"/>
  <c r="DT1" i="9"/>
  <c r="DR1" i="9"/>
  <c r="HA39" i="9"/>
  <c r="HA80" i="9"/>
  <c r="HL130" i="9"/>
  <c r="DT130" i="9"/>
  <c r="DR130" i="9"/>
  <c r="DU185" i="9"/>
  <c r="HM185" i="9" s="1"/>
  <c r="DS185" i="9"/>
  <c r="DS231" i="9"/>
  <c r="HM231" i="9"/>
  <c r="DU231" i="9"/>
  <c r="DR309" i="9"/>
  <c r="DT309" i="9" s="1"/>
  <c r="HL309" i="9" s="1"/>
  <c r="DR292" i="9"/>
  <c r="DT292" i="9" s="1"/>
  <c r="HL292" i="9" s="1"/>
  <c r="DR343" i="9"/>
  <c r="DT343" i="9" s="1"/>
  <c r="HL343" i="9" s="1"/>
  <c r="DS320" i="9"/>
  <c r="DU320" i="9" s="1"/>
  <c r="HM320" i="9" s="1"/>
  <c r="GZ374" i="9"/>
  <c r="DT388" i="9"/>
  <c r="HL388" i="9" s="1"/>
  <c r="DR388" i="9"/>
  <c r="GZ392" i="9"/>
  <c r="HM430" i="9"/>
  <c r="DU430" i="9"/>
  <c r="DS430" i="9"/>
  <c r="DR19" i="9"/>
  <c r="DT19" i="9"/>
  <c r="HL19" i="9"/>
  <c r="DS33" i="9"/>
  <c r="DU33" i="9" s="1"/>
  <c r="HM33" i="9" s="1"/>
  <c r="DS79" i="9"/>
  <c r="HM79" i="9"/>
  <c r="DU79" i="9"/>
  <c r="HL243" i="9"/>
  <c r="DR243" i="9"/>
  <c r="DT243" i="9"/>
  <c r="HM240" i="9"/>
  <c r="DS240" i="9"/>
  <c r="DU240" i="9"/>
  <c r="HM249" i="9"/>
  <c r="DU249" i="9"/>
  <c r="DS249" i="9"/>
  <c r="HA292" i="9"/>
  <c r="HA274" i="9"/>
  <c r="HA349" i="9"/>
  <c r="DR396" i="9"/>
  <c r="DT396" i="9" s="1"/>
  <c r="HL396" i="9" s="1"/>
  <c r="GZ411" i="9"/>
  <c r="HM402" i="9"/>
  <c r="DU402" i="9"/>
  <c r="DS402" i="9"/>
  <c r="HA84" i="9"/>
  <c r="DL124" i="9"/>
  <c r="BL124" i="9"/>
  <c r="DL136" i="9"/>
  <c r="BL136" i="9"/>
  <c r="DR176" i="9"/>
  <c r="DT176" i="9" s="1"/>
  <c r="HL176" i="9" s="1"/>
  <c r="DU190" i="9"/>
  <c r="DS190" i="9"/>
  <c r="HM190" i="9"/>
  <c r="DL183" i="9"/>
  <c r="BL183" i="9"/>
  <c r="HL268" i="9"/>
  <c r="DT268" i="9"/>
  <c r="DR268" i="9"/>
  <c r="DR288" i="9"/>
  <c r="DT288" i="9" s="1"/>
  <c r="HL288" i="9" s="1"/>
  <c r="DR342" i="9"/>
  <c r="DT342" i="9" s="1"/>
  <c r="HL342" i="9" s="1"/>
  <c r="DM361" i="9"/>
  <c r="BM361" i="9"/>
  <c r="GZ364" i="9"/>
  <c r="DS30" i="9"/>
  <c r="DU30" i="9"/>
  <c r="HM30" i="9" s="1"/>
  <c r="HA34" i="9"/>
  <c r="DR94" i="9"/>
  <c r="HL94" i="9"/>
  <c r="DT94" i="9"/>
  <c r="DS93" i="9"/>
  <c r="DU93" i="9" s="1"/>
  <c r="HM93" i="9" s="1"/>
  <c r="DT191" i="9"/>
  <c r="DR191" i="9"/>
  <c r="HL191" i="9"/>
  <c r="DT215" i="9"/>
  <c r="HL215" i="9"/>
  <c r="DR215" i="9"/>
  <c r="DS247" i="9"/>
  <c r="HM247" i="9"/>
  <c r="DU247" i="9"/>
  <c r="DT230" i="9"/>
  <c r="DR230" i="9"/>
  <c r="HL230" i="9"/>
  <c r="HA299" i="9"/>
  <c r="DL318" i="9"/>
  <c r="BL318" i="9"/>
  <c r="GZ352" i="9"/>
  <c r="DS371" i="9"/>
  <c r="DU371" i="9"/>
  <c r="HM371" i="9" s="1"/>
  <c r="DS392" i="9"/>
  <c r="DU392" i="9" s="1"/>
  <c r="HM392" i="9" s="1"/>
  <c r="DU404" i="9"/>
  <c r="HM404" i="9" s="1"/>
  <c r="DS404" i="9"/>
  <c r="HA17" i="9"/>
  <c r="DM32" i="9"/>
  <c r="BM32" i="9"/>
  <c r="DL112" i="9"/>
  <c r="BL112" i="9"/>
  <c r="DU39" i="9"/>
  <c r="HM39" i="9" s="1"/>
  <c r="DS39" i="9"/>
  <c r="DT88" i="9"/>
  <c r="HL88" i="9" s="1"/>
  <c r="DR88" i="9"/>
  <c r="DR166" i="9"/>
  <c r="HL166" i="9"/>
  <c r="DT166" i="9"/>
  <c r="BM217" i="9"/>
  <c r="DM217" i="9"/>
  <c r="DR226" i="9"/>
  <c r="HL226" i="9"/>
  <c r="DT226" i="9"/>
  <c r="DM265" i="9"/>
  <c r="BM265" i="9"/>
  <c r="DT282" i="9"/>
  <c r="HL282" i="9" s="1"/>
  <c r="DR282" i="9"/>
  <c r="HA298" i="9"/>
  <c r="DS356" i="9"/>
  <c r="DU356" i="9" s="1"/>
  <c r="HM356" i="9" s="1"/>
  <c r="DS362" i="9"/>
  <c r="DU362" i="9" s="1"/>
  <c r="HM362" i="9" s="1"/>
  <c r="HA365" i="9"/>
  <c r="GZ25" i="9"/>
  <c r="HA62" i="9"/>
  <c r="DS29" i="9"/>
  <c r="DU29" i="9"/>
  <c r="HM29" i="9" s="1"/>
  <c r="DM86" i="9"/>
  <c r="BM86" i="9"/>
  <c r="DM154" i="9"/>
  <c r="BM154" i="9"/>
  <c r="DR287" i="9"/>
  <c r="DT287" i="9" s="1"/>
  <c r="HL287" i="9" s="1"/>
  <c r="GZ343" i="9"/>
  <c r="DM336" i="9"/>
  <c r="BM336" i="9"/>
  <c r="DM433" i="9"/>
  <c r="BM433" i="9"/>
  <c r="DR20" i="9"/>
  <c r="DT20" i="9" s="1"/>
  <c r="HL20" i="9" s="1"/>
  <c r="HL146" i="9"/>
  <c r="DT146" i="9"/>
  <c r="DR146" i="9"/>
  <c r="DR23" i="9"/>
  <c r="DT23" i="9" s="1"/>
  <c r="HL23" i="9" s="1"/>
  <c r="HM225" i="9"/>
  <c r="DS225" i="9"/>
  <c r="DU225" i="9"/>
  <c r="DT286" i="9"/>
  <c r="HL286" i="9" s="1"/>
  <c r="DR286" i="9"/>
  <c r="DR11" i="9"/>
  <c r="HL11" i="9"/>
  <c r="DT11" i="9"/>
  <c r="HL57" i="9"/>
  <c r="DT57" i="9"/>
  <c r="DR57" i="9"/>
  <c r="HM134" i="9"/>
  <c r="DU134" i="9"/>
  <c r="DS134" i="9"/>
  <c r="DU250" i="9"/>
  <c r="HM250" i="9"/>
  <c r="DS250" i="9"/>
  <c r="DR357" i="9"/>
  <c r="DT357" i="9" s="1"/>
  <c r="HL357" i="9" s="1"/>
  <c r="DR294" i="9"/>
  <c r="DT294" i="9" s="1"/>
  <c r="HL294" i="9" s="1"/>
  <c r="DR16" i="9"/>
  <c r="DT16" i="9" s="1"/>
  <c r="HL16" i="9" s="1"/>
  <c r="DR289" i="9"/>
  <c r="HL289" i="9"/>
  <c r="DT289" i="9"/>
  <c r="DR26" i="9"/>
  <c r="HL26" i="9"/>
  <c r="DT26" i="9"/>
  <c r="DT60" i="9"/>
  <c r="HL60" i="9" s="1"/>
  <c r="DR60" i="9"/>
  <c r="DR304" i="9"/>
  <c r="DT304" i="9" s="1"/>
  <c r="HL304" i="9" s="1"/>
  <c r="DR347" i="9"/>
  <c r="DT347" i="9" s="1"/>
  <c r="HL347" i="9" s="1"/>
  <c r="DL403" i="9"/>
  <c r="BL403" i="9"/>
  <c r="DS411" i="9"/>
  <c r="DU411" i="9" s="1"/>
  <c r="HM411" i="9" s="1"/>
  <c r="DM65" i="9"/>
  <c r="BM65" i="9"/>
  <c r="HM203" i="9"/>
  <c r="DU203" i="9"/>
  <c r="DS203" i="9"/>
  <c r="DL248" i="9"/>
  <c r="DH248" i="9"/>
  <c r="BL293" i="9"/>
  <c r="DL293" i="9"/>
  <c r="DT311" i="9"/>
  <c r="HL311" i="9" s="1"/>
  <c r="DR311" i="9"/>
  <c r="DM398" i="9"/>
  <c r="BM398" i="9"/>
  <c r="GZ18" i="9"/>
  <c r="HA38" i="9"/>
  <c r="DS59" i="9"/>
  <c r="DU59" i="9" s="1"/>
  <c r="HM59" i="9" s="1"/>
  <c r="DS87" i="9"/>
  <c r="DU87" i="9"/>
  <c r="HM87" i="9" s="1"/>
  <c r="DR171" i="9"/>
  <c r="DT171" i="9" s="1"/>
  <c r="HL171" i="9" s="1"/>
  <c r="DU202" i="9"/>
  <c r="DS202" i="9"/>
  <c r="HM202" i="9"/>
  <c r="DU233" i="9"/>
  <c r="HM233" i="9"/>
  <c r="DS233" i="9"/>
  <c r="HA272" i="9"/>
  <c r="DS303" i="9"/>
  <c r="DU303" i="9" s="1"/>
  <c r="HM303" i="9" s="1"/>
  <c r="HA347" i="9"/>
  <c r="DU368" i="9"/>
  <c r="HM368" i="9" s="1"/>
  <c r="DS368" i="9"/>
  <c r="BL387" i="9"/>
  <c r="DL387" i="9"/>
  <c r="DS412" i="9"/>
  <c r="DU412" i="9"/>
  <c r="HM412" i="9"/>
  <c r="GZ22" i="9"/>
  <c r="DS34" i="9"/>
  <c r="DU34" i="9" s="1"/>
  <c r="HM34" i="9" s="1"/>
  <c r="DS48" i="9"/>
  <c r="DU48" i="9" s="1"/>
  <c r="HM48" i="9" s="1"/>
  <c r="DR68" i="9"/>
  <c r="DT68" i="9" s="1"/>
  <c r="HL68" i="9" s="1"/>
  <c r="DR103" i="9"/>
  <c r="DT103" i="9" s="1"/>
  <c r="HL103" i="9" s="1"/>
  <c r="GZ123" i="9"/>
  <c r="DM168" i="9"/>
  <c r="BM168" i="9"/>
  <c r="DT244" i="9"/>
  <c r="HL244" i="9"/>
  <c r="DR244" i="9"/>
  <c r="DL313" i="9"/>
  <c r="BL313" i="9"/>
  <c r="DS333" i="9"/>
  <c r="DU333" i="9" s="1"/>
  <c r="HM333" i="9" s="1"/>
  <c r="DS378" i="9"/>
  <c r="DU378" i="9"/>
  <c r="HM378" i="9" s="1"/>
  <c r="DR417" i="9"/>
  <c r="DT417" i="9"/>
  <c r="HL417" i="9"/>
  <c r="HL430" i="9"/>
  <c r="DT430" i="9"/>
  <c r="DR430" i="9"/>
  <c r="GZ24" i="9"/>
  <c r="BM20" i="9"/>
  <c r="DM20" i="9"/>
  <c r="DR127" i="9"/>
  <c r="HL127" i="9"/>
  <c r="DT127" i="9"/>
  <c r="DL188" i="9"/>
  <c r="BL188" i="9"/>
  <c r="HL251" i="9"/>
  <c r="DR251" i="9"/>
  <c r="DT251" i="9"/>
  <c r="DL254" i="9"/>
  <c r="BL254" i="9"/>
  <c r="HL337" i="9"/>
  <c r="DT337" i="9"/>
  <c r="DR337" i="9"/>
  <c r="DS347" i="9"/>
  <c r="DU347" i="9" s="1"/>
  <c r="HM347" i="9" s="1"/>
  <c r="HL372" i="9"/>
  <c r="DT372" i="9"/>
  <c r="DR372" i="9"/>
  <c r="DL408" i="9"/>
  <c r="BL408" i="9"/>
  <c r="HM399" i="9"/>
  <c r="DU399" i="9"/>
  <c r="DS399" i="9"/>
  <c r="DR92" i="9"/>
  <c r="DT92" i="9" s="1"/>
  <c r="HL92" i="9" s="1"/>
  <c r="DL114" i="9"/>
  <c r="BL114" i="9"/>
  <c r="DS135" i="9"/>
  <c r="HM135" i="9"/>
  <c r="DU135" i="9"/>
  <c r="HM195" i="9"/>
  <c r="DS195" i="9"/>
  <c r="DU195" i="9"/>
  <c r="DT187" i="9"/>
  <c r="DR187" i="9"/>
  <c r="HL187" i="9"/>
  <c r="DL247" i="9"/>
  <c r="BL247" i="9"/>
  <c r="DS298" i="9"/>
  <c r="DU298" i="9"/>
  <c r="HM298" i="9"/>
  <c r="BM331" i="9"/>
  <c r="DM331" i="9"/>
  <c r="DT344" i="9"/>
  <c r="HL344" i="9" s="1"/>
  <c r="DR344" i="9"/>
  <c r="DS351" i="9"/>
  <c r="DU351" i="9" s="1"/>
  <c r="HM351" i="9" s="1"/>
  <c r="DS400" i="9"/>
  <c r="DU400" i="9"/>
  <c r="HM400" i="9" s="1"/>
  <c r="DL35" i="9"/>
  <c r="BL35" i="9"/>
  <c r="DL58" i="9"/>
  <c r="BL58" i="9"/>
  <c r="DS55" i="9"/>
  <c r="DU55" i="9" s="1"/>
  <c r="HM55" i="9" s="1"/>
  <c r="DL73" i="9"/>
  <c r="DS172" i="9"/>
  <c r="DU172" i="9" s="1"/>
  <c r="HM172" i="9" s="1"/>
  <c r="HM187" i="9"/>
  <c r="DU187" i="9"/>
  <c r="DS187" i="9"/>
  <c r="DM283" i="9"/>
  <c r="BM283" i="9"/>
  <c r="DS311" i="9"/>
  <c r="DU311" i="9" s="1"/>
  <c r="HM311" i="9" s="1"/>
  <c r="GZ351" i="9"/>
  <c r="HA383" i="9"/>
  <c r="DR409" i="9"/>
  <c r="DT409" i="9" s="1"/>
  <c r="HL409" i="9" s="1"/>
  <c r="HL420" i="9"/>
  <c r="DT420" i="9"/>
  <c r="DR420" i="9"/>
  <c r="BL59" i="9"/>
  <c r="DL59" i="9"/>
  <c r="DS68" i="9"/>
  <c r="DU68" i="9" s="1"/>
  <c r="HM68" i="9" s="1"/>
  <c r="DL45" i="9"/>
  <c r="BL45" i="9"/>
  <c r="DL39" i="9"/>
  <c r="BL39" i="9"/>
  <c r="HM99" i="9"/>
  <c r="DU99" i="9"/>
  <c r="DS99" i="9"/>
  <c r="DR90" i="9"/>
  <c r="DT90" i="9" s="1"/>
  <c r="HL90" i="9" s="1"/>
  <c r="DR178" i="9"/>
  <c r="DT178" i="9" s="1"/>
  <c r="HL178" i="9" s="1"/>
  <c r="DM277" i="9"/>
  <c r="BM277" i="9"/>
  <c r="DS374" i="9"/>
  <c r="DU374" i="9" s="1"/>
  <c r="HM374" i="9" s="1"/>
  <c r="DM429" i="9"/>
  <c r="BM429" i="9"/>
  <c r="HL150" i="9"/>
  <c r="DT150" i="9"/>
  <c r="DR150" i="9"/>
  <c r="HM138" i="9"/>
  <c r="DU138" i="9"/>
  <c r="DS138" i="9"/>
  <c r="HL250" i="9"/>
  <c r="DT250" i="9"/>
  <c r="DR250" i="9"/>
  <c r="DR105" i="9"/>
  <c r="DT105" i="9" s="1"/>
  <c r="HL105" i="9" s="1"/>
  <c r="DR181" i="9"/>
  <c r="DT181" i="9"/>
  <c r="HL181" i="9" s="1"/>
  <c r="HM420" i="9"/>
  <c r="DU420" i="9"/>
  <c r="DS420" i="9"/>
  <c r="DS123" i="9"/>
  <c r="HM123" i="9"/>
  <c r="DU123" i="9"/>
  <c r="DR413" i="9"/>
  <c r="DT413" i="9" s="1"/>
  <c r="HL413" i="9" s="1"/>
  <c r="HL141" i="9"/>
  <c r="DT141" i="9"/>
  <c r="DR141" i="9"/>
  <c r="DU213" i="9"/>
  <c r="DS213" i="9"/>
  <c r="HM213" i="9"/>
  <c r="DR330" i="9"/>
  <c r="DT330" i="9" s="1"/>
  <c r="HL330" i="9" s="1"/>
  <c r="DS410" i="9"/>
  <c r="DU410" i="9" s="1"/>
  <c r="HM410" i="9" s="1"/>
  <c r="DR31" i="9"/>
  <c r="DT31" i="9" s="1"/>
  <c r="HL31" i="9" s="1"/>
  <c r="DS76" i="9"/>
  <c r="DU76" i="9" s="1"/>
  <c r="HM76" i="9" s="1"/>
  <c r="HL169" i="9"/>
  <c r="DT169" i="9"/>
  <c r="DR169" i="9"/>
  <c r="HM137" i="9"/>
  <c r="DU137" i="9"/>
  <c r="DS137" i="9"/>
  <c r="HM394" i="9"/>
  <c r="DU394" i="9"/>
  <c r="DS394" i="9"/>
  <c r="HM146" i="9"/>
  <c r="DU146" i="9"/>
  <c r="DS146" i="9"/>
  <c r="DR182" i="9"/>
  <c r="DT182" i="9" s="1"/>
  <c r="HL182" i="9" s="1"/>
  <c r="DS289" i="9"/>
  <c r="DU289" i="9" s="1"/>
  <c r="HM289" i="9" s="1"/>
  <c r="DS363" i="9"/>
  <c r="DU363" i="9" s="1"/>
  <c r="HM363" i="9" s="1"/>
  <c r="DL65" i="9"/>
  <c r="BL65" i="9"/>
  <c r="DT198" i="9"/>
  <c r="HL198" i="9"/>
  <c r="DR198" i="9"/>
  <c r="DL233" i="9"/>
  <c r="BL233" i="9"/>
  <c r="DR253" i="9"/>
  <c r="DT253" i="9"/>
  <c r="HL253" i="9"/>
  <c r="DS260" i="9"/>
  <c r="DU260" i="9"/>
  <c r="HM260" i="9"/>
  <c r="DS360" i="9"/>
  <c r="DU360" i="9" s="1"/>
  <c r="HM360" i="9" s="1"/>
  <c r="DR365" i="9"/>
  <c r="HL365" i="9"/>
  <c r="DT365" i="9"/>
  <c r="DM406" i="9"/>
  <c r="BM406" i="9"/>
  <c r="HA14" i="9"/>
  <c r="DM28" i="9"/>
  <c r="BM28" i="9"/>
  <c r="DU216" i="9"/>
  <c r="DS216" i="9"/>
  <c r="HM216" i="9"/>
  <c r="DS206" i="9"/>
  <c r="DU206" i="9"/>
  <c r="HM206" i="9"/>
  <c r="DM258" i="9"/>
  <c r="BM258" i="9"/>
  <c r="DS274" i="9"/>
  <c r="DU274" i="9"/>
  <c r="HM274" i="9"/>
  <c r="DU292" i="9"/>
  <c r="HM292" i="9" s="1"/>
  <c r="DS292" i="9"/>
  <c r="DT320" i="9"/>
  <c r="HL320" i="9" s="1"/>
  <c r="DR320" i="9"/>
  <c r="DR399" i="9"/>
  <c r="DT399" i="9" s="1"/>
  <c r="HL399" i="9" s="1"/>
  <c r="DS72" i="9"/>
  <c r="DU72" i="9" s="1"/>
  <c r="HM72" i="9" s="1"/>
  <c r="DR118" i="9"/>
  <c r="DT118" i="9" s="1"/>
  <c r="HL118" i="9" s="1"/>
  <c r="HM100" i="9"/>
  <c r="DU100" i="9"/>
  <c r="DS100" i="9"/>
  <c r="HL149" i="9"/>
  <c r="DT149" i="9"/>
  <c r="DR149" i="9"/>
  <c r="DR179" i="9"/>
  <c r="DT179" i="9" s="1"/>
  <c r="HL179" i="9" s="1"/>
  <c r="HM161" i="9"/>
  <c r="DU161" i="9"/>
  <c r="DS161" i="9"/>
  <c r="DT173" i="9"/>
  <c r="HL173" i="9" s="1"/>
  <c r="DR173" i="9"/>
  <c r="DR197" i="9"/>
  <c r="DT197" i="9"/>
  <c r="HL197" i="9"/>
  <c r="DT195" i="9"/>
  <c r="HL195" i="9"/>
  <c r="DR195" i="9"/>
  <c r="HL266" i="9"/>
  <c r="DT266" i="9"/>
  <c r="DR266" i="9"/>
  <c r="DS306" i="9"/>
  <c r="DU306" i="9" s="1"/>
  <c r="HM306" i="9" s="1"/>
  <c r="GZ317" i="9"/>
  <c r="DU341" i="9"/>
  <c r="HM341" i="9" s="1"/>
  <c r="DS341" i="9"/>
  <c r="DT339" i="9"/>
  <c r="HL339" i="9" s="1"/>
  <c r="DR339" i="9"/>
  <c r="DS382" i="9"/>
  <c r="DU382" i="9" s="1"/>
  <c r="HM382" i="9" s="1"/>
  <c r="DR398" i="9"/>
  <c r="DT398" i="9" s="1"/>
  <c r="HL398" i="9" s="1"/>
  <c r="HM421" i="9"/>
  <c r="DU421" i="9"/>
  <c r="DS421" i="9"/>
  <c r="DT13" i="9"/>
  <c r="DR13" i="9"/>
  <c r="HL13" i="9"/>
  <c r="DM36" i="9"/>
  <c r="BM36" i="9"/>
  <c r="DS19" i="9"/>
  <c r="DU19" i="9" s="1"/>
  <c r="HM19" i="9" s="1"/>
  <c r="DL87" i="9"/>
  <c r="BL87" i="9"/>
  <c r="DS44" i="9"/>
  <c r="DU44" i="9" s="1"/>
  <c r="HM44" i="9" s="1"/>
  <c r="DL99" i="9"/>
  <c r="BL99" i="9"/>
  <c r="HM110" i="9"/>
  <c r="DU110" i="9"/>
  <c r="DS110" i="9"/>
  <c r="HA269" i="9"/>
  <c r="DS321" i="9"/>
  <c r="DU321" i="9" s="1"/>
  <c r="HM321" i="9" s="1"/>
  <c r="DT336" i="9"/>
  <c r="HL336" i="9" s="1"/>
  <c r="DR336" i="9"/>
  <c r="DL392" i="9"/>
  <c r="BL392" i="9"/>
  <c r="DM423" i="9"/>
  <c r="BM423" i="9"/>
  <c r="DR27" i="9"/>
  <c r="DT27" i="9"/>
  <c r="HL27" i="9" s="1"/>
  <c r="GZ75" i="9"/>
  <c r="DL104" i="9"/>
  <c r="BL104" i="9"/>
  <c r="DR152" i="9"/>
  <c r="HL152" i="9"/>
  <c r="DT152" i="9"/>
  <c r="HM211" i="9"/>
  <c r="DU211" i="9"/>
  <c r="DS211" i="9"/>
  <c r="DT216" i="9"/>
  <c r="HL216" i="9"/>
  <c r="DR216" i="9"/>
  <c r="DS237" i="9"/>
  <c r="DU237" i="9"/>
  <c r="HM237" i="9"/>
  <c r="HA284" i="9"/>
  <c r="DU346" i="9"/>
  <c r="DS346" i="9"/>
  <c r="HM346" i="9"/>
  <c r="DS355" i="9"/>
  <c r="DU355" i="9" s="1"/>
  <c r="HM355" i="9" s="1"/>
  <c r="DL361" i="9"/>
  <c r="BL361" i="9"/>
  <c r="DM393" i="9"/>
  <c r="BM393" i="9"/>
  <c r="DS384" i="9"/>
  <c r="DU384" i="9" s="1"/>
  <c r="HM384" i="9" s="1"/>
  <c r="DT422" i="9"/>
  <c r="DR422" i="9"/>
  <c r="HL422" i="9"/>
  <c r="DS9" i="9"/>
  <c r="DU9" i="9" s="1"/>
  <c r="HM9" i="9" s="1"/>
  <c r="DL97" i="9"/>
  <c r="BL97" i="9"/>
  <c r="HL190" i="9"/>
  <c r="DR190" i="9"/>
  <c r="DT190" i="9"/>
  <c r="DM204" i="9"/>
  <c r="BM204" i="9"/>
  <c r="DS252" i="9"/>
  <c r="DU252" i="9"/>
  <c r="HM252" i="9"/>
  <c r="DR281" i="9"/>
  <c r="DT281" i="9"/>
  <c r="HL281" i="9" s="1"/>
  <c r="BM319" i="9"/>
  <c r="DM319" i="9"/>
  <c r="DM339" i="9"/>
  <c r="BM339" i="9"/>
  <c r="HA339" i="9"/>
  <c r="GZ355" i="9"/>
  <c r="DM372" i="9"/>
  <c r="BM372" i="9"/>
  <c r="DS370" i="9"/>
  <c r="DU370" i="9" s="1"/>
  <c r="HM370" i="9" s="1"/>
  <c r="BL391" i="9"/>
  <c r="DL391" i="9"/>
  <c r="HA25" i="9"/>
  <c r="DM69" i="9"/>
  <c r="BM69" i="9"/>
  <c r="DM45" i="9"/>
  <c r="BM45" i="9"/>
  <c r="DS119" i="9"/>
  <c r="DU119" i="9" s="1"/>
  <c r="HM119" i="9" s="1"/>
  <c r="DS201" i="9"/>
  <c r="DU201" i="9"/>
  <c r="HM201" i="9"/>
  <c r="DU212" i="9"/>
  <c r="HM212" i="9"/>
  <c r="DS212" i="9"/>
  <c r="DM287" i="9"/>
  <c r="BM287" i="9"/>
  <c r="HA307" i="9"/>
  <c r="HA316" i="9"/>
  <c r="EK358" i="9"/>
  <c r="HM358" i="9" s="1"/>
  <c r="FQ358" i="9"/>
  <c r="HA389" i="9"/>
  <c r="DR406" i="9"/>
  <c r="DT406" i="9" s="1"/>
  <c r="HL406" i="9" s="1"/>
  <c r="DU417" i="9"/>
  <c r="HM417" i="9"/>
  <c r="DS417" i="9"/>
  <c r="HA35" i="9"/>
  <c r="DM78" i="9"/>
  <c r="BM78" i="9"/>
  <c r="DS104" i="9"/>
  <c r="DU104" i="9" s="1"/>
  <c r="HM104" i="9" s="1"/>
  <c r="DT240" i="9"/>
  <c r="DR240" i="9"/>
  <c r="HL240" i="9"/>
  <c r="HM230" i="9"/>
  <c r="DU230" i="9"/>
  <c r="DS230" i="9"/>
  <c r="HL231" i="9"/>
  <c r="DT231" i="9"/>
  <c r="DR231" i="9"/>
  <c r="DS278" i="9"/>
  <c r="DU278" i="9" s="1"/>
  <c r="HM278" i="9" s="1"/>
  <c r="DM316" i="9"/>
  <c r="BM316" i="9"/>
  <c r="HA345" i="9"/>
  <c r="DT380" i="9"/>
  <c r="DR380" i="9"/>
  <c r="HL380" i="9"/>
  <c r="GZ403" i="9"/>
  <c r="DR386" i="9"/>
  <c r="DT386" i="9"/>
  <c r="HL386" i="9" s="1"/>
  <c r="HA385" i="9"/>
  <c r="HM1" i="9"/>
  <c r="DU1" i="9"/>
  <c r="DS1" i="9"/>
  <c r="DR113" i="9"/>
  <c r="DT113" i="9" s="1"/>
  <c r="HL113" i="9" s="1"/>
  <c r="HM151" i="9"/>
  <c r="DU151" i="9"/>
  <c r="DS151" i="9"/>
  <c r="HL249" i="9"/>
  <c r="DT249" i="9"/>
  <c r="DR249" i="9"/>
  <c r="DR71" i="9"/>
  <c r="HL71" i="9"/>
  <c r="DT71" i="9"/>
  <c r="DU267" i="9"/>
  <c r="DS267" i="9"/>
  <c r="HM267" i="9"/>
  <c r="DS13" i="9"/>
  <c r="DU13" i="9" s="1"/>
  <c r="HM13" i="9" s="1"/>
  <c r="DR110" i="9"/>
  <c r="DT110" i="9" s="1"/>
  <c r="HL110" i="9" s="1"/>
  <c r="DS162" i="9"/>
  <c r="HM162" i="9"/>
  <c r="DU162" i="9"/>
  <c r="DS304" i="9"/>
  <c r="DU304" i="9" s="1"/>
  <c r="HM304" i="9" s="1"/>
  <c r="DS381" i="9"/>
  <c r="DU381" i="9" s="1"/>
  <c r="HM381" i="9" s="1"/>
  <c r="DU54" i="9"/>
  <c r="HM54" i="9" s="1"/>
  <c r="DS54" i="9"/>
  <c r="DU18" i="9"/>
  <c r="HM18" i="9" s="1"/>
  <c r="DS18" i="9"/>
  <c r="DR219" i="9"/>
  <c r="DT219" i="9"/>
  <c r="HL219" i="9"/>
  <c r="HM62" i="9"/>
  <c r="DU62" i="9"/>
  <c r="DS62" i="9"/>
  <c r="DL74" i="9"/>
  <c r="BL74" i="9"/>
  <c r="GZ108" i="9"/>
  <c r="DR80" i="9"/>
  <c r="DT80" i="9" s="1"/>
  <c r="HL80" i="9" s="1"/>
  <c r="HL260" i="9"/>
  <c r="DR260" i="9"/>
  <c r="DT260" i="9"/>
  <c r="GZ313" i="9"/>
  <c r="DM340" i="9"/>
  <c r="BM340" i="9"/>
  <c r="GZ373" i="9"/>
  <c r="DU387" i="9"/>
  <c r="HM387" i="9" s="1"/>
  <c r="DS387" i="9"/>
  <c r="DM385" i="9"/>
  <c r="BM385" i="9"/>
  <c r="DR421" i="9"/>
  <c r="HL421" i="9"/>
  <c r="DT421" i="9"/>
  <c r="DM53" i="9"/>
  <c r="BM53" i="9"/>
  <c r="DU40" i="9"/>
  <c r="HM40" i="9" s="1"/>
  <c r="DS40" i="9"/>
  <c r="DS91" i="9"/>
  <c r="DU91" i="9" s="1"/>
  <c r="HM91" i="9" s="1"/>
  <c r="DR86" i="9"/>
  <c r="DT86" i="9" s="1"/>
  <c r="HL86" i="9" s="1"/>
  <c r="DM160" i="9"/>
  <c r="BM160" i="9"/>
  <c r="DM140" i="9"/>
  <c r="BM140" i="9"/>
  <c r="HM259" i="9"/>
  <c r="DU259" i="9"/>
  <c r="DS259" i="9"/>
  <c r="DT307" i="9"/>
  <c r="HL307" i="9" s="1"/>
  <c r="DR307" i="9"/>
  <c r="DR327" i="9"/>
  <c r="DT327" i="9" s="1"/>
  <c r="HL327" i="9" s="1"/>
  <c r="HL349" i="9"/>
  <c r="DT349" i="9"/>
  <c r="DR349" i="9"/>
  <c r="DR360" i="9"/>
  <c r="DT360" i="9" s="1"/>
  <c r="HL360" i="9" s="1"/>
  <c r="DL373" i="9"/>
  <c r="BL373" i="9"/>
  <c r="DR397" i="9"/>
  <c r="DT397" i="9" s="1"/>
  <c r="HL397" i="9" s="1"/>
  <c r="HA394" i="9"/>
  <c r="DR410" i="9"/>
  <c r="DT410" i="9"/>
  <c r="HL410" i="9"/>
  <c r="DT9" i="9"/>
  <c r="HL9" i="9" s="1"/>
  <c r="DR9" i="9"/>
  <c r="DT38" i="9"/>
  <c r="HL38" i="9" s="1"/>
  <c r="DR38" i="9"/>
  <c r="DT66" i="9"/>
  <c r="HL66" i="9" s="1"/>
  <c r="DR66" i="9"/>
  <c r="DS153" i="9"/>
  <c r="HM153" i="9"/>
  <c r="DU153" i="9"/>
  <c r="DR184" i="9"/>
  <c r="DT184" i="9" s="1"/>
  <c r="HL184" i="9" s="1"/>
  <c r="DT212" i="9"/>
  <c r="HL212" i="9"/>
  <c r="DR212" i="9"/>
  <c r="DS272" i="9"/>
  <c r="DU272" i="9"/>
  <c r="HM272" i="9" s="1"/>
  <c r="DR270" i="9"/>
  <c r="DT270" i="9" s="1"/>
  <c r="HL270" i="9" s="1"/>
  <c r="DU284" i="9"/>
  <c r="HM284" i="9" s="1"/>
  <c r="DS284" i="9"/>
  <c r="DS323" i="9"/>
  <c r="HM323" i="9"/>
  <c r="DU323" i="9"/>
  <c r="GZ362" i="9"/>
  <c r="DR405" i="9"/>
  <c r="DT405" i="9"/>
  <c r="HL405" i="9" s="1"/>
  <c r="DS428" i="9"/>
  <c r="HM428" i="9"/>
  <c r="DU428" i="9"/>
  <c r="DR64" i="9"/>
  <c r="DT64" i="9" s="1"/>
  <c r="HL64" i="9" s="1"/>
  <c r="DT69" i="9"/>
  <c r="HL69" i="9" s="1"/>
  <c r="DR69" i="9"/>
  <c r="DL108" i="9"/>
  <c r="BL108" i="9"/>
  <c r="DM113" i="9"/>
  <c r="BM113" i="9"/>
  <c r="DL134" i="9"/>
  <c r="BL134" i="9"/>
  <c r="DR203" i="9"/>
  <c r="DT203" i="9"/>
  <c r="HL203" i="9"/>
  <c r="DL209" i="9"/>
  <c r="BL209" i="9"/>
  <c r="DM273" i="9"/>
  <c r="BM273" i="9"/>
  <c r="DR276" i="9"/>
  <c r="DT276" i="9" s="1"/>
  <c r="HL276" i="9" s="1"/>
  <c r="HA295" i="9"/>
  <c r="DM300" i="9"/>
  <c r="BM300" i="9"/>
  <c r="GZ347" i="9"/>
  <c r="BM24" i="9"/>
  <c r="DM24" i="9"/>
  <c r="DR98" i="9"/>
  <c r="DT98" i="9" s="1"/>
  <c r="HL98" i="9" s="1"/>
  <c r="DS184" i="9"/>
  <c r="DU184" i="9" s="1"/>
  <c r="HM184" i="9" s="1"/>
  <c r="DM215" i="9"/>
  <c r="BM215" i="9"/>
  <c r="DU251" i="9"/>
  <c r="DS251" i="9"/>
  <c r="HM251" i="9"/>
  <c r="DR234" i="9"/>
  <c r="DT234" i="9"/>
  <c r="HL234" i="9"/>
  <c r="DM291" i="9"/>
  <c r="BM291" i="9"/>
  <c r="HA306" i="9"/>
  <c r="GZ298" i="9"/>
  <c r="GZ324" i="9"/>
  <c r="HA368" i="9"/>
  <c r="DS395" i="9"/>
  <c r="DU395" i="9" s="1"/>
  <c r="HM395" i="9" s="1"/>
  <c r="HA407" i="9"/>
  <c r="HL415" i="9"/>
  <c r="DT415" i="9"/>
  <c r="DR415" i="9"/>
  <c r="DR428" i="9"/>
  <c r="HL428" i="9"/>
  <c r="DT428" i="9"/>
  <c r="DL44" i="9"/>
  <c r="BL44" i="9"/>
  <c r="GZ79" i="9"/>
  <c r="HL126" i="9"/>
  <c r="DT126" i="9"/>
  <c r="DR126" i="9"/>
  <c r="HL128" i="9"/>
  <c r="DT128" i="9"/>
  <c r="DR128" i="9"/>
  <c r="HL200" i="9"/>
  <c r="DR200" i="9"/>
  <c r="DT200" i="9"/>
  <c r="DT314" i="9"/>
  <c r="HL314" i="9" s="1"/>
  <c r="DR314" i="9"/>
  <c r="HA335" i="9"/>
  <c r="GZ356" i="9"/>
  <c r="DT379" i="9"/>
  <c r="HL379" i="9" s="1"/>
  <c r="DR379" i="9"/>
  <c r="DR423" i="9"/>
  <c r="DT423" i="9"/>
  <c r="HL423" i="9"/>
  <c r="HM88" i="9"/>
  <c r="DU88" i="9"/>
  <c r="DS88" i="9"/>
  <c r="DR218" i="9"/>
  <c r="HL218" i="9"/>
  <c r="DT218" i="9"/>
  <c r="HM133" i="9"/>
  <c r="DU133" i="9"/>
  <c r="DS133" i="9"/>
  <c r="DL159" i="9"/>
  <c r="BL159" i="9"/>
  <c r="DS222" i="9"/>
  <c r="DU222" i="9"/>
  <c r="HM222" i="9"/>
  <c r="HM257" i="9"/>
  <c r="DU257" i="9"/>
  <c r="DS257" i="9"/>
  <c r="DR333" i="9"/>
  <c r="DT333" i="9" s="1"/>
  <c r="HL333" i="9" s="1"/>
  <c r="DS337" i="9"/>
  <c r="DU337" i="9" s="1"/>
  <c r="HM337" i="9" s="1"/>
  <c r="HA376" i="9"/>
  <c r="HL404" i="9"/>
  <c r="DT404" i="9"/>
  <c r="DR404" i="9"/>
  <c r="DS23" i="9"/>
  <c r="DU23" i="9" s="1"/>
  <c r="HM23" i="9" s="1"/>
  <c r="DS71" i="9"/>
  <c r="DU71" i="9" s="1"/>
  <c r="HM71" i="9" s="1"/>
  <c r="DR37" i="9"/>
  <c r="DT37" i="9"/>
  <c r="HL37" i="9" s="1"/>
  <c r="DL116" i="9"/>
  <c r="BL116" i="9"/>
  <c r="DR135" i="9"/>
  <c r="DT135" i="9"/>
  <c r="HL135" i="9"/>
  <c r="DM126" i="9"/>
  <c r="BM126" i="9"/>
  <c r="HL291" i="9"/>
  <c r="DT291" i="9"/>
  <c r="DR291" i="9"/>
  <c r="HL265" i="9"/>
  <c r="DT265" i="9"/>
  <c r="DR265" i="9"/>
  <c r="GZ301" i="9"/>
  <c r="DS365" i="9"/>
  <c r="HM365" i="9"/>
  <c r="DU365" i="9"/>
  <c r="DM408" i="9"/>
  <c r="BM408" i="9"/>
  <c r="DR154" i="9"/>
  <c r="HL154" i="9"/>
  <c r="DT154" i="9"/>
  <c r="DT56" i="9"/>
  <c r="HL56" i="9" s="1"/>
  <c r="DR56" i="9"/>
  <c r="HL161" i="9"/>
  <c r="DT161" i="9"/>
  <c r="DR161" i="9"/>
  <c r="HL359" i="9"/>
  <c r="DT359" i="9"/>
  <c r="DR359" i="9"/>
  <c r="HL142" i="9"/>
  <c r="DT142" i="9"/>
  <c r="DR142" i="9"/>
  <c r="DR326" i="9"/>
  <c r="DT326" i="9" s="1"/>
  <c r="HL326" i="9" s="1"/>
  <c r="DR81" i="9"/>
  <c r="DT81" i="9" s="1"/>
  <c r="HL81" i="9" s="1"/>
  <c r="HL138" i="9"/>
  <c r="DT138" i="9"/>
  <c r="DR138" i="9"/>
  <c r="DT217" i="9"/>
  <c r="HL217" i="9"/>
  <c r="DR217" i="9"/>
  <c r="DT363" i="9"/>
  <c r="HL363" i="9" s="1"/>
  <c r="DR363" i="9"/>
  <c r="HM414" i="9"/>
  <c r="DU414" i="9"/>
  <c r="DS414" i="9"/>
  <c r="HM90" i="9"/>
  <c r="DU90" i="9"/>
  <c r="DS90" i="9"/>
  <c r="HM150" i="9"/>
  <c r="DU150" i="9"/>
  <c r="DS150" i="9"/>
  <c r="HL208" i="9"/>
  <c r="DT208" i="9"/>
  <c r="DR208" i="9"/>
  <c r="DS106" i="9"/>
  <c r="DU106" i="9" s="1"/>
  <c r="HM106" i="9" s="1"/>
  <c r="HM169" i="9"/>
  <c r="DU169" i="9"/>
  <c r="DS169" i="9"/>
  <c r="DU285" i="9"/>
  <c r="HM285" i="9" s="1"/>
  <c r="DS285" i="9"/>
  <c r="HL431" i="9"/>
  <c r="DT431" i="9"/>
  <c r="DR431" i="9"/>
  <c r="HM141" i="9"/>
  <c r="DU141" i="9"/>
  <c r="DS141" i="9"/>
  <c r="HL303" i="9"/>
  <c r="DT303" i="9"/>
  <c r="DR303" i="9"/>
  <c r="HL412" i="9"/>
  <c r="DT412" i="9"/>
  <c r="DR412" i="9"/>
  <c r="W248" i="23"/>
  <c r="R284" i="24"/>
  <c r="R218" i="24"/>
  <c r="E214" i="23"/>
  <c r="R124" i="24"/>
  <c r="E110" i="24"/>
  <c r="I142" i="24"/>
  <c r="T27" i="23"/>
  <c r="W27" i="23" s="1"/>
  <c r="O344" i="23"/>
  <c r="S344" i="23" s="1"/>
  <c r="I77" i="23"/>
  <c r="O110" i="24"/>
  <c r="Y11" i="24"/>
  <c r="R214" i="23"/>
  <c r="R312" i="23"/>
  <c r="S192" i="23"/>
  <c r="R187" i="23"/>
  <c r="R154" i="24"/>
  <c r="Q380" i="24"/>
  <c r="E124" i="24"/>
  <c r="R312" i="24"/>
  <c r="Q187" i="23"/>
  <c r="S21" i="24"/>
  <c r="R125" i="24"/>
  <c r="Q83" i="24"/>
  <c r="S83" i="24" s="1"/>
  <c r="Q323" i="23"/>
  <c r="S323" i="23" s="1"/>
  <c r="M342" i="23"/>
  <c r="P278" i="23"/>
  <c r="O77" i="23"/>
  <c r="P384" i="23"/>
  <c r="E250" i="23"/>
  <c r="T250" i="23" s="1"/>
  <c r="Q174" i="24"/>
  <c r="S174" i="24" s="1"/>
  <c r="R51" i="23"/>
  <c r="I313" i="23"/>
  <c r="R339" i="23"/>
  <c r="O75" i="23"/>
  <c r="S75" i="23" s="1"/>
  <c r="T22" i="23"/>
  <c r="W22" i="23" s="1"/>
  <c r="T255" i="24"/>
  <c r="E144" i="24"/>
  <c r="Q209" i="24"/>
  <c r="S209" i="24" s="1"/>
  <c r="E111" i="24"/>
  <c r="M75" i="23"/>
  <c r="Q250" i="23"/>
  <c r="R345" i="24"/>
  <c r="O177" i="24"/>
  <c r="R144" i="24"/>
  <c r="R323" i="23"/>
  <c r="P186" i="24"/>
  <c r="S186" i="24" s="1"/>
  <c r="E256" i="23"/>
  <c r="S113" i="23"/>
  <c r="R151" i="23"/>
  <c r="I250" i="24"/>
  <c r="T250" i="24" s="1"/>
  <c r="P124" i="24"/>
  <c r="S124" i="24" s="1"/>
  <c r="R111" i="24"/>
  <c r="R186" i="24"/>
  <c r="M124" i="24"/>
  <c r="Q377" i="24"/>
  <c r="R116" i="24"/>
  <c r="M28" i="24"/>
  <c r="U28" i="24" s="1"/>
  <c r="P311" i="23"/>
  <c r="S311" i="23" s="1"/>
  <c r="Q151" i="23"/>
  <c r="S151" i="23" s="1"/>
  <c r="O339" i="23"/>
  <c r="S339" i="23" s="1"/>
  <c r="T248" i="24"/>
  <c r="X248" i="24" s="1"/>
  <c r="R49" i="23"/>
  <c r="R280" i="23"/>
  <c r="R344" i="23"/>
  <c r="S307" i="24"/>
  <c r="M175" i="24"/>
  <c r="E354" i="24"/>
  <c r="P22" i="24"/>
  <c r="M16" i="23"/>
  <c r="U16" i="23" s="1"/>
  <c r="T18" i="23"/>
  <c r="R307" i="23"/>
  <c r="R60" i="23"/>
  <c r="R44" i="23"/>
  <c r="T21" i="23"/>
  <c r="M214" i="23"/>
  <c r="I157" i="24"/>
  <c r="M142" i="24"/>
  <c r="R289" i="23"/>
  <c r="E345" i="23"/>
  <c r="R208" i="23"/>
  <c r="T243" i="23"/>
  <c r="W243" i="23" s="1"/>
  <c r="S55" i="23"/>
  <c r="O355" i="23"/>
  <c r="S355" i="23" s="1"/>
  <c r="I306" i="24"/>
  <c r="Q258" i="24"/>
  <c r="I385" i="24"/>
  <c r="P379" i="24"/>
  <c r="S379" i="24" s="1"/>
  <c r="R341" i="23"/>
  <c r="R372" i="23"/>
  <c r="R190" i="23"/>
  <c r="S215" i="24"/>
  <c r="O212" i="23"/>
  <c r="S212" i="23" s="1"/>
  <c r="E319" i="23"/>
  <c r="R212" i="23"/>
  <c r="R43" i="23"/>
  <c r="R275" i="24"/>
  <c r="R92" i="24"/>
  <c r="Q147" i="24"/>
  <c r="S147" i="24" s="1"/>
  <c r="E312" i="24"/>
  <c r="O319" i="24"/>
  <c r="S319" i="24" s="1"/>
  <c r="M321" i="23"/>
  <c r="R377" i="24"/>
  <c r="E76" i="23"/>
  <c r="R179" i="23"/>
  <c r="I256" i="23"/>
  <c r="R357" i="23"/>
  <c r="P350" i="23"/>
  <c r="Q93" i="23"/>
  <c r="S93" i="23" s="1"/>
  <c r="P214" i="23"/>
  <c r="S214" i="23" s="1"/>
  <c r="O307" i="23"/>
  <c r="R90" i="24"/>
  <c r="O312" i="24"/>
  <c r="S312" i="24" s="1"/>
  <c r="I341" i="23"/>
  <c r="M242" i="23"/>
  <c r="U242" i="23" s="1"/>
  <c r="M55" i="23"/>
  <c r="E251" i="23"/>
  <c r="I219" i="24"/>
  <c r="E345" i="24"/>
  <c r="R342" i="23"/>
  <c r="M357" i="23"/>
  <c r="R319" i="23"/>
  <c r="R55" i="23"/>
  <c r="R109" i="23"/>
  <c r="S383" i="23"/>
  <c r="E342" i="23"/>
  <c r="M208" i="23"/>
  <c r="R147" i="24"/>
  <c r="S274" i="24"/>
  <c r="I120" i="24"/>
  <c r="S374" i="24"/>
  <c r="S319" i="23"/>
  <c r="R318" i="23"/>
  <c r="E382" i="23"/>
  <c r="E247" i="23"/>
  <c r="T247" i="23" s="1"/>
  <c r="W247" i="23" s="1"/>
  <c r="S27" i="23"/>
  <c r="R255" i="23"/>
  <c r="P377" i="24"/>
  <c r="P208" i="24"/>
  <c r="S208" i="24" s="1"/>
  <c r="V250" i="24"/>
  <c r="Z250" i="24" s="1"/>
  <c r="P383" i="24"/>
  <c r="S383" i="24" s="1"/>
  <c r="I278" i="24"/>
  <c r="R319" i="24"/>
  <c r="P190" i="23"/>
  <c r="S190" i="23" s="1"/>
  <c r="Q354" i="23"/>
  <c r="P158" i="23"/>
  <c r="O247" i="23"/>
  <c r="S247" i="23" s="1"/>
  <c r="I190" i="23"/>
  <c r="Q56" i="23"/>
  <c r="S56" i="23" s="1"/>
  <c r="R321" i="24"/>
  <c r="R248" i="24"/>
  <c r="R250" i="24"/>
  <c r="P248" i="24"/>
  <c r="O275" i="24"/>
  <c r="S275" i="24" s="1"/>
  <c r="E146" i="24"/>
  <c r="I154" i="24"/>
  <c r="S342" i="23"/>
  <c r="R384" i="23"/>
  <c r="W23" i="23"/>
  <c r="R116" i="23"/>
  <c r="E373" i="23"/>
  <c r="O318" i="23"/>
  <c r="S318" i="23" s="1"/>
  <c r="R76" i="23"/>
  <c r="P285" i="24"/>
  <c r="S285" i="24" s="1"/>
  <c r="R208" i="24"/>
  <c r="I323" i="24"/>
  <c r="R156" i="24"/>
  <c r="O75" i="24"/>
  <c r="S75" i="24" s="1"/>
  <c r="S113" i="24"/>
  <c r="P181" i="24"/>
  <c r="E351" i="24"/>
  <c r="S222" i="24"/>
  <c r="M86" i="24"/>
  <c r="Q223" i="24"/>
  <c r="Q224" i="24"/>
  <c r="I224" i="24"/>
  <c r="I273" i="24"/>
  <c r="R354" i="23"/>
  <c r="R256" i="23"/>
  <c r="S374" i="23"/>
  <c r="Q116" i="23"/>
  <c r="S116" i="23" s="1"/>
  <c r="E51" i="23"/>
  <c r="R342" i="24"/>
  <c r="P146" i="24"/>
  <c r="I75" i="24"/>
  <c r="R355" i="23"/>
  <c r="R321" i="23"/>
  <c r="Q373" i="24"/>
  <c r="O255" i="23"/>
  <c r="S255" i="23" s="1"/>
  <c r="O313" i="23"/>
  <c r="S313" i="23" s="1"/>
  <c r="E46" i="23"/>
  <c r="Q372" i="23"/>
  <c r="S372" i="23" s="1"/>
  <c r="E151" i="24"/>
  <c r="R151" i="24"/>
  <c r="S51" i="24"/>
  <c r="E125" i="24"/>
  <c r="R157" i="24"/>
  <c r="Q289" i="23"/>
  <c r="O321" i="23"/>
  <c r="S321" i="23" s="1"/>
  <c r="R373" i="23"/>
  <c r="P51" i="23"/>
  <c r="R351" i="24"/>
  <c r="R288" i="24"/>
  <c r="T24" i="24"/>
  <c r="X24" i="24" s="1"/>
  <c r="E318" i="24"/>
  <c r="R120" i="24"/>
  <c r="R46" i="24"/>
  <c r="Q82" i="24"/>
  <c r="S82" i="24" s="1"/>
  <c r="M157" i="24"/>
  <c r="R86" i="24"/>
  <c r="M182" i="24"/>
  <c r="Q108" i="23"/>
  <c r="S108" i="23" s="1"/>
  <c r="R278" i="24"/>
  <c r="S306" i="23"/>
  <c r="I81" i="23"/>
  <c r="W18" i="23"/>
  <c r="E118" i="23"/>
  <c r="S372" i="24"/>
  <c r="P346" i="24"/>
  <c r="R219" i="24"/>
  <c r="S120" i="24"/>
  <c r="R224" i="24"/>
  <c r="R159" i="24"/>
  <c r="O93" i="24"/>
  <c r="S93" i="24" s="1"/>
  <c r="R93" i="24"/>
  <c r="S351" i="24"/>
  <c r="Q241" i="24"/>
  <c r="P289" i="23"/>
  <c r="T257" i="23"/>
  <c r="O156" i="23"/>
  <c r="R81" i="23"/>
  <c r="R380" i="24"/>
  <c r="T246" i="24"/>
  <c r="W246" i="24" s="1"/>
  <c r="I382" i="24"/>
  <c r="R213" i="24"/>
  <c r="S156" i="24"/>
  <c r="R78" i="24"/>
  <c r="R383" i="24"/>
  <c r="E78" i="24"/>
  <c r="O213" i="24"/>
  <c r="S213" i="24" s="1"/>
  <c r="T12" i="24"/>
  <c r="W12" i="24" s="1"/>
  <c r="I93" i="24"/>
  <c r="S285" i="23"/>
  <c r="Y21" i="24"/>
  <c r="P224" i="24"/>
  <c r="Q23" i="24"/>
  <c r="S23" i="24" s="1"/>
  <c r="R390" i="24"/>
  <c r="W29" i="23"/>
  <c r="P149" i="24"/>
  <c r="S149" i="24" s="1"/>
  <c r="M241" i="24"/>
  <c r="U241" i="24" s="1"/>
  <c r="M258" i="23"/>
  <c r="U258" i="23" s="1"/>
  <c r="S339" i="24"/>
  <c r="O324" i="24"/>
  <c r="S324" i="24" s="1"/>
  <c r="S92" i="24"/>
  <c r="R156" i="23"/>
  <c r="R258" i="23"/>
  <c r="R142" i="23"/>
  <c r="E180" i="23"/>
  <c r="W12" i="23"/>
  <c r="S214" i="24"/>
  <c r="M152" i="24"/>
  <c r="R323" i="24"/>
  <c r="R43" i="24"/>
  <c r="R306" i="23"/>
  <c r="R158" i="23"/>
  <c r="R286" i="23"/>
  <c r="E142" i="23"/>
  <c r="R61" i="23"/>
  <c r="O218" i="24"/>
  <c r="R209" i="24"/>
  <c r="I121" i="24"/>
  <c r="S78" i="24"/>
  <c r="I355" i="23"/>
  <c r="S289" i="24"/>
  <c r="T245" i="23"/>
  <c r="W245" i="23" s="1"/>
  <c r="R118" i="23"/>
  <c r="Q61" i="23"/>
  <c r="I286" i="23"/>
  <c r="S387" i="24"/>
  <c r="Y245" i="24"/>
  <c r="S384" i="24"/>
  <c r="S77" i="24"/>
  <c r="E46" i="24"/>
  <c r="R121" i="24"/>
  <c r="I379" i="23"/>
  <c r="P291" i="24"/>
  <c r="Y26" i="24"/>
  <c r="P182" i="24"/>
  <c r="P309" i="23"/>
  <c r="E323" i="24"/>
  <c r="E344" i="23"/>
  <c r="S141" i="23"/>
  <c r="S53" i="23"/>
  <c r="I26" i="24"/>
  <c r="T26" i="24" s="1"/>
  <c r="X26" i="24" s="1"/>
  <c r="I190" i="24"/>
  <c r="Q16" i="23"/>
  <c r="S16" i="23" s="1"/>
  <c r="O251" i="23"/>
  <c r="S50" i="23"/>
  <c r="R278" i="23"/>
  <c r="S46" i="23"/>
  <c r="S290" i="24"/>
  <c r="S308" i="24"/>
  <c r="R252" i="24"/>
  <c r="R291" i="24"/>
  <c r="R181" i="24"/>
  <c r="S121" i="24"/>
  <c r="S88" i="24"/>
  <c r="O22" i="24"/>
  <c r="O344" i="24"/>
  <c r="S344" i="24" s="1"/>
  <c r="M56" i="24"/>
  <c r="Q24" i="24"/>
  <c r="S24" i="24" s="1"/>
  <c r="S189" i="24"/>
  <c r="M344" i="24"/>
  <c r="O207" i="24"/>
  <c r="S207" i="24" s="1"/>
  <c r="O148" i="23"/>
  <c r="S48" i="23"/>
  <c r="R308" i="23"/>
  <c r="R274" i="23"/>
  <c r="R345" i="23"/>
  <c r="M252" i="24"/>
  <c r="U252" i="24" s="1"/>
  <c r="Y252" i="24" s="1"/>
  <c r="Q182" i="24"/>
  <c r="E158" i="24"/>
  <c r="S123" i="24"/>
  <c r="E377" i="24"/>
  <c r="M291" i="24"/>
  <c r="M159" i="23"/>
  <c r="R26" i="24"/>
  <c r="I177" i="23"/>
  <c r="Y12" i="24"/>
  <c r="E284" i="24"/>
  <c r="O186" i="23"/>
  <c r="S186" i="23" s="1"/>
  <c r="R119" i="23"/>
  <c r="P142" i="24"/>
  <c r="S210" i="23"/>
  <c r="R148" i="23"/>
  <c r="S29" i="23"/>
  <c r="R108" i="23"/>
  <c r="I87" i="23"/>
  <c r="R350" i="24"/>
  <c r="I378" i="24"/>
  <c r="S248" i="24"/>
  <c r="R189" i="24"/>
  <c r="E356" i="24"/>
  <c r="I288" i="24"/>
  <c r="O181" i="24"/>
  <c r="I290" i="24"/>
  <c r="Q378" i="23"/>
  <c r="S378" i="23" s="1"/>
  <c r="Q276" i="24"/>
  <c r="S276" i="24" s="1"/>
  <c r="P378" i="24"/>
  <c r="S378" i="24" s="1"/>
  <c r="E119" i="23"/>
  <c r="E92" i="24"/>
  <c r="S144" i="24"/>
  <c r="M189" i="24"/>
  <c r="O390" i="24"/>
  <c r="S390" i="24" s="1"/>
  <c r="R379" i="23"/>
  <c r="Q18" i="24"/>
  <c r="Y242" i="24"/>
  <c r="I159" i="23"/>
  <c r="R241" i="24"/>
  <c r="S218" i="23"/>
  <c r="S86" i="23"/>
  <c r="S286" i="23"/>
  <c r="Q341" i="23"/>
  <c r="S341" i="23" s="1"/>
  <c r="T242" i="23"/>
  <c r="X242" i="24" s="1"/>
  <c r="S185" i="23"/>
  <c r="S209" i="23"/>
  <c r="S284" i="24"/>
  <c r="R110" i="24"/>
  <c r="P177" i="24"/>
  <c r="T13" i="24"/>
  <c r="W13" i="24" s="1"/>
  <c r="I390" i="24"/>
  <c r="R356" i="24"/>
  <c r="O357" i="24"/>
  <c r="S357" i="24" s="1"/>
  <c r="S81" i="23"/>
  <c r="Q278" i="23"/>
  <c r="R309" i="23"/>
  <c r="I16" i="23"/>
  <c r="T16" i="23" s="1"/>
  <c r="X16" i="24" s="1"/>
  <c r="M14" i="24"/>
  <c r="U14" i="24" s="1"/>
  <c r="Y14" i="24" s="1"/>
  <c r="E378" i="23"/>
  <c r="O356" i="24"/>
  <c r="S356" i="24" s="1"/>
  <c r="R59" i="24"/>
  <c r="Y247" i="24"/>
  <c r="P247" i="24"/>
  <c r="S247" i="24" s="1"/>
  <c r="O242" i="23"/>
  <c r="S242" i="23" s="1"/>
  <c r="S179" i="23"/>
  <c r="R19" i="23"/>
  <c r="O111" i="23"/>
  <c r="S111" i="23" s="1"/>
  <c r="Z256" i="24"/>
  <c r="T257" i="24"/>
  <c r="X257" i="24" s="1"/>
  <c r="I18" i="24"/>
  <c r="S154" i="23"/>
  <c r="S279" i="23"/>
  <c r="Y250" i="24"/>
  <c r="Q245" i="24"/>
  <c r="S245" i="24" s="1"/>
  <c r="Y241" i="24"/>
  <c r="I241" i="24"/>
  <c r="S191" i="23"/>
  <c r="Q44" i="23"/>
  <c r="R111" i="23"/>
  <c r="R177" i="24"/>
  <c r="S313" i="24"/>
  <c r="Y23" i="24"/>
  <c r="R114" i="23"/>
  <c r="R185" i="24"/>
  <c r="S86" i="24"/>
  <c r="S241" i="23"/>
  <c r="M308" i="23"/>
  <c r="I245" i="24"/>
  <c r="R54" i="23"/>
  <c r="M54" i="23"/>
  <c r="P184" i="24"/>
  <c r="R184" i="24"/>
  <c r="E184" i="24"/>
  <c r="Q81" i="24"/>
  <c r="M81" i="24"/>
  <c r="Q251" i="24"/>
  <c r="S251" i="24" s="1"/>
  <c r="M251" i="24"/>
  <c r="U251" i="24" s="1"/>
  <c r="Y251" i="24" s="1"/>
  <c r="M253" i="23"/>
  <c r="U253" i="23" s="1"/>
  <c r="Y253" i="24" s="1"/>
  <c r="R253" i="23"/>
  <c r="P56" i="24"/>
  <c r="S56" i="24" s="1"/>
  <c r="R56" i="24"/>
  <c r="M318" i="24"/>
  <c r="Q318" i="24"/>
  <c r="S318" i="24" s="1"/>
  <c r="R55" i="24"/>
  <c r="E55" i="24"/>
  <c r="Q55" i="24"/>
  <c r="S55" i="24" s="1"/>
  <c r="R350" i="23"/>
  <c r="E350" i="23"/>
  <c r="O350" i="23"/>
  <c r="P23" i="24"/>
  <c r="E23" i="24"/>
  <c r="T23" i="24" s="1"/>
  <c r="P17" i="24"/>
  <c r="E17" i="24"/>
  <c r="T17" i="24" s="1"/>
  <c r="R17" i="24"/>
  <c r="Q253" i="24"/>
  <c r="E253" i="24"/>
  <c r="T253" i="24" s="1"/>
  <c r="X253" i="24" s="1"/>
  <c r="R253" i="24"/>
  <c r="O60" i="24"/>
  <c r="S60" i="24" s="1"/>
  <c r="I60" i="24"/>
  <c r="O346" i="24"/>
  <c r="E346" i="24"/>
  <c r="R346" i="24"/>
  <c r="O309" i="23"/>
  <c r="S380" i="24"/>
  <c r="M225" i="24"/>
  <c r="R318" i="24"/>
  <c r="R87" i="24"/>
  <c r="Q87" i="24"/>
  <c r="S87" i="24" s="1"/>
  <c r="R123" i="23"/>
  <c r="O123" i="23"/>
  <c r="S123" i="23" s="1"/>
  <c r="E123" i="23"/>
  <c r="S142" i="23"/>
  <c r="R81" i="24"/>
  <c r="P81" i="24"/>
  <c r="V16" i="23"/>
  <c r="R16" i="23"/>
  <c r="M273" i="24"/>
  <c r="Q273" i="24"/>
  <c r="P220" i="24"/>
  <c r="S220" i="24" s="1"/>
  <c r="E220" i="24"/>
  <c r="R220" i="24"/>
  <c r="S280" i="23"/>
  <c r="E340" i="23"/>
  <c r="R340" i="23"/>
  <c r="P340" i="23"/>
  <c r="V11" i="24"/>
  <c r="Z11" i="24" s="1"/>
  <c r="R11" i="24"/>
  <c r="O190" i="24"/>
  <c r="S190" i="24" s="1"/>
  <c r="M190" i="24"/>
  <c r="V255" i="24"/>
  <c r="Z255" i="24" s="1"/>
  <c r="R255" i="24"/>
  <c r="R92" i="23"/>
  <c r="Q92" i="23"/>
  <c r="S92" i="23" s="1"/>
  <c r="P82" i="24"/>
  <c r="R82" i="24"/>
  <c r="R388" i="24"/>
  <c r="Q388" i="24"/>
  <c r="S388" i="24" s="1"/>
  <c r="E388" i="24"/>
  <c r="S257" i="23"/>
  <c r="S184" i="24"/>
  <c r="R158" i="24"/>
  <c r="M158" i="24"/>
  <c r="Q158" i="24"/>
  <c r="I115" i="23"/>
  <c r="R115" i="23"/>
  <c r="I256" i="24"/>
  <c r="T256" i="24" s="1"/>
  <c r="R256" i="24"/>
  <c r="R125" i="23"/>
  <c r="O125" i="23"/>
  <c r="S125" i="23" s="1"/>
  <c r="I125" i="23"/>
  <c r="P54" i="23"/>
  <c r="Q49" i="24"/>
  <c r="E49" i="24"/>
  <c r="R49" i="24"/>
  <c r="R180" i="23"/>
  <c r="O180" i="23"/>
  <c r="S180" i="23" s="1"/>
  <c r="R177" i="23"/>
  <c r="E177" i="23"/>
  <c r="Q177" i="23"/>
  <c r="S177" i="23" s="1"/>
  <c r="S109" i="23"/>
  <c r="R375" i="23"/>
  <c r="I375" i="23"/>
  <c r="O375" i="23"/>
  <c r="S375" i="23" s="1"/>
  <c r="I374" i="24"/>
  <c r="R374" i="24"/>
  <c r="R273" i="24"/>
  <c r="E273" i="24"/>
  <c r="O253" i="23"/>
  <c r="S253" i="23" s="1"/>
  <c r="P120" i="23"/>
  <c r="S120" i="23" s="1"/>
  <c r="I120" i="23"/>
  <c r="S220" i="23"/>
  <c r="Q291" i="24"/>
  <c r="Q255" i="24"/>
  <c r="S255" i="24" s="1"/>
  <c r="Q14" i="24"/>
  <c r="Q256" i="24"/>
  <c r="S256" i="24" s="1"/>
  <c r="M76" i="24"/>
  <c r="S125" i="24"/>
  <c r="R152" i="24"/>
  <c r="I152" i="24"/>
  <c r="Q152" i="24"/>
  <c r="S152" i="24" s="1"/>
  <c r="R192" i="24"/>
  <c r="Q192" i="24"/>
  <c r="S192" i="24" s="1"/>
  <c r="E141" i="24"/>
  <c r="O141" i="24"/>
  <c r="S141" i="24" s="1"/>
  <c r="E22" i="24"/>
  <c r="T22" i="24" s="1"/>
  <c r="R22" i="24"/>
  <c r="E153" i="23"/>
  <c r="O153" i="23"/>
  <c r="S153" i="23" s="1"/>
  <c r="R153" i="23"/>
  <c r="O258" i="24"/>
  <c r="M258" i="24"/>
  <c r="U258" i="24" s="1"/>
  <c r="R258" i="24"/>
  <c r="P108" i="24"/>
  <c r="S108" i="24" s="1"/>
  <c r="E108" i="24"/>
  <c r="M148" i="24"/>
  <c r="R148" i="24"/>
  <c r="P148" i="24"/>
  <c r="S148" i="24" s="1"/>
  <c r="R142" i="24"/>
  <c r="R276" i="24"/>
  <c r="E276" i="24"/>
  <c r="R385" i="24"/>
  <c r="M29" i="24"/>
  <c r="U29" i="24" s="1"/>
  <c r="Y29" i="24" s="1"/>
  <c r="R29" i="24"/>
  <c r="P29" i="24"/>
  <c r="S29" i="24" s="1"/>
  <c r="I356" i="23"/>
  <c r="P356" i="23"/>
  <c r="S356" i="23" s="1"/>
  <c r="R356" i="23"/>
  <c r="I109" i="24"/>
  <c r="R109" i="24"/>
  <c r="Q109" i="24"/>
  <c r="S109" i="24" s="1"/>
  <c r="T14" i="24"/>
  <c r="Q225" i="24"/>
  <c r="S225" i="24" s="1"/>
  <c r="R190" i="24"/>
  <c r="Q91" i="23"/>
  <c r="S91" i="23" s="1"/>
  <c r="M53" i="24"/>
  <c r="O53" i="24"/>
  <c r="S53" i="24" s="1"/>
  <c r="R53" i="24"/>
  <c r="Q314" i="23"/>
  <c r="R314" i="23"/>
  <c r="E314" i="23"/>
  <c r="E182" i="24"/>
  <c r="R182" i="24"/>
  <c r="Q114" i="23"/>
  <c r="S114" i="23" s="1"/>
  <c r="M82" i="24"/>
  <c r="M340" i="24"/>
  <c r="O340" i="24"/>
  <c r="S340" i="24" s="1"/>
  <c r="I76" i="23"/>
  <c r="O76" i="23"/>
  <c r="S76" i="23" s="1"/>
  <c r="R45" i="23"/>
  <c r="Q45" i="23"/>
  <c r="S45" i="23" s="1"/>
  <c r="R77" i="23"/>
  <c r="Q77" i="23"/>
  <c r="S77" i="23" s="1"/>
  <c r="M78" i="23"/>
  <c r="R78" i="23"/>
  <c r="O78" i="23"/>
  <c r="S78" i="23" s="1"/>
  <c r="M87" i="23"/>
  <c r="P87" i="23"/>
  <c r="S87" i="23" s="1"/>
  <c r="R87" i="23"/>
  <c r="R191" i="24"/>
  <c r="Q191" i="24"/>
  <c r="S191" i="24" s="1"/>
  <c r="R252" i="23"/>
  <c r="O252" i="23"/>
  <c r="S252" i="23" s="1"/>
  <c r="E252" i="23"/>
  <c r="M210" i="24"/>
  <c r="O210" i="24"/>
  <c r="R210" i="24"/>
  <c r="E175" i="24"/>
  <c r="P175" i="24"/>
  <c r="S175" i="24" s="1"/>
  <c r="R175" i="24"/>
  <c r="S377" i="23"/>
  <c r="R23" i="24"/>
  <c r="R180" i="24"/>
  <c r="Q180" i="24"/>
  <c r="S180" i="24" s="1"/>
  <c r="O340" i="23"/>
  <c r="I340" i="23"/>
  <c r="O347" i="24"/>
  <c r="S347" i="24" s="1"/>
  <c r="E347" i="24"/>
  <c r="R347" i="24"/>
  <c r="R60" i="24"/>
  <c r="S18" i="23"/>
  <c r="P13" i="23"/>
  <c r="S13" i="23" s="1"/>
  <c r="R324" i="23"/>
  <c r="M13" i="23"/>
  <c r="U13" i="23" s="1"/>
  <c r="Y13" i="24" s="1"/>
  <c r="R251" i="24"/>
  <c r="P241" i="24"/>
  <c r="E241" i="24"/>
  <c r="E56" i="24"/>
  <c r="O223" i="24"/>
  <c r="M223" i="24"/>
  <c r="R223" i="24"/>
  <c r="O321" i="24"/>
  <c r="S321" i="24" s="1"/>
  <c r="I321" i="24"/>
  <c r="M85" i="24"/>
  <c r="R85" i="24"/>
  <c r="O85" i="24"/>
  <c r="S85" i="24" s="1"/>
  <c r="M119" i="24"/>
  <c r="P119" i="24"/>
  <c r="S119" i="24" s="1"/>
  <c r="R119" i="24"/>
  <c r="M314" i="23"/>
  <c r="P314" i="23"/>
  <c r="P179" i="24"/>
  <c r="S179" i="24" s="1"/>
  <c r="R179" i="24"/>
  <c r="R212" i="24"/>
  <c r="P212" i="24"/>
  <c r="S212" i="24" s="1"/>
  <c r="E212" i="24"/>
  <c r="I322" i="24"/>
  <c r="O322" i="24"/>
  <c r="O126" i="24"/>
  <c r="R126" i="24"/>
  <c r="I126" i="24"/>
  <c r="S26" i="24"/>
  <c r="M281" i="23"/>
  <c r="R281" i="23"/>
  <c r="P281" i="23"/>
  <c r="S281" i="23" s="1"/>
  <c r="E324" i="23"/>
  <c r="R120" i="23"/>
  <c r="R224" i="23"/>
  <c r="P273" i="24"/>
  <c r="S273" i="24" s="1"/>
  <c r="E389" i="24"/>
  <c r="R219" i="23"/>
  <c r="O219" i="23"/>
  <c r="E219" i="23"/>
  <c r="O76" i="24"/>
  <c r="S76" i="24" s="1"/>
  <c r="M373" i="24"/>
  <c r="O373" i="24"/>
  <c r="P251" i="23"/>
  <c r="R251" i="23"/>
  <c r="I251" i="23"/>
  <c r="I176" i="24"/>
  <c r="Q176" i="24"/>
  <c r="R176" i="24"/>
  <c r="P153" i="24"/>
  <c r="R153" i="24"/>
  <c r="M80" i="24"/>
  <c r="O80" i="24"/>
  <c r="S80" i="24" s="1"/>
  <c r="R80" i="24"/>
  <c r="P373" i="24"/>
  <c r="E373" i="24"/>
  <c r="R373" i="24"/>
  <c r="S347" i="23"/>
  <c r="S357" i="23"/>
  <c r="S316" i="24"/>
  <c r="X243" i="24"/>
  <c r="S146" i="24"/>
  <c r="Z16" i="24"/>
  <c r="S50" i="24"/>
  <c r="O14" i="24"/>
  <c r="T11" i="24"/>
  <c r="X11" i="24" s="1"/>
  <c r="S154" i="24"/>
  <c r="M350" i="24"/>
  <c r="S187" i="23"/>
  <c r="Q215" i="23"/>
  <c r="S215" i="23" s="1"/>
  <c r="S316" i="23"/>
  <c r="S207" i="23"/>
  <c r="S222" i="23"/>
  <c r="O60" i="23"/>
  <c r="S60" i="23" s="1"/>
  <c r="R306" i="24"/>
  <c r="S218" i="24"/>
  <c r="Y246" i="24"/>
  <c r="Q354" i="24"/>
  <c r="S354" i="24" s="1"/>
  <c r="S375" i="24"/>
  <c r="S116" i="24"/>
  <c r="R14" i="24"/>
  <c r="S280" i="24"/>
  <c r="I118" i="24"/>
  <c r="Q322" i="24"/>
  <c r="P309" i="24"/>
  <c r="S309" i="24" s="1"/>
  <c r="Q17" i="24"/>
  <c r="V17" i="24"/>
  <c r="M324" i="24"/>
  <c r="I58" i="24"/>
  <c r="E21" i="24"/>
  <c r="T21" i="24" s="1"/>
  <c r="Q142" i="24"/>
  <c r="P219" i="24"/>
  <c r="S219" i="24" s="1"/>
  <c r="I59" i="24"/>
  <c r="O385" i="24"/>
  <c r="P306" i="24"/>
  <c r="S306" i="24" s="1"/>
  <c r="I373" i="24"/>
  <c r="S291" i="23"/>
  <c r="S14" i="23"/>
  <c r="S176" i="23"/>
  <c r="O59" i="23"/>
  <c r="S59" i="23" s="1"/>
  <c r="S281" i="24"/>
  <c r="R349" i="24"/>
  <c r="S286" i="24"/>
  <c r="S311" i="24"/>
  <c r="Y255" i="24"/>
  <c r="M207" i="24"/>
  <c r="S210" i="24"/>
  <c r="R245" i="24"/>
  <c r="S48" i="24"/>
  <c r="Y19" i="24"/>
  <c r="S257" i="24"/>
  <c r="I309" i="24"/>
  <c r="O18" i="24"/>
  <c r="S21" i="23"/>
  <c r="S157" i="24"/>
  <c r="M309" i="23"/>
  <c r="M215" i="23"/>
  <c r="P27" i="24"/>
  <c r="S27" i="24" s="1"/>
  <c r="E283" i="24"/>
  <c r="I283" i="23"/>
  <c r="I43" i="24"/>
  <c r="S288" i="23"/>
  <c r="S23" i="23"/>
  <c r="S149" i="23"/>
  <c r="S124" i="23"/>
  <c r="Q283" i="23"/>
  <c r="S283" i="23" s="1"/>
  <c r="T255" i="23"/>
  <c r="S148" i="23"/>
  <c r="T28" i="23"/>
  <c r="W28" i="23" s="1"/>
  <c r="R357" i="24"/>
  <c r="S250" i="24"/>
  <c r="M256" i="24"/>
  <c r="U256" i="24" s="1"/>
  <c r="Q349" i="24"/>
  <c r="S349" i="24" s="1"/>
  <c r="E245" i="24"/>
  <c r="T245" i="24" s="1"/>
  <c r="W245" i="24" s="1"/>
  <c r="S159" i="24"/>
  <c r="S288" i="24"/>
  <c r="Q342" i="24"/>
  <c r="S342" i="24" s="1"/>
  <c r="E18" i="24"/>
  <c r="S54" i="24"/>
  <c r="S242" i="24"/>
  <c r="Q90" i="24"/>
  <c r="S90" i="24" s="1"/>
  <c r="M185" i="24"/>
  <c r="R118" i="24"/>
  <c r="Y28" i="24"/>
  <c r="O81" i="24"/>
  <c r="E81" i="24"/>
  <c r="E126" i="24"/>
  <c r="Q126" i="24"/>
  <c r="S126" i="24" s="1"/>
  <c r="M110" i="24"/>
  <c r="M274" i="23"/>
  <c r="P43" i="24"/>
  <c r="S43" i="24" s="1"/>
  <c r="Y240" i="24"/>
  <c r="S240" i="23"/>
  <c r="S351" i="23"/>
  <c r="S346" i="23"/>
  <c r="S373" i="23"/>
  <c r="S51" i="23"/>
  <c r="S147" i="23"/>
  <c r="S82" i="23"/>
  <c r="R313" i="23"/>
  <c r="S119" i="23"/>
  <c r="S189" i="23"/>
  <c r="E109" i="23"/>
  <c r="R290" i="24"/>
  <c r="S355" i="24"/>
  <c r="R322" i="24"/>
  <c r="S279" i="24"/>
  <c r="R18" i="24"/>
  <c r="S46" i="24"/>
  <c r="P110" i="24"/>
  <c r="S12" i="24"/>
  <c r="R113" i="24"/>
  <c r="T258" i="24"/>
  <c r="X258" i="24" s="1"/>
  <c r="Y18" i="24"/>
  <c r="S58" i="24"/>
  <c r="M59" i="23"/>
  <c r="O185" i="24"/>
  <c r="S185" i="24" s="1"/>
  <c r="Q19" i="23"/>
  <c r="S19" i="23" s="1"/>
  <c r="M45" i="23"/>
  <c r="O176" i="24"/>
  <c r="S258" i="23"/>
  <c r="S273" i="23"/>
  <c r="S11" i="23"/>
  <c r="S159" i="23"/>
  <c r="S225" i="23"/>
  <c r="W21" i="23"/>
  <c r="S110" i="23"/>
  <c r="S349" i="23"/>
  <c r="Q382" i="24"/>
  <c r="S382" i="24" s="1"/>
  <c r="S143" i="24"/>
  <c r="S385" i="24"/>
  <c r="X29" i="24"/>
  <c r="R24" i="24"/>
  <c r="Q379" i="23"/>
  <c r="S379" i="23" s="1"/>
  <c r="M388" i="24"/>
  <c r="I179" i="24"/>
  <c r="Q11" i="24"/>
  <c r="S11" i="24" s="1"/>
  <c r="Y22" i="24"/>
  <c r="S323" i="24"/>
  <c r="S153" i="24"/>
  <c r="T247" i="24"/>
  <c r="S49" i="24"/>
  <c r="S278" i="24"/>
  <c r="S91" i="24"/>
  <c r="S224" i="24"/>
  <c r="S350" i="24"/>
  <c r="S243" i="24"/>
  <c r="S16" i="24"/>
  <c r="S246" i="24"/>
  <c r="S111" i="24"/>
  <c r="S352" i="24"/>
  <c r="S44" i="24"/>
  <c r="S28" i="24"/>
  <c r="S158" i="24"/>
  <c r="S317" i="24"/>
  <c r="S253" i="24"/>
  <c r="S19" i="24"/>
  <c r="T27" i="24"/>
  <c r="T28" i="24"/>
  <c r="T19" i="24"/>
  <c r="S61" i="24"/>
  <c r="S115" i="24"/>
  <c r="S187" i="24"/>
  <c r="S240" i="24"/>
  <c r="S118" i="24"/>
  <c r="S151" i="24"/>
  <c r="W29" i="24"/>
  <c r="S59" i="24"/>
  <c r="S114" i="24"/>
  <c r="W242" i="24"/>
  <c r="T240" i="24"/>
  <c r="X240" i="24" s="1"/>
  <c r="W243" i="24"/>
  <c r="S389" i="24"/>
  <c r="S252" i="24"/>
  <c r="S341" i="24"/>
  <c r="S345" i="24"/>
  <c r="S314" i="24"/>
  <c r="S13" i="24"/>
  <c r="W16" i="24"/>
  <c r="T251" i="24"/>
  <c r="S387" i="23"/>
  <c r="S388" i="23"/>
  <c r="S256" i="23"/>
  <c r="S213" i="23"/>
  <c r="S126" i="23"/>
  <c r="S118" i="23"/>
  <c r="S26" i="23"/>
  <c r="S181" i="23"/>
  <c r="S146" i="23"/>
  <c r="S384" i="23"/>
  <c r="S307" i="23"/>
  <c r="S248" i="23"/>
  <c r="S208" i="23"/>
  <c r="S83" i="23"/>
  <c r="S12" i="23"/>
  <c r="S389" i="23"/>
  <c r="S144" i="23"/>
  <c r="S250" i="23"/>
  <c r="S352" i="23"/>
  <c r="S217" i="23"/>
  <c r="T252" i="23"/>
  <c r="W252" i="23" s="1"/>
  <c r="S115" i="23"/>
  <c r="S17" i="23"/>
  <c r="T246" i="23"/>
  <c r="W246" i="23" s="1"/>
  <c r="S61" i="23"/>
  <c r="S243" i="23"/>
  <c r="S275" i="23"/>
  <c r="S324" i="23"/>
  <c r="S80" i="23"/>
  <c r="T14" i="23"/>
  <c r="W14" i="23" s="1"/>
  <c r="S156" i="23"/>
  <c r="S24" i="23"/>
  <c r="T19" i="23"/>
  <c r="W19" i="23" s="1"/>
  <c r="S88" i="23"/>
  <c r="T17" i="23"/>
  <c r="W17" i="23" s="1"/>
  <c r="S390" i="23"/>
  <c r="S380" i="23"/>
  <c r="S121" i="23"/>
  <c r="S245" i="23"/>
  <c r="S246" i="23"/>
  <c r="S90" i="23"/>
  <c r="S152" i="23"/>
  <c r="S58" i="23"/>
  <c r="S43" i="23"/>
  <c r="S182" i="23"/>
  <c r="S224" i="23"/>
  <c r="S157" i="23"/>
  <c r="S54" i="23"/>
  <c r="S219" i="23"/>
  <c r="S276" i="23"/>
  <c r="S184" i="23"/>
  <c r="S175" i="23"/>
  <c r="S158" i="23"/>
  <c r="S290" i="23"/>
  <c r="S174" i="23"/>
  <c r="S345" i="23"/>
  <c r="T241" i="23"/>
  <c r="W241" i="23" s="1"/>
  <c r="S223" i="23"/>
  <c r="S317" i="23"/>
  <c r="S85" i="23"/>
  <c r="S143" i="23"/>
  <c r="W257" i="23"/>
  <c r="S312" i="23"/>
  <c r="S354" i="23"/>
  <c r="S382" i="23"/>
  <c r="S308" i="23"/>
  <c r="T13" i="23"/>
  <c r="S322" i="23"/>
  <c r="S44" i="23"/>
  <c r="S291" i="24" l="1"/>
  <c r="W258" i="23"/>
  <c r="W248" i="24"/>
  <c r="S18" i="24"/>
  <c r="S350" i="23"/>
  <c r="W24" i="24"/>
  <c r="S373" i="24"/>
  <c r="T241" i="24"/>
  <c r="W253" i="24"/>
  <c r="S110" i="24"/>
  <c r="T256" i="23"/>
  <c r="W256" i="23" s="1"/>
  <c r="X250" i="24"/>
  <c r="X21" i="24"/>
  <c r="S278" i="23"/>
  <c r="DS408" i="9"/>
  <c r="DU408" i="9" s="1"/>
  <c r="HM408" i="9" s="1"/>
  <c r="DR108" i="9"/>
  <c r="DT108" i="9" s="1"/>
  <c r="HL108" i="9" s="1"/>
  <c r="DS78" i="9"/>
  <c r="DU78" i="9" s="1"/>
  <c r="HM78" i="9" s="1"/>
  <c r="DS319" i="9"/>
  <c r="DU319" i="9" s="1"/>
  <c r="HM319" i="9" s="1"/>
  <c r="DR104" i="9"/>
  <c r="DT104" i="9" s="1"/>
  <c r="HL104" i="9" s="1"/>
  <c r="DT392" i="9"/>
  <c r="HL392" i="9" s="1"/>
  <c r="DR392" i="9"/>
  <c r="HM258" i="9"/>
  <c r="DU258" i="9"/>
  <c r="DS258" i="9"/>
  <c r="DU28" i="9"/>
  <c r="HM28" i="9" s="1"/>
  <c r="DS28" i="9"/>
  <c r="DS20" i="9"/>
  <c r="DU20" i="9"/>
  <c r="HM20" i="9" s="1"/>
  <c r="DT313" i="9"/>
  <c r="HL313" i="9" s="1"/>
  <c r="DR313" i="9"/>
  <c r="DS280" i="9"/>
  <c r="DU280" i="9" s="1"/>
  <c r="HM280" i="9" s="1"/>
  <c r="DR395" i="9"/>
  <c r="DT395" i="9" s="1"/>
  <c r="HL395" i="9" s="1"/>
  <c r="DS11" i="9"/>
  <c r="DU11" i="9"/>
  <c r="HM11" i="9" s="1"/>
  <c r="DU359" i="9"/>
  <c r="HM359" i="9" s="1"/>
  <c r="DS359" i="9"/>
  <c r="DR383" i="9"/>
  <c r="DT383" i="9" s="1"/>
  <c r="HL383" i="9" s="1"/>
  <c r="HL167" i="9"/>
  <c r="DT167" i="9"/>
  <c r="DR167" i="9"/>
  <c r="DS49" i="9"/>
  <c r="DU49" i="9" s="1"/>
  <c r="HM49" i="9" s="1"/>
  <c r="HL229" i="9"/>
  <c r="DT229" i="9"/>
  <c r="DR229" i="9"/>
  <c r="HM238" i="9"/>
  <c r="DU238" i="9"/>
  <c r="DS238" i="9"/>
  <c r="HL140" i="9"/>
  <c r="DT140" i="9"/>
  <c r="DR140" i="9"/>
  <c r="DR95" i="9"/>
  <c r="DT95" i="9" s="1"/>
  <c r="HL95" i="9" s="1"/>
  <c r="HM261" i="9"/>
  <c r="DU261" i="9"/>
  <c r="DS261" i="9"/>
  <c r="DS80" i="9"/>
  <c r="DU80" i="9" s="1"/>
  <c r="HM80" i="9" s="1"/>
  <c r="DT116" i="9"/>
  <c r="HL116" i="9" s="1"/>
  <c r="DR116" i="9"/>
  <c r="DS45" i="9"/>
  <c r="DU45" i="9" s="1"/>
  <c r="HM45" i="9" s="1"/>
  <c r="DU204" i="9"/>
  <c r="HM204" i="9"/>
  <c r="DS204" i="9"/>
  <c r="DS393" i="9"/>
  <c r="DU393" i="9" s="1"/>
  <c r="HM393" i="9" s="1"/>
  <c r="DT87" i="9"/>
  <c r="HL87" i="9" s="1"/>
  <c r="DR87" i="9"/>
  <c r="HL233" i="9"/>
  <c r="DR233" i="9"/>
  <c r="DT233" i="9"/>
  <c r="DR45" i="9"/>
  <c r="DT45" i="9" s="1"/>
  <c r="HL45" i="9" s="1"/>
  <c r="DR35" i="9"/>
  <c r="DT35" i="9" s="1"/>
  <c r="HL35" i="9" s="1"/>
  <c r="HL247" i="9"/>
  <c r="DR247" i="9"/>
  <c r="DT247" i="9"/>
  <c r="HM433" i="9"/>
  <c r="DU433" i="9"/>
  <c r="DS433" i="9"/>
  <c r="HM154" i="9"/>
  <c r="DU154" i="9"/>
  <c r="DS154" i="9"/>
  <c r="HM217" i="9"/>
  <c r="DS217" i="9"/>
  <c r="DU217" i="9"/>
  <c r="DT183" i="9"/>
  <c r="HL183" i="9" s="1"/>
  <c r="DR183" i="9"/>
  <c r="HL136" i="9"/>
  <c r="DT136" i="9"/>
  <c r="DR136" i="9"/>
  <c r="DS264" i="9"/>
  <c r="DU264" i="9"/>
  <c r="HM264" i="9"/>
  <c r="HM74" i="9"/>
  <c r="DS74" i="9"/>
  <c r="DU74" i="9"/>
  <c r="DT61" i="9"/>
  <c r="HL61" i="9" s="1"/>
  <c r="DR61" i="9"/>
  <c r="DU220" i="9"/>
  <c r="HM220" i="9"/>
  <c r="DS220" i="9"/>
  <c r="DS53" i="9"/>
  <c r="DU53" i="9" s="1"/>
  <c r="HM53" i="9" s="1"/>
  <c r="DR73" i="9"/>
  <c r="DT73" i="9" s="1"/>
  <c r="HL73" i="9" s="1"/>
  <c r="DR248" i="9"/>
  <c r="DT248" i="9"/>
  <c r="HL248" i="9"/>
  <c r="DR12" i="9"/>
  <c r="DT12" i="9" s="1"/>
  <c r="HL12" i="9" s="1"/>
  <c r="HM189" i="9"/>
  <c r="DU189" i="9"/>
  <c r="DS189" i="9"/>
  <c r="DS279" i="9"/>
  <c r="DU279" i="9" s="1"/>
  <c r="HM279" i="9" s="1"/>
  <c r="DT120" i="9"/>
  <c r="HL120" i="9" s="1"/>
  <c r="DR120" i="9"/>
  <c r="DS308" i="9"/>
  <c r="DU308" i="9" s="1"/>
  <c r="HM308" i="9" s="1"/>
  <c r="DR378" i="9"/>
  <c r="DT378" i="9" s="1"/>
  <c r="HL378" i="9" s="1"/>
  <c r="HL153" i="9"/>
  <c r="DT153" i="9"/>
  <c r="DR153" i="9"/>
  <c r="DU14" i="9"/>
  <c r="HM14" i="9" s="1"/>
  <c r="DS14" i="9"/>
  <c r="HM422" i="9"/>
  <c r="DU422" i="9"/>
  <c r="DS422" i="9"/>
  <c r="DS177" i="9"/>
  <c r="DU177" i="9" s="1"/>
  <c r="HM177" i="9" s="1"/>
  <c r="DS328" i="9"/>
  <c r="DU328" i="9" s="1"/>
  <c r="HM328" i="9" s="1"/>
  <c r="DU380" i="9"/>
  <c r="HM380" i="9" s="1"/>
  <c r="DS380" i="9"/>
  <c r="DR48" i="9"/>
  <c r="DT48" i="9" s="1"/>
  <c r="HL48" i="9" s="1"/>
  <c r="DS256" i="9"/>
  <c r="HM256" i="9"/>
  <c r="DU256" i="9"/>
  <c r="DS24" i="9"/>
  <c r="DU24" i="9" s="1"/>
  <c r="HM24" i="9" s="1"/>
  <c r="DU69" i="9"/>
  <c r="HM69" i="9" s="1"/>
  <c r="DS69" i="9"/>
  <c r="DU372" i="9"/>
  <c r="HM372" i="9" s="1"/>
  <c r="DS372" i="9"/>
  <c r="DR361" i="9"/>
  <c r="DT361" i="9" s="1"/>
  <c r="HL361" i="9" s="1"/>
  <c r="DS406" i="9"/>
  <c r="DU406" i="9" s="1"/>
  <c r="HM406" i="9" s="1"/>
  <c r="DU283" i="9"/>
  <c r="HM283" i="9" s="1"/>
  <c r="DS283" i="9"/>
  <c r="DS331" i="9"/>
  <c r="HM331" i="9"/>
  <c r="DU331" i="9"/>
  <c r="DS398" i="9"/>
  <c r="DU398" i="9" s="1"/>
  <c r="HM398" i="9" s="1"/>
  <c r="DS336" i="9"/>
  <c r="DU336" i="9" s="1"/>
  <c r="HM336" i="9" s="1"/>
  <c r="HM86" i="9"/>
  <c r="DU86" i="9"/>
  <c r="DS86" i="9"/>
  <c r="HL124" i="9"/>
  <c r="DT124" i="9"/>
  <c r="DR124" i="9"/>
  <c r="DS10" i="9"/>
  <c r="DU10" i="9" s="1"/>
  <c r="HM10" i="9" s="1"/>
  <c r="DR25" i="9"/>
  <c r="DT25" i="9" s="1"/>
  <c r="HL25" i="9" s="1"/>
  <c r="HL192" i="9"/>
  <c r="DT192" i="9"/>
  <c r="DR192" i="9"/>
  <c r="HM248" i="9"/>
  <c r="DU248" i="9"/>
  <c r="DS248" i="9"/>
  <c r="DS84" i="9"/>
  <c r="DU84" i="9" s="1"/>
  <c r="HM84" i="9" s="1"/>
  <c r="DS295" i="9"/>
  <c r="DU295" i="9" s="1"/>
  <c r="HM295" i="9" s="1"/>
  <c r="HL424" i="9"/>
  <c r="DT424" i="9"/>
  <c r="DR424" i="9"/>
  <c r="HM224" i="9"/>
  <c r="DU224" i="9"/>
  <c r="DS224" i="9"/>
  <c r="DR175" i="9"/>
  <c r="DT175" i="9" s="1"/>
  <c r="HL175" i="9" s="1"/>
  <c r="HL157" i="9"/>
  <c r="DT157" i="9"/>
  <c r="DR157" i="9"/>
  <c r="HL418" i="9"/>
  <c r="DT418" i="9"/>
  <c r="DR418" i="9"/>
  <c r="DU176" i="9"/>
  <c r="HM176" i="9" s="1"/>
  <c r="DS176" i="9"/>
  <c r="HM126" i="9"/>
  <c r="DU126" i="9"/>
  <c r="DS126" i="9"/>
  <c r="HL159" i="9"/>
  <c r="DT159" i="9"/>
  <c r="DR159" i="9"/>
  <c r="HL44" i="9"/>
  <c r="DT44" i="9"/>
  <c r="DR44" i="9"/>
  <c r="DU291" i="9"/>
  <c r="HM291" i="9" s="1"/>
  <c r="DS291" i="9"/>
  <c r="DU215" i="9"/>
  <c r="HM215" i="9"/>
  <c r="DS215" i="9"/>
  <c r="HL134" i="9"/>
  <c r="DT134" i="9"/>
  <c r="DR134" i="9"/>
  <c r="HL373" i="9"/>
  <c r="DT373" i="9"/>
  <c r="DR373" i="9"/>
  <c r="HL99" i="9"/>
  <c r="DT99" i="9"/>
  <c r="DR99" i="9"/>
  <c r="DS277" i="9"/>
  <c r="DU277" i="9" s="1"/>
  <c r="HM277" i="9" s="1"/>
  <c r="DR114" i="9"/>
  <c r="DT114" i="9" s="1"/>
  <c r="HL114" i="9" s="1"/>
  <c r="HL408" i="9"/>
  <c r="DT408" i="9"/>
  <c r="DR408" i="9"/>
  <c r="DT188" i="9"/>
  <c r="HL188" i="9"/>
  <c r="DR188" i="9"/>
  <c r="DR403" i="9"/>
  <c r="DT403" i="9" s="1"/>
  <c r="HL403" i="9" s="1"/>
  <c r="DR318" i="9"/>
  <c r="DT318" i="9" s="1"/>
  <c r="HL318" i="9" s="1"/>
  <c r="HM332" i="9"/>
  <c r="DU332" i="9"/>
  <c r="DS332" i="9"/>
  <c r="DU293" i="9"/>
  <c r="HM293" i="9" s="1"/>
  <c r="DS293" i="9"/>
  <c r="DU191" i="9"/>
  <c r="HM191" i="9"/>
  <c r="DS191" i="9"/>
  <c r="DR400" i="9"/>
  <c r="DT400" i="9" s="1"/>
  <c r="HL400" i="9" s="1"/>
  <c r="HM156" i="9"/>
  <c r="DU156" i="9"/>
  <c r="DS156" i="9"/>
  <c r="DU173" i="9"/>
  <c r="HM173" i="9" s="1"/>
  <c r="DS173" i="9"/>
  <c r="DR102" i="9"/>
  <c r="DT102" i="9" s="1"/>
  <c r="HL102" i="9" s="1"/>
  <c r="DS35" i="9"/>
  <c r="DU35" i="9" s="1"/>
  <c r="HM35" i="9" s="1"/>
  <c r="HM377" i="9"/>
  <c r="DU377" i="9"/>
  <c r="DS377" i="9"/>
  <c r="DU270" i="9"/>
  <c r="HM270" i="9" s="1"/>
  <c r="DS270" i="9"/>
  <c r="HL433" i="9"/>
  <c r="DT433" i="9"/>
  <c r="DR433" i="9"/>
  <c r="DR269" i="9"/>
  <c r="DT269" i="9" s="1"/>
  <c r="HL269" i="9" s="1"/>
  <c r="HL91" i="9"/>
  <c r="DT91" i="9"/>
  <c r="DR91" i="9"/>
  <c r="DU389" i="9"/>
  <c r="HM389" i="9" s="1"/>
  <c r="DS389" i="9"/>
  <c r="DS105" i="9"/>
  <c r="DU105" i="9" s="1"/>
  <c r="HM105" i="9" s="1"/>
  <c r="DS375" i="9"/>
  <c r="DU375" i="9" s="1"/>
  <c r="HM375" i="9" s="1"/>
  <c r="HM273" i="9"/>
  <c r="DU273" i="9"/>
  <c r="DS273" i="9"/>
  <c r="HM140" i="9"/>
  <c r="DU140" i="9"/>
  <c r="DS140" i="9"/>
  <c r="DS340" i="9"/>
  <c r="DU340" i="9" s="1"/>
  <c r="HM340" i="9" s="1"/>
  <c r="DR391" i="9"/>
  <c r="DT391" i="9"/>
  <c r="HL391" i="9" s="1"/>
  <c r="DR59" i="9"/>
  <c r="DT59" i="9" s="1"/>
  <c r="HL59" i="9" s="1"/>
  <c r="HM168" i="9"/>
  <c r="DU168" i="9"/>
  <c r="DS168" i="9"/>
  <c r="HM265" i="9"/>
  <c r="DU265" i="9"/>
  <c r="DS265" i="9"/>
  <c r="DR112" i="9"/>
  <c r="DT112" i="9" s="1"/>
  <c r="HL112" i="9" s="1"/>
  <c r="HL132" i="9"/>
  <c r="DT132" i="9"/>
  <c r="DR132" i="9"/>
  <c r="DS403" i="9"/>
  <c r="DU403" i="9" s="1"/>
  <c r="HM403" i="9" s="1"/>
  <c r="HM266" i="9"/>
  <c r="DU266" i="9"/>
  <c r="DS266" i="9"/>
  <c r="DS324" i="9"/>
  <c r="DU324" i="9" s="1"/>
  <c r="HM324" i="9" s="1"/>
  <c r="DT204" i="9"/>
  <c r="HL204" i="9"/>
  <c r="DR204" i="9"/>
  <c r="HM419" i="9"/>
  <c r="DU419" i="9"/>
  <c r="DS419" i="9"/>
  <c r="DR301" i="9"/>
  <c r="DT301" i="9" s="1"/>
  <c r="HL301" i="9" s="1"/>
  <c r="DS113" i="9"/>
  <c r="DU113" i="9" s="1"/>
  <c r="HM113" i="9" s="1"/>
  <c r="HM287" i="9"/>
  <c r="DU287" i="9"/>
  <c r="DS287" i="9"/>
  <c r="DT97" i="9"/>
  <c r="HL97" i="9" s="1"/>
  <c r="DR97" i="9"/>
  <c r="HM423" i="9"/>
  <c r="DU423" i="9"/>
  <c r="DS423" i="9"/>
  <c r="DS36" i="9"/>
  <c r="DU36" i="9" s="1"/>
  <c r="HM36" i="9" s="1"/>
  <c r="HL65" i="9"/>
  <c r="DT65" i="9"/>
  <c r="DR65" i="9"/>
  <c r="DU361" i="9"/>
  <c r="HM361" i="9" s="1"/>
  <c r="DS361" i="9"/>
  <c r="HL429" i="9"/>
  <c r="DT429" i="9"/>
  <c r="DR429" i="9"/>
  <c r="DT196" i="9"/>
  <c r="HL196" i="9"/>
  <c r="DR196" i="9"/>
  <c r="HM357" i="9"/>
  <c r="DU357" i="9"/>
  <c r="DS357" i="9"/>
  <c r="DR55" i="9"/>
  <c r="DT55" i="9" s="1"/>
  <c r="HL55" i="9" s="1"/>
  <c r="DS26" i="9"/>
  <c r="DU26" i="9" s="1"/>
  <c r="HM26" i="9" s="1"/>
  <c r="DS276" i="9"/>
  <c r="DU276" i="9" s="1"/>
  <c r="HM276" i="9" s="1"/>
  <c r="HL77" i="9"/>
  <c r="DT77" i="9"/>
  <c r="DR77" i="9"/>
  <c r="DU281" i="9"/>
  <c r="HM281" i="9" s="1"/>
  <c r="DS281" i="9"/>
  <c r="DR10" i="9"/>
  <c r="DT10" i="9" s="1"/>
  <c r="HL10" i="9" s="1"/>
  <c r="DR321" i="9"/>
  <c r="DT321" i="9" s="1"/>
  <c r="HL321" i="9" s="1"/>
  <c r="DU207" i="9"/>
  <c r="HM207" i="9"/>
  <c r="DS207" i="9"/>
  <c r="DS155" i="9"/>
  <c r="HM155" i="9"/>
  <c r="DU155" i="9"/>
  <c r="DS379" i="9"/>
  <c r="DU379" i="9" s="1"/>
  <c r="HM379" i="9" s="1"/>
  <c r="DS50" i="9"/>
  <c r="DU50" i="9" s="1"/>
  <c r="HM50" i="9" s="1"/>
  <c r="HM12" i="9"/>
  <c r="DU12" i="9"/>
  <c r="DS12" i="9"/>
  <c r="DU288" i="9"/>
  <c r="HM288" i="9" s="1"/>
  <c r="DS288" i="9"/>
  <c r="DS121" i="9"/>
  <c r="DU121" i="9" s="1"/>
  <c r="HM121" i="9" s="1"/>
  <c r="DS348" i="9"/>
  <c r="DU348" i="9" s="1"/>
  <c r="HM348" i="9" s="1"/>
  <c r="HM300" i="9"/>
  <c r="DU300" i="9"/>
  <c r="DS300" i="9"/>
  <c r="DT209" i="9"/>
  <c r="HL209" i="9"/>
  <c r="DR209" i="9"/>
  <c r="HM160" i="9"/>
  <c r="DU160" i="9"/>
  <c r="DS160" i="9"/>
  <c r="DS385" i="9"/>
  <c r="DU385" i="9" s="1"/>
  <c r="HM385" i="9" s="1"/>
  <c r="DR74" i="9"/>
  <c r="DT74" i="9" s="1"/>
  <c r="HL74" i="9" s="1"/>
  <c r="DU316" i="9"/>
  <c r="HM316" i="9" s="1"/>
  <c r="DS316" i="9"/>
  <c r="DS339" i="9"/>
  <c r="DU339" i="9" s="1"/>
  <c r="HM339" i="9" s="1"/>
  <c r="HM429" i="9"/>
  <c r="DU429" i="9"/>
  <c r="DS429" i="9"/>
  <c r="HL39" i="9"/>
  <c r="DT39" i="9"/>
  <c r="DR39" i="9"/>
  <c r="DT58" i="9"/>
  <c r="HL58" i="9" s="1"/>
  <c r="DR58" i="9"/>
  <c r="HL254" i="9"/>
  <c r="DT254" i="9"/>
  <c r="DR254" i="9"/>
  <c r="DR387" i="9"/>
  <c r="DT387" i="9" s="1"/>
  <c r="HL387" i="9" s="1"/>
  <c r="DR293" i="9"/>
  <c r="DT293" i="9" s="1"/>
  <c r="HL293" i="9" s="1"/>
  <c r="DU65" i="9"/>
  <c r="HM65" i="9" s="1"/>
  <c r="DS65" i="9"/>
  <c r="DS32" i="9"/>
  <c r="DU32" i="9" s="1"/>
  <c r="HM32" i="9" s="1"/>
  <c r="DS96" i="9"/>
  <c r="DU96" i="9" s="1"/>
  <c r="HM96" i="9" s="1"/>
  <c r="HM22" i="9"/>
  <c r="DU22" i="9"/>
  <c r="DS22" i="9"/>
  <c r="DU122" i="9"/>
  <c r="HM122" i="9" s="1"/>
  <c r="DS122" i="9"/>
  <c r="DR67" i="9"/>
  <c r="DT67" i="9"/>
  <c r="HL67" i="9" s="1"/>
  <c r="DR329" i="9"/>
  <c r="DT329" i="9" s="1"/>
  <c r="HL329" i="9" s="1"/>
  <c r="HL274" i="9"/>
  <c r="DT274" i="9"/>
  <c r="DR274" i="9"/>
  <c r="DU343" i="9"/>
  <c r="HM343" i="9" s="1"/>
  <c r="DS343" i="9"/>
  <c r="DS335" i="9"/>
  <c r="DU335" i="9" s="1"/>
  <c r="HM335" i="9" s="1"/>
  <c r="DR368" i="9"/>
  <c r="DT368" i="9" s="1"/>
  <c r="HL368" i="9" s="1"/>
  <c r="HM136" i="9"/>
  <c r="DU136" i="9"/>
  <c r="DS136" i="9"/>
  <c r="DU118" i="9"/>
  <c r="HM118" i="9" s="1"/>
  <c r="DS118" i="9"/>
  <c r="DR355" i="9"/>
  <c r="DT355" i="9" s="1"/>
  <c r="HL355" i="9" s="1"/>
  <c r="DS61" i="9"/>
  <c r="DU61" i="9" s="1"/>
  <c r="HM61" i="9" s="1"/>
  <c r="DU344" i="9"/>
  <c r="HM344" i="9" s="1"/>
  <c r="DS344" i="9"/>
  <c r="DU73" i="9"/>
  <c r="HM73" i="9" s="1"/>
  <c r="DS73" i="9"/>
  <c r="S177" i="24"/>
  <c r="W250" i="23"/>
  <c r="W14" i="24"/>
  <c r="S377" i="24"/>
  <c r="W13" i="23"/>
  <c r="S346" i="24"/>
  <c r="S314" i="23"/>
  <c r="X22" i="24"/>
  <c r="S142" i="24"/>
  <c r="S258" i="24"/>
  <c r="S181" i="24"/>
  <c r="W11" i="24"/>
  <c r="S22" i="24"/>
  <c r="T251" i="23"/>
  <c r="W251" i="23" s="1"/>
  <c r="X12" i="24"/>
  <c r="W250" i="24"/>
  <c r="W21" i="24"/>
  <c r="S17" i="24"/>
  <c r="S289" i="23"/>
  <c r="S309" i="23"/>
  <c r="S182" i="24"/>
  <c r="S322" i="24"/>
  <c r="S176" i="24"/>
  <c r="W253" i="23"/>
  <c r="S223" i="24"/>
  <c r="S340" i="23"/>
  <c r="T18" i="24"/>
  <c r="X245" i="24"/>
  <c r="S251" i="23"/>
  <c r="W252" i="24"/>
  <c r="W257" i="24"/>
  <c r="S241" i="24"/>
  <c r="W26" i="24"/>
  <c r="W22" i="24"/>
  <c r="W16" i="23"/>
  <c r="W242" i="23"/>
  <c r="W255" i="24"/>
  <c r="Y256" i="24"/>
  <c r="W256" i="24"/>
  <c r="W255" i="23"/>
  <c r="X255" i="24"/>
  <c r="X27" i="24"/>
  <c r="W27" i="24"/>
  <c r="X23" i="24"/>
  <c r="W23" i="24"/>
  <c r="Z17" i="24"/>
  <c r="W17" i="24"/>
  <c r="Y258" i="24"/>
  <c r="W258" i="24"/>
  <c r="X19" i="24"/>
  <c r="X246" i="24"/>
  <c r="X241" i="24"/>
  <c r="X14" i="24"/>
  <c r="X13" i="24"/>
  <c r="X247" i="24"/>
  <c r="S14" i="24"/>
  <c r="X28" i="24"/>
  <c r="X17" i="24"/>
  <c r="X252" i="24"/>
  <c r="S81" i="24"/>
  <c r="W28" i="24"/>
  <c r="W247" i="24"/>
  <c r="W251" i="24"/>
  <c r="W19" i="24"/>
  <c r="W240" i="24"/>
  <c r="W241" i="24"/>
  <c r="X256" i="24" l="1"/>
  <c r="X251" i="24"/>
  <c r="X18" i="24"/>
  <c r="W18"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E0F7577A-F12C-4A29-BF96-DAEE7D577C71}">
      <text>
        <r>
          <rPr>
            <b/>
            <sz val="10"/>
            <color indexed="81"/>
            <rFont val="Tahoma"/>
            <family val="2"/>
          </rPr>
          <t>jmarks:</t>
        </r>
        <r>
          <rPr>
            <sz val="10"/>
            <color indexed="81"/>
            <rFont val="Tahoma"/>
            <family val="2"/>
          </rPr>
          <t xml:space="preserve">
SREB average suppressed since not all states have joined report yet.</t>
        </r>
      </text>
    </comment>
    <comment ref="A40" authorId="0" shapeId="0" xr:uid="{6EAD4362-2805-43C0-8471-CEC88BEAC166}">
      <text>
        <r>
          <rPr>
            <b/>
            <sz val="10"/>
            <color indexed="81"/>
            <rFont val="Tahoma"/>
            <family val="2"/>
          </rPr>
          <t>jmarks:</t>
        </r>
        <r>
          <rPr>
            <sz val="10"/>
            <color indexed="81"/>
            <rFont val="Tahoma"/>
            <family val="2"/>
          </rPr>
          <t xml:space="preserve">
SREB average suppressed since not all states have joined report yet.</t>
        </r>
      </text>
    </comment>
    <comment ref="A72" authorId="0" shapeId="0" xr:uid="{81074E54-5DCE-4D5A-A8A1-A5F4B9C42AFD}">
      <text>
        <r>
          <rPr>
            <b/>
            <sz val="10"/>
            <color indexed="81"/>
            <rFont val="Tahoma"/>
            <family val="2"/>
          </rPr>
          <t>jmarks:</t>
        </r>
        <r>
          <rPr>
            <sz val="10"/>
            <color indexed="81"/>
            <rFont val="Tahoma"/>
            <family val="2"/>
          </rPr>
          <t xml:space="preserve">
SREB average suppressed since not all states have joined report yet.</t>
        </r>
      </text>
    </comment>
    <comment ref="A105" authorId="0" shapeId="0" xr:uid="{B14DBBC0-4B9A-40EF-9CB9-272D0C81255F}">
      <text>
        <r>
          <rPr>
            <b/>
            <sz val="10"/>
            <color indexed="81"/>
            <rFont val="Tahoma"/>
            <family val="2"/>
          </rPr>
          <t>jmarks:</t>
        </r>
        <r>
          <rPr>
            <sz val="10"/>
            <color indexed="81"/>
            <rFont val="Tahoma"/>
            <family val="2"/>
          </rPr>
          <t xml:space="preserve">
SREB average suppressed since not all states have joined report yet.</t>
        </r>
      </text>
    </comment>
    <comment ref="A138" authorId="0" shapeId="0" xr:uid="{15B32745-B086-4E3D-B9EE-C0391C74145A}">
      <text>
        <r>
          <rPr>
            <b/>
            <sz val="10"/>
            <color indexed="81"/>
            <rFont val="Tahoma"/>
            <family val="2"/>
          </rPr>
          <t>jmarks:</t>
        </r>
        <r>
          <rPr>
            <sz val="10"/>
            <color indexed="81"/>
            <rFont val="Tahoma"/>
            <family val="2"/>
          </rPr>
          <t xml:space="preserve">
SREB average suppressed since not all states have joined report yet.</t>
        </r>
      </text>
    </comment>
    <comment ref="A171" authorId="0" shapeId="0" xr:uid="{7EC18763-6292-4988-84D7-CF574E0845D4}">
      <text>
        <r>
          <rPr>
            <b/>
            <sz val="10"/>
            <color indexed="81"/>
            <rFont val="Tahoma"/>
            <family val="2"/>
          </rPr>
          <t>jmarks:</t>
        </r>
        <r>
          <rPr>
            <sz val="10"/>
            <color indexed="81"/>
            <rFont val="Tahoma"/>
            <family val="2"/>
          </rPr>
          <t xml:space="preserve">
SREB average suppressed since not all states have joined report yet.</t>
        </r>
      </text>
    </comment>
    <comment ref="A204" authorId="0" shapeId="0" xr:uid="{6B9BB236-80F7-495C-9664-12A13ADBC80D}">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023A08EE-21EF-42CE-A609-0CE74F1757C2}">
      <text>
        <r>
          <rPr>
            <b/>
            <sz val="10"/>
            <color indexed="81"/>
            <rFont val="Tahoma"/>
            <family val="2"/>
          </rPr>
          <t>jmarks:</t>
        </r>
        <r>
          <rPr>
            <sz val="10"/>
            <color indexed="81"/>
            <rFont val="Tahoma"/>
            <family val="2"/>
          </rPr>
          <t xml:space="preserve">
SREB average suppressed since not all states have joined report yet.</t>
        </r>
      </text>
    </comment>
    <comment ref="A40" authorId="0" shapeId="0" xr:uid="{490FF6A0-B714-4A62-B2B3-0CCBAFA96376}">
      <text>
        <r>
          <rPr>
            <b/>
            <sz val="10"/>
            <color indexed="81"/>
            <rFont val="Tahoma"/>
            <family val="2"/>
          </rPr>
          <t>jmarks:</t>
        </r>
        <r>
          <rPr>
            <sz val="10"/>
            <color indexed="81"/>
            <rFont val="Tahoma"/>
            <family val="2"/>
          </rPr>
          <t xml:space="preserve">
SREB average suppressed since not all states have joined report yet.</t>
        </r>
      </text>
    </comment>
    <comment ref="A72" authorId="0" shapeId="0" xr:uid="{D4002A9A-027A-422A-9683-E41091DF0157}">
      <text>
        <r>
          <rPr>
            <b/>
            <sz val="10"/>
            <color indexed="81"/>
            <rFont val="Tahoma"/>
            <family val="2"/>
          </rPr>
          <t>jmarks:</t>
        </r>
        <r>
          <rPr>
            <sz val="10"/>
            <color indexed="81"/>
            <rFont val="Tahoma"/>
            <family val="2"/>
          </rPr>
          <t xml:space="preserve">
SREB average suppressed since not all states have joined report yet.</t>
        </r>
      </text>
    </comment>
    <comment ref="A105" authorId="0" shapeId="0" xr:uid="{56F6F605-998B-4133-BA2E-30C0EF7230A8}">
      <text>
        <r>
          <rPr>
            <b/>
            <sz val="10"/>
            <color indexed="81"/>
            <rFont val="Tahoma"/>
            <family val="2"/>
          </rPr>
          <t>jmarks:</t>
        </r>
        <r>
          <rPr>
            <sz val="10"/>
            <color indexed="81"/>
            <rFont val="Tahoma"/>
            <family val="2"/>
          </rPr>
          <t xml:space="preserve">
SREB average suppressed since not all states have joined report yet.</t>
        </r>
      </text>
    </comment>
    <comment ref="A138" authorId="0" shapeId="0" xr:uid="{3EABE4AB-9D04-4467-9BB0-92C70DF99564}">
      <text>
        <r>
          <rPr>
            <b/>
            <sz val="10"/>
            <color indexed="81"/>
            <rFont val="Tahoma"/>
            <family val="2"/>
          </rPr>
          <t>jmarks:</t>
        </r>
        <r>
          <rPr>
            <sz val="10"/>
            <color indexed="81"/>
            <rFont val="Tahoma"/>
            <family val="2"/>
          </rPr>
          <t xml:space="preserve">
SREB average suppressed since not all states have joined report yet.</t>
        </r>
      </text>
    </comment>
    <comment ref="A171" authorId="0" shapeId="0" xr:uid="{BC1C9B9B-6275-481C-92FD-9EB74B4A2378}">
      <text>
        <r>
          <rPr>
            <b/>
            <sz val="10"/>
            <color indexed="81"/>
            <rFont val="Tahoma"/>
            <family val="2"/>
          </rPr>
          <t>jmarks:</t>
        </r>
        <r>
          <rPr>
            <sz val="10"/>
            <color indexed="81"/>
            <rFont val="Tahoma"/>
            <family val="2"/>
          </rPr>
          <t xml:space="preserve">
SREB average suppressed since not all states have joined report yet.</t>
        </r>
      </text>
    </comment>
    <comment ref="A204" authorId="0" shapeId="0" xr:uid="{2E4FABC5-905E-4880-B89B-A0738311E704}">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5A50EB96-23DC-44AE-826F-2CDC9DADBA5F}">
      <text>
        <r>
          <rPr>
            <b/>
            <sz val="10"/>
            <color indexed="81"/>
            <rFont val="Tahoma"/>
            <family val="2"/>
          </rPr>
          <t>jmarks:</t>
        </r>
        <r>
          <rPr>
            <sz val="10"/>
            <color indexed="81"/>
            <rFont val="Tahoma"/>
            <family val="2"/>
          </rPr>
          <t xml:space="preserve">
SREB average suppressed since not all states have joined report yet.</t>
        </r>
      </text>
    </comment>
    <comment ref="A40" authorId="0" shapeId="0" xr:uid="{D6FA64EA-A2FC-41FA-ABAC-3E555B418D2D}">
      <text>
        <r>
          <rPr>
            <b/>
            <sz val="10"/>
            <color indexed="81"/>
            <rFont val="Tahoma"/>
            <family val="2"/>
          </rPr>
          <t>jmarks:</t>
        </r>
        <r>
          <rPr>
            <sz val="10"/>
            <color indexed="81"/>
            <rFont val="Tahoma"/>
            <family val="2"/>
          </rPr>
          <t xml:space="preserve">
SREB average suppressed since not all states have joined report yet.</t>
        </r>
      </text>
    </comment>
    <comment ref="A72" authorId="0" shapeId="0" xr:uid="{5828FB39-5C61-45DD-B0AC-50EEABC0126C}">
      <text>
        <r>
          <rPr>
            <b/>
            <sz val="10"/>
            <color indexed="81"/>
            <rFont val="Tahoma"/>
            <family val="2"/>
          </rPr>
          <t>jmarks:</t>
        </r>
        <r>
          <rPr>
            <sz val="10"/>
            <color indexed="81"/>
            <rFont val="Tahoma"/>
            <family val="2"/>
          </rPr>
          <t xml:space="preserve">
SREB average suppressed since not all states have joined report yet.</t>
        </r>
      </text>
    </comment>
    <comment ref="A104" authorId="0" shapeId="0" xr:uid="{785FBDDD-81FC-44DC-A35A-A91F614D034E}">
      <text>
        <r>
          <rPr>
            <b/>
            <sz val="10"/>
            <color indexed="81"/>
            <rFont val="Tahoma"/>
            <family val="2"/>
          </rPr>
          <t>jmarks:</t>
        </r>
        <r>
          <rPr>
            <sz val="10"/>
            <color indexed="81"/>
            <rFont val="Tahoma"/>
            <family val="2"/>
          </rPr>
          <t xml:space="preserve">
SREB average suppressed since not all states have joined report yet.</t>
        </r>
      </text>
    </comment>
    <comment ref="A136" authorId="0" shapeId="0" xr:uid="{998D86F8-1198-4888-BFE9-D324FCC80512}">
      <text>
        <r>
          <rPr>
            <b/>
            <sz val="10"/>
            <color indexed="81"/>
            <rFont val="Tahoma"/>
            <family val="2"/>
          </rPr>
          <t>jmarks:</t>
        </r>
        <r>
          <rPr>
            <sz val="10"/>
            <color indexed="81"/>
            <rFont val="Tahoma"/>
            <family val="2"/>
          </rPr>
          <t xml:space="preserve">
SREB average suppressed since not all states have joined report yet.</t>
        </r>
      </text>
    </comment>
    <comment ref="A168" authorId="0" shapeId="0" xr:uid="{CEB3C031-D2C2-4D4D-9821-83978FF3A9BC}">
      <text>
        <r>
          <rPr>
            <b/>
            <sz val="10"/>
            <color indexed="81"/>
            <rFont val="Tahoma"/>
            <family val="2"/>
          </rPr>
          <t>jmarks:</t>
        </r>
        <r>
          <rPr>
            <sz val="10"/>
            <color indexed="81"/>
            <rFont val="Tahoma"/>
            <family val="2"/>
          </rPr>
          <t xml:space="preserve">
SREB average suppressed since not all states have joined report yet.</t>
        </r>
      </text>
    </comment>
    <comment ref="A200" authorId="0" shapeId="0" xr:uid="{4F25B3E9-B4AE-400D-9067-EF5C8BA112F0}">
      <text>
        <r>
          <rPr>
            <b/>
            <sz val="10"/>
            <color indexed="81"/>
            <rFont val="Tahoma"/>
            <family val="2"/>
          </rPr>
          <t>jmarks:</t>
        </r>
        <r>
          <rPr>
            <sz val="10"/>
            <color indexed="81"/>
            <rFont val="Tahoma"/>
            <family val="2"/>
          </rPr>
          <t xml:space="preserve">
SREB average suppressed since not all states have joined report yet.</t>
        </r>
      </text>
    </comment>
    <comment ref="A232" authorId="0" shapeId="0" xr:uid="{BCB5FB10-4747-4044-BB5F-448BCEEEE7A2}">
      <text>
        <r>
          <rPr>
            <b/>
            <sz val="10"/>
            <color indexed="81"/>
            <rFont val="Tahoma"/>
            <family val="2"/>
          </rPr>
          <t>jmarks:</t>
        </r>
        <r>
          <rPr>
            <sz val="10"/>
            <color indexed="81"/>
            <rFont val="Tahoma"/>
            <family val="2"/>
          </rPr>
          <t xml:space="preserve">
SREB average suppressed since not all states have joined report yet.</t>
        </r>
      </text>
    </comment>
    <comment ref="A264" authorId="0" shapeId="0" xr:uid="{3A81D993-4D32-4916-84B7-F51337060F82}">
      <text>
        <r>
          <rPr>
            <b/>
            <sz val="10"/>
            <color indexed="81"/>
            <rFont val="Tahoma"/>
            <family val="2"/>
          </rPr>
          <t>jmarks:</t>
        </r>
        <r>
          <rPr>
            <sz val="10"/>
            <color indexed="81"/>
            <rFont val="Tahoma"/>
            <family val="2"/>
          </rPr>
          <t xml:space="preserve">
SREB average suppressed since not all states have joined report yet.</t>
        </r>
      </text>
    </comment>
    <comment ref="A296" authorId="0" shapeId="0" xr:uid="{08BF3D63-5823-48F9-BFB7-E06584E0E3D4}">
      <text>
        <r>
          <rPr>
            <b/>
            <sz val="10"/>
            <color indexed="81"/>
            <rFont val="Tahoma"/>
            <family val="2"/>
          </rPr>
          <t>jmarks:</t>
        </r>
        <r>
          <rPr>
            <sz val="10"/>
            <color indexed="81"/>
            <rFont val="Tahoma"/>
            <family val="2"/>
          </rPr>
          <t xml:space="preserve">
SREB average suppressed since not all states have joined report yet.</t>
        </r>
      </text>
    </comment>
    <comment ref="A328" authorId="0" shapeId="0" xr:uid="{B25BF574-9FB9-42D1-BA5C-B993B3A2983F}">
      <text>
        <r>
          <rPr>
            <b/>
            <sz val="10"/>
            <color indexed="81"/>
            <rFont val="Tahoma"/>
            <family val="2"/>
          </rPr>
          <t>jmarks:</t>
        </r>
        <r>
          <rPr>
            <sz val="10"/>
            <color indexed="81"/>
            <rFont val="Tahoma"/>
            <family val="2"/>
          </rPr>
          <t xml:space="preserve">
SREB average suppressed since not all states have joined report yet.</t>
        </r>
      </text>
    </comment>
    <comment ref="A360" authorId="0" shapeId="0" xr:uid="{0D2F4D21-8C94-465B-87B6-F52E865A8BD2}">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4DEA81D0-A667-4494-ACFA-62E3AF02D9EA}">
      <text>
        <r>
          <rPr>
            <b/>
            <sz val="10"/>
            <color indexed="81"/>
            <rFont val="Tahoma"/>
            <family val="2"/>
          </rPr>
          <t>jmarks:</t>
        </r>
        <r>
          <rPr>
            <sz val="10"/>
            <color indexed="81"/>
            <rFont val="Tahoma"/>
            <family val="2"/>
          </rPr>
          <t xml:space="preserve">
SREB average suppressed since not all states have joined report yet.</t>
        </r>
      </text>
    </comment>
    <comment ref="A40" authorId="0" shapeId="0" xr:uid="{68A682F3-6D55-401A-890F-2D5C4F1EAB2D}">
      <text>
        <r>
          <rPr>
            <b/>
            <sz val="10"/>
            <color indexed="81"/>
            <rFont val="Tahoma"/>
            <family val="2"/>
          </rPr>
          <t>jmarks:</t>
        </r>
        <r>
          <rPr>
            <sz val="10"/>
            <color indexed="81"/>
            <rFont val="Tahoma"/>
            <family val="2"/>
          </rPr>
          <t xml:space="preserve">
SREB average suppressed since not all states have joined report yet.</t>
        </r>
      </text>
    </comment>
    <comment ref="A72" authorId="0" shapeId="0" xr:uid="{24A6806B-1BAE-4AD7-9358-57CC4ECB9FE1}">
      <text>
        <r>
          <rPr>
            <b/>
            <sz val="10"/>
            <color indexed="81"/>
            <rFont val="Tahoma"/>
            <family val="2"/>
          </rPr>
          <t>jmarks:</t>
        </r>
        <r>
          <rPr>
            <sz val="10"/>
            <color indexed="81"/>
            <rFont val="Tahoma"/>
            <family val="2"/>
          </rPr>
          <t xml:space="preserve">
SREB average suppressed since not all states have joined report yet.</t>
        </r>
      </text>
    </comment>
    <comment ref="A104" authorId="0" shapeId="0" xr:uid="{D6AB9083-A7DD-47A2-A988-7A34373BF1E4}">
      <text>
        <r>
          <rPr>
            <b/>
            <sz val="10"/>
            <color indexed="81"/>
            <rFont val="Tahoma"/>
            <family val="2"/>
          </rPr>
          <t>jmarks:</t>
        </r>
        <r>
          <rPr>
            <sz val="10"/>
            <color indexed="81"/>
            <rFont val="Tahoma"/>
            <family val="2"/>
          </rPr>
          <t xml:space="preserve">
SREB average suppressed since not all states have joined report yet.</t>
        </r>
      </text>
    </comment>
    <comment ref="A136" authorId="0" shapeId="0" xr:uid="{DD5FE054-27BC-4682-AC9B-DB26BF52B014}">
      <text>
        <r>
          <rPr>
            <b/>
            <sz val="10"/>
            <color indexed="81"/>
            <rFont val="Tahoma"/>
            <family val="2"/>
          </rPr>
          <t>jmarks:</t>
        </r>
        <r>
          <rPr>
            <sz val="10"/>
            <color indexed="81"/>
            <rFont val="Tahoma"/>
            <family val="2"/>
          </rPr>
          <t xml:space="preserve">
SREB average suppressed since not all states have joined report yet.</t>
        </r>
      </text>
    </comment>
    <comment ref="A168" authorId="0" shapeId="0" xr:uid="{EBC193DF-2DA0-4AE7-87AC-A249DA7242C3}">
      <text>
        <r>
          <rPr>
            <b/>
            <sz val="10"/>
            <color indexed="81"/>
            <rFont val="Tahoma"/>
            <family val="2"/>
          </rPr>
          <t>jmarks:</t>
        </r>
        <r>
          <rPr>
            <sz val="10"/>
            <color indexed="81"/>
            <rFont val="Tahoma"/>
            <family val="2"/>
          </rPr>
          <t xml:space="preserve">
SREB average suppressed since not all states have joined report yet.</t>
        </r>
      </text>
    </comment>
    <comment ref="A200" authorId="0" shapeId="0" xr:uid="{4BE7D09C-0B83-4E35-A5D0-BC1CF8B56195}">
      <text>
        <r>
          <rPr>
            <b/>
            <sz val="10"/>
            <color indexed="81"/>
            <rFont val="Tahoma"/>
            <family val="2"/>
          </rPr>
          <t>jmarks:</t>
        </r>
        <r>
          <rPr>
            <sz val="10"/>
            <color indexed="81"/>
            <rFont val="Tahoma"/>
            <family val="2"/>
          </rPr>
          <t xml:space="preserve">
SREB average suppressed since not all states have joined report yet.</t>
        </r>
      </text>
    </comment>
    <comment ref="A232" authorId="0" shapeId="0" xr:uid="{14F92990-175D-4373-A99A-7A232BC8BB99}">
      <text>
        <r>
          <rPr>
            <b/>
            <sz val="10"/>
            <color indexed="81"/>
            <rFont val="Tahoma"/>
            <family val="2"/>
          </rPr>
          <t>jmarks:</t>
        </r>
        <r>
          <rPr>
            <sz val="10"/>
            <color indexed="81"/>
            <rFont val="Tahoma"/>
            <family val="2"/>
          </rPr>
          <t xml:space="preserve">
SREB average suppressed since not all states have joined report yet.</t>
        </r>
      </text>
    </comment>
    <comment ref="A264" authorId="0" shapeId="0" xr:uid="{5B4638CB-9598-4368-B800-750A418F832D}">
      <text>
        <r>
          <rPr>
            <b/>
            <sz val="10"/>
            <color indexed="81"/>
            <rFont val="Tahoma"/>
            <family val="2"/>
          </rPr>
          <t>jmarks:</t>
        </r>
        <r>
          <rPr>
            <sz val="10"/>
            <color indexed="81"/>
            <rFont val="Tahoma"/>
            <family val="2"/>
          </rPr>
          <t xml:space="preserve">
SREB average suppressed since not all states have joined report yet.</t>
        </r>
      </text>
    </comment>
    <comment ref="A296" authorId="0" shapeId="0" xr:uid="{F86B99E6-A546-4138-B1B9-E778AFEA7262}">
      <text>
        <r>
          <rPr>
            <b/>
            <sz val="10"/>
            <color indexed="81"/>
            <rFont val="Tahoma"/>
            <family val="2"/>
          </rPr>
          <t>jmarks:</t>
        </r>
        <r>
          <rPr>
            <sz val="10"/>
            <color indexed="81"/>
            <rFont val="Tahoma"/>
            <family val="2"/>
          </rPr>
          <t xml:space="preserve">
SREB average suppressed since not all states have joined report yet.</t>
        </r>
      </text>
    </comment>
    <comment ref="A328" authorId="0" shapeId="0" xr:uid="{3FAD0D58-7917-4328-A317-38B4D122FC5E}">
      <text>
        <r>
          <rPr>
            <b/>
            <sz val="10"/>
            <color indexed="81"/>
            <rFont val="Tahoma"/>
            <family val="2"/>
          </rPr>
          <t>jmarks:</t>
        </r>
        <r>
          <rPr>
            <sz val="10"/>
            <color indexed="81"/>
            <rFont val="Tahoma"/>
            <family val="2"/>
          </rPr>
          <t xml:space="preserve">
SREB average suppressed since not all states have joined report yet.</t>
        </r>
      </text>
    </comment>
    <comment ref="A360" authorId="0" shapeId="0" xr:uid="{3F528DA4-3329-4D6D-A165-7737F544E264}">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5A60214F-30F3-4AAA-8B63-0B77FFB498DD}">
      <text>
        <r>
          <rPr>
            <b/>
            <sz val="10"/>
            <color indexed="81"/>
            <rFont val="Tahoma"/>
            <family val="2"/>
          </rPr>
          <t>jmarks:</t>
        </r>
        <r>
          <rPr>
            <sz val="10"/>
            <color indexed="81"/>
            <rFont val="Tahoma"/>
            <family val="2"/>
          </rPr>
          <t xml:space="preserve">
SREB average suppressed since not all states have joined report yet.</t>
        </r>
      </text>
    </comment>
    <comment ref="A39" authorId="0" shapeId="0" xr:uid="{1259B2F8-B79B-4F54-9BB0-93DCB979E811}">
      <text>
        <r>
          <rPr>
            <b/>
            <sz val="10"/>
            <color indexed="81"/>
            <rFont val="Tahoma"/>
            <family val="2"/>
          </rPr>
          <t>jmarks:</t>
        </r>
        <r>
          <rPr>
            <sz val="10"/>
            <color indexed="81"/>
            <rFont val="Tahoma"/>
            <family val="2"/>
          </rPr>
          <t xml:space="preserve">
SREB average suppressed since not all states have joined report yet.</t>
        </r>
      </text>
    </comment>
    <comment ref="A71" authorId="0" shapeId="0" xr:uid="{7EA319C0-BD60-47F4-8AEA-84B34224A17B}">
      <text>
        <r>
          <rPr>
            <b/>
            <sz val="10"/>
            <color indexed="81"/>
            <rFont val="Tahoma"/>
            <family val="2"/>
          </rPr>
          <t>jmarks:</t>
        </r>
        <r>
          <rPr>
            <sz val="10"/>
            <color indexed="81"/>
            <rFont val="Tahoma"/>
            <family val="2"/>
          </rPr>
          <t xml:space="preserve">
SREB average suppressed since not all states have joined report yet.</t>
        </r>
      </text>
    </comment>
    <comment ref="A102" authorId="0" shapeId="0" xr:uid="{6E99EB23-DEB3-4F6B-843E-54A78CF591FE}">
      <text>
        <r>
          <rPr>
            <b/>
            <sz val="10"/>
            <color indexed="81"/>
            <rFont val="Tahoma"/>
            <family val="2"/>
          </rPr>
          <t>jmarks:</t>
        </r>
        <r>
          <rPr>
            <sz val="10"/>
            <color indexed="81"/>
            <rFont val="Tahoma"/>
            <family val="2"/>
          </rPr>
          <t xml:space="preserve">
SREB average suppressed since not all states have joined report yet.</t>
        </r>
      </text>
    </comment>
    <comment ref="A133" authorId="0" shapeId="0" xr:uid="{B334A5CE-D99E-493B-BBA1-A87EF8004E27}">
      <text>
        <r>
          <rPr>
            <b/>
            <sz val="10"/>
            <color indexed="81"/>
            <rFont val="Tahoma"/>
            <family val="2"/>
          </rPr>
          <t>jmarks:</t>
        </r>
        <r>
          <rPr>
            <sz val="10"/>
            <color indexed="81"/>
            <rFont val="Tahoma"/>
            <family val="2"/>
          </rPr>
          <t xml:space="preserve">
SREB average suppressed since not all states have joined report yet.</t>
        </r>
      </text>
    </comment>
    <comment ref="A164" authorId="0" shapeId="0" xr:uid="{E6B500B4-3290-4660-B5AC-AB4AA6A08AE9}">
      <text>
        <r>
          <rPr>
            <b/>
            <sz val="10"/>
            <color indexed="81"/>
            <rFont val="Tahoma"/>
            <family val="2"/>
          </rPr>
          <t>jmarks:</t>
        </r>
        <r>
          <rPr>
            <sz val="10"/>
            <color indexed="81"/>
            <rFont val="Tahoma"/>
            <family val="2"/>
          </rPr>
          <t xml:space="preserve">
SREB average suppressed since not all states have joined report yet.</t>
        </r>
      </text>
    </comment>
    <comment ref="A195" authorId="0" shapeId="0" xr:uid="{85DEB8E3-C5C2-479D-B20D-5755376A4D90}">
      <text>
        <r>
          <rPr>
            <b/>
            <sz val="10"/>
            <color indexed="81"/>
            <rFont val="Tahoma"/>
            <family val="2"/>
          </rPr>
          <t>jmarks:</t>
        </r>
        <r>
          <rPr>
            <sz val="10"/>
            <color indexed="81"/>
            <rFont val="Tahoma"/>
            <family val="2"/>
          </rPr>
          <t xml:space="preserve">
SREB average suppressed since not all states have joined report yet.</t>
        </r>
      </text>
    </comment>
    <comment ref="A226" authorId="0" shapeId="0" xr:uid="{12CDCD92-A03D-4BB2-B6C7-73C318E4296C}">
      <text>
        <r>
          <rPr>
            <b/>
            <sz val="10"/>
            <color indexed="81"/>
            <rFont val="Tahoma"/>
            <family val="2"/>
          </rPr>
          <t>jmarks:</t>
        </r>
        <r>
          <rPr>
            <sz val="10"/>
            <color indexed="81"/>
            <rFont val="Tahoma"/>
            <family val="2"/>
          </rPr>
          <t xml:space="preserve">
SREB average suppressed since not all states have joined report yet.</t>
        </r>
      </text>
    </comment>
    <comment ref="A257" authorId="0" shapeId="0" xr:uid="{707B6E62-62BC-40B5-B034-1CFA13503C88}">
      <text>
        <r>
          <rPr>
            <b/>
            <sz val="10"/>
            <color indexed="81"/>
            <rFont val="Tahoma"/>
            <family val="2"/>
          </rPr>
          <t>jmarks:</t>
        </r>
        <r>
          <rPr>
            <sz val="10"/>
            <color indexed="81"/>
            <rFont val="Tahoma"/>
            <family val="2"/>
          </rPr>
          <t xml:space="preserve">
SREB average suppressed since not all states have joined report yet.</t>
        </r>
      </text>
    </comment>
    <comment ref="A288" authorId="0" shapeId="0" xr:uid="{60E76746-C0BB-447E-B6D2-BC1DD12D0EB8}">
      <text>
        <r>
          <rPr>
            <b/>
            <sz val="10"/>
            <color indexed="81"/>
            <rFont val="Tahoma"/>
            <family val="2"/>
          </rPr>
          <t>jmarks:</t>
        </r>
        <r>
          <rPr>
            <sz val="10"/>
            <color indexed="81"/>
            <rFont val="Tahoma"/>
            <family val="2"/>
          </rPr>
          <t xml:space="preserve">
SREB average suppressed since not all states have joined report yet.</t>
        </r>
      </text>
    </comment>
    <comment ref="A319" authorId="0" shapeId="0" xr:uid="{F89C7824-8AF8-4BF7-8A1D-D349649FC4AC}">
      <text>
        <r>
          <rPr>
            <b/>
            <sz val="10"/>
            <color indexed="81"/>
            <rFont val="Tahoma"/>
            <family val="2"/>
          </rPr>
          <t>jmarks:</t>
        </r>
        <r>
          <rPr>
            <sz val="10"/>
            <color indexed="81"/>
            <rFont val="Tahoma"/>
            <family val="2"/>
          </rPr>
          <t xml:space="preserve">
SREB average suppressed since not all states have joined report yet.</t>
        </r>
      </text>
    </comment>
    <comment ref="A350" authorId="0" shapeId="0" xr:uid="{0F66DCA8-2E08-4C22-A160-A8A47E1ACC9D}">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D0F05BB1-0E8F-473F-AC1C-DF0A34660BEC}">
      <text>
        <r>
          <rPr>
            <b/>
            <sz val="10"/>
            <color indexed="81"/>
            <rFont val="Tahoma"/>
            <family val="2"/>
          </rPr>
          <t>jmarks:</t>
        </r>
        <r>
          <rPr>
            <sz val="10"/>
            <color indexed="81"/>
            <rFont val="Tahoma"/>
            <family val="2"/>
          </rPr>
          <t xml:space="preserve">
SREB average suppressed since not all states have joined report yet.</t>
        </r>
      </text>
    </comment>
    <comment ref="A39" authorId="0" shapeId="0" xr:uid="{ADD142D8-3DE0-4A52-AAB4-7721B253D697}">
      <text>
        <r>
          <rPr>
            <b/>
            <sz val="10"/>
            <color indexed="81"/>
            <rFont val="Tahoma"/>
            <family val="2"/>
          </rPr>
          <t>jmarks:</t>
        </r>
        <r>
          <rPr>
            <sz val="10"/>
            <color indexed="81"/>
            <rFont val="Tahoma"/>
            <family val="2"/>
          </rPr>
          <t xml:space="preserve">
SREB average suppressed since not all states have joined report yet.</t>
        </r>
      </text>
    </comment>
    <comment ref="A71" authorId="0" shapeId="0" xr:uid="{065140D7-DB3E-40B8-98BC-57801EA80770}">
      <text>
        <r>
          <rPr>
            <b/>
            <sz val="10"/>
            <color indexed="81"/>
            <rFont val="Tahoma"/>
            <family val="2"/>
          </rPr>
          <t>jmarks:</t>
        </r>
        <r>
          <rPr>
            <sz val="10"/>
            <color indexed="81"/>
            <rFont val="Tahoma"/>
            <family val="2"/>
          </rPr>
          <t xml:space="preserve">
SREB average suppressed since not all states have joined report yet.</t>
        </r>
      </text>
    </comment>
    <comment ref="A102" authorId="0" shapeId="0" xr:uid="{36FEB3D4-4FFB-40DA-8B15-78F195F3A17D}">
      <text>
        <r>
          <rPr>
            <b/>
            <sz val="10"/>
            <color indexed="81"/>
            <rFont val="Tahoma"/>
            <family val="2"/>
          </rPr>
          <t>jmarks:</t>
        </r>
        <r>
          <rPr>
            <sz val="10"/>
            <color indexed="81"/>
            <rFont val="Tahoma"/>
            <family val="2"/>
          </rPr>
          <t xml:space="preserve">
SREB average suppressed since not all states have joined report yet.</t>
        </r>
      </text>
    </comment>
    <comment ref="A133" authorId="0" shapeId="0" xr:uid="{B6C5C340-24BD-4776-899A-0F0F9AD2FAE8}">
      <text>
        <r>
          <rPr>
            <b/>
            <sz val="10"/>
            <color indexed="81"/>
            <rFont val="Tahoma"/>
            <family val="2"/>
          </rPr>
          <t>jmarks:</t>
        </r>
        <r>
          <rPr>
            <sz val="10"/>
            <color indexed="81"/>
            <rFont val="Tahoma"/>
            <family val="2"/>
          </rPr>
          <t xml:space="preserve">
SREB average suppressed since not all states have joined report yet.</t>
        </r>
      </text>
    </comment>
    <comment ref="A164" authorId="0" shapeId="0" xr:uid="{CA6B74C7-98B1-47F9-92D2-ED3F7CDD6F52}">
      <text>
        <r>
          <rPr>
            <b/>
            <sz val="10"/>
            <color indexed="81"/>
            <rFont val="Tahoma"/>
            <family val="2"/>
          </rPr>
          <t>jmarks:</t>
        </r>
        <r>
          <rPr>
            <sz val="10"/>
            <color indexed="81"/>
            <rFont val="Tahoma"/>
            <family val="2"/>
          </rPr>
          <t xml:space="preserve">
SREB average suppressed since not all states have joined report yet.</t>
        </r>
      </text>
    </comment>
    <comment ref="A195" authorId="0" shapeId="0" xr:uid="{6C26F1BB-3767-44CC-BEB7-DCC46DE459DF}">
      <text>
        <r>
          <rPr>
            <b/>
            <sz val="10"/>
            <color indexed="81"/>
            <rFont val="Tahoma"/>
            <family val="2"/>
          </rPr>
          <t>jmarks:</t>
        </r>
        <r>
          <rPr>
            <sz val="10"/>
            <color indexed="81"/>
            <rFont val="Tahoma"/>
            <family val="2"/>
          </rPr>
          <t xml:space="preserve">
SREB average suppressed since not all states have joined report yet.</t>
        </r>
      </text>
    </comment>
    <comment ref="A226" authorId="0" shapeId="0" xr:uid="{7412AABF-0350-4493-A3F7-60AEC3153985}">
      <text>
        <r>
          <rPr>
            <b/>
            <sz val="10"/>
            <color indexed="81"/>
            <rFont val="Tahoma"/>
            <family val="2"/>
          </rPr>
          <t>jmarks:</t>
        </r>
        <r>
          <rPr>
            <sz val="10"/>
            <color indexed="81"/>
            <rFont val="Tahoma"/>
            <family val="2"/>
          </rPr>
          <t xml:space="preserve">
SREB average suppressed since not all states have joined report yet.</t>
        </r>
      </text>
    </comment>
    <comment ref="A257" authorId="0" shapeId="0" xr:uid="{97619C7C-B4C7-48A2-A0FD-61D88310CB0B}">
      <text>
        <r>
          <rPr>
            <b/>
            <sz val="10"/>
            <color indexed="81"/>
            <rFont val="Tahoma"/>
            <family val="2"/>
          </rPr>
          <t>jmarks:</t>
        </r>
        <r>
          <rPr>
            <sz val="10"/>
            <color indexed="81"/>
            <rFont val="Tahoma"/>
            <family val="2"/>
          </rPr>
          <t xml:space="preserve">
SREB average suppressed since not all states have joined report yet.</t>
        </r>
      </text>
    </comment>
    <comment ref="A288" authorId="0" shapeId="0" xr:uid="{11EC412F-4798-4679-B715-63B82A4EEE95}">
      <text>
        <r>
          <rPr>
            <b/>
            <sz val="10"/>
            <color indexed="81"/>
            <rFont val="Tahoma"/>
            <family val="2"/>
          </rPr>
          <t>jmarks:</t>
        </r>
        <r>
          <rPr>
            <sz val="10"/>
            <color indexed="81"/>
            <rFont val="Tahoma"/>
            <family val="2"/>
          </rPr>
          <t xml:space="preserve">
SREB average suppressed since not all states have joined report yet.</t>
        </r>
      </text>
    </comment>
    <comment ref="A319" authorId="0" shapeId="0" xr:uid="{12994399-465F-4943-8B20-80E7FBFCFA7A}">
      <text>
        <r>
          <rPr>
            <b/>
            <sz val="10"/>
            <color indexed="81"/>
            <rFont val="Tahoma"/>
            <family val="2"/>
          </rPr>
          <t>jmarks:</t>
        </r>
        <r>
          <rPr>
            <sz val="10"/>
            <color indexed="81"/>
            <rFont val="Tahoma"/>
            <family val="2"/>
          </rPr>
          <t xml:space="preserve">
SREB average suppressed since not all states have joined report yet.</t>
        </r>
      </text>
    </comment>
    <comment ref="A350" authorId="0" shapeId="0" xr:uid="{2E926C64-4190-4771-ABE2-4C8AABCFDEAA}">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Susan Lounsbury</author>
  </authors>
  <commentList>
    <comment ref="AE207" authorId="0" shapeId="0" xr:uid="{CE898636-37A1-4CAD-9E8D-C5376F09689F}">
      <text>
        <r>
          <rPr>
            <b/>
            <sz val="9"/>
            <color indexed="81"/>
            <rFont val="Tahoma"/>
            <family val="2"/>
          </rPr>
          <t>Susan Lounsbury:</t>
        </r>
        <r>
          <rPr>
            <sz val="9"/>
            <color indexed="81"/>
            <rFont val="Tahoma"/>
            <family val="2"/>
          </rPr>
          <t xml:space="preserve">
These are percentages calculated using raw data. Not sure why pivot table inaccurately calculated these rows.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Excel Validator</author>
    <author>Diane E. Marian</author>
  </authors>
  <commentList>
    <comment ref="Q9" authorId="0" shapeId="0" xr:uid="{6611B6C1-7689-4B3B-B733-1C71E9A3FE88}">
      <text>
        <r>
          <rPr>
            <sz val="8"/>
            <color rgb="FF000000"/>
            <rFont val="Tahoma"/>
            <family val="2"/>
          </rPr>
          <t xml:space="preserve">Moderate Warning  TD001:  Out Of Balance - Sum of Entries does not fall between 99% and 101% (should allow 1% margin of error)
</t>
        </r>
      </text>
    </comment>
    <comment ref="Q10" authorId="0" shapeId="0" xr:uid="{93305126-820F-453F-9740-AA08CD2B8A20}">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11" authorId="0" shapeId="0" xr:uid="{D40E3AD6-7044-43A7-8CBD-141E2AD93F1F}">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12" authorId="0" shapeId="0" xr:uid="{978A2658-BAD8-4E61-98AD-7E96C976CE87}">
      <text>
        <r>
          <rPr>
            <sz val="8"/>
            <color rgb="FF000000"/>
            <rFont val="Tahoma"/>
            <family val="2"/>
          </rPr>
          <t xml:space="preserve">Moderate Warning  TD001:  Out Of Balance - Sum of Entries does not fall between 99% and 101% (should allow 1% margin of error)
</t>
        </r>
      </text>
    </comment>
    <comment ref="Q13" authorId="0" shapeId="0" xr:uid="{214FD08A-38CC-427E-9B22-93D4C93DB04B}">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14" authorId="0" shapeId="0" xr:uid="{E42E0687-AC93-4479-B2E5-1008DC8B0975}">
      <text>
        <r>
          <rPr>
            <sz val="8"/>
            <color rgb="FF000000"/>
            <rFont val="Tahoma"/>
            <family val="2"/>
          </rPr>
          <t xml:space="preserve">Moderate Warning  TD001:  Out Of Balance - Sum of Entries does not fall between 99% and 101% (should allow 1% margin of error)
</t>
        </r>
      </text>
    </comment>
    <comment ref="Q15" authorId="0" shapeId="0" xr:uid="{03DAC442-5E5F-4229-AF21-6EBD73BB17C8}">
      <text>
        <r>
          <rPr>
            <sz val="8"/>
            <color rgb="FF000000"/>
            <rFont val="Tahoma"/>
            <family val="2"/>
          </rPr>
          <t xml:space="preserve">Moderate Warning  TD001:  Out Of Balance - Sum of Entries does not fall between 99% and 101% (should allow 1% margin of error)
</t>
        </r>
      </text>
    </comment>
    <comment ref="Q16" authorId="0" shapeId="0" xr:uid="{B9A58D15-E4D0-4522-B820-08C86AA96454}">
      <text>
        <r>
          <rPr>
            <sz val="8"/>
            <color rgb="FF000000"/>
            <rFont val="Tahoma"/>
            <family val="2"/>
          </rPr>
          <t xml:space="preserve">Moderate Warning  TD001:  Out Of Balance - Sum of Entries does not fall between 99% and 101% (should allow 1% margin of error)
</t>
        </r>
      </text>
    </comment>
    <comment ref="Q17" authorId="0" shapeId="0" xr:uid="{DEFF32A6-99C7-45C7-A57E-F4376348E41A}">
      <text>
        <r>
          <rPr>
            <sz val="8"/>
            <color rgb="FF000000"/>
            <rFont val="Tahoma"/>
            <family val="2"/>
          </rPr>
          <t xml:space="preserve">Moderate Warning  TD001:  Out Of Balance - Sum of Entries does not fall between 99% and 101% (should allow 1% margin of error)
</t>
        </r>
      </text>
    </comment>
    <comment ref="Q18" authorId="0" shapeId="0" xr:uid="{2E294137-7093-4AB6-B2F4-25139C1CC158}">
      <text>
        <r>
          <rPr>
            <sz val="8"/>
            <color rgb="FF000000"/>
            <rFont val="Tahoma"/>
            <family val="2"/>
          </rPr>
          <t xml:space="preserve">Moderate Warning  TD001:  Out Of Balance - Sum of Entries does not fall between 99% and 101% (should allow 1% margin of error)
</t>
        </r>
      </text>
    </comment>
    <comment ref="Q19" authorId="0" shapeId="0" xr:uid="{BCC04E8C-6901-4A44-A650-9D8935D19346}">
      <text>
        <r>
          <rPr>
            <sz val="8"/>
            <color rgb="FF000000"/>
            <rFont val="Tahoma"/>
            <family val="2"/>
          </rPr>
          <t xml:space="preserve">Moderate Warning  TD001:  Out Of Balance - Sum of Entries does not fall between 99% and 101% (should allow 1% margin of error)
</t>
        </r>
      </text>
    </comment>
    <comment ref="Q20" authorId="0" shapeId="0" xr:uid="{0C6C4F60-2417-4331-A62E-4BA219C97AA0}">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21" authorId="0" shapeId="0" xr:uid="{23CADF00-9801-45E1-8B0F-65196A613927}">
      <text>
        <r>
          <rPr>
            <sz val="8"/>
            <color rgb="FF000000"/>
            <rFont val="Tahoma"/>
            <family val="2"/>
          </rPr>
          <t xml:space="preserve">Moderate Warning  TD001:  Out Of Balance - Sum of Entries does not fall between 99% and 101% (should allow 1% margin of error)
</t>
        </r>
      </text>
    </comment>
    <comment ref="Q22" authorId="0" shapeId="0" xr:uid="{67EF318C-68B6-4705-B475-CE164CFD3B5B}">
      <text>
        <r>
          <rPr>
            <sz val="8"/>
            <color rgb="FF000000"/>
            <rFont val="Tahoma"/>
            <family val="2"/>
          </rPr>
          <t xml:space="preserve">Moderate Warning  TD001:  Out Of Balance - Sum of Entries does not fall between 99% and 101% (should allow 1% margin of error)
</t>
        </r>
      </text>
    </comment>
    <comment ref="Q23" authorId="0" shapeId="0" xr:uid="{698ACAEB-344A-4591-B18A-8CA8DF3F6468}">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24" authorId="0" shapeId="0" xr:uid="{BAC02029-FA89-4ED5-B776-09655843AB57}">
      <text>
        <r>
          <rPr>
            <sz val="8"/>
            <color rgb="FF000000"/>
            <rFont val="Tahoma"/>
            <family val="2"/>
          </rPr>
          <t xml:space="preserve">Moderate Warning  TD001:  Out Of Balance - Sum of Entries does not fall between 99% and 101% (should allow 1% margin of error)
</t>
        </r>
      </text>
    </comment>
    <comment ref="Q25" authorId="0" shapeId="0" xr:uid="{5A4A3191-A91A-495A-AD90-15CB7B8E7432}">
      <text>
        <r>
          <rPr>
            <sz val="8"/>
            <color rgb="FF000000"/>
            <rFont val="Tahoma"/>
            <family val="2"/>
          </rPr>
          <t xml:space="preserve">Moderate Warning  TD001:  Out Of Balance - Sum of Entries does not fall between 99% and 101% (should allow 1% margin of error)
</t>
        </r>
      </text>
    </comment>
    <comment ref="Q26" authorId="0" shapeId="0" xr:uid="{A79119BB-9844-4137-AF69-631E5A1EBE16}">
      <text>
        <r>
          <rPr>
            <sz val="8"/>
            <color rgb="FF000000"/>
            <rFont val="Tahoma"/>
            <family val="2"/>
          </rPr>
          <t xml:space="preserve">Moderate Warning  TD001:  Out Of Balance - Sum of Entries does not fall between 99% and 101% (should allow 1% margin of error)
</t>
        </r>
      </text>
    </comment>
    <comment ref="Q27" authorId="0" shapeId="0" xr:uid="{5686616A-D2C6-4E77-9B68-A22C120F2A3C}">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28" authorId="0" shapeId="0" xr:uid="{0D9A7E46-3000-47B2-9C93-5E4EEF9B4EA8}">
      <text>
        <r>
          <rPr>
            <sz val="8"/>
            <color rgb="FF000000"/>
            <rFont val="Tahoma"/>
            <family val="2"/>
          </rPr>
          <t xml:space="preserve">Moderate Warning  TD001:  Out Of Balance - Sum of Entries does not fall between 99% and 101% (should allow 1% margin of error)
</t>
        </r>
      </text>
    </comment>
    <comment ref="Q29" authorId="0" shapeId="0" xr:uid="{A316EFBE-790E-4092-9669-2884A4DAC0EB}">
      <text>
        <r>
          <rPr>
            <sz val="8"/>
            <color rgb="FF000000"/>
            <rFont val="Tahoma"/>
            <family val="2"/>
          </rPr>
          <t xml:space="preserve">Moderate Warning  TD001:  Out Of Balance - Sum of Entries does not fall between 99% and 101% (should allow 1% margin of error)
</t>
        </r>
      </text>
    </comment>
    <comment ref="Q30" authorId="0" shapeId="0" xr:uid="{DE41A4C1-2A16-439A-B50D-DF35B8083661}">
      <text>
        <r>
          <rPr>
            <sz val="8"/>
            <color rgb="FF000000"/>
            <rFont val="Tahoma"/>
            <family val="2"/>
          </rPr>
          <t xml:space="preserve">Moderate Warning  TD001:  Out Of Balance - Sum of Entries does not fall between 99% and 101% (should allow 1% margin of error)
</t>
        </r>
      </text>
    </comment>
    <comment ref="Q31" authorId="0" shapeId="0" xr:uid="{6EC83C38-4ABB-4B5B-934A-4FDDBBC9E77C}">
      <text>
        <r>
          <rPr>
            <sz val="8"/>
            <color rgb="FF000000"/>
            <rFont val="Tahoma"/>
            <family val="2"/>
          </rPr>
          <t xml:space="preserve">Moderate Warning  TD001:  Out Of Balance - Sum of Entries does not fall between 99% and 101% (should allow 1% margin of error)
</t>
        </r>
      </text>
    </comment>
    <comment ref="Q32" authorId="0" shapeId="0" xr:uid="{DACE1A93-F78B-4547-8D96-79BFAB41A08F}">
      <text>
        <r>
          <rPr>
            <sz val="8"/>
            <color rgb="FF000000"/>
            <rFont val="Tahoma"/>
            <family val="2"/>
          </rPr>
          <t xml:space="preserve">Moderate Warning  TD001:  Out Of Balance - Sum of Entries does not fall between 99% and 101% (should allow 1% margin of error)
</t>
        </r>
      </text>
    </comment>
    <comment ref="Q33" authorId="0" shapeId="0" xr:uid="{941256A5-3D0B-42AE-9570-F8913A7DC032}">
      <text>
        <r>
          <rPr>
            <sz val="8"/>
            <color rgb="FF000000"/>
            <rFont val="Tahoma"/>
            <family val="2"/>
          </rPr>
          <t xml:space="preserve">Moderate Warning  TD001:  Out Of Balance - Sum of Entries does not fall between 99% and 101% (should allow 1% margin of error)
</t>
        </r>
      </text>
    </comment>
    <comment ref="Q34" authorId="0" shapeId="0" xr:uid="{0B332D51-CE4F-4AE6-AB85-AF33D1B600B6}">
      <text>
        <r>
          <rPr>
            <sz val="8"/>
            <color rgb="FF000000"/>
            <rFont val="Tahoma"/>
            <family val="2"/>
          </rPr>
          <t xml:space="preserve">Moderate Warning  TD001:  Out Of Balance - Sum of Entries does not fall between 99% and 101% (should allow 1% margin of error)
</t>
        </r>
      </text>
    </comment>
    <comment ref="Q35" authorId="0" shapeId="0" xr:uid="{BC62A37C-BF65-4AC6-B36E-83053D144C23}">
      <text>
        <r>
          <rPr>
            <sz val="8"/>
            <color rgb="FF000000"/>
            <rFont val="Tahoma"/>
            <family val="2"/>
          </rPr>
          <t xml:space="preserve">Moderate Warning  TD001:  Out Of Balance - Sum of Entries does not fall between 99% and 101% (should allow 1% margin of error)
</t>
        </r>
      </text>
    </comment>
    <comment ref="Q36" authorId="0" shapeId="0" xr:uid="{B14402AF-3128-44E9-B600-AB47A760D2A6}">
      <text>
        <r>
          <rPr>
            <sz val="8"/>
            <color rgb="FF000000"/>
            <rFont val="Tahoma"/>
            <family val="2"/>
          </rPr>
          <t xml:space="preserve">Moderate Warning  TD001:  Out Of Balance - Sum of Entries does not fall between 99% and 101% (should allow 1% margin of error)
</t>
        </r>
      </text>
    </comment>
    <comment ref="Q37" authorId="0" shapeId="0" xr:uid="{8445D518-F0F5-4026-9BDA-57BA8036794B}">
      <text>
        <r>
          <rPr>
            <sz val="8"/>
            <color rgb="FF000000"/>
            <rFont val="Tahoma"/>
            <family val="2"/>
          </rPr>
          <t xml:space="preserve">Moderate Warning  TD001:  Out Of Balance - Sum of Entries does not fall between 99% and 101% (should allow 1% margin of error)
</t>
        </r>
      </text>
    </comment>
    <comment ref="Q38" authorId="0" shapeId="0" xr:uid="{D0FFE123-BCA1-41DC-A532-495B64FF8980}">
      <text>
        <r>
          <rPr>
            <sz val="8"/>
            <color rgb="FF000000"/>
            <rFont val="Tahoma"/>
            <family val="2"/>
          </rPr>
          <t xml:space="preserve">Moderate Warning  TD001:  Out Of Balance - Sum of Entries does not fall between 99% and 101% (should allow 1% margin of error)
</t>
        </r>
      </text>
    </comment>
    <comment ref="Q39" authorId="0" shapeId="0" xr:uid="{83A4E648-8F22-44B9-A4C5-91C2D18F6F58}">
      <text>
        <r>
          <rPr>
            <sz val="8"/>
            <color rgb="FF000000"/>
            <rFont val="Tahoma"/>
            <family val="2"/>
          </rPr>
          <t xml:space="preserve">Moderate Warning  TD001:  Out Of Balance - Sum of Entries does not fall between 99% and 101% (should allow 1% margin of error)
</t>
        </r>
      </text>
    </comment>
    <comment ref="Q40" authorId="0" shapeId="0" xr:uid="{81B133D2-FFC8-452E-A7B7-173713251649}">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C186" authorId="1" shapeId="0" xr:uid="{94DCA01A-4F7A-49D8-A3F7-B3975077810B}">
      <text>
        <r>
          <rPr>
            <b/>
            <sz val="9"/>
            <color rgb="FF000000"/>
            <rFont val="Tahoma"/>
            <family val="2"/>
          </rPr>
          <t>Diane E. Marian:</t>
        </r>
        <r>
          <rPr>
            <sz val="9"/>
            <color rgb="FF000000"/>
            <rFont val="Tahoma"/>
            <family val="2"/>
          </rPr>
          <t xml:space="preserve">
We added UNC School of the Arts to this form for the first time this year.</t>
        </r>
      </text>
    </comment>
    <comment ref="FS269" authorId="0" shapeId="0" xr:uid="{CC08208B-8CD1-4D66-A677-FC316C26263A}">
      <text>
        <r>
          <rPr>
            <sz val="8"/>
            <color rgb="FF000000"/>
            <rFont val="Tahoma"/>
            <family val="2"/>
          </rPr>
          <t xml:space="preserve">Low Warning  AA006:  Metric difference from prior year &gt;= 20% </t>
        </r>
      </text>
    </comment>
    <comment ref="FW269" authorId="0" shapeId="0" xr:uid="{CBC57887-E5FF-4FC1-A227-2A4687460B3A}">
      <text>
        <r>
          <rPr>
            <sz val="8"/>
            <color rgb="FF000000"/>
            <rFont val="Tahoma"/>
            <family val="2"/>
          </rPr>
          <t xml:space="preserve">Low Warning  AA006:  Metric difference from prior year &gt;= 20% </t>
        </r>
      </text>
    </comment>
    <comment ref="I270" authorId="0" shapeId="0" xr:uid="{E108905E-7572-40E2-947A-4F047DFDFE43}">
      <text>
        <r>
          <rPr>
            <sz val="8"/>
            <color rgb="FF000000"/>
            <rFont val="Tahoma"/>
            <family val="2"/>
          </rPr>
          <t xml:space="preserve">Low Warning  AA006:  Metric difference from prior year &gt;= 20% </t>
        </r>
      </text>
    </comment>
    <comment ref="W270" authorId="0" shapeId="0" xr:uid="{353B4937-4903-4AE0-812A-7959A80AB26A}">
      <text>
        <r>
          <rPr>
            <sz val="8"/>
            <color rgb="FF000000"/>
            <rFont val="Tahoma"/>
            <family val="2"/>
          </rPr>
          <t xml:space="preserve">Low Warning  AA006:  Metric difference from prior year &gt;= 20% </t>
        </r>
      </text>
    </comment>
    <comment ref="BS270" authorId="0" shapeId="0" xr:uid="{3C77C45B-FB16-4555-8282-EE4591BEB626}">
      <text>
        <r>
          <rPr>
            <sz val="8"/>
            <color rgb="FF000000"/>
            <rFont val="Tahoma"/>
            <family val="2"/>
          </rPr>
          <t xml:space="preserve">Low Warning  AA006:  Metric difference from prior year &gt;= 20% </t>
        </r>
      </text>
    </comment>
    <comment ref="I273" authorId="0" shapeId="0" xr:uid="{7D692C63-BC57-4B2D-9A5D-529D0116D3F0}">
      <text>
        <r>
          <rPr>
            <sz val="8"/>
            <color rgb="FF000000"/>
            <rFont val="Tahoma"/>
            <family val="2"/>
          </rPr>
          <t>Moderate Warning  AA008:  Large Metric difference from prior year &gt;= 50%</t>
        </r>
      </text>
    </comment>
    <comment ref="BS273" authorId="0" shapeId="0" xr:uid="{BEC213C3-18F4-44B4-8A58-AFDFD406F0E8}">
      <text>
        <r>
          <rPr>
            <sz val="8"/>
            <color rgb="FF000000"/>
            <rFont val="Tahoma"/>
            <family val="2"/>
          </rPr>
          <t xml:space="preserve">Low Warning  AA006:  Metric difference from prior year &gt;= 20% </t>
        </r>
      </text>
    </comment>
    <comment ref="W274" authorId="0" shapeId="0" xr:uid="{F97BF60D-47A4-423F-B770-F481A14FBA3F}">
      <text>
        <r>
          <rPr>
            <sz val="8"/>
            <color rgb="FF000000"/>
            <rFont val="Tahoma"/>
            <family val="2"/>
          </rPr>
          <t xml:space="preserve">Low Warning  AA006:  Metric difference from prior year &gt;= 20% </t>
        </r>
      </text>
    </comment>
    <comment ref="BS274" authorId="0" shapeId="0" xr:uid="{94EA3D07-36DC-4A38-BEC5-AD4BF5B370C1}">
      <text>
        <r>
          <rPr>
            <sz val="8"/>
            <color rgb="FF000000"/>
            <rFont val="Tahoma"/>
            <family val="2"/>
          </rPr>
          <t xml:space="preserve">Low Warning  AA006:  Metric difference from prior year &gt;= 20% </t>
        </r>
      </text>
    </comment>
    <comment ref="S275" authorId="0" shapeId="0" xr:uid="{B23F03ED-2628-4392-BC27-0815A69D23FC}">
      <text>
        <r>
          <rPr>
            <sz val="8"/>
            <color rgb="FF000000"/>
            <rFont val="Tahoma"/>
            <family val="2"/>
          </rPr>
          <t xml:space="preserve">Low Warning  AA006:  Metric difference from prior year &gt;= 20% </t>
        </r>
      </text>
    </comment>
    <comment ref="BS275" authorId="0" shapeId="0" xr:uid="{60E0B11C-E270-405A-9DAB-76F703A17FB8}">
      <text>
        <r>
          <rPr>
            <sz val="8"/>
            <color rgb="FF000000"/>
            <rFont val="Tahoma"/>
            <family val="2"/>
          </rPr>
          <t>Moderate Warning  AA008:  Large Metric difference from prior year &gt;= 50%</t>
        </r>
      </text>
    </comment>
    <comment ref="FS275" authorId="0" shapeId="0" xr:uid="{FD410DC0-EB8B-4C7F-B3E5-CA79E8346774}">
      <text>
        <r>
          <rPr>
            <sz val="8"/>
            <color rgb="FF000000"/>
            <rFont val="Tahoma"/>
            <family val="2"/>
          </rPr>
          <t xml:space="preserve">Low Warning  AA006:  Metric difference from prior year &gt;= 20% </t>
        </r>
      </text>
    </comment>
    <comment ref="I276" authorId="0" shapeId="0" xr:uid="{6E856EB8-D748-4467-B4B8-C79401FFF942}">
      <text>
        <r>
          <rPr>
            <sz val="8"/>
            <color rgb="FF000000"/>
            <rFont val="Tahoma"/>
            <family val="2"/>
          </rPr>
          <t>Moderate Warning  AA008:  Large Metric difference from prior year &gt;= 50%</t>
        </r>
      </text>
    </comment>
    <comment ref="W276" authorId="0" shapeId="0" xr:uid="{DB51EA12-0054-4A34-9C60-248D41D5E4E1}">
      <text>
        <r>
          <rPr>
            <sz val="8"/>
            <color rgb="FF000000"/>
            <rFont val="Tahoma"/>
            <family val="2"/>
          </rPr>
          <t>Moderate Warning  AA008:  Large Metric difference from prior year &gt;= 50%</t>
        </r>
      </text>
    </comment>
    <comment ref="BS276" authorId="0" shapeId="0" xr:uid="{6F035A23-BEC0-4133-8023-1165A870660E}">
      <text>
        <r>
          <rPr>
            <sz val="8"/>
            <color rgb="FF000000"/>
            <rFont val="Tahoma"/>
            <family val="2"/>
          </rPr>
          <t xml:space="preserve">Low Warning  AA006:  Metric difference from prior year &gt;= 20% </t>
        </r>
      </text>
    </comment>
    <comment ref="I277" authorId="0" shapeId="0" xr:uid="{759212F0-6C7D-4046-BCCB-2876A9789E7B}">
      <text>
        <r>
          <rPr>
            <sz val="8"/>
            <color rgb="FF000000"/>
            <rFont val="Tahoma"/>
            <family val="2"/>
          </rPr>
          <t xml:space="preserve">Low Warning  AA006:  Metric difference from prior year &gt;= 20% </t>
        </r>
      </text>
    </comment>
    <comment ref="W277" authorId="0" shapeId="0" xr:uid="{15730914-EAD1-4CE6-92CD-230EE002C68B}">
      <text>
        <r>
          <rPr>
            <sz val="8"/>
            <color rgb="FF000000"/>
            <rFont val="Tahoma"/>
            <family val="2"/>
          </rPr>
          <t xml:space="preserve">Low Warning  AA006:  Metric difference from prior year &gt;= 20% </t>
        </r>
      </text>
    </comment>
    <comment ref="I278" authorId="0" shapeId="0" xr:uid="{93AFD303-5732-466B-9CC6-2913DB2D78ED}">
      <text>
        <r>
          <rPr>
            <sz val="8"/>
            <color rgb="FF000000"/>
            <rFont val="Tahoma"/>
            <family val="2"/>
          </rPr>
          <t xml:space="preserve">Low Warning  AA006:  Metric difference from prior year &gt;= 20% </t>
        </r>
      </text>
    </comment>
    <comment ref="O278" authorId="0" shapeId="0" xr:uid="{2E435D27-C3D6-4634-A09E-987DB015A1DE}">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278" authorId="0" shapeId="0" xr:uid="{ABBB5431-6660-4711-9E6C-C06B98D2CB33}">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S278" authorId="0" shapeId="0" xr:uid="{42A2C31C-E6EF-4E49-AC39-1C84F1E204C8}">
      <text>
        <r>
          <rPr>
            <sz val="8"/>
            <color rgb="FF000000"/>
            <rFont val="Tahoma"/>
            <family val="2"/>
          </rPr>
          <t xml:space="preserve">Low Warning  AA006:  Metric difference from prior year &gt;= 20% </t>
        </r>
      </text>
    </comment>
    <comment ref="W278" authorId="0" shapeId="0" xr:uid="{9D35060F-F5C1-4D77-8E18-9D4A20D0D788}">
      <text>
        <r>
          <rPr>
            <sz val="8"/>
            <color rgb="FF000000"/>
            <rFont val="Tahoma"/>
            <family val="2"/>
          </rPr>
          <t>Moderate Warning  AA008:  Large Metric difference from prior year &gt;= 50%</t>
        </r>
      </text>
    </comment>
    <comment ref="AM278" authorId="0" shapeId="0" xr:uid="{DD39D2A1-D5A7-45AE-9DB5-BCEC40855E26}">
      <text>
        <r>
          <rPr>
            <sz val="8"/>
            <color rgb="FF000000"/>
            <rFont val="Tahoma"/>
            <family val="2"/>
          </rPr>
          <t>Moderate Warning  AA008:  Large Metric difference from prior year &gt;= 50%</t>
        </r>
      </text>
    </comment>
    <comment ref="BC278" authorId="0" shapeId="0" xr:uid="{B82DA732-0D8A-4F1A-A4D7-9B5D749BE45E}">
      <text>
        <r>
          <rPr>
            <sz val="8"/>
            <color rgb="FF000000"/>
            <rFont val="Tahoma"/>
            <family val="2"/>
          </rPr>
          <t>Moderate Warning  AA008:  Large Metric difference from prior year &gt;= 50%</t>
        </r>
      </text>
    </comment>
    <comment ref="BS278" authorId="0" shapeId="0" xr:uid="{20BF9FF3-B757-448A-AF3C-65CC455BCD7E}">
      <text>
        <r>
          <rPr>
            <sz val="8"/>
            <color rgb="FF000000"/>
            <rFont val="Tahoma"/>
            <family val="2"/>
          </rPr>
          <t>Moderate Warning  AA008:  Large Metric difference from prior year &gt;= 50%</t>
        </r>
      </text>
    </comment>
    <comment ref="CI278" authorId="0" shapeId="0" xr:uid="{429C27EB-22FB-46D2-84D0-29B557EB4E61}">
      <text>
        <r>
          <rPr>
            <sz val="8"/>
            <color rgb="FF000000"/>
            <rFont val="Tahoma"/>
            <family val="2"/>
          </rPr>
          <t>Moderate Warning  AA008:  Large Metric difference from prior year &gt;= 50%</t>
        </r>
      </text>
    </comment>
    <comment ref="CY278" authorId="0" shapeId="0" xr:uid="{14531014-1ABF-49DE-9B1D-EA22C7FEDDBB}">
      <text>
        <r>
          <rPr>
            <sz val="8"/>
            <color rgb="FF000000"/>
            <rFont val="Tahoma"/>
            <family val="2"/>
          </rPr>
          <t>Moderate Warning  AA008:  Large Metric difference from prior year &gt;= 50%</t>
        </r>
      </text>
    </comment>
    <comment ref="FS278" authorId="0" shapeId="0" xr:uid="{F9BB4365-5BB2-47FF-818C-54173F32946E}">
      <text>
        <r>
          <rPr>
            <sz val="8"/>
            <color rgb="FF000000"/>
            <rFont val="Tahoma"/>
            <family val="2"/>
          </rPr>
          <t xml:space="preserve">Low Warning  AA006:  Metric difference from prior year &gt;= 20% </t>
        </r>
      </text>
    </comment>
    <comment ref="FW278" authorId="0" shapeId="0" xr:uid="{3702868F-6B1F-4A5A-9273-5E83DBD9029F}">
      <text>
        <r>
          <rPr>
            <sz val="8"/>
            <color rgb="FF000000"/>
            <rFont val="Tahoma"/>
            <family val="2"/>
          </rPr>
          <t xml:space="preserve">Low Warning  AA006:  Metric difference from prior year &gt;= 20% </t>
        </r>
      </text>
    </comment>
    <comment ref="I280" authorId="0" shapeId="0" xr:uid="{5A403409-9909-4371-900C-93F3401EF513}">
      <text>
        <r>
          <rPr>
            <sz val="8"/>
            <color rgb="FF000000"/>
            <rFont val="Tahoma"/>
            <family val="2"/>
          </rPr>
          <t xml:space="preserve">Low Warning  AA006:  Metric difference from prior year &gt;= 20% </t>
        </r>
      </text>
    </comment>
    <comment ref="W280" authorId="0" shapeId="0" xr:uid="{CE4FEBDB-EA47-4ADF-A2A4-530FF95631F2}">
      <text>
        <r>
          <rPr>
            <sz val="8"/>
            <color rgb="FF000000"/>
            <rFont val="Tahoma"/>
            <family val="2"/>
          </rPr>
          <t>Moderate Warning  AA008:  Large Metric difference from prior year &gt;= 50%</t>
        </r>
      </text>
    </comment>
    <comment ref="AM280" authorId="0" shapeId="0" xr:uid="{FFCF9ED1-7E3A-47E3-8B00-2AB50674E065}">
      <text>
        <r>
          <rPr>
            <sz val="8"/>
            <color rgb="FF000000"/>
            <rFont val="Tahoma"/>
            <family val="2"/>
          </rPr>
          <t xml:space="preserve">Low Warning  AA006:  Metric difference from prior year &gt;= 20% </t>
        </r>
      </text>
    </comment>
    <comment ref="I281" authorId="0" shapeId="0" xr:uid="{C3183E76-E979-48C1-9D43-D98D70CFF269}">
      <text>
        <r>
          <rPr>
            <sz val="8"/>
            <color rgb="FF000000"/>
            <rFont val="Tahoma"/>
            <family val="2"/>
          </rPr>
          <t>Moderate Warning  AA008:  Large Metric difference from prior year &gt;= 50%</t>
        </r>
      </text>
    </comment>
    <comment ref="S281" authorId="0" shapeId="0" xr:uid="{A87BD003-E51F-45C7-BECF-AB8934A79EB5}">
      <text>
        <r>
          <rPr>
            <sz val="8"/>
            <color rgb="FF000000"/>
            <rFont val="Tahoma"/>
            <family val="2"/>
          </rPr>
          <t xml:space="preserve">Low Warning  AA006:  Metric difference from prior year &gt;= 20% </t>
        </r>
      </text>
    </comment>
    <comment ref="W281" authorId="0" shapeId="0" xr:uid="{BAA08D3C-0D6E-4FE4-B95C-1A5092620DB7}">
      <text>
        <r>
          <rPr>
            <sz val="8"/>
            <color rgb="FF000000"/>
            <rFont val="Tahoma"/>
            <family val="2"/>
          </rPr>
          <t xml:space="preserve">Low Warning  AA006:  Metric difference from prior year &gt;= 20% </t>
        </r>
      </text>
    </comment>
    <comment ref="FS281" authorId="0" shapeId="0" xr:uid="{51F3799F-55AB-4273-9A44-061BE2DE80CD}">
      <text>
        <r>
          <rPr>
            <sz val="8"/>
            <color rgb="FF000000"/>
            <rFont val="Tahoma"/>
            <family val="2"/>
          </rPr>
          <t xml:space="preserve">Low Warning  AA006:  Metric difference from prior year &gt;= 20% </t>
        </r>
      </text>
    </comment>
    <comment ref="I282" authorId="0" shapeId="0" xr:uid="{1FA5DB2B-3C42-43BF-AA10-D67E14AB3244}">
      <text>
        <r>
          <rPr>
            <sz val="8"/>
            <color rgb="FF000000"/>
            <rFont val="Tahoma"/>
            <family val="2"/>
          </rPr>
          <t xml:space="preserve">Severe Warning  AA009:  Substantial Metric difference from prior year &gt;=100% </t>
        </r>
      </text>
    </comment>
    <comment ref="O282" authorId="0" shapeId="0" xr:uid="{15F98FD3-A2F1-4A11-9107-25936134442F}">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282" authorId="0" shapeId="0" xr:uid="{B189071A-4CAB-4F94-93F7-B94E6DDDC403}">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W282" authorId="0" shapeId="0" xr:uid="{B30C8B7B-5113-4384-BC03-AC7F1279BFA8}">
      <text>
        <r>
          <rPr>
            <sz val="8"/>
            <color rgb="FF000000"/>
            <rFont val="Tahoma"/>
            <family val="2"/>
          </rPr>
          <t>Moderate Warning  AA008:  Large Metric difference from prior year &gt;= 50%</t>
        </r>
      </text>
    </comment>
    <comment ref="AM282" authorId="0" shapeId="0" xr:uid="{16796575-A228-4FA7-8835-0C1473F61B6B}">
      <text>
        <r>
          <rPr>
            <sz val="8"/>
            <color rgb="FF000000"/>
            <rFont val="Tahoma"/>
            <family val="2"/>
          </rPr>
          <t>Moderate Warning  AA008:  Large Metric difference from prior year &gt;= 50%</t>
        </r>
      </text>
    </comment>
    <comment ref="BC282" authorId="0" shapeId="0" xr:uid="{94B8C9CE-386B-4631-9C29-FC67D81734B7}">
      <text>
        <r>
          <rPr>
            <sz val="8"/>
            <color rgb="FF000000"/>
            <rFont val="Tahoma"/>
            <family val="2"/>
          </rPr>
          <t>Moderate Warning  AA008:  Large Metric difference from prior year &gt;= 50%</t>
        </r>
      </text>
    </comment>
    <comment ref="BS282" authorId="0" shapeId="0" xr:uid="{4C925D72-A5FA-4DF2-A6F2-E74DF2ECE2BD}">
      <text>
        <r>
          <rPr>
            <sz val="8"/>
            <color rgb="FF000000"/>
            <rFont val="Tahoma"/>
            <family val="2"/>
          </rPr>
          <t>Moderate Warning  AA008:  Large Metric difference from prior year &gt;= 50%</t>
        </r>
      </text>
    </comment>
    <comment ref="CI282" authorId="0" shapeId="0" xr:uid="{2791610F-CC65-4B49-BCE1-137A0A351EE1}">
      <text>
        <r>
          <rPr>
            <sz val="8"/>
            <color rgb="FF000000"/>
            <rFont val="Tahoma"/>
            <family val="2"/>
          </rPr>
          <t>Moderate Warning  AA008:  Large Metric difference from prior year &gt;= 50%</t>
        </r>
      </text>
    </comment>
    <comment ref="CY282" authorId="0" shapeId="0" xr:uid="{0A32DAA7-1D08-44DE-99AD-DC7E599C4940}">
      <text>
        <r>
          <rPr>
            <sz val="8"/>
            <color rgb="FF000000"/>
            <rFont val="Tahoma"/>
            <family val="2"/>
          </rPr>
          <t>Moderate Warning  AA008:  Large Metric difference from prior year &gt;= 50%</t>
        </r>
      </text>
    </comment>
    <comment ref="I283" authorId="0" shapeId="0" xr:uid="{79D2DDBC-0459-463A-A0D2-35E94559DCB8}">
      <text>
        <r>
          <rPr>
            <sz val="8"/>
            <color rgb="FF000000"/>
            <rFont val="Tahoma"/>
            <family val="2"/>
          </rPr>
          <t>Moderate Warning  AA008:  Large Metric difference from prior year &gt;= 50%</t>
        </r>
      </text>
    </comment>
    <comment ref="S283" authorId="0" shapeId="0" xr:uid="{1866D119-3C57-4301-968F-704E35619DCD}">
      <text>
        <r>
          <rPr>
            <sz val="8"/>
            <color rgb="FF000000"/>
            <rFont val="Tahoma"/>
            <family val="2"/>
          </rPr>
          <t xml:space="preserve">Low Warning  AA006:  Metric difference from prior year &gt;= 20% </t>
        </r>
      </text>
    </comment>
    <comment ref="W283" authorId="0" shapeId="0" xr:uid="{FC97ED37-95E9-4641-B653-9CA3A9551FB8}">
      <text>
        <r>
          <rPr>
            <sz val="8"/>
            <color rgb="FF000000"/>
            <rFont val="Tahoma"/>
            <family val="2"/>
          </rPr>
          <t xml:space="preserve">Low Warning  AA006:  Metric difference from prior year &gt;= 20% </t>
        </r>
      </text>
    </comment>
    <comment ref="BS283" authorId="0" shapeId="0" xr:uid="{ABA5E1B9-0B68-4866-9144-CD5069F95ED1}">
      <text>
        <r>
          <rPr>
            <sz val="8"/>
            <color rgb="FF000000"/>
            <rFont val="Tahoma"/>
            <family val="2"/>
          </rPr>
          <t>Moderate Warning  AA008:  Large Metric difference from prior year &gt;= 50%</t>
        </r>
      </text>
    </comment>
    <comment ref="FS283" authorId="0" shapeId="0" xr:uid="{DB621B03-3F8C-4629-AA4D-D420CF5BF5BF}">
      <text>
        <r>
          <rPr>
            <sz val="8"/>
            <color rgb="FF000000"/>
            <rFont val="Tahoma"/>
            <family val="2"/>
          </rPr>
          <t xml:space="preserve">Low Warning  AA006:  Metric difference from prior year &gt;= 20% </t>
        </r>
      </text>
    </comment>
    <comment ref="BS284" authorId="0" shapeId="0" xr:uid="{B4188F05-BACF-47A9-A317-F47B2F37A089}">
      <text>
        <r>
          <rPr>
            <sz val="8"/>
            <color rgb="FF000000"/>
            <rFont val="Tahoma"/>
            <family val="2"/>
          </rPr>
          <t>Moderate Warning  AA008:  Large Metric difference from prior year &gt;= 50%</t>
        </r>
      </text>
    </comment>
    <comment ref="W285" authorId="0" shapeId="0" xr:uid="{F1685E4E-9E16-4E37-9C29-8506C982171C}">
      <text>
        <r>
          <rPr>
            <sz val="8"/>
            <color rgb="FF000000"/>
            <rFont val="Tahoma"/>
            <family val="2"/>
          </rPr>
          <t xml:space="preserve">Low Warning  AA006:  Metric difference from prior year &gt;= 20% </t>
        </r>
      </text>
    </comment>
    <comment ref="FS285" authorId="0" shapeId="0" xr:uid="{574494C6-3A61-4A7B-AFC5-0D93FBCF2BEE}">
      <text>
        <r>
          <rPr>
            <sz val="8"/>
            <color rgb="FF000000"/>
            <rFont val="Tahoma"/>
            <family val="2"/>
          </rPr>
          <t xml:space="preserve">Low Warning  AA006:  Metric difference from prior year &gt;= 20% </t>
        </r>
      </text>
    </comment>
    <comment ref="I286" authorId="0" shapeId="0" xr:uid="{E17FF43A-6E8E-4243-B450-95B599882509}">
      <text>
        <r>
          <rPr>
            <sz val="8"/>
            <color rgb="FF000000"/>
            <rFont val="Tahoma"/>
            <family val="2"/>
          </rPr>
          <t xml:space="preserve">Severe Warning  AA009:  Substantial Metric difference from prior year &gt;=100% </t>
        </r>
      </text>
    </comment>
    <comment ref="O286" authorId="0" shapeId="0" xr:uid="{563220D1-51F0-4EFE-981B-015B671FB419}">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286" authorId="0" shapeId="0" xr:uid="{84D793D2-2B31-4054-9025-CA1C48D310B4}">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W286" authorId="0" shapeId="0" xr:uid="{028A1082-B631-4C5E-8559-724A97DF65C8}">
      <text>
        <r>
          <rPr>
            <sz val="8"/>
            <color rgb="FF000000"/>
            <rFont val="Tahoma"/>
            <family val="2"/>
          </rPr>
          <t>Moderate Warning  AA008:  Large Metric difference from prior year &gt;= 50%</t>
        </r>
      </text>
    </comment>
    <comment ref="AM286" authorId="0" shapeId="0" xr:uid="{176CEC72-1F96-4EE9-98F7-97105452BCCA}">
      <text>
        <r>
          <rPr>
            <sz val="8"/>
            <color rgb="FF000000"/>
            <rFont val="Tahoma"/>
            <family val="2"/>
          </rPr>
          <t>Moderate Warning  AA008:  Large Metric difference from prior year &gt;= 50%</t>
        </r>
      </text>
    </comment>
    <comment ref="BC286" authorId="0" shapeId="0" xr:uid="{908D5245-8EE4-4FC1-983E-B85E5E7D7CD4}">
      <text>
        <r>
          <rPr>
            <sz val="8"/>
            <color rgb="FF000000"/>
            <rFont val="Tahoma"/>
            <family val="2"/>
          </rPr>
          <t>Moderate Warning  AA008:  Large Metric difference from prior year &gt;= 50%</t>
        </r>
      </text>
    </comment>
    <comment ref="BO286" authorId="0" shapeId="0" xr:uid="{AF935F44-3B06-4B10-A596-67E0E1B5C17D}">
      <text>
        <r>
          <rPr>
            <sz val="8"/>
            <color rgb="FF000000"/>
            <rFont val="Tahoma"/>
            <family val="2"/>
          </rPr>
          <t xml:space="preserve">Low Warning  AA006:  Metric difference from prior year &gt;= 20% </t>
        </r>
      </text>
    </comment>
    <comment ref="BS286" authorId="0" shapeId="0" xr:uid="{56447094-9682-4DAE-ACA2-98C739712D25}">
      <text>
        <r>
          <rPr>
            <sz val="8"/>
            <color rgb="FF000000"/>
            <rFont val="Tahoma"/>
            <family val="2"/>
          </rPr>
          <t>Moderate Warning  AA008:  Large Metric difference from prior year &gt;= 50%</t>
        </r>
      </text>
    </comment>
    <comment ref="CI286" authorId="0" shapeId="0" xr:uid="{D1507143-2D7A-4222-8B23-6B27BAC2E05F}">
      <text>
        <r>
          <rPr>
            <sz val="8"/>
            <color rgb="FF000000"/>
            <rFont val="Tahoma"/>
            <family val="2"/>
          </rPr>
          <t>Moderate Warning  AA008:  Large Metric difference from prior year &gt;= 50%</t>
        </r>
      </text>
    </comment>
    <comment ref="CY286" authorId="0" shapeId="0" xr:uid="{4C667605-82D1-4AB7-B788-1FF71D88F8B3}">
      <text>
        <r>
          <rPr>
            <sz val="8"/>
            <color rgb="FF000000"/>
            <rFont val="Tahoma"/>
            <family val="2"/>
          </rPr>
          <t>Moderate Warning  AA008:  Large Metric difference from prior year &gt;= 50%</t>
        </r>
      </text>
    </comment>
    <comment ref="EA286" authorId="0" shapeId="0" xr:uid="{9807437B-DDD2-4AAC-AF76-4F2D0CB05DEA}">
      <text>
        <r>
          <rPr>
            <sz val="8"/>
            <color rgb="FF000000"/>
            <rFont val="Tahoma"/>
            <family val="2"/>
          </rPr>
          <t xml:space="preserve">Low Warning  AA006:  Metric difference from prior year &gt;= 20% </t>
        </r>
      </text>
    </comment>
    <comment ref="FW286" authorId="0" shapeId="0" xr:uid="{5DE3878E-DED7-4FC9-BA83-0537ACD075DB}">
      <text>
        <r>
          <rPr>
            <sz val="8"/>
            <color rgb="FF000000"/>
            <rFont val="Tahoma"/>
            <family val="2"/>
          </rPr>
          <t xml:space="preserve">Low Warning  AA006:  Metric difference from prior year &gt;= 20% </t>
        </r>
      </text>
    </comment>
    <comment ref="W288" authorId="0" shapeId="0" xr:uid="{9D331C01-30FF-4090-AE4F-3AECA576DF2F}">
      <text>
        <r>
          <rPr>
            <sz val="8"/>
            <color rgb="FF000000"/>
            <rFont val="Tahoma"/>
            <family val="2"/>
          </rPr>
          <t xml:space="preserve">Low Warning  AA006:  Metric difference from prior year &gt;= 20% </t>
        </r>
      </text>
    </comment>
    <comment ref="DW288" authorId="0" shapeId="0" xr:uid="{AD43887E-0713-4B5E-9F90-EA108987CA77}">
      <text>
        <r>
          <rPr>
            <sz val="8"/>
            <color rgb="FF000000"/>
            <rFont val="Tahoma"/>
            <family val="2"/>
          </rPr>
          <t xml:space="preserve">Low Warning  AA006:  Metric difference from prior year &gt;= 20% </t>
        </r>
      </text>
    </comment>
    <comment ref="I289" authorId="0" shapeId="0" xr:uid="{6052399A-F4F6-48F4-A372-B48F94824A54}">
      <text>
        <r>
          <rPr>
            <sz val="8"/>
            <color rgb="FF000000"/>
            <rFont val="Tahoma"/>
            <family val="2"/>
          </rPr>
          <t xml:space="preserve">Severe Warning  AA009:  Substantial Metric difference from prior year &gt;=100% </t>
        </r>
      </text>
    </comment>
    <comment ref="S289" authorId="0" shapeId="0" xr:uid="{0D7C7F49-0025-4A96-8128-F4D487CAA177}">
      <text>
        <r>
          <rPr>
            <sz val="8"/>
            <color rgb="FF000000"/>
            <rFont val="Tahoma"/>
            <family val="2"/>
          </rPr>
          <t xml:space="preserve">Low Warning  AA006:  Metric difference from prior year &gt;= 20% </t>
        </r>
      </text>
    </comment>
    <comment ref="W289" authorId="0" shapeId="0" xr:uid="{3E359B6C-0590-4014-8A1C-E794196F8A4F}">
      <text>
        <r>
          <rPr>
            <sz val="8"/>
            <color rgb="FF000000"/>
            <rFont val="Tahoma"/>
            <family val="2"/>
          </rPr>
          <t xml:space="preserve">Low Warning  AA006:  Metric difference from prior year &gt;= 20% </t>
        </r>
      </text>
    </comment>
    <comment ref="BO289" authorId="0" shapeId="0" xr:uid="{21444857-EE00-4EC3-ACA8-D98414094F7F}">
      <text>
        <r>
          <rPr>
            <sz val="8"/>
            <color rgb="FF000000"/>
            <rFont val="Tahoma"/>
            <family val="2"/>
          </rPr>
          <t xml:space="preserve">Low Warning  AA006:  Metric difference from prior year &gt;= 20% </t>
        </r>
      </text>
    </comment>
    <comment ref="BS289" authorId="0" shapeId="0" xr:uid="{FBCA27C0-EF85-43A9-929F-743E17C3DCF9}">
      <text>
        <r>
          <rPr>
            <sz val="8"/>
            <color rgb="FF000000"/>
            <rFont val="Tahoma"/>
            <family val="2"/>
          </rPr>
          <t xml:space="preserve">Low Warning  AA006:  Metric difference from prior year &gt;= 20% </t>
        </r>
      </text>
    </comment>
    <comment ref="FS289" authorId="0" shapeId="0" xr:uid="{928FA364-4706-43F0-A6C2-C121B59D2242}">
      <text>
        <r>
          <rPr>
            <sz val="8"/>
            <color rgb="FF000000"/>
            <rFont val="Tahoma"/>
            <family val="2"/>
          </rPr>
          <t xml:space="preserve">Low Warning  AA006:  Metric difference from prior year &gt;= 20% </t>
        </r>
      </text>
    </comment>
    <comment ref="I290" authorId="0" shapeId="0" xr:uid="{F33F7EDA-BAF6-4FE5-97B1-1BE68B522073}">
      <text>
        <r>
          <rPr>
            <sz val="8"/>
            <color rgb="FF000000"/>
            <rFont val="Tahoma"/>
            <family val="2"/>
          </rPr>
          <t>Moderate Warning  AA008:  Large Metric difference from prior year &gt;= 50%</t>
        </r>
      </text>
    </comment>
    <comment ref="W290" authorId="0" shapeId="0" xr:uid="{3A2DE5CC-7E9E-4A92-8E96-9A9DAB3878C2}">
      <text>
        <r>
          <rPr>
            <sz val="8"/>
            <color rgb="FF000000"/>
            <rFont val="Tahoma"/>
            <family val="2"/>
          </rPr>
          <t>Moderate Warning  AA008:  Large Metric difference from prior year &gt;= 50%</t>
        </r>
      </text>
    </comment>
    <comment ref="BS290" authorId="0" shapeId="0" xr:uid="{A50D0EC7-CF77-468A-9D46-43F11ADD86FA}">
      <text>
        <r>
          <rPr>
            <sz val="8"/>
            <color rgb="FF000000"/>
            <rFont val="Tahoma"/>
            <family val="2"/>
          </rPr>
          <t xml:space="preserve">Low Warning  AA006:  Metric difference from prior year &gt;= 20% </t>
        </r>
      </text>
    </comment>
    <comment ref="CI290" authorId="0" shapeId="0" xr:uid="{CDC9CB81-8012-4AB1-AA23-62A9CA0DAA81}">
      <text>
        <r>
          <rPr>
            <sz val="8"/>
            <color rgb="FF000000"/>
            <rFont val="Tahoma"/>
            <family val="2"/>
          </rPr>
          <t xml:space="preserve">Low Warning  AA006:  Metric difference from prior year &gt;= 20% </t>
        </r>
      </text>
    </comment>
    <comment ref="W291" authorId="0" shapeId="0" xr:uid="{A1B07B34-E357-4DF3-AA2B-496B56F647E7}">
      <text>
        <r>
          <rPr>
            <sz val="8"/>
            <color rgb="FF000000"/>
            <rFont val="Tahoma"/>
            <family val="2"/>
          </rPr>
          <t xml:space="preserve">Low Warning  AA006:  Metric difference from prior year &gt;= 20% </t>
        </r>
      </text>
    </comment>
    <comment ref="AM291" authorId="0" shapeId="0" xr:uid="{B2E0A660-FA54-4365-87AC-E9D53ED82E4C}">
      <text>
        <r>
          <rPr>
            <sz val="8"/>
            <color rgb="FF000000"/>
            <rFont val="Tahoma"/>
            <family val="2"/>
          </rPr>
          <t xml:space="preserve">Low Warning  AA006:  Metric difference from prior year &gt;= 20% </t>
        </r>
      </text>
    </comment>
    <comment ref="BS291" authorId="0" shapeId="0" xr:uid="{8EAD0D6F-A5FC-40FC-9C99-0D90317F2F61}">
      <text>
        <r>
          <rPr>
            <sz val="8"/>
            <color rgb="FF000000"/>
            <rFont val="Tahoma"/>
            <family val="2"/>
          </rPr>
          <t xml:space="preserve">Low Warning  AA006:  Metric difference from prior year &gt;= 20% </t>
        </r>
      </text>
    </comment>
    <comment ref="FS291" authorId="0" shapeId="0" xr:uid="{29180A76-1C9B-47C7-998A-506445675811}">
      <text>
        <r>
          <rPr>
            <sz val="8"/>
            <color rgb="FF000000"/>
            <rFont val="Tahoma"/>
            <family val="2"/>
          </rPr>
          <t xml:space="preserve">Low Warning  AA006:  Metric difference from prior year &gt;= 20% </t>
        </r>
      </text>
    </comment>
    <comment ref="O292" authorId="0" shapeId="0" xr:uid="{E208CA30-57D2-43D5-843E-1F9C4B7AFF57}">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292" authorId="0" shapeId="0" xr:uid="{506630AD-7677-423F-8369-9CCDB9F34F3C}">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S292" authorId="0" shapeId="0" xr:uid="{E71A68FD-387D-4556-9BFA-5A78CFFFFE75}">
      <text>
        <r>
          <rPr>
            <sz val="8"/>
            <color rgb="FF000000"/>
            <rFont val="Tahoma"/>
            <family val="2"/>
          </rPr>
          <t xml:space="preserve">Low Warning  AA006:  Metric difference from prior year &gt;= 20% </t>
        </r>
      </text>
    </comment>
    <comment ref="W292" authorId="0" shapeId="0" xr:uid="{882501A2-9B39-4DBE-BE78-7FBD4E8E4326}">
      <text>
        <r>
          <rPr>
            <sz val="8"/>
            <color rgb="FF000000"/>
            <rFont val="Tahoma"/>
            <family val="2"/>
          </rPr>
          <t>Moderate Warning  AA008:  Large Metric difference from prior year &gt;= 50%</t>
        </r>
      </text>
    </comment>
    <comment ref="AM292" authorId="0" shapeId="0" xr:uid="{2D7ABA98-6874-4802-A34D-D9A3B6EF5971}">
      <text>
        <r>
          <rPr>
            <sz val="8"/>
            <color rgb="FF000000"/>
            <rFont val="Tahoma"/>
            <family val="2"/>
          </rPr>
          <t>Moderate Warning  AA008:  Large Metric difference from prior year &gt;= 50%</t>
        </r>
      </text>
    </comment>
    <comment ref="BC292" authorId="0" shapeId="0" xr:uid="{338D9E04-89FE-4C39-9B89-1353F8771418}">
      <text>
        <r>
          <rPr>
            <sz val="8"/>
            <color rgb="FF000000"/>
            <rFont val="Tahoma"/>
            <family val="2"/>
          </rPr>
          <t>Moderate Warning  AA008:  Large Metric difference from prior year &gt;= 50%</t>
        </r>
      </text>
    </comment>
    <comment ref="BS292" authorId="0" shapeId="0" xr:uid="{D26327A3-5EBD-44B2-95CF-EFDFB77F9548}">
      <text>
        <r>
          <rPr>
            <sz val="8"/>
            <color rgb="FF000000"/>
            <rFont val="Tahoma"/>
            <family val="2"/>
          </rPr>
          <t xml:space="preserve">Low Warning  AA006:  Metric difference from prior year &gt;= 20% </t>
        </r>
      </text>
    </comment>
    <comment ref="EA292" authorId="0" shapeId="0" xr:uid="{B7DBF909-6944-4174-8B36-C7C19216AF0B}">
      <text>
        <r>
          <rPr>
            <sz val="8"/>
            <color rgb="FF000000"/>
            <rFont val="Tahoma"/>
            <family val="2"/>
          </rPr>
          <t xml:space="preserve">Low Warning  AA006:  Metric difference from prior year &gt;= 20% </t>
        </r>
      </text>
    </comment>
    <comment ref="GA292" authorId="0" shapeId="0" xr:uid="{D59AD750-0C76-4EB0-BB87-606D58D338B9}">
      <text>
        <r>
          <rPr>
            <sz val="8"/>
            <color rgb="FF000000"/>
            <rFont val="Tahoma"/>
            <family val="2"/>
          </rPr>
          <t xml:space="preserve">Low Warning  AA006:  Metric difference from prior year &gt;= 20% </t>
        </r>
      </text>
    </comment>
    <comment ref="B293" authorId="0" shapeId="0" xr:uid="{B2B1160D-B751-469E-9EBC-7E955285287F}">
      <text>
        <r>
          <rPr>
            <sz val="8"/>
            <color rgb="FF000000"/>
            <rFont val="Tahoma"/>
            <family val="2"/>
          </rPr>
          <t>Moderate Warning  AA003:  Institution name is invalid.</t>
        </r>
        <r>
          <rPr>
            <sz val="8"/>
            <color rgb="FF000000"/>
            <rFont val="Tahoma"/>
            <family val="2"/>
          </rPr>
          <t>Moderate Warning  AA003:  Institution name is invalid.</t>
        </r>
      </text>
    </comment>
    <comment ref="I293" authorId="0" shapeId="0" xr:uid="{09745803-92F1-47F5-92CC-66A9AFB54681}">
      <text>
        <r>
          <rPr>
            <sz val="8"/>
            <color rgb="FF000000"/>
            <rFont val="Tahoma"/>
            <family val="2"/>
          </rPr>
          <t>Moderate Warning  AA008:  Large Metric difference from prior year &gt;= 50%</t>
        </r>
      </text>
    </comment>
    <comment ref="W293" authorId="0" shapeId="0" xr:uid="{4B69EF4B-0AE8-44E4-9F3D-9AC258123026}">
      <text>
        <r>
          <rPr>
            <sz val="8"/>
            <color rgb="FF000000"/>
            <rFont val="Tahoma"/>
            <family val="2"/>
          </rPr>
          <t xml:space="preserve">Low Warning  AA006:  Metric difference from prior year &gt;= 20% </t>
        </r>
      </text>
    </comment>
    <comment ref="BS293" authorId="0" shapeId="0" xr:uid="{1874795D-E2E1-491F-BFCC-356FAE6CA729}">
      <text>
        <r>
          <rPr>
            <sz val="8"/>
            <color rgb="FF000000"/>
            <rFont val="Tahoma"/>
            <family val="2"/>
          </rPr>
          <t xml:space="preserve">Low Warning  AA006:  Metric difference from prior year &gt;= 20% </t>
        </r>
      </text>
    </comment>
    <comment ref="O294" authorId="0" shapeId="0" xr:uid="{1FF8C1A7-9DAA-4265-8C70-FC0F94299B83}">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294" authorId="0" shapeId="0" xr:uid="{E2170DAC-D489-4A99-B340-6D5A9BF333D9}">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S294" authorId="0" shapeId="0" xr:uid="{FA4A3AF5-AA90-4A84-9BF1-AB4D40BC7400}">
      <text>
        <r>
          <rPr>
            <sz val="8"/>
            <color rgb="FF000000"/>
            <rFont val="Tahoma"/>
            <family val="2"/>
          </rPr>
          <t xml:space="preserve">Severe Warning  AA009:  Substantial Metric difference from prior year &gt;=100% </t>
        </r>
      </text>
    </comment>
    <comment ref="W294" authorId="0" shapeId="0" xr:uid="{8C44D0DD-9DA9-48C3-9D09-274749A611B7}">
      <text>
        <r>
          <rPr>
            <sz val="8"/>
            <color rgb="FF000000"/>
            <rFont val="Tahoma"/>
            <family val="2"/>
          </rPr>
          <t>Moderate Warning  AA008:  Large Metric difference from prior year &gt;= 50%</t>
        </r>
      </text>
    </comment>
    <comment ref="AI294" authorId="0" shapeId="0" xr:uid="{D0BF5A74-6EF1-48AF-BCCE-433935E3EA66}">
      <text>
        <r>
          <rPr>
            <sz val="8"/>
            <color rgb="FF000000"/>
            <rFont val="Tahoma"/>
            <family val="2"/>
          </rPr>
          <t xml:space="preserve">Low Warning  AA006:  Metric difference from prior year &gt;= 20% </t>
        </r>
      </text>
    </comment>
    <comment ref="AM294" authorId="0" shapeId="0" xr:uid="{16C08DE1-1E36-4C37-9525-F4019C0D8DD1}">
      <text>
        <r>
          <rPr>
            <sz val="8"/>
            <color rgb="FF000000"/>
            <rFont val="Tahoma"/>
            <family val="2"/>
          </rPr>
          <t>Moderate Warning  AA008:  Large Metric difference from prior year &gt;= 50%</t>
        </r>
      </text>
    </comment>
    <comment ref="AY294" authorId="0" shapeId="0" xr:uid="{CDBDCC48-98D2-47A6-8F29-A26FD7408652}">
      <text>
        <r>
          <rPr>
            <sz val="8"/>
            <color rgb="FF000000"/>
            <rFont val="Tahoma"/>
            <family val="2"/>
          </rPr>
          <t xml:space="preserve">Low Warning  AA006:  Metric difference from prior year &gt;= 20% </t>
        </r>
      </text>
    </comment>
    <comment ref="BC294" authorId="0" shapeId="0" xr:uid="{43B96547-D983-4BCD-B340-6B113BE997AE}">
      <text>
        <r>
          <rPr>
            <sz val="8"/>
            <color rgb="FF000000"/>
            <rFont val="Tahoma"/>
            <family val="2"/>
          </rPr>
          <t>Moderate Warning  AA008:  Large Metric difference from prior year &gt;= 50%</t>
        </r>
      </text>
    </comment>
    <comment ref="BO294" authorId="0" shapeId="0" xr:uid="{19969FCB-397D-45EF-AAE0-EE90CD5172D9}">
      <text>
        <r>
          <rPr>
            <sz val="8"/>
            <color rgb="FF000000"/>
            <rFont val="Tahoma"/>
            <family val="2"/>
          </rPr>
          <t xml:space="preserve">Severe Warning  AA009:  Substantial Metric difference from prior year &gt;=100% </t>
        </r>
      </text>
    </comment>
    <comment ref="BS294" authorId="0" shapeId="0" xr:uid="{0074FBC4-A371-4202-9DBD-D754D41931E0}">
      <text>
        <r>
          <rPr>
            <sz val="8"/>
            <color rgb="FF000000"/>
            <rFont val="Tahoma"/>
            <family val="2"/>
          </rPr>
          <t>Moderate Warning  AA008:  Large Metric difference from prior year &gt;= 50%</t>
        </r>
      </text>
    </comment>
    <comment ref="CE294" authorId="0" shapeId="0" xr:uid="{594EC424-54C2-4EF2-BF6B-6B5C08E7903B}">
      <text>
        <r>
          <rPr>
            <sz val="8"/>
            <color rgb="FF000000"/>
            <rFont val="Tahoma"/>
            <family val="2"/>
          </rPr>
          <t xml:space="preserve">Low Warning  AA006:  Metric difference from prior year &gt;= 20% </t>
        </r>
      </text>
    </comment>
    <comment ref="CI294" authorId="0" shapeId="0" xr:uid="{FC912886-913B-435E-92A4-D7E3E71EB032}">
      <text>
        <r>
          <rPr>
            <sz val="8"/>
            <color rgb="FF000000"/>
            <rFont val="Tahoma"/>
            <family val="2"/>
          </rPr>
          <t>Moderate Warning  AA008:  Large Metric difference from prior year &gt;= 50%</t>
        </r>
      </text>
    </comment>
    <comment ref="CU294" authorId="0" shapeId="0" xr:uid="{FE7C56CD-86EC-4D9E-82E3-E59663DE214A}">
      <text>
        <r>
          <rPr>
            <sz val="8"/>
            <color rgb="FF000000"/>
            <rFont val="Tahoma"/>
            <family val="2"/>
          </rPr>
          <t xml:space="preserve">Low Warning  AA006:  Metric difference from prior year &gt;= 20% </t>
        </r>
      </text>
    </comment>
    <comment ref="CY294" authorId="0" shapeId="0" xr:uid="{84461032-EB1B-4266-8CD4-D7F16CC154A9}">
      <text>
        <r>
          <rPr>
            <sz val="8"/>
            <color rgb="FF000000"/>
            <rFont val="Tahoma"/>
            <family val="2"/>
          </rPr>
          <t>Moderate Warning  AA008:  Large Metric difference from prior year &gt;= 50%</t>
        </r>
      </text>
    </comment>
    <comment ref="FS294" authorId="0" shapeId="0" xr:uid="{AE17EF96-A6F2-45A1-9D0B-49124E5ED671}">
      <text>
        <r>
          <rPr>
            <sz val="8"/>
            <color rgb="FF000000"/>
            <rFont val="Tahoma"/>
            <family val="2"/>
          </rPr>
          <t xml:space="preserve">Low Warning  AA006:  Metric difference from prior year &gt;= 20% </t>
        </r>
      </text>
    </comment>
    <comment ref="GA294" authorId="0" shapeId="0" xr:uid="{6906C7E7-AF87-4489-8346-12076A08F97A}">
      <text>
        <r>
          <rPr>
            <sz val="8"/>
            <color rgb="FF000000"/>
            <rFont val="Tahoma"/>
            <family val="2"/>
          </rPr>
          <t xml:space="preserve">Low Warning  AA006:  Metric difference from prior year &gt;= 20% </t>
        </r>
      </text>
    </comment>
    <comment ref="O295" authorId="0" shapeId="0" xr:uid="{22A0EFBF-6481-4E66-B102-45C28AB40A7E}">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295" authorId="0" shapeId="0" xr:uid="{491F4407-CFA6-4456-9BC6-FA13E23A67A7}">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S295" authorId="0" shapeId="0" xr:uid="{8C1F0168-5056-4158-82E8-81BEB2BA494C}">
      <text>
        <r>
          <rPr>
            <sz val="8"/>
            <color rgb="FF000000"/>
            <rFont val="Tahoma"/>
            <family val="2"/>
          </rPr>
          <t xml:space="preserve">Low Warning  AA006:  Metric difference from prior year &gt;= 20% </t>
        </r>
      </text>
    </comment>
    <comment ref="W295" authorId="0" shapeId="0" xr:uid="{A4F5126E-8E96-494C-B3D7-B00C4251C65A}">
      <text>
        <r>
          <rPr>
            <sz val="8"/>
            <color rgb="FF000000"/>
            <rFont val="Tahoma"/>
            <family val="2"/>
          </rPr>
          <t>Moderate Warning  AA008:  Large Metric difference from prior year &gt;= 50%</t>
        </r>
      </text>
    </comment>
    <comment ref="AM295" authorId="0" shapeId="0" xr:uid="{922979C6-8F08-45D2-BEE3-3EC4DC07B9EC}">
      <text>
        <r>
          <rPr>
            <sz val="8"/>
            <color rgb="FF000000"/>
            <rFont val="Tahoma"/>
            <family val="2"/>
          </rPr>
          <t>Moderate Warning  AA008:  Large Metric difference from prior year &gt;= 50%</t>
        </r>
      </text>
    </comment>
    <comment ref="BC295" authorId="0" shapeId="0" xr:uid="{79A02A4E-C02D-4732-B81D-36EF39A1C785}">
      <text>
        <r>
          <rPr>
            <sz val="8"/>
            <color rgb="FF000000"/>
            <rFont val="Tahoma"/>
            <family val="2"/>
          </rPr>
          <t>Moderate Warning  AA008:  Large Metric difference from prior year &gt;= 50%</t>
        </r>
      </text>
    </comment>
    <comment ref="BS295" authorId="0" shapeId="0" xr:uid="{110C2D62-D232-4846-991B-9A6510AA224D}">
      <text>
        <r>
          <rPr>
            <sz val="8"/>
            <color rgb="FF000000"/>
            <rFont val="Tahoma"/>
            <family val="2"/>
          </rPr>
          <t xml:space="preserve">Severe Warning  AA009:  Substantial Metric difference from prior year &gt;=100% </t>
        </r>
      </text>
    </comment>
    <comment ref="DW295" authorId="0" shapeId="0" xr:uid="{EE05A54B-398F-4CDC-9A65-31841F43A651}">
      <text>
        <r>
          <rPr>
            <sz val="8"/>
            <color rgb="FF000000"/>
            <rFont val="Tahoma"/>
            <family val="2"/>
          </rPr>
          <t xml:space="preserve">Low Warning  AA006:  Metric difference from prior year &gt;= 20% </t>
        </r>
      </text>
    </comment>
    <comment ref="EA295" authorId="0" shapeId="0" xr:uid="{06E13B99-A9A1-4634-B526-585698CEDEAB}">
      <text>
        <r>
          <rPr>
            <sz val="8"/>
            <color rgb="FF000000"/>
            <rFont val="Tahoma"/>
            <family val="2"/>
          </rPr>
          <t xml:space="preserve">Low Warning  AA006:  Metric difference from prior year &gt;= 20% </t>
        </r>
      </text>
    </comment>
    <comment ref="O296" authorId="0" shapeId="0" xr:uid="{E92725FE-21A0-4E36-9E6D-F88DAA7BE27B}">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296" authorId="0" shapeId="0" xr:uid="{F917A102-C1A8-4EC1-A533-B994E78A2A01}">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S296" authorId="0" shapeId="0" xr:uid="{7A225CA3-37D5-4AEE-BA11-1BB464633774}">
      <text>
        <r>
          <rPr>
            <sz val="8"/>
            <color rgb="FF000000"/>
            <rFont val="Tahoma"/>
            <family val="2"/>
          </rPr>
          <t xml:space="preserve">Low Warning  AA006:  Metric difference from prior year &gt;= 20% </t>
        </r>
      </text>
    </comment>
    <comment ref="W296" authorId="0" shapeId="0" xr:uid="{8DC6A696-E707-4FC7-BF20-BBDCEBFC7017}">
      <text>
        <r>
          <rPr>
            <sz val="8"/>
            <color rgb="FF000000"/>
            <rFont val="Tahoma"/>
            <family val="2"/>
          </rPr>
          <t xml:space="preserve">Severe Warning  AA009:  Substantial Metric difference from prior year &gt;=100% </t>
        </r>
      </text>
    </comment>
    <comment ref="AM296" authorId="0" shapeId="0" xr:uid="{400A5B38-2E79-4E0E-9150-444F5ED144F4}">
      <text>
        <r>
          <rPr>
            <sz val="8"/>
            <color rgb="FF000000"/>
            <rFont val="Tahoma"/>
            <family val="2"/>
          </rPr>
          <t xml:space="preserve">Low Warning  AA006:  Metric difference from prior year &gt;= 20% </t>
        </r>
      </text>
    </comment>
    <comment ref="BS296" authorId="0" shapeId="0" xr:uid="{BA4ABDAE-0655-4091-B06F-5C2B314C558D}">
      <text>
        <r>
          <rPr>
            <sz val="8"/>
            <color rgb="FF000000"/>
            <rFont val="Tahoma"/>
            <family val="2"/>
          </rPr>
          <t>Moderate Warning  AA008:  Large Metric difference from prior year &gt;= 50%</t>
        </r>
      </text>
    </comment>
    <comment ref="CI296" authorId="0" shapeId="0" xr:uid="{9918C3E4-23D1-4D29-AE98-403A7E4F9320}">
      <text>
        <r>
          <rPr>
            <sz val="8"/>
            <color rgb="FF000000"/>
            <rFont val="Tahoma"/>
            <family val="2"/>
          </rPr>
          <t>Moderate Warning  AA008:  Large Metric difference from prior year &gt;= 50%</t>
        </r>
      </text>
    </comment>
    <comment ref="CY296" authorId="0" shapeId="0" xr:uid="{D24833E5-C14B-4FBC-B2E3-650BF993B152}">
      <text>
        <r>
          <rPr>
            <sz val="8"/>
            <color rgb="FF000000"/>
            <rFont val="Tahoma"/>
            <family val="2"/>
          </rPr>
          <t>Moderate Warning  AA008:  Large Metric difference from prior year &gt;= 50%</t>
        </r>
      </text>
    </comment>
    <comment ref="I297" authorId="0" shapeId="0" xr:uid="{32D922F1-0ECC-4AB7-B16B-035AD5E175BA}">
      <text>
        <r>
          <rPr>
            <sz val="8"/>
            <color rgb="FF000000"/>
            <rFont val="Tahoma"/>
            <family val="2"/>
          </rPr>
          <t>Moderate Warning  AA008:  Large Metric difference from prior year &gt;= 50%</t>
        </r>
      </text>
    </comment>
    <comment ref="W297" authorId="0" shapeId="0" xr:uid="{CDCA7496-6FBC-4015-A30A-55A5A84F1D9E}">
      <text>
        <r>
          <rPr>
            <sz val="8"/>
            <color rgb="FF000000"/>
            <rFont val="Tahoma"/>
            <family val="2"/>
          </rPr>
          <t xml:space="preserve">Low Warning  AA006:  Metric difference from prior year &gt;= 20% </t>
        </r>
      </text>
    </comment>
    <comment ref="BS297" authorId="0" shapeId="0" xr:uid="{EE95A1F3-74D1-41A7-A181-DD4D24118B2E}">
      <text>
        <r>
          <rPr>
            <sz val="8"/>
            <color rgb="FF000000"/>
            <rFont val="Tahoma"/>
            <family val="2"/>
          </rPr>
          <t xml:space="preserve">Low Warning  AA006:  Metric difference from prior year &gt;= 20% </t>
        </r>
      </text>
    </comment>
    <comment ref="FW297" authorId="0" shapeId="0" xr:uid="{E0789141-571E-444A-8B56-7B612E48D2D1}">
      <text>
        <r>
          <rPr>
            <sz val="8"/>
            <color rgb="FF000000"/>
            <rFont val="Tahoma"/>
            <family val="2"/>
          </rPr>
          <t xml:space="preserve">Low Warning  AA006:  Metric difference from prior year &gt;= 20% </t>
        </r>
      </text>
    </comment>
    <comment ref="B298" authorId="0" shapeId="0" xr:uid="{0DBE0877-1865-4358-8F9F-9D0BEE61EE4E}">
      <text>
        <r>
          <rPr>
            <sz val="8"/>
            <color rgb="FF000000"/>
            <rFont val="Tahoma"/>
            <family val="2"/>
          </rPr>
          <t>Moderate Warning  AA003:  Institution name is invalid.</t>
        </r>
        <r>
          <rPr>
            <sz val="8"/>
            <color rgb="FF000000"/>
            <rFont val="Tahoma"/>
            <family val="2"/>
          </rPr>
          <t>Moderate Warning  AA003:  Institution name is invalid.</t>
        </r>
      </text>
    </comment>
    <comment ref="I298" authorId="0" shapeId="0" xr:uid="{A92E4AC0-A2DE-4319-8DDA-1CBF6C4085F6}">
      <text>
        <r>
          <rPr>
            <sz val="8"/>
            <color rgb="FF000000"/>
            <rFont val="Tahoma"/>
            <family val="2"/>
          </rPr>
          <t xml:space="preserve">Severe Warning  AA009:  Substantial Metric difference from prior year &gt;=100% </t>
        </r>
      </text>
    </comment>
    <comment ref="O298" authorId="0" shapeId="0" xr:uid="{6D4D2AE8-E697-4D8D-A6CC-399D36015065}">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298" authorId="0" shapeId="0" xr:uid="{6A8CA980-FA34-4F19-9316-A396F6A8259A}">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DW298" authorId="0" shapeId="0" xr:uid="{90532000-3522-40C8-9BD3-35F720DF1F1C}">
      <text>
        <r>
          <rPr>
            <sz val="8"/>
            <color rgb="FF000000"/>
            <rFont val="Tahoma"/>
            <family val="2"/>
          </rPr>
          <t xml:space="preserve">Low Warning  AA006:  Metric difference from prior year &gt;= 20% </t>
        </r>
      </text>
    </comment>
    <comment ref="FS298" authorId="0" shapeId="0" xr:uid="{7067D44B-54CA-409D-BF5C-974F9136C900}">
      <text>
        <r>
          <rPr>
            <sz val="8"/>
            <color rgb="FF000000"/>
            <rFont val="Tahoma"/>
            <family val="2"/>
          </rPr>
          <t xml:space="preserve">Low Warning  AA006:  Metric difference from prior year &gt;= 20% </t>
        </r>
      </text>
    </comment>
    <comment ref="FW298" authorId="0" shapeId="0" xr:uid="{2617F3E4-48C3-4F56-9443-C26D6255517F}">
      <text>
        <r>
          <rPr>
            <sz val="8"/>
            <color rgb="FF000000"/>
            <rFont val="Tahoma"/>
            <family val="2"/>
          </rPr>
          <t xml:space="preserve">Low Warning  AA006:  Metric difference from prior year &gt;= 20% </t>
        </r>
      </text>
    </comment>
    <comment ref="GA298" authorId="0" shapeId="0" xr:uid="{2C54DD4B-1001-4311-8A1A-FA6AACFDBE20}">
      <text>
        <r>
          <rPr>
            <sz val="8"/>
            <color rgb="FF000000"/>
            <rFont val="Tahoma"/>
            <family val="2"/>
          </rPr>
          <t xml:space="preserve">Low Warning  AA006:  Metric difference from prior year &gt;= 20% </t>
        </r>
      </text>
    </comment>
    <comment ref="O299" authorId="0" shapeId="0" xr:uid="{6993AC94-8CAE-4170-A13A-2AECCB9467F4}">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299" authorId="0" shapeId="0" xr:uid="{63614986-F26C-4BAF-8113-D88A01FFE09B}">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W299" authorId="0" shapeId="0" xr:uid="{0B9ADEFF-F6E3-4E05-8954-C0974DD923DF}">
      <text>
        <r>
          <rPr>
            <sz val="8"/>
            <color rgb="FF000000"/>
            <rFont val="Tahoma"/>
            <family val="2"/>
          </rPr>
          <t>Moderate Warning  AA008:  Large Metric difference from prior year &gt;= 50%</t>
        </r>
      </text>
    </comment>
    <comment ref="AM299" authorId="0" shapeId="0" xr:uid="{0BFA2305-0EBC-4B8A-92C2-8253B021F7FC}">
      <text>
        <r>
          <rPr>
            <sz val="8"/>
            <color rgb="FF000000"/>
            <rFont val="Tahoma"/>
            <family val="2"/>
          </rPr>
          <t>Moderate Warning  AA008:  Large Metric difference from prior year &gt;= 50%</t>
        </r>
      </text>
    </comment>
    <comment ref="BC299" authorId="0" shapeId="0" xr:uid="{4A3EB00A-3549-49FC-B16B-4CFDCF2CD0C9}">
      <text>
        <r>
          <rPr>
            <sz val="8"/>
            <color rgb="FF000000"/>
            <rFont val="Tahoma"/>
            <family val="2"/>
          </rPr>
          <t>Moderate Warning  AA008:  Large Metric difference from prior year &gt;= 50%</t>
        </r>
      </text>
    </comment>
    <comment ref="GA299" authorId="0" shapeId="0" xr:uid="{9D08AB0E-3382-4239-BE79-A8CEFCF61C7F}">
      <text>
        <r>
          <rPr>
            <sz val="8"/>
            <color rgb="FF000000"/>
            <rFont val="Tahoma"/>
            <family val="2"/>
          </rPr>
          <t xml:space="preserve">Low Warning  AA006:  Metric difference from prior year &gt;= 20% </t>
        </r>
      </text>
    </comment>
    <comment ref="O300" authorId="0" shapeId="0" xr:uid="{CFB4C337-B7EA-40AD-B4C5-7C0A2B2AB732}">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300" authorId="0" shapeId="0" xr:uid="{52AD586E-2C79-489C-AF1F-213A6D2442DF}">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S300" authorId="0" shapeId="0" xr:uid="{FBD59BE1-2CAF-424D-B83D-ADA6F259FD34}">
      <text>
        <r>
          <rPr>
            <sz val="8"/>
            <color rgb="FF000000"/>
            <rFont val="Tahoma"/>
            <family val="2"/>
          </rPr>
          <t>Moderate Warning  AA008:  Large Metric difference from prior year &gt;= 50%</t>
        </r>
      </text>
    </comment>
    <comment ref="BS300" authorId="0" shapeId="0" xr:uid="{5B69D61F-70EE-45D0-93BB-D1D2530AFE4A}">
      <text>
        <r>
          <rPr>
            <sz val="8"/>
            <color rgb="FF000000"/>
            <rFont val="Tahoma"/>
            <family val="2"/>
          </rPr>
          <t>Moderate Warning  AA008:  Large Metric difference from prior year &gt;= 50%</t>
        </r>
      </text>
    </comment>
    <comment ref="CI300" authorId="0" shapeId="0" xr:uid="{F8013EA0-C877-48D7-B9F3-C058807E92C7}">
      <text>
        <r>
          <rPr>
            <sz val="8"/>
            <color rgb="FF000000"/>
            <rFont val="Tahoma"/>
            <family val="2"/>
          </rPr>
          <t>Moderate Warning  AA008:  Large Metric difference from prior year &gt;= 50%</t>
        </r>
      </text>
    </comment>
    <comment ref="CY300" authorId="0" shapeId="0" xr:uid="{E1CA17C9-A8EB-452D-8EBC-AFF0A773A7CB}">
      <text>
        <r>
          <rPr>
            <sz val="8"/>
            <color rgb="FF000000"/>
            <rFont val="Tahoma"/>
            <family val="2"/>
          </rPr>
          <t>Moderate Warning  AA008:  Large Metric difference from prior year &gt;= 50%</t>
        </r>
      </text>
    </comment>
    <comment ref="O301" authorId="0" shapeId="0" xr:uid="{711E5744-E798-46D8-BDCF-18D20204AEED}">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301" authorId="0" shapeId="0" xr:uid="{577F2EA1-5726-4EDD-A46B-CB639543BA4B}">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BS301" authorId="0" shapeId="0" xr:uid="{BD6DB97A-93DD-4D84-8ECA-026FDBA0530B}">
      <text>
        <r>
          <rPr>
            <sz val="8"/>
            <color rgb="FF000000"/>
            <rFont val="Tahoma"/>
            <family val="2"/>
          </rPr>
          <t>Moderate Warning  AA008:  Large Metric difference from prior year &gt;= 50%</t>
        </r>
      </text>
    </comment>
    <comment ref="CI301" authorId="0" shapeId="0" xr:uid="{14737414-FC93-42F3-9381-11594FCC3DB9}">
      <text>
        <r>
          <rPr>
            <sz val="8"/>
            <color rgb="FF000000"/>
            <rFont val="Tahoma"/>
            <family val="2"/>
          </rPr>
          <t>Moderate Warning  AA008:  Large Metric difference from prior year &gt;= 50%</t>
        </r>
      </text>
    </comment>
    <comment ref="CY301" authorId="0" shapeId="0" xr:uid="{55779F19-8AA4-41BA-A51A-3677910BBB25}">
      <text>
        <r>
          <rPr>
            <sz val="8"/>
            <color rgb="FF000000"/>
            <rFont val="Tahoma"/>
            <family val="2"/>
          </rPr>
          <t>Moderate Warning  AA008:  Large Metric difference from prior year &gt;= 50%</t>
        </r>
      </text>
    </comment>
    <comment ref="DW301" authorId="0" shapeId="0" xr:uid="{6113B045-C144-4D0A-BAD2-047052566FB5}">
      <text>
        <r>
          <rPr>
            <sz val="8"/>
            <color rgb="FF000000"/>
            <rFont val="Tahoma"/>
            <family val="2"/>
          </rPr>
          <t xml:space="preserve">Low Warning  AA006:  Metric difference from prior year &gt;= 20% </t>
        </r>
      </text>
    </comment>
    <comment ref="FW301" authorId="0" shapeId="0" xr:uid="{547CBBAD-8342-4EFF-8F32-D1639CD95989}">
      <text>
        <r>
          <rPr>
            <sz val="8"/>
            <color rgb="FF000000"/>
            <rFont val="Tahoma"/>
            <family val="2"/>
          </rPr>
          <t xml:space="preserve">Low Warning  AA006:  Metric difference from prior year &gt;= 20% </t>
        </r>
      </text>
    </comment>
    <comment ref="B302" authorId="0" shapeId="0" xr:uid="{9D13E8DB-DF6C-4F81-AAF4-6CC0A5255D00}">
      <text>
        <r>
          <rPr>
            <sz val="8"/>
            <color rgb="FF000000"/>
            <rFont val="Tahoma"/>
            <family val="2"/>
          </rPr>
          <t>Moderate Warning  AA003:  Institution name is invalid.</t>
        </r>
        <r>
          <rPr>
            <sz val="8"/>
            <color rgb="FF000000"/>
            <rFont val="Tahoma"/>
            <family val="2"/>
          </rPr>
          <t>Moderate Warning  AA003:  Institution name is invalid.</t>
        </r>
      </text>
    </comment>
    <comment ref="I302" authorId="0" shapeId="0" xr:uid="{02D0A2B4-7495-4B40-AF37-98237FBA0060}">
      <text>
        <r>
          <rPr>
            <sz val="8"/>
            <color rgb="FF000000"/>
            <rFont val="Tahoma"/>
            <family val="2"/>
          </rPr>
          <t>Moderate Warning  AA008:  Large Metric difference from prior year &gt;= 50%</t>
        </r>
      </text>
    </comment>
    <comment ref="O302" authorId="0" shapeId="0" xr:uid="{40F9B204-5673-492B-AC64-23CC65A19D3B}">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302" authorId="0" shapeId="0" xr:uid="{A3E9807F-ECE6-4EB2-B8F4-4AC592A1D7AA}">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FS302" authorId="0" shapeId="0" xr:uid="{122307DE-200B-4D71-A55F-01D92D9A0E9D}">
      <text>
        <r>
          <rPr>
            <sz val="8"/>
            <color rgb="FF000000"/>
            <rFont val="Tahoma"/>
            <family val="2"/>
          </rPr>
          <t xml:space="preserve">Low Warning  AA006:  Metric difference from prior year &gt;= 20% </t>
        </r>
      </text>
    </comment>
    <comment ref="I303" authorId="0" shapeId="0" xr:uid="{63F88C93-32D3-40E1-B02D-DA339B37FA11}">
      <text>
        <r>
          <rPr>
            <sz val="8"/>
            <color rgb="FF000000"/>
            <rFont val="Tahoma"/>
            <family val="2"/>
          </rPr>
          <t>Moderate Warning  AA008:  Large Metric difference from prior year &gt;= 50%</t>
        </r>
      </text>
    </comment>
    <comment ref="S303" authorId="0" shapeId="0" xr:uid="{36A9DB71-ACCB-43C3-9E89-F5D91586C473}">
      <text>
        <r>
          <rPr>
            <sz val="8"/>
            <color rgb="FF000000"/>
            <rFont val="Tahoma"/>
            <family val="2"/>
          </rPr>
          <t xml:space="preserve">Low Warning  AA006:  Metric difference from prior year &gt;= 20% </t>
        </r>
      </text>
    </comment>
    <comment ref="W303" authorId="0" shapeId="0" xr:uid="{1E6B5A16-6F3F-4FE3-91CE-CD3E5F92812B}">
      <text>
        <r>
          <rPr>
            <sz val="8"/>
            <color rgb="FF000000"/>
            <rFont val="Tahoma"/>
            <family val="2"/>
          </rPr>
          <t xml:space="preserve">Low Warning  AA006:  Metric difference from prior year &gt;= 20% </t>
        </r>
      </text>
    </comment>
    <comment ref="FS303" authorId="0" shapeId="0" xr:uid="{AB231E81-A436-4F4E-A898-A61D532CEC58}">
      <text>
        <r>
          <rPr>
            <sz val="8"/>
            <color rgb="FF000000"/>
            <rFont val="Tahoma"/>
            <family val="2"/>
          </rPr>
          <t xml:space="preserve">Low Warning  AA006:  Metric difference from prior year &gt;= 20% </t>
        </r>
      </text>
    </comment>
    <comment ref="FW303" authorId="0" shapeId="0" xr:uid="{7BCAB955-A272-4000-AA97-407E61FB63F1}">
      <text>
        <r>
          <rPr>
            <sz val="8"/>
            <color rgb="FF000000"/>
            <rFont val="Tahoma"/>
            <family val="2"/>
          </rPr>
          <t xml:space="preserve">Low Warning  AA006:  Metric difference from prior year &gt;= 20% </t>
        </r>
      </text>
    </comment>
    <comment ref="I304" authorId="0" shapeId="0" xr:uid="{46CA0C09-A3F7-4921-9BE2-FDF49F374AA9}">
      <text>
        <r>
          <rPr>
            <sz val="8"/>
            <color rgb="FF000000"/>
            <rFont val="Tahoma"/>
            <family val="2"/>
          </rPr>
          <t xml:space="preserve">Severe Warning  AA009:  Substantial Metric difference from prior year &gt;=100% </t>
        </r>
      </text>
    </comment>
    <comment ref="BO304" authorId="0" shapeId="0" xr:uid="{A98672DB-3553-4315-B3F1-EAE352FB7599}">
      <text>
        <r>
          <rPr>
            <sz val="8"/>
            <color rgb="FF000000"/>
            <rFont val="Tahoma"/>
            <family val="2"/>
          </rPr>
          <t xml:space="preserve">Low Warning  AA006:  Metric difference from prior year &gt;= 20% </t>
        </r>
      </text>
    </comment>
    <comment ref="FS304" authorId="0" shapeId="0" xr:uid="{DD039513-0130-47B7-841F-1B29F07C511C}">
      <text>
        <r>
          <rPr>
            <sz val="8"/>
            <color rgb="FF000000"/>
            <rFont val="Tahoma"/>
            <family val="2"/>
          </rPr>
          <t xml:space="preserve">Low Warning  AA006:  Metric difference from prior year &gt;= 20% </t>
        </r>
      </text>
    </comment>
    <comment ref="G305" authorId="0" shapeId="0" xr:uid="{70F358F7-0B7F-4886-A3BF-DF61AB774D49}">
      <text>
        <r>
          <rPr>
            <sz val="8"/>
            <color rgb="FF000000"/>
            <rFont val="Tahoma"/>
            <family val="2"/>
          </rPr>
          <t xml:space="preserve">Low Warning  AA006:  Metric difference from prior year &gt;= 20% </t>
        </r>
      </text>
    </comment>
    <comment ref="S305" authorId="0" shapeId="0" xr:uid="{C53B66CD-D7CD-4EBA-8A1F-3FC69B160686}">
      <text>
        <r>
          <rPr>
            <sz val="8"/>
            <color rgb="FF000000"/>
            <rFont val="Tahoma"/>
            <family val="2"/>
          </rPr>
          <t>Moderate Warning  AA008:  Large Metric difference from prior year &gt;= 50%</t>
        </r>
      </text>
    </comment>
    <comment ref="W305" authorId="0" shapeId="0" xr:uid="{540FF1B0-0B8E-44CD-B403-26C0D0447BC0}">
      <text>
        <r>
          <rPr>
            <sz val="8"/>
            <color rgb="FF000000"/>
            <rFont val="Tahoma"/>
            <family val="2"/>
          </rPr>
          <t xml:space="preserve">Low Warning  AA006:  Metric difference from prior year &gt;= 20% </t>
        </r>
      </text>
    </comment>
    <comment ref="BO305" authorId="0" shapeId="0" xr:uid="{D53D03FA-BAAA-427C-8FD5-22D600E0FA46}">
      <text>
        <r>
          <rPr>
            <sz val="8"/>
            <color rgb="FF000000"/>
            <rFont val="Tahoma"/>
            <family val="2"/>
          </rPr>
          <t>Moderate Warning  AA008:  Large Metric difference from prior year &gt;= 50%</t>
        </r>
      </text>
    </comment>
    <comment ref="DW305" authorId="0" shapeId="0" xr:uid="{193D8F15-9E21-44B5-AC05-6677AB7FC389}">
      <text>
        <r>
          <rPr>
            <sz val="8"/>
            <color rgb="FF000000"/>
            <rFont val="Tahoma"/>
            <family val="2"/>
          </rPr>
          <t xml:space="preserve">Low Warning  AA006:  Metric difference from prior year &gt;= 20% </t>
        </r>
      </text>
    </comment>
    <comment ref="FG305" authorId="0" shapeId="0" xr:uid="{437F2089-AEF7-48AA-A853-A3B00E4E00D5}">
      <text>
        <r>
          <rPr>
            <sz val="8"/>
            <color rgb="FF000000"/>
            <rFont val="Tahoma"/>
            <family val="2"/>
          </rPr>
          <t xml:space="preserve">Low Warning  AA006:  Metric difference from prior year &gt;= 20% </t>
        </r>
      </text>
    </comment>
    <comment ref="FS305" authorId="0" shapeId="0" xr:uid="{22064EFC-ECB1-4A58-BDFD-D19167165E20}">
      <text>
        <r>
          <rPr>
            <sz val="8"/>
            <color rgb="FF000000"/>
            <rFont val="Tahoma"/>
            <family val="2"/>
          </rPr>
          <t>Moderate Warning  AA008:  Large Metric difference from prior year &gt;= 50%</t>
        </r>
      </text>
    </comment>
    <comment ref="I306" authorId="0" shapeId="0" xr:uid="{53D5CDFC-0A45-46DB-B69F-1F738E102F3E}">
      <text>
        <r>
          <rPr>
            <sz val="8"/>
            <color rgb="FF000000"/>
            <rFont val="Tahoma"/>
            <family val="2"/>
          </rPr>
          <t xml:space="preserve">Severe Warning  AA009:  Substantial Metric difference from prior year &gt;=100% </t>
        </r>
      </text>
    </comment>
    <comment ref="S306" authorId="0" shapeId="0" xr:uid="{1CBCA925-3E37-4745-8CCC-92EB3683DE9D}">
      <text>
        <r>
          <rPr>
            <sz val="8"/>
            <color rgb="FF000000"/>
            <rFont val="Tahoma"/>
            <family val="2"/>
          </rPr>
          <t xml:space="preserve">Low Warning  AA006:  Metric difference from prior year &gt;= 20% </t>
        </r>
      </text>
    </comment>
    <comment ref="BO306" authorId="0" shapeId="0" xr:uid="{610E52B2-031E-4942-8F77-9D7610B6BCEE}">
      <text>
        <r>
          <rPr>
            <sz val="8"/>
            <color rgb="FF000000"/>
            <rFont val="Tahoma"/>
            <family val="2"/>
          </rPr>
          <t xml:space="preserve">Low Warning  AA006:  Metric difference from prior year &gt;= 20% </t>
        </r>
      </text>
    </comment>
    <comment ref="EQ306" authorId="0" shapeId="0" xr:uid="{1426D968-12BD-4474-B9D6-EE715595426A}">
      <text>
        <r>
          <rPr>
            <sz val="8"/>
            <color rgb="FF000000"/>
            <rFont val="Tahoma"/>
            <family val="2"/>
          </rPr>
          <t xml:space="preserve">Low Warning  AA006:  Metric difference from prior year &gt;= 20% </t>
        </r>
      </text>
    </comment>
    <comment ref="GA306" authorId="0" shapeId="0" xr:uid="{5209C17C-334B-49F0-A929-9DB352E11203}">
      <text>
        <r>
          <rPr>
            <sz val="8"/>
            <color rgb="FF000000"/>
            <rFont val="Tahoma"/>
            <family val="2"/>
          </rPr>
          <t xml:space="preserve">Low Warning  AA006:  Metric difference from prior year &gt;= 20% </t>
        </r>
      </text>
    </comment>
    <comment ref="W307" authorId="0" shapeId="0" xr:uid="{F5E7B32D-F8F4-4156-9631-E15F66BDA098}">
      <text>
        <r>
          <rPr>
            <sz val="8"/>
            <color rgb="FF000000"/>
            <rFont val="Tahoma"/>
            <family val="2"/>
          </rPr>
          <t xml:space="preserve">Low Warning  AA006:  Metric difference from prior year &gt;= 20% </t>
        </r>
      </text>
    </comment>
    <comment ref="BS307" authorId="0" shapeId="0" xr:uid="{25153BED-6E17-4201-B271-F5D24C410432}">
      <text>
        <r>
          <rPr>
            <sz val="8"/>
            <color rgb="FF000000"/>
            <rFont val="Tahoma"/>
            <family val="2"/>
          </rPr>
          <t xml:space="preserve">Low Warning  AA006:  Metric difference from prior year &gt;= 20% </t>
        </r>
      </text>
    </comment>
    <comment ref="GA307" authorId="0" shapeId="0" xr:uid="{AB57594A-7AF7-4403-B503-EFEE0AD77048}">
      <text>
        <r>
          <rPr>
            <sz val="8"/>
            <color rgb="FF000000"/>
            <rFont val="Tahoma"/>
            <family val="2"/>
          </rPr>
          <t xml:space="preserve">Low Warning  AA006:  Metric difference from prior year &gt;= 20% </t>
        </r>
      </text>
    </comment>
    <comment ref="I308" authorId="0" shapeId="0" xr:uid="{B7867BAB-C235-42EA-899F-790061998E92}">
      <text>
        <r>
          <rPr>
            <sz val="8"/>
            <color rgb="FF000000"/>
            <rFont val="Tahoma"/>
            <family val="2"/>
          </rPr>
          <t xml:space="preserve">Low Warning  AA006:  Metric difference from prior year &gt;= 20% </t>
        </r>
      </text>
    </comment>
    <comment ref="S308" authorId="0" shapeId="0" xr:uid="{AAA9B013-59F7-4811-B969-2B4E2FD9BD6B}">
      <text>
        <r>
          <rPr>
            <sz val="8"/>
            <color rgb="FF000000"/>
            <rFont val="Tahoma"/>
            <family val="2"/>
          </rPr>
          <t xml:space="preserve">Low Warning  AA006:  Metric difference from prior year &gt;= 20% </t>
        </r>
      </text>
    </comment>
    <comment ref="W308" authorId="0" shapeId="0" xr:uid="{4D99F036-2EF5-411D-83F3-F21A59B09687}">
      <text>
        <r>
          <rPr>
            <sz val="8"/>
            <color rgb="FF000000"/>
            <rFont val="Tahoma"/>
            <family val="2"/>
          </rPr>
          <t>Moderate Warning  AA008:  Large Metric difference from prior year &gt;= 50%</t>
        </r>
      </text>
    </comment>
    <comment ref="EQ308" authorId="0" shapeId="0" xr:uid="{2E009070-6D9F-43B1-B0FF-4A09DD084F8B}">
      <text>
        <r>
          <rPr>
            <sz val="8"/>
            <color rgb="FF000000"/>
            <rFont val="Tahoma"/>
            <family val="2"/>
          </rPr>
          <t xml:space="preserve">Low Warning  AA006:  Metric difference from prior year &gt;= 20% </t>
        </r>
      </text>
    </comment>
    <comment ref="I309" authorId="0" shapeId="0" xr:uid="{8745063C-2948-4CED-9C29-13B9CAFE26DA}">
      <text>
        <r>
          <rPr>
            <sz val="8"/>
            <color rgb="FF000000"/>
            <rFont val="Tahoma"/>
            <family val="2"/>
          </rPr>
          <t xml:space="preserve">Low Warning  AA006:  Metric difference from prior year &gt;= 20% </t>
        </r>
      </text>
    </comment>
    <comment ref="S309" authorId="0" shapeId="0" xr:uid="{177B11BA-7273-4D87-91AD-5283B26ED9A5}">
      <text>
        <r>
          <rPr>
            <sz val="8"/>
            <color rgb="FF000000"/>
            <rFont val="Tahoma"/>
            <family val="2"/>
          </rPr>
          <t xml:space="preserve">Low Warning  AA006:  Metric difference from prior year &gt;= 20% </t>
        </r>
      </text>
    </comment>
    <comment ref="I310" authorId="0" shapeId="0" xr:uid="{11782B70-3DC6-46BD-919A-D1047BA60FD7}">
      <text>
        <r>
          <rPr>
            <sz val="8"/>
            <color rgb="FF000000"/>
            <rFont val="Tahoma"/>
            <family val="2"/>
          </rPr>
          <t xml:space="preserve">Low Warning  AA006:  Metric difference from prior year &gt;= 20% </t>
        </r>
      </text>
    </comment>
    <comment ref="S310" authorId="0" shapeId="0" xr:uid="{51A35D35-AA7B-4577-A653-0EF9261716C0}">
      <text>
        <r>
          <rPr>
            <sz val="8"/>
            <color rgb="FF000000"/>
            <rFont val="Tahoma"/>
            <family val="2"/>
          </rPr>
          <t xml:space="preserve">Low Warning  AA006:  Metric difference from prior year &gt;= 20% </t>
        </r>
      </text>
    </comment>
    <comment ref="W310" authorId="0" shapeId="0" xr:uid="{4F4492B4-1FCC-468D-8BC2-5B5839B5FBE4}">
      <text>
        <r>
          <rPr>
            <sz val="8"/>
            <color rgb="FF000000"/>
            <rFont val="Tahoma"/>
            <family val="2"/>
          </rPr>
          <t xml:space="preserve">Low Warning  AA006:  Metric difference from prior year &gt;= 20% </t>
        </r>
      </text>
    </comment>
    <comment ref="FS310" authorId="0" shapeId="0" xr:uid="{DBDBD6B3-0FF4-464C-BB49-4F97ED0947F6}">
      <text>
        <r>
          <rPr>
            <sz val="8"/>
            <color rgb="FF000000"/>
            <rFont val="Tahoma"/>
            <family val="2"/>
          </rPr>
          <t xml:space="preserve">Low Warning  AA006:  Metric difference from prior year &gt;= 20% </t>
        </r>
      </text>
    </comment>
    <comment ref="FW310" authorId="0" shapeId="0" xr:uid="{24FA0115-FCF7-4122-92CF-D0DD2ABCB1FE}">
      <text>
        <r>
          <rPr>
            <sz val="8"/>
            <color rgb="FF000000"/>
            <rFont val="Tahoma"/>
            <family val="2"/>
          </rPr>
          <t xml:space="preserve">Low Warning  AA006:  Metric difference from prior year &gt;= 20% </t>
        </r>
      </text>
    </comment>
    <comment ref="GA310" authorId="0" shapeId="0" xr:uid="{ED925B70-779A-4BB7-839A-0B560718C6B7}">
      <text>
        <r>
          <rPr>
            <sz val="8"/>
            <color rgb="FF000000"/>
            <rFont val="Tahoma"/>
            <family val="2"/>
          </rPr>
          <t xml:space="preserve">Low Warning  AA006:  Metric difference from prior year &gt;= 20% </t>
        </r>
      </text>
    </comment>
    <comment ref="S311" authorId="0" shapeId="0" xr:uid="{D689C488-F8F5-4B2F-BED9-31306AA789B8}">
      <text>
        <r>
          <rPr>
            <sz val="8"/>
            <color rgb="FF000000"/>
            <rFont val="Tahoma"/>
            <family val="2"/>
          </rPr>
          <t xml:space="preserve">Low Warning  AA006:  Metric difference from prior year &gt;= 20% </t>
        </r>
      </text>
    </comment>
    <comment ref="AM311" authorId="0" shapeId="0" xr:uid="{A61CAA5D-108D-437F-89CE-A5F7E58048A2}">
      <text>
        <r>
          <rPr>
            <sz val="8"/>
            <color rgb="FF000000"/>
            <rFont val="Tahoma"/>
            <family val="2"/>
          </rPr>
          <t xml:space="preserve">Low Warning  AA006:  Metric difference from prior year &gt;= 20% </t>
        </r>
      </text>
    </comment>
    <comment ref="EA311" authorId="0" shapeId="0" xr:uid="{63D07567-0B91-4CF6-BC22-F420015DF386}">
      <text>
        <r>
          <rPr>
            <sz val="8"/>
            <color rgb="FF000000"/>
            <rFont val="Tahoma"/>
            <family val="2"/>
          </rPr>
          <t xml:space="preserve">Low Warning  AA006:  Metric difference from prior year &gt;= 20% </t>
        </r>
      </text>
    </comment>
    <comment ref="W312" authorId="0" shapeId="0" xr:uid="{85459EB2-BF1E-4D76-82C2-9F9035D2825E}">
      <text>
        <r>
          <rPr>
            <sz val="8"/>
            <color rgb="FF000000"/>
            <rFont val="Tahoma"/>
            <family val="2"/>
          </rPr>
          <t xml:space="preserve">Low Warning  AA006:  Metric difference from prior year &gt;= 20% </t>
        </r>
      </text>
    </comment>
    <comment ref="AM312" authorId="0" shapeId="0" xr:uid="{622AD23B-0EB4-40AC-B7D8-41C9053E1FBE}">
      <text>
        <r>
          <rPr>
            <sz val="8"/>
            <color rgb="FF000000"/>
            <rFont val="Tahoma"/>
            <family val="2"/>
          </rPr>
          <t xml:space="preserve">Low Warning  AA006:  Metric difference from prior year &gt;= 20% </t>
        </r>
      </text>
    </comment>
    <comment ref="BO312" authorId="0" shapeId="0" xr:uid="{093598D8-F79A-4354-A707-B114E2A28428}">
      <text>
        <r>
          <rPr>
            <sz val="8"/>
            <color rgb="FF000000"/>
            <rFont val="Tahoma"/>
            <family val="2"/>
          </rPr>
          <t xml:space="preserve">Low Warning  AA006:  Metric difference from prior year &gt;= 20% </t>
        </r>
      </text>
    </comment>
    <comment ref="S313" authorId="0" shapeId="0" xr:uid="{DE926630-EA35-4284-BF20-E587581D5F32}">
      <text>
        <r>
          <rPr>
            <sz val="8"/>
            <color rgb="FF000000"/>
            <rFont val="Tahoma"/>
            <family val="2"/>
          </rPr>
          <t xml:space="preserve">Low Warning  AA006:  Metric difference from prior year &gt;= 20% </t>
        </r>
      </text>
    </comment>
    <comment ref="I314" authorId="0" shapeId="0" xr:uid="{9B02803E-4A65-42C1-A1A6-A0C2D43A5762}">
      <text>
        <r>
          <rPr>
            <sz val="8"/>
            <color rgb="FF000000"/>
            <rFont val="Tahoma"/>
            <family val="2"/>
          </rPr>
          <t>Moderate Warning  AA008:  Large Metric difference from prior year &gt;= 50%</t>
        </r>
      </text>
    </comment>
    <comment ref="W314" authorId="0" shapeId="0" xr:uid="{F855EBE5-BA7B-4230-A885-E061EAB8CE30}">
      <text>
        <r>
          <rPr>
            <sz val="8"/>
            <color rgb="FF000000"/>
            <rFont val="Tahoma"/>
            <family val="2"/>
          </rPr>
          <t xml:space="preserve">Low Warning  AA006:  Metric difference from prior year &gt;= 20% </t>
        </r>
      </text>
    </comment>
    <comment ref="G315" authorId="0" shapeId="0" xr:uid="{06CE9C12-BFC7-4D0B-8E99-E553F04A2AF6}">
      <text>
        <r>
          <rPr>
            <sz val="8"/>
            <color rgb="FF000000"/>
            <rFont val="Tahoma"/>
            <family val="2"/>
          </rPr>
          <t xml:space="preserve">Low Warning  AA006:  Metric difference from prior year &gt;= 20% </t>
        </r>
      </text>
    </comment>
    <comment ref="S315" authorId="0" shapeId="0" xr:uid="{1FF93B64-9A81-433A-BA5E-C778272E3014}">
      <text>
        <r>
          <rPr>
            <sz val="8"/>
            <color rgb="FF000000"/>
            <rFont val="Tahoma"/>
            <family val="2"/>
          </rPr>
          <t>Moderate Warning  AA008:  Large Metric difference from prior year &gt;= 50%</t>
        </r>
      </text>
    </comment>
    <comment ref="W315" authorId="0" shapeId="0" xr:uid="{38896D93-BB83-4D23-BB12-8201D876B70F}">
      <text>
        <r>
          <rPr>
            <sz val="8"/>
            <color rgb="FF000000"/>
            <rFont val="Tahoma"/>
            <family val="2"/>
          </rPr>
          <t xml:space="preserve">Severe Warning  AA009:  Substantial Metric difference from prior year &gt;=100% </t>
        </r>
      </text>
    </comment>
    <comment ref="AI315" authorId="0" shapeId="0" xr:uid="{A01E7263-8455-4B0D-89AE-36132DCB49D9}">
      <text>
        <r>
          <rPr>
            <sz val="8"/>
            <color rgb="FF000000"/>
            <rFont val="Tahoma"/>
            <family val="2"/>
          </rPr>
          <t xml:space="preserve">Low Warning  AA006:  Metric difference from prior year &gt;= 20% </t>
        </r>
      </text>
    </comment>
    <comment ref="BC315" authorId="0" shapeId="0" xr:uid="{7B5D9AC9-BFA6-430F-9C43-D41782705F79}">
      <text>
        <r>
          <rPr>
            <sz val="8"/>
            <color rgb="FF000000"/>
            <rFont val="Tahoma"/>
            <family val="2"/>
          </rPr>
          <t xml:space="preserve">Low Warning  AA006:  Metric difference from prior year &gt;= 20% </t>
        </r>
      </text>
    </comment>
    <comment ref="BO315" authorId="0" shapeId="0" xr:uid="{208D9A08-F3E6-43E7-9B9D-71E297849A01}">
      <text>
        <r>
          <rPr>
            <sz val="8"/>
            <color rgb="FF000000"/>
            <rFont val="Tahoma"/>
            <family val="2"/>
          </rPr>
          <t>Moderate Warning  AA008:  Large Metric difference from prior year &gt;= 50%</t>
        </r>
      </text>
    </comment>
    <comment ref="BS315" authorId="0" shapeId="0" xr:uid="{BFD484DC-8C8A-410B-BBD7-5F6C4020BACD}">
      <text>
        <r>
          <rPr>
            <sz val="8"/>
            <color rgb="FF000000"/>
            <rFont val="Tahoma"/>
            <family val="2"/>
          </rPr>
          <t xml:space="preserve">Low Warning  AA006:  Metric difference from prior year &gt;= 20% </t>
        </r>
      </text>
    </comment>
    <comment ref="DW315" authorId="0" shapeId="0" xr:uid="{F551C2C0-FC27-4A47-9D8C-5A679E4B6FCE}">
      <text>
        <r>
          <rPr>
            <sz val="8"/>
            <color rgb="FF000000"/>
            <rFont val="Tahoma"/>
            <family val="2"/>
          </rPr>
          <t>Moderate Warning  AA008:  Large Metric difference from prior year &gt;= 50%</t>
        </r>
      </text>
    </comment>
    <comment ref="EA315" authorId="0" shapeId="0" xr:uid="{163B9D04-B404-47D3-9B7B-AD63D1090130}">
      <text>
        <r>
          <rPr>
            <sz val="8"/>
            <color rgb="FF000000"/>
            <rFont val="Tahoma"/>
            <family val="2"/>
          </rPr>
          <t>Moderate Warning  AA008:  Large Metric difference from prior year &gt;= 50%</t>
        </r>
      </text>
    </comment>
    <comment ref="FW315" authorId="0" shapeId="0" xr:uid="{C5B573AB-E58D-4CC2-962B-C0CEB0ECB513}">
      <text>
        <r>
          <rPr>
            <sz val="8"/>
            <color rgb="FF000000"/>
            <rFont val="Tahoma"/>
            <family val="2"/>
          </rPr>
          <t xml:space="preserve">Low Warning  AA006:  Metric difference from prior year &gt;= 20% </t>
        </r>
      </text>
    </comment>
    <comment ref="S316" authorId="0" shapeId="0" xr:uid="{F0BC4270-09A9-4A3F-9C81-CF3D5F354927}">
      <text>
        <r>
          <rPr>
            <sz val="8"/>
            <color rgb="FF000000"/>
            <rFont val="Tahoma"/>
            <family val="2"/>
          </rPr>
          <t xml:space="preserve">Low Warning  AA006:  Metric difference from prior year &gt;= 20% </t>
        </r>
      </text>
    </comment>
    <comment ref="W316" authorId="0" shapeId="0" xr:uid="{8073FB59-2DB8-4A44-B6FC-A1484FFEF052}">
      <text>
        <r>
          <rPr>
            <sz val="8"/>
            <color rgb="FF000000"/>
            <rFont val="Tahoma"/>
            <family val="2"/>
          </rPr>
          <t xml:space="preserve">Severe Warning  AA009:  Substantial Metric difference from prior year &gt;=100% </t>
        </r>
      </text>
    </comment>
    <comment ref="BC316" authorId="0" shapeId="0" xr:uid="{EF5CFB73-D246-4DE8-9848-4ED5DA22AAB0}">
      <text>
        <r>
          <rPr>
            <sz val="8"/>
            <color rgb="FF000000"/>
            <rFont val="Tahoma"/>
            <family val="2"/>
          </rPr>
          <t xml:space="preserve">Low Warning  AA006:  Metric difference from prior year &gt;= 20% </t>
        </r>
      </text>
    </comment>
    <comment ref="DW316" authorId="0" shapeId="0" xr:uid="{17DB36D3-5D6F-4C46-9141-65465C5C407B}">
      <text>
        <r>
          <rPr>
            <sz val="8"/>
            <color rgb="FF000000"/>
            <rFont val="Tahoma"/>
            <family val="2"/>
          </rPr>
          <t xml:space="preserve">Low Warning  AA006:  Metric difference from prior year &gt;= 20% </t>
        </r>
      </text>
    </comment>
    <comment ref="EA316" authorId="0" shapeId="0" xr:uid="{82D0287E-8913-4213-9B6C-C87CD119765C}">
      <text>
        <r>
          <rPr>
            <sz val="8"/>
            <color rgb="FF000000"/>
            <rFont val="Tahoma"/>
            <family val="2"/>
          </rPr>
          <t xml:space="preserve">Low Warning  AA006:  Metric difference from prior year &gt;= 20% </t>
        </r>
      </text>
    </comment>
    <comment ref="I318" authorId="0" shapeId="0" xr:uid="{DF22C5A7-1588-4332-9BB7-362525B30B46}">
      <text>
        <r>
          <rPr>
            <sz val="8"/>
            <color rgb="FF000000"/>
            <rFont val="Tahoma"/>
            <family val="2"/>
          </rPr>
          <t xml:space="preserve">Severe Warning  AA009:  Substantial Metric difference from prior year &gt;=100% </t>
        </r>
      </text>
    </comment>
    <comment ref="I319" authorId="0" shapeId="0" xr:uid="{080BE9B8-FC06-4446-9C61-2845A0DEDE0A}">
      <text>
        <r>
          <rPr>
            <sz val="8"/>
            <color rgb="FF000000"/>
            <rFont val="Tahoma"/>
            <family val="2"/>
          </rPr>
          <t xml:space="preserve">Low Warning  AA006:  Metric difference from prior year &gt;= 20% </t>
        </r>
      </text>
    </comment>
    <comment ref="W319" authorId="0" shapeId="0" xr:uid="{00EA1D60-F830-4245-B2AE-19A6A10E0C59}">
      <text>
        <r>
          <rPr>
            <sz val="8"/>
            <color rgb="FF000000"/>
            <rFont val="Tahoma"/>
            <family val="2"/>
          </rPr>
          <t>Moderate Warning  AA008:  Large Metric difference from prior year &gt;= 50%</t>
        </r>
      </text>
    </comment>
    <comment ref="AI319" authorId="0" shapeId="0" xr:uid="{AE944F74-F063-49CE-9621-3B30DADC98C2}">
      <text>
        <r>
          <rPr>
            <sz val="8"/>
            <color rgb="FF000000"/>
            <rFont val="Tahoma"/>
            <family val="2"/>
          </rPr>
          <t xml:space="preserve">Low Warning  AA006:  Metric difference from prior year &gt;= 20% </t>
        </r>
      </text>
    </comment>
    <comment ref="DW319" authorId="0" shapeId="0" xr:uid="{F527074A-23AB-4ECD-9A01-61D196931853}">
      <text>
        <r>
          <rPr>
            <sz val="8"/>
            <color rgb="FF000000"/>
            <rFont val="Tahoma"/>
            <family val="2"/>
          </rPr>
          <t xml:space="preserve">Low Warning  AA006:  Metric difference from prior year &gt;= 20% </t>
        </r>
      </text>
    </comment>
    <comment ref="EM319" authorId="0" shapeId="0" xr:uid="{ECCD7D29-9A0C-4206-882C-1054990A6335}">
      <text>
        <r>
          <rPr>
            <sz val="8"/>
            <color rgb="FF000000"/>
            <rFont val="Tahoma"/>
            <family val="2"/>
          </rPr>
          <t xml:space="preserve">Low Warning  AA006:  Metric difference from prior year &gt;= 20% </t>
        </r>
      </text>
    </comment>
    <comment ref="EQ319" authorId="0" shapeId="0" xr:uid="{FC8E3052-3166-43BD-BEF9-D151059F1D19}">
      <text>
        <r>
          <rPr>
            <sz val="8"/>
            <color rgb="FF000000"/>
            <rFont val="Tahoma"/>
            <family val="2"/>
          </rPr>
          <t xml:space="preserve">Low Warning  AA006:  Metric difference from prior year &gt;= 20% </t>
        </r>
      </text>
    </comment>
    <comment ref="FS319" authorId="0" shapeId="0" xr:uid="{4213A151-9B8D-4079-B61C-E8A1B6729E86}">
      <text>
        <r>
          <rPr>
            <sz val="8"/>
            <color rgb="FF000000"/>
            <rFont val="Tahoma"/>
            <family val="2"/>
          </rPr>
          <t xml:space="preserve">Low Warning  AA006:  Metric difference from prior year &gt;= 20% </t>
        </r>
      </text>
    </comment>
    <comment ref="I320" authorId="0" shapeId="0" xr:uid="{EA86DC29-D67F-49A0-8B26-67EDE1F13E92}">
      <text>
        <r>
          <rPr>
            <sz val="8"/>
            <color rgb="FF000000"/>
            <rFont val="Tahoma"/>
            <family val="2"/>
          </rPr>
          <t xml:space="preserve">Low Warning  AA006:  Metric difference from prior year &gt;= 20% </t>
        </r>
      </text>
    </comment>
    <comment ref="S320" authorId="0" shapeId="0" xr:uid="{06E0BBE5-1EA8-4C4E-9BBC-D6E25D82699D}">
      <text>
        <r>
          <rPr>
            <sz val="8"/>
            <color rgb="FF000000"/>
            <rFont val="Tahoma"/>
            <family val="2"/>
          </rPr>
          <t xml:space="preserve">Severe Warning  AA009:  Substantial Metric difference from prior year &gt;=100% </t>
        </r>
      </text>
    </comment>
    <comment ref="W320" authorId="0" shapeId="0" xr:uid="{EFBB1A4F-82C0-4F52-83A3-BC8FACCF5689}">
      <text>
        <r>
          <rPr>
            <sz val="8"/>
            <color rgb="FF000000"/>
            <rFont val="Tahoma"/>
            <family val="2"/>
          </rPr>
          <t xml:space="preserve">Low Warning  AA006:  Metric difference from prior year &gt;= 20% </t>
        </r>
      </text>
    </comment>
    <comment ref="AY320" authorId="0" shapeId="0" xr:uid="{61B11C75-42BF-4EC7-B14E-EBC24F558C1D}">
      <text>
        <r>
          <rPr>
            <sz val="8"/>
            <color rgb="FF000000"/>
            <rFont val="Tahoma"/>
            <family val="2"/>
          </rPr>
          <t xml:space="preserve">Low Warning  AA006:  Metric difference from prior year &gt;= 20% </t>
        </r>
      </text>
    </comment>
    <comment ref="BO320" authorId="0" shapeId="0" xr:uid="{0F39F15C-4B0A-4709-AC1D-B6253E159462}">
      <text>
        <r>
          <rPr>
            <sz val="8"/>
            <color rgb="FF000000"/>
            <rFont val="Tahoma"/>
            <family val="2"/>
          </rPr>
          <t xml:space="preserve">Low Warning  AA006:  Metric difference from prior year &gt;= 20% </t>
        </r>
      </text>
    </comment>
    <comment ref="DW320" authorId="0" shapeId="0" xr:uid="{847D6DC9-1915-42B9-B2F5-1B520A28BAEE}">
      <text>
        <r>
          <rPr>
            <sz val="8"/>
            <color rgb="FF000000"/>
            <rFont val="Tahoma"/>
            <family val="2"/>
          </rPr>
          <t xml:space="preserve">Low Warning  AA006:  Metric difference from prior year &gt;= 20% </t>
        </r>
      </text>
    </comment>
    <comment ref="EA320" authorId="0" shapeId="0" xr:uid="{14B542F7-7E7F-4A89-BC8F-C8292F09D991}">
      <text>
        <r>
          <rPr>
            <sz val="8"/>
            <color rgb="FF000000"/>
            <rFont val="Tahoma"/>
            <family val="2"/>
          </rPr>
          <t>Moderate Warning  AA008:  Large Metric difference from prior year &gt;= 50%</t>
        </r>
      </text>
    </comment>
    <comment ref="EQ320" authorId="0" shapeId="0" xr:uid="{1B5C3B43-57B1-4818-BF27-CF030F203C85}">
      <text>
        <r>
          <rPr>
            <sz val="8"/>
            <color rgb="FF000000"/>
            <rFont val="Tahoma"/>
            <family val="2"/>
          </rPr>
          <t xml:space="preserve">Low Warning  AA006:  Metric difference from prior year &gt;= 20% </t>
        </r>
      </text>
    </comment>
    <comment ref="FG320" authorId="0" shapeId="0" xr:uid="{1E0159C5-131D-4F51-9C8F-8D788DB05234}">
      <text>
        <r>
          <rPr>
            <sz val="8"/>
            <color rgb="FF000000"/>
            <rFont val="Tahoma"/>
            <family val="2"/>
          </rPr>
          <t xml:space="preserve">Low Warning  AA006:  Metric difference from prior year &gt;= 20% </t>
        </r>
      </text>
    </comment>
    <comment ref="GA320" authorId="0" shapeId="0" xr:uid="{49C4FEBE-F375-475A-9012-E45012F439DD}">
      <text>
        <r>
          <rPr>
            <sz val="8"/>
            <color rgb="FF000000"/>
            <rFont val="Tahoma"/>
            <family val="2"/>
          </rPr>
          <t xml:space="preserve">Low Warning  AA006:  Metric difference from prior year &gt;= 20% </t>
        </r>
      </text>
    </comment>
    <comment ref="I321" authorId="0" shapeId="0" xr:uid="{364C883F-9F70-4BF4-B0AE-1F7486358024}">
      <text>
        <r>
          <rPr>
            <sz val="8"/>
            <color rgb="FF000000"/>
            <rFont val="Tahoma"/>
            <family val="2"/>
          </rPr>
          <t xml:space="preserve">Low Warning  AA006:  Metric difference from prior year &gt;= 20% </t>
        </r>
      </text>
    </comment>
    <comment ref="FW322" authorId="0" shapeId="0" xr:uid="{BF282161-3401-415D-922C-200714FFB1B7}">
      <text>
        <r>
          <rPr>
            <sz val="8"/>
            <color rgb="FF000000"/>
            <rFont val="Tahoma"/>
            <family val="2"/>
          </rPr>
          <t xml:space="preserve">Low Warning  AA006:  Metric difference from prior year &gt;= 20% </t>
        </r>
      </text>
    </comment>
    <comment ref="GA322" authorId="0" shapeId="0" xr:uid="{DC596E83-8BB0-412E-AA90-C1F423686B07}">
      <text>
        <r>
          <rPr>
            <sz val="8"/>
            <color rgb="FF000000"/>
            <rFont val="Tahoma"/>
            <family val="2"/>
          </rPr>
          <t xml:space="preserve">Low Warning  AA006:  Metric difference from prior year &gt;= 20% </t>
        </r>
      </text>
    </comment>
    <comment ref="I323" authorId="0" shapeId="0" xr:uid="{7D9CB386-F11B-4EDC-92C7-603A8CDDB72E}">
      <text>
        <r>
          <rPr>
            <sz val="8"/>
            <color rgb="FF000000"/>
            <rFont val="Tahoma"/>
            <family val="2"/>
          </rPr>
          <t xml:space="preserve">Severe Warning  AA009:  Substantial Metric difference from prior year &gt;=100% </t>
        </r>
      </text>
    </comment>
    <comment ref="S323" authorId="0" shapeId="0" xr:uid="{863A622B-28E6-4F73-99C6-2EC5E39FD6C2}">
      <text>
        <r>
          <rPr>
            <sz val="8"/>
            <color rgb="FF000000"/>
            <rFont val="Tahoma"/>
            <family val="2"/>
          </rPr>
          <t>Moderate Warning  AA008:  Large Metric difference from prior year &gt;= 50%</t>
        </r>
      </text>
    </comment>
    <comment ref="W323" authorId="0" shapeId="0" xr:uid="{688C4AA1-73A5-41D0-AA8F-960E01C46CF0}">
      <text>
        <r>
          <rPr>
            <sz val="8"/>
            <color rgb="FF000000"/>
            <rFont val="Tahoma"/>
            <family val="2"/>
          </rPr>
          <t xml:space="preserve">Low Warning  AA006:  Metric difference from prior year &gt;= 20% </t>
        </r>
      </text>
    </comment>
    <comment ref="BS323" authorId="0" shapeId="0" xr:uid="{B17D0E45-1BDF-4DDA-AEE8-0A1624BEA363}">
      <text>
        <r>
          <rPr>
            <sz val="8"/>
            <color rgb="FF000000"/>
            <rFont val="Tahoma"/>
            <family val="2"/>
          </rPr>
          <t xml:space="preserve">Low Warning  AA006:  Metric difference from prior year &gt;= 20% </t>
        </r>
      </text>
    </comment>
    <comment ref="W324" authorId="0" shapeId="0" xr:uid="{5337BFB5-9FF5-42C5-8F3B-663A4ABFD0CB}">
      <text>
        <r>
          <rPr>
            <sz val="8"/>
            <color rgb="FF000000"/>
            <rFont val="Tahoma"/>
            <family val="2"/>
          </rPr>
          <t>Moderate Warning  AA008:  Large Metric difference from prior year &gt;= 50%</t>
        </r>
      </text>
    </comment>
    <comment ref="BS324" authorId="0" shapeId="0" xr:uid="{D942B19B-A22C-4AC6-A56D-7B6364F474B1}">
      <text>
        <r>
          <rPr>
            <sz val="8"/>
            <color rgb="FF000000"/>
            <rFont val="Tahoma"/>
            <family val="2"/>
          </rPr>
          <t>Moderate Warning  AA008:  Large Metric difference from prior year &gt;= 50%</t>
        </r>
      </text>
    </comment>
    <comment ref="CI324" authorId="0" shapeId="0" xr:uid="{0EB1CA99-3E2A-44F8-B524-21DF6F4CD63F}">
      <text>
        <r>
          <rPr>
            <sz val="8"/>
            <color rgb="FF000000"/>
            <rFont val="Tahoma"/>
            <family val="2"/>
          </rPr>
          <t xml:space="preserve">Low Warning  AA006:  Metric difference from prior year &gt;= 20% </t>
        </r>
      </text>
    </comment>
    <comment ref="EM324" authorId="0" shapeId="0" xr:uid="{7CDF473C-B85C-410A-8B6A-841A2E06D008}">
      <text>
        <r>
          <rPr>
            <sz val="8"/>
            <color rgb="FF000000"/>
            <rFont val="Tahoma"/>
            <family val="2"/>
          </rPr>
          <t xml:space="preserve">Low Warning  AA006:  Metric difference from prior year &gt;= 20% </t>
        </r>
      </text>
    </comment>
    <comment ref="I325" authorId="0" shapeId="0" xr:uid="{C792066D-F104-4548-B3DC-D8360F53D8D2}">
      <text>
        <r>
          <rPr>
            <sz val="8"/>
            <color rgb="FF000000"/>
            <rFont val="Tahoma"/>
            <family val="2"/>
          </rPr>
          <t>Moderate Warning  AA008:  Large Metric difference from prior year &gt;= 50%</t>
        </r>
      </text>
    </comment>
    <comment ref="FS325" authorId="0" shapeId="0" xr:uid="{B6094882-9532-4B57-AA8A-CAEDA8DD3142}">
      <text>
        <r>
          <rPr>
            <sz val="8"/>
            <color rgb="FF000000"/>
            <rFont val="Tahoma"/>
            <family val="2"/>
          </rPr>
          <t xml:space="preserve">Low Warning  AA006:  Metric difference from prior year &gt;= 20% </t>
        </r>
      </text>
    </comment>
    <comment ref="W326" authorId="0" shapeId="0" xr:uid="{67F6D294-AB07-4F42-8465-E59997424799}">
      <text>
        <r>
          <rPr>
            <sz val="8"/>
            <color rgb="FF000000"/>
            <rFont val="Tahoma"/>
            <family val="2"/>
          </rPr>
          <t xml:space="preserve">Low Warning  AA006:  Metric difference from prior year &gt;= 20% </t>
        </r>
      </text>
    </comment>
    <comment ref="BC326" authorId="0" shapeId="0" xr:uid="{23D9B6A6-8E52-4178-B468-0323A4E74C07}">
      <text>
        <r>
          <rPr>
            <sz val="8"/>
            <color rgb="FF000000"/>
            <rFont val="Tahoma"/>
            <family val="2"/>
          </rPr>
          <t xml:space="preserve">Low Warning  AA006:  Metric difference from prior year &gt;= 20% </t>
        </r>
      </text>
    </comment>
    <comment ref="FS326" authorId="0" shapeId="0" xr:uid="{E2A6A0C0-6B06-496A-B1BA-EA923EC95D85}">
      <text>
        <r>
          <rPr>
            <sz val="8"/>
            <color rgb="FF000000"/>
            <rFont val="Tahoma"/>
            <family val="2"/>
          </rPr>
          <t>Moderate Warning  AA008:  Large Metric difference from prior year &gt;= 50%</t>
        </r>
      </text>
    </comment>
    <comment ref="FW326" authorId="0" shapeId="0" xr:uid="{92701C83-DFC7-4C89-A025-0B2DBCA41C55}">
      <text>
        <r>
          <rPr>
            <sz val="8"/>
            <color rgb="FF000000"/>
            <rFont val="Tahoma"/>
            <family val="2"/>
          </rPr>
          <t xml:space="preserve">Low Warning  AA006:  Metric difference from prior year &gt;= 20% </t>
        </r>
      </text>
    </comment>
    <comment ref="GA326" authorId="0" shapeId="0" xr:uid="{9214D52C-9559-4823-B2F8-94AB101349D7}">
      <text>
        <r>
          <rPr>
            <sz val="8"/>
            <color rgb="FF000000"/>
            <rFont val="Tahoma"/>
            <family val="2"/>
          </rPr>
          <t>Moderate Warning  AA008:  Large Metric difference from prior year &gt;= 50%</t>
        </r>
      </text>
    </comment>
    <comment ref="I327" authorId="0" shapeId="0" xr:uid="{5D814D4B-7235-40CD-BEB2-D59239859E0E}">
      <text>
        <r>
          <rPr>
            <sz val="8"/>
            <color rgb="FF000000"/>
            <rFont val="Tahoma"/>
            <family val="2"/>
          </rPr>
          <t xml:space="preserve">Low Warning  AA006:  Metric difference from prior year &gt;= 20% </t>
        </r>
      </text>
    </comment>
    <comment ref="W327" authorId="0" shapeId="0" xr:uid="{30DDFCBA-DF8C-41D9-8742-EDEC22EC68A3}">
      <text>
        <r>
          <rPr>
            <sz val="8"/>
            <color rgb="FF000000"/>
            <rFont val="Tahoma"/>
            <family val="2"/>
          </rPr>
          <t xml:space="preserve">Low Warning  AA006:  Metric difference from prior year &gt;= 20% </t>
        </r>
      </text>
    </comment>
    <comment ref="DW327" authorId="0" shapeId="0" xr:uid="{4B864187-4219-4B2D-989C-8F0728B547B9}">
      <text>
        <r>
          <rPr>
            <sz val="8"/>
            <color rgb="FF000000"/>
            <rFont val="Tahoma"/>
            <family val="2"/>
          </rPr>
          <t xml:space="preserve">Low Warning  AA006:  Metric difference from prior year &gt;= 20% </t>
        </r>
      </text>
    </comment>
    <comment ref="EA327" authorId="0" shapeId="0" xr:uid="{3734B143-81B9-44BB-8B1C-CA05CD6D884F}">
      <text>
        <r>
          <rPr>
            <sz val="8"/>
            <color rgb="FF000000"/>
            <rFont val="Tahoma"/>
            <family val="2"/>
          </rPr>
          <t xml:space="preserve">Low Warning  AA006:  Metric difference from prior year &gt;= 20% </t>
        </r>
      </text>
    </comment>
    <comment ref="G328" authorId="0" shapeId="0" xr:uid="{D06E48EE-57C0-4D15-A38B-015BDB671457}">
      <text>
        <r>
          <rPr>
            <sz val="8"/>
            <color rgb="FF000000"/>
            <rFont val="Tahoma"/>
            <family val="2"/>
          </rPr>
          <t xml:space="preserve">Low Warning  AA006:  Metric difference from prior year &gt;= 20% </t>
        </r>
      </text>
    </comment>
    <comment ref="I328" authorId="0" shapeId="0" xr:uid="{02CFDD2A-3D11-46C9-8F9A-A1382A9E8C29}">
      <text>
        <r>
          <rPr>
            <sz val="8"/>
            <color rgb="FF000000"/>
            <rFont val="Tahoma"/>
            <family val="2"/>
          </rPr>
          <t xml:space="preserve">Low Warning  AA006:  Metric difference from prior year &gt;= 20% </t>
        </r>
      </text>
    </comment>
    <comment ref="S328" authorId="0" shapeId="0" xr:uid="{11742A47-67E8-4B2E-83C3-95F8F6653ADF}">
      <text>
        <r>
          <rPr>
            <sz val="8"/>
            <color rgb="FF000000"/>
            <rFont val="Tahoma"/>
            <family val="2"/>
          </rPr>
          <t xml:space="preserve">Low Warning  AA006:  Metric difference from prior year &gt;= 20% </t>
        </r>
      </text>
    </comment>
    <comment ref="BO328" authorId="0" shapeId="0" xr:uid="{2E01B1A2-67AE-484D-B5A8-993A0EFB9156}">
      <text>
        <r>
          <rPr>
            <sz val="8"/>
            <color rgb="FF000000"/>
            <rFont val="Tahoma"/>
            <family val="2"/>
          </rPr>
          <t xml:space="preserve">Low Warning  AA006:  Metric difference from prior year &gt;= 20% </t>
        </r>
      </text>
    </comment>
    <comment ref="BS328" authorId="0" shapeId="0" xr:uid="{48DF1A5A-5C97-4F6B-86B1-2A57114DA965}">
      <text>
        <r>
          <rPr>
            <sz val="8"/>
            <color rgb="FF000000"/>
            <rFont val="Tahoma"/>
            <family val="2"/>
          </rPr>
          <t xml:space="preserve">Low Warning  AA006:  Metric difference from prior year &gt;= 20% </t>
        </r>
      </text>
    </comment>
    <comment ref="DW328" authorId="0" shapeId="0" xr:uid="{512AEFDD-2734-4602-8CAF-9557120AF11A}">
      <text>
        <r>
          <rPr>
            <sz val="8"/>
            <color rgb="FF000000"/>
            <rFont val="Tahoma"/>
            <family val="2"/>
          </rPr>
          <t xml:space="preserve">Low Warning  AA006:  Metric difference from prior year &gt;= 20% </t>
        </r>
      </text>
    </comment>
    <comment ref="EA328" authorId="0" shapeId="0" xr:uid="{0441F645-32B6-4365-912B-772B9D791537}">
      <text>
        <r>
          <rPr>
            <sz val="8"/>
            <color rgb="FF000000"/>
            <rFont val="Tahoma"/>
            <family val="2"/>
          </rPr>
          <t xml:space="preserve">Low Warning  AA006:  Metric difference from prior year &gt;= 20% </t>
        </r>
      </text>
    </comment>
    <comment ref="FS328" authorId="0" shapeId="0" xr:uid="{F5782172-58A2-4F06-8DB3-EC869955552C}">
      <text>
        <r>
          <rPr>
            <sz val="8"/>
            <color rgb="FF000000"/>
            <rFont val="Tahoma"/>
            <family val="2"/>
          </rPr>
          <t xml:space="preserve">Low Warning  AA006:  Metric difference from prior year &gt;= 20% </t>
        </r>
      </text>
    </comment>
    <comment ref="I329" authorId="0" shapeId="0" xr:uid="{EA8E6EC9-A597-428D-AF5B-66474620AFE3}">
      <text>
        <r>
          <rPr>
            <sz val="8"/>
            <color rgb="FF000000"/>
            <rFont val="Tahoma"/>
            <family val="2"/>
          </rPr>
          <t xml:space="preserve">Severe Warning  AA009:  Substantial Metric difference from prior year &gt;=100% </t>
        </r>
      </text>
    </comment>
    <comment ref="S329" authorId="0" shapeId="0" xr:uid="{19560820-4385-4A1F-9FF8-A60AF45BA20F}">
      <text>
        <r>
          <rPr>
            <sz val="8"/>
            <color rgb="FF000000"/>
            <rFont val="Tahoma"/>
            <family val="2"/>
          </rPr>
          <t xml:space="preserve">Low Warning  AA006:  Metric difference from prior year &gt;= 20% </t>
        </r>
      </text>
    </comment>
    <comment ref="AY329" authorId="0" shapeId="0" xr:uid="{0A57F19C-BE47-46AD-B7AB-D7D87DFE8B3E}">
      <text>
        <r>
          <rPr>
            <sz val="8"/>
            <color rgb="FF000000"/>
            <rFont val="Tahoma"/>
            <family val="2"/>
          </rPr>
          <t xml:space="preserve">Low Warning  AA006:  Metric difference from prior year &gt;= 20% </t>
        </r>
      </text>
    </comment>
    <comment ref="BO329" authorId="0" shapeId="0" xr:uid="{15E5A771-19A9-48E5-ACD3-10E5F23BCC2A}">
      <text>
        <r>
          <rPr>
            <sz val="8"/>
            <color rgb="FF000000"/>
            <rFont val="Tahoma"/>
            <family val="2"/>
          </rPr>
          <t xml:space="preserve">Low Warning  AA006:  Metric difference from prior year &gt;= 20% </t>
        </r>
      </text>
    </comment>
    <comment ref="BS329" authorId="0" shapeId="0" xr:uid="{FE3F5F1C-A2C6-4BFF-86CA-4653635B579D}">
      <text>
        <r>
          <rPr>
            <sz val="8"/>
            <color rgb="FF000000"/>
            <rFont val="Tahoma"/>
            <family val="2"/>
          </rPr>
          <t xml:space="preserve">Low Warning  AA006:  Metric difference from prior year &gt;= 20% </t>
        </r>
      </text>
    </comment>
    <comment ref="DW329" authorId="0" shapeId="0" xr:uid="{E1F3D946-CFD6-4937-AE30-77C766D8101D}">
      <text>
        <r>
          <rPr>
            <sz val="8"/>
            <color rgb="FF000000"/>
            <rFont val="Tahoma"/>
            <family val="2"/>
          </rPr>
          <t xml:space="preserve">Low Warning  AA006:  Metric difference from prior year &gt;= 20% </t>
        </r>
      </text>
    </comment>
    <comment ref="EA329" authorId="0" shapeId="0" xr:uid="{200B0848-43B2-4613-ACA1-B426F140417A}">
      <text>
        <r>
          <rPr>
            <sz val="8"/>
            <color rgb="FF000000"/>
            <rFont val="Tahoma"/>
            <family val="2"/>
          </rPr>
          <t>Moderate Warning  AA008:  Large Metric difference from prior year &gt;= 50%</t>
        </r>
      </text>
    </comment>
    <comment ref="FG329" authorId="0" shapeId="0" xr:uid="{CC943876-FF7F-4B9F-950E-71654D5F8881}">
      <text>
        <r>
          <rPr>
            <sz val="8"/>
            <color rgb="FF000000"/>
            <rFont val="Tahoma"/>
            <family val="2"/>
          </rPr>
          <t xml:space="preserve">Low Warning  AA006:  Metric difference from prior year &gt;= 20% </t>
        </r>
      </text>
    </comment>
    <comment ref="FS329" authorId="0" shapeId="0" xr:uid="{1274E3B5-64BC-4737-A0CB-B8BD6623E39C}">
      <text>
        <r>
          <rPr>
            <sz val="8"/>
            <color rgb="FF000000"/>
            <rFont val="Tahoma"/>
            <family val="2"/>
          </rPr>
          <t xml:space="preserve">Low Warning  AA006:  Metric difference from prior year &gt;= 20% </t>
        </r>
      </text>
    </comment>
    <comment ref="FW329" authorId="0" shapeId="0" xr:uid="{22C95BC7-E3B9-43B3-A354-9341C89824AA}">
      <text>
        <r>
          <rPr>
            <sz val="8"/>
            <color rgb="FF000000"/>
            <rFont val="Tahoma"/>
            <family val="2"/>
          </rPr>
          <t xml:space="preserve">Low Warning  AA006:  Metric difference from prior year &gt;= 20% </t>
        </r>
      </text>
    </comment>
    <comment ref="GA329" authorId="0" shapeId="0" xr:uid="{B7BED5F1-E6F2-4816-8B37-8A5EEA4E140E}">
      <text>
        <r>
          <rPr>
            <sz val="8"/>
            <color rgb="FF000000"/>
            <rFont val="Tahoma"/>
            <family val="2"/>
          </rPr>
          <t xml:space="preserve">Low Warning  AA006:  Metric difference from prior year &gt;= 20% </t>
        </r>
      </text>
    </comment>
    <comment ref="I330" authorId="0" shapeId="0" xr:uid="{A51492F2-9D7B-4935-AF21-03E514A1A51F}">
      <text>
        <r>
          <rPr>
            <sz val="8"/>
            <color rgb="FF000000"/>
            <rFont val="Tahoma"/>
            <family val="2"/>
          </rPr>
          <t xml:space="preserve">Severe Warning  AA009:  Substantial Metric difference from prior year &gt;=100% </t>
        </r>
      </text>
    </comment>
    <comment ref="W330" authorId="0" shapeId="0" xr:uid="{7588E7FC-A4FA-4424-91F2-DE9CFE1E0F5F}">
      <text>
        <r>
          <rPr>
            <sz val="8"/>
            <color rgb="FF000000"/>
            <rFont val="Tahoma"/>
            <family val="2"/>
          </rPr>
          <t xml:space="preserve">Low Warning  AA006:  Metric difference from prior year &gt;= 20% </t>
        </r>
      </text>
    </comment>
    <comment ref="DW330" authorId="0" shapeId="0" xr:uid="{FEBA40CE-B181-44D3-AA55-1914F4A040B1}">
      <text>
        <r>
          <rPr>
            <sz val="8"/>
            <color rgb="FF000000"/>
            <rFont val="Tahoma"/>
            <family val="2"/>
          </rPr>
          <t xml:space="preserve">Low Warning  AA006:  Metric difference from prior year &gt;= 20% </t>
        </r>
      </text>
    </comment>
    <comment ref="S331" authorId="0" shapeId="0" xr:uid="{FD0DA30D-4801-466C-AF47-6DB0BEB96FDE}">
      <text>
        <r>
          <rPr>
            <sz val="8"/>
            <color rgb="FF000000"/>
            <rFont val="Tahoma"/>
            <family val="2"/>
          </rPr>
          <t xml:space="preserve">Low Warning  AA006:  Metric difference from prior year &gt;= 20% </t>
        </r>
      </text>
    </comment>
    <comment ref="AI331" authorId="0" shapeId="0" xr:uid="{087FEEA1-95AD-43D3-BA08-03A6D4A3BC4C}">
      <text>
        <r>
          <rPr>
            <sz val="8"/>
            <color rgb="FF000000"/>
            <rFont val="Tahoma"/>
            <family val="2"/>
          </rPr>
          <t xml:space="preserve">Low Warning  AA006:  Metric difference from prior year &gt;= 20% </t>
        </r>
      </text>
    </comment>
    <comment ref="BS331" authorId="0" shapeId="0" xr:uid="{E97AE76F-3718-4C0D-B81D-28595F8CDB13}">
      <text>
        <r>
          <rPr>
            <sz val="8"/>
            <color rgb="FF000000"/>
            <rFont val="Tahoma"/>
            <family val="2"/>
          </rPr>
          <t xml:space="preserve">Low Warning  AA006:  Metric difference from prior year &gt;= 20% </t>
        </r>
      </text>
    </comment>
    <comment ref="DW331" authorId="0" shapeId="0" xr:uid="{E724B511-83F2-4F74-B947-2C9358FBF0CE}">
      <text>
        <r>
          <rPr>
            <sz val="8"/>
            <color rgb="FF000000"/>
            <rFont val="Tahoma"/>
            <family val="2"/>
          </rPr>
          <t xml:space="preserve">Low Warning  AA006:  Metric difference from prior year &gt;= 20% </t>
        </r>
      </text>
    </comment>
    <comment ref="FS331" authorId="0" shapeId="0" xr:uid="{1A891AB4-7F17-4E34-8D31-5F4694C8F0E6}">
      <text>
        <r>
          <rPr>
            <sz val="8"/>
            <color rgb="FF000000"/>
            <rFont val="Tahoma"/>
            <family val="2"/>
          </rPr>
          <t xml:space="preserve">Low Warning  AA006:  Metric difference from prior year &gt;= 20% </t>
        </r>
      </text>
    </comment>
    <comment ref="FW331" authorId="0" shapeId="0" xr:uid="{8B89B45F-580C-4F8F-A812-E1A5E6CBC2F1}">
      <text>
        <r>
          <rPr>
            <sz val="8"/>
            <color rgb="FF000000"/>
            <rFont val="Tahoma"/>
            <family val="2"/>
          </rPr>
          <t xml:space="preserve">Low Warning  AA006:  Metric difference from prior year &gt;= 20% </t>
        </r>
      </text>
    </comment>
    <comment ref="GA331" authorId="0" shapeId="0" xr:uid="{26099016-30B5-4299-BABB-73037DB0DB35}">
      <text>
        <r>
          <rPr>
            <sz val="8"/>
            <color rgb="FF000000"/>
            <rFont val="Tahoma"/>
            <family val="2"/>
          </rPr>
          <t xml:space="preserve">Low Warning  AA006:  Metric difference from prior year &gt;= 20% </t>
        </r>
      </text>
    </comment>
    <comment ref="S332" authorId="0" shapeId="0" xr:uid="{9D2EDC2F-586A-4349-B117-073F75800FE4}">
      <text>
        <r>
          <rPr>
            <sz val="8"/>
            <color rgb="FF000000"/>
            <rFont val="Tahoma"/>
            <family val="2"/>
          </rPr>
          <t xml:space="preserve">Low Warning  AA006:  Metric difference from prior year &gt;= 20% </t>
        </r>
      </text>
    </comment>
    <comment ref="W332" authorId="0" shapeId="0" xr:uid="{76C786A5-78DA-4895-B3EB-8AEDFBFC8906}">
      <text>
        <r>
          <rPr>
            <sz val="8"/>
            <color rgb="FF000000"/>
            <rFont val="Tahoma"/>
            <family val="2"/>
          </rPr>
          <t xml:space="preserve">Low Warning  AA006:  Metric difference from prior year &gt;= 20% </t>
        </r>
      </text>
    </comment>
    <comment ref="AY332" authorId="0" shapeId="0" xr:uid="{8A9FFE4E-ED6C-4363-9C0E-BBC565631F10}">
      <text>
        <r>
          <rPr>
            <sz val="8"/>
            <color rgb="FF000000"/>
            <rFont val="Tahoma"/>
            <family val="2"/>
          </rPr>
          <t xml:space="preserve">Low Warning  AA006:  Metric difference from prior year &gt;= 20% </t>
        </r>
      </text>
    </comment>
    <comment ref="BO332" authorId="0" shapeId="0" xr:uid="{D0B39E53-427E-494E-8A35-34C6F714EC33}">
      <text>
        <r>
          <rPr>
            <sz val="8"/>
            <color rgb="FF000000"/>
            <rFont val="Tahoma"/>
            <family val="2"/>
          </rPr>
          <t xml:space="preserve">Low Warning  AA006:  Metric difference from prior year &gt;= 20% </t>
        </r>
      </text>
    </comment>
    <comment ref="DW332" authorId="0" shapeId="0" xr:uid="{2E4C44C0-BB33-4AC2-BCF6-C06B45727D53}">
      <text>
        <r>
          <rPr>
            <sz val="8"/>
            <color rgb="FF000000"/>
            <rFont val="Tahoma"/>
            <family val="2"/>
          </rPr>
          <t xml:space="preserve">Low Warning  AA006:  Metric difference from prior year &gt;= 20% </t>
        </r>
      </text>
    </comment>
    <comment ref="EA332" authorId="0" shapeId="0" xr:uid="{4217C8DC-AFDC-4FFC-A75B-7863FB70209C}">
      <text>
        <r>
          <rPr>
            <sz val="8"/>
            <color rgb="FF000000"/>
            <rFont val="Tahoma"/>
            <family val="2"/>
          </rPr>
          <t xml:space="preserve">Low Warning  AA006:  Metric difference from prior year &gt;= 20% </t>
        </r>
      </text>
    </comment>
    <comment ref="EM332" authorId="0" shapeId="0" xr:uid="{9D57B5C6-A890-4369-A3AB-925EEF1CC689}">
      <text>
        <r>
          <rPr>
            <sz val="8"/>
            <color rgb="FF000000"/>
            <rFont val="Tahoma"/>
            <family val="2"/>
          </rPr>
          <t xml:space="preserve">Low Warning  AA006:  Metric difference from prior year &gt;= 20% </t>
        </r>
      </text>
    </comment>
    <comment ref="FC332" authorId="0" shapeId="0" xr:uid="{FB978C51-CAAC-4CD5-BC3D-7EF808A37D24}">
      <text>
        <r>
          <rPr>
            <sz val="8"/>
            <color rgb="FF000000"/>
            <rFont val="Tahoma"/>
            <family val="2"/>
          </rPr>
          <t xml:space="preserve">Low Warning  AA006:  Metric difference from prior year &gt;= 20% </t>
        </r>
      </text>
    </comment>
    <comment ref="FS332" authorId="0" shapeId="0" xr:uid="{FFB92F40-F7A0-4762-A482-0EA1B0CB0319}">
      <text>
        <r>
          <rPr>
            <sz val="8"/>
            <color rgb="FF000000"/>
            <rFont val="Tahoma"/>
            <family val="2"/>
          </rPr>
          <t xml:space="preserve">Low Warning  AA006:  Metric difference from prior year &gt;= 20% </t>
        </r>
      </text>
    </comment>
    <comment ref="I333" authorId="0" shapeId="0" xr:uid="{0106AC59-E34B-47F9-BD4F-35C66E7BD271}">
      <text>
        <r>
          <rPr>
            <sz val="8"/>
            <color rgb="FF000000"/>
            <rFont val="Tahoma"/>
            <family val="2"/>
          </rPr>
          <t xml:space="preserve">Low Warning  AA006:  Metric difference from prior year &gt;= 20% </t>
        </r>
      </text>
    </comment>
    <comment ref="DW333" authorId="0" shapeId="0" xr:uid="{84D40A25-7AA0-4C5F-BDEA-85027F716946}">
      <text>
        <r>
          <rPr>
            <sz val="8"/>
            <color rgb="FF000000"/>
            <rFont val="Tahoma"/>
            <family val="2"/>
          </rPr>
          <t xml:space="preserve">Low Warning  AA006:  Metric difference from prior year &gt;= 20% </t>
        </r>
      </text>
    </comment>
    <comment ref="FS333" authorId="0" shapeId="0" xr:uid="{A1D3D97B-5701-47F8-A28D-D9327791AE28}">
      <text>
        <r>
          <rPr>
            <sz val="8"/>
            <color rgb="FF000000"/>
            <rFont val="Tahoma"/>
            <family val="2"/>
          </rPr>
          <t xml:space="preserve">Low Warning  AA006:  Metric difference from prior year &gt;= 20% </t>
        </r>
      </text>
    </comment>
    <comment ref="GA333" authorId="0" shapeId="0" xr:uid="{CE944B5E-D297-465C-B1AF-C2B9864C2D36}">
      <text>
        <r>
          <rPr>
            <sz val="8"/>
            <color rgb="FF000000"/>
            <rFont val="Tahoma"/>
            <family val="2"/>
          </rPr>
          <t xml:space="preserve">Low Warning  AA006:  Metric difference from prior year &gt;= 20% </t>
        </r>
      </text>
    </comment>
    <comment ref="S334" authorId="0" shapeId="0" xr:uid="{F9FB91B4-11FF-465E-9DA0-A95A4B7A86FC}">
      <text>
        <r>
          <rPr>
            <sz val="8"/>
            <color rgb="FF000000"/>
            <rFont val="Tahoma"/>
            <family val="2"/>
          </rPr>
          <t xml:space="preserve">Low Warning  AA006:  Metric difference from prior year &gt;= 20% </t>
        </r>
      </text>
    </comment>
    <comment ref="AM334" authorId="0" shapeId="0" xr:uid="{571A213A-1A13-4FB2-B178-F7367D13D616}">
      <text>
        <r>
          <rPr>
            <sz val="8"/>
            <color rgb="FF000000"/>
            <rFont val="Tahoma"/>
            <family val="2"/>
          </rPr>
          <t xml:space="preserve">Low Warning  AA006:  Metric difference from prior year &gt;= 20% </t>
        </r>
      </text>
    </comment>
    <comment ref="DW334" authorId="0" shapeId="0" xr:uid="{956FB19A-1BED-4DF4-980E-FE368EC80800}">
      <text>
        <r>
          <rPr>
            <sz val="8"/>
            <color rgb="FF000000"/>
            <rFont val="Tahoma"/>
            <family val="2"/>
          </rPr>
          <t xml:space="preserve">Low Warning  AA006:  Metric difference from prior year &gt;= 20% </t>
        </r>
      </text>
    </comment>
    <comment ref="I335" authorId="0" shapeId="0" xr:uid="{DF0DADD0-C5C0-4466-A97D-08DEDA813825}">
      <text>
        <r>
          <rPr>
            <sz val="8"/>
            <color rgb="FF000000"/>
            <rFont val="Tahoma"/>
            <family val="2"/>
          </rPr>
          <t>Moderate Warning  AA008:  Large Metric difference from prior year &gt;= 50%</t>
        </r>
      </text>
    </comment>
    <comment ref="W335" authorId="0" shapeId="0" xr:uid="{A7A0D1D6-A6B7-43B5-8C22-8AF04E173BD2}">
      <text>
        <r>
          <rPr>
            <sz val="8"/>
            <color rgb="FF000000"/>
            <rFont val="Tahoma"/>
            <family val="2"/>
          </rPr>
          <t xml:space="preserve">Low Warning  AA006:  Metric difference from prior year &gt;= 20% </t>
        </r>
      </text>
    </comment>
    <comment ref="BO335" authorId="0" shapeId="0" xr:uid="{8AC34953-1298-49D8-BCB7-3A9E04D94720}">
      <text>
        <r>
          <rPr>
            <sz val="8"/>
            <color rgb="FF000000"/>
            <rFont val="Tahoma"/>
            <family val="2"/>
          </rPr>
          <t xml:space="preserve">Low Warning  AA006:  Metric difference from prior year &gt;= 20% </t>
        </r>
      </text>
    </comment>
    <comment ref="BS335" authorId="0" shapeId="0" xr:uid="{7B4EECB9-4D30-4BDF-859F-75733A275D26}">
      <text>
        <r>
          <rPr>
            <sz val="8"/>
            <color rgb="FF000000"/>
            <rFont val="Tahoma"/>
            <family val="2"/>
          </rPr>
          <t xml:space="preserve">Low Warning  AA006:  Metric difference from prior year &gt;= 20% </t>
        </r>
      </text>
    </comment>
    <comment ref="I336" authorId="0" shapeId="0" xr:uid="{DBE1EFDE-715A-4B92-9BC0-34DED04707E5}">
      <text>
        <r>
          <rPr>
            <sz val="8"/>
            <color rgb="FF000000"/>
            <rFont val="Tahoma"/>
            <family val="2"/>
          </rPr>
          <t xml:space="preserve">Low Warning  AA006:  Metric difference from prior year &gt;= 20% </t>
        </r>
      </text>
    </comment>
    <comment ref="S336" authorId="0" shapeId="0" xr:uid="{D8DCFA31-B01B-4047-BB9E-77FCCBB627FA}">
      <text>
        <r>
          <rPr>
            <sz val="8"/>
            <color rgb="FF000000"/>
            <rFont val="Tahoma"/>
            <family val="2"/>
          </rPr>
          <t>Moderate Warning  AA008:  Large Metric difference from prior year &gt;= 50%</t>
        </r>
      </text>
    </comment>
    <comment ref="W336" authorId="0" shapeId="0" xr:uid="{86C3D696-6352-45AD-A677-637BF1F446E3}">
      <text>
        <r>
          <rPr>
            <sz val="8"/>
            <color rgb="FF000000"/>
            <rFont val="Tahoma"/>
            <family val="2"/>
          </rPr>
          <t>Moderate Warning  AA008:  Large Metric difference from prior year &gt;= 50%</t>
        </r>
      </text>
    </comment>
    <comment ref="DW336" authorId="0" shapeId="0" xr:uid="{F801F3D6-E1CB-4CE8-91DA-3A263B9714A3}">
      <text>
        <r>
          <rPr>
            <sz val="8"/>
            <color rgb="FF000000"/>
            <rFont val="Tahoma"/>
            <family val="2"/>
          </rPr>
          <t xml:space="preserve">Low Warning  AA006:  Metric difference from prior year &gt;= 20% </t>
        </r>
      </text>
    </comment>
    <comment ref="EM336" authorId="0" shapeId="0" xr:uid="{5F899898-3B44-453D-9AED-1FD61ED73E78}">
      <text>
        <r>
          <rPr>
            <sz val="8"/>
            <color rgb="FF000000"/>
            <rFont val="Tahoma"/>
            <family val="2"/>
          </rPr>
          <t xml:space="preserve">Low Warning  AA006:  Metric difference from prior year &gt;= 20% </t>
        </r>
      </text>
    </comment>
    <comment ref="AI337" authorId="0" shapeId="0" xr:uid="{AE3F4B47-6FD9-4BD6-BD33-7680770942C4}">
      <text>
        <r>
          <rPr>
            <sz val="8"/>
            <color rgb="FF000000"/>
            <rFont val="Tahoma"/>
            <family val="2"/>
          </rPr>
          <t xml:space="preserve">Low Warning  AA006:  Metric difference from prior year &gt;= 20% </t>
        </r>
      </text>
    </comment>
    <comment ref="BC337" authorId="0" shapeId="0" xr:uid="{1FB764D6-F50C-4DB5-A905-12668EF8D52C}">
      <text>
        <r>
          <rPr>
            <sz val="8"/>
            <color rgb="FF000000"/>
            <rFont val="Tahoma"/>
            <family val="2"/>
          </rPr>
          <t xml:space="preserve">Low Warning  AA006:  Metric difference from prior year &gt;= 20% </t>
        </r>
      </text>
    </comment>
    <comment ref="DW337" authorId="0" shapeId="0" xr:uid="{415D402C-5CEE-40DF-8100-F6C8D5BB065E}">
      <text>
        <r>
          <rPr>
            <sz val="8"/>
            <color rgb="FF000000"/>
            <rFont val="Tahoma"/>
            <family val="2"/>
          </rPr>
          <t xml:space="preserve">Low Warning  AA006:  Metric difference from prior year &gt;= 20% </t>
        </r>
      </text>
    </comment>
    <comment ref="EM337" authorId="0" shapeId="0" xr:uid="{2828AB8B-CB77-49AE-B75C-0E3A89F8B1E6}">
      <text>
        <r>
          <rPr>
            <sz val="8"/>
            <color rgb="FF000000"/>
            <rFont val="Tahoma"/>
            <family val="2"/>
          </rPr>
          <t xml:space="preserve">Low Warning  AA006:  Metric difference from prior year &gt;= 20% </t>
        </r>
      </text>
    </comment>
    <comment ref="G338" authorId="0" shapeId="0" xr:uid="{0C1C768F-1EF1-4672-8C71-86E1EF22EBDC}">
      <text>
        <r>
          <rPr>
            <sz val="8"/>
            <color rgb="FF000000"/>
            <rFont val="Tahoma"/>
            <family val="2"/>
          </rPr>
          <t xml:space="preserve">Low Warning  AA006:  Metric difference from prior year &gt;= 20% </t>
        </r>
      </text>
    </comment>
    <comment ref="I338" authorId="0" shapeId="0" xr:uid="{BDA87495-972E-482F-B1A6-F44F2E89F261}">
      <text>
        <r>
          <rPr>
            <sz val="8"/>
            <color rgb="FF000000"/>
            <rFont val="Tahoma"/>
            <family val="2"/>
          </rPr>
          <t xml:space="preserve">Severe Warning  AA009:  Substantial Metric difference from prior year &gt;=100% </t>
        </r>
      </text>
    </comment>
    <comment ref="S338" authorId="0" shapeId="0" xr:uid="{87A3EE26-063D-47C6-9174-23BCE038B8FE}">
      <text>
        <r>
          <rPr>
            <sz val="8"/>
            <color rgb="FF000000"/>
            <rFont val="Tahoma"/>
            <family val="2"/>
          </rPr>
          <t xml:space="preserve">Low Warning  AA006:  Metric difference from prior year &gt;= 20% </t>
        </r>
      </text>
    </comment>
    <comment ref="W338" authorId="0" shapeId="0" xr:uid="{64BB8C63-EE8A-4198-9953-6E400E94092B}">
      <text>
        <r>
          <rPr>
            <sz val="8"/>
            <color rgb="FF000000"/>
            <rFont val="Tahoma"/>
            <family val="2"/>
          </rPr>
          <t xml:space="preserve">Severe Warning  AA009:  Substantial Metric difference from prior year &gt;=100% </t>
        </r>
      </text>
    </comment>
    <comment ref="BS338" authorId="0" shapeId="0" xr:uid="{FA11F6D6-1602-4568-8BF7-E80CA0665E64}">
      <text>
        <r>
          <rPr>
            <sz val="8"/>
            <color rgb="FF000000"/>
            <rFont val="Tahoma"/>
            <family val="2"/>
          </rPr>
          <t xml:space="preserve">Low Warning  AA006:  Metric difference from prior year &gt;= 20% </t>
        </r>
      </text>
    </comment>
    <comment ref="CI338" authorId="0" shapeId="0" xr:uid="{95164EA4-CFA5-4F1B-8F19-1D0F55B30349}">
      <text>
        <r>
          <rPr>
            <sz val="8"/>
            <color rgb="FF000000"/>
            <rFont val="Tahoma"/>
            <family val="2"/>
          </rPr>
          <t xml:space="preserve">Low Warning  AA006:  Metric difference from prior year &gt;= 20% </t>
        </r>
      </text>
    </comment>
    <comment ref="FG338" authorId="0" shapeId="0" xr:uid="{1F96F24F-4B90-4404-9577-318AF42EC886}">
      <text>
        <r>
          <rPr>
            <sz val="8"/>
            <color rgb="FF000000"/>
            <rFont val="Tahoma"/>
            <family val="2"/>
          </rPr>
          <t xml:space="preserve">Low Warning  AA006:  Metric difference from prior year &gt;= 20% </t>
        </r>
      </text>
    </comment>
    <comment ref="FS338" authorId="0" shapeId="0" xr:uid="{039A0B34-AF0F-4385-B7FD-08E672B52A06}">
      <text>
        <r>
          <rPr>
            <sz val="8"/>
            <color rgb="FF000000"/>
            <rFont val="Tahoma"/>
            <family val="2"/>
          </rPr>
          <t xml:space="preserve">Low Warning  AA006:  Metric difference from prior year &gt;= 20% </t>
        </r>
      </text>
    </comment>
    <comment ref="S339" authorId="0" shapeId="0" xr:uid="{A1FC50A1-DA63-4CD2-9D27-B67152E284D3}">
      <text>
        <r>
          <rPr>
            <sz val="8"/>
            <color rgb="FF000000"/>
            <rFont val="Tahoma"/>
            <family val="2"/>
          </rPr>
          <t xml:space="preserve">Low Warning  AA006:  Metric difference from prior year &gt;= 20% </t>
        </r>
      </text>
    </comment>
    <comment ref="W339" authorId="0" shapeId="0" xr:uid="{7F4FCF70-3603-4E8E-BA5F-EF6F1D23FB78}">
      <text>
        <r>
          <rPr>
            <sz val="8"/>
            <color rgb="FF000000"/>
            <rFont val="Tahoma"/>
            <family val="2"/>
          </rPr>
          <t>Moderate Warning  AA008:  Large Metric difference from prior year &gt;= 50%</t>
        </r>
      </text>
    </comment>
    <comment ref="BC339" authorId="0" shapeId="0" xr:uid="{71F0C851-ADDB-45C3-838C-4FCB79D308FD}">
      <text>
        <r>
          <rPr>
            <sz val="8"/>
            <color rgb="FF000000"/>
            <rFont val="Tahoma"/>
            <family val="2"/>
          </rPr>
          <t xml:space="preserve">Low Warning  AA006:  Metric difference from prior year &gt;= 20% </t>
        </r>
      </text>
    </comment>
    <comment ref="FS339" authorId="0" shapeId="0" xr:uid="{2871E400-6E2A-4B0F-8374-6CC26B68B2B7}">
      <text>
        <r>
          <rPr>
            <sz val="8"/>
            <color rgb="FF000000"/>
            <rFont val="Tahoma"/>
            <family val="2"/>
          </rPr>
          <t>Moderate Warning  AA008:  Large Metric difference from prior year &gt;= 50%</t>
        </r>
      </text>
    </comment>
    <comment ref="G340" authorId="0" shapeId="0" xr:uid="{B13D830B-2462-474E-ADAC-C0BCF5B4B79B}">
      <text>
        <r>
          <rPr>
            <sz val="8"/>
            <color rgb="FF000000"/>
            <rFont val="Tahoma"/>
            <family val="2"/>
          </rPr>
          <t xml:space="preserve">Low Warning  AA006:  Metric difference from prior year &gt;= 20% </t>
        </r>
      </text>
    </comment>
    <comment ref="S340" authorId="0" shapeId="0" xr:uid="{FE90FE59-4E53-4611-BBB3-A6F90E1E6D4C}">
      <text>
        <r>
          <rPr>
            <sz val="8"/>
            <color rgb="FF000000"/>
            <rFont val="Tahoma"/>
            <family val="2"/>
          </rPr>
          <t xml:space="preserve">Severe Warning  AA009:  Substantial Metric difference from prior year &gt;=100% </t>
        </r>
      </text>
    </comment>
    <comment ref="W340" authorId="0" shapeId="0" xr:uid="{2593FF78-1C77-4C9D-9CAA-027483C721CA}">
      <text>
        <r>
          <rPr>
            <sz val="8"/>
            <color rgb="FF000000"/>
            <rFont val="Tahoma"/>
            <family val="2"/>
          </rPr>
          <t xml:space="preserve">Severe Warning  AA009:  Substantial Metric difference from prior year &gt;=100% </t>
        </r>
      </text>
    </comment>
    <comment ref="AY340" authorId="0" shapeId="0" xr:uid="{462379CD-2768-4F4B-9478-2918C91D68BF}">
      <text>
        <r>
          <rPr>
            <sz val="8"/>
            <color rgb="FF000000"/>
            <rFont val="Tahoma"/>
            <family val="2"/>
          </rPr>
          <t xml:space="preserve">Low Warning  AA006:  Metric difference from prior year &gt;= 20% </t>
        </r>
      </text>
    </comment>
    <comment ref="BC340" authorId="0" shapeId="0" xr:uid="{245A5859-7CFF-40B1-BD2A-A1AB6BD7CAB2}">
      <text>
        <r>
          <rPr>
            <sz val="8"/>
            <color rgb="FF000000"/>
            <rFont val="Tahoma"/>
            <family val="2"/>
          </rPr>
          <t xml:space="preserve">Low Warning  AA006:  Metric difference from prior year &gt;= 20% </t>
        </r>
      </text>
    </comment>
    <comment ref="BS340" authorId="0" shapeId="0" xr:uid="{1DD7CF40-5940-42CE-8EEE-2DDFBF72BE31}">
      <text>
        <r>
          <rPr>
            <sz val="8"/>
            <color rgb="FF000000"/>
            <rFont val="Tahoma"/>
            <family val="2"/>
          </rPr>
          <t>Moderate Warning  AA008:  Large Metric difference from prior year &gt;= 50%</t>
        </r>
      </text>
    </comment>
    <comment ref="EA340" authorId="0" shapeId="0" xr:uid="{B8AEFA4C-4D4C-4D07-8578-BE136922E223}">
      <text>
        <r>
          <rPr>
            <sz val="8"/>
            <color rgb="FF000000"/>
            <rFont val="Tahoma"/>
            <family val="2"/>
          </rPr>
          <t xml:space="preserve">Low Warning  AA006:  Metric difference from prior year &gt;= 20% </t>
        </r>
      </text>
    </comment>
    <comment ref="FW340" authorId="0" shapeId="0" xr:uid="{C15DB4F8-FAB9-4AC8-8350-9337F3F4326C}">
      <text>
        <r>
          <rPr>
            <sz val="8"/>
            <color rgb="FF000000"/>
            <rFont val="Tahoma"/>
            <family val="2"/>
          </rPr>
          <t xml:space="preserve">Low Warning  AA006:  Metric difference from prior year &gt;= 20% </t>
        </r>
      </text>
    </comment>
    <comment ref="W341" authorId="0" shapeId="0" xr:uid="{17FAD15E-0646-4B9F-A8CA-FB4CC27560A9}">
      <text>
        <r>
          <rPr>
            <sz val="8"/>
            <color rgb="FF000000"/>
            <rFont val="Tahoma"/>
            <family val="2"/>
          </rPr>
          <t xml:space="preserve">Severe Warning  AA009:  Substantial Metric difference from prior year &gt;=100% </t>
        </r>
      </text>
    </comment>
    <comment ref="BC341" authorId="0" shapeId="0" xr:uid="{55B0EC64-FACB-40AC-B45C-DA0CDD7EEC93}">
      <text>
        <r>
          <rPr>
            <sz val="8"/>
            <color rgb="FF000000"/>
            <rFont val="Tahoma"/>
            <family val="2"/>
          </rPr>
          <t xml:space="preserve">Low Warning  AA006:  Metric difference from prior year &gt;= 20% </t>
        </r>
      </text>
    </comment>
    <comment ref="BO341" authorId="0" shapeId="0" xr:uid="{4A99F392-53A1-43D4-BB90-9EC8D73D1BBC}">
      <text>
        <r>
          <rPr>
            <sz val="8"/>
            <color rgb="FF000000"/>
            <rFont val="Tahoma"/>
            <family val="2"/>
          </rPr>
          <t xml:space="preserve">Low Warning  AA006:  Metric difference from prior year &gt;= 20% </t>
        </r>
      </text>
    </comment>
    <comment ref="BS341" authorId="0" shapeId="0" xr:uid="{310E6DE4-B837-46D8-94F9-B88AE4E35894}">
      <text>
        <r>
          <rPr>
            <sz val="8"/>
            <color rgb="FF000000"/>
            <rFont val="Tahoma"/>
            <family val="2"/>
          </rPr>
          <t xml:space="preserve">Low Warning  AA006:  Metric difference from prior year &gt;= 20% </t>
        </r>
      </text>
    </comment>
    <comment ref="EQ341" authorId="0" shapeId="0" xr:uid="{5726C4BE-C977-43DD-A2BB-555AF49E5946}">
      <text>
        <r>
          <rPr>
            <sz val="8"/>
            <color rgb="FF000000"/>
            <rFont val="Tahoma"/>
            <family val="2"/>
          </rPr>
          <t xml:space="preserve">Low Warning  AA006:  Metric difference from prior year &gt;= 20% </t>
        </r>
      </text>
    </comment>
    <comment ref="W342" authorId="0" shapeId="0" xr:uid="{C24322E7-46D6-4194-9793-3DDE70AA24FB}">
      <text>
        <r>
          <rPr>
            <sz val="8"/>
            <color rgb="FF000000"/>
            <rFont val="Tahoma"/>
            <family val="2"/>
          </rPr>
          <t xml:space="preserve">Low Warning  AA006:  Metric difference from prior year &gt;= 20% </t>
        </r>
      </text>
    </comment>
    <comment ref="AM342" authorId="0" shapeId="0" xr:uid="{B4B6E447-EE5E-4949-ACF9-A76B4F28B172}">
      <text>
        <r>
          <rPr>
            <sz val="8"/>
            <color rgb="FF000000"/>
            <rFont val="Tahoma"/>
            <family val="2"/>
          </rPr>
          <t xml:space="preserve">Low Warning  AA006:  Metric difference from prior year &gt;= 20% </t>
        </r>
      </text>
    </comment>
    <comment ref="BC342" authorId="0" shapeId="0" xr:uid="{BDEC5065-BD74-48DB-85FE-614129398135}">
      <text>
        <r>
          <rPr>
            <sz val="8"/>
            <color rgb="FF000000"/>
            <rFont val="Tahoma"/>
            <family val="2"/>
          </rPr>
          <t xml:space="preserve">Low Warning  AA006:  Metric difference from prior year &gt;= 20% </t>
        </r>
      </text>
    </comment>
    <comment ref="BO342" authorId="0" shapeId="0" xr:uid="{30FA0306-A0A8-483E-9527-51D643879A27}">
      <text>
        <r>
          <rPr>
            <sz val="8"/>
            <color rgb="FF000000"/>
            <rFont val="Tahoma"/>
            <family val="2"/>
          </rPr>
          <t xml:space="preserve">Low Warning  AA006:  Metric difference from prior year &gt;= 20% </t>
        </r>
      </text>
    </comment>
    <comment ref="BS342" authorId="0" shapeId="0" xr:uid="{08D3D2B1-D568-43B2-B7FE-6577E0CABF6A}">
      <text>
        <r>
          <rPr>
            <sz val="8"/>
            <color rgb="FF000000"/>
            <rFont val="Tahoma"/>
            <family val="2"/>
          </rPr>
          <t xml:space="preserve">Low Warning  AA006:  Metric difference from prior year &gt;= 20% </t>
        </r>
      </text>
    </comment>
    <comment ref="G343" authorId="0" shapeId="0" xr:uid="{2817529C-91FC-4379-980A-E2DF8BA2B0E7}">
      <text>
        <r>
          <rPr>
            <sz val="8"/>
            <color rgb="FF000000"/>
            <rFont val="Tahoma"/>
            <family val="2"/>
          </rPr>
          <t xml:space="preserve">Low Warning  AA006:  Metric difference from prior year &gt;= 20% </t>
        </r>
      </text>
    </comment>
    <comment ref="I343" authorId="0" shapeId="0" xr:uid="{E5FD7D74-4C99-437F-850E-89A16AE3FCE0}">
      <text>
        <r>
          <rPr>
            <sz val="8"/>
            <color rgb="FF000000"/>
            <rFont val="Tahoma"/>
            <family val="2"/>
          </rPr>
          <t>Moderate Warning  AA008:  Large Metric difference from prior year &gt;= 50%</t>
        </r>
      </text>
    </comment>
    <comment ref="W343" authorId="0" shapeId="0" xr:uid="{B464DDF6-D105-4794-84FD-9BDEB204EF23}">
      <text>
        <r>
          <rPr>
            <sz val="8"/>
            <color rgb="FF000000"/>
            <rFont val="Tahoma"/>
            <family val="2"/>
          </rPr>
          <t xml:space="preserve">Low Warning  AA006:  Metric difference from prior year &gt;= 20% </t>
        </r>
      </text>
    </comment>
    <comment ref="BO343" authorId="0" shapeId="0" xr:uid="{C6EAD4CE-58AC-4E67-9B9E-35D46E01D61C}">
      <text>
        <r>
          <rPr>
            <sz val="8"/>
            <color rgb="FF000000"/>
            <rFont val="Tahoma"/>
            <family val="2"/>
          </rPr>
          <t xml:space="preserve">Low Warning  AA006:  Metric difference from prior year &gt;= 20% </t>
        </r>
      </text>
    </comment>
    <comment ref="DW343" authorId="0" shapeId="0" xr:uid="{4FC7B751-B627-40C6-96DD-FFE48516DECC}">
      <text>
        <r>
          <rPr>
            <sz val="8"/>
            <color rgb="FF000000"/>
            <rFont val="Tahoma"/>
            <family val="2"/>
          </rPr>
          <t xml:space="preserve">Low Warning  AA006:  Metric difference from prior year &gt;= 20% </t>
        </r>
      </text>
    </comment>
    <comment ref="EA343" authorId="0" shapeId="0" xr:uid="{3D2CD345-2389-428F-AABB-C5B0F0EDE892}">
      <text>
        <r>
          <rPr>
            <sz val="8"/>
            <color rgb="FF000000"/>
            <rFont val="Tahoma"/>
            <family val="2"/>
          </rPr>
          <t xml:space="preserve">Low Warning  AA006:  Metric difference from prior year &gt;= 20% </t>
        </r>
      </text>
    </comment>
    <comment ref="I344" authorId="0" shapeId="0" xr:uid="{978D3941-1400-43EA-BB16-B1986BC4F12A}">
      <text>
        <r>
          <rPr>
            <sz val="8"/>
            <color rgb="FF000000"/>
            <rFont val="Tahoma"/>
            <family val="2"/>
          </rPr>
          <t>Moderate Warning  AA008:  Large Metric difference from prior year &gt;= 50%</t>
        </r>
      </text>
    </comment>
    <comment ref="BC344" authorId="0" shapeId="0" xr:uid="{74046A2C-B6A8-47BB-A7BF-CBA24496F702}">
      <text>
        <r>
          <rPr>
            <sz val="8"/>
            <color rgb="FF000000"/>
            <rFont val="Tahoma"/>
            <family val="2"/>
          </rPr>
          <t xml:space="preserve">Low Warning  AA006:  Metric difference from prior year &gt;= 20% </t>
        </r>
      </text>
    </comment>
    <comment ref="CI344" authorId="0" shapeId="0" xr:uid="{7A109D94-0398-4A2F-B952-3A97756F58AC}">
      <text>
        <r>
          <rPr>
            <sz val="8"/>
            <color rgb="FF000000"/>
            <rFont val="Tahoma"/>
            <family val="2"/>
          </rPr>
          <t xml:space="preserve">Low Warning  AA006:  Metric difference from prior year &gt;= 20% </t>
        </r>
      </text>
    </comment>
    <comment ref="FS344" authorId="0" shapeId="0" xr:uid="{54F3D05E-C146-42C2-ABC2-7AC0114919C1}">
      <text>
        <r>
          <rPr>
            <sz val="8"/>
            <color rgb="FF000000"/>
            <rFont val="Tahoma"/>
            <family val="2"/>
          </rPr>
          <t xml:space="preserve">Low Warning  AA006:  Metric difference from prior year &gt;= 20% </t>
        </r>
      </text>
    </comment>
    <comment ref="I345" authorId="0" shapeId="0" xr:uid="{90F0A340-2629-45EF-8454-AD59B3B65AA3}">
      <text>
        <r>
          <rPr>
            <sz val="8"/>
            <color rgb="FF000000"/>
            <rFont val="Tahoma"/>
            <family val="2"/>
          </rPr>
          <t>Moderate Warning  AA008:  Large Metric difference from prior year &gt;= 50%</t>
        </r>
      </text>
    </comment>
    <comment ref="S345" authorId="0" shapeId="0" xr:uid="{D5A81065-4300-47BC-BF0E-76A0FEAE5BC2}">
      <text>
        <r>
          <rPr>
            <sz val="8"/>
            <color rgb="FF000000"/>
            <rFont val="Tahoma"/>
            <family val="2"/>
          </rPr>
          <t xml:space="preserve">Low Warning  AA006:  Metric difference from prior year &gt;= 20% </t>
        </r>
      </text>
    </comment>
    <comment ref="DW345" authorId="0" shapeId="0" xr:uid="{82D48C09-0205-49E4-B4F3-E27165768F81}">
      <text>
        <r>
          <rPr>
            <sz val="8"/>
            <color rgb="FF000000"/>
            <rFont val="Tahoma"/>
            <family val="2"/>
          </rPr>
          <t xml:space="preserve">Low Warning  AA006:  Metric difference from prior year &gt;= 20% </t>
        </r>
      </text>
    </comment>
    <comment ref="S346" authorId="0" shapeId="0" xr:uid="{684B79C6-B30D-4580-A10E-A0F3FBBE0C5A}">
      <text>
        <r>
          <rPr>
            <sz val="8"/>
            <color rgb="FF000000"/>
            <rFont val="Tahoma"/>
            <family val="2"/>
          </rPr>
          <t>Moderate Warning  AA008:  Large Metric difference from prior year &gt;= 50%</t>
        </r>
      </text>
    </comment>
    <comment ref="W346" authorId="0" shapeId="0" xr:uid="{19DED1DB-1EA9-4132-85F9-15FB441FEC60}">
      <text>
        <r>
          <rPr>
            <sz val="8"/>
            <color rgb="FF000000"/>
            <rFont val="Tahoma"/>
            <family val="2"/>
          </rPr>
          <t xml:space="preserve">Low Warning  AA006:  Metric difference from prior year &gt;= 20% </t>
        </r>
      </text>
    </comment>
    <comment ref="BS346" authorId="0" shapeId="0" xr:uid="{1A737C6E-9CDC-42F9-967F-8023118483B9}">
      <text>
        <r>
          <rPr>
            <sz val="8"/>
            <color rgb="FF000000"/>
            <rFont val="Tahoma"/>
            <family val="2"/>
          </rPr>
          <t xml:space="preserve">Low Warning  AA006:  Metric difference from prior year &gt;= 20% </t>
        </r>
      </text>
    </comment>
    <comment ref="EA346" authorId="0" shapeId="0" xr:uid="{E445973C-6F65-4D79-B3E0-B177B7C32CDC}">
      <text>
        <r>
          <rPr>
            <sz val="8"/>
            <color rgb="FF000000"/>
            <rFont val="Tahoma"/>
            <family val="2"/>
          </rPr>
          <t xml:space="preserve">Low Warning  AA006:  Metric difference from prior year &gt;= 20% </t>
        </r>
      </text>
    </comment>
    <comment ref="I347" authorId="0" shapeId="0" xr:uid="{CABFC47E-CEDA-45A6-90F7-3FC77EFD5F5B}">
      <text>
        <r>
          <rPr>
            <sz val="8"/>
            <color rgb="FF000000"/>
            <rFont val="Tahoma"/>
            <family val="2"/>
          </rPr>
          <t xml:space="preserve">Low Warning  AA006:  Metric difference from prior year &gt;= 20% </t>
        </r>
      </text>
    </comment>
    <comment ref="W347" authorId="0" shapeId="0" xr:uid="{9FBD1775-0667-42C3-97B0-9FA1E9D766FE}">
      <text>
        <r>
          <rPr>
            <sz val="8"/>
            <color rgb="FF000000"/>
            <rFont val="Tahoma"/>
            <family val="2"/>
          </rPr>
          <t xml:space="preserve">Low Warning  AA006:  Metric difference from prior year &gt;= 20% </t>
        </r>
      </text>
    </comment>
    <comment ref="BC347" authorId="0" shapeId="0" xr:uid="{E2B7D668-0E92-4AB3-8734-579F2F27A792}">
      <text>
        <r>
          <rPr>
            <sz val="8"/>
            <color rgb="FF000000"/>
            <rFont val="Tahoma"/>
            <family val="2"/>
          </rPr>
          <t xml:space="preserve">Low Warning  AA006:  Metric difference from prior year &gt;= 20% </t>
        </r>
      </text>
    </comment>
    <comment ref="I348" authorId="0" shapeId="0" xr:uid="{8B7E0657-E7D4-4B24-9628-2053A50A179A}">
      <text>
        <r>
          <rPr>
            <sz val="8"/>
            <color rgb="FF000000"/>
            <rFont val="Tahoma"/>
            <family val="2"/>
          </rPr>
          <t>Moderate Warning  AA008:  Large Metric difference from prior year &gt;= 50%</t>
        </r>
      </text>
    </comment>
    <comment ref="S348" authorId="0" shapeId="0" xr:uid="{5305D3B9-71D4-4D15-B62B-54A70E2357A0}">
      <text>
        <r>
          <rPr>
            <sz val="8"/>
            <color rgb="FF000000"/>
            <rFont val="Tahoma"/>
            <family val="2"/>
          </rPr>
          <t>Moderate Warning  AA008:  Large Metric difference from prior year &gt;= 50%</t>
        </r>
      </text>
    </comment>
    <comment ref="W348" authorId="0" shapeId="0" xr:uid="{D89B788F-33BE-43D3-90B5-8EA63536E391}">
      <text>
        <r>
          <rPr>
            <sz val="8"/>
            <color rgb="FF000000"/>
            <rFont val="Tahoma"/>
            <family val="2"/>
          </rPr>
          <t xml:space="preserve">Low Warning  AA006:  Metric difference from prior year &gt;= 20% </t>
        </r>
      </text>
    </comment>
    <comment ref="BS348" authorId="0" shapeId="0" xr:uid="{1201F776-5F91-4D29-8186-DF35D2D294B1}">
      <text>
        <r>
          <rPr>
            <sz val="8"/>
            <color rgb="FF000000"/>
            <rFont val="Tahoma"/>
            <family val="2"/>
          </rPr>
          <t>Moderate Warning  AA008:  Large Metric difference from prior year &gt;= 50%</t>
        </r>
      </text>
    </comment>
    <comment ref="I349" authorId="0" shapeId="0" xr:uid="{583FA059-7B30-4407-9311-9E1A78731910}">
      <text>
        <r>
          <rPr>
            <sz val="8"/>
            <color rgb="FF000000"/>
            <rFont val="Tahoma"/>
            <family val="2"/>
          </rPr>
          <t xml:space="preserve">Low Warning  AA006:  Metric difference from prior year &gt;= 20% </t>
        </r>
      </text>
    </comment>
    <comment ref="S349" authorId="0" shapeId="0" xr:uid="{77739386-6BEE-49F8-8FD9-BC93DA135C43}">
      <text>
        <r>
          <rPr>
            <sz val="8"/>
            <color rgb="FF000000"/>
            <rFont val="Tahoma"/>
            <family val="2"/>
          </rPr>
          <t xml:space="preserve">Low Warning  AA006:  Metric difference from prior year &gt;= 20% </t>
        </r>
      </text>
    </comment>
    <comment ref="BO349" authorId="0" shapeId="0" xr:uid="{8815CF62-6965-423C-990D-A7518D9225E0}">
      <text>
        <r>
          <rPr>
            <sz val="8"/>
            <color rgb="FF000000"/>
            <rFont val="Tahoma"/>
            <family val="2"/>
          </rPr>
          <t xml:space="preserve">Low Warning  AA006:  Metric difference from prior year &gt;= 20% </t>
        </r>
      </text>
    </comment>
    <comment ref="I350" authorId="0" shapeId="0" xr:uid="{3A39D90D-140E-46F9-90B6-E3994C0DF61B}">
      <text>
        <r>
          <rPr>
            <sz val="8"/>
            <color rgb="FF000000"/>
            <rFont val="Tahoma"/>
            <family val="2"/>
          </rPr>
          <t xml:space="preserve">Low Warning  AA006:  Metric difference from prior year &gt;= 20% </t>
        </r>
      </text>
    </comment>
    <comment ref="S350" authorId="0" shapeId="0" xr:uid="{D9B614F5-4CF9-4303-AD90-D6B9BF25A711}">
      <text>
        <r>
          <rPr>
            <sz val="8"/>
            <color rgb="FF000000"/>
            <rFont val="Tahoma"/>
            <family val="2"/>
          </rPr>
          <t xml:space="preserve">Low Warning  AA006:  Metric difference from prior year &gt;= 20% </t>
        </r>
      </text>
    </comment>
    <comment ref="I351" authorId="0" shapeId="0" xr:uid="{D9832F25-2886-4E50-9CF3-FCA105716277}">
      <text>
        <r>
          <rPr>
            <sz val="8"/>
            <color rgb="FF000000"/>
            <rFont val="Tahoma"/>
            <family val="2"/>
          </rPr>
          <t xml:space="preserve">Low Warning  AA006:  Metric difference from prior year &gt;= 20% </t>
        </r>
      </text>
    </comment>
    <comment ref="FW351" authorId="0" shapeId="0" xr:uid="{C9AEAB18-7925-483F-90DB-48A275C944FF}">
      <text>
        <r>
          <rPr>
            <sz val="8"/>
            <color rgb="FF000000"/>
            <rFont val="Tahoma"/>
            <family val="2"/>
          </rPr>
          <t xml:space="preserve">Low Warning  AA006:  Metric difference from prior year &gt;= 20% </t>
        </r>
      </text>
    </comment>
    <comment ref="W352" authorId="0" shapeId="0" xr:uid="{76FE3651-F824-4C8B-8FD0-FF605D3FDE7E}">
      <text>
        <r>
          <rPr>
            <sz val="8"/>
            <color rgb="FF000000"/>
            <rFont val="Tahoma"/>
            <family val="2"/>
          </rPr>
          <t>Moderate Warning  AA008:  Large Metric difference from prior year &gt;= 50%</t>
        </r>
      </text>
    </comment>
    <comment ref="AI352" authorId="0" shapeId="0" xr:uid="{9D59270F-2821-4BE4-8C42-14D01A06E1B2}">
      <text>
        <r>
          <rPr>
            <sz val="8"/>
            <color rgb="FF000000"/>
            <rFont val="Tahoma"/>
            <family val="2"/>
          </rPr>
          <t xml:space="preserve">Low Warning  AA006:  Metric difference from prior year &gt;= 20% </t>
        </r>
      </text>
    </comment>
    <comment ref="BC352" authorId="0" shapeId="0" xr:uid="{1E4A69B4-C7F2-49E0-BBB7-7D7555E65D7B}">
      <text>
        <r>
          <rPr>
            <sz val="8"/>
            <color rgb="FF000000"/>
            <rFont val="Tahoma"/>
            <family val="2"/>
          </rPr>
          <t xml:space="preserve">Low Warning  AA006:  Metric difference from prior year &gt;= 20% </t>
        </r>
      </text>
    </comment>
    <comment ref="DW352" authorId="0" shapeId="0" xr:uid="{4C276E55-003A-4CFA-B374-A4BC6B353675}">
      <text>
        <r>
          <rPr>
            <sz val="8"/>
            <color rgb="FF000000"/>
            <rFont val="Tahoma"/>
            <family val="2"/>
          </rPr>
          <t xml:space="preserve">Low Warning  AA006:  Metric difference from prior year &gt;= 20% </t>
        </r>
      </text>
    </comment>
    <comment ref="EM352" authorId="0" shapeId="0" xr:uid="{EC8D7E80-531F-41A3-886A-3E1970C8212C}">
      <text>
        <r>
          <rPr>
            <sz val="8"/>
            <color rgb="FF000000"/>
            <rFont val="Tahoma"/>
            <family val="2"/>
          </rPr>
          <t xml:space="preserve">Low Warning  AA006:  Metric difference from prior year &gt;= 20% </t>
        </r>
      </text>
    </comment>
    <comment ref="I353" authorId="0" shapeId="0" xr:uid="{A159FD88-CD1F-4379-9578-DF8A7C26A204}">
      <text>
        <r>
          <rPr>
            <sz val="8"/>
            <color rgb="FF000000"/>
            <rFont val="Tahoma"/>
            <family val="2"/>
          </rPr>
          <t xml:space="preserve">Severe Warning  AA009:  Substantial Metric difference from prior year &gt;=100% </t>
        </r>
      </text>
    </comment>
    <comment ref="BC353" authorId="0" shapeId="0" xr:uid="{46F6221C-251C-417E-9587-76D9350045A5}">
      <text>
        <r>
          <rPr>
            <sz val="8"/>
            <color rgb="FF000000"/>
            <rFont val="Tahoma"/>
            <family val="2"/>
          </rPr>
          <t xml:space="preserve">Low Warning  AA006:  Metric difference from prior year &gt;= 20% </t>
        </r>
      </text>
    </comment>
    <comment ref="BS353" authorId="0" shapeId="0" xr:uid="{219BEC37-295F-4B7B-AFDC-373C10DCDBF1}">
      <text>
        <r>
          <rPr>
            <sz val="8"/>
            <color rgb="FF000000"/>
            <rFont val="Tahoma"/>
            <family val="2"/>
          </rPr>
          <t xml:space="preserve">Low Warning  AA006:  Metric difference from prior year &gt;= 20% </t>
        </r>
      </text>
    </comment>
    <comment ref="I354" authorId="0" shapeId="0" xr:uid="{350492DD-D2DE-4203-8CC8-8326BCBEB5B5}">
      <text>
        <r>
          <rPr>
            <sz val="8"/>
            <color rgb="FF000000"/>
            <rFont val="Tahoma"/>
            <family val="2"/>
          </rPr>
          <t>Moderate Warning  AA008:  Large Metric difference from prior year &gt;= 50%</t>
        </r>
      </text>
    </comment>
    <comment ref="S354" authorId="0" shapeId="0" xr:uid="{209FC58C-D6A9-4707-9FA2-ADFC3341E8A0}">
      <text>
        <r>
          <rPr>
            <sz val="8"/>
            <color rgb="FF000000"/>
            <rFont val="Tahoma"/>
            <family val="2"/>
          </rPr>
          <t>Moderate Warning  AA008:  Large Metric difference from prior year &gt;= 50%</t>
        </r>
      </text>
    </comment>
    <comment ref="W354" authorId="0" shapeId="0" xr:uid="{4A165F0D-5BDF-45DD-8B95-C5AB05DB42E0}">
      <text>
        <r>
          <rPr>
            <sz val="8"/>
            <color rgb="FF000000"/>
            <rFont val="Tahoma"/>
            <family val="2"/>
          </rPr>
          <t xml:space="preserve">Low Warning  AA006:  Metric difference from prior year &gt;= 20% </t>
        </r>
      </text>
    </comment>
    <comment ref="BS354" authorId="0" shapeId="0" xr:uid="{0EFEE741-E09C-4728-ACD3-032B3E690B34}">
      <text>
        <r>
          <rPr>
            <sz val="8"/>
            <color rgb="FF000000"/>
            <rFont val="Tahoma"/>
            <family val="2"/>
          </rPr>
          <t xml:space="preserve">Low Warning  AA006:  Metric difference from prior year &gt;= 20% </t>
        </r>
      </text>
    </comment>
    <comment ref="EM354" authorId="0" shapeId="0" xr:uid="{E6461CC7-B915-48E4-AD21-CC80B2B1F973}">
      <text>
        <r>
          <rPr>
            <sz val="8"/>
            <color rgb="FF000000"/>
            <rFont val="Tahoma"/>
            <family val="2"/>
          </rPr>
          <t xml:space="preserve">Low Warning  AA006:  Metric difference from prior year &gt;= 20% </t>
        </r>
      </text>
    </comment>
    <comment ref="W355" authorId="0" shapeId="0" xr:uid="{02A3AA73-8380-4E29-9903-36EE92A2FD91}">
      <text>
        <r>
          <rPr>
            <sz val="8"/>
            <color rgb="FF000000"/>
            <rFont val="Tahoma"/>
            <family val="2"/>
          </rPr>
          <t xml:space="preserve">Low Warning  AA006:  Metric difference from prior year &gt;= 20% </t>
        </r>
      </text>
    </comment>
    <comment ref="EA355" authorId="0" shapeId="0" xr:uid="{725CF65D-B4C5-4A4B-8DFB-1350A9337106}">
      <text>
        <r>
          <rPr>
            <sz val="8"/>
            <color rgb="FF000000"/>
            <rFont val="Tahoma"/>
            <family val="2"/>
          </rPr>
          <t xml:space="preserve">Low Warning  AA006:  Metric difference from prior year &gt;= 20% </t>
        </r>
      </text>
    </comment>
    <comment ref="FS355" authorId="0" shapeId="0" xr:uid="{E7196FB5-DB67-49F2-AC45-8415DA42D3B3}">
      <text>
        <r>
          <rPr>
            <sz val="8"/>
            <color rgb="FF000000"/>
            <rFont val="Tahoma"/>
            <family val="2"/>
          </rPr>
          <t xml:space="preserve">Low Warning  AA006:  Metric difference from prior year &gt;= 20% </t>
        </r>
      </text>
    </comment>
    <comment ref="FW355" authorId="0" shapeId="0" xr:uid="{11FFEBF1-1D04-4EBC-B03F-2585B963086B}">
      <text>
        <r>
          <rPr>
            <sz val="8"/>
            <color rgb="FF000000"/>
            <rFont val="Tahoma"/>
            <family val="2"/>
          </rPr>
          <t xml:space="preserve">Low Warning  AA006:  Metric difference from prior year &gt;= 20% </t>
        </r>
      </text>
    </comment>
    <comment ref="S356" authorId="0" shapeId="0" xr:uid="{C294DF5E-4D5C-4618-8CB5-FF7C5E6EBCAB}">
      <text>
        <r>
          <rPr>
            <sz val="8"/>
            <color rgb="FF000000"/>
            <rFont val="Tahoma"/>
            <family val="2"/>
          </rPr>
          <t xml:space="preserve">Low Warning  AA006:  Metric difference from prior year &gt;= 20% </t>
        </r>
      </text>
    </comment>
    <comment ref="W356" authorId="0" shapeId="0" xr:uid="{2F6FA8D5-50A4-47DC-A4F5-69B012E013FF}">
      <text>
        <r>
          <rPr>
            <sz val="8"/>
            <color rgb="FF000000"/>
            <rFont val="Tahoma"/>
            <family val="2"/>
          </rPr>
          <t xml:space="preserve">Low Warning  AA006:  Metric difference from prior year &gt;= 20% </t>
        </r>
      </text>
    </comment>
    <comment ref="AM356" authorId="0" shapeId="0" xr:uid="{B385F2DD-8EE2-4519-BE98-D8D98E90E4EA}">
      <text>
        <r>
          <rPr>
            <sz val="8"/>
            <color rgb="FF000000"/>
            <rFont val="Tahoma"/>
            <family val="2"/>
          </rPr>
          <t xml:space="preserve">Low Warning  AA006:  Metric difference from prior year &gt;= 20% </t>
        </r>
      </text>
    </comment>
    <comment ref="CI356" authorId="0" shapeId="0" xr:uid="{A95EBA7A-4291-476B-BAAD-27B44AA44A1A}">
      <text>
        <r>
          <rPr>
            <sz val="8"/>
            <color rgb="FF000000"/>
            <rFont val="Tahoma"/>
            <family val="2"/>
          </rPr>
          <t xml:space="preserve">Low Warning  AA006:  Metric difference from prior year &gt;= 20% </t>
        </r>
      </text>
    </comment>
    <comment ref="FS356" authorId="0" shapeId="0" xr:uid="{8169232E-60CB-4830-8DDE-F444CF385901}">
      <text>
        <r>
          <rPr>
            <sz val="8"/>
            <color rgb="FF000000"/>
            <rFont val="Tahoma"/>
            <family val="2"/>
          </rPr>
          <t xml:space="preserve">Low Warning  AA006:  Metric difference from prior year &gt;= 20% </t>
        </r>
      </text>
    </comment>
    <comment ref="S357" authorId="0" shapeId="0" xr:uid="{2544A205-C889-48E9-ADFA-65E11C71865F}">
      <text>
        <r>
          <rPr>
            <sz val="8"/>
            <color rgb="FF000000"/>
            <rFont val="Tahoma"/>
            <family val="2"/>
          </rPr>
          <t xml:space="preserve">Severe Warning  AA009:  Substantial Metric difference from prior year &gt;=100% </t>
        </r>
      </text>
    </comment>
    <comment ref="AI357" authorId="0" shapeId="0" xr:uid="{2D6C7787-1558-4AB6-B147-81D0A1093805}">
      <text>
        <r>
          <rPr>
            <sz val="8"/>
            <color rgb="FF000000"/>
            <rFont val="Tahoma"/>
            <family val="2"/>
          </rPr>
          <t xml:space="preserve">Low Warning  AA006:  Metric difference from prior year &gt;= 20% </t>
        </r>
      </text>
    </comment>
    <comment ref="AM357" authorId="0" shapeId="0" xr:uid="{B0EADC8F-B519-4D34-88BE-C3BBA76CE11E}">
      <text>
        <r>
          <rPr>
            <sz val="8"/>
            <color rgb="FF000000"/>
            <rFont val="Tahoma"/>
            <family val="2"/>
          </rPr>
          <t xml:space="preserve">Low Warning  AA006:  Metric difference from prior year &gt;= 20% </t>
        </r>
      </text>
    </comment>
    <comment ref="AY357" authorId="0" shapeId="0" xr:uid="{0C9C8A15-6A72-4F3B-AB5E-525641DE0D8E}">
      <text>
        <r>
          <rPr>
            <sz val="8"/>
            <color rgb="FF000000"/>
            <rFont val="Tahoma"/>
            <family val="2"/>
          </rPr>
          <t xml:space="preserve">Low Warning  AA006:  Metric difference from prior year &gt;= 20% </t>
        </r>
      </text>
    </comment>
    <comment ref="BO357" authorId="0" shapeId="0" xr:uid="{505A5DA7-0D99-474C-A772-E6985DF5CE90}">
      <text>
        <r>
          <rPr>
            <sz val="8"/>
            <color rgb="FF000000"/>
            <rFont val="Tahoma"/>
            <family val="2"/>
          </rPr>
          <t xml:space="preserve">Low Warning  AA006:  Metric difference from prior year &gt;= 20% </t>
        </r>
      </text>
    </comment>
    <comment ref="EQ357" authorId="0" shapeId="0" xr:uid="{AAC31D05-2EF1-4090-ACDA-4A7FAF0A235B}">
      <text>
        <r>
          <rPr>
            <sz val="8"/>
            <color rgb="FF000000"/>
            <rFont val="Tahoma"/>
            <family val="2"/>
          </rPr>
          <t xml:space="preserve">Low Warning  AA006:  Metric difference from prior year &gt;= 20% </t>
        </r>
      </text>
    </comment>
    <comment ref="FS357" authorId="0" shapeId="0" xr:uid="{BA4F0850-1189-4CCB-8481-5B5A59CD52C7}">
      <text>
        <r>
          <rPr>
            <sz val="8"/>
            <color rgb="FF000000"/>
            <rFont val="Tahoma"/>
            <family val="2"/>
          </rPr>
          <t xml:space="preserve">Low Warning  AA006:  Metric difference from prior year &gt;= 20% </t>
        </r>
      </text>
    </comment>
    <comment ref="S358" authorId="0" shapeId="0" xr:uid="{B158D65B-2A4D-45B6-9113-489FEA0BE39D}">
      <text>
        <r>
          <rPr>
            <sz val="8"/>
            <color rgb="FF000000"/>
            <rFont val="Tahoma"/>
            <family val="2"/>
          </rPr>
          <t xml:space="preserve">Low Warning  AA006:  Metric difference from prior year &gt;= 20% </t>
        </r>
      </text>
    </comment>
    <comment ref="FG358" authorId="0" shapeId="0" xr:uid="{6446496F-3FD9-4A05-A954-5F3F941B91DD}">
      <text>
        <r>
          <rPr>
            <sz val="8"/>
            <color rgb="FF000000"/>
            <rFont val="Tahoma"/>
            <family val="2"/>
          </rPr>
          <t xml:space="preserve">Low Warning  AA006:  Metric difference from prior year &gt;= 20% </t>
        </r>
      </text>
    </comment>
    <comment ref="FS358" authorId="0" shapeId="0" xr:uid="{94BCF2D6-8C45-40EF-860F-0692BA25D38C}">
      <text>
        <r>
          <rPr>
            <sz val="8"/>
            <color rgb="FF000000"/>
            <rFont val="Tahoma"/>
            <family val="2"/>
          </rPr>
          <t xml:space="preserve">Low Warning  AA006:  Metric difference from prior year &gt;= 20% </t>
        </r>
      </text>
    </comment>
    <comment ref="I359" authorId="0" shapeId="0" xr:uid="{8BA33C1F-CD06-402C-87AE-EA40E0821EC9}">
      <text>
        <r>
          <rPr>
            <sz val="8"/>
            <color rgb="FF000000"/>
            <rFont val="Tahoma"/>
            <family val="2"/>
          </rPr>
          <t xml:space="preserve">Low Warning  AA006:  Metric difference from prior year &gt;= 20% </t>
        </r>
      </text>
    </comment>
    <comment ref="W359" authorId="0" shapeId="0" xr:uid="{78A54F14-6918-4324-A347-5577FDD949C6}">
      <text>
        <r>
          <rPr>
            <sz val="8"/>
            <color rgb="FF000000"/>
            <rFont val="Tahoma"/>
            <family val="2"/>
          </rPr>
          <t xml:space="preserve">Low Warning  AA006:  Metric difference from prior year &gt;= 20% </t>
        </r>
      </text>
    </comment>
    <comment ref="I360" authorId="0" shapeId="0" xr:uid="{563A58AF-88A1-4D26-AFE6-49593B40AF05}">
      <text>
        <r>
          <rPr>
            <sz val="8"/>
            <color rgb="FF000000"/>
            <rFont val="Tahoma"/>
            <family val="2"/>
          </rPr>
          <t xml:space="preserve">Severe Warning  AA009:  Substantial Metric difference from prior year &gt;=100% </t>
        </r>
      </text>
    </comment>
    <comment ref="EA360" authorId="0" shapeId="0" xr:uid="{7C7A9F7B-87C8-4BA3-8F55-292231CA827F}">
      <text>
        <r>
          <rPr>
            <sz val="8"/>
            <color rgb="FF000000"/>
            <rFont val="Tahoma"/>
            <family val="2"/>
          </rPr>
          <t xml:space="preserve">Low Warning  AA006:  Metric difference from prior year &gt;= 20% </t>
        </r>
      </text>
    </comment>
    <comment ref="FS360" authorId="0" shapeId="0" xr:uid="{6F7034F0-3EC7-4BD7-A42B-58C9309FFCD0}">
      <text>
        <r>
          <rPr>
            <sz val="8"/>
            <color rgb="FF000000"/>
            <rFont val="Tahoma"/>
            <family val="2"/>
          </rPr>
          <t xml:space="preserve">Low Warning  AA006:  Metric difference from prior year &gt;= 20% </t>
        </r>
      </text>
    </comment>
    <comment ref="G361" authorId="0" shapeId="0" xr:uid="{B1D0C9D2-0C4B-4AA3-856A-93EF0739BCDB}">
      <text>
        <r>
          <rPr>
            <sz val="8"/>
            <color rgb="FF000000"/>
            <rFont val="Tahoma"/>
            <family val="2"/>
          </rPr>
          <t xml:space="preserve">Low Warning  AA006:  Metric difference from prior year &gt;= 20% </t>
        </r>
      </text>
    </comment>
    <comment ref="I361" authorId="0" shapeId="0" xr:uid="{75473E99-8EC0-4F59-AFCA-FFBB04FD9A37}">
      <text>
        <r>
          <rPr>
            <sz val="8"/>
            <color rgb="FF000000"/>
            <rFont val="Tahoma"/>
            <family val="2"/>
          </rPr>
          <t>Moderate Warning  AA008:  Large Metric difference from prior year &gt;= 50%</t>
        </r>
      </text>
    </comment>
    <comment ref="O361" authorId="0" shapeId="0" xr:uid="{554E6294-AF57-4C26-A987-26498C9DA8F7}">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361" authorId="0" shapeId="0" xr:uid="{372A77A3-D962-4EB4-9A6C-506436CCA461}">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W361" authorId="0" shapeId="0" xr:uid="{4222EB64-CE17-48F9-ACBD-AF18E121021E}">
      <text>
        <r>
          <rPr>
            <sz val="8"/>
            <color rgb="FF000000"/>
            <rFont val="Tahoma"/>
            <family val="2"/>
          </rPr>
          <t>Moderate Warning  AA008:  Large Metric difference from prior year &gt;= 50%</t>
        </r>
      </text>
    </comment>
    <comment ref="AM361" authorId="0" shapeId="0" xr:uid="{DC962F5C-38ED-42F3-9BB7-3835113D26A8}">
      <text>
        <r>
          <rPr>
            <sz val="8"/>
            <color rgb="FF000000"/>
            <rFont val="Tahoma"/>
            <family val="2"/>
          </rPr>
          <t>Moderate Warning  AA008:  Large Metric difference from prior year &gt;= 50%</t>
        </r>
      </text>
    </comment>
    <comment ref="BC361" authorId="0" shapeId="0" xr:uid="{F1E9167F-FF41-43A5-BBEE-CCC0DB627A09}">
      <text>
        <r>
          <rPr>
            <sz val="8"/>
            <color rgb="FF000000"/>
            <rFont val="Tahoma"/>
            <family val="2"/>
          </rPr>
          <t>Moderate Warning  AA008:  Large Metric difference from prior year &gt;= 50%</t>
        </r>
      </text>
    </comment>
    <comment ref="BO361" authorId="0" shapeId="0" xr:uid="{42666F80-89DB-40D2-91F1-9B31BE842693}">
      <text>
        <r>
          <rPr>
            <sz val="8"/>
            <color rgb="FF000000"/>
            <rFont val="Tahoma"/>
            <family val="2"/>
          </rPr>
          <t>Moderate Warning  AA008:  Large Metric difference from prior year &gt;= 50%</t>
        </r>
      </text>
    </comment>
    <comment ref="BS361" authorId="0" shapeId="0" xr:uid="{A5719B69-4E3F-49D6-AB18-34E92493FADA}">
      <text>
        <r>
          <rPr>
            <sz val="8"/>
            <color rgb="FF000000"/>
            <rFont val="Tahoma"/>
            <family val="2"/>
          </rPr>
          <t xml:space="preserve">Low Warning  AA006:  Metric difference from prior year &gt;= 20% </t>
        </r>
      </text>
    </comment>
    <comment ref="EA361" authorId="0" shapeId="0" xr:uid="{78789A07-5105-4687-80AF-0AA60682D17D}">
      <text>
        <r>
          <rPr>
            <sz val="8"/>
            <color rgb="FF000000"/>
            <rFont val="Tahoma"/>
            <family val="2"/>
          </rPr>
          <t>Moderate Warning  AA008:  Large Metric difference from prior year &gt;= 50%</t>
        </r>
      </text>
    </comment>
    <comment ref="EM361" authorId="0" shapeId="0" xr:uid="{E67240AE-A058-455D-B7C5-EC79E7370360}">
      <text>
        <r>
          <rPr>
            <sz val="8"/>
            <color rgb="FF000000"/>
            <rFont val="Tahoma"/>
            <family val="2"/>
          </rPr>
          <t xml:space="preserve">Low Warning  AA006:  Metric difference from prior year &gt;= 20% </t>
        </r>
      </text>
    </comment>
    <comment ref="FC361" authorId="0" shapeId="0" xr:uid="{FA4AAAC9-FF9C-4BBD-BC14-BE9A1B48A5B9}">
      <text>
        <r>
          <rPr>
            <sz val="8"/>
            <color rgb="FF000000"/>
            <rFont val="Tahoma"/>
            <family val="2"/>
          </rPr>
          <t xml:space="preserve">Low Warning  AA006:  Metric difference from prior year &gt;= 20% </t>
        </r>
      </text>
    </comment>
    <comment ref="FS361" authorId="0" shapeId="0" xr:uid="{FC81D76D-AB02-485B-A228-2CF4A93E13CE}">
      <text>
        <r>
          <rPr>
            <sz val="8"/>
            <color rgb="FF000000"/>
            <rFont val="Tahoma"/>
            <family val="2"/>
          </rPr>
          <t xml:space="preserve">Low Warning  AA006:  Metric difference from prior year &gt;= 20% </t>
        </r>
      </text>
    </comment>
    <comment ref="O362" authorId="0" shapeId="0" xr:uid="{F7CA1F8D-0E46-45A5-8EB2-342B4BA4233A}">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362" authorId="0" shapeId="0" xr:uid="{6703DC17-D9F4-465A-9493-89CEBC7E3DA0}">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W362" authorId="0" shapeId="0" xr:uid="{AB495ACD-D137-45A3-A559-C775DF8F50D8}">
      <text>
        <r>
          <rPr>
            <sz val="8"/>
            <color rgb="FF000000"/>
            <rFont val="Tahoma"/>
            <family val="2"/>
          </rPr>
          <t>Moderate Warning  AA008:  Large Metric difference from prior year &gt;= 50%</t>
        </r>
      </text>
    </comment>
    <comment ref="AM362" authorId="0" shapeId="0" xr:uid="{9828556A-8D47-439D-B42D-6E9642F284FD}">
      <text>
        <r>
          <rPr>
            <sz val="8"/>
            <color rgb="FF000000"/>
            <rFont val="Tahoma"/>
            <family val="2"/>
          </rPr>
          <t>Moderate Warning  AA008:  Large Metric difference from prior year &gt;= 50%</t>
        </r>
      </text>
    </comment>
    <comment ref="BC362" authorId="0" shapeId="0" xr:uid="{31F3C518-6217-4D65-AF82-7230C7824589}">
      <text>
        <r>
          <rPr>
            <sz val="8"/>
            <color rgb="FF000000"/>
            <rFont val="Tahoma"/>
            <family val="2"/>
          </rPr>
          <t>Moderate Warning  AA008:  Large Metric difference from prior year &gt;= 50%</t>
        </r>
      </text>
    </comment>
    <comment ref="FS362" authorId="0" shapeId="0" xr:uid="{30E561D5-6CB3-44B5-AA56-D54C0622E6F3}">
      <text>
        <r>
          <rPr>
            <sz val="8"/>
            <color rgb="FF000000"/>
            <rFont val="Tahoma"/>
            <family val="2"/>
          </rPr>
          <t>Moderate Warning  AA008:  Large Metric difference from prior year &gt;= 50%</t>
        </r>
      </text>
    </comment>
    <comment ref="FW362" authorId="0" shapeId="0" xr:uid="{FFA6A039-6162-469C-94CF-276359FF8783}">
      <text>
        <r>
          <rPr>
            <sz val="8"/>
            <color rgb="FF000000"/>
            <rFont val="Tahoma"/>
            <family val="2"/>
          </rPr>
          <t>Moderate Warning  AA008:  Large Metric difference from prior year &gt;= 50%</t>
        </r>
      </text>
    </comment>
    <comment ref="GA362" authorId="0" shapeId="0" xr:uid="{2BF493D0-F76F-42DC-A926-178252BD3D77}">
      <text>
        <r>
          <rPr>
            <sz val="8"/>
            <color rgb="FF000000"/>
            <rFont val="Tahoma"/>
            <family val="2"/>
          </rPr>
          <t xml:space="preserve">Low Warning  AA006:  Metric difference from prior year &gt;= 20% </t>
        </r>
      </text>
    </comment>
    <comment ref="I363" authorId="0" shapeId="0" xr:uid="{75EDCEF1-05AA-4356-B9F0-367523C84B7E}">
      <text>
        <r>
          <rPr>
            <sz val="8"/>
            <color rgb="FF000000"/>
            <rFont val="Tahoma"/>
            <family val="2"/>
          </rPr>
          <t xml:space="preserve">Low Warning  AA006:  Metric difference from prior year &gt;= 20% </t>
        </r>
      </text>
    </comment>
    <comment ref="W363" authorId="0" shapeId="0" xr:uid="{B2A4C7AD-F1F0-4926-816F-A788C24E1CEA}">
      <text>
        <r>
          <rPr>
            <sz val="8"/>
            <color rgb="FF000000"/>
            <rFont val="Tahoma"/>
            <family val="2"/>
          </rPr>
          <t xml:space="preserve">Low Warning  AA006:  Metric difference from prior year &gt;= 20% </t>
        </r>
      </text>
    </comment>
    <comment ref="AI363" authorId="0" shapeId="0" xr:uid="{FF3A78B9-02F0-4F86-B0A0-9021A187F77F}">
      <text>
        <r>
          <rPr>
            <sz val="8"/>
            <color rgb="FF000000"/>
            <rFont val="Tahoma"/>
            <family val="2"/>
          </rPr>
          <t xml:space="preserve">Low Warning  AA006:  Metric difference from prior year &gt;= 20% </t>
        </r>
      </text>
    </comment>
    <comment ref="FS363" authorId="0" shapeId="0" xr:uid="{3C0E79E7-D8DF-446A-B106-61F154AF9619}">
      <text>
        <r>
          <rPr>
            <sz val="8"/>
            <color rgb="FF000000"/>
            <rFont val="Tahoma"/>
            <family val="2"/>
          </rPr>
          <t>Moderate Warning  AA008:  Large Metric difference from prior year &gt;= 50%</t>
        </r>
      </text>
    </comment>
    <comment ref="FW363" authorId="0" shapeId="0" xr:uid="{A6382911-B5C8-4245-8AF0-79B2D372B3CE}">
      <text>
        <r>
          <rPr>
            <sz val="8"/>
            <color rgb="FF000000"/>
            <rFont val="Tahoma"/>
            <family val="2"/>
          </rPr>
          <t xml:space="preserve">Low Warning  AA006:  Metric difference from prior year &gt;= 20% </t>
        </r>
      </text>
    </comment>
    <comment ref="I364" authorId="0" shapeId="0" xr:uid="{251B192A-B21D-4DDB-B96F-00012891A819}">
      <text>
        <r>
          <rPr>
            <sz val="8"/>
            <color rgb="FF000000"/>
            <rFont val="Tahoma"/>
            <family val="2"/>
          </rPr>
          <t>Moderate Warning  AA008:  Large Metric difference from prior year &gt;= 50%</t>
        </r>
      </text>
    </comment>
    <comment ref="S364" authorId="0" shapeId="0" xr:uid="{93FD9AA6-D3D3-4745-8269-14627C888DBE}">
      <text>
        <r>
          <rPr>
            <sz val="8"/>
            <color rgb="FF000000"/>
            <rFont val="Tahoma"/>
            <family val="2"/>
          </rPr>
          <t xml:space="preserve">Low Warning  AA006:  Metric difference from prior year &gt;= 20% </t>
        </r>
      </text>
    </comment>
    <comment ref="W364" authorId="0" shapeId="0" xr:uid="{1A6ACC25-30B5-4898-B30A-AFB8034D92DF}">
      <text>
        <r>
          <rPr>
            <sz val="8"/>
            <color rgb="FF000000"/>
            <rFont val="Tahoma"/>
            <family val="2"/>
          </rPr>
          <t xml:space="preserve">Severe Warning  AA009:  Substantial Metric difference from prior year &gt;=100% </t>
        </r>
      </text>
    </comment>
    <comment ref="AM364" authorId="0" shapeId="0" xr:uid="{8093A561-1545-494D-9FF2-BA3AB58498F9}">
      <text>
        <r>
          <rPr>
            <sz val="8"/>
            <color rgb="FF000000"/>
            <rFont val="Tahoma"/>
            <family val="2"/>
          </rPr>
          <t xml:space="preserve">Low Warning  AA006:  Metric difference from prior year &gt;= 20% </t>
        </r>
      </text>
    </comment>
    <comment ref="BC364" authorId="0" shapeId="0" xr:uid="{83ED6038-B4C8-42F1-9800-8ED0A693286E}">
      <text>
        <r>
          <rPr>
            <sz val="8"/>
            <color rgb="FF000000"/>
            <rFont val="Tahoma"/>
            <family val="2"/>
          </rPr>
          <t xml:space="preserve">Low Warning  AA006:  Metric difference from prior year &gt;= 20% </t>
        </r>
      </text>
    </comment>
    <comment ref="BS364" authorId="0" shapeId="0" xr:uid="{F41AE759-383F-4A09-A286-0AEB449DB61D}">
      <text>
        <r>
          <rPr>
            <sz val="8"/>
            <color rgb="FF000000"/>
            <rFont val="Tahoma"/>
            <family val="2"/>
          </rPr>
          <t xml:space="preserve">Low Warning  AA006:  Metric difference from prior year &gt;= 20% </t>
        </r>
      </text>
    </comment>
    <comment ref="DW364" authorId="0" shapeId="0" xr:uid="{174C267A-2143-4783-B823-121E9844DC09}">
      <text>
        <r>
          <rPr>
            <sz val="8"/>
            <color rgb="FF000000"/>
            <rFont val="Tahoma"/>
            <family val="2"/>
          </rPr>
          <t xml:space="preserve">Low Warning  AA006:  Metric difference from prior year &gt;= 20% </t>
        </r>
      </text>
    </comment>
    <comment ref="FS364" authorId="0" shapeId="0" xr:uid="{7A7E0286-9E57-40C8-9329-F7F1151325BF}">
      <text>
        <r>
          <rPr>
            <sz val="8"/>
            <color rgb="FF000000"/>
            <rFont val="Tahoma"/>
            <family val="2"/>
          </rPr>
          <t xml:space="preserve">Low Warning  AA006:  Metric difference from prior year &gt;= 20% </t>
        </r>
      </text>
    </comment>
    <comment ref="O365" authorId="0" shapeId="0" xr:uid="{946841AA-9EE6-4782-BB8B-E19BFAECA8CE}">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365" authorId="0" shapeId="0" xr:uid="{FBA0AC4F-520B-40A8-9D00-28ECFFFA49C8}">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W365" authorId="0" shapeId="0" xr:uid="{769A5301-B313-4FEB-896C-90FD3E8432F3}">
      <text>
        <r>
          <rPr>
            <sz val="8"/>
            <color rgb="FF000000"/>
            <rFont val="Tahoma"/>
            <family val="2"/>
          </rPr>
          <t>Moderate Warning  AA008:  Large Metric difference from prior year &gt;= 50%</t>
        </r>
      </text>
    </comment>
    <comment ref="AI365" authorId="0" shapeId="0" xr:uid="{BF306E48-F498-4F47-9C82-160EAD024FE9}">
      <text>
        <r>
          <rPr>
            <sz val="8"/>
            <color rgb="FF000000"/>
            <rFont val="Tahoma"/>
            <family val="2"/>
          </rPr>
          <t xml:space="preserve">Low Warning  AA006:  Metric difference from prior year &gt;= 20% </t>
        </r>
      </text>
    </comment>
    <comment ref="AM365" authorId="0" shapeId="0" xr:uid="{3621862E-95CE-4F92-B7DD-924417D3F737}">
      <text>
        <r>
          <rPr>
            <sz val="8"/>
            <color rgb="FF000000"/>
            <rFont val="Tahoma"/>
            <family val="2"/>
          </rPr>
          <t>Moderate Warning  AA008:  Large Metric difference from prior year &gt;= 50%</t>
        </r>
      </text>
    </comment>
    <comment ref="BC365" authorId="0" shapeId="0" xr:uid="{1ECCC737-4CA7-410C-86FC-88A4B042134F}">
      <text>
        <r>
          <rPr>
            <sz val="8"/>
            <color rgb="FF000000"/>
            <rFont val="Tahoma"/>
            <family val="2"/>
          </rPr>
          <t>Moderate Warning  AA008:  Large Metric difference from prior year &gt;= 50%</t>
        </r>
      </text>
    </comment>
    <comment ref="G366" authorId="0" shapeId="0" xr:uid="{64C6A0AE-0A36-4255-B65A-914962443D02}">
      <text>
        <r>
          <rPr>
            <sz val="8"/>
            <color rgb="FF000000"/>
            <rFont val="Tahoma"/>
            <family val="2"/>
          </rPr>
          <t xml:space="preserve">Severe Warning  AA009:  Substantial Metric difference from prior year &gt;=100% </t>
        </r>
      </text>
    </comment>
    <comment ref="I366" authorId="0" shapeId="0" xr:uid="{232EF392-E738-4071-A425-A95C06D1840E}">
      <text>
        <r>
          <rPr>
            <sz val="8"/>
            <color rgb="FF000000"/>
            <rFont val="Tahoma"/>
            <family val="2"/>
          </rPr>
          <t xml:space="preserve">Severe Warning  AA009:  Substantial Metric difference from prior year &gt;=100% </t>
        </r>
      </text>
    </comment>
    <comment ref="S366" authorId="0" shapeId="0" xr:uid="{44717FBA-928E-4BDF-BF9C-A7CDB31E7665}">
      <text>
        <r>
          <rPr>
            <sz val="8"/>
            <color rgb="FF000000"/>
            <rFont val="Tahoma"/>
            <family val="2"/>
          </rPr>
          <t xml:space="preserve">Severe Warning  AA009:  Substantial Metric difference from prior year &gt;=100% </t>
        </r>
      </text>
    </comment>
    <comment ref="W366" authorId="0" shapeId="0" xr:uid="{E577A499-B353-48F2-BA25-2881C22544A5}">
      <text>
        <r>
          <rPr>
            <sz val="8"/>
            <color rgb="FF000000"/>
            <rFont val="Tahoma"/>
            <family val="2"/>
          </rPr>
          <t xml:space="preserve">Severe Warning  AA009:  Substantial Metric difference from prior year &gt;=100% </t>
        </r>
      </text>
    </comment>
    <comment ref="AI366" authorId="0" shapeId="0" xr:uid="{50EDF4CC-6C2C-47CD-A4CB-BF852D24940F}">
      <text>
        <r>
          <rPr>
            <sz val="8"/>
            <color rgb="FF000000"/>
            <rFont val="Tahoma"/>
            <family val="2"/>
          </rPr>
          <t xml:space="preserve">Low Warning  AA006:  Metric difference from prior year &gt;= 20% </t>
        </r>
      </text>
    </comment>
    <comment ref="AM366" authorId="0" shapeId="0" xr:uid="{BB26DFBC-B249-4565-BE79-1C4C450EFFE4}">
      <text>
        <r>
          <rPr>
            <sz val="8"/>
            <color rgb="FF000000"/>
            <rFont val="Tahoma"/>
            <family val="2"/>
          </rPr>
          <t xml:space="preserve">Low Warning  AA006:  Metric difference from prior year &gt;= 20% </t>
        </r>
      </text>
    </comment>
    <comment ref="BC366" authorId="0" shapeId="0" xr:uid="{88D83728-94FE-4BCB-B556-0690F9AF4F4B}">
      <text>
        <r>
          <rPr>
            <sz val="8"/>
            <color rgb="FF000000"/>
            <rFont val="Tahoma"/>
            <family val="2"/>
          </rPr>
          <t xml:space="preserve">Low Warning  AA006:  Metric difference from prior year &gt;= 20% </t>
        </r>
      </text>
    </comment>
    <comment ref="BO366" authorId="0" shapeId="0" xr:uid="{43A3D006-DFA1-4238-A001-543112D38C3A}">
      <text>
        <r>
          <rPr>
            <sz val="8"/>
            <color rgb="FF000000"/>
            <rFont val="Tahoma"/>
            <family val="2"/>
          </rPr>
          <t xml:space="preserve">Severe Warning  AA009:  Substantial Metric difference from prior year &gt;=100% </t>
        </r>
      </text>
    </comment>
    <comment ref="BS366" authorId="0" shapeId="0" xr:uid="{FE98A62D-206D-4647-B89D-7050ED49EF5D}">
      <text>
        <r>
          <rPr>
            <sz val="8"/>
            <color rgb="FF000000"/>
            <rFont val="Tahoma"/>
            <family val="2"/>
          </rPr>
          <t xml:space="preserve">Severe Warning  AA009:  Substantial Metric difference from prior year &gt;=100% </t>
        </r>
      </text>
    </comment>
    <comment ref="DW366" authorId="0" shapeId="0" xr:uid="{68ABC7B4-73BA-488D-BF03-E6E892A8BF75}">
      <text>
        <r>
          <rPr>
            <sz val="8"/>
            <color rgb="FF000000"/>
            <rFont val="Tahoma"/>
            <family val="2"/>
          </rPr>
          <t>Moderate Warning  AA008:  Large Metric difference from prior year &gt;= 50%</t>
        </r>
      </text>
    </comment>
    <comment ref="EA366" authorId="0" shapeId="0" xr:uid="{EE789DA1-CDBF-428E-9043-CE7E1902C356}">
      <text>
        <r>
          <rPr>
            <sz val="8"/>
            <color rgb="FF000000"/>
            <rFont val="Tahoma"/>
            <family val="2"/>
          </rPr>
          <t>Moderate Warning  AA008:  Large Metric difference from prior year &gt;= 50%</t>
        </r>
      </text>
    </comment>
    <comment ref="EM366" authorId="0" shapeId="0" xr:uid="{C428D214-FDB4-4D8E-AF7B-71B20DA19F82}">
      <text>
        <r>
          <rPr>
            <sz val="8"/>
            <color rgb="FF000000"/>
            <rFont val="Tahoma"/>
            <family val="2"/>
          </rPr>
          <t xml:space="preserve">Low Warning  AA006:  Metric difference from prior year &gt;= 20% </t>
        </r>
      </text>
    </comment>
    <comment ref="FG366" authorId="0" shapeId="0" xr:uid="{E420EED7-BD90-4EAA-BA7D-BC4C82F38005}">
      <text>
        <r>
          <rPr>
            <sz val="8"/>
            <color rgb="FF000000"/>
            <rFont val="Tahoma"/>
            <family val="2"/>
          </rPr>
          <t xml:space="preserve">Low Warning  AA006:  Metric difference from prior year &gt;= 20% </t>
        </r>
      </text>
    </comment>
    <comment ref="FS366" authorId="0" shapeId="0" xr:uid="{E899A262-6C4F-4BA2-808F-68DABC0E7639}">
      <text>
        <r>
          <rPr>
            <sz val="8"/>
            <color rgb="FF000000"/>
            <rFont val="Tahoma"/>
            <family val="2"/>
          </rPr>
          <t xml:space="preserve">Low Warning  AA006:  Metric difference from prior year &gt;= 20% </t>
        </r>
      </text>
    </comment>
    <comment ref="FW366" authorId="0" shapeId="0" xr:uid="{81A7C1F9-1DDF-42CD-A1B5-BA0BA7EBD79C}">
      <text>
        <r>
          <rPr>
            <sz val="8"/>
            <color rgb="FF000000"/>
            <rFont val="Tahoma"/>
            <family val="2"/>
          </rPr>
          <t xml:space="preserve">Low Warning  AA006:  Metric difference from prior year &gt;= 20% </t>
        </r>
      </text>
    </comment>
    <comment ref="I367" authorId="0" shapeId="0" xr:uid="{18CBB1AF-3D03-46DA-818B-22DD5C15FEC7}">
      <text>
        <r>
          <rPr>
            <sz val="8"/>
            <color rgb="FF000000"/>
            <rFont val="Tahoma"/>
            <family val="2"/>
          </rPr>
          <t xml:space="preserve">Low Warning  AA006:  Metric difference from prior year &gt;= 20% </t>
        </r>
      </text>
    </comment>
    <comment ref="BS367" authorId="0" shapeId="0" xr:uid="{D49B6005-7D75-4C38-B892-F7029BA9CA13}">
      <text>
        <r>
          <rPr>
            <sz val="8"/>
            <color rgb="FF000000"/>
            <rFont val="Tahoma"/>
            <family val="2"/>
          </rPr>
          <t xml:space="preserve">Low Warning  AA006:  Metric difference from prior year &gt;= 20% </t>
        </r>
      </text>
    </comment>
    <comment ref="FS367" authorId="0" shapeId="0" xr:uid="{F3A4E3DC-4055-4751-BF26-4B5EE97C558E}">
      <text>
        <r>
          <rPr>
            <sz val="8"/>
            <color rgb="FF000000"/>
            <rFont val="Tahoma"/>
            <family val="2"/>
          </rPr>
          <t xml:space="preserve">Low Warning  AA006:  Metric difference from prior year &gt;= 20% </t>
        </r>
      </text>
    </comment>
    <comment ref="G368" authorId="0" shapeId="0" xr:uid="{9F6AC7A9-3921-49E5-BE2A-4008101F1914}">
      <text>
        <r>
          <rPr>
            <sz val="8"/>
            <color rgb="FF000000"/>
            <rFont val="Tahoma"/>
            <family val="2"/>
          </rPr>
          <t xml:space="preserve">Low Warning  AA006:  Metric difference from prior year &gt;= 20% </t>
        </r>
      </text>
    </comment>
    <comment ref="W368" authorId="0" shapeId="0" xr:uid="{084C48BC-7A6F-40A5-A830-3A24837D6841}">
      <text>
        <r>
          <rPr>
            <sz val="8"/>
            <color rgb="FF000000"/>
            <rFont val="Tahoma"/>
            <family val="2"/>
          </rPr>
          <t xml:space="preserve">Low Warning  AA006:  Metric difference from prior year &gt;= 20% </t>
        </r>
      </text>
    </comment>
    <comment ref="AI368" authorId="0" shapeId="0" xr:uid="{F352F57F-F3DE-4055-87FA-146B700A3D47}">
      <text>
        <r>
          <rPr>
            <sz val="8"/>
            <color rgb="FF000000"/>
            <rFont val="Tahoma"/>
            <family val="2"/>
          </rPr>
          <t xml:space="preserve">Low Warning  AA006:  Metric difference from prior year &gt;= 20% </t>
        </r>
      </text>
    </comment>
    <comment ref="AM368" authorId="0" shapeId="0" xr:uid="{A19DF36E-48D8-4335-AAF1-CABF21610402}">
      <text>
        <r>
          <rPr>
            <sz val="8"/>
            <color rgb="FF000000"/>
            <rFont val="Tahoma"/>
            <family val="2"/>
          </rPr>
          <t xml:space="preserve">Low Warning  AA006:  Metric difference from prior year &gt;= 20% </t>
        </r>
      </text>
    </comment>
    <comment ref="AY368" authorId="0" shapeId="0" xr:uid="{19A5E7A7-F0C1-45D1-9AF0-263AC53DAEEE}">
      <text>
        <r>
          <rPr>
            <sz val="8"/>
            <color rgb="FF000000"/>
            <rFont val="Tahoma"/>
            <family val="2"/>
          </rPr>
          <t xml:space="preserve">Low Warning  AA006:  Metric difference from prior year &gt;= 20% </t>
        </r>
      </text>
    </comment>
    <comment ref="BC368" authorId="0" shapeId="0" xr:uid="{26F3A960-D526-4F49-B7D1-3C901657C555}">
      <text>
        <r>
          <rPr>
            <sz val="8"/>
            <color rgb="FF000000"/>
            <rFont val="Tahoma"/>
            <family val="2"/>
          </rPr>
          <t>Moderate Warning  AA008:  Large Metric difference from prior year &gt;= 50%</t>
        </r>
      </text>
    </comment>
    <comment ref="BO368" authorId="0" shapeId="0" xr:uid="{80AC1AA5-8852-4CC4-8EC1-B6C30FD65056}">
      <text>
        <r>
          <rPr>
            <sz val="8"/>
            <color rgb="FF000000"/>
            <rFont val="Tahoma"/>
            <family val="2"/>
          </rPr>
          <t xml:space="preserve">Low Warning  AA006:  Metric difference from prior year &gt;= 20% </t>
        </r>
      </text>
    </comment>
    <comment ref="BS368" authorId="0" shapeId="0" xr:uid="{8C25D91A-9C23-41F5-AD34-276E8E0D72DE}">
      <text>
        <r>
          <rPr>
            <sz val="8"/>
            <color rgb="FF000000"/>
            <rFont val="Tahoma"/>
            <family val="2"/>
          </rPr>
          <t xml:space="preserve">Low Warning  AA006:  Metric difference from prior year &gt;= 20% </t>
        </r>
      </text>
    </comment>
    <comment ref="EA368" authorId="0" shapeId="0" xr:uid="{A7BC1F46-3CE7-47CE-AFA0-D488037209F8}">
      <text>
        <r>
          <rPr>
            <sz val="8"/>
            <color rgb="FF000000"/>
            <rFont val="Tahoma"/>
            <family val="2"/>
          </rPr>
          <t>Moderate Warning  AA008:  Large Metric difference from prior year &gt;= 50%</t>
        </r>
      </text>
    </comment>
    <comment ref="FS368" authorId="0" shapeId="0" xr:uid="{C0591D8C-D34A-41FB-B8C2-74F6CD61EEE2}">
      <text>
        <r>
          <rPr>
            <sz val="8"/>
            <color rgb="FF000000"/>
            <rFont val="Tahoma"/>
            <family val="2"/>
          </rPr>
          <t xml:space="preserve">Severe Warning  AA009:  Substantial Metric difference from prior year &gt;=100% </t>
        </r>
      </text>
    </comment>
    <comment ref="FW368" authorId="0" shapeId="0" xr:uid="{3DD0A300-BBC2-43C0-BB9B-52CC7808E78B}">
      <text>
        <r>
          <rPr>
            <sz val="8"/>
            <color rgb="FF000000"/>
            <rFont val="Tahoma"/>
            <family val="2"/>
          </rPr>
          <t>Moderate Warning  AA008:  Large Metric difference from prior year &gt;= 50%</t>
        </r>
      </text>
    </comment>
    <comment ref="GA368" authorId="0" shapeId="0" xr:uid="{41C6FD7F-B399-441F-A019-87899E8C5E14}">
      <text>
        <r>
          <rPr>
            <sz val="8"/>
            <color rgb="FF000000"/>
            <rFont val="Tahoma"/>
            <family val="2"/>
          </rPr>
          <t>Moderate Warning  AA008:  Large Metric difference from prior year &gt;= 50%</t>
        </r>
      </text>
    </comment>
    <comment ref="G369" authorId="0" shapeId="0" xr:uid="{02EAD194-F67C-40C6-95BE-B8CD70BB6ED0}">
      <text>
        <r>
          <rPr>
            <sz val="8"/>
            <color rgb="FF000000"/>
            <rFont val="Tahoma"/>
            <family val="2"/>
          </rPr>
          <t xml:space="preserve">Low Warning  AA006:  Metric difference from prior year &gt;= 20% </t>
        </r>
      </text>
    </comment>
    <comment ref="O369" authorId="0" shapeId="0" xr:uid="{96DA79C4-45A8-483C-B58F-A0240AC04298}">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369" authorId="0" shapeId="0" xr:uid="{A89EA78E-1C88-46A7-A44B-D7C360226F9B}">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BO369" authorId="0" shapeId="0" xr:uid="{8CD59C8F-EDA7-4359-8EB2-2406CEE353C6}">
      <text>
        <r>
          <rPr>
            <sz val="8"/>
            <color rgb="FF000000"/>
            <rFont val="Tahoma"/>
            <family val="2"/>
          </rPr>
          <t>Moderate Warning  AA008:  Large Metric difference from prior year &gt;= 50%</t>
        </r>
      </text>
    </comment>
    <comment ref="BS369" authorId="0" shapeId="0" xr:uid="{18617CA2-7F7B-4630-B601-D7FEF9238FB8}">
      <text>
        <r>
          <rPr>
            <sz val="8"/>
            <color rgb="FF000000"/>
            <rFont val="Tahoma"/>
            <family val="2"/>
          </rPr>
          <t>Moderate Warning  AA008:  Large Metric difference from prior year &gt;= 50%</t>
        </r>
      </text>
    </comment>
    <comment ref="CE369" authorId="0" shapeId="0" xr:uid="{D879D615-CB93-402A-939B-0E264C2DF577}">
      <text>
        <r>
          <rPr>
            <sz val="8"/>
            <color rgb="FF000000"/>
            <rFont val="Tahoma"/>
            <family val="2"/>
          </rPr>
          <t>Moderate Warning  AA008:  Large Metric difference from prior year &gt;= 50%</t>
        </r>
      </text>
    </comment>
    <comment ref="CI369" authorId="0" shapeId="0" xr:uid="{85510FC5-58B4-4EC4-8655-9E50ABF7E368}">
      <text>
        <r>
          <rPr>
            <sz val="8"/>
            <color rgb="FF000000"/>
            <rFont val="Tahoma"/>
            <family val="2"/>
          </rPr>
          <t>Moderate Warning  AA008:  Large Metric difference from prior year &gt;= 50%</t>
        </r>
      </text>
    </comment>
    <comment ref="CU369" authorId="0" shapeId="0" xr:uid="{CDB49D2E-5FE5-40BD-8E80-74AE5C97D71F}">
      <text>
        <r>
          <rPr>
            <sz val="8"/>
            <color rgb="FF000000"/>
            <rFont val="Tahoma"/>
            <family val="2"/>
          </rPr>
          <t>Moderate Warning  AA008:  Large Metric difference from prior year &gt;= 50%</t>
        </r>
      </text>
    </comment>
    <comment ref="CY369" authorId="0" shapeId="0" xr:uid="{08F639E1-63AF-4BEF-B023-B5125DEFE7D9}">
      <text>
        <r>
          <rPr>
            <sz val="8"/>
            <color rgb="FF000000"/>
            <rFont val="Tahoma"/>
            <family val="2"/>
          </rPr>
          <t>Moderate Warning  AA008:  Large Metric difference from prior year &gt;= 50%</t>
        </r>
      </text>
    </comment>
    <comment ref="DW369" authorId="0" shapeId="0" xr:uid="{A1518702-DE60-41AA-9749-FD1BA990FD2C}">
      <text>
        <r>
          <rPr>
            <sz val="8"/>
            <color rgb="FF000000"/>
            <rFont val="Tahoma"/>
            <family val="2"/>
          </rPr>
          <t>Moderate Warning  AA008:  Large Metric difference from prior year &gt;= 50%</t>
        </r>
      </text>
    </comment>
    <comment ref="EA369" authorId="0" shapeId="0" xr:uid="{F4D8598E-CD50-4AA3-9DCE-2D371511396D}">
      <text>
        <r>
          <rPr>
            <sz val="8"/>
            <color rgb="FF000000"/>
            <rFont val="Tahoma"/>
            <family val="2"/>
          </rPr>
          <t>Moderate Warning  AA008:  Large Metric difference from prior year &gt;= 50%</t>
        </r>
      </text>
    </comment>
    <comment ref="EM369" authorId="0" shapeId="0" xr:uid="{F526FD37-1F72-42F5-9EED-F051B60FA063}">
      <text>
        <r>
          <rPr>
            <sz val="8"/>
            <color rgb="FF000000"/>
            <rFont val="Tahoma"/>
            <family val="2"/>
          </rPr>
          <t>Moderate Warning  AA008:  Large Metric difference from prior year &gt;= 50%</t>
        </r>
      </text>
    </comment>
    <comment ref="EQ369" authorId="0" shapeId="0" xr:uid="{8A004DD4-D332-4068-A177-7D5561FDC082}">
      <text>
        <r>
          <rPr>
            <sz val="8"/>
            <color rgb="FF000000"/>
            <rFont val="Tahoma"/>
            <family val="2"/>
          </rPr>
          <t>Moderate Warning  AA008:  Large Metric difference from prior year &gt;= 50%</t>
        </r>
      </text>
    </comment>
    <comment ref="FC369" authorId="0" shapeId="0" xr:uid="{1409A0AF-CF7F-4AAC-B938-DDEA540E1737}">
      <text>
        <r>
          <rPr>
            <sz val="8"/>
            <color rgb="FF000000"/>
            <rFont val="Tahoma"/>
            <family val="2"/>
          </rPr>
          <t>Moderate Warning  AA008:  Large Metric difference from prior year &gt;= 50%</t>
        </r>
      </text>
    </comment>
    <comment ref="FG369" authorId="0" shapeId="0" xr:uid="{4D358EF3-070F-4CDB-8C50-E3D44413AC70}">
      <text>
        <r>
          <rPr>
            <sz val="8"/>
            <color rgb="FF000000"/>
            <rFont val="Tahoma"/>
            <family val="2"/>
          </rPr>
          <t>Moderate Warning  AA008:  Large Metric difference from prior year &gt;= 50%</t>
        </r>
      </text>
    </comment>
    <comment ref="FS369" authorId="0" shapeId="0" xr:uid="{BA75225B-AE80-471B-A168-2A806C0922FF}">
      <text>
        <r>
          <rPr>
            <sz val="8"/>
            <color rgb="FF000000"/>
            <rFont val="Tahoma"/>
            <family val="2"/>
          </rPr>
          <t>Moderate Warning  AA008:  Large Metric difference from prior year &gt;= 50%</t>
        </r>
      </text>
    </comment>
    <comment ref="FW369" authorId="0" shapeId="0" xr:uid="{738EDFFC-E02A-4536-A135-5239A82DEB8F}">
      <text>
        <r>
          <rPr>
            <sz val="8"/>
            <color rgb="FF000000"/>
            <rFont val="Tahoma"/>
            <family val="2"/>
          </rPr>
          <t>Moderate Warning  AA008:  Large Metric difference from prior year &gt;= 50%</t>
        </r>
      </text>
    </comment>
    <comment ref="GA369" authorId="0" shapeId="0" xr:uid="{1B3B7EB5-BB0C-4B76-87ED-EEBF0FC8DE50}">
      <text>
        <r>
          <rPr>
            <sz val="8"/>
            <color rgb="FF000000"/>
            <rFont val="Tahoma"/>
            <family val="2"/>
          </rPr>
          <t>Moderate Warning  AA008:  Large Metric difference from prior year &gt;= 50%</t>
        </r>
      </text>
    </comment>
    <comment ref="G370" authorId="0" shapeId="0" xr:uid="{FACE0C6B-7B6D-46A6-AFA6-6CE453D5EB62}">
      <text>
        <r>
          <rPr>
            <sz val="8"/>
            <color rgb="FF000000"/>
            <rFont val="Tahoma"/>
            <family val="2"/>
          </rPr>
          <t xml:space="preserve">Severe Warning  AA009:  Substantial Metric difference from prior year &gt;=100% </t>
        </r>
      </text>
    </comment>
    <comment ref="O370" authorId="0" shapeId="0" xr:uid="{F2856D3D-2C27-4BA9-BAB4-9CF4C173715B}">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P370" authorId="0" shapeId="0" xr:uid="{6B34A4F9-2189-4333-BE1B-DF04A9F4E803}">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370" authorId="0" shapeId="0" xr:uid="{B157B6CF-74E4-4912-9B0D-00544086A76F}">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BO370" authorId="0" shapeId="0" xr:uid="{626E5A25-6826-4BF6-A8EB-E84FF3581A96}">
      <text>
        <r>
          <rPr>
            <sz val="8"/>
            <color rgb="FF000000"/>
            <rFont val="Tahoma"/>
            <family val="2"/>
          </rPr>
          <t xml:space="preserve">Severe Warning  AA009:  Substantial Metric difference from prior year &gt;=100% </t>
        </r>
      </text>
    </comment>
    <comment ref="CE370" authorId="0" shapeId="0" xr:uid="{C1D13646-EB74-4A4C-931B-734BCDFE41C8}">
      <text>
        <r>
          <rPr>
            <sz val="8"/>
            <color rgb="FF000000"/>
            <rFont val="Tahoma"/>
            <family val="2"/>
          </rPr>
          <t xml:space="preserve">Severe Warning  AA009:  Substantial Metric difference from prior year &gt;=100% </t>
        </r>
      </text>
    </comment>
    <comment ref="CU370" authorId="0" shapeId="0" xr:uid="{9C573E1D-6488-4A9A-B148-20A6143353C8}">
      <text>
        <r>
          <rPr>
            <sz val="8"/>
            <color rgb="FF000000"/>
            <rFont val="Tahoma"/>
            <family val="2"/>
          </rPr>
          <t xml:space="preserve">Severe Warning  AA009:  Substantial Metric difference from prior year &gt;=100% </t>
        </r>
      </text>
    </comment>
    <comment ref="DW370" authorId="0" shapeId="0" xr:uid="{BE50B05F-E49B-41B3-B7CC-C25383559B6A}">
      <text>
        <r>
          <rPr>
            <sz val="8"/>
            <color rgb="FF000000"/>
            <rFont val="Tahoma"/>
            <family val="2"/>
          </rPr>
          <t xml:space="preserve">Severe Warning  AA009:  Substantial Metric difference from prior year &gt;=100% </t>
        </r>
      </text>
    </comment>
    <comment ref="EA370" authorId="0" shapeId="0" xr:uid="{8318410B-1F6E-4C7F-822F-E7F9299A745C}">
      <text>
        <r>
          <rPr>
            <sz val="8"/>
            <color rgb="FF000000"/>
            <rFont val="Tahoma"/>
            <family val="2"/>
          </rPr>
          <t>Moderate Warning  AA008:  Large Metric difference from prior year &gt;= 50%</t>
        </r>
      </text>
    </comment>
    <comment ref="EM370" authorId="0" shapeId="0" xr:uid="{B8A22A5E-7D76-45AA-ABA4-E07101CA80EA}">
      <text>
        <r>
          <rPr>
            <sz val="8"/>
            <color rgb="FF000000"/>
            <rFont val="Tahoma"/>
            <family val="2"/>
          </rPr>
          <t xml:space="preserve">Severe Warning  AA009:  Substantial Metric difference from prior year &gt;=100% </t>
        </r>
      </text>
    </comment>
    <comment ref="EQ370" authorId="0" shapeId="0" xr:uid="{FAE94087-94AD-41A1-99B4-1738DD215AB0}">
      <text>
        <r>
          <rPr>
            <sz val="8"/>
            <color rgb="FF000000"/>
            <rFont val="Tahoma"/>
            <family val="2"/>
          </rPr>
          <t>Moderate Warning  AA008:  Large Metric difference from prior year &gt;= 50%</t>
        </r>
      </text>
    </comment>
    <comment ref="FC370" authorId="0" shapeId="0" xr:uid="{C39A52A4-1AFE-4FFB-B661-24DC10D0A17D}">
      <text>
        <r>
          <rPr>
            <sz val="8"/>
            <color rgb="FF000000"/>
            <rFont val="Tahoma"/>
            <family val="2"/>
          </rPr>
          <t xml:space="preserve">Severe Warning  AA009:  Substantial Metric difference from prior year &gt;=100% </t>
        </r>
      </text>
    </comment>
    <comment ref="FS370" authorId="0" shapeId="0" xr:uid="{BD1ED0FC-7FD5-47DE-B25C-BD72972D94FA}">
      <text>
        <r>
          <rPr>
            <sz val="8"/>
            <color rgb="FF000000"/>
            <rFont val="Tahoma"/>
            <family val="2"/>
          </rPr>
          <t xml:space="preserve">Severe Warning  AA009:  Substantial Metric difference from prior year &gt;=100% </t>
        </r>
      </text>
    </comment>
    <comment ref="FW370" authorId="0" shapeId="0" xr:uid="{5DCE12A0-8530-45A8-91E5-50C258F15EB5}">
      <text>
        <r>
          <rPr>
            <sz val="8"/>
            <color rgb="FF000000"/>
            <rFont val="Tahoma"/>
            <family val="2"/>
          </rPr>
          <t>Moderate Warning  AA008:  Large Metric difference from prior year &gt;= 50%</t>
        </r>
      </text>
    </comment>
    <comment ref="GA370" authorId="0" shapeId="0" xr:uid="{0776B67B-E231-4487-BE48-5799F37E173C}">
      <text>
        <r>
          <rPr>
            <sz val="8"/>
            <color rgb="FF000000"/>
            <rFont val="Tahoma"/>
            <family val="2"/>
          </rPr>
          <t>Moderate Warning  AA008:  Large Metric difference from prior year &gt;= 50%</t>
        </r>
      </text>
    </comment>
    <comment ref="G371" authorId="0" shapeId="0" xr:uid="{E6EDCF8D-8C38-4593-976B-8E1E7C904C0A}">
      <text>
        <r>
          <rPr>
            <sz val="8"/>
            <color rgb="FF000000"/>
            <rFont val="Tahoma"/>
            <family val="2"/>
          </rPr>
          <t xml:space="preserve">Low Warning  AA006:  Metric difference from prior year &gt;= 20% </t>
        </r>
      </text>
    </comment>
    <comment ref="I371" authorId="0" shapeId="0" xr:uid="{82E84059-3B81-4751-9951-1712A054D4EE}">
      <text>
        <r>
          <rPr>
            <sz val="8"/>
            <color rgb="FF000000"/>
            <rFont val="Tahoma"/>
            <family val="2"/>
          </rPr>
          <t xml:space="preserve">Severe Warning  AA009:  Substantial Metric difference from prior year &gt;=100% </t>
        </r>
      </text>
    </comment>
    <comment ref="O371" authorId="0" shapeId="0" xr:uid="{6F1F1B5F-D74D-475D-9151-39A6197B4F41}">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371" authorId="0" shapeId="0" xr:uid="{D4C71917-3785-4114-8969-C4B3118694D5}">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S371" authorId="0" shapeId="0" xr:uid="{689871E6-AF39-41CF-8995-039391D5A65F}">
      <text>
        <r>
          <rPr>
            <sz val="8"/>
            <color rgb="FF000000"/>
            <rFont val="Tahoma"/>
            <family val="2"/>
          </rPr>
          <t>Moderate Warning  AA008:  Large Metric difference from prior year &gt;= 50%</t>
        </r>
      </text>
    </comment>
    <comment ref="W371" authorId="0" shapeId="0" xr:uid="{249394E7-F04A-4454-B11B-6FB2EB7CFA29}">
      <text>
        <r>
          <rPr>
            <sz val="8"/>
            <color rgb="FF000000"/>
            <rFont val="Tahoma"/>
            <family val="2"/>
          </rPr>
          <t>Moderate Warning  AA008:  Large Metric difference from prior year &gt;= 50%</t>
        </r>
      </text>
    </comment>
    <comment ref="AI371" authorId="0" shapeId="0" xr:uid="{5B013145-5074-422C-8162-55D4DB432902}">
      <text>
        <r>
          <rPr>
            <sz val="8"/>
            <color rgb="FF000000"/>
            <rFont val="Tahoma"/>
            <family val="2"/>
          </rPr>
          <t>Moderate Warning  AA008:  Large Metric difference from prior year &gt;= 50%</t>
        </r>
      </text>
    </comment>
    <comment ref="AM371" authorId="0" shapeId="0" xr:uid="{60B614A7-AAB7-4B8A-822F-A059EA3681A9}">
      <text>
        <r>
          <rPr>
            <sz val="8"/>
            <color rgb="FF000000"/>
            <rFont val="Tahoma"/>
            <family val="2"/>
          </rPr>
          <t>Moderate Warning  AA008:  Large Metric difference from prior year &gt;= 50%</t>
        </r>
      </text>
    </comment>
    <comment ref="AY371" authorId="0" shapeId="0" xr:uid="{F4A70C2B-4C3E-47DD-8AF3-E40E5A3CCB65}">
      <text>
        <r>
          <rPr>
            <sz val="8"/>
            <color rgb="FF000000"/>
            <rFont val="Tahoma"/>
            <family val="2"/>
          </rPr>
          <t>Moderate Warning  AA008:  Large Metric difference from prior year &gt;= 50%</t>
        </r>
      </text>
    </comment>
    <comment ref="BC371" authorId="0" shapeId="0" xr:uid="{C85D5BAF-41F6-4DC0-ACDC-052AE3F69D82}">
      <text>
        <r>
          <rPr>
            <sz val="8"/>
            <color rgb="FF000000"/>
            <rFont val="Tahoma"/>
            <family val="2"/>
          </rPr>
          <t>Moderate Warning  AA008:  Large Metric difference from prior year &gt;= 50%</t>
        </r>
      </text>
    </comment>
    <comment ref="BS371" authorId="0" shapeId="0" xr:uid="{960DE275-3A67-46E0-A05C-DF857E5BE134}">
      <text>
        <r>
          <rPr>
            <sz val="8"/>
            <color rgb="FF000000"/>
            <rFont val="Tahoma"/>
            <family val="2"/>
          </rPr>
          <t>Moderate Warning  AA008:  Large Metric difference from prior year &gt;= 50%</t>
        </r>
      </text>
    </comment>
    <comment ref="CI371" authorId="0" shapeId="0" xr:uid="{0910DCB0-2508-4078-BCE7-00A9B2287B46}">
      <text>
        <r>
          <rPr>
            <sz val="8"/>
            <color rgb="FF000000"/>
            <rFont val="Tahoma"/>
            <family val="2"/>
          </rPr>
          <t xml:space="preserve">Low Warning  AA006:  Metric difference from prior year &gt;= 20% </t>
        </r>
      </text>
    </comment>
    <comment ref="DW371" authorId="0" shapeId="0" xr:uid="{961862D7-58F9-4B18-A32B-A9196A3A92D4}">
      <text>
        <r>
          <rPr>
            <sz val="8"/>
            <color rgb="FF000000"/>
            <rFont val="Tahoma"/>
            <family val="2"/>
          </rPr>
          <t xml:space="preserve">Low Warning  AA006:  Metric difference from prior year &gt;= 20% </t>
        </r>
      </text>
    </comment>
    <comment ref="EA371" authorId="0" shapeId="0" xr:uid="{C2CC8334-CC82-4D5F-9CFD-EED49318128E}">
      <text>
        <r>
          <rPr>
            <sz val="8"/>
            <color rgb="FF000000"/>
            <rFont val="Tahoma"/>
            <family val="2"/>
          </rPr>
          <t>Moderate Warning  AA008:  Large Metric difference from prior year &gt;= 50%</t>
        </r>
      </text>
    </comment>
    <comment ref="EM371" authorId="0" shapeId="0" xr:uid="{0EB9FC2D-053D-4A57-A432-016F53B90570}">
      <text>
        <r>
          <rPr>
            <sz val="8"/>
            <color rgb="FF000000"/>
            <rFont val="Tahoma"/>
            <family val="2"/>
          </rPr>
          <t xml:space="preserve">Low Warning  AA006:  Metric difference from prior year &gt;= 20% </t>
        </r>
      </text>
    </comment>
    <comment ref="EQ371" authorId="0" shapeId="0" xr:uid="{A579CE88-D814-4863-8BCB-D933A30A1D4A}">
      <text>
        <r>
          <rPr>
            <sz val="8"/>
            <color rgb="FF000000"/>
            <rFont val="Tahoma"/>
            <family val="2"/>
          </rPr>
          <t xml:space="preserve">Low Warning  AA006:  Metric difference from prior year &gt;= 20% </t>
        </r>
      </text>
    </comment>
    <comment ref="FG371" authorId="0" shapeId="0" xr:uid="{AF452FDB-94B3-47A4-AC60-5749AE247006}">
      <text>
        <r>
          <rPr>
            <sz val="8"/>
            <color rgb="FF000000"/>
            <rFont val="Tahoma"/>
            <family val="2"/>
          </rPr>
          <t xml:space="preserve">Low Warning  AA006:  Metric difference from prior year &gt;= 20% </t>
        </r>
      </text>
    </comment>
    <comment ref="FS371" authorId="0" shapeId="0" xr:uid="{A069A8CB-061C-4206-918E-4F8BBED8875C}">
      <text>
        <r>
          <rPr>
            <sz val="8"/>
            <color rgb="FF000000"/>
            <rFont val="Tahoma"/>
            <family val="2"/>
          </rPr>
          <t>Moderate Warning  AA008:  Large Metric difference from prior year &gt;= 50%</t>
        </r>
      </text>
    </comment>
    <comment ref="O372" authorId="0" shapeId="0" xr:uid="{8247EF11-7660-44D2-8A0E-04F81D418A1A}">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372" authorId="0" shapeId="0" xr:uid="{5142A8F9-66C1-4A9E-821C-AB306286359C}">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DW372" authorId="0" shapeId="0" xr:uid="{E671B4F2-E519-4818-8465-FA4CCC0931F6}">
      <text>
        <r>
          <rPr>
            <sz val="8"/>
            <color rgb="FF000000"/>
            <rFont val="Tahoma"/>
            <family val="2"/>
          </rPr>
          <t>Moderate Warning  AA008:  Large Metric difference from prior year &gt;= 50%</t>
        </r>
      </text>
    </comment>
    <comment ref="EM372" authorId="0" shapeId="0" xr:uid="{BF25D408-C5F1-4663-A462-33823E23DFA8}">
      <text>
        <r>
          <rPr>
            <sz val="8"/>
            <color rgb="FF000000"/>
            <rFont val="Tahoma"/>
            <family val="2"/>
          </rPr>
          <t>Moderate Warning  AA008:  Large Metric difference from prior year &gt;= 50%</t>
        </r>
      </text>
    </comment>
    <comment ref="EQ372" authorId="0" shapeId="0" xr:uid="{045CEB8A-59EC-42AB-8D47-23BA8283FE75}">
      <text>
        <r>
          <rPr>
            <sz val="8"/>
            <color rgb="FF000000"/>
            <rFont val="Tahoma"/>
            <family val="2"/>
          </rPr>
          <t>Moderate Warning  AA008:  Large Metric difference from prior year &gt;= 50%</t>
        </r>
      </text>
    </comment>
    <comment ref="FC372" authorId="0" shapeId="0" xr:uid="{4B6D0758-94AD-4FFC-82E5-89FE2F37CC2E}">
      <text>
        <r>
          <rPr>
            <sz val="8"/>
            <color rgb="FF000000"/>
            <rFont val="Tahoma"/>
            <family val="2"/>
          </rPr>
          <t>Moderate Warning  AA008:  Large Metric difference from prior year &gt;= 50%</t>
        </r>
      </text>
    </comment>
    <comment ref="FG372" authorId="0" shapeId="0" xr:uid="{88FDE0EE-3DE0-4C9F-B619-F8E8CF45907E}">
      <text>
        <r>
          <rPr>
            <sz val="8"/>
            <color rgb="FF000000"/>
            <rFont val="Tahoma"/>
            <family val="2"/>
          </rPr>
          <t xml:space="preserve">Severe Warning  AA009:  Substantial Metric difference from prior year &gt;=100% </t>
        </r>
      </text>
    </comment>
    <comment ref="FW372" authorId="0" shapeId="0" xr:uid="{5939A854-1E81-4C86-9E4F-BCCE003E574E}">
      <text>
        <r>
          <rPr>
            <sz val="8"/>
            <color rgb="FF000000"/>
            <rFont val="Tahoma"/>
            <family val="2"/>
          </rPr>
          <t xml:space="preserve">Severe Warning  AA009:  Substantial Metric difference from prior year &gt;=100% </t>
        </r>
      </text>
    </comment>
    <comment ref="GA372" authorId="0" shapeId="0" xr:uid="{5CD5900C-10B1-4DB2-A49A-04F999BC4D8A}">
      <text>
        <r>
          <rPr>
            <sz val="8"/>
            <color rgb="FF000000"/>
            <rFont val="Tahoma"/>
            <family val="2"/>
          </rPr>
          <t xml:space="preserve">Severe Warning  AA009:  Substantial Metric difference from prior year &gt;=100% </t>
        </r>
      </text>
    </comment>
    <comment ref="O373" authorId="0" shapeId="0" xr:uid="{A8D5FECA-B0F4-4FD2-9BA6-C7A0441C0248}">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373" authorId="0" shapeId="0" xr:uid="{C8CE95BD-E30E-4320-B3D1-3755BECA9BA5}">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S373" authorId="0" shapeId="0" xr:uid="{DC4E0EE4-079D-4229-A26A-B0C51C5BC3FE}">
      <text>
        <r>
          <rPr>
            <sz val="8"/>
            <color rgb="FF000000"/>
            <rFont val="Tahoma"/>
            <family val="2"/>
          </rPr>
          <t>Moderate Warning  AA008:  Large Metric difference from prior year &gt;= 50%</t>
        </r>
      </text>
    </comment>
    <comment ref="W373" authorId="0" shapeId="0" xr:uid="{FF708D40-2834-42D1-9493-2C541AAB94EF}">
      <text>
        <r>
          <rPr>
            <sz val="8"/>
            <color rgb="FF000000"/>
            <rFont val="Tahoma"/>
            <family val="2"/>
          </rPr>
          <t>Moderate Warning  AA008:  Large Metric difference from prior year &gt;= 50%</t>
        </r>
      </text>
    </comment>
    <comment ref="AI373" authorId="0" shapeId="0" xr:uid="{38C6C784-4C55-4D57-8A71-4099B28A6135}">
      <text>
        <r>
          <rPr>
            <sz val="8"/>
            <color rgb="FF000000"/>
            <rFont val="Tahoma"/>
            <family val="2"/>
          </rPr>
          <t>Moderate Warning  AA008:  Large Metric difference from prior year &gt;= 50%</t>
        </r>
      </text>
    </comment>
    <comment ref="AM373" authorId="0" shapeId="0" xr:uid="{507A191E-AC6F-41FF-982D-CADA34CDADB1}">
      <text>
        <r>
          <rPr>
            <sz val="8"/>
            <color rgb="FF000000"/>
            <rFont val="Tahoma"/>
            <family val="2"/>
          </rPr>
          <t>Moderate Warning  AA008:  Large Metric difference from prior year &gt;= 50%</t>
        </r>
      </text>
    </comment>
    <comment ref="AY373" authorId="0" shapeId="0" xr:uid="{0C7C30C8-1ADB-43C9-B595-A1DCFBD14D84}">
      <text>
        <r>
          <rPr>
            <sz val="8"/>
            <color rgb="FF000000"/>
            <rFont val="Tahoma"/>
            <family val="2"/>
          </rPr>
          <t>Moderate Warning  AA008:  Large Metric difference from prior year &gt;= 50%</t>
        </r>
      </text>
    </comment>
    <comment ref="BC373" authorId="0" shapeId="0" xr:uid="{5EC2F252-2B8A-4A1A-AF4D-01A2874995C5}">
      <text>
        <r>
          <rPr>
            <sz val="8"/>
            <color rgb="FF000000"/>
            <rFont val="Tahoma"/>
            <family val="2"/>
          </rPr>
          <t>Moderate Warning  AA008:  Large Metric difference from prior year &gt;= 50%</t>
        </r>
      </text>
    </comment>
    <comment ref="BO373" authorId="0" shapeId="0" xr:uid="{6637C500-58DA-447D-A75E-A16C4F78398F}">
      <text>
        <r>
          <rPr>
            <sz val="8"/>
            <color rgb="FF000000"/>
            <rFont val="Tahoma"/>
            <family val="2"/>
          </rPr>
          <t xml:space="preserve">Low Warning  AA006:  Metric difference from prior year &gt;= 20% </t>
        </r>
      </text>
    </comment>
    <comment ref="FW373" authorId="0" shapeId="0" xr:uid="{F57C91CA-7A2F-4597-B111-88A1AB5DD2A5}">
      <text>
        <r>
          <rPr>
            <sz val="8"/>
            <color rgb="FF000000"/>
            <rFont val="Tahoma"/>
            <family val="2"/>
          </rPr>
          <t xml:space="preserve">Low Warning  AA006:  Metric difference from prior year &gt;= 20% </t>
        </r>
      </text>
    </comment>
    <comment ref="G374" authorId="0" shapeId="0" xr:uid="{18C73BAF-2D2B-4727-B8BF-C7FEFB174062}">
      <text>
        <r>
          <rPr>
            <sz val="8"/>
            <color rgb="FF000000"/>
            <rFont val="Tahoma"/>
            <family val="2"/>
          </rPr>
          <t xml:space="preserve">Low Warning  AA006:  Metric difference from prior year &gt;= 20% </t>
        </r>
      </text>
    </comment>
    <comment ref="I374" authorId="0" shapeId="0" xr:uid="{6CB66D4E-2F7B-4686-A457-1BC039165F40}">
      <text>
        <r>
          <rPr>
            <sz val="8"/>
            <color rgb="FF000000"/>
            <rFont val="Tahoma"/>
            <family val="2"/>
          </rPr>
          <t>Moderate Warning  AA008:  Large Metric difference from prior year &gt;= 50%</t>
        </r>
      </text>
    </comment>
    <comment ref="O374" authorId="0" shapeId="0" xr:uid="{4E8E79FD-44DE-4831-A2AF-60E01D97BDCE}">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374" authorId="0" shapeId="0" xr:uid="{CC1C1047-6F97-43A8-ACE4-750B9EA851E9}">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S374" authorId="0" shapeId="0" xr:uid="{4DE542F0-F056-4DD2-BB2C-322FC228F90C}">
      <text>
        <r>
          <rPr>
            <sz val="8"/>
            <color rgb="FF000000"/>
            <rFont val="Tahoma"/>
            <family val="2"/>
          </rPr>
          <t xml:space="preserve">Severe Warning  AA009:  Substantial Metric difference from prior year &gt;=100% </t>
        </r>
      </text>
    </comment>
    <comment ref="AI374" authorId="0" shapeId="0" xr:uid="{1D286DCE-12FE-4BDC-8C49-062E9C466DED}">
      <text>
        <r>
          <rPr>
            <sz val="8"/>
            <color rgb="FF000000"/>
            <rFont val="Tahoma"/>
            <family val="2"/>
          </rPr>
          <t xml:space="preserve">Low Warning  AA006:  Metric difference from prior year &gt;= 20% </t>
        </r>
      </text>
    </comment>
    <comment ref="EA374" authorId="0" shapeId="0" xr:uid="{23B763DD-0936-4B04-87B0-48E9B079F3AE}">
      <text>
        <r>
          <rPr>
            <sz val="8"/>
            <color rgb="FF000000"/>
            <rFont val="Tahoma"/>
            <family val="2"/>
          </rPr>
          <t xml:space="preserve">Low Warning  AA006:  Metric difference from prior year &gt;= 20% </t>
        </r>
      </text>
    </comment>
    <comment ref="FS374" authorId="0" shapeId="0" xr:uid="{0D2B0BFA-97BF-4CAB-9C76-A61137BFA5DC}">
      <text>
        <r>
          <rPr>
            <sz val="8"/>
            <color rgb="FF000000"/>
            <rFont val="Tahoma"/>
            <family val="2"/>
          </rPr>
          <t xml:space="preserve">Low Warning  AA006:  Metric difference from prior year &gt;= 20% </t>
        </r>
      </text>
    </comment>
    <comment ref="I375" authorId="0" shapeId="0" xr:uid="{A050998A-5CB6-4A5D-B0E2-13FD2122B693}">
      <text>
        <r>
          <rPr>
            <sz val="8"/>
            <color rgb="FF000000"/>
            <rFont val="Tahoma"/>
            <family val="2"/>
          </rPr>
          <t>Moderate Warning  AA008:  Large Metric difference from prior year &gt;= 50%</t>
        </r>
      </text>
    </comment>
    <comment ref="W375" authorId="0" shapeId="0" xr:uid="{95471DDA-117F-43A2-90BE-E131E227A949}">
      <text>
        <r>
          <rPr>
            <sz val="8"/>
            <color rgb="FF000000"/>
            <rFont val="Tahoma"/>
            <family val="2"/>
          </rPr>
          <t>Moderate Warning  AA008:  Large Metric difference from prior year &gt;= 50%</t>
        </r>
      </text>
    </comment>
    <comment ref="AM375" authorId="0" shapeId="0" xr:uid="{E73EA865-8745-43DF-B13E-57C1CAA5FECF}">
      <text>
        <r>
          <rPr>
            <sz val="8"/>
            <color rgb="FF000000"/>
            <rFont val="Tahoma"/>
            <family val="2"/>
          </rPr>
          <t xml:space="preserve">Low Warning  AA006:  Metric difference from prior year &gt;= 20% </t>
        </r>
      </text>
    </comment>
    <comment ref="BC375" authorId="0" shapeId="0" xr:uid="{2D96A000-BA2B-43F4-ABE7-29AFFF1D7306}">
      <text>
        <r>
          <rPr>
            <sz val="8"/>
            <color rgb="FF000000"/>
            <rFont val="Tahoma"/>
            <family val="2"/>
          </rPr>
          <t xml:space="preserve">Severe Warning  AA009:  Substantial Metric difference from prior year &gt;=100% </t>
        </r>
      </text>
    </comment>
    <comment ref="BS375" authorId="0" shapeId="0" xr:uid="{71443F73-242B-4B4D-8378-5E812EE540FF}">
      <text>
        <r>
          <rPr>
            <sz val="8"/>
            <color rgb="FF000000"/>
            <rFont val="Tahoma"/>
            <family val="2"/>
          </rPr>
          <t xml:space="preserve">Severe Warning  AA009:  Substantial Metric difference from prior year &gt;=100% </t>
        </r>
      </text>
    </comment>
    <comment ref="CI375" authorId="0" shapeId="0" xr:uid="{1C5E9A4A-2D30-4C0F-9AE4-0BE2F00B70E8}">
      <text>
        <r>
          <rPr>
            <sz val="8"/>
            <color rgb="FF000000"/>
            <rFont val="Tahoma"/>
            <family val="2"/>
          </rPr>
          <t xml:space="preserve">Low Warning  AA006:  Metric difference from prior year &gt;= 20% </t>
        </r>
      </text>
    </comment>
    <comment ref="EA375" authorId="0" shapeId="0" xr:uid="{DF1F5974-C941-4D65-B457-9ED8F0CD55DC}">
      <text>
        <r>
          <rPr>
            <sz val="8"/>
            <color rgb="FF000000"/>
            <rFont val="Tahoma"/>
            <family val="2"/>
          </rPr>
          <t>Moderate Warning  AA008:  Large Metric difference from prior year &gt;= 50%</t>
        </r>
      </text>
    </comment>
    <comment ref="FS375" authorId="0" shapeId="0" xr:uid="{F6811F02-D34D-46A5-8A00-D6B71B3A5C51}">
      <text>
        <r>
          <rPr>
            <sz val="8"/>
            <color rgb="FF000000"/>
            <rFont val="Tahoma"/>
            <family val="2"/>
          </rPr>
          <t>Moderate Warning  AA008:  Large Metric difference from prior year &gt;= 50%</t>
        </r>
      </text>
    </comment>
    <comment ref="FW375" authorId="0" shapeId="0" xr:uid="{7F01F5F8-E08B-46B9-AA47-70F208BA26F7}">
      <text>
        <r>
          <rPr>
            <sz val="8"/>
            <color rgb="FF000000"/>
            <rFont val="Tahoma"/>
            <family val="2"/>
          </rPr>
          <t xml:space="preserve">Low Warning  AA006:  Metric difference from prior year &gt;= 20% </t>
        </r>
      </text>
    </comment>
    <comment ref="GA375" authorId="0" shapeId="0" xr:uid="{DB3B62C3-6F4E-4A13-9F11-12D013AD56A4}">
      <text>
        <r>
          <rPr>
            <sz val="8"/>
            <color rgb="FF000000"/>
            <rFont val="Tahoma"/>
            <family val="2"/>
          </rPr>
          <t>Moderate Warning  AA008:  Large Metric difference from prior year &gt;= 50%</t>
        </r>
      </text>
    </comment>
    <comment ref="AM376" authorId="0" shapeId="0" xr:uid="{D8CA0E12-19D9-44EB-8085-2F74877D3141}">
      <text>
        <r>
          <rPr>
            <sz val="8"/>
            <color rgb="FF000000"/>
            <rFont val="Tahoma"/>
            <family val="2"/>
          </rPr>
          <t xml:space="preserve">Severe Warning  AA009:  Substantial Metric difference from prior year &gt;=100% </t>
        </r>
      </text>
    </comment>
    <comment ref="BC376" authorId="0" shapeId="0" xr:uid="{9D9B91C5-F977-40C4-8FAB-17106AE551AD}">
      <text>
        <r>
          <rPr>
            <sz val="8"/>
            <color rgb="FF000000"/>
            <rFont val="Tahoma"/>
            <family val="2"/>
          </rPr>
          <t xml:space="preserve">Low Warning  AA006:  Metric difference from prior year &gt;= 20% </t>
        </r>
      </text>
    </comment>
  </commentList>
</comments>
</file>

<file path=xl/sharedStrings.xml><?xml version="1.0" encoding="utf-8"?>
<sst xmlns="http://schemas.openxmlformats.org/spreadsheetml/2006/main" count="7123" uniqueCount="1193">
  <si>
    <t>Part 3: Time- and Credits-to-Degree</t>
  </si>
  <si>
    <t>A. Graduates</t>
  </si>
  <si>
    <t>B. Who Were First Time in College (FTIC) Freshmen at the Awarding Institution</t>
  </si>
  <si>
    <t>C. Who Transferred to the Awarding Institution (not FTIC at institution awarding degree)</t>
  </si>
  <si>
    <t>D. First-Time or Transfer Status When First Enrolled at Awarding Institution is Unknown or Other…</t>
  </si>
  <si>
    <t>E. All Full-Time Graduates Summary</t>
  </si>
  <si>
    <t>F. All Part Time Graduates Summary</t>
  </si>
  <si>
    <t>G. All Full- &amp; Part-Time Graduates Combined Summary</t>
  </si>
  <si>
    <t>H. All Status Unkown Graduates Summary</t>
  </si>
  <si>
    <t>I. All Graduates Summary</t>
  </si>
  <si>
    <t xml:space="preserve"> </t>
  </si>
  <si>
    <t xml:space="preserve">Red highlights </t>
  </si>
  <si>
    <t>B.1. And had a record of enrollment for college credits while in high school (e.g dual enrolled, early college, etc.)</t>
  </si>
  <si>
    <t>B.2. And had no record of enrollment for college credits while in high school (e.g dual enrolled, early college, etc.)</t>
  </si>
  <si>
    <t>FTIC Sub-totals</t>
  </si>
  <si>
    <t>Comments:  Please look for comments and answer questions; add comments as needed</t>
  </si>
  <si>
    <t>out of balance</t>
  </si>
  <si>
    <r>
      <rPr>
        <b/>
        <sz val="10"/>
        <color rgb="FF000000"/>
        <rFont val="Arial"/>
        <family val="2"/>
      </rPr>
      <t>B.1.a. Number, who when first enrolled at awarding college were ...</t>
    </r>
    <r>
      <rPr>
        <b/>
        <sz val="10"/>
        <color rgb="FFFF0000"/>
        <rFont val="Arial"/>
        <family val="2"/>
      </rPr>
      <t xml:space="preserve"> (all agencies)</t>
    </r>
  </si>
  <si>
    <r>
      <rPr>
        <b/>
        <sz val="10"/>
        <color rgb="FF000000"/>
        <rFont val="Arial"/>
        <family val="2"/>
      </rPr>
      <t xml:space="preserve">B.1.b. Average Time to Award at Awarding Institution… </t>
    </r>
    <r>
      <rPr>
        <b/>
        <sz val="10"/>
        <color rgb="FFFF0000"/>
        <rFont val="Arial"/>
        <family val="2"/>
      </rPr>
      <t xml:space="preserve"> (all agencies)</t>
    </r>
  </si>
  <si>
    <r>
      <rPr>
        <b/>
        <sz val="10"/>
        <color rgb="FF000000"/>
        <rFont val="Arial"/>
        <family val="2"/>
      </rPr>
      <t>B.1.c. Average Credit Hours Attempted at Awarding Institution…</t>
    </r>
    <r>
      <rPr>
        <b/>
        <sz val="10"/>
        <color rgb="FFFF0000"/>
        <rFont val="Arial"/>
        <family val="2"/>
      </rPr>
      <t xml:space="preserve"> (voluntary)</t>
    </r>
  </si>
  <si>
    <r>
      <rPr>
        <b/>
        <sz val="10"/>
        <color rgb="FF000000"/>
        <rFont val="Arial"/>
        <family val="2"/>
      </rPr>
      <t>B.2.a. Number When First Enrolled at Awarding Ccollege…</t>
    </r>
    <r>
      <rPr>
        <b/>
        <sz val="10"/>
        <color rgb="FFFF0000"/>
        <rFont val="Arial"/>
        <family val="2"/>
      </rPr>
      <t xml:space="preserve"> (all agencies)</t>
    </r>
  </si>
  <si>
    <r>
      <rPr>
        <b/>
        <sz val="10"/>
        <color rgb="FF000000"/>
        <rFont val="Arial"/>
        <family val="2"/>
      </rPr>
      <t xml:space="preserve">B.2.b. Average Time to Award at Awarding Institution… </t>
    </r>
    <r>
      <rPr>
        <b/>
        <sz val="10"/>
        <color rgb="FFFF0000"/>
        <rFont val="Arial"/>
        <family val="2"/>
      </rPr>
      <t xml:space="preserve"> (all agencies)</t>
    </r>
  </si>
  <si>
    <r>
      <rPr>
        <b/>
        <sz val="10"/>
        <color rgb="FF000000"/>
        <rFont val="Arial"/>
        <family val="2"/>
      </rPr>
      <t xml:space="preserve">B.2.c. Average Credit Hours Attempted at Awarding Institution... </t>
    </r>
    <r>
      <rPr>
        <b/>
        <sz val="10"/>
        <color rgb="FFFF0000"/>
        <rFont val="Arial"/>
        <family val="2"/>
      </rPr>
      <t>(voluntary)</t>
    </r>
  </si>
  <si>
    <r>
      <rPr>
        <b/>
        <sz val="10"/>
        <color rgb="FF000000"/>
        <rFont val="Arial"/>
        <family val="2"/>
      </rPr>
      <t>C.a. Number When First Enrolled at Awarding College…</t>
    </r>
    <r>
      <rPr>
        <b/>
        <sz val="10"/>
        <color rgb="FFFF0000"/>
        <rFont val="Arial"/>
        <family val="2"/>
      </rPr>
      <t xml:space="preserve"> (all agencies)</t>
    </r>
  </si>
  <si>
    <r>
      <rPr>
        <b/>
        <sz val="10"/>
        <color rgb="FF000000"/>
        <rFont val="Arial"/>
        <family val="2"/>
      </rPr>
      <t xml:space="preserve">C.b. Average Time to Award at Awarding Institution… </t>
    </r>
    <r>
      <rPr>
        <b/>
        <sz val="10"/>
        <color rgb="FFFF0000"/>
        <rFont val="Arial"/>
        <family val="2"/>
      </rPr>
      <t xml:space="preserve"> (all agencies)</t>
    </r>
  </si>
  <si>
    <t>C.c. Average Credit Hours Attempted at Awarding Institution….  (voluntary)</t>
  </si>
  <si>
    <r>
      <rPr>
        <b/>
        <sz val="10"/>
        <color rgb="FF000000"/>
        <rFont val="Arial"/>
        <family val="2"/>
      </rPr>
      <t xml:space="preserve">A.1. Number of Degrees Awarded
 </t>
    </r>
    <r>
      <rPr>
        <i/>
        <sz val="10"/>
        <color rgb="FF000000"/>
        <rFont val="Arial"/>
        <family val="2"/>
      </rPr>
      <t>(pulled from Part 1: Bachelors' for Four--Year colleges, Associate's for Two-Year colleges)</t>
    </r>
  </si>
  <si>
    <r>
      <rPr>
        <b/>
        <sz val="10"/>
        <color rgb="FF000000"/>
        <rFont val="Arial"/>
        <family val="2"/>
      </rPr>
      <t xml:space="preserve">A.2. Number of Double/Triple Majors
 </t>
    </r>
    <r>
      <rPr>
        <sz val="10"/>
        <color rgb="FF000000"/>
        <rFont val="Arial"/>
        <family val="2"/>
      </rPr>
      <t>(any second or additional awards at the same level this year )</t>
    </r>
  </si>
  <si>
    <t>A.3. Unduplicated Number of Graduates
[1 - 2]</t>
  </si>
  <si>
    <t>A.4. Number of hours typically required for the applicable degree</t>
  </si>
  <si>
    <r>
      <rPr>
        <b/>
        <sz val="10"/>
        <color rgb="FF0000FF"/>
        <rFont val="Arial"/>
        <family val="2"/>
      </rPr>
      <t xml:space="preserve">Calculated Grads Where TTA Reported
 </t>
    </r>
    <r>
      <rPr>
        <sz val="10"/>
        <color rgb="FFC00000"/>
        <rFont val="Arial"/>
        <family val="2"/>
      </rPr>
      <t>(check figure -- should equal "A.3")</t>
    </r>
  </si>
  <si>
    <r>
      <rPr>
        <b/>
        <sz val="10"/>
        <color rgb="FF0000FF"/>
        <rFont val="Arial"/>
        <family val="2"/>
      </rPr>
      <t xml:space="preserve">Calculated
Grads Where CTA Reported
 </t>
    </r>
    <r>
      <rPr>
        <sz val="10"/>
        <color rgb="FFC00000"/>
        <rFont val="Arial"/>
        <family val="2"/>
      </rPr>
      <t>(check figure -- should equal "3" when CTA reported)</t>
    </r>
  </si>
  <si>
    <t>B.1.a.i. Full-Time</t>
  </si>
  <si>
    <t>B.1.a.i.  for CTA</t>
  </si>
  <si>
    <t>B.1.a.ii. Part-Time</t>
  </si>
  <si>
    <t>B.1.a.ii. for CTA</t>
  </si>
  <si>
    <t>B.1.a.iii FT/PT Unknown</t>
  </si>
  <si>
    <t>B.1.a.iii. for CTA</t>
  </si>
  <si>
    <t>B.1.a.Subtot of i-iii Graduates for TTA</t>
  </si>
  <si>
    <t>B.1.a. Subtot of i-iii 
Graduates for CTA</t>
  </si>
  <si>
    <t>B.1.b.i. Full-Time</t>
  </si>
  <si>
    <t>B.1.b.i.  Product for TTA</t>
  </si>
  <si>
    <t>B.1.b.ii. Part-Time</t>
  </si>
  <si>
    <t>B.1.b.ii. Product for TTA</t>
  </si>
  <si>
    <t>B.1.b.iii FT/PT Unknown</t>
  </si>
  <si>
    <t>B.1.b.iii. Product for TTA</t>
  </si>
  <si>
    <t>B.1.b. i-iii Combined Weighted Average TTA</t>
  </si>
  <si>
    <t>B.1.b i-iii Combined Product
for TTA</t>
  </si>
  <si>
    <t>B.1.c.i. Full-Time</t>
  </si>
  <si>
    <t>B.1.c.i.  Product for CTA</t>
  </si>
  <si>
    <t>B.1.c.ii. Part-Time</t>
  </si>
  <si>
    <t>B.1.c.ii. Product for CTA</t>
  </si>
  <si>
    <t>B.1.c.iii. FT/PT Unknown</t>
  </si>
  <si>
    <t>B.1.c.iii. Product for CTA</t>
  </si>
  <si>
    <t>B.1.c. i-iii Combined Weighted Average CTA</t>
  </si>
  <si>
    <t>B.1.c. i-iii Combined Product
for CTA</t>
  </si>
  <si>
    <t>B.2.a.i. Full-Time</t>
  </si>
  <si>
    <t>B.2.a.i.  for CTA</t>
  </si>
  <si>
    <t>B.2.a.ii. Part-Time</t>
  </si>
  <si>
    <t>B.2.a.ii. for CTA</t>
  </si>
  <si>
    <t>B.2.a.iii. FT/PT Unknown</t>
  </si>
  <si>
    <t>B.2.a.iii. for CTA</t>
  </si>
  <si>
    <t>B.2.a. Subtot of i-iii Graduates for TTA</t>
  </si>
  <si>
    <t>B.2.a. Subtot of i-iii 
Graduates for CTA</t>
  </si>
  <si>
    <t>B.2.b.i. Full-Time</t>
  </si>
  <si>
    <t>B.2.b.i.  Product for TTA</t>
  </si>
  <si>
    <t>B.2.b.ii. Part-Time</t>
  </si>
  <si>
    <t>B.2.b.ii. Product for TTA</t>
  </si>
  <si>
    <t>B.2.b.iii. FT/PT Unknown</t>
  </si>
  <si>
    <t>B.2.b.iii. Product for TTA</t>
  </si>
  <si>
    <t>B.2.b.i-iii. Combined Weighted Average TTA</t>
  </si>
  <si>
    <t>B.2.b.i-iii.Combined Product
for TTA</t>
  </si>
  <si>
    <t>B.2.c.i. Full-Time</t>
  </si>
  <si>
    <t>B.2.c.i.  Product for CTA</t>
  </si>
  <si>
    <t>B.2.c.ii. Part-Time</t>
  </si>
  <si>
    <t>B.2.c.ii. Product for CTA</t>
  </si>
  <si>
    <t>B.2.c.iii. FT/PT Unknown</t>
  </si>
  <si>
    <t>B.2.c.iii. Product for CTA</t>
  </si>
  <si>
    <t>B.2.c.i-iii. Combined Weighted Average CTA</t>
  </si>
  <si>
    <t>B.2.c.i-iii. Combined Product
for CTA</t>
  </si>
  <si>
    <t>Calculated
Subtot of Graduates for TTA</t>
  </si>
  <si>
    <t>Calculated
Subtot of Graduates for CTA</t>
  </si>
  <si>
    <t>Calculated
Weighted average TTA</t>
  </si>
  <si>
    <t>Calculated
TTA Product</t>
  </si>
  <si>
    <t>Calculated
Weighted Average CH</t>
  </si>
  <si>
    <t>Calculated
CH Product</t>
  </si>
  <si>
    <t>C.a.i. Full-Time</t>
  </si>
  <si>
    <t>CaCalculated
Subtot of Graduates for CTA</t>
  </si>
  <si>
    <t>C.a.ii. Part-Time</t>
  </si>
  <si>
    <t>C.a.ii. for CTA</t>
  </si>
  <si>
    <t>C.a.iii. FT/PT Unknown</t>
  </si>
  <si>
    <t>C.a.iii. for CTA</t>
  </si>
  <si>
    <t>C.a. Subtot of i-iii Graduates for TTA</t>
  </si>
  <si>
    <t>C.a. Subtot of i-iii 
Graduates for CTA</t>
  </si>
  <si>
    <t>C.b.i. Full-Time</t>
  </si>
  <si>
    <t>C.b.i.  Product for TTA</t>
  </si>
  <si>
    <t>C.b.ii. Part-Time</t>
  </si>
  <si>
    <t>C.b.ii. Product for TTA</t>
  </si>
  <si>
    <t>C.b.iii. FT/PT Unknown</t>
  </si>
  <si>
    <t>C.b.iii. Product for TTA</t>
  </si>
  <si>
    <t>C.b.i-iii. Combined Weighted Average TTA</t>
  </si>
  <si>
    <t>C.b.i-iii. Combined Product
for TTA</t>
  </si>
  <si>
    <t>C.c.i. Full-Time</t>
  </si>
  <si>
    <t>C.c.i.  Product for CTA</t>
  </si>
  <si>
    <t>C.c.ii. Part-Time</t>
  </si>
  <si>
    <t>C.c.ii. Product for CTA</t>
  </si>
  <si>
    <t>C.c.iii. FT/PT Unknown</t>
  </si>
  <si>
    <t>C.c.iii. Product for CTA</t>
  </si>
  <si>
    <t>C.c.i-iii. Combined Weighted Average CTA</t>
  </si>
  <si>
    <t>C.c.i-iii. Combined Product
for CTA</t>
  </si>
  <si>
    <r>
      <rPr>
        <b/>
        <sz val="10"/>
        <color rgb="FF000000"/>
        <rFont val="Arial"/>
        <family val="2"/>
      </rPr>
      <t xml:space="preserve">D.a. Number When First Enrolled at Awarding College… </t>
    </r>
    <r>
      <rPr>
        <b/>
        <sz val="10"/>
        <color rgb="FFFF0000"/>
        <rFont val="Arial"/>
        <family val="2"/>
      </rPr>
      <t>(all agencies)</t>
    </r>
  </si>
  <si>
    <t>D.a.Subtot of Graduates for CTA</t>
  </si>
  <si>
    <r>
      <rPr>
        <b/>
        <sz val="10"/>
        <color rgb="FF000000"/>
        <rFont val="Arial"/>
        <family val="2"/>
      </rPr>
      <t xml:space="preserve">D.b. Average Time to Award at Awarding Institution
</t>
    </r>
    <r>
      <rPr>
        <b/>
        <sz val="10"/>
        <color rgb="FFFF0000"/>
        <rFont val="Arial"/>
        <family val="2"/>
      </rPr>
      <t>(all agencies)</t>
    </r>
  </si>
  <si>
    <t>D.b.TTA Product</t>
  </si>
  <si>
    <r>
      <rPr>
        <b/>
        <sz val="10"/>
        <color rgb="FF000000"/>
        <rFont val="Arial"/>
        <family val="2"/>
      </rPr>
      <t xml:space="preserve">D.c. Average Credit Hours Attempted at Awarding Institution
</t>
    </r>
    <r>
      <rPr>
        <b/>
        <sz val="10"/>
        <color rgb="FFFF0000"/>
        <rFont val="Arial"/>
        <family val="2"/>
      </rPr>
      <t>(voluntary)</t>
    </r>
  </si>
  <si>
    <t>D.c.CTA Product</t>
  </si>
  <si>
    <t>E.Subtot of Full-Time Graduates
for TTA</t>
  </si>
  <si>
    <t>E.Subtot of Full-Time Graduates
for CTTA</t>
  </si>
  <si>
    <t>E.TTA Product</t>
  </si>
  <si>
    <t>E.CTA Product</t>
  </si>
  <si>
    <t>F.Subtot of Part-Time Graduates
for TTA</t>
  </si>
  <si>
    <t>F.Subtot of Part-Time Graduates
for CTTA</t>
  </si>
  <si>
    <t>F.TTA Product</t>
  </si>
  <si>
    <t>F.CTA Product</t>
  </si>
  <si>
    <t>G.Subtot of Graduates
for TTA</t>
  </si>
  <si>
    <t>G. Subtot of Graduates
for CTA</t>
  </si>
  <si>
    <t>G.TTA Product</t>
  </si>
  <si>
    <t>G.CTA Product</t>
  </si>
  <si>
    <t>H.Subtot of FT/PT Unknown Graduates for TTA</t>
  </si>
  <si>
    <t>H.Subtot of Part-Time Graduates
for CTTA</t>
  </si>
  <si>
    <t>H.TTA Product</t>
  </si>
  <si>
    <t>H.CTA Product</t>
  </si>
  <si>
    <t>I.TTA Product</t>
  </si>
  <si>
    <t>I.CTA Product</t>
  </si>
  <si>
    <t>State</t>
  </si>
  <si>
    <t>Institution</t>
  </si>
  <si>
    <t>Classification Notes</t>
  </si>
  <si>
    <t>IPEDS #</t>
  </si>
  <si>
    <t>Category</t>
  </si>
  <si>
    <t>2016-17</t>
  </si>
  <si>
    <t>Name</t>
  </si>
  <si>
    <t>Note</t>
  </si>
  <si>
    <t>ID</t>
  </si>
  <si>
    <t>Type</t>
  </si>
  <si>
    <t>AW-tot</t>
  </si>
  <si>
    <t>New-AW-tot</t>
  </si>
  <si>
    <t>subtot-2maj</t>
  </si>
  <si>
    <t>New-subtot-2maj</t>
  </si>
  <si>
    <t>Undup-num-awards</t>
  </si>
  <si>
    <t>New-Undup-num-awards</t>
  </si>
  <si>
    <t>Old-HrsRqrd</t>
  </si>
  <si>
    <t>New-HrsRqrd</t>
  </si>
  <si>
    <t>subtot</t>
  </si>
  <si>
    <t>New-subtot</t>
  </si>
  <si>
    <t>subtot2</t>
  </si>
  <si>
    <t>New-subtot2</t>
  </si>
  <si>
    <t>HS1stT-FT-subtot</t>
  </si>
  <si>
    <t>New-HS1stT-FT-subtot</t>
  </si>
  <si>
    <t>HS1stT-FT-subtot2</t>
  </si>
  <si>
    <t>New-HS1stT-FT-subtot2</t>
  </si>
  <si>
    <t>HS1stT-PT-subtot</t>
  </si>
  <si>
    <t>New-HS1stT-PT-subtot</t>
  </si>
  <si>
    <t>HS1stT-PT-subtot2</t>
  </si>
  <si>
    <t>New-HS1stT-PT-subtot2</t>
  </si>
  <si>
    <t>HS1stT-UNK-subtot</t>
  </si>
  <si>
    <t>New-HS1stT-UNK-subtot</t>
  </si>
  <si>
    <t>HS1stT-UNK-subtot2</t>
  </si>
  <si>
    <t>New-HS1stT-UNK-subtot2</t>
  </si>
  <si>
    <t>HS1stT-subtot</t>
  </si>
  <si>
    <t>New-HS1stT-subtot</t>
  </si>
  <si>
    <t>HS1stT-subtot2</t>
  </si>
  <si>
    <t>New-HS1stT-subtot2</t>
  </si>
  <si>
    <t>HSav-TTA-1stT-FT</t>
  </si>
  <si>
    <t>New-HSav-TTA-1stT-FT</t>
  </si>
  <si>
    <t>HS1stT-FT-TTA*</t>
  </si>
  <si>
    <t>New-HS1stT-FT-TTA*</t>
  </si>
  <si>
    <t>HSav-TTA-1stT-PT</t>
  </si>
  <si>
    <t>New-HSav-TTA-1stT-PT</t>
  </si>
  <si>
    <t>HS1stT-PT-TTA*</t>
  </si>
  <si>
    <t>New-HS1stT-PT-TTA*</t>
  </si>
  <si>
    <t>HSav-TTA-1stT-UNK</t>
  </si>
  <si>
    <t>New-HSav-TTA-1stT-UNK</t>
  </si>
  <si>
    <t>HS1stT-UNK-TTA*</t>
  </si>
  <si>
    <t>New-HS1stT-UNK-TTA*</t>
  </si>
  <si>
    <t>HS1stT-wtd-av-TTA</t>
  </si>
  <si>
    <t>New-HS1stT-wtd-av-TTA</t>
  </si>
  <si>
    <t>HS1stT-TTA*</t>
  </si>
  <si>
    <t>New-HS1stT-TTA*</t>
  </si>
  <si>
    <t>HSav-CTA-1stT-FT</t>
  </si>
  <si>
    <t>New-HSav-CTA-1stT-FT</t>
  </si>
  <si>
    <t>HS1stT-FT-CTA*</t>
  </si>
  <si>
    <t>New-HS1stT-FT-CTA*</t>
  </si>
  <si>
    <t>HSav-CTA-1stT-PT</t>
  </si>
  <si>
    <t>New-HSav-CTA-1stT-PT</t>
  </si>
  <si>
    <t>HS1stT-PT-CTA*</t>
  </si>
  <si>
    <t>New-HS1stT-PT-CTA*</t>
  </si>
  <si>
    <t>HSav-CTA-1stT-UNK</t>
  </si>
  <si>
    <t>New-HSav-CTA-1stT-UNK</t>
  </si>
  <si>
    <t>HS1stT-UNK-CTA*</t>
  </si>
  <si>
    <t>New-HS1stT-UNK-CTA*</t>
  </si>
  <si>
    <t>HS1stT-wtd-av-CTA</t>
  </si>
  <si>
    <t>New-HS1stT-wtd-av-CTA</t>
  </si>
  <si>
    <t>HS1stT-CTA*</t>
  </si>
  <si>
    <t>New-HS1stT-CTA*</t>
  </si>
  <si>
    <t>1stT-FT-subtot</t>
  </si>
  <si>
    <t>New-1stT-FT-subtot</t>
  </si>
  <si>
    <t>1stT-FT-subtot2</t>
  </si>
  <si>
    <t>New-1stT-FT-subtot2</t>
  </si>
  <si>
    <t>1stT-PT-subtot</t>
  </si>
  <si>
    <t>New-1stT-PT-subtot</t>
  </si>
  <si>
    <t>1stT-PT-subtot2</t>
  </si>
  <si>
    <t>New-1stT-PT-subtot2</t>
  </si>
  <si>
    <t>1stT-UNK-subtot</t>
  </si>
  <si>
    <t>New-1stT-UNK-subtot</t>
  </si>
  <si>
    <t>1stT-UNK-subtot2</t>
  </si>
  <si>
    <t>New-1stT-UNK-subtot2</t>
  </si>
  <si>
    <t>1stT-subtot</t>
  </si>
  <si>
    <t>New-1stT-subtot</t>
  </si>
  <si>
    <t>1stT-subtot2</t>
  </si>
  <si>
    <t>New-1stT-subtot2</t>
  </si>
  <si>
    <t>av-TTA-1stT-FT</t>
  </si>
  <si>
    <t>New-av-TTA-1stT-FT</t>
  </si>
  <si>
    <t>1stT-FT-TTA*</t>
  </si>
  <si>
    <t>New-1stT-FT-TTA*</t>
  </si>
  <si>
    <t>av-TTA-1stT-PT</t>
  </si>
  <si>
    <t>New-av-TTA-1stT-PT</t>
  </si>
  <si>
    <t>1stT-PT-TTA*</t>
  </si>
  <si>
    <t>New-1stT-PT-TTA*</t>
  </si>
  <si>
    <t>av-TTA-1stT-UNK</t>
  </si>
  <si>
    <t>New-av-TTA-1stT-UNK</t>
  </si>
  <si>
    <t>1stT-UNK-TTA*</t>
  </si>
  <si>
    <t>New-1stT-UNK-TTA*</t>
  </si>
  <si>
    <t>1stT-wtd-av-TTA</t>
  </si>
  <si>
    <t>New-1stT-wtd-av-TTA</t>
  </si>
  <si>
    <t>1stT-TTA*</t>
  </si>
  <si>
    <t>New-1stT-TTA*</t>
  </si>
  <si>
    <t>av-CTA-1stT-FT</t>
  </si>
  <si>
    <t>New-av-CTA-1stT-FT</t>
  </si>
  <si>
    <t>1stT-FT-CTA*</t>
  </si>
  <si>
    <t>New-1stT-FT-CTA*</t>
  </si>
  <si>
    <t>av-CTA-1stT-PT</t>
  </si>
  <si>
    <t>New-av-CTA-1stT-PT</t>
  </si>
  <si>
    <t>1stT-PT-CTA*</t>
  </si>
  <si>
    <t>New-1stT-PT-CTA*</t>
  </si>
  <si>
    <t>av-CTA-1stT-UNK</t>
  </si>
  <si>
    <t>New-av-CTA-1stT-UNK</t>
  </si>
  <si>
    <t>1stT-UNK-CTA*</t>
  </si>
  <si>
    <t>New-1stT-UNK-CTA*</t>
  </si>
  <si>
    <t>1stT-wtd-av-CTA</t>
  </si>
  <si>
    <t>New-1stT-wtd-av-CTA</t>
  </si>
  <si>
    <t>1stT-CTA*</t>
  </si>
  <si>
    <t>New-1stT-CTA*</t>
  </si>
  <si>
    <t>FTIC-TTAsub-tot</t>
  </si>
  <si>
    <t>New-FTIC-TTAsub-tot</t>
  </si>
  <si>
    <t>FTIC-TTAsub-tot2</t>
  </si>
  <si>
    <t>New-FTIC-TTAsub-tot2</t>
  </si>
  <si>
    <t>FTIC-wtd-av-TTA</t>
  </si>
  <si>
    <t>New-FTIC-wtd-av-TTA</t>
  </si>
  <si>
    <t>FTIC-TTA*</t>
  </si>
  <si>
    <t>New-FTIC-TTA*</t>
  </si>
  <si>
    <t>FTIC-wtd-av-CTA</t>
  </si>
  <si>
    <t>New-FTIC-wtd-av-CTA</t>
  </si>
  <si>
    <t>FTIC-CTA*</t>
  </si>
  <si>
    <t>New-FTIC-CTA*</t>
  </si>
  <si>
    <t>TRF-FT-subtot</t>
  </si>
  <si>
    <t>New-TRF-FT-subtot</t>
  </si>
  <si>
    <t>TRF-FT-subtot2</t>
  </si>
  <si>
    <t>New-TRF-FT-subtot2</t>
  </si>
  <si>
    <t>TRF-PT-subtot</t>
  </si>
  <si>
    <t>New-TRF-PT-subtot</t>
  </si>
  <si>
    <t>TRF-PT-subtot2</t>
  </si>
  <si>
    <t>New-TRF-PT-subtot2</t>
  </si>
  <si>
    <t>TRF-UNK-subtot</t>
  </si>
  <si>
    <t>New-TRF-UNK-subtot</t>
  </si>
  <si>
    <t>TRF-UNK-subtot2</t>
  </si>
  <si>
    <t>New-TRF-UNK-subtot2</t>
  </si>
  <si>
    <t>TRF-subtot</t>
  </si>
  <si>
    <t>New-TRF-subtot</t>
  </si>
  <si>
    <t>TRF-subtot2</t>
  </si>
  <si>
    <t>New-TRF-subtot2</t>
  </si>
  <si>
    <t>av-TTA-TRF-FT</t>
  </si>
  <si>
    <t>New-av-TTA-TRF-FT</t>
  </si>
  <si>
    <t>TRF-FT-TTA*</t>
  </si>
  <si>
    <t>New-TRF-FT-TTA*</t>
  </si>
  <si>
    <t>av-TTA-TRF-PT</t>
  </si>
  <si>
    <t>New-av-TTA-TRF-PT</t>
  </si>
  <si>
    <t>TRF-PT-TTA*</t>
  </si>
  <si>
    <t>New-TRF-PT-TTA*</t>
  </si>
  <si>
    <t>av-TTA-TRF-UNK</t>
  </si>
  <si>
    <t>New-av-TTA-TRF-UNK</t>
  </si>
  <si>
    <t>TRF-UNK-TTA*</t>
  </si>
  <si>
    <t>New-TRF-UNK-TTA*</t>
  </si>
  <si>
    <t>TRF-wtd-av-TTA</t>
  </si>
  <si>
    <t>New-TRF-wtd-av-TTA</t>
  </si>
  <si>
    <t>TRF-TTA*</t>
  </si>
  <si>
    <t>New-TRF-TTA*</t>
  </si>
  <si>
    <t>av-CTA-TRF-FT</t>
  </si>
  <si>
    <t>New-av-CTA-TRF-FT</t>
  </si>
  <si>
    <t>TRF-FT-CTA*</t>
  </si>
  <si>
    <t>New-TRF-FT-CTA*</t>
  </si>
  <si>
    <t>av-CTA-TRF-PT</t>
  </si>
  <si>
    <t>New-av-CTA-TRF-PT</t>
  </si>
  <si>
    <t>TRF-PT-CTA*</t>
  </si>
  <si>
    <t>New-TRF-PT-CTA*</t>
  </si>
  <si>
    <t>av-CTA-TRF-UNK</t>
  </si>
  <si>
    <t>New-av-CTA-TRF-UNK</t>
  </si>
  <si>
    <t>TRF-UNK-CTA*</t>
  </si>
  <si>
    <t>New-TRF-UNK-CTA*</t>
  </si>
  <si>
    <t>TRF-wtd-av-CTA</t>
  </si>
  <si>
    <t>New-TRF-wtd-av-CTA</t>
  </si>
  <si>
    <t>TRF-CTA*</t>
  </si>
  <si>
    <t>New-TRF-CTA*</t>
  </si>
  <si>
    <t>UNK-subtot</t>
  </si>
  <si>
    <t>New-UNK-subtot</t>
  </si>
  <si>
    <t>UNK-subtot2</t>
  </si>
  <si>
    <t>New-UNK-subtot2</t>
  </si>
  <si>
    <t>av-TTA-UNK</t>
  </si>
  <si>
    <t>New-av-TTA-UNK</t>
  </si>
  <si>
    <t>UNK-TTA*</t>
  </si>
  <si>
    <t>New-UNK-TTA*</t>
  </si>
  <si>
    <t>av-CTA-UNK</t>
  </si>
  <si>
    <t>New-av-CTA-UNK</t>
  </si>
  <si>
    <t>UNK-CTA*</t>
  </si>
  <si>
    <t>New-UNK-CTA*</t>
  </si>
  <si>
    <t>FT-subtot</t>
  </si>
  <si>
    <t>New-FT-subtot</t>
  </si>
  <si>
    <t>FT-subtot2</t>
  </si>
  <si>
    <t>New-FT-subtot2</t>
  </si>
  <si>
    <t>FT-TTA*</t>
  </si>
  <si>
    <t>New-FT-TTA*</t>
  </si>
  <si>
    <t>FT-CTA*</t>
  </si>
  <si>
    <t>New-FT-CTA*</t>
  </si>
  <si>
    <t>PT-subtot</t>
  </si>
  <si>
    <t>New-PT-subtot</t>
  </si>
  <si>
    <t>PT-subtot2</t>
  </si>
  <si>
    <t>New-PT-subtot2</t>
  </si>
  <si>
    <t>PT-TTA*</t>
  </si>
  <si>
    <t>New-PT-TTA*</t>
  </si>
  <si>
    <t>PT-CTA*</t>
  </si>
  <si>
    <t>New-PT-CTA*</t>
  </si>
  <si>
    <t>FTPT-subtot</t>
  </si>
  <si>
    <t>New-FTPT-subtot</t>
  </si>
  <si>
    <t>FTPT-subtot2</t>
  </si>
  <si>
    <t>New-FTPT-subtot2</t>
  </si>
  <si>
    <t>FTPT-TTA*</t>
  </si>
  <si>
    <t>New-FTPT-TTA*</t>
  </si>
  <si>
    <t>FTPT-CTA*</t>
  </si>
  <si>
    <t>New-FTPT-CTA*</t>
  </si>
  <si>
    <t>TTA*</t>
  </si>
  <si>
    <t>New-TTA*</t>
  </si>
  <si>
    <t>CTA*</t>
  </si>
  <si>
    <t>New-CTA*</t>
  </si>
  <si>
    <t>AR</t>
  </si>
  <si>
    <t>University of Arkansas, Fayetteville</t>
  </si>
  <si>
    <t>University of Arkansas at Little Rock</t>
  </si>
  <si>
    <t>Arkansas State University</t>
  </si>
  <si>
    <t>Arkansas Tech University</t>
  </si>
  <si>
    <t xml:space="preserve">University of Central Arkansas </t>
  </si>
  <si>
    <t>Henderson State University</t>
  </si>
  <si>
    <t>Southern Arkansas University</t>
  </si>
  <si>
    <t>University of Arkansas at Monticello</t>
  </si>
  <si>
    <t>University of Arkansas at Fort Smith</t>
  </si>
  <si>
    <t>University of Arkansas at Pine Bluff</t>
  </si>
  <si>
    <t xml:space="preserve">Northwest Arkansas Community College </t>
  </si>
  <si>
    <t>Arkansas State University-Beebe</t>
  </si>
  <si>
    <t>National Park College</t>
  </si>
  <si>
    <t>Arkansas Northeastern College</t>
  </si>
  <si>
    <t>Arkansas State University Mid-South</t>
  </si>
  <si>
    <t>Arkansas State University Mountain Home</t>
  </si>
  <si>
    <t>Arkansas State University-Newport</t>
  </si>
  <si>
    <t>Black River Technical College</t>
  </si>
  <si>
    <t>College of the Ouachitas</t>
  </si>
  <si>
    <t>Cossatot Community College of the University of Arkansas</t>
  </si>
  <si>
    <t xml:space="preserve">East Arkansas Community College </t>
  </si>
  <si>
    <t>North Arkansas College</t>
  </si>
  <si>
    <t xml:space="preserve">Ozarka College </t>
  </si>
  <si>
    <t>Phillips Community College of the Univ of Arkansas</t>
  </si>
  <si>
    <t>South Arkansas Community College</t>
  </si>
  <si>
    <t>Southeast Arkansas College</t>
  </si>
  <si>
    <t>Southern Arkansas University Tech</t>
  </si>
  <si>
    <t>University of Arkansas Community College at Batesville</t>
  </si>
  <si>
    <t>University of Arkansas Community College at Hope</t>
  </si>
  <si>
    <t>University of Arkansas Community College at Morrilton</t>
  </si>
  <si>
    <t>FL</t>
  </si>
  <si>
    <t>Eastern Florida State College</t>
  </si>
  <si>
    <t xml:space="preserve">Broward College </t>
  </si>
  <si>
    <t>College of Central Florida</t>
  </si>
  <si>
    <t xml:space="preserve">Chipola College </t>
  </si>
  <si>
    <t xml:space="preserve">Daytona State College </t>
  </si>
  <si>
    <t>Florida SouthWestern State College</t>
  </si>
  <si>
    <t>Florida State College at Jacksonville</t>
  </si>
  <si>
    <t xml:space="preserve">Florida Keys Community College </t>
  </si>
  <si>
    <t xml:space="preserve">Gulf Coast State College </t>
  </si>
  <si>
    <t xml:space="preserve">Hillsborough Community College </t>
  </si>
  <si>
    <t xml:space="preserve">Indian River State College </t>
  </si>
  <si>
    <t>Florida Gateway College</t>
  </si>
  <si>
    <t xml:space="preserve">Lake-Sumter State College </t>
  </si>
  <si>
    <t>State College of Florida, Manatee-Sarasota</t>
  </si>
  <si>
    <t xml:space="preserve">Miami Dade College </t>
  </si>
  <si>
    <t xml:space="preserve">North Florida Community College </t>
  </si>
  <si>
    <t>Northwest Florida State College</t>
  </si>
  <si>
    <t xml:space="preserve">Palm Beach State College </t>
  </si>
  <si>
    <t xml:space="preserve">Pasco-Hernando State College </t>
  </si>
  <si>
    <t xml:space="preserve">Pensacola State College </t>
  </si>
  <si>
    <t xml:space="preserve">Polk State College </t>
  </si>
  <si>
    <t xml:space="preserve">St. Johns River State College </t>
  </si>
  <si>
    <t xml:space="preserve">St. Petersburg College </t>
  </si>
  <si>
    <t xml:space="preserve">Santa Fe College </t>
  </si>
  <si>
    <t>Seminole State College of Florida</t>
  </si>
  <si>
    <t xml:space="preserve">South Florida State College </t>
  </si>
  <si>
    <t xml:space="preserve">Tallahassee Community College </t>
  </si>
  <si>
    <t xml:space="preserve">Valencia College </t>
  </si>
  <si>
    <t>GA</t>
  </si>
  <si>
    <t xml:space="preserve">Georgia State University </t>
  </si>
  <si>
    <t>139940</t>
  </si>
  <si>
    <t>University of Georgia</t>
  </si>
  <si>
    <t>139959</t>
  </si>
  <si>
    <t>Georgia Institute of Technology</t>
  </si>
  <si>
    <t>139755</t>
  </si>
  <si>
    <t>Georgia Southern University</t>
  </si>
  <si>
    <t>139931</t>
  </si>
  <si>
    <t>Kennesaw State University</t>
  </si>
  <si>
    <t>140164</t>
  </si>
  <si>
    <t>University of West Georgia</t>
  </si>
  <si>
    <t>141334</t>
  </si>
  <si>
    <t xml:space="preserve">Valdosta State University </t>
  </si>
  <si>
    <t>141264</t>
  </si>
  <si>
    <t xml:space="preserve">Albany State University </t>
  </si>
  <si>
    <t>138716</t>
  </si>
  <si>
    <t>Armstrong State University</t>
  </si>
  <si>
    <t>138789</t>
  </si>
  <si>
    <t>Clayton State University</t>
  </si>
  <si>
    <t>139311</t>
  </si>
  <si>
    <t>Columbus State University</t>
  </si>
  <si>
    <t>139366</t>
  </si>
  <si>
    <t>Fort Valley State University</t>
  </si>
  <si>
    <t>139719</t>
  </si>
  <si>
    <t>Georgia College and State University</t>
  </si>
  <si>
    <t>139861</t>
  </si>
  <si>
    <t>482149</t>
  </si>
  <si>
    <t>University of North Georgia</t>
  </si>
  <si>
    <t>Georgia Southwestern State University</t>
  </si>
  <si>
    <t>139764</t>
  </si>
  <si>
    <t>Savannah State University</t>
  </si>
  <si>
    <t>140960</t>
  </si>
  <si>
    <t xml:space="preserve">College of Coastal Georgia </t>
  </si>
  <si>
    <t>139250</t>
  </si>
  <si>
    <t xml:space="preserve">Dalton State College </t>
  </si>
  <si>
    <t>139463</t>
  </si>
  <si>
    <t>Georgia Gwinnett College</t>
  </si>
  <si>
    <t>447689</t>
  </si>
  <si>
    <t>Middle Georgia State College</t>
  </si>
  <si>
    <t xml:space="preserve">Abraham Baldwin Agricultural College </t>
  </si>
  <si>
    <t>138558</t>
  </si>
  <si>
    <t>Atlanta Metropolitan State College</t>
  </si>
  <si>
    <t>138901</t>
  </si>
  <si>
    <t xml:space="preserve">Darton State College </t>
  </si>
  <si>
    <t>138691</t>
  </si>
  <si>
    <t>East Georgia State College</t>
  </si>
  <si>
    <t>139621</t>
  </si>
  <si>
    <t xml:space="preserve">Gordon State College </t>
  </si>
  <si>
    <t>139968</t>
  </si>
  <si>
    <t>South Georgia State College</t>
  </si>
  <si>
    <t xml:space="preserve">Georgia Perimeter College </t>
  </si>
  <si>
    <t>244437</t>
  </si>
  <si>
    <t>Georgia Highlands College</t>
  </si>
  <si>
    <t>139700</t>
  </si>
  <si>
    <t xml:space="preserve">Bainbridge State College </t>
  </si>
  <si>
    <t>139010</t>
  </si>
  <si>
    <t>KY</t>
  </si>
  <si>
    <t>University of Kentucky</t>
  </si>
  <si>
    <t>University of Louisville</t>
  </si>
  <si>
    <t xml:space="preserve">Eastern Kentucky University </t>
  </si>
  <si>
    <t xml:space="preserve">Morehead State University </t>
  </si>
  <si>
    <t xml:space="preserve">Murray State University </t>
  </si>
  <si>
    <t xml:space="preserve">Northern Kentucky University </t>
  </si>
  <si>
    <t xml:space="preserve">Western Kentucky University </t>
  </si>
  <si>
    <t xml:space="preserve">Kentucky State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</si>
  <si>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</si>
  <si>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</si>
  <si>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</si>
  <si>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</si>
  <si>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</si>
  <si>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 xml:space="preserve">Hopkinsville Community College </t>
  </si>
  <si>
    <t>Madisonville Community College</t>
  </si>
  <si>
    <t xml:space="preserve">Maysville Community and Technical College </t>
  </si>
  <si>
    <t xml:space="preserve">Owensboro Community and Technical College </t>
  </si>
  <si>
    <t xml:space="preserve">Somerset Community and Technical College </t>
  </si>
  <si>
    <t>Southeast Kentucky Community and Technical College</t>
  </si>
  <si>
    <t>West Kentucky Community and Technical College</t>
  </si>
  <si>
    <t>Hazard Community and Technical College</t>
  </si>
  <si>
    <t xml:space="preserve">Henderson Community College </t>
  </si>
  <si>
    <t>LA</t>
  </si>
  <si>
    <t>Louisiana State University and A&amp;M College</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</si>
  <si>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</si>
  <si>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</si>
  <si>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</si>
  <si>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</si>
  <si>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</si>
  <si>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</si>
  <si>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</si>
  <si>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</si>
  <si>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</si>
  <si>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</si>
  <si>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</si>
  <si>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</si>
  <si>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</si>
  <si>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Baton Rouge Community College</t>
  </si>
  <si>
    <t>Bossier Parish Community College</t>
  </si>
  <si>
    <t xml:space="preserve">Delgado Community College </t>
  </si>
  <si>
    <t>Louisiana Delta Community College</t>
  </si>
  <si>
    <t>South Louisiana Community College</t>
  </si>
  <si>
    <t>Southern University in Shreveport</t>
  </si>
  <si>
    <t>Louisiana State University at Eunice</t>
  </si>
  <si>
    <t>Nunez Community College</t>
  </si>
  <si>
    <t>River Parishes Community College</t>
  </si>
  <si>
    <t>MS</t>
  </si>
  <si>
    <t>Mississippi State University</t>
  </si>
  <si>
    <t>University of Southern Mississippi</t>
  </si>
  <si>
    <t xml:space="preserve">Jackson State University </t>
  </si>
  <si>
    <t>University of Mississippi</t>
  </si>
  <si>
    <t>Alcorn State University</t>
  </si>
  <si>
    <t>Delta State University</t>
  </si>
  <si>
    <t>Mississippi Valley State University</t>
  </si>
  <si>
    <t>Mississippi University for Women</t>
  </si>
  <si>
    <t xml:space="preserve">Hinds Community College </t>
  </si>
  <si>
    <t xml:space="preserve">Itawamba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</si>
  <si>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</si>
  <si>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</si>
  <si>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</si>
  <si>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</si>
  <si>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</si>
  <si>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</si>
  <si>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</si>
  <si>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</si>
  <si>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</si>
  <si>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</si>
  <si>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</si>
  <si>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</si>
  <si>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Southwest Mississippi Community College</t>
  </si>
  <si>
    <t>NC</t>
  </si>
  <si>
    <t xml:space="preserve">North Carolina State University </t>
  </si>
  <si>
    <t xml:space="preserve">University of North Carolina at Chapel Hill </t>
  </si>
  <si>
    <t>University of North Carolina at Charlotte</t>
  </si>
  <si>
    <t>University of North Carolina at Greensboro</t>
  </si>
  <si>
    <t xml:space="preserve">East Carolina University </t>
  </si>
  <si>
    <t xml:space="preserve">Appalachian State University </t>
  </si>
  <si>
    <t>North Carolina A&amp;T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</si>
  <si>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</si>
  <si>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</si>
  <si>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</si>
  <si>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</si>
  <si>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</si>
  <si>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</si>
  <si>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</si>
  <si>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</si>
  <si>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Alamance Community College</t>
  </si>
  <si>
    <t>Asheville-Buncombe Technical Community College</t>
  </si>
  <si>
    <t xml:space="preserve">Beaufort County Community College </t>
  </si>
  <si>
    <t>Bladen Community College</t>
  </si>
  <si>
    <t>Blue Ridge Community College</t>
  </si>
  <si>
    <t>Brunswick Community College</t>
  </si>
  <si>
    <t>Caldwell Community College &amp; Technical Institute</t>
  </si>
  <si>
    <t>Cape Fear Community College</t>
  </si>
  <si>
    <t>Carteret Community College</t>
  </si>
  <si>
    <t>Catawba Valley Community College</t>
  </si>
  <si>
    <t>Central Carolina Commuity College</t>
  </si>
  <si>
    <t xml:space="preserve">Central Piedmont Community College </t>
  </si>
  <si>
    <t>Cleveland Community College</t>
  </si>
  <si>
    <t xml:space="preserve">Coastal Carolina Community College </t>
  </si>
  <si>
    <t>College of the Albemarle</t>
  </si>
  <si>
    <t xml:space="preserve">Craven Community College </t>
  </si>
  <si>
    <t xml:space="preserve">Davidson County Community College </t>
  </si>
  <si>
    <t>Durham Technical Community College</t>
  </si>
  <si>
    <t>Edgecombe Community College</t>
  </si>
  <si>
    <t>Fayetteville Technical Community College</t>
  </si>
  <si>
    <t>Forsyth Technical Community College</t>
  </si>
  <si>
    <t xml:space="preserve">Gaston College </t>
  </si>
  <si>
    <t>Guilford Technical Community College</t>
  </si>
  <si>
    <t xml:space="preserve">Halifax Community College </t>
  </si>
  <si>
    <t>Haywood Community College</t>
  </si>
  <si>
    <t xml:space="preserve">Isothermal Community College </t>
  </si>
  <si>
    <t>James Sprunt Community College</t>
  </si>
  <si>
    <t>Johnston Community College</t>
  </si>
  <si>
    <t xml:space="preserve">Lenoir Community College </t>
  </si>
  <si>
    <t xml:space="preserve">Martin Community College </t>
  </si>
  <si>
    <t>Mayland Community College</t>
  </si>
  <si>
    <t>McDowell Technical Community College</t>
  </si>
  <si>
    <t xml:space="preserve">Mitchell Community College </t>
  </si>
  <si>
    <t>Montgomery Community College</t>
  </si>
  <si>
    <t>Nash Community College</t>
  </si>
  <si>
    <t>Pamlico Community College</t>
  </si>
  <si>
    <t>Piedmont Community College</t>
  </si>
  <si>
    <t>Pitt Community College</t>
  </si>
  <si>
    <t>Randolph Community College</t>
  </si>
  <si>
    <t>Richmond Community College</t>
  </si>
  <si>
    <t>Roanoke-Chowan Community College</t>
  </si>
  <si>
    <t>Robeson Community College</t>
  </si>
  <si>
    <t xml:space="preserve">Rockingham Community College </t>
  </si>
  <si>
    <t>Rowan-Cabarrus Community College</t>
  </si>
  <si>
    <t>Sampson Community College</t>
  </si>
  <si>
    <t xml:space="preserve">Sandhills Community College </t>
  </si>
  <si>
    <t>South Piedmont Community College</t>
  </si>
  <si>
    <t xml:space="preserve">Southeastern Community College </t>
  </si>
  <si>
    <t xml:space="preserve">Southwestern Community College </t>
  </si>
  <si>
    <t>Stanly Community College</t>
  </si>
  <si>
    <t xml:space="preserve">Surry Community College </t>
  </si>
  <si>
    <t xml:space="preserve">Tri-County Community College </t>
  </si>
  <si>
    <t xml:space="preserve">Vance-Granville Community College </t>
  </si>
  <si>
    <t>Wake Technical Community College</t>
  </si>
  <si>
    <t>Wayne Community College</t>
  </si>
  <si>
    <t xml:space="preserve">Western Piedmont Community College </t>
  </si>
  <si>
    <t xml:space="preserve">Wilkes Community College </t>
  </si>
  <si>
    <t>Wilson Community College</t>
  </si>
  <si>
    <t>OK</t>
  </si>
  <si>
    <t>TN</t>
  </si>
  <si>
    <t>University of Memphis</t>
  </si>
  <si>
    <t>University of Tennessee, Knoxville</t>
  </si>
  <si>
    <t xml:space="preserve">East Tennessee State University </t>
  </si>
  <si>
    <t xml:space="preserve">Tennessee State University </t>
  </si>
  <si>
    <t xml:space="preserve">Austin Peay State University </t>
  </si>
  <si>
    <t xml:space="preserve">Middle Tennessee State University </t>
  </si>
  <si>
    <t xml:space="preserve">Tennessee Technological University </t>
  </si>
  <si>
    <t>University of Tennessee at Chattanooga</t>
  </si>
  <si>
    <t>University of Tennessee at Martin</t>
  </si>
  <si>
    <t xml:space="preserve">Chattanooga State Technical Community College </t>
  </si>
  <si>
    <t>Nashville State Technical Community College</t>
  </si>
  <si>
    <t>Pellissippi State Technical Community College</t>
  </si>
  <si>
    <t>Southwest Tennessee Community College</t>
  </si>
  <si>
    <t xml:space="preserve">Volunteer State Community College </t>
  </si>
  <si>
    <t xml:space="preserve">Cleveland State Community College </t>
  </si>
  <si>
    <t xml:space="preserve">Columbia State Community College </t>
  </si>
  <si>
    <t xml:space="preserve">Dyersburg State Community College </t>
  </si>
  <si>
    <t xml:space="preserve">Jackson State Community College </t>
  </si>
  <si>
    <t xml:space="preserve">Motlow State Community College </t>
  </si>
  <si>
    <t>Northeast State Technical Community College</t>
  </si>
  <si>
    <t xml:space="preserve">Roane State Community College </t>
  </si>
  <si>
    <t xml:space="preserve">Walters State Community College </t>
  </si>
  <si>
    <t>TX</t>
  </si>
  <si>
    <t xml:space="preserve">Texas A&amp;M University </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</si>
  <si>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</si>
  <si>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</si>
  <si>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</si>
  <si>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</si>
  <si>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</si>
  <si>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</si>
  <si>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</si>
  <si>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</si>
  <si>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University of Texas at San Antonio</t>
  </si>
  <si>
    <t>Angelo State University</t>
  </si>
  <si>
    <t>Lamar University</t>
  </si>
  <si>
    <t>Midwestern State University</t>
  </si>
  <si>
    <t>Prairie View A&amp;M University</t>
  </si>
  <si>
    <t xml:space="preserve">Sam Houston State University </t>
  </si>
  <si>
    <t>Stephen F. Austin State University</t>
  </si>
  <si>
    <t xml:space="preserve">Sul Ross State University </t>
  </si>
  <si>
    <t>Tarleton State University</t>
  </si>
  <si>
    <t>Texas A&amp;M International University</t>
  </si>
  <si>
    <t>Texas A&amp;M University-Commerce</t>
  </si>
  <si>
    <t xml:space="preserve">Texas A&amp;M University-Corpus Christi </t>
  </si>
  <si>
    <t>Texas A&amp;M University-Kingsville</t>
  </si>
  <si>
    <t xml:space="preserve">Texas Southern University </t>
  </si>
  <si>
    <t>Texas State University</t>
  </si>
  <si>
    <t xml:space="preserve">University of Houston-Clear Lake </t>
  </si>
  <si>
    <t>University of Texas at Tyler</t>
  </si>
  <si>
    <t>University of Texas of the Permian Basin</t>
  </si>
  <si>
    <t>West Texas A&amp;M University</t>
  </si>
  <si>
    <t>Texas A &amp; M University - Central Texas</t>
  </si>
  <si>
    <t>Texas A&amp;M -Texarkana</t>
  </si>
  <si>
    <t>University of Houston-Victoria</t>
  </si>
  <si>
    <t>Sul Ross State University-Rio Grande College</t>
  </si>
  <si>
    <t>228501B</t>
  </si>
  <si>
    <t>Texas A &amp; M University - San Antonio</t>
  </si>
  <si>
    <t>University of Houston-Downtown</t>
  </si>
  <si>
    <t>Texas A&amp;M University at Galveston</t>
  </si>
  <si>
    <t xml:space="preserve">Brazosport College </t>
  </si>
  <si>
    <t xml:space="preserve">Midland College </t>
  </si>
  <si>
    <t>South Texas College</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</si>
  <si>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</si>
  <si>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</si>
  <si>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</si>
  <si>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</si>
  <si>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</si>
  <si>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</si>
  <si>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</si>
  <si>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</si>
  <si>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Paso County Community College District</t>
  </si>
  <si>
    <t>Houston Community College</t>
  </si>
  <si>
    <t xml:space="preserve">Laredo Community College </t>
  </si>
  <si>
    <t>Lone Star College System District</t>
  </si>
  <si>
    <t xml:space="preserve">McLennan Community College </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</si>
  <si>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</si>
  <si>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</si>
  <si>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</si>
  <si>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</si>
  <si>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</si>
  <si>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</si>
  <si>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</si>
  <si>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t>
  </si>
  <si>
    <t xml:space="preserve">South Plains College </t>
  </si>
  <si>
    <t>St. Philip's College (ACCD)</t>
  </si>
  <si>
    <t>Tarrant County College</t>
  </si>
  <si>
    <t>Trinity Valley Community College</t>
  </si>
  <si>
    <t xml:space="preserve">Tyler Junior College </t>
  </si>
  <si>
    <t xml:space="preserve">Alvin Community College </t>
  </si>
  <si>
    <t xml:space="preserve">Angelina College </t>
  </si>
  <si>
    <t>Cedar Valley College (DCCCD)</t>
  </si>
  <si>
    <t>Coastal Bend College</t>
  </si>
  <si>
    <t>College of the Mainland</t>
  </si>
  <si>
    <t xml:space="preserve">Grayson County College </t>
  </si>
  <si>
    <t>Hill College</t>
  </si>
  <si>
    <t>Howard College (HCJCD)</t>
  </si>
  <si>
    <t xml:space="preserve">Kilgore College </t>
  </si>
  <si>
    <t>Lamar Institute of Technology</t>
  </si>
  <si>
    <t>Lamar State College-Port Arthur</t>
  </si>
  <si>
    <t xml:space="preserve">Lee College </t>
  </si>
  <si>
    <t xml:space="preserve">Northeast Texas Community College </t>
  </si>
  <si>
    <t xml:space="preserve">Odessa College </t>
  </si>
  <si>
    <t>Paris Junior College</t>
  </si>
  <si>
    <t xml:space="preserve">Southwest Texas Junior College </t>
  </si>
  <si>
    <t xml:space="preserve">Temple College </t>
  </si>
  <si>
    <t xml:space="preserve">Texarkana College </t>
  </si>
  <si>
    <t xml:space="preserve">Texas Southmost College </t>
  </si>
  <si>
    <t xml:space="preserve">Texas State Technical College-Harlingen </t>
  </si>
  <si>
    <t>Texas State Technical College-Waco</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</si>
  <si>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</si>
  <si>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</si>
  <si>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</si>
  <si>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</si>
  <si>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</si>
  <si>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</si>
  <si>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</si>
  <si>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</si>
  <si>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Northeast Lakeview College (ACCD)</t>
  </si>
  <si>
    <t>Panola College</t>
  </si>
  <si>
    <t xml:space="preserve">Ranger College </t>
  </si>
  <si>
    <t>Southwest Collegiate Institute for the Deaf (HCJCD)</t>
  </si>
  <si>
    <t>Texas State Technical College-Marshall</t>
  </si>
  <si>
    <t>Texas State Technical College-West Texas</t>
  </si>
  <si>
    <t xml:space="preserve">Western Texas College </t>
  </si>
  <si>
    <t>University of North Texas at Dallas</t>
  </si>
  <si>
    <t>New fall 2009. No degrees yet granted.</t>
  </si>
  <si>
    <t>Texas State Technical College-North Texas</t>
  </si>
  <si>
    <t>Texas State Technical College-Fort Bend</t>
  </si>
  <si>
    <t>N/A</t>
  </si>
  <si>
    <t>VA</t>
  </si>
  <si>
    <t xml:space="preserve">George Mason University </t>
  </si>
  <si>
    <t xml:space="preserve">Old Dominion University </t>
  </si>
  <si>
    <t>University of Virginia</t>
  </si>
  <si>
    <t>Virginia Commonwealth University</t>
  </si>
  <si>
    <t xml:space="preserve">Virginia Tech </t>
  </si>
  <si>
    <t>College of William &amp; Mary</t>
  </si>
  <si>
    <t>James Madison University</t>
  </si>
  <si>
    <t xml:space="preserve">Longwood University </t>
  </si>
  <si>
    <t xml:space="preserve">Norfolk State University </t>
  </si>
  <si>
    <t>Radford University</t>
  </si>
  <si>
    <t xml:space="preserve">University of Mary Washington </t>
  </si>
  <si>
    <t xml:space="preserve">Virginia State University </t>
  </si>
  <si>
    <t>Christopher Newport University</t>
  </si>
  <si>
    <t xml:space="preserve">University of Virginia's College at Wise </t>
  </si>
  <si>
    <t>J.S. Reynolds Community College</t>
  </si>
  <si>
    <t>John Tyler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</si>
  <si>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</si>
  <si>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</si>
  <si>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</si>
  <si>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</si>
  <si>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</si>
  <si>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</si>
  <si>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</si>
  <si>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Lord Fairfax Community College</t>
  </si>
  <si>
    <t xml:space="preserve">New River Community College </t>
  </si>
  <si>
    <t xml:space="preserve">Patrick Henry Community College </t>
  </si>
  <si>
    <t xml:space="preserve">Piedmont Virginia Community College </t>
  </si>
  <si>
    <t>Southside Virginia Community College</t>
  </si>
  <si>
    <t xml:space="preserve">Virginia Western Community College </t>
  </si>
  <si>
    <t xml:space="preserve">Wytheville Community College </t>
  </si>
  <si>
    <t xml:space="preserve">D.S. Lancaster Community College </t>
  </si>
  <si>
    <t>Eastern Shore Community College</t>
  </si>
  <si>
    <t>Mountain Empire Community College</t>
  </si>
  <si>
    <t>Paul D. Camp Community College</t>
  </si>
  <si>
    <t>Rappahannock Community College</t>
  </si>
  <si>
    <t xml:space="preserve">Richard Bland College </t>
  </si>
  <si>
    <t xml:space="preserve">Southwest Virginia Community College </t>
  </si>
  <si>
    <t xml:space="preserve">Virginia Highlands Community College </t>
  </si>
  <si>
    <t>WV</t>
  </si>
  <si>
    <t>West Virginia University</t>
  </si>
  <si>
    <t xml:space="preserve">Marshall University </t>
  </si>
  <si>
    <t>Fairmont State University</t>
  </si>
  <si>
    <t xml:space="preserve">Shepherd University </t>
  </si>
  <si>
    <t xml:space="preserve">Bluefield State College </t>
  </si>
  <si>
    <t xml:space="preserve">Concord University </t>
  </si>
  <si>
    <t xml:space="preserve">Glenville State College </t>
  </si>
  <si>
    <t>West Liberty University</t>
  </si>
  <si>
    <t xml:space="preserve">West Virginia State University </t>
  </si>
  <si>
    <t>West Virginia University at Parkersburg</t>
  </si>
  <si>
    <t>West Virginia University Institute of Technology</t>
  </si>
  <si>
    <t>Potomac State College of West Virginia University</t>
  </si>
  <si>
    <t>New River Community &amp; Technical College</t>
  </si>
  <si>
    <t>Pierpont Community &amp; Technical College</t>
  </si>
  <si>
    <t>Blue Ridge Community &amp; Technical College</t>
  </si>
  <si>
    <t>BridgeValley Community &amp; Technical College</t>
  </si>
  <si>
    <t>New</t>
  </si>
  <si>
    <t>Eastern West Virginia Community &amp; Technical College</t>
  </si>
  <si>
    <t>Mountwest Community &amp; Technical College</t>
  </si>
  <si>
    <t xml:space="preserve">Southern West Virginia Community &amp; Technical College </t>
  </si>
  <si>
    <t>West Virginia Northern Community College</t>
  </si>
  <si>
    <t>Average Credits Attempted at College Awarding Degree or Certificate</t>
  </si>
  <si>
    <t>Type2</t>
  </si>
  <si>
    <t>Four-Year</t>
  </si>
  <si>
    <t>Four-Year Total</t>
  </si>
  <si>
    <t>Two-Year</t>
  </si>
  <si>
    <t>Two-Year Total</t>
  </si>
  <si>
    <t>(blank)</t>
  </si>
  <si>
    <t>(blank) Total</t>
  </si>
  <si>
    <t>Data</t>
  </si>
  <si>
    <t>AL</t>
  </si>
  <si>
    <t xml:space="preserve"> AvHS1stT-FT-CTA</t>
  </si>
  <si>
    <t xml:space="preserve"> AvNew-HS1stT-FT-CTA</t>
  </si>
  <si>
    <t xml:space="preserve"> AvHS1stT-PT-CTA</t>
  </si>
  <si>
    <t xml:space="preserve"> AvNew-HS1stT-PT-CTA</t>
  </si>
  <si>
    <t xml:space="preserve"> AvHS1stT-UNK-CTA</t>
  </si>
  <si>
    <t xml:space="preserve"> AvNew-HS1stT-UNK-CTA</t>
  </si>
  <si>
    <t xml:space="preserve"> AvHS1stT-CTA</t>
  </si>
  <si>
    <t xml:space="preserve"> AvNew-HS1stT-CTA</t>
  </si>
  <si>
    <t xml:space="preserve"> Av1stT-FT-CTA</t>
  </si>
  <si>
    <t xml:space="preserve"> AvNew-1stT-FT-CTA</t>
  </si>
  <si>
    <t xml:space="preserve"> Av1stT-PT-CTA</t>
  </si>
  <si>
    <t xml:space="preserve"> AvNew-1stT-PT-CTA</t>
  </si>
  <si>
    <t xml:space="preserve"> Av1stT-UNK-CTA</t>
  </si>
  <si>
    <t xml:space="preserve"> AvNew-1stT-UNK-CTA</t>
  </si>
  <si>
    <t xml:space="preserve"> Av1stT-CTA</t>
  </si>
  <si>
    <t xml:space="preserve"> AvNew-1stT-CTA</t>
  </si>
  <si>
    <t xml:space="preserve"> AvTRF-FT-CTA</t>
  </si>
  <si>
    <t xml:space="preserve"> AvNew-TRF-FT-CTA</t>
  </si>
  <si>
    <t xml:space="preserve"> AvTRF-PT-CTA</t>
  </si>
  <si>
    <t xml:space="preserve"> AvNew-TRF-PT-CTA</t>
  </si>
  <si>
    <t xml:space="preserve"> AvTRF-UNK-CTA</t>
  </si>
  <si>
    <t xml:space="preserve"> AvNew-TRF-UNK-CTA</t>
  </si>
  <si>
    <t xml:space="preserve"> AvTRF-CTA</t>
  </si>
  <si>
    <t xml:space="preserve"> AvNew-TRF-CTA</t>
  </si>
  <si>
    <t xml:space="preserve"> Av UNK-CTA</t>
  </si>
  <si>
    <t xml:space="preserve"> AvNew- UNK-CTA</t>
  </si>
  <si>
    <t xml:space="preserve"> Av FT-CTA</t>
  </si>
  <si>
    <t xml:space="preserve"> AvNew- FT-CTA</t>
  </si>
  <si>
    <t xml:space="preserve"> Av PT-CTA</t>
  </si>
  <si>
    <t xml:space="preserve"> AvNew- PT-CTA</t>
  </si>
  <si>
    <t xml:space="preserve"> Av FTPT-cTA</t>
  </si>
  <si>
    <t xml:space="preserve"> AvNew- FTPT-CTA</t>
  </si>
  <si>
    <t>DE</t>
  </si>
  <si>
    <t>Four-Year 5 &amp; Four-Year 6 New N=0</t>
  </si>
  <si>
    <t>Four-Year 4 New N=0</t>
  </si>
  <si>
    <t>MD</t>
  </si>
  <si>
    <t>Four-Year 5 New N=0</t>
  </si>
  <si>
    <t>Four-Year 1 and Four-Year 3 Old N=0</t>
  </si>
  <si>
    <t>Four-Year 1 New N=0</t>
  </si>
  <si>
    <t>Four-Year 6 New N=0</t>
  </si>
  <si>
    <t>Four-Year 2 and Four-Year 4 Old N=0</t>
  </si>
  <si>
    <t>SC</t>
  </si>
  <si>
    <t>Four-Year 4 Old N=0</t>
  </si>
  <si>
    <t>Total  AvHS1stT-FT-CTA</t>
  </si>
  <si>
    <t>Total  AvNew-HS1stT-FT-CTA</t>
  </si>
  <si>
    <t>Total  AvHS1stT-PT-CTA</t>
  </si>
  <si>
    <t>Total  AvNew-HS1stT-PT-CTA</t>
  </si>
  <si>
    <t>Total  AvHS1stT-UNK-CTA</t>
  </si>
  <si>
    <t>Total  AvNew-HS1stT-UNK-CTA</t>
  </si>
  <si>
    <t>Total  AvHS1stT-CTA</t>
  </si>
  <si>
    <t>Total  AvNew-HS1stT-CTA</t>
  </si>
  <si>
    <t>Total  Av1stT-FT-CTA</t>
  </si>
  <si>
    <t>Total  AvNew-1stT-FT-CTA</t>
  </si>
  <si>
    <t>Total  Av1stT-PT-CTA</t>
  </si>
  <si>
    <t>Total  AvNew-1stT-PT-CTA</t>
  </si>
  <si>
    <t>Total  Av1stT-UNK-CTA</t>
  </si>
  <si>
    <t>Total  AvNew-1stT-UNK-CTA</t>
  </si>
  <si>
    <t>Total  Av1stT-CTA</t>
  </si>
  <si>
    <t>Total  AvNew-1stT-CTA</t>
  </si>
  <si>
    <t>Total  AvTRF-FT-CTA</t>
  </si>
  <si>
    <t>Total  AvNew-TRF-FT-CTA</t>
  </si>
  <si>
    <t>Total  AvTRF-PT-CTA</t>
  </si>
  <si>
    <t>Total  AvNew-TRF-PT-CTA</t>
  </si>
  <si>
    <t>Total  AvTRF-UNK-CTA</t>
  </si>
  <si>
    <t>Total  AvNew-TRF-UNK-CTA</t>
  </si>
  <si>
    <t>Total  AvTRF-CTA</t>
  </si>
  <si>
    <t>Total  AvNew-TRF-CTA</t>
  </si>
  <si>
    <t>Total  Av UNK-CTA</t>
  </si>
  <si>
    <t>Total  AvNew- UNK-CTA</t>
  </si>
  <si>
    <t>Total  Av FT-CTA</t>
  </si>
  <si>
    <t>Total  AvNew- FT-CTA</t>
  </si>
  <si>
    <t>Total  Av PT-CTA</t>
  </si>
  <si>
    <t>Total  AvNew- PT-CTA</t>
  </si>
  <si>
    <t>Total  Av FTPT-cTA</t>
  </si>
  <si>
    <t>Total  AvNew- FTPT-CTA</t>
  </si>
  <si>
    <t>Average Years to Degree at College Awarding Degree or Certificate</t>
  </si>
  <si>
    <t xml:space="preserve"> AvHS1stT-FT-TTA</t>
  </si>
  <si>
    <t xml:space="preserve"> AvNew-HS1stT-FT-TTA</t>
  </si>
  <si>
    <t xml:space="preserve"> AvHS1stT-PT-TTA</t>
  </si>
  <si>
    <t xml:space="preserve"> AvNew-HS1stT-PT-TTA</t>
  </si>
  <si>
    <t xml:space="preserve"> AvHS1stT-UNK-TTA</t>
  </si>
  <si>
    <t xml:space="preserve"> AvNew-HS1stT-UNK-TTA</t>
  </si>
  <si>
    <t xml:space="preserve"> AvHS1stT-TTA</t>
  </si>
  <si>
    <t xml:space="preserve"> AvNew-HS1stT-TTA</t>
  </si>
  <si>
    <t xml:space="preserve"> Av1stT-FT-TTA</t>
  </si>
  <si>
    <t xml:space="preserve"> AvNew-1stT-FT-TTA</t>
  </si>
  <si>
    <t xml:space="preserve"> Av1stT-PT-TTA</t>
  </si>
  <si>
    <t xml:space="preserve"> AvNew-1stT-PT-TTA</t>
  </si>
  <si>
    <t xml:space="preserve"> Av1stT-UNK-TTA</t>
  </si>
  <si>
    <t xml:space="preserve"> AvNew-1stT-UNK-TTA</t>
  </si>
  <si>
    <t xml:space="preserve"> Av1stT-TTA</t>
  </si>
  <si>
    <t xml:space="preserve"> AvNew-1stT-TTA</t>
  </si>
  <si>
    <t xml:space="preserve"> AvTRF-FT-TTA</t>
  </si>
  <si>
    <t xml:space="preserve"> AvNew-TRF-FT-TTA</t>
  </si>
  <si>
    <t xml:space="preserve"> AvTRF-PT-TTA</t>
  </si>
  <si>
    <t xml:space="preserve"> AvNew-TRF-PT-TTA</t>
  </si>
  <si>
    <t xml:space="preserve"> AvTRF-UNK-TTA</t>
  </si>
  <si>
    <t xml:space="preserve"> AvNew-TRF-UNK-TTA</t>
  </si>
  <si>
    <t xml:space="preserve"> AvTRF-TTA</t>
  </si>
  <si>
    <t xml:space="preserve"> AvNew-TRF-TTA</t>
  </si>
  <si>
    <t xml:space="preserve"> AvUNK-TTA</t>
  </si>
  <si>
    <t xml:space="preserve"> AvNew-UNK-TTA</t>
  </si>
  <si>
    <t xml:space="preserve"> Av FT-TTA</t>
  </si>
  <si>
    <t xml:space="preserve"> AvNew- FT-TTA</t>
  </si>
  <si>
    <t xml:space="preserve"> Av PT-TTA</t>
  </si>
  <si>
    <t xml:space="preserve"> AvNew- PT-TTA</t>
  </si>
  <si>
    <t xml:space="preserve"> Av FTPT-TTA</t>
  </si>
  <si>
    <t xml:space="preserve"> AvNew- FTPT-TTA</t>
  </si>
  <si>
    <t>Four-Year 4 N=1</t>
  </si>
  <si>
    <t>Four-Year 6 Old N=0 New N=1</t>
  </si>
  <si>
    <t>Four-Year 3 Old N=0 New N=2</t>
  </si>
  <si>
    <t>Four-Year 6 Old N=0</t>
  </si>
  <si>
    <t>Four-Year 2 New N=0</t>
  </si>
  <si>
    <t>Four-Year 3 New N=0</t>
  </si>
  <si>
    <t>Total  AvHS1stT-FT-TTA</t>
  </si>
  <si>
    <t>Total  AvNew-HS1stT-FT-TTA</t>
  </si>
  <si>
    <t>Total  AvHS1stT-PT-TTA</t>
  </si>
  <si>
    <t>Total  AvNew-HS1stT-PT-TTA</t>
  </si>
  <si>
    <t>Total  AvHS1stT-UNK-TTA</t>
  </si>
  <si>
    <t>Total  AvNew-HS1stT-UNK-TTA</t>
  </si>
  <si>
    <t>Total  AvHS1stT-TTA</t>
  </si>
  <si>
    <t>Total  AvNew-HS1stT-TTA</t>
  </si>
  <si>
    <t>Total  Av1stT-FT-TTA</t>
  </si>
  <si>
    <t>Total  AvNew-1stT-FT-TTA</t>
  </si>
  <si>
    <t>Total  Av1stT-PT-TTA</t>
  </si>
  <si>
    <t>Total  AvNew-1stT-PT-TTA</t>
  </si>
  <si>
    <t>Total  Av1stT-UNK-TTA</t>
  </si>
  <si>
    <t>Total  AvNew-1stT-UNK-TTA</t>
  </si>
  <si>
    <t>Total  Av1stT-TTA</t>
  </si>
  <si>
    <t>Total  AvNew-1stT-TTA</t>
  </si>
  <si>
    <t>Total  AvTRF-FT-TTA</t>
  </si>
  <si>
    <t>Total  AvNew-TRF-FT-TTA</t>
  </si>
  <si>
    <t>Total  AvTRF-PT-TTA</t>
  </si>
  <si>
    <t>Total  AvNew-TRF-PT-TTA</t>
  </si>
  <si>
    <t>Total  AvTRF-UNK-TTA</t>
  </si>
  <si>
    <t>Total  AvNew-TRF-UNK-TTA</t>
  </si>
  <si>
    <t>Total  AvTRF-TTA</t>
  </si>
  <si>
    <t>Total  AvNew-TRF-TTA</t>
  </si>
  <si>
    <t>Total  AvUNK-TTA</t>
  </si>
  <si>
    <t>Total  AvNew-UNK-TTA</t>
  </si>
  <si>
    <t>Total  Av FT-TTA</t>
  </si>
  <si>
    <t>Total  AvNew- FT-TTA</t>
  </si>
  <si>
    <t>Total  Av PT-TTA</t>
  </si>
  <si>
    <t>Total  AvNew- PT-TTA</t>
  </si>
  <si>
    <t>Total  Av FTPT-TTA</t>
  </si>
  <si>
    <t>Total  AvNew- FTPT-TTA</t>
  </si>
  <si>
    <t>Number</t>
  </si>
  <si>
    <t>Red highlighted items (non zero) indicate data out of balance. Please correct in raw data (blue) tab.</t>
  </si>
  <si>
    <t>Out of balance items are highlighted in raw data tab also.</t>
  </si>
  <si>
    <t>Check Figs</t>
  </si>
  <si>
    <t>All</t>
  </si>
  <si>
    <t xml:space="preserve"> Undup-num-awards</t>
  </si>
  <si>
    <t xml:space="preserve"> New-Undup-num-awards</t>
  </si>
  <si>
    <t xml:space="preserve"> HS1stT-FT-subtot</t>
  </si>
  <si>
    <t>Percentage point change:</t>
  </si>
  <si>
    <t xml:space="preserve"> New-HS1stT-FT-subtot</t>
  </si>
  <si>
    <t xml:space="preserve"> HS1stT-PT-subtot</t>
  </si>
  <si>
    <t xml:space="preserve"> New-HS1stT-PT-subtot</t>
  </si>
  <si>
    <t xml:space="preserve"> HS1stT-UNK-subtot</t>
  </si>
  <si>
    <t xml:space="preserve"> New-HS1stT-UNK-subtot</t>
  </si>
  <si>
    <t xml:space="preserve"> 1stT-FT-subtot</t>
  </si>
  <si>
    <t xml:space="preserve"> New-1stT-FT-subtot</t>
  </si>
  <si>
    <t xml:space="preserve"> 1stT-PT-subtot</t>
  </si>
  <si>
    <t xml:space="preserve"> New-1stT-PT-subtot</t>
  </si>
  <si>
    <t xml:space="preserve"> 1stT-UNK-subtot</t>
  </si>
  <si>
    <t xml:space="preserve"> New-1stT-UNK-subtot</t>
  </si>
  <si>
    <t xml:space="preserve"> TRF-FT-subtot</t>
  </si>
  <si>
    <t xml:space="preserve"> New-TRF-FT-subtot</t>
  </si>
  <si>
    <t xml:space="preserve"> TRF-PT-subtot</t>
  </si>
  <si>
    <t xml:space="preserve"> New-TRF-PT-subtot</t>
  </si>
  <si>
    <t xml:space="preserve"> TRF-UNK-subtot</t>
  </si>
  <si>
    <t xml:space="preserve"> New-TRF-UNK-subtot</t>
  </si>
  <si>
    <t xml:space="preserve"> UNK-subtot</t>
  </si>
  <si>
    <t xml:space="preserve"> New-UNK-subtot</t>
  </si>
  <si>
    <t>Total  Undup-num-awards</t>
  </si>
  <si>
    <t>Total  New-Undup-num-awards</t>
  </si>
  <si>
    <t>Total  HS1stT-FT-subtot</t>
  </si>
  <si>
    <t>Total  New-HS1stT-FT-subtot</t>
  </si>
  <si>
    <t>Total  HS1stT-PT-subtot</t>
  </si>
  <si>
    <t>Total  New-HS1stT-PT-subtot</t>
  </si>
  <si>
    <t>Total  HS1stT-UNK-subtot</t>
  </si>
  <si>
    <t>Total  New-HS1stT-UNK-subtot</t>
  </si>
  <si>
    <t>Total  1stT-FT-subtot</t>
  </si>
  <si>
    <t>Total  New-1stT-FT-subtot</t>
  </si>
  <si>
    <t>Total  1stT-PT-subtot</t>
  </si>
  <si>
    <t>Total  New-1stT-PT-subtot</t>
  </si>
  <si>
    <t>Total  1stT-UNK-subtot</t>
  </si>
  <si>
    <t>Total  New-1stT-UNK-subtot</t>
  </si>
  <si>
    <t>Total  TRF-FT-subtot</t>
  </si>
  <si>
    <t>Total  New-TRF-FT-subtot</t>
  </si>
  <si>
    <t>Total  TRF-PT-subtot</t>
  </si>
  <si>
    <t>Total  New-TRF-PT-subtot</t>
  </si>
  <si>
    <t>Total  TRF-UNK-subtot</t>
  </si>
  <si>
    <t>Total  New-TRF-UNK-subtot</t>
  </si>
  <si>
    <t>Total  UNK-subtot</t>
  </si>
  <si>
    <t>Total  New-UNK-subtot</t>
  </si>
  <si>
    <t>Table 68</t>
  </si>
  <si>
    <t xml:space="preserve">Average Credits Attempted at College Awarding Bachelor's Degree </t>
  </si>
  <si>
    <t xml:space="preserve">Were First-Time in College Students at Awarding College </t>
  </si>
  <si>
    <t>Unknown Whether First-Time or Transfer</t>
  </si>
  <si>
    <t>And had a record of enrollment for college credits while in high school (dual enrolled, early college, etc.)</t>
  </si>
  <si>
    <t>And had no record of enrollment for college credits while in high school</t>
  </si>
  <si>
    <t>Were Transfer Students at Awarding College</t>
  </si>
  <si>
    <t>Full-Time*</t>
  </si>
  <si>
    <t>Part-Time*</t>
  </si>
  <si>
    <t>Unknown</t>
  </si>
  <si>
    <t>Sub-Total</t>
  </si>
  <si>
    <t>SREB states</t>
  </si>
  <si>
    <t>Alabama</t>
  </si>
  <si>
    <t>Arkansas</t>
  </si>
  <si>
    <t>Delaware</t>
  </si>
  <si>
    <t>Florida</t>
  </si>
  <si>
    <t>Georgia</t>
  </si>
  <si>
    <t>Kentucky</t>
  </si>
  <si>
    <t>Louisiana</t>
  </si>
  <si>
    <t>Maryland</t>
  </si>
  <si>
    <t>Mississippi</t>
  </si>
  <si>
    <t>North Carolina</t>
  </si>
  <si>
    <t>Oklahoma</t>
  </si>
  <si>
    <t>South Carolina</t>
  </si>
  <si>
    <t>Tennessee</t>
  </si>
  <si>
    <t>Texas</t>
  </si>
  <si>
    <t>Virginia</t>
  </si>
  <si>
    <t>West Virginia</t>
  </si>
  <si>
    <t>*When first enrolled at graduating college.</t>
  </si>
  <si>
    <t>Table 69</t>
  </si>
  <si>
    <t>Table 70</t>
  </si>
  <si>
    <t>Table 71</t>
  </si>
  <si>
    <t>Table 72</t>
  </si>
  <si>
    <t>Table 73</t>
  </si>
  <si>
    <t>Table 74</t>
  </si>
  <si>
    <t>Table 75</t>
  </si>
  <si>
    <t xml:space="preserve">Average Credits Attempted at College Awarding Associate's Degree </t>
  </si>
  <si>
    <t>Table 76</t>
  </si>
  <si>
    <t>Table 77</t>
  </si>
  <si>
    <t>Table 78</t>
  </si>
  <si>
    <t>Table 79</t>
  </si>
  <si>
    <t>*When first enrolled at awarding college.</t>
  </si>
  <si>
    <t>Public Four-Year Colleges and Universities, 2016-17</t>
  </si>
  <si>
    <t>Public Four-Year 1 Colleges and Universities, 2016-17</t>
  </si>
  <si>
    <t>Public Four-Year 2 Colleges and Universities, 2016-17</t>
  </si>
  <si>
    <t>Public Four-Year 3 Colleges and Universities, 2016-17</t>
  </si>
  <si>
    <t>Public Four-Year 4 Colleges and Universities, 2016-17</t>
  </si>
  <si>
    <t>Public Four-Year 5 Colleges and Universities, 2016-17</t>
  </si>
  <si>
    <t>Public Four-Year 6 Colleges and Universities, 2016-17</t>
  </si>
  <si>
    <t>Public Two-Year Colleges, 2016-17</t>
  </si>
  <si>
    <t>Public Two-Year with Bachelor's, 2016-17</t>
  </si>
  <si>
    <t>Public Two-Year 1, 2016-17</t>
  </si>
  <si>
    <t>Public Two-Year 2, 2016-17</t>
  </si>
  <si>
    <t>Public Two-Year 3, 2016-17</t>
  </si>
  <si>
    <t>Table 67b</t>
  </si>
  <si>
    <t>Typical Hours Required For Bachelor's Degrees at</t>
  </si>
  <si>
    <t xml:space="preserve">Public Four-Year Colleges and Universities and </t>
  </si>
  <si>
    <t>Public Four-Year Colleges and Universities</t>
  </si>
  <si>
    <t>Public Two-Year Colleges</t>
  </si>
  <si>
    <t>—</t>
  </si>
  <si>
    <t xml:space="preserve"> 62-65</t>
  </si>
  <si>
    <t>for Associate's Degrees at Public Two-Year Colleges, 2016-17</t>
  </si>
  <si>
    <t>Table 56</t>
  </si>
  <si>
    <t xml:space="preserve">Average Years to Degree at College Awarding Bachelor's Degree </t>
  </si>
  <si>
    <t>Difference between transfer student and first time student with no credits while in HS</t>
  </si>
  <si>
    <t>Table 57</t>
  </si>
  <si>
    <t>Table 58</t>
  </si>
  <si>
    <t>Table 59</t>
  </si>
  <si>
    <r>
      <rPr>
        <vertAlign val="superscript"/>
        <sz val="8"/>
        <rFont val="Arial"/>
        <family val="2"/>
      </rPr>
      <t>1</t>
    </r>
    <r>
      <rPr>
        <sz val="8"/>
        <rFont val="Arial"/>
        <family val="2"/>
      </rPr>
      <t>Not able to re-run to identify those graduates who first enrolled as high school students or compute their averages at this time.</t>
    </r>
  </si>
  <si>
    <t>Table 60</t>
  </si>
  <si>
    <t>Table 61</t>
  </si>
  <si>
    <t>Table 62</t>
  </si>
  <si>
    <t>Table 63</t>
  </si>
  <si>
    <t xml:space="preserve">Average Years to Degree at College Awarding Associate's Degree </t>
  </si>
  <si>
    <t>Table 64</t>
  </si>
  <si>
    <t>Table 65</t>
  </si>
  <si>
    <t>Table 66</t>
  </si>
  <si>
    <t>Table 67</t>
  </si>
  <si>
    <t>.</t>
  </si>
  <si>
    <t>Table 44</t>
  </si>
  <si>
    <t>Percent Distribution of Bachelor's Degree Graduates</t>
  </si>
  <si>
    <t>Full-Time* Sub-Total</t>
  </si>
  <si>
    <t>Part-Time* Sub-Total</t>
  </si>
  <si>
    <t>Unknown Whether Full-Time or Part-Time</t>
  </si>
  <si>
    <t>check figs</t>
  </si>
  <si>
    <t>OLD</t>
  </si>
  <si>
    <t>Un- 
known</t>
  </si>
  <si>
    <t>FTIC</t>
  </si>
  <si>
    <t>Trnsf</t>
  </si>
  <si>
    <t>Oth</t>
  </si>
  <si>
    <t>Table 45</t>
  </si>
  <si>
    <t>Distribution of Bachelor's Degree Graduates</t>
  </si>
  <si>
    <t>Table 46</t>
  </si>
  <si>
    <t>Table 47</t>
  </si>
  <si>
    <t>Table 48</t>
  </si>
  <si>
    <t>Table 49</t>
  </si>
  <si>
    <t>Table 50</t>
  </si>
  <si>
    <t>Table 51</t>
  </si>
  <si>
    <t>Percent Distribution of Associate's Degree Graduates</t>
  </si>
  <si>
    <t>Florida**</t>
  </si>
  <si>
    <t>** Represents AA degrees only -- 73 percent of their total associate's degrees.</t>
  </si>
  <si>
    <t>Table 52</t>
  </si>
  <si>
    <t>Distribution of Associate's Degree Graduates</t>
  </si>
  <si>
    <t>Table 53</t>
  </si>
  <si>
    <t>Table 54</t>
  </si>
  <si>
    <t>Table 55</t>
  </si>
  <si>
    <t>Change</t>
  </si>
  <si>
    <t>Public Two-Year Colleges with Bachelor's, 2016-17</t>
  </si>
  <si>
    <t>Public Two-Year 1 Colleges, 2016-17</t>
  </si>
  <si>
    <t>Public Two-Year 2 Colleges, 2016-17</t>
  </si>
  <si>
    <t>Public Two-Year 3 Colleges, 2016-17</t>
  </si>
  <si>
    <r>
      <rPr>
        <b/>
        <sz val="10"/>
        <color rgb="FF000000"/>
        <rFont val="Arial"/>
        <family val="2"/>
      </rPr>
      <t xml:space="preserve">Data Columns:  </t>
    </r>
    <r>
      <rPr>
        <sz val="10"/>
        <color rgb="FF000000"/>
        <rFont val="Arial"/>
        <family val="2"/>
      </rPr>
      <t xml:space="preserve">White = New Data, Peach = Old Data, Purple/Grey = Calculated Data. </t>
    </r>
  </si>
  <si>
    <t>2017-18</t>
  </si>
  <si>
    <t>Met the criteria for Four-Year 4 in 2017-18 and 2018-19.</t>
  </si>
  <si>
    <t>Met the criteria for Four-Year 4 in 2018-19.</t>
  </si>
  <si>
    <t xml:space="preserve">Met the criteria for Two-Year 2 in 2018-19. </t>
  </si>
  <si>
    <t>University of Arkansas - Pulaski Technical College</t>
  </si>
  <si>
    <t xml:space="preserve">Reclassified: Met the criteria for Two-Year 2 in 2016-17, 2017-18, 2018-19. </t>
  </si>
  <si>
    <t>*Delete after 2016-17; institution is in the process of joining one of our university systems</t>
  </si>
  <si>
    <t>University of Arkansas Community College Rich Mountain</t>
  </si>
  <si>
    <t xml:space="preserve">Met the criteria for Two-Year with Bachelor's in 2018-19. </t>
  </si>
  <si>
    <t xml:space="preserve">Reclassified: Met the criteria for Two-Year with Bachelor's in 2016-17, 2017-18, and 2018-19. </t>
  </si>
  <si>
    <t>*Delete after 2017-18; Institution was consolidated into Georgia Southern University</t>
  </si>
  <si>
    <t>Augusta University</t>
  </si>
  <si>
    <t>Met the criteria for Four-Year 3 in 2018-19.</t>
  </si>
  <si>
    <t>Met the criteria for Four-Year 5 in 2018-19.</t>
  </si>
  <si>
    <t xml:space="preserve">Met the criteria for Four-Year 6 in 2017-18 and 2018-19. </t>
  </si>
  <si>
    <t xml:space="preserve">*Delete after 2017-18; Institution was consolidated into Albany State College. Met the criteria for Two-Year 3 in 2017-18 and 2018-19 </t>
  </si>
  <si>
    <t>*Delete after 2016-17; Institution was consolidated into Georgia State University. Met the criteria for Two-Year 3 in 2017-18 and 2018-19.</t>
  </si>
  <si>
    <t>*Delete after 2017-18; Institution was consolidated into Abraham Baldwin Agricultural College. Met the criteria for Two-Year with Bachelor's in 2017-18 amd 2018-19.</t>
  </si>
  <si>
    <t>Met the criteria for Two-Year 3 in 2017-18 and 2018-19.</t>
  </si>
  <si>
    <t>Met the criteria for Two-Year 2 in 2017-18 and 2018-19.</t>
  </si>
  <si>
    <t>Met the criteria for Two-Year 2 in 2018-19.</t>
  </si>
  <si>
    <t>University of North Carolina School of the Arts</t>
  </si>
  <si>
    <t>Reclassified: Met the criteria for Two-Year 3 in 2016-17, 2017-18, and 2018-19.</t>
  </si>
  <si>
    <t>Reclassified: Met the criteria for Two-Year 2 in 2016-17, 2017-18, and 2018-19.</t>
  </si>
  <si>
    <t>Met the criteria for Four-Year 1 in 2017-1 and 2018-19.</t>
  </si>
  <si>
    <t>Reclassified: Met the criteria for Two-Year 1 in 2016-17, 2017-18, and 2018-19.</t>
  </si>
  <si>
    <t>Reclassified: Met the criteria for Two-Year 3 in 2016-17, 2017-18, and 2018-19. </t>
  </si>
  <si>
    <t>Met the criteria for Two-Year 2 in  2017-18 and 2018-19. </t>
  </si>
  <si>
    <t>Met the criteria for Four-Year 2 in 2016-17 and 2017-18.</t>
  </si>
  <si>
    <t>The University of Texas Rio Grande Valley</t>
  </si>
  <si>
    <t>El Centro College  (DCCCD)</t>
  </si>
  <si>
    <t xml:space="preserve">Cisco Junior College </t>
  </si>
  <si>
    <t>Mountain View College  (DCCCD)</t>
  </si>
  <si>
    <t>New fall 2015.</t>
  </si>
  <si>
    <t xml:space="preserve">    Jan 2020</t>
  </si>
  <si>
    <t>Public Four-Year Colleges and Universities, 2017-18</t>
  </si>
  <si>
    <t>Public Four-Year 1 Colleges and Universities, 2017-18</t>
  </si>
  <si>
    <t>Public Four-Year 2 Colleges and Universities, 2017-18</t>
  </si>
  <si>
    <t>Public Four-Year 3 Colleges and Universities, 2017-18</t>
  </si>
  <si>
    <t>Public Four-Year 4 Colleges and Universities, 2017-18</t>
  </si>
  <si>
    <t>Public Four-Year 5 Colleges and Universities, 2017-18</t>
  </si>
  <si>
    <t>Public Four-Year 6 Colleges and Universities, 2017-18</t>
  </si>
  <si>
    <t>Public Two-Year Colleges, 2017-18</t>
  </si>
  <si>
    <t>Public Two-Year with Bachelor's, 2017-18</t>
  </si>
  <si>
    <t>Public Two-Year 1, 2017-18</t>
  </si>
  <si>
    <t>Public Two-Year 2, 2017-18</t>
  </si>
  <si>
    <t>Public Two-Year 3, 2017-18</t>
  </si>
  <si>
    <t>for Associate's Degrees at Public Two-Year Colleges, 2017-18</t>
  </si>
  <si>
    <t xml:space="preserve">   Jan 2020</t>
  </si>
  <si>
    <t xml:space="preserve">    Jan 2020.</t>
  </si>
  <si>
    <t>Public Two-Year Colleges with Bachelor's, 2017-18</t>
  </si>
  <si>
    <t>Public Two-Year 1 Colleges, 2017-18</t>
  </si>
  <si>
    <t>Public Two-Year 2 Colleges, 2017-18</t>
  </si>
  <si>
    <t>Public Two-Year 3 Colleges, 2017-18</t>
  </si>
  <si>
    <t>Percent Distribution of Graduates</t>
  </si>
  <si>
    <t>Unduplicated No. Grads</t>
  </si>
  <si>
    <t>Old</t>
  </si>
  <si>
    <t>FTIC w/ credits in HS -FT</t>
  </si>
  <si>
    <t>FTIC w/ credits in HS -PT</t>
  </si>
  <si>
    <t>FTIC w/ credits in HS -UNK</t>
  </si>
  <si>
    <t>FTIC w/o credits in HS -FT</t>
  </si>
  <si>
    <t>FTIC w/o credits in HS -PT</t>
  </si>
  <si>
    <t>FTIC w/o credits in HS -UNK</t>
  </si>
  <si>
    <t>Transfer -FT</t>
  </si>
  <si>
    <t>Transfer -PT</t>
  </si>
  <si>
    <t>Transfer -UNK</t>
  </si>
  <si>
    <t>UNK</t>
  </si>
  <si>
    <t>Change, in years.</t>
  </si>
  <si>
    <t>Change, in average credits attempted.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</si>
</sst>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0_)"/>
    <numFmt numFmtId="165" formatCode="_(* #,##0_);_(* \(#,##0\);_(* &quot;-&quot;??_);_(@_)"/>
    <numFmt numFmtId="166" formatCode="#,##0.0"/>
    <numFmt numFmtId="167" formatCode="0.0"/>
    <numFmt numFmtId="168" formatCode="0.0%"/>
    <numFmt numFmtId="169" formatCode="0.0_)"/>
    <numFmt numFmtId="170" formatCode="_(* #,##0.0_);_(* \(#,##0.0\);_(* &quot;-&quot;??_);_(@_)"/>
    <numFmt numFmtId="171" formatCode="#,##0.0_);\(#,##0.0\)"/>
    <numFmt numFmtId="172" formatCode="0.00_)"/>
    <numFmt numFmtId="173" formatCode="#,##0.000_);\(#,##0.000\)"/>
  </numFmts>
  <fonts count="46">
    <font>
      <sz val="12"/>
      <name val="AGaramond"/>
    </font>
    <font>
      <sz val="10"/>
      <name val="Arial"/>
      <family val="2"/>
    </font>
    <font>
      <b/>
      <sz val="10"/>
      <name val="Arial"/>
      <family val="2"/>
    </font>
    <font>
      <sz val="10"/>
      <color indexed="12"/>
      <name val="Arial"/>
      <family val="2"/>
    </font>
    <font>
      <sz val="10"/>
      <color rgb="FF0000FF"/>
      <name val="Arial"/>
      <family val="2"/>
    </font>
    <font>
      <b/>
      <sz val="10"/>
      <color rgb="FF0000FF"/>
      <name val="Arial"/>
      <family val="2"/>
    </font>
    <font>
      <b/>
      <sz val="14"/>
      <name val="Arial"/>
      <family val="2"/>
    </font>
    <font>
      <sz val="11"/>
      <name val="Calibri"/>
      <family val="2"/>
      <scheme val="minor"/>
    </font>
    <font>
      <b/>
      <sz val="11"/>
      <color rgb="FF0000FF"/>
      <name val="Calibri"/>
      <family val="2"/>
      <scheme val="minor"/>
    </font>
    <font>
      <b/>
      <sz val="10"/>
      <color rgb="FFFF0000"/>
      <name val="Arial"/>
      <family val="2"/>
    </font>
    <font>
      <b/>
      <sz val="10"/>
      <color rgb="FFC00000"/>
      <name val="Arial"/>
      <family val="2"/>
    </font>
    <font>
      <b/>
      <sz val="14"/>
      <color theme="0"/>
      <name val="Arial"/>
      <family val="2"/>
    </font>
    <font>
      <b/>
      <sz val="8"/>
      <name val="Times New Roman"/>
      <family val="1"/>
    </font>
    <font>
      <b/>
      <sz val="10"/>
      <color theme="0"/>
      <name val="Arial"/>
      <family val="2"/>
    </font>
    <font>
      <sz val="10"/>
      <color rgb="FFC00000"/>
      <name val="Arial"/>
      <family val="2"/>
    </font>
    <font>
      <b/>
      <sz val="8"/>
      <color rgb="FFC00000"/>
      <name val="Times New Roman"/>
      <family val="1"/>
    </font>
    <font>
      <b/>
      <sz val="10"/>
      <color rgb="FF000000"/>
      <name val="Arial"/>
      <family val="2"/>
    </font>
    <font>
      <sz val="10"/>
      <color rgb="FF000000"/>
      <name val="Arial"/>
      <family val="2"/>
    </font>
    <font>
      <i/>
      <sz val="10"/>
      <color rgb="FF000000"/>
      <name val="Arial"/>
      <family val="2"/>
    </font>
    <font>
      <sz val="8"/>
      <color rgb="FF000000"/>
      <name val="Tahoma"/>
      <family val="2"/>
    </font>
    <font>
      <b/>
      <sz val="11"/>
      <color theme="1"/>
      <name val="Calibri"/>
      <family val="2"/>
      <scheme val="minor"/>
    </font>
    <font>
      <b/>
      <sz val="11"/>
      <color rgb="FFC00000"/>
      <name val="Calibri"/>
      <family val="2"/>
      <scheme val="minor"/>
    </font>
    <font>
      <sz val="10"/>
      <color rgb="FF9C0000"/>
      <name val="Arial"/>
      <family val="2"/>
    </font>
    <font>
      <b/>
      <sz val="10"/>
      <name val="Times New Roman"/>
      <family val="1"/>
    </font>
    <font>
      <sz val="9"/>
      <color indexed="81"/>
      <name val="Tahoma"/>
      <family val="2"/>
    </font>
    <font>
      <b/>
      <i/>
      <sz val="10"/>
      <color rgb="FFC00000"/>
      <name val="Arial"/>
      <family val="2"/>
    </font>
    <font>
      <sz val="12"/>
      <name val="AGaramond"/>
      <family val="3"/>
    </font>
    <font>
      <b/>
      <sz val="9"/>
      <color indexed="81"/>
      <name val="Tahoma"/>
      <family val="2"/>
    </font>
    <font>
      <b/>
      <sz val="12"/>
      <name val="Arial"/>
      <family val="2"/>
    </font>
    <font>
      <b/>
      <sz val="9"/>
      <name val="Arial"/>
      <family val="2"/>
    </font>
    <font>
      <b/>
      <sz val="9"/>
      <name val="AGaramond"/>
      <family val="3"/>
    </font>
    <font>
      <sz val="12"/>
      <color rgb="FFC00000"/>
      <name val="AGaramond"/>
      <family val="3"/>
    </font>
    <font>
      <sz val="8"/>
      <name val="Arial"/>
      <family val="2"/>
    </font>
    <font>
      <b/>
      <sz val="10"/>
      <color indexed="81"/>
      <name val="Tahoma"/>
      <family val="2"/>
    </font>
    <font>
      <sz val="10"/>
      <color indexed="81"/>
      <name val="Tahoma"/>
      <family val="2"/>
    </font>
    <font>
      <sz val="9"/>
      <name val="Arial"/>
      <family val="2"/>
    </font>
    <font>
      <vertAlign val="superscript"/>
      <sz val="8"/>
      <name val="Arial"/>
      <family val="2"/>
    </font>
    <font>
      <sz val="10"/>
      <color theme="0"/>
      <name val="Arial"/>
      <family val="2"/>
    </font>
    <font>
      <sz val="10"/>
      <color theme="1"/>
      <name val="Arial"/>
      <family val="2"/>
    </font>
    <font>
      <sz val="8"/>
      <name val="Calibri"/>
      <family val="2"/>
    </font>
    <font>
      <b/>
      <sz val="9"/>
      <color rgb="FF000000"/>
      <name val="Tahoma"/>
      <family val="2"/>
    </font>
    <font>
      <sz val="9"/>
      <color rgb="FF000000"/>
      <name val="Tahoma"/>
      <family val="2"/>
    </font>
    <font>
      <sz val="10"/>
      <color rgb="FFFFFFFF"/>
      <name val="Arial"/>
      <family val="2"/>
    </font>
    <font>
      <sz val="10"/>
      <name val="Arial"/>
    </font>
    <font>
      <b/>
      <sz val="10"/>
      <name val="Arial"/>
    </font>
    <font>
      <sz val="10"/>
      <color rgb="FF0000FF"/>
      <name val="Arial"/>
    </font>
  </fonts>
  <fills count="43">
    <fill>
      <patternFill patternType="none"/>
    </fill>
    <fill>
      <patternFill patternType="gray125"/>
    </fill>
    <fill>
      <patternFill patternType="solid">
        <fgColor indexed="13"/>
        <bgColor indexed="64"/>
      </patternFill>
    </fill>
    <fill>
      <patternFill patternType="solid">
        <fgColor theme="9" tint="0.59999389629810485"/>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C00000"/>
        <bgColor indexed="64"/>
      </patternFill>
    </fill>
    <fill>
      <patternFill patternType="solid">
        <fgColor theme="1"/>
        <bgColor indexed="64"/>
      </patternFill>
    </fill>
    <fill>
      <patternFill patternType="solid">
        <fgColor theme="0"/>
        <bgColor indexed="64"/>
      </patternFill>
    </fill>
    <fill>
      <patternFill patternType="solid">
        <fgColor indexed="47"/>
      </patternFill>
    </fill>
    <fill>
      <patternFill patternType="solid">
        <fgColor rgb="FFFFFFFF"/>
        <bgColor rgb="FFFFFFFF"/>
      </patternFill>
    </fill>
    <fill>
      <patternFill patternType="solid">
        <fgColor rgb="FFFCD5B4"/>
        <bgColor rgb="FFFCD5B4"/>
      </patternFill>
    </fill>
    <fill>
      <patternFill patternType="solid">
        <fgColor theme="9" tint="0.59999389629810485"/>
        <bgColor theme="9" tint="0.59999389629810485"/>
      </patternFill>
    </fill>
    <fill>
      <patternFill patternType="solid">
        <fgColor rgb="FFFFCC99"/>
        <bgColor rgb="FFFFCC99"/>
      </patternFill>
    </fill>
    <fill>
      <patternFill patternType="solid">
        <fgColor rgb="FFFFCC99"/>
        <bgColor indexed="64"/>
      </patternFill>
    </fill>
    <fill>
      <patternFill patternType="solid">
        <fgColor indexed="42"/>
      </patternFill>
    </fill>
    <fill>
      <patternFill patternType="solid">
        <fgColor indexed="15"/>
        <bgColor indexed="64"/>
      </patternFill>
    </fill>
    <fill>
      <patternFill patternType="solid">
        <fgColor rgb="FF00FFFF"/>
        <bgColor indexed="64"/>
      </patternFill>
    </fill>
    <fill>
      <patternFill patternType="solid">
        <fgColor indexed="44"/>
      </patternFill>
    </fill>
    <fill>
      <patternFill patternType="solid">
        <fgColor rgb="FF99CCFF"/>
        <bgColor rgb="FF99CCFF"/>
      </patternFill>
    </fill>
    <fill>
      <patternFill patternType="solid">
        <fgColor rgb="FF99CCFF"/>
        <bgColor indexed="64"/>
      </patternFill>
    </fill>
    <fill>
      <patternFill patternType="solid">
        <fgColor indexed="51"/>
      </patternFill>
    </fill>
    <fill>
      <patternFill patternType="solid">
        <fgColor rgb="FFFFCC00"/>
        <bgColor indexed="64"/>
      </patternFill>
    </fill>
    <fill>
      <patternFill patternType="solid">
        <fgColor rgb="FFCCFFCC"/>
        <bgColor indexed="64"/>
      </patternFill>
    </fill>
    <fill>
      <patternFill patternType="solid">
        <fgColor indexed="46"/>
      </patternFill>
    </fill>
    <fill>
      <patternFill patternType="solid">
        <fgColor rgb="FF99CCFF"/>
      </patternFill>
    </fill>
    <fill>
      <patternFill patternType="solid">
        <fgColor indexed="45"/>
      </patternFill>
    </fill>
    <fill>
      <patternFill patternType="solid">
        <fgColor rgb="FFFFC8C8"/>
        <bgColor rgb="FFFFC8C8"/>
      </patternFill>
    </fill>
    <fill>
      <patternFill patternType="solid">
        <fgColor indexed="43"/>
      </patternFill>
    </fill>
    <fill>
      <patternFill patternType="solid">
        <fgColor rgb="FFFFFF99"/>
        <bgColor indexed="64"/>
      </patternFill>
    </fill>
    <fill>
      <patternFill patternType="solid">
        <fgColor rgb="FFCCFFCC"/>
        <bgColor rgb="FFCCFFCC"/>
      </patternFill>
    </fill>
    <fill>
      <patternFill patternType="solid">
        <fgColor indexed="42"/>
        <bgColor indexed="42"/>
      </patternFill>
    </fill>
    <fill>
      <patternFill patternType="solid">
        <fgColor rgb="FFCC99FF"/>
        <bgColor indexed="64"/>
      </patternFill>
    </fill>
    <fill>
      <patternFill patternType="solid">
        <fgColor rgb="FFCC99FF"/>
        <bgColor rgb="FFCC99FF"/>
      </patternFill>
    </fill>
    <fill>
      <patternFill patternType="solid">
        <fgColor theme="5" tint="0.59999389629810485"/>
        <bgColor indexed="64"/>
      </patternFill>
    </fill>
    <fill>
      <patternFill patternType="solid">
        <fgColor rgb="FFE6B8B7"/>
        <bgColor indexed="64"/>
      </patternFill>
    </fill>
    <fill>
      <patternFill patternType="solid">
        <fgColor indexed="47"/>
        <bgColor indexed="64"/>
      </patternFill>
    </fill>
    <fill>
      <patternFill patternType="solid">
        <fgColor rgb="FF92D050"/>
        <bgColor indexed="64"/>
      </patternFill>
    </fill>
    <fill>
      <patternFill patternType="solid">
        <fgColor indexed="42"/>
        <bgColor indexed="64"/>
      </patternFill>
    </fill>
    <fill>
      <patternFill patternType="solid">
        <fgColor theme="7" tint="0.39997558519241921"/>
        <bgColor theme="7" tint="0.39997558519241921"/>
      </patternFill>
    </fill>
    <fill>
      <patternFill patternType="solid">
        <fgColor rgb="FFFF0000"/>
        <bgColor rgb="FFFF0000"/>
      </patternFill>
    </fill>
  </fills>
  <borders count="83">
    <border>
      <left/>
      <right/>
      <top/>
      <bottom/>
      <diagonal/>
    </border>
    <border>
      <left/>
      <right/>
      <top style="thin">
        <color auto="1"/>
      </top>
      <bottom/>
      <diagonal/>
    </border>
    <border>
      <left/>
      <right/>
      <top/>
      <bottom style="thin">
        <color auto="1"/>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double">
        <color auto="1"/>
      </left>
      <right/>
      <top/>
      <bottom/>
      <diagonal/>
    </border>
    <border>
      <left style="thin">
        <color auto="1"/>
      </left>
      <right style="thin">
        <color auto="1"/>
      </right>
      <top/>
      <bottom/>
      <diagonal/>
    </border>
    <border>
      <left/>
      <right/>
      <top/>
      <bottom style="double">
        <color auto="1"/>
      </bottom>
      <diagonal/>
    </border>
    <border>
      <left/>
      <right/>
      <top style="thin">
        <color rgb="FF999999"/>
      </top>
      <bottom style="thin">
        <color indexed="64"/>
      </bottom>
      <diagonal/>
    </border>
    <border>
      <left style="thin">
        <color indexed="65"/>
      </left>
      <right/>
      <top style="thin">
        <color rgb="FF999999"/>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indexed="64"/>
      </left>
      <right/>
      <top/>
      <bottom style="thin">
        <color indexed="8"/>
      </bottom>
      <diagonal/>
    </border>
    <border>
      <left/>
      <right/>
      <top style="thin">
        <color indexed="65"/>
      </top>
      <bottom/>
      <diagonal/>
    </border>
    <border>
      <left style="thin">
        <color indexed="65"/>
      </left>
      <right/>
      <top style="thin">
        <color indexed="65"/>
      </top>
      <bottom/>
      <diagonal/>
    </border>
    <border>
      <left style="thin">
        <color rgb="FF999999"/>
      </left>
      <right style="thin">
        <color indexed="64"/>
      </right>
      <top style="thin">
        <color rgb="FF999999"/>
      </top>
      <bottom/>
      <diagonal/>
    </border>
    <border>
      <left style="thin">
        <color rgb="FF999999"/>
      </left>
      <right style="thin">
        <color rgb="FF999999"/>
      </right>
      <top style="thin">
        <color rgb="FF999999"/>
      </top>
      <bottom/>
      <diagonal/>
    </border>
    <border>
      <left style="thin">
        <color indexed="64"/>
      </left>
      <right/>
      <top style="thin">
        <color indexed="8"/>
      </top>
      <bottom/>
      <diagonal/>
    </border>
    <border>
      <left style="thin">
        <color indexed="65"/>
      </left>
      <right/>
      <top style="thin">
        <color indexed="8"/>
      </top>
      <bottom/>
      <diagonal/>
    </border>
    <border>
      <left style="thin">
        <color indexed="8"/>
      </left>
      <right/>
      <top style="thin">
        <color indexed="8"/>
      </top>
      <bottom/>
      <diagonal/>
    </border>
    <border>
      <left/>
      <right/>
      <top style="thin">
        <color indexed="8"/>
      </top>
      <bottom/>
      <diagonal/>
    </border>
    <border>
      <left/>
      <right/>
      <top style="thin">
        <color rgb="FF999999"/>
      </top>
      <bottom/>
      <diagonal/>
    </border>
    <border>
      <left style="thin">
        <color rgb="FF999999"/>
      </left>
      <right/>
      <top style="thin">
        <color indexed="65"/>
      </top>
      <bottom/>
      <diagonal/>
    </border>
    <border>
      <left style="thin">
        <color rgb="FF999999"/>
      </left>
      <right style="thin">
        <color rgb="FF999999"/>
      </right>
      <top style="thin">
        <color indexed="65"/>
      </top>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style="thin">
        <color indexed="8"/>
      </left>
      <right/>
      <top style="thin">
        <color indexed="65"/>
      </top>
      <bottom style="thin">
        <color indexed="64"/>
      </bottom>
      <diagonal/>
    </border>
    <border>
      <left style="thin">
        <color indexed="8"/>
      </left>
      <right/>
      <top style="thin">
        <color indexed="8"/>
      </top>
      <bottom style="thin">
        <color indexed="64"/>
      </bottom>
      <diagonal/>
    </border>
    <border>
      <left style="thin">
        <color indexed="8"/>
      </left>
      <right/>
      <top style="thin">
        <color indexed="64"/>
      </top>
      <bottom/>
      <diagonal/>
    </border>
    <border>
      <left/>
      <right/>
      <top style="thin">
        <color indexed="64"/>
      </top>
      <bottom/>
      <diagonal/>
    </border>
    <border>
      <left style="thin">
        <color rgb="FF999999"/>
      </left>
      <right/>
      <top/>
      <bottom/>
      <diagonal/>
    </border>
    <border>
      <left style="thin">
        <color rgb="FF999999"/>
      </left>
      <right style="thin">
        <color rgb="FF999999"/>
      </right>
      <top/>
      <bottom/>
      <diagonal/>
    </border>
    <border>
      <left/>
      <right style="thin">
        <color indexed="8"/>
      </right>
      <top/>
      <bottom style="thin">
        <color indexed="64"/>
      </bottom>
      <diagonal/>
    </border>
    <border>
      <left style="thin">
        <color indexed="8"/>
      </left>
      <right/>
      <top/>
      <bottom style="thin">
        <color indexed="8"/>
      </bottom>
      <diagonal/>
    </border>
    <border>
      <left/>
      <right/>
      <top/>
      <bottom style="thin">
        <color indexed="8"/>
      </bottom>
      <diagonal/>
    </border>
    <border>
      <left/>
      <right/>
      <top/>
      <bottom style="thin">
        <color indexed="64"/>
      </bottom>
      <diagonal/>
    </border>
    <border>
      <left/>
      <right/>
      <top/>
      <bottom style="medium">
        <color indexed="64"/>
      </bottom>
      <diagonal/>
    </border>
    <border>
      <left/>
      <right style="thin">
        <color indexed="8"/>
      </right>
      <top/>
      <bottom style="medium">
        <color indexed="64"/>
      </bottom>
      <diagonal/>
    </border>
    <border>
      <left style="thin">
        <color indexed="8"/>
      </left>
      <right/>
      <top/>
      <bottom style="medium">
        <color indexed="64"/>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indexed="8"/>
      </left>
      <right style="thin">
        <color indexed="8"/>
      </right>
      <top style="thin">
        <color indexed="8"/>
      </top>
      <bottom/>
      <diagonal/>
    </border>
    <border>
      <left style="thin">
        <color indexed="8"/>
      </left>
      <right/>
      <top style="thin">
        <color indexed="65"/>
      </top>
      <bottom/>
      <diagonal/>
    </border>
    <border>
      <left style="thin">
        <color indexed="8"/>
      </left>
      <right style="thin">
        <color indexed="8"/>
      </right>
      <top style="thin">
        <color indexed="65"/>
      </top>
      <bottom/>
      <diagonal/>
    </border>
    <border>
      <left style="thin">
        <color rgb="FF999999"/>
      </left>
      <right/>
      <top/>
      <bottom style="thin">
        <color indexed="64"/>
      </bottom>
      <diagonal/>
    </border>
    <border>
      <left/>
      <right/>
      <top/>
      <bottom style="thin">
        <color indexed="64"/>
      </bottom>
      <diagonal/>
    </border>
    <border>
      <left style="thin">
        <color rgb="FF999999"/>
      </left>
      <right style="thin">
        <color rgb="FF999999"/>
      </right>
      <top/>
      <bottom style="thin">
        <color indexed="64"/>
      </bottom>
      <diagonal/>
    </border>
    <border>
      <left style="thin">
        <color indexed="64"/>
      </left>
      <right style="thin">
        <color indexed="64"/>
      </right>
      <top/>
      <bottom style="thin">
        <color indexed="64"/>
      </bottom>
      <diagonal/>
    </border>
    <border>
      <left style="thin">
        <color rgb="FF999999"/>
      </left>
      <right/>
      <top style="thick">
        <color indexed="8"/>
      </top>
      <bottom/>
      <diagonal/>
    </border>
    <border>
      <left/>
      <right/>
      <top style="thick">
        <color indexed="8"/>
      </top>
      <bottom/>
      <diagonal/>
    </border>
    <border>
      <left style="thin">
        <color rgb="FF999999"/>
      </left>
      <right style="thin">
        <color rgb="FF999999"/>
      </right>
      <top style="thick">
        <color indexed="8"/>
      </top>
      <bottom/>
      <diagonal/>
    </border>
    <border>
      <left style="thin">
        <color indexed="64"/>
      </left>
      <right style="thin">
        <color indexed="64"/>
      </right>
      <top style="thick">
        <color indexed="8"/>
      </top>
      <bottom/>
      <diagonal/>
    </border>
    <border>
      <left style="thin">
        <color rgb="FF999999"/>
      </left>
      <right/>
      <top/>
      <bottom style="thick">
        <color indexed="8"/>
      </bottom>
      <diagonal/>
    </border>
    <border>
      <left/>
      <right/>
      <top/>
      <bottom style="thick">
        <color indexed="8"/>
      </bottom>
      <diagonal/>
    </border>
    <border>
      <left style="thin">
        <color rgb="FF999999"/>
      </left>
      <right style="thin">
        <color rgb="FF999999"/>
      </right>
      <top/>
      <bottom style="thick">
        <color indexed="8"/>
      </bottom>
      <diagonal/>
    </border>
    <border>
      <left style="thin">
        <color indexed="64"/>
      </left>
      <right style="thin">
        <color indexed="64"/>
      </right>
      <top/>
      <bottom style="thick">
        <color indexed="8"/>
      </bottom>
      <diagonal/>
    </border>
    <border>
      <left style="thin">
        <color indexed="64"/>
      </left>
      <right style="thin">
        <color indexed="64"/>
      </right>
      <top/>
      <bottom style="medium">
        <color indexed="64"/>
      </bottom>
      <diagonal/>
    </border>
    <border>
      <left style="thin">
        <color rgb="FF999999"/>
      </left>
      <right/>
      <top style="thin">
        <color rgb="FF999999"/>
      </top>
      <bottom style="thin">
        <color indexed="64"/>
      </bottom>
      <diagonal/>
    </border>
    <border>
      <left style="thin">
        <color rgb="FF999999"/>
      </left>
      <right style="thin">
        <color rgb="FF999999"/>
      </right>
      <top style="thin">
        <color rgb="FF999999"/>
      </top>
      <bottom style="thin">
        <color indexed="64"/>
      </bottom>
      <diagonal/>
    </border>
    <border>
      <left style="thin">
        <color rgb="FF999999"/>
      </left>
      <right/>
      <top style="thin">
        <color rgb="FF999999"/>
      </top>
      <bottom style="medium">
        <color indexed="64"/>
      </bottom>
      <diagonal/>
    </border>
    <border>
      <left style="thin">
        <color indexed="65"/>
      </left>
      <right/>
      <top style="thin">
        <color rgb="FF999999"/>
      </top>
      <bottom style="medium">
        <color indexed="64"/>
      </bottom>
      <diagonal/>
    </border>
    <border>
      <left/>
      <right/>
      <top style="thin">
        <color rgb="FF999999"/>
      </top>
      <bottom style="medium">
        <color indexed="64"/>
      </bottom>
      <diagonal/>
    </border>
    <border>
      <left style="thin">
        <color rgb="FF999999"/>
      </left>
      <right style="thin">
        <color rgb="FF999999"/>
      </right>
      <top style="thin">
        <color rgb="FF999999"/>
      </top>
      <bottom style="medium">
        <color indexed="64"/>
      </bottom>
      <diagonal/>
    </border>
    <border>
      <left style="thin">
        <color auto="1"/>
      </left>
      <right/>
      <top/>
      <bottom style="thin">
        <color auto="1"/>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auto="1"/>
      </left>
      <right/>
      <top style="thin">
        <color auto="1"/>
      </top>
      <bottom style="thin">
        <color auto="1"/>
      </bottom>
      <diagonal/>
    </border>
  </borders>
  <cellStyleXfs count="10">
    <xf numFmtId="164" fontId="0" fillId="0" borderId="0"/>
    <xf numFmtId="38" fontId="4" fillId="7" borderId="4">
      <alignment horizontal="right"/>
    </xf>
    <xf numFmtId="38" fontId="4" fillId="5" borderId="4">
      <alignment horizontal="right"/>
    </xf>
    <xf numFmtId="9" fontId="4" fillId="7" borderId="4">
      <alignment horizontal="right"/>
    </xf>
    <xf numFmtId="9" fontId="4" fillId="5" borderId="4">
      <alignment horizontal="right"/>
    </xf>
    <xf numFmtId="37" fontId="1" fillId="0" borderId="4">
      <alignment horizontal="center" vertical="top"/>
      <protection locked="0"/>
    </xf>
    <xf numFmtId="37" fontId="1" fillId="3" borderId="4">
      <protection locked="0"/>
    </xf>
    <xf numFmtId="9" fontId="26" fillId="0" borderId="0" applyFont="0" applyFill="0" applyBorder="0" applyAlignment="0" applyProtection="0"/>
    <xf numFmtId="43" fontId="26" fillId="0" borderId="0" applyFont="0" applyFill="0" applyBorder="0" applyAlignment="0" applyProtection="0"/>
    <xf numFmtId="43" fontId="38" fillId="0" borderId="0" applyFont="0" applyFill="0" applyBorder="0" applyAlignment="0" applyProtection="0"/>
  </cellStyleXfs>
  <cellXfs count="718">
    <xf numFmtId="164" fontId="0" fillId="0" borderId="0" xfId="0"/>
    <xf numFmtId="1" fontId="1" fillId="19" borderId="0" xfId="0" applyNumberFormat="1" applyFont="1" applyFill="1" applyAlignment="1" applyProtection="1">
      <alignment horizontal="center"/>
      <protection locked="0"/>
    </xf>
    <xf numFmtId="1" fontId="10" fillId="19" borderId="0" xfId="0" applyNumberFormat="1" applyFont="1" applyFill="1" applyAlignment="1" applyProtection="1">
      <alignment horizontal="center"/>
      <protection locked="0"/>
    </xf>
    <xf numFmtId="3" fontId="10" fillId="18" borderId="0" xfId="0" applyNumberFormat="1" applyFont="1" applyFill="1" applyAlignment="1" applyProtection="1">
      <alignment horizontal="left"/>
      <protection locked="0"/>
    </xf>
    <xf numFmtId="49" fontId="9" fillId="18" borderId="0" xfId="0" applyNumberFormat="1" applyFont="1" applyFill="1" applyAlignment="1" applyProtection="1">
      <alignment horizontal="left"/>
      <protection locked="0"/>
    </xf>
    <xf numFmtId="49" fontId="10" fillId="18" borderId="0" xfId="0" applyNumberFormat="1" applyFont="1" applyFill="1" applyAlignment="1" applyProtection="1">
      <alignment horizontal="left"/>
      <protection locked="0"/>
    </xf>
    <xf numFmtId="1" fontId="1" fillId="18" borderId="0" xfId="0" applyNumberFormat="1" applyFont="1" applyFill="1" applyAlignment="1" applyProtection="1">
      <alignment horizontal="center"/>
      <protection locked="0"/>
    </xf>
    <xf numFmtId="49" fontId="2" fillId="18" borderId="0" xfId="0" applyNumberFormat="1" applyFont="1" applyFill="1" applyAlignment="1" applyProtection="1">
      <alignment horizontal="left"/>
      <protection locked="0"/>
    </xf>
    <xf numFmtId="49" fontId="1" fillId="18" borderId="0" xfId="0" applyNumberFormat="1" applyFont="1" applyFill="1" applyAlignment="1" applyProtection="1">
      <alignment horizontal="left"/>
      <protection locked="0"/>
    </xf>
    <xf numFmtId="49" fontId="1" fillId="18" borderId="0" xfId="0" applyNumberFormat="1" applyFont="1" applyFill="1" applyAlignment="1" applyProtection="1">
      <alignment horizontal="center"/>
      <protection locked="0"/>
    </xf>
    <xf numFmtId="1" fontId="1" fillId="17" borderId="0" xfId="0" applyNumberFormat="1" applyFont="1" applyFill="1" applyAlignment="1" applyProtection="1">
      <alignment horizontal="center"/>
      <protection locked="0"/>
    </xf>
    <xf numFmtId="49" fontId="1" fillId="17" borderId="0" xfId="0" applyNumberFormat="1" applyFont="1" applyFill="1" applyAlignment="1" applyProtection="1">
      <alignment horizontal="left"/>
      <protection locked="0"/>
    </xf>
    <xf numFmtId="1" fontId="10" fillId="16" borderId="0" xfId="0" applyNumberFormat="1" applyFont="1" applyFill="1" applyAlignment="1" applyProtection="1">
      <alignment horizontal="center"/>
      <protection locked="0"/>
    </xf>
    <xf numFmtId="164" fontId="10" fillId="11" borderId="0" xfId="0" applyFont="1" applyFill="1" applyAlignment="1" applyProtection="1">
      <alignment horizontal="left"/>
      <protection locked="0"/>
    </xf>
    <xf numFmtId="49" fontId="2" fillId="11" borderId="0" xfId="0" applyNumberFormat="1" applyFont="1" applyFill="1" applyAlignment="1" applyProtection="1">
      <alignment horizontal="left"/>
      <protection locked="0"/>
    </xf>
    <xf numFmtId="0" fontId="2" fillId="0" borderId="5" xfId="0" applyNumberFormat="1" applyFont="1" applyBorder="1" applyAlignment="1">
      <alignment horizontal="center" wrapText="1"/>
    </xf>
    <xf numFmtId="0" fontId="2" fillId="0" borderId="1" xfId="0" applyNumberFormat="1" applyFont="1" applyBorder="1" applyAlignment="1">
      <alignment horizontal="center" wrapText="1"/>
    </xf>
    <xf numFmtId="0" fontId="2" fillId="0" borderId="5" xfId="0" applyNumberFormat="1" applyFont="1" applyBorder="1" applyAlignment="1">
      <alignment horizontal="left" vertical="center"/>
    </xf>
    <xf numFmtId="0" fontId="10" fillId="0" borderId="1" xfId="0" applyNumberFormat="1" applyFont="1" applyBorder="1" applyAlignment="1">
      <alignment horizontal="centerContinuous" wrapText="1"/>
    </xf>
    <xf numFmtId="0" fontId="10" fillId="0" borderId="5" xfId="0" applyNumberFormat="1" applyFont="1" applyBorder="1" applyAlignment="1">
      <alignment horizontal="centerContinuous" wrapText="1"/>
    </xf>
    <xf numFmtId="1" fontId="2" fillId="0" borderId="3" xfId="0" applyNumberFormat="1" applyFont="1" applyBorder="1" applyAlignment="1">
      <alignment horizontal="center" wrapText="1"/>
    </xf>
    <xf numFmtId="0" fontId="2" fillId="0" borderId="1" xfId="0" applyNumberFormat="1" applyFont="1" applyBorder="1"/>
    <xf numFmtId="0" fontId="2" fillId="0" borderId="5" xfId="0" applyNumberFormat="1" applyFont="1" applyBorder="1"/>
    <xf numFmtId="0" fontId="2" fillId="0" borderId="3" xfId="0" applyNumberFormat="1" applyFont="1" applyBorder="1"/>
    <xf numFmtId="167" fontId="2" fillId="0" borderId="5" xfId="0" applyNumberFormat="1" applyFont="1" applyBorder="1"/>
    <xf numFmtId="167" fontId="2" fillId="0" borderId="3" xfId="0" applyNumberFormat="1" applyFont="1" applyBorder="1"/>
    <xf numFmtId="0" fontId="0" fillId="0" borderId="0" xfId="0" applyNumberFormat="1"/>
    <xf numFmtId="0" fontId="1" fillId="0" borderId="0" xfId="0" applyNumberFormat="1" applyFont="1"/>
    <xf numFmtId="0" fontId="11" fillId="9" borderId="8" xfId="0" applyNumberFormat="1" applyFont="1" applyFill="1" applyBorder="1" applyAlignment="1" applyProtection="1">
      <alignment horizontal="left"/>
      <protection locked="0"/>
    </xf>
    <xf numFmtId="49" fontId="1" fillId="8" borderId="0" xfId="0" applyNumberFormat="1" applyFont="1" applyFill="1" applyAlignment="1">
      <alignment horizontal="center"/>
    </xf>
    <xf numFmtId="49" fontId="1" fillId="8" borderId="0" xfId="0" applyNumberFormat="1" applyFont="1" applyFill="1" applyAlignment="1">
      <alignment horizontal="left"/>
    </xf>
    <xf numFmtId="1" fontId="1" fillId="8" borderId="0" xfId="0" applyNumberFormat="1" applyFont="1" applyFill="1" applyAlignment="1">
      <alignment horizontal="center"/>
    </xf>
    <xf numFmtId="0" fontId="7" fillId="8" borderId="5" xfId="0" applyNumberFormat="1" applyFont="1" applyFill="1" applyBorder="1"/>
    <xf numFmtId="3" fontId="4" fillId="5" borderId="5" xfId="0" applyNumberFormat="1" applyFont="1" applyFill="1" applyBorder="1" applyAlignment="1">
      <alignment horizontal="right"/>
    </xf>
    <xf numFmtId="3" fontId="4" fillId="7" borderId="5" xfId="0" applyNumberFormat="1" applyFont="1" applyFill="1" applyBorder="1" applyAlignment="1">
      <alignment horizontal="right"/>
    </xf>
    <xf numFmtId="3" fontId="3" fillId="8" borderId="5" xfId="0" applyNumberFormat="1" applyFont="1" applyFill="1" applyBorder="1" applyAlignment="1">
      <alignment horizontal="right"/>
    </xf>
    <xf numFmtId="1" fontId="3" fillId="8" borderId="5" xfId="0" applyNumberFormat="1" applyFont="1" applyFill="1" applyBorder="1" applyAlignment="1">
      <alignment horizontal="right"/>
    </xf>
    <xf numFmtId="3" fontId="1" fillId="8" borderId="6" xfId="0" applyNumberFormat="1" applyFont="1" applyFill="1" applyBorder="1" applyAlignment="1">
      <alignment horizontal="right"/>
    </xf>
    <xf numFmtId="1" fontId="4" fillId="8" borderId="7" xfId="0" applyNumberFormat="1" applyFont="1" applyFill="1" applyBorder="1" applyAlignment="1">
      <alignment horizontal="right" wrapText="1"/>
    </xf>
    <xf numFmtId="3" fontId="1" fillId="8" borderId="7" xfId="0" applyNumberFormat="1" applyFont="1" applyFill="1" applyBorder="1" applyAlignment="1">
      <alignment horizontal="right"/>
    </xf>
    <xf numFmtId="3" fontId="4" fillId="6" borderId="5" xfId="0" applyNumberFormat="1" applyFont="1" applyFill="1" applyBorder="1" applyAlignment="1">
      <alignment horizontal="right" wrapText="1"/>
    </xf>
    <xf numFmtId="166" fontId="1" fillId="8" borderId="6" xfId="0" applyNumberFormat="1" applyFont="1" applyFill="1" applyBorder="1" applyAlignment="1">
      <alignment horizontal="right"/>
    </xf>
    <xf numFmtId="167" fontId="7" fillId="8" borderId="5" xfId="0" applyNumberFormat="1" applyFont="1" applyFill="1" applyBorder="1"/>
    <xf numFmtId="166" fontId="1" fillId="3" borderId="7" xfId="0" applyNumberFormat="1" applyFont="1" applyFill="1" applyBorder="1" applyAlignment="1">
      <alignment horizontal="right"/>
    </xf>
    <xf numFmtId="166" fontId="4" fillId="5" borderId="5" xfId="0" applyNumberFormat="1" applyFont="1" applyFill="1" applyBorder="1" applyAlignment="1">
      <alignment horizontal="right"/>
    </xf>
    <xf numFmtId="166" fontId="4" fillId="7" borderId="5" xfId="0" applyNumberFormat="1" applyFont="1" applyFill="1" applyBorder="1" applyAlignment="1">
      <alignment horizontal="right"/>
    </xf>
    <xf numFmtId="1" fontId="7" fillId="8" borderId="5" xfId="0" applyNumberFormat="1" applyFont="1" applyFill="1" applyBorder="1"/>
    <xf numFmtId="166" fontId="1" fillId="8" borderId="7" xfId="0" applyNumberFormat="1" applyFont="1" applyFill="1" applyBorder="1" applyAlignment="1">
      <alignment horizontal="right"/>
    </xf>
    <xf numFmtId="166" fontId="1" fillId="8" borderId="5" xfId="0" applyNumberFormat="1" applyFont="1" applyFill="1" applyBorder="1" applyAlignment="1">
      <alignment horizontal="right"/>
    </xf>
    <xf numFmtId="3" fontId="4" fillId="8" borderId="7" xfId="0" applyNumberFormat="1" applyFont="1" applyFill="1" applyBorder="1" applyAlignment="1">
      <alignment horizontal="right" wrapText="1"/>
    </xf>
    <xf numFmtId="1" fontId="1" fillId="8" borderId="6" xfId="0" applyNumberFormat="1" applyFont="1" applyFill="1" applyBorder="1" applyAlignment="1">
      <alignment horizontal="right"/>
    </xf>
    <xf numFmtId="167" fontId="1" fillId="8" borderId="6" xfId="0" applyNumberFormat="1" applyFont="1" applyFill="1" applyBorder="1" applyAlignment="1">
      <alignment horizontal="right"/>
    </xf>
    <xf numFmtId="167" fontId="4" fillId="8" borderId="7" xfId="0" applyNumberFormat="1" applyFont="1" applyFill="1" applyBorder="1" applyAlignment="1">
      <alignment horizontal="right" wrapText="1"/>
    </xf>
    <xf numFmtId="3" fontId="4" fillId="5" borderId="6" xfId="0" applyNumberFormat="1" applyFont="1" applyFill="1" applyBorder="1" applyAlignment="1">
      <alignment horizontal="right"/>
    </xf>
    <xf numFmtId="165" fontId="2" fillId="0" borderId="0" xfId="0" applyNumberFormat="1" applyFont="1" applyAlignment="1" applyProtection="1">
      <alignment horizontal="left" vertical="top"/>
      <protection locked="0"/>
    </xf>
    <xf numFmtId="164" fontId="2" fillId="0" borderId="0" xfId="0" applyFont="1" applyAlignment="1" applyProtection="1">
      <alignment horizontal="left" vertical="top"/>
      <protection locked="0"/>
    </xf>
    <xf numFmtId="49" fontId="2" fillId="10" borderId="5" xfId="0" applyNumberFormat="1" applyFont="1" applyFill="1" applyBorder="1" applyAlignment="1" applyProtection="1">
      <alignment horizontal="left" vertical="top"/>
      <protection locked="0"/>
    </xf>
    <xf numFmtId="49" fontId="2" fillId="10" borderId="0" xfId="0" applyNumberFormat="1" applyFont="1" applyFill="1" applyAlignment="1" applyProtection="1">
      <alignment horizontal="left" vertical="top"/>
      <protection locked="0"/>
    </xf>
    <xf numFmtId="0" fontId="2" fillId="0" borderId="0" xfId="0" applyNumberFormat="1" applyFont="1" applyAlignment="1">
      <alignment horizontal="center" wrapText="1"/>
    </xf>
    <xf numFmtId="0" fontId="10" fillId="0" borderId="0" xfId="0" applyNumberFormat="1" applyFont="1" applyAlignment="1">
      <alignment horizontal="centerContinuous" wrapText="1"/>
    </xf>
    <xf numFmtId="0" fontId="2" fillId="0" borderId="0" xfId="0" applyNumberFormat="1" applyFont="1" applyAlignment="1">
      <alignment horizontal="left" vertical="center"/>
    </xf>
    <xf numFmtId="0" fontId="13" fillId="9" borderId="8" xfId="0" applyNumberFormat="1" applyFont="1" applyFill="1" applyBorder="1" applyAlignment="1" applyProtection="1">
      <alignment horizontal="center"/>
      <protection locked="0"/>
    </xf>
    <xf numFmtId="0" fontId="13" fillId="9" borderId="8" xfId="0" applyNumberFormat="1" applyFont="1" applyFill="1" applyBorder="1" applyAlignment="1" applyProtection="1">
      <alignment horizontal="left" wrapText="1"/>
      <protection locked="0"/>
    </xf>
    <xf numFmtId="1" fontId="13" fillId="9" borderId="8" xfId="0" applyNumberFormat="1" applyFont="1" applyFill="1" applyBorder="1" applyAlignment="1" applyProtection="1">
      <alignment horizontal="center"/>
      <protection locked="0"/>
    </xf>
    <xf numFmtId="49" fontId="1" fillId="11" borderId="5" xfId="0" applyNumberFormat="1" applyFont="1" applyFill="1" applyBorder="1" applyAlignment="1" applyProtection="1">
      <alignment horizontal="center"/>
      <protection locked="0"/>
    </xf>
    <xf numFmtId="49" fontId="1" fillId="11" borderId="0" xfId="0" applyNumberFormat="1" applyFont="1" applyFill="1" applyAlignment="1" applyProtection="1">
      <alignment horizontal="left"/>
      <protection locked="0"/>
    </xf>
    <xf numFmtId="49" fontId="12" fillId="11" borderId="0" xfId="0" applyNumberFormat="1" applyFont="1" applyFill="1" applyAlignment="1" applyProtection="1">
      <alignment horizontal="left"/>
      <protection locked="0"/>
    </xf>
    <xf numFmtId="1" fontId="1" fillId="11" borderId="0" xfId="0" applyNumberFormat="1" applyFont="1" applyFill="1" applyAlignment="1" applyProtection="1">
      <alignment horizontal="center"/>
      <protection locked="0"/>
    </xf>
    <xf numFmtId="49" fontId="15" fillId="11" borderId="0" xfId="0" applyNumberFormat="1" applyFont="1" applyFill="1" applyAlignment="1" applyProtection="1">
      <alignment horizontal="left"/>
      <protection locked="0"/>
    </xf>
    <xf numFmtId="0" fontId="1" fillId="11" borderId="0" xfId="0" applyNumberFormat="1" applyFont="1" applyFill="1" applyAlignment="1" applyProtection="1">
      <alignment horizontal="left"/>
      <protection locked="0"/>
    </xf>
    <xf numFmtId="49" fontId="1" fillId="15" borderId="0" xfId="0" applyNumberFormat="1" applyFont="1" applyFill="1" applyAlignment="1" applyProtection="1">
      <alignment horizontal="left"/>
      <protection locked="0"/>
    </xf>
    <xf numFmtId="0" fontId="1" fillId="11" borderId="0" xfId="0" applyNumberFormat="1" applyFont="1" applyFill="1" applyAlignment="1" applyProtection="1">
      <alignment horizontal="center"/>
      <protection locked="0"/>
    </xf>
    <xf numFmtId="0" fontId="1" fillId="0" borderId="0" xfId="0" applyNumberFormat="1" applyFont="1" applyAlignment="1">
      <alignment horizontal="center"/>
    </xf>
    <xf numFmtId="1" fontId="1" fillId="0" borderId="0" xfId="0" applyNumberFormat="1" applyFont="1" applyAlignment="1">
      <alignment horizontal="center"/>
    </xf>
    <xf numFmtId="1" fontId="1" fillId="0" borderId="0" xfId="0" applyNumberFormat="1" applyFont="1"/>
    <xf numFmtId="0" fontId="4" fillId="0" borderId="0" xfId="0" applyNumberFormat="1" applyFont="1"/>
    <xf numFmtId="1" fontId="4" fillId="0" borderId="0" xfId="0" applyNumberFormat="1" applyFont="1"/>
    <xf numFmtId="167" fontId="1" fillId="0" borderId="0" xfId="0" applyNumberFormat="1" applyFont="1"/>
    <xf numFmtId="167" fontId="4" fillId="0" borderId="0" xfId="0" applyNumberFormat="1" applyFont="1"/>
    <xf numFmtId="0" fontId="2" fillId="0" borderId="0" xfId="0" applyNumberFormat="1" applyFont="1"/>
    <xf numFmtId="49" fontId="1" fillId="20" borderId="5" xfId="0" applyNumberFormat="1" applyFont="1" applyFill="1" applyBorder="1" applyAlignment="1" applyProtection="1">
      <alignment horizontal="center"/>
      <protection locked="0"/>
    </xf>
    <xf numFmtId="49" fontId="1" fillId="20" borderId="0" xfId="0" applyNumberFormat="1" applyFont="1" applyFill="1" applyAlignment="1" applyProtection="1">
      <alignment horizontal="left"/>
      <protection locked="0"/>
    </xf>
    <xf numFmtId="49" fontId="1" fillId="20" borderId="0" xfId="0" applyNumberFormat="1" applyFont="1" applyFill="1" applyAlignment="1" applyProtection="1">
      <alignment horizontal="center"/>
      <protection locked="0"/>
    </xf>
    <xf numFmtId="1" fontId="1" fillId="20" borderId="0" xfId="0" applyNumberFormat="1" applyFont="1" applyFill="1" applyAlignment="1" applyProtection="1">
      <alignment horizontal="center"/>
      <protection locked="0"/>
    </xf>
    <xf numFmtId="49" fontId="1" fillId="21" borderId="0" xfId="0" applyNumberFormat="1" applyFont="1" applyFill="1" applyAlignment="1" applyProtection="1">
      <alignment horizontal="left"/>
      <protection locked="0"/>
    </xf>
    <xf numFmtId="0" fontId="1" fillId="20" borderId="0" xfId="0" applyNumberFormat="1" applyFont="1" applyFill="1" applyAlignment="1" applyProtection="1">
      <alignment horizontal="center"/>
      <protection locked="0"/>
    </xf>
    <xf numFmtId="3" fontId="1" fillId="20" borderId="0" xfId="0" applyNumberFormat="1" applyFont="1" applyFill="1" applyProtection="1">
      <protection locked="0"/>
    </xf>
    <xf numFmtId="49" fontId="10" fillId="20" borderId="0" xfId="0" applyNumberFormat="1" applyFont="1" applyFill="1" applyAlignment="1" applyProtection="1">
      <alignment horizontal="left"/>
      <protection locked="0"/>
    </xf>
    <xf numFmtId="49" fontId="2" fillId="20" borderId="0" xfId="0" applyNumberFormat="1" applyFont="1" applyFill="1" applyAlignment="1" applyProtection="1">
      <alignment horizontal="left"/>
      <protection locked="0"/>
    </xf>
    <xf numFmtId="1" fontId="1" fillId="22" borderId="0" xfId="0" applyNumberFormat="1" applyFont="1" applyFill="1" applyAlignment="1" applyProtection="1">
      <alignment horizontal="center"/>
      <protection locked="0"/>
    </xf>
    <xf numFmtId="49" fontId="10" fillId="11" borderId="0" xfId="0" applyNumberFormat="1" applyFont="1" applyFill="1" applyAlignment="1" applyProtection="1">
      <alignment horizontal="left"/>
      <protection locked="0"/>
    </xf>
    <xf numFmtId="1" fontId="1" fillId="16" borderId="0" xfId="0" applyNumberFormat="1" applyFont="1" applyFill="1" applyAlignment="1" applyProtection="1">
      <alignment horizontal="center"/>
      <protection locked="0"/>
    </xf>
    <xf numFmtId="0" fontId="1" fillId="23" borderId="0" xfId="0" applyNumberFormat="1" applyFont="1" applyFill="1" applyAlignment="1" applyProtection="1">
      <alignment horizontal="center"/>
      <protection locked="0"/>
    </xf>
    <xf numFmtId="1" fontId="1" fillId="23" borderId="0" xfId="0" applyNumberFormat="1" applyFont="1" applyFill="1" applyAlignment="1" applyProtection="1">
      <alignment horizontal="center"/>
      <protection locked="0"/>
    </xf>
    <xf numFmtId="0" fontId="1" fillId="23" borderId="5" xfId="0" applyNumberFormat="1" applyFont="1" applyFill="1" applyBorder="1" applyAlignment="1" applyProtection="1">
      <alignment horizontal="center"/>
      <protection locked="0"/>
    </xf>
    <xf numFmtId="1" fontId="1" fillId="24" borderId="0" xfId="0" applyNumberFormat="1" applyFont="1" applyFill="1" applyAlignment="1" applyProtection="1">
      <alignment horizontal="center"/>
      <protection locked="0"/>
    </xf>
    <xf numFmtId="49" fontId="10" fillId="23" borderId="0" xfId="0" applyNumberFormat="1" applyFont="1" applyFill="1" applyAlignment="1" applyProtection="1">
      <alignment horizontal="left"/>
      <protection locked="0"/>
    </xf>
    <xf numFmtId="49" fontId="2" fillId="23" borderId="0" xfId="0" applyNumberFormat="1" applyFont="1" applyFill="1" applyAlignment="1" applyProtection="1">
      <alignment horizontal="left"/>
      <protection locked="0"/>
    </xf>
    <xf numFmtId="3" fontId="2" fillId="23" borderId="0" xfId="0" applyNumberFormat="1" applyFont="1" applyFill="1" applyAlignment="1" applyProtection="1">
      <alignment horizontal="left"/>
      <protection locked="0"/>
    </xf>
    <xf numFmtId="164" fontId="21" fillId="25" borderId="0" xfId="0" applyFont="1" applyFill="1" applyAlignment="1" applyProtection="1">
      <alignment horizontal="left"/>
      <protection locked="0"/>
    </xf>
    <xf numFmtId="49" fontId="2" fillId="17" borderId="0" xfId="0" applyNumberFormat="1" applyFont="1" applyFill="1" applyAlignment="1" applyProtection="1">
      <alignment horizontal="left"/>
      <protection locked="0"/>
    </xf>
    <xf numFmtId="49" fontId="1" fillId="18" borderId="5" xfId="0" applyNumberFormat="1" applyFont="1" applyFill="1" applyBorder="1" applyAlignment="1" applyProtection="1">
      <alignment horizontal="center"/>
      <protection locked="0"/>
    </xf>
    <xf numFmtId="49" fontId="2" fillId="26" borderId="0" xfId="0" applyNumberFormat="1" applyFont="1" applyFill="1" applyAlignment="1" applyProtection="1">
      <alignment horizontal="left"/>
      <protection locked="0"/>
    </xf>
    <xf numFmtId="1" fontId="1" fillId="26" borderId="0" xfId="0" applyNumberFormat="1" applyFont="1" applyFill="1" applyAlignment="1" applyProtection="1">
      <alignment horizontal="center"/>
      <protection locked="0"/>
    </xf>
    <xf numFmtId="49" fontId="10" fillId="26" borderId="0" xfId="0" applyNumberFormat="1" applyFont="1" applyFill="1" applyAlignment="1" applyProtection="1">
      <alignment horizontal="left"/>
      <protection locked="0"/>
    </xf>
    <xf numFmtId="49" fontId="2" fillId="27" borderId="0" xfId="0" applyNumberFormat="1" applyFont="1" applyFill="1" applyAlignment="1" applyProtection="1">
      <alignment horizontal="left"/>
      <protection locked="0"/>
    </xf>
    <xf numFmtId="49" fontId="10" fillId="27" borderId="0" xfId="0" applyNumberFormat="1" applyFont="1" applyFill="1" applyAlignment="1" applyProtection="1">
      <alignment horizontal="left"/>
      <protection locked="0"/>
    </xf>
    <xf numFmtId="1" fontId="10" fillId="27" borderId="0" xfId="0" applyNumberFormat="1" applyFont="1" applyFill="1" applyAlignment="1" applyProtection="1">
      <alignment horizontal="center"/>
      <protection locked="0"/>
    </xf>
    <xf numFmtId="49" fontId="1" fillId="28" borderId="5" xfId="0" applyNumberFormat="1" applyFont="1" applyFill="1" applyBorder="1" applyAlignment="1" applyProtection="1">
      <alignment horizontal="center"/>
      <protection locked="0"/>
    </xf>
    <xf numFmtId="49" fontId="1" fillId="28" borderId="0" xfId="0" applyNumberFormat="1" applyFont="1" applyFill="1" applyAlignment="1" applyProtection="1">
      <alignment horizontal="left"/>
      <protection locked="0"/>
    </xf>
    <xf numFmtId="1" fontId="1" fillId="28" borderId="0" xfId="0" applyNumberFormat="1" applyFont="1" applyFill="1" applyAlignment="1" applyProtection="1">
      <alignment horizontal="center"/>
      <protection locked="0"/>
    </xf>
    <xf numFmtId="1" fontId="1" fillId="30" borderId="0" xfId="0" applyNumberFormat="1" applyFont="1" applyFill="1" applyAlignment="1" applyProtection="1">
      <alignment horizontal="center"/>
      <protection locked="0"/>
    </xf>
    <xf numFmtId="49" fontId="1" fillId="30" borderId="0" xfId="0" applyNumberFormat="1" applyFont="1" applyFill="1" applyAlignment="1" applyProtection="1">
      <alignment horizontal="left"/>
      <protection locked="0"/>
    </xf>
    <xf numFmtId="164" fontId="20" fillId="31" borderId="0" xfId="0" applyFont="1" applyFill="1" applyProtection="1">
      <protection locked="0"/>
    </xf>
    <xf numFmtId="164" fontId="21" fillId="31" borderId="0" xfId="0" applyFont="1" applyFill="1" applyProtection="1">
      <protection locked="0"/>
    </xf>
    <xf numFmtId="164" fontId="21" fillId="31" borderId="0" xfId="0" applyFont="1" applyFill="1" applyAlignment="1" applyProtection="1">
      <alignment horizontal="left"/>
      <protection locked="0"/>
    </xf>
    <xf numFmtId="37" fontId="1" fillId="32" borderId="0" xfId="0" applyNumberFormat="1" applyFont="1" applyFill="1" applyProtection="1">
      <protection locked="0"/>
    </xf>
    <xf numFmtId="49" fontId="1" fillId="17" borderId="0" xfId="0" applyNumberFormat="1" applyFont="1" applyFill="1" applyAlignment="1" applyProtection="1">
      <alignment horizontal="center"/>
      <protection locked="0"/>
    </xf>
    <xf numFmtId="1" fontId="1" fillId="33" borderId="0" xfId="0" applyNumberFormat="1" applyFont="1" applyFill="1" applyAlignment="1" applyProtection="1">
      <alignment horizontal="center"/>
      <protection locked="0"/>
    </xf>
    <xf numFmtId="164" fontId="20" fillId="25" borderId="0" xfId="0" applyFont="1" applyFill="1" applyAlignment="1" applyProtection="1">
      <alignment horizontal="left"/>
      <protection locked="0"/>
    </xf>
    <xf numFmtId="1" fontId="1" fillId="25" borderId="0" xfId="0" applyNumberFormat="1" applyFont="1" applyFill="1" applyAlignment="1" applyProtection="1">
      <alignment horizontal="center"/>
      <protection locked="0"/>
    </xf>
    <xf numFmtId="164" fontId="1" fillId="18" borderId="0" xfId="0" applyFont="1" applyFill="1" applyProtection="1">
      <protection locked="0"/>
    </xf>
    <xf numFmtId="164" fontId="20" fillId="19" borderId="0" xfId="0" applyFont="1" applyFill="1" applyAlignment="1" applyProtection="1">
      <alignment horizontal="left"/>
      <protection locked="0"/>
    </xf>
    <xf numFmtId="164" fontId="21" fillId="19" borderId="0" xfId="0" applyFont="1" applyFill="1" applyAlignment="1" applyProtection="1">
      <alignment horizontal="left"/>
      <protection locked="0"/>
    </xf>
    <xf numFmtId="0" fontId="1" fillId="26" borderId="0" xfId="0" applyNumberFormat="1" applyFont="1" applyFill="1" applyAlignment="1" applyProtection="1">
      <alignment horizontal="center"/>
      <protection locked="0"/>
    </xf>
    <xf numFmtId="49" fontId="1" fillId="26" borderId="0" xfId="0" applyNumberFormat="1" applyFont="1" applyFill="1" applyAlignment="1" applyProtection="1">
      <alignment horizontal="left"/>
      <protection locked="0"/>
    </xf>
    <xf numFmtId="164" fontId="1" fillId="26" borderId="0" xfId="0" applyFont="1" applyFill="1" applyProtection="1">
      <protection locked="0"/>
    </xf>
    <xf numFmtId="1" fontId="1" fillId="35" borderId="0" xfId="0" applyNumberFormat="1" applyFont="1" applyFill="1" applyAlignment="1" applyProtection="1">
      <alignment horizontal="center"/>
      <protection locked="0"/>
    </xf>
    <xf numFmtId="164" fontId="1" fillId="0" borderId="0" xfId="0" applyFont="1"/>
    <xf numFmtId="164" fontId="4" fillId="0" borderId="0" xfId="0" applyFont="1"/>
    <xf numFmtId="164" fontId="1" fillId="0" borderId="5" xfId="0" applyFont="1" applyBorder="1"/>
    <xf numFmtId="164" fontId="25" fillId="0" borderId="0" xfId="0" applyFont="1"/>
    <xf numFmtId="164" fontId="25" fillId="0" borderId="2" xfId="0" applyFont="1" applyBorder="1"/>
    <xf numFmtId="164" fontId="4" fillId="0" borderId="2" xfId="0" applyFont="1" applyBorder="1"/>
    <xf numFmtId="164" fontId="1" fillId="0" borderId="9" xfId="0" applyFont="1" applyBorder="1"/>
    <xf numFmtId="164" fontId="1" fillId="0" borderId="10" xfId="0" applyFont="1" applyBorder="1"/>
    <xf numFmtId="164" fontId="1" fillId="0" borderId="11" xfId="0" applyFont="1" applyBorder="1"/>
    <xf numFmtId="164" fontId="1" fillId="0" borderId="12" xfId="0" applyFont="1" applyBorder="1"/>
    <xf numFmtId="164" fontId="1" fillId="0" borderId="13" xfId="0" applyFont="1" applyBorder="1"/>
    <xf numFmtId="164" fontId="2" fillId="0" borderId="14" xfId="0" applyFont="1" applyBorder="1" applyAlignment="1">
      <alignment horizontal="left"/>
    </xf>
    <xf numFmtId="164" fontId="3" fillId="0" borderId="0" xfId="0" applyFont="1"/>
    <xf numFmtId="164" fontId="1" fillId="0" borderId="15" xfId="0" applyFont="1" applyBorder="1"/>
    <xf numFmtId="164" fontId="1" fillId="0" borderId="16" xfId="0" applyFont="1" applyBorder="1"/>
    <xf numFmtId="164" fontId="1" fillId="0" borderId="11" xfId="0" applyFont="1" applyBorder="1" applyAlignment="1">
      <alignment horizontal="center" wrapText="1"/>
    </xf>
    <xf numFmtId="164" fontId="1" fillId="0" borderId="17" xfId="0" applyFont="1" applyBorder="1" applyAlignment="1">
      <alignment horizontal="center" wrapText="1"/>
    </xf>
    <xf numFmtId="164" fontId="1" fillId="0" borderId="18" xfId="0" applyFont="1" applyBorder="1"/>
    <xf numFmtId="164" fontId="3" fillId="0" borderId="19" xfId="0" applyFont="1" applyBorder="1"/>
    <xf numFmtId="164" fontId="3" fillId="0" borderId="20" xfId="0" applyFont="1" applyBorder="1"/>
    <xf numFmtId="164" fontId="3" fillId="0" borderId="21" xfId="0" applyFont="1" applyBorder="1" applyAlignment="1">
      <alignment wrapText="1"/>
    </xf>
    <xf numFmtId="164" fontId="3" fillId="0" borderId="21" xfId="0" applyFont="1" applyBorder="1"/>
    <xf numFmtId="164" fontId="1" fillId="0" borderId="0" xfId="0" applyFont="1" applyAlignment="1">
      <alignment wrapText="1"/>
    </xf>
    <xf numFmtId="164" fontId="4" fillId="0" borderId="22" xfId="0" applyFont="1" applyBorder="1"/>
    <xf numFmtId="164" fontId="4" fillId="0" borderId="20" xfId="0" applyFont="1" applyBorder="1"/>
    <xf numFmtId="164" fontId="4" fillId="0" borderId="21" xfId="0" applyFont="1" applyBorder="1" applyAlignment="1">
      <alignment wrapText="1"/>
    </xf>
    <xf numFmtId="164" fontId="4" fillId="0" borderId="21" xfId="0" applyFont="1" applyBorder="1"/>
    <xf numFmtId="164" fontId="1" fillId="0" borderId="23" xfId="0" applyFont="1" applyBorder="1"/>
    <xf numFmtId="164" fontId="1" fillId="0" borderId="24" xfId="0" applyFont="1" applyBorder="1" applyAlignment="1">
      <alignment horizontal="center" wrapText="1"/>
    </xf>
    <xf numFmtId="164" fontId="1" fillId="0" borderId="25" xfId="0" applyFont="1" applyBorder="1"/>
    <xf numFmtId="164" fontId="3" fillId="0" borderId="26" xfId="0" applyFont="1" applyBorder="1"/>
    <xf numFmtId="164" fontId="3" fillId="0" borderId="27" xfId="0" applyFont="1" applyBorder="1"/>
    <xf numFmtId="164" fontId="3" fillId="0" borderId="28" xfId="0" applyFont="1" applyBorder="1"/>
    <xf numFmtId="164" fontId="3" fillId="0" borderId="29" xfId="0" applyFont="1" applyBorder="1"/>
    <xf numFmtId="164" fontId="4" fillId="0" borderId="27" xfId="0" applyFont="1" applyBorder="1"/>
    <xf numFmtId="164" fontId="4" fillId="0" borderId="28" xfId="0" applyFont="1" applyBorder="1"/>
    <xf numFmtId="164" fontId="4" fillId="0" borderId="29" xfId="0" applyFont="1" applyBorder="1"/>
    <xf numFmtId="165" fontId="1" fillId="0" borderId="11" xfId="0" applyNumberFormat="1" applyFont="1" applyBorder="1"/>
    <xf numFmtId="165" fontId="1" fillId="0" borderId="23" xfId="0" applyNumberFormat="1" applyFont="1" applyBorder="1"/>
    <xf numFmtId="165" fontId="1" fillId="0" borderId="18" xfId="0" applyNumberFormat="1" applyFont="1" applyBorder="1"/>
    <xf numFmtId="164" fontId="23" fillId="0" borderId="0" xfId="0" applyFont="1"/>
    <xf numFmtId="164" fontId="1" fillId="0" borderId="0" xfId="0" applyFont="1" applyAlignment="1">
      <alignment horizontal="right"/>
    </xf>
    <xf numFmtId="168" fontId="4" fillId="0" borderId="30" xfId="7" applyNumberFormat="1" applyFont="1" applyBorder="1"/>
    <xf numFmtId="168" fontId="4" fillId="0" borderId="31" xfId="7" applyNumberFormat="1" applyFont="1" applyBorder="1"/>
    <xf numFmtId="9" fontId="4" fillId="0" borderId="0" xfId="7" applyFont="1"/>
    <xf numFmtId="164" fontId="1" fillId="0" borderId="32" xfId="0" applyFont="1" applyBorder="1"/>
    <xf numFmtId="165" fontId="1" fillId="0" borderId="32" xfId="0" applyNumberFormat="1" applyFont="1" applyBorder="1"/>
    <xf numFmtId="165" fontId="1" fillId="0" borderId="0" xfId="0" applyNumberFormat="1" applyFont="1"/>
    <xf numFmtId="165" fontId="1" fillId="0" borderId="33" xfId="0" applyNumberFormat="1" applyFont="1" applyBorder="1"/>
    <xf numFmtId="165" fontId="1" fillId="0" borderId="2" xfId="0" applyNumberFormat="1" applyFont="1" applyBorder="1"/>
    <xf numFmtId="164" fontId="23" fillId="0" borderId="34" xfId="0" applyFont="1" applyBorder="1" applyAlignment="1">
      <alignment horizontal="right"/>
    </xf>
    <xf numFmtId="168" fontId="4" fillId="0" borderId="35" xfId="7" applyNumberFormat="1" applyFont="1" applyBorder="1"/>
    <xf numFmtId="168" fontId="4" fillId="0" borderId="36" xfId="7" applyNumberFormat="1" applyFont="1" applyBorder="1"/>
    <xf numFmtId="9" fontId="4" fillId="0" borderId="37" xfId="7" applyFont="1" applyBorder="1"/>
    <xf numFmtId="168" fontId="4" fillId="0" borderId="1" xfId="7" applyNumberFormat="1" applyFont="1" applyBorder="1"/>
    <xf numFmtId="9" fontId="1" fillId="0" borderId="0" xfId="7" applyFont="1"/>
    <xf numFmtId="165" fontId="1" fillId="0" borderId="37" xfId="0" applyNumberFormat="1" applyFont="1" applyBorder="1"/>
    <xf numFmtId="169" fontId="4" fillId="0" borderId="37" xfId="0" applyNumberFormat="1" applyFont="1" applyBorder="1"/>
    <xf numFmtId="164" fontId="4" fillId="0" borderId="37" xfId="0" applyFont="1" applyBorder="1"/>
    <xf numFmtId="9" fontId="4" fillId="0" borderId="1" xfId="7" applyFont="1" applyBorder="1"/>
    <xf numFmtId="165" fontId="1" fillId="0" borderId="38" xfId="0" applyNumberFormat="1" applyFont="1" applyBorder="1"/>
    <xf numFmtId="164" fontId="23" fillId="0" borderId="39" xfId="0" applyFont="1" applyBorder="1" applyAlignment="1">
      <alignment horizontal="right"/>
    </xf>
    <xf numFmtId="168" fontId="4" fillId="0" borderId="40" xfId="7" applyNumberFormat="1" applyFont="1" applyBorder="1"/>
    <xf numFmtId="168" fontId="4" fillId="0" borderId="38" xfId="7" applyNumberFormat="1" applyFont="1" applyBorder="1"/>
    <xf numFmtId="164" fontId="1" fillId="0" borderId="38" xfId="0" applyFont="1" applyBorder="1"/>
    <xf numFmtId="169" fontId="4" fillId="0" borderId="38" xfId="0" applyNumberFormat="1" applyFont="1" applyBorder="1"/>
    <xf numFmtId="10" fontId="4" fillId="0" borderId="37" xfId="7" applyNumberFormat="1" applyFont="1" applyBorder="1"/>
    <xf numFmtId="164" fontId="10" fillId="0" borderId="0" xfId="0" applyFont="1"/>
    <xf numFmtId="168" fontId="4" fillId="0" borderId="37" xfId="7" applyNumberFormat="1" applyFont="1" applyBorder="1"/>
    <xf numFmtId="168" fontId="4" fillId="0" borderId="0" xfId="7" applyNumberFormat="1" applyFont="1"/>
    <xf numFmtId="169" fontId="4" fillId="36" borderId="37" xfId="0" applyNumberFormat="1" applyFont="1" applyFill="1" applyBorder="1"/>
    <xf numFmtId="169" fontId="4" fillId="36" borderId="38" xfId="0" applyNumberFormat="1" applyFont="1" applyFill="1" applyBorder="1"/>
    <xf numFmtId="164" fontId="2" fillId="0" borderId="23" xfId="0" applyFont="1" applyBorder="1"/>
    <xf numFmtId="164" fontId="2" fillId="0" borderId="15" xfId="0" applyFont="1" applyBorder="1"/>
    <xf numFmtId="169" fontId="4" fillId="37" borderId="37" xfId="0" applyNumberFormat="1" applyFont="1" applyFill="1" applyBorder="1"/>
    <xf numFmtId="10" fontId="4" fillId="0" borderId="0" xfId="7" applyNumberFormat="1" applyFont="1"/>
    <xf numFmtId="169" fontId="1" fillId="0" borderId="0" xfId="7" applyNumberFormat="1" applyFont="1"/>
    <xf numFmtId="169" fontId="4" fillId="0" borderId="0" xfId="7" applyNumberFormat="1" applyFont="1"/>
    <xf numFmtId="164" fontId="2" fillId="0" borderId="12" xfId="0" applyFont="1" applyBorder="1"/>
    <xf numFmtId="164" fontId="2" fillId="0" borderId="11" xfId="0" applyFont="1" applyBorder="1"/>
    <xf numFmtId="164" fontId="2" fillId="0" borderId="41" xfId="0" applyFont="1" applyBorder="1"/>
    <xf numFmtId="164" fontId="2" fillId="0" borderId="42" xfId="0" applyFont="1" applyBorder="1"/>
    <xf numFmtId="165" fontId="1" fillId="0" borderId="41" xfId="0" applyNumberFormat="1" applyFont="1" applyBorder="1"/>
    <xf numFmtId="165" fontId="1" fillId="0" borderId="43" xfId="0" applyNumberFormat="1" applyFont="1" applyBorder="1"/>
    <xf numFmtId="165" fontId="1" fillId="0" borderId="44" xfId="0" applyNumberFormat="1" applyFont="1" applyBorder="1"/>
    <xf numFmtId="164" fontId="2" fillId="0" borderId="0" xfId="0" applyFont="1" applyAlignment="1">
      <alignment horizontal="left"/>
    </xf>
    <xf numFmtId="164" fontId="1" fillId="0" borderId="11" xfId="0" applyFont="1" applyBorder="1" applyAlignment="1">
      <alignment wrapText="1"/>
    </xf>
    <xf numFmtId="164" fontId="1" fillId="0" borderId="21" xfId="0" applyFont="1" applyBorder="1"/>
    <xf numFmtId="164" fontId="1" fillId="0" borderId="20" xfId="0" applyFont="1" applyBorder="1"/>
    <xf numFmtId="164" fontId="1" fillId="0" borderId="21" xfId="0" applyFont="1" applyBorder="1" applyAlignment="1">
      <alignment wrapText="1"/>
    </xf>
    <xf numFmtId="164" fontId="1" fillId="0" borderId="45" xfId="0" applyFont="1" applyBorder="1" applyAlignment="1">
      <alignment wrapText="1"/>
    </xf>
    <xf numFmtId="164" fontId="1" fillId="0" borderId="24" xfId="0" applyFont="1" applyBorder="1" applyAlignment="1">
      <alignment wrapText="1"/>
    </xf>
    <xf numFmtId="164" fontId="1" fillId="0" borderId="22" xfId="0" applyFont="1" applyBorder="1"/>
    <xf numFmtId="164" fontId="1" fillId="0" borderId="46" xfId="0" applyFont="1" applyBorder="1" applyAlignment="1">
      <alignment wrapText="1"/>
    </xf>
    <xf numFmtId="164" fontId="1" fillId="0" borderId="47" xfId="0" applyFont="1" applyBorder="1" applyAlignment="1">
      <alignment wrapText="1"/>
    </xf>
    <xf numFmtId="170" fontId="1" fillId="0" borderId="11" xfId="0" applyNumberFormat="1" applyFont="1" applyBorder="1"/>
    <xf numFmtId="170" fontId="1" fillId="0" borderId="23" xfId="0" applyNumberFormat="1" applyFont="1" applyBorder="1"/>
    <xf numFmtId="170" fontId="1" fillId="0" borderId="18" xfId="0" applyNumberFormat="1" applyFont="1" applyBorder="1"/>
    <xf numFmtId="170" fontId="1" fillId="0" borderId="0" xfId="0" applyNumberFormat="1" applyFont="1"/>
    <xf numFmtId="164" fontId="1" fillId="0" borderId="7" xfId="0" applyFont="1" applyBorder="1"/>
    <xf numFmtId="164" fontId="1" fillId="0" borderId="48" xfId="0" applyFont="1" applyBorder="1"/>
    <xf numFmtId="170" fontId="1" fillId="0" borderId="48" xfId="0" applyNumberFormat="1" applyFont="1" applyBorder="1"/>
    <xf numFmtId="170" fontId="1" fillId="0" borderId="49" xfId="0" applyNumberFormat="1" applyFont="1" applyBorder="1"/>
    <xf numFmtId="170" fontId="1" fillId="0" borderId="50" xfId="0" applyNumberFormat="1" applyFont="1" applyBorder="1"/>
    <xf numFmtId="169" fontId="4" fillId="0" borderId="49" xfId="0" applyNumberFormat="1" applyFont="1" applyBorder="1"/>
    <xf numFmtId="169" fontId="4" fillId="0" borderId="51" xfId="0" applyNumberFormat="1" applyFont="1" applyBorder="1"/>
    <xf numFmtId="170" fontId="1" fillId="0" borderId="32" xfId="0" applyNumberFormat="1" applyFont="1" applyBorder="1"/>
    <xf numFmtId="170" fontId="1" fillId="0" borderId="33" xfId="0" applyNumberFormat="1" applyFont="1" applyBorder="1"/>
    <xf numFmtId="169" fontId="4" fillId="0" borderId="0" xfId="0" applyNumberFormat="1" applyFont="1"/>
    <xf numFmtId="169" fontId="4" fillId="0" borderId="7" xfId="0" applyNumberFormat="1" applyFont="1" applyBorder="1"/>
    <xf numFmtId="164" fontId="2" fillId="0" borderId="52" xfId="0" applyFont="1" applyBorder="1"/>
    <xf numFmtId="170" fontId="2" fillId="0" borderId="52" xfId="0" applyNumberFormat="1" applyFont="1" applyBorder="1"/>
    <xf numFmtId="170" fontId="2" fillId="0" borderId="53" xfId="0" applyNumberFormat="1" applyFont="1" applyBorder="1"/>
    <xf numFmtId="170" fontId="2" fillId="0" borderId="54" xfId="0" applyNumberFormat="1" applyFont="1" applyBorder="1"/>
    <xf numFmtId="170" fontId="1" fillId="0" borderId="53" xfId="0" applyNumberFormat="1" applyFont="1" applyBorder="1"/>
    <xf numFmtId="164" fontId="1" fillId="0" borderId="53" xfId="0" applyFont="1" applyBorder="1"/>
    <xf numFmtId="164" fontId="1" fillId="0" borderId="55" xfId="0" applyFont="1" applyBorder="1"/>
    <xf numFmtId="164" fontId="2" fillId="0" borderId="56" xfId="0" applyFont="1" applyBorder="1"/>
    <xf numFmtId="170" fontId="2" fillId="0" borderId="56" xfId="0" applyNumberFormat="1" applyFont="1" applyBorder="1"/>
    <xf numFmtId="170" fontId="2" fillId="0" borderId="57" xfId="0" applyNumberFormat="1" applyFont="1" applyBorder="1"/>
    <xf numFmtId="170" fontId="2" fillId="0" borderId="58" xfId="0" applyNumberFormat="1" applyFont="1" applyBorder="1"/>
    <xf numFmtId="170" fontId="1" fillId="0" borderId="57" xfId="0" applyNumberFormat="1" applyFont="1" applyBorder="1"/>
    <xf numFmtId="169" fontId="4" fillId="0" borderId="57" xfId="0" applyNumberFormat="1" applyFont="1" applyBorder="1"/>
    <xf numFmtId="169" fontId="4" fillId="0" borderId="59" xfId="0" applyNumberFormat="1" applyFont="1" applyBorder="1"/>
    <xf numFmtId="164" fontId="1" fillId="0" borderId="57" xfId="0" applyFont="1" applyBorder="1"/>
    <xf numFmtId="164" fontId="2" fillId="0" borderId="53" xfId="0" applyFont="1" applyBorder="1"/>
    <xf numFmtId="164" fontId="2" fillId="0" borderId="55" xfId="0" applyFont="1" applyBorder="1"/>
    <xf numFmtId="169" fontId="5" fillId="0" borderId="57" xfId="0" applyNumberFormat="1" applyFont="1" applyBorder="1"/>
    <xf numFmtId="169" fontId="5" fillId="0" borderId="59" xfId="0" applyNumberFormat="1" applyFont="1" applyBorder="1"/>
    <xf numFmtId="164" fontId="2" fillId="0" borderId="57" xfId="0" applyFont="1" applyBorder="1"/>
    <xf numFmtId="169" fontId="4" fillId="0" borderId="60" xfId="0" applyNumberFormat="1" applyFont="1" applyBorder="1"/>
    <xf numFmtId="169" fontId="4" fillId="36" borderId="49" xfId="0" applyNumberFormat="1" applyFont="1" applyFill="1" applyBorder="1"/>
    <xf numFmtId="164" fontId="2" fillId="0" borderId="32" xfId="0" applyFont="1" applyBorder="1"/>
    <xf numFmtId="170" fontId="2" fillId="0" borderId="32" xfId="0" applyNumberFormat="1" applyFont="1" applyBorder="1"/>
    <xf numFmtId="170" fontId="2" fillId="0" borderId="0" xfId="0" applyNumberFormat="1" applyFont="1"/>
    <xf numFmtId="170" fontId="2" fillId="0" borderId="33" xfId="0" applyNumberFormat="1" applyFont="1" applyBorder="1"/>
    <xf numFmtId="169" fontId="4" fillId="36" borderId="51" xfId="0" applyNumberFormat="1" applyFont="1" applyFill="1" applyBorder="1"/>
    <xf numFmtId="169" fontId="4" fillId="37" borderId="51" xfId="0" applyNumberFormat="1" applyFont="1" applyFill="1" applyBorder="1"/>
    <xf numFmtId="169" fontId="4" fillId="37" borderId="49" xfId="0" applyNumberFormat="1" applyFont="1" applyFill="1" applyBorder="1"/>
    <xf numFmtId="169" fontId="5" fillId="36" borderId="57" xfId="0" applyNumberFormat="1" applyFont="1" applyFill="1" applyBorder="1"/>
    <xf numFmtId="169" fontId="5" fillId="36" borderId="59" xfId="0" applyNumberFormat="1" applyFont="1" applyFill="1" applyBorder="1"/>
    <xf numFmtId="170" fontId="4" fillId="0" borderId="32" xfId="0" applyNumberFormat="1" applyFont="1" applyBorder="1"/>
    <xf numFmtId="169" fontId="4" fillId="36" borderId="60" xfId="0" applyNumberFormat="1" applyFont="1" applyFill="1" applyBorder="1"/>
    <xf numFmtId="164" fontId="2" fillId="0" borderId="61" xfId="0" applyFont="1" applyBorder="1"/>
    <xf numFmtId="164" fontId="2" fillId="0" borderId="10" xfId="0" applyFont="1" applyBorder="1"/>
    <xf numFmtId="170" fontId="1" fillId="0" borderId="61" xfId="0" applyNumberFormat="1" applyFont="1" applyBorder="1"/>
    <xf numFmtId="170" fontId="1" fillId="0" borderId="9" xfId="0" applyNumberFormat="1" applyFont="1" applyBorder="1"/>
    <xf numFmtId="170" fontId="1" fillId="0" borderId="62" xfId="0" applyNumberFormat="1" applyFont="1" applyBorder="1"/>
    <xf numFmtId="170" fontId="2" fillId="0" borderId="11" xfId="0" applyNumberFormat="1" applyFont="1" applyBorder="1"/>
    <xf numFmtId="170" fontId="2" fillId="0" borderId="23" xfId="0" applyNumberFormat="1" applyFont="1" applyBorder="1"/>
    <xf numFmtId="170" fontId="2" fillId="0" borderId="18" xfId="0" applyNumberFormat="1" applyFont="1" applyBorder="1"/>
    <xf numFmtId="164" fontId="2" fillId="0" borderId="9" xfId="0" applyFont="1" applyBorder="1"/>
    <xf numFmtId="170" fontId="1" fillId="0" borderId="41" xfId="0" applyNumberFormat="1" applyFont="1" applyBorder="1"/>
    <xf numFmtId="170" fontId="1" fillId="0" borderId="43" xfId="0" applyNumberFormat="1" applyFont="1" applyBorder="1"/>
    <xf numFmtId="170" fontId="1" fillId="0" borderId="44" xfId="0" applyNumberFormat="1" applyFont="1" applyBorder="1"/>
    <xf numFmtId="164" fontId="1" fillId="0" borderId="24" xfId="0" applyFont="1" applyBorder="1"/>
    <xf numFmtId="164" fontId="1" fillId="0" borderId="46" xfId="0" applyFont="1" applyBorder="1"/>
    <xf numFmtId="169" fontId="4" fillId="37" borderId="38" xfId="0" applyNumberFormat="1" applyFont="1" applyFill="1" applyBorder="1"/>
    <xf numFmtId="169" fontId="4" fillId="37" borderId="60" xfId="0" applyNumberFormat="1" applyFont="1" applyFill="1" applyBorder="1"/>
    <xf numFmtId="164" fontId="2" fillId="0" borderId="63" xfId="0" applyFont="1" applyBorder="1"/>
    <xf numFmtId="164" fontId="2" fillId="0" borderId="64" xfId="0" applyFont="1" applyBorder="1"/>
    <xf numFmtId="164" fontId="1" fillId="0" borderId="63" xfId="0" applyFont="1" applyBorder="1"/>
    <xf numFmtId="164" fontId="1" fillId="0" borderId="64" xfId="0" applyFont="1" applyBorder="1"/>
    <xf numFmtId="164" fontId="2" fillId="0" borderId="65" xfId="0" applyFont="1" applyBorder="1"/>
    <xf numFmtId="165" fontId="1" fillId="0" borderId="63" xfId="0" applyNumberFormat="1" applyFont="1" applyBorder="1"/>
    <xf numFmtId="165" fontId="1" fillId="0" borderId="65" xfId="0" applyNumberFormat="1" applyFont="1" applyBorder="1"/>
    <xf numFmtId="165" fontId="1" fillId="0" borderId="66" xfId="0" applyNumberFormat="1" applyFont="1" applyBorder="1"/>
    <xf numFmtId="49" fontId="1" fillId="0" borderId="5" xfId="0" applyNumberFormat="1" applyFont="1" applyBorder="1" applyAlignment="1" applyProtection="1">
      <alignment horizontal="center"/>
      <protection locked="0"/>
    </xf>
    <xf numFmtId="164" fontId="6" fillId="0" borderId="0" xfId="0" applyFont="1" applyAlignment="1">
      <alignment horizontal="centerContinuous"/>
    </xf>
    <xf numFmtId="164" fontId="1" fillId="0" borderId="0" xfId="0" applyFont="1" applyAlignment="1">
      <alignment horizontal="centerContinuous"/>
    </xf>
    <xf numFmtId="164" fontId="2" fillId="0" borderId="0" xfId="0" applyFont="1" applyAlignment="1">
      <alignment horizontal="centerContinuous"/>
    </xf>
    <xf numFmtId="164" fontId="28" fillId="0" borderId="0" xfId="0" applyFont="1" applyAlignment="1">
      <alignment horizontal="centerContinuous"/>
    </xf>
    <xf numFmtId="164" fontId="1" fillId="0" borderId="49" xfId="0" applyFont="1" applyBorder="1" applyAlignment="1">
      <alignment horizontal="center"/>
    </xf>
    <xf numFmtId="164" fontId="1" fillId="0" borderId="49" xfId="0" applyFont="1" applyBorder="1" applyAlignment="1">
      <alignment horizontal="center" wrapText="1"/>
    </xf>
    <xf numFmtId="164" fontId="26" fillId="0" borderId="49" xfId="0" applyFont="1" applyBorder="1" applyAlignment="1">
      <alignment wrapText="1"/>
    </xf>
    <xf numFmtId="164" fontId="1" fillId="0" borderId="49" xfId="0" applyFont="1" applyBorder="1"/>
    <xf numFmtId="164" fontId="1" fillId="0" borderId="0" xfId="0" applyFont="1" applyAlignment="1">
      <alignment horizontal="center" wrapText="1"/>
    </xf>
    <xf numFmtId="164" fontId="29" fillId="0" borderId="68" xfId="0" applyFont="1" applyBorder="1" applyAlignment="1">
      <alignment horizontal="centerContinuous" wrapText="1"/>
    </xf>
    <xf numFmtId="164" fontId="29" fillId="0" borderId="49" xfId="0" applyFont="1" applyBorder="1" applyAlignment="1">
      <alignment horizontal="centerContinuous" wrapText="1"/>
    </xf>
    <xf numFmtId="164" fontId="29" fillId="0" borderId="69" xfId="0" applyFont="1" applyBorder="1" applyAlignment="1">
      <alignment horizontal="centerContinuous" wrapText="1"/>
    </xf>
    <xf numFmtId="164" fontId="29" fillId="0" borderId="5" xfId="0" applyFont="1" applyBorder="1" applyAlignment="1">
      <alignment horizontal="centerContinuous" wrapText="1"/>
    </xf>
    <xf numFmtId="164" fontId="29" fillId="0" borderId="0" xfId="0" applyFont="1" applyAlignment="1">
      <alignment horizontal="centerContinuous" wrapText="1"/>
    </xf>
    <xf numFmtId="164" fontId="29" fillId="0" borderId="3" xfId="0" applyFont="1" applyBorder="1" applyAlignment="1">
      <alignment horizontal="centerContinuous" wrapText="1"/>
    </xf>
    <xf numFmtId="164" fontId="1" fillId="0" borderId="0" xfId="0" applyFont="1" applyAlignment="1">
      <alignment horizontal="center"/>
    </xf>
    <xf numFmtId="164" fontId="29" fillId="0" borderId="71" xfId="0" applyFont="1" applyBorder="1" applyAlignment="1">
      <alignment horizontal="centerContinuous" wrapText="1"/>
    </xf>
    <xf numFmtId="164" fontId="29" fillId="0" borderId="72" xfId="0" applyFont="1" applyBorder="1" applyAlignment="1">
      <alignment horizontal="centerContinuous" wrapText="1"/>
    </xf>
    <xf numFmtId="164" fontId="29" fillId="0" borderId="67" xfId="0" applyFont="1" applyBorder="1" applyAlignment="1">
      <alignment horizontal="centerContinuous" wrapText="1"/>
    </xf>
    <xf numFmtId="164" fontId="29" fillId="0" borderId="68" xfId="0" applyFont="1" applyBorder="1" applyAlignment="1">
      <alignment horizontal="center" wrapText="1"/>
    </xf>
    <xf numFmtId="164" fontId="29" fillId="0" borderId="72" xfId="0" applyFont="1" applyBorder="1" applyAlignment="1">
      <alignment horizontal="center" wrapText="1"/>
    </xf>
    <xf numFmtId="164" fontId="29" fillId="0" borderId="67" xfId="0" applyFont="1" applyBorder="1" applyAlignment="1">
      <alignment horizontal="center" wrapText="1"/>
    </xf>
    <xf numFmtId="164" fontId="29" fillId="0" borderId="49" xfId="0" applyFont="1" applyBorder="1" applyAlignment="1">
      <alignment horizontal="center" wrapText="1"/>
    </xf>
    <xf numFmtId="164" fontId="29" fillId="0" borderId="49" xfId="0" applyFont="1" applyBorder="1" applyAlignment="1">
      <alignment horizontal="right" wrapText="1"/>
    </xf>
    <xf numFmtId="3" fontId="1" fillId="0" borderId="0" xfId="0" applyNumberFormat="1" applyFont="1" applyAlignment="1">
      <alignment horizontal="left"/>
    </xf>
    <xf numFmtId="165" fontId="1" fillId="0" borderId="5" xfId="0" applyNumberFormat="1" applyFont="1" applyBorder="1"/>
    <xf numFmtId="165" fontId="1" fillId="0" borderId="7" xfId="0" applyNumberFormat="1" applyFont="1" applyBorder="1"/>
    <xf numFmtId="164" fontId="26" fillId="0" borderId="0" xfId="0" applyFont="1"/>
    <xf numFmtId="165" fontId="1" fillId="0" borderId="3" xfId="0" applyNumberFormat="1" applyFont="1" applyBorder="1"/>
    <xf numFmtId="37" fontId="1" fillId="0" borderId="0" xfId="0" applyNumberFormat="1" applyFont="1"/>
    <xf numFmtId="37" fontId="1" fillId="0" borderId="5" xfId="0" applyNumberFormat="1" applyFont="1" applyBorder="1"/>
    <xf numFmtId="37" fontId="1" fillId="0" borderId="7" xfId="0" applyNumberFormat="1" applyFont="1" applyBorder="1"/>
    <xf numFmtId="164" fontId="31" fillId="0" borderId="0" xfId="0" applyFont="1"/>
    <xf numFmtId="3" fontId="1" fillId="0" borderId="49" xfId="0" applyNumberFormat="1" applyFont="1" applyBorder="1" applyAlignment="1">
      <alignment horizontal="left"/>
    </xf>
    <xf numFmtId="37" fontId="1" fillId="0" borderId="49" xfId="0" applyNumberFormat="1" applyFont="1" applyBorder="1"/>
    <xf numFmtId="37" fontId="1" fillId="0" borderId="67" xfId="0" applyNumberFormat="1" applyFont="1" applyBorder="1"/>
    <xf numFmtId="37" fontId="1" fillId="0" borderId="51" xfId="0" applyNumberFormat="1" applyFont="1" applyBorder="1"/>
    <xf numFmtId="3" fontId="32" fillId="0" borderId="0" xfId="0" applyNumberFormat="1" applyFont="1" applyAlignment="1">
      <alignment horizontal="left"/>
    </xf>
    <xf numFmtId="164" fontId="32" fillId="0" borderId="0" xfId="0" applyFont="1"/>
    <xf numFmtId="164" fontId="32" fillId="0" borderId="0" xfId="0" quotePrefix="1" applyFont="1" applyAlignment="1">
      <alignment horizontal="right"/>
    </xf>
    <xf numFmtId="170" fontId="4" fillId="0" borderId="0" xfId="8" applyNumberFormat="1" applyFont="1"/>
    <xf numFmtId="164" fontId="1" fillId="0" borderId="31" xfId="8" applyNumberFormat="1" applyFont="1" applyBorder="1"/>
    <xf numFmtId="164" fontId="1" fillId="0" borderId="70" xfId="8" applyNumberFormat="1" applyFont="1" applyBorder="1"/>
    <xf numFmtId="164" fontId="1" fillId="0" borderId="73" xfId="8" applyNumberFormat="1" applyFont="1" applyBorder="1"/>
    <xf numFmtId="164" fontId="1" fillId="0" borderId="68" xfId="0" applyFont="1" applyBorder="1" applyAlignment="1">
      <alignment horizontal="centerContinuous"/>
    </xf>
    <xf numFmtId="37" fontId="1" fillId="0" borderId="0" xfId="8" applyNumberFormat="1" applyFont="1" applyAlignment="1">
      <alignment horizontal="center"/>
    </xf>
    <xf numFmtId="3" fontId="2" fillId="0" borderId="0" xfId="0" applyNumberFormat="1" applyFont="1" applyAlignment="1">
      <alignment horizontal="left"/>
    </xf>
    <xf numFmtId="166" fontId="1" fillId="0" borderId="0" xfId="0" applyNumberFormat="1" applyFont="1" applyAlignment="1">
      <alignment horizontal="left"/>
    </xf>
    <xf numFmtId="37" fontId="1" fillId="0" borderId="49" xfId="8" applyNumberFormat="1" applyFont="1" applyBorder="1" applyAlignment="1">
      <alignment horizontal="center"/>
    </xf>
    <xf numFmtId="3" fontId="35" fillId="0" borderId="0" xfId="0" applyNumberFormat="1" applyFont="1" applyAlignment="1">
      <alignment horizontal="right"/>
    </xf>
    <xf numFmtId="164" fontId="1" fillId="0" borderId="0" xfId="0" applyFont="1" applyAlignment="1">
      <alignment horizontal="left"/>
    </xf>
    <xf numFmtId="166" fontId="1" fillId="0" borderId="0" xfId="0" applyNumberFormat="1" applyFont="1" applyAlignment="1">
      <alignment horizontal="right"/>
    </xf>
    <xf numFmtId="166" fontId="1" fillId="0" borderId="70" xfId="0" applyNumberFormat="1" applyFont="1" applyBorder="1" applyAlignment="1">
      <alignment horizontal="right"/>
    </xf>
    <xf numFmtId="166" fontId="1" fillId="0" borderId="70" xfId="8" applyNumberFormat="1" applyFont="1" applyBorder="1" applyAlignment="1">
      <alignment horizontal="right"/>
    </xf>
    <xf numFmtId="166" fontId="1" fillId="0" borderId="31" xfId="8" applyNumberFormat="1" applyFont="1" applyBorder="1" applyAlignment="1">
      <alignment horizontal="right"/>
    </xf>
    <xf numFmtId="166" fontId="1" fillId="0" borderId="73" xfId="8" applyNumberFormat="1" applyFont="1" applyBorder="1" applyAlignment="1">
      <alignment horizontal="right"/>
    </xf>
    <xf numFmtId="169" fontId="1" fillId="0" borderId="0" xfId="0" applyNumberFormat="1" applyFont="1"/>
    <xf numFmtId="170" fontId="1" fillId="0" borderId="5" xfId="0" applyNumberFormat="1" applyFont="1" applyBorder="1"/>
    <xf numFmtId="170" fontId="1" fillId="0" borderId="7" xfId="0" applyNumberFormat="1" applyFont="1" applyBorder="1"/>
    <xf numFmtId="171" fontId="1" fillId="0" borderId="0" xfId="0" applyNumberFormat="1" applyFont="1"/>
    <xf numFmtId="171" fontId="1" fillId="0" borderId="5" xfId="0" applyNumberFormat="1" applyFont="1" applyBorder="1"/>
    <xf numFmtId="171" fontId="1" fillId="0" borderId="7" xfId="0" applyNumberFormat="1" applyFont="1" applyBorder="1"/>
    <xf numFmtId="171" fontId="1" fillId="0" borderId="0" xfId="0" quotePrefix="1" applyNumberFormat="1" applyFont="1"/>
    <xf numFmtId="171" fontId="1" fillId="0" borderId="49" xfId="0" applyNumberFormat="1" applyFont="1" applyBorder="1"/>
    <xf numFmtId="171" fontId="1" fillId="0" borderId="67" xfId="0" applyNumberFormat="1" applyFont="1" applyBorder="1"/>
    <xf numFmtId="171" fontId="1" fillId="0" borderId="51" xfId="0" applyNumberFormat="1" applyFont="1" applyBorder="1"/>
    <xf numFmtId="169" fontId="1" fillId="0" borderId="49" xfId="0" applyNumberFormat="1" applyFont="1" applyBorder="1"/>
    <xf numFmtId="170" fontId="1" fillId="0" borderId="0" xfId="8" applyNumberFormat="1" applyFont="1"/>
    <xf numFmtId="170" fontId="32" fillId="0" borderId="0" xfId="8" applyNumberFormat="1" applyFont="1"/>
    <xf numFmtId="170" fontId="1" fillId="0" borderId="31" xfId="8" applyNumberFormat="1" applyFont="1" applyBorder="1"/>
    <xf numFmtId="170" fontId="1" fillId="0" borderId="70" xfId="8" applyNumberFormat="1" applyFont="1" applyBorder="1"/>
    <xf numFmtId="170" fontId="1" fillId="0" borderId="73" xfId="8" applyNumberFormat="1" applyFont="1" applyBorder="1"/>
    <xf numFmtId="3" fontId="2" fillId="0" borderId="49" xfId="0" applyNumberFormat="1" applyFont="1" applyBorder="1" applyAlignment="1">
      <alignment horizontal="left"/>
    </xf>
    <xf numFmtId="170" fontId="37" fillId="0" borderId="0" xfId="0" applyNumberFormat="1" applyFont="1"/>
    <xf numFmtId="169" fontId="37" fillId="0" borderId="0" xfId="0" applyNumberFormat="1" applyFont="1"/>
    <xf numFmtId="169" fontId="1" fillId="0" borderId="0" xfId="0" applyNumberFormat="1" applyFont="1" applyAlignment="1">
      <alignment horizontal="centerContinuous"/>
    </xf>
    <xf numFmtId="169" fontId="3" fillId="0" borderId="0" xfId="0" applyNumberFormat="1" applyFont="1"/>
    <xf numFmtId="164" fontId="29" fillId="0" borderId="70" xfId="0" applyFont="1" applyBorder="1" applyAlignment="1">
      <alignment horizontal="centerContinuous" wrapText="1"/>
    </xf>
    <xf numFmtId="164" fontId="29" fillId="0" borderId="31" xfId="0" applyFont="1" applyBorder="1" applyAlignment="1">
      <alignment horizontal="centerContinuous" wrapText="1"/>
    </xf>
    <xf numFmtId="164" fontId="29" fillId="0" borderId="74" xfId="0" applyFont="1" applyBorder="1" applyAlignment="1">
      <alignment horizontal="centerContinuous" wrapText="1"/>
    </xf>
    <xf numFmtId="169" fontId="3" fillId="38" borderId="0" xfId="0" applyNumberFormat="1" applyFont="1" applyFill="1"/>
    <xf numFmtId="169" fontId="3" fillId="39" borderId="0" xfId="0" applyNumberFormat="1" applyFont="1" applyFill="1"/>
    <xf numFmtId="169" fontId="3" fillId="39" borderId="3" xfId="0" applyNumberFormat="1" applyFont="1" applyFill="1" applyBorder="1"/>
    <xf numFmtId="164" fontId="1" fillId="0" borderId="67" xfId="0" applyFont="1" applyBorder="1" applyAlignment="1">
      <alignment horizontal="right"/>
    </xf>
    <xf numFmtId="164" fontId="1" fillId="0" borderId="69" xfId="0" applyFont="1" applyBorder="1"/>
    <xf numFmtId="164" fontId="1" fillId="0" borderId="49" xfId="0" applyFont="1" applyBorder="1" applyAlignment="1">
      <alignment horizontal="centerContinuous"/>
    </xf>
    <xf numFmtId="164" fontId="29" fillId="0" borderId="77" xfId="0" applyFont="1" applyBorder="1" applyAlignment="1">
      <alignment horizontal="center" wrapText="1"/>
    </xf>
    <xf numFmtId="169" fontId="3" fillId="38" borderId="0" xfId="0" applyNumberFormat="1" applyFont="1" applyFill="1" applyAlignment="1">
      <alignment horizontal="right" wrapText="1"/>
    </xf>
    <xf numFmtId="169" fontId="3" fillId="39" borderId="3" xfId="0" applyNumberFormat="1" applyFont="1" applyFill="1" applyBorder="1" applyAlignment="1">
      <alignment horizontal="right" wrapText="1"/>
    </xf>
    <xf numFmtId="164" fontId="1" fillId="0" borderId="72" xfId="0" applyFont="1" applyBorder="1" applyAlignment="1">
      <alignment horizontal="right"/>
    </xf>
    <xf numFmtId="164" fontId="1" fillId="0" borderId="68" xfId="0" applyFont="1" applyBorder="1" applyAlignment="1">
      <alignment horizontal="right"/>
    </xf>
    <xf numFmtId="164" fontId="1" fillId="0" borderId="74" xfId="0" applyFont="1" applyBorder="1"/>
    <xf numFmtId="170" fontId="3" fillId="0" borderId="7" xfId="8" applyNumberFormat="1" applyFont="1" applyBorder="1"/>
    <xf numFmtId="170" fontId="1" fillId="0" borderId="5" xfId="8" applyNumberFormat="1" applyFont="1" applyBorder="1"/>
    <xf numFmtId="170" fontId="3" fillId="0" borderId="5" xfId="8" applyNumberFormat="1" applyFont="1" applyBorder="1"/>
    <xf numFmtId="170" fontId="4" fillId="0" borderId="79" xfId="8" applyNumberFormat="1" applyFont="1" applyBorder="1"/>
    <xf numFmtId="170" fontId="4" fillId="0" borderId="5" xfId="8" applyNumberFormat="1" applyFont="1" applyBorder="1"/>
    <xf numFmtId="169" fontId="3" fillId="38" borderId="0" xfId="8" applyNumberFormat="1" applyFont="1" applyFill="1"/>
    <xf numFmtId="169" fontId="3" fillId="39" borderId="3" xfId="8" applyNumberFormat="1" applyFont="1" applyFill="1" applyBorder="1"/>
    <xf numFmtId="164" fontId="1" fillId="0" borderId="3" xfId="0" applyFont="1" applyBorder="1"/>
    <xf numFmtId="3" fontId="1" fillId="0" borderId="7" xfId="0" applyNumberFormat="1" applyFont="1" applyBorder="1" applyAlignment="1">
      <alignment horizontal="left"/>
    </xf>
    <xf numFmtId="170" fontId="1" fillId="0" borderId="7" xfId="8" applyNumberFormat="1" applyFont="1" applyBorder="1"/>
    <xf numFmtId="164" fontId="4" fillId="0" borderId="79" xfId="0" applyFont="1" applyBorder="1"/>
    <xf numFmtId="164" fontId="4" fillId="0" borderId="5" xfId="0" applyFont="1" applyBorder="1"/>
    <xf numFmtId="164" fontId="4" fillId="0" borderId="67" xfId="0" applyFont="1" applyBorder="1" applyAlignment="1">
      <alignment horizontal="right"/>
    </xf>
    <xf numFmtId="164" fontId="4" fillId="0" borderId="49" xfId="0" applyFont="1" applyBorder="1" applyAlignment="1">
      <alignment horizontal="right"/>
    </xf>
    <xf numFmtId="172" fontId="4" fillId="0" borderId="69" xfId="0" applyNumberFormat="1" applyFont="1" applyBorder="1"/>
    <xf numFmtId="167" fontId="1" fillId="0" borderId="0" xfId="8" applyNumberFormat="1" applyFont="1"/>
    <xf numFmtId="167" fontId="3" fillId="0" borderId="7" xfId="8" applyNumberFormat="1" applyFont="1" applyBorder="1"/>
    <xf numFmtId="167" fontId="1" fillId="0" borderId="5" xfId="8" applyNumberFormat="1" applyFont="1" applyBorder="1"/>
    <xf numFmtId="167" fontId="3" fillId="0" borderId="5" xfId="8" applyNumberFormat="1" applyFont="1" applyBorder="1"/>
    <xf numFmtId="167" fontId="4" fillId="0" borderId="79" xfId="8" applyNumberFormat="1" applyFont="1" applyBorder="1"/>
    <xf numFmtId="167" fontId="4" fillId="0" borderId="5" xfId="8" applyNumberFormat="1" applyFont="1" applyBorder="1"/>
    <xf numFmtId="169" fontId="4" fillId="0" borderId="74" xfId="0" applyNumberFormat="1" applyFont="1" applyBorder="1"/>
    <xf numFmtId="169" fontId="3" fillId="38" borderId="3" xfId="8" applyNumberFormat="1" applyFont="1" applyFill="1" applyBorder="1"/>
    <xf numFmtId="2" fontId="1" fillId="0" borderId="0" xfId="8" applyNumberFormat="1" applyFont="1"/>
    <xf numFmtId="171" fontId="3" fillId="0" borderId="7" xfId="8" applyNumberFormat="1" applyFont="1" applyBorder="1"/>
    <xf numFmtId="171" fontId="3" fillId="0" borderId="5" xfId="8" applyNumberFormat="1" applyFont="1" applyBorder="1"/>
    <xf numFmtId="171" fontId="4" fillId="0" borderId="79" xfId="8" applyNumberFormat="1" applyFont="1" applyBorder="1"/>
    <xf numFmtId="171" fontId="4" fillId="0" borderId="5" xfId="8" applyNumberFormat="1" applyFont="1" applyBorder="1"/>
    <xf numFmtId="166" fontId="1" fillId="0" borderId="0" xfId="0" applyNumberFormat="1" applyFont="1"/>
    <xf numFmtId="167" fontId="1" fillId="0" borderId="49" xfId="8" applyNumberFormat="1" applyFont="1" applyBorder="1"/>
    <xf numFmtId="2" fontId="1" fillId="0" borderId="49" xfId="8" applyNumberFormat="1" applyFont="1" applyBorder="1"/>
    <xf numFmtId="167" fontId="3" fillId="0" borderId="51" xfId="8" applyNumberFormat="1" applyFont="1" applyBorder="1"/>
    <xf numFmtId="167" fontId="1" fillId="0" borderId="67" xfId="8" applyNumberFormat="1" applyFont="1" applyBorder="1"/>
    <xf numFmtId="167" fontId="3" fillId="0" borderId="67" xfId="8" applyNumberFormat="1" applyFont="1" applyBorder="1"/>
    <xf numFmtId="167" fontId="4" fillId="0" borderId="80" xfId="8" applyNumberFormat="1" applyFont="1" applyBorder="1"/>
    <xf numFmtId="167" fontId="4" fillId="0" borderId="67" xfId="8" applyNumberFormat="1" applyFont="1" applyBorder="1"/>
    <xf numFmtId="170" fontId="3" fillId="0" borderId="0" xfId="8" applyNumberFormat="1" applyFont="1"/>
    <xf numFmtId="169" fontId="3" fillId="39" borderId="0" xfId="0" applyNumberFormat="1" applyFont="1" applyFill="1" applyAlignment="1">
      <alignment horizontal="right" wrapText="1"/>
    </xf>
    <xf numFmtId="169" fontId="3" fillId="39" borderId="0" xfId="8" applyNumberFormat="1" applyFont="1" applyFill="1"/>
    <xf numFmtId="2" fontId="4" fillId="0" borderId="5" xfId="8" applyNumberFormat="1" applyFont="1" applyBorder="1"/>
    <xf numFmtId="2" fontId="1" fillId="0" borderId="5" xfId="8" applyNumberFormat="1" applyFont="1" applyBorder="1"/>
    <xf numFmtId="167" fontId="4" fillId="0" borderId="7" xfId="8" applyNumberFormat="1" applyFont="1" applyBorder="1"/>
    <xf numFmtId="167" fontId="4" fillId="0" borderId="51" xfId="8" applyNumberFormat="1" applyFont="1" applyBorder="1"/>
    <xf numFmtId="169" fontId="1" fillId="0" borderId="0" xfId="0" applyNumberFormat="1" applyFont="1" applyAlignment="1">
      <alignment horizontal="center"/>
    </xf>
    <xf numFmtId="170" fontId="4" fillId="0" borderId="81" xfId="8" applyNumberFormat="1" applyFont="1" applyBorder="1"/>
    <xf numFmtId="2" fontId="3" fillId="0" borderId="7" xfId="8" applyNumberFormat="1" applyFont="1" applyBorder="1"/>
    <xf numFmtId="164" fontId="1" fillId="0" borderId="68" xfId="0" applyFont="1" applyBorder="1" applyAlignment="1">
      <alignment horizontal="center"/>
    </xf>
    <xf numFmtId="166" fontId="1" fillId="0" borderId="0" xfId="0" applyNumberFormat="1" applyFont="1" applyAlignment="1">
      <alignment horizontal="center"/>
    </xf>
    <xf numFmtId="172" fontId="3" fillId="38" borderId="0" xfId="8" applyNumberFormat="1" applyFont="1" applyFill="1"/>
    <xf numFmtId="172" fontId="3" fillId="38" borderId="3" xfId="8" applyNumberFormat="1" applyFont="1" applyFill="1" applyBorder="1"/>
    <xf numFmtId="167" fontId="1" fillId="0" borderId="49" xfId="9" applyNumberFormat="1" applyFont="1" applyBorder="1"/>
    <xf numFmtId="164" fontId="4" fillId="0" borderId="0" xfId="0" applyFont="1" applyAlignment="1">
      <alignment horizontal="right"/>
    </xf>
    <xf numFmtId="172" fontId="4" fillId="0" borderId="0" xfId="0" applyNumberFormat="1" applyFont="1"/>
    <xf numFmtId="3" fontId="39" fillId="0" borderId="0" xfId="0" applyNumberFormat="1" applyFont="1" applyAlignment="1">
      <alignment horizontal="left"/>
    </xf>
    <xf numFmtId="169" fontId="3" fillId="38" borderId="49" xfId="0" applyNumberFormat="1" applyFont="1" applyFill="1" applyBorder="1" applyAlignment="1">
      <alignment horizontal="right" wrapText="1"/>
    </xf>
    <xf numFmtId="169" fontId="3" fillId="39" borderId="69" xfId="0" applyNumberFormat="1" applyFont="1" applyFill="1" applyBorder="1" applyAlignment="1">
      <alignment horizontal="right" wrapText="1"/>
    </xf>
    <xf numFmtId="164" fontId="1" fillId="0" borderId="49" xfId="0" applyFont="1" applyBorder="1" applyAlignment="1">
      <alignment horizontal="right"/>
    </xf>
    <xf numFmtId="171" fontId="1" fillId="0" borderId="0" xfId="8" applyNumberFormat="1" applyFont="1"/>
    <xf numFmtId="171" fontId="1" fillId="0" borderId="5" xfId="8" applyNumberFormat="1" applyFont="1" applyBorder="1"/>
    <xf numFmtId="164" fontId="4" fillId="0" borderId="70" xfId="0" applyFont="1" applyBorder="1"/>
    <xf numFmtId="169" fontId="4" fillId="0" borderId="3" xfId="0" applyNumberFormat="1" applyFont="1" applyBorder="1"/>
    <xf numFmtId="166" fontId="4" fillId="0" borderId="0" xfId="0" applyNumberFormat="1" applyFont="1" applyAlignment="1">
      <alignment horizontal="right"/>
    </xf>
    <xf numFmtId="166" fontId="4" fillId="0" borderId="0" xfId="0" applyNumberFormat="1" applyFont="1"/>
    <xf numFmtId="166" fontId="4" fillId="0" borderId="5" xfId="0" applyNumberFormat="1" applyFont="1" applyBorder="1" applyAlignment="1">
      <alignment horizontal="right"/>
    </xf>
    <xf numFmtId="171" fontId="1" fillId="0" borderId="0" xfId="8" quotePrefix="1" applyNumberFormat="1" applyFont="1" applyAlignment="1">
      <alignment horizontal="right"/>
    </xf>
    <xf numFmtId="39" fontId="1" fillId="0" borderId="0" xfId="8" applyNumberFormat="1" applyFont="1"/>
    <xf numFmtId="39" fontId="4" fillId="0" borderId="5" xfId="8" applyNumberFormat="1" applyFont="1" applyBorder="1"/>
    <xf numFmtId="171" fontId="1" fillId="0" borderId="49" xfId="8" applyNumberFormat="1" applyFont="1" applyBorder="1"/>
    <xf numFmtId="171" fontId="3" fillId="0" borderId="51" xfId="8" applyNumberFormat="1" applyFont="1" applyBorder="1"/>
    <xf numFmtId="171" fontId="1" fillId="0" borderId="67" xfId="8" applyNumberFormat="1" applyFont="1" applyBorder="1"/>
    <xf numFmtId="171" fontId="3" fillId="0" borderId="67" xfId="8" applyNumberFormat="1" applyFont="1" applyBorder="1"/>
    <xf numFmtId="171" fontId="4" fillId="0" borderId="80" xfId="8" applyNumberFormat="1" applyFont="1" applyBorder="1"/>
    <xf numFmtId="171" fontId="4" fillId="0" borderId="67" xfId="8" applyNumberFormat="1" applyFont="1" applyBorder="1"/>
    <xf numFmtId="170" fontId="37" fillId="0" borderId="0" xfId="8" applyNumberFormat="1" applyFont="1"/>
    <xf numFmtId="39" fontId="1" fillId="0" borderId="5" xfId="8" applyNumberFormat="1" applyFont="1" applyBorder="1"/>
    <xf numFmtId="39" fontId="3" fillId="0" borderId="7" xfId="8" applyNumberFormat="1" applyFont="1" applyBorder="1"/>
    <xf numFmtId="173" fontId="1" fillId="0" borderId="0" xfId="8" applyNumberFormat="1" applyFont="1"/>
    <xf numFmtId="0" fontId="6" fillId="0" borderId="72" xfId="0" applyNumberFormat="1" applyFont="1" applyBorder="1" applyAlignment="1">
      <alignment horizontal="left"/>
    </xf>
    <xf numFmtId="1" fontId="2" fillId="0" borderId="68" xfId="0" applyNumberFormat="1" applyFont="1" applyBorder="1" applyAlignment="1">
      <alignment horizontal="left"/>
    </xf>
    <xf numFmtId="0" fontId="2" fillId="0" borderId="68" xfId="0" applyNumberFormat="1" applyFont="1" applyBorder="1" applyAlignment="1">
      <alignment horizontal="centerContinuous" vertical="center"/>
    </xf>
    <xf numFmtId="1" fontId="2" fillId="0" borderId="68" xfId="0" applyNumberFormat="1" applyFont="1" applyBorder="1" applyAlignment="1">
      <alignment horizontal="centerContinuous" vertical="center"/>
    </xf>
    <xf numFmtId="0" fontId="2" fillId="0" borderId="68" xfId="0" applyNumberFormat="1" applyFont="1" applyBorder="1" applyAlignment="1">
      <alignment vertical="center"/>
    </xf>
    <xf numFmtId="0" fontId="2" fillId="0" borderId="68" xfId="0" applyNumberFormat="1" applyFont="1" applyBorder="1" applyAlignment="1">
      <alignment horizontal="left" vertical="center"/>
    </xf>
    <xf numFmtId="1" fontId="2" fillId="0" borderId="68" xfId="0" applyNumberFormat="1" applyFont="1" applyBorder="1" applyAlignment="1">
      <alignment horizontal="left" vertical="center"/>
    </xf>
    <xf numFmtId="167" fontId="2" fillId="0" borderId="68" xfId="0" applyNumberFormat="1" applyFont="1" applyBorder="1" applyAlignment="1">
      <alignment horizontal="centerContinuous" vertical="center"/>
    </xf>
    <xf numFmtId="167" fontId="2" fillId="0" borderId="68" xfId="0" applyNumberFormat="1" applyFont="1" applyBorder="1" applyAlignment="1">
      <alignment horizontal="left" vertical="center"/>
    </xf>
    <xf numFmtId="0" fontId="2" fillId="0" borderId="72" xfId="0" applyNumberFormat="1" applyFont="1" applyBorder="1"/>
    <xf numFmtId="1" fontId="2" fillId="0" borderId="68" xfId="0" applyNumberFormat="1" applyFont="1" applyBorder="1"/>
    <xf numFmtId="0" fontId="2" fillId="0" borderId="68" xfId="0" applyNumberFormat="1" applyFont="1" applyBorder="1"/>
    <xf numFmtId="0" fontId="2" fillId="0" borderId="68" xfId="0" applyNumberFormat="1" applyFont="1" applyBorder="1" applyAlignment="1">
      <alignment horizontal="centerContinuous" vertical="center" wrapText="1"/>
    </xf>
    <xf numFmtId="167" fontId="2" fillId="0" borderId="68" xfId="0" applyNumberFormat="1" applyFont="1" applyBorder="1"/>
    <xf numFmtId="0" fontId="2" fillId="0" borderId="72" xfId="0" applyNumberFormat="1" applyFont="1" applyBorder="1" applyAlignment="1">
      <alignment horizontal="left" vertical="center"/>
    </xf>
    <xf numFmtId="1" fontId="2" fillId="0" borderId="72" xfId="0" applyNumberFormat="1" applyFont="1" applyBorder="1"/>
    <xf numFmtId="0" fontId="2" fillId="0" borderId="77" xfId="0" applyNumberFormat="1" applyFont="1" applyBorder="1" applyAlignment="1">
      <alignment horizontal="centerContinuous" wrapText="1"/>
    </xf>
    <xf numFmtId="0" fontId="2" fillId="0" borderId="72" xfId="0" applyNumberFormat="1" applyFont="1" applyBorder="1" applyAlignment="1">
      <alignment horizontal="centerContinuous" wrapText="1"/>
    </xf>
    <xf numFmtId="1" fontId="2" fillId="0" borderId="72" xfId="0" applyNumberFormat="1" applyFont="1" applyBorder="1" applyAlignment="1">
      <alignment horizontal="centerContinuous" wrapText="1"/>
    </xf>
    <xf numFmtId="0" fontId="2" fillId="3" borderId="68" xfId="0" applyNumberFormat="1" applyFont="1" applyFill="1" applyBorder="1" applyAlignment="1">
      <alignment horizontal="center" wrapText="1"/>
    </xf>
    <xf numFmtId="1" fontId="2" fillId="0" borderId="72" xfId="0" applyNumberFormat="1" applyFont="1" applyBorder="1" applyAlignment="1">
      <alignment horizontal="center" wrapText="1"/>
    </xf>
    <xf numFmtId="0" fontId="2" fillId="3" borderId="72" xfId="0" applyNumberFormat="1" applyFont="1" applyFill="1" applyBorder="1" applyAlignment="1">
      <alignment horizontal="center" wrapText="1"/>
    </xf>
    <xf numFmtId="1" fontId="2" fillId="0" borderId="77" xfId="0" applyNumberFormat="1" applyFont="1" applyBorder="1" applyAlignment="1">
      <alignment horizontal="center" wrapText="1"/>
    </xf>
    <xf numFmtId="0" fontId="2" fillId="7" borderId="72" xfId="0" applyNumberFormat="1" applyFont="1" applyFill="1" applyBorder="1" applyAlignment="1">
      <alignment horizontal="center" wrapText="1"/>
    </xf>
    <xf numFmtId="3" fontId="2" fillId="3" borderId="77" xfId="0" applyNumberFormat="1" applyFont="1" applyFill="1" applyBorder="1" applyAlignment="1">
      <alignment horizontal="center" wrapText="1"/>
    </xf>
    <xf numFmtId="3" fontId="2" fillId="3" borderId="72" xfId="0" applyNumberFormat="1" applyFont="1" applyFill="1" applyBorder="1" applyAlignment="1">
      <alignment horizontal="center" wrapText="1"/>
    </xf>
    <xf numFmtId="166" fontId="2" fillId="3" borderId="72" xfId="0" applyNumberFormat="1" applyFont="1" applyFill="1" applyBorder="1" applyAlignment="1">
      <alignment horizontal="center" wrapText="1"/>
    </xf>
    <xf numFmtId="167" fontId="2" fillId="0" borderId="77" xfId="0" applyNumberFormat="1" applyFont="1" applyBorder="1" applyAlignment="1">
      <alignment horizontal="center" wrapText="1"/>
    </xf>
    <xf numFmtId="0" fontId="2" fillId="3" borderId="77" xfId="0" applyNumberFormat="1" applyFont="1" applyFill="1" applyBorder="1" applyAlignment="1">
      <alignment horizontal="center" wrapText="1"/>
    </xf>
    <xf numFmtId="0" fontId="2" fillId="0" borderId="77" xfId="0" applyNumberFormat="1" applyFont="1" applyBorder="1" applyAlignment="1">
      <alignment horizontal="center" wrapText="1"/>
    </xf>
    <xf numFmtId="0" fontId="2" fillId="3" borderId="82" xfId="0" applyNumberFormat="1" applyFont="1" applyFill="1" applyBorder="1" applyAlignment="1">
      <alignment horizontal="center" wrapText="1"/>
    </xf>
    <xf numFmtId="1" fontId="2" fillId="3" borderId="72" xfId="0" applyNumberFormat="1" applyFont="1" applyFill="1" applyBorder="1" applyAlignment="1">
      <alignment horizontal="center" wrapText="1"/>
    </xf>
    <xf numFmtId="1" fontId="2" fillId="3" borderId="82" xfId="0" applyNumberFormat="1" applyFont="1" applyFill="1" applyBorder="1" applyAlignment="1">
      <alignment horizontal="center" wrapText="1"/>
    </xf>
    <xf numFmtId="167" fontId="2" fillId="3" borderId="77" xfId="0" applyNumberFormat="1" applyFont="1" applyFill="1" applyBorder="1" applyAlignment="1">
      <alignment horizontal="center" wrapText="1"/>
    </xf>
    <xf numFmtId="0" fontId="2" fillId="5" borderId="77" xfId="0" applyNumberFormat="1" applyFont="1" applyFill="1" applyBorder="1" applyAlignment="1">
      <alignment horizontal="center" wrapText="1"/>
    </xf>
    <xf numFmtId="0" fontId="1" fillId="2" borderId="68" xfId="0" applyNumberFormat="1" applyFont="1" applyFill="1" applyBorder="1" applyAlignment="1">
      <alignment horizontal="center" vertical="center" wrapText="1"/>
    </xf>
    <xf numFmtId="0" fontId="1" fillId="4" borderId="68" xfId="0" applyNumberFormat="1" applyFont="1" applyFill="1" applyBorder="1" applyAlignment="1">
      <alignment horizontal="center" vertical="center" wrapText="1"/>
    </xf>
    <xf numFmtId="0" fontId="1" fillId="4" borderId="72" xfId="0" applyNumberFormat="1" applyFont="1" applyFill="1" applyBorder="1" applyAlignment="1">
      <alignment horizontal="center" vertical="center" wrapText="1"/>
    </xf>
    <xf numFmtId="1" fontId="1" fillId="4" borderId="72" xfId="0" applyNumberFormat="1" applyFont="1" applyFill="1" applyBorder="1" applyAlignment="1">
      <alignment horizontal="center" vertical="center" wrapText="1"/>
    </xf>
    <xf numFmtId="1" fontId="1" fillId="4" borderId="77" xfId="0" applyNumberFormat="1" applyFont="1" applyFill="1" applyBorder="1" applyAlignment="1">
      <alignment horizontal="center" vertical="center" wrapText="1"/>
    </xf>
    <xf numFmtId="0" fontId="4" fillId="4" borderId="77" xfId="0" applyNumberFormat="1" applyFont="1" applyFill="1" applyBorder="1" applyAlignment="1">
      <alignment horizontal="center" vertical="center" wrapText="1"/>
    </xf>
    <xf numFmtId="0" fontId="1" fillId="4" borderId="82" xfId="0" applyNumberFormat="1" applyFont="1" applyFill="1" applyBorder="1" applyAlignment="1">
      <alignment horizontal="center" vertical="center" wrapText="1"/>
    </xf>
    <xf numFmtId="167" fontId="1" fillId="4" borderId="72" xfId="0" applyNumberFormat="1" applyFont="1" applyFill="1" applyBorder="1" applyAlignment="1">
      <alignment horizontal="center" vertical="center" wrapText="1"/>
    </xf>
    <xf numFmtId="167" fontId="1" fillId="4" borderId="77" xfId="0" applyNumberFormat="1" applyFont="1" applyFill="1" applyBorder="1" applyAlignment="1">
      <alignment horizontal="center" vertical="center" wrapText="1"/>
    </xf>
    <xf numFmtId="49" fontId="1" fillId="11" borderId="0" xfId="0" applyNumberFormat="1" applyFont="1" applyFill="1" applyAlignment="1" applyProtection="1">
      <alignment horizontal="center"/>
      <protection locked="0"/>
    </xf>
    <xf numFmtId="164" fontId="1" fillId="15" borderId="0" xfId="0" applyFont="1" applyFill="1" applyAlignment="1" applyProtection="1">
      <alignment horizontal="left"/>
      <protection locked="0"/>
    </xf>
    <xf numFmtId="3" fontId="1" fillId="12" borderId="44" xfId="0" applyNumberFormat="1" applyFont="1" applyFill="1" applyBorder="1" applyAlignment="1" applyProtection="1">
      <alignment horizontal="right" wrapText="1"/>
      <protection locked="0"/>
    </xf>
    <xf numFmtId="49" fontId="1" fillId="22" borderId="5" xfId="0" applyNumberFormat="1" applyFont="1" applyFill="1" applyBorder="1" applyAlignment="1" applyProtection="1">
      <alignment horizontal="center"/>
      <protection locked="0"/>
    </xf>
    <xf numFmtId="49" fontId="2" fillId="22" borderId="0" xfId="0" applyNumberFormat="1" applyFont="1" applyFill="1" applyAlignment="1" applyProtection="1">
      <alignment horizontal="left"/>
      <protection locked="0"/>
    </xf>
    <xf numFmtId="3" fontId="1" fillId="22" borderId="0" xfId="0" applyNumberFormat="1" applyFont="1" applyFill="1" applyAlignment="1" applyProtection="1">
      <alignment horizontal="left"/>
      <protection locked="0"/>
    </xf>
    <xf numFmtId="49" fontId="1" fillId="22" borderId="0" xfId="0" applyNumberFormat="1" applyFont="1" applyFill="1" applyAlignment="1" applyProtection="1">
      <alignment horizontal="left"/>
      <protection locked="0"/>
    </xf>
    <xf numFmtId="49" fontId="1" fillId="23" borderId="0" xfId="0" applyNumberFormat="1" applyFont="1" applyFill="1" applyAlignment="1" applyProtection="1">
      <alignment horizontal="left"/>
      <protection locked="0"/>
    </xf>
    <xf numFmtId="3" fontId="1" fillId="23" borderId="0" xfId="0" applyNumberFormat="1" applyFont="1" applyFill="1" applyAlignment="1" applyProtection="1">
      <alignment horizontal="left"/>
      <protection locked="0"/>
    </xf>
    <xf numFmtId="49" fontId="1" fillId="40" borderId="5" xfId="0" applyNumberFormat="1" applyFont="1" applyFill="1" applyBorder="1" applyAlignment="1" applyProtection="1">
      <alignment horizontal="center"/>
      <protection locked="0"/>
    </xf>
    <xf numFmtId="49" fontId="1" fillId="40" borderId="0" xfId="0" applyNumberFormat="1" applyFont="1" applyFill="1" applyAlignment="1" applyProtection="1">
      <alignment horizontal="left"/>
      <protection locked="0"/>
    </xf>
    <xf numFmtId="49" fontId="2" fillId="40" borderId="0" xfId="0" applyNumberFormat="1" applyFont="1" applyFill="1" applyAlignment="1" applyProtection="1">
      <alignment horizontal="left"/>
      <protection locked="0"/>
    </xf>
    <xf numFmtId="0" fontId="1" fillId="40" borderId="0" xfId="0" applyNumberFormat="1" applyFont="1" applyFill="1" applyAlignment="1" applyProtection="1">
      <alignment horizontal="center"/>
      <protection locked="0"/>
    </xf>
    <xf numFmtId="1" fontId="1" fillId="40" borderId="0" xfId="0" applyNumberFormat="1" applyFont="1" applyFill="1" applyAlignment="1" applyProtection="1">
      <alignment horizontal="center"/>
      <protection locked="0"/>
    </xf>
    <xf numFmtId="49" fontId="1" fillId="19" borderId="0" xfId="0" applyNumberFormat="1" applyFont="1" applyFill="1" applyAlignment="1" applyProtection="1">
      <alignment horizontal="left"/>
      <protection locked="0"/>
    </xf>
    <xf numFmtId="1" fontId="1" fillId="27" borderId="0" xfId="0" applyNumberFormat="1" applyFont="1" applyFill="1" applyAlignment="1" applyProtection="1">
      <alignment horizontal="center"/>
      <protection locked="0"/>
    </xf>
    <xf numFmtId="3" fontId="2" fillId="27" borderId="0" xfId="0" applyNumberFormat="1" applyFont="1" applyFill="1" applyAlignment="1" applyProtection="1">
      <alignment horizontal="left"/>
      <protection locked="0"/>
    </xf>
    <xf numFmtId="49" fontId="2" fillId="30" borderId="0" xfId="0" applyNumberFormat="1" applyFont="1" applyFill="1" applyAlignment="1" applyProtection="1">
      <alignment horizontal="left"/>
      <protection locked="0"/>
    </xf>
    <xf numFmtId="49" fontId="10" fillId="30" borderId="0" xfId="0" applyNumberFormat="1" applyFont="1" applyFill="1" applyAlignment="1" applyProtection="1">
      <alignment horizontal="left"/>
      <protection locked="0"/>
    </xf>
    <xf numFmtId="164" fontId="20" fillId="31" borderId="0" xfId="0" applyFont="1" applyFill="1" applyAlignment="1" applyProtection="1">
      <alignment horizontal="left"/>
      <protection locked="0"/>
    </xf>
    <xf numFmtId="1" fontId="10" fillId="25" borderId="0" xfId="0" applyNumberFormat="1" applyFont="1" applyFill="1" applyAlignment="1" applyProtection="1">
      <alignment horizontal="center"/>
      <protection locked="0"/>
    </xf>
    <xf numFmtId="164" fontId="29" fillId="0" borderId="75" xfId="0" applyFont="1" applyBorder="1" applyAlignment="1">
      <alignment horizontal="center" wrapText="1"/>
    </xf>
    <xf numFmtId="164" fontId="30" fillId="0" borderId="76" xfId="0" applyFont="1" applyBorder="1" applyAlignment="1">
      <alignment horizontal="center" wrapText="1"/>
    </xf>
    <xf numFmtId="164" fontId="30" fillId="0" borderId="78" xfId="0" applyFont="1" applyBorder="1" applyAlignment="1">
      <alignment horizontal="center" wrapText="1"/>
    </xf>
    <xf numFmtId="164" fontId="29" fillId="0" borderId="70" xfId="0" applyFont="1" applyBorder="1" applyAlignment="1">
      <alignment horizontal="center" wrapText="1"/>
    </xf>
    <xf numFmtId="164" fontId="30" fillId="0" borderId="5" xfId="0" applyFont="1" applyBorder="1" applyAlignment="1">
      <alignment horizontal="center" wrapText="1"/>
    </xf>
    <xf numFmtId="164" fontId="30" fillId="0" borderId="67" xfId="0" applyFont="1" applyBorder="1" applyAlignment="1">
      <alignment horizontal="center" wrapText="1"/>
    </xf>
    <xf numFmtId="1" fontId="8" fillId="8" borderId="70" xfId="0" applyNumberFormat="1" applyFont="1" applyFill="1" applyBorder="1"/>
    <xf numFmtId="0" fontId="7" fillId="8" borderId="70" xfId="0" applyNumberFormat="1" applyFont="1" applyFill="1" applyBorder="1"/>
    <xf numFmtId="1" fontId="8" fillId="8" borderId="73" xfId="0" applyNumberFormat="1" applyFont="1" applyFill="1" applyBorder="1"/>
    <xf numFmtId="0" fontId="2" fillId="0" borderId="49" xfId="0" applyNumberFormat="1" applyFont="1" applyBorder="1" applyAlignment="1">
      <alignment horizontal="left" vertical="center"/>
    </xf>
    <xf numFmtId="0" fontId="2" fillId="0" borderId="70" xfId="0" applyNumberFormat="1" applyFont="1" applyBorder="1" applyAlignment="1">
      <alignment horizontal="center" wrapText="1"/>
    </xf>
    <xf numFmtId="1" fontId="2" fillId="0" borderId="74" xfId="0" applyNumberFormat="1" applyFont="1" applyBorder="1" applyAlignment="1">
      <alignment horizontal="center" wrapText="1"/>
    </xf>
    <xf numFmtId="0" fontId="10" fillId="0" borderId="70" xfId="0" applyNumberFormat="1" applyFont="1" applyBorder="1" applyAlignment="1">
      <alignment horizontal="centerContinuous" wrapText="1"/>
    </xf>
    <xf numFmtId="0" fontId="2" fillId="0" borderId="70" xfId="0" applyNumberFormat="1" applyFont="1" applyBorder="1"/>
    <xf numFmtId="0" fontId="2" fillId="0" borderId="74" xfId="0" applyNumberFormat="1" applyFont="1" applyBorder="1"/>
    <xf numFmtId="167" fontId="2" fillId="0" borderId="70" xfId="0" applyNumberFormat="1" applyFont="1" applyBorder="1"/>
    <xf numFmtId="167" fontId="2" fillId="0" borderId="74" xfId="0" applyNumberFormat="1" applyFont="1" applyBorder="1"/>
    <xf numFmtId="0" fontId="2" fillId="0" borderId="67" xfId="0" applyNumberFormat="1" applyFont="1" applyBorder="1"/>
    <xf numFmtId="1" fontId="2" fillId="0" borderId="49" xfId="0" applyNumberFormat="1" applyFont="1" applyBorder="1"/>
    <xf numFmtId="0" fontId="2" fillId="0" borderId="49" xfId="0" applyNumberFormat="1" applyFont="1" applyBorder="1"/>
    <xf numFmtId="167" fontId="2" fillId="0" borderId="49" xfId="0" applyNumberFormat="1" applyFont="1" applyBorder="1"/>
    <xf numFmtId="165" fontId="2" fillId="0" borderId="49" xfId="0" applyNumberFormat="1" applyFont="1" applyBorder="1" applyAlignment="1">
      <alignment horizontal="center"/>
    </xf>
    <xf numFmtId="0" fontId="2" fillId="0" borderId="49" xfId="0" applyNumberFormat="1" applyFont="1" applyBorder="1" applyAlignment="1">
      <alignment horizontal="left" wrapText="1"/>
    </xf>
    <xf numFmtId="0" fontId="12" fillId="0" borderId="49" xfId="0" applyNumberFormat="1" applyFont="1" applyBorder="1" applyAlignment="1">
      <alignment horizontal="left" wrapText="1"/>
    </xf>
    <xf numFmtId="0" fontId="2" fillId="0" borderId="49" xfId="0" applyNumberFormat="1" applyFont="1" applyBorder="1" applyAlignment="1">
      <alignment horizontal="center"/>
    </xf>
    <xf numFmtId="0" fontId="2" fillId="0" borderId="49" xfId="0" applyNumberFormat="1" applyFont="1" applyBorder="1" applyAlignment="1">
      <alignment horizontal="left"/>
    </xf>
    <xf numFmtId="0" fontId="2" fillId="0" borderId="51" xfId="0" applyNumberFormat="1" applyFont="1" applyBorder="1" applyAlignment="1">
      <alignment horizontal="centerContinuous" wrapText="1"/>
    </xf>
    <xf numFmtId="1" fontId="2" fillId="0" borderId="51" xfId="0" applyNumberFormat="1" applyFont="1" applyBorder="1" applyAlignment="1">
      <alignment horizontal="centerContinuous" wrapText="1"/>
    </xf>
    <xf numFmtId="0" fontId="5" fillId="0" borderId="67" xfId="0" applyNumberFormat="1" applyFont="1" applyBorder="1" applyAlignment="1">
      <alignment horizontal="centerContinuous" wrapText="1"/>
    </xf>
    <xf numFmtId="0" fontId="2" fillId="0" borderId="67" xfId="0" applyNumberFormat="1" applyFont="1" applyBorder="1" applyAlignment="1">
      <alignment horizontal="centerContinuous" wrapText="1"/>
    </xf>
    <xf numFmtId="1" fontId="2" fillId="0" borderId="49" xfId="0" applyNumberFormat="1" applyFont="1" applyBorder="1" applyAlignment="1">
      <alignment horizontal="centerContinuous" wrapText="1"/>
    </xf>
    <xf numFmtId="0" fontId="2" fillId="0" borderId="49" xfId="0" applyNumberFormat="1" applyFont="1" applyBorder="1" applyAlignment="1">
      <alignment horizontal="centerContinuous" wrapText="1"/>
    </xf>
    <xf numFmtId="167" fontId="2" fillId="0" borderId="49" xfId="0" applyNumberFormat="1" applyFont="1" applyBorder="1" applyAlignment="1">
      <alignment horizontal="centerContinuous" wrapText="1"/>
    </xf>
    <xf numFmtId="1" fontId="2" fillId="0" borderId="67" xfId="0" applyNumberFormat="1" applyFont="1" applyBorder="1" applyAlignment="1">
      <alignment horizontal="centerContinuous" wrapText="1"/>
    </xf>
    <xf numFmtId="0" fontId="2" fillId="0" borderId="69" xfId="0" applyNumberFormat="1" applyFont="1" applyBorder="1" applyAlignment="1">
      <alignment horizontal="centerContinuous" wrapText="1"/>
    </xf>
    <xf numFmtId="167" fontId="2" fillId="0" borderId="67" xfId="0" applyNumberFormat="1" applyFont="1" applyBorder="1" applyAlignment="1">
      <alignment horizontal="centerContinuous" wrapText="1"/>
    </xf>
    <xf numFmtId="0" fontId="2" fillId="5" borderId="67" xfId="0" applyNumberFormat="1" applyFont="1" applyFill="1" applyBorder="1" applyAlignment="1">
      <alignment horizontal="center" wrapText="1"/>
    </xf>
    <xf numFmtId="0" fontId="2" fillId="7" borderId="67" xfId="0" applyNumberFormat="1" applyFont="1" applyFill="1" applyBorder="1" applyAlignment="1">
      <alignment horizontal="center" wrapText="1"/>
    </xf>
    <xf numFmtId="0" fontId="2" fillId="3" borderId="67" xfId="0" applyNumberFormat="1" applyFont="1" applyFill="1" applyBorder="1" applyAlignment="1">
      <alignment horizontal="center" wrapText="1"/>
    </xf>
    <xf numFmtId="3" fontId="2" fillId="5" borderId="67" xfId="0" applyNumberFormat="1" applyFont="1" applyFill="1" applyBorder="1" applyAlignment="1">
      <alignment horizontal="center" wrapText="1"/>
    </xf>
    <xf numFmtId="3" fontId="2" fillId="7" borderId="67" xfId="0" applyNumberFormat="1" applyFont="1" applyFill="1" applyBorder="1" applyAlignment="1">
      <alignment horizontal="center" wrapText="1"/>
    </xf>
    <xf numFmtId="0" fontId="2" fillId="5" borderId="51" xfId="0" applyNumberFormat="1" applyFont="1" applyFill="1" applyBorder="1" applyAlignment="1">
      <alignment horizontal="center" wrapText="1"/>
    </xf>
    <xf numFmtId="3" fontId="2" fillId="3" borderId="51" xfId="0" applyNumberFormat="1" applyFont="1" applyFill="1" applyBorder="1" applyAlignment="1" applyProtection="1">
      <alignment horizontal="right"/>
      <protection locked="0"/>
    </xf>
    <xf numFmtId="3" fontId="2" fillId="0" borderId="51" xfId="0" applyNumberFormat="1" applyFont="1" applyBorder="1" applyAlignment="1" applyProtection="1">
      <alignment horizontal="right" wrapText="1"/>
      <protection locked="0"/>
    </xf>
    <xf numFmtId="37" fontId="1" fillId="14" borderId="51" xfId="0" applyNumberFormat="1" applyFont="1" applyFill="1" applyBorder="1" applyProtection="1">
      <protection locked="0"/>
    </xf>
    <xf numFmtId="37" fontId="1" fillId="12" borderId="51" xfId="0" applyNumberFormat="1" applyFont="1" applyFill="1" applyBorder="1" applyAlignment="1" applyProtection="1">
      <alignment horizontal="center" vertical="top"/>
      <protection locked="0"/>
    </xf>
    <xf numFmtId="38" fontId="4" fillId="5" borderId="51" xfId="0" applyNumberFormat="1" applyFont="1" applyFill="1" applyBorder="1" applyAlignment="1">
      <alignment horizontal="right"/>
    </xf>
    <xf numFmtId="38" fontId="4" fillId="7" borderId="51" xfId="0" applyNumberFormat="1" applyFont="1" applyFill="1" applyBorder="1" applyAlignment="1">
      <alignment horizontal="right"/>
    </xf>
    <xf numFmtId="38" fontId="22" fillId="29" borderId="51" xfId="0" applyNumberFormat="1" applyFont="1" applyFill="1" applyBorder="1" applyAlignment="1">
      <alignment horizontal="right"/>
    </xf>
    <xf numFmtId="38" fontId="4" fillId="13" borderId="51" xfId="0" applyNumberFormat="1" applyFont="1" applyFill="1" applyBorder="1" applyAlignment="1">
      <alignment horizontal="right"/>
    </xf>
    <xf numFmtId="38" fontId="4" fillId="12" borderId="51" xfId="0" applyNumberFormat="1" applyFont="1" applyFill="1" applyBorder="1" applyAlignment="1">
      <alignment horizontal="right"/>
    </xf>
    <xf numFmtId="38" fontId="1" fillId="13" borderId="51" xfId="0" applyNumberFormat="1" applyFont="1" applyFill="1" applyBorder="1" applyAlignment="1">
      <alignment horizontal="right"/>
    </xf>
    <xf numFmtId="38" fontId="1" fillId="12" borderId="51" xfId="0" applyNumberFormat="1" applyFont="1" applyFill="1" applyBorder="1" applyAlignment="1">
      <alignment horizontal="right"/>
    </xf>
    <xf numFmtId="0" fontId="1" fillId="0" borderId="5" xfId="0" applyNumberFormat="1" applyFont="1" applyBorder="1" applyAlignment="1" applyProtection="1">
      <alignment horizontal="center"/>
      <protection locked="0"/>
    </xf>
    <xf numFmtId="3" fontId="1" fillId="0" borderId="0" xfId="0" applyNumberFormat="1" applyFont="1" applyAlignment="1" applyProtection="1">
      <alignment horizontal="left"/>
      <protection locked="0"/>
    </xf>
    <xf numFmtId="49" fontId="2" fillId="0" borderId="0" xfId="0" applyNumberFormat="1" applyFont="1" applyAlignment="1" applyProtection="1">
      <alignment horizontal="left"/>
      <protection locked="0"/>
    </xf>
    <xf numFmtId="1" fontId="1" fillId="0" borderId="0" xfId="0" applyNumberFormat="1" applyFont="1" applyAlignment="1" applyProtection="1">
      <alignment horizontal="center"/>
      <protection locked="0"/>
    </xf>
    <xf numFmtId="0" fontId="1" fillId="26" borderId="5" xfId="0" applyNumberFormat="1" applyFont="1" applyFill="1" applyBorder="1" applyAlignment="1" applyProtection="1">
      <alignment horizontal="center"/>
      <protection locked="0"/>
    </xf>
    <xf numFmtId="0" fontId="1" fillId="26" borderId="0" xfId="0" applyNumberFormat="1" applyFont="1" applyFill="1" applyProtection="1">
      <protection locked="0"/>
    </xf>
    <xf numFmtId="0" fontId="1" fillId="26" borderId="0" xfId="0" applyNumberFormat="1" applyFont="1" applyFill="1" applyAlignment="1" applyProtection="1">
      <alignment horizontal="left"/>
      <protection locked="0"/>
    </xf>
    <xf numFmtId="38" fontId="1" fillId="41" borderId="51" xfId="0" applyNumberFormat="1" applyFont="1" applyFill="1" applyBorder="1" applyAlignment="1" applyProtection="1">
      <alignment horizontal="right"/>
      <protection locked="0"/>
    </xf>
    <xf numFmtId="49" fontId="1" fillId="28" borderId="0" xfId="0" applyNumberFormat="1" applyFont="1" applyFill="1" applyAlignment="1" applyProtection="1">
      <alignment horizontal="center"/>
      <protection locked="0"/>
    </xf>
    <xf numFmtId="49" fontId="1" fillId="0" borderId="0" xfId="0" applyNumberFormat="1" applyFont="1" applyAlignment="1" applyProtection="1">
      <alignment horizontal="center"/>
      <protection locked="0"/>
    </xf>
    <xf numFmtId="0" fontId="1" fillId="30" borderId="0" xfId="0" applyNumberFormat="1" applyFont="1" applyFill="1" applyAlignment="1" applyProtection="1">
      <alignment horizontal="center"/>
      <protection locked="0"/>
    </xf>
    <xf numFmtId="0" fontId="1" fillId="17" borderId="0" xfId="0" applyNumberFormat="1" applyFont="1" applyFill="1" applyAlignment="1" applyProtection="1">
      <alignment horizontal="center"/>
      <protection locked="0"/>
    </xf>
    <xf numFmtId="0" fontId="1" fillId="17" borderId="0" xfId="0" applyNumberFormat="1" applyFont="1" applyFill="1" applyAlignment="1" applyProtection="1">
      <alignment horizontal="left"/>
      <protection locked="0"/>
    </xf>
    <xf numFmtId="49" fontId="12" fillId="17" borderId="0" xfId="0" applyNumberFormat="1" applyFont="1" applyFill="1" applyAlignment="1" applyProtection="1">
      <alignment horizontal="left"/>
      <protection locked="0"/>
    </xf>
    <xf numFmtId="37" fontId="22" fillId="29" borderId="51" xfId="0" applyNumberFormat="1" applyFont="1" applyFill="1" applyBorder="1" applyAlignment="1" applyProtection="1">
      <alignment horizontal="center" vertical="top"/>
      <protection locked="0"/>
    </xf>
    <xf numFmtId="164" fontId="21" fillId="25" borderId="0" xfId="0" applyFont="1" applyFill="1" applyProtection="1">
      <protection locked="0"/>
    </xf>
    <xf numFmtId="164" fontId="20" fillId="25" borderId="0" xfId="0" applyFont="1" applyFill="1" applyProtection="1">
      <protection locked="0"/>
    </xf>
    <xf numFmtId="37" fontId="42" fillId="42" borderId="51" xfId="0" applyNumberFormat="1" applyFont="1" applyFill="1" applyBorder="1" applyAlignment="1" applyProtection="1">
      <alignment horizontal="center" vertical="top"/>
      <protection locked="0"/>
    </xf>
    <xf numFmtId="0" fontId="1" fillId="32" borderId="0" xfId="0" applyNumberFormat="1" applyFont="1" applyFill="1" applyAlignment="1" applyProtection="1">
      <alignment horizontal="left"/>
      <protection locked="0"/>
    </xf>
    <xf numFmtId="37" fontId="22" fillId="29" borderId="0" xfId="0" applyNumberFormat="1" applyFont="1" applyFill="1" applyProtection="1">
      <protection locked="0"/>
    </xf>
    <xf numFmtId="0" fontId="1" fillId="17" borderId="5" xfId="0" applyNumberFormat="1" applyFont="1" applyFill="1" applyBorder="1" applyAlignment="1" applyProtection="1">
      <alignment horizontal="center"/>
      <protection locked="0"/>
    </xf>
    <xf numFmtId="49" fontId="22" fillId="29" borderId="0" xfId="0" applyNumberFormat="1" applyFont="1" applyFill="1" applyAlignment="1" applyProtection="1">
      <alignment horizontal="left"/>
      <protection locked="0"/>
    </xf>
    <xf numFmtId="0" fontId="1" fillId="17" borderId="0" xfId="0" applyNumberFormat="1" applyFont="1" applyFill="1" applyProtection="1">
      <protection locked="0"/>
    </xf>
    <xf numFmtId="3" fontId="1" fillId="17" borderId="0" xfId="0" applyNumberFormat="1" applyFont="1" applyFill="1" applyProtection="1">
      <protection locked="0"/>
    </xf>
    <xf numFmtId="49" fontId="15" fillId="17" borderId="0" xfId="0" applyNumberFormat="1" applyFont="1" applyFill="1" applyAlignment="1" applyProtection="1">
      <alignment horizontal="left"/>
      <protection locked="0"/>
    </xf>
    <xf numFmtId="1" fontId="10" fillId="17" borderId="0" xfId="0" applyNumberFormat="1" applyFont="1" applyFill="1" applyAlignment="1" applyProtection="1">
      <alignment horizontal="center"/>
      <protection locked="0"/>
    </xf>
    <xf numFmtId="49" fontId="12" fillId="18" borderId="0" xfId="0" applyNumberFormat="1" applyFont="1" applyFill="1" applyAlignment="1" applyProtection="1">
      <alignment horizontal="left"/>
      <protection locked="0"/>
    </xf>
    <xf numFmtId="49" fontId="15" fillId="18" borderId="0" xfId="0" applyNumberFormat="1" applyFont="1" applyFill="1" applyAlignment="1" applyProtection="1">
      <alignment horizontal="left"/>
      <protection locked="0"/>
    </xf>
    <xf numFmtId="49" fontId="12" fillId="26" borderId="0" xfId="0" applyNumberFormat="1" applyFont="1" applyFill="1" applyAlignment="1" applyProtection="1">
      <alignment horizontal="left"/>
      <protection locked="0"/>
    </xf>
    <xf numFmtId="164" fontId="21" fillId="34" borderId="0" xfId="0" applyFont="1" applyFill="1" applyProtection="1">
      <protection locked="0"/>
    </xf>
    <xf numFmtId="164" fontId="20" fillId="34" borderId="0" xfId="0" applyFont="1" applyFill="1" applyProtection="1">
      <protection locked="0"/>
    </xf>
    <xf numFmtId="164" fontId="12" fillId="26" borderId="0" xfId="0" applyFont="1" applyFill="1" applyProtection="1">
      <protection locked="0"/>
    </xf>
    <xf numFmtId="49" fontId="15" fillId="26" borderId="0" xfId="0" applyNumberFormat="1" applyFont="1" applyFill="1" applyAlignment="1" applyProtection="1">
      <alignment horizontal="left"/>
      <protection locked="0"/>
    </xf>
    <xf numFmtId="0" fontId="1" fillId="35" borderId="0" xfId="0" applyNumberFormat="1" applyFont="1" applyFill="1" applyAlignment="1" applyProtection="1">
      <alignment horizontal="left"/>
      <protection locked="0"/>
    </xf>
    <xf numFmtId="164" fontId="43" fillId="0" borderId="11" xfId="0" applyFont="1" applyFill="1" applyBorder="1"/>
    <xf numFmtId="164" fontId="43" fillId="0" borderId="12" xfId="0" applyFont="1" applyFill="1" applyBorder="1"/>
    <xf numFmtId="164" fontId="43" fillId="0" borderId="24" xfId="0" applyFont="1" applyFill="1" applyBorder="1"/>
    <xf numFmtId="164" fontId="43" fillId="0" borderId="16" xfId="0" applyFont="1" applyFill="1" applyBorder="1"/>
    <xf numFmtId="164" fontId="43" fillId="0" borderId="23" xfId="0" applyFont="1" applyFill="1" applyBorder="1"/>
    <xf numFmtId="164" fontId="43" fillId="0" borderId="15" xfId="0" applyFont="1" applyFill="1" applyBorder="1"/>
    <xf numFmtId="164" fontId="44" fillId="0" borderId="23" xfId="0" applyFont="1" applyFill="1" applyBorder="1"/>
    <xf numFmtId="164" fontId="44" fillId="0" borderId="15" xfId="0" applyFont="1" applyFill="1" applyBorder="1"/>
    <xf numFmtId="164" fontId="43" fillId="0" borderId="13" xfId="0" applyFont="1" applyFill="1" applyBorder="1"/>
    <xf numFmtId="164" fontId="43" fillId="0" borderId="18" xfId="0" applyFont="1" applyFill="1" applyBorder="1"/>
    <xf numFmtId="164" fontId="43" fillId="0" borderId="25" xfId="0" applyFont="1" applyFill="1" applyBorder="1"/>
    <xf numFmtId="164" fontId="43" fillId="0" borderId="32" xfId="0" applyFont="1" applyFill="1" applyBorder="1"/>
    <xf numFmtId="165" fontId="43" fillId="0" borderId="32" xfId="0" applyNumberFormat="1" applyFont="1" applyFill="1" applyBorder="1"/>
    <xf numFmtId="165" fontId="43" fillId="0" borderId="0" xfId="0" applyNumberFormat="1" applyFont="1" applyFill="1"/>
    <xf numFmtId="165" fontId="43" fillId="0" borderId="33" xfId="0" applyNumberFormat="1" applyFont="1" applyFill="1" applyBorder="1"/>
    <xf numFmtId="164" fontId="44" fillId="0" borderId="11" xfId="0" applyFont="1" applyFill="1" applyBorder="1"/>
    <xf numFmtId="164" fontId="44" fillId="0" borderId="12" xfId="0" applyFont="1" applyFill="1" applyBorder="1"/>
    <xf numFmtId="165" fontId="43" fillId="0" borderId="11" xfId="0" applyNumberFormat="1" applyFont="1" applyFill="1" applyBorder="1"/>
    <xf numFmtId="165" fontId="43" fillId="0" borderId="23" xfId="0" applyNumberFormat="1" applyFont="1" applyFill="1" applyBorder="1"/>
    <xf numFmtId="165" fontId="43" fillId="0" borderId="18" xfId="0" applyNumberFormat="1" applyFont="1" applyFill="1" applyBorder="1"/>
    <xf numFmtId="165" fontId="43" fillId="0" borderId="41" xfId="0" applyNumberFormat="1" applyFont="1" applyFill="1" applyBorder="1"/>
    <xf numFmtId="165" fontId="43" fillId="0" borderId="43" xfId="0" applyNumberFormat="1" applyFont="1" applyFill="1" applyBorder="1"/>
    <xf numFmtId="165" fontId="43" fillId="0" borderId="44" xfId="0" applyNumberFormat="1" applyFont="1" applyFill="1" applyBorder="1"/>
    <xf numFmtId="165" fontId="43" fillId="0" borderId="63" xfId="0" applyNumberFormat="1" applyFont="1" applyFill="1" applyBorder="1"/>
    <xf numFmtId="165" fontId="43" fillId="0" borderId="65" xfId="0" applyNumberFormat="1" applyFont="1" applyFill="1" applyBorder="1"/>
    <xf numFmtId="165" fontId="43" fillId="0" borderId="66" xfId="0" applyNumberFormat="1" applyFont="1" applyFill="1" applyBorder="1"/>
    <xf numFmtId="164" fontId="44" fillId="0" borderId="63" xfId="0" applyFont="1" applyFill="1" applyBorder="1"/>
    <xf numFmtId="164" fontId="44" fillId="0" borderId="64" xfId="0" applyFont="1" applyFill="1" applyBorder="1"/>
    <xf numFmtId="164" fontId="43" fillId="0" borderId="63" xfId="0" applyFont="1" applyFill="1" applyBorder="1"/>
    <xf numFmtId="164" fontId="43" fillId="0" borderId="64" xfId="0" applyFont="1" applyFill="1" applyBorder="1"/>
    <xf numFmtId="164" fontId="44" fillId="0" borderId="65" xfId="0" applyFont="1" applyFill="1" applyBorder="1"/>
    <xf numFmtId="170" fontId="43" fillId="0" borderId="32" xfId="0" applyNumberFormat="1" applyFont="1" applyFill="1" applyBorder="1"/>
    <xf numFmtId="170" fontId="43" fillId="0" borderId="11" xfId="0" applyNumberFormat="1" applyFont="1" applyFill="1" applyBorder="1"/>
    <xf numFmtId="170" fontId="43" fillId="0" borderId="41" xfId="0" applyNumberFormat="1" applyFont="1" applyFill="1" applyBorder="1"/>
    <xf numFmtId="164" fontId="43" fillId="0" borderId="11" xfId="0" applyFont="1" applyFill="1" applyBorder="1" applyAlignment="1">
      <alignment wrapText="1"/>
    </xf>
    <xf numFmtId="164" fontId="43" fillId="0" borderId="24" xfId="0" applyFont="1" applyFill="1" applyBorder="1" applyAlignment="1">
      <alignment wrapText="1"/>
    </xf>
    <xf numFmtId="170" fontId="43" fillId="0" borderId="23" xfId="0" applyNumberFormat="1" applyFont="1" applyFill="1" applyBorder="1"/>
    <xf numFmtId="170" fontId="43" fillId="0" borderId="18" xfId="0" applyNumberFormat="1" applyFont="1" applyFill="1" applyBorder="1"/>
    <xf numFmtId="170" fontId="43" fillId="0" borderId="0" xfId="0" applyNumberFormat="1" applyFont="1" applyFill="1"/>
    <xf numFmtId="170" fontId="43" fillId="0" borderId="33" xfId="0" applyNumberFormat="1" applyFont="1" applyFill="1" applyBorder="1"/>
    <xf numFmtId="170" fontId="45" fillId="0" borderId="32" xfId="0" applyNumberFormat="1" applyFont="1" applyFill="1" applyBorder="1"/>
    <xf numFmtId="164" fontId="44" fillId="0" borderId="61" xfId="0" applyFont="1" applyFill="1" applyBorder="1"/>
    <xf numFmtId="164" fontId="44" fillId="0" borderId="10" xfId="0" applyFont="1" applyFill="1" applyBorder="1"/>
    <xf numFmtId="164" fontId="44" fillId="0" borderId="9" xfId="0" applyFont="1" applyFill="1" applyBorder="1"/>
    <xf numFmtId="170" fontId="43" fillId="0" borderId="43" xfId="0" applyNumberFormat="1" applyFont="1" applyFill="1" applyBorder="1"/>
    <xf numFmtId="170" fontId="43" fillId="0" borderId="44" xfId="0" applyNumberFormat="1" applyFont="1" applyFill="1" applyBorder="1"/>
    <xf numFmtId="164" fontId="43" fillId="0" borderId="48" xfId="0" applyFont="1" applyFill="1" applyBorder="1"/>
    <xf numFmtId="170" fontId="43" fillId="0" borderId="48" xfId="0" applyNumberFormat="1" applyFont="1" applyFill="1" applyBorder="1"/>
    <xf numFmtId="170" fontId="43" fillId="0" borderId="49" xfId="0" applyNumberFormat="1" applyFont="1" applyFill="1" applyBorder="1"/>
    <xf numFmtId="170" fontId="43" fillId="0" borderId="50" xfId="0" applyNumberFormat="1" applyFont="1" applyFill="1" applyBorder="1"/>
    <xf numFmtId="170" fontId="43" fillId="0" borderId="61" xfId="0" applyNumberFormat="1" applyFont="1" applyFill="1" applyBorder="1"/>
    <xf numFmtId="170" fontId="43" fillId="0" borderId="9" xfId="0" applyNumberFormat="1" applyFont="1" applyFill="1" applyBorder="1"/>
    <xf numFmtId="170" fontId="43" fillId="0" borderId="62" xfId="0" applyNumberFormat="1" applyFont="1" applyFill="1" applyBorder="1"/>
    <xf numFmtId="164" fontId="44" fillId="0" borderId="41" xfId="0" applyFont="1" applyFill="1" applyBorder="1"/>
    <xf numFmtId="164" fontId="44" fillId="0" borderId="42" xfId="0" applyFont="1" applyFill="1" applyBorder="1"/>
    <xf numFmtId="164" fontId="44" fillId="0" borderId="32" xfId="0" applyFont="1" applyFill="1" applyBorder="1"/>
    <xf numFmtId="170" fontId="44" fillId="0" borderId="32" xfId="0" applyNumberFormat="1" applyFont="1" applyFill="1" applyBorder="1"/>
    <xf numFmtId="170" fontId="44" fillId="0" borderId="0" xfId="0" applyNumberFormat="1" applyFont="1" applyFill="1"/>
    <xf numFmtId="170" fontId="44" fillId="0" borderId="33" xfId="0" applyNumberFormat="1" applyFont="1" applyFill="1" applyBorder="1"/>
    <xf numFmtId="170" fontId="44" fillId="0" borderId="11" xfId="0" applyNumberFormat="1" applyFont="1" applyFill="1" applyBorder="1"/>
    <xf numFmtId="170" fontId="44" fillId="0" borderId="23" xfId="0" applyNumberFormat="1" applyFont="1" applyFill="1" applyBorder="1"/>
    <xf numFmtId="170" fontId="44" fillId="0" borderId="18" xfId="0" applyNumberFormat="1" applyFont="1" applyFill="1" applyBorder="1"/>
    <xf numFmtId="170" fontId="43" fillId="0" borderId="0" xfId="0" applyNumberFormat="1" applyFont="1" applyFill="1" applyBorder="1"/>
    <xf numFmtId="170" fontId="44" fillId="0" borderId="52" xfId="0" applyNumberFormat="1" applyFont="1" applyFill="1" applyBorder="1"/>
    <xf numFmtId="170" fontId="44" fillId="0" borderId="53" xfId="0" applyNumberFormat="1" applyFont="1" applyFill="1" applyBorder="1"/>
    <xf numFmtId="170" fontId="44" fillId="0" borderId="54" xfId="0" applyNumberFormat="1" applyFont="1" applyFill="1" applyBorder="1"/>
    <xf numFmtId="170" fontId="44" fillId="0" borderId="56" xfId="0" applyNumberFormat="1" applyFont="1" applyFill="1" applyBorder="1"/>
    <xf numFmtId="170" fontId="44" fillId="0" borderId="57" xfId="0" applyNumberFormat="1" applyFont="1" applyFill="1" applyBorder="1"/>
    <xf numFmtId="170" fontId="44" fillId="0" borderId="58" xfId="0" applyNumberFormat="1" applyFont="1" applyFill="1" applyBorder="1"/>
    <xf numFmtId="164" fontId="44" fillId="0" borderId="52" xfId="0" applyFont="1" applyFill="1" applyBorder="1"/>
    <xf numFmtId="164" fontId="44" fillId="0" borderId="56" xfId="0" applyFont="1" applyFill="1" applyBorder="1"/>
    <xf numFmtId="164" fontId="43" fillId="0" borderId="9" xfId="0" applyFont="1" applyFill="1" applyBorder="1"/>
    <xf numFmtId="164" fontId="43" fillId="0" borderId="10" xfId="0" applyFont="1" applyFill="1" applyBorder="1"/>
    <xf numFmtId="164" fontId="43" fillId="0" borderId="11" xfId="0" applyFont="1" applyFill="1" applyBorder="1" applyAlignment="1">
      <alignment horizontal="center" wrapText="1"/>
    </xf>
    <xf numFmtId="164" fontId="43" fillId="0" borderId="17" xfId="0" applyFont="1" applyFill="1" applyBorder="1" applyAlignment="1">
      <alignment horizontal="center" wrapText="1"/>
    </xf>
    <xf numFmtId="164" fontId="43" fillId="0" borderId="24" xfId="0" applyFont="1" applyFill="1" applyBorder="1" applyAlignment="1">
      <alignment horizontal="center" wrapText="1"/>
    </xf>
    <xf numFmtId="164" fontId="1" fillId="0" borderId="0" xfId="0" applyFont="1" applyFill="1"/>
    <xf numFmtId="164" fontId="1" fillId="0" borderId="21" xfId="0" applyFont="1" applyFill="1" applyBorder="1"/>
    <xf numFmtId="164" fontId="1" fillId="0" borderId="20" xfId="0" applyFont="1" applyFill="1" applyBorder="1"/>
    <xf numFmtId="164" fontId="1" fillId="0" borderId="21" xfId="0" applyFont="1" applyFill="1" applyBorder="1" applyAlignment="1">
      <alignment wrapText="1"/>
    </xf>
    <xf numFmtId="164" fontId="1" fillId="0" borderId="45" xfId="0" applyFont="1" applyFill="1" applyBorder="1" applyAlignment="1">
      <alignment wrapText="1"/>
    </xf>
    <xf numFmtId="164" fontId="1" fillId="0" borderId="22" xfId="0" applyFont="1" applyFill="1" applyBorder="1"/>
    <xf numFmtId="164" fontId="1" fillId="0" borderId="46" xfId="0" applyFont="1" applyFill="1" applyBorder="1" applyAlignment="1">
      <alignment wrapText="1"/>
    </xf>
    <xf numFmtId="164" fontId="1" fillId="0" borderId="47" xfId="0" applyFont="1" applyFill="1" applyBorder="1" applyAlignment="1">
      <alignment wrapText="1"/>
    </xf>
    <xf numFmtId="170" fontId="1" fillId="0" borderId="0" xfId="0" applyNumberFormat="1" applyFont="1" applyFill="1"/>
    <xf numFmtId="164" fontId="1" fillId="0" borderId="7" xfId="0" applyFont="1" applyFill="1" applyBorder="1"/>
    <xf numFmtId="169" fontId="4" fillId="0" borderId="49" xfId="0" applyNumberFormat="1" applyFont="1" applyFill="1" applyBorder="1"/>
    <xf numFmtId="169" fontId="4" fillId="0" borderId="51" xfId="0" applyNumberFormat="1" applyFont="1" applyFill="1" applyBorder="1"/>
    <xf numFmtId="169" fontId="4" fillId="0" borderId="0" xfId="0" applyNumberFormat="1" applyFont="1" applyFill="1"/>
    <xf numFmtId="169" fontId="4" fillId="0" borderId="7" xfId="0" applyNumberFormat="1" applyFont="1" applyFill="1" applyBorder="1"/>
    <xf numFmtId="164" fontId="1" fillId="0" borderId="53" xfId="0" applyFont="1" applyFill="1" applyBorder="1"/>
    <xf numFmtId="164" fontId="1" fillId="0" borderId="55" xfId="0" applyFont="1" applyFill="1" applyBorder="1"/>
    <xf numFmtId="169" fontId="4" fillId="0" borderId="57" xfId="0" applyNumberFormat="1" applyFont="1" applyFill="1" applyBorder="1"/>
    <xf numFmtId="169" fontId="4" fillId="0" borderId="59" xfId="0" applyNumberFormat="1" applyFont="1" applyFill="1" applyBorder="1"/>
    <xf numFmtId="164" fontId="2" fillId="0" borderId="53" xfId="0" applyFont="1" applyFill="1" applyBorder="1"/>
    <xf numFmtId="164" fontId="2" fillId="0" borderId="55" xfId="0" applyFont="1" applyFill="1" applyBorder="1"/>
    <xf numFmtId="169" fontId="5" fillId="0" borderId="57" xfId="0" applyNumberFormat="1" applyFont="1" applyFill="1" applyBorder="1"/>
    <xf numFmtId="169" fontId="5" fillId="0" borderId="59" xfId="0" applyNumberFormat="1" applyFont="1" applyFill="1" applyBorder="1"/>
    <xf numFmtId="169" fontId="4" fillId="0" borderId="38" xfId="0" applyNumberFormat="1" applyFont="1" applyFill="1" applyBorder="1"/>
    <xf numFmtId="169" fontId="4" fillId="0" borderId="60" xfId="0" applyNumberFormat="1" applyFont="1" applyFill="1" applyBorder="1"/>
    <xf numFmtId="164" fontId="1" fillId="0" borderId="46" xfId="0" applyFont="1" applyFill="1" applyBorder="1"/>
  </cellXfs>
  <cellStyles count="10">
    <cellStyle name="CalcNumNew" xfId="1" xr:uid="{00000000-0005-0000-0000-000000000000}"/>
    <cellStyle name="CalcNumOld" xfId="2" xr:uid="{00000000-0005-0000-0000-000001000000}"/>
    <cellStyle name="CalcPctNew" xfId="3" xr:uid="{00000000-0005-0000-0000-000002000000}"/>
    <cellStyle name="CalcPctOld" xfId="4" xr:uid="{00000000-0005-0000-0000-000003000000}"/>
    <cellStyle name="Comma 2 3" xfId="8" xr:uid="{8FE5B898-ED1D-4F5E-929F-B97E08162C6D}"/>
    <cellStyle name="Comma 4" xfId="9" xr:uid="{F12E8614-B137-446D-95B9-77305DEAD33F}"/>
    <cellStyle name="DataNew" xfId="5" xr:uid="{00000000-0005-0000-0000-000004000000}"/>
    <cellStyle name="DataOld" xfId="6" xr:uid="{00000000-0005-0000-0000-000005000000}"/>
    <cellStyle name="Normal" xfId="0" builtinId="0"/>
    <cellStyle name="Percent 2 2 3" xfId="7" xr:uid="{6D97CBFC-610F-4958-B66F-0A8C839093D0}"/>
  </cellStyles>
  <dxfs count="3085">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numFmt numFmtId="165" formatCode="_(* #,##0_);_(* \(#,##0\);_(* &quot;-&quot;??_);_(@_)"/>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right/>
      </border>
    </dxf>
    <dxf>
      <border>
        <right/>
      </border>
    </dxf>
    <dxf>
      <border>
        <righ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ill>
        <patternFill patternType="none"/>
      </fill>
    </dxf>
    <dxf>
      <fill>
        <patternFill patternType="none"/>
      </fill>
    </dxf>
    <dxf>
      <fill>
        <patternFill patternType="none"/>
      </fill>
    </dxf>
    <dxf>
      <fill>
        <patternFill patternType="solid">
          <fgColor indexed="11"/>
          <bgColor indexed="64"/>
        </patternFill>
      </fill>
    </dxf>
    <dxf>
      <font>
        <name val="Arial"/>
        <scheme val="none"/>
      </font>
    </dxf>
    <dxf>
      <font>
        <sz val="1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border>
        <top style="thick">
          <color indexed="8"/>
        </top>
        <bottom style="thick">
          <color indexed="8"/>
        </bottom>
      </border>
    </dxf>
    <dxf>
      <border>
        <top style="thick">
          <color indexed="8"/>
        </top>
        <bottom style="thick">
          <color indexed="8"/>
        </bottom>
      </border>
    </dxf>
    <dxf>
      <font>
        <b/>
      </font>
    </dxf>
    <dxf>
      <font>
        <b/>
      </font>
    </dxf>
    <dxf>
      <border>
        <top style="thick">
          <color indexed="8"/>
        </top>
        <bottom style="thick">
          <color indexed="8"/>
        </bottom>
      </border>
    </dxf>
    <dxf>
      <border>
        <top style="thick">
          <color indexed="8"/>
        </top>
        <bottom style="thick">
          <color indexed="8"/>
        </bottom>
      </border>
    </dxf>
    <dxf>
      <border>
        <top/>
      </border>
    </dxf>
    <dxf>
      <font>
        <b/>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sz val="10"/>
      </font>
    </dxf>
    <dxf>
      <font>
        <name val="Arial"/>
        <scheme val="none"/>
      </font>
    </dxf>
    <dxf>
      <fill>
        <patternFill patternType="none">
          <bgColor auto="1"/>
        </patternFill>
      </fill>
    </dxf>
    <dxf>
      <border>
        <bottom style="thin">
          <color indexed="64"/>
        </bottom>
      </border>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right/>
      </border>
    </dxf>
    <dxf>
      <border>
        <right/>
      </border>
    </dxf>
    <dxf>
      <border>
        <right/>
      </border>
    </dxf>
    <dxf>
      <alignment wrapText="1" readingOrder="0"/>
    </dxf>
    <dxf>
      <alignment wrapText="1" readingOrder="0"/>
    </dxf>
    <dxf>
      <alignment wrapText="1" readingOrder="0"/>
    </dxf>
    <dxf>
      <font>
        <color rgb="FF0000FF"/>
      </font>
    </dxf>
    <dxf>
      <fill>
        <patternFill patternType="solid">
          <bgColor theme="9" tint="0.59999389629810485"/>
        </patternFill>
      </fill>
    </dxf>
    <dxf>
      <fill>
        <patternFill patternType="solid">
          <bgColor theme="9" tint="0.5999938962981048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numFmt numFmtId="170" formatCode="_(* #,##0.0_);_(* \(#,##0.0\);_(* &quot;-&quot;??_);_(@_)"/>
    </dxf>
    <dxf>
      <fill>
        <patternFill patternType="none"/>
      </fill>
    </dxf>
    <dxf>
      <fill>
        <patternFill patternType="none"/>
      </fill>
    </dxf>
    <dxf>
      <fill>
        <patternFill patternType="none"/>
      </fill>
    </dxf>
    <dxf>
      <fill>
        <patternFill patternType="solid">
          <fgColor indexed="11"/>
          <bgColor indexed="64"/>
        </patternFill>
      </fill>
    </dxf>
    <dxf>
      <font>
        <name val="Arial"/>
        <scheme val="none"/>
      </font>
    </dxf>
    <dxf>
      <font>
        <sz val="1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right style="thin">
          <color indexed="64"/>
        </right>
      </border>
    </dxf>
    <dxf>
      <alignment horizontal="center" wrapText="1" readingOrder="0"/>
    </dxf>
    <dxf>
      <alignment horizontal="center" readingOrder="0"/>
    </dxf>
    <dxf>
      <alignment wrapText="1" readingOrder="0"/>
    </dxf>
    <dxf>
      <alignment horizontal="center" wrapText="1"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font>
        <b/>
      </font>
    </dxf>
    <dxf>
      <border>
        <bottom style="thin">
          <color indexed="64"/>
        </bottom>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numFmt numFmtId="165" formatCode="_(* #,##0_);_(* \(#,##0\);_(* &quot;-&quot;??_);_(@_)"/>
    </dxf>
    <dxf>
      <font>
        <name val="Arial"/>
        <scheme val="none"/>
      </font>
    </dxf>
    <dxf>
      <font>
        <sz val="1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s>
  <tableStyles count="0" defaultTableStyle="TableStyleMedium9" defaultPivotStyle="PivotStyleLight16"/>
  <colors>
    <mruColors>
      <color rgb="FFE6B8B7"/>
      <color rgb="FF0000FF"/>
      <color rgb="FF00FFFF"/>
      <color rgb="FF00FF00"/>
      <color rgb="FF800000"/>
      <color rgb="FFC0E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Exchange/DE2001-02/Check%20Lists%20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eam.sreb.org/DataExchange/DE2001-02/Check%20Lists%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Exchange/DE2011-12/Summary%20Data/Survey%20and%20Review%20Admin/Returns/AR%20DHE%201-11%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ponse History"/>
      <sheetName val="Surveys In"/>
      <sheetName val="Classification Poll"/>
      <sheetName val="Retention Data Poll"/>
      <sheetName val="Faculty Data Poll"/>
      <sheetName val="followup tracking"/>
      <sheetName val="Grad rate review"/>
    </sheetNames>
    <sheetDataSet>
      <sheetData sheetId="0"/>
      <sheetData sheetId="1">
        <row r="2">
          <cell r="C2" t="str">
            <v>SREB-State Data Exchange</v>
          </cell>
        </row>
        <row r="3">
          <cell r="A3" t="str">
            <v xml:space="preserve"> </v>
          </cell>
          <cell r="C3" t="str">
            <v xml:space="preserve">   32 Years and Still Counting</v>
          </cell>
        </row>
        <row r="4">
          <cell r="C4" t="str">
            <v>Progress Report</v>
          </cell>
        </row>
        <row r="5">
          <cell r="C5" t="str">
            <v>To:</v>
          </cell>
          <cell r="D5" t="str">
            <v>Data Exchange Coordinators, Agency Heads, Finance Officers and Staff</v>
          </cell>
        </row>
        <row r="6">
          <cell r="C6" t="str">
            <v>From:</v>
          </cell>
          <cell r="D6" t="str">
            <v>Joe Marks, Director of Education Data Services</v>
          </cell>
        </row>
        <row r="7">
          <cell r="C7" t="str">
            <v>Date:</v>
          </cell>
          <cell r="D7">
            <v>37421</v>
          </cell>
        </row>
        <row r="8">
          <cell r="C8" t="str">
            <v>As can be seen in the charts, we're in the fourth quarter of this year's Data Exchange game. Entire surveys from five agencies are still due. Not counting Part 2, partial surveys are due from three agencies. Part 2 submissions are due from eight agencies.</v>
          </cell>
          <cell r="AA8" t="str">
            <v>Four-Year</v>
          </cell>
          <cell r="AB8" t="str">
            <v>Two- Year 1</v>
          </cell>
          <cell r="AC8" t="str">
            <v>Two- Year 2</v>
          </cell>
        </row>
        <row r="9">
          <cell r="C9" t="str">
            <v>Delaware, South Carolina, Tennessee and Texas also need to register their feedback on the proposed two-year college categories. Tennessee and Texas need to provide final verification or revisions for the 2000-01 student progression data.</v>
          </cell>
          <cell r="V9" t="str">
            <v>In</v>
          </cell>
        </row>
        <row r="10">
          <cell r="D10" t="str">
            <v>Survey Sections Received</v>
          </cell>
          <cell r="AA10">
            <v>0.91666666666666663</v>
          </cell>
          <cell r="AB10">
            <v>0.91666666666666663</v>
          </cell>
          <cell r="AC10">
            <v>0.54320987654320985</v>
          </cell>
        </row>
        <row r="11">
          <cell r="C11" t="str">
            <v>Agency</v>
          </cell>
          <cell r="D11" t="str">
            <v>1. Completions</v>
          </cell>
          <cell r="E11" t="str">
            <v>2. Student Progression</v>
          </cell>
          <cell r="F11" t="str">
            <v>3. Student Credit Hours</v>
          </cell>
          <cell r="G11" t="str">
            <v>4. Public Funds</v>
          </cell>
          <cell r="H11" t="str">
            <v>5. Tuition &amp; Fees Data</v>
          </cell>
          <cell r="I11" t="str">
            <v>6. Tuition &amp; Fees Policies</v>
          </cell>
          <cell r="J11" t="str">
            <v>7. Faculty Salaries</v>
          </cell>
          <cell r="K11" t="str">
            <v>8. Faculty Benefits</v>
          </cell>
          <cell r="L11" t="str">
            <v>9. Benefits Descriptions</v>
          </cell>
        </row>
        <row r="12">
          <cell r="C12" t="str">
            <v>due dates</v>
          </cell>
          <cell r="D12" t="str">
            <v>ASAP</v>
          </cell>
          <cell r="E12">
            <v>37406</v>
          </cell>
          <cell r="F12">
            <v>37316</v>
          </cell>
          <cell r="G12">
            <v>37316</v>
          </cell>
          <cell r="H12">
            <v>37316</v>
          </cell>
          <cell r="I12">
            <v>37316</v>
          </cell>
          <cell r="J12">
            <v>37316</v>
          </cell>
          <cell r="K12">
            <v>37316</v>
          </cell>
          <cell r="L12">
            <v>37316</v>
          </cell>
        </row>
        <row r="13">
          <cell r="C13" t="str">
            <v>AL: CHE</v>
          </cell>
          <cell r="D13" t="str">
            <v>******</v>
          </cell>
          <cell r="E13" t="str">
            <v>******</v>
          </cell>
          <cell r="F13" t="str">
            <v>******</v>
          </cell>
          <cell r="G13" t="str">
            <v>******</v>
          </cell>
          <cell r="H13" t="str">
            <v>******</v>
          </cell>
          <cell r="I13" t="str">
            <v>******</v>
          </cell>
          <cell r="J13" t="str">
            <v>******</v>
          </cell>
          <cell r="K13" t="str">
            <v>******</v>
          </cell>
          <cell r="L13" t="str">
            <v>******</v>
          </cell>
        </row>
        <row r="14">
          <cell r="C14" t="str">
            <v>AR: HECB</v>
          </cell>
          <cell r="D14" t="str">
            <v>****</v>
          </cell>
          <cell r="E14" t="str">
            <v>******</v>
          </cell>
          <cell r="F14" t="str">
            <v>******</v>
          </cell>
          <cell r="G14" t="str">
            <v>******</v>
          </cell>
          <cell r="H14" t="str">
            <v>******</v>
          </cell>
          <cell r="I14" t="str">
            <v>******</v>
          </cell>
          <cell r="J14" t="str">
            <v>******</v>
          </cell>
          <cell r="K14" t="str">
            <v>******</v>
          </cell>
          <cell r="L14" t="str">
            <v>******</v>
          </cell>
          <cell r="M14" t="str">
            <v xml:space="preserve"> </v>
          </cell>
        </row>
        <row r="15">
          <cell r="C15" t="str">
            <v xml:space="preserve">  DWE</v>
          </cell>
          <cell r="D15" t="str">
            <v>Cannot respond this year. Data system in development.</v>
          </cell>
        </row>
        <row r="16">
          <cell r="C16" t="str">
            <v>DE: HEC</v>
          </cell>
        </row>
        <row r="17">
          <cell r="C17" t="str">
            <v>FL: BOR</v>
          </cell>
          <cell r="D17" t="str">
            <v>****</v>
          </cell>
          <cell r="E17" t="str">
            <v>******</v>
          </cell>
          <cell r="F17" t="str">
            <v>******</v>
          </cell>
          <cell r="G17" t="str">
            <v>******</v>
          </cell>
          <cell r="H17" t="str">
            <v>******</v>
          </cell>
          <cell r="I17" t="str">
            <v>******</v>
          </cell>
          <cell r="J17" t="str">
            <v>******</v>
          </cell>
          <cell r="K17" t="str">
            <v>******</v>
          </cell>
          <cell r="L17" t="str">
            <v>******</v>
          </cell>
          <cell r="M17" t="str">
            <v xml:space="preserve"> </v>
          </cell>
        </row>
        <row r="18">
          <cell r="C18" t="str">
            <v xml:space="preserve">   CCS</v>
          </cell>
          <cell r="D18" t="str">
            <v>****</v>
          </cell>
          <cell r="E18" t="str">
            <v>******</v>
          </cell>
          <cell r="F18" t="str">
            <v>******</v>
          </cell>
          <cell r="G18" t="str">
            <v>******</v>
          </cell>
          <cell r="H18" t="str">
            <v>******</v>
          </cell>
          <cell r="I18" t="str">
            <v>******</v>
          </cell>
          <cell r="J18" t="str">
            <v>******</v>
          </cell>
          <cell r="K18" t="str">
            <v>******</v>
          </cell>
          <cell r="L18" t="str">
            <v>******</v>
          </cell>
        </row>
        <row r="19">
          <cell r="C19" t="str">
            <v xml:space="preserve">     DE</v>
          </cell>
        </row>
        <row r="20">
          <cell r="C20" t="str">
            <v>GA: BOR</v>
          </cell>
          <cell r="D20" t="str">
            <v>****</v>
          </cell>
          <cell r="E20" t="str">
            <v>******</v>
          </cell>
          <cell r="F20" t="str">
            <v>******</v>
          </cell>
          <cell r="G20" t="str">
            <v>******</v>
          </cell>
          <cell r="H20" t="str">
            <v>******</v>
          </cell>
          <cell r="I20" t="str">
            <v>******</v>
          </cell>
          <cell r="J20" t="str">
            <v>******</v>
          </cell>
          <cell r="K20" t="str">
            <v>******</v>
          </cell>
          <cell r="L20" t="str">
            <v>******</v>
          </cell>
          <cell r="M20" t="str">
            <v xml:space="preserve"> </v>
          </cell>
        </row>
        <row r="21">
          <cell r="C21" t="str">
            <v xml:space="preserve">       DTAE</v>
          </cell>
          <cell r="D21" t="str">
            <v>****</v>
          </cell>
          <cell r="E21" t="str">
            <v>******</v>
          </cell>
          <cell r="F21" t="str">
            <v>******</v>
          </cell>
          <cell r="G21" t="str">
            <v>******</v>
          </cell>
          <cell r="H21" t="str">
            <v>******</v>
          </cell>
          <cell r="I21" t="str">
            <v>******</v>
          </cell>
          <cell r="J21" t="str">
            <v>****</v>
          </cell>
          <cell r="K21" t="str">
            <v>****</v>
          </cell>
          <cell r="L21" t="str">
            <v>****</v>
          </cell>
          <cell r="M21" t="str">
            <v xml:space="preserve"> </v>
          </cell>
        </row>
        <row r="22">
          <cell r="C22" t="str">
            <v>KY: CPE</v>
          </cell>
          <cell r="D22" t="str">
            <v>****</v>
          </cell>
          <cell r="E22" t="str">
            <v>******</v>
          </cell>
          <cell r="F22" t="str">
            <v>******</v>
          </cell>
          <cell r="G22" t="str">
            <v>******</v>
          </cell>
          <cell r="H22" t="str">
            <v>******</v>
          </cell>
          <cell r="I22" t="str">
            <v>******</v>
          </cell>
          <cell r="J22" t="str">
            <v>******</v>
          </cell>
          <cell r="K22" t="str">
            <v>******</v>
          </cell>
          <cell r="L22" t="str">
            <v>******</v>
          </cell>
          <cell r="M22" t="str">
            <v xml:space="preserve"> </v>
          </cell>
        </row>
        <row r="23">
          <cell r="C23" t="str">
            <v>LA: BOR</v>
          </cell>
          <cell r="D23" t="str">
            <v>****</v>
          </cell>
          <cell r="E23" t="str">
            <v>******</v>
          </cell>
          <cell r="F23" t="str">
            <v>******</v>
          </cell>
          <cell r="G23" t="str">
            <v>******</v>
          </cell>
          <cell r="H23" t="str">
            <v>******</v>
          </cell>
          <cell r="I23" t="str">
            <v>******</v>
          </cell>
          <cell r="J23" t="str">
            <v>******</v>
          </cell>
          <cell r="K23" t="str">
            <v>******</v>
          </cell>
          <cell r="L23" t="str">
            <v>******</v>
          </cell>
          <cell r="M23" t="str">
            <v xml:space="preserve"> </v>
          </cell>
        </row>
        <row r="24">
          <cell r="C24" t="str">
            <v>MD: HEC</v>
          </cell>
          <cell r="D24" t="str">
            <v>****</v>
          </cell>
          <cell r="E24" t="str">
            <v>******</v>
          </cell>
          <cell r="F24" t="str">
            <v>******</v>
          </cell>
          <cell r="G24" t="str">
            <v>******</v>
          </cell>
          <cell r="H24" t="str">
            <v>******</v>
          </cell>
          <cell r="I24" t="str">
            <v>******</v>
          </cell>
          <cell r="J24" t="str">
            <v>******</v>
          </cell>
          <cell r="K24" t="str">
            <v>******</v>
          </cell>
          <cell r="L24" t="str">
            <v>******</v>
          </cell>
          <cell r="M24" t="str">
            <v xml:space="preserve"> </v>
          </cell>
        </row>
        <row r="25">
          <cell r="C25" t="str">
            <v>MS:IHL</v>
          </cell>
          <cell r="D25" t="str">
            <v>****</v>
          </cell>
          <cell r="E25" t="str">
            <v>******</v>
          </cell>
          <cell r="F25" t="str">
            <v>******</v>
          </cell>
          <cell r="G25" t="str">
            <v>******</v>
          </cell>
          <cell r="H25" t="str">
            <v>******</v>
          </cell>
          <cell r="I25" t="str">
            <v>******</v>
          </cell>
          <cell r="J25" t="str">
            <v>******</v>
          </cell>
          <cell r="K25" t="str">
            <v>******</v>
          </cell>
          <cell r="L25" t="str">
            <v>******</v>
          </cell>
          <cell r="M25" t="str">
            <v xml:space="preserve"> </v>
          </cell>
        </row>
        <row r="26">
          <cell r="C26" t="str">
            <v xml:space="preserve">       SBCJC</v>
          </cell>
          <cell r="D26" t="str">
            <v>****</v>
          </cell>
          <cell r="E26" t="str">
            <v>******</v>
          </cell>
          <cell r="F26" t="str">
            <v>******</v>
          </cell>
          <cell r="G26" t="str">
            <v>******</v>
          </cell>
          <cell r="H26" t="str">
            <v>******</v>
          </cell>
          <cell r="I26" t="str">
            <v>******</v>
          </cell>
          <cell r="J26" t="str">
            <v>******</v>
          </cell>
          <cell r="K26" t="str">
            <v>******</v>
          </cell>
          <cell r="L26" t="str">
            <v>******</v>
          </cell>
          <cell r="M26" t="str">
            <v xml:space="preserve"> </v>
          </cell>
        </row>
        <row r="27">
          <cell r="C27" t="str">
            <v>NC: UNCGA</v>
          </cell>
          <cell r="D27" t="str">
            <v>****</v>
          </cell>
          <cell r="E27" t="str">
            <v>******</v>
          </cell>
          <cell r="F27" t="str">
            <v>******</v>
          </cell>
          <cell r="G27" t="str">
            <v>******</v>
          </cell>
          <cell r="H27" t="str">
            <v>******</v>
          </cell>
          <cell r="I27" t="str">
            <v>******</v>
          </cell>
          <cell r="J27" t="str">
            <v>******</v>
          </cell>
          <cell r="K27" t="str">
            <v>******</v>
          </cell>
          <cell r="L27" t="str">
            <v>******</v>
          </cell>
          <cell r="M27" t="str">
            <v xml:space="preserve"> </v>
          </cell>
        </row>
        <row r="28">
          <cell r="C28" t="str">
            <v xml:space="preserve">        CCS</v>
          </cell>
          <cell r="D28" t="str">
            <v>******</v>
          </cell>
          <cell r="E28" t="str">
            <v>******</v>
          </cell>
          <cell r="F28" t="str">
            <v>******</v>
          </cell>
          <cell r="G28" t="str">
            <v>******</v>
          </cell>
          <cell r="H28" t="str">
            <v>******</v>
          </cell>
          <cell r="I28" t="str">
            <v>******</v>
          </cell>
          <cell r="J28" t="str">
            <v>******</v>
          </cell>
          <cell r="K28" t="str">
            <v>******</v>
          </cell>
          <cell r="L28" t="str">
            <v>******</v>
          </cell>
        </row>
        <row r="29">
          <cell r="A29" t="str">
            <v>early Aug.</v>
          </cell>
          <cell r="C29" t="str">
            <v>OK: HE</v>
          </cell>
          <cell r="D29" t="str">
            <v>****</v>
          </cell>
          <cell r="E29" t="str">
            <v>******</v>
          </cell>
          <cell r="F29" t="str">
            <v>******</v>
          </cell>
          <cell r="G29" t="str">
            <v>******</v>
          </cell>
          <cell r="H29" t="str">
            <v>****</v>
          </cell>
          <cell r="I29" t="str">
            <v>****</v>
          </cell>
          <cell r="J29" t="str">
            <v>****</v>
          </cell>
          <cell r="K29" t="str">
            <v>****</v>
          </cell>
          <cell r="L29" t="str">
            <v>****</v>
          </cell>
        </row>
        <row r="30">
          <cell r="C30" t="str">
            <v xml:space="preserve">   DCTE</v>
          </cell>
          <cell r="D30" t="str">
            <v>****</v>
          </cell>
          <cell r="E30" t="str">
            <v>****</v>
          </cell>
          <cell r="G30" t="str">
            <v>****</v>
          </cell>
        </row>
        <row r="31">
          <cell r="C31" t="str">
            <v>SC: CHE</v>
          </cell>
          <cell r="D31" t="str">
            <v>****</v>
          </cell>
          <cell r="E31" t="str">
            <v>******</v>
          </cell>
          <cell r="F31" t="str">
            <v>******</v>
          </cell>
          <cell r="G31" t="str">
            <v>******</v>
          </cell>
          <cell r="H31" t="str">
            <v>******</v>
          </cell>
          <cell r="I31" t="str">
            <v>******</v>
          </cell>
          <cell r="J31" t="str">
            <v>******</v>
          </cell>
          <cell r="K31" t="str">
            <v>******</v>
          </cell>
          <cell r="L31" t="str">
            <v>******</v>
          </cell>
        </row>
        <row r="32">
          <cell r="C32" t="str">
            <v>TN: HEC</v>
          </cell>
          <cell r="D32" t="str">
            <v>****</v>
          </cell>
          <cell r="E32" t="str">
            <v>****</v>
          </cell>
          <cell r="F32" t="str">
            <v>****</v>
          </cell>
          <cell r="G32" t="str">
            <v>******</v>
          </cell>
          <cell r="H32" t="str">
            <v>******</v>
          </cell>
          <cell r="I32" t="str">
            <v>******</v>
          </cell>
          <cell r="J32" t="str">
            <v>******</v>
          </cell>
          <cell r="K32" t="str">
            <v>******</v>
          </cell>
          <cell r="L32" t="str">
            <v>******</v>
          </cell>
        </row>
        <row r="33">
          <cell r="C33" t="str">
            <v>TX: HECB</v>
          </cell>
          <cell r="D33" t="str">
            <v>****</v>
          </cell>
          <cell r="E33" t="str">
            <v>****</v>
          </cell>
          <cell r="F33" t="str">
            <v>****</v>
          </cell>
          <cell r="G33" t="str">
            <v>******</v>
          </cell>
          <cell r="H33" t="str">
            <v>******</v>
          </cell>
          <cell r="I33" t="str">
            <v>****</v>
          </cell>
          <cell r="J33" t="str">
            <v>******</v>
          </cell>
          <cell r="K33" t="str">
            <v>******</v>
          </cell>
          <cell r="L33" t="str">
            <v>******</v>
          </cell>
        </row>
        <row r="34">
          <cell r="C34" t="str">
            <v>VA: SCHEV</v>
          </cell>
          <cell r="D34" t="str">
            <v>******</v>
          </cell>
          <cell r="E34" t="str">
            <v>******</v>
          </cell>
          <cell r="F34" t="str">
            <v>******</v>
          </cell>
          <cell r="G34" t="str">
            <v>******</v>
          </cell>
          <cell r="H34" t="str">
            <v>******</v>
          </cell>
          <cell r="I34" t="str">
            <v>******</v>
          </cell>
          <cell r="J34" t="str">
            <v>******</v>
          </cell>
          <cell r="K34" t="str">
            <v>******</v>
          </cell>
          <cell r="L34" t="str">
            <v>******</v>
          </cell>
          <cell r="M34" t="str">
            <v xml:space="preserve"> </v>
          </cell>
        </row>
        <row r="35">
          <cell r="C35" t="str">
            <v>WV: HEPC</v>
          </cell>
          <cell r="D35" t="str">
            <v>****</v>
          </cell>
          <cell r="E35" t="str">
            <v>******</v>
          </cell>
          <cell r="F35" t="str">
            <v>******</v>
          </cell>
          <cell r="G35" t="str">
            <v>******</v>
          </cell>
          <cell r="H35" t="str">
            <v>******</v>
          </cell>
          <cell r="I35" t="str">
            <v>******</v>
          </cell>
          <cell r="J35" t="str">
            <v>******</v>
          </cell>
          <cell r="K35" t="str">
            <v>******</v>
          </cell>
          <cell r="L35" t="str">
            <v>******</v>
          </cell>
          <cell r="M35" t="str">
            <v xml:space="preserve"> </v>
          </cell>
        </row>
        <row r="36">
          <cell r="C36" t="str">
            <v xml:space="preserve">    DE</v>
          </cell>
        </row>
        <row r="38">
          <cell r="C38" t="str">
            <v>KEY:</v>
          </cell>
          <cell r="D38" t="str">
            <v>****</v>
          </cell>
          <cell r="E38" t="str">
            <v>= received</v>
          </cell>
          <cell r="G38" t="str">
            <v>****</v>
          </cell>
          <cell r="H38" t="str">
            <v>= review package sent</v>
          </cell>
          <cell r="L38" t="str">
            <v>****</v>
          </cell>
          <cell r="M38" t="str">
            <v xml:space="preserve"> = verified/revised</v>
          </cell>
        </row>
        <row r="39">
          <cell r="D39" t="str">
            <v>****</v>
          </cell>
          <cell r="E39" t="str">
            <v>= entered</v>
          </cell>
        </row>
      </sheetData>
      <sheetData sheetId="2"/>
      <sheetData sheetId="3"/>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ponse History"/>
      <sheetName val="Surveys In"/>
      <sheetName val="Classification Poll"/>
      <sheetName val="Retention Data Poll"/>
      <sheetName val="Faculty Data Poll"/>
      <sheetName val="followup tracking"/>
      <sheetName val="Grad rate review"/>
    </sheetNames>
    <sheetDataSet>
      <sheetData sheetId="0"/>
      <sheetData sheetId="1">
        <row r="2">
          <cell r="C2" t="str">
            <v>SREB-State Data Exchange</v>
          </cell>
        </row>
        <row r="3">
          <cell r="A3" t="str">
            <v xml:space="preserve"> </v>
          </cell>
          <cell r="C3" t="str">
            <v xml:space="preserve">   32 Years and Still Counting</v>
          </cell>
        </row>
        <row r="4">
          <cell r="C4" t="str">
            <v>Progress Report</v>
          </cell>
        </row>
        <row r="5">
          <cell r="C5" t="str">
            <v>To:</v>
          </cell>
          <cell r="D5" t="str">
            <v>Data Exchange Coordinators, Agency Heads, Finance Officers and Staff</v>
          </cell>
        </row>
        <row r="6">
          <cell r="C6" t="str">
            <v>From:</v>
          </cell>
          <cell r="D6" t="str">
            <v>Joe Marks, Director of Education Data Services</v>
          </cell>
        </row>
        <row r="7">
          <cell r="C7" t="str">
            <v>Date:</v>
          </cell>
          <cell r="D7">
            <v>37421</v>
          </cell>
        </row>
        <row r="8">
          <cell r="C8" t="str">
            <v>As can be seen in the charts, we're in the fourth quarter of this year's Data Exchange game. Entire surveys from five agencies are still due. Not counting Part 2, partial surveys are due from three agencies. Part 2 submissions are due from eight agencies.</v>
          </cell>
          <cell r="AA8" t="str">
            <v>Four-Year</v>
          </cell>
          <cell r="AB8" t="str">
            <v>Two- Year 1</v>
          </cell>
          <cell r="AC8" t="str">
            <v>Two- Year 2</v>
          </cell>
        </row>
        <row r="9">
          <cell r="C9" t="str">
            <v>Delaware, South Carolina, Tennessee and Texas also need to register their feedback on the proposed two-year college categories. Tennessee and Texas need to provide final verification or revisions for the 2000-01 student progression data.</v>
          </cell>
          <cell r="V9" t="str">
            <v>In</v>
          </cell>
        </row>
        <row r="10">
          <cell r="D10" t="str">
            <v>Survey Sections Received</v>
          </cell>
          <cell r="AA10">
            <v>0.91666666666666663</v>
          </cell>
          <cell r="AB10">
            <v>0.91666666666666663</v>
          </cell>
          <cell r="AC10">
            <v>0.54320987654320985</v>
          </cell>
        </row>
        <row r="11">
          <cell r="C11" t="str">
            <v>Agency</v>
          </cell>
          <cell r="D11" t="str">
            <v>1. Completions</v>
          </cell>
          <cell r="E11" t="str">
            <v>2. Student Progression</v>
          </cell>
          <cell r="F11" t="str">
            <v>3. Student Credit Hours</v>
          </cell>
          <cell r="G11" t="str">
            <v>4. Public Funds</v>
          </cell>
          <cell r="H11" t="str">
            <v>5. Tuition &amp; Fees Data</v>
          </cell>
          <cell r="I11" t="str">
            <v>6. Tuition &amp; Fees Policies</v>
          </cell>
          <cell r="J11" t="str">
            <v>7. Faculty Salaries</v>
          </cell>
          <cell r="K11" t="str">
            <v>8. Faculty Benefits</v>
          </cell>
          <cell r="L11" t="str">
            <v>9. Benefits Descriptions</v>
          </cell>
        </row>
        <row r="12">
          <cell r="C12" t="str">
            <v>due dates</v>
          </cell>
          <cell r="D12" t="str">
            <v>ASAP</v>
          </cell>
          <cell r="E12">
            <v>37406</v>
          </cell>
          <cell r="F12">
            <v>37316</v>
          </cell>
          <cell r="G12">
            <v>37316</v>
          </cell>
          <cell r="H12">
            <v>37316</v>
          </cell>
          <cell r="I12">
            <v>37316</v>
          </cell>
          <cell r="J12">
            <v>37316</v>
          </cell>
          <cell r="K12">
            <v>37316</v>
          </cell>
          <cell r="L12">
            <v>37316</v>
          </cell>
        </row>
        <row r="13">
          <cell r="C13" t="str">
            <v>AL: CHE</v>
          </cell>
          <cell r="D13" t="str">
            <v>******</v>
          </cell>
          <cell r="E13" t="str">
            <v>******</v>
          </cell>
          <cell r="F13" t="str">
            <v>******</v>
          </cell>
          <cell r="G13" t="str">
            <v>******</v>
          </cell>
          <cell r="H13" t="str">
            <v>******</v>
          </cell>
          <cell r="I13" t="str">
            <v>******</v>
          </cell>
          <cell r="J13" t="str">
            <v>******</v>
          </cell>
          <cell r="K13" t="str">
            <v>******</v>
          </cell>
          <cell r="L13" t="str">
            <v>******</v>
          </cell>
        </row>
        <row r="14">
          <cell r="C14" t="str">
            <v>AR: HECB</v>
          </cell>
          <cell r="D14" t="str">
            <v>****</v>
          </cell>
          <cell r="E14" t="str">
            <v>******</v>
          </cell>
          <cell r="F14" t="str">
            <v>******</v>
          </cell>
          <cell r="G14" t="str">
            <v>******</v>
          </cell>
          <cell r="H14" t="str">
            <v>******</v>
          </cell>
          <cell r="I14" t="str">
            <v>******</v>
          </cell>
          <cell r="J14" t="str">
            <v>******</v>
          </cell>
          <cell r="K14" t="str">
            <v>******</v>
          </cell>
          <cell r="L14" t="str">
            <v>******</v>
          </cell>
          <cell r="M14" t="str">
            <v xml:space="preserve"> </v>
          </cell>
        </row>
        <row r="15">
          <cell r="C15" t="str">
            <v xml:space="preserve">  DWE</v>
          </cell>
          <cell r="D15" t="str">
            <v>Cannot respond this year. Data system in development.</v>
          </cell>
        </row>
        <row r="16">
          <cell r="C16" t="str">
            <v>DE: HEC</v>
          </cell>
        </row>
        <row r="17">
          <cell r="C17" t="str">
            <v>FL: BOR</v>
          </cell>
          <cell r="D17" t="str">
            <v>****</v>
          </cell>
          <cell r="E17" t="str">
            <v>******</v>
          </cell>
          <cell r="F17" t="str">
            <v>******</v>
          </cell>
          <cell r="G17" t="str">
            <v>******</v>
          </cell>
          <cell r="H17" t="str">
            <v>******</v>
          </cell>
          <cell r="I17" t="str">
            <v>******</v>
          </cell>
          <cell r="J17" t="str">
            <v>******</v>
          </cell>
          <cell r="K17" t="str">
            <v>******</v>
          </cell>
          <cell r="L17" t="str">
            <v>******</v>
          </cell>
          <cell r="M17" t="str">
            <v xml:space="preserve"> </v>
          </cell>
        </row>
        <row r="18">
          <cell r="C18" t="str">
            <v xml:space="preserve">   CCS</v>
          </cell>
          <cell r="D18" t="str">
            <v>****</v>
          </cell>
          <cell r="E18" t="str">
            <v>******</v>
          </cell>
          <cell r="F18" t="str">
            <v>******</v>
          </cell>
          <cell r="G18" t="str">
            <v>******</v>
          </cell>
          <cell r="H18" t="str">
            <v>******</v>
          </cell>
          <cell r="I18" t="str">
            <v>******</v>
          </cell>
          <cell r="J18" t="str">
            <v>******</v>
          </cell>
          <cell r="K18" t="str">
            <v>******</v>
          </cell>
          <cell r="L18" t="str">
            <v>******</v>
          </cell>
        </row>
        <row r="19">
          <cell r="C19" t="str">
            <v xml:space="preserve">     DE</v>
          </cell>
        </row>
        <row r="20">
          <cell r="C20" t="str">
            <v>GA: BOR</v>
          </cell>
          <cell r="D20" t="str">
            <v>****</v>
          </cell>
          <cell r="E20" t="str">
            <v>******</v>
          </cell>
          <cell r="F20" t="str">
            <v>******</v>
          </cell>
          <cell r="G20" t="str">
            <v>******</v>
          </cell>
          <cell r="H20" t="str">
            <v>******</v>
          </cell>
          <cell r="I20" t="str">
            <v>******</v>
          </cell>
          <cell r="J20" t="str">
            <v>******</v>
          </cell>
          <cell r="K20" t="str">
            <v>******</v>
          </cell>
          <cell r="L20" t="str">
            <v>******</v>
          </cell>
          <cell r="M20" t="str">
            <v xml:space="preserve"> </v>
          </cell>
        </row>
        <row r="21">
          <cell r="C21" t="str">
            <v xml:space="preserve">       DTAE</v>
          </cell>
          <cell r="D21" t="str">
            <v>****</v>
          </cell>
          <cell r="E21" t="str">
            <v>******</v>
          </cell>
          <cell r="F21" t="str">
            <v>******</v>
          </cell>
          <cell r="G21" t="str">
            <v>******</v>
          </cell>
          <cell r="H21" t="str">
            <v>******</v>
          </cell>
          <cell r="I21" t="str">
            <v>******</v>
          </cell>
          <cell r="J21" t="str">
            <v>****</v>
          </cell>
          <cell r="K21" t="str">
            <v>****</v>
          </cell>
          <cell r="L21" t="str">
            <v>****</v>
          </cell>
          <cell r="M21" t="str">
            <v xml:space="preserve"> </v>
          </cell>
        </row>
        <row r="22">
          <cell r="C22" t="str">
            <v>KY: CPE</v>
          </cell>
          <cell r="D22" t="str">
            <v>****</v>
          </cell>
          <cell r="E22" t="str">
            <v>******</v>
          </cell>
          <cell r="F22" t="str">
            <v>******</v>
          </cell>
          <cell r="G22" t="str">
            <v>******</v>
          </cell>
          <cell r="H22" t="str">
            <v>******</v>
          </cell>
          <cell r="I22" t="str">
            <v>******</v>
          </cell>
          <cell r="J22" t="str">
            <v>******</v>
          </cell>
          <cell r="K22" t="str">
            <v>******</v>
          </cell>
          <cell r="L22" t="str">
            <v>******</v>
          </cell>
          <cell r="M22" t="str">
            <v xml:space="preserve"> </v>
          </cell>
        </row>
        <row r="23">
          <cell r="C23" t="str">
            <v>LA: BOR</v>
          </cell>
          <cell r="D23" t="str">
            <v>****</v>
          </cell>
          <cell r="E23" t="str">
            <v>******</v>
          </cell>
          <cell r="F23" t="str">
            <v>******</v>
          </cell>
          <cell r="G23" t="str">
            <v>******</v>
          </cell>
          <cell r="H23" t="str">
            <v>******</v>
          </cell>
          <cell r="I23" t="str">
            <v>******</v>
          </cell>
          <cell r="J23" t="str">
            <v>******</v>
          </cell>
          <cell r="K23" t="str">
            <v>******</v>
          </cell>
          <cell r="L23" t="str">
            <v>******</v>
          </cell>
          <cell r="M23" t="str">
            <v xml:space="preserve"> </v>
          </cell>
        </row>
        <row r="24">
          <cell r="C24" t="str">
            <v>MD: HEC</v>
          </cell>
          <cell r="D24" t="str">
            <v>****</v>
          </cell>
          <cell r="E24" t="str">
            <v>******</v>
          </cell>
          <cell r="F24" t="str">
            <v>******</v>
          </cell>
          <cell r="G24" t="str">
            <v>******</v>
          </cell>
          <cell r="H24" t="str">
            <v>******</v>
          </cell>
          <cell r="I24" t="str">
            <v>******</v>
          </cell>
          <cell r="J24" t="str">
            <v>******</v>
          </cell>
          <cell r="K24" t="str">
            <v>******</v>
          </cell>
          <cell r="L24" t="str">
            <v>******</v>
          </cell>
          <cell r="M24" t="str">
            <v xml:space="preserve"> </v>
          </cell>
        </row>
        <row r="25">
          <cell r="C25" t="str">
            <v>MS:IHL</v>
          </cell>
          <cell r="D25" t="str">
            <v>****</v>
          </cell>
          <cell r="E25" t="str">
            <v>******</v>
          </cell>
          <cell r="F25" t="str">
            <v>******</v>
          </cell>
          <cell r="G25" t="str">
            <v>******</v>
          </cell>
          <cell r="H25" t="str">
            <v>******</v>
          </cell>
          <cell r="I25" t="str">
            <v>******</v>
          </cell>
          <cell r="J25" t="str">
            <v>******</v>
          </cell>
          <cell r="K25" t="str">
            <v>******</v>
          </cell>
          <cell r="L25" t="str">
            <v>******</v>
          </cell>
          <cell r="M25" t="str">
            <v xml:space="preserve"> </v>
          </cell>
        </row>
        <row r="26">
          <cell r="C26" t="str">
            <v xml:space="preserve">       SBCJC</v>
          </cell>
          <cell r="D26" t="str">
            <v>****</v>
          </cell>
          <cell r="E26" t="str">
            <v>******</v>
          </cell>
          <cell r="F26" t="str">
            <v>******</v>
          </cell>
          <cell r="G26" t="str">
            <v>******</v>
          </cell>
          <cell r="H26" t="str">
            <v>******</v>
          </cell>
          <cell r="I26" t="str">
            <v>******</v>
          </cell>
          <cell r="J26" t="str">
            <v>******</v>
          </cell>
          <cell r="K26" t="str">
            <v>******</v>
          </cell>
          <cell r="L26" t="str">
            <v>******</v>
          </cell>
          <cell r="M26" t="str">
            <v xml:space="preserve"> </v>
          </cell>
        </row>
        <row r="27">
          <cell r="C27" t="str">
            <v>NC: UNCGA</v>
          </cell>
          <cell r="D27" t="str">
            <v>****</v>
          </cell>
          <cell r="E27" t="str">
            <v>******</v>
          </cell>
          <cell r="F27" t="str">
            <v>******</v>
          </cell>
          <cell r="G27" t="str">
            <v>******</v>
          </cell>
          <cell r="H27" t="str">
            <v>******</v>
          </cell>
          <cell r="I27" t="str">
            <v>******</v>
          </cell>
          <cell r="J27" t="str">
            <v>******</v>
          </cell>
          <cell r="K27" t="str">
            <v>******</v>
          </cell>
          <cell r="L27" t="str">
            <v>******</v>
          </cell>
          <cell r="M27" t="str">
            <v xml:space="preserve"> </v>
          </cell>
        </row>
        <row r="28">
          <cell r="C28" t="str">
            <v xml:space="preserve">        CCS</v>
          </cell>
          <cell r="D28" t="str">
            <v>******</v>
          </cell>
          <cell r="E28" t="str">
            <v>******</v>
          </cell>
          <cell r="F28" t="str">
            <v>******</v>
          </cell>
          <cell r="G28" t="str">
            <v>******</v>
          </cell>
          <cell r="H28" t="str">
            <v>******</v>
          </cell>
          <cell r="I28" t="str">
            <v>******</v>
          </cell>
          <cell r="J28" t="str">
            <v>******</v>
          </cell>
          <cell r="K28" t="str">
            <v>******</v>
          </cell>
          <cell r="L28" t="str">
            <v>******</v>
          </cell>
        </row>
        <row r="29">
          <cell r="A29" t="str">
            <v>early Aug.</v>
          </cell>
          <cell r="C29" t="str">
            <v>OK: HE</v>
          </cell>
          <cell r="D29" t="str">
            <v>****</v>
          </cell>
          <cell r="E29" t="str">
            <v>******</v>
          </cell>
          <cell r="F29" t="str">
            <v>******</v>
          </cell>
          <cell r="G29" t="str">
            <v>******</v>
          </cell>
          <cell r="H29" t="str">
            <v>****</v>
          </cell>
          <cell r="I29" t="str">
            <v>****</v>
          </cell>
          <cell r="J29" t="str">
            <v>****</v>
          </cell>
          <cell r="K29" t="str">
            <v>****</v>
          </cell>
          <cell r="L29" t="str">
            <v>****</v>
          </cell>
        </row>
        <row r="30">
          <cell r="C30" t="str">
            <v xml:space="preserve">   DCTE</v>
          </cell>
          <cell r="D30" t="str">
            <v>****</v>
          </cell>
          <cell r="E30" t="str">
            <v>****</v>
          </cell>
          <cell r="G30" t="str">
            <v>****</v>
          </cell>
        </row>
        <row r="31">
          <cell r="C31" t="str">
            <v>SC: CHE</v>
          </cell>
          <cell r="D31" t="str">
            <v>****</v>
          </cell>
          <cell r="E31" t="str">
            <v>******</v>
          </cell>
          <cell r="F31" t="str">
            <v>******</v>
          </cell>
          <cell r="G31" t="str">
            <v>******</v>
          </cell>
          <cell r="H31" t="str">
            <v>******</v>
          </cell>
          <cell r="I31" t="str">
            <v>******</v>
          </cell>
          <cell r="J31" t="str">
            <v>******</v>
          </cell>
          <cell r="K31" t="str">
            <v>******</v>
          </cell>
          <cell r="L31" t="str">
            <v>******</v>
          </cell>
        </row>
        <row r="32">
          <cell r="C32" t="str">
            <v>TN: HEC</v>
          </cell>
          <cell r="D32" t="str">
            <v>****</v>
          </cell>
          <cell r="E32" t="str">
            <v>****</v>
          </cell>
          <cell r="F32" t="str">
            <v>****</v>
          </cell>
          <cell r="G32" t="str">
            <v>******</v>
          </cell>
          <cell r="H32" t="str">
            <v>******</v>
          </cell>
          <cell r="I32" t="str">
            <v>******</v>
          </cell>
          <cell r="J32" t="str">
            <v>******</v>
          </cell>
          <cell r="K32" t="str">
            <v>******</v>
          </cell>
          <cell r="L32" t="str">
            <v>******</v>
          </cell>
        </row>
        <row r="33">
          <cell r="C33" t="str">
            <v>TX: HECB</v>
          </cell>
          <cell r="D33" t="str">
            <v>****</v>
          </cell>
          <cell r="E33" t="str">
            <v>****</v>
          </cell>
          <cell r="F33" t="str">
            <v>****</v>
          </cell>
          <cell r="G33" t="str">
            <v>******</v>
          </cell>
          <cell r="H33" t="str">
            <v>******</v>
          </cell>
          <cell r="I33" t="str">
            <v>****</v>
          </cell>
          <cell r="J33" t="str">
            <v>******</v>
          </cell>
          <cell r="K33" t="str">
            <v>******</v>
          </cell>
          <cell r="L33" t="str">
            <v>******</v>
          </cell>
        </row>
        <row r="34">
          <cell r="C34" t="str">
            <v>VA: SCHEV</v>
          </cell>
          <cell r="D34" t="str">
            <v>******</v>
          </cell>
          <cell r="E34" t="str">
            <v>******</v>
          </cell>
          <cell r="F34" t="str">
            <v>******</v>
          </cell>
          <cell r="G34" t="str">
            <v>******</v>
          </cell>
          <cell r="H34" t="str">
            <v>******</v>
          </cell>
          <cell r="I34" t="str">
            <v>******</v>
          </cell>
          <cell r="J34" t="str">
            <v>******</v>
          </cell>
          <cell r="K34" t="str">
            <v>******</v>
          </cell>
          <cell r="L34" t="str">
            <v>******</v>
          </cell>
          <cell r="M34" t="str">
            <v xml:space="preserve"> </v>
          </cell>
        </row>
        <row r="35">
          <cell r="C35" t="str">
            <v>WV: HEPC</v>
          </cell>
          <cell r="D35" t="str">
            <v>****</v>
          </cell>
          <cell r="E35" t="str">
            <v>******</v>
          </cell>
          <cell r="F35" t="str">
            <v>******</v>
          </cell>
          <cell r="G35" t="str">
            <v>******</v>
          </cell>
          <cell r="H35" t="str">
            <v>******</v>
          </cell>
          <cell r="I35" t="str">
            <v>******</v>
          </cell>
          <cell r="J35" t="str">
            <v>******</v>
          </cell>
          <cell r="K35" t="str">
            <v>******</v>
          </cell>
          <cell r="L35" t="str">
            <v>******</v>
          </cell>
          <cell r="M35" t="str">
            <v xml:space="preserve"> </v>
          </cell>
        </row>
        <row r="36">
          <cell r="C36" t="str">
            <v xml:space="preserve">    DE</v>
          </cell>
        </row>
        <row r="38">
          <cell r="C38" t="str">
            <v>KEY:</v>
          </cell>
          <cell r="D38" t="str">
            <v>****</v>
          </cell>
          <cell r="E38" t="str">
            <v>= received</v>
          </cell>
          <cell r="G38" t="str">
            <v>****</v>
          </cell>
          <cell r="H38" t="str">
            <v>= review package sent</v>
          </cell>
          <cell r="L38" t="str">
            <v>****</v>
          </cell>
          <cell r="M38" t="str">
            <v xml:space="preserve"> = verified/revised</v>
          </cell>
        </row>
        <row r="39">
          <cell r="D39" t="str">
            <v>****</v>
          </cell>
          <cell r="E39" t="str">
            <v>= entered</v>
          </cell>
        </row>
      </sheetData>
      <sheetData sheetId="2"/>
      <sheetData sheetId="3"/>
      <sheetData sheetId="4"/>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troduction &amp; Due Dates "/>
      <sheetName val="Definitions of Categories"/>
      <sheetName val="Instructions"/>
      <sheetName val="1 Degree data"/>
      <sheetName val="2 Progression Data"/>
      <sheetName val="3 TTA Data"/>
      <sheetName val="4 SCH Data"/>
      <sheetName val="5 Instruction Types Data"/>
      <sheetName val="6 Funding Data"/>
      <sheetName val="7 Tuition &amp; Fees Data"/>
      <sheetName val="8a Tuition &amp; Fees Policies A"/>
      <sheetName val="8b Tuition &amp; Fees Policies B"/>
      <sheetName val="8c Tuit-Fee Mid-Year Increa"/>
      <sheetName val="9 Faculty Salary Data"/>
      <sheetName val="10 Benefits Data"/>
      <sheetName val="11a Benefits Descriptions A"/>
      <sheetName val="11b Benefits Descriptions B"/>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ana Datubo-Brown" refreshedDate="43859.74686655093" createdVersion="6" refreshedVersion="6" minRefreshableVersion="3" recordCount="427" xr:uid="{223D7BFE-7B45-48C0-AD7D-0DAF085D1192}">
  <cacheSource type="worksheet">
    <worksheetSource ref="A7:HM434" sheet="03TimeToDegree"/>
  </cacheSource>
  <cacheFields count="286">
    <cacheField name="State" numFmtId="0">
      <sharedItems containsBlank="1" count="17">
        <s v="AL"/>
        <s v="AR"/>
        <s v="DE"/>
        <s v="FL"/>
        <s v="GA"/>
        <s v="KY"/>
        <s v="LA"/>
        <s v="MD"/>
        <s v="MS"/>
        <s v="NC"/>
        <s v="OK"/>
        <s v="SC"/>
        <s v="TN"/>
        <s v="TX"/>
        <s v="VA"/>
        <s v="WV"/>
        <m/>
      </sharedItems>
    </cacheField>
    <cacheField name="Name" numFmtId="0">
      <sharedItems containsBlank="1"/>
    </cacheField>
    <cacheField name="Note" numFmtId="0">
      <sharedItems containsBlank="1"/>
    </cacheField>
    <cacheField name="ID" numFmtId="0">
      <sharedItems containsBlank="1" containsMixedTypes="1" containsNumber="1" containsInteger="1" minValue="106245" maxValue="870501"/>
    </cacheField>
    <cacheField name="Type" numFmtId="0">
      <sharedItems containsString="0" containsBlank="1" containsNumber="1" containsInteger="1" minValue="1" maxValue="99" count="17">
        <m/>
        <n v="1"/>
        <n v="2"/>
        <n v="3"/>
        <n v="4"/>
        <n v="5"/>
        <n v="6"/>
        <n v="8"/>
        <n v="9"/>
        <n v="10"/>
        <n v="7"/>
        <n v="15"/>
        <n v="13" u="1"/>
        <n v="14" u="1"/>
        <n v="99" u="1"/>
        <n v="11" u="1"/>
        <n v="12" u="1"/>
      </sharedItems>
      <fieldGroup par="221"/>
    </cacheField>
    <cacheField name="AW-tot" numFmtId="37">
      <sharedItems containsString="0" containsBlank="1" containsNumber="1" containsInteger="1" minValue="3" maxValue="10965"/>
    </cacheField>
    <cacheField name="New-AW-tot" numFmtId="0">
      <sharedItems containsString="0" containsBlank="1" containsNumber="1" containsInteger="1" minValue="11" maxValue="11820"/>
    </cacheField>
    <cacheField name="subtot-2maj" numFmtId="37">
      <sharedItems containsString="0" containsBlank="1" containsNumber="1" containsInteger="1" minValue="-21" maxValue="1018"/>
    </cacheField>
    <cacheField name="New-subtot-2maj" numFmtId="0">
      <sharedItems containsString="0" containsBlank="1" containsNumber="1" containsInteger="1" minValue="0" maxValue="1010"/>
    </cacheField>
    <cacheField name="Undup-num-awards" numFmtId="38">
      <sharedItems containsString="0" containsBlank="1" containsNumber="1" containsInteger="1" minValue="0" maxValue="10932"/>
    </cacheField>
    <cacheField name="New-Undup-num-awards" numFmtId="38">
      <sharedItems containsString="0" containsBlank="1" containsNumber="1" containsInteger="1" minValue="0" maxValue="11787"/>
    </cacheField>
    <cacheField name="Old-HrsRqrd" numFmtId="37">
      <sharedItems containsString="0" containsBlank="1" containsNumber="1" containsInteger="1" minValue="60" maxValue="120"/>
    </cacheField>
    <cacheField name="New-HrsRqrd" numFmtId="37">
      <sharedItems containsString="0" containsBlank="1" containsNumber="1" containsInteger="1" minValue="60" maxValue="120"/>
    </cacheField>
    <cacheField name="subtot" numFmtId="38">
      <sharedItems containsString="0" containsBlank="1" containsNumber="1" containsInteger="1" minValue="0" maxValue="10932"/>
    </cacheField>
    <cacheField name="New-subtot" numFmtId="38">
      <sharedItems containsString="0" containsBlank="1" containsNumber="1" containsInteger="1" minValue="0" maxValue="11787"/>
    </cacheField>
    <cacheField name="subtot2" numFmtId="38">
      <sharedItems containsString="0" containsBlank="1" containsNumber="1" containsInteger="1" minValue="0" maxValue="10932"/>
    </cacheField>
    <cacheField name="New-subtot2" numFmtId="38">
      <sharedItems containsString="0" containsBlank="1" containsNumber="1" containsInteger="1" minValue="0" maxValue="11787"/>
    </cacheField>
    <cacheField name="HS1stT-FT-subtot" numFmtId="37">
      <sharedItems containsString="0" containsBlank="1" containsNumber="1" containsInteger="1" minValue="0" maxValue="3243"/>
    </cacheField>
    <cacheField name="New-HS1stT-FT-subtot" numFmtId="0">
      <sharedItems containsString="0" containsBlank="1" containsNumber="1" containsInteger="1" minValue="0" maxValue="3353"/>
    </cacheField>
    <cacheField name="HS1stT-FT-subtot2" numFmtId="38">
      <sharedItems containsString="0" containsBlank="1" containsNumber="1" containsInteger="1" minValue="0" maxValue="3243"/>
    </cacheField>
    <cacheField name="New-HS1stT-FT-subtot2" numFmtId="38">
      <sharedItems containsString="0" containsBlank="1" containsNumber="1" containsInteger="1" minValue="0" maxValue="3353"/>
    </cacheField>
    <cacheField name="HS1stT-PT-subtot" numFmtId="37">
      <sharedItems containsString="0" containsBlank="1" containsNumber="1" containsInteger="1" minValue="0" maxValue="493"/>
    </cacheField>
    <cacheField name="New-HS1stT-PT-subtot" numFmtId="0">
      <sharedItems containsString="0" containsBlank="1" containsNumber="1" containsInteger="1" minValue="0" maxValue="632"/>
    </cacheField>
    <cacheField name="HS1stT-PT-subtot2" numFmtId="38">
      <sharedItems containsString="0" containsBlank="1" containsNumber="1" containsInteger="1" minValue="0" maxValue="493"/>
    </cacheField>
    <cacheField name="New-HS1stT-PT-subtot2" numFmtId="38">
      <sharedItems containsString="0" containsBlank="1" containsNumber="1" containsInteger="1" minValue="0" maxValue="632"/>
    </cacheField>
    <cacheField name="HS1stT-UNK-subtot" numFmtId="37">
      <sharedItems containsString="0" containsBlank="1" containsNumber="1" containsInteger="1" minValue="0" maxValue="320"/>
    </cacheField>
    <cacheField name="New-HS1stT-UNK-subtot" numFmtId="0">
      <sharedItems containsString="0" containsBlank="1" containsNumber="1" containsInteger="1" minValue="0" maxValue="453"/>
    </cacheField>
    <cacheField name="HS1stT-UNK-subtot2" numFmtId="38">
      <sharedItems containsString="0" containsBlank="1" containsNumber="1" containsInteger="1" minValue="0" maxValue="320"/>
    </cacheField>
    <cacheField name="New-HS1stT-UNK-subtot2" numFmtId="38">
      <sharedItems containsString="0" containsBlank="1" containsNumber="1" containsInteger="1" minValue="0" maxValue="453"/>
    </cacheField>
    <cacheField name="HS1stT-subtot" numFmtId="38">
      <sharedItems containsString="0" containsBlank="1" containsNumber="1" containsInteger="1" minValue="0" maxValue="3466"/>
    </cacheField>
    <cacheField name="New-HS1stT-subtot" numFmtId="38">
      <sharedItems containsString="0" containsBlank="1" containsNumber="1" containsInteger="1" minValue="0" maxValue="3573"/>
    </cacheField>
    <cacheField name="HS1stT-subtot2" numFmtId="38">
      <sharedItems containsString="0" containsBlank="1" containsNumber="1" containsInteger="1" minValue="0" maxValue="3466"/>
    </cacheField>
    <cacheField name="New-HS1stT-subtot2" numFmtId="38">
      <sharedItems containsString="0" containsBlank="1" containsNumber="1" containsInteger="1" minValue="0" maxValue="3573"/>
    </cacheField>
    <cacheField name="HSav-TTA-1stT-FT" numFmtId="37">
      <sharedItems containsString="0" containsBlank="1" containsNumber="1" minValue="0" maxValue="14.5"/>
    </cacheField>
    <cacheField name="New-HSav-TTA-1stT-FT" numFmtId="0">
      <sharedItems containsString="0" containsBlank="1" containsNumber="1" minValue="0" maxValue="10"/>
    </cacheField>
    <cacheField name="HS1stT-FT-TTA*" numFmtId="38">
      <sharedItems containsString="0" containsBlank="1" containsNumber="1" minValue="0" maxValue="13944.9"/>
    </cacheField>
    <cacheField name="New-HS1stT-FT-TTA*" numFmtId="38">
      <sharedItems containsString="0" containsBlank="1" containsNumber="1" minValue="0" maxValue="14417.9"/>
    </cacheField>
    <cacheField name="HSav-TTA-1stT-PT" numFmtId="37">
      <sharedItems containsString="0" containsBlank="1" containsNumber="1" minValue="0" maxValue="11.54"/>
    </cacheField>
    <cacheField name="New-HSav-TTA-1stT-PT" numFmtId="0">
      <sharedItems containsString="0" containsBlank="1" containsNumber="1" minValue="0" maxValue="12.25"/>
    </cacheField>
    <cacheField name="HS1stT-PT-TTA*" numFmtId="38">
      <sharedItems containsString="0" containsBlank="1" containsNumber="1" minValue="0" maxValue="1429.7"/>
    </cacheField>
    <cacheField name="New-HS1stT-PT-TTA*" numFmtId="38">
      <sharedItems containsString="0" containsBlank="1" containsNumber="1" minValue="0" maxValue="1706.4"/>
    </cacheField>
    <cacheField name="HSav-TTA-1stT-UNK" numFmtId="37">
      <sharedItems containsString="0" containsBlank="1" containsNumber="1" minValue="0" maxValue="1.5"/>
    </cacheField>
    <cacheField name="New-HSav-TTA-1stT-UNK" numFmtId="0">
      <sharedItems containsString="0" containsBlank="1" containsNumber="1" minValue="0" maxValue="2.2999999999999998"/>
    </cacheField>
    <cacheField name="HS1stT-UNK-TTA*" numFmtId="38">
      <sharedItems containsString="0" containsBlank="1" containsNumber="1" minValue="0" maxValue="274.51"/>
    </cacheField>
    <cacheField name="New-HS1stT-UNK-TTA*" numFmtId="38">
      <sharedItems containsString="0" containsBlank="1" containsNumber="1" minValue="0" maxValue="351.98099999999999"/>
    </cacheField>
    <cacheField name="HS1stT-wtd-av-TTA" numFmtId="38">
      <sharedItems containsString="0" containsBlank="1" containsNumber="1" minValue="0" maxValue="7.3331999999999997"/>
    </cacheField>
    <cacheField name="New-HS1stT-wtd-av-TTA" numFmtId="38">
      <sharedItems containsString="0" containsBlank="1" containsNumber="1" minValue="0" maxValue="8"/>
    </cacheField>
    <cacheField name="HS1stT-TTA*" numFmtId="38">
      <sharedItems containsString="0" containsBlank="1" containsNumber="1" minValue="0" maxValue="14970.699999999999"/>
    </cacheField>
    <cacheField name="New-HS1stT-TTA*" numFmtId="38">
      <sharedItems containsString="0" containsBlank="1" containsNumber="1" minValue="0" maxValue="15363.9"/>
    </cacheField>
    <cacheField name="HSav-CTA-1stT-FT" numFmtId="37">
      <sharedItems containsString="0" containsBlank="1" containsNumber="1" minValue="0" maxValue="173"/>
    </cacheField>
    <cacheField name="New-HSav-CTA-1stT-FT" numFmtId="0">
      <sharedItems containsString="0" containsBlank="1" containsNumber="1" minValue="0" maxValue="166"/>
    </cacheField>
    <cacheField name="HS1stT-FT-CTA*" numFmtId="38">
      <sharedItems containsString="0" containsBlank="1" containsNumber="1" minValue="0" maxValue="375215.10000000003"/>
    </cacheField>
    <cacheField name="New-HS1stT-FT-CTA*" numFmtId="38">
      <sharedItems containsString="0" containsBlank="1" containsNumber="1" minValue="0" maxValue="384589.10000000003"/>
    </cacheField>
    <cacheField name="HSav-CTA-1stT-PT" numFmtId="37">
      <sharedItems containsString="0" containsBlank="1" containsNumber="1" minValue="0" maxValue="221"/>
    </cacheField>
    <cacheField name="New-HSav-CTA-1stT-PT" numFmtId="0">
      <sharedItems containsString="0" containsBlank="1" containsNumber="1" minValue="0" maxValue="174"/>
    </cacheField>
    <cacheField name="HS1stT-PT-CTA*" numFmtId="38">
      <sharedItems containsString="0" containsBlank="1" containsNumber="1" minValue="0" maxValue="26559.3"/>
    </cacheField>
    <cacheField name="New-HS1stT-PT-CTA*" numFmtId="38">
      <sharedItems containsString="0" containsBlank="1" containsNumber="1" minValue="0" maxValue="32456.399999999998"/>
    </cacheField>
    <cacheField name="HSav-CTA-1stT-UNK" numFmtId="37">
      <sharedItems containsString="0" containsBlank="1" containsNumber="1" minValue="0" maxValue="73.923100000000005"/>
    </cacheField>
    <cacheField name="New-HSav-CTA-1stT-UNK" numFmtId="0">
      <sharedItems containsString="0" containsBlank="1" containsNumber="1" minValue="0" maxValue="70.222200000000001"/>
    </cacheField>
    <cacheField name="HS1stT-UNK-CTA*" numFmtId="38">
      <sharedItems containsString="0" containsBlank="1" containsNumber="1" minValue="0" maxValue="20646.016"/>
    </cacheField>
    <cacheField name="New-HS1stT-UNK-CTA*" numFmtId="38">
      <sharedItems containsString="0" containsBlank="1" containsNumber="1" minValue="0" maxValue="30364.9977"/>
    </cacheField>
    <cacheField name="HS1stT-wtd-av-CTA" numFmtId="38">
      <sharedItems containsString="0" containsBlank="1" containsNumber="1" minValue="0" maxValue="173"/>
    </cacheField>
    <cacheField name="New-HS1stT-wtd-av-CTA" numFmtId="38">
      <sharedItems containsString="0" containsBlank="1" containsNumber="1" minValue="0" maxValue="166"/>
    </cacheField>
    <cacheField name="HS1stT-CTA*" numFmtId="38">
      <sharedItems containsString="0" containsBlank="1" containsNumber="1" minValue="0" maxValue="401774.4"/>
    </cacheField>
    <cacheField name="New-HS1stT-CTA*" numFmtId="38">
      <sharedItems containsString="0" containsBlank="1" containsNumber="1" minValue="0" maxValue="410109.10000000003"/>
    </cacheField>
    <cacheField name="1stT-FT-subtot" numFmtId="37">
      <sharedItems containsString="0" containsBlank="1" containsNumber="1" containsInteger="1" minValue="0" maxValue="5101"/>
    </cacheField>
    <cacheField name="New-1stT-FT-subtot" numFmtId="0">
      <sharedItems containsString="0" containsBlank="1" containsNumber="1" containsInteger="1" minValue="5" maxValue="5193"/>
    </cacheField>
    <cacheField name="1stT-FT-subtot2" numFmtId="38">
      <sharedItems containsString="0" containsBlank="1" containsNumber="1" containsInteger="1" minValue="0" maxValue="5101"/>
    </cacheField>
    <cacheField name="New-1stT-FT-subtot2" numFmtId="38">
      <sharedItems containsString="0" containsBlank="1" containsNumber="1" containsInteger="1" minValue="0" maxValue="5193"/>
    </cacheField>
    <cacheField name="1stT-PT-subtot" numFmtId="37">
      <sharedItems containsString="0" containsBlank="1" containsNumber="1" containsInteger="1" minValue="0" maxValue="2138"/>
    </cacheField>
    <cacheField name="New-1stT-PT-subtot" numFmtId="0">
      <sharedItems containsString="0" containsBlank="1" containsNumber="1" containsInteger="1" minValue="0" maxValue="2298"/>
    </cacheField>
    <cacheField name="1stT-PT-subtot2" numFmtId="38">
      <sharedItems containsString="0" containsBlank="1" containsNumber="1" containsInteger="1" minValue="0" maxValue="2138"/>
    </cacheField>
    <cacheField name="New-1stT-PT-subtot2" numFmtId="38">
      <sharedItems containsString="0" containsBlank="1" containsNumber="1" containsInteger="1" minValue="0" maxValue="2298"/>
    </cacheField>
    <cacheField name="1stT-UNK-subtot" numFmtId="37">
      <sharedItems containsString="0" containsBlank="1" containsNumber="1" containsInteger="1" minValue="0" maxValue="32"/>
    </cacheField>
    <cacheField name="New-1stT-UNK-subtot" numFmtId="37">
      <sharedItems containsString="0" containsBlank="1" containsNumber="1" containsInteger="1" minValue="0" maxValue="117"/>
    </cacheField>
    <cacheField name="1stT-UNK-subtot2" numFmtId="38">
      <sharedItems containsString="0" containsBlank="1" containsNumber="1" containsInteger="1" minValue="0" maxValue="32"/>
    </cacheField>
    <cacheField name="New-1stT-UNK-subtot2" numFmtId="38">
      <sharedItems containsString="0" containsBlank="1" containsNumber="1" containsInteger="1" minValue="0" maxValue="117"/>
    </cacheField>
    <cacheField name="1stT-subtot" numFmtId="38">
      <sharedItems containsString="0" containsBlank="1" containsNumber="1" containsInteger="1" minValue="0" maxValue="5111"/>
    </cacheField>
    <cacheField name="New-1stT-subtot" numFmtId="38">
      <sharedItems containsString="0" containsBlank="1" containsNumber="1" containsInteger="1" minValue="0" maxValue="5382"/>
    </cacheField>
    <cacheField name="1stT-subtot2" numFmtId="38">
      <sharedItems containsString="0" containsBlank="1" containsNumber="1" containsInteger="1" minValue="0" maxValue="5111"/>
    </cacheField>
    <cacheField name="New-1stT-subtot2" numFmtId="38">
      <sharedItems containsString="0" containsBlank="1" containsNumber="1" containsInteger="1" minValue="0" maxValue="5382"/>
    </cacheField>
    <cacheField name="av-TTA-1stT-FT" numFmtId="37">
      <sharedItems containsString="0" containsBlank="1" containsNumber="1" minValue="0" maxValue="8.6137499999999996"/>
    </cacheField>
    <cacheField name="New-av-TTA-1stT-FT" numFmtId="0">
      <sharedItems containsString="0" containsBlank="1" containsNumber="1" minValue="2" maxValue="9.6493617021276599"/>
    </cacheField>
    <cacheField name="1stT-FT-TTA*" numFmtId="38">
      <sharedItems containsString="0" containsBlank="1" containsNumber="1" minValue="0" maxValue="22241.499999999996"/>
    </cacheField>
    <cacheField name="New-1stT-FT-TTA*" numFmtId="38">
      <sharedItems containsString="0" containsBlank="1" containsNumber="1" minValue="0" maxValue="22597.000000000015"/>
    </cacheField>
    <cacheField name="av-TTA-1stT-PT" numFmtId="37">
      <sharedItems containsString="0" containsBlank="1" containsNumber="1" minValue="0" maxValue="18.440000000000001"/>
    </cacheField>
    <cacheField name="New-av-TTA-1stT-PT" numFmtId="0">
      <sharedItems containsString="0" containsBlank="1" containsNumber="1" minValue="0" maxValue="21.83"/>
    </cacheField>
    <cacheField name="1stT-PT-TTA*" numFmtId="38">
      <sharedItems containsString="0" containsBlank="1" containsNumber="1" minValue="0" maxValue="10476.200000000001"/>
    </cacheField>
    <cacheField name="New-1stT-PT-TTA*" numFmtId="38">
      <sharedItems containsString="0" containsBlank="1" containsNumber="1" minValue="0" maxValue="11719.8"/>
    </cacheField>
    <cacheField name="av-TTA-1stT-UNK" numFmtId="37">
      <sharedItems containsString="0" containsBlank="1" containsNumber="1" minValue="0" maxValue="6.5"/>
    </cacheField>
    <cacheField name="New-av-TTA-1stT-UNK" numFmtId="37">
      <sharedItems containsString="0" containsBlank="1" containsNumber="1" minValue="0" maxValue="7"/>
    </cacheField>
    <cacheField name="1stT-UNK-TTA*" numFmtId="38">
      <sharedItems containsString="0" containsBlank="1" containsNumber="1" minValue="0" maxValue="134.4"/>
    </cacheField>
    <cacheField name="New-1stT-UNK-TTA*" numFmtId="38">
      <sharedItems containsString="0" containsBlank="1" containsNumber="1" minValue="0" maxValue="409.5"/>
    </cacheField>
    <cacheField name="1stT-wtd-av-TTA" numFmtId="38">
      <sharedItems containsString="0" containsBlank="1" containsNumber="1" minValue="0" maxValue="9.2941095890410956"/>
    </cacheField>
    <cacheField name="New-1stT-wtd-av-TTA" numFmtId="38">
      <sharedItems containsString="0" containsBlank="1" containsNumber="1" minValue="0" maxValue="9.9399999999999924"/>
    </cacheField>
    <cacheField name="1stT-TTA*" numFmtId="38">
      <sharedItems containsString="0" containsBlank="1" containsNumber="1" minValue="0" maxValue="23944.585400000004"/>
    </cacheField>
    <cacheField name="New-1stT-TTA*" numFmtId="38">
      <sharedItems containsString="0" containsBlank="1" containsNumber="1" minValue="0" maxValue="23060.0026"/>
    </cacheField>
    <cacheField name="av-CTA-1stT-FT" numFmtId="37">
      <sharedItems containsString="0" containsBlank="1" containsNumber="1" minValue="0" maxValue="152"/>
    </cacheField>
    <cacheField name="New-av-CTA-1stT-FT" numFmtId="0">
      <sharedItems containsString="0" containsBlank="1" containsNumber="1" minValue="45.6" maxValue="156"/>
    </cacheField>
    <cacheField name="1stT-FT-CTA*" numFmtId="38">
      <sharedItems containsString="0" containsBlank="1" containsNumber="1" minValue="0" maxValue="676040.00000000035"/>
    </cacheField>
    <cacheField name="New-1stT-FT-CTA*" numFmtId="38">
      <sharedItems containsString="0" containsBlank="1" containsNumber="1" minValue="0" maxValue="683241.00000000093"/>
    </cacheField>
    <cacheField name="av-CTA-1stT-PT" numFmtId="37">
      <sharedItems containsString="0" containsBlank="1" containsNumber="1" minValue="0" maxValue="178"/>
    </cacheField>
    <cacheField name="New-av-CTA-1stT-PT" numFmtId="0">
      <sharedItems containsString="0" containsBlank="1" containsNumber="1" minValue="0" maxValue="160.47999999999999"/>
    </cacheField>
    <cacheField name="1stT-PT-CTA*" numFmtId="38">
      <sharedItems containsString="0" containsBlank="1" containsNumber="1" minValue="0" maxValue="175529.8"/>
    </cacheField>
    <cacheField name="New-1stT-PT-CTA*" numFmtId="38">
      <sharedItems containsString="0" containsBlank="1" containsNumber="1" minValue="0" maxValue="205441.2"/>
    </cacheField>
    <cacheField name="av-CTA-1stT-UNK" numFmtId="37">
      <sharedItems containsString="0" containsBlank="1" containsNumber="1" containsInteger="1" minValue="0" maxValue="138"/>
    </cacheField>
    <cacheField name="New-av-CTA-1stT-UNK" numFmtId="37">
      <sharedItems containsString="0" containsBlank="1" containsNumber="1" containsInteger="1" minValue="0" maxValue="169"/>
    </cacheField>
    <cacheField name="1stT-UNK-CTA*" numFmtId="38">
      <sharedItems containsString="0" containsBlank="1" containsNumber="1" containsInteger="1" minValue="0" maxValue="4096"/>
    </cacheField>
    <cacheField name="New-1stT-UNK-CTA*" numFmtId="38">
      <sharedItems containsString="0" containsBlank="1" containsNumber="1" containsInteger="1" minValue="0" maxValue="9477"/>
    </cacheField>
    <cacheField name="1stT-wtd-av-CTA" numFmtId="38">
      <sharedItems containsString="0" containsBlank="1" containsNumber="1" minValue="0" maxValue="152.01805054151623"/>
    </cacheField>
    <cacheField name="New-1stT-wtd-av-CTA" numFmtId="38">
      <sharedItems containsString="0" containsBlank="1" containsNumber="1" minValue="0" maxValue="155.87581699346404"/>
    </cacheField>
    <cacheField name="1stT-CTA*" numFmtId="38">
      <sharedItems containsString="0" containsBlank="1" containsNumber="1" minValue="0" maxValue="677281.00000000035"/>
    </cacheField>
    <cacheField name="New-1stT-CTA*" numFmtId="38">
      <sharedItems containsString="0" containsBlank="1" containsNumber="1" minValue="0" maxValue="685853.00000000093"/>
    </cacheField>
    <cacheField name="FTIC-TTAsub-tot" numFmtId="38">
      <sharedItems containsString="0" containsBlank="1" containsNumber="1" containsInteger="1" minValue="0" maxValue="6677"/>
    </cacheField>
    <cacheField name="New-FTIC-TTAsub-tot" numFmtId="38">
      <sharedItems containsString="0" containsBlank="1" containsNumber="1" containsInteger="1" minValue="0" maxValue="7258"/>
    </cacheField>
    <cacheField name="FTIC-TTAsub-tot2" numFmtId="38">
      <sharedItems containsString="0" containsBlank="1" containsNumber="1" containsInteger="1" minValue="0" maxValue="6677"/>
    </cacheField>
    <cacheField name="New-FTIC-TTAsub-tot2" numFmtId="38">
      <sharedItems containsString="0" containsBlank="1" containsNumber="1" containsInteger="1" minValue="0" maxValue="7258"/>
    </cacheField>
    <cacheField name="FTIC-wtd-av-TTA" numFmtId="38">
      <sharedItems containsString="0" containsBlank="1" containsNumber="1" minValue="0" maxValue="7.7916778523489931"/>
    </cacheField>
    <cacheField name="New-FTIC-wtd-av-TTA" numFmtId="38">
      <sharedItems containsString="0" containsBlank="1" containsNumber="1" minValue="0" maxValue="8.665066666666668"/>
    </cacheField>
    <cacheField name="FTIC-TTA*" numFmtId="38">
      <sharedItems containsString="0" containsBlank="1" containsNumber="1" minValue="0" maxValue="29122.400000000001"/>
    </cacheField>
    <cacheField name="New-FTIC-TTA*" numFmtId="38">
      <sharedItems containsString="0" containsBlank="1" containsNumber="1" minValue="0" maxValue="31619.9"/>
    </cacheField>
    <cacheField name="FTIC-wtd-av-CTA" numFmtId="38">
      <sharedItems containsString="0" containsBlank="1" containsNumber="1" minValue="0" maxValue="152.64482758620687"/>
    </cacheField>
    <cacheField name="New-FTIC-wtd-av-CTA" numFmtId="38">
      <sharedItems containsString="0" containsBlank="1" containsNumber="1" minValue="0" maxValue="155.73717948717947"/>
    </cacheField>
    <cacheField name="FTIC-CTA*" numFmtId="38">
      <sharedItems containsString="0" containsBlank="1" containsNumber="1" minValue="0" maxValue="794313.7"/>
    </cacheField>
    <cacheField name="New-FTIC-CTA*" numFmtId="38">
      <sharedItems containsString="0" containsBlank="1" containsNumber="1" minValue="0" maxValue="860255.60000000009"/>
    </cacheField>
    <cacheField name="TRF-FT-subtot" numFmtId="37">
      <sharedItems containsString="0" containsBlank="1" containsNumber="1" containsInteger="1" minValue="0" maxValue="3083"/>
    </cacheField>
    <cacheField name="New-TRF-FT-subtot" numFmtId="0">
      <sharedItems containsString="0" containsBlank="1" containsNumber="1" containsInteger="1" minValue="0" maxValue="3239"/>
    </cacheField>
    <cacheField name="TRF-FT-subtot2" numFmtId="38">
      <sharedItems containsString="0" containsBlank="1" containsNumber="1" containsInteger="1" minValue="0" maxValue="3083"/>
    </cacheField>
    <cacheField name="New-TRF-FT-subtot2" numFmtId="38">
      <sharedItems containsString="0" containsBlank="1" containsNumber="1" containsInteger="1" minValue="0" maxValue="3239"/>
    </cacheField>
    <cacheField name="TRF-PT-subtot" numFmtId="37">
      <sharedItems containsString="0" containsBlank="1" containsNumber="1" containsInteger="1" minValue="0" maxValue="3115"/>
    </cacheField>
    <cacheField name="New-TRF-PT-subtot" numFmtId="0">
      <sharedItems containsString="0" containsBlank="1" containsNumber="1" containsInteger="1" minValue="0" maxValue="3248"/>
    </cacheField>
    <cacheField name="TRF-PT-subtot2" numFmtId="38">
      <sharedItems containsString="0" containsBlank="1" containsNumber="1" containsInteger="1" minValue="0" maxValue="3115"/>
    </cacheField>
    <cacheField name="New-TRF-PT-subtot2" numFmtId="38">
      <sharedItems containsString="0" containsBlank="1" containsNumber="1" containsInteger="1" minValue="0" maxValue="3248"/>
    </cacheField>
    <cacheField name="TRF-UNK-subtot" numFmtId="37">
      <sharedItems containsString="0" containsBlank="1" containsNumber="1" containsInteger="1" minValue="0" maxValue="47"/>
    </cacheField>
    <cacheField name="New-TRF-UNK-subtot" numFmtId="37">
      <sharedItems containsString="0" containsBlank="1" containsNumber="1" containsInteger="1" minValue="0" maxValue="104"/>
    </cacheField>
    <cacheField name="TRF-UNK-subtot2" numFmtId="38">
      <sharedItems containsString="0" containsBlank="1" containsNumber="1" containsInteger="1" minValue="0" maxValue="47"/>
    </cacheField>
    <cacheField name="New-TRF-UNK-subtot2" numFmtId="38">
      <sharedItems containsString="0" containsBlank="1" containsNumber="1" containsInteger="1" minValue="0" maxValue="104"/>
    </cacheField>
    <cacheField name="TRF-subtot" numFmtId="38">
      <sharedItems containsString="0" containsBlank="1" containsNumber="1" containsInteger="1" minValue="0" maxValue="5014"/>
    </cacheField>
    <cacheField name="New-TRF-subtot" numFmtId="38">
      <sharedItems containsString="0" containsBlank="1" containsNumber="1" containsInteger="1" minValue="0" maxValue="5294"/>
    </cacheField>
    <cacheField name="TRF-subtot2" numFmtId="38">
      <sharedItems containsString="0" containsBlank="1" containsNumber="1" containsInteger="1" minValue="0" maxValue="5014"/>
    </cacheField>
    <cacheField name="New-TRF-subtot2" numFmtId="38">
      <sharedItems containsString="0" containsBlank="1" containsNumber="1" containsInteger="1" minValue="0" maxValue="5294"/>
    </cacheField>
    <cacheField name="av-TTA-TRF-FT" numFmtId="37">
      <sharedItems containsString="0" containsBlank="1" containsNumber="1" minValue="0" maxValue="10.4997159090909"/>
    </cacheField>
    <cacheField name="New-av-TTA-TRF-FT" numFmtId="0">
      <sharedItems containsString="0" containsBlank="1" containsNumber="1" minValue="0" maxValue="10.4378212290503"/>
    </cacheField>
    <cacheField name="TRF-FT-TTA*" numFmtId="38">
      <sharedItems containsString="0" containsBlank="1" containsNumber="1" minValue="0" maxValue="10654"/>
    </cacheField>
    <cacheField name="New-TRF-FT-TTA*" numFmtId="38">
      <sharedItems containsString="0" containsBlank="1" containsNumber="1" minValue="0" maxValue="11249"/>
    </cacheField>
    <cacheField name="av-TTA-TRF-PT" numFmtId="37">
      <sharedItems containsString="0" containsBlank="1" containsNumber="1" minValue="0" maxValue="13.321839080459799"/>
    </cacheField>
    <cacheField name="New-av-TTA-TRF-PT" numFmtId="0">
      <sharedItems containsString="0" containsBlank="1" containsNumber="1" minValue="0" maxValue="13"/>
    </cacheField>
    <cacheField name="TRF-PT-TTA*" numFmtId="38">
      <sharedItems containsString="0" containsBlank="1" containsNumber="1" minValue="0" maxValue="9345"/>
    </cacheField>
    <cacheField name="New-TRF-PT-TTA*" numFmtId="38">
      <sharedItems containsString="0" containsBlank="1" containsNumber="1" minValue="0" maxValue="10068.800000000001"/>
    </cacheField>
    <cacheField name="av-TTA-TRF-UNK" numFmtId="37">
      <sharedItems containsString="0" containsBlank="1" containsNumber="1" minValue="0" maxValue="9.5"/>
    </cacheField>
    <cacheField name="New-av-TTA-TRF-UNK" numFmtId="37">
      <sharedItems containsString="0" containsBlank="1" containsNumber="1" minValue="0" maxValue="10"/>
    </cacheField>
    <cacheField name="TRF-UNK-TTA*" numFmtId="38">
      <sharedItems containsString="0" containsBlank="1" containsNumber="1" minValue="0" maxValue="89.3"/>
    </cacheField>
    <cacheField name="New-TRF-UNK-TTA*" numFmtId="38">
      <sharedItems containsString="0" containsBlank="1" containsNumber="1" minValue="0" maxValue="260"/>
    </cacheField>
    <cacheField name="TRF-wtd-av-TTA" numFmtId="38">
      <sharedItems containsString="0" containsBlank="1" containsNumber="1" minValue="0" maxValue="10.850877192982479"/>
    </cacheField>
    <cacheField name="New-TRF-wtd-av-TTA" numFmtId="38">
      <sharedItems containsString="0" containsBlank="1" containsNumber="1" minValue="0" maxValue="13"/>
    </cacheField>
    <cacheField name="TRF-TTA*" numFmtId="38">
      <sharedItems containsString="0" containsBlank="1" containsNumber="1" minValue="0" maxValue="16181.4"/>
    </cacheField>
    <cacheField name="New-TRF-TTA*" numFmtId="38">
      <sharedItems containsString="0" containsBlank="1" containsNumber="1" minValue="0" maxValue="17229.800000000003"/>
    </cacheField>
    <cacheField name="av-CTA-TRF-FT" numFmtId="37">
      <sharedItems containsString="0" containsBlank="1" containsNumber="1" minValue="0" maxValue="108.96"/>
    </cacheField>
    <cacheField name="New-av-CTA-TRF-FT" numFmtId="0">
      <sharedItems containsString="0" containsBlank="1" containsNumber="1" minValue="0" maxValue="116"/>
    </cacheField>
    <cacheField name="TRF-FT-CTA*" numFmtId="38">
      <sharedItems containsString="0" containsBlank="1" containsNumber="1" minValue="0" maxValue="265138"/>
    </cacheField>
    <cacheField name="New-TRF-FT-CTA*" numFmtId="38">
      <sharedItems containsString="0" containsBlank="1" containsNumber="1" minValue="0" maxValue="275315"/>
    </cacheField>
    <cacheField name="av-CTA-TRF-PT" numFmtId="37">
      <sharedItems containsString="0" containsBlank="1" containsNumber="1" minValue="0" maxValue="108.25"/>
    </cacheField>
    <cacheField name="New-av-CTA-TRF-PT" numFmtId="0">
      <sharedItems containsString="0" containsBlank="1" containsNumber="1" minValue="0" maxValue="98.71"/>
    </cacheField>
    <cacheField name="TRF-PT-CTA*" numFmtId="38">
      <sharedItems containsString="0" containsBlank="1" containsNumber="1" minValue="0" maxValue="147962.5"/>
    </cacheField>
    <cacheField name="New-TRF-PT-CTA*" numFmtId="38">
      <sharedItems containsString="0" containsBlank="1" containsNumber="1" minValue="0" maxValue="155579.19999999998"/>
    </cacheField>
    <cacheField name="av-CTA-TRF-UNK" numFmtId="37">
      <sharedItems containsString="0" containsBlank="1" containsNumber="1" containsInteger="1" minValue="0" maxValue="123"/>
    </cacheField>
    <cacheField name="New-av-CTA-TRF-UNK" numFmtId="37">
      <sharedItems containsString="0" containsBlank="1" containsNumber="1" containsInteger="1" minValue="0" maxValue="180"/>
    </cacheField>
    <cacheField name="TRF-UNK-CTA*" numFmtId="38">
      <sharedItems containsString="0" containsBlank="1" containsNumber="1" containsInteger="1" minValue="0" maxValue="2303"/>
    </cacheField>
    <cacheField name="New-TRF-UNK-CTA*" numFmtId="38">
      <sharedItems containsString="0" containsBlank="1" containsNumber="1" containsInteger="1" minValue="0" maxValue="4160"/>
    </cacheField>
    <cacheField name="TRF-wtd-av-CTA" numFmtId="38">
      <sharedItems containsString="0" containsBlank="1" containsNumber="1" minValue="0" maxValue="108.87051409618573"/>
    </cacheField>
    <cacheField name="New-TRF-wtd-av-CTA" numFmtId="38">
      <sharedItems containsString="0" containsBlank="1" containsNumber="1" minValue="0" maxValue="107.25287356321839"/>
    </cacheField>
    <cacheField name="TRF-CTA*" numFmtId="38">
      <sharedItems containsString="0" containsBlank="1" containsNumber="1" minValue="0" maxValue="358255.7"/>
    </cacheField>
    <cacheField name="New-TRF-CTA*" numFmtId="38">
      <sharedItems containsString="0" containsBlank="1" containsNumber="1" minValue="0" maxValue="381972"/>
    </cacheField>
    <cacheField name="UNK-subtot" numFmtId="37">
      <sharedItems containsString="0" containsBlank="1" containsNumber="1" containsInteger="1" minValue="0" maxValue="1484"/>
    </cacheField>
    <cacheField name="New-UNK-subtot" numFmtId="0">
      <sharedItems containsString="0" containsBlank="1" containsNumber="1" containsInteger="1" minValue="0" maxValue="1548"/>
    </cacheField>
    <cacheField name="UNK-subtot2" numFmtId="38">
      <sharedItems containsString="0" containsBlank="1" containsNumber="1" containsInteger="1" minValue="0" maxValue="1484"/>
    </cacheField>
    <cacheField name="New-UNK-subtot2" numFmtId="38">
      <sharedItems containsString="0" containsBlank="1" containsNumber="1" containsInteger="1" minValue="0" maxValue="1548"/>
    </cacheField>
    <cacheField name="av-TTA-UNK" numFmtId="37">
      <sharedItems containsString="0" containsBlank="1" containsNumber="1" minValue="0" maxValue="13"/>
    </cacheField>
    <cacheField name="New-av-TTA-UNK" numFmtId="0">
      <sharedItems containsString="0" containsBlank="1" containsNumber="1" minValue="0" maxValue="19.2"/>
    </cacheField>
    <cacheField name="UNK-TTA*" numFmtId="38">
      <sharedItems containsString="0" containsBlank="1" containsNumber="1" minValue="0" maxValue="5802.4999999999982"/>
    </cacheField>
    <cacheField name="New-UNK-TTA*" numFmtId="38">
      <sharedItems containsString="0" containsBlank="1" containsNumber="1" minValue="0" maxValue="6346.7999999999993"/>
    </cacheField>
    <cacheField name="av-CTA-UNK" numFmtId="37">
      <sharedItems containsString="0" containsBlank="1" containsNumber="1" minValue="0" maxValue="182.75"/>
    </cacheField>
    <cacheField name="New-av-CTA-UNK" numFmtId="0">
      <sharedItems containsString="0" containsBlank="1" containsNumber="1" minValue="0" maxValue="187.33"/>
    </cacheField>
    <cacheField name="UNK-CTA*" numFmtId="38">
      <sharedItems containsString="0" containsBlank="1" containsNumber="1" minValue="0" maxValue="90180.986700000009"/>
    </cacheField>
    <cacheField name="New-UNK-CTA*" numFmtId="38">
      <sharedItems containsString="0" containsBlank="1" containsNumber="1" minValue="0" maxValue="102887.034"/>
    </cacheField>
    <cacheField name="FT-subtot" numFmtId="38">
      <sharedItems containsString="0" containsBlank="1" containsNumber="1" containsInteger="1" minValue="0" maxValue="9304"/>
    </cacheField>
    <cacheField name="New-FT-subtot" numFmtId="38">
      <sharedItems containsString="0" containsBlank="1" containsNumber="1" containsInteger="1" minValue="0" maxValue="10067"/>
    </cacheField>
    <cacheField name="FT-subtot2" numFmtId="38">
      <sharedItems containsString="0" containsBlank="1" containsNumber="1" containsInteger="1" minValue="0" maxValue="9304"/>
    </cacheField>
    <cacheField name="New-FT-subtot2" numFmtId="38">
      <sharedItems containsString="0" containsBlank="1" containsNumber="1" containsInteger="1" minValue="0" maxValue="10067"/>
    </cacheField>
    <cacheField name="FT-TTA*" numFmtId="38">
      <sharedItems containsBlank="1" containsMixedTypes="1" containsNumber="1" minValue="9" maxValue="36913.699999999997"/>
    </cacheField>
    <cacheField name="New-FT-TTA*" numFmtId="38">
      <sharedItems containsBlank="1" containsMixedTypes="1" containsNumber="1" minValue="40.4" maxValue="39748.800000000003"/>
    </cacheField>
    <cacheField name="FT-CTA*" numFmtId="38">
      <sharedItems containsBlank="1" containsMixedTypes="1" containsNumber="1" minValue="144" maxValue="1003371.3"/>
    </cacheField>
    <cacheField name="New-FT-CTA*" numFmtId="38">
      <sharedItems containsBlank="1" containsMixedTypes="1" containsNumber="1" minValue="948" maxValue="1083506.6000000001"/>
    </cacheField>
    <cacheField name="PT-subtot" numFmtId="38">
      <sharedItems containsString="0" containsBlank="1" containsNumber="1" containsInteger="1" minValue="0" maxValue="3768"/>
    </cacheField>
    <cacheField name="New-PT-subtot" numFmtId="38">
      <sharedItems containsString="0" containsBlank="1" containsNumber="1" containsInteger="1" minValue="0" maxValue="3307"/>
    </cacheField>
    <cacheField name="PT-subtot2" numFmtId="38">
      <sharedItems containsString="0" containsBlank="1" containsNumber="1" containsInteger="1" minValue="0" maxValue="3768"/>
    </cacheField>
    <cacheField name="New-PT-subtot2" numFmtId="38">
      <sharedItems containsString="0" containsBlank="1" containsNumber="1" containsInteger="1" minValue="0" maxValue="3307"/>
    </cacheField>
    <cacheField name="PT-TTA*" numFmtId="38">
      <sharedItems containsString="0" containsBlank="1" containsNumber="1" minValue="0" maxValue="16833.2"/>
    </cacheField>
    <cacheField name="New-PT-TTA*" numFmtId="38">
      <sharedItems containsString="0" containsBlank="1" containsNumber="1" minValue="0" maxValue="15768.999999999998"/>
    </cacheField>
    <cacheField name="PT-CTA*" numFmtId="38">
      <sharedItems containsString="0" containsBlank="1" containsNumber="1" minValue="0" maxValue="270392.8"/>
    </cacheField>
    <cacheField name="New-PT-CTA*" numFmtId="38">
      <sharedItems containsString="0" containsBlank="1" containsNumber="1" minValue="0" maxValue="273072"/>
    </cacheField>
    <cacheField name="FTPT-subtot" numFmtId="38">
      <sharedItems containsString="0" containsBlank="1" containsNumber="1" containsInteger="1" minValue="0" maxValue="10839"/>
    </cacheField>
    <cacheField name="New-FTPT-subtot" numFmtId="38">
      <sharedItems containsString="0" containsBlank="1" containsNumber="1" containsInteger="1" minValue="0" maxValue="11669"/>
    </cacheField>
    <cacheField name="FTPT-subtot2" numFmtId="38">
      <sharedItems containsString="0" containsBlank="1" containsNumber="1" containsInteger="1" minValue="0" maxValue="10839"/>
    </cacheField>
    <cacheField name="New-FTPT-subtot2" numFmtId="38">
      <sharedItems containsString="0" containsBlank="1" containsNumber="1" containsInteger="1" minValue="0" maxValue="11669"/>
    </cacheField>
    <cacheField name="FTPT-TTA*" numFmtId="38">
      <sharedItems containsBlank="1" containsMixedTypes="1" containsNumber="1" minValue="21.6" maxValue="43304"/>
    </cacheField>
    <cacheField name="New-FTPT-TTA*" numFmtId="38">
      <sharedItems containsBlank="1" containsMixedTypes="1" containsNumber="1" minValue="40.4" maxValue="46466"/>
    </cacheField>
    <cacheField name="FTPT-CTA*" numFmtId="38">
      <sharedItems containsBlank="1" containsMixedTypes="1" containsNumber="1" minValue="320.39999999999998" maxValue="1152569.4000000001"/>
    </cacheField>
    <cacheField name="New-FTPT-CTA*" numFmtId="38">
      <sharedItems containsBlank="1" containsMixedTypes="1" containsNumber="1" minValue="948" maxValue="1239175.4000000001"/>
    </cacheField>
    <cacheField name="UNK-subtot3" numFmtId="38">
      <sharedItems containsString="0" containsBlank="1" containsNumber="1" containsInteger="1" minValue="0" maxValue="320"/>
    </cacheField>
    <cacheField name="New-UNK-subtot3" numFmtId="38">
      <sharedItems containsString="0" containsBlank="1" containsNumber="1" containsInteger="1" minValue="0" maxValue="453"/>
    </cacheField>
    <cacheField name="UNK-subtot22" numFmtId="38">
      <sharedItems containsString="0" containsBlank="1" containsNumber="1" containsInteger="1" minValue="0" maxValue="320"/>
    </cacheField>
    <cacheField name="New-UNK-subtot22" numFmtId="38">
      <sharedItems containsString="0" containsBlank="1" containsNumber="1" containsInteger="1" minValue="0" maxValue="453"/>
    </cacheField>
    <cacheField name="UNK-TTA*2" numFmtId="38">
      <sharedItems containsBlank="1" containsMixedTypes="1" containsNumber="1" minValue="0" maxValue="274.51"/>
    </cacheField>
    <cacheField name="New-UNK-TTA*2" numFmtId="38">
      <sharedItems containsBlank="1" containsMixedTypes="1" containsNumber="1" minValue="0" maxValue="499.2"/>
    </cacheField>
    <cacheField name="UNK-CTA*2" numFmtId="38">
      <sharedItems containsBlank="1" containsMixedTypes="1" containsNumber="1" minValue="12" maxValue="20646.016"/>
    </cacheField>
    <cacheField name="New-UNK-CTA*2" numFmtId="38">
      <sharedItems containsBlank="1" containsMixedTypes="1" containsNumber="1" minValue="61" maxValue="30364.9977"/>
    </cacheField>
    <cacheField name="TTA*" numFmtId="38">
      <sharedItems containsBlank="1" containsMixedTypes="1" containsNumber="1" minValue="2" maxValue="43676"/>
    </cacheField>
    <cacheField name="New-TTA*" numFmtId="38">
      <sharedItems containsBlank="1" containsMixedTypes="1" containsNumber="1" minValue="43.2" maxValue="46831.8"/>
    </cacheField>
    <cacheField name="CTA*" numFmtId="38">
      <sharedItems containsBlank="1" containsMixedTypes="1" containsNumber="1" minValue="23" maxValue="1157675.0999999999"/>
    </cacheField>
    <cacheField name="New-CTA*" numFmtId="38">
      <sharedItems containsBlank="1" containsMixedTypes="1" containsNumber="1" minValue="778.40000000000009" maxValue="1244874.8"/>
    </cacheField>
    <cacheField name="Type2" numFmtId="0" databaseField="0">
      <fieldGroup base="4">
        <discretePr count="17">
          <x v="5"/>
          <x v="1"/>
          <x v="1"/>
          <x v="1"/>
          <x v="1"/>
          <x v="1"/>
          <x v="1"/>
          <x v="2"/>
          <x v="2"/>
          <x v="2"/>
          <x v="2"/>
          <x v="0"/>
          <x v="3"/>
          <x v="3"/>
          <x v="4"/>
          <x v="6"/>
          <x v="3"/>
        </discretePr>
        <groupItems count="7">
          <n v="15"/>
          <s v="Group1"/>
          <s v="Group2"/>
          <s v="Group3"/>
          <n v="99"/>
          <m/>
          <n v="11"/>
        </groupItems>
      </fieldGroup>
    </cacheField>
    <cacheField name="Av1stT-FT-TTA" numFmtId="0" formula="IF('1stT-FT-subtot'&gt;0,'1stT-FT-TTA*'/'1stT-FT-subtot',)" databaseField="0"/>
    <cacheField name="Av1stT-PT-TTA" numFmtId="0" formula="IF('1stT-PT-subtot'&gt;0,'1stT-PT-TTA*'/'1stT-PT-subtot',)" databaseField="0"/>
    <cacheField name="Av1stT-UNK-TTA" numFmtId="0" formula="IF('1stT-UNK-subtot'&gt;0,'1stT-UNK-TTA*'/'1stT-UNK-subtot',)" databaseField="0"/>
    <cacheField name="Av1stT-TTA" numFmtId="0" formula="IF('1stT-subtot'&gt;0,'1stT-TTA*'/'1stT-subtot',)" databaseField="0"/>
    <cacheField name="AvTRF-FT-TTA" numFmtId="0" formula="IF('TRF-FT-subtot'&gt;0,'TRF-FT-TTA*'/'TRF-FT-subtot',)" databaseField="0"/>
    <cacheField name="AvTRF-PT-TTA" numFmtId="0" formula="IF('TRF-PT-subtot'&gt;0,'TRF-PT-TTA*'/'TRF-PT-subtot',)" databaseField="0"/>
    <cacheField name="AvTRF-UNK-TTA" numFmtId="0" formula="IF('TRF-UNK-subtot'&gt;0,'TRF-UNK-TTA*'/'TRF-UNK-subtot',)" databaseField="0"/>
    <cacheField name="AvTRF-TTA" numFmtId="0" formula="IF('TRF-subtot'&gt;0,'TRF-TTA*'/'TRF-subtot',)" databaseField="0"/>
    <cacheField name="AvUNK-TTA" numFmtId="0" formula="IF('UNK-subtot'&gt;0,'UNK-TTA*'/'UNK-subtot',)" databaseField="0"/>
    <cacheField name="Av FT-TTA" numFmtId="0" formula="IF('FT-subtot'&gt;0,'FT-TTA*'/'FT-subtot',)" databaseField="0"/>
    <cacheField name="Av PT-TTA" numFmtId="0" formula="IF('PT-subtot'&gt;0,'PT-TTA*'/'PT-subtot',)" databaseField="0"/>
    <cacheField name="Av FT-CTA" numFmtId="0" formula="IF('FT-subtot2'&gt;0,'FT-CTA*'/'FT-subtot2',)" databaseField="0"/>
    <cacheField name="Av PT-CTA" numFmtId="0" formula="IF('PT-subtot2'&gt;0,'PT-CTA*'/'PT-subtot2',)" databaseField="0"/>
    <cacheField name="Av UNK-CTA" numFmtId="0" formula="IF('UNK-subtot2'&gt;0,'UNK-CTA*'/'UNK-subtot2',)" databaseField="0"/>
    <cacheField name="Av1stT-FT-CTA" numFmtId="0" formula="IF('1stT-FT-subtot2'&gt;0,'1stT-FT-CTA*'/'1stT-FT-subtot2',)" databaseField="0"/>
    <cacheField name="Av1stT-PT-CTA" numFmtId="0" formula="IF('1stT-PT-subtot2'&gt;0,'1stT-PT-CTA*'/'1stT-PT-subtot2',)" databaseField="0"/>
    <cacheField name="Av1stT-UNK-CTA" numFmtId="0" formula="IF('1stT-UNK-subtot2'&gt;0,'1stT-UNK-CTA*'/'1stT-UNK-subtot2',)" databaseField="0"/>
    <cacheField name="Av1stT-CTA" numFmtId="0" formula="IF('1stT-subtot2'&gt;0,'1stT-CTA*'/'1stT-subtot2',)" databaseField="0"/>
    <cacheField name="AvTRF-FT-CTA" numFmtId="0" formula="IF('TRF-FT-subtot2'&gt;0,'TRF-FT-CTA*'/'TRF-FT-subtot2',)" databaseField="0"/>
    <cacheField name="AvTRF-PT-CTA" numFmtId="0" formula="IF('TRF-PT-subtot2'&gt;0,'TRF-PT-CTA*'/'TRF-PT-subtot2',)" databaseField="0"/>
    <cacheField name="AvTRF-UNK-CTA" numFmtId="0" formula="IF('TRF-UNK-subtot2'&gt;0,'TRF-UNK-CTA*'/'TRF-UNK-subtot2',)" databaseField="0"/>
    <cacheField name="AvTRF-CTA" numFmtId="0" formula="IF('TRF-subtot2'&gt;0,'TRF-CTA*'/'TRF-subtot2',)" databaseField="0"/>
    <cacheField name="Av FTPT-TTA" numFmtId="0" formula="IF('FTPT-subtot'&gt;0,'FTPT-TTA*'/'FTPT-subtot',)" databaseField="0"/>
    <cacheField name="Av FTPT-cTA" numFmtId="0" formula="IF('FTPT-subtot2'&gt;0,'FTPT-CTA*'/'FTPT-subtot2',)" databaseField="0"/>
    <cacheField name="AvHS1stT-FT-TTA" numFmtId="0" formula="IF('HS1stT-FT-subtot'&gt;0,'HS1stT-FT-TTA*'/'HS1stT-FT-subtot',)" databaseField="0"/>
    <cacheField name="AvHS1stT-PT-TTA" numFmtId="0" formula="IF('HS1stT-PT-subtot'&gt;0,'HS1stT-PT-TTA*'/'HS1stT-PT-subtot',)" databaseField="0"/>
    <cacheField name="AvHS1stT-UNK-TTA" numFmtId="0" formula="IF('HS1stT-UNK-subtot'&gt;0,'HS1stT-UNK-TTA*'/'HS1stT-UNK-subtot',)" databaseField="0"/>
    <cacheField name="AvHS1stT-TTA" numFmtId="0" formula="IF('HS1stT-subtot'&gt;0,'HS1stT-TTA*'/'HS1stT-subtot',)" databaseField="0"/>
    <cacheField name="AvHS1stT-FT-CTA" numFmtId="0" formula="IF('HS1stT-FT-subtot2'&gt;0,'HS1stT-FT-CTA*'/'HS1stT-FT-subtot2',)" databaseField="0"/>
    <cacheField name="AvHS1stT-PT-CTA" numFmtId="0" formula="IF('HS1stT-PT-subtot2'&gt;0,'HS1stT-PT-CTA*'/'HS1stT-PT-subtot2',)" databaseField="0"/>
    <cacheField name="AvHS1stT-UNK-CTA" numFmtId="0" formula="IF('HS1stT-UNK-subtot2'&gt;0,'HS1stT-UNK-CTA*'/'HS1stT-UNK-subtot2',)" databaseField="0"/>
    <cacheField name="AvHS1stT-CTA" numFmtId="0" formula="IF('HS1stT-subtot2'&gt;0,'HS1stT-CTA*'/'HS1stT-subtot2',)" databaseField="0"/>
    <cacheField name="AvNew-1stT-FT-TTA" numFmtId="0" formula="IF('New-1stT-FT-subtot'&gt;0,'New-1stT-FT-TTA*'/'New-1stT-FT-subtot',)" databaseField="0"/>
    <cacheField name="AvNew-1stT-PT-TTA" numFmtId="0" formula="IF('New-1stT-PT-subtot'&gt;0,'New-1stT-PT-TTA*'/'New-1stT-PT-subtot',)" databaseField="0"/>
    <cacheField name="AvNew-1stT-UNK-TTA" numFmtId="0" formula="IF('New-1stT-UNK-subtot'&gt;0,'New-1stT-UNK-TTA*'/'New-1stT-UNK-subtot',)" databaseField="0"/>
    <cacheField name="AvNew-1stT-TTA" numFmtId="0" formula="IF('New-1stT-subtot'&gt;0,'New-1stT-TTA*'/'New-1stT-subtot',)" databaseField="0"/>
    <cacheField name="AvNew-TRF-FT-TTA" numFmtId="0" formula="IF('New-TRF-FT-subtot'&gt;0,'New-TRF-FT-TTA*'/'New-TRF-FT-subtot',)" databaseField="0"/>
    <cacheField name="AvNew-TRF-PT-TTA" numFmtId="0" formula="IF('New-TRF-PT-subtot'&gt;0,'New-TRF-PT-TTA*'/'New-TRF-PT-subtot',)" databaseField="0"/>
    <cacheField name="AvNew-TRF-UNK-TTA" numFmtId="0" formula="IF('New-TRF-UNK-subtot'&gt;0,'New-TRF-UNK-TTA*'/'New-TRF-UNK-subtot',)" databaseField="0"/>
    <cacheField name="AvNew-TRF-TTA" numFmtId="0" formula="IF('New-TRF-subtot'&gt;0,'New-TRF-TTA*'/'New-TRF-subtot',)" databaseField="0"/>
    <cacheField name="AvNew-UNK-TTA" numFmtId="0" formula="IF('New-UNK-subtot'&gt;0,'New-UNK-TTA*'/'New-UNK-subtot',)" databaseField="0"/>
    <cacheField name="AvNew- FT-TTA" numFmtId="0" formula="IF('New-FT-subtot'&gt;0,'New-FT-TTA*'/'New-FT-subtot',)" databaseField="0"/>
    <cacheField name="AvNew- PT-TTA" numFmtId="0" formula="IF('New-PT-subtot'&gt;0,'New-PT-TTA*'/'New-PT-subtot',)" databaseField="0"/>
    <cacheField name="AvNew- FTPT-TTA" numFmtId="0" formula="IF('New-FTPT-subtot'&gt;0,'New-FTPT-TTA*'/'New-FTPT-subtot',)" databaseField="0"/>
    <cacheField name="AvNew-HS1stT-FT-TTA" numFmtId="0" formula="IF('New-HS1stT-FT-subtot'&gt;0,'New-HS1stT-FT-TTA*'/'New-HS1stT-FT-subtot',)" databaseField="0"/>
    <cacheField name="AvNew-HS1stT-PT-TTA" numFmtId="0" formula="IF('New-HS1stT-PT-subtot'&gt;0,'New-HS1stT-PT-TTA*'/'New-HS1stT-PT-subtot',)" databaseField="0"/>
    <cacheField name="AvNew-HS1stT-UNK-TTA" numFmtId="0" formula="IF('New-HS1stT-UNK-subtot'&gt;0,'New-HS1stT-UNK-TTA*'/'New-HS1stT-UNK-subtot',)" databaseField="0"/>
    <cacheField name="AvNew-HS1stT-TTA" numFmtId="0" formula="IF('New-HS1stT-subtot'&gt;0,'New-HS1stT-TTA*'/'New-HS1stT-subtot',)" databaseField="0"/>
    <cacheField name="AvNew- FT-CTA" numFmtId="0" formula="IF('New-FT-subtot2'&gt;0,'New-FT-CTA*'/'New-FT-subtot2',)" databaseField="0"/>
    <cacheField name="AvNew- PT-CTA" numFmtId="0" formula="IF('New-PT-subtot2'&gt;0,'New-PT-CTA*'/'New-PT-subtot2',)" databaseField="0"/>
    <cacheField name="AvNew- UNK-CTA" numFmtId="0" formula="IF('New-UNK-subtot2'&gt;0,'New-UNK-CTA*'/'New-UNK-subtot2',)" databaseField="0"/>
    <cacheField name="AvNew-1stT-FT-CTA" numFmtId="0" formula="IF('New-1stT-FT-subtot2'&gt;0,'New-1stT-FT-CTA*'/'New-1stT-FT-subtot2',)" databaseField="0"/>
    <cacheField name="AvNew-1stT-PT-CTA" numFmtId="0" formula="IF('New-1stT-PT-subtot2'&gt;0,'New-1stT-PT-CTA*'/'New-1stT-PT-subtot2',)" databaseField="0"/>
    <cacheField name="AvNew-1stT-UNK-CTA" numFmtId="0" formula="IF('New-1stT-UNK-subtot2'&gt;0,'New-1stT-UNK-CTA*'/'New-1stT-UNK-subtot2',)" databaseField="0"/>
    <cacheField name="AvNew-1stT-CTA" numFmtId="0" formula="IF('New-1stT-subtot2'&gt;0,'New-1stT-CTA*'/'New-1stT-subtot2',)" databaseField="0"/>
    <cacheField name="AvNew-TRF-FT-CTA" numFmtId="0" formula="IF('New-TRF-FT-subtot2'&gt;0,'New-TRF-FT-CTA*'/'New-TRF-FT-subtot2',)" databaseField="0"/>
    <cacheField name="AvNew-TRF-PT-CTA" numFmtId="0" formula="IF('New-TRF-PT-subtot2'&gt;0,'New-TRF-PT-CTA*'/'New-TRF-PT-subtot2',)" databaseField="0"/>
    <cacheField name="AvNew-TRF-UNK-CTA" numFmtId="0" formula="IF('New-TRF-UNK-subtot2'&gt;0,'New-TRF-UNK-CTA*'/'New-TRF-UNK-subtot2',)" databaseField="0"/>
    <cacheField name="AvNew-TRF-CTA" numFmtId="0" formula="IF('New-TRF-subtot2'&gt;0,'New-TRF-CTA*'/'New-TRF-subtot2',)" databaseField="0"/>
    <cacheField name="AvNew- FTPT-CTA" numFmtId="0" formula="IF('New-FTPT-subtot2'&gt;0,'New-FTPT-CTA*'/'New-FTPT-subtot2',)" databaseField="0"/>
    <cacheField name="AvNew-HS1stT-CTA" numFmtId="0" formula="IF('New-HS1stT-subtot2'&gt;0,'New-HS1stT-CTA*'/'New-HS1stT-subtot2',)" databaseField="0"/>
    <cacheField name="AvNew-HS1stT-FT-CTA" numFmtId="0" formula="IF('New-HS1stT-FT-subtot2'&gt;0,'New-HS1stT-FT-CTA*'/'New-HS1stT-FT-subtot2',)" databaseField="0"/>
    <cacheField name="AvNew-HS1stT-PT-CTA" numFmtId="0" formula="IF('New-HS1stT-PT-subtot2'&gt;0,'New-HS1stT-PT-CTA*'/'New-HS1stT-PT-subtot2',)" databaseField="0"/>
    <cacheField name="AvNew-HS1stT-UNK-CTA" numFmtId="0" formula="IF('New-HS1stT-UNK-subtot2'&gt;0,'New-HS1stT-UNK-CTA*'/'New-HS1stT-UNK-subtot2',)"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7">
  <r>
    <x v="0"/>
    <m/>
    <m/>
    <m/>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
    <s v="University of Arkansas, Fayetteville"/>
    <m/>
    <n v="106397"/>
    <x v="1"/>
    <n v="4524"/>
    <n v="4581"/>
    <n v="49"/>
    <n v="45"/>
    <n v="4475"/>
    <n v="4536"/>
    <n v="120"/>
    <n v="120"/>
    <n v="4475"/>
    <n v="4536"/>
    <n v="4475"/>
    <n v="4536"/>
    <n v="689"/>
    <n v="677"/>
    <n v="689"/>
    <n v="677"/>
    <n v="61"/>
    <n v="82"/>
    <n v="61"/>
    <n v="82"/>
    <m/>
    <m/>
    <n v="0"/>
    <n v="0"/>
    <n v="750"/>
    <n v="759"/>
    <n v="750"/>
    <n v="759"/>
    <n v="4.22"/>
    <n v="4.1500000000000004"/>
    <n v="2907.58"/>
    <n v="2809.55"/>
    <n v="4.9000000000000004"/>
    <n v="4.93"/>
    <n v="298.90000000000003"/>
    <n v="404.26"/>
    <m/>
    <m/>
    <n v="0"/>
    <n v="0"/>
    <n v="4.2753066666666664"/>
    <n v="4.2342687747035574"/>
    <n v="3206.4799999999996"/>
    <n v="3213.81"/>
    <n v="130.19999999999999"/>
    <n v="128.69999999999999"/>
    <n v="89707.799999999988"/>
    <n v="87129.9"/>
    <n v="137.69999999999999"/>
    <n v="137"/>
    <n v="8399.6999999999989"/>
    <n v="11234"/>
    <m/>
    <m/>
    <n v="0"/>
    <n v="0"/>
    <n v="130.80999999999997"/>
    <n v="129.59670619235837"/>
    <n v="98107.499999999985"/>
    <n v="98363.900000000009"/>
    <n v="2299"/>
    <n v="2302"/>
    <n v="2299"/>
    <n v="2302"/>
    <n v="218"/>
    <n v="264"/>
    <n v="218"/>
    <n v="264"/>
    <m/>
    <m/>
    <n v="0"/>
    <n v="0"/>
    <n v="2517"/>
    <n v="2566"/>
    <n v="2517"/>
    <n v="2566"/>
    <n v="4.4800000000000004"/>
    <n v="4.54"/>
    <n v="10299.52"/>
    <n v="10451.08"/>
    <n v="5.89"/>
    <n v="5.75"/>
    <n v="1284.02"/>
    <n v="1518"/>
    <m/>
    <m/>
    <n v="0"/>
    <n v="0"/>
    <n v="4.6021215733015497"/>
    <n v="4.6644894777864376"/>
    <n v="11583.54"/>
    <n v="11969.079999999998"/>
    <n v="129"/>
    <n v="127.7"/>
    <n v="296571"/>
    <n v="293965.40000000002"/>
    <n v="127.5"/>
    <n v="138.69999999999999"/>
    <n v="27795"/>
    <n v="36616.799999999996"/>
    <m/>
    <m/>
    <n v="0"/>
    <n v="0"/>
    <n v="128.87008343265794"/>
    <n v="128.83172252533126"/>
    <n v="324366"/>
    <n v="330582.2"/>
    <n v="3267"/>
    <n v="3325"/>
    <n v="3267"/>
    <n v="3325"/>
    <n v="4.5270951943679218"/>
    <n v="4.5662827067669163"/>
    <n v="14790.02"/>
    <n v="15182.889999999996"/>
    <n v="129.31542699724517"/>
    <n v="129.00634586466165"/>
    <n v="422473.49999999994"/>
    <n v="428946.1"/>
    <n v="842"/>
    <n v="826"/>
    <n v="842"/>
    <n v="826"/>
    <n v="366"/>
    <n v="385"/>
    <n v="366"/>
    <n v="385"/>
    <m/>
    <m/>
    <n v="0"/>
    <n v="0"/>
    <n v="1208"/>
    <n v="1211"/>
    <n v="1208"/>
    <n v="1211"/>
    <n v="3.11"/>
    <n v="3.12"/>
    <n v="2618.62"/>
    <n v="2577.12"/>
    <n v="3.62"/>
    <n v="3.28"/>
    <n v="1324.92"/>
    <n v="1262.8"/>
    <m/>
    <m/>
    <n v="0"/>
    <n v="0"/>
    <n v="3.2645198675496689"/>
    <n v="3.1708670520231212"/>
    <n v="3943.54"/>
    <n v="3839.9199999999996"/>
    <n v="86.7"/>
    <n v="88.2"/>
    <n v="73001.400000000009"/>
    <n v="72853.2"/>
    <n v="76.2"/>
    <n v="72.599999999999994"/>
    <n v="27889.200000000001"/>
    <n v="27950.999999999996"/>
    <m/>
    <m/>
    <n v="0"/>
    <n v="0"/>
    <n v="83.518708609271528"/>
    <n v="83.240462427745669"/>
    <n v="100890.6"/>
    <n v="100804.20000000001"/>
    <m/>
    <m/>
    <n v="0"/>
    <n v="0"/>
    <m/>
    <m/>
    <n v="0"/>
    <n v="0"/>
    <m/>
    <m/>
    <n v="0"/>
    <n v="0"/>
    <n v="3830"/>
    <n v="3805"/>
    <n v="3830"/>
    <n v="3805"/>
    <n v="15825.720000000001"/>
    <n v="15837.75"/>
    <n v="459280.2"/>
    <n v="453948.50000000006"/>
    <n v="645"/>
    <n v="731"/>
    <n v="645"/>
    <n v="731"/>
    <n v="2907.84"/>
    <n v="3185.06"/>
    <n v="64083.899999999994"/>
    <n v="75801.799999999988"/>
    <n v="4475"/>
    <n v="4536"/>
    <n v="4475"/>
    <n v="4536"/>
    <n v="18733.560000000001"/>
    <n v="19022.810000000001"/>
    <n v="523364.1"/>
    <n v="529750.30000000005"/>
    <n v="0"/>
    <n v="0"/>
    <n v="0"/>
    <n v="0"/>
    <s v=""/>
    <s v=""/>
    <s v=""/>
    <s v=""/>
    <n v="18733.560000000001"/>
    <n v="19022.809999999994"/>
    <n v="523364.1"/>
    <n v="529750.30000000005"/>
  </r>
  <r>
    <x v="1"/>
    <s v="University of Arkansas at Little Rock"/>
    <m/>
    <n v="106245"/>
    <x v="2"/>
    <n v="1345"/>
    <n v="1392"/>
    <n v="48"/>
    <n v="52"/>
    <n v="1297"/>
    <n v="1340"/>
    <n v="120"/>
    <n v="120"/>
    <n v="1297"/>
    <n v="1340"/>
    <n v="1297"/>
    <n v="1340"/>
    <n v="66"/>
    <n v="80"/>
    <n v="66"/>
    <n v="80"/>
    <n v="57"/>
    <n v="61"/>
    <n v="57"/>
    <n v="61"/>
    <m/>
    <m/>
    <n v="0"/>
    <n v="0"/>
    <n v="123"/>
    <n v="141"/>
    <n v="123"/>
    <n v="141"/>
    <n v="4.3499999999999996"/>
    <n v="4.4400000000000004"/>
    <n v="287.09999999999997"/>
    <n v="355.20000000000005"/>
    <n v="5.75"/>
    <n v="5.78"/>
    <n v="327.75"/>
    <n v="352.58000000000004"/>
    <m/>
    <m/>
    <n v="0"/>
    <n v="0"/>
    <n v="4.9987804878048774"/>
    <n v="5.0197163120567385"/>
    <n v="614.84999999999991"/>
    <n v="707.78000000000009"/>
    <n v="136"/>
    <n v="137.80000000000001"/>
    <n v="8976"/>
    <n v="11024"/>
    <n v="145.4"/>
    <n v="149.19999999999999"/>
    <n v="8287.8000000000011"/>
    <n v="9101.1999999999989"/>
    <m/>
    <m/>
    <n v="0"/>
    <n v="0"/>
    <n v="140.35609756097563"/>
    <n v="142.73191489361699"/>
    <n v="17263.800000000003"/>
    <n v="20125.199999999997"/>
    <n v="170"/>
    <n v="166"/>
    <n v="170"/>
    <n v="166"/>
    <n v="96"/>
    <n v="52"/>
    <n v="96"/>
    <n v="52"/>
    <m/>
    <m/>
    <n v="0"/>
    <n v="0"/>
    <n v="266"/>
    <n v="218"/>
    <n v="266"/>
    <n v="218"/>
    <n v="5.57"/>
    <n v="5.03"/>
    <n v="946.90000000000009"/>
    <n v="834.98"/>
    <n v="6.87"/>
    <n v="5.6"/>
    <n v="659.52"/>
    <n v="291.2"/>
    <m/>
    <m/>
    <n v="0"/>
    <n v="0"/>
    <n v="6.0391729323308274"/>
    <n v="5.165963302752294"/>
    <n v="1606.42"/>
    <n v="1126.18"/>
    <n v="139.69999999999999"/>
    <n v="141.5"/>
    <n v="23748.999999999996"/>
    <n v="23489"/>
    <n v="143"/>
    <n v="144.4"/>
    <n v="13728"/>
    <n v="7508.8"/>
    <m/>
    <m/>
    <n v="0"/>
    <n v="0"/>
    <n v="140.89097744360902"/>
    <n v="142.19174311926605"/>
    <n v="37477"/>
    <n v="30997.8"/>
    <n v="389"/>
    <n v="359"/>
    <n v="389"/>
    <n v="359"/>
    <n v="5.710205655526992"/>
    <n v="5.1085236768802229"/>
    <n v="2221.27"/>
    <n v="1833.96"/>
    <n v="140.72185089974295"/>
    <n v="142.40389972144845"/>
    <n v="54740.800000000003"/>
    <n v="51122.999999999993"/>
    <n v="411"/>
    <n v="454"/>
    <n v="411"/>
    <n v="454"/>
    <n v="428"/>
    <n v="438"/>
    <n v="428"/>
    <n v="438"/>
    <m/>
    <m/>
    <n v="0"/>
    <n v="0"/>
    <n v="839"/>
    <n v="892"/>
    <n v="839"/>
    <n v="892"/>
    <n v="4.09"/>
    <n v="3.9"/>
    <n v="1680.99"/>
    <n v="1770.6"/>
    <n v="5.74"/>
    <n v="6.04"/>
    <n v="2456.7200000000003"/>
    <n v="2645.52"/>
    <m/>
    <m/>
    <n v="0"/>
    <n v="0"/>
    <n v="4.9317163289630512"/>
    <n v="4.9508071748878919"/>
    <n v="4137.71"/>
    <n v="4416.12"/>
    <n v="86.5"/>
    <n v="86.7"/>
    <n v="35551.5"/>
    <n v="39361.800000000003"/>
    <n v="89.3"/>
    <n v="94.2"/>
    <n v="38220.400000000001"/>
    <n v="41259.599999999999"/>
    <m/>
    <m/>
    <n v="0"/>
    <n v="0"/>
    <n v="87.928367103694868"/>
    <n v="90.382735426008963"/>
    <n v="73771.899999999994"/>
    <n v="80621.399999999994"/>
    <n v="69"/>
    <n v="89"/>
    <n v="69"/>
    <n v="89"/>
    <n v="5"/>
    <n v="2.85"/>
    <n v="345"/>
    <n v="253.65"/>
    <n v="89"/>
    <n v="99.5"/>
    <n v="6141"/>
    <n v="8855.5"/>
    <n v="647"/>
    <n v="700"/>
    <n v="647"/>
    <n v="700"/>
    <n v="2914.99"/>
    <n v="2960.7799999999997"/>
    <n v="68276.5"/>
    <n v="73874.8"/>
    <n v="581"/>
    <n v="551"/>
    <n v="581"/>
    <n v="551"/>
    <n v="3443.9900000000002"/>
    <n v="3289.3"/>
    <n v="60236.200000000004"/>
    <n v="57869.599999999999"/>
    <n v="1228"/>
    <n v="1251"/>
    <n v="1228"/>
    <n v="1251"/>
    <n v="6358.98"/>
    <n v="6250.08"/>
    <n v="128512.70000000001"/>
    <n v="131744.4"/>
    <n v="0"/>
    <n v="0"/>
    <n v="0"/>
    <n v="0"/>
    <s v=""/>
    <s v=""/>
    <s v=""/>
    <s v=""/>
    <n v="6703.98"/>
    <n v="6503.73"/>
    <n v="134653.70000000001"/>
    <n v="140599.9"/>
  </r>
  <r>
    <x v="1"/>
    <s v="Arkansas State University"/>
    <m/>
    <n v="106458"/>
    <x v="3"/>
    <n v="1782"/>
    <n v="1837"/>
    <n v="28"/>
    <n v="23"/>
    <n v="1754"/>
    <n v="1814"/>
    <n v="120"/>
    <n v="120"/>
    <n v="1754"/>
    <n v="1814"/>
    <n v="1754"/>
    <n v="1814"/>
    <n v="555"/>
    <n v="600"/>
    <n v="555"/>
    <n v="600"/>
    <n v="4"/>
    <n v="5"/>
    <n v="4"/>
    <n v="5"/>
    <m/>
    <m/>
    <n v="0"/>
    <n v="0"/>
    <n v="559"/>
    <n v="605"/>
    <n v="559"/>
    <n v="605"/>
    <n v="4.32"/>
    <n v="4.0999999999999996"/>
    <n v="2397.6000000000004"/>
    <n v="2460"/>
    <n v="5.69"/>
    <n v="4.32"/>
    <n v="22.76"/>
    <n v="21.6"/>
    <m/>
    <m/>
    <n v="0"/>
    <n v="0"/>
    <n v="4.329803220035779"/>
    <n v="4.1018181818181816"/>
    <n v="2420.3600000000006"/>
    <n v="2481.6"/>
    <n v="135.80000000000001"/>
    <n v="134"/>
    <n v="75369"/>
    <n v="80400"/>
    <n v="108.3"/>
    <n v="121.6"/>
    <n v="433.2"/>
    <n v="608"/>
    <m/>
    <m/>
    <n v="0"/>
    <n v="0"/>
    <n v="135.60322003577818"/>
    <n v="133.89752066115702"/>
    <n v="75802.2"/>
    <n v="81008"/>
    <n v="455"/>
    <n v="415"/>
    <n v="455"/>
    <n v="415"/>
    <n v="21"/>
    <n v="16"/>
    <n v="21"/>
    <n v="16"/>
    <m/>
    <m/>
    <n v="0"/>
    <n v="0"/>
    <n v="476"/>
    <n v="431"/>
    <n v="476"/>
    <n v="431"/>
    <n v="5.65"/>
    <n v="6.2"/>
    <n v="2570.75"/>
    <n v="2573"/>
    <n v="9.9499999999999993"/>
    <n v="8.7100000000000009"/>
    <n v="208.95"/>
    <n v="139.36000000000001"/>
    <m/>
    <m/>
    <n v="0"/>
    <n v="0"/>
    <n v="5.8397058823529404"/>
    <n v="6.293178654292344"/>
    <n v="2779.7"/>
    <n v="2712.36"/>
    <n v="138.1"/>
    <n v="140.19999999999999"/>
    <n v="62835.5"/>
    <n v="58182.999999999993"/>
    <n v="121.3"/>
    <n v="134.5"/>
    <n v="2547.2999999999997"/>
    <n v="2152"/>
    <m/>
    <m/>
    <n v="0"/>
    <n v="0"/>
    <n v="137.35882352941178"/>
    <n v="139.98839907192573"/>
    <n v="65382.80000000001"/>
    <n v="60334.999999999985"/>
    <n v="1035"/>
    <n v="1036"/>
    <n v="1035"/>
    <n v="1036"/>
    <n v="5.0242125603864736"/>
    <n v="5.0134749034749033"/>
    <n v="5200.0600000000004"/>
    <n v="5193.96"/>
    <n v="136.41062801932367"/>
    <n v="136.43146718146718"/>
    <n v="141185"/>
    <n v="141343"/>
    <n v="523"/>
    <n v="501"/>
    <n v="523"/>
    <n v="501"/>
    <n v="196"/>
    <n v="244"/>
    <n v="196"/>
    <n v="244"/>
    <m/>
    <m/>
    <n v="0"/>
    <n v="0"/>
    <n v="719"/>
    <n v="745"/>
    <n v="719"/>
    <n v="745"/>
    <n v="3.17"/>
    <n v="3.43"/>
    <n v="1657.9099999999999"/>
    <n v="1718.43"/>
    <n v="3.58"/>
    <n v="3.81"/>
    <n v="701.68000000000006"/>
    <n v="929.64"/>
    <m/>
    <m/>
    <n v="0"/>
    <n v="0"/>
    <n v="3.2817663421418639"/>
    <n v="3.5544563758389263"/>
    <n v="2359.59"/>
    <n v="2648.07"/>
    <n v="85.7"/>
    <n v="88.2"/>
    <n v="44821.1"/>
    <n v="44188.200000000004"/>
    <n v="70.8"/>
    <n v="65.599999999999994"/>
    <n v="13876.8"/>
    <n v="16006.399999999998"/>
    <m/>
    <m/>
    <n v="0"/>
    <n v="0"/>
    <n v="81.638247566063967"/>
    <n v="80.798120805369138"/>
    <n v="58697.899999999994"/>
    <n v="60194.600000000006"/>
    <m/>
    <n v="33"/>
    <n v="0"/>
    <n v="33"/>
    <m/>
    <n v="1.61"/>
    <n v="0"/>
    <n v="53.13"/>
    <m/>
    <n v="131.69999999999999"/>
    <n v="0"/>
    <n v="4346.0999999999995"/>
    <n v="1533"/>
    <n v="1516"/>
    <n v="1533"/>
    <n v="1516"/>
    <n v="6626.26"/>
    <n v="6751.43"/>
    <n v="183025.6"/>
    <n v="182771.20000000001"/>
    <n v="221"/>
    <n v="265"/>
    <n v="221"/>
    <n v="265"/>
    <n v="933.3900000000001"/>
    <n v="1090.5999999999999"/>
    <n v="16857.3"/>
    <n v="18766.399999999998"/>
    <n v="1754"/>
    <n v="1781"/>
    <n v="1754"/>
    <n v="1781"/>
    <n v="7559.6500000000005"/>
    <n v="7842.0300000000007"/>
    <n v="199882.9"/>
    <n v="201537.6"/>
    <n v="0"/>
    <n v="0"/>
    <n v="0"/>
    <n v="0"/>
    <s v=""/>
    <s v=""/>
    <s v=""/>
    <s v=""/>
    <n v="7559.6500000000005"/>
    <n v="7895.1600000000008"/>
    <n v="199882.9"/>
    <n v="205883.7"/>
  </r>
  <r>
    <x v="1"/>
    <s v="Arkansas Tech University"/>
    <m/>
    <n v="106467"/>
    <x v="3"/>
    <n v="1313"/>
    <n v="1307"/>
    <n v="47"/>
    <n v="83"/>
    <n v="1266"/>
    <n v="1224"/>
    <n v="120"/>
    <n v="120"/>
    <n v="1266"/>
    <n v="1224"/>
    <n v="1266"/>
    <n v="1224"/>
    <n v="333"/>
    <n v="356"/>
    <n v="333"/>
    <n v="356"/>
    <n v="3"/>
    <n v="5"/>
    <n v="3"/>
    <n v="5"/>
    <m/>
    <m/>
    <n v="0"/>
    <n v="0"/>
    <n v="336"/>
    <n v="361"/>
    <n v="336"/>
    <n v="361"/>
    <n v="4.1399999999999997"/>
    <n v="4.1399999999999997"/>
    <n v="1378.62"/>
    <n v="1473.84"/>
    <n v="4.3099999999999996"/>
    <n v="4.28"/>
    <n v="12.93"/>
    <n v="21.400000000000002"/>
    <m/>
    <m/>
    <n v="0"/>
    <n v="0"/>
    <n v="4.1415178571428566"/>
    <n v="4.1419390581717455"/>
    <n v="1391.5499999999997"/>
    <n v="1495.24"/>
    <n v="132.5"/>
    <n v="134.5"/>
    <n v="44122.5"/>
    <n v="47882"/>
    <n v="145.69999999999999"/>
    <n v="121.4"/>
    <n v="437.09999999999997"/>
    <n v="607"/>
    <m/>
    <m/>
    <n v="0"/>
    <n v="0"/>
    <n v="132.61785714285713"/>
    <n v="134.31855955678671"/>
    <n v="44559.6"/>
    <n v="48489"/>
    <n v="366"/>
    <n v="378"/>
    <n v="366"/>
    <n v="378"/>
    <n v="19"/>
    <n v="14"/>
    <n v="19"/>
    <n v="14"/>
    <m/>
    <m/>
    <n v="0"/>
    <n v="0"/>
    <n v="385"/>
    <n v="392"/>
    <n v="385"/>
    <n v="392"/>
    <n v="5.49"/>
    <n v="5.61"/>
    <n v="2009.3400000000001"/>
    <n v="2120.58"/>
    <n v="6.36"/>
    <n v="9.39"/>
    <n v="120.84"/>
    <n v="131.46"/>
    <m/>
    <m/>
    <n v="0"/>
    <n v="0"/>
    <n v="5.5329350649350655"/>
    <n v="5.7450000000000001"/>
    <n v="2130.1800000000003"/>
    <n v="2252.04"/>
    <n v="138.1"/>
    <n v="141.69999999999999"/>
    <n v="50544.6"/>
    <n v="53562.6"/>
    <n v="137.30000000000001"/>
    <n v="137.69999999999999"/>
    <n v="2608.7000000000003"/>
    <n v="1927.7999999999997"/>
    <m/>
    <m/>
    <n v="0"/>
    <n v="0"/>
    <n v="138.06051948051947"/>
    <n v="141.55714285714285"/>
    <n v="53153.299999999996"/>
    <n v="55490.399999999994"/>
    <n v="721"/>
    <n v="753"/>
    <n v="721"/>
    <n v="753"/>
    <n v="4.8845076282940365"/>
    <n v="4.9764674634794153"/>
    <n v="3521.7300000000005"/>
    <n v="3747.2799999999997"/>
    <n v="135.52413314840499"/>
    <n v="138.08685258964144"/>
    <n v="97712.9"/>
    <n v="103979.40000000001"/>
    <n v="333"/>
    <n v="320"/>
    <n v="333"/>
    <n v="320"/>
    <n v="212"/>
    <n v="151"/>
    <n v="212"/>
    <n v="151"/>
    <m/>
    <m/>
    <n v="0"/>
    <n v="0"/>
    <n v="545"/>
    <n v="471"/>
    <n v="545"/>
    <n v="471"/>
    <n v="3.61"/>
    <n v="3.27"/>
    <n v="1202.1299999999999"/>
    <n v="1046.4000000000001"/>
    <n v="3.03"/>
    <n v="3.51"/>
    <n v="642.36"/>
    <n v="530.01"/>
    <m/>
    <m/>
    <n v="0"/>
    <n v="0"/>
    <n v="3.3843853211009169"/>
    <n v="3.3469426751592359"/>
    <n v="1844.4899999999998"/>
    <n v="1576.41"/>
    <n v="86.9"/>
    <n v="86.6"/>
    <n v="28937.7"/>
    <n v="27712"/>
    <n v="62.3"/>
    <n v="64.599999999999994"/>
    <n v="13207.599999999999"/>
    <n v="9754.5999999999985"/>
    <m/>
    <m/>
    <n v="0"/>
    <n v="0"/>
    <n v="77.330825688073404"/>
    <n v="79.546921443736721"/>
    <n v="42145.3"/>
    <n v="37466.6"/>
    <m/>
    <m/>
    <n v="0"/>
    <n v="0"/>
    <m/>
    <m/>
    <n v="0"/>
    <n v="0"/>
    <m/>
    <m/>
    <n v="0"/>
    <n v="0"/>
    <n v="1032"/>
    <n v="1054"/>
    <n v="1032"/>
    <n v="1054"/>
    <n v="4590.09"/>
    <n v="4640.82"/>
    <n v="123604.8"/>
    <n v="129156.6"/>
    <n v="234"/>
    <n v="170"/>
    <n v="234"/>
    <n v="170"/>
    <n v="776.13"/>
    <n v="682.87"/>
    <n v="16253.399999999998"/>
    <n v="12289.399999999998"/>
    <n v="1266"/>
    <n v="1224"/>
    <n v="1266"/>
    <n v="1224"/>
    <n v="5366.22"/>
    <n v="5323.69"/>
    <n v="139858.20000000001"/>
    <n v="141446"/>
    <n v="0"/>
    <n v="0"/>
    <n v="0"/>
    <n v="0"/>
    <s v=""/>
    <s v=""/>
    <s v=""/>
    <s v=""/>
    <n v="5366.22"/>
    <n v="5323.69"/>
    <n v="139858.20000000001"/>
    <n v="141446"/>
  </r>
  <r>
    <x v="1"/>
    <s v="University of Central Arkansas "/>
    <m/>
    <n v="106704"/>
    <x v="3"/>
    <n v="1662"/>
    <n v="1721"/>
    <n v="7"/>
    <n v="7"/>
    <n v="1655"/>
    <n v="1714"/>
    <n v="120"/>
    <n v="120"/>
    <n v="1655"/>
    <n v="1714"/>
    <n v="1655"/>
    <n v="1714"/>
    <n v="475"/>
    <n v="518"/>
    <n v="475"/>
    <n v="518"/>
    <n v="3"/>
    <n v="13"/>
    <n v="3"/>
    <n v="13"/>
    <m/>
    <m/>
    <n v="0"/>
    <n v="0"/>
    <n v="478"/>
    <n v="531"/>
    <n v="478"/>
    <n v="531"/>
    <n v="4.24"/>
    <n v="4.18"/>
    <n v="2014"/>
    <n v="2165.2399999999998"/>
    <n v="4.6100000000000003"/>
    <n v="4.1500000000000004"/>
    <n v="13.830000000000002"/>
    <n v="53.95"/>
    <m/>
    <m/>
    <n v="0"/>
    <n v="0"/>
    <n v="4.2423221757322178"/>
    <n v="4.1792655367231628"/>
    <n v="2027.8300000000002"/>
    <n v="2219.1899999999996"/>
    <n v="134.1"/>
    <n v="132.5"/>
    <n v="63697.5"/>
    <n v="68635"/>
    <n v="160"/>
    <n v="130.69999999999999"/>
    <n v="480"/>
    <n v="1699.1"/>
    <m/>
    <m/>
    <n v="0"/>
    <n v="0"/>
    <n v="134.26255230125523"/>
    <n v="132.45593220338984"/>
    <n v="64177.5"/>
    <n v="70334.100000000006"/>
    <n v="611"/>
    <n v="609"/>
    <n v="611"/>
    <n v="609"/>
    <n v="15"/>
    <n v="16"/>
    <n v="15"/>
    <n v="16"/>
    <m/>
    <m/>
    <n v="0"/>
    <n v="0"/>
    <n v="626"/>
    <n v="625"/>
    <n v="626"/>
    <n v="625"/>
    <n v="4.93"/>
    <n v="4.7699999999999996"/>
    <n v="3012.23"/>
    <n v="2904.93"/>
    <n v="6.35"/>
    <n v="4.66"/>
    <n v="95.25"/>
    <n v="74.56"/>
    <m/>
    <m/>
    <n v="0"/>
    <n v="0"/>
    <n v="4.9640255591054316"/>
    <n v="4.7671839999999994"/>
    <n v="3107.48"/>
    <n v="2979.49"/>
    <n v="138.5"/>
    <n v="136.5"/>
    <n v="84623.5"/>
    <n v="83128.5"/>
    <n v="147.6"/>
    <n v="151.5"/>
    <n v="2214"/>
    <n v="2424"/>
    <m/>
    <m/>
    <n v="0"/>
    <n v="0"/>
    <n v="138.71805111821087"/>
    <n v="136.88399999999999"/>
    <n v="86837.5"/>
    <n v="85552.499999999985"/>
    <n v="1104"/>
    <n v="1156"/>
    <n v="1104"/>
    <n v="1156"/>
    <n v="4.6515489130434791"/>
    <n v="4.4971280276816605"/>
    <n v="5135.3100000000013"/>
    <n v="5198.6799999999994"/>
    <n v="136.78894927536231"/>
    <n v="134.84999999999997"/>
    <n v="151015"/>
    <n v="155886.59999999995"/>
    <n v="446"/>
    <n v="472"/>
    <n v="446"/>
    <n v="472"/>
    <n v="59"/>
    <n v="62"/>
    <n v="59"/>
    <n v="62"/>
    <m/>
    <m/>
    <n v="0"/>
    <n v="0"/>
    <n v="505"/>
    <n v="534"/>
    <n v="505"/>
    <n v="534"/>
    <n v="3.22"/>
    <n v="3.17"/>
    <n v="1436.1200000000001"/>
    <n v="1496.24"/>
    <n v="3.33"/>
    <n v="3.76"/>
    <n v="196.47"/>
    <n v="233.11999999999998"/>
    <m/>
    <m/>
    <n v="0"/>
    <n v="0"/>
    <n v="3.2328514851485153"/>
    <n v="3.2385018726591759"/>
    <n v="1632.5900000000001"/>
    <n v="1729.36"/>
    <n v="92.5"/>
    <n v="91.2"/>
    <n v="41255"/>
    <n v="43046.400000000001"/>
    <n v="80.2"/>
    <n v="79.2"/>
    <n v="4731.8"/>
    <n v="4910.4000000000005"/>
    <m/>
    <m/>
    <n v="0"/>
    <n v="0"/>
    <n v="91.062970297029707"/>
    <n v="89.806741573033719"/>
    <n v="45986.8"/>
    <n v="47956.800000000003"/>
    <n v="46"/>
    <n v="24"/>
    <n v="46"/>
    <n v="24"/>
    <n v="6"/>
    <n v="2.02"/>
    <n v="276"/>
    <n v="48.480000000000004"/>
    <n v="130"/>
    <n v="97.5"/>
    <n v="5980"/>
    <n v="2340"/>
    <n v="1532"/>
    <n v="1599"/>
    <n v="1532"/>
    <n v="1599"/>
    <n v="6462.3499999999995"/>
    <n v="6566.41"/>
    <n v="189576"/>
    <n v="194809.9"/>
    <n v="77"/>
    <n v="91"/>
    <n v="77"/>
    <n v="91"/>
    <n v="305.55"/>
    <n v="361.63"/>
    <n v="7425.8"/>
    <n v="9033.5"/>
    <n v="1609"/>
    <n v="1690"/>
    <n v="1609"/>
    <n v="1690"/>
    <n v="6767.9"/>
    <n v="6928.04"/>
    <n v="197001.8"/>
    <n v="203843.4"/>
    <n v="0"/>
    <n v="0"/>
    <n v="0"/>
    <n v="0"/>
    <s v=""/>
    <s v=""/>
    <s v=""/>
    <s v=""/>
    <n v="7043.9000000000015"/>
    <n v="6976.5199999999986"/>
    <n v="202981.8"/>
    <n v="206183.39999999997"/>
  </r>
  <r>
    <x v="1"/>
    <s v="Henderson State University"/>
    <m/>
    <n v="107071"/>
    <x v="4"/>
    <n v="527"/>
    <n v="509"/>
    <n v="0"/>
    <n v="0"/>
    <n v="527"/>
    <n v="509"/>
    <n v="120"/>
    <n v="120"/>
    <n v="527"/>
    <n v="509"/>
    <n v="527"/>
    <n v="509"/>
    <n v="147"/>
    <n v="150"/>
    <n v="147"/>
    <n v="150"/>
    <n v="0"/>
    <n v="0"/>
    <n v="0"/>
    <n v="0"/>
    <m/>
    <m/>
    <n v="0"/>
    <n v="0"/>
    <n v="147"/>
    <n v="150"/>
    <n v="147"/>
    <n v="150"/>
    <n v="4.1100000000000003"/>
    <n v="4.25"/>
    <n v="604.17000000000007"/>
    <n v="637.5"/>
    <n v="0"/>
    <n v="0"/>
    <n v="0"/>
    <n v="0"/>
    <m/>
    <m/>
    <n v="0"/>
    <n v="0"/>
    <n v="4.1100000000000003"/>
    <n v="4.25"/>
    <n v="604.17000000000007"/>
    <n v="637.5"/>
    <n v="134"/>
    <n v="134.9"/>
    <n v="19698"/>
    <n v="20235"/>
    <n v="0"/>
    <n v="0"/>
    <n v="0"/>
    <n v="0"/>
    <m/>
    <m/>
    <n v="0"/>
    <n v="0"/>
    <n v="134"/>
    <n v="134.9"/>
    <n v="19698"/>
    <n v="20235"/>
    <n v="162"/>
    <n v="150"/>
    <n v="162"/>
    <n v="150"/>
    <n v="1"/>
    <n v="2"/>
    <n v="1"/>
    <n v="2"/>
    <m/>
    <m/>
    <n v="0"/>
    <n v="0"/>
    <n v="163"/>
    <n v="152"/>
    <n v="163"/>
    <n v="152"/>
    <n v="5.18"/>
    <n v="5.49"/>
    <n v="839.16"/>
    <n v="823.5"/>
    <n v="11.33"/>
    <n v="21.83"/>
    <n v="11.33"/>
    <n v="43.66"/>
    <m/>
    <m/>
    <n v="0"/>
    <n v="0"/>
    <n v="5.2177300613496937"/>
    <n v="5.7050000000000001"/>
    <n v="850.49000000000012"/>
    <n v="867.16"/>
    <n v="141.69999999999999"/>
    <n v="140.30000000000001"/>
    <n v="22955.399999999998"/>
    <n v="21045"/>
    <n v="100"/>
    <n v="114.5"/>
    <n v="100"/>
    <n v="229"/>
    <m/>
    <m/>
    <n v="0"/>
    <n v="0"/>
    <n v="141.4441717791411"/>
    <n v="139.96052631578948"/>
    <n v="23055.399999999998"/>
    <n v="21274"/>
    <n v="310"/>
    <n v="302"/>
    <n v="310"/>
    <n v="302"/>
    <n v="4.692451612903227"/>
    <n v="4.9823178807947013"/>
    <n v="1454.6600000000003"/>
    <n v="1504.6599999999999"/>
    <n v="137.91419354838709"/>
    <n v="137.44701986754967"/>
    <n v="42753.399999999994"/>
    <n v="41509"/>
    <n v="187"/>
    <n v="182"/>
    <n v="187"/>
    <n v="182"/>
    <n v="30"/>
    <n v="25"/>
    <n v="30"/>
    <n v="25"/>
    <m/>
    <m/>
    <n v="0"/>
    <n v="0"/>
    <n v="217"/>
    <n v="207"/>
    <n v="217"/>
    <n v="207"/>
    <n v="3.42"/>
    <n v="3.38"/>
    <n v="639.54"/>
    <n v="615.16"/>
    <n v="3.95"/>
    <n v="3.58"/>
    <n v="118.5"/>
    <n v="89.5"/>
    <m/>
    <m/>
    <n v="0"/>
    <n v="0"/>
    <n v="3.4932718894009214"/>
    <n v="3.4041545893719807"/>
    <n v="758.04"/>
    <n v="704.66"/>
    <n v="92.8"/>
    <n v="89.2"/>
    <n v="17353.599999999999"/>
    <n v="16234.4"/>
    <n v="66.099999999999994"/>
    <n v="72"/>
    <n v="1982.9999999999998"/>
    <n v="1800"/>
    <m/>
    <m/>
    <n v="0"/>
    <n v="0"/>
    <n v="89.108755760368652"/>
    <n v="87.122705314009664"/>
    <n v="19336.599999999999"/>
    <n v="18034.400000000001"/>
    <m/>
    <m/>
    <n v="0"/>
    <n v="0"/>
    <m/>
    <m/>
    <n v="0"/>
    <n v="0"/>
    <m/>
    <m/>
    <n v="0"/>
    <n v="0"/>
    <n v="496"/>
    <n v="482"/>
    <n v="496"/>
    <n v="482"/>
    <n v="2082.87"/>
    <n v="2076.16"/>
    <n v="60006.999999999993"/>
    <n v="57514.400000000001"/>
    <n v="31"/>
    <n v="27"/>
    <n v="31"/>
    <n v="27"/>
    <n v="129.83000000000001"/>
    <n v="133.16"/>
    <n v="2083"/>
    <n v="2029"/>
    <n v="527"/>
    <n v="509"/>
    <n v="527"/>
    <n v="509"/>
    <n v="2212.6999999999998"/>
    <n v="2209.3199999999997"/>
    <n v="62089.999999999993"/>
    <n v="59543.4"/>
    <n v="0"/>
    <n v="0"/>
    <n v="0"/>
    <n v="0"/>
    <s v=""/>
    <s v=""/>
    <s v=""/>
    <s v=""/>
    <n v="2212.7000000000003"/>
    <n v="2209.3199999999997"/>
    <n v="62089.999999999993"/>
    <n v="59543.4"/>
  </r>
  <r>
    <x v="1"/>
    <s v="Southern Arkansas University"/>
    <m/>
    <n v="107983"/>
    <x v="4"/>
    <n v="509"/>
    <n v="493"/>
    <n v="2"/>
    <n v="4"/>
    <n v="507"/>
    <n v="489"/>
    <n v="120"/>
    <n v="120"/>
    <n v="507"/>
    <n v="490"/>
    <n v="507"/>
    <n v="490"/>
    <n v="146"/>
    <n v="105"/>
    <n v="146"/>
    <n v="105"/>
    <n v="29"/>
    <n v="13"/>
    <n v="29"/>
    <n v="13"/>
    <m/>
    <m/>
    <n v="0"/>
    <n v="0"/>
    <n v="175"/>
    <n v="118"/>
    <n v="175"/>
    <n v="118"/>
    <n v="4.2699999999999996"/>
    <n v="4.26"/>
    <n v="623.41999999999996"/>
    <n v="447.29999999999995"/>
    <n v="4.33"/>
    <n v="6.38"/>
    <n v="125.57000000000001"/>
    <n v="82.94"/>
    <m/>
    <m/>
    <n v="0"/>
    <n v="0"/>
    <n v="4.2799428571428573"/>
    <n v="4.4935593220338985"/>
    <n v="748.99"/>
    <n v="530.24"/>
    <n v="133.5"/>
    <n v="133.69999999999999"/>
    <n v="19491"/>
    <n v="14038.499999999998"/>
    <n v="131.80000000000001"/>
    <n v="132.80000000000001"/>
    <n v="3822.2000000000003"/>
    <n v="1726.4"/>
    <m/>
    <m/>
    <n v="0"/>
    <n v="0"/>
    <n v="133.21828571428571"/>
    <n v="133.60084745762711"/>
    <n v="23313.200000000001"/>
    <n v="15764.9"/>
    <n v="130"/>
    <n v="146"/>
    <n v="130"/>
    <n v="146"/>
    <n v="15"/>
    <n v="17"/>
    <n v="15"/>
    <n v="17"/>
    <m/>
    <m/>
    <n v="0"/>
    <n v="0"/>
    <n v="145"/>
    <n v="163"/>
    <n v="145"/>
    <n v="163"/>
    <n v="5.38"/>
    <n v="5.57"/>
    <n v="699.4"/>
    <n v="813.22"/>
    <n v="6.87"/>
    <n v="10.28"/>
    <n v="103.05"/>
    <n v="174.76"/>
    <m/>
    <m/>
    <n v="0"/>
    <n v="0"/>
    <n v="5.5341379310344827"/>
    <n v="6.0612269938650307"/>
    <n v="802.45"/>
    <n v="987.98"/>
    <n v="135.9"/>
    <n v="133.9"/>
    <n v="17667"/>
    <n v="19549.400000000001"/>
    <n v="141.9"/>
    <n v="145.69999999999999"/>
    <n v="2128.5"/>
    <n v="2476.8999999999996"/>
    <m/>
    <m/>
    <n v="0"/>
    <n v="0"/>
    <n v="136.52068965517242"/>
    <n v="135.13067484662579"/>
    <n v="19795.5"/>
    <n v="22026.300000000003"/>
    <n v="320"/>
    <n v="281"/>
    <n v="320"/>
    <n v="281"/>
    <n v="4.8482500000000002"/>
    <n v="5.402918149466192"/>
    <n v="1551.44"/>
    <n v="1518.22"/>
    <n v="134.7146875"/>
    <n v="134.48825622775803"/>
    <n v="43108.7"/>
    <n v="37791.200000000004"/>
    <n v="165"/>
    <n v="169"/>
    <n v="165"/>
    <n v="169"/>
    <n v="21"/>
    <n v="38"/>
    <n v="21"/>
    <n v="38"/>
    <m/>
    <m/>
    <n v="0"/>
    <n v="0"/>
    <n v="186"/>
    <n v="207"/>
    <n v="186"/>
    <n v="207"/>
    <n v="3.01"/>
    <n v="3.69"/>
    <n v="496.65"/>
    <n v="623.61"/>
    <n v="3.79"/>
    <n v="5.41"/>
    <n v="79.59"/>
    <n v="205.58"/>
    <m/>
    <m/>
    <n v="0"/>
    <n v="0"/>
    <n v="3.0980645161290323"/>
    <n v="4.0057487922705315"/>
    <n v="576.24"/>
    <n v="829.19"/>
    <n v="84.9"/>
    <n v="97.9"/>
    <n v="14008.500000000002"/>
    <n v="16545.100000000002"/>
    <n v="88.4"/>
    <n v="91.9"/>
    <n v="1856.4"/>
    <n v="3492.2000000000003"/>
    <m/>
    <m/>
    <n v="0"/>
    <n v="0"/>
    <n v="85.295161290322582"/>
    <n v="96.798550724637693"/>
    <n v="15864.9"/>
    <n v="20037.300000000003"/>
    <n v="1"/>
    <n v="2"/>
    <n v="1"/>
    <n v="2"/>
    <n v="11"/>
    <n v="4.75"/>
    <n v="11"/>
    <n v="9.5"/>
    <n v="82"/>
    <n v="132"/>
    <n v="82"/>
    <n v="264"/>
    <n v="441"/>
    <n v="420"/>
    <n v="441"/>
    <n v="420"/>
    <n v="1819.4699999999998"/>
    <n v="1884.13"/>
    <n v="51166.5"/>
    <n v="50133"/>
    <n v="65"/>
    <n v="68"/>
    <n v="65"/>
    <n v="68"/>
    <n v="308.21000000000004"/>
    <n v="463.28"/>
    <n v="7807.1"/>
    <n v="7695.5"/>
    <n v="506"/>
    <n v="488"/>
    <n v="506"/>
    <n v="488"/>
    <n v="2127.6799999999998"/>
    <n v="2347.41"/>
    <n v="58973.599999999999"/>
    <n v="57828.5"/>
    <n v="0"/>
    <n v="0"/>
    <n v="0"/>
    <n v="0"/>
    <s v=""/>
    <s v=""/>
    <s v=""/>
    <s v=""/>
    <n v="2138.6800000000003"/>
    <n v="2356.91"/>
    <n v="59055.6"/>
    <n v="58092.500000000007"/>
  </r>
  <r>
    <x v="1"/>
    <s v="University of Arkansas at Monticello"/>
    <s v="Met the criteria for Four-Year 4 in 2017-18 and 2018-19."/>
    <n v="106485"/>
    <x v="5"/>
    <n v="322"/>
    <n v="396"/>
    <n v="3"/>
    <n v="23"/>
    <n v="319"/>
    <n v="373"/>
    <n v="120"/>
    <n v="120"/>
    <n v="319"/>
    <n v="373"/>
    <n v="319"/>
    <n v="373"/>
    <n v="35"/>
    <n v="55"/>
    <n v="35"/>
    <n v="55"/>
    <n v="58"/>
    <n v="73"/>
    <n v="58"/>
    <n v="73"/>
    <m/>
    <m/>
    <n v="0"/>
    <n v="0"/>
    <n v="93"/>
    <n v="128"/>
    <n v="93"/>
    <n v="128"/>
    <n v="3.74"/>
    <n v="3.88"/>
    <n v="130.9"/>
    <n v="213.4"/>
    <n v="5.0999999999999996"/>
    <n v="4.3099999999999996"/>
    <n v="295.79999999999995"/>
    <n v="314.63"/>
    <m/>
    <m/>
    <n v="0"/>
    <n v="0"/>
    <n v="4.5881720430107515"/>
    <n v="4.1252343749999998"/>
    <n v="426.69999999999987"/>
    <n v="528.03"/>
    <n v="126.7"/>
    <n v="129.6"/>
    <n v="4434.5"/>
    <n v="7128"/>
    <n v="146.80000000000001"/>
    <n v="132.5"/>
    <n v="8514.4000000000015"/>
    <n v="9672.5"/>
    <m/>
    <m/>
    <n v="0"/>
    <n v="0"/>
    <n v="139.23548387096776"/>
    <n v="131.25390625"/>
    <n v="12948.900000000001"/>
    <n v="16800.5"/>
    <n v="77"/>
    <n v="95"/>
    <n v="77"/>
    <n v="95"/>
    <n v="48"/>
    <n v="40"/>
    <n v="48"/>
    <n v="40"/>
    <m/>
    <m/>
    <n v="0"/>
    <n v="0"/>
    <n v="125"/>
    <n v="135"/>
    <n v="125"/>
    <n v="135"/>
    <n v="6.17"/>
    <n v="5.74"/>
    <n v="475.09"/>
    <n v="545.30000000000007"/>
    <n v="6.58"/>
    <n v="7.85"/>
    <n v="315.84000000000003"/>
    <n v="314"/>
    <m/>
    <m/>
    <n v="0"/>
    <n v="0"/>
    <n v="6.3274400000000002"/>
    <n v="6.3651851851851857"/>
    <n v="790.93000000000006"/>
    <n v="859.30000000000007"/>
    <n v="132.6"/>
    <n v="134.69999999999999"/>
    <n v="10210.199999999999"/>
    <n v="12796.499999999998"/>
    <n v="132.6"/>
    <n v="138"/>
    <n v="6364.7999999999993"/>
    <n v="5520"/>
    <m/>
    <m/>
    <n v="0"/>
    <n v="0"/>
    <n v="132.6"/>
    <n v="135.67777777777778"/>
    <n v="16575"/>
    <n v="18316.5"/>
    <n v="218"/>
    <n v="263"/>
    <n v="218"/>
    <n v="263"/>
    <n v="5.5854587155963298"/>
    <n v="5.2750190114068438"/>
    <n v="1217.6299999999999"/>
    <n v="1387.33"/>
    <n v="135.43073394495414"/>
    <n v="133.52471482889734"/>
    <n v="29523.9"/>
    <n v="35117"/>
    <n v="63"/>
    <n v="75"/>
    <n v="63"/>
    <n v="75"/>
    <n v="38"/>
    <n v="34"/>
    <n v="38"/>
    <n v="34"/>
    <m/>
    <m/>
    <n v="0"/>
    <n v="0"/>
    <n v="101"/>
    <n v="109"/>
    <n v="101"/>
    <n v="109"/>
    <n v="3.85"/>
    <n v="3.05"/>
    <n v="242.55"/>
    <n v="228.75"/>
    <n v="5.97"/>
    <n v="4.1100000000000003"/>
    <n v="226.85999999999999"/>
    <n v="139.74"/>
    <m/>
    <m/>
    <n v="0"/>
    <n v="0"/>
    <n v="4.6476237623762371"/>
    <n v="3.3806422018348625"/>
    <n v="469.40999999999997"/>
    <n v="368.49"/>
    <n v="90.5"/>
    <n v="84.6"/>
    <n v="5701.5"/>
    <n v="6345"/>
    <n v="100.4"/>
    <n v="80"/>
    <n v="3815.2000000000003"/>
    <n v="2720"/>
    <m/>
    <m/>
    <n v="0"/>
    <n v="0"/>
    <n v="94.224752475247527"/>
    <n v="83.165137614678898"/>
    <n v="9516.7000000000007"/>
    <n v="9065"/>
    <m/>
    <n v="1"/>
    <n v="0"/>
    <n v="1"/>
    <m/>
    <n v="1.83"/>
    <n v="0"/>
    <n v="1.83"/>
    <m/>
    <n v="120"/>
    <n v="0"/>
    <n v="120"/>
    <n v="175"/>
    <n v="225"/>
    <n v="175"/>
    <n v="225"/>
    <n v="848.54"/>
    <n v="987.45"/>
    <n v="20346.199999999997"/>
    <n v="26269.5"/>
    <n v="144"/>
    <n v="147"/>
    <n v="144"/>
    <n v="147"/>
    <n v="838.5"/>
    <n v="768.37"/>
    <n v="18694.400000000001"/>
    <n v="17912.5"/>
    <n v="319"/>
    <n v="372"/>
    <n v="319"/>
    <n v="372"/>
    <n v="1687.04"/>
    <n v="1755.8200000000002"/>
    <n v="39040.6"/>
    <n v="44182"/>
    <n v="0"/>
    <n v="0"/>
    <n v="0"/>
    <n v="0"/>
    <s v=""/>
    <s v=""/>
    <s v=""/>
    <s v=""/>
    <n v="1687.04"/>
    <n v="1757.6499999999999"/>
    <n v="39040.600000000006"/>
    <n v="44302"/>
  </r>
  <r>
    <x v="1"/>
    <s v="University of Arkansas at Fort Smith"/>
    <m/>
    <n v="108092"/>
    <x v="6"/>
    <n v="795"/>
    <n v="829"/>
    <n v="0"/>
    <n v="0"/>
    <n v="795"/>
    <n v="829"/>
    <n v="120"/>
    <n v="120"/>
    <n v="795"/>
    <n v="829"/>
    <n v="795"/>
    <n v="829"/>
    <n v="176"/>
    <n v="166"/>
    <n v="176"/>
    <n v="166"/>
    <n v="10"/>
    <n v="14"/>
    <n v="10"/>
    <n v="14"/>
    <m/>
    <m/>
    <n v="0"/>
    <n v="0"/>
    <n v="186"/>
    <n v="180"/>
    <n v="186"/>
    <n v="180"/>
    <n v="4.6100000000000003"/>
    <n v="4.75"/>
    <n v="811.36"/>
    <n v="788.5"/>
    <n v="7.13"/>
    <n v="6.38"/>
    <n v="71.3"/>
    <n v="89.32"/>
    <m/>
    <m/>
    <n v="0"/>
    <n v="0"/>
    <n v="4.7454838709677416"/>
    <n v="4.876777777777777"/>
    <n v="882.66"/>
    <n v="877.81999999999982"/>
    <n v="145.1"/>
    <n v="142.69999999999999"/>
    <n v="25537.599999999999"/>
    <n v="23688.199999999997"/>
    <n v="170.1"/>
    <n v="148.5"/>
    <n v="1701"/>
    <n v="2079"/>
    <m/>
    <m/>
    <n v="0"/>
    <n v="0"/>
    <n v="146.44408602150537"/>
    <n v="143.15111111111111"/>
    <n v="27238.6"/>
    <n v="25767.200000000001"/>
    <n v="343"/>
    <n v="311"/>
    <n v="343"/>
    <n v="311"/>
    <n v="41"/>
    <n v="59"/>
    <n v="41"/>
    <n v="59"/>
    <m/>
    <m/>
    <n v="0"/>
    <n v="0"/>
    <n v="384"/>
    <n v="370"/>
    <n v="384"/>
    <n v="370"/>
    <n v="6.2"/>
    <n v="6.33"/>
    <n v="2126.6"/>
    <n v="1968.63"/>
    <n v="12.03"/>
    <n v="10.86"/>
    <n v="493.22999999999996"/>
    <n v="640.74"/>
    <m/>
    <m/>
    <n v="0"/>
    <n v="0"/>
    <n v="6.8224739583333331"/>
    <n v="7.0523513513513514"/>
    <n v="2619.83"/>
    <n v="2609.37"/>
    <n v="141.4"/>
    <n v="147.69999999999999"/>
    <n v="48500.200000000004"/>
    <n v="45934.7"/>
    <n v="121.9"/>
    <n v="144.80000000000001"/>
    <n v="4997.9000000000005"/>
    <n v="8543.2000000000007"/>
    <m/>
    <m/>
    <n v="0"/>
    <n v="0"/>
    <n v="139.31796875000001"/>
    <n v="147.23756756756754"/>
    <n v="53498.100000000006"/>
    <n v="54477.899999999987"/>
    <n v="570"/>
    <n v="550"/>
    <n v="570"/>
    <n v="550"/>
    <n v="6.1447192982456134"/>
    <n v="6.3403454545454538"/>
    <n v="3502.49"/>
    <n v="3487.1899999999996"/>
    <n v="141.64333333333335"/>
    <n v="145.90018181818181"/>
    <n v="80736.700000000012"/>
    <n v="80245.099999999991"/>
    <n v="190"/>
    <n v="200"/>
    <n v="190"/>
    <n v="200"/>
    <n v="35"/>
    <n v="71"/>
    <n v="35"/>
    <n v="71"/>
    <m/>
    <m/>
    <n v="0"/>
    <n v="0"/>
    <n v="225"/>
    <n v="271"/>
    <n v="225"/>
    <n v="271"/>
    <n v="3.98"/>
    <n v="3.91"/>
    <n v="756.2"/>
    <n v="782"/>
    <n v="4.8499999999999996"/>
    <n v="4.8499999999999996"/>
    <n v="169.75"/>
    <n v="344.34999999999997"/>
    <m/>
    <m/>
    <n v="0"/>
    <n v="0"/>
    <n v="4.115333333333334"/>
    <n v="4.1562730627306266"/>
    <n v="925.95000000000016"/>
    <n v="1126.3499999999999"/>
    <n v="97.7"/>
    <n v="101.6"/>
    <n v="18563"/>
    <n v="20320"/>
    <n v="89.3"/>
    <n v="84.7"/>
    <n v="3125.5"/>
    <n v="6013.7"/>
    <m/>
    <m/>
    <n v="0"/>
    <n v="0"/>
    <n v="96.393333333333331"/>
    <n v="97.172324723247229"/>
    <n v="21688.5"/>
    <n v="26333.7"/>
    <m/>
    <n v="8"/>
    <n v="0"/>
    <n v="8"/>
    <m/>
    <n v="3.4"/>
    <n v="0"/>
    <n v="27.2"/>
    <m/>
    <n v="80"/>
    <n v="0"/>
    <n v="640"/>
    <n v="709"/>
    <n v="677"/>
    <n v="709"/>
    <n v="677"/>
    <n v="3694.16"/>
    <n v="3539.13"/>
    <n v="92600.8"/>
    <n v="89942.9"/>
    <n v="86"/>
    <n v="144"/>
    <n v="86"/>
    <n v="144"/>
    <n v="734.28"/>
    <n v="1074.4099999999999"/>
    <n v="9824.4000000000015"/>
    <n v="16635.900000000001"/>
    <n v="795"/>
    <n v="821"/>
    <n v="795"/>
    <n v="821"/>
    <n v="4428.4399999999996"/>
    <n v="4613.54"/>
    <n v="102425.20000000001"/>
    <n v="106578.79999999999"/>
    <n v="0"/>
    <n v="0"/>
    <n v="0"/>
    <n v="0"/>
    <s v=""/>
    <s v=""/>
    <s v=""/>
    <s v=""/>
    <n v="4428.4399999999996"/>
    <n v="4640.7399999999989"/>
    <n v="102425.20000000001"/>
    <n v="107218.79999999999"/>
  </r>
  <r>
    <x v="1"/>
    <s v="University of Arkansas at Pine Bluff"/>
    <s v="Met the criteria for Four-Year 4 in 2018-19."/>
    <n v="106412"/>
    <x v="6"/>
    <n v="405"/>
    <n v="377"/>
    <n v="2"/>
    <n v="0"/>
    <n v="403"/>
    <n v="377"/>
    <n v="120"/>
    <n v="120"/>
    <n v="403"/>
    <n v="377"/>
    <n v="403"/>
    <n v="377"/>
    <n v="49"/>
    <n v="45"/>
    <n v="49"/>
    <n v="45"/>
    <n v="0"/>
    <n v="1"/>
    <n v="0"/>
    <n v="1"/>
    <m/>
    <m/>
    <n v="0"/>
    <n v="0"/>
    <n v="49"/>
    <n v="46"/>
    <n v="49"/>
    <n v="46"/>
    <n v="4.82"/>
    <n v="4"/>
    <n v="236.18"/>
    <n v="180"/>
    <n v="0"/>
    <n v="3.92"/>
    <n v="0"/>
    <n v="3.92"/>
    <m/>
    <m/>
    <n v="0"/>
    <n v="0"/>
    <n v="4.82"/>
    <n v="3.9982608695652173"/>
    <n v="236.18"/>
    <n v="183.92"/>
    <n v="141.19999999999999"/>
    <n v="129.5"/>
    <n v="6918.7999999999993"/>
    <n v="5827.5"/>
    <n v="0"/>
    <n v="140"/>
    <n v="0"/>
    <n v="140"/>
    <m/>
    <m/>
    <n v="0"/>
    <n v="0"/>
    <n v="141.19999999999999"/>
    <n v="129.72826086956522"/>
    <n v="6918.7999999999993"/>
    <n v="5967.5"/>
    <n v="223"/>
    <n v="206"/>
    <n v="223"/>
    <n v="206"/>
    <n v="4"/>
    <n v="2"/>
    <n v="4"/>
    <n v="2"/>
    <m/>
    <m/>
    <n v="0"/>
    <n v="0"/>
    <n v="227"/>
    <n v="208"/>
    <n v="227"/>
    <n v="208"/>
    <n v="6.84"/>
    <n v="6.25"/>
    <n v="1525.32"/>
    <n v="1287.5"/>
    <n v="18.440000000000001"/>
    <n v="20.21"/>
    <n v="73.760000000000005"/>
    <n v="40.42"/>
    <m/>
    <m/>
    <n v="0"/>
    <n v="0"/>
    <n v="7.0444052863436122"/>
    <n v="6.3842307692307694"/>
    <n v="1599.08"/>
    <n v="1327.92"/>
    <n v="139.80000000000001"/>
    <n v="144.9"/>
    <n v="31175.4"/>
    <n v="29849.4"/>
    <n v="82.5"/>
    <n v="63.5"/>
    <n v="330"/>
    <n v="127"/>
    <m/>
    <m/>
    <n v="0"/>
    <n v="0"/>
    <n v="138.79030837004407"/>
    <n v="144.11730769230769"/>
    <n v="31505.400000000005"/>
    <n v="29976.400000000001"/>
    <n v="276"/>
    <n v="254"/>
    <n v="276"/>
    <n v="254"/>
    <n v="6.6494927536231883"/>
    <n v="5.9521259842519694"/>
    <n v="1835.26"/>
    <n v="1511.8400000000001"/>
    <n v="139.21811594202899"/>
    <n v="141.51141732283466"/>
    <n v="38424.199999999997"/>
    <n v="35943.9"/>
    <n v="112"/>
    <n v="111"/>
    <n v="112"/>
    <n v="111"/>
    <n v="9"/>
    <n v="12"/>
    <n v="9"/>
    <n v="12"/>
    <m/>
    <m/>
    <n v="0"/>
    <n v="0"/>
    <n v="121"/>
    <n v="123"/>
    <n v="121"/>
    <n v="123"/>
    <n v="3.4"/>
    <n v="3.33"/>
    <n v="380.8"/>
    <n v="369.63"/>
    <n v="7.95"/>
    <n v="2.2599999999999998"/>
    <n v="71.55"/>
    <n v="27.119999999999997"/>
    <m/>
    <m/>
    <n v="0"/>
    <n v="0"/>
    <n v="3.7384297520661161"/>
    <n v="3.225609756097561"/>
    <n v="452.35"/>
    <n v="396.75"/>
    <n v="94.8"/>
    <n v="95.8"/>
    <n v="10617.6"/>
    <n v="10633.8"/>
    <n v="84.6"/>
    <n v="73.599999999999994"/>
    <n v="761.4"/>
    <n v="883.19999999999993"/>
    <m/>
    <m/>
    <n v="0"/>
    <n v="0"/>
    <n v="94.04132231404958"/>
    <n v="93.634146341463421"/>
    <n v="11379"/>
    <n v="11517"/>
    <n v="6"/>
    <m/>
    <n v="6"/>
    <n v="0"/>
    <n v="6"/>
    <m/>
    <n v="36"/>
    <n v="0"/>
    <n v="176"/>
    <m/>
    <n v="1056"/>
    <n v="0"/>
    <n v="384"/>
    <n v="362"/>
    <n v="384"/>
    <n v="362"/>
    <n v="2142.3000000000002"/>
    <n v="1837.13"/>
    <n v="48711.799999999996"/>
    <n v="46310.7"/>
    <n v="13"/>
    <n v="15"/>
    <n v="13"/>
    <n v="15"/>
    <n v="145.31"/>
    <n v="71.460000000000008"/>
    <n v="1091.4000000000001"/>
    <n v="1150.1999999999998"/>
    <n v="397"/>
    <n v="377"/>
    <n v="397"/>
    <n v="377"/>
    <n v="2287.61"/>
    <n v="1908.5900000000001"/>
    <n v="49803.199999999997"/>
    <n v="47460.899999999994"/>
    <n v="0"/>
    <n v="0"/>
    <n v="0"/>
    <n v="0"/>
    <s v=""/>
    <s v=""/>
    <s v=""/>
    <s v=""/>
    <n v="2323.61"/>
    <n v="1908.5900000000001"/>
    <n v="50859.199999999997"/>
    <n v="47460.9"/>
  </r>
  <r>
    <x v="1"/>
    <s v="Northwest Arkansas Community College "/>
    <s v="Met the criteria for Two-Year 2 in 2018-19. "/>
    <n v="367459"/>
    <x v="7"/>
    <n v="753"/>
    <n v="948"/>
    <n v="25"/>
    <n v="145"/>
    <n v="728"/>
    <n v="803"/>
    <n v="60"/>
    <n v="60"/>
    <n v="728"/>
    <n v="803"/>
    <n v="728"/>
    <n v="803"/>
    <n v="53"/>
    <n v="67"/>
    <n v="53"/>
    <n v="67"/>
    <n v="26"/>
    <n v="41"/>
    <n v="26"/>
    <n v="41"/>
    <m/>
    <m/>
    <n v="0"/>
    <n v="0"/>
    <n v="79"/>
    <n v="108"/>
    <n v="79"/>
    <n v="108"/>
    <n v="5.05"/>
    <n v="3.89"/>
    <n v="267.64999999999998"/>
    <n v="260.63"/>
    <n v="7.02"/>
    <n v="4.08"/>
    <n v="182.51999999999998"/>
    <n v="167.28"/>
    <m/>
    <m/>
    <n v="0"/>
    <n v="0"/>
    <n v="5.6983544303797462"/>
    <n v="3.9621296296296293"/>
    <n v="450.16999999999996"/>
    <n v="427.90999999999997"/>
    <n v="75.900000000000006"/>
    <n v="79.8"/>
    <n v="4022.7000000000003"/>
    <n v="5346.5999999999995"/>
    <n v="73.5"/>
    <n v="71"/>
    <n v="1911"/>
    <n v="2911"/>
    <m/>
    <m/>
    <n v="0"/>
    <n v="0"/>
    <n v="75.110126582278497"/>
    <n v="76.459259259259241"/>
    <n v="5933.7000000000016"/>
    <n v="8257.5999999999985"/>
    <n v="281"/>
    <n v="301"/>
    <n v="281"/>
    <n v="301"/>
    <n v="122"/>
    <n v="134"/>
    <n v="122"/>
    <n v="134"/>
    <m/>
    <m/>
    <n v="0"/>
    <n v="0"/>
    <n v="403"/>
    <n v="435"/>
    <n v="403"/>
    <n v="435"/>
    <n v="3.99"/>
    <n v="4.47"/>
    <n v="1121.19"/>
    <n v="1345.47"/>
    <n v="6.7"/>
    <n v="6.56"/>
    <n v="817.4"/>
    <n v="879.04"/>
    <m/>
    <m/>
    <n v="0"/>
    <n v="0"/>
    <n v="4.8103970223325065"/>
    <n v="5.1138160919540239"/>
    <n v="1938.5900000000001"/>
    <n v="2224.5100000000002"/>
    <n v="82.9"/>
    <n v="83.5"/>
    <n v="23294.9"/>
    <n v="25133.5"/>
    <n v="79.8"/>
    <n v="85.5"/>
    <n v="9735.6"/>
    <n v="11457"/>
    <m/>
    <m/>
    <n v="0"/>
    <n v="0"/>
    <n v="81.961538461538467"/>
    <n v="84.116091954022991"/>
    <n v="33030.5"/>
    <n v="36590.5"/>
    <n v="482"/>
    <n v="543"/>
    <n v="482"/>
    <n v="543"/>
    <n v="4.9559336099585067"/>
    <n v="4.8847513812154695"/>
    <n v="2388.7600000000002"/>
    <n v="2652.42"/>
    <n v="80.83858921161827"/>
    <n v="82.593186003683243"/>
    <n v="38964.200000000004"/>
    <n v="44848.1"/>
    <n v="119"/>
    <n v="139"/>
    <n v="119"/>
    <n v="139"/>
    <n v="127"/>
    <n v="121"/>
    <n v="127"/>
    <n v="121"/>
    <m/>
    <m/>
    <n v="0"/>
    <n v="0"/>
    <n v="246"/>
    <n v="260"/>
    <n v="246"/>
    <n v="260"/>
    <n v="3.07"/>
    <n v="3.42"/>
    <n v="365.33"/>
    <n v="475.38"/>
    <n v="5.38"/>
    <n v="4.5199999999999996"/>
    <n v="683.26"/>
    <n v="546.91999999999996"/>
    <m/>
    <m/>
    <n v="0"/>
    <n v="0"/>
    <n v="4.2625609756097553"/>
    <n v="3.9319230769230766"/>
    <n v="1048.5899999999999"/>
    <n v="1022.3"/>
    <n v="64.7"/>
    <n v="65"/>
    <n v="7699.3"/>
    <n v="9035"/>
    <n v="59.7"/>
    <n v="58.8"/>
    <n v="7581.9000000000005"/>
    <n v="7114.7999999999993"/>
    <m/>
    <m/>
    <n v="0"/>
    <n v="0"/>
    <n v="62.118699186991876"/>
    <n v="62.114615384615384"/>
    <n v="15281.2"/>
    <n v="16149.8"/>
    <m/>
    <m/>
    <n v="0"/>
    <n v="0"/>
    <m/>
    <m/>
    <n v="0"/>
    <n v="0"/>
    <m/>
    <m/>
    <n v="0"/>
    <n v="0"/>
    <n v="453"/>
    <n v="507"/>
    <n v="453"/>
    <n v="507"/>
    <n v="1754.17"/>
    <n v="2081.48"/>
    <n v="35016.9"/>
    <n v="39515.1"/>
    <n v="275"/>
    <n v="296"/>
    <n v="275"/>
    <n v="296"/>
    <n v="1683.1799999999998"/>
    <n v="1593.2399999999998"/>
    <n v="19228.5"/>
    <n v="21482.799999999999"/>
    <n v="728"/>
    <n v="803"/>
    <n v="728"/>
    <n v="803"/>
    <n v="3437.35"/>
    <n v="3674.72"/>
    <n v="54245.4"/>
    <n v="60997.899999999994"/>
    <n v="0"/>
    <n v="0"/>
    <n v="0"/>
    <n v="0"/>
    <s v=""/>
    <s v=""/>
    <s v=""/>
    <s v=""/>
    <n v="3437.3500000000004"/>
    <n v="3674.7200000000003"/>
    <n v="54245.400000000009"/>
    <n v="60997.899999999994"/>
  </r>
  <r>
    <x v="1"/>
    <s v="University of Arkansas - Pulaski Technical College"/>
    <s v="Reclassified: Met the criteria for Two-Year 2 in 2016-17, 2017-18, 2018-19. "/>
    <n v="107664"/>
    <x v="8"/>
    <n v="972"/>
    <n v="713"/>
    <n v="111"/>
    <n v="40"/>
    <n v="861"/>
    <n v="673"/>
    <n v="60"/>
    <n v="60"/>
    <n v="861"/>
    <n v="673"/>
    <n v="861"/>
    <n v="673"/>
    <n v="55"/>
    <n v="20"/>
    <n v="55"/>
    <n v="20"/>
    <n v="5"/>
    <n v="35"/>
    <n v="5"/>
    <n v="35"/>
    <m/>
    <m/>
    <n v="0"/>
    <n v="0"/>
    <n v="60"/>
    <n v="55"/>
    <n v="60"/>
    <n v="55"/>
    <n v="3.74"/>
    <n v="3.4"/>
    <n v="205.70000000000002"/>
    <n v="68"/>
    <n v="4.33"/>
    <n v="4.45"/>
    <n v="21.65"/>
    <n v="155.75"/>
    <m/>
    <m/>
    <n v="0"/>
    <n v="0"/>
    <n v="3.789166666666667"/>
    <n v="4.0681818181818183"/>
    <n v="227.35000000000002"/>
    <n v="223.75"/>
    <n v="80"/>
    <n v="80.599999999999994"/>
    <n v="4400"/>
    <n v="1612"/>
    <n v="78.8"/>
    <n v="74.900000000000006"/>
    <n v="394"/>
    <n v="2621.5"/>
    <m/>
    <m/>
    <n v="0"/>
    <n v="0"/>
    <n v="79.900000000000006"/>
    <n v="76.972727272727269"/>
    <n v="4794"/>
    <n v="4233.5"/>
    <n v="310"/>
    <n v="201"/>
    <n v="310"/>
    <n v="201"/>
    <n v="122"/>
    <n v="96"/>
    <n v="122"/>
    <n v="96"/>
    <m/>
    <m/>
    <n v="0"/>
    <n v="0"/>
    <n v="432"/>
    <n v="297"/>
    <n v="432"/>
    <n v="297"/>
    <n v="4.75"/>
    <n v="4.7"/>
    <n v="1472.5"/>
    <n v="944.7"/>
    <n v="5.42"/>
    <n v="5.35"/>
    <n v="661.24"/>
    <n v="513.59999999999991"/>
    <m/>
    <m/>
    <n v="0"/>
    <n v="0"/>
    <n v="4.9392129629629622"/>
    <n v="4.9101010101010099"/>
    <n v="2133.7399999999998"/>
    <n v="1458.3"/>
    <n v="88.9"/>
    <n v="89.6"/>
    <n v="27559"/>
    <n v="18009.599999999999"/>
    <n v="89"/>
    <n v="88.8"/>
    <n v="10858"/>
    <n v="8524.7999999999993"/>
    <m/>
    <m/>
    <n v="0"/>
    <n v="0"/>
    <n v="88.928240740740748"/>
    <n v="89.341414141414134"/>
    <n v="38417"/>
    <n v="26534.399999999998"/>
    <n v="492"/>
    <n v="352"/>
    <n v="492"/>
    <n v="352"/>
    <n v="4.7989634146341453"/>
    <n v="4.7785511363636362"/>
    <n v="2361.0899999999997"/>
    <n v="1682.05"/>
    <n v="87.827235772357724"/>
    <n v="87.408806818181816"/>
    <n v="43211"/>
    <n v="30767.899999999998"/>
    <n v="217"/>
    <n v="139"/>
    <n v="217"/>
    <n v="139"/>
    <n v="131"/>
    <n v="123"/>
    <n v="131"/>
    <n v="123"/>
    <m/>
    <m/>
    <n v="0"/>
    <n v="0"/>
    <n v="348"/>
    <n v="262"/>
    <n v="348"/>
    <n v="262"/>
    <n v="3.38"/>
    <n v="3.18"/>
    <n v="733.45999999999992"/>
    <n v="442.02000000000004"/>
    <n v="4.0599999999999996"/>
    <n v="4.1900000000000004"/>
    <n v="531.8599999999999"/>
    <n v="515.37"/>
    <m/>
    <m/>
    <n v="0"/>
    <n v="0"/>
    <n v="3.6359770114942522"/>
    <n v="3.6541603053435119"/>
    <n v="1265.3199999999997"/>
    <n v="957.3900000000001"/>
    <n v="70.5"/>
    <n v="68.3"/>
    <n v="15298.5"/>
    <n v="9493.6999999999989"/>
    <n v="65.099999999999994"/>
    <n v="67.900000000000006"/>
    <n v="8528.0999999999985"/>
    <n v="8351.7000000000007"/>
    <m/>
    <m/>
    <n v="0"/>
    <n v="0"/>
    <n v="68.467241379310337"/>
    <n v="68.112213740458017"/>
    <n v="23826.6"/>
    <n v="17845.400000000001"/>
    <n v="21"/>
    <n v="59"/>
    <n v="21"/>
    <n v="59"/>
    <n v="3"/>
    <n v="5.6"/>
    <n v="63"/>
    <n v="330.4"/>
    <n v="59"/>
    <n v="80.400000000000006"/>
    <n v="1239"/>
    <n v="4743.6000000000004"/>
    <n v="582"/>
    <n v="360"/>
    <n v="582"/>
    <n v="360"/>
    <n v="2411.66"/>
    <n v="1454.72"/>
    <n v="47257.5"/>
    <n v="29115.299999999996"/>
    <n v="258"/>
    <n v="254"/>
    <n v="258"/>
    <n v="254"/>
    <n v="1214.75"/>
    <n v="1184.7199999999998"/>
    <n v="19780.099999999999"/>
    <n v="19498"/>
    <n v="840"/>
    <n v="614"/>
    <n v="840"/>
    <n v="614"/>
    <n v="3626.41"/>
    <n v="2639.4399999999996"/>
    <n v="67037.600000000006"/>
    <n v="48613.299999999996"/>
    <n v="0"/>
    <n v="0"/>
    <n v="0"/>
    <n v="0"/>
    <s v=""/>
    <s v=""/>
    <s v=""/>
    <s v=""/>
    <n v="3689.4099999999994"/>
    <n v="2969.84"/>
    <n v="68276.600000000006"/>
    <n v="53356.9"/>
  </r>
  <r>
    <x v="1"/>
    <s v="Arkansas State University-Beebe"/>
    <m/>
    <n v="106449"/>
    <x v="8"/>
    <n v="674"/>
    <n v="582"/>
    <n v="99"/>
    <n v="73"/>
    <n v="575"/>
    <n v="509"/>
    <n v="60"/>
    <n v="60"/>
    <n v="575"/>
    <n v="509"/>
    <n v="575"/>
    <n v="509"/>
    <n v="146"/>
    <n v="128"/>
    <n v="146"/>
    <n v="128"/>
    <n v="5"/>
    <n v="6"/>
    <n v="5"/>
    <n v="6"/>
    <m/>
    <m/>
    <n v="0"/>
    <n v="0"/>
    <n v="151"/>
    <n v="134"/>
    <n v="151"/>
    <n v="134"/>
    <n v="2.56"/>
    <n v="2.4"/>
    <n v="373.76"/>
    <n v="307.2"/>
    <n v="3"/>
    <n v="4.67"/>
    <n v="15"/>
    <n v="28.02"/>
    <m/>
    <m/>
    <n v="0"/>
    <n v="0"/>
    <n v="2.5745695364238408"/>
    <n v="2.5016417910447757"/>
    <n v="388.75999999999993"/>
    <n v="335.21999999999991"/>
    <n v="76.7"/>
    <n v="75"/>
    <n v="11198.2"/>
    <n v="9600"/>
    <n v="71"/>
    <n v="73.5"/>
    <n v="355"/>
    <n v="441"/>
    <m/>
    <m/>
    <n v="0"/>
    <n v="0"/>
    <n v="76.511258278145704"/>
    <n v="74.932835820895519"/>
    <n v="11553.2"/>
    <n v="10041"/>
    <n v="240"/>
    <n v="202"/>
    <n v="240"/>
    <n v="202"/>
    <n v="35"/>
    <n v="25"/>
    <n v="35"/>
    <n v="25"/>
    <m/>
    <m/>
    <n v="0"/>
    <n v="0"/>
    <n v="275"/>
    <n v="227"/>
    <n v="275"/>
    <n v="227"/>
    <n v="3.74"/>
    <n v="4.08"/>
    <n v="897.6"/>
    <n v="824.16"/>
    <n v="8.6300000000000008"/>
    <n v="8.5500000000000007"/>
    <n v="302.05"/>
    <n v="213.75000000000003"/>
    <m/>
    <m/>
    <n v="0"/>
    <n v="0"/>
    <n v="4.3623636363636367"/>
    <n v="4.5722907488986788"/>
    <n v="1199.6500000000001"/>
    <n v="1037.9100000000001"/>
    <n v="79.8"/>
    <n v="80.400000000000006"/>
    <n v="19152"/>
    <n v="16240.800000000001"/>
    <n v="76.900000000000006"/>
    <n v="90.7"/>
    <n v="2691.5"/>
    <n v="2267.5"/>
    <m/>
    <m/>
    <n v="0"/>
    <n v="0"/>
    <n v="79.430909090909097"/>
    <n v="81.534361233480183"/>
    <n v="21843.5"/>
    <n v="18508.300000000003"/>
    <n v="426"/>
    <n v="361"/>
    <n v="426"/>
    <n v="361"/>
    <n v="3.7286619718309861"/>
    <n v="3.803684210526316"/>
    <n v="1588.41"/>
    <n v="1373.13"/>
    <n v="78.396009389671349"/>
    <n v="79.083933518005551"/>
    <n v="33396.699999999997"/>
    <n v="28549.300000000003"/>
    <n v="108"/>
    <n v="101"/>
    <n v="108"/>
    <n v="101"/>
    <n v="41"/>
    <n v="47"/>
    <n v="41"/>
    <n v="47"/>
    <m/>
    <m/>
    <n v="0"/>
    <n v="0"/>
    <n v="149"/>
    <n v="148"/>
    <n v="149"/>
    <n v="148"/>
    <n v="3.05"/>
    <n v="3.53"/>
    <n v="329.4"/>
    <n v="356.53"/>
    <n v="3.21"/>
    <n v="4.75"/>
    <n v="131.60999999999999"/>
    <n v="223.25"/>
    <m/>
    <m/>
    <n v="0"/>
    <n v="0"/>
    <n v="3.0940268456375839"/>
    <n v="3.9174324324324323"/>
    <n v="461.01"/>
    <n v="579.78"/>
    <n v="58.7"/>
    <n v="59.7"/>
    <n v="6339.6"/>
    <n v="6029.7000000000007"/>
    <n v="53.5"/>
    <n v="56.7"/>
    <n v="2193.5"/>
    <n v="2664.9"/>
    <m/>
    <m/>
    <n v="0"/>
    <n v="0"/>
    <n v="57.269127516778525"/>
    <n v="58.747297297297301"/>
    <n v="8533.1"/>
    <n v="8694.6"/>
    <m/>
    <m/>
    <n v="0"/>
    <n v="0"/>
    <m/>
    <m/>
    <n v="0"/>
    <n v="0"/>
    <m/>
    <m/>
    <n v="0"/>
    <n v="0"/>
    <n v="494"/>
    <n v="431"/>
    <n v="494"/>
    <n v="431"/>
    <n v="1600.7600000000002"/>
    <n v="1487.8899999999999"/>
    <n v="36689.800000000003"/>
    <n v="31870.500000000004"/>
    <n v="81"/>
    <n v="78"/>
    <n v="81"/>
    <n v="78"/>
    <n v="448.65999999999997"/>
    <n v="465.02000000000004"/>
    <n v="5240"/>
    <n v="5373.4"/>
    <n v="575"/>
    <n v="509"/>
    <n v="575"/>
    <n v="509"/>
    <n v="2049.42"/>
    <n v="1952.9099999999999"/>
    <n v="41929.800000000003"/>
    <n v="37243.9"/>
    <n v="0"/>
    <n v="0"/>
    <n v="0"/>
    <n v="0"/>
    <s v=""/>
    <s v=""/>
    <s v=""/>
    <s v=""/>
    <n v="2049.42"/>
    <n v="1952.91"/>
    <n v="41929.799999999996"/>
    <n v="37243.9"/>
  </r>
  <r>
    <x v="1"/>
    <s v="Arkansas Northeastern College"/>
    <m/>
    <n v="107327"/>
    <x v="9"/>
    <n v="152"/>
    <n v="144"/>
    <n v="2"/>
    <n v="6"/>
    <n v="150"/>
    <n v="138"/>
    <n v="60"/>
    <n v="60"/>
    <n v="150"/>
    <n v="139"/>
    <n v="150"/>
    <n v="139"/>
    <n v="18"/>
    <n v="19"/>
    <n v="18"/>
    <n v="19"/>
    <n v="16"/>
    <n v="5"/>
    <n v="16"/>
    <n v="5"/>
    <m/>
    <m/>
    <n v="0"/>
    <n v="0"/>
    <n v="34"/>
    <n v="24"/>
    <n v="34"/>
    <n v="24"/>
    <n v="4.7300000000000004"/>
    <n v="5.56"/>
    <n v="85.140000000000015"/>
    <n v="105.63999999999999"/>
    <n v="7.69"/>
    <n v="10.57"/>
    <n v="123.04"/>
    <n v="52.85"/>
    <m/>
    <m/>
    <n v="0"/>
    <n v="0"/>
    <n v="6.1229411764705883"/>
    <n v="6.6037499999999989"/>
    <n v="208.18"/>
    <n v="158.48999999999998"/>
    <n v="69.900000000000006"/>
    <n v="94.3"/>
    <n v="1258.2"/>
    <n v="1791.7"/>
    <n v="93.4"/>
    <n v="70"/>
    <n v="1494.4"/>
    <n v="350"/>
    <m/>
    <m/>
    <n v="0"/>
    <n v="0"/>
    <n v="80.958823529411774"/>
    <n v="89.237499999999997"/>
    <n v="2752.6000000000004"/>
    <n v="2141.6999999999998"/>
    <n v="67"/>
    <n v="64"/>
    <n v="67"/>
    <n v="64"/>
    <n v="48"/>
    <n v="13"/>
    <n v="48"/>
    <n v="13"/>
    <m/>
    <m/>
    <n v="0"/>
    <n v="0"/>
    <n v="115"/>
    <n v="77"/>
    <n v="115"/>
    <n v="77"/>
    <n v="7.78"/>
    <n v="6.72"/>
    <n v="521.26"/>
    <n v="430.08"/>
    <n v="8.99"/>
    <n v="12.78"/>
    <n v="431.52"/>
    <n v="166.14"/>
    <m/>
    <m/>
    <n v="0"/>
    <n v="0"/>
    <n v="8.2850434782608691"/>
    <n v="7.7431168831168833"/>
    <n v="952.78"/>
    <n v="596.22"/>
    <n v="70.099999999999994"/>
    <n v="82.9"/>
    <n v="4696.7"/>
    <n v="5305.6"/>
    <n v="75"/>
    <n v="82.3"/>
    <n v="3600"/>
    <n v="1069.8999999999999"/>
    <m/>
    <m/>
    <n v="0"/>
    <n v="0"/>
    <n v="72.145217391304357"/>
    <n v="82.798701298701303"/>
    <n v="8296.7000000000007"/>
    <n v="6375.5"/>
    <n v="149"/>
    <n v="101"/>
    <n v="149"/>
    <n v="101"/>
    <n v="7.7916778523489931"/>
    <n v="7.472376237623763"/>
    <n v="1160.96"/>
    <n v="754.71"/>
    <n v="74.156375838926181"/>
    <n v="84.328712871287138"/>
    <n v="11049.300000000001"/>
    <n v="8517.2000000000007"/>
    <n v="1"/>
    <n v="18"/>
    <n v="1"/>
    <n v="18"/>
    <n v="0"/>
    <n v="20"/>
    <n v="0"/>
    <n v="20"/>
    <m/>
    <m/>
    <n v="0"/>
    <n v="0"/>
    <n v="1"/>
    <n v="38"/>
    <n v="1"/>
    <n v="38"/>
    <n v="8.33"/>
    <n v="4.38"/>
    <n v="8.33"/>
    <n v="78.84"/>
    <n v="0"/>
    <n v="5.78"/>
    <n v="0"/>
    <n v="115.60000000000001"/>
    <m/>
    <m/>
    <n v="0"/>
    <n v="0"/>
    <n v="8.33"/>
    <n v="5.1168421052631574"/>
    <n v="8.33"/>
    <n v="194.43999999999997"/>
    <n v="93"/>
    <n v="72.2"/>
    <n v="93"/>
    <n v="1299.6000000000001"/>
    <n v="0"/>
    <n v="61"/>
    <n v="0"/>
    <n v="1220"/>
    <m/>
    <m/>
    <n v="0"/>
    <n v="0"/>
    <n v="93"/>
    <n v="66.305263157894743"/>
    <n v="93"/>
    <n v="2519.6000000000004"/>
    <m/>
    <m/>
    <n v="0"/>
    <n v="0"/>
    <m/>
    <m/>
    <n v="0"/>
    <n v="0"/>
    <m/>
    <m/>
    <n v="0"/>
    <n v="0"/>
    <n v="86"/>
    <n v="101"/>
    <n v="86"/>
    <n v="101"/>
    <n v="614.73"/>
    <n v="614.56000000000006"/>
    <n v="6047.9"/>
    <n v="8396.9"/>
    <n v="64"/>
    <n v="38"/>
    <n v="64"/>
    <n v="38"/>
    <n v="554.55999999999995"/>
    <n v="334.59"/>
    <n v="5094.3999999999996"/>
    <n v="2639.8999999999996"/>
    <n v="150"/>
    <n v="139"/>
    <n v="150"/>
    <n v="139"/>
    <n v="1169.29"/>
    <n v="949.15000000000009"/>
    <n v="11142.3"/>
    <n v="11036.8"/>
    <n v="0"/>
    <n v="0"/>
    <n v="0"/>
    <n v="0"/>
    <s v=""/>
    <s v=""/>
    <s v=""/>
    <s v=""/>
    <n v="1169.29"/>
    <n v="949.15"/>
    <n v="11142.300000000001"/>
    <n v="11036.800000000001"/>
  </r>
  <r>
    <x v="1"/>
    <s v="Arkansas State University Mid-South"/>
    <m/>
    <n v="107318"/>
    <x v="9"/>
    <n v="143"/>
    <n v="119"/>
    <n v="7"/>
    <n v="4"/>
    <n v="136"/>
    <n v="115"/>
    <n v="60"/>
    <n v="60"/>
    <n v="136"/>
    <n v="115"/>
    <n v="136"/>
    <n v="115"/>
    <n v="4"/>
    <n v="1"/>
    <n v="4"/>
    <n v="1"/>
    <n v="29"/>
    <n v="39"/>
    <n v="29"/>
    <n v="39"/>
    <m/>
    <m/>
    <n v="0"/>
    <n v="0"/>
    <n v="33"/>
    <n v="40"/>
    <n v="33"/>
    <n v="40"/>
    <n v="8.5399999999999991"/>
    <n v="2.83"/>
    <n v="34.159999999999997"/>
    <n v="2.83"/>
    <n v="4.78"/>
    <n v="5.7"/>
    <n v="138.62"/>
    <n v="222.3"/>
    <m/>
    <m/>
    <n v="0"/>
    <n v="0"/>
    <n v="5.2357575757575754"/>
    <n v="5.6282500000000004"/>
    <n v="172.78"/>
    <n v="225.13000000000002"/>
    <n v="68"/>
    <n v="71"/>
    <n v="272"/>
    <n v="71"/>
    <n v="86.5"/>
    <n v="85.9"/>
    <n v="2508.5"/>
    <n v="3350.1000000000004"/>
    <m/>
    <m/>
    <n v="0"/>
    <n v="0"/>
    <n v="84.257575757575751"/>
    <n v="85.527500000000003"/>
    <n v="2780.5"/>
    <n v="3421.1000000000004"/>
    <n v="41"/>
    <n v="24"/>
    <n v="41"/>
    <n v="24"/>
    <n v="18"/>
    <n v="12"/>
    <n v="18"/>
    <n v="12"/>
    <m/>
    <m/>
    <n v="0"/>
    <n v="0"/>
    <n v="59"/>
    <n v="36"/>
    <n v="59"/>
    <n v="36"/>
    <n v="5.45"/>
    <n v="7.29"/>
    <n v="223.45000000000002"/>
    <n v="174.96"/>
    <n v="6.3"/>
    <n v="10.29"/>
    <n v="113.39999999999999"/>
    <n v="123.47999999999999"/>
    <m/>
    <m/>
    <n v="0"/>
    <n v="0"/>
    <n v="5.7093220338983057"/>
    <n v="8.2899999999999991"/>
    <n v="336.85"/>
    <n v="298.43999999999994"/>
    <n v="81.900000000000006"/>
    <n v="97.1"/>
    <n v="3357.9"/>
    <n v="2330.3999999999996"/>
    <n v="81.099999999999994"/>
    <n v="90"/>
    <n v="1459.8"/>
    <n v="1080"/>
    <m/>
    <m/>
    <n v="0"/>
    <n v="0"/>
    <n v="81.655932203389824"/>
    <n v="94.73333333333332"/>
    <n v="4817.7"/>
    <n v="3410.3999999999996"/>
    <n v="92"/>
    <n v="76"/>
    <n v="92"/>
    <n v="76"/>
    <n v="5.5394565217391305"/>
    <n v="6.8890789473684206"/>
    <n v="509.63"/>
    <n v="523.56999999999994"/>
    <n v="82.589130434782604"/>
    <n v="89.888157894736835"/>
    <n v="7598.2"/>
    <n v="6831.4999999999991"/>
    <n v="29"/>
    <n v="22"/>
    <n v="29"/>
    <n v="22"/>
    <n v="13"/>
    <n v="15"/>
    <n v="13"/>
    <n v="15"/>
    <m/>
    <m/>
    <n v="0"/>
    <n v="0"/>
    <n v="42"/>
    <n v="37"/>
    <n v="42"/>
    <n v="37"/>
    <n v="4.88"/>
    <n v="4.32"/>
    <n v="141.52000000000001"/>
    <n v="95.04"/>
    <n v="7.54"/>
    <n v="4.99"/>
    <n v="98.02"/>
    <n v="74.850000000000009"/>
    <m/>
    <m/>
    <n v="0"/>
    <n v="0"/>
    <n v="5.703333333333334"/>
    <n v="4.5916216216216217"/>
    <n v="239.54000000000002"/>
    <n v="169.89000000000001"/>
    <n v="78.400000000000006"/>
    <n v="61.5"/>
    <n v="2273.6000000000004"/>
    <n v="1353"/>
    <n v="59.1"/>
    <n v="60.2"/>
    <n v="768.30000000000007"/>
    <n v="903"/>
    <m/>
    <m/>
    <n v="0"/>
    <n v="0"/>
    <n v="72.426190476190484"/>
    <n v="60.972972972972975"/>
    <n v="3041.9000000000005"/>
    <n v="2256"/>
    <n v="2"/>
    <n v="2"/>
    <n v="2"/>
    <n v="2"/>
    <n v="2"/>
    <n v="2.1"/>
    <n v="4"/>
    <n v="4.2"/>
    <n v="37"/>
    <n v="47.5"/>
    <n v="74"/>
    <n v="95"/>
    <n v="74"/>
    <n v="47"/>
    <n v="74"/>
    <n v="47"/>
    <n v="399.13"/>
    <n v="272.83000000000004"/>
    <n v="5903.5"/>
    <n v="3754.3999999999996"/>
    <n v="60"/>
    <n v="66"/>
    <n v="60"/>
    <n v="66"/>
    <n v="350.03999999999996"/>
    <n v="420.63"/>
    <n v="4736.6000000000004"/>
    <n v="5333.1"/>
    <n v="134"/>
    <n v="113"/>
    <n v="134"/>
    <n v="113"/>
    <n v="749.17"/>
    <n v="693.46"/>
    <n v="10640.1"/>
    <n v="9087.5"/>
    <n v="0"/>
    <n v="0"/>
    <n v="0"/>
    <n v="0"/>
    <s v=""/>
    <s v=""/>
    <s v=""/>
    <s v=""/>
    <n v="753.17000000000007"/>
    <n v="697.66"/>
    <n v="10714.1"/>
    <n v="9182.5"/>
  </r>
  <r>
    <x v="1"/>
    <s v="Arkansas State University Mountain Home"/>
    <m/>
    <n v="420538"/>
    <x v="9"/>
    <n v="243"/>
    <n v="227"/>
    <n v="16"/>
    <n v="2"/>
    <n v="227"/>
    <n v="225"/>
    <n v="60"/>
    <n v="60"/>
    <n v="228"/>
    <n v="225"/>
    <n v="228"/>
    <n v="225"/>
    <n v="15"/>
    <n v="13"/>
    <n v="15"/>
    <n v="13"/>
    <n v="5"/>
    <n v="21"/>
    <n v="5"/>
    <n v="21"/>
    <m/>
    <m/>
    <n v="0"/>
    <n v="0"/>
    <n v="20"/>
    <n v="34"/>
    <n v="20"/>
    <n v="34"/>
    <n v="3.05"/>
    <n v="3.57"/>
    <n v="45.75"/>
    <n v="46.41"/>
    <n v="6.05"/>
    <n v="3.6"/>
    <n v="30.25"/>
    <n v="75.600000000000009"/>
    <m/>
    <m/>
    <n v="0"/>
    <n v="0"/>
    <n v="3.8"/>
    <n v="3.5885294117647062"/>
    <n v="76"/>
    <n v="122.01"/>
    <n v="77.099999999999994"/>
    <n v="66.599999999999994"/>
    <n v="1156.5"/>
    <n v="865.8"/>
    <n v="90.8"/>
    <n v="74.599999999999994"/>
    <n v="454"/>
    <n v="1566.6"/>
    <m/>
    <m/>
    <n v="0"/>
    <n v="0"/>
    <n v="80.525000000000006"/>
    <n v="71.541176470588226"/>
    <n v="1610.5"/>
    <n v="2432.3999999999996"/>
    <n v="104"/>
    <n v="73"/>
    <n v="104"/>
    <n v="73"/>
    <n v="18"/>
    <n v="54"/>
    <n v="18"/>
    <n v="54"/>
    <m/>
    <m/>
    <n v="0"/>
    <n v="0"/>
    <n v="122"/>
    <n v="127"/>
    <n v="122"/>
    <n v="127"/>
    <n v="4.49"/>
    <n v="3.98"/>
    <n v="466.96000000000004"/>
    <n v="290.54000000000002"/>
    <n v="7.06"/>
    <n v="5.5"/>
    <n v="127.08"/>
    <n v="297"/>
    <m/>
    <m/>
    <n v="0"/>
    <n v="0"/>
    <n v="4.869180327868853"/>
    <n v="4.6262992125984246"/>
    <n v="594.04000000000008"/>
    <n v="587.54"/>
    <n v="89.6"/>
    <n v="85.3"/>
    <n v="9318.4"/>
    <n v="6226.9"/>
    <n v="85.4"/>
    <n v="78.3"/>
    <n v="1537.2"/>
    <n v="4228.2"/>
    <m/>
    <m/>
    <n v="0"/>
    <n v="0"/>
    <n v="88.980327868852456"/>
    <n v="82.323622047244086"/>
    <n v="10855.6"/>
    <n v="10455.099999999999"/>
    <n v="142"/>
    <n v="161"/>
    <n v="142"/>
    <n v="161"/>
    <n v="4.7185915492957751"/>
    <n v="4.4071428571428566"/>
    <n v="670.04000000000008"/>
    <n v="709.55"/>
    <n v="87.789436619718316"/>
    <n v="80.046583850931668"/>
    <n v="12466.1"/>
    <n v="12887.499999999998"/>
    <n v="59"/>
    <n v="38"/>
    <n v="59"/>
    <n v="38"/>
    <n v="27"/>
    <n v="26"/>
    <n v="27"/>
    <n v="26"/>
    <m/>
    <m/>
    <n v="0"/>
    <n v="0"/>
    <n v="86"/>
    <n v="64"/>
    <n v="86"/>
    <n v="64"/>
    <n v="3.16"/>
    <n v="2.87"/>
    <n v="186.44"/>
    <n v="109.06"/>
    <n v="4.99"/>
    <n v="6.93"/>
    <n v="134.73000000000002"/>
    <n v="180.18"/>
    <m/>
    <m/>
    <n v="0"/>
    <n v="0"/>
    <n v="3.7345348837209302"/>
    <n v="4.5193750000000001"/>
    <n v="321.17"/>
    <n v="289.24"/>
    <n v="66.5"/>
    <n v="60.4"/>
    <n v="3923.5"/>
    <n v="2295.1999999999998"/>
    <n v="56.9"/>
    <n v="69.2"/>
    <n v="1536.3"/>
    <n v="1799.2"/>
    <m/>
    <m/>
    <n v="0"/>
    <n v="0"/>
    <n v="63.486046511627912"/>
    <n v="63.974999999999994"/>
    <n v="5459.8"/>
    <n v="4094.3999999999996"/>
    <m/>
    <m/>
    <n v="0"/>
    <n v="0"/>
    <m/>
    <m/>
    <n v="0"/>
    <n v="0"/>
    <m/>
    <m/>
    <n v="0"/>
    <n v="0"/>
    <n v="178"/>
    <n v="124"/>
    <n v="178"/>
    <n v="124"/>
    <n v="699.15000000000009"/>
    <n v="446.01000000000005"/>
    <n v="14398.4"/>
    <n v="9387.9"/>
    <n v="50"/>
    <n v="101"/>
    <n v="50"/>
    <n v="101"/>
    <n v="292.06"/>
    <n v="552.78"/>
    <n v="3527.5"/>
    <n v="7593.9999999999991"/>
    <n v="228"/>
    <n v="225"/>
    <n v="228"/>
    <n v="225"/>
    <n v="991.21"/>
    <n v="998.79"/>
    <n v="17925.900000000001"/>
    <n v="16981.899999999998"/>
    <n v="0"/>
    <n v="0"/>
    <n v="0"/>
    <n v="0"/>
    <s v=""/>
    <s v=""/>
    <s v=""/>
    <s v=""/>
    <n v="991.21"/>
    <n v="998.79"/>
    <n v="17925.900000000001"/>
    <n v="16981.899999999998"/>
  </r>
  <r>
    <x v="1"/>
    <s v="Arkansas State University-Newport"/>
    <m/>
    <n v="440402"/>
    <x v="9"/>
    <n v="238"/>
    <n v="228"/>
    <n v="9"/>
    <n v="5"/>
    <n v="229"/>
    <n v="223"/>
    <n v="60"/>
    <n v="60"/>
    <n v="229"/>
    <n v="223"/>
    <n v="229"/>
    <n v="223"/>
    <n v="11"/>
    <n v="5"/>
    <n v="11"/>
    <n v="5"/>
    <n v="26"/>
    <n v="19"/>
    <n v="26"/>
    <n v="19"/>
    <m/>
    <m/>
    <n v="0"/>
    <n v="0"/>
    <n v="37"/>
    <n v="24"/>
    <n v="37"/>
    <n v="24"/>
    <n v="2.4300000000000002"/>
    <n v="3.6"/>
    <n v="26.73"/>
    <n v="18"/>
    <n v="2.4900000000000002"/>
    <n v="2.14"/>
    <n v="64.740000000000009"/>
    <n v="40.660000000000004"/>
    <m/>
    <m/>
    <n v="0"/>
    <n v="0"/>
    <n v="2.4721621621621623"/>
    <n v="2.4441666666666668"/>
    <n v="91.470000000000013"/>
    <n v="58.660000000000004"/>
    <n v="77"/>
    <n v="86.8"/>
    <n v="847"/>
    <n v="434"/>
    <n v="79.5"/>
    <n v="76.099999999999994"/>
    <n v="2067"/>
    <n v="1445.8999999999999"/>
    <m/>
    <m/>
    <n v="0"/>
    <n v="0"/>
    <n v="78.756756756756758"/>
    <n v="78.329166666666666"/>
    <n v="2914"/>
    <n v="1879.9"/>
    <n v="78"/>
    <n v="59"/>
    <n v="78"/>
    <n v="59"/>
    <n v="15"/>
    <n v="20"/>
    <n v="15"/>
    <n v="20"/>
    <m/>
    <m/>
    <n v="0"/>
    <n v="0"/>
    <n v="93"/>
    <n v="79"/>
    <n v="93"/>
    <n v="79"/>
    <n v="2.84"/>
    <n v="3.45"/>
    <n v="221.51999999999998"/>
    <n v="203.55"/>
    <n v="5.31"/>
    <n v="4.75"/>
    <n v="79.649999999999991"/>
    <n v="95"/>
    <m/>
    <m/>
    <n v="0"/>
    <n v="0"/>
    <n v="3.238387096774193"/>
    <n v="3.7791139240506331"/>
    <n v="301.16999999999996"/>
    <n v="298.55"/>
    <n v="77.3"/>
    <n v="79.7"/>
    <n v="6029.4"/>
    <n v="4702.3"/>
    <n v="72.2"/>
    <n v="77.599999999999994"/>
    <n v="1083"/>
    <n v="1552"/>
    <m/>
    <m/>
    <n v="0"/>
    <n v="0"/>
    <n v="76.477419354838702"/>
    <n v="79.16835443037975"/>
    <n v="7112.4"/>
    <n v="6254.3"/>
    <n v="130"/>
    <n v="103"/>
    <n v="130"/>
    <n v="103"/>
    <n v="3.0203076923076924"/>
    <n v="3.468058252427185"/>
    <n v="392.64"/>
    <n v="357.21000000000004"/>
    <n v="77.126153846153841"/>
    <n v="78.972815533980594"/>
    <n v="10026.4"/>
    <n v="8134.2000000000007"/>
    <n v="63"/>
    <n v="60"/>
    <n v="63"/>
    <n v="60"/>
    <n v="36"/>
    <n v="60"/>
    <n v="36"/>
    <n v="60"/>
    <m/>
    <m/>
    <n v="0"/>
    <n v="0"/>
    <n v="99"/>
    <n v="120"/>
    <n v="99"/>
    <n v="120"/>
    <n v="2.23"/>
    <n v="1.88"/>
    <n v="140.49"/>
    <n v="112.8"/>
    <n v="3.17"/>
    <n v="3.04"/>
    <n v="114.12"/>
    <n v="182.4"/>
    <m/>
    <m/>
    <n v="0"/>
    <n v="0"/>
    <n v="2.5718181818181818"/>
    <n v="2.46"/>
    <n v="254.60999999999999"/>
    <n v="295.2"/>
    <n v="61"/>
    <n v="56.2"/>
    <n v="3843"/>
    <n v="3372"/>
    <n v="65.7"/>
    <n v="63.3"/>
    <n v="2365.2000000000003"/>
    <n v="3798"/>
    <m/>
    <m/>
    <n v="0"/>
    <n v="0"/>
    <n v="62.709090909090918"/>
    <n v="59.75"/>
    <n v="6208.2000000000007"/>
    <n v="7170"/>
    <m/>
    <m/>
    <n v="0"/>
    <n v="0"/>
    <m/>
    <m/>
    <n v="0"/>
    <n v="0"/>
    <m/>
    <m/>
    <n v="0"/>
    <n v="0"/>
    <n v="152"/>
    <n v="124"/>
    <n v="152"/>
    <n v="124"/>
    <n v="388.74"/>
    <n v="334.35"/>
    <n v="10719.4"/>
    <n v="8508.2999999999993"/>
    <n v="77"/>
    <n v="99"/>
    <n v="77"/>
    <n v="99"/>
    <n v="258.51"/>
    <n v="318.06"/>
    <n v="5515.2000000000007"/>
    <n v="6795.9"/>
    <n v="229"/>
    <n v="223"/>
    <n v="229"/>
    <n v="223"/>
    <n v="647.25"/>
    <n v="652.41000000000008"/>
    <n v="16234.6"/>
    <n v="15304.199999999999"/>
    <n v="0"/>
    <n v="0"/>
    <n v="0"/>
    <n v="0"/>
    <s v=""/>
    <s v=""/>
    <s v=""/>
    <s v=""/>
    <n v="647.25"/>
    <n v="652.41000000000008"/>
    <n v="16234.6"/>
    <n v="15304.2"/>
  </r>
  <r>
    <x v="1"/>
    <s v="Black River Technical College"/>
    <m/>
    <n v="106625"/>
    <x v="9"/>
    <n v="310"/>
    <n v="244"/>
    <n v="37"/>
    <n v="11"/>
    <n v="273"/>
    <n v="233"/>
    <n v="60"/>
    <n v="60"/>
    <n v="275"/>
    <n v="234"/>
    <n v="275"/>
    <n v="234"/>
    <n v="17"/>
    <n v="13"/>
    <n v="17"/>
    <n v="13"/>
    <n v="15"/>
    <n v="11"/>
    <n v="15"/>
    <n v="11"/>
    <m/>
    <m/>
    <n v="0"/>
    <n v="0"/>
    <n v="32"/>
    <n v="24"/>
    <n v="32"/>
    <n v="24"/>
    <n v="3.06"/>
    <n v="2.77"/>
    <n v="52.02"/>
    <n v="36.01"/>
    <n v="3.77"/>
    <n v="1.96"/>
    <n v="56.55"/>
    <n v="21.56"/>
    <m/>
    <m/>
    <n v="0"/>
    <n v="0"/>
    <n v="3.3928124999999998"/>
    <n v="2.3987499999999997"/>
    <n v="108.57"/>
    <n v="57.569999999999993"/>
    <n v="86.1"/>
    <n v="93.5"/>
    <n v="1463.6999999999998"/>
    <n v="1215.5"/>
    <n v="102.9"/>
    <n v="80.900000000000006"/>
    <n v="1543.5"/>
    <n v="889.90000000000009"/>
    <m/>
    <m/>
    <n v="0"/>
    <n v="0"/>
    <n v="93.974999999999994"/>
    <n v="87.725000000000009"/>
    <n v="3007.2"/>
    <n v="2105.4"/>
    <n v="76"/>
    <n v="57"/>
    <n v="76"/>
    <n v="57"/>
    <n v="24"/>
    <n v="20"/>
    <n v="24"/>
    <n v="20"/>
    <m/>
    <m/>
    <n v="0"/>
    <n v="0"/>
    <n v="100"/>
    <n v="77"/>
    <n v="100"/>
    <n v="77"/>
    <n v="5.67"/>
    <n v="5.41"/>
    <n v="430.92"/>
    <n v="308.37"/>
    <n v="6.76"/>
    <n v="6.75"/>
    <n v="162.24"/>
    <n v="135"/>
    <m/>
    <m/>
    <n v="0"/>
    <n v="0"/>
    <n v="5.9316000000000004"/>
    <n v="5.7580519480519481"/>
    <n v="593.16000000000008"/>
    <n v="443.37"/>
    <n v="100.4"/>
    <n v="102.8"/>
    <n v="7630.4000000000005"/>
    <n v="5859.5999999999995"/>
    <n v="92.2"/>
    <n v="95.8"/>
    <n v="2212.8000000000002"/>
    <n v="1916"/>
    <m/>
    <m/>
    <n v="0"/>
    <n v="0"/>
    <n v="98.432000000000002"/>
    <n v="100.98181818181817"/>
    <n v="9843.2000000000007"/>
    <n v="7775.5999999999995"/>
    <n v="132"/>
    <n v="101"/>
    <n v="132"/>
    <n v="101"/>
    <n v="5.3161363636363639"/>
    <n v="4.9598019801980202"/>
    <n v="701.73"/>
    <n v="500.94000000000005"/>
    <n v="97.351515151515159"/>
    <n v="97.831683168316829"/>
    <n v="12850.400000000001"/>
    <n v="9881"/>
    <n v="67"/>
    <n v="60"/>
    <n v="67"/>
    <n v="60"/>
    <n v="76"/>
    <n v="73"/>
    <n v="76"/>
    <n v="73"/>
    <m/>
    <m/>
    <n v="0"/>
    <n v="0"/>
    <n v="143"/>
    <n v="133"/>
    <n v="143"/>
    <n v="133"/>
    <n v="6.66"/>
    <n v="4.32"/>
    <n v="446.22"/>
    <n v="259.20000000000005"/>
    <n v="6.17"/>
    <n v="5.77"/>
    <n v="468.92"/>
    <n v="421.21"/>
    <m/>
    <m/>
    <n v="0"/>
    <n v="0"/>
    <n v="6.3995804195804205"/>
    <n v="5.1158646616541361"/>
    <n v="915.1400000000001"/>
    <n v="680.41000000000008"/>
    <n v="82"/>
    <n v="84.6"/>
    <n v="5494"/>
    <n v="5076"/>
    <n v="82"/>
    <n v="84"/>
    <n v="6232"/>
    <n v="6132"/>
    <m/>
    <m/>
    <n v="0"/>
    <n v="0"/>
    <n v="82"/>
    <n v="84.270676691729321"/>
    <n v="11726"/>
    <n v="11208"/>
    <m/>
    <m/>
    <n v="0"/>
    <n v="0"/>
    <m/>
    <m/>
    <n v="0"/>
    <n v="0"/>
    <m/>
    <m/>
    <n v="0"/>
    <n v="0"/>
    <n v="160"/>
    <n v="130"/>
    <n v="160"/>
    <n v="130"/>
    <n v="929.16000000000008"/>
    <n v="603.58000000000004"/>
    <n v="14588.1"/>
    <n v="12151.099999999999"/>
    <n v="115"/>
    <n v="104"/>
    <n v="115"/>
    <n v="104"/>
    <n v="687.71"/>
    <n v="577.77"/>
    <n v="9988.2999999999993"/>
    <n v="8937.9"/>
    <n v="275"/>
    <n v="234"/>
    <n v="275"/>
    <n v="234"/>
    <n v="1616.8700000000001"/>
    <n v="1181.3499999999999"/>
    <n v="24576.400000000001"/>
    <n v="21089"/>
    <n v="0"/>
    <n v="0"/>
    <n v="0"/>
    <n v="0"/>
    <s v=""/>
    <s v=""/>
    <s v=""/>
    <s v=""/>
    <n v="1616.8700000000001"/>
    <n v="1181.3500000000001"/>
    <n v="24576.400000000001"/>
    <n v="21089"/>
  </r>
  <r>
    <x v="1"/>
    <s v="College of the Ouachitas"/>
    <s v="*Delete after 2016-17; institution is in the process of joining one of our university systems"/>
    <n v="107521"/>
    <x v="9"/>
    <n v="153"/>
    <n v="136"/>
    <n v="9"/>
    <n v="7"/>
    <n v="144"/>
    <n v="129"/>
    <n v="60"/>
    <n v="60"/>
    <n v="144"/>
    <n v="129"/>
    <n v="144"/>
    <n v="129"/>
    <n v="8"/>
    <n v="13"/>
    <n v="8"/>
    <n v="13"/>
    <n v="4"/>
    <n v="2"/>
    <n v="4"/>
    <n v="2"/>
    <m/>
    <m/>
    <n v="0"/>
    <n v="0"/>
    <n v="12"/>
    <n v="15"/>
    <n v="12"/>
    <n v="15"/>
    <n v="2.52"/>
    <n v="3.73"/>
    <n v="20.16"/>
    <n v="48.49"/>
    <n v="11.54"/>
    <n v="8.0399999999999991"/>
    <n v="46.16"/>
    <n v="16.079999999999998"/>
    <m/>
    <m/>
    <n v="0"/>
    <n v="0"/>
    <n v="5.5266666666666664"/>
    <n v="4.304666666666666"/>
    <n v="66.319999999999993"/>
    <n v="64.569999999999993"/>
    <n v="93.4"/>
    <n v="87.9"/>
    <n v="747.2"/>
    <n v="1142.7"/>
    <n v="76.5"/>
    <n v="115"/>
    <n v="306"/>
    <n v="230"/>
    <m/>
    <m/>
    <n v="0"/>
    <n v="0"/>
    <n v="87.766666666666666"/>
    <n v="91.513333333333335"/>
    <n v="1053.2"/>
    <n v="1372.7"/>
    <n v="35"/>
    <n v="29"/>
    <n v="35"/>
    <n v="29"/>
    <n v="8"/>
    <n v="5"/>
    <n v="8"/>
    <n v="5"/>
    <m/>
    <m/>
    <n v="0"/>
    <n v="0"/>
    <n v="43"/>
    <n v="34"/>
    <n v="43"/>
    <n v="34"/>
    <n v="6.2"/>
    <n v="4.71"/>
    <n v="217"/>
    <n v="136.59"/>
    <n v="9"/>
    <n v="13.77"/>
    <n v="72"/>
    <n v="68.849999999999994"/>
    <m/>
    <m/>
    <n v="0"/>
    <n v="0"/>
    <n v="6.7209302325581399"/>
    <n v="6.0423529411764703"/>
    <n v="289"/>
    <n v="205.44"/>
    <n v="98.6"/>
    <n v="87.8"/>
    <n v="3451"/>
    <n v="2546.1999999999998"/>
    <n v="99"/>
    <n v="105.8"/>
    <n v="792"/>
    <n v="529"/>
    <m/>
    <m/>
    <n v="0"/>
    <n v="0"/>
    <n v="98.674418604651166"/>
    <n v="90.447058823529403"/>
    <n v="4243"/>
    <n v="3075.2"/>
    <n v="55"/>
    <n v="49"/>
    <n v="55"/>
    <n v="49"/>
    <n v="6.4603636363636365"/>
    <n v="5.5104081632653061"/>
    <n v="355.32"/>
    <n v="270.01"/>
    <n v="96.294545454545457"/>
    <n v="90.7734693877551"/>
    <n v="5296.2"/>
    <n v="4447.8999999999996"/>
    <n v="49"/>
    <n v="31"/>
    <n v="49"/>
    <n v="31"/>
    <n v="36"/>
    <n v="42"/>
    <n v="36"/>
    <n v="42"/>
    <m/>
    <m/>
    <n v="0"/>
    <n v="0"/>
    <n v="85"/>
    <n v="73"/>
    <n v="85"/>
    <n v="73"/>
    <n v="3.09"/>
    <n v="3.04"/>
    <n v="151.41"/>
    <n v="94.24"/>
    <n v="2.0699999999999998"/>
    <n v="2.56"/>
    <n v="74.52"/>
    <n v="107.52"/>
    <m/>
    <m/>
    <n v="0"/>
    <n v="0"/>
    <n v="2.6579999999999999"/>
    <n v="2.7638356164383562"/>
    <n v="225.93"/>
    <n v="201.76"/>
    <n v="73.599999999999994"/>
    <n v="76.400000000000006"/>
    <n v="3606.3999999999996"/>
    <n v="2368.4"/>
    <n v="45.6"/>
    <n v="51.7"/>
    <n v="1641.6000000000001"/>
    <n v="2171.4"/>
    <m/>
    <m/>
    <n v="0"/>
    <n v="0"/>
    <n v="61.741176470588236"/>
    <n v="62.189041095890417"/>
    <n v="5248"/>
    <n v="4539.8"/>
    <n v="4"/>
    <n v="7"/>
    <n v="4"/>
    <n v="7"/>
    <n v="1.5"/>
    <n v="1.3"/>
    <n v="6"/>
    <n v="9.1"/>
    <n v="34"/>
    <n v="43.14"/>
    <n v="136"/>
    <n v="301.98"/>
    <n v="92"/>
    <n v="73"/>
    <n v="92"/>
    <n v="73"/>
    <n v="388.57"/>
    <n v="279.32"/>
    <n v="7804.5999999999995"/>
    <n v="6057.2999999999993"/>
    <n v="48"/>
    <n v="49"/>
    <n v="48"/>
    <n v="49"/>
    <n v="192.68"/>
    <n v="192.45"/>
    <n v="2739.6000000000004"/>
    <n v="2930.4"/>
    <n v="140"/>
    <n v="122"/>
    <n v="140"/>
    <n v="122"/>
    <n v="581.25"/>
    <n v="471.77"/>
    <n v="10544.2"/>
    <n v="8987.6999999999989"/>
    <n v="0"/>
    <n v="0"/>
    <n v="0"/>
    <n v="0"/>
    <s v=""/>
    <s v=""/>
    <s v=""/>
    <s v=""/>
    <n v="587.25"/>
    <n v="480.87"/>
    <n v="10680.2"/>
    <n v="9289.68"/>
  </r>
  <r>
    <x v="1"/>
    <s v="Cossatot Community College of the University of Arkansas"/>
    <m/>
    <n v="106795"/>
    <x v="9"/>
    <n v="174"/>
    <n v="166"/>
    <n v="11"/>
    <n v="12"/>
    <n v="163"/>
    <n v="154"/>
    <n v="60"/>
    <n v="60"/>
    <n v="163"/>
    <n v="154"/>
    <n v="163"/>
    <n v="154"/>
    <n v="46"/>
    <n v="45"/>
    <n v="46"/>
    <n v="45"/>
    <n v="16"/>
    <n v="32"/>
    <n v="16"/>
    <n v="32"/>
    <m/>
    <m/>
    <n v="0"/>
    <n v="0"/>
    <n v="62"/>
    <n v="77"/>
    <n v="62"/>
    <n v="77"/>
    <n v="3.48"/>
    <n v="3.88"/>
    <n v="160.08000000000001"/>
    <n v="174.6"/>
    <n v="5.09"/>
    <n v="5.66"/>
    <n v="81.44"/>
    <n v="181.12"/>
    <m/>
    <m/>
    <n v="0"/>
    <n v="0"/>
    <n v="3.895483870967742"/>
    <n v="4.6197402597402597"/>
    <n v="241.52"/>
    <n v="355.71999999999997"/>
    <n v="90.7"/>
    <n v="85.4"/>
    <n v="4172.2"/>
    <n v="3843.0000000000005"/>
    <n v="84.9"/>
    <n v="78.7"/>
    <n v="1358.4"/>
    <n v="2518.4"/>
    <m/>
    <m/>
    <n v="0"/>
    <n v="0"/>
    <n v="89.203225806451613"/>
    <n v="82.615584415584422"/>
    <n v="5530.6"/>
    <n v="6361.4000000000005"/>
    <n v="38"/>
    <n v="25"/>
    <n v="38"/>
    <n v="25"/>
    <n v="10"/>
    <n v="11"/>
    <n v="10"/>
    <n v="11"/>
    <m/>
    <m/>
    <n v="0"/>
    <n v="0"/>
    <n v="48"/>
    <n v="36"/>
    <n v="48"/>
    <n v="36"/>
    <n v="8.48"/>
    <n v="6.89"/>
    <n v="322.24"/>
    <n v="172.25"/>
    <n v="7.49"/>
    <n v="7.5"/>
    <n v="74.900000000000006"/>
    <n v="82.5"/>
    <m/>
    <m/>
    <n v="0"/>
    <n v="0"/>
    <n v="8.2737499999999997"/>
    <n v="7.0763888888888893"/>
    <n v="397.14"/>
    <n v="254.75"/>
    <n v="84.2"/>
    <n v="95.8"/>
    <n v="3199.6"/>
    <n v="2395"/>
    <n v="75.599999999999994"/>
    <n v="91.4"/>
    <n v="756"/>
    <n v="1005.4000000000001"/>
    <m/>
    <m/>
    <n v="0"/>
    <n v="0"/>
    <n v="82.408333333333331"/>
    <n v="94.455555555555563"/>
    <n v="3955.6"/>
    <n v="3400.4"/>
    <n v="110"/>
    <n v="113"/>
    <n v="110"/>
    <n v="113"/>
    <n v="5.806"/>
    <n v="5.4023893805309733"/>
    <n v="638.66"/>
    <n v="610.47"/>
    <n v="86.238181818181829"/>
    <n v="86.387610619469029"/>
    <n v="9486.2000000000007"/>
    <n v="9761.8000000000011"/>
    <n v="38"/>
    <n v="26"/>
    <n v="38"/>
    <n v="26"/>
    <n v="15"/>
    <n v="15"/>
    <n v="15"/>
    <n v="15"/>
    <m/>
    <m/>
    <n v="0"/>
    <n v="0"/>
    <n v="53"/>
    <n v="41"/>
    <n v="53"/>
    <n v="41"/>
    <n v="4.4000000000000004"/>
    <n v="3.91"/>
    <n v="167.20000000000002"/>
    <n v="101.66"/>
    <n v="6.71"/>
    <n v="5.41"/>
    <n v="100.65"/>
    <n v="81.150000000000006"/>
    <m/>
    <m/>
    <n v="0"/>
    <n v="0"/>
    <n v="5.0537735849056604"/>
    <n v="4.4587804878048782"/>
    <n v="267.85000000000002"/>
    <n v="182.81"/>
    <n v="75.2"/>
    <n v="63.8"/>
    <n v="2857.6"/>
    <n v="1658.8"/>
    <n v="58.7"/>
    <n v="63"/>
    <n v="880.5"/>
    <n v="945"/>
    <m/>
    <m/>
    <n v="0"/>
    <n v="0"/>
    <n v="70.530188679245285"/>
    <n v="63.507317073170739"/>
    <n v="3738.1"/>
    <n v="2603.8000000000002"/>
    <m/>
    <m/>
    <n v="0"/>
    <n v="0"/>
    <m/>
    <m/>
    <n v="0"/>
    <n v="0"/>
    <m/>
    <m/>
    <n v="0"/>
    <n v="0"/>
    <n v="122"/>
    <n v="96"/>
    <n v="122"/>
    <n v="96"/>
    <n v="649.5200000000001"/>
    <n v="448.51"/>
    <n v="10229.4"/>
    <n v="7896.8"/>
    <n v="41"/>
    <n v="58"/>
    <n v="41"/>
    <n v="58"/>
    <n v="256.99"/>
    <n v="344.77"/>
    <n v="2994.9"/>
    <n v="4468.8"/>
    <n v="163"/>
    <n v="154"/>
    <n v="163"/>
    <n v="154"/>
    <n v="906.5100000000001"/>
    <n v="793.28"/>
    <n v="13224.3"/>
    <n v="12365.6"/>
    <n v="0"/>
    <n v="0"/>
    <n v="0"/>
    <n v="0"/>
    <s v=""/>
    <s v=""/>
    <s v=""/>
    <s v=""/>
    <n v="906.51"/>
    <n v="793.28"/>
    <n v="13224.300000000001"/>
    <n v="12365.600000000002"/>
  </r>
  <r>
    <x v="1"/>
    <s v="East Arkansas Community College "/>
    <m/>
    <n v="106883"/>
    <x v="9"/>
    <n v="95"/>
    <n v="112"/>
    <n v="1"/>
    <n v="9"/>
    <n v="94"/>
    <n v="103"/>
    <n v="60"/>
    <n v="60"/>
    <n v="94"/>
    <n v="103"/>
    <n v="94"/>
    <n v="103"/>
    <n v="26"/>
    <n v="35"/>
    <n v="26"/>
    <n v="35"/>
    <n v="4"/>
    <n v="4"/>
    <n v="4"/>
    <n v="4"/>
    <m/>
    <m/>
    <n v="0"/>
    <n v="0"/>
    <n v="30"/>
    <n v="39"/>
    <n v="30"/>
    <n v="39"/>
    <n v="2.5"/>
    <n v="3.07"/>
    <n v="65"/>
    <n v="107.44999999999999"/>
    <n v="2.88"/>
    <n v="4.96"/>
    <n v="11.52"/>
    <n v="19.84"/>
    <m/>
    <m/>
    <n v="0"/>
    <n v="0"/>
    <n v="2.5506666666666664"/>
    <n v="3.2638461538461536"/>
    <n v="76.52"/>
    <n v="127.28999999999999"/>
    <n v="84"/>
    <n v="93"/>
    <n v="2184"/>
    <n v="3255"/>
    <n v="76.3"/>
    <n v="87.5"/>
    <n v="305.2"/>
    <n v="350"/>
    <m/>
    <m/>
    <n v="0"/>
    <n v="0"/>
    <n v="82.973333333333329"/>
    <n v="92.435897435897431"/>
    <n v="2489.1999999999998"/>
    <n v="3605"/>
    <n v="40"/>
    <n v="40"/>
    <n v="40"/>
    <n v="40"/>
    <n v="4"/>
    <n v="5"/>
    <n v="4"/>
    <n v="5"/>
    <m/>
    <m/>
    <n v="0"/>
    <n v="0"/>
    <n v="44"/>
    <n v="45"/>
    <n v="44"/>
    <n v="45"/>
    <n v="2.5099999999999998"/>
    <n v="5.03"/>
    <n v="100.39999999999999"/>
    <n v="201.20000000000002"/>
    <n v="1.1299999999999999"/>
    <n v="5.98"/>
    <n v="4.5199999999999996"/>
    <n v="29.900000000000002"/>
    <m/>
    <m/>
    <n v="0"/>
    <n v="0"/>
    <n v="2.3845454545454543"/>
    <n v="5.1355555555555563"/>
    <n v="104.91999999999999"/>
    <n v="231.10000000000002"/>
    <n v="88.7"/>
    <n v="90.9"/>
    <n v="3548"/>
    <n v="3636"/>
    <n v="116"/>
    <n v="106"/>
    <n v="464"/>
    <n v="530"/>
    <m/>
    <m/>
    <n v="0"/>
    <n v="0"/>
    <n v="91.181818181818187"/>
    <n v="92.577777777777783"/>
    <n v="4012"/>
    <n v="4166"/>
    <n v="74"/>
    <n v="84"/>
    <n v="74"/>
    <n v="84"/>
    <n v="2.4518918918918917"/>
    <n v="4.2665476190476186"/>
    <n v="181.44"/>
    <n v="358.39"/>
    <n v="87.854054054054046"/>
    <n v="92.511904761904759"/>
    <n v="6501.2"/>
    <n v="7771"/>
    <n v="9"/>
    <n v="10"/>
    <n v="9"/>
    <n v="10"/>
    <n v="11"/>
    <n v="8"/>
    <n v="11"/>
    <n v="8"/>
    <m/>
    <m/>
    <n v="0"/>
    <n v="0"/>
    <n v="20"/>
    <n v="18"/>
    <n v="20"/>
    <n v="18"/>
    <n v="1.2"/>
    <n v="3.95"/>
    <n v="10.799999999999999"/>
    <n v="39.5"/>
    <n v="1.96"/>
    <n v="5.44"/>
    <n v="21.56"/>
    <n v="43.52"/>
    <m/>
    <m/>
    <n v="0"/>
    <n v="0"/>
    <n v="1.6179999999999999"/>
    <n v="4.6122222222222229"/>
    <n v="32.36"/>
    <n v="83.02000000000001"/>
    <n v="62.8"/>
    <n v="72.900000000000006"/>
    <n v="565.19999999999993"/>
    <n v="729"/>
    <n v="58.2"/>
    <n v="49.9"/>
    <n v="640.20000000000005"/>
    <n v="399.2"/>
    <m/>
    <m/>
    <n v="0"/>
    <n v="0"/>
    <n v="60.27"/>
    <n v="62.677777777777777"/>
    <n v="1205.4000000000001"/>
    <n v="1128.2"/>
    <m/>
    <n v="1"/>
    <n v="0"/>
    <n v="1"/>
    <m/>
    <n v="4.9000000000000004"/>
    <n v="0"/>
    <n v="4.9000000000000004"/>
    <m/>
    <n v="33"/>
    <n v="0"/>
    <n v="33"/>
    <n v="75"/>
    <n v="85"/>
    <n v="75"/>
    <n v="85"/>
    <n v="176.2"/>
    <n v="348.15"/>
    <n v="6297.2"/>
    <n v="7620"/>
    <n v="19"/>
    <n v="17"/>
    <n v="19"/>
    <n v="17"/>
    <n v="37.599999999999994"/>
    <n v="93.26"/>
    <n v="1409.4"/>
    <n v="1279.2"/>
    <n v="94"/>
    <n v="102"/>
    <n v="94"/>
    <n v="102"/>
    <n v="213.79999999999998"/>
    <n v="441.40999999999997"/>
    <n v="7706.6"/>
    <n v="8899.2000000000007"/>
    <n v="0"/>
    <n v="0"/>
    <n v="0"/>
    <n v="0"/>
    <s v=""/>
    <s v=""/>
    <s v=""/>
    <s v=""/>
    <n v="213.8"/>
    <n v="446.30999999999995"/>
    <n v="7706.6"/>
    <n v="8932.2000000000007"/>
  </r>
  <r>
    <x v="1"/>
    <s v="National Park College"/>
    <m/>
    <n v="106980"/>
    <x v="9"/>
    <n v="258"/>
    <n v="255"/>
    <n v="3"/>
    <n v="5"/>
    <n v="255"/>
    <n v="250"/>
    <n v="60"/>
    <n v="60"/>
    <n v="255"/>
    <n v="250"/>
    <n v="255"/>
    <n v="250"/>
    <n v="61"/>
    <n v="14"/>
    <n v="61"/>
    <n v="14"/>
    <n v="15"/>
    <n v="35"/>
    <n v="15"/>
    <n v="35"/>
    <m/>
    <m/>
    <n v="0"/>
    <n v="0"/>
    <n v="76"/>
    <n v="49"/>
    <n v="76"/>
    <n v="49"/>
    <n v="3.84"/>
    <n v="3.92"/>
    <n v="234.23999999999998"/>
    <n v="54.879999999999995"/>
    <n v="4.12"/>
    <n v="5.14"/>
    <n v="61.800000000000004"/>
    <n v="179.89999999999998"/>
    <m/>
    <m/>
    <n v="0"/>
    <n v="0"/>
    <n v="3.8952631578947363"/>
    <n v="4.7914285714285709"/>
    <n v="296.03999999999996"/>
    <n v="234.77999999999997"/>
    <n v="82.5"/>
    <n v="89.5"/>
    <n v="5032.5"/>
    <n v="1253"/>
    <n v="80.599999999999994"/>
    <n v="95.6"/>
    <n v="1209"/>
    <n v="3346"/>
    <m/>
    <m/>
    <n v="0"/>
    <n v="0"/>
    <n v="82.125"/>
    <n v="93.857142857142861"/>
    <n v="6241.5"/>
    <n v="4599"/>
    <n v="121"/>
    <n v="74"/>
    <n v="121"/>
    <n v="74"/>
    <n v="46"/>
    <n v="25"/>
    <n v="46"/>
    <n v="25"/>
    <m/>
    <m/>
    <n v="0"/>
    <n v="0"/>
    <n v="167"/>
    <n v="99"/>
    <n v="167"/>
    <n v="99"/>
    <n v="3.61"/>
    <n v="6.3"/>
    <n v="436.81"/>
    <n v="466.2"/>
    <n v="3.52"/>
    <n v="9.4499999999999993"/>
    <n v="161.91999999999999"/>
    <n v="236.24999999999997"/>
    <m/>
    <m/>
    <n v="0"/>
    <n v="0"/>
    <n v="3.5852095808383235"/>
    <n v="7.0954545454545448"/>
    <n v="598.73"/>
    <n v="702.44999999999993"/>
    <n v="82.7"/>
    <n v="97.2"/>
    <n v="10006.700000000001"/>
    <n v="7192.8"/>
    <n v="81.900000000000006"/>
    <n v="107.4"/>
    <n v="3767.4"/>
    <n v="2685"/>
    <m/>
    <m/>
    <n v="0"/>
    <n v="0"/>
    <n v="82.479640718562877"/>
    <n v="99.775757575757567"/>
    <n v="13774.1"/>
    <n v="9877.7999999999993"/>
    <n v="243"/>
    <n v="148"/>
    <n v="243"/>
    <n v="148"/>
    <n v="3.6821810699588475"/>
    <n v="6.3326351351351349"/>
    <n v="894.77"/>
    <n v="937.23"/>
    <n v="82.368724279835391"/>
    <n v="97.816216216216205"/>
    <n v="20015.599999999999"/>
    <n v="14476.799999999997"/>
    <n v="12"/>
    <n v="56"/>
    <n v="12"/>
    <n v="56"/>
    <n v="0"/>
    <n v="46"/>
    <n v="0"/>
    <n v="46"/>
    <m/>
    <m/>
    <n v="0"/>
    <n v="0"/>
    <n v="12"/>
    <n v="102"/>
    <n v="12"/>
    <n v="102"/>
    <n v="3.35"/>
    <n v="5.86"/>
    <n v="40.200000000000003"/>
    <n v="328.16"/>
    <n v="0"/>
    <n v="6.13"/>
    <n v="0"/>
    <n v="281.98"/>
    <m/>
    <m/>
    <n v="0"/>
    <n v="0"/>
    <n v="3.35"/>
    <n v="5.9817647058823535"/>
    <n v="40.200000000000003"/>
    <n v="610.1400000000001"/>
    <n v="60.8"/>
    <n v="75.2"/>
    <n v="729.59999999999991"/>
    <n v="4211.2"/>
    <n v="0"/>
    <n v="74.400000000000006"/>
    <n v="0"/>
    <n v="3422.4"/>
    <m/>
    <m/>
    <n v="0"/>
    <n v="0"/>
    <n v="60.79999999999999"/>
    <n v="74.839215686274514"/>
    <n v="729.59999999999991"/>
    <n v="7633.6"/>
    <m/>
    <m/>
    <n v="0"/>
    <n v="0"/>
    <m/>
    <m/>
    <n v="0"/>
    <n v="0"/>
    <m/>
    <m/>
    <n v="0"/>
    <n v="0"/>
    <n v="194"/>
    <n v="144"/>
    <n v="194"/>
    <n v="144"/>
    <n v="711.25"/>
    <n v="849.24"/>
    <n v="15768.800000000001"/>
    <n v="12657"/>
    <n v="61"/>
    <n v="106"/>
    <n v="61"/>
    <n v="106"/>
    <n v="223.72"/>
    <n v="698.13"/>
    <n v="4976.3999999999996"/>
    <n v="9453.4"/>
    <n v="255"/>
    <n v="250"/>
    <n v="255"/>
    <n v="250"/>
    <n v="934.97"/>
    <n v="1547.37"/>
    <n v="20745.2"/>
    <n v="22110.400000000001"/>
    <n v="0"/>
    <n v="0"/>
    <n v="0"/>
    <n v="0"/>
    <s v=""/>
    <s v=""/>
    <s v=""/>
    <s v=""/>
    <n v="934.97"/>
    <n v="1547.3700000000001"/>
    <n v="20745.199999999997"/>
    <n v="22110.399999999998"/>
  </r>
  <r>
    <x v="1"/>
    <s v="North Arkansas College"/>
    <m/>
    <n v="107460"/>
    <x v="9"/>
    <n v="274"/>
    <n v="299"/>
    <n v="22"/>
    <n v="43"/>
    <n v="252"/>
    <n v="256"/>
    <n v="60"/>
    <n v="60"/>
    <n v="252"/>
    <n v="256"/>
    <n v="252"/>
    <n v="256"/>
    <n v="40"/>
    <n v="51"/>
    <n v="40"/>
    <n v="51"/>
    <n v="8"/>
    <n v="1"/>
    <n v="8"/>
    <n v="1"/>
    <m/>
    <m/>
    <n v="0"/>
    <n v="0"/>
    <n v="48"/>
    <n v="52"/>
    <n v="48"/>
    <n v="52"/>
    <n v="3.59"/>
    <n v="3.02"/>
    <n v="143.6"/>
    <n v="154.02000000000001"/>
    <n v="5.59"/>
    <n v="3.33"/>
    <n v="44.72"/>
    <n v="3.33"/>
    <m/>
    <m/>
    <n v="0"/>
    <n v="0"/>
    <n v="3.9233333333333333"/>
    <n v="3.025961538461539"/>
    <n v="188.32"/>
    <n v="157.35000000000002"/>
    <n v="78.5"/>
    <n v="82.3"/>
    <n v="3140"/>
    <n v="4197.3"/>
    <n v="96.8"/>
    <n v="76"/>
    <n v="774.4"/>
    <n v="76"/>
    <m/>
    <m/>
    <n v="0"/>
    <n v="0"/>
    <n v="81.55"/>
    <n v="82.178846153846152"/>
    <n v="3914.3999999999996"/>
    <n v="4273.3"/>
    <n v="118"/>
    <n v="100"/>
    <n v="118"/>
    <n v="100"/>
    <n v="28"/>
    <n v="25"/>
    <n v="28"/>
    <n v="25"/>
    <m/>
    <m/>
    <n v="0"/>
    <n v="0"/>
    <n v="146"/>
    <n v="125"/>
    <n v="146"/>
    <n v="125"/>
    <n v="5.33"/>
    <n v="6.09"/>
    <n v="628.94000000000005"/>
    <n v="609"/>
    <n v="6.57"/>
    <n v="10.54"/>
    <n v="183.96"/>
    <n v="263.5"/>
    <m/>
    <m/>
    <n v="0"/>
    <n v="0"/>
    <n v="5.5678082191780831"/>
    <n v="6.98"/>
    <n v="812.90000000000009"/>
    <n v="872.5"/>
    <n v="82.1"/>
    <n v="92.6"/>
    <n v="9687.7999999999993"/>
    <n v="9260"/>
    <n v="75.599999999999994"/>
    <n v="100.2"/>
    <n v="2116.7999999999997"/>
    <n v="2505"/>
    <m/>
    <m/>
    <n v="0"/>
    <n v="0"/>
    <n v="80.853424657534234"/>
    <n v="94.12"/>
    <n v="11804.599999999999"/>
    <n v="11765"/>
    <n v="194"/>
    <n v="177"/>
    <n v="194"/>
    <n v="177"/>
    <n v="5.1609278350515462"/>
    <n v="5.8183615819209038"/>
    <n v="1001.2199999999999"/>
    <n v="1029.8499999999999"/>
    <n v="81.025773195876283"/>
    <n v="90.611864406779659"/>
    <n v="15718.999999999998"/>
    <n v="16038.3"/>
    <n v="37"/>
    <n v="46"/>
    <n v="37"/>
    <n v="46"/>
    <n v="21"/>
    <n v="31"/>
    <n v="21"/>
    <n v="31"/>
    <m/>
    <m/>
    <n v="0"/>
    <n v="0"/>
    <n v="58"/>
    <n v="77"/>
    <n v="58"/>
    <n v="77"/>
    <n v="4.07"/>
    <n v="4.5999999999999996"/>
    <n v="150.59"/>
    <n v="211.6"/>
    <n v="6.19"/>
    <n v="3.98"/>
    <n v="129.99"/>
    <n v="123.38"/>
    <m/>
    <m/>
    <n v="0"/>
    <n v="0"/>
    <n v="4.8375862068965523"/>
    <n v="4.3503896103896107"/>
    <n v="280.58000000000004"/>
    <n v="334.98"/>
    <n v="68.8"/>
    <n v="79.8"/>
    <n v="2545.6"/>
    <n v="3670.7999999999997"/>
    <n v="63.8"/>
    <n v="49.9"/>
    <n v="1339.8"/>
    <n v="1546.8999999999999"/>
    <m/>
    <m/>
    <n v="0"/>
    <n v="0"/>
    <n v="66.989655172413791"/>
    <n v="67.762337662337657"/>
    <n v="3885.3999999999996"/>
    <n v="5217.7"/>
    <m/>
    <n v="2"/>
    <n v="0"/>
    <n v="2"/>
    <m/>
    <n v="1.6"/>
    <n v="0"/>
    <n v="3.2"/>
    <m/>
    <n v="31"/>
    <n v="0"/>
    <n v="62"/>
    <n v="195"/>
    <n v="197"/>
    <n v="195"/>
    <n v="197"/>
    <n v="923.13000000000011"/>
    <n v="974.62"/>
    <n v="15373.4"/>
    <n v="17128.099999999999"/>
    <n v="57"/>
    <n v="57"/>
    <n v="57"/>
    <n v="57"/>
    <n v="358.67"/>
    <n v="390.21"/>
    <n v="4231"/>
    <n v="4127.8999999999996"/>
    <n v="252"/>
    <n v="254"/>
    <n v="252"/>
    <n v="254"/>
    <n v="1281.8000000000002"/>
    <n v="1364.83"/>
    <n v="19604.400000000001"/>
    <n v="21256"/>
    <n v="0"/>
    <n v="0"/>
    <n v="0"/>
    <n v="0"/>
    <s v=""/>
    <s v=""/>
    <s v=""/>
    <s v=""/>
    <n v="1281.8"/>
    <n v="1368.03"/>
    <n v="19604.399999999998"/>
    <n v="21318"/>
  </r>
  <r>
    <x v="1"/>
    <s v="Ozarka College "/>
    <m/>
    <n v="107549"/>
    <x v="9"/>
    <n v="163"/>
    <n v="151"/>
    <n v="16"/>
    <n v="16"/>
    <n v="147"/>
    <n v="135"/>
    <n v="60"/>
    <n v="60"/>
    <n v="147"/>
    <n v="135"/>
    <n v="147"/>
    <n v="135"/>
    <n v="18"/>
    <n v="6"/>
    <n v="18"/>
    <n v="6"/>
    <n v="6"/>
    <n v="5"/>
    <n v="6"/>
    <n v="5"/>
    <m/>
    <m/>
    <n v="0"/>
    <n v="0"/>
    <n v="24"/>
    <n v="11"/>
    <n v="24"/>
    <n v="11"/>
    <n v="3.47"/>
    <n v="6.92"/>
    <n v="62.46"/>
    <n v="41.519999999999996"/>
    <n v="3.65"/>
    <n v="4.83"/>
    <n v="21.9"/>
    <n v="24.15"/>
    <m/>
    <m/>
    <n v="0"/>
    <n v="0"/>
    <n v="3.5150000000000001"/>
    <n v="5.9699999999999989"/>
    <n v="84.36"/>
    <n v="65.669999999999987"/>
    <n v="86"/>
    <n v="120"/>
    <n v="1548"/>
    <n v="720"/>
    <n v="97"/>
    <n v="97.2"/>
    <n v="582"/>
    <n v="486"/>
    <m/>
    <m/>
    <n v="0"/>
    <n v="0"/>
    <n v="88.75"/>
    <n v="109.63636363636364"/>
    <n v="2130"/>
    <n v="1206"/>
    <n v="46"/>
    <n v="47"/>
    <n v="46"/>
    <n v="47"/>
    <n v="11"/>
    <n v="8"/>
    <n v="11"/>
    <n v="8"/>
    <m/>
    <m/>
    <n v="0"/>
    <n v="0"/>
    <n v="57"/>
    <n v="55"/>
    <n v="57"/>
    <n v="55"/>
    <n v="7.06"/>
    <n v="4.2"/>
    <n v="324.76"/>
    <n v="197.4"/>
    <n v="8.26"/>
    <n v="8.4499999999999993"/>
    <n v="90.86"/>
    <n v="67.599999999999994"/>
    <m/>
    <m/>
    <n v="0"/>
    <n v="0"/>
    <n v="7.2915789473684214"/>
    <n v="4.8181818181818183"/>
    <n v="415.62"/>
    <n v="265"/>
    <n v="88.8"/>
    <n v="90.3"/>
    <n v="4084.7999999999997"/>
    <n v="4244.0999999999995"/>
    <n v="82.1"/>
    <n v="93.3"/>
    <n v="903.09999999999991"/>
    <n v="746.4"/>
    <m/>
    <m/>
    <n v="0"/>
    <n v="0"/>
    <n v="87.507017543859646"/>
    <n v="90.73636363636362"/>
    <n v="4987.8999999999996"/>
    <n v="4990.4999999999991"/>
    <n v="81"/>
    <n v="66"/>
    <n v="81"/>
    <n v="66"/>
    <n v="6.1725925925925926"/>
    <n v="5.0101515151515148"/>
    <n v="499.98"/>
    <n v="330.66999999999996"/>
    <n v="87.875308641975309"/>
    <n v="93.886363636363626"/>
    <n v="7117.9"/>
    <n v="6196.4999999999991"/>
    <n v="52"/>
    <n v="32"/>
    <n v="52"/>
    <n v="32"/>
    <n v="14"/>
    <n v="37"/>
    <n v="14"/>
    <n v="37"/>
    <m/>
    <m/>
    <n v="0"/>
    <n v="0"/>
    <n v="66"/>
    <n v="69"/>
    <n v="66"/>
    <n v="69"/>
    <n v="2.46"/>
    <n v="2.88"/>
    <n v="127.92"/>
    <n v="92.16"/>
    <n v="5.38"/>
    <n v="3.08"/>
    <n v="75.319999999999993"/>
    <n v="113.96000000000001"/>
    <m/>
    <m/>
    <n v="0"/>
    <n v="0"/>
    <n v="3.0793939393939396"/>
    <n v="2.9872463768115942"/>
    <n v="203.24"/>
    <n v="206.12"/>
    <n v="68.900000000000006"/>
    <n v="79.400000000000006"/>
    <n v="3582.8"/>
    <n v="2540.8000000000002"/>
    <n v="72.099999999999994"/>
    <n v="62.8"/>
    <n v="1009.3999999999999"/>
    <n v="2323.6"/>
    <m/>
    <m/>
    <n v="0"/>
    <n v="0"/>
    <n v="69.578787878787878"/>
    <n v="70.498550724637681"/>
    <n v="4592.2"/>
    <n v="4864.3999999999996"/>
    <m/>
    <m/>
    <n v="0"/>
    <n v="0"/>
    <m/>
    <m/>
    <n v="0"/>
    <n v="0"/>
    <m/>
    <m/>
    <n v="0"/>
    <n v="0"/>
    <n v="116"/>
    <n v="85"/>
    <n v="116"/>
    <n v="85"/>
    <n v="515.14"/>
    <n v="331.08000000000004"/>
    <n v="9215.5999999999985"/>
    <n v="7504.9"/>
    <n v="31"/>
    <n v="50"/>
    <n v="31"/>
    <n v="50"/>
    <n v="188.07999999999998"/>
    <n v="205.71"/>
    <n v="2494.5"/>
    <n v="3556"/>
    <n v="147"/>
    <n v="135"/>
    <n v="147"/>
    <n v="135"/>
    <n v="703.22"/>
    <n v="536.79000000000008"/>
    <n v="11710.099999999999"/>
    <n v="11060.9"/>
    <n v="0"/>
    <n v="0"/>
    <n v="0"/>
    <n v="0"/>
    <s v=""/>
    <s v=""/>
    <s v=""/>
    <s v=""/>
    <n v="703.22"/>
    <n v="536.79"/>
    <n v="11710.099999999999"/>
    <n v="11060.899999999998"/>
  </r>
  <r>
    <x v="1"/>
    <s v="Phillips Community College of the Univ of Arkansas"/>
    <m/>
    <n v="107619"/>
    <x v="9"/>
    <n v="125"/>
    <n v="128"/>
    <n v="2"/>
    <n v="2"/>
    <n v="123"/>
    <n v="126"/>
    <n v="60"/>
    <n v="60"/>
    <n v="123"/>
    <n v="126"/>
    <n v="123"/>
    <n v="126"/>
    <n v="1"/>
    <n v="40"/>
    <n v="1"/>
    <n v="40"/>
    <n v="54"/>
    <n v="20"/>
    <n v="54"/>
    <n v="20"/>
    <m/>
    <m/>
    <n v="0"/>
    <n v="0"/>
    <n v="55"/>
    <n v="60"/>
    <n v="55"/>
    <n v="60"/>
    <n v="2.92"/>
    <n v="4.22"/>
    <n v="2.92"/>
    <n v="168.79999999999998"/>
    <n v="4.01"/>
    <n v="6.83"/>
    <n v="216.54"/>
    <n v="136.6"/>
    <m/>
    <m/>
    <n v="0"/>
    <n v="0"/>
    <n v="3.9901818181818176"/>
    <n v="5.09"/>
    <n v="219.45999999999998"/>
    <n v="305.39999999999998"/>
    <n v="109"/>
    <n v="106.5"/>
    <n v="109"/>
    <n v="4260"/>
    <n v="96.4"/>
    <n v="106.9"/>
    <n v="5205.6000000000004"/>
    <n v="2138"/>
    <m/>
    <m/>
    <n v="0"/>
    <n v="0"/>
    <n v="96.62909090909092"/>
    <n v="106.63333333333334"/>
    <n v="5314.6"/>
    <n v="6398"/>
    <n v="17"/>
    <n v="27"/>
    <n v="17"/>
    <n v="27"/>
    <n v="19"/>
    <n v="16"/>
    <n v="19"/>
    <n v="16"/>
    <m/>
    <m/>
    <n v="0"/>
    <n v="0"/>
    <n v="36"/>
    <n v="43"/>
    <n v="36"/>
    <n v="43"/>
    <n v="5.23"/>
    <n v="8.14"/>
    <n v="88.910000000000011"/>
    <n v="219.78000000000003"/>
    <n v="5.05"/>
    <n v="11.87"/>
    <n v="95.95"/>
    <n v="189.92"/>
    <m/>
    <m/>
    <n v="0"/>
    <n v="0"/>
    <n v="5.1350000000000007"/>
    <n v="9.5279069767441875"/>
    <n v="184.86"/>
    <n v="409.70000000000005"/>
    <n v="79.099999999999994"/>
    <n v="104"/>
    <n v="1344.6999999999998"/>
    <n v="2808"/>
    <n v="88.2"/>
    <n v="96.7"/>
    <n v="1675.8"/>
    <n v="1547.2"/>
    <m/>
    <m/>
    <n v="0"/>
    <n v="0"/>
    <n v="83.902777777777771"/>
    <n v="101.28372093023255"/>
    <n v="3020.5"/>
    <n v="4355.2"/>
    <n v="91"/>
    <n v="103"/>
    <n v="91"/>
    <n v="103"/>
    <n v="4.4430769230769229"/>
    <n v="6.9427184466019423"/>
    <n v="404.32"/>
    <n v="715.1"/>
    <n v="91.594505494505498"/>
    <n v="104.4"/>
    <n v="8335.1"/>
    <n v="10753.2"/>
    <n v="12"/>
    <n v="16"/>
    <n v="12"/>
    <n v="16"/>
    <n v="20"/>
    <n v="7"/>
    <n v="20"/>
    <n v="7"/>
    <m/>
    <m/>
    <n v="0"/>
    <n v="0"/>
    <n v="32"/>
    <n v="23"/>
    <n v="32"/>
    <n v="23"/>
    <n v="8.2200000000000006"/>
    <n v="3.81"/>
    <n v="98.640000000000015"/>
    <n v="60.96"/>
    <n v="6.98"/>
    <n v="3.23"/>
    <n v="139.60000000000002"/>
    <n v="22.61"/>
    <m/>
    <m/>
    <n v="0"/>
    <n v="0"/>
    <n v="7.4450000000000012"/>
    <n v="3.6334782608695648"/>
    <n v="238.24000000000004"/>
    <n v="83.57"/>
    <n v="60.3"/>
    <n v="72.099999999999994"/>
    <n v="723.59999999999991"/>
    <n v="1153.5999999999999"/>
    <n v="75.900000000000006"/>
    <n v="78.599999999999994"/>
    <n v="1518"/>
    <n v="550.19999999999993"/>
    <m/>
    <m/>
    <n v="0"/>
    <n v="0"/>
    <n v="70.05"/>
    <n v="74.078260869565199"/>
    <n v="2241.6"/>
    <n v="1703.7999999999995"/>
    <m/>
    <m/>
    <n v="0"/>
    <n v="0"/>
    <m/>
    <m/>
    <n v="0"/>
    <n v="0"/>
    <m/>
    <m/>
    <n v="0"/>
    <n v="0"/>
    <n v="30"/>
    <n v="83"/>
    <n v="30"/>
    <n v="83"/>
    <n v="190.47000000000003"/>
    <n v="449.54"/>
    <n v="2177.2999999999997"/>
    <n v="8221.6"/>
    <n v="93"/>
    <n v="43"/>
    <n v="93"/>
    <n v="43"/>
    <n v="452.09000000000003"/>
    <n v="349.13"/>
    <n v="8399.4000000000015"/>
    <n v="4235.3999999999996"/>
    <n v="123"/>
    <n v="126"/>
    <n v="123"/>
    <n v="126"/>
    <n v="642.56000000000006"/>
    <n v="798.67000000000007"/>
    <n v="10576.7"/>
    <n v="12457"/>
    <n v="0"/>
    <n v="0"/>
    <n v="0"/>
    <n v="0"/>
    <s v=""/>
    <s v=""/>
    <s v=""/>
    <s v=""/>
    <n v="642.56000000000006"/>
    <n v="798.67000000000007"/>
    <n v="10576.7"/>
    <n v="12457"/>
  </r>
  <r>
    <x v="1"/>
    <s v="University of Arkansas Community College Rich Mountain"/>
    <m/>
    <n v="107743"/>
    <x v="9"/>
    <n v="89"/>
    <n v="106"/>
    <n v="1"/>
    <n v="5"/>
    <n v="88"/>
    <n v="101"/>
    <n v="60"/>
    <n v="60"/>
    <n v="88"/>
    <n v="101"/>
    <n v="88"/>
    <n v="101"/>
    <n v="33"/>
    <n v="40"/>
    <n v="33"/>
    <n v="40"/>
    <n v="10"/>
    <n v="4"/>
    <n v="10"/>
    <n v="4"/>
    <m/>
    <m/>
    <n v="0"/>
    <n v="0"/>
    <n v="43"/>
    <n v="44"/>
    <n v="43"/>
    <n v="44"/>
    <n v="2.79"/>
    <n v="2.9"/>
    <n v="92.070000000000007"/>
    <n v="116"/>
    <n v="6.23"/>
    <n v="10.02"/>
    <n v="62.300000000000004"/>
    <n v="40.08"/>
    <m/>
    <m/>
    <n v="0"/>
    <n v="0"/>
    <n v="3.5900000000000003"/>
    <n v="3.5472727272727269"/>
    <n v="154.37"/>
    <n v="156.07999999999998"/>
    <n v="74.5"/>
    <n v="80.900000000000006"/>
    <n v="2458.5"/>
    <n v="3236"/>
    <n v="79.8"/>
    <n v="50"/>
    <n v="798"/>
    <n v="200"/>
    <m/>
    <m/>
    <n v="0"/>
    <n v="0"/>
    <n v="75.732558139534888"/>
    <n v="78.090909090909093"/>
    <n v="3256.5"/>
    <n v="3436"/>
    <n v="15"/>
    <n v="23"/>
    <n v="15"/>
    <n v="23"/>
    <n v="10"/>
    <n v="12"/>
    <n v="10"/>
    <n v="12"/>
    <m/>
    <m/>
    <n v="0"/>
    <n v="0"/>
    <n v="25"/>
    <n v="35"/>
    <n v="25"/>
    <n v="35"/>
    <n v="6.84"/>
    <n v="7.89"/>
    <n v="102.6"/>
    <n v="181.47"/>
    <n v="7.23"/>
    <n v="3.74"/>
    <n v="72.300000000000011"/>
    <n v="44.88"/>
    <m/>
    <m/>
    <n v="0"/>
    <n v="0"/>
    <n v="6.9960000000000004"/>
    <n v="6.4671428571428571"/>
    <n v="174.9"/>
    <n v="226.35"/>
    <n v="78"/>
    <n v="89.7"/>
    <n v="1170"/>
    <n v="2063.1"/>
    <n v="75.599999999999994"/>
    <n v="72.599999999999994"/>
    <n v="756"/>
    <n v="871.19999999999993"/>
    <m/>
    <m/>
    <n v="0"/>
    <n v="0"/>
    <n v="77.040000000000006"/>
    <n v="83.837142857142851"/>
    <n v="1926.0000000000002"/>
    <n v="2934.2999999999997"/>
    <n v="68"/>
    <n v="79"/>
    <n v="68"/>
    <n v="79"/>
    <n v="4.8422058823529408"/>
    <n v="4.8408860759493662"/>
    <n v="329.27"/>
    <n v="382.42999999999995"/>
    <n v="76.213235294117652"/>
    <n v="80.636708860759484"/>
    <n v="5182.5"/>
    <n v="6370.2999999999993"/>
    <n v="14"/>
    <n v="17"/>
    <n v="14"/>
    <n v="17"/>
    <n v="6"/>
    <n v="5"/>
    <n v="6"/>
    <n v="5"/>
    <m/>
    <m/>
    <n v="0"/>
    <n v="0"/>
    <n v="20"/>
    <n v="22"/>
    <n v="20"/>
    <n v="22"/>
    <n v="3.09"/>
    <n v="3.23"/>
    <n v="43.26"/>
    <n v="54.91"/>
    <n v="6.29"/>
    <n v="4.4800000000000004"/>
    <n v="37.74"/>
    <n v="22.400000000000002"/>
    <m/>
    <m/>
    <n v="0"/>
    <n v="0"/>
    <n v="4.05"/>
    <n v="3.5140909090909092"/>
    <n v="81"/>
    <n v="77.31"/>
    <n v="73.3"/>
    <n v="77.3"/>
    <n v="1026.2"/>
    <n v="1314.1"/>
    <n v="85.7"/>
    <n v="71.8"/>
    <n v="514.20000000000005"/>
    <n v="359"/>
    <m/>
    <m/>
    <n v="0"/>
    <n v="0"/>
    <n v="77.02000000000001"/>
    <n v="76.05"/>
    <n v="1540.4"/>
    <n v="1673.1"/>
    <m/>
    <m/>
    <n v="0"/>
    <n v="0"/>
    <m/>
    <m/>
    <n v="0"/>
    <n v="0"/>
    <m/>
    <m/>
    <n v="0"/>
    <n v="0"/>
    <n v="62"/>
    <n v="80"/>
    <n v="62"/>
    <n v="80"/>
    <n v="237.93"/>
    <n v="352.38"/>
    <n v="4654.7"/>
    <n v="6613.2000000000007"/>
    <n v="26"/>
    <n v="21"/>
    <n v="26"/>
    <n v="21"/>
    <n v="172.34000000000003"/>
    <n v="107.36000000000001"/>
    <n v="2068.1999999999998"/>
    <n v="1430.1999999999998"/>
    <n v="88"/>
    <n v="101"/>
    <n v="88"/>
    <n v="101"/>
    <n v="410.27000000000004"/>
    <n v="459.74"/>
    <n v="6722.9"/>
    <n v="8043.4000000000005"/>
    <n v="0"/>
    <n v="0"/>
    <n v="0"/>
    <n v="0"/>
    <s v=""/>
    <s v=""/>
    <s v=""/>
    <s v=""/>
    <n v="410.27"/>
    <n v="459.73999999999995"/>
    <n v="6722.9"/>
    <n v="8043.4"/>
  </r>
  <r>
    <x v="1"/>
    <s v="South Arkansas Community College"/>
    <m/>
    <n v="107974"/>
    <x v="9"/>
    <n v="153"/>
    <n v="156"/>
    <n v="0"/>
    <n v="1"/>
    <n v="153"/>
    <n v="155"/>
    <n v="60"/>
    <n v="60"/>
    <n v="153"/>
    <n v="155"/>
    <n v="153"/>
    <n v="155"/>
    <n v="34"/>
    <n v="22"/>
    <n v="34"/>
    <n v="22"/>
    <n v="2"/>
    <n v="13"/>
    <n v="2"/>
    <n v="13"/>
    <m/>
    <m/>
    <n v="0"/>
    <n v="0"/>
    <n v="36"/>
    <n v="35"/>
    <n v="36"/>
    <n v="35"/>
    <n v="2.56"/>
    <n v="4.55"/>
    <n v="87.04"/>
    <n v="100.1"/>
    <n v="5.17"/>
    <n v="2.87"/>
    <n v="10.34"/>
    <n v="37.31"/>
    <m/>
    <m/>
    <n v="0"/>
    <n v="0"/>
    <n v="2.7050000000000001"/>
    <n v="3.9259999999999997"/>
    <n v="97.38"/>
    <n v="137.41"/>
    <n v="83.1"/>
    <n v="92.2"/>
    <n v="2825.3999999999996"/>
    <n v="2028.4"/>
    <n v="128"/>
    <n v="80.7"/>
    <n v="256"/>
    <n v="1049.1000000000001"/>
    <m/>
    <m/>
    <n v="0"/>
    <n v="0"/>
    <n v="85.594444444444434"/>
    <n v="87.928571428571431"/>
    <n v="3081.3999999999996"/>
    <n v="3077.5"/>
    <n v="84"/>
    <n v="61"/>
    <n v="84"/>
    <n v="61"/>
    <n v="10"/>
    <n v="54"/>
    <n v="10"/>
    <n v="54"/>
    <m/>
    <m/>
    <n v="0"/>
    <n v="0"/>
    <n v="94"/>
    <n v="115"/>
    <n v="94"/>
    <n v="115"/>
    <n v="2.44"/>
    <n v="5.17"/>
    <n v="204.96"/>
    <n v="315.37"/>
    <n v="2.68"/>
    <n v="5.29"/>
    <n v="26.8"/>
    <n v="285.66000000000003"/>
    <m/>
    <m/>
    <n v="0"/>
    <n v="0"/>
    <n v="2.4655319148936172"/>
    <n v="5.2263478260869567"/>
    <n v="231.76000000000002"/>
    <n v="601.03"/>
    <n v="84.1"/>
    <n v="86.3"/>
    <n v="7064.4"/>
    <n v="5264.3"/>
    <n v="99.8"/>
    <n v="93.3"/>
    <n v="998"/>
    <n v="5038.2"/>
    <m/>
    <m/>
    <n v="0"/>
    <n v="0"/>
    <n v="85.770212765957439"/>
    <n v="89.586956521739125"/>
    <n v="8062.4"/>
    <n v="10302.5"/>
    <n v="130"/>
    <n v="150"/>
    <n v="130"/>
    <n v="150"/>
    <n v="2.5318461538461539"/>
    <n v="4.9229333333333329"/>
    <n v="329.14"/>
    <n v="738.43999999999994"/>
    <n v="85.721538461538458"/>
    <n v="89.2"/>
    <n v="11143.8"/>
    <n v="13380"/>
    <n v="15"/>
    <n v="3"/>
    <n v="15"/>
    <n v="3"/>
    <n v="8"/>
    <n v="2"/>
    <n v="8"/>
    <n v="2"/>
    <m/>
    <m/>
    <n v="0"/>
    <n v="0"/>
    <n v="23"/>
    <n v="5"/>
    <n v="23"/>
    <n v="5"/>
    <n v="2.64"/>
    <n v="1.58"/>
    <n v="39.6"/>
    <n v="4.74"/>
    <n v="7.21"/>
    <n v="1.88"/>
    <n v="57.68"/>
    <n v="3.76"/>
    <m/>
    <m/>
    <n v="0"/>
    <n v="0"/>
    <n v="4.2295652173913041"/>
    <n v="1.7"/>
    <n v="97.28"/>
    <n v="8.5"/>
    <n v="65.599999999999994"/>
    <n v="50.3"/>
    <n v="983.99999999999989"/>
    <n v="150.89999999999998"/>
    <n v="65.8"/>
    <n v="28"/>
    <n v="526.4"/>
    <n v="56"/>
    <m/>
    <m/>
    <n v="0"/>
    <n v="0"/>
    <n v="65.669565217391295"/>
    <n v="41.379999999999995"/>
    <n v="1510.3999999999999"/>
    <n v="206.89999999999998"/>
    <m/>
    <m/>
    <n v="0"/>
    <n v="0"/>
    <m/>
    <m/>
    <n v="0"/>
    <n v="0"/>
    <m/>
    <m/>
    <n v="0"/>
    <n v="0"/>
    <n v="133"/>
    <n v="86"/>
    <n v="133"/>
    <n v="86"/>
    <n v="331.6"/>
    <n v="420.21000000000004"/>
    <n v="10873.8"/>
    <n v="7443.6"/>
    <n v="20"/>
    <n v="69"/>
    <n v="20"/>
    <n v="69"/>
    <n v="94.82"/>
    <n v="326.73"/>
    <n v="1780.4"/>
    <n v="6143.3"/>
    <n v="153"/>
    <n v="155"/>
    <n v="153"/>
    <n v="155"/>
    <n v="426.42"/>
    <n v="746.94"/>
    <n v="12654.199999999999"/>
    <n v="13586.900000000001"/>
    <n v="0"/>
    <n v="0"/>
    <n v="0"/>
    <n v="0"/>
    <s v=""/>
    <s v=""/>
    <s v=""/>
    <s v=""/>
    <n v="426.41999999999996"/>
    <n v="746.93999999999994"/>
    <n v="12654.199999999999"/>
    <n v="13586.9"/>
  </r>
  <r>
    <x v="1"/>
    <s v="Southeast Arkansas College"/>
    <m/>
    <n v="107637"/>
    <x v="9"/>
    <n v="228"/>
    <n v="193"/>
    <n v="17"/>
    <n v="19"/>
    <n v="211"/>
    <n v="174"/>
    <n v="60"/>
    <n v="60"/>
    <n v="211"/>
    <n v="174"/>
    <n v="211"/>
    <n v="174"/>
    <n v="4"/>
    <n v="4"/>
    <n v="4"/>
    <n v="4"/>
    <n v="10"/>
    <n v="5"/>
    <n v="10"/>
    <n v="5"/>
    <m/>
    <m/>
    <n v="0"/>
    <n v="0"/>
    <n v="14"/>
    <n v="9"/>
    <n v="14"/>
    <n v="9"/>
    <n v="3.54"/>
    <n v="2.54"/>
    <n v="14.16"/>
    <n v="10.16"/>
    <n v="4.91"/>
    <n v="3.25"/>
    <n v="49.1"/>
    <n v="16.25"/>
    <m/>
    <m/>
    <n v="0"/>
    <n v="0"/>
    <n v="4.5185714285714287"/>
    <n v="2.9344444444444444"/>
    <n v="63.260000000000005"/>
    <n v="26.41"/>
    <n v="71"/>
    <n v="79.5"/>
    <n v="284"/>
    <n v="318"/>
    <n v="76.400000000000006"/>
    <n v="78.400000000000006"/>
    <n v="764"/>
    <n v="392"/>
    <m/>
    <m/>
    <n v="0"/>
    <n v="0"/>
    <n v="74.857142857142861"/>
    <n v="78.888888888888886"/>
    <n v="1048"/>
    <n v="710"/>
    <n v="86"/>
    <n v="72"/>
    <n v="86"/>
    <n v="72"/>
    <n v="40"/>
    <n v="27"/>
    <n v="40"/>
    <n v="27"/>
    <m/>
    <m/>
    <n v="0"/>
    <n v="0"/>
    <n v="126"/>
    <n v="99"/>
    <n v="126"/>
    <n v="99"/>
    <n v="5.0999999999999996"/>
    <n v="5.64"/>
    <n v="438.59999999999997"/>
    <n v="406.08"/>
    <n v="7.23"/>
    <n v="7.52"/>
    <n v="289.20000000000005"/>
    <n v="203.04"/>
    <m/>
    <m/>
    <n v="0"/>
    <n v="0"/>
    <n v="5.7761904761904761"/>
    <n v="6.1527272727272724"/>
    <n v="727.8"/>
    <n v="609.12"/>
    <n v="89.5"/>
    <n v="100.8"/>
    <n v="7697"/>
    <n v="7257.5999999999995"/>
    <n v="79.2"/>
    <n v="101.9"/>
    <n v="3168"/>
    <n v="2751.3"/>
    <m/>
    <m/>
    <n v="0"/>
    <n v="0"/>
    <n v="86.230158730158735"/>
    <n v="101.1"/>
    <n v="10865"/>
    <n v="10008.9"/>
    <n v="140"/>
    <n v="108"/>
    <n v="140"/>
    <n v="108"/>
    <n v="5.6504285714285709"/>
    <n v="5.8845370370370365"/>
    <n v="791.06"/>
    <n v="635.53"/>
    <n v="85.092857142857142"/>
    <n v="99.249074074074073"/>
    <n v="11913"/>
    <n v="10718.9"/>
    <n v="42"/>
    <n v="46"/>
    <n v="42"/>
    <n v="46"/>
    <n v="29"/>
    <n v="20"/>
    <n v="29"/>
    <n v="20"/>
    <m/>
    <m/>
    <n v="0"/>
    <n v="0"/>
    <n v="71"/>
    <n v="66"/>
    <n v="71"/>
    <n v="66"/>
    <n v="4.0999999999999996"/>
    <n v="4.5199999999999996"/>
    <n v="172.2"/>
    <n v="207.92"/>
    <n v="5.0599999999999996"/>
    <n v="5.49"/>
    <n v="146.73999999999998"/>
    <n v="109.80000000000001"/>
    <m/>
    <m/>
    <n v="0"/>
    <n v="0"/>
    <n v="4.4921126760563368"/>
    <n v="4.8139393939393944"/>
    <n v="318.93999999999994"/>
    <n v="317.72000000000003"/>
    <n v="69.5"/>
    <n v="84.2"/>
    <n v="2919"/>
    <n v="3873.2000000000003"/>
    <n v="68.7"/>
    <n v="70.7"/>
    <n v="1992.3000000000002"/>
    <n v="1414"/>
    <m/>
    <m/>
    <n v="0"/>
    <n v="0"/>
    <n v="69.173239436619724"/>
    <n v="80.109090909090924"/>
    <n v="4911.3"/>
    <n v="5287.2000000000007"/>
    <m/>
    <m/>
    <n v="0"/>
    <n v="0"/>
    <m/>
    <m/>
    <n v="0"/>
    <n v="0"/>
    <m/>
    <m/>
    <n v="0"/>
    <n v="0"/>
    <n v="132"/>
    <n v="122"/>
    <n v="132"/>
    <n v="122"/>
    <n v="624.96"/>
    <n v="624.16"/>
    <n v="10900"/>
    <n v="11448.8"/>
    <n v="79"/>
    <n v="52"/>
    <n v="79"/>
    <n v="52"/>
    <n v="485.04000000000008"/>
    <n v="329.09000000000003"/>
    <n v="5924.3"/>
    <n v="4557.3"/>
    <n v="211"/>
    <n v="174"/>
    <n v="211"/>
    <n v="174"/>
    <n v="1110"/>
    <n v="953.25"/>
    <n v="16824.3"/>
    <n v="16006.099999999999"/>
    <n v="0"/>
    <n v="0"/>
    <n v="0"/>
    <n v="0"/>
    <s v=""/>
    <s v=""/>
    <s v=""/>
    <s v=""/>
    <n v="1110"/>
    <n v="953.25"/>
    <n v="16824.3"/>
    <n v="16006.1"/>
  </r>
  <r>
    <x v="1"/>
    <s v="Southern Arkansas University Tech"/>
    <m/>
    <n v="107992"/>
    <x v="9"/>
    <n v="123"/>
    <n v="108"/>
    <n v="1"/>
    <n v="1"/>
    <n v="122"/>
    <n v="107"/>
    <n v="60"/>
    <n v="60"/>
    <n v="122"/>
    <n v="107"/>
    <n v="122"/>
    <n v="107"/>
    <n v="40"/>
    <n v="18"/>
    <n v="40"/>
    <n v="18"/>
    <n v="9"/>
    <n v="33"/>
    <n v="9"/>
    <n v="33"/>
    <m/>
    <m/>
    <n v="0"/>
    <n v="0"/>
    <n v="49"/>
    <n v="51"/>
    <n v="49"/>
    <n v="51"/>
    <n v="3.3"/>
    <n v="3.61"/>
    <n v="132"/>
    <n v="64.98"/>
    <n v="6.99"/>
    <n v="6.08"/>
    <n v="62.910000000000004"/>
    <n v="200.64000000000001"/>
    <m/>
    <m/>
    <n v="0"/>
    <n v="0"/>
    <n v="3.9777551020408164"/>
    <n v="5.2082352941176469"/>
    <n v="194.91"/>
    <n v="265.62"/>
    <n v="79.7"/>
    <n v="85.2"/>
    <n v="3188"/>
    <n v="1533.6000000000001"/>
    <n v="74.2"/>
    <n v="77.400000000000006"/>
    <n v="667.80000000000007"/>
    <n v="2554.2000000000003"/>
    <m/>
    <m/>
    <n v="0"/>
    <n v="0"/>
    <n v="78.689795918367352"/>
    <n v="80.152941176470591"/>
    <n v="3855.8"/>
    <n v="4087.8"/>
    <n v="48"/>
    <n v="40"/>
    <n v="48"/>
    <n v="40"/>
    <n v="25"/>
    <n v="16"/>
    <n v="25"/>
    <n v="16"/>
    <m/>
    <m/>
    <n v="0"/>
    <n v="0"/>
    <n v="73"/>
    <n v="56"/>
    <n v="73"/>
    <n v="56"/>
    <n v="7.64"/>
    <n v="6.64"/>
    <n v="366.71999999999997"/>
    <n v="265.59999999999997"/>
    <n v="12.47"/>
    <n v="8.3000000000000007"/>
    <n v="311.75"/>
    <n v="132.80000000000001"/>
    <m/>
    <m/>
    <n v="0"/>
    <n v="0"/>
    <n v="9.2941095890410956"/>
    <n v="7.1142857142857139"/>
    <n v="678.47"/>
    <n v="398.4"/>
    <n v="59.1"/>
    <n v="73.3"/>
    <n v="2836.8"/>
    <n v="2932"/>
    <n v="61.5"/>
    <n v="66"/>
    <n v="1537.5"/>
    <n v="1056"/>
    <m/>
    <m/>
    <n v="0"/>
    <n v="0"/>
    <n v="59.921917808219177"/>
    <n v="71.214285714285708"/>
    <n v="4374.3"/>
    <n v="3987.9999999999995"/>
    <n v="122"/>
    <n v="107"/>
    <n v="122"/>
    <n v="107"/>
    <n v="7.1588524590163933"/>
    <n v="6.2057943925233641"/>
    <n v="873.38"/>
    <n v="664.02"/>
    <n v="67.459836065573768"/>
    <n v="75.474766355140176"/>
    <n v="8230.1"/>
    <n v="8075.7999999999984"/>
    <n v="0"/>
    <n v="0"/>
    <n v="0"/>
    <n v="0"/>
    <n v="0"/>
    <n v="0"/>
    <n v="0"/>
    <n v="0"/>
    <m/>
    <m/>
    <n v="0"/>
    <n v="0"/>
    <n v="0"/>
    <n v="0"/>
    <n v="0"/>
    <n v="0"/>
    <n v="0"/>
    <n v="0"/>
    <n v="0"/>
    <n v="0"/>
    <n v="0"/>
    <n v="0"/>
    <n v="0"/>
    <n v="0"/>
    <m/>
    <m/>
    <n v="0"/>
    <n v="0"/>
    <n v="0"/>
    <n v="0"/>
    <n v="0"/>
    <n v="0"/>
    <n v="0"/>
    <n v="0"/>
    <n v="0"/>
    <n v="0"/>
    <n v="0"/>
    <n v="0"/>
    <n v="0"/>
    <n v="0"/>
    <m/>
    <m/>
    <n v="0"/>
    <n v="0"/>
    <n v="0"/>
    <n v="0"/>
    <n v="0"/>
    <n v="0"/>
    <m/>
    <m/>
    <n v="0"/>
    <n v="0"/>
    <m/>
    <m/>
    <n v="0"/>
    <n v="0"/>
    <m/>
    <m/>
    <n v="0"/>
    <n v="0"/>
    <n v="88"/>
    <n v="58"/>
    <n v="88"/>
    <n v="58"/>
    <n v="498.71999999999997"/>
    <n v="330.58"/>
    <n v="6024.8"/>
    <n v="4465.6000000000004"/>
    <n v="34"/>
    <n v="49"/>
    <n v="34"/>
    <n v="49"/>
    <n v="374.66"/>
    <n v="333.44000000000005"/>
    <n v="2205.3000000000002"/>
    <n v="3610.2000000000003"/>
    <n v="122"/>
    <n v="107"/>
    <n v="122"/>
    <n v="107"/>
    <n v="873.38"/>
    <n v="664.02"/>
    <n v="8230.1"/>
    <n v="8075.8000000000011"/>
    <n v="0"/>
    <n v="0"/>
    <n v="0"/>
    <n v="0"/>
    <s v=""/>
    <s v=""/>
    <s v=""/>
    <s v=""/>
    <n v="873.38"/>
    <n v="664.02"/>
    <n v="8230.1"/>
    <n v="8075.7999999999984"/>
  </r>
  <r>
    <x v="1"/>
    <s v="University of Arkansas Community College at Batesville"/>
    <m/>
    <n v="106999"/>
    <x v="9"/>
    <n v="185"/>
    <n v="185"/>
    <n v="4"/>
    <n v="6"/>
    <n v="181"/>
    <n v="179"/>
    <n v="60"/>
    <n v="60"/>
    <n v="181"/>
    <n v="179"/>
    <n v="181"/>
    <n v="179"/>
    <n v="35"/>
    <n v="49"/>
    <n v="35"/>
    <n v="49"/>
    <n v="18"/>
    <n v="1"/>
    <n v="18"/>
    <n v="1"/>
    <m/>
    <m/>
    <n v="0"/>
    <n v="0"/>
    <n v="53"/>
    <n v="50"/>
    <n v="53"/>
    <n v="50"/>
    <n v="3.03"/>
    <n v="4.22"/>
    <n v="106.05"/>
    <n v="206.78"/>
    <n v="4.8600000000000003"/>
    <n v="5.58"/>
    <n v="87.48"/>
    <n v="5.58"/>
    <m/>
    <m/>
    <n v="0"/>
    <n v="0"/>
    <n v="3.6515094339622642"/>
    <n v="4.2472000000000003"/>
    <n v="193.53"/>
    <n v="212.36"/>
    <n v="71.900000000000006"/>
    <n v="80.400000000000006"/>
    <n v="2516.5"/>
    <n v="3939.6000000000004"/>
    <n v="62.9"/>
    <n v="126"/>
    <n v="1132.2"/>
    <n v="126"/>
    <m/>
    <m/>
    <n v="0"/>
    <n v="0"/>
    <n v="68.843396226415095"/>
    <n v="81.312000000000012"/>
    <n v="3648.7"/>
    <n v="4065.6000000000004"/>
    <n v="73"/>
    <n v="65"/>
    <n v="73"/>
    <n v="65"/>
    <n v="25"/>
    <n v="6"/>
    <n v="25"/>
    <n v="6"/>
    <m/>
    <m/>
    <n v="0"/>
    <n v="0"/>
    <n v="98"/>
    <n v="71"/>
    <n v="98"/>
    <n v="71"/>
    <n v="3.78"/>
    <n v="6.59"/>
    <n v="275.94"/>
    <n v="428.34999999999997"/>
    <n v="4.33"/>
    <n v="6.22"/>
    <n v="108.25"/>
    <n v="37.32"/>
    <m/>
    <m/>
    <n v="0"/>
    <n v="0"/>
    <n v="3.9203061224489795"/>
    <n v="6.5587323943661966"/>
    <n v="384.19"/>
    <n v="465.66999999999996"/>
    <n v="87.3"/>
    <n v="84.1"/>
    <n v="6372.9"/>
    <n v="5466.5"/>
    <n v="73"/>
    <n v="96.5"/>
    <n v="1825"/>
    <n v="579"/>
    <m/>
    <m/>
    <n v="0"/>
    <n v="0"/>
    <n v="83.652040816326533"/>
    <n v="85.147887323943664"/>
    <n v="8197.9"/>
    <n v="6045.5"/>
    <n v="151"/>
    <n v="121"/>
    <n v="151"/>
    <n v="121"/>
    <n v="3.8259602649006625"/>
    <n v="5.6035537190082643"/>
    <n v="577.72"/>
    <n v="678.03"/>
    <n v="78.454304635761574"/>
    <n v="83.562809917355381"/>
    <n v="11846.599999999997"/>
    <n v="10111.1"/>
    <n v="22"/>
    <n v="26"/>
    <n v="22"/>
    <n v="26"/>
    <n v="8"/>
    <n v="31"/>
    <n v="8"/>
    <n v="31"/>
    <m/>
    <m/>
    <n v="0"/>
    <n v="0"/>
    <n v="30"/>
    <n v="57"/>
    <n v="30"/>
    <n v="57"/>
    <n v="1.1000000000000001"/>
    <n v="2.5499999999999998"/>
    <n v="24.200000000000003"/>
    <n v="66.3"/>
    <n v="3.61"/>
    <n v="2.4700000000000002"/>
    <n v="28.88"/>
    <n v="76.570000000000007"/>
    <m/>
    <m/>
    <n v="0"/>
    <n v="0"/>
    <n v="1.7693333333333332"/>
    <n v="2.5064912280701757"/>
    <n v="53.08"/>
    <n v="142.87"/>
    <n v="40.6"/>
    <n v="52.2"/>
    <n v="893.2"/>
    <n v="1357.2"/>
    <n v="58.3"/>
    <n v="45.2"/>
    <n v="466.4"/>
    <n v="1401.2"/>
    <m/>
    <m/>
    <n v="0"/>
    <n v="0"/>
    <n v="45.32"/>
    <n v="48.392982456140352"/>
    <n v="1359.6"/>
    <n v="2758.4"/>
    <m/>
    <n v="1"/>
    <n v="0"/>
    <n v="1"/>
    <m/>
    <n v="19.2"/>
    <n v="0"/>
    <n v="19.2"/>
    <m/>
    <n v="171"/>
    <n v="0"/>
    <n v="171"/>
    <n v="130"/>
    <n v="140"/>
    <n v="130"/>
    <n v="140"/>
    <n v="406.19"/>
    <n v="701.43"/>
    <n v="9782.6"/>
    <n v="10763.300000000001"/>
    <n v="51"/>
    <n v="38"/>
    <n v="51"/>
    <n v="38"/>
    <n v="224.61"/>
    <n v="119.47"/>
    <n v="3423.6"/>
    <n v="2106.1999999999998"/>
    <n v="181"/>
    <n v="178"/>
    <n v="181"/>
    <n v="178"/>
    <n v="630.79999999999995"/>
    <n v="820.9"/>
    <n v="13206.2"/>
    <n v="12869.5"/>
    <n v="0"/>
    <n v="0"/>
    <n v="0"/>
    <n v="0"/>
    <s v=""/>
    <s v=""/>
    <s v=""/>
    <s v=""/>
    <n v="630.80000000000007"/>
    <n v="840.1"/>
    <n v="13206.199999999997"/>
    <n v="13040.5"/>
  </r>
  <r>
    <x v="1"/>
    <s v="University of Arkansas Community College at Hope"/>
    <m/>
    <n v="107725"/>
    <x v="9"/>
    <n v="186"/>
    <n v="182"/>
    <n v="5"/>
    <n v="4"/>
    <n v="181"/>
    <n v="178"/>
    <n v="60"/>
    <n v="60"/>
    <n v="181"/>
    <n v="178"/>
    <n v="181"/>
    <n v="178"/>
    <n v="15"/>
    <n v="15"/>
    <n v="15"/>
    <n v="15"/>
    <n v="29"/>
    <n v="34"/>
    <n v="29"/>
    <n v="34"/>
    <m/>
    <m/>
    <n v="0"/>
    <n v="0"/>
    <n v="44"/>
    <n v="49"/>
    <n v="44"/>
    <n v="49"/>
    <n v="3.94"/>
    <n v="3.59"/>
    <n v="59.1"/>
    <n v="53.849999999999994"/>
    <n v="4.93"/>
    <n v="4.84"/>
    <n v="142.97"/>
    <n v="164.56"/>
    <m/>
    <m/>
    <n v="0"/>
    <n v="0"/>
    <n v="4.5925000000000002"/>
    <n v="4.45734693877551"/>
    <n v="202.07000000000002"/>
    <n v="218.41"/>
    <n v="62.6"/>
    <n v="62.3"/>
    <n v="939"/>
    <n v="934.5"/>
    <n v="88.4"/>
    <n v="84.1"/>
    <n v="2563.6000000000004"/>
    <n v="2859.3999999999996"/>
    <m/>
    <m/>
    <n v="0"/>
    <n v="0"/>
    <n v="79.604545454545459"/>
    <n v="77.426530612244889"/>
    <n v="3502.6000000000004"/>
    <n v="3793.8999999999996"/>
    <n v="17"/>
    <n v="19"/>
    <n v="17"/>
    <n v="19"/>
    <n v="60"/>
    <n v="61"/>
    <n v="60"/>
    <n v="61"/>
    <m/>
    <m/>
    <n v="0"/>
    <n v="0"/>
    <n v="77"/>
    <n v="80"/>
    <n v="77"/>
    <n v="80"/>
    <n v="5.58"/>
    <n v="7.14"/>
    <n v="94.86"/>
    <n v="135.66"/>
    <n v="8.25"/>
    <n v="8.67"/>
    <n v="495"/>
    <n v="528.87"/>
    <m/>
    <m/>
    <n v="0"/>
    <n v="0"/>
    <n v="7.660519480519481"/>
    <n v="8.3066250000000004"/>
    <n v="589.86"/>
    <n v="664.53"/>
    <n v="74.2"/>
    <n v="79.5"/>
    <n v="1261.4000000000001"/>
    <n v="1510.5"/>
    <n v="89.3"/>
    <n v="103.3"/>
    <n v="5358"/>
    <n v="6301.3"/>
    <m/>
    <m/>
    <n v="0"/>
    <n v="0"/>
    <n v="85.966233766233756"/>
    <n v="97.647500000000008"/>
    <n v="6619.4"/>
    <n v="7811.8000000000011"/>
    <n v="121"/>
    <n v="129"/>
    <n v="121"/>
    <n v="129"/>
    <n v="6.5448760330578519"/>
    <n v="6.8444961240310072"/>
    <n v="791.93000000000006"/>
    <n v="882.93999999999994"/>
    <n v="83.652892561983478"/>
    <n v="89.966666666666669"/>
    <n v="10122"/>
    <n v="11605.7"/>
    <n v="13"/>
    <n v="16"/>
    <n v="13"/>
    <n v="16"/>
    <n v="47"/>
    <n v="33"/>
    <n v="47"/>
    <n v="33"/>
    <m/>
    <m/>
    <n v="0"/>
    <n v="0"/>
    <n v="60"/>
    <n v="49"/>
    <n v="60"/>
    <n v="49"/>
    <n v="3.77"/>
    <n v="1.24"/>
    <n v="49.01"/>
    <n v="19.84"/>
    <n v="3.14"/>
    <n v="4"/>
    <n v="147.58000000000001"/>
    <n v="132"/>
    <m/>
    <m/>
    <n v="0"/>
    <n v="0"/>
    <n v="3.2765"/>
    <n v="3.0987755102040815"/>
    <n v="196.59"/>
    <n v="151.84"/>
    <n v="47.5"/>
    <n v="41.4"/>
    <n v="617.5"/>
    <n v="662.4"/>
    <n v="57.3"/>
    <n v="55.7"/>
    <n v="2693.1"/>
    <n v="1838.1000000000001"/>
    <m/>
    <m/>
    <n v="0"/>
    <n v="0"/>
    <n v="55.176666666666662"/>
    <n v="51.030612244897959"/>
    <n v="3310.6"/>
    <n v="2500.5"/>
    <m/>
    <m/>
    <n v="0"/>
    <n v="0"/>
    <m/>
    <m/>
    <n v="0"/>
    <n v="0"/>
    <m/>
    <m/>
    <n v="0"/>
    <n v="0"/>
    <n v="45"/>
    <n v="50"/>
    <n v="45"/>
    <n v="50"/>
    <n v="202.97"/>
    <n v="209.35"/>
    <n v="2817.9"/>
    <n v="3107.4"/>
    <n v="136"/>
    <n v="128"/>
    <n v="136"/>
    <n v="128"/>
    <n v="785.55000000000007"/>
    <n v="825.43000000000006"/>
    <n v="10614.7"/>
    <n v="10998.800000000001"/>
    <n v="181"/>
    <n v="178"/>
    <n v="181"/>
    <n v="178"/>
    <n v="988.5200000000001"/>
    <n v="1034.78"/>
    <n v="13432.6"/>
    <n v="14106.2"/>
    <n v="0"/>
    <n v="0"/>
    <n v="0"/>
    <n v="0"/>
    <s v=""/>
    <s v=""/>
    <s v=""/>
    <s v=""/>
    <n v="988.5200000000001"/>
    <n v="1034.78"/>
    <n v="13432.6"/>
    <n v="14106.2"/>
  </r>
  <r>
    <x v="1"/>
    <s v="University of Arkansas Community College at Morrilton"/>
    <m/>
    <n v="107585"/>
    <x v="9"/>
    <n v="359"/>
    <n v="446"/>
    <n v="8"/>
    <n v="65"/>
    <n v="351"/>
    <n v="381"/>
    <n v="60"/>
    <n v="60"/>
    <n v="348"/>
    <n v="381"/>
    <n v="348"/>
    <n v="381"/>
    <n v="56"/>
    <n v="70"/>
    <n v="56"/>
    <n v="70"/>
    <n v="2"/>
    <n v="2"/>
    <n v="2"/>
    <n v="2"/>
    <m/>
    <m/>
    <n v="0"/>
    <n v="0"/>
    <n v="58"/>
    <n v="72"/>
    <n v="58"/>
    <n v="72"/>
    <n v="2.4"/>
    <n v="2.0499999999999998"/>
    <n v="134.4"/>
    <n v="143.5"/>
    <n v="3.46"/>
    <n v="1.88"/>
    <n v="6.92"/>
    <n v="3.76"/>
    <m/>
    <m/>
    <n v="0"/>
    <n v="0"/>
    <n v="2.4365517241379311"/>
    <n v="2.0452777777777778"/>
    <n v="141.32"/>
    <n v="147.26"/>
    <n v="67"/>
    <n v="64.8"/>
    <n v="3752"/>
    <n v="4536"/>
    <n v="75.5"/>
    <n v="79"/>
    <n v="151"/>
    <n v="158"/>
    <m/>
    <m/>
    <n v="0"/>
    <n v="0"/>
    <n v="67.293103448275858"/>
    <n v="65.194444444444443"/>
    <n v="3902.9999999999995"/>
    <n v="4694"/>
    <n v="120"/>
    <n v="161"/>
    <n v="120"/>
    <n v="161"/>
    <n v="20"/>
    <n v="17"/>
    <n v="20"/>
    <n v="17"/>
    <m/>
    <m/>
    <n v="0"/>
    <n v="0"/>
    <n v="140"/>
    <n v="178"/>
    <n v="140"/>
    <n v="178"/>
    <n v="4.25"/>
    <n v="3.74"/>
    <n v="510"/>
    <n v="602.14"/>
    <n v="5.22"/>
    <n v="5.48"/>
    <n v="104.39999999999999"/>
    <n v="93.160000000000011"/>
    <m/>
    <m/>
    <n v="0"/>
    <n v="0"/>
    <n v="4.3885714285714288"/>
    <n v="3.9061797752808984"/>
    <n v="614.4"/>
    <n v="695.3"/>
    <n v="74"/>
    <n v="78.8"/>
    <n v="8880"/>
    <n v="12686.8"/>
    <n v="81.2"/>
    <n v="81.5"/>
    <n v="1624"/>
    <n v="1385.5"/>
    <m/>
    <m/>
    <n v="0"/>
    <n v="0"/>
    <n v="75.028571428571425"/>
    <n v="79.057865168539323"/>
    <n v="10504"/>
    <n v="14072.3"/>
    <n v="198"/>
    <n v="250"/>
    <n v="198"/>
    <n v="250"/>
    <n v="3.816767676767677"/>
    <n v="3.3702399999999999"/>
    <n v="755.72"/>
    <n v="842.56"/>
    <n v="72.762626262626256"/>
    <n v="75.06519999999999"/>
    <n v="14406.999999999998"/>
    <n v="18766.3"/>
    <n v="97"/>
    <n v="80"/>
    <n v="97"/>
    <n v="80"/>
    <n v="46"/>
    <n v="42"/>
    <n v="46"/>
    <n v="42"/>
    <m/>
    <m/>
    <n v="0"/>
    <n v="0"/>
    <n v="143"/>
    <n v="122"/>
    <n v="143"/>
    <n v="122"/>
    <n v="3.47"/>
    <n v="3.36"/>
    <n v="336.59000000000003"/>
    <n v="268.8"/>
    <n v="3.43"/>
    <n v="3.28"/>
    <n v="157.78"/>
    <n v="137.76"/>
    <m/>
    <m/>
    <n v="0"/>
    <n v="0"/>
    <n v="3.4571328671328674"/>
    <n v="3.3324590163934427"/>
    <n v="494.37000000000006"/>
    <n v="406.56"/>
    <n v="65.5"/>
    <n v="68.900000000000006"/>
    <n v="6353.5"/>
    <n v="5512"/>
    <n v="62.1"/>
    <n v="65.099999999999994"/>
    <n v="2856.6"/>
    <n v="2734.2"/>
    <m/>
    <m/>
    <n v="0"/>
    <n v="0"/>
    <n v="64.40629370629371"/>
    <n v="67.591803278688531"/>
    <n v="9210.1"/>
    <n v="8246.2000000000007"/>
    <n v="7"/>
    <n v="9"/>
    <n v="7"/>
    <n v="9"/>
    <n v="2.2000000000000002"/>
    <n v="2.6"/>
    <n v="15.400000000000002"/>
    <n v="23.400000000000002"/>
    <n v="59.3"/>
    <n v="86.55"/>
    <n v="415.09999999999997"/>
    <n v="778.94999999999993"/>
    <n v="273"/>
    <n v="311"/>
    <n v="273"/>
    <n v="311"/>
    <n v="980.99"/>
    <n v="1014.44"/>
    <n v="18985.5"/>
    <n v="22734.799999999999"/>
    <n v="68"/>
    <n v="61"/>
    <n v="68"/>
    <n v="61"/>
    <n v="269.10000000000002"/>
    <n v="234.68"/>
    <n v="4631.6000000000004"/>
    <n v="4277.7"/>
    <n v="341"/>
    <n v="372"/>
    <n v="341"/>
    <n v="372"/>
    <n v="1250.0900000000001"/>
    <n v="1249.1200000000001"/>
    <n v="23617.1"/>
    <n v="27012.5"/>
    <n v="0"/>
    <n v="0"/>
    <n v="0"/>
    <n v="0"/>
    <s v=""/>
    <s v=""/>
    <s v=""/>
    <s v=""/>
    <n v="1265.4900000000002"/>
    <n v="1272.52"/>
    <n v="24032.199999999997"/>
    <n v="27791.45"/>
  </r>
  <r>
    <x v="2"/>
    <m/>
    <m/>
    <m/>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3"/>
    <m/>
    <m/>
    <m/>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3"/>
    <s v="Eastern Florida State College"/>
    <m/>
    <n v="132693"/>
    <x v="10"/>
    <n v="2102"/>
    <n v="1871"/>
    <n v="45"/>
    <n v="19"/>
    <n v="2057"/>
    <n v="1852"/>
    <n v="60"/>
    <n v="60"/>
    <n v="2057"/>
    <n v="1852"/>
    <n v="2057"/>
    <n v="1852"/>
    <n v="334"/>
    <n v="331"/>
    <n v="334"/>
    <n v="331"/>
    <n v="190"/>
    <n v="174"/>
    <n v="190"/>
    <n v="174"/>
    <n v="320"/>
    <n v="161"/>
    <n v="320"/>
    <n v="161"/>
    <n v="844"/>
    <n v="666"/>
    <n v="844"/>
    <n v="666"/>
    <n v="3.1107999999999998"/>
    <n v="2.9275000000000002"/>
    <n v="1039.0072"/>
    <n v="969.00250000000005"/>
    <n v="3.2553000000000001"/>
    <n v="2.7040000000000002"/>
    <n v="618.50700000000006"/>
    <n v="470.49600000000004"/>
    <n v="0.51719999999999999"/>
    <n v="0.53110000000000002"/>
    <n v="165.50399999999999"/>
    <n v="85.507100000000008"/>
    <n v="2.1599741706161137"/>
    <n v="2.2897981981981985"/>
    <n v="1823.0182"/>
    <n v="1525.0056000000002"/>
    <n v="72.152699999999996"/>
    <n v="68.809700000000007"/>
    <n v="24099.001799999998"/>
    <n v="22776.010700000003"/>
    <n v="68.357900000000001"/>
    <n v="68.729900000000001"/>
    <n v="12988.001"/>
    <n v="11959.0026"/>
    <n v="64.518799999999999"/>
    <n v="62.9193"/>
    <n v="20646.016"/>
    <n v="10130.007299999999"/>
    <n v="68.404050710900478"/>
    <n v="67.364895795795803"/>
    <n v="57733.018800000005"/>
    <n v="44865.020600000003"/>
    <n v="489"/>
    <n v="451"/>
    <n v="489"/>
    <n v="451"/>
    <n v="190"/>
    <n v="183"/>
    <n v="190"/>
    <n v="183"/>
    <n v="0"/>
    <n v="0"/>
    <n v="0"/>
    <n v="0"/>
    <n v="679"/>
    <n v="634"/>
    <n v="679"/>
    <n v="634"/>
    <n v="4.2801999999999998"/>
    <n v="3.8736000000000002"/>
    <n v="2093.0178000000001"/>
    <n v="1746.9936"/>
    <n v="5.6841999999999997"/>
    <n v="5.1147999999999998"/>
    <n v="1079.998"/>
    <n v="936.00839999999994"/>
    <n v="0"/>
    <n v="0"/>
    <n v="0"/>
    <n v="0"/>
    <n v="4.6730718703976439"/>
    <n v="4.2318643533123028"/>
    <n v="3173.0158000000001"/>
    <n v="2683.002"/>
    <n v="72.515299999999996"/>
    <n v="70.183999999999997"/>
    <n v="35459.981699999997"/>
    <n v="31652.984"/>
    <n v="73.447400000000002"/>
    <n v="72.005499999999998"/>
    <n v="13955.006000000001"/>
    <n v="13177.0065"/>
    <n v="0"/>
    <n v="0"/>
    <n v="0"/>
    <n v="0"/>
    <n v="72.776123269513988"/>
    <n v="70.709764195583602"/>
    <n v="49414.987699999998"/>
    <n v="44829.990500000007"/>
    <n v="1523"/>
    <n v="1300"/>
    <n v="1523"/>
    <n v="1300"/>
    <n v="3.2803900196979643"/>
    <n v="3.2369289230769231"/>
    <n v="4996.0339999999997"/>
    <n v="4208.0075999999999"/>
    <n v="70.353254432042021"/>
    <n v="68.996162384615388"/>
    <n v="107148.0065"/>
    <n v="89695.011100000003"/>
    <n v="194"/>
    <n v="177"/>
    <n v="194"/>
    <n v="177"/>
    <n v="181"/>
    <n v="171"/>
    <n v="181"/>
    <n v="171"/>
    <n v="0"/>
    <n v="0"/>
    <n v="0"/>
    <n v="0"/>
    <n v="375"/>
    <n v="348"/>
    <n v="375"/>
    <n v="348"/>
    <n v="3.1778"/>
    <n v="2.5621"/>
    <n v="616.4932"/>
    <n v="453.49169999999998"/>
    <n v="3.9586000000000001"/>
    <n v="3.4005999999999998"/>
    <n v="716.50660000000005"/>
    <n v="581.50260000000003"/>
    <n v="0"/>
    <n v="0"/>
    <n v="0"/>
    <n v="0"/>
    <n v="3.5546661333333334"/>
    <n v="2.9741215517241382"/>
    <n v="1332.9998000000001"/>
    <n v="1034.9943000000001"/>
    <n v="52.804099999999998"/>
    <n v="48.451999999999998"/>
    <n v="10243.9954"/>
    <n v="8576.003999999999"/>
    <n v="50.226500000000001"/>
    <n v="46.2515"/>
    <n v="9090.9965000000011"/>
    <n v="7909.0065000000004"/>
    <n v="0"/>
    <n v="0"/>
    <n v="0"/>
    <n v="0"/>
    <n v="51.559978400000006"/>
    <n v="47.370719827586207"/>
    <n v="19334.991900000001"/>
    <n v="16485.0105"/>
    <n v="159"/>
    <n v="204"/>
    <n v="159"/>
    <n v="204"/>
    <n v="3.9340000000000002"/>
    <n v="4.3775000000000004"/>
    <n v="625.50599999999997"/>
    <n v="893.0100000000001"/>
    <n v="64.182400000000001"/>
    <n v="71.402000000000001"/>
    <n v="10205.0016"/>
    <n v="14566.008"/>
    <n v="1017"/>
    <n v="959"/>
    <n v="1017"/>
    <n v="959"/>
    <n v="3748.5182"/>
    <n v="3169.4878000000003"/>
    <n v="69802.978899999987"/>
    <n v="63004.998700000004"/>
    <n v="561"/>
    <n v="528"/>
    <n v="561"/>
    <n v="528"/>
    <n v="2415.0116000000003"/>
    <n v="1988.0070000000001"/>
    <n v="36034.003500000006"/>
    <n v="33045.015599999999"/>
    <n v="1578"/>
    <n v="1487"/>
    <n v="1578"/>
    <n v="1487"/>
    <n v="6163.5298000000003"/>
    <n v="5157.4948000000004"/>
    <n v="105836.98239999999"/>
    <n v="96050.01430000001"/>
    <n v="320"/>
    <n v="161"/>
    <n v="320"/>
    <n v="161"/>
    <n v="165.50399999999999"/>
    <n v="85.507100000000008"/>
    <n v="20646.016"/>
    <n v="10130.007299999999"/>
    <n v="6954.5397999999996"/>
    <n v="6136.0119000000004"/>
    <n v="136688"/>
    <n v="120746.02960000001"/>
  </r>
  <r>
    <x v="3"/>
    <s v="Broward College "/>
    <m/>
    <n v="132709"/>
    <x v="10"/>
    <n v="5128"/>
    <n v="5188"/>
    <n v="33"/>
    <n v="29"/>
    <n v="5095"/>
    <n v="5159"/>
    <n v="60"/>
    <n v="60"/>
    <n v="5095"/>
    <n v="5159"/>
    <n v="5095"/>
    <n v="5159"/>
    <n v="145"/>
    <n v="134"/>
    <n v="145"/>
    <n v="134"/>
    <n v="98"/>
    <n v="94"/>
    <n v="98"/>
    <n v="94"/>
    <n v="187"/>
    <n v="291"/>
    <n v="187"/>
    <n v="291"/>
    <n v="430"/>
    <n v="519"/>
    <n v="430"/>
    <n v="519"/>
    <n v="2.7275999999999998"/>
    <n v="2.3881000000000001"/>
    <n v="395.50199999999995"/>
    <n v="320.00540000000001"/>
    <n v="3.2806000000000002"/>
    <n v="2.9096000000000002"/>
    <n v="321.49880000000002"/>
    <n v="273.50240000000002"/>
    <n v="1"/>
    <n v="0.99309999999999998"/>
    <n v="187"/>
    <n v="288.99209999999999"/>
    <n v="2.1023274418604654"/>
    <n v="1.7003851637764933"/>
    <n v="904.00080000000014"/>
    <n v="882.49990000000003"/>
    <n v="66.634500000000003"/>
    <n v="64.582099999999997"/>
    <n v="9662.0025000000005"/>
    <n v="8654.0013999999992"/>
    <n v="65.469399999999993"/>
    <n v="62.765999999999998"/>
    <n v="6416.0011999999997"/>
    <n v="5900.0039999999999"/>
    <n v="66.187200000000004"/>
    <n v="65.003399999999999"/>
    <n v="12377.0064"/>
    <n v="18915.989399999999"/>
    <n v="66.174442093023259"/>
    <n v="64.489392678227361"/>
    <n v="28455.010100000003"/>
    <n v="33469.9948"/>
    <n v="1769"/>
    <n v="1690"/>
    <n v="1769"/>
    <n v="1690"/>
    <n v="1331"/>
    <n v="1206"/>
    <n v="1331"/>
    <n v="1206"/>
    <n v="0"/>
    <n v="0"/>
    <n v="0"/>
    <n v="0"/>
    <n v="3100"/>
    <n v="2896"/>
    <n v="3100"/>
    <n v="2896"/>
    <n v="4.4480000000000004"/>
    <n v="4.2168999999999999"/>
    <n v="7868.5120000000006"/>
    <n v="7126.5609999999997"/>
    <n v="5.4042000000000003"/>
    <n v="5.109"/>
    <n v="7192.9902000000002"/>
    <n v="6161.4539999999997"/>
    <n v="0"/>
    <n v="0"/>
    <n v="0"/>
    <n v="0"/>
    <n v="4.858549096774194"/>
    <n v="4.5884029696132593"/>
    <n v="15061.502200000001"/>
    <n v="13288.014999999999"/>
    <n v="74.188199999999995"/>
    <n v="73.372200000000007"/>
    <n v="131238.9258"/>
    <n v="123999.01800000001"/>
    <n v="74.345600000000005"/>
    <n v="73.447800000000001"/>
    <n v="98953.993600000002"/>
    <n v="88578.046799999996"/>
    <n v="0"/>
    <n v="0"/>
    <n v="0"/>
    <n v="0"/>
    <n v="74.255780451612907"/>
    <n v="73.403682596685087"/>
    <n v="230192.91940000001"/>
    <n v="212577.06480000002"/>
    <n v="3530"/>
    <n v="3415"/>
    <n v="3530"/>
    <n v="3415"/>
    <n v="4.5228053824362604"/>
    <n v="4.1494919180087848"/>
    <n v="15965.502999999999"/>
    <n v="14170.5149"/>
    <n v="73.271368130311629"/>
    <n v="72.048919355783326"/>
    <n v="258647.92950000006"/>
    <n v="246047.05960000007"/>
    <n v="397"/>
    <n v="367"/>
    <n v="397"/>
    <n v="367"/>
    <n v="614"/>
    <n v="655"/>
    <n v="614"/>
    <n v="655"/>
    <n v="0"/>
    <n v="0"/>
    <n v="0"/>
    <n v="0"/>
    <n v="1011"/>
    <n v="1022"/>
    <n v="1011"/>
    <n v="1022"/>
    <n v="3.1850999999999998"/>
    <n v="3.0436000000000001"/>
    <n v="1264.4847"/>
    <n v="1117.0011999999999"/>
    <n v="3.9927000000000001"/>
    <n v="4.1092000000000004"/>
    <n v="2451.5178000000001"/>
    <n v="2691.5260000000003"/>
    <n v="0"/>
    <n v="0"/>
    <n v="0"/>
    <n v="0"/>
    <n v="3.6755712166172105"/>
    <n v="3.7265432485322902"/>
    <n v="3716.0025000000001"/>
    <n v="3808.5272000000004"/>
    <n v="51.874099999999999"/>
    <n v="54.228900000000003"/>
    <n v="20594.0177"/>
    <n v="19902.006300000001"/>
    <n v="47.303100000000001"/>
    <n v="49.913699999999999"/>
    <n v="29044.1034"/>
    <n v="32693.4735"/>
    <n v="0"/>
    <n v="0"/>
    <n v="0"/>
    <n v="0"/>
    <n v="49.098042631058362"/>
    <n v="51.463287475538159"/>
    <n v="49638.121100000004"/>
    <n v="52595.479800000001"/>
    <n v="554"/>
    <n v="722"/>
    <n v="554"/>
    <n v="722"/>
    <n v="3.5226000000000002"/>
    <n v="3.8428"/>
    <n v="1951.5204000000001"/>
    <n v="2774.5016000000001"/>
    <n v="62.265300000000003"/>
    <n v="66.223399999999998"/>
    <n v="34494.976200000005"/>
    <n v="47813.294799999996"/>
    <n v="2311"/>
    <n v="2191"/>
    <n v="2311"/>
    <n v="2191"/>
    <n v="9528.4987000000001"/>
    <n v="8563.5676000000003"/>
    <n v="161494.946"/>
    <n v="152555.02570000003"/>
    <n v="2043"/>
    <n v="1955"/>
    <n v="2043"/>
    <n v="1955"/>
    <n v="9966.006800000001"/>
    <n v="9126.4824000000008"/>
    <n v="134414.09820000001"/>
    <n v="127171.52429999999"/>
    <n v="4354"/>
    <n v="4146"/>
    <n v="4354"/>
    <n v="4146"/>
    <n v="19494.505499999999"/>
    <n v="17690.050000000003"/>
    <n v="295909.0442"/>
    <n v="279726.55000000005"/>
    <n v="187"/>
    <n v="291"/>
    <n v="187"/>
    <n v="291"/>
    <n v="187"/>
    <n v="288.99209999999999"/>
    <n v="12377.0064"/>
    <n v="18915.989399999999"/>
    <n v="21633.025900000001"/>
    <n v="20753.543699999998"/>
    <n v="342781.02680000011"/>
    <n v="346455.83420000004"/>
  </r>
  <r>
    <x v="3"/>
    <s v="College of Central Florida"/>
    <m/>
    <n v="132851"/>
    <x v="10"/>
    <n v="949"/>
    <n v="844"/>
    <n v="12"/>
    <n v="5"/>
    <n v="937"/>
    <n v="839"/>
    <n v="60"/>
    <n v="60"/>
    <n v="937"/>
    <n v="839"/>
    <n v="937"/>
    <n v="839"/>
    <n v="143"/>
    <n v="142"/>
    <n v="143"/>
    <n v="142"/>
    <n v="44"/>
    <n v="43"/>
    <n v="44"/>
    <n v="43"/>
    <n v="71"/>
    <n v="23"/>
    <n v="71"/>
    <n v="23"/>
    <n v="258"/>
    <n v="208"/>
    <n v="258"/>
    <n v="208"/>
    <n v="2.5"/>
    <n v="2.4542000000000002"/>
    <n v="357.5"/>
    <n v="348.49639999999999"/>
    <n v="2.75"/>
    <n v="2.3837000000000002"/>
    <n v="121"/>
    <n v="102.49910000000001"/>
    <n v="1"/>
    <n v="1"/>
    <n v="71"/>
    <n v="23"/>
    <n v="2.1298449612403099"/>
    <n v="2.2788245192307692"/>
    <n v="549.5"/>
    <n v="473.99549999999999"/>
    <n v="71.986000000000004"/>
    <n v="67.823899999999995"/>
    <n v="10293.998000000001"/>
    <n v="9630.9937999999984"/>
    <n v="73.295500000000004"/>
    <n v="64.186000000000007"/>
    <n v="3225.0020000000004"/>
    <n v="2759.9980000000005"/>
    <n v="63.549300000000002"/>
    <n v="63.521700000000003"/>
    <n v="4512.0003000000006"/>
    <n v="1460.9991"/>
    <n v="69.887598062015513"/>
    <n v="66.596110096153851"/>
    <n v="18031.000300000003"/>
    <n v="13851.990900000001"/>
    <n v="248"/>
    <n v="252"/>
    <n v="248"/>
    <n v="252"/>
    <n v="156"/>
    <n v="109"/>
    <n v="156"/>
    <n v="109"/>
    <n v="0"/>
    <n v="0"/>
    <n v="0"/>
    <n v="0"/>
    <n v="404"/>
    <n v="361"/>
    <n v="404"/>
    <n v="361"/>
    <n v="4.2560000000000002"/>
    <n v="3.5813000000000001"/>
    <n v="1055.4880000000001"/>
    <n v="902.48760000000004"/>
    <n v="5.3269000000000002"/>
    <n v="5.1375999999999999"/>
    <n v="830.99639999999999"/>
    <n v="559.99839999999995"/>
    <n v="0"/>
    <n v="0"/>
    <n v="0"/>
    <n v="0"/>
    <n v="4.6695158415841584"/>
    <n v="4.0512077562326869"/>
    <n v="1886.4844000000001"/>
    <n v="1462.4859999999999"/>
    <n v="76.612899999999996"/>
    <n v="71.670599999999993"/>
    <n v="18999.999199999998"/>
    <n v="18060.991199999997"/>
    <n v="77.673100000000005"/>
    <n v="73.899100000000004"/>
    <n v="12117.0036"/>
    <n v="8055.0019000000002"/>
    <n v="0"/>
    <n v="0"/>
    <n v="0"/>
    <n v="0"/>
    <n v="77.022284158415843"/>
    <n v="72.34347119113572"/>
    <n v="31117.002800000002"/>
    <n v="26115.993099999996"/>
    <n v="662"/>
    <n v="569"/>
    <n v="662"/>
    <n v="569"/>
    <n v="3.6797347432024172"/>
    <n v="3.4033066783831281"/>
    <n v="2435.9844000000003"/>
    <n v="1936.4814999999999"/>
    <n v="74.241696525679757"/>
    <n v="70.242502636203866"/>
    <n v="49148.003100000002"/>
    <n v="39967.983999999997"/>
    <n v="83"/>
    <n v="100"/>
    <n v="83"/>
    <n v="100"/>
    <n v="91"/>
    <n v="88"/>
    <n v="91"/>
    <n v="88"/>
    <n v="1"/>
    <n v="0"/>
    <n v="1"/>
    <n v="0"/>
    <n v="175"/>
    <n v="188"/>
    <n v="175"/>
    <n v="188"/>
    <n v="2.4518"/>
    <n v="2.8250000000000002"/>
    <n v="203.49940000000001"/>
    <n v="282.5"/>
    <n v="3.9121000000000001"/>
    <n v="4.1534000000000004"/>
    <n v="356.00110000000001"/>
    <n v="365.49920000000003"/>
    <n v="9.5"/>
    <n v="0"/>
    <n v="9.5"/>
    <n v="0"/>
    <n v="3.2514314285714283"/>
    <n v="3.4468042553191487"/>
    <n v="569.00049999999999"/>
    <n v="647.99919999999997"/>
    <n v="50.253"/>
    <n v="52.18"/>
    <n v="4170.9989999999998"/>
    <n v="5218"/>
    <n v="51.846200000000003"/>
    <n v="50.556800000000003"/>
    <n v="4718.0042000000003"/>
    <n v="4448.9984000000004"/>
    <n v="87"/>
    <n v="0"/>
    <n v="87"/>
    <n v="0"/>
    <n v="51.291446857142851"/>
    <n v="51.420204255319149"/>
    <n v="8976.0031999999992"/>
    <n v="9666.9984000000004"/>
    <n v="100"/>
    <n v="82"/>
    <n v="100"/>
    <n v="82"/>
    <n v="5.0449999999999999"/>
    <n v="5.1158999999999999"/>
    <n v="504.5"/>
    <n v="419.50380000000001"/>
    <n v="80.08"/>
    <n v="81.811000000000007"/>
    <n v="8008"/>
    <n v="6708.5020000000004"/>
    <n v="474"/>
    <n v="494"/>
    <n v="474"/>
    <n v="494"/>
    <n v="1616.4874"/>
    <n v="1533.4839999999999"/>
    <n v="33464.996199999994"/>
    <n v="32909.984999999993"/>
    <n v="291"/>
    <n v="240"/>
    <n v="291"/>
    <n v="240"/>
    <n v="1307.9974999999999"/>
    <n v="1027.9966999999999"/>
    <n v="20060.0098"/>
    <n v="15263.998300000001"/>
    <n v="765"/>
    <n v="734"/>
    <n v="765"/>
    <n v="734"/>
    <n v="2924.4848999999999"/>
    <n v="2561.4807000000001"/>
    <n v="53525.005999999994"/>
    <n v="48173.983299999993"/>
    <n v="72"/>
    <n v="23"/>
    <n v="72"/>
    <n v="23"/>
    <n v="80.5"/>
    <n v="23"/>
    <n v="4599.0003000000006"/>
    <n v="1460.9991"/>
    <n v="3509.4849000000004"/>
    <n v="3003.9845"/>
    <n v="66132.006300000008"/>
    <n v="56343.484399999994"/>
  </r>
  <r>
    <x v="3"/>
    <s v="Chipola College "/>
    <m/>
    <n v="133021"/>
    <x v="10"/>
    <n v="237"/>
    <n v="250"/>
    <n v="6"/>
    <n v="7"/>
    <n v="231"/>
    <n v="243"/>
    <n v="60"/>
    <n v="60"/>
    <n v="231"/>
    <n v="243"/>
    <n v="231"/>
    <n v="243"/>
    <n v="88"/>
    <n v="112"/>
    <n v="88"/>
    <n v="112"/>
    <n v="13"/>
    <n v="25"/>
    <n v="13"/>
    <n v="25"/>
    <n v="5"/>
    <n v="1"/>
    <n v="5"/>
    <n v="1"/>
    <n v="106"/>
    <n v="138"/>
    <n v="106"/>
    <n v="138"/>
    <n v="2.5909"/>
    <n v="2.3660999999999999"/>
    <n v="227.9992"/>
    <n v="265.00319999999999"/>
    <n v="2.4615"/>
    <n v="2.62"/>
    <n v="31.999500000000001"/>
    <n v="65.5"/>
    <n v="1"/>
    <n v="1"/>
    <n v="5"/>
    <n v="1"/>
    <n v="2.4999877358490563"/>
    <n v="2.4021971014492753"/>
    <n v="264.99869999999999"/>
    <n v="331.50319999999999"/>
    <n v="76.920500000000004"/>
    <n v="74.580399999999997"/>
    <n v="6769.0040000000008"/>
    <n v="8353.0047999999988"/>
    <n v="68.384600000000006"/>
    <n v="64.760000000000005"/>
    <n v="888.99980000000005"/>
    <n v="1619.0000000000002"/>
    <n v="67.400000000000006"/>
    <n v="61"/>
    <n v="337"/>
    <n v="61"/>
    <n v="75.424564150943397"/>
    <n v="72.70293333333332"/>
    <n v="7995.0038000000004"/>
    <n v="10033.004799999999"/>
    <n v="58"/>
    <n v="49"/>
    <n v="58"/>
    <n v="49"/>
    <n v="9"/>
    <n v="5"/>
    <n v="9"/>
    <n v="5"/>
    <n v="0"/>
    <n v="0"/>
    <n v="0"/>
    <n v="0"/>
    <n v="67"/>
    <n v="54"/>
    <n v="67"/>
    <n v="54"/>
    <n v="4.2413999999999996"/>
    <n v="3.5204"/>
    <n v="246.00119999999998"/>
    <n v="172.49959999999999"/>
    <n v="4.2778"/>
    <n v="4.5999999999999996"/>
    <n v="38.5002"/>
    <n v="23"/>
    <n v="0"/>
    <n v="0"/>
    <n v="0"/>
    <n v="0"/>
    <n v="4.2462895522388058"/>
    <n v="3.6203629629629628"/>
    <n v="284.50139999999999"/>
    <n v="195.49959999999999"/>
    <n v="75.069000000000003"/>
    <n v="71.816299999999998"/>
    <n v="4354.0020000000004"/>
    <n v="3518.9987000000001"/>
    <n v="70.666700000000006"/>
    <n v="77.2"/>
    <n v="636.00030000000004"/>
    <n v="386"/>
    <n v="0"/>
    <n v="0"/>
    <n v="0"/>
    <n v="0"/>
    <n v="74.477646268656713"/>
    <n v="72.314790740740747"/>
    <n v="4990.0023000000001"/>
    <n v="3904.9987000000006"/>
    <n v="173"/>
    <n v="192"/>
    <n v="173"/>
    <n v="192"/>
    <n v="3.1763011560693641"/>
    <n v="2.7448062499999999"/>
    <n v="549.50009999999997"/>
    <n v="527.00279999999998"/>
    <n v="75.057838728323702"/>
    <n v="72.593768229166656"/>
    <n v="12985.006100000001"/>
    <n v="13938.003499999999"/>
    <n v="36"/>
    <n v="26"/>
    <n v="36"/>
    <n v="26"/>
    <n v="12"/>
    <n v="15"/>
    <n v="12"/>
    <n v="15"/>
    <n v="0"/>
    <n v="0"/>
    <n v="0"/>
    <n v="0"/>
    <n v="48"/>
    <n v="41"/>
    <n v="48"/>
    <n v="41"/>
    <n v="2.3889"/>
    <n v="2.2692000000000001"/>
    <n v="86.000399999999999"/>
    <n v="58.999200000000002"/>
    <n v="3.9167000000000001"/>
    <n v="4.5999999999999996"/>
    <n v="47.000399999999999"/>
    <n v="69"/>
    <n v="0"/>
    <n v="0"/>
    <n v="0"/>
    <n v="0"/>
    <n v="2.7708499999999998"/>
    <n v="3.1219317073170734"/>
    <n v="133.0008"/>
    <n v="127.9992"/>
    <n v="49.055599999999998"/>
    <n v="46"/>
    <n v="1766.0016000000001"/>
    <n v="1196"/>
    <n v="49.5"/>
    <n v="58.666699999999999"/>
    <n v="594"/>
    <n v="880.00049999999999"/>
    <n v="0"/>
    <n v="0"/>
    <n v="0"/>
    <n v="0"/>
    <n v="49.166699999999999"/>
    <n v="50.634158536585367"/>
    <n v="2360.0016000000001"/>
    <n v="2076.0005000000001"/>
    <n v="10"/>
    <n v="10"/>
    <n v="10"/>
    <n v="10"/>
    <n v="4.2"/>
    <n v="4.95"/>
    <n v="42"/>
    <n v="49.5"/>
    <n v="66"/>
    <n v="71.2"/>
    <n v="660"/>
    <n v="712"/>
    <n v="182"/>
    <n v="187"/>
    <n v="182"/>
    <n v="187"/>
    <n v="560.00080000000003"/>
    <n v="496.50199999999995"/>
    <n v="12889.007600000001"/>
    <n v="13068.003499999999"/>
    <n v="34"/>
    <n v="45"/>
    <n v="34"/>
    <n v="45"/>
    <n v="117.5001"/>
    <n v="157.5"/>
    <n v="2119.0001000000002"/>
    <n v="2885.0005000000001"/>
    <n v="216"/>
    <n v="232"/>
    <n v="216"/>
    <n v="232"/>
    <n v="677.5009"/>
    <n v="654.00199999999995"/>
    <n v="15008.007700000002"/>
    <n v="15953.003999999999"/>
    <n v="5"/>
    <n v="1"/>
    <n v="5"/>
    <n v="1"/>
    <n v="5"/>
    <n v="1"/>
    <n v="337"/>
    <n v="61"/>
    <n v="724.5009"/>
    <n v="704.50199999999995"/>
    <n v="16005.0077"/>
    <n v="16726.004000000001"/>
  </r>
  <r>
    <x v="3"/>
    <s v="Daytona State College "/>
    <m/>
    <n v="133386"/>
    <x v="10"/>
    <n v="1602"/>
    <n v="1745"/>
    <n v="16"/>
    <n v="11"/>
    <n v="1586"/>
    <n v="1734"/>
    <n v="60"/>
    <n v="60"/>
    <n v="1586"/>
    <n v="1734"/>
    <n v="1586"/>
    <n v="1734"/>
    <n v="158"/>
    <n v="183"/>
    <n v="158"/>
    <n v="183"/>
    <n v="140"/>
    <n v="128"/>
    <n v="140"/>
    <n v="128"/>
    <n v="130"/>
    <n v="172"/>
    <n v="130"/>
    <n v="172"/>
    <n v="428"/>
    <n v="483"/>
    <n v="428"/>
    <n v="483"/>
    <n v="2.6930000000000001"/>
    <n v="2.8443000000000001"/>
    <n v="425.49400000000003"/>
    <n v="520.50689999999997"/>
    <n v="2.7179000000000002"/>
    <n v="2.4609000000000001"/>
    <n v="380.50600000000003"/>
    <n v="314.99520000000001"/>
    <n v="0.59619999999999995"/>
    <n v="0.55810000000000004"/>
    <n v="77.506"/>
    <n v="95.993200000000002"/>
    <n v="2.064266355140187"/>
    <n v="1.9285616977225672"/>
    <n v="883.50599999999997"/>
    <n v="931.49529999999993"/>
    <n v="72.474699999999999"/>
    <n v="73.196700000000007"/>
    <n v="11451.0026"/>
    <n v="13394.996100000002"/>
    <n v="70.121399999999994"/>
    <n v="72.242199999999997"/>
    <n v="9816.9959999999992"/>
    <n v="9247.0015999999996"/>
    <n v="61.923099999999998"/>
    <n v="62.5291"/>
    <n v="8050.0029999999997"/>
    <n v="10755.0052"/>
    <n v="68.500003738317758"/>
    <n v="69.144933540372676"/>
    <n v="29318.0016"/>
    <n v="33397.002899999999"/>
    <n v="423"/>
    <n v="490"/>
    <n v="423"/>
    <n v="490"/>
    <n v="203"/>
    <n v="187"/>
    <n v="203"/>
    <n v="187"/>
    <n v="0"/>
    <n v="0"/>
    <n v="0"/>
    <n v="0"/>
    <n v="626"/>
    <n v="677"/>
    <n v="626"/>
    <n v="677"/>
    <n v="4.0046999999999997"/>
    <n v="3.7122000000000002"/>
    <n v="1693.9880999999998"/>
    <n v="1818.9780000000001"/>
    <n v="5.5221999999999998"/>
    <n v="4.6150000000000002"/>
    <n v="1121.0065999999999"/>
    <n v="863.005"/>
    <n v="0"/>
    <n v="0"/>
    <n v="0"/>
    <n v="0"/>
    <n v="4.4967966453674117"/>
    <n v="3.9615701624815363"/>
    <n v="2814.9946999999997"/>
    <n v="2681.9830000000002"/>
    <n v="74.151300000000006"/>
    <n v="73.206100000000006"/>
    <n v="31365.999900000003"/>
    <n v="35870.989000000001"/>
    <n v="74.733999999999995"/>
    <n v="73.657799999999995"/>
    <n v="15171.001999999999"/>
    <n v="13774.008599999999"/>
    <n v="0"/>
    <n v="0"/>
    <n v="0"/>
    <n v="0"/>
    <n v="74.340258626198093"/>
    <n v="73.330867946824227"/>
    <n v="46537.001900000003"/>
    <n v="49644.997600000002"/>
    <n v="1054"/>
    <n v="1160"/>
    <n v="1054"/>
    <n v="1160"/>
    <n v="3.5090139468690698"/>
    <n v="3.1150675000000003"/>
    <n v="3698.5006999999996"/>
    <n v="3613.4783000000002"/>
    <n v="71.968694022770407"/>
    <n v="71.587931465517244"/>
    <n v="75855.003500000006"/>
    <n v="83042.000500000009"/>
    <n v="208"/>
    <n v="224"/>
    <n v="208"/>
    <n v="224"/>
    <n v="195"/>
    <n v="193"/>
    <n v="195"/>
    <n v="193"/>
    <n v="0"/>
    <n v="0"/>
    <n v="0"/>
    <n v="0"/>
    <n v="403"/>
    <n v="417"/>
    <n v="403"/>
    <n v="417"/>
    <n v="2.4904000000000002"/>
    <n v="2.5402"/>
    <n v="518.00319999999999"/>
    <n v="569.00480000000005"/>
    <n v="3.5640999999999998"/>
    <n v="3.1606000000000001"/>
    <n v="694.99950000000001"/>
    <n v="609.99580000000003"/>
    <n v="0"/>
    <n v="0"/>
    <n v="0"/>
    <n v="0"/>
    <n v="3.009932258064516"/>
    <n v="2.827339568345324"/>
    <n v="1213.0027"/>
    <n v="1179.0006000000001"/>
    <n v="53.899000000000001"/>
    <n v="53.794600000000003"/>
    <n v="11210.992"/>
    <n v="12049.990400000001"/>
    <n v="52.369199999999999"/>
    <n v="50.445599999999999"/>
    <n v="10211.994000000001"/>
    <n v="9736.0007999999998"/>
    <n v="0"/>
    <n v="0"/>
    <n v="0"/>
    <n v="0"/>
    <n v="53.158774193548389"/>
    <n v="52.244583213429259"/>
    <n v="21422.986000000001"/>
    <n v="21785.9912"/>
    <n v="129"/>
    <n v="157"/>
    <n v="129"/>
    <n v="157"/>
    <n v="5.4535"/>
    <n v="5.0860000000000003"/>
    <n v="703.50149999999996"/>
    <n v="798.50200000000007"/>
    <n v="72.147300000000001"/>
    <n v="77.917199999999994"/>
    <n v="9307.0017000000007"/>
    <n v="12233.000399999999"/>
    <n v="789"/>
    <n v="897"/>
    <n v="789"/>
    <n v="897"/>
    <n v="2637.4852999999998"/>
    <n v="2908.4897000000001"/>
    <n v="54027.994500000001"/>
    <n v="61315.975500000008"/>
    <n v="538"/>
    <n v="508"/>
    <n v="538"/>
    <n v="508"/>
    <n v="2196.5120999999999"/>
    <n v="1787.9960000000001"/>
    <n v="35199.991999999998"/>
    <n v="32757.010999999999"/>
    <n v="1327"/>
    <n v="1405"/>
    <n v="1327"/>
    <n v="1405"/>
    <n v="4833.9974000000002"/>
    <n v="4696.4857000000002"/>
    <n v="89227.986499999999"/>
    <n v="94072.986499999999"/>
    <n v="130"/>
    <n v="172"/>
    <n v="130"/>
    <n v="172"/>
    <n v="77.506"/>
    <n v="95.993200000000002"/>
    <n v="8050.0029999999997"/>
    <n v="10755.0052"/>
    <n v="5615.0048999999999"/>
    <n v="5590.9809000000005"/>
    <n v="106584.99120000002"/>
    <n v="117060.99210000002"/>
  </r>
  <r>
    <x v="3"/>
    <s v="Florida SouthWestern State College"/>
    <m/>
    <n v="133508"/>
    <x v="10"/>
    <n v="2017"/>
    <n v="1431"/>
    <n v="34"/>
    <n v="16"/>
    <n v="1983"/>
    <n v="1415"/>
    <n v="60"/>
    <n v="60"/>
    <n v="1983"/>
    <n v="1415"/>
    <n v="1983"/>
    <n v="1415"/>
    <n v="237"/>
    <n v="170"/>
    <n v="237"/>
    <n v="170"/>
    <n v="119"/>
    <n v="87"/>
    <n v="119"/>
    <n v="87"/>
    <n v="110"/>
    <n v="131"/>
    <n v="110"/>
    <n v="131"/>
    <n v="466"/>
    <n v="388"/>
    <n v="466"/>
    <n v="388"/>
    <n v="2.7025000000000001"/>
    <n v="2.5265"/>
    <n v="640.49250000000006"/>
    <n v="429.505"/>
    <n v="3.0125999999999999"/>
    <n v="2.8275999999999999"/>
    <n v="358.49939999999998"/>
    <n v="246.00119999999998"/>
    <n v="0.51819999999999999"/>
    <n v="0.51149999999999995"/>
    <n v="57.002000000000002"/>
    <n v="67.006499999999988"/>
    <n v="2.2660813304721028"/>
    <n v="1.9136925257731958"/>
    <n v="1055.9938999999999"/>
    <n v="742.5127"/>
    <n v="69.253200000000007"/>
    <n v="67.735299999999995"/>
    <n v="16413.008400000002"/>
    <n v="11515.000999999998"/>
    <n v="69.058800000000005"/>
    <n v="64.160899999999998"/>
    <n v="8217.9971999999998"/>
    <n v="5581.9983000000002"/>
    <n v="63.827300000000001"/>
    <n v="63.8855"/>
    <n v="7021.0029999999997"/>
    <n v="8369.0005000000001"/>
    <n v="67.922765236051518"/>
    <n v="65.63402010309278"/>
    <n v="31652.008600000008"/>
    <n v="25465.999799999998"/>
    <n v="724"/>
    <n v="533"/>
    <n v="724"/>
    <n v="533"/>
    <n v="339"/>
    <n v="214"/>
    <n v="339"/>
    <n v="214"/>
    <n v="0"/>
    <n v="0"/>
    <n v="0"/>
    <n v="0"/>
    <n v="1063"/>
    <n v="747"/>
    <n v="1063"/>
    <n v="747"/>
    <n v="3.8231999999999999"/>
    <n v="3.7101000000000002"/>
    <n v="2767.9967999999999"/>
    <n v="1977.4833000000001"/>
    <n v="5.2565999999999997"/>
    <n v="5.2779999999999996"/>
    <n v="1781.9874"/>
    <n v="1129.492"/>
    <n v="0"/>
    <n v="0"/>
    <n v="0"/>
    <n v="0"/>
    <n v="4.2803238005644397"/>
    <n v="4.1592708165997321"/>
    <n v="4549.9841999999999"/>
    <n v="3106.9753000000001"/>
    <n v="73.098100000000002"/>
    <n v="70.249499999999998"/>
    <n v="52923.024400000002"/>
    <n v="37442.983500000002"/>
    <n v="73.295299999999997"/>
    <n v="71.873800000000003"/>
    <n v="24847.1067"/>
    <n v="15380.993200000001"/>
    <n v="0"/>
    <n v="0"/>
    <n v="0"/>
    <n v="0"/>
    <n v="73.160988805268104"/>
    <n v="70.714828246318604"/>
    <n v="77770.131099999999"/>
    <n v="52823.976699999999"/>
    <n v="1529"/>
    <n v="1135"/>
    <n v="1529"/>
    <n v="1135"/>
    <n v="3.6664343361674301"/>
    <n v="3.3916193832599122"/>
    <n v="5605.9781000000003"/>
    <n v="3849.4880000000003"/>
    <n v="71.564512557226948"/>
    <n v="68.977952863436116"/>
    <n v="109422.1397"/>
    <n v="78289.97649999999"/>
    <n v="161"/>
    <n v="96"/>
    <n v="161"/>
    <n v="96"/>
    <n v="226"/>
    <n v="101"/>
    <n v="226"/>
    <n v="101"/>
    <n v="0"/>
    <n v="0"/>
    <n v="0"/>
    <n v="0"/>
    <n v="387"/>
    <n v="197"/>
    <n v="387"/>
    <n v="197"/>
    <n v="2.8696000000000002"/>
    <n v="2.6301999999999999"/>
    <n v="462.00560000000002"/>
    <n v="252.49919999999997"/>
    <n v="3.8252000000000002"/>
    <n v="3.8614000000000002"/>
    <n v="864.49520000000007"/>
    <n v="390.00139999999999"/>
    <n v="0"/>
    <n v="0"/>
    <n v="0"/>
    <n v="0"/>
    <n v="3.4276506459948322"/>
    <n v="3.2614243654822332"/>
    <n v="1326.5008"/>
    <n v="642.50059999999996"/>
    <n v="54.366500000000002"/>
    <n v="50.614600000000003"/>
    <n v="8753.0064999999995"/>
    <n v="4859.0016000000005"/>
    <n v="51.444200000000002"/>
    <n v="47.455399999999997"/>
    <n v="11626.3892"/>
    <n v="4792.9953999999998"/>
    <n v="0"/>
    <n v="0"/>
    <n v="0"/>
    <n v="0"/>
    <n v="52.659937209302328"/>
    <n v="48.994908629441625"/>
    <n v="20379.395700000001"/>
    <n v="9651.9969999999994"/>
    <n v="67"/>
    <n v="83"/>
    <n v="67"/>
    <n v="83"/>
    <n v="5.1715999999999998"/>
    <n v="4.8916000000000004"/>
    <n v="346.49719999999996"/>
    <n v="406.00280000000004"/>
    <n v="69.014899999999997"/>
    <n v="67.253"/>
    <n v="4623.9983000000002"/>
    <n v="5581.9989999999998"/>
    <n v="1122"/>
    <n v="799"/>
    <n v="1122"/>
    <n v="799"/>
    <n v="3870.4949000000001"/>
    <n v="2659.4875000000002"/>
    <n v="78089.039300000004"/>
    <n v="53816.986100000002"/>
    <n v="684"/>
    <n v="402"/>
    <n v="684"/>
    <n v="402"/>
    <n v="3004.982"/>
    <n v="1765.4946"/>
    <n v="44691.4931"/>
    <n v="25755.9869"/>
    <n v="1806"/>
    <n v="1201"/>
    <n v="1806"/>
    <n v="1201"/>
    <n v="6875.4768999999997"/>
    <n v="4424.9821000000002"/>
    <n v="122780.5324"/>
    <n v="79572.972999999998"/>
    <n v="110"/>
    <n v="131"/>
    <n v="110"/>
    <n v="131"/>
    <n v="57.002000000000002"/>
    <n v="67.006499999999988"/>
    <n v="7021.0029999999997"/>
    <n v="8369.0005000000001"/>
    <n v="7278.9760999999999"/>
    <n v="4897.9914000000008"/>
    <n v="134425.5337"/>
    <n v="93523.972499999989"/>
  </r>
  <r>
    <x v="3"/>
    <s v="Florida State College at Jacksonville"/>
    <m/>
    <n v="133702"/>
    <x v="10"/>
    <n v="2753"/>
    <n v="2341"/>
    <n v="13"/>
    <n v="5"/>
    <n v="2740"/>
    <n v="2336"/>
    <n v="60"/>
    <n v="60"/>
    <n v="2740"/>
    <n v="2336"/>
    <n v="2740"/>
    <n v="2336"/>
    <n v="234"/>
    <n v="205"/>
    <n v="234"/>
    <n v="205"/>
    <n v="211"/>
    <n v="158"/>
    <n v="211"/>
    <n v="158"/>
    <n v="117"/>
    <n v="124"/>
    <n v="117"/>
    <n v="124"/>
    <n v="562"/>
    <n v="487"/>
    <n v="562"/>
    <n v="487"/>
    <n v="3.1496"/>
    <n v="3.0853999999999999"/>
    <n v="737.00639999999999"/>
    <n v="632.50699999999995"/>
    <n v="3.3696999999999999"/>
    <n v="3.4746999999999999"/>
    <n v="711.00670000000002"/>
    <n v="549.00260000000003"/>
    <n v="0.99150000000000005"/>
    <n v="0.996"/>
    <n v="116.00550000000001"/>
    <n v="123.504"/>
    <n v="2.7829512455516014"/>
    <n v="2.6796993839835723"/>
    <n v="1564.0186000000001"/>
    <n v="1305.0135999999998"/>
    <n v="68.410300000000007"/>
    <n v="68.0976"/>
    <n v="16008.010200000001"/>
    <n v="13960.008"/>
    <n v="68.535499999999999"/>
    <n v="68.949399999999997"/>
    <n v="14460.9905"/>
    <n v="10894.0052"/>
    <n v="64.025599999999997"/>
    <n v="66.483900000000006"/>
    <n v="7490.9951999999994"/>
    <n v="8244.0036"/>
    <n v="67.544476690391463"/>
    <n v="67.963073511293629"/>
    <n v="37959.995900000002"/>
    <n v="33098.016799999998"/>
    <n v="547"/>
    <n v="456"/>
    <n v="547"/>
    <n v="456"/>
    <n v="607"/>
    <n v="422"/>
    <n v="607"/>
    <n v="422"/>
    <n v="0"/>
    <n v="0"/>
    <n v="0"/>
    <n v="0"/>
    <n v="1154"/>
    <n v="878"/>
    <n v="1154"/>
    <n v="878"/>
    <n v="4.4688999999999997"/>
    <n v="3.8443000000000001"/>
    <n v="2444.4883"/>
    <n v="1753.0008"/>
    <n v="5.5708000000000002"/>
    <n v="4.9904999999999999"/>
    <n v="3381.4756000000002"/>
    <n v="2105.991"/>
    <n v="0"/>
    <n v="0"/>
    <n v="0"/>
    <n v="0"/>
    <n v="5.0484955805892557"/>
    <n v="4.3952070615034167"/>
    <n v="5825.9639000000016"/>
    <n v="3858.9917999999998"/>
    <n v="70.937799999999996"/>
    <n v="72.421099999999996"/>
    <n v="38802.976599999995"/>
    <n v="33024.0216"/>
    <n v="72.878100000000003"/>
    <n v="71.959699999999998"/>
    <n v="44237.006700000005"/>
    <n v="30366.993399999999"/>
    <n v="0"/>
    <n v="0"/>
    <n v="0"/>
    <n v="0"/>
    <n v="71.958391074523391"/>
    <n v="72.199333712984057"/>
    <n v="83039.983299999993"/>
    <n v="63391.014999999999"/>
    <n v="1716"/>
    <n v="1365"/>
    <n v="1716"/>
    <n v="1365"/>
    <n v="4.3065166083916093"/>
    <n v="3.783154139194139"/>
    <n v="7389.9825000000019"/>
    <n v="5164.0054"/>
    <n v="70.512808391608388"/>
    <n v="70.687935384615386"/>
    <n v="120999.97919999999"/>
    <n v="96489.031799999997"/>
    <n v="291"/>
    <n v="269"/>
    <n v="291"/>
    <n v="269"/>
    <n v="489"/>
    <n v="423"/>
    <n v="489"/>
    <n v="423"/>
    <n v="0"/>
    <n v="0"/>
    <n v="0"/>
    <n v="0"/>
    <n v="780"/>
    <n v="692"/>
    <n v="780"/>
    <n v="692"/>
    <n v="2.7096"/>
    <n v="2.7677"/>
    <n v="788.49360000000001"/>
    <n v="744.51130000000001"/>
    <n v="4.0787000000000004"/>
    <n v="3.7069000000000001"/>
    <n v="1994.4843000000003"/>
    <n v="1568.0187000000001"/>
    <n v="0"/>
    <n v="0"/>
    <n v="0"/>
    <n v="0"/>
    <n v="3.5679203846153849"/>
    <n v="3.3418063583815032"/>
    <n v="2782.9779000000003"/>
    <n v="2312.5300000000002"/>
    <n v="49.147799999999997"/>
    <n v="51.029400000000003"/>
    <n v="14302.0098"/>
    <n v="13726.908600000001"/>
    <n v="47.699399999999997"/>
    <n v="47.7423"/>
    <n v="23325.006599999997"/>
    <n v="20194.992900000001"/>
    <n v="0"/>
    <n v="0"/>
    <n v="0"/>
    <n v="0"/>
    <n v="48.239764615384608"/>
    <n v="49.020088872832368"/>
    <n v="37627.016399999993"/>
    <n v="33921.9015"/>
    <n v="244"/>
    <n v="279"/>
    <n v="244"/>
    <n v="279"/>
    <n v="5.0491999999999999"/>
    <n v="5.3404999999999996"/>
    <n v="1232.0047999999999"/>
    <n v="1489.9994999999999"/>
    <n v="68.409800000000004"/>
    <n v="76.397800000000004"/>
    <n v="16691.9912"/>
    <n v="21314.986199999999"/>
    <n v="1072"/>
    <n v="930"/>
    <n v="1072"/>
    <n v="930"/>
    <n v="3969.9883"/>
    <n v="3130.0191"/>
    <n v="69112.996599999999"/>
    <n v="60710.938200000004"/>
    <n v="1307"/>
    <n v="1003"/>
    <n v="1307"/>
    <n v="1003"/>
    <n v="6086.9666000000007"/>
    <n v="4223.0123000000003"/>
    <n v="82023.003800000006"/>
    <n v="61455.991500000004"/>
    <n v="2379"/>
    <n v="1933"/>
    <n v="2379"/>
    <n v="1933"/>
    <n v="10056.954900000001"/>
    <n v="7353.0313999999998"/>
    <n v="151136.00040000002"/>
    <n v="122166.92970000001"/>
    <n v="117"/>
    <n v="124"/>
    <n v="117"/>
    <n v="124"/>
    <n v="116.00550000000001"/>
    <n v="123.504"/>
    <n v="7490.9951999999994"/>
    <n v="8244.0036"/>
    <n v="11404.965200000002"/>
    <n v="8966.5349000000006"/>
    <n v="175318.98679999996"/>
    <n v="151725.91950000002"/>
  </r>
  <r>
    <x v="3"/>
    <s v="Florida Keys Community College "/>
    <s v="Met the criteria for Two-Year with Bachelor's in 2018-19. "/>
    <n v="133960"/>
    <x v="9"/>
    <n v="94"/>
    <n v="92"/>
    <n v="4"/>
    <n v="4"/>
    <n v="90"/>
    <n v="88"/>
    <n v="60"/>
    <n v="60"/>
    <n v="90"/>
    <n v="88"/>
    <n v="90"/>
    <n v="88"/>
    <n v="10"/>
    <n v="10"/>
    <n v="10"/>
    <n v="10"/>
    <n v="3"/>
    <n v="8"/>
    <n v="3"/>
    <n v="8"/>
    <n v="0"/>
    <n v="0"/>
    <n v="0"/>
    <n v="0"/>
    <n v="13"/>
    <n v="18"/>
    <n v="13"/>
    <n v="18"/>
    <n v="2.8"/>
    <n v="3.15"/>
    <n v="28"/>
    <n v="31.5"/>
    <n v="5.5"/>
    <n v="5.125"/>
    <n v="16.5"/>
    <n v="41"/>
    <n v="0"/>
    <n v="0"/>
    <n v="0"/>
    <n v="0"/>
    <n v="3.4230769230769229"/>
    <n v="4.0277777777777777"/>
    <n v="44.5"/>
    <n v="72.5"/>
    <n v="54.8"/>
    <n v="68.8"/>
    <n v="548"/>
    <n v="688"/>
    <n v="66.333299999999994"/>
    <n v="64.5"/>
    <n v="198.99989999999997"/>
    <n v="516"/>
    <n v="0"/>
    <n v="0"/>
    <n v="0"/>
    <n v="0"/>
    <n v="57.46153076923077"/>
    <n v="66.888888888888886"/>
    <n v="746.99990000000003"/>
    <n v="1204"/>
    <n v="35"/>
    <n v="32"/>
    <n v="35"/>
    <n v="32"/>
    <n v="7"/>
    <n v="9"/>
    <n v="7"/>
    <n v="9"/>
    <n v="0"/>
    <n v="0"/>
    <n v="0"/>
    <n v="0"/>
    <n v="42"/>
    <n v="41"/>
    <n v="42"/>
    <n v="41"/>
    <n v="3.3142999999999998"/>
    <n v="3.25"/>
    <n v="116.00049999999999"/>
    <n v="104"/>
    <n v="6.5"/>
    <n v="3.7778"/>
    <n v="45.5"/>
    <n v="34.0002"/>
    <n v="0"/>
    <n v="0"/>
    <n v="0"/>
    <n v="0"/>
    <n v="3.8452499999999996"/>
    <n v="3.3658585365853662"/>
    <n v="161.50049999999999"/>
    <n v="138.00020000000001"/>
    <n v="67.057100000000005"/>
    <n v="63.281300000000002"/>
    <n v="2346.9985000000001"/>
    <n v="2025.0016000000001"/>
    <n v="72.285700000000006"/>
    <n v="61.1111"/>
    <n v="505.99990000000003"/>
    <n v="549.99990000000003"/>
    <n v="0"/>
    <n v="0"/>
    <n v="0"/>
    <n v="0"/>
    <n v="67.928533333333348"/>
    <n v="62.80491463414635"/>
    <n v="2852.9984000000004"/>
    <n v="2575.0015000000003"/>
    <n v="55"/>
    <n v="59"/>
    <n v="55"/>
    <n v="59"/>
    <n v="3.745463636363636"/>
    <n v="3.5678000000000001"/>
    <n v="206.00049999999999"/>
    <n v="210.50020000000001"/>
    <n v="65.454514545454543"/>
    <n v="64.050872881355943"/>
    <n v="3599.9982999999997"/>
    <n v="3779.0015000000008"/>
    <n v="14"/>
    <n v="11"/>
    <n v="14"/>
    <n v="11"/>
    <n v="13"/>
    <n v="10"/>
    <n v="13"/>
    <n v="10"/>
    <n v="0"/>
    <n v="0"/>
    <n v="0"/>
    <n v="0"/>
    <n v="27"/>
    <n v="21"/>
    <n v="27"/>
    <n v="21"/>
    <n v="2.2856999999999998"/>
    <n v="3.1818"/>
    <n v="31.999799999999997"/>
    <n v="34.9998"/>
    <n v="3.5769000000000002"/>
    <n v="3.35"/>
    <n v="46.499700000000004"/>
    <n v="33.5"/>
    <n v="0"/>
    <n v="0"/>
    <n v="0"/>
    <n v="0"/>
    <n v="2.9073888888888888"/>
    <n v="3.2618952380952377"/>
    <n v="78.499499999999998"/>
    <n v="68.499799999999993"/>
    <n v="41.428600000000003"/>
    <n v="49.363599999999998"/>
    <n v="580.00040000000001"/>
    <n v="542.99959999999999"/>
    <n v="44.846200000000003"/>
    <n v="38.6"/>
    <n v="583.00060000000008"/>
    <n v="386"/>
    <n v="0"/>
    <n v="0"/>
    <n v="0"/>
    <n v="0"/>
    <n v="43.074111111111115"/>
    <n v="44.238076190476193"/>
    <n v="1163.0010000000002"/>
    <n v="928.9996000000001"/>
    <n v="8"/>
    <n v="8"/>
    <n v="8"/>
    <n v="8"/>
    <n v="6.125"/>
    <n v="4.6875"/>
    <n v="49"/>
    <n v="37.5"/>
    <n v="59"/>
    <n v="71"/>
    <n v="472"/>
    <n v="568"/>
    <n v="59"/>
    <n v="53"/>
    <n v="59"/>
    <n v="53"/>
    <n v="176.00029999999998"/>
    <n v="170.49979999999999"/>
    <n v="3474.9989"/>
    <n v="3256.0012000000002"/>
    <n v="23"/>
    <n v="27"/>
    <n v="23"/>
    <n v="27"/>
    <n v="108.4997"/>
    <n v="108.50020000000001"/>
    <n v="1288.0004000000001"/>
    <n v="1451.9999"/>
    <n v="82"/>
    <n v="80"/>
    <n v="82"/>
    <n v="80"/>
    <n v="284.5"/>
    <n v="279"/>
    <n v="4762.9993000000004"/>
    <n v="4708.0011000000004"/>
    <n v="0"/>
    <n v="0"/>
    <n v="0"/>
    <n v="0"/>
    <s v=""/>
    <s v=""/>
    <s v=""/>
    <s v=""/>
    <n v="333.5"/>
    <n v="316.5"/>
    <n v="5234.9992999999995"/>
    <n v="5276.0011000000013"/>
  </r>
  <r>
    <x v="3"/>
    <s v="Gulf Coast State College "/>
    <m/>
    <n v="134343"/>
    <x v="10"/>
    <n v="556"/>
    <n v="497"/>
    <n v="13"/>
    <n v="10"/>
    <n v="543"/>
    <n v="487"/>
    <n v="60"/>
    <n v="60"/>
    <n v="543"/>
    <n v="487"/>
    <n v="543"/>
    <n v="487"/>
    <n v="189"/>
    <n v="157"/>
    <n v="189"/>
    <n v="157"/>
    <n v="48"/>
    <n v="32"/>
    <n v="48"/>
    <n v="32"/>
    <n v="10"/>
    <n v="22"/>
    <n v="10"/>
    <n v="22"/>
    <n v="247"/>
    <n v="211"/>
    <n v="247"/>
    <n v="211"/>
    <n v="3.4523999999999999"/>
    <n v="2.8694000000000002"/>
    <n v="652.50360000000001"/>
    <n v="450.49580000000003"/>
    <n v="5.0625"/>
    <n v="4.0781000000000001"/>
    <n v="243"/>
    <n v="130.4992"/>
    <n v="0.55000000000000004"/>
    <n v="0.5"/>
    <n v="5.5"/>
    <n v="11"/>
    <n v="3.6477878542510123"/>
    <n v="2.8056635071090046"/>
    <n v="901.00360000000001"/>
    <n v="591.995"/>
    <n v="76.873000000000005"/>
    <n v="75.465000000000003"/>
    <n v="14528.997000000001"/>
    <n v="11848.005000000001"/>
    <n v="82.833299999999994"/>
    <n v="77.6875"/>
    <n v="3975.9983999999995"/>
    <n v="2486"/>
    <n v="59"/>
    <n v="60.2273"/>
    <n v="590"/>
    <n v="1325.0006000000001"/>
    <n v="77.307673684210528"/>
    <n v="74.21329668246446"/>
    <n v="19094.9954"/>
    <n v="15659.0056"/>
    <n v="112"/>
    <n v="97"/>
    <n v="112"/>
    <n v="97"/>
    <n v="45"/>
    <n v="33"/>
    <n v="45"/>
    <n v="33"/>
    <n v="0"/>
    <n v="0"/>
    <n v="0"/>
    <n v="0"/>
    <n v="157"/>
    <n v="130"/>
    <n v="157"/>
    <n v="130"/>
    <n v="3.6071"/>
    <n v="3.5722"/>
    <n v="403.99520000000001"/>
    <n v="346.5034"/>
    <n v="5.2888999999999999"/>
    <n v="5.2272999999999996"/>
    <n v="238.00049999999999"/>
    <n v="172.5009"/>
    <n v="0"/>
    <n v="0"/>
    <n v="0"/>
    <n v="0"/>
    <n v="4.0891445859872606"/>
    <n v="3.9923407692307697"/>
    <n v="641.99569999999994"/>
    <n v="519.00430000000006"/>
    <n v="72.758899999999997"/>
    <n v="72.474199999999996"/>
    <n v="8148.9967999999999"/>
    <n v="7029.9973999999993"/>
    <n v="71.355599999999995"/>
    <n v="71"/>
    <n v="3211.002"/>
    <n v="2343"/>
    <n v="0"/>
    <n v="0"/>
    <n v="0"/>
    <n v="0"/>
    <n v="72.356680254777061"/>
    <n v="72.099980000000002"/>
    <n v="11359.998799999999"/>
    <n v="9372.9974000000002"/>
    <n v="404"/>
    <n v="341"/>
    <n v="404"/>
    <n v="341"/>
    <n v="3.8193051980198018"/>
    <n v="3.2580624633431086"/>
    <n v="1542.9992999999999"/>
    <n v="1110.9992999999999"/>
    <n v="75.383649009900992"/>
    <n v="73.407633431085046"/>
    <n v="30454.994200000001"/>
    <n v="25032.003000000001"/>
    <n v="69"/>
    <n v="65"/>
    <n v="69"/>
    <n v="65"/>
    <n v="51"/>
    <n v="41"/>
    <n v="51"/>
    <n v="41"/>
    <n v="0"/>
    <n v="0"/>
    <n v="0"/>
    <n v="0"/>
    <n v="120"/>
    <n v="106"/>
    <n v="120"/>
    <n v="106"/>
    <n v="3"/>
    <n v="2.5385"/>
    <n v="207"/>
    <n v="165.0025"/>
    <n v="3.7745000000000002"/>
    <n v="3.3536999999999999"/>
    <n v="192.49950000000001"/>
    <n v="137.5017"/>
    <n v="0"/>
    <n v="0"/>
    <n v="0"/>
    <n v="0"/>
    <n v="3.3291625000000002"/>
    <n v="2.8538132075471694"/>
    <n v="399.49950000000001"/>
    <n v="302.50419999999997"/>
    <n v="54.246400000000001"/>
    <n v="46.738500000000002"/>
    <n v="3743.0016000000001"/>
    <n v="3038.0025000000001"/>
    <n v="46.529400000000003"/>
    <n v="46.6098"/>
    <n v="2372.9994000000002"/>
    <n v="1911.0018"/>
    <n v="0"/>
    <n v="0"/>
    <n v="0"/>
    <n v="0"/>
    <n v="50.966675000000002"/>
    <n v="46.688719811320759"/>
    <n v="6116.0010000000002"/>
    <n v="4949.0043000000005"/>
    <n v="19"/>
    <n v="40"/>
    <n v="19"/>
    <n v="40"/>
    <n v="4.1578999999999997"/>
    <n v="5.15"/>
    <n v="79.000099999999989"/>
    <n v="206"/>
    <n v="72.1053"/>
    <n v="78.8"/>
    <n v="1370.0007000000001"/>
    <n v="3152"/>
    <n v="370"/>
    <n v="319"/>
    <n v="370"/>
    <n v="319"/>
    <n v="1263.4988000000001"/>
    <n v="962.00170000000003"/>
    <n v="26420.9954"/>
    <n v="21916.0049"/>
    <n v="144"/>
    <n v="106"/>
    <n v="144"/>
    <n v="106"/>
    <n v="673.5"/>
    <n v="440.5018"/>
    <n v="9559.9997999999996"/>
    <n v="6740.0018"/>
    <n v="514"/>
    <n v="425"/>
    <n v="514"/>
    <n v="425"/>
    <n v="1936.9988000000001"/>
    <n v="1402.5035"/>
    <n v="35980.995199999998"/>
    <n v="28656.006699999998"/>
    <n v="10"/>
    <n v="22"/>
    <n v="10"/>
    <n v="22"/>
    <n v="5.5"/>
    <n v="11"/>
    <n v="590"/>
    <n v="1325.0006000000001"/>
    <n v="2021.4988999999998"/>
    <n v="1619.5034999999998"/>
    <n v="37940.995900000002"/>
    <n v="33133.007299999997"/>
  </r>
  <r>
    <x v="3"/>
    <s v="Hillsborough Community College "/>
    <m/>
    <n v="134495"/>
    <x v="7"/>
    <n v="2898"/>
    <n v="3155"/>
    <n v="16"/>
    <n v="21"/>
    <n v="2882"/>
    <n v="3134"/>
    <n v="60"/>
    <n v="60"/>
    <n v="2882"/>
    <n v="3134"/>
    <n v="2882"/>
    <n v="3134"/>
    <n v="121"/>
    <n v="181"/>
    <n v="121"/>
    <n v="181"/>
    <n v="57"/>
    <n v="56"/>
    <n v="57"/>
    <n v="56"/>
    <n v="116"/>
    <n v="131"/>
    <n v="116"/>
    <n v="131"/>
    <n v="294"/>
    <n v="368"/>
    <n v="294"/>
    <n v="368"/>
    <n v="2.6322000000000001"/>
    <n v="2.6878000000000002"/>
    <n v="318.49619999999999"/>
    <n v="486.49180000000001"/>
    <n v="3.7894999999999999"/>
    <n v="3.0535999999999999"/>
    <n v="216.00149999999999"/>
    <n v="171.0016"/>
    <n v="0.50429999999999997"/>
    <n v="0.56489999999999996"/>
    <n v="58.498799999999996"/>
    <n v="74.001899999999992"/>
    <n v="2.0169948979591834"/>
    <n v="1.9877589673913045"/>
    <n v="592.99649999999997"/>
    <n v="731.49530000000004"/>
    <n v="69.917400000000001"/>
    <n v="70.171300000000002"/>
    <n v="8460.0054"/>
    <n v="12701.005300000001"/>
    <n v="72.298199999999994"/>
    <n v="69.803600000000003"/>
    <n v="4120.9973999999993"/>
    <n v="3909.0016000000001"/>
    <n v="64.129300000000001"/>
    <n v="64.328199999999995"/>
    <n v="7438.9988000000003"/>
    <n v="8426.9941999999992"/>
    <n v="68.095243537414959"/>
    <n v="68.035329076086967"/>
    <n v="20020.0016"/>
    <n v="25037.001100000005"/>
    <n v="1081"/>
    <n v="1126"/>
    <n v="1081"/>
    <n v="1126"/>
    <n v="418"/>
    <n v="449"/>
    <n v="418"/>
    <n v="449"/>
    <n v="0"/>
    <n v="0"/>
    <n v="0"/>
    <n v="0"/>
    <n v="1499"/>
    <n v="1575"/>
    <n v="1499"/>
    <n v="1575"/>
    <n v="3.8612000000000002"/>
    <n v="3.7584"/>
    <n v="4173.9571999999998"/>
    <n v="4231.9583999999995"/>
    <n v="5.3994999999999997"/>
    <n v="5.0601000000000003"/>
    <n v="2256.991"/>
    <n v="2271.9848999999999"/>
    <n v="0"/>
    <n v="0"/>
    <n v="0"/>
    <n v="0"/>
    <n v="4.2901589059372913"/>
    <n v="4.129487809523809"/>
    <n v="6430.9481999999998"/>
    <n v="6503.943299999999"/>
    <n v="74.824200000000005"/>
    <n v="74.737099999999998"/>
    <n v="80884.960200000001"/>
    <n v="84153.974600000001"/>
    <n v="75.720100000000002"/>
    <n v="75.158100000000005"/>
    <n v="31651.001800000002"/>
    <n v="33745.986900000004"/>
    <n v="0"/>
    <n v="0"/>
    <n v="0"/>
    <n v="0"/>
    <n v="75.074024016010668"/>
    <n v="74.857118412698412"/>
    <n v="112535.96199999998"/>
    <n v="117899.9615"/>
    <n v="1793"/>
    <n v="1943"/>
    <n v="1793"/>
    <n v="1943"/>
    <n v="3.9174259341885107"/>
    <n v="3.7238489963973236"/>
    <n v="7023.9447"/>
    <n v="7235.4385999999995"/>
    <n v="73.929706413831568"/>
    <n v="73.565086258363351"/>
    <n v="132555.96359999999"/>
    <n v="142936.9626"/>
    <n v="482"/>
    <n v="539"/>
    <n v="482"/>
    <n v="539"/>
    <n v="305"/>
    <n v="352"/>
    <n v="305"/>
    <n v="352"/>
    <n v="0"/>
    <n v="0"/>
    <n v="0"/>
    <n v="0"/>
    <n v="787"/>
    <n v="891"/>
    <n v="787"/>
    <n v="891"/>
    <n v="2.5581"/>
    <n v="2.5659000000000001"/>
    <n v="1233.0042000000001"/>
    <n v="1383.0201"/>
    <n v="3.7361"/>
    <n v="3.5185"/>
    <n v="1139.5105000000001"/>
    <n v="1238.5119999999999"/>
    <n v="0"/>
    <n v="0"/>
    <n v="0"/>
    <n v="0"/>
    <n v="3.0146311308767473"/>
    <n v="2.9422358024691357"/>
    <n v="2372.5147000000002"/>
    <n v="2621.5320999999999"/>
    <n v="53.170999999999999"/>
    <n v="53.359200000000001"/>
    <n v="25628.421999999999"/>
    <n v="28760.608800000002"/>
    <n v="51.786900000000003"/>
    <n v="52.333199999999998"/>
    <n v="15795.004500000001"/>
    <n v="18421.286400000001"/>
    <n v="0"/>
    <n v="0"/>
    <n v="0"/>
    <n v="0"/>
    <n v="52.634595298602292"/>
    <n v="52.953866666666663"/>
    <n v="41423.426500000001"/>
    <n v="47181.895199999999"/>
    <n v="302"/>
    <n v="300"/>
    <n v="302"/>
    <n v="300"/>
    <n v="5.4371"/>
    <n v="5.72"/>
    <n v="1642.0042000000001"/>
    <n v="1716"/>
    <n v="75.579499999999996"/>
    <n v="78.136700000000005"/>
    <n v="22825.008999999998"/>
    <n v="23441.010000000002"/>
    <n v="1684"/>
    <n v="1846"/>
    <n v="1684"/>
    <n v="1846"/>
    <n v="5725.4575999999997"/>
    <n v="6101.470299999999"/>
    <n v="114973.38759999999"/>
    <n v="125615.58870000001"/>
    <n v="780"/>
    <n v="857"/>
    <n v="780"/>
    <n v="857"/>
    <n v="3612.5029999999997"/>
    <n v="3681.4984999999997"/>
    <n v="51567.003700000001"/>
    <n v="56076.274900000004"/>
    <n v="2464"/>
    <n v="2703"/>
    <n v="2464"/>
    <n v="2703"/>
    <n v="9337.9605999999985"/>
    <n v="9782.9687999999987"/>
    <n v="166540.39129999999"/>
    <n v="181691.86360000001"/>
    <n v="116"/>
    <n v="131"/>
    <n v="116"/>
    <n v="131"/>
    <n v="58.498799999999996"/>
    <n v="74.001899999999992"/>
    <n v="7438.9988000000003"/>
    <n v="8426.9941999999992"/>
    <n v="11038.463599999999"/>
    <n v="11572.9707"/>
    <n v="196804.39909999998"/>
    <n v="213559.86780000001"/>
  </r>
  <r>
    <x v="3"/>
    <s v="Indian River State College "/>
    <m/>
    <n v="134608"/>
    <x v="10"/>
    <n v="2030"/>
    <n v="2192"/>
    <n v="14"/>
    <n v="8"/>
    <n v="2016"/>
    <n v="2184"/>
    <n v="60"/>
    <n v="60"/>
    <n v="2016"/>
    <n v="2184"/>
    <n v="2016"/>
    <n v="2184"/>
    <n v="313"/>
    <n v="244"/>
    <n v="313"/>
    <n v="244"/>
    <n v="223"/>
    <n v="210"/>
    <n v="223"/>
    <n v="210"/>
    <n v="311"/>
    <n v="442"/>
    <n v="311"/>
    <n v="442"/>
    <n v="847"/>
    <n v="896"/>
    <n v="847"/>
    <n v="896"/>
    <n v="2.492"/>
    <n v="2.5041000000000002"/>
    <n v="779.99599999999998"/>
    <n v="611.00040000000001"/>
    <n v="2.5739999999999998"/>
    <n v="2.1951999999999998"/>
    <n v="574.00199999999995"/>
    <n v="460.99199999999996"/>
    <n v="0.58840000000000003"/>
    <n v="0.58599999999999997"/>
    <n v="182.9924"/>
    <n v="259.012"/>
    <n v="1.8146285714285715"/>
    <n v="1.4854959821428573"/>
    <n v="1536.9904000000001"/>
    <n v="1331.0044"/>
    <n v="69.908900000000003"/>
    <n v="67.286900000000003"/>
    <n v="21881.485700000001"/>
    <n v="16418.0036"/>
    <n v="68.296000000000006"/>
    <n v="67.428600000000003"/>
    <n v="15230.008000000002"/>
    <n v="14160.006000000001"/>
    <n v="63.4116"/>
    <n v="62.221699999999998"/>
    <n v="19721.007600000001"/>
    <n v="27501.991399999999"/>
    <n v="67.098584769775684"/>
    <n v="64.8214296875"/>
    <n v="56832.501300000004"/>
    <n v="58080.001000000004"/>
    <n v="470"/>
    <n v="508"/>
    <n v="470"/>
    <n v="508"/>
    <n v="248"/>
    <n v="229"/>
    <n v="248"/>
    <n v="229"/>
    <n v="0"/>
    <n v="0"/>
    <n v="0"/>
    <n v="0"/>
    <n v="718"/>
    <n v="737"/>
    <n v="718"/>
    <n v="737"/>
    <n v="4.1308999999999996"/>
    <n v="3.8109999999999999"/>
    <n v="1941.5229999999999"/>
    <n v="1935.9880000000001"/>
    <n v="5.6551999999999998"/>
    <n v="5.3493000000000004"/>
    <n v="1402.4895999999999"/>
    <n v="1224.9897000000001"/>
    <n v="0"/>
    <n v="0"/>
    <n v="0"/>
    <n v="0"/>
    <n v="4.6573991643454038"/>
    <n v="4.2889792401628224"/>
    <n v="3344.0126"/>
    <n v="3160.9776999999999"/>
    <n v="72.235100000000003"/>
    <n v="70.450800000000001"/>
    <n v="33950.497000000003"/>
    <n v="35789.006399999998"/>
    <n v="69.322599999999994"/>
    <n v="72.827500000000001"/>
    <n v="17192.004799999999"/>
    <n v="16677.497500000001"/>
    <n v="0"/>
    <n v="0"/>
    <n v="0"/>
    <n v="0"/>
    <n v="71.229111142061285"/>
    <n v="71.189286160108537"/>
    <n v="51142.501800000005"/>
    <n v="52466.503899999989"/>
    <n v="1565"/>
    <n v="1633"/>
    <n v="1565"/>
    <n v="1633"/>
    <n v="3.1188517571884988"/>
    <n v="2.7507545009185548"/>
    <n v="4881.0030000000006"/>
    <n v="4491.9821000000002"/>
    <n v="68.993612204472839"/>
    <n v="67.695348989589718"/>
    <n v="107975.00309999999"/>
    <n v="110546.50490000001"/>
    <n v="104"/>
    <n v="108"/>
    <n v="104"/>
    <n v="108"/>
    <n v="138"/>
    <n v="166"/>
    <n v="138"/>
    <n v="166"/>
    <n v="0"/>
    <n v="0"/>
    <n v="0"/>
    <n v="0"/>
    <n v="242"/>
    <n v="274"/>
    <n v="242"/>
    <n v="274"/>
    <n v="2.9712000000000001"/>
    <n v="2.375"/>
    <n v="309.00479999999999"/>
    <n v="256.5"/>
    <n v="4.3151999999999999"/>
    <n v="3.3494000000000002"/>
    <n v="595.49760000000003"/>
    <n v="556.00040000000001"/>
    <n v="0"/>
    <n v="0"/>
    <n v="0"/>
    <n v="0"/>
    <n v="3.7376132231404964"/>
    <n v="2.9653299270072995"/>
    <n v="904.50240000000008"/>
    <n v="812.50040000000001"/>
    <n v="49.567300000000003"/>
    <n v="46.0139"/>
    <n v="5154.9992000000002"/>
    <n v="4969.5011999999997"/>
    <n v="44.166699999999999"/>
    <n v="41.491"/>
    <n v="6095.0046000000002"/>
    <n v="6887.5060000000003"/>
    <n v="0"/>
    <n v="0"/>
    <n v="0"/>
    <n v="0"/>
    <n v="46.487619008264467"/>
    <n v="43.273748905109493"/>
    <n v="11250.0038"/>
    <n v="11857.007200000002"/>
    <n v="209"/>
    <n v="277"/>
    <n v="209"/>
    <n v="277"/>
    <n v="3.7608000000000001"/>
    <n v="4.3935000000000004"/>
    <n v="786.00720000000001"/>
    <n v="1216.9995000000001"/>
    <n v="63.940199999999997"/>
    <n v="68.857399999999998"/>
    <n v="13363.5018"/>
    <n v="19073.499799999998"/>
    <n v="887"/>
    <n v="860"/>
    <n v="887"/>
    <n v="860"/>
    <n v="3030.5237999999999"/>
    <n v="2803.4884000000002"/>
    <n v="60986.981900000006"/>
    <n v="57176.511199999994"/>
    <n v="609"/>
    <n v="605"/>
    <n v="609"/>
    <n v="605"/>
    <n v="2571.9892"/>
    <n v="2241.9821000000002"/>
    <n v="38517.017399999997"/>
    <n v="37725.0095"/>
    <n v="1496"/>
    <n v="1465"/>
    <n v="1496"/>
    <n v="1465"/>
    <n v="5602.5129999999999"/>
    <n v="5045.4705000000004"/>
    <n v="99503.999299999996"/>
    <n v="94901.520699999994"/>
    <n v="311"/>
    <n v="442"/>
    <n v="311"/>
    <n v="442"/>
    <n v="182.9924"/>
    <n v="259.012"/>
    <n v="19721.007600000001"/>
    <n v="27501.991399999999"/>
    <n v="6571.5126000000009"/>
    <n v="6521.482"/>
    <n v="132588.50870000001"/>
    <n v="141477.01190000001"/>
  </r>
  <r>
    <x v="3"/>
    <s v="Florida Gateway College"/>
    <m/>
    <n v="135160"/>
    <x v="10"/>
    <n v="330"/>
    <n v="360"/>
    <n v="4"/>
    <n v="5"/>
    <n v="326"/>
    <n v="355"/>
    <n v="60"/>
    <n v="60"/>
    <n v="326"/>
    <n v="355"/>
    <n v="326"/>
    <n v="355"/>
    <n v="92"/>
    <n v="77"/>
    <n v="92"/>
    <n v="77"/>
    <n v="32"/>
    <n v="36"/>
    <n v="32"/>
    <n v="36"/>
    <n v="52"/>
    <n v="84"/>
    <n v="52"/>
    <n v="84"/>
    <n v="176"/>
    <n v="197"/>
    <n v="176"/>
    <n v="197"/>
    <n v="2.1303999999999998"/>
    <n v="2.3765999999999998"/>
    <n v="195.99679999999998"/>
    <n v="182.9982"/>
    <n v="2.4687999999999999"/>
    <n v="2.4722"/>
    <n v="79.001599999999996"/>
    <n v="88.999200000000002"/>
    <n v="0.58650000000000002"/>
    <n v="0.64290000000000003"/>
    <n v="30.498000000000001"/>
    <n v="54.003600000000006"/>
    <n v="1.7357749999999996"/>
    <n v="1.6548274111675125"/>
    <n v="305.49639999999994"/>
    <n v="326.00099999999998"/>
    <n v="71.010900000000007"/>
    <n v="69.0779"/>
    <n v="6533.0028000000002"/>
    <n v="5318.9983000000002"/>
    <n v="71.1875"/>
    <n v="67.916700000000006"/>
    <n v="2278"/>
    <n v="2445.0012000000002"/>
    <n v="64.423100000000005"/>
    <n v="64.226200000000006"/>
    <n v="3350.0012000000002"/>
    <n v="5395.0008000000007"/>
    <n v="69.096613636363642"/>
    <n v="66.796955837563445"/>
    <n v="12161.004000000001"/>
    <n v="13159.000299999998"/>
    <n v="61"/>
    <n v="49"/>
    <n v="61"/>
    <n v="49"/>
    <n v="30"/>
    <n v="29"/>
    <n v="30"/>
    <n v="29"/>
    <n v="0"/>
    <n v="0"/>
    <n v="0"/>
    <n v="0"/>
    <n v="91"/>
    <n v="78"/>
    <n v="91"/>
    <n v="78"/>
    <n v="5.0819999999999999"/>
    <n v="3.9796"/>
    <n v="310.00200000000001"/>
    <n v="195.00040000000001"/>
    <n v="5.45"/>
    <n v="4.7759"/>
    <n v="163.5"/>
    <n v="138.50110000000001"/>
    <n v="0"/>
    <n v="0"/>
    <n v="0"/>
    <n v="0"/>
    <n v="5.2033186813186818"/>
    <n v="4.2756602564102568"/>
    <n v="473.50200000000007"/>
    <n v="333.50150000000002"/>
    <n v="70.885199999999998"/>
    <n v="69.877600000000001"/>
    <n v="4323.9971999999998"/>
    <n v="3424.0023999999999"/>
    <n v="69.866699999999994"/>
    <n v="68.137900000000002"/>
    <n v="2096.0009999999997"/>
    <n v="1975.9991"/>
    <n v="0"/>
    <n v="0"/>
    <n v="0"/>
    <n v="0"/>
    <n v="70.549430769230767"/>
    <n v="69.230788461538467"/>
    <n v="6419.9982"/>
    <n v="5400.0015000000003"/>
    <n v="267"/>
    <n v="275"/>
    <n v="267"/>
    <n v="275"/>
    <n v="2.9175970037453181"/>
    <n v="2.3981909090909093"/>
    <n v="778.99839999999995"/>
    <n v="659.50250000000005"/>
    <n v="69.591768539325855"/>
    <n v="67.487279272727264"/>
    <n v="18581.002200000003"/>
    <n v="18559.001799999998"/>
    <n v="20"/>
    <n v="33"/>
    <n v="20"/>
    <n v="33"/>
    <n v="29"/>
    <n v="26"/>
    <n v="29"/>
    <n v="26"/>
    <n v="0"/>
    <n v="0"/>
    <n v="0"/>
    <n v="0"/>
    <n v="49"/>
    <n v="59"/>
    <n v="49"/>
    <n v="59"/>
    <n v="2.75"/>
    <n v="3.3485"/>
    <n v="55"/>
    <n v="110.5005"/>
    <n v="4.4654999999999996"/>
    <n v="3.4037999999999999"/>
    <n v="129.49949999999998"/>
    <n v="88.498800000000003"/>
    <n v="0"/>
    <n v="0"/>
    <n v="0"/>
    <n v="0"/>
    <n v="3.7652959183673467"/>
    <n v="3.372869491525424"/>
    <n v="184.49949999999998"/>
    <n v="198.99930000000001"/>
    <n v="48.35"/>
    <n v="57.363599999999998"/>
    <n v="967"/>
    <n v="1892.9987999999998"/>
    <n v="45.517200000000003"/>
    <n v="47.307699999999997"/>
    <n v="1319.9988000000001"/>
    <n v="1230.0001999999999"/>
    <n v="0"/>
    <n v="0"/>
    <n v="0"/>
    <n v="0"/>
    <n v="46.673444897959193"/>
    <n v="52.93218644067796"/>
    <n v="2286.9988000000003"/>
    <n v="3122.9989999999998"/>
    <n v="10"/>
    <n v="21"/>
    <n v="10"/>
    <n v="21"/>
    <n v="7.4"/>
    <n v="6.4523999999999999"/>
    <n v="74"/>
    <n v="135.50039999999998"/>
    <n v="76"/>
    <n v="80.476200000000006"/>
    <n v="760"/>
    <n v="1690.0002000000002"/>
    <n v="173"/>
    <n v="159"/>
    <n v="173"/>
    <n v="159"/>
    <n v="560.99879999999996"/>
    <n v="488.4991"/>
    <n v="11824"/>
    <n v="10635.9995"/>
    <n v="91"/>
    <n v="91"/>
    <n v="91"/>
    <n v="91"/>
    <n v="372.00109999999995"/>
    <n v="315.9991"/>
    <n v="5693.9998000000005"/>
    <n v="5651.0005000000001"/>
    <n v="264"/>
    <n v="250"/>
    <n v="264"/>
    <n v="250"/>
    <n v="932.99989999999991"/>
    <n v="804.4982"/>
    <n v="17517.999800000001"/>
    <n v="16287"/>
    <n v="52"/>
    <n v="84"/>
    <n v="52"/>
    <n v="84"/>
    <n v="30.498000000000001"/>
    <n v="54.003600000000006"/>
    <n v="3350.0012000000002"/>
    <n v="5395.0008000000007"/>
    <n v="1037.4978999999998"/>
    <n v="994.00220000000002"/>
    <n v="21628.001000000004"/>
    <n v="23372.000999999997"/>
  </r>
  <r>
    <x v="3"/>
    <s v="Lake-Sumter State College "/>
    <m/>
    <n v="135188"/>
    <x v="10"/>
    <n v="539"/>
    <n v="606"/>
    <n v="11"/>
    <n v="9"/>
    <n v="528"/>
    <n v="597"/>
    <n v="60"/>
    <n v="60"/>
    <n v="528"/>
    <n v="597"/>
    <n v="528"/>
    <n v="597"/>
    <n v="78"/>
    <n v="86"/>
    <n v="78"/>
    <n v="86"/>
    <n v="30"/>
    <n v="39"/>
    <n v="30"/>
    <n v="39"/>
    <n v="3"/>
    <n v="9"/>
    <n v="3"/>
    <n v="9"/>
    <n v="111"/>
    <n v="134"/>
    <n v="111"/>
    <n v="134"/>
    <n v="2.8525999999999998"/>
    <n v="2.6162999999999998"/>
    <n v="222.50279999999998"/>
    <n v="225.00179999999997"/>
    <n v="2.8332999999999999"/>
    <n v="2.3845999999999998"/>
    <n v="84.998999999999995"/>
    <n v="92.999399999999994"/>
    <n v="0.66669999999999996"/>
    <n v="1"/>
    <n v="2.0000999999999998"/>
    <n v="9"/>
    <n v="2.7883054054054051"/>
    <n v="2.4403074626865671"/>
    <n v="309.50189999999998"/>
    <n v="327.00119999999998"/>
    <n v="70.487200000000001"/>
    <n v="66.953500000000005"/>
    <n v="5498.0016000000005"/>
    <n v="5758.0010000000002"/>
    <n v="68.933300000000003"/>
    <n v="67.948700000000002"/>
    <n v="2067.9990000000003"/>
    <n v="2649.9992999999999"/>
    <n v="60.666699999999999"/>
    <n v="70.222200000000001"/>
    <n v="182.0001"/>
    <n v="631.99980000000005"/>
    <n v="69.801808108108119"/>
    <n v="67.462687313432824"/>
    <n v="7748.0007000000014"/>
    <n v="9040.0000999999975"/>
    <n v="199"/>
    <n v="197"/>
    <n v="199"/>
    <n v="197"/>
    <n v="77"/>
    <n v="105"/>
    <n v="77"/>
    <n v="105"/>
    <n v="0"/>
    <n v="0"/>
    <n v="0"/>
    <n v="0"/>
    <n v="276"/>
    <n v="302"/>
    <n v="276"/>
    <n v="302"/>
    <n v="3.8115999999999999"/>
    <n v="3.6294"/>
    <n v="758.50839999999994"/>
    <n v="714.99180000000001"/>
    <n v="4.5648999999999997"/>
    <n v="4.6238000000000001"/>
    <n v="351.4973"/>
    <n v="485.49900000000002"/>
    <n v="0"/>
    <n v="0"/>
    <n v="0"/>
    <n v="0"/>
    <n v="4.0217597826086955"/>
    <n v="3.9751350993377486"/>
    <n v="1110.0056999999999"/>
    <n v="1200.4908"/>
    <n v="72.944699999999997"/>
    <n v="71.406099999999995"/>
    <n v="14515.995299999999"/>
    <n v="14067.001699999999"/>
    <n v="75.298699999999997"/>
    <n v="73.285700000000006"/>
    <n v="5797.9998999999998"/>
    <n v="7694.9985000000006"/>
    <n v="0"/>
    <n v="0"/>
    <n v="0"/>
    <n v="0"/>
    <n v="73.601431884057959"/>
    <n v="72.059603311258272"/>
    <n v="20313.995199999998"/>
    <n v="21762.000199999999"/>
    <n v="387"/>
    <n v="436"/>
    <n v="387"/>
    <n v="436"/>
    <n v="3.667978294573643"/>
    <n v="3.5034220183486235"/>
    <n v="1419.5075999999999"/>
    <n v="1527.492"/>
    <n v="72.5116173126615"/>
    <n v="70.646789678899069"/>
    <n v="28061.995900000002"/>
    <n v="30802.000299999992"/>
    <n v="48"/>
    <n v="48"/>
    <n v="48"/>
    <n v="48"/>
    <n v="53"/>
    <n v="60"/>
    <n v="53"/>
    <n v="60"/>
    <n v="0"/>
    <n v="0"/>
    <n v="0"/>
    <n v="0"/>
    <n v="101"/>
    <n v="108"/>
    <n v="101"/>
    <n v="108"/>
    <n v="2.5312999999999999"/>
    <n v="2.5520999999999998"/>
    <n v="121.50239999999999"/>
    <n v="122.5008"/>
    <n v="3.7829999999999999"/>
    <n v="4.4082999999999997"/>
    <n v="200.499"/>
    <n v="264.49799999999999"/>
    <n v="0"/>
    <n v="0"/>
    <n v="0"/>
    <n v="0"/>
    <n v="3.1881326732673267"/>
    <n v="3.5833222222222219"/>
    <n v="322.00139999999999"/>
    <n v="386.99879999999996"/>
    <n v="48.6875"/>
    <n v="51.833300000000001"/>
    <n v="2337"/>
    <n v="2487.9983999999999"/>
    <n v="48.264200000000002"/>
    <n v="49.2667"/>
    <n v="2558.0026000000003"/>
    <n v="2956.002"/>
    <n v="0"/>
    <n v="0"/>
    <n v="0"/>
    <n v="0"/>
    <n v="48.465372277227722"/>
    <n v="50.407411111111109"/>
    <n v="4895.0025999999998"/>
    <n v="5444.0003999999999"/>
    <n v="40"/>
    <n v="53"/>
    <n v="40"/>
    <n v="53"/>
    <n v="3.9249999999999998"/>
    <n v="4.4150999999999998"/>
    <n v="157"/>
    <n v="234.00029999999998"/>
    <n v="64.25"/>
    <n v="64.547200000000004"/>
    <n v="2570"/>
    <n v="3421.0016000000001"/>
    <n v="325"/>
    <n v="331"/>
    <n v="325"/>
    <n v="331"/>
    <n v="1102.5136"/>
    <n v="1062.4944"/>
    <n v="22350.996899999998"/>
    <n v="22313.001099999998"/>
    <n v="160"/>
    <n v="204"/>
    <n v="160"/>
    <n v="204"/>
    <n v="636.99530000000004"/>
    <n v="842.99639999999999"/>
    <n v="10424.0015"/>
    <n v="13300.999800000001"/>
    <n v="485"/>
    <n v="535"/>
    <n v="485"/>
    <n v="535"/>
    <n v="1739.5089"/>
    <n v="1905.4908"/>
    <n v="32774.998399999997"/>
    <n v="35614.000899999999"/>
    <n v="3"/>
    <n v="9"/>
    <n v="3"/>
    <n v="9"/>
    <n v="2.0000999999999998"/>
    <n v="9"/>
    <n v="182.0001"/>
    <n v="631.99980000000005"/>
    <n v="1898.509"/>
    <n v="2148.4911000000002"/>
    <n v="35526.998500000002"/>
    <n v="39667.002299999993"/>
  </r>
  <r>
    <x v="3"/>
    <s v="State College of Florida, Manatee-Sarasota"/>
    <m/>
    <n v="135391"/>
    <x v="10"/>
    <n v="1163"/>
    <n v="1106"/>
    <n v="7"/>
    <n v="9"/>
    <n v="1156"/>
    <n v="1097"/>
    <n v="60"/>
    <n v="60"/>
    <n v="1156"/>
    <n v="1097"/>
    <n v="1156"/>
    <n v="1097"/>
    <n v="172"/>
    <n v="153"/>
    <n v="172"/>
    <n v="153"/>
    <n v="58"/>
    <n v="72"/>
    <n v="58"/>
    <n v="72"/>
    <n v="21"/>
    <n v="21"/>
    <n v="21"/>
    <n v="21"/>
    <n v="251"/>
    <n v="246"/>
    <n v="251"/>
    <n v="246"/>
    <n v="2.5232999999999999"/>
    <n v="2.6993"/>
    <n v="434.00759999999997"/>
    <n v="412.99290000000002"/>
    <n v="2.7155"/>
    <n v="2.875"/>
    <n v="157.499"/>
    <n v="207"/>
    <n v="0.73809999999999998"/>
    <n v="0.8095"/>
    <n v="15.5001"/>
    <n v="16.999500000000001"/>
    <n v="2.4183533864541831"/>
    <n v="2.5893999999999999"/>
    <n v="607.00669999999991"/>
    <n v="636.99239999999998"/>
    <n v="70.976699999999994"/>
    <n v="71.803899999999999"/>
    <n v="12207.992399999999"/>
    <n v="10985.9967"/>
    <n v="70.430999999999997"/>
    <n v="69.638900000000007"/>
    <n v="4084.998"/>
    <n v="5014.0008000000007"/>
    <n v="65.381"/>
    <n v="63.571399999999997"/>
    <n v="1373.001"/>
    <n v="1334.9993999999999"/>
    <n v="70.382435856573707"/>
    <n v="70.467467073170738"/>
    <n v="17665.991399999999"/>
    <n v="17334.996900000002"/>
    <n v="374"/>
    <n v="340"/>
    <n v="374"/>
    <n v="340"/>
    <n v="155"/>
    <n v="156"/>
    <n v="155"/>
    <n v="156"/>
    <n v="0"/>
    <n v="0"/>
    <n v="0"/>
    <n v="0"/>
    <n v="529"/>
    <n v="496"/>
    <n v="529"/>
    <n v="496"/>
    <n v="3.9491999999999998"/>
    <n v="3.7294"/>
    <n v="1477.0008"/>
    <n v="1267.9960000000001"/>
    <n v="4.6193999999999997"/>
    <n v="4.9390999999999998"/>
    <n v="716.00699999999995"/>
    <n v="770.49959999999999"/>
    <n v="0"/>
    <n v="0"/>
    <n v="0"/>
    <n v="0"/>
    <n v="4.1455724007561434"/>
    <n v="4.1098701612903232"/>
    <n v="2193.0077999999999"/>
    <n v="2038.4956000000004"/>
    <n v="79.2941"/>
    <n v="77.158799999999999"/>
    <n v="29655.993399999999"/>
    <n v="26233.991999999998"/>
    <n v="78.599999999999994"/>
    <n v="82.083299999999994"/>
    <n v="12183"/>
    <n v="12804.994799999999"/>
    <n v="0"/>
    <n v="0"/>
    <n v="0"/>
    <n v="0"/>
    <n v="79.090724763705097"/>
    <n v="78.70763467741935"/>
    <n v="41838.993399999999"/>
    <n v="39038.986799999999"/>
    <n v="780"/>
    <n v="742"/>
    <n v="780"/>
    <n v="742"/>
    <n v="3.5897621794871792"/>
    <n v="3.6057789757412402"/>
    <n v="2800.0144999999998"/>
    <n v="2675.4880000000003"/>
    <n v="76.288442051282047"/>
    <n v="75.9757192722372"/>
    <n v="59504.984799999998"/>
    <n v="56373.983700000004"/>
    <n v="146"/>
    <n v="125"/>
    <n v="146"/>
    <n v="125"/>
    <n v="113"/>
    <n v="124"/>
    <n v="113"/>
    <n v="124"/>
    <n v="0"/>
    <n v="0"/>
    <n v="0"/>
    <n v="0"/>
    <n v="259"/>
    <n v="249"/>
    <n v="259"/>
    <n v="249"/>
    <n v="2.7397"/>
    <n v="2.8279999999999998"/>
    <n v="399.99619999999999"/>
    <n v="353.5"/>
    <n v="3.8052999999999999"/>
    <n v="3.6410999999999998"/>
    <n v="429.99889999999999"/>
    <n v="451.49639999999999"/>
    <n v="0"/>
    <n v="0"/>
    <n v="0"/>
    <n v="0"/>
    <n v="3.2046142857142854"/>
    <n v="3.2329172690763053"/>
    <n v="829.99509999999987"/>
    <n v="804.99639999999999"/>
    <n v="55.664400000000001"/>
    <n v="56.44"/>
    <n v="8127.0024000000003"/>
    <n v="7055"/>
    <n v="53.035400000000003"/>
    <n v="52.895200000000003"/>
    <n v="5993.0002000000004"/>
    <n v="6559.0048000000006"/>
    <n v="0"/>
    <n v="0"/>
    <n v="0"/>
    <n v="0"/>
    <n v="54.517384555984556"/>
    <n v="54.67471807228916"/>
    <n v="14120.0026"/>
    <n v="13614.004800000001"/>
    <n v="117"/>
    <n v="106"/>
    <n v="117"/>
    <n v="106"/>
    <n v="4.4828999999999999"/>
    <n v="4.5377000000000001"/>
    <n v="524.49929999999995"/>
    <n v="480.99619999999999"/>
    <n v="84.572599999999994"/>
    <n v="80.603800000000007"/>
    <n v="9894.9941999999992"/>
    <n v="8544.0028000000002"/>
    <n v="692"/>
    <n v="618"/>
    <n v="692"/>
    <n v="618"/>
    <n v="2311.0045999999998"/>
    <n v="2034.4889000000001"/>
    <n v="49990.988199999993"/>
    <n v="44274.988700000002"/>
    <n v="326"/>
    <n v="352"/>
    <n v="326"/>
    <n v="352"/>
    <n v="1303.5048999999999"/>
    <n v="1428.9960000000001"/>
    <n v="22260.998200000002"/>
    <n v="24378.000399999997"/>
    <n v="1018"/>
    <n v="970"/>
    <n v="1018"/>
    <n v="970"/>
    <n v="3614.5094999999997"/>
    <n v="3463.4849000000004"/>
    <n v="72251.986399999994"/>
    <n v="68652.989100000006"/>
    <n v="21"/>
    <n v="21"/>
    <n v="21"/>
    <n v="21"/>
    <n v="15.5001"/>
    <n v="16.999500000000001"/>
    <n v="1373.001"/>
    <n v="1334.9993999999999"/>
    <n v="4154.5088999999989"/>
    <n v="3961.4806000000003"/>
    <n v="83519.981599999999"/>
    <n v="78531.991300000009"/>
  </r>
  <r>
    <x v="3"/>
    <s v="Miami Dade College "/>
    <m/>
    <n v="135717"/>
    <x v="10"/>
    <n v="7776"/>
    <n v="7917"/>
    <n v="46"/>
    <n v="51"/>
    <n v="7730"/>
    <n v="7866"/>
    <n v="60"/>
    <n v="60"/>
    <n v="7730"/>
    <n v="7866"/>
    <n v="7730"/>
    <n v="7866"/>
    <n v="247"/>
    <n v="231"/>
    <n v="247"/>
    <n v="231"/>
    <n v="76"/>
    <n v="93"/>
    <n v="76"/>
    <n v="93"/>
    <n v="283"/>
    <n v="24"/>
    <n v="283"/>
    <n v="24"/>
    <n v="606"/>
    <n v="348"/>
    <n v="606"/>
    <n v="348"/>
    <n v="2.5061"/>
    <n v="2.6991000000000001"/>
    <n v="619.00670000000002"/>
    <n v="623.49210000000005"/>
    <n v="2.4670999999999998"/>
    <n v="2.2473000000000001"/>
    <n v="187.49959999999999"/>
    <n v="208.99890000000002"/>
    <n v="0.97"/>
    <n v="0.9375"/>
    <n v="274.51"/>
    <n v="22.5"/>
    <n v="1.7838552805280528"/>
    <n v="2.4568706896551729"/>
    <n v="1081.0163"/>
    <n v="854.9910000000001"/>
    <n v="71.8583"/>
    <n v="72.229399999999998"/>
    <n v="17749.000100000001"/>
    <n v="16684.991399999999"/>
    <n v="59"/>
    <n v="59.204300000000003"/>
    <n v="4484"/>
    <n v="5505.9999000000007"/>
    <n v="55.780900000000003"/>
    <n v="59.666699999999999"/>
    <n v="15785.994700000001"/>
    <n v="1432.0008"/>
    <n v="62.737615181518152"/>
    <n v="67.882161206896555"/>
    <n v="38018.9948"/>
    <n v="23622.992099999999"/>
    <n v="3569"/>
    <n v="3916"/>
    <n v="3569"/>
    <n v="3916"/>
    <n v="1443"/>
    <n v="1466"/>
    <n v="1443"/>
    <n v="1466"/>
    <n v="0"/>
    <n v="0"/>
    <n v="0"/>
    <n v="0"/>
    <n v="5012"/>
    <n v="5382"/>
    <n v="5012"/>
    <n v="5382"/>
    <n v="4.4053000000000004"/>
    <n v="3.9828999999999999"/>
    <n v="15722.515700000002"/>
    <n v="15597.036399999999"/>
    <n v="5.6978999999999997"/>
    <n v="5.0907"/>
    <n v="8222.0697"/>
    <n v="7462.9661999999998"/>
    <n v="0"/>
    <n v="0"/>
    <n v="0"/>
    <n v="0"/>
    <n v="4.7774511971268963"/>
    <n v="4.2846530286138984"/>
    <n v="23944.585400000004"/>
    <n v="23060.0026"/>
    <n v="80.864099999999993"/>
    <n v="76.482399999999998"/>
    <n v="288603.97289999999"/>
    <n v="299505.0784"/>
    <n v="79.614699999999999"/>
    <n v="77.016400000000004"/>
    <n v="114884.01209999999"/>
    <n v="112906.04240000001"/>
    <n v="0"/>
    <n v="0"/>
    <n v="0"/>
    <n v="0"/>
    <n v="80.504386472466081"/>
    <n v="76.627855964325533"/>
    <n v="403487.98499999999"/>
    <n v="412411.12080000003"/>
    <n v="5618"/>
    <n v="5730"/>
    <n v="5618"/>
    <n v="5730"/>
    <n v="4.4545392844428626"/>
    <n v="4.1736463525305414"/>
    <n v="25025.601700000003"/>
    <n v="23914.993600000002"/>
    <n v="78.587928052687786"/>
    <n v="76.096703821989536"/>
    <n v="441506.97979999997"/>
    <n v="436034.11290000007"/>
    <n v="422"/>
    <n v="373"/>
    <n v="422"/>
    <n v="373"/>
    <n v="451"/>
    <n v="445"/>
    <n v="451"/>
    <n v="445"/>
    <n v="0"/>
    <n v="0"/>
    <n v="0"/>
    <n v="0"/>
    <n v="873"/>
    <n v="818"/>
    <n v="873"/>
    <n v="818"/>
    <n v="3.1836000000000002"/>
    <n v="3.5817999999999999"/>
    <n v="1343.4792"/>
    <n v="1336.0113999999999"/>
    <n v="4.2305999999999999"/>
    <n v="4.5865"/>
    <n v="1908.0005999999998"/>
    <n v="2040.9925000000001"/>
    <n v="0"/>
    <n v="0"/>
    <n v="0"/>
    <n v="0"/>
    <n v="3.7244900343642611"/>
    <n v="4.1283666259168701"/>
    <n v="3251.4798000000001"/>
    <n v="3377.0038999999997"/>
    <n v="60.428899999999999"/>
    <n v="65.576400000000007"/>
    <n v="25500.995800000001"/>
    <n v="24459.997200000002"/>
    <n v="53.929000000000002"/>
    <n v="60.559600000000003"/>
    <n v="24321.978999999999"/>
    <n v="26949.022000000001"/>
    <n v="0"/>
    <n v="0"/>
    <n v="0"/>
    <n v="0"/>
    <n v="57.07099060710194"/>
    <n v="62.847211735941322"/>
    <n v="49822.974799999996"/>
    <n v="51409.019200000002"/>
    <n v="1239"/>
    <n v="1318"/>
    <n v="1239"/>
    <n v="1318"/>
    <n v="3.5112999999999999"/>
    <n v="4.1361999999999997"/>
    <n v="4350.5006999999996"/>
    <n v="5451.5115999999998"/>
    <n v="72.785300000000007"/>
    <n v="78.063000000000002"/>
    <n v="90180.986700000009"/>
    <n v="102887.034"/>
    <n v="4238"/>
    <n v="4520"/>
    <n v="4238"/>
    <n v="4520"/>
    <n v="17685.001600000003"/>
    <n v="17556.5399"/>
    <n v="331853.96879999997"/>
    <n v="340650.06699999998"/>
    <n v="1970"/>
    <n v="2004"/>
    <n v="1970"/>
    <n v="2004"/>
    <n v="10317.569899999999"/>
    <n v="9712.9575999999997"/>
    <n v="143689.99109999998"/>
    <n v="145361.0643"/>
    <n v="6208"/>
    <n v="6524"/>
    <n v="6208"/>
    <n v="6524"/>
    <n v="28002.571500000002"/>
    <n v="27269.497499999998"/>
    <n v="475543.95989999996"/>
    <n v="486011.13130000001"/>
    <n v="283"/>
    <n v="24"/>
    <n v="283"/>
    <n v="24"/>
    <n v="274.51"/>
    <n v="22.5"/>
    <n v="15785.994700000001"/>
    <n v="1432.0008"/>
    <n v="32627.582200000004"/>
    <n v="32743.509100000003"/>
    <n v="581510.94129999995"/>
    <n v="590330.16610000003"/>
  </r>
  <r>
    <x v="3"/>
    <s v="North Florida Community College "/>
    <m/>
    <n v="136145"/>
    <x v="9"/>
    <n v="160"/>
    <n v="153"/>
    <n v="1"/>
    <n v="0"/>
    <n v="159"/>
    <n v="153"/>
    <n v="60"/>
    <n v="60"/>
    <n v="159"/>
    <n v="153"/>
    <n v="159"/>
    <n v="153"/>
    <n v="47"/>
    <n v="37"/>
    <n v="47"/>
    <n v="37"/>
    <n v="17"/>
    <n v="20"/>
    <n v="17"/>
    <n v="20"/>
    <n v="9"/>
    <n v="12"/>
    <n v="9"/>
    <n v="12"/>
    <n v="73"/>
    <n v="69"/>
    <n v="73"/>
    <n v="69"/>
    <n v="3.2021000000000002"/>
    <n v="2.3378000000000001"/>
    <n v="150.49870000000001"/>
    <n v="86.49860000000001"/>
    <n v="2.5588000000000002"/>
    <n v="1.825"/>
    <n v="43.499600000000001"/>
    <n v="36.5"/>
    <n v="0.61109999999999998"/>
    <n v="0.54169999999999996"/>
    <n v="5.4999000000000002"/>
    <n v="6.5003999999999991"/>
    <n v="2.7328520547945208"/>
    <n v="1.8767971014492757"/>
    <n v="199.49820000000003"/>
    <n v="129.49900000000002"/>
    <n v="68.297899999999998"/>
    <n v="68.108099999999993"/>
    <n v="3210.0012999999999"/>
    <n v="2519.9996999999998"/>
    <n v="69.676500000000004"/>
    <n v="64.55"/>
    <n v="1184.5005000000001"/>
    <n v="1291"/>
    <n v="59"/>
    <n v="61.083300000000001"/>
    <n v="531"/>
    <n v="732.99959999999999"/>
    <n v="67.472627397260268"/>
    <n v="65.855062318840567"/>
    <n v="4925.5018"/>
    <n v="4543.9992999999995"/>
    <n v="33"/>
    <n v="34"/>
    <n v="33"/>
    <n v="34"/>
    <n v="13"/>
    <n v="14"/>
    <n v="13"/>
    <n v="14"/>
    <n v="0"/>
    <n v="0"/>
    <n v="0"/>
    <n v="0"/>
    <n v="46"/>
    <n v="48"/>
    <n v="46"/>
    <n v="48"/>
    <n v="4.7423999999999999"/>
    <n v="4.2793999999999999"/>
    <n v="156.4992"/>
    <n v="145.49959999999999"/>
    <n v="5.3845999999999998"/>
    <n v="4.4642999999999997"/>
    <n v="69.999799999999993"/>
    <n v="62.500199999999992"/>
    <n v="0"/>
    <n v="0"/>
    <n v="0"/>
    <n v="0"/>
    <n v="4.9238913043478263"/>
    <n v="4.3333291666666662"/>
    <n v="226.49900000000002"/>
    <n v="207.99979999999999"/>
    <n v="70.181799999999996"/>
    <n v="69.102900000000005"/>
    <n v="2315.9993999999997"/>
    <n v="2349.4986000000004"/>
    <n v="70.384600000000006"/>
    <n v="68.142899999999997"/>
    <n v="914.99980000000005"/>
    <n v="954.00059999999996"/>
    <n v="0"/>
    <n v="0"/>
    <n v="0"/>
    <n v="0"/>
    <n v="70.239113043478255"/>
    <n v="68.822900000000004"/>
    <n v="3230.9991999999997"/>
    <n v="3303.4992000000002"/>
    <n v="119"/>
    <n v="117"/>
    <n v="119"/>
    <n v="117"/>
    <n v="3.5798084033613446"/>
    <n v="2.8846051282051284"/>
    <n v="425.99720000000002"/>
    <n v="337.49880000000002"/>
    <n v="68.542025210084034"/>
    <n v="67.072636752136745"/>
    <n v="8156.5010000000002"/>
    <n v="7847.4984999999988"/>
    <n v="13"/>
    <n v="8"/>
    <n v="13"/>
    <n v="8"/>
    <n v="13"/>
    <n v="15"/>
    <n v="13"/>
    <n v="15"/>
    <n v="0"/>
    <n v="0"/>
    <n v="0"/>
    <n v="0"/>
    <n v="26"/>
    <n v="23"/>
    <n v="26"/>
    <n v="23"/>
    <n v="4.0385"/>
    <n v="2.625"/>
    <n v="52.500500000000002"/>
    <n v="21"/>
    <n v="4.1923000000000004"/>
    <n v="3.1"/>
    <n v="54.499900000000004"/>
    <n v="46.5"/>
    <n v="0"/>
    <n v="0"/>
    <n v="0"/>
    <n v="0"/>
    <n v="4.1154000000000002"/>
    <n v="2.9347826086956523"/>
    <n v="107.0004"/>
    <n v="67.5"/>
    <n v="61.923099999999998"/>
    <n v="54.375"/>
    <n v="805.00029999999992"/>
    <n v="435"/>
    <n v="59.846200000000003"/>
    <n v="51.933300000000003"/>
    <n v="778.00060000000008"/>
    <n v="778.99950000000001"/>
    <n v="0"/>
    <n v="0"/>
    <n v="0"/>
    <n v="0"/>
    <n v="60.884650000000001"/>
    <n v="52.782586956521733"/>
    <n v="1583.0009"/>
    <n v="1213.9994999999999"/>
    <n v="14"/>
    <n v="13"/>
    <n v="14"/>
    <n v="13"/>
    <n v="6.8929"/>
    <n v="6.6538000000000004"/>
    <n v="96.500600000000006"/>
    <n v="86.499400000000009"/>
    <n v="71.285700000000006"/>
    <n v="71.346199999999996"/>
    <n v="997.99980000000005"/>
    <n v="927.50059999999996"/>
    <n v="93"/>
    <n v="79"/>
    <n v="93"/>
    <n v="79"/>
    <n v="359.4984"/>
    <n v="252.9982"/>
    <n v="6331.0009999999993"/>
    <n v="5304.4983000000002"/>
    <n v="43"/>
    <n v="49"/>
    <n v="43"/>
    <n v="49"/>
    <n v="167.99930000000001"/>
    <n v="145.50020000000001"/>
    <n v="2877.5009"/>
    <n v="3024.0000999999997"/>
    <n v="136"/>
    <n v="128"/>
    <n v="136"/>
    <n v="128"/>
    <n v="527.49770000000001"/>
    <n v="398.4984"/>
    <n v="9208.5018999999993"/>
    <n v="8328.4984000000004"/>
    <n v="9"/>
    <n v="12"/>
    <n v="9"/>
    <n v="12"/>
    <n v="5.4999000000000002"/>
    <n v="6.5003999999999991"/>
    <n v="531"/>
    <n v="732.99959999999999"/>
    <n v="629.4982"/>
    <n v="491.4982"/>
    <n v="10737.501699999999"/>
    <n v="9988.998599999999"/>
  </r>
  <r>
    <x v="3"/>
    <s v="Northwest Florida State College"/>
    <m/>
    <n v="136233"/>
    <x v="10"/>
    <n v="633"/>
    <n v="803"/>
    <n v="3"/>
    <n v="9"/>
    <n v="630"/>
    <n v="794"/>
    <n v="60"/>
    <n v="60"/>
    <n v="630"/>
    <n v="794"/>
    <n v="630"/>
    <n v="794"/>
    <n v="58"/>
    <n v="66"/>
    <n v="58"/>
    <n v="66"/>
    <n v="26"/>
    <n v="34"/>
    <n v="26"/>
    <n v="34"/>
    <n v="104"/>
    <n v="64"/>
    <n v="104"/>
    <n v="64"/>
    <n v="188"/>
    <n v="164"/>
    <n v="188"/>
    <n v="164"/>
    <n v="2.6465999999999998"/>
    <n v="2.5832999999999999"/>
    <n v="153.50279999999998"/>
    <n v="170.49779999999998"/>
    <n v="2.9807999999999999"/>
    <n v="2.6911999999999998"/>
    <n v="77.500799999999998"/>
    <n v="91.500799999999998"/>
    <n v="0.51919999999999999"/>
    <n v="0.58589999999999998"/>
    <n v="53.9968"/>
    <n v="37.497599999999998"/>
    <n v="1.5159595744680849"/>
    <n v="1.8261963414634146"/>
    <n v="285.00039999999996"/>
    <n v="299.49619999999999"/>
    <n v="64.637900000000002"/>
    <n v="65.545500000000004"/>
    <n v="3748.9982"/>
    <n v="4326.0030000000006"/>
    <n v="69.576899999999995"/>
    <n v="70.852900000000005"/>
    <n v="1808.9993999999999"/>
    <n v="2408.9986000000004"/>
    <n v="73.923100000000005"/>
    <n v="65.359399999999994"/>
    <n v="7688.0024000000003"/>
    <n v="4183.0015999999996"/>
    <n v="70.457446808510639"/>
    <n v="66.573190243902445"/>
    <n v="13246"/>
    <n v="10918.003200000001"/>
    <n v="133"/>
    <n v="216"/>
    <n v="133"/>
    <n v="216"/>
    <n v="71"/>
    <n v="94"/>
    <n v="71"/>
    <n v="94"/>
    <n v="0"/>
    <n v="0"/>
    <n v="0"/>
    <n v="0"/>
    <n v="204"/>
    <n v="310"/>
    <n v="204"/>
    <n v="310"/>
    <n v="3.891"/>
    <n v="3.8426"/>
    <n v="517.50300000000004"/>
    <n v="830.00160000000005"/>
    <n v="6.0914999999999999"/>
    <n v="5.3085000000000004"/>
    <n v="432.49649999999997"/>
    <n v="498.99900000000002"/>
    <n v="0"/>
    <n v="0"/>
    <n v="0"/>
    <n v="0"/>
    <n v="4.6568602941176467"/>
    <n v="4.2870987096774194"/>
    <n v="949.9994999999999"/>
    <n v="1329.0006000000001"/>
    <n v="67.398499999999999"/>
    <n v="66.981499999999997"/>
    <n v="8964.0005000000001"/>
    <n v="14468.003999999999"/>
    <n v="66.718299999999999"/>
    <n v="67.473399999999998"/>
    <n v="4736.9992999999995"/>
    <n v="6342.4996000000001"/>
    <n v="0"/>
    <n v="0"/>
    <n v="0"/>
    <n v="0"/>
    <n v="67.161763725490189"/>
    <n v="67.130656774193554"/>
    <n v="13700.999799999998"/>
    <n v="20810.5036"/>
    <n v="392"/>
    <n v="474"/>
    <n v="392"/>
    <n v="474"/>
    <n v="3.1505099489795914"/>
    <n v="3.4356472573839665"/>
    <n v="1234.9998999999998"/>
    <n v="1628.4968000000001"/>
    <n v="68.742346428571423"/>
    <n v="66.937778059071732"/>
    <n v="26946.999799999998"/>
    <n v="31728.506800000003"/>
    <n v="84"/>
    <n v="120"/>
    <n v="84"/>
    <n v="120"/>
    <n v="91"/>
    <n v="119"/>
    <n v="91"/>
    <n v="119"/>
    <n v="0"/>
    <n v="0"/>
    <n v="0"/>
    <n v="0"/>
    <n v="175"/>
    <n v="239"/>
    <n v="175"/>
    <n v="239"/>
    <n v="2.2679"/>
    <n v="2.6958000000000002"/>
    <n v="190.50360000000001"/>
    <n v="323.49600000000004"/>
    <n v="3.8571"/>
    <n v="3.8908"/>
    <n v="350.99610000000001"/>
    <n v="463.0052"/>
    <n v="0"/>
    <n v="0"/>
    <n v="0"/>
    <n v="0"/>
    <n v="3.0942840000000005"/>
    <n v="3.2907999999999999"/>
    <n v="541.49970000000008"/>
    <n v="786.50120000000004"/>
    <n v="42.511899999999997"/>
    <n v="47.666699999999999"/>
    <n v="3570.9995999999996"/>
    <n v="5720.0039999999999"/>
    <n v="42.428600000000003"/>
    <n v="41.436999999999998"/>
    <n v="3861.0026000000003"/>
    <n v="4931.0029999999997"/>
    <n v="0"/>
    <n v="0"/>
    <n v="0"/>
    <n v="0"/>
    <n v="42.468584"/>
    <n v="44.564882845188286"/>
    <n v="7432.0021999999999"/>
    <n v="10651.007"/>
    <n v="63"/>
    <n v="81"/>
    <n v="63"/>
    <n v="81"/>
    <n v="3.8174999999999999"/>
    <n v="4.5494000000000003"/>
    <n v="240.5025"/>
    <n v="368.50140000000005"/>
    <n v="57.722200000000001"/>
    <n v="63.128399999999999"/>
    <n v="3636.4985999999999"/>
    <n v="5113.4003999999995"/>
    <n v="275"/>
    <n v="402"/>
    <n v="275"/>
    <n v="402"/>
    <n v="861.50940000000003"/>
    <n v="1323.9954"/>
    <n v="16283.998299999999"/>
    <n v="24514.010999999999"/>
    <n v="188"/>
    <n v="247"/>
    <n v="188"/>
    <n v="247"/>
    <n v="860.99340000000007"/>
    <n v="1053.5050000000001"/>
    <n v="10407.0013"/>
    <n v="13682.501199999999"/>
    <n v="463"/>
    <n v="649"/>
    <n v="463"/>
    <n v="649"/>
    <n v="1722.5028000000002"/>
    <n v="2377.5003999999999"/>
    <n v="26690.999599999999"/>
    <n v="38196.512199999997"/>
    <n v="104"/>
    <n v="64"/>
    <n v="104"/>
    <n v="64"/>
    <n v="53.9968"/>
    <n v="37.497599999999998"/>
    <n v="7688.0024000000003"/>
    <n v="4183.0015999999996"/>
    <n v="2017.0020999999999"/>
    <n v="2783.4994000000002"/>
    <n v="38015.500599999999"/>
    <n v="47492.914199999999"/>
  </r>
  <r>
    <x v="3"/>
    <s v="Palm Beach State College "/>
    <m/>
    <n v="136358"/>
    <x v="10"/>
    <n v="3554"/>
    <n v="3554"/>
    <n v="27"/>
    <n v="27"/>
    <n v="3527"/>
    <n v="3527"/>
    <n v="60"/>
    <n v="60"/>
    <n v="3527"/>
    <n v="3527"/>
    <n v="3527"/>
    <n v="3527"/>
    <n v="185"/>
    <n v="120"/>
    <n v="185"/>
    <n v="120"/>
    <n v="108"/>
    <n v="89"/>
    <n v="108"/>
    <n v="89"/>
    <n v="16"/>
    <n v="11"/>
    <n v="16"/>
    <n v="11"/>
    <n v="309"/>
    <n v="220"/>
    <n v="309"/>
    <n v="220"/>
    <n v="3.1972999999999998"/>
    <n v="2.9375"/>
    <n v="591.50049999999999"/>
    <n v="352.5"/>
    <n v="3.4861"/>
    <n v="2.9830999999999999"/>
    <n v="376.49880000000002"/>
    <n v="265.49590000000001"/>
    <n v="0.8125"/>
    <n v="0.54549999999999998"/>
    <n v="13"/>
    <n v="6.0004999999999997"/>
    <n v="3.1747550161812295"/>
    <n v="2.8363472727272727"/>
    <n v="980.99929999999995"/>
    <n v="623.99639999999999"/>
    <n v="67.162199999999999"/>
    <n v="65.05"/>
    <n v="12425.007"/>
    <n v="7806"/>
    <n v="65.453699999999998"/>
    <n v="64.2697"/>
    <n v="7068.9996000000001"/>
    <n v="5720.0033000000003"/>
    <n v="60.75"/>
    <n v="61.818199999999997"/>
    <n v="972"/>
    <n v="680.00019999999995"/>
    <n v="66.233031067961164"/>
    <n v="64.572743181818183"/>
    <n v="20466.006600000001"/>
    <n v="14206.003500000001"/>
    <n v="993"/>
    <n v="917"/>
    <n v="993"/>
    <n v="917"/>
    <n v="1071"/>
    <n v="1114"/>
    <n v="1071"/>
    <n v="1114"/>
    <n v="0"/>
    <n v="0"/>
    <n v="0"/>
    <n v="0"/>
    <n v="2064"/>
    <n v="2031"/>
    <n v="2064"/>
    <n v="2031"/>
    <n v="4.3651"/>
    <n v="3.9847000000000001"/>
    <n v="4334.5442999999996"/>
    <n v="3653.9699000000001"/>
    <n v="4.7236000000000002"/>
    <n v="4.5929000000000002"/>
    <n v="5058.9756000000007"/>
    <n v="5116.4906000000001"/>
    <n v="0"/>
    <n v="0"/>
    <n v="0"/>
    <n v="0"/>
    <n v="4.5511239825581393"/>
    <n v="4.3182966518956185"/>
    <n v="9393.5198999999993"/>
    <n v="8770.460500000001"/>
    <n v="74.640500000000003"/>
    <n v="73.400199999999998"/>
    <n v="74118.016499999998"/>
    <n v="67307.983399999997"/>
    <n v="72.7012"/>
    <n v="73.775599999999997"/>
    <n v="77862.985199999996"/>
    <n v="82186.018400000001"/>
    <n v="0"/>
    <n v="0"/>
    <n v="0"/>
    <n v="0"/>
    <n v="73.634206249999991"/>
    <n v="73.6061062530773"/>
    <n v="151981.00169999999"/>
    <n v="149494.0018"/>
    <n v="2373"/>
    <n v="2251"/>
    <n v="2373"/>
    <n v="2251"/>
    <n v="4.3719002107037497"/>
    <n v="4.1734593069746788"/>
    <n v="10374.519199999999"/>
    <n v="9394.4569000000029"/>
    <n v="72.670462831858401"/>
    <n v="72.723236472678806"/>
    <n v="172447.00829999999"/>
    <n v="163700.00529999999"/>
    <n v="304"/>
    <n v="292"/>
    <n v="304"/>
    <n v="292"/>
    <n v="472"/>
    <n v="497"/>
    <n v="472"/>
    <n v="497"/>
    <n v="0"/>
    <n v="0"/>
    <n v="0"/>
    <n v="0"/>
    <n v="776"/>
    <n v="789"/>
    <n v="776"/>
    <n v="789"/>
    <n v="3.0066000000000002"/>
    <n v="2.661"/>
    <n v="914.0064000000001"/>
    <n v="777.01200000000006"/>
    <n v="3.7002000000000002"/>
    <n v="3.6318000000000001"/>
    <n v="1746.4944"/>
    <n v="1805.0046"/>
    <n v="0"/>
    <n v="0"/>
    <n v="0"/>
    <n v="0"/>
    <n v="3.4284804123711345"/>
    <n v="3.2725178707224334"/>
    <n v="2660.5008000000003"/>
    <n v="2582.0165999999999"/>
    <n v="49.898000000000003"/>
    <n v="47.5"/>
    <n v="15168.992"/>
    <n v="13870"/>
    <n v="46.3962"/>
    <n v="46.480899999999998"/>
    <n v="21899.006399999998"/>
    <n v="23101.007299999997"/>
    <n v="0"/>
    <n v="0"/>
    <n v="0"/>
    <n v="0"/>
    <n v="47.768039175257726"/>
    <n v="46.858057414448666"/>
    <n v="37067.998399999997"/>
    <n v="36971.007299999997"/>
    <n v="378"/>
    <n v="487"/>
    <n v="378"/>
    <n v="487"/>
    <n v="3.2433999999999998"/>
    <n v="3.6375999999999999"/>
    <n v="1226.0051999999998"/>
    <n v="1771.5111999999999"/>
    <n v="61.891500000000001"/>
    <n v="64.521600000000007"/>
    <n v="23394.987000000001"/>
    <n v="31422.019200000002"/>
    <n v="1482"/>
    <n v="1329"/>
    <n v="1482"/>
    <n v="1329"/>
    <n v="5840.0511999999999"/>
    <n v="4783.4818999999998"/>
    <n v="101712.01549999999"/>
    <n v="88983.983399999997"/>
    <n v="1651"/>
    <n v="1700"/>
    <n v="1651"/>
    <n v="1700"/>
    <n v="7181.9688000000006"/>
    <n v="7186.9911000000002"/>
    <n v="106830.99119999999"/>
    <n v="111007.02899999999"/>
    <n v="3133"/>
    <n v="3029"/>
    <n v="3133"/>
    <n v="3029"/>
    <n v="13022.02"/>
    <n v="11970.473"/>
    <n v="208543.00669999997"/>
    <n v="199991.01240000001"/>
    <n v="16"/>
    <n v="11"/>
    <n v="16"/>
    <n v="11"/>
    <n v="13"/>
    <n v="6.0004999999999997"/>
    <n v="972"/>
    <n v="680.00019999999995"/>
    <n v="14261.025199999998"/>
    <n v="13747.984700000005"/>
    <n v="232909.99369999996"/>
    <n v="232093.0318"/>
  </r>
  <r>
    <x v="3"/>
    <s v="Pasco-Hernando State College "/>
    <s v="Reclassified: Met the criteria for Two-Year with Bachelor's in 2016-17, 2017-18, and 2018-19. "/>
    <n v="136400"/>
    <x v="10"/>
    <n v="1146"/>
    <n v="1232"/>
    <n v="19"/>
    <n v="14"/>
    <n v="1127"/>
    <n v="1218"/>
    <n v="60"/>
    <n v="60"/>
    <n v="1127"/>
    <n v="1218"/>
    <n v="1127"/>
    <n v="1218"/>
    <n v="224"/>
    <n v="230"/>
    <n v="224"/>
    <n v="230"/>
    <n v="56"/>
    <n v="66"/>
    <n v="56"/>
    <n v="66"/>
    <n v="22"/>
    <n v="57"/>
    <n v="22"/>
    <n v="57"/>
    <n v="302"/>
    <n v="353"/>
    <n v="302"/>
    <n v="353"/>
    <n v="2.4933000000000001"/>
    <n v="2.5739000000000001"/>
    <n v="558.49919999999997"/>
    <n v="591.99700000000007"/>
    <n v="2.5446"/>
    <n v="2.3712"/>
    <n v="142.49760000000001"/>
    <n v="156.4992"/>
    <n v="0.79549999999999998"/>
    <n v="0.97370000000000001"/>
    <n v="17.501000000000001"/>
    <n v="55.500900000000001"/>
    <n v="2.3791317880794702"/>
    <n v="2.2776121813031165"/>
    <n v="718.49779999999998"/>
    <n v="803.99710000000016"/>
    <n v="67.022300000000001"/>
    <n v="64.212999999999994"/>
    <n v="15012.995200000001"/>
    <n v="14768.989999999998"/>
    <n v="65.169600000000003"/>
    <n v="62.590899999999998"/>
    <n v="3649.4976000000001"/>
    <n v="4130.9993999999997"/>
    <n v="57.681800000000003"/>
    <n v="59"/>
    <n v="1268.9996000000001"/>
    <n v="3363"/>
    <n v="65.998319205298017"/>
    <n v="63.067958640226628"/>
    <n v="19931.492400000003"/>
    <n v="22262.989399999999"/>
    <n v="421"/>
    <n v="449"/>
    <n v="421"/>
    <n v="449"/>
    <n v="138"/>
    <n v="152"/>
    <n v="138"/>
    <n v="152"/>
    <n v="0"/>
    <n v="0"/>
    <n v="0"/>
    <n v="0"/>
    <n v="559"/>
    <n v="601"/>
    <n v="559"/>
    <n v="601"/>
    <n v="3.7886000000000002"/>
    <n v="3.706"/>
    <n v="1595.0006000000001"/>
    <n v="1663.9939999999999"/>
    <n v="4.6521999999999997"/>
    <n v="4.7533000000000003"/>
    <n v="642.00360000000001"/>
    <n v="722.50160000000005"/>
    <n v="0"/>
    <n v="0"/>
    <n v="0"/>
    <n v="0"/>
    <n v="4.0017964221824691"/>
    <n v="3.9708745424292848"/>
    <n v="2237.0042000000003"/>
    <n v="2386.4956000000002"/>
    <n v="69.783799999999999"/>
    <n v="67.497799999999998"/>
    <n v="29378.979800000001"/>
    <n v="30306.512199999997"/>
    <n v="65.615899999999996"/>
    <n v="67.486800000000002"/>
    <n v="9054.9941999999992"/>
    <n v="10257.9936"/>
    <n v="0"/>
    <n v="0"/>
    <n v="0"/>
    <n v="0"/>
    <n v="68.75487298747764"/>
    <n v="67.495017970049915"/>
    <n v="38433.974000000002"/>
    <n v="40564.505799999999"/>
    <n v="861"/>
    <n v="954"/>
    <n v="861"/>
    <n v="954"/>
    <n v="3.4326387921022072"/>
    <n v="3.3443319706498955"/>
    <n v="2955.5020000000004"/>
    <n v="3190.4927000000002"/>
    <n v="67.787998141695709"/>
    <n v="65.856913207547166"/>
    <n v="58365.466400000005"/>
    <n v="62827.495199999998"/>
    <n v="117"/>
    <n v="69"/>
    <n v="117"/>
    <n v="69"/>
    <n v="69"/>
    <n v="84"/>
    <n v="69"/>
    <n v="84"/>
    <n v="0"/>
    <n v="0"/>
    <n v="0"/>
    <n v="0"/>
    <n v="186"/>
    <n v="153"/>
    <n v="186"/>
    <n v="153"/>
    <n v="2.4615"/>
    <n v="2.8405999999999998"/>
    <n v="287.99549999999999"/>
    <n v="196.00139999999999"/>
    <n v="2.8986000000000001"/>
    <n v="3.4582999999999999"/>
    <n v="200.0034"/>
    <n v="290.49720000000002"/>
    <n v="0"/>
    <n v="0"/>
    <n v="0"/>
    <n v="0"/>
    <n v="2.62365"/>
    <n v="3.1797294117647059"/>
    <n v="487.99889999999999"/>
    <n v="486.49860000000001"/>
    <n v="44.7179"/>
    <n v="47.898600000000002"/>
    <n v="5231.9943000000003"/>
    <n v="3305.0034000000001"/>
    <n v="40.652200000000001"/>
    <n v="39.839300000000001"/>
    <n v="2805.0018"/>
    <n v="3346.5012000000002"/>
    <n v="0"/>
    <n v="0"/>
    <n v="0"/>
    <n v="0"/>
    <n v="43.209656451612908"/>
    <n v="43.473886274509802"/>
    <n v="8036.9961000000012"/>
    <n v="6651.5045999999993"/>
    <n v="80"/>
    <n v="111"/>
    <n v="80"/>
    <n v="111"/>
    <n v="2.85"/>
    <n v="3.5541"/>
    <n v="228"/>
    <n v="394.50510000000003"/>
    <n v="49.6813"/>
    <n v="54.5946"/>
    <n v="3974.5039999999999"/>
    <n v="6060.0006000000003"/>
    <n v="762"/>
    <n v="748"/>
    <n v="762"/>
    <n v="748"/>
    <n v="2441.4953"/>
    <n v="2451.9924000000001"/>
    <n v="49623.969300000004"/>
    <n v="48380.505599999997"/>
    <n v="263"/>
    <n v="302"/>
    <n v="263"/>
    <n v="302"/>
    <n v="984.50459999999998"/>
    <n v="1169.498"/>
    <n v="15509.4936"/>
    <n v="17735.494199999997"/>
    <n v="1025"/>
    <n v="1050"/>
    <n v="1025"/>
    <n v="1050"/>
    <n v="3425.9998999999998"/>
    <n v="3621.4904000000001"/>
    <n v="65133.462900000006"/>
    <n v="66115.999799999991"/>
    <n v="22"/>
    <n v="57"/>
    <n v="22"/>
    <n v="57"/>
    <n v="17.501000000000001"/>
    <n v="55.500900000000001"/>
    <n v="1268.9996000000001"/>
    <n v="3363"/>
    <n v="3671.5009000000005"/>
    <n v="4071.4964"/>
    <n v="70376.96650000001"/>
    <n v="75539.00039999999"/>
  </r>
  <r>
    <x v="3"/>
    <s v="Pensacola State College "/>
    <m/>
    <n v="136473"/>
    <x v="10"/>
    <n v="990"/>
    <n v="1101"/>
    <n v="2"/>
    <n v="3"/>
    <n v="988"/>
    <n v="1098"/>
    <n v="60"/>
    <n v="60"/>
    <n v="988"/>
    <n v="1098"/>
    <n v="988"/>
    <n v="1098"/>
    <n v="129"/>
    <n v="140"/>
    <n v="129"/>
    <n v="140"/>
    <n v="63"/>
    <n v="67"/>
    <n v="63"/>
    <n v="67"/>
    <n v="32"/>
    <n v="32"/>
    <n v="32"/>
    <n v="32"/>
    <n v="224"/>
    <n v="239"/>
    <n v="224"/>
    <n v="239"/>
    <n v="3.1395"/>
    <n v="2.9392999999999998"/>
    <n v="404.99549999999999"/>
    <n v="411.50199999999995"/>
    <n v="3.0396999999999998"/>
    <n v="2.6791"/>
    <n v="191.50109999999998"/>
    <n v="179.49969999999999"/>
    <n v="0.57809999999999995"/>
    <n v="0.54690000000000005"/>
    <n v="18.499199999999998"/>
    <n v="17.500800000000002"/>
    <n v="2.7455169642857138"/>
    <n v="2.5460355648535562"/>
    <n v="614.99579999999992"/>
    <n v="608.50249999999994"/>
    <n v="71.147300000000001"/>
    <n v="71.25"/>
    <n v="9178.0017000000007"/>
    <n v="9975"/>
    <n v="71.444400000000002"/>
    <n v="65.925399999999996"/>
    <n v="4500.9971999999998"/>
    <n v="4417.0018"/>
    <n v="61.75"/>
    <n v="63.343800000000002"/>
    <n v="1976"/>
    <n v="2027.0016000000001"/>
    <n v="69.88838794642858"/>
    <n v="68.698758995815908"/>
    <n v="15654.998900000002"/>
    <n v="16419.003400000001"/>
    <n v="317"/>
    <n v="342"/>
    <n v="317"/>
    <n v="342"/>
    <n v="113"/>
    <n v="108"/>
    <n v="113"/>
    <n v="108"/>
    <n v="0"/>
    <n v="0"/>
    <n v="0"/>
    <n v="0"/>
    <n v="430"/>
    <n v="450"/>
    <n v="430"/>
    <n v="450"/>
    <n v="4.4226999999999999"/>
    <n v="3.9942000000000002"/>
    <n v="1401.9958999999999"/>
    <n v="1366.0164"/>
    <n v="5.9203999999999999"/>
    <n v="5.2361000000000004"/>
    <n v="669.00519999999995"/>
    <n v="565.49880000000007"/>
    <n v="0"/>
    <n v="0"/>
    <n v="0"/>
    <n v="0"/>
    <n v="4.8162816279069762"/>
    <n v="4.2922560000000001"/>
    <n v="2071.0011"/>
    <n v="1931.5152"/>
    <n v="75.337500000000006"/>
    <n v="72.046800000000005"/>
    <n v="23881.987500000003"/>
    <n v="24640.0056"/>
    <n v="72.566400000000002"/>
    <n v="74.268500000000003"/>
    <n v="8200.003200000001"/>
    <n v="8020.9980000000005"/>
    <n v="0"/>
    <n v="0"/>
    <n v="0"/>
    <n v="0"/>
    <n v="74.609280697674421"/>
    <n v="72.580008000000007"/>
    <n v="32081.990700000002"/>
    <n v="32661.003600000004"/>
    <n v="654"/>
    <n v="689"/>
    <n v="654"/>
    <n v="689"/>
    <n v="4.107028899082569"/>
    <n v="3.6865278664731491"/>
    <n v="2685.9969000000001"/>
    <n v="2540.0176999999999"/>
    <n v="72.992338837920485"/>
    <n v="71.233682148040643"/>
    <n v="47736.989600000001"/>
    <n v="49080.007000000005"/>
    <n v="145"/>
    <n v="165"/>
    <n v="145"/>
    <n v="165"/>
    <n v="142"/>
    <n v="163"/>
    <n v="142"/>
    <n v="163"/>
    <n v="0"/>
    <n v="0"/>
    <n v="0"/>
    <n v="0"/>
    <n v="287"/>
    <n v="328"/>
    <n v="287"/>
    <n v="328"/>
    <n v="2.6827999999999999"/>
    <n v="3.0394000000000001"/>
    <n v="389.00599999999997"/>
    <n v="501.50100000000003"/>
    <n v="3.4401000000000002"/>
    <n v="3.3803999999999998"/>
    <n v="488.49420000000003"/>
    <n v="551.00519999999995"/>
    <n v="0"/>
    <n v="0"/>
    <n v="0"/>
    <n v="0"/>
    <n v="3.0574919860627174"/>
    <n v="3.2088603658536585"/>
    <n v="877.50019999999995"/>
    <n v="1052.5062"/>
    <n v="50.393099999999997"/>
    <n v="51.830300000000001"/>
    <n v="7306.9994999999999"/>
    <n v="8551.9994999999999"/>
    <n v="48.788699999999999"/>
    <n v="45.791400000000003"/>
    <n v="6927.9953999999998"/>
    <n v="7463.9982000000009"/>
    <n v="0"/>
    <n v="0"/>
    <n v="0"/>
    <n v="0"/>
    <n v="49.59928536585366"/>
    <n v="48.829261280487806"/>
    <n v="14234.9949"/>
    <n v="16015.9977"/>
    <n v="47"/>
    <n v="81"/>
    <n v="47"/>
    <n v="81"/>
    <n v="5.3616999999999999"/>
    <n v="5.2160000000000002"/>
    <n v="251.9999"/>
    <n v="422.49600000000004"/>
    <n v="69.382999999999996"/>
    <n v="75.246899999999997"/>
    <n v="3261.0009999999997"/>
    <n v="6094.9988999999996"/>
    <n v="591"/>
    <n v="647"/>
    <n v="591"/>
    <n v="647"/>
    <n v="2195.9973999999997"/>
    <n v="2279.0194000000001"/>
    <n v="40366.988700000002"/>
    <n v="43167.005100000002"/>
    <n v="318"/>
    <n v="338"/>
    <n v="318"/>
    <n v="338"/>
    <n v="1349.0004999999999"/>
    <n v="1296.0037"/>
    <n v="19628.995800000001"/>
    <n v="19901.998000000003"/>
    <n v="909"/>
    <n v="985"/>
    <n v="909"/>
    <n v="985"/>
    <n v="3544.9978999999994"/>
    <n v="3575.0231000000003"/>
    <n v="59995.984500000006"/>
    <n v="63069.003100000002"/>
    <n v="32"/>
    <n v="32"/>
    <n v="32"/>
    <n v="32"/>
    <n v="18.499199999999998"/>
    <n v="17.500800000000002"/>
    <n v="1976"/>
    <n v="2027.0016000000001"/>
    <n v="3815.4969999999998"/>
    <n v="4015.0199000000002"/>
    <n v="65232.985499999995"/>
    <n v="71191.003600000011"/>
  </r>
  <r>
    <x v="3"/>
    <s v="Polk State College "/>
    <m/>
    <n v="136516"/>
    <x v="10"/>
    <n v="1000"/>
    <n v="1038"/>
    <n v="2"/>
    <n v="9"/>
    <n v="998"/>
    <n v="1029"/>
    <n v="60"/>
    <n v="60"/>
    <n v="998"/>
    <n v="1029"/>
    <n v="998"/>
    <n v="1029"/>
    <n v="121"/>
    <n v="135"/>
    <n v="121"/>
    <n v="135"/>
    <n v="117"/>
    <n v="82"/>
    <n v="117"/>
    <n v="82"/>
    <n v="96"/>
    <n v="64"/>
    <n v="96"/>
    <n v="64"/>
    <n v="334"/>
    <n v="281"/>
    <n v="334"/>
    <n v="281"/>
    <n v="3.0165000000000002"/>
    <n v="2.9889000000000001"/>
    <n v="364.99650000000003"/>
    <n v="403.50150000000002"/>
    <n v="2.5213999999999999"/>
    <n v="2.8597999999999999"/>
    <n v="295.00379999999996"/>
    <n v="234.50360000000001"/>
    <n v="0.52600000000000002"/>
    <n v="0.65629999999999999"/>
    <n v="50.496000000000002"/>
    <n v="42.0032"/>
    <n v="2.1272344311377243"/>
    <n v="2.4199583629893242"/>
    <n v="710.49629999999991"/>
    <n v="680.00830000000008"/>
    <n v="70.247900000000001"/>
    <n v="74.385199999999998"/>
    <n v="8499.9958999999999"/>
    <n v="10042.002"/>
    <n v="69.316199999999995"/>
    <n v="69.634100000000004"/>
    <n v="8109.9953999999998"/>
    <n v="5709.9962000000005"/>
    <n v="66.656300000000002"/>
    <n v="66.640600000000006"/>
    <n v="6399.0048000000006"/>
    <n v="4264.9984000000004"/>
    <n v="68.889209880239534"/>
    <n v="71.234863345195734"/>
    <n v="23008.996100000004"/>
    <n v="20016.996600000002"/>
    <n v="191"/>
    <n v="163"/>
    <n v="191"/>
    <n v="163"/>
    <n v="128"/>
    <n v="113"/>
    <n v="128"/>
    <n v="113"/>
    <n v="0"/>
    <n v="0"/>
    <n v="0"/>
    <n v="0"/>
    <n v="319"/>
    <n v="276"/>
    <n v="319"/>
    <n v="276"/>
    <n v="4.6283000000000003"/>
    <n v="4.2484999999999999"/>
    <n v="884.00530000000003"/>
    <n v="692.50549999999998"/>
    <n v="5.8516000000000004"/>
    <n v="5.3849999999999998"/>
    <n v="749.00480000000005"/>
    <n v="608.505"/>
    <n v="0"/>
    <n v="0"/>
    <n v="0"/>
    <n v="0"/>
    <n v="5.1191539184952974"/>
    <n v="4.7138061594202894"/>
    <n v="1633.0101"/>
    <n v="1301.0104999999999"/>
    <n v="75.314099999999996"/>
    <n v="72.901799999999994"/>
    <n v="14384.9931"/>
    <n v="11882.993399999999"/>
    <n v="75.234399999999994"/>
    <n v="72.300899999999999"/>
    <n v="9630.0031999999992"/>
    <n v="8170.0016999999998"/>
    <n v="0"/>
    <n v="0"/>
    <n v="0"/>
    <n v="0"/>
    <n v="75.282120062695924"/>
    <n v="72.655779347826083"/>
    <n v="24014.996299999999"/>
    <n v="20052.9951"/>
    <n v="653"/>
    <n v="557"/>
    <n v="653"/>
    <n v="557"/>
    <n v="3.5888306278713626"/>
    <n v="3.5565867145421901"/>
    <n v="2343.5063999999998"/>
    <n v="1981.0187999999998"/>
    <n v="72.012239509954057"/>
    <n v="71.93894380610412"/>
    <n v="47023.992399999996"/>
    <n v="40069.991699999999"/>
    <n v="78"/>
    <n v="125"/>
    <n v="78"/>
    <n v="125"/>
    <n v="83"/>
    <n v="120"/>
    <n v="83"/>
    <n v="120"/>
    <n v="0"/>
    <n v="0"/>
    <n v="0"/>
    <n v="0"/>
    <n v="161"/>
    <n v="245"/>
    <n v="161"/>
    <n v="245"/>
    <n v="2.5897000000000001"/>
    <n v="2.4119999999999999"/>
    <n v="201.9966"/>
    <n v="301.5"/>
    <n v="4.1687000000000003"/>
    <n v="3.1333000000000002"/>
    <n v="346.00210000000004"/>
    <n v="375.99600000000004"/>
    <n v="0"/>
    <n v="0"/>
    <n v="0"/>
    <n v="0"/>
    <n v="3.4037186335403731"/>
    <n v="2.7652897959183678"/>
    <n v="547.9987000000001"/>
    <n v="677.49600000000009"/>
    <n v="50.679499999999997"/>
    <n v="48.176000000000002"/>
    <n v="3953.0009999999997"/>
    <n v="6022"/>
    <n v="43.506"/>
    <n v="45.958300000000001"/>
    <n v="3610.998"/>
    <n v="5514.9960000000001"/>
    <n v="0"/>
    <n v="0"/>
    <n v="0"/>
    <n v="0"/>
    <n v="46.981360248447203"/>
    <n v="47.089779591836731"/>
    <n v="7563.9989999999998"/>
    <n v="11536.995999999999"/>
    <n v="184"/>
    <n v="227"/>
    <n v="184"/>
    <n v="227"/>
    <n v="3.1440000000000001"/>
    <n v="3.7532999999999999"/>
    <n v="578.49599999999998"/>
    <n v="851.9991"/>
    <n v="63.434800000000003"/>
    <n v="71.013199999999998"/>
    <n v="11672.003200000001"/>
    <n v="16119.9964"/>
    <n v="390"/>
    <n v="423"/>
    <n v="390"/>
    <n v="423"/>
    <n v="1450.9983999999999"/>
    <n v="1397.5070000000001"/>
    <n v="26837.99"/>
    <n v="27946.9954"/>
    <n v="328"/>
    <n v="315"/>
    <n v="328"/>
    <n v="315"/>
    <n v="1390.0107000000003"/>
    <n v="1219.0046"/>
    <n v="21350.996599999999"/>
    <n v="19394.993900000001"/>
    <n v="718"/>
    <n v="738"/>
    <n v="718"/>
    <n v="738"/>
    <n v="2841.0091000000002"/>
    <n v="2616.5115999999998"/>
    <n v="48188.986600000004"/>
    <n v="47341.989300000001"/>
    <n v="96"/>
    <n v="64"/>
    <n v="96"/>
    <n v="64"/>
    <n v="50.496000000000002"/>
    <n v="42.0032"/>
    <n v="6399.0048000000006"/>
    <n v="4264.9984000000004"/>
    <n v="3470.0011"/>
    <n v="3510.5138999999999"/>
    <n v="66259.994600000005"/>
    <n v="67726.984100000001"/>
  </r>
  <r>
    <x v="3"/>
    <s v="St. Petersburg College "/>
    <m/>
    <n v="137078"/>
    <x v="10"/>
    <n v="3407"/>
    <n v="3350"/>
    <n v="90"/>
    <n v="77"/>
    <n v="3317"/>
    <n v="3273"/>
    <n v="60"/>
    <n v="60"/>
    <n v="3317"/>
    <n v="3273"/>
    <n v="3317"/>
    <n v="3273"/>
    <n v="310"/>
    <n v="252"/>
    <n v="310"/>
    <n v="252"/>
    <n v="184"/>
    <n v="182"/>
    <n v="184"/>
    <n v="182"/>
    <n v="97"/>
    <n v="453"/>
    <n v="97"/>
    <n v="453"/>
    <n v="591"/>
    <n v="887"/>
    <n v="591"/>
    <n v="887"/>
    <n v="3.3483999999999998"/>
    <n v="3.1032000000000002"/>
    <n v="1038.0039999999999"/>
    <n v="782.0064000000001"/>
    <n v="3.2989000000000002"/>
    <n v="3.1181000000000001"/>
    <n v="606.99760000000003"/>
    <n v="567.49419999999998"/>
    <n v="0.93810000000000004"/>
    <n v="0.77700000000000002"/>
    <n v="90.995699999999999"/>
    <n v="351.98099999999999"/>
    <n v="2.9373896785109981"/>
    <n v="1.9182430665163472"/>
    <n v="1735.9972999999998"/>
    <n v="1701.4816000000001"/>
    <n v="76.271000000000001"/>
    <n v="71"/>
    <n v="23644.010000000002"/>
    <n v="17892"/>
    <n v="75.157600000000002"/>
    <n v="71.022000000000006"/>
    <n v="13828.9984"/>
    <n v="12926.004000000001"/>
    <n v="66.237099999999998"/>
    <n v="67.030900000000003"/>
    <n v="6424.9987000000001"/>
    <n v="30364.9977"/>
    <n v="74.277507783417946"/>
    <n v="68.977454002254788"/>
    <n v="43898.007100000003"/>
    <n v="61183.001700000001"/>
    <n v="1040"/>
    <n v="800"/>
    <n v="1040"/>
    <n v="800"/>
    <n v="704"/>
    <n v="568"/>
    <n v="704"/>
    <n v="568"/>
    <n v="0"/>
    <n v="0"/>
    <n v="0"/>
    <n v="0"/>
    <n v="1744"/>
    <n v="1368"/>
    <n v="1744"/>
    <n v="1368"/>
    <n v="4.7821999999999996"/>
    <n v="4.1256000000000004"/>
    <n v="4973.4879999999994"/>
    <n v="3300.4800000000005"/>
    <n v="6.0503999999999998"/>
    <n v="5.3653000000000004"/>
    <n v="4259.4816000000001"/>
    <n v="3047.4904000000001"/>
    <n v="0"/>
    <n v="0"/>
    <n v="0"/>
    <n v="0"/>
    <n v="5.2941339449541287"/>
    <n v="4.640329239766082"/>
    <n v="9232.9696000000004"/>
    <n v="6347.9704000000002"/>
    <n v="80.3"/>
    <n v="73.2988"/>
    <n v="83512"/>
    <n v="58639.040000000001"/>
    <n v="80.421899999999994"/>
    <n v="73.774600000000007"/>
    <n v="56617.017599999992"/>
    <n v="41903.972800000003"/>
    <n v="0"/>
    <n v="0"/>
    <n v="0"/>
    <n v="0"/>
    <n v="80.349207339449535"/>
    <n v="73.496354385964906"/>
    <n v="140129.01759999999"/>
    <n v="100543.0128"/>
    <n v="2335"/>
    <n v="2255"/>
    <n v="2335"/>
    <n v="2255"/>
    <n v="4.697630364025696"/>
    <n v="3.5696017738359203"/>
    <n v="10968.966899999999"/>
    <n v="8049.4520000000002"/>
    <n v="78.812430278372588"/>
    <n v="71.718853436807095"/>
    <n v="184027.02469999998"/>
    <n v="161726.01449999999"/>
    <n v="419"/>
    <n v="366"/>
    <n v="419"/>
    <n v="366"/>
    <n v="421"/>
    <n v="473"/>
    <n v="421"/>
    <n v="473"/>
    <n v="0"/>
    <n v="0"/>
    <n v="0"/>
    <n v="0"/>
    <n v="840"/>
    <n v="839"/>
    <n v="840"/>
    <n v="839"/>
    <n v="3.2732999999999999"/>
    <n v="2.9918"/>
    <n v="1371.5127"/>
    <n v="1094.9988000000001"/>
    <n v="4.0891000000000002"/>
    <n v="3.8414000000000001"/>
    <n v="1721.5111000000002"/>
    <n v="1816.9822000000001"/>
    <n v="0"/>
    <n v="0"/>
    <n v="0"/>
    <n v="0"/>
    <n v="3.6821711904761902"/>
    <n v="3.4707759237187128"/>
    <n v="3093.0237999999999"/>
    <n v="2911.9810000000002"/>
    <n v="58.777999999999999"/>
    <n v="52.688499999999998"/>
    <n v="24627.982"/>
    <n v="19283.990999999998"/>
    <n v="57.147300000000001"/>
    <n v="49.919699999999999"/>
    <n v="24059.013300000002"/>
    <n v="23612.018100000001"/>
    <n v="0"/>
    <n v="0"/>
    <n v="0"/>
    <n v="0"/>
    <n v="57.960708690476196"/>
    <n v="51.127543623361142"/>
    <n v="48686.995300000002"/>
    <n v="42896.009099999996"/>
    <n v="142"/>
    <n v="179"/>
    <n v="142"/>
    <n v="179"/>
    <n v="5.7782"/>
    <n v="6.5978000000000003"/>
    <n v="820.50440000000003"/>
    <n v="1181.0062"/>
    <n v="90.274600000000007"/>
    <n v="91.849199999999996"/>
    <n v="12818.993200000001"/>
    <n v="16441.006799999999"/>
    <n v="1769"/>
    <n v="1418"/>
    <n v="1769"/>
    <n v="1418"/>
    <n v="7383.0046999999995"/>
    <n v="5177.485200000001"/>
    <n v="131783.992"/>
    <n v="95815.031000000003"/>
    <n v="1309"/>
    <n v="1223"/>
    <n v="1309"/>
    <n v="1223"/>
    <n v="6587.9902999999995"/>
    <n v="5431.9668000000001"/>
    <n v="94505.029299999995"/>
    <n v="78441.994900000005"/>
    <n v="3078"/>
    <n v="2641"/>
    <n v="3078"/>
    <n v="2641"/>
    <n v="13970.994999999999"/>
    <n v="10609.452000000001"/>
    <n v="226289.02129999999"/>
    <n v="174257.02590000001"/>
    <n v="97"/>
    <n v="453"/>
    <n v="97"/>
    <n v="453"/>
    <n v="90.995699999999999"/>
    <n v="351.98099999999999"/>
    <n v="6424.9987000000001"/>
    <n v="30364.9977"/>
    <n v="14882.495099999998"/>
    <n v="12142.439200000001"/>
    <n v="245533.01319999999"/>
    <n v="221063.03039999999"/>
  </r>
  <r>
    <x v="3"/>
    <s v="Santa Fe College "/>
    <m/>
    <n v="137096"/>
    <x v="10"/>
    <n v="2349"/>
    <n v="2251"/>
    <n v="14"/>
    <n v="12"/>
    <n v="2335"/>
    <n v="2239"/>
    <n v="60"/>
    <n v="60"/>
    <n v="2335"/>
    <n v="2239"/>
    <n v="2335"/>
    <n v="2239"/>
    <n v="129"/>
    <n v="123"/>
    <n v="129"/>
    <n v="123"/>
    <n v="94"/>
    <n v="86"/>
    <n v="94"/>
    <n v="86"/>
    <n v="18"/>
    <n v="29"/>
    <n v="18"/>
    <n v="29"/>
    <n v="241"/>
    <n v="238"/>
    <n v="241"/>
    <n v="238"/>
    <n v="2.7132000000000001"/>
    <n v="2.5203000000000002"/>
    <n v="350.00279999999998"/>
    <n v="309.99690000000004"/>
    <n v="3.266"/>
    <n v="2.7965"/>
    <n v="307.00400000000002"/>
    <n v="240.499"/>
    <n v="1"/>
    <n v="1"/>
    <n v="18"/>
    <n v="29"/>
    <n v="2.8008580912863072"/>
    <n v="2.4348567226890756"/>
    <n v="675.0068"/>
    <n v="579.49590000000001"/>
    <n v="74.620199999999997"/>
    <n v="73.682900000000004"/>
    <n v="9626.005799999999"/>
    <n v="9062.9966999999997"/>
    <n v="77.766000000000005"/>
    <n v="73.674400000000006"/>
    <n v="7310.0040000000008"/>
    <n v="6335.9984000000004"/>
    <n v="64.166700000000006"/>
    <n v="66.517200000000003"/>
    <n v="1155.0006000000001"/>
    <n v="1928.9988000000001"/>
    <n v="75.06643319502075"/>
    <n v="72.806697058823531"/>
    <n v="18091.010399999999"/>
    <n v="17327.993900000001"/>
    <n v="644"/>
    <n v="717"/>
    <n v="644"/>
    <n v="717"/>
    <n v="387"/>
    <n v="291"/>
    <n v="387"/>
    <n v="291"/>
    <n v="0"/>
    <n v="0"/>
    <n v="0"/>
    <n v="0"/>
    <n v="1031"/>
    <n v="1008"/>
    <n v="1031"/>
    <n v="1008"/>
    <n v="3.3656999999999999"/>
    <n v="3.0112000000000001"/>
    <n v="2167.5108"/>
    <n v="2159.0304000000001"/>
    <n v="4.8178000000000001"/>
    <n v="4.3453999999999997"/>
    <n v="1864.4886000000001"/>
    <n v="1264.5113999999999"/>
    <n v="0"/>
    <n v="0"/>
    <n v="0"/>
    <n v="0"/>
    <n v="3.9107656644034918"/>
    <n v="3.3963708333333331"/>
    <n v="4031.9994000000002"/>
    <n v="3423.5418"/>
    <n v="68.576099999999997"/>
    <n v="65.684799999999996"/>
    <n v="44163.008399999999"/>
    <n v="47096.001599999996"/>
    <n v="78.397900000000007"/>
    <n v="73.171800000000005"/>
    <n v="30339.987300000004"/>
    <n v="21292.9938"/>
    <n v="0"/>
    <n v="0"/>
    <n v="0"/>
    <n v="0"/>
    <n v="72.262847429679923"/>
    <n v="67.846225595238096"/>
    <n v="74502.995699999999"/>
    <n v="68388.9954"/>
    <n v="1272"/>
    <n v="1246"/>
    <n v="1272"/>
    <n v="1246"/>
    <n v="3.7004765723270441"/>
    <n v="3.212710834670947"/>
    <n v="4707.0061999999998"/>
    <n v="4003.0376999999999"/>
    <n v="72.794029952830186"/>
    <n v="68.793731380417341"/>
    <n v="92594.006099999999"/>
    <n v="85716.989300000001"/>
    <n v="626"/>
    <n v="560"/>
    <n v="626"/>
    <n v="560"/>
    <n v="370"/>
    <n v="332"/>
    <n v="370"/>
    <n v="332"/>
    <n v="0"/>
    <n v="0"/>
    <n v="0"/>
    <n v="0"/>
    <n v="996"/>
    <n v="892"/>
    <n v="996"/>
    <n v="892"/>
    <n v="2.3506"/>
    <n v="2.3740999999999999"/>
    <n v="1471.4756"/>
    <n v="1329.4959999999999"/>
    <n v="3.5230000000000001"/>
    <n v="3.2846000000000002"/>
    <n v="1303.51"/>
    <n v="1090.4872"/>
    <n v="0"/>
    <n v="0"/>
    <n v="0"/>
    <n v="0"/>
    <n v="2.7861301204819275"/>
    <n v="2.7129856502242147"/>
    <n v="2774.9856"/>
    <n v="2419.9831999999997"/>
    <n v="47.226799999999997"/>
    <n v="48.4"/>
    <n v="29563.976799999997"/>
    <n v="27104"/>
    <n v="48.267600000000002"/>
    <n v="48.8735"/>
    <n v="17859.011999999999"/>
    <n v="16226.002"/>
    <n v="0"/>
    <n v="0"/>
    <n v="0"/>
    <n v="0"/>
    <n v="47.613442570281116"/>
    <n v="48.576235426008971"/>
    <n v="47422.988799999992"/>
    <n v="43330.002"/>
    <n v="67"/>
    <n v="101"/>
    <n v="67"/>
    <n v="101"/>
    <n v="4.5522"/>
    <n v="6.0347"/>
    <n v="304.99740000000003"/>
    <n v="609.50469999999996"/>
    <n v="77.731300000000005"/>
    <n v="84.802000000000007"/>
    <n v="5207.9971000000005"/>
    <n v="8565.0020000000004"/>
    <n v="1399"/>
    <n v="1400"/>
    <n v="1399"/>
    <n v="1400"/>
    <n v="3988.9892"/>
    <n v="3798.5232999999998"/>
    <n v="83352.990999999995"/>
    <n v="83262.998299999992"/>
    <n v="851"/>
    <n v="709"/>
    <n v="851"/>
    <n v="709"/>
    <n v="3475.0025999999998"/>
    <n v="2595.4975999999997"/>
    <n v="55509.003300000011"/>
    <n v="43854.994200000001"/>
    <n v="2250"/>
    <n v="2109"/>
    <n v="2250"/>
    <n v="2109"/>
    <n v="7463.9917999999998"/>
    <n v="6394.0208999999995"/>
    <n v="138861.99430000002"/>
    <n v="127117.99249999999"/>
    <n v="18"/>
    <n v="29"/>
    <n v="18"/>
    <n v="29"/>
    <n v="18"/>
    <n v="29"/>
    <n v="1155.0006000000001"/>
    <n v="1928.9988000000001"/>
    <n v="7786.9892"/>
    <n v="7032.525599999999"/>
    <n v="145224.992"/>
    <n v="137611.9933"/>
  </r>
  <r>
    <x v="3"/>
    <s v="Seminole State College of Florida"/>
    <m/>
    <n v="137209"/>
    <x v="10"/>
    <n v="1660"/>
    <n v="1622"/>
    <n v="24"/>
    <n v="22"/>
    <n v="1636"/>
    <n v="1600"/>
    <n v="60"/>
    <n v="60"/>
    <n v="1636"/>
    <n v="1600"/>
    <n v="1636"/>
    <n v="1600"/>
    <n v="63"/>
    <n v="96"/>
    <n v="63"/>
    <n v="96"/>
    <n v="20"/>
    <n v="31"/>
    <n v="20"/>
    <n v="31"/>
    <n v="10"/>
    <n v="22"/>
    <n v="10"/>
    <n v="22"/>
    <n v="93"/>
    <n v="149"/>
    <n v="93"/>
    <n v="149"/>
    <n v="3"/>
    <n v="2.7968999999999999"/>
    <n v="189"/>
    <n v="268.50239999999997"/>
    <n v="3.1"/>
    <n v="3.0644999999999998"/>
    <n v="62"/>
    <n v="94.999499999999998"/>
    <n v="1"/>
    <n v="0.95450000000000002"/>
    <n v="10"/>
    <n v="20.998999999999999"/>
    <n v="2.806451612903226"/>
    <n v="2.5805429530201343"/>
    <n v="261"/>
    <n v="384.5009"/>
    <n v="70.158699999999996"/>
    <n v="68.697900000000004"/>
    <n v="4419.9980999999998"/>
    <n v="6594.9984000000004"/>
    <n v="63.95"/>
    <n v="70.225800000000007"/>
    <n v="1279"/>
    <n v="2176.9998000000001"/>
    <n v="62"/>
    <n v="64.545500000000004"/>
    <n v="620"/>
    <n v="1420.0010000000002"/>
    <n v="67.946216129032251"/>
    <n v="68.402679194630878"/>
    <n v="6318.9980999999998"/>
    <n v="10191.9992"/>
    <n v="646"/>
    <n v="586"/>
    <n v="646"/>
    <n v="586"/>
    <n v="289"/>
    <n v="263"/>
    <n v="289"/>
    <n v="263"/>
    <n v="0"/>
    <n v="0"/>
    <n v="0"/>
    <n v="0"/>
    <n v="935"/>
    <n v="849"/>
    <n v="935"/>
    <n v="849"/>
    <n v="3.8336000000000001"/>
    <n v="3.6680999999999999"/>
    <n v="2476.5056"/>
    <n v="2149.5066000000002"/>
    <n v="4.827"/>
    <n v="4.6273999999999997"/>
    <n v="1395.0029999999999"/>
    <n v="1217.0062"/>
    <n v="0"/>
    <n v="0"/>
    <n v="0"/>
    <n v="0"/>
    <n v="4.1406509090909092"/>
    <n v="3.9652683156654893"/>
    <n v="3871.5086000000001"/>
    <n v="3366.5128000000004"/>
    <n v="70.151700000000005"/>
    <n v="68.766199999999998"/>
    <n v="45317.998200000002"/>
    <n v="40296.993199999997"/>
    <n v="73.418700000000001"/>
    <n v="70.882099999999994"/>
    <n v="21218.004300000001"/>
    <n v="18641.992299999998"/>
    <n v="0"/>
    <n v="0"/>
    <n v="0"/>
    <n v="0"/>
    <n v="71.161500000000004"/>
    <n v="69.421655477031791"/>
    <n v="66536.002500000002"/>
    <n v="58938.985499999988"/>
    <n v="1028"/>
    <n v="998"/>
    <n v="1028"/>
    <n v="998"/>
    <n v="4.0199499999999997"/>
    <n v="3.7585307615230463"/>
    <n v="4132.5086000000001"/>
    <n v="3751.0137000000004"/>
    <n v="70.870623151750976"/>
    <n v="69.269523747494972"/>
    <n v="72855.000599999999"/>
    <n v="69130.984699999986"/>
    <n v="264"/>
    <n v="252"/>
    <n v="264"/>
    <n v="252"/>
    <n v="283"/>
    <n v="280"/>
    <n v="283"/>
    <n v="280"/>
    <n v="0"/>
    <n v="0"/>
    <n v="0"/>
    <n v="0"/>
    <n v="547"/>
    <n v="532"/>
    <n v="547"/>
    <n v="532"/>
    <n v="2.6591"/>
    <n v="2.8372999999999999"/>
    <n v="702.00239999999997"/>
    <n v="714.99959999999999"/>
    <n v="3.7349999999999999"/>
    <n v="3.1964000000000001"/>
    <n v="1057.0049999999999"/>
    <n v="894.99200000000008"/>
    <n v="0"/>
    <n v="0"/>
    <n v="0"/>
    <n v="0"/>
    <n v="3.2157356489945155"/>
    <n v="3.0263"/>
    <n v="1759.0074"/>
    <n v="1609.9916000000001"/>
    <n v="46.776499999999999"/>
    <n v="47.507899999999999"/>
    <n v="12348.995999999999"/>
    <n v="11971.9908"/>
    <n v="41.8339"/>
    <n v="42.692900000000002"/>
    <n v="11838.993699999999"/>
    <n v="11954.012000000001"/>
    <n v="0"/>
    <n v="0"/>
    <n v="0"/>
    <n v="0"/>
    <n v="44.219359597806211"/>
    <n v="44.973689473684217"/>
    <n v="24187.989699999998"/>
    <n v="23926.002800000002"/>
    <n v="61"/>
    <n v="70"/>
    <n v="61"/>
    <n v="70"/>
    <n v="5.3197000000000001"/>
    <n v="5.9214000000000002"/>
    <n v="324.50170000000003"/>
    <n v="414.49799999999999"/>
    <n v="64.098399999999998"/>
    <n v="72.8429"/>
    <n v="3910.0023999999999"/>
    <n v="5099.0029999999997"/>
    <n v="973"/>
    <n v="934"/>
    <n v="973"/>
    <n v="934"/>
    <n v="3367.5079999999998"/>
    <n v="3133.0086000000001"/>
    <n v="62086.992299999998"/>
    <n v="58863.982399999994"/>
    <n v="592"/>
    <n v="574"/>
    <n v="592"/>
    <n v="574"/>
    <n v="2514.0079999999998"/>
    <n v="2206.9976999999999"/>
    <n v="34335.998"/>
    <n v="32773.004099999998"/>
    <n v="1565"/>
    <n v="1508"/>
    <n v="1565"/>
    <n v="1508"/>
    <n v="5881.5159999999996"/>
    <n v="5340.0063"/>
    <n v="96422.990300000005"/>
    <n v="91636.986499999999"/>
    <n v="10"/>
    <n v="22"/>
    <n v="10"/>
    <n v="22"/>
    <n v="10"/>
    <n v="20.998999999999999"/>
    <n v="620"/>
    <n v="1420.0010000000002"/>
    <n v="6216.0176999999994"/>
    <n v="5775.5033000000003"/>
    <n v="100952.9927"/>
    <n v="98155.990499999985"/>
  </r>
  <r>
    <x v="3"/>
    <s v="St. Johns River State College "/>
    <m/>
    <n v="137281"/>
    <x v="10"/>
    <n v="641"/>
    <n v="715"/>
    <n v="22"/>
    <n v="29"/>
    <n v="619"/>
    <n v="686"/>
    <n v="60"/>
    <n v="60"/>
    <n v="619"/>
    <n v="686"/>
    <n v="619"/>
    <n v="686"/>
    <n v="114"/>
    <n v="124"/>
    <n v="114"/>
    <n v="124"/>
    <n v="58"/>
    <n v="65"/>
    <n v="58"/>
    <n v="65"/>
    <n v="20"/>
    <n v="41"/>
    <n v="20"/>
    <n v="41"/>
    <n v="192"/>
    <n v="230"/>
    <n v="192"/>
    <n v="230"/>
    <n v="2.7456"/>
    <n v="2.8992"/>
    <n v="312.9984"/>
    <n v="359.50080000000003"/>
    <n v="3.1379000000000001"/>
    <n v="2.6231"/>
    <n v="181.9982"/>
    <n v="170.50149999999999"/>
    <n v="0.97499999999999998"/>
    <n v="0.64629999999999999"/>
    <n v="19.5"/>
    <n v="26.4983"/>
    <n v="2.6796697916666665"/>
    <n v="2.4195678260869564"/>
    <n v="514.49659999999994"/>
    <n v="556.50059999999996"/>
    <n v="68.824600000000004"/>
    <n v="66.161299999999997"/>
    <n v="7846.0044000000007"/>
    <n v="8204.0011999999988"/>
    <n v="68.586200000000005"/>
    <n v="65.076899999999995"/>
    <n v="3977.9996000000001"/>
    <n v="4229.9984999999997"/>
    <n v="59.45"/>
    <n v="56.9268"/>
    <n v="1189"/>
    <n v="2333.9987999999998"/>
    <n v="67.776062500000009"/>
    <n v="64.208689130434777"/>
    <n v="13013.004000000001"/>
    <n v="14767.998499999998"/>
    <n v="172"/>
    <n v="167"/>
    <n v="172"/>
    <n v="167"/>
    <n v="66"/>
    <n v="93"/>
    <n v="66"/>
    <n v="93"/>
    <n v="0"/>
    <n v="0"/>
    <n v="0"/>
    <n v="0"/>
    <n v="238"/>
    <n v="260"/>
    <n v="238"/>
    <n v="260"/>
    <n v="4.0262000000000002"/>
    <n v="3.8952"/>
    <n v="692.50639999999999"/>
    <n v="650.49839999999995"/>
    <n v="5.4241999999999999"/>
    <n v="4.7203999999999997"/>
    <n v="357.99720000000002"/>
    <n v="438.99719999999996"/>
    <n v="0"/>
    <n v="0"/>
    <n v="0"/>
    <n v="0"/>
    <n v="4.4138806722689079"/>
    <n v="4.1903676923076922"/>
    <n v="1050.5036"/>
    <n v="1089.4956"/>
    <n v="72.319800000000001"/>
    <n v="71.071899999999999"/>
    <n v="12439.0056"/>
    <n v="11869.007299999999"/>
    <n v="70.787899999999993"/>
    <n v="69.419399999999996"/>
    <n v="4672.0013999999992"/>
    <n v="6456.0041999999994"/>
    <n v="0"/>
    <n v="0"/>
    <n v="0"/>
    <n v="0"/>
    <n v="71.89498739495798"/>
    <n v="70.48081346153846"/>
    <n v="17111.006999999998"/>
    <n v="18325.011500000001"/>
    <n v="430"/>
    <n v="490"/>
    <n v="430"/>
    <n v="490"/>
    <n v="3.6395353488372093"/>
    <n v="3.3591759183673471"/>
    <n v="1565.0001999999999"/>
    <n v="1645.9962"/>
    <n v="70.055839534883717"/>
    <n v="67.5367551020408"/>
    <n v="30124.010999999999"/>
    <n v="33093.009999999995"/>
    <n v="78"/>
    <n v="74"/>
    <n v="78"/>
    <n v="74"/>
    <n v="69"/>
    <n v="81"/>
    <n v="69"/>
    <n v="81"/>
    <n v="0"/>
    <n v="0"/>
    <n v="0"/>
    <n v="0"/>
    <n v="147"/>
    <n v="155"/>
    <n v="147"/>
    <n v="155"/>
    <n v="2.9422999999999999"/>
    <n v="2.8108"/>
    <n v="229.49939999999998"/>
    <n v="207.9992"/>
    <n v="3.4638"/>
    <n v="3.7160000000000002"/>
    <n v="239.00219999999999"/>
    <n v="300.99600000000004"/>
    <n v="0"/>
    <n v="0"/>
    <n v="0"/>
    <n v="0"/>
    <n v="3.1870857142857139"/>
    <n v="3.2838400000000005"/>
    <n v="468.50159999999994"/>
    <n v="508.99520000000007"/>
    <n v="51.1282"/>
    <n v="52.945900000000002"/>
    <n v="3987.9996000000001"/>
    <n v="3917.9965999999999"/>
    <n v="47.768099999999997"/>
    <n v="47.357999999999997"/>
    <n v="3295.9988999999996"/>
    <n v="3835.9979999999996"/>
    <n v="0"/>
    <n v="0"/>
    <n v="0"/>
    <n v="0"/>
    <n v="49.551010204081628"/>
    <n v="50.025771612903227"/>
    <n v="7283.9984999999997"/>
    <n v="7753.9946"/>
    <n v="42"/>
    <n v="41"/>
    <n v="42"/>
    <n v="41"/>
    <n v="3.9405000000000001"/>
    <n v="4.9268000000000001"/>
    <n v="165.501"/>
    <n v="201.99880000000002"/>
    <n v="73.761899999999997"/>
    <n v="69.585400000000007"/>
    <n v="3097.9998000000001"/>
    <n v="2853.0014000000001"/>
    <n v="364"/>
    <n v="365"/>
    <n v="364"/>
    <n v="365"/>
    <n v="1235.0041999999999"/>
    <n v="1217.9983999999999"/>
    <n v="24273.009600000001"/>
    <n v="23991.005099999995"/>
    <n v="193"/>
    <n v="239"/>
    <n v="193"/>
    <n v="239"/>
    <n v="778.99760000000003"/>
    <n v="910.49469999999997"/>
    <n v="11945.999899999999"/>
    <n v="14522.000699999999"/>
    <n v="557"/>
    <n v="604"/>
    <n v="557"/>
    <n v="604"/>
    <n v="2014.0018"/>
    <n v="2128.4930999999997"/>
    <n v="36219.0095"/>
    <n v="38513.005799999992"/>
    <n v="20"/>
    <n v="41"/>
    <n v="20"/>
    <n v="41"/>
    <n v="19.5"/>
    <n v="26.4983"/>
    <n v="1189"/>
    <n v="2333.9987999999998"/>
    <n v="2199.0028000000002"/>
    <n v="2356.9901999999997"/>
    <n v="40506.009299999998"/>
    <n v="43700.005999999994"/>
  </r>
  <r>
    <x v="3"/>
    <s v="South Florida State College "/>
    <m/>
    <n v="137315"/>
    <x v="10"/>
    <n v="313"/>
    <n v="253"/>
    <n v="3"/>
    <n v="1"/>
    <n v="310"/>
    <n v="252"/>
    <n v="60"/>
    <n v="60"/>
    <n v="310"/>
    <n v="252"/>
    <n v="310"/>
    <n v="252"/>
    <n v="85"/>
    <n v="71"/>
    <n v="85"/>
    <n v="71"/>
    <n v="42"/>
    <n v="22"/>
    <n v="42"/>
    <n v="22"/>
    <n v="1"/>
    <n v="7"/>
    <n v="1"/>
    <n v="7"/>
    <n v="128"/>
    <n v="100"/>
    <n v="128"/>
    <n v="100"/>
    <n v="2.8471000000000002"/>
    <n v="1.9648000000000001"/>
    <n v="242.0035"/>
    <n v="139.5008"/>
    <n v="3.0238"/>
    <n v="2.5226999999999999"/>
    <n v="126.9996"/>
    <n v="55.499400000000001"/>
    <n v="0.5"/>
    <n v="0.5"/>
    <n v="0.5"/>
    <n v="3.5"/>
    <n v="2.8867429687500001"/>
    <n v="1.9850020000000002"/>
    <n v="369.50310000000002"/>
    <n v="198.50020000000001"/>
    <n v="46.8"/>
    <n v="62.957700000000003"/>
    <n v="3977.9999999999995"/>
    <n v="4469.9967000000006"/>
    <n v="38.666699999999999"/>
    <n v="63.409100000000002"/>
    <n v="1624.0013999999999"/>
    <n v="1395.0001999999999"/>
    <n v="12"/>
    <n v="62"/>
    <n v="12"/>
    <n v="434"/>
    <n v="43.859385937499994"/>
    <n v="62.989969000000002"/>
    <n v="5614.0013999999992"/>
    <n v="6298.9969000000001"/>
    <n v="80"/>
    <n v="60"/>
    <n v="80"/>
    <n v="60"/>
    <n v="49"/>
    <n v="36"/>
    <n v="49"/>
    <n v="36"/>
    <n v="0"/>
    <n v="0"/>
    <n v="0"/>
    <n v="0"/>
    <n v="129"/>
    <n v="96"/>
    <n v="129"/>
    <n v="96"/>
    <n v="3.6812999999999998"/>
    <n v="3.4582999999999999"/>
    <n v="294.50399999999996"/>
    <n v="207.49799999999999"/>
    <n v="4.8571"/>
    <n v="4.1528"/>
    <n v="237.99789999999999"/>
    <n v="149.5008"/>
    <n v="0"/>
    <n v="0"/>
    <n v="0"/>
    <n v="0"/>
    <n v="4.1279217054263562"/>
    <n v="3.7187374999999996"/>
    <n v="532.50189999999998"/>
    <n v="356.99879999999996"/>
    <n v="65.375"/>
    <n v="68.783299999999997"/>
    <n v="5230"/>
    <n v="4126.9979999999996"/>
    <n v="65.6327"/>
    <n v="70.444400000000002"/>
    <n v="3216.0023000000001"/>
    <n v="2535.9983999999999"/>
    <n v="0"/>
    <n v="0"/>
    <n v="0"/>
    <n v="0"/>
    <n v="65.472886046511633"/>
    <n v="69.406212499999995"/>
    <n v="8446.0023000000001"/>
    <n v="6662.9964"/>
    <n v="257"/>
    <n v="196"/>
    <n v="257"/>
    <n v="196"/>
    <n v="3.5097470817120624"/>
    <n v="2.8341785714285717"/>
    <n v="902.005"/>
    <n v="555.49900000000002"/>
    <n v="54.708185603112838"/>
    <n v="66.132618877551025"/>
    <n v="14060.003699999999"/>
    <n v="12961.9933"/>
    <n v="3"/>
    <n v="7"/>
    <n v="3"/>
    <n v="7"/>
    <n v="7"/>
    <n v="10"/>
    <n v="7"/>
    <n v="10"/>
    <n v="0"/>
    <n v="0"/>
    <n v="0"/>
    <n v="0"/>
    <n v="10"/>
    <n v="17"/>
    <n v="10"/>
    <n v="17"/>
    <n v="1.5"/>
    <n v="3.2143000000000002"/>
    <n v="4.5"/>
    <n v="22.5001"/>
    <n v="3.5"/>
    <n v="2.75"/>
    <n v="24.5"/>
    <n v="27.5"/>
    <n v="0"/>
    <n v="0"/>
    <n v="0"/>
    <n v="0"/>
    <n v="2.9"/>
    <n v="2.9411823529411767"/>
    <n v="29"/>
    <n v="50.000100000000003"/>
    <n v="21"/>
    <n v="64.142899999999997"/>
    <n v="63"/>
    <n v="449.00029999999998"/>
    <n v="50.714300000000001"/>
    <n v="42.8"/>
    <n v="355.00010000000003"/>
    <n v="428"/>
    <n v="0"/>
    <n v="0"/>
    <n v="0"/>
    <n v="0"/>
    <n v="41.80001"/>
    <n v="51.588252941176464"/>
    <n v="418.00009999999997"/>
    <n v="877.00029999999992"/>
    <n v="43"/>
    <n v="39"/>
    <n v="43"/>
    <n v="39"/>
    <n v="3.907"/>
    <n v="4.0513000000000003"/>
    <n v="168.001"/>
    <n v="158.00070000000002"/>
    <n v="53.930199999999999"/>
    <n v="57.230800000000002"/>
    <n v="2318.9985999999999"/>
    <n v="2232.0012000000002"/>
    <n v="168"/>
    <n v="138"/>
    <n v="168"/>
    <n v="138"/>
    <n v="541.00749999999994"/>
    <n v="369.49889999999994"/>
    <n v="9271"/>
    <n v="9045.994999999999"/>
    <n v="98"/>
    <n v="68"/>
    <n v="98"/>
    <n v="68"/>
    <n v="389.4975"/>
    <n v="232.50020000000001"/>
    <n v="5195.0038000000004"/>
    <n v="4358.9985999999999"/>
    <n v="266"/>
    <n v="206"/>
    <n v="266"/>
    <n v="206"/>
    <n v="930.50499999999988"/>
    <n v="601.9991"/>
    <n v="14466.0038"/>
    <n v="13404.993599999998"/>
    <n v="1"/>
    <n v="7"/>
    <n v="1"/>
    <n v="7"/>
    <n v="0.5"/>
    <n v="3.5"/>
    <n v="12"/>
    <n v="434"/>
    <n v="1099.0060000000001"/>
    <n v="763.49980000000005"/>
    <n v="16797.002399999998"/>
    <n v="16070.9948"/>
  </r>
  <r>
    <x v="3"/>
    <s v="Tallahassee Community College "/>
    <m/>
    <n v="137759"/>
    <x v="7"/>
    <n v="2313"/>
    <n v="2422"/>
    <n v="16"/>
    <n v="17"/>
    <n v="2297"/>
    <n v="2405"/>
    <n v="60"/>
    <n v="60"/>
    <n v="2297"/>
    <n v="2405"/>
    <n v="2297"/>
    <n v="2405"/>
    <n v="146"/>
    <n v="100"/>
    <n v="146"/>
    <n v="100"/>
    <n v="45"/>
    <n v="54"/>
    <n v="45"/>
    <n v="54"/>
    <n v="9"/>
    <n v="2"/>
    <n v="9"/>
    <n v="2"/>
    <n v="200"/>
    <n v="156"/>
    <n v="200"/>
    <n v="156"/>
    <n v="2.911"/>
    <n v="3.15"/>
    <n v="425.00600000000003"/>
    <n v="315"/>
    <n v="3.9222000000000001"/>
    <n v="3.2778"/>
    <n v="176.499"/>
    <n v="177.00120000000001"/>
    <n v="0.94440000000000002"/>
    <n v="1"/>
    <n v="8.4996000000000009"/>
    <n v="2"/>
    <n v="3.0500229999999999"/>
    <n v="3.1666743589743591"/>
    <n v="610.00459999999998"/>
    <n v="494.00120000000004"/>
    <n v="68.780799999999999"/>
    <n v="67.540000000000006"/>
    <n v="10041.996800000001"/>
    <n v="6754.0000000000009"/>
    <n v="69.133300000000006"/>
    <n v="63.814799999999998"/>
    <n v="3110.9985000000001"/>
    <n v="3445.9991999999997"/>
    <n v="55.333300000000001"/>
    <n v="54.5"/>
    <n v="497.99970000000002"/>
    <n v="109"/>
    <n v="68.254975000000002"/>
    <n v="66.083328205128211"/>
    <n v="13650.995000000001"/>
    <n v="10308.9992"/>
    <n v="774"/>
    <n v="802"/>
    <n v="774"/>
    <n v="802"/>
    <n v="251"/>
    <n v="256"/>
    <n v="251"/>
    <n v="256"/>
    <n v="0"/>
    <n v="0"/>
    <n v="0"/>
    <n v="0"/>
    <n v="1025"/>
    <n v="1058"/>
    <n v="1025"/>
    <n v="1058"/>
    <n v="3.8527"/>
    <n v="3.7755999999999998"/>
    <n v="2981.9897999999998"/>
    <n v="3028.0311999999999"/>
    <n v="5.4680999999999997"/>
    <n v="4.9218999999999999"/>
    <n v="1372.4930999999999"/>
    <n v="1260.0064"/>
    <n v="0"/>
    <n v="0"/>
    <n v="0"/>
    <n v="0"/>
    <n v="4.2482759999999997"/>
    <n v="4.0529655954631378"/>
    <n v="4354.4829"/>
    <n v="4288.0375999999997"/>
    <n v="71.8643"/>
    <n v="72.875299999999996"/>
    <n v="55622.968200000003"/>
    <n v="58445.990599999997"/>
    <n v="77.768900000000002"/>
    <n v="73.972700000000003"/>
    <n v="19519.993900000001"/>
    <n v="18937.011200000001"/>
    <n v="0"/>
    <n v="0"/>
    <n v="0"/>
    <n v="0"/>
    <n v="73.310206926829267"/>
    <n v="73.140833459357282"/>
    <n v="75142.962100000004"/>
    <n v="77383.001799999998"/>
    <n v="1225"/>
    <n v="1214"/>
    <n v="1225"/>
    <n v="1214"/>
    <n v="4.0526428571428577"/>
    <n v="3.9390764415156503"/>
    <n v="4964.4875000000002"/>
    <n v="4782.0387999999994"/>
    <n v="72.484862938775507"/>
    <n v="72.233938220757835"/>
    <n v="88793.9571"/>
    <n v="87692.001000000018"/>
    <n v="517"/>
    <n v="476"/>
    <n v="517"/>
    <n v="476"/>
    <n v="265"/>
    <n v="304"/>
    <n v="265"/>
    <n v="304"/>
    <n v="0"/>
    <n v="0"/>
    <n v="0"/>
    <n v="0"/>
    <n v="782"/>
    <n v="780"/>
    <n v="782"/>
    <n v="780"/>
    <n v="2.3056000000000001"/>
    <n v="2.4643000000000002"/>
    <n v="1191.9952000000001"/>
    <n v="1173.0068000000001"/>
    <n v="3.2170000000000001"/>
    <n v="3.0476999999999999"/>
    <n v="852.505"/>
    <n v="926.50079999999991"/>
    <n v="0"/>
    <n v="0"/>
    <n v="0"/>
    <n v="0"/>
    <n v="2.6144503836317137"/>
    <n v="2.6916764102564104"/>
    <n v="2044.5002000000002"/>
    <n v="2099.5075999999999"/>
    <n v="41.408099999999997"/>
    <n v="44.474800000000002"/>
    <n v="21407.987699999998"/>
    <n v="21170.004800000002"/>
    <n v="44.052799999999998"/>
    <n v="43.131599999999999"/>
    <n v="11673.992"/>
    <n v="13112.0064"/>
    <n v="0"/>
    <n v="0"/>
    <n v="0"/>
    <n v="0"/>
    <n v="42.304321867007666"/>
    <n v="43.951296410256411"/>
    <n v="33081.979699999996"/>
    <n v="34282.011200000001"/>
    <n v="290"/>
    <n v="411"/>
    <n v="290"/>
    <n v="411"/>
    <n v="3.3361999999999998"/>
    <n v="3.4087999999999998"/>
    <n v="967.49799999999993"/>
    <n v="1401.0167999999999"/>
    <n v="61.220700000000001"/>
    <n v="59.413600000000002"/>
    <n v="17754.003000000001"/>
    <n v="24418.989600000001"/>
    <n v="1437"/>
    <n v="1378"/>
    <n v="1437"/>
    <n v="1378"/>
    <n v="4598.991"/>
    <n v="4516.0380000000005"/>
    <n v="87072.952699999994"/>
    <n v="86369.9954"/>
    <n v="561"/>
    <n v="614"/>
    <n v="561"/>
    <n v="614"/>
    <n v="2401.4971"/>
    <n v="2363.5083999999997"/>
    <n v="34304.984400000001"/>
    <n v="35495.016799999998"/>
    <n v="1998"/>
    <n v="1992"/>
    <n v="1998"/>
    <n v="1992"/>
    <n v="7000.4881000000005"/>
    <n v="6879.5464000000002"/>
    <n v="121377.9371"/>
    <n v="121865.0122"/>
    <n v="9"/>
    <n v="2"/>
    <n v="9"/>
    <n v="2"/>
    <n v="8.4996000000000009"/>
    <n v="2"/>
    <n v="497.99970000000002"/>
    <n v="109"/>
    <n v="7976.4857000000002"/>
    <n v="8282.5631999999987"/>
    <n v="139629.93979999999"/>
    <n v="146393.00180000003"/>
  </r>
  <r>
    <x v="3"/>
    <s v="Valencia College "/>
    <m/>
    <n v="138187"/>
    <x v="10"/>
    <n v="6555"/>
    <n v="6489"/>
    <n v="154"/>
    <n v="124"/>
    <n v="6401"/>
    <n v="6365"/>
    <n v="60"/>
    <n v="60"/>
    <n v="6401"/>
    <n v="6365"/>
    <n v="6401"/>
    <n v="6365"/>
    <n v="373"/>
    <n v="340"/>
    <n v="373"/>
    <n v="340"/>
    <n v="256"/>
    <n v="238"/>
    <n v="256"/>
    <n v="238"/>
    <n v="40"/>
    <n v="59"/>
    <n v="40"/>
    <n v="59"/>
    <n v="669"/>
    <n v="637"/>
    <n v="669"/>
    <n v="637"/>
    <n v="2.819"/>
    <n v="2.5381999999999998"/>
    <n v="1051.4870000000001"/>
    <n v="862.98799999999994"/>
    <n v="2.6972999999999998"/>
    <n v="2.4097"/>
    <n v="690.50879999999995"/>
    <n v="573.5086"/>
    <n v="0.98750000000000004"/>
    <n v="0.98309999999999997"/>
    <n v="39.5"/>
    <n v="58.002899999999997"/>
    <n v="2.6629234678624814"/>
    <n v="2.3461530612244896"/>
    <n v="1781.4957999999999"/>
    <n v="1494.4994999999999"/>
    <n v="71.504000000000005"/>
    <n v="69.402900000000002"/>
    <n v="26670.992000000002"/>
    <n v="23596.986000000001"/>
    <n v="65.253900000000002"/>
    <n v="67.911799999999999"/>
    <n v="16704.9984"/>
    <n v="16163.008400000001"/>
    <n v="53.274999999999999"/>
    <n v="53.169499999999999"/>
    <n v="2131"/>
    <n v="3137.0005000000001"/>
    <n v="68.022407174887903"/>
    <n v="67.342221193092627"/>
    <n v="45506.99040000001"/>
    <n v="42896.994900000005"/>
    <n v="2723"/>
    <n v="2629"/>
    <n v="2723"/>
    <n v="2629"/>
    <n v="918"/>
    <n v="1035"/>
    <n v="918"/>
    <n v="1035"/>
    <n v="0"/>
    <n v="0"/>
    <n v="0"/>
    <n v="0"/>
    <n v="3641"/>
    <n v="3664"/>
    <n v="3641"/>
    <n v="3664"/>
    <n v="4.0305"/>
    <n v="3.9018999999999999"/>
    <n v="10975.0515"/>
    <n v="10258.0951"/>
    <n v="5.0941999999999998"/>
    <n v="4.7217000000000002"/>
    <n v="4676.4755999999998"/>
    <n v="4886.9594999999999"/>
    <n v="0"/>
    <n v="0"/>
    <n v="0"/>
    <n v="0"/>
    <n v="4.298689123867069"/>
    <n v="4.1334756004366815"/>
    <n v="15651.527099999998"/>
    <n v="15145.054600000001"/>
    <n v="72.9636"/>
    <n v="73.3108"/>
    <n v="198679.88279999999"/>
    <n v="192734.0932"/>
    <n v="74.615499999999997"/>
    <n v="73.075400000000002"/>
    <n v="68497.028999999995"/>
    <n v="75633.039000000004"/>
    <n v="0"/>
    <n v="0"/>
    <n v="0"/>
    <n v="0"/>
    <n v="73.380091128810761"/>
    <n v="73.24430463973799"/>
    <n v="267176.9118"/>
    <n v="268367.13219999999"/>
    <n v="4310"/>
    <n v="4301"/>
    <n v="4310"/>
    <n v="4301"/>
    <n v="4.0447848955916461"/>
    <n v="3.8687640316205538"/>
    <n v="17433.022899999996"/>
    <n v="16639.554100000001"/>
    <n v="72.548469187935041"/>
    <n v="72.3701760288305"/>
    <n v="312683.90220000001"/>
    <n v="311264.12709999998"/>
    <n v="1079"/>
    <n v="938"/>
    <n v="1079"/>
    <n v="938"/>
    <n v="809"/>
    <n v="901"/>
    <n v="809"/>
    <n v="901"/>
    <n v="0"/>
    <n v="0"/>
    <n v="0"/>
    <n v="0"/>
    <n v="1888"/>
    <n v="1839"/>
    <n v="1888"/>
    <n v="1839"/>
    <n v="2.7938000000000001"/>
    <n v="2.7921"/>
    <n v="3014.5102000000002"/>
    <n v="2618.9897999999998"/>
    <n v="3.6261000000000001"/>
    <n v="3.6053999999999999"/>
    <n v="2933.5149000000001"/>
    <n v="3248.4654"/>
    <n v="0"/>
    <n v="0"/>
    <n v="0"/>
    <n v="0"/>
    <n v="3.1504370233050851"/>
    <n v="3.1905683523654162"/>
    <n v="5948.0251000000007"/>
    <n v="5867.4552000000003"/>
    <n v="49.378100000000003"/>
    <n v="52.394500000000001"/>
    <n v="53278.969900000004"/>
    <n v="49146.040999999997"/>
    <n v="47.011099999999999"/>
    <n v="49.117600000000003"/>
    <n v="38031.979899999998"/>
    <n v="44254.957600000002"/>
    <n v="0"/>
    <n v="0"/>
    <n v="0"/>
    <n v="0"/>
    <n v="48.363850529661015"/>
    <n v="50.789015008156603"/>
    <n v="91310.949800000002"/>
    <n v="93400.998599999992"/>
    <n v="203"/>
    <n v="225"/>
    <n v="203"/>
    <n v="225"/>
    <n v="4.7191999999999998"/>
    <n v="5.54"/>
    <n v="957.99759999999992"/>
    <n v="1246.5"/>
    <n v="73.221699999999998"/>
    <n v="80.897800000000004"/>
    <n v="14864.0051"/>
    <n v="18202.005000000001"/>
    <n v="4175"/>
    <n v="3907"/>
    <n v="4175"/>
    <n v="3907"/>
    <n v="15041.048699999999"/>
    <n v="13740.072899999999"/>
    <n v="278629.84470000002"/>
    <n v="265477.1202"/>
    <n v="1983"/>
    <n v="2174"/>
    <n v="1983"/>
    <n v="2174"/>
    <n v="8300.4992999999995"/>
    <n v="8708.9334999999992"/>
    <n v="123234.0073"/>
    <n v="136051.005"/>
    <n v="6158"/>
    <n v="6081"/>
    <n v="6158"/>
    <n v="6081"/>
    <n v="23341.547999999999"/>
    <n v="22449.006399999998"/>
    <n v="401863.85200000001"/>
    <n v="401528.12520000001"/>
    <n v="40"/>
    <n v="59"/>
    <n v="40"/>
    <n v="59"/>
    <n v="39.5"/>
    <n v="58.002899999999997"/>
    <n v="2131"/>
    <n v="3137.0005000000001"/>
    <n v="24339.045599999994"/>
    <n v="23753.509300000002"/>
    <n v="418858.85710000002"/>
    <n v="422867.13069999998"/>
  </r>
  <r>
    <x v="4"/>
    <s v="Georgia State University "/>
    <m/>
    <s v="139940"/>
    <x v="1"/>
    <n v="5054"/>
    <n v="4972"/>
    <n v="170"/>
    <n v="163"/>
    <n v="4884"/>
    <n v="4809"/>
    <m/>
    <m/>
    <n v="4884"/>
    <n v="4809"/>
    <n v="4884"/>
    <n v="4809"/>
    <n v="30"/>
    <n v="45"/>
    <n v="30"/>
    <n v="45"/>
    <n v="7"/>
    <n v="6"/>
    <n v="7"/>
    <n v="6"/>
    <m/>
    <m/>
    <n v="0"/>
    <n v="0"/>
    <n v="37"/>
    <n v="51"/>
    <n v="37"/>
    <n v="51"/>
    <n v="5"/>
    <n v="4.29"/>
    <n v="150"/>
    <n v="193.05"/>
    <n v="4.71"/>
    <n v="4.83"/>
    <n v="32.97"/>
    <n v="28.98"/>
    <m/>
    <m/>
    <n v="0"/>
    <n v="0"/>
    <n v="4.9451351351351347"/>
    <n v="4.3535294117647059"/>
    <n v="182.96999999999997"/>
    <n v="222.03"/>
    <n v="118.37"/>
    <n v="116.38"/>
    <n v="3551.1000000000004"/>
    <n v="5237.0999999999995"/>
    <n v="88"/>
    <n v="98.67"/>
    <n v="616"/>
    <n v="592.02"/>
    <m/>
    <m/>
    <n v="0"/>
    <n v="0"/>
    <n v="112.62432432432433"/>
    <n v="114.29647058823528"/>
    <n v="4167.1000000000004"/>
    <n v="5829.119999999999"/>
    <n v="2266"/>
    <n v="2198"/>
    <n v="2266"/>
    <n v="2198"/>
    <n v="293"/>
    <n v="345"/>
    <n v="293"/>
    <n v="345"/>
    <m/>
    <m/>
    <n v="0"/>
    <n v="0"/>
    <n v="2559"/>
    <n v="2543"/>
    <n v="2559"/>
    <n v="2543"/>
    <n v="5.45"/>
    <n v="5.34"/>
    <n v="12349.7"/>
    <n v="11737.32"/>
    <n v="6.24"/>
    <n v="6.26"/>
    <n v="1828.3200000000002"/>
    <n v="2159.6999999999998"/>
    <m/>
    <m/>
    <n v="0"/>
    <n v="0"/>
    <n v="5.5404533020711213"/>
    <n v="5.4648132127408573"/>
    <n v="14178.019999999999"/>
    <n v="13897.02"/>
    <n v="126.72"/>
    <n v="126.01"/>
    <n v="287147.52000000002"/>
    <n v="276969.98000000004"/>
    <n v="108.29"/>
    <n v="105.63"/>
    <n v="31728.97"/>
    <n v="36442.35"/>
    <m/>
    <m/>
    <n v="0"/>
    <n v="0"/>
    <n v="124.60980461117623"/>
    <n v="123.24511600471884"/>
    <n v="318876.49"/>
    <n v="313412.33"/>
    <n v="2596"/>
    <n v="2594"/>
    <n v="2596"/>
    <n v="2594"/>
    <n v="5.5319684129429882"/>
    <n v="5.4429645335389365"/>
    <n v="14360.989999999998"/>
    <n v="14119.050000000001"/>
    <n v="124.43897919876733"/>
    <n v="123.06917887432537"/>
    <n v="323043.58999999997"/>
    <n v="319241.45"/>
    <n v="1616"/>
    <n v="1551"/>
    <n v="1616"/>
    <n v="1551"/>
    <n v="665"/>
    <n v="655"/>
    <n v="665"/>
    <n v="655"/>
    <m/>
    <m/>
    <n v="0"/>
    <n v="0"/>
    <n v="2281"/>
    <n v="2206"/>
    <n v="2281"/>
    <n v="2206"/>
    <n v="3.93"/>
    <n v="4.05"/>
    <n v="6350.88"/>
    <n v="6281.5499999999993"/>
    <n v="4.95"/>
    <n v="4.99"/>
    <n v="3291.75"/>
    <n v="3268.4500000000003"/>
    <m/>
    <m/>
    <n v="0"/>
    <n v="0"/>
    <n v="4.2273695747479181"/>
    <n v="4.3291024478694471"/>
    <n v="9642.630000000001"/>
    <n v="9550"/>
    <n v="91.57"/>
    <n v="91.42"/>
    <n v="147977.12"/>
    <n v="141792.42000000001"/>
    <n v="87.47"/>
    <n v="85.54"/>
    <n v="58167.549999999996"/>
    <n v="56028.700000000004"/>
    <m/>
    <m/>
    <n v="0"/>
    <n v="0"/>
    <n v="90.37469092503288"/>
    <n v="89.674125113327307"/>
    <n v="206144.67"/>
    <n v="197821.12000000002"/>
    <n v="7"/>
    <n v="9"/>
    <n v="7"/>
    <n v="9"/>
    <m/>
    <m/>
    <n v="0"/>
    <n v="0"/>
    <n v="127.59"/>
    <n v="153.33000000000001"/>
    <n v="893.13"/>
    <n v="1379.97"/>
    <n v="3912"/>
    <n v="3794"/>
    <n v="3912"/>
    <n v="3794"/>
    <n v="18850.580000000002"/>
    <n v="18211.919999999998"/>
    <n v="438675.74"/>
    <n v="423999.5"/>
    <n v="965"/>
    <n v="1006"/>
    <n v="965"/>
    <n v="1006"/>
    <n v="5153.04"/>
    <n v="5457.13"/>
    <n v="90512.51999999999"/>
    <n v="93063.07"/>
    <n v="4877"/>
    <n v="4800"/>
    <n v="4877"/>
    <n v="4800"/>
    <n v="24003.620000000003"/>
    <n v="23669.05"/>
    <n v="529188.26"/>
    <n v="517062.57"/>
    <n v="0"/>
    <n v="0"/>
    <n v="0"/>
    <n v="0"/>
    <s v=""/>
    <s v=""/>
    <s v=""/>
    <s v=""/>
    <n v="24003.62"/>
    <n v="23669.050000000003"/>
    <n v="530081.39"/>
    <n v="518442.54000000004"/>
  </r>
  <r>
    <x v="4"/>
    <s v="University of Georgia"/>
    <m/>
    <s v="139959"/>
    <x v="1"/>
    <n v="7586"/>
    <n v="7987"/>
    <n v="905"/>
    <n v="1004"/>
    <n v="6681"/>
    <n v="6983"/>
    <m/>
    <m/>
    <n v="6681"/>
    <n v="6983"/>
    <n v="6681"/>
    <n v="6983"/>
    <n v="68"/>
    <n v="130"/>
    <n v="68"/>
    <n v="130"/>
    <n v="17"/>
    <n v="21"/>
    <n v="17"/>
    <n v="21"/>
    <m/>
    <m/>
    <n v="0"/>
    <n v="0"/>
    <n v="85"/>
    <n v="151"/>
    <n v="85"/>
    <n v="151"/>
    <n v="4.66"/>
    <n v="4.38"/>
    <n v="316.88"/>
    <n v="569.4"/>
    <n v="4.47"/>
    <n v="4.12"/>
    <n v="75.989999999999995"/>
    <n v="86.52"/>
    <m/>
    <m/>
    <n v="0"/>
    <n v="0"/>
    <n v="4.6219999999999999"/>
    <n v="4.3438410596026484"/>
    <n v="392.87"/>
    <n v="655.92"/>
    <n v="125.09"/>
    <n v="119.77"/>
    <n v="8506.1200000000008"/>
    <n v="15570.1"/>
    <n v="126.65"/>
    <n v="117.05"/>
    <n v="2153.0500000000002"/>
    <n v="2458.0499999999997"/>
    <m/>
    <m/>
    <n v="0"/>
    <n v="0"/>
    <n v="125.40200000000002"/>
    <n v="119.39172185430465"/>
    <n v="10659.170000000002"/>
    <n v="18028.150000000001"/>
    <n v="3630"/>
    <n v="3727"/>
    <n v="3630"/>
    <n v="3727"/>
    <n v="215"/>
    <n v="212"/>
    <n v="215"/>
    <n v="212"/>
    <m/>
    <m/>
    <n v="0"/>
    <n v="0"/>
    <n v="3845"/>
    <n v="3939"/>
    <n v="3845"/>
    <n v="3939"/>
    <n v="4.4400000000000004"/>
    <n v="4.45"/>
    <n v="16117.2"/>
    <n v="16585.150000000001"/>
    <n v="4.7699999999999996"/>
    <n v="4.5999999999999996"/>
    <n v="1025.55"/>
    <n v="975.19999999999993"/>
    <m/>
    <m/>
    <n v="0"/>
    <n v="0"/>
    <n v="4.4584525357607285"/>
    <n v="4.4580731150038089"/>
    <n v="17142.75"/>
    <n v="17560.350000000002"/>
    <n v="121.39"/>
    <n v="121.78"/>
    <n v="440645.7"/>
    <n v="453874.06"/>
    <n v="130.47"/>
    <n v="127.08"/>
    <n v="28051.05"/>
    <n v="26940.959999999999"/>
    <m/>
    <m/>
    <n v="0"/>
    <n v="0"/>
    <n v="121.89772431729519"/>
    <n v="122.06525006346789"/>
    <n v="468696.75"/>
    <n v="480815.02"/>
    <n v="3930"/>
    <n v="4090"/>
    <n v="3930"/>
    <n v="4090"/>
    <n v="4.461989821882951"/>
    <n v="4.4538557457212713"/>
    <n v="17535.62"/>
    <n v="18216.27"/>
    <n v="121.9735165394402"/>
    <n v="121.96654523227384"/>
    <n v="479355.92"/>
    <n v="498843.17000000004"/>
    <n v="2379"/>
    <n v="2492"/>
    <n v="2379"/>
    <n v="2492"/>
    <n v="368"/>
    <n v="392"/>
    <n v="368"/>
    <n v="392"/>
    <m/>
    <m/>
    <n v="0"/>
    <n v="0"/>
    <n v="2747"/>
    <n v="2884"/>
    <n v="2747"/>
    <n v="2884"/>
    <n v="3.37"/>
    <n v="3.41"/>
    <n v="8017.2300000000005"/>
    <n v="8497.7200000000012"/>
    <n v="3.35"/>
    <n v="3.35"/>
    <n v="1232.8"/>
    <n v="1313.2"/>
    <m/>
    <m/>
    <n v="0"/>
    <n v="0"/>
    <n v="3.3673207135056429"/>
    <n v="3.4018446601941754"/>
    <n v="9250.0300000000007"/>
    <n v="9810.9200000000019"/>
    <n v="87.95"/>
    <n v="89.27"/>
    <n v="209233.05000000002"/>
    <n v="222460.84"/>
    <n v="82.7"/>
    <n v="80.22"/>
    <n v="30433.600000000002"/>
    <n v="31446.239999999998"/>
    <m/>
    <m/>
    <n v="0"/>
    <n v="0"/>
    <n v="87.246687295231169"/>
    <n v="88.039902912621358"/>
    <n v="239666.65000000002"/>
    <n v="253907.08"/>
    <n v="4"/>
    <n v="9"/>
    <n v="4"/>
    <n v="9"/>
    <m/>
    <m/>
    <n v="0"/>
    <n v="0"/>
    <n v="182.75"/>
    <n v="187.33"/>
    <n v="731"/>
    <n v="1685.97"/>
    <n v="6077"/>
    <n v="6349"/>
    <n v="6077"/>
    <n v="6349"/>
    <n v="24451.31"/>
    <n v="25652.270000000004"/>
    <n v="658384.87"/>
    <n v="691905"/>
    <n v="600"/>
    <n v="625"/>
    <n v="600"/>
    <n v="625"/>
    <n v="2334.34"/>
    <n v="2374.92"/>
    <n v="60637.7"/>
    <n v="60845.25"/>
    <n v="6677"/>
    <n v="6974"/>
    <n v="6677"/>
    <n v="6974"/>
    <n v="26785.65"/>
    <n v="28027.190000000002"/>
    <n v="719022.57"/>
    <n v="752750.25"/>
    <n v="0"/>
    <n v="0"/>
    <n v="0"/>
    <n v="0"/>
    <s v=""/>
    <s v=""/>
    <s v=""/>
    <s v=""/>
    <n v="26785.65"/>
    <n v="28027.190000000002"/>
    <n v="719753.57000000007"/>
    <n v="754436.22"/>
  </r>
  <r>
    <x v="4"/>
    <s v="Georgia Institute of Technology"/>
    <m/>
    <s v="139755"/>
    <x v="2"/>
    <n v="3604"/>
    <n v="3510"/>
    <n v="62"/>
    <n v="55"/>
    <n v="3542"/>
    <n v="3455"/>
    <m/>
    <m/>
    <n v="3542"/>
    <n v="3455"/>
    <n v="3542"/>
    <n v="3455"/>
    <n v="153"/>
    <n v="159"/>
    <n v="153"/>
    <n v="159"/>
    <n v="13"/>
    <n v="15"/>
    <n v="13"/>
    <n v="15"/>
    <m/>
    <m/>
    <n v="0"/>
    <n v="0"/>
    <n v="166"/>
    <n v="174"/>
    <n v="166"/>
    <n v="174"/>
    <n v="4.58"/>
    <n v="4.46"/>
    <n v="700.74"/>
    <n v="709.14"/>
    <n v="5.15"/>
    <n v="4.93"/>
    <n v="66.95"/>
    <n v="73.949999999999989"/>
    <m/>
    <m/>
    <n v="0"/>
    <n v="0"/>
    <n v="4.624638554216868"/>
    <n v="4.5005172413793098"/>
    <n v="767.69"/>
    <n v="783.08999999999992"/>
    <n v="140.44"/>
    <n v="138.47"/>
    <n v="21487.32"/>
    <n v="22016.73"/>
    <n v="149.54"/>
    <n v="140.53"/>
    <n v="1944.02"/>
    <n v="2107.9499999999998"/>
    <m/>
    <m/>
    <n v="0"/>
    <n v="0"/>
    <n v="141.15265060240964"/>
    <n v="138.64758620689656"/>
    <n v="23431.34"/>
    <n v="24124.68"/>
    <n v="1937"/>
    <n v="1748"/>
    <n v="1937"/>
    <n v="1748"/>
    <n v="208"/>
    <n v="229"/>
    <n v="208"/>
    <n v="229"/>
    <m/>
    <m/>
    <n v="0"/>
    <n v="0"/>
    <n v="2145"/>
    <n v="1977"/>
    <n v="2145"/>
    <n v="1977"/>
    <n v="4.67"/>
    <n v="4.57"/>
    <n v="9045.7899999999991"/>
    <n v="7988.3600000000006"/>
    <n v="4.45"/>
    <n v="4.67"/>
    <n v="925.6"/>
    <n v="1069.43"/>
    <m/>
    <m/>
    <n v="0"/>
    <n v="0"/>
    <n v="4.6486666666666663"/>
    <n v="4.5815832068791105"/>
    <n v="9971.39"/>
    <n v="9057.7900000000009"/>
    <n v="143.88"/>
    <n v="140.79"/>
    <n v="278695.56"/>
    <n v="246100.91999999998"/>
    <n v="145.82"/>
    <n v="145.24"/>
    <n v="30330.559999999998"/>
    <n v="33259.96"/>
    <m/>
    <m/>
    <n v="0"/>
    <n v="0"/>
    <n v="144.06812121212121"/>
    <n v="141.30545270612038"/>
    <n v="309026.12"/>
    <n v="279360.88"/>
    <n v="2311"/>
    <n v="2151"/>
    <n v="2311"/>
    <n v="2151"/>
    <n v="4.6469407183037648"/>
    <n v="4.5750255695025572"/>
    <n v="10739.08"/>
    <n v="9840.880000000001"/>
    <n v="143.8587018606664"/>
    <n v="141.09045095304509"/>
    <n v="332457.46000000008"/>
    <n v="303485.56"/>
    <n v="1054"/>
    <n v="1115"/>
    <n v="1054"/>
    <n v="1115"/>
    <n v="152"/>
    <n v="165"/>
    <n v="152"/>
    <n v="165"/>
    <m/>
    <m/>
    <n v="0"/>
    <n v="0"/>
    <n v="1206"/>
    <n v="1280"/>
    <n v="1206"/>
    <n v="1280"/>
    <n v="3.64"/>
    <n v="3.61"/>
    <n v="3836.56"/>
    <n v="4025.1499999999996"/>
    <n v="3.43"/>
    <n v="3.47"/>
    <n v="521.36"/>
    <n v="572.55000000000007"/>
    <m/>
    <m/>
    <n v="0"/>
    <n v="0"/>
    <n v="3.6135323383084579"/>
    <n v="3.5919531249999999"/>
    <n v="4357.92"/>
    <n v="4597.7"/>
    <n v="108.96"/>
    <n v="107.6"/>
    <n v="114843.84"/>
    <n v="119974"/>
    <n v="108.25"/>
    <n v="97.66"/>
    <n v="16454"/>
    <n v="16113.9"/>
    <m/>
    <m/>
    <n v="0"/>
    <n v="0"/>
    <n v="108.87051409618573"/>
    <n v="106.31867187499999"/>
    <n v="131297.84"/>
    <n v="136087.9"/>
    <n v="25"/>
    <n v="24"/>
    <n v="25"/>
    <n v="24"/>
    <m/>
    <m/>
    <n v="0"/>
    <n v="0"/>
    <n v="141.76"/>
    <n v="141.63"/>
    <n v="3544"/>
    <n v="3399.12"/>
    <n v="3144"/>
    <n v="3022"/>
    <n v="3144"/>
    <n v="3022"/>
    <n v="13583.089999999998"/>
    <n v="12722.65"/>
    <n v="415026.72"/>
    <n v="388091.64999999997"/>
    <n v="373"/>
    <n v="409"/>
    <n v="373"/>
    <n v="409"/>
    <n v="1513.91"/>
    <n v="1715.9300000000003"/>
    <n v="48728.58"/>
    <n v="51481.81"/>
    <n v="3517"/>
    <n v="3431"/>
    <n v="3517"/>
    <n v="3431"/>
    <n v="15096.999999999998"/>
    <n v="14438.58"/>
    <n v="463755.3"/>
    <n v="439573.45999999996"/>
    <n v="0"/>
    <n v="0"/>
    <n v="0"/>
    <n v="0"/>
    <s v=""/>
    <s v=""/>
    <s v=""/>
    <s v=""/>
    <n v="15097"/>
    <n v="14438.580000000002"/>
    <n v="467299.30000000005"/>
    <n v="442972.57999999996"/>
  </r>
  <r>
    <x v="4"/>
    <s v="Georgia Southern University"/>
    <m/>
    <s v="139931"/>
    <x v="3"/>
    <n v="3293"/>
    <n v="4284"/>
    <n v="92"/>
    <n v="129"/>
    <n v="3201"/>
    <n v="4155"/>
    <m/>
    <m/>
    <n v="3201"/>
    <n v="4155"/>
    <n v="3201"/>
    <n v="4155"/>
    <n v="64"/>
    <n v="69"/>
    <n v="64"/>
    <n v="69"/>
    <n v="16"/>
    <n v="16"/>
    <n v="16"/>
    <n v="16"/>
    <m/>
    <m/>
    <n v="0"/>
    <n v="0"/>
    <n v="80"/>
    <n v="85"/>
    <n v="80"/>
    <n v="85"/>
    <n v="4.8499999999999996"/>
    <n v="4.97"/>
    <n v="310.39999999999998"/>
    <n v="342.93"/>
    <n v="4.5599999999999996"/>
    <n v="4.91"/>
    <n v="72.959999999999994"/>
    <n v="78.56"/>
    <m/>
    <m/>
    <n v="0"/>
    <n v="0"/>
    <n v="4.7919999999999998"/>
    <n v="4.9587058823529411"/>
    <n v="383.36"/>
    <n v="421.49"/>
    <n v="139.56"/>
    <n v="136.38999999999999"/>
    <n v="8931.84"/>
    <n v="9410.91"/>
    <n v="141.63"/>
    <n v="137.38"/>
    <n v="2266.08"/>
    <n v="2198.08"/>
    <m/>
    <m/>
    <n v="0"/>
    <n v="0"/>
    <n v="139.97399999999999"/>
    <n v="136.57635294117648"/>
    <n v="11197.919999999998"/>
    <n v="11608.990000000002"/>
    <n v="1549"/>
    <n v="1940"/>
    <n v="1549"/>
    <n v="1940"/>
    <n v="314"/>
    <n v="363"/>
    <n v="314"/>
    <n v="363"/>
    <m/>
    <m/>
    <n v="0"/>
    <n v="0"/>
    <n v="1863"/>
    <n v="2303"/>
    <n v="1863"/>
    <n v="2303"/>
    <n v="5.14"/>
    <n v="5.17"/>
    <n v="7961.86"/>
    <n v="10029.799999999999"/>
    <n v="5.43"/>
    <n v="5.23"/>
    <n v="1705.02"/>
    <n v="1898.4900000000002"/>
    <m/>
    <m/>
    <n v="0"/>
    <n v="0"/>
    <n v="5.1888781535158346"/>
    <n v="5.1794572297003905"/>
    <n v="9666.8799999999992"/>
    <n v="11928.289999999999"/>
    <n v="140.57"/>
    <n v="139.51"/>
    <n v="217742.93"/>
    <n v="270649.39999999997"/>
    <n v="145.41"/>
    <n v="139.91"/>
    <n v="45658.74"/>
    <n v="50787.33"/>
    <m/>
    <m/>
    <n v="0"/>
    <n v="0"/>
    <n v="141.38575952764359"/>
    <n v="139.5730481980026"/>
    <n v="263401.67"/>
    <n v="321436.73"/>
    <n v="1943"/>
    <n v="2388"/>
    <n v="1943"/>
    <n v="2388"/>
    <n v="5.1725373134328354"/>
    <n v="5.171599664991624"/>
    <n v="10050.24"/>
    <n v="12349.779999999999"/>
    <n v="141.32763252702006"/>
    <n v="139.46638190954772"/>
    <n v="274599.58999999997"/>
    <n v="333045.71999999997"/>
    <n v="1082"/>
    <n v="1434"/>
    <n v="1082"/>
    <n v="1434"/>
    <n v="172"/>
    <n v="326"/>
    <n v="172"/>
    <n v="326"/>
    <m/>
    <m/>
    <n v="0"/>
    <n v="0"/>
    <n v="1254"/>
    <n v="1760"/>
    <n v="1254"/>
    <n v="1760"/>
    <n v="3.89"/>
    <n v="3.86"/>
    <n v="4208.9800000000005"/>
    <n v="5535.24"/>
    <n v="4.0199999999999996"/>
    <n v="4.1100000000000003"/>
    <n v="691.43999999999994"/>
    <n v="1339.8600000000001"/>
    <m/>
    <m/>
    <n v="0"/>
    <n v="0"/>
    <n v="3.9078309409888359"/>
    <n v="3.9063068181818186"/>
    <n v="4900.42"/>
    <n v="6875.1"/>
    <n v="100.88"/>
    <n v="101.37"/>
    <n v="109152.15999999999"/>
    <n v="145364.58000000002"/>
    <n v="81.67"/>
    <n v="91.22"/>
    <n v="14047.24"/>
    <n v="29737.72"/>
    <m/>
    <m/>
    <n v="0"/>
    <n v="0"/>
    <n v="98.245135566188196"/>
    <n v="99.489943181818191"/>
    <n v="123199.4"/>
    <n v="175102.30000000002"/>
    <n v="4"/>
    <n v="7"/>
    <n v="4"/>
    <n v="7"/>
    <m/>
    <m/>
    <n v="0"/>
    <n v="0"/>
    <n v="134.25"/>
    <n v="138.13999999999999"/>
    <n v="537"/>
    <n v="966.9799999999999"/>
    <n v="2695"/>
    <n v="3443"/>
    <n v="2695"/>
    <n v="3443"/>
    <n v="12481.240000000002"/>
    <n v="15907.97"/>
    <n v="335826.93"/>
    <n v="425424.88999999996"/>
    <n v="502"/>
    <n v="705"/>
    <n v="502"/>
    <n v="705"/>
    <n v="2469.42"/>
    <n v="3316.9100000000003"/>
    <n v="61972.06"/>
    <n v="82723.13"/>
    <n v="3197"/>
    <n v="4148"/>
    <n v="3197"/>
    <n v="4148"/>
    <n v="14950.660000000002"/>
    <n v="19224.88"/>
    <n v="397798.99"/>
    <n v="508148.01999999996"/>
    <n v="0"/>
    <n v="0"/>
    <n v="0"/>
    <n v="0"/>
    <s v=""/>
    <s v=""/>
    <s v=""/>
    <s v=""/>
    <n v="14950.66"/>
    <n v="19224.879999999997"/>
    <n v="398335.99"/>
    <n v="509115"/>
  </r>
  <r>
    <x v="4"/>
    <s v="Kennesaw State University"/>
    <m/>
    <s v="140164"/>
    <x v="3"/>
    <n v="4775"/>
    <n v="5044"/>
    <n v="48"/>
    <n v="36"/>
    <n v="4727"/>
    <n v="5008"/>
    <m/>
    <m/>
    <n v="4727"/>
    <n v="5008"/>
    <n v="4727"/>
    <n v="5008"/>
    <n v="37"/>
    <n v="46"/>
    <n v="37"/>
    <n v="46"/>
    <n v="4"/>
    <n v="9"/>
    <n v="4"/>
    <n v="9"/>
    <m/>
    <m/>
    <n v="0"/>
    <n v="0"/>
    <n v="41"/>
    <n v="55"/>
    <n v="41"/>
    <n v="55"/>
    <n v="4.6900000000000004"/>
    <n v="4.43"/>
    <n v="173.53"/>
    <n v="203.77999999999997"/>
    <n v="4.75"/>
    <n v="3.89"/>
    <n v="19"/>
    <n v="35.01"/>
    <m/>
    <m/>
    <n v="0"/>
    <n v="0"/>
    <n v="4.6958536585365858"/>
    <n v="4.3416363636363631"/>
    <n v="192.53000000000003"/>
    <n v="238.78999999999996"/>
    <n v="141"/>
    <n v="134.19999999999999"/>
    <n v="5217"/>
    <n v="6173.2"/>
    <n v="135.5"/>
    <n v="134.44"/>
    <n v="542"/>
    <n v="1209.96"/>
    <m/>
    <m/>
    <n v="0"/>
    <n v="0"/>
    <n v="140.46341463414635"/>
    <n v="134.23927272727272"/>
    <n v="5759"/>
    <n v="7383.16"/>
    <n v="1861"/>
    <n v="2006"/>
    <n v="1861"/>
    <n v="2006"/>
    <n v="137"/>
    <n v="107"/>
    <n v="137"/>
    <n v="107"/>
    <m/>
    <m/>
    <n v="0"/>
    <n v="0"/>
    <n v="1998"/>
    <n v="2113"/>
    <n v="1998"/>
    <n v="2113"/>
    <n v="5.55"/>
    <n v="5.45"/>
    <n v="10328.549999999999"/>
    <n v="10932.7"/>
    <n v="6.55"/>
    <n v="6.89"/>
    <n v="897.35"/>
    <n v="737.23"/>
    <m/>
    <m/>
    <n v="0"/>
    <n v="0"/>
    <n v="5.618568568568568"/>
    <n v="5.5229200189304306"/>
    <n v="11225.9"/>
    <n v="11669.93"/>
    <n v="141.93"/>
    <n v="140.63"/>
    <n v="264131.73000000004"/>
    <n v="282103.77999999997"/>
    <n v="145.83000000000001"/>
    <n v="148.68"/>
    <n v="19978.710000000003"/>
    <n v="15908.76"/>
    <m/>
    <m/>
    <n v="0"/>
    <n v="0"/>
    <n v="142.19741741741745"/>
    <n v="141.03764316138191"/>
    <n v="284110.44000000006"/>
    <n v="298012.53999999998"/>
    <n v="2039"/>
    <n v="2168"/>
    <n v="2039"/>
    <n v="2168"/>
    <n v="5.6000147130946543"/>
    <n v="5.4929520295202954"/>
    <n v="11418.43"/>
    <n v="11908.720000000001"/>
    <n v="142.16255026974011"/>
    <n v="140.86517527675275"/>
    <n v="289869.44000000006"/>
    <n v="305395.69999999995"/>
    <n v="1945"/>
    <n v="2009"/>
    <n v="1945"/>
    <n v="2009"/>
    <n v="742"/>
    <n v="829"/>
    <n v="742"/>
    <n v="829"/>
    <m/>
    <m/>
    <n v="0"/>
    <n v="0"/>
    <n v="2687"/>
    <n v="2838"/>
    <n v="2687"/>
    <n v="2838"/>
    <n v="4.05"/>
    <n v="4.0599999999999996"/>
    <n v="7877.25"/>
    <n v="8156.5399999999991"/>
    <n v="4.5999999999999996"/>
    <n v="4.42"/>
    <n v="3413.2"/>
    <n v="3664.18"/>
    <m/>
    <m/>
    <n v="0"/>
    <n v="0"/>
    <n v="4.20187941942687"/>
    <n v="4.1651585623678642"/>
    <n v="11290.449999999999"/>
    <n v="11820.72"/>
    <n v="100.22"/>
    <n v="100.3"/>
    <n v="194927.9"/>
    <n v="201502.69999999998"/>
    <n v="94.29"/>
    <n v="91.58"/>
    <n v="69963.180000000008"/>
    <n v="75919.819999999992"/>
    <m/>
    <m/>
    <n v="0"/>
    <n v="0"/>
    <n v="98.582463714179383"/>
    <n v="97.752825933756156"/>
    <n v="264891.08"/>
    <n v="277422.51999999996"/>
    <n v="1"/>
    <n v="2"/>
    <n v="1"/>
    <n v="2"/>
    <m/>
    <m/>
    <n v="0"/>
    <n v="0"/>
    <n v="163"/>
    <n v="147.5"/>
    <n v="163"/>
    <n v="295"/>
    <n v="3843"/>
    <n v="4061"/>
    <n v="3843"/>
    <n v="4061"/>
    <n v="18379.330000000002"/>
    <n v="19293.02"/>
    <n v="464276.63"/>
    <n v="489779.67999999993"/>
    <n v="883"/>
    <n v="945"/>
    <n v="883"/>
    <n v="945"/>
    <n v="4329.55"/>
    <n v="4436.42"/>
    <n v="90483.890000000014"/>
    <n v="93038.54"/>
    <n v="4726"/>
    <n v="5006"/>
    <n v="4726"/>
    <n v="5006"/>
    <n v="22708.880000000001"/>
    <n v="23729.440000000002"/>
    <n v="554760.52"/>
    <n v="582818.22"/>
    <n v="0"/>
    <n v="0"/>
    <n v="0"/>
    <n v="0"/>
    <s v=""/>
    <s v=""/>
    <s v=""/>
    <s v=""/>
    <n v="22708.879999999997"/>
    <n v="23729.440000000002"/>
    <n v="554923.52000000002"/>
    <n v="583113.22"/>
  </r>
  <r>
    <x v="4"/>
    <s v="University of West Georgia"/>
    <m/>
    <s v="141334"/>
    <x v="3"/>
    <n v="1852"/>
    <n v="1810"/>
    <n v="65"/>
    <n v="85"/>
    <n v="1787"/>
    <n v="1725"/>
    <m/>
    <m/>
    <n v="1787"/>
    <n v="1725"/>
    <n v="1787"/>
    <n v="1725"/>
    <n v="14"/>
    <n v="24"/>
    <n v="14"/>
    <n v="24"/>
    <n v="4"/>
    <n v="4"/>
    <n v="4"/>
    <n v="4"/>
    <m/>
    <m/>
    <n v="0"/>
    <n v="0"/>
    <n v="18"/>
    <n v="28"/>
    <n v="18"/>
    <n v="28"/>
    <n v="4.6399999999999997"/>
    <n v="4.71"/>
    <n v="64.959999999999994"/>
    <n v="113.03999999999999"/>
    <n v="4.5"/>
    <n v="3"/>
    <n v="18"/>
    <n v="12"/>
    <m/>
    <m/>
    <n v="0"/>
    <n v="0"/>
    <n v="4.6088888888888881"/>
    <n v="4.4657142857142853"/>
    <n v="82.95999999999998"/>
    <n v="125.03999999999999"/>
    <n v="132.5"/>
    <n v="140.46"/>
    <n v="1855"/>
    <n v="3371.04"/>
    <n v="149"/>
    <n v="134.5"/>
    <n v="596"/>
    <n v="538"/>
    <m/>
    <m/>
    <n v="0"/>
    <n v="0"/>
    <n v="136.16666666666666"/>
    <n v="139.60857142857142"/>
    <n v="2451"/>
    <n v="3909.04"/>
    <n v="1034"/>
    <n v="1004"/>
    <n v="1034"/>
    <n v="1004"/>
    <n v="55"/>
    <n v="62"/>
    <n v="55"/>
    <n v="62"/>
    <m/>
    <m/>
    <n v="0"/>
    <n v="0"/>
    <n v="1089"/>
    <n v="1066"/>
    <n v="1089"/>
    <n v="1066"/>
    <n v="5.22"/>
    <n v="5.17"/>
    <n v="5397.48"/>
    <n v="5190.68"/>
    <n v="5.38"/>
    <n v="5.65"/>
    <n v="295.89999999999998"/>
    <n v="350.3"/>
    <m/>
    <m/>
    <n v="0"/>
    <n v="0"/>
    <n v="5.228080808080807"/>
    <n v="5.1979174484052537"/>
    <n v="5693.3799999999992"/>
    <n v="5540.9800000000005"/>
    <n v="138.76"/>
    <n v="136.75"/>
    <n v="143477.84"/>
    <n v="137297"/>
    <n v="134.07"/>
    <n v="139.80000000000001"/>
    <n v="7373.8499999999995"/>
    <n v="8667.6"/>
    <m/>
    <m/>
    <n v="0"/>
    <n v="0"/>
    <n v="138.5231313131313"/>
    <n v="136.92739212007504"/>
    <n v="150851.68999999997"/>
    <n v="145964.6"/>
    <n v="1107"/>
    <n v="1094"/>
    <n v="1107"/>
    <n v="1094"/>
    <n v="5.2180126467931336"/>
    <n v="5.1791773308957954"/>
    <n v="5776.3399999999992"/>
    <n v="5666.02"/>
    <n v="138.4848148148148"/>
    <n v="136.99601462522853"/>
    <n v="153302.68999999997"/>
    <n v="149873.64000000001"/>
    <n v="492"/>
    <n v="456"/>
    <n v="492"/>
    <n v="456"/>
    <n v="188"/>
    <n v="175"/>
    <n v="188"/>
    <n v="175"/>
    <m/>
    <m/>
    <n v="0"/>
    <n v="0"/>
    <n v="680"/>
    <n v="631"/>
    <n v="680"/>
    <n v="631"/>
    <n v="3.6"/>
    <n v="3.61"/>
    <n v="1771.2"/>
    <n v="1646.1599999999999"/>
    <n v="3.89"/>
    <n v="3.37"/>
    <n v="731.32"/>
    <n v="589.75"/>
    <m/>
    <m/>
    <n v="0"/>
    <n v="0"/>
    <n v="3.6801764705882354"/>
    <n v="3.5434389857369255"/>
    <n v="2502.52"/>
    <n v="2235.91"/>
    <n v="93.89"/>
    <n v="94.57"/>
    <n v="46193.88"/>
    <n v="43123.92"/>
    <n v="71.760000000000005"/>
    <n v="67.040000000000006"/>
    <n v="13490.880000000001"/>
    <n v="11732.000000000002"/>
    <m/>
    <m/>
    <n v="0"/>
    <n v="0"/>
    <n v="87.771705882352933"/>
    <n v="86.934896988906502"/>
    <n v="59684.759999999995"/>
    <n v="54855.920000000006"/>
    <m/>
    <m/>
    <n v="0"/>
    <n v="0"/>
    <m/>
    <m/>
    <n v="0"/>
    <n v="0"/>
    <m/>
    <m/>
    <n v="0"/>
    <n v="0"/>
    <n v="1540"/>
    <n v="1484"/>
    <n v="1540"/>
    <n v="1484"/>
    <n v="7233.6399999999994"/>
    <n v="6949.88"/>
    <n v="191526.72"/>
    <n v="183791.96000000002"/>
    <n v="247"/>
    <n v="241"/>
    <n v="247"/>
    <n v="241"/>
    <n v="1045.22"/>
    <n v="952.05"/>
    <n v="21460.73"/>
    <n v="20937.600000000002"/>
    <n v="1787"/>
    <n v="1725"/>
    <n v="1787"/>
    <n v="1725"/>
    <n v="8278.8599999999988"/>
    <n v="7901.93"/>
    <n v="212987.45"/>
    <n v="204729.56000000003"/>
    <n v="0"/>
    <n v="0"/>
    <n v="0"/>
    <n v="0"/>
    <s v=""/>
    <s v=""/>
    <s v=""/>
    <s v=""/>
    <n v="8278.8599999999988"/>
    <n v="7901.93"/>
    <n v="212987.44999999995"/>
    <n v="204729.56000000003"/>
  </r>
  <r>
    <x v="4"/>
    <s v="Valdosta State University "/>
    <m/>
    <s v="141264"/>
    <x v="3"/>
    <n v="1673"/>
    <n v="1543"/>
    <n v="47"/>
    <n v="40"/>
    <n v="1626"/>
    <n v="1503"/>
    <m/>
    <m/>
    <n v="1626"/>
    <n v="1503"/>
    <n v="1626"/>
    <n v="1503"/>
    <n v="7"/>
    <n v="10"/>
    <n v="7"/>
    <n v="10"/>
    <n v="1"/>
    <n v="0"/>
    <n v="1"/>
    <n v="0"/>
    <m/>
    <m/>
    <n v="0"/>
    <n v="0"/>
    <n v="8"/>
    <n v="10"/>
    <n v="8"/>
    <n v="10"/>
    <n v="6.43"/>
    <n v="5.7"/>
    <n v="45.01"/>
    <n v="57"/>
    <n v="10"/>
    <m/>
    <n v="10"/>
    <n v="0"/>
    <m/>
    <m/>
    <n v="0"/>
    <n v="0"/>
    <n v="6.8762499999999998"/>
    <n v="5.7"/>
    <n v="55.01"/>
    <n v="57"/>
    <n v="136.29"/>
    <n v="143.30000000000001"/>
    <n v="954.03"/>
    <n v="1433"/>
    <n v="221"/>
    <m/>
    <n v="221"/>
    <n v="0"/>
    <m/>
    <m/>
    <n v="0"/>
    <n v="0"/>
    <n v="146.87875"/>
    <n v="143.30000000000001"/>
    <n v="1175.03"/>
    <n v="1433"/>
    <n v="848"/>
    <n v="702"/>
    <n v="848"/>
    <n v="702"/>
    <n v="35"/>
    <n v="37"/>
    <n v="35"/>
    <n v="37"/>
    <m/>
    <m/>
    <n v="0"/>
    <n v="0"/>
    <n v="883"/>
    <n v="739"/>
    <n v="883"/>
    <n v="739"/>
    <n v="5.31"/>
    <n v="5.37"/>
    <n v="4502.88"/>
    <n v="3769.7400000000002"/>
    <n v="6.36"/>
    <n v="6.28"/>
    <n v="222.60000000000002"/>
    <n v="232.36"/>
    <m/>
    <m/>
    <n v="0"/>
    <n v="0"/>
    <n v="5.3516194790486979"/>
    <n v="5.4155615696887693"/>
    <n v="4725.4800000000005"/>
    <n v="4002.1000000000004"/>
    <n v="140.71"/>
    <n v="139.63999999999999"/>
    <n v="119322.08"/>
    <n v="98027.279999999984"/>
    <n v="136.22999999999999"/>
    <n v="134.37"/>
    <n v="4768.0499999999993"/>
    <n v="4971.6900000000005"/>
    <m/>
    <m/>
    <n v="0"/>
    <n v="0"/>
    <n v="140.53242355605889"/>
    <n v="139.3761434370771"/>
    <n v="124090.13"/>
    <n v="102998.96999999999"/>
    <n v="891"/>
    <n v="749"/>
    <n v="891"/>
    <n v="749"/>
    <n v="5.3653086419753091"/>
    <n v="5.4193591455273706"/>
    <n v="4780.4900000000007"/>
    <n v="4059.1000000000008"/>
    <n v="140.5894051627385"/>
    <n v="139.42853137516687"/>
    <n v="125265.16"/>
    <n v="104431.96999999999"/>
    <n v="554"/>
    <n v="550"/>
    <n v="554"/>
    <n v="550"/>
    <n v="181"/>
    <n v="202"/>
    <n v="181"/>
    <n v="202"/>
    <m/>
    <m/>
    <n v="0"/>
    <n v="0"/>
    <n v="735"/>
    <n v="752"/>
    <n v="735"/>
    <n v="752"/>
    <n v="3.78"/>
    <n v="3.9"/>
    <n v="2094.12"/>
    <n v="2145"/>
    <n v="3.84"/>
    <n v="3.63"/>
    <n v="695.04"/>
    <n v="733.26"/>
    <m/>
    <m/>
    <n v="0"/>
    <n v="0"/>
    <n v="3.7947755102040812"/>
    <n v="3.8274734042553193"/>
    <n v="2789.16"/>
    <n v="2878.26"/>
    <n v="95.12"/>
    <n v="96.12"/>
    <n v="52696.480000000003"/>
    <n v="52866"/>
    <n v="74"/>
    <n v="77.13"/>
    <n v="13394"/>
    <n v="15580.259999999998"/>
    <m/>
    <m/>
    <n v="0"/>
    <n v="0"/>
    <n v="89.919020408163277"/>
    <n v="91.01896276595744"/>
    <n v="66090.48000000001"/>
    <n v="68446.259999999995"/>
    <m/>
    <n v="2"/>
    <n v="0"/>
    <n v="2"/>
    <m/>
    <m/>
    <n v="0"/>
    <n v="0"/>
    <m/>
    <n v="135"/>
    <n v="0"/>
    <n v="270"/>
    <n v="1409"/>
    <n v="1262"/>
    <n v="1409"/>
    <n v="1262"/>
    <n v="6642.01"/>
    <n v="5971.74"/>
    <n v="172972.59"/>
    <n v="152326.27999999997"/>
    <n v="217"/>
    <n v="239"/>
    <n v="217"/>
    <n v="239"/>
    <n v="927.64"/>
    <n v="965.62"/>
    <n v="18383.05"/>
    <n v="20551.949999999997"/>
    <n v="1626"/>
    <n v="1501"/>
    <n v="1626"/>
    <n v="1501"/>
    <n v="7569.6500000000005"/>
    <n v="6937.36"/>
    <n v="191355.63999999998"/>
    <n v="172878.22999999998"/>
    <n v="0"/>
    <n v="0"/>
    <n v="0"/>
    <n v="0"/>
    <s v=""/>
    <s v=""/>
    <s v=""/>
    <s v=""/>
    <n v="7569.6500000000005"/>
    <n v="6937.3600000000006"/>
    <n v="191355.64"/>
    <n v="173148.22999999998"/>
  </r>
  <r>
    <x v="4"/>
    <s v="Albany State University "/>
    <m/>
    <s v="138716"/>
    <x v="4"/>
    <n v="556"/>
    <n v="482"/>
    <n v="2"/>
    <n v="8"/>
    <n v="554"/>
    <n v="474"/>
    <m/>
    <m/>
    <n v="554"/>
    <n v="474"/>
    <n v="554"/>
    <n v="474"/>
    <n v="7"/>
    <n v="1"/>
    <n v="7"/>
    <n v="1"/>
    <n v="1"/>
    <n v="2"/>
    <n v="1"/>
    <n v="2"/>
    <m/>
    <m/>
    <n v="0"/>
    <n v="0"/>
    <n v="8"/>
    <n v="3"/>
    <n v="8"/>
    <n v="3"/>
    <n v="5.43"/>
    <n v="4"/>
    <n v="38.01"/>
    <n v="4"/>
    <n v="3"/>
    <n v="7"/>
    <n v="3"/>
    <n v="14"/>
    <m/>
    <m/>
    <n v="0"/>
    <n v="0"/>
    <n v="5.1262499999999998"/>
    <n v="6"/>
    <n v="41.01"/>
    <n v="18"/>
    <n v="125.71"/>
    <n v="147"/>
    <n v="879.96999999999991"/>
    <n v="147"/>
    <n v="66"/>
    <n v="129"/>
    <n v="66"/>
    <n v="258"/>
    <m/>
    <m/>
    <n v="0"/>
    <n v="0"/>
    <n v="118.24624999999999"/>
    <n v="135"/>
    <n v="945.96999999999991"/>
    <n v="405"/>
    <n v="324"/>
    <n v="270"/>
    <n v="324"/>
    <n v="270"/>
    <n v="35"/>
    <n v="24"/>
    <n v="35"/>
    <n v="24"/>
    <m/>
    <m/>
    <n v="0"/>
    <n v="0"/>
    <n v="359"/>
    <n v="294"/>
    <n v="359"/>
    <n v="294"/>
    <n v="5.75"/>
    <n v="6.1"/>
    <n v="1863"/>
    <n v="1647"/>
    <n v="8.66"/>
    <n v="8.35"/>
    <n v="303.10000000000002"/>
    <n v="200.39999999999998"/>
    <m/>
    <m/>
    <n v="0"/>
    <n v="0"/>
    <n v="6.0337047353760447"/>
    <n v="6.2836734693877556"/>
    <n v="2166.1"/>
    <n v="1847.4"/>
    <n v="141.04"/>
    <n v="148.44999999999999"/>
    <n v="45696.959999999999"/>
    <n v="40081.5"/>
    <n v="124.46"/>
    <n v="160.47999999999999"/>
    <n v="4356.0999999999995"/>
    <n v="3851.5199999999995"/>
    <m/>
    <m/>
    <n v="0"/>
    <n v="0"/>
    <n v="139.42356545961002"/>
    <n v="149.43204081632652"/>
    <n v="50053.06"/>
    <n v="43933.02"/>
    <n v="367"/>
    <n v="297"/>
    <n v="367"/>
    <n v="297"/>
    <n v="6.0139237057220711"/>
    <n v="6.2808080808080815"/>
    <n v="2207.11"/>
    <n v="1865.4000000000003"/>
    <n v="138.96193460490463"/>
    <n v="149.28626262626261"/>
    <n v="50999.03"/>
    <n v="44338.02"/>
    <n v="124"/>
    <n v="107"/>
    <n v="124"/>
    <n v="107"/>
    <n v="63"/>
    <n v="69"/>
    <n v="63"/>
    <n v="69"/>
    <m/>
    <m/>
    <n v="0"/>
    <n v="0"/>
    <n v="187"/>
    <n v="176"/>
    <n v="187"/>
    <n v="176"/>
    <n v="4.7300000000000004"/>
    <n v="4.2300000000000004"/>
    <n v="586.5200000000001"/>
    <n v="452.61000000000007"/>
    <n v="5.38"/>
    <n v="5.83"/>
    <n v="338.94"/>
    <n v="402.27"/>
    <m/>
    <m/>
    <n v="0"/>
    <n v="0"/>
    <n v="4.9489839572192516"/>
    <n v="4.8572727272727283"/>
    <n v="925.46"/>
    <n v="854.88000000000022"/>
    <n v="99.66"/>
    <n v="106.49"/>
    <n v="12357.84"/>
    <n v="11394.43"/>
    <n v="86.9"/>
    <n v="93.52"/>
    <n v="5474.7000000000007"/>
    <n v="6452.88"/>
    <m/>
    <m/>
    <n v="0"/>
    <n v="0"/>
    <n v="95.361176470588234"/>
    <n v="101.40517045454546"/>
    <n v="17832.54"/>
    <n v="17847.310000000001"/>
    <m/>
    <n v="1"/>
    <n v="0"/>
    <n v="1"/>
    <m/>
    <m/>
    <n v="0"/>
    <n v="0"/>
    <m/>
    <n v="144"/>
    <n v="0"/>
    <n v="144"/>
    <n v="455"/>
    <n v="378"/>
    <n v="455"/>
    <n v="378"/>
    <n v="2487.5300000000002"/>
    <n v="2103.61"/>
    <n v="58934.770000000004"/>
    <n v="51622.93"/>
    <n v="99"/>
    <n v="95"/>
    <n v="99"/>
    <n v="95"/>
    <n v="645.04"/>
    <n v="616.66999999999996"/>
    <n v="9896.7999999999993"/>
    <n v="10562.4"/>
    <n v="554"/>
    <n v="473"/>
    <n v="554"/>
    <n v="473"/>
    <n v="3132.57"/>
    <n v="2720.28"/>
    <n v="68831.570000000007"/>
    <n v="62185.33"/>
    <n v="0"/>
    <n v="0"/>
    <n v="0"/>
    <n v="0"/>
    <s v=""/>
    <s v=""/>
    <s v=""/>
    <s v=""/>
    <n v="3132.57"/>
    <n v="2720.2800000000007"/>
    <n v="68831.570000000007"/>
    <n v="62329.33"/>
  </r>
  <r>
    <x v="4"/>
    <s v="Armstrong State University"/>
    <s v="*Delete after 2017-18; Institution was consolidated into Georgia Southern University"/>
    <s v="138789"/>
    <x v="4"/>
    <n v="995"/>
    <m/>
    <n v="10"/>
    <m/>
    <n v="985"/>
    <n v="0"/>
    <m/>
    <m/>
    <n v="985"/>
    <n v="0"/>
    <n v="985"/>
    <n v="0"/>
    <n v="11"/>
    <m/>
    <n v="11"/>
    <n v="0"/>
    <n v="1"/>
    <m/>
    <n v="1"/>
    <n v="0"/>
    <m/>
    <m/>
    <n v="0"/>
    <n v="0"/>
    <n v="12"/>
    <n v="0"/>
    <n v="12"/>
    <n v="0"/>
    <n v="4.82"/>
    <m/>
    <n v="53.02"/>
    <n v="0"/>
    <n v="3"/>
    <m/>
    <n v="3"/>
    <n v="0"/>
    <m/>
    <m/>
    <n v="0"/>
    <n v="0"/>
    <n v="4.6683333333333339"/>
    <n v="0"/>
    <n v="56.02000000000001"/>
    <n v="0"/>
    <n v="132.91"/>
    <m/>
    <n v="1462.01"/>
    <n v="0"/>
    <n v="148"/>
    <m/>
    <n v="148"/>
    <n v="0"/>
    <m/>
    <m/>
    <n v="0"/>
    <n v="0"/>
    <n v="134.16749999999999"/>
    <n v="0"/>
    <n v="1610.0099999999998"/>
    <n v="0"/>
    <n v="367"/>
    <m/>
    <n v="367"/>
    <n v="0"/>
    <n v="57"/>
    <m/>
    <n v="57"/>
    <n v="0"/>
    <m/>
    <m/>
    <n v="0"/>
    <n v="0"/>
    <n v="424"/>
    <n v="0"/>
    <n v="424"/>
    <n v="0"/>
    <n v="5.37"/>
    <m/>
    <n v="1970.79"/>
    <n v="0"/>
    <n v="6.05"/>
    <m/>
    <n v="344.84999999999997"/>
    <n v="0"/>
    <m/>
    <m/>
    <n v="0"/>
    <n v="0"/>
    <n v="5.461415094339622"/>
    <n v="0"/>
    <n v="2315.64"/>
    <n v="0"/>
    <n v="140.38999999999999"/>
    <m/>
    <n v="51523.13"/>
    <n v="0"/>
    <n v="128.75"/>
    <m/>
    <n v="7338.75"/>
    <n v="0"/>
    <m/>
    <m/>
    <n v="0"/>
    <n v="0"/>
    <n v="138.82518867924529"/>
    <n v="0"/>
    <n v="58861.880000000005"/>
    <n v="0"/>
    <n v="436"/>
    <n v="0"/>
    <n v="436"/>
    <n v="0"/>
    <n v="5.4395871559633022"/>
    <n v="0"/>
    <n v="2371.66"/>
    <n v="0"/>
    <n v="138.69699541284405"/>
    <n v="0"/>
    <n v="60471.890000000007"/>
    <n v="0"/>
    <n v="384"/>
    <m/>
    <n v="384"/>
    <n v="0"/>
    <n v="164"/>
    <m/>
    <n v="164"/>
    <n v="0"/>
    <m/>
    <m/>
    <n v="0"/>
    <n v="0"/>
    <n v="548"/>
    <n v="0"/>
    <n v="548"/>
    <n v="0"/>
    <n v="3.79"/>
    <m/>
    <n v="1455.3600000000001"/>
    <n v="0"/>
    <n v="4.12"/>
    <m/>
    <n v="675.68000000000006"/>
    <n v="0"/>
    <m/>
    <m/>
    <n v="0"/>
    <n v="0"/>
    <n v="3.8887591240875912"/>
    <n v="0"/>
    <n v="2131.04"/>
    <n v="0"/>
    <n v="96.54"/>
    <m/>
    <n v="37071.360000000001"/>
    <n v="0"/>
    <n v="94.77"/>
    <m/>
    <n v="15542.279999999999"/>
    <n v="0"/>
    <m/>
    <m/>
    <n v="0"/>
    <n v="0"/>
    <n v="96.010291970802925"/>
    <n v="0"/>
    <n v="52613.64"/>
    <n v="0"/>
    <n v="1"/>
    <m/>
    <n v="1"/>
    <n v="0"/>
    <m/>
    <m/>
    <n v="0"/>
    <n v="0"/>
    <n v="155.66"/>
    <m/>
    <n v="155.66"/>
    <n v="0"/>
    <n v="762"/>
    <n v="0"/>
    <n v="762"/>
    <n v="0"/>
    <n v="3479.17"/>
    <s v=""/>
    <n v="90056.5"/>
    <s v=""/>
    <n v="222"/>
    <n v="0"/>
    <n v="222"/>
    <n v="0"/>
    <n v="1023.53"/>
    <n v="0"/>
    <n v="23029.03"/>
    <n v="0"/>
    <n v="984"/>
    <n v="0"/>
    <n v="984"/>
    <n v="0"/>
    <n v="4502.7"/>
    <s v=""/>
    <n v="113085.53"/>
    <s v=""/>
    <n v="0"/>
    <n v="0"/>
    <n v="0"/>
    <n v="0"/>
    <s v=""/>
    <s v=""/>
    <s v=""/>
    <s v=""/>
    <n v="4502.7"/>
    <s v=""/>
    <n v="113241.19"/>
    <s v=""/>
  </r>
  <r>
    <x v="4"/>
    <s v="Augusta University"/>
    <m/>
    <s v="482149"/>
    <x v="4"/>
    <n v="943"/>
    <n v="988"/>
    <n v="16"/>
    <n v="13"/>
    <n v="927"/>
    <n v="975"/>
    <m/>
    <m/>
    <n v="927"/>
    <n v="975"/>
    <n v="927"/>
    <n v="975"/>
    <n v="7"/>
    <n v="12"/>
    <n v="7"/>
    <n v="12"/>
    <n v="2"/>
    <n v="0"/>
    <n v="2"/>
    <n v="0"/>
    <m/>
    <m/>
    <n v="0"/>
    <n v="0"/>
    <n v="9"/>
    <n v="12"/>
    <n v="9"/>
    <n v="12"/>
    <n v="4.57"/>
    <n v="4.17"/>
    <n v="31.990000000000002"/>
    <n v="50.04"/>
    <n v="5"/>
    <m/>
    <n v="10"/>
    <n v="0"/>
    <m/>
    <m/>
    <n v="0"/>
    <n v="0"/>
    <n v="4.6655555555555557"/>
    <n v="4.17"/>
    <n v="41.99"/>
    <n v="50.04"/>
    <n v="138.13999999999999"/>
    <n v="121.67"/>
    <n v="966.9799999999999"/>
    <n v="1460.04"/>
    <n v="191.5"/>
    <m/>
    <n v="383"/>
    <n v="0"/>
    <m/>
    <m/>
    <n v="0"/>
    <n v="0"/>
    <n v="149.99777777777777"/>
    <n v="121.67"/>
    <n v="1349.98"/>
    <n v="1460.04"/>
    <n v="349"/>
    <n v="391"/>
    <n v="349"/>
    <n v="391"/>
    <n v="36"/>
    <n v="32"/>
    <n v="36"/>
    <n v="32"/>
    <m/>
    <m/>
    <n v="0"/>
    <n v="0"/>
    <n v="385"/>
    <n v="423"/>
    <n v="385"/>
    <n v="423"/>
    <n v="5.56"/>
    <n v="5.58"/>
    <n v="1940.4399999999998"/>
    <n v="2181.7800000000002"/>
    <n v="6.31"/>
    <n v="6.88"/>
    <n v="227.16"/>
    <n v="220.16"/>
    <m/>
    <m/>
    <n v="0"/>
    <n v="0"/>
    <n v="5.6301298701298697"/>
    <n v="5.6783451536643028"/>
    <n v="2167.6"/>
    <n v="2401.94"/>
    <n v="141.44999999999999"/>
    <n v="140.11000000000001"/>
    <n v="49366.049999999996"/>
    <n v="54783.01"/>
    <n v="138.52000000000001"/>
    <n v="136.6"/>
    <n v="4986.72"/>
    <n v="4371.2"/>
    <m/>
    <m/>
    <n v="0"/>
    <n v="0"/>
    <n v="141.17602597402598"/>
    <n v="139.84446808510637"/>
    <n v="54352.770000000004"/>
    <n v="59154.209999999992"/>
    <n v="394"/>
    <n v="435"/>
    <n v="394"/>
    <n v="435"/>
    <n v="5.6080964467005066"/>
    <n v="5.6367356321839077"/>
    <n v="2209.5899999999997"/>
    <n v="2451.98"/>
    <n v="141.377538071066"/>
    <n v="139.34310344827585"/>
    <n v="55702.75"/>
    <n v="60614.25"/>
    <n v="424"/>
    <n v="445"/>
    <n v="424"/>
    <n v="445"/>
    <n v="109"/>
    <n v="94"/>
    <n v="109"/>
    <n v="94"/>
    <m/>
    <m/>
    <n v="0"/>
    <n v="0"/>
    <n v="533"/>
    <n v="539"/>
    <n v="533"/>
    <n v="539"/>
    <n v="3.28"/>
    <n v="3.21"/>
    <n v="1390.72"/>
    <n v="1428.45"/>
    <n v="4.12"/>
    <n v="4.3899999999999997"/>
    <n v="449.08"/>
    <n v="412.65999999999997"/>
    <m/>
    <m/>
    <n v="0"/>
    <n v="0"/>
    <n v="3.4517823639774861"/>
    <n v="3.4157884972170689"/>
    <n v="1839.8000000000002"/>
    <n v="1841.1100000000001"/>
    <n v="85.44"/>
    <n v="85.37"/>
    <n v="36226.559999999998"/>
    <n v="37989.65"/>
    <n v="89.66"/>
    <n v="87.06"/>
    <n v="9772.94"/>
    <n v="8183.64"/>
    <m/>
    <m/>
    <n v="0"/>
    <n v="0"/>
    <n v="86.303001876172601"/>
    <n v="85.66473098330242"/>
    <n v="45999.5"/>
    <n v="46173.29"/>
    <m/>
    <n v="1"/>
    <n v="0"/>
    <n v="1"/>
    <m/>
    <m/>
    <n v="0"/>
    <n v="0"/>
    <m/>
    <n v="124"/>
    <n v="0"/>
    <n v="124"/>
    <n v="780"/>
    <n v="848"/>
    <n v="780"/>
    <n v="848"/>
    <n v="3363.1499999999996"/>
    <n v="3660.2700000000004"/>
    <n v="86559.59"/>
    <n v="94232.700000000012"/>
    <n v="147"/>
    <n v="126"/>
    <n v="147"/>
    <n v="126"/>
    <n v="686.24"/>
    <n v="632.81999999999994"/>
    <n v="15142.66"/>
    <n v="12554.84"/>
    <n v="927"/>
    <n v="974"/>
    <n v="927"/>
    <n v="974"/>
    <n v="4049.3899999999994"/>
    <n v="4293.09"/>
    <n v="101702.25"/>
    <n v="106787.54000000001"/>
    <n v="0"/>
    <n v="0"/>
    <n v="0"/>
    <n v="0"/>
    <s v=""/>
    <s v=""/>
    <s v=""/>
    <s v=""/>
    <n v="4049.39"/>
    <n v="4293.09"/>
    <n v="101702.25"/>
    <n v="106911.54000000001"/>
  </r>
  <r>
    <x v="4"/>
    <s v="Clayton State University"/>
    <m/>
    <s v="139311"/>
    <x v="4"/>
    <n v="1024"/>
    <n v="1011"/>
    <n v="3"/>
    <n v="3"/>
    <n v="1021"/>
    <n v="1008"/>
    <m/>
    <m/>
    <n v="1021"/>
    <n v="1008"/>
    <n v="1021"/>
    <n v="1008"/>
    <n v="11"/>
    <n v="20"/>
    <n v="11"/>
    <n v="20"/>
    <n v="0"/>
    <n v="1"/>
    <n v="0"/>
    <n v="1"/>
    <m/>
    <m/>
    <n v="0"/>
    <n v="0"/>
    <n v="11"/>
    <n v="21"/>
    <n v="11"/>
    <n v="21"/>
    <n v="5.77"/>
    <n v="4.78"/>
    <n v="63.47"/>
    <n v="95.600000000000009"/>
    <m/>
    <n v="10"/>
    <n v="0"/>
    <n v="10"/>
    <m/>
    <m/>
    <n v="0"/>
    <n v="0"/>
    <n v="5.77"/>
    <n v="5.0285714285714294"/>
    <n v="63.47"/>
    <n v="105.60000000000002"/>
    <n v="141.72999999999999"/>
    <n v="141.65"/>
    <n v="1559.03"/>
    <n v="2833"/>
    <m/>
    <n v="172"/>
    <n v="0"/>
    <n v="172"/>
    <m/>
    <m/>
    <n v="0"/>
    <n v="0"/>
    <n v="141.72999999999999"/>
    <n v="143.0952380952381"/>
    <n v="1559.03"/>
    <n v="3005"/>
    <n v="177"/>
    <n v="203"/>
    <n v="177"/>
    <n v="203"/>
    <n v="72"/>
    <n v="64"/>
    <n v="72"/>
    <n v="64"/>
    <m/>
    <m/>
    <n v="0"/>
    <n v="0"/>
    <n v="249"/>
    <n v="267"/>
    <n v="249"/>
    <n v="267"/>
    <n v="5.91"/>
    <n v="5.9"/>
    <n v="1046.07"/>
    <n v="1197.7"/>
    <n v="7.44"/>
    <n v="7.24"/>
    <n v="535.68000000000006"/>
    <n v="463.36"/>
    <m/>
    <m/>
    <n v="0"/>
    <n v="0"/>
    <n v="6.3524096385542173"/>
    <n v="6.2211985018726592"/>
    <n v="1581.75"/>
    <n v="1661.06"/>
    <n v="141.87"/>
    <n v="141.30000000000001"/>
    <n v="25110.99"/>
    <n v="28683.9"/>
    <n v="140.02000000000001"/>
    <n v="135.59"/>
    <n v="10081.44"/>
    <n v="8677.76"/>
    <m/>
    <m/>
    <n v="0"/>
    <n v="0"/>
    <n v="141.33506024096386"/>
    <n v="139.93131086142324"/>
    <n v="35192.43"/>
    <n v="37361.660000000003"/>
    <n v="260"/>
    <n v="288"/>
    <n v="260"/>
    <n v="288"/>
    <n v="6.3277692307692313"/>
    <n v="6.134236111111111"/>
    <n v="1645.22"/>
    <n v="1766.6599999999999"/>
    <n v="141.35176923076924"/>
    <n v="140.16201388888891"/>
    <n v="36751.46"/>
    <n v="40366.660000000003"/>
    <n v="410"/>
    <n v="415"/>
    <n v="410"/>
    <n v="415"/>
    <n v="351"/>
    <n v="305"/>
    <n v="351"/>
    <n v="305"/>
    <m/>
    <m/>
    <n v="0"/>
    <n v="0"/>
    <n v="761"/>
    <n v="720"/>
    <n v="761"/>
    <n v="720"/>
    <n v="3.8"/>
    <n v="3.74"/>
    <n v="1558"/>
    <n v="1552.1000000000001"/>
    <n v="4.9400000000000004"/>
    <n v="4.7699999999999996"/>
    <n v="1733.94"/>
    <n v="1454.85"/>
    <m/>
    <m/>
    <n v="0"/>
    <n v="0"/>
    <n v="4.3258081471747705"/>
    <n v="4.1763194444444443"/>
    <n v="3291.9400000000005"/>
    <n v="3006.95"/>
    <n v="88.33"/>
    <n v="88.77"/>
    <n v="36215.300000000003"/>
    <n v="36839.549999999996"/>
    <n v="86.47"/>
    <n v="83.89"/>
    <n v="30350.97"/>
    <n v="25586.45"/>
    <m/>
    <m/>
    <n v="0"/>
    <n v="0"/>
    <n v="87.472102496714854"/>
    <n v="86.702777777777783"/>
    <n v="66566.27"/>
    <n v="62426"/>
    <m/>
    <m/>
    <n v="0"/>
    <n v="0"/>
    <m/>
    <m/>
    <n v="0"/>
    <n v="0"/>
    <m/>
    <m/>
    <n v="0"/>
    <n v="0"/>
    <n v="598"/>
    <n v="638"/>
    <n v="598"/>
    <n v="638"/>
    <n v="2667.54"/>
    <n v="2845.4"/>
    <n v="62885.320000000007"/>
    <n v="68356.45"/>
    <n v="423"/>
    <n v="370"/>
    <n v="423"/>
    <n v="370"/>
    <n v="2269.62"/>
    <n v="1928.21"/>
    <n v="40432.410000000003"/>
    <n v="34436.21"/>
    <n v="1021"/>
    <n v="1008"/>
    <n v="1021"/>
    <n v="1008"/>
    <n v="4937.16"/>
    <n v="4773.6100000000006"/>
    <n v="103317.73000000001"/>
    <n v="102792.66"/>
    <n v="0"/>
    <n v="0"/>
    <n v="0"/>
    <n v="0"/>
    <s v=""/>
    <s v=""/>
    <s v=""/>
    <s v=""/>
    <n v="4937.1600000000008"/>
    <n v="4773.6099999999997"/>
    <n v="103317.73000000001"/>
    <n v="102792.66"/>
  </r>
  <r>
    <x v="4"/>
    <s v="Columbus State University"/>
    <s v="Met the criteria for Four-Year 3 in 2018-19."/>
    <s v="139366"/>
    <x v="4"/>
    <n v="1033"/>
    <n v="1023"/>
    <n v="2"/>
    <n v="7"/>
    <n v="1031"/>
    <n v="1016"/>
    <m/>
    <m/>
    <n v="1031"/>
    <n v="1016"/>
    <n v="1031"/>
    <n v="1016"/>
    <n v="22"/>
    <n v="20"/>
    <n v="22"/>
    <n v="20"/>
    <n v="5"/>
    <n v="2"/>
    <n v="5"/>
    <n v="2"/>
    <m/>
    <m/>
    <n v="0"/>
    <n v="0"/>
    <n v="27"/>
    <n v="22"/>
    <n v="27"/>
    <n v="22"/>
    <n v="5.45"/>
    <n v="4.5"/>
    <n v="119.9"/>
    <n v="90"/>
    <n v="4.4000000000000004"/>
    <n v="4.5"/>
    <n v="22"/>
    <n v="9"/>
    <m/>
    <m/>
    <n v="0"/>
    <n v="0"/>
    <n v="5.2555555555555555"/>
    <n v="4.5"/>
    <n v="141.9"/>
    <n v="99"/>
    <n v="144.91"/>
    <n v="139.69999999999999"/>
    <n v="3188.02"/>
    <n v="2794"/>
    <n v="129.4"/>
    <n v="120"/>
    <n v="647"/>
    <n v="240"/>
    <m/>
    <m/>
    <n v="0"/>
    <n v="0"/>
    <n v="142.03777777777779"/>
    <n v="137.90909090909091"/>
    <n v="3835.0200000000004"/>
    <n v="3034"/>
    <n v="459"/>
    <n v="432"/>
    <n v="459"/>
    <n v="432"/>
    <n v="33"/>
    <n v="38"/>
    <n v="33"/>
    <n v="38"/>
    <m/>
    <m/>
    <n v="0"/>
    <n v="0"/>
    <n v="492"/>
    <n v="470"/>
    <n v="492"/>
    <n v="470"/>
    <n v="5.41"/>
    <n v="5.57"/>
    <n v="2483.19"/>
    <n v="2406.2400000000002"/>
    <n v="7.55"/>
    <n v="6.87"/>
    <n v="249.15"/>
    <n v="261.06"/>
    <m/>
    <m/>
    <n v="0"/>
    <n v="0"/>
    <n v="5.5535365853658538"/>
    <n v="5.6751063829787238"/>
    <n v="2732.34"/>
    <n v="2667.3"/>
    <n v="141.4"/>
    <n v="142.27000000000001"/>
    <n v="64902.600000000006"/>
    <n v="61460.640000000007"/>
    <n v="137.88"/>
    <n v="138.32"/>
    <n v="4550.04"/>
    <n v="5256.16"/>
    <m/>
    <m/>
    <n v="0"/>
    <n v="0"/>
    <n v="141.16390243902438"/>
    <n v="141.95063829787236"/>
    <n v="69452.639999999999"/>
    <n v="66716.800000000003"/>
    <n v="519"/>
    <n v="492"/>
    <n v="519"/>
    <n v="492"/>
    <n v="5.5380346820809256"/>
    <n v="5.6225609756097565"/>
    <n v="2874.2400000000002"/>
    <n v="2766.3"/>
    <n v="141.20936416184972"/>
    <n v="141.769918699187"/>
    <n v="73287.66"/>
    <n v="69750.8"/>
    <n v="306"/>
    <n v="318"/>
    <n v="306"/>
    <n v="318"/>
    <n v="205"/>
    <n v="205"/>
    <n v="205"/>
    <n v="205"/>
    <m/>
    <m/>
    <n v="0"/>
    <n v="0"/>
    <n v="511"/>
    <n v="523"/>
    <n v="511"/>
    <n v="523"/>
    <n v="3.82"/>
    <n v="4.07"/>
    <n v="1168.9199999999998"/>
    <n v="1294.26"/>
    <n v="3.38"/>
    <n v="3.77"/>
    <n v="692.9"/>
    <n v="772.85"/>
    <m/>
    <m/>
    <n v="0"/>
    <n v="0"/>
    <n v="3.6434833659491188"/>
    <n v="3.9524091778202681"/>
    <n v="1861.8199999999997"/>
    <n v="2067.11"/>
    <n v="93.55"/>
    <n v="98.92"/>
    <n v="28626.3"/>
    <n v="31456.560000000001"/>
    <n v="68.150000000000006"/>
    <n v="73.44"/>
    <n v="13970.750000000002"/>
    <n v="15055.199999999999"/>
    <m/>
    <m/>
    <n v="0"/>
    <n v="0"/>
    <n v="83.360176125244621"/>
    <n v="88.932619502868079"/>
    <n v="42597.05"/>
    <n v="46511.76"/>
    <n v="1"/>
    <n v="1"/>
    <n v="1"/>
    <n v="1"/>
    <m/>
    <m/>
    <n v="0"/>
    <n v="0"/>
    <n v="145.33000000000001"/>
    <n v="159"/>
    <n v="145.33000000000001"/>
    <n v="159"/>
    <n v="787"/>
    <n v="770"/>
    <n v="787"/>
    <n v="770"/>
    <n v="3772.01"/>
    <n v="3790.5"/>
    <n v="96716.920000000013"/>
    <n v="95711.200000000012"/>
    <n v="243"/>
    <n v="245"/>
    <n v="243"/>
    <n v="245"/>
    <n v="964.05"/>
    <n v="1042.9100000000001"/>
    <n v="19167.79"/>
    <n v="20551.36"/>
    <n v="1030"/>
    <n v="1015"/>
    <n v="1030"/>
    <n v="1015"/>
    <n v="4736.0600000000004"/>
    <n v="4833.41"/>
    <n v="115884.71000000002"/>
    <n v="116262.56000000001"/>
    <n v="0"/>
    <n v="0"/>
    <n v="0"/>
    <n v="0"/>
    <s v=""/>
    <s v=""/>
    <s v=""/>
    <s v=""/>
    <n v="4736.0599999999995"/>
    <n v="4833.41"/>
    <n v="116030.04000000001"/>
    <n v="116421.56"/>
  </r>
  <r>
    <x v="4"/>
    <s v="Fort Valley State University"/>
    <s v="Met the criteria for Four-Year 5 in 2018-19."/>
    <s v="139719"/>
    <x v="4"/>
    <n v="366"/>
    <n v="334"/>
    <n v="1"/>
    <n v="1"/>
    <n v="365"/>
    <n v="333"/>
    <m/>
    <m/>
    <n v="365"/>
    <n v="333"/>
    <n v="365"/>
    <n v="333"/>
    <n v="4"/>
    <n v="2"/>
    <n v="4"/>
    <n v="2"/>
    <n v="0"/>
    <n v="0"/>
    <n v="0"/>
    <n v="0"/>
    <m/>
    <m/>
    <n v="0"/>
    <n v="0"/>
    <n v="4"/>
    <n v="2"/>
    <n v="4"/>
    <n v="2"/>
    <n v="4.5"/>
    <n v="5.5"/>
    <n v="18"/>
    <n v="11"/>
    <m/>
    <m/>
    <n v="0"/>
    <n v="0"/>
    <m/>
    <m/>
    <n v="0"/>
    <n v="0"/>
    <n v="4.5"/>
    <n v="5.5"/>
    <n v="18"/>
    <n v="11"/>
    <n v="146"/>
    <n v="144"/>
    <n v="584"/>
    <n v="288"/>
    <m/>
    <m/>
    <n v="0"/>
    <n v="0"/>
    <m/>
    <m/>
    <n v="0"/>
    <n v="0"/>
    <n v="146"/>
    <n v="144"/>
    <n v="584"/>
    <n v="288"/>
    <n v="236"/>
    <n v="207"/>
    <n v="236"/>
    <n v="207"/>
    <n v="15"/>
    <n v="10"/>
    <n v="15"/>
    <n v="10"/>
    <m/>
    <m/>
    <n v="0"/>
    <n v="0"/>
    <n v="251"/>
    <n v="217"/>
    <n v="251"/>
    <n v="217"/>
    <n v="5.5"/>
    <n v="5.49"/>
    <n v="1298"/>
    <n v="1136.43"/>
    <n v="6.33"/>
    <n v="5.95"/>
    <n v="94.95"/>
    <n v="59.5"/>
    <m/>
    <m/>
    <n v="0"/>
    <n v="0"/>
    <n v="5.5496015936254981"/>
    <n v="5.5111981566820276"/>
    <n v="1392.95"/>
    <n v="1195.93"/>
    <n v="147.54"/>
    <n v="147.22999999999999"/>
    <n v="34819.439999999995"/>
    <n v="30476.609999999997"/>
    <n v="149.72999999999999"/>
    <n v="139.19999999999999"/>
    <n v="2245.9499999999998"/>
    <n v="1392"/>
    <m/>
    <m/>
    <n v="0"/>
    <n v="0"/>
    <n v="147.67087649402387"/>
    <n v="146.85995391705069"/>
    <n v="37065.389999999992"/>
    <n v="31868.61"/>
    <n v="255"/>
    <n v="219"/>
    <n v="255"/>
    <n v="219"/>
    <n v="5.5331372549019608"/>
    <n v="5.5110958904109593"/>
    <n v="1410.95"/>
    <n v="1206.93"/>
    <n v="147.64466666666664"/>
    <n v="146.83383561643836"/>
    <n v="37649.389999999992"/>
    <n v="32156.61"/>
    <n v="93"/>
    <n v="96"/>
    <n v="93"/>
    <n v="96"/>
    <n v="17"/>
    <n v="18"/>
    <n v="17"/>
    <n v="18"/>
    <m/>
    <m/>
    <n v="0"/>
    <n v="0"/>
    <n v="110"/>
    <n v="114"/>
    <n v="110"/>
    <n v="114"/>
    <n v="4.3600000000000003"/>
    <n v="3.88"/>
    <n v="405.48"/>
    <n v="372.48"/>
    <n v="4.12"/>
    <n v="4.1399999999999997"/>
    <n v="70.040000000000006"/>
    <n v="74.52"/>
    <m/>
    <m/>
    <n v="0"/>
    <n v="0"/>
    <n v="4.322909090909091"/>
    <n v="3.9210526315789473"/>
    <n v="475.52000000000004"/>
    <n v="447"/>
    <n v="107.46"/>
    <n v="104.05"/>
    <n v="9993.7799999999988"/>
    <n v="9988.7999999999993"/>
    <n v="82.92"/>
    <n v="72.56"/>
    <n v="1409.64"/>
    <n v="1306.08"/>
    <m/>
    <m/>
    <n v="0"/>
    <n v="0"/>
    <n v="103.66745454545453"/>
    <n v="99.077894736842097"/>
    <n v="11403.419999999998"/>
    <n v="11294.88"/>
    <m/>
    <m/>
    <n v="0"/>
    <n v="0"/>
    <m/>
    <m/>
    <n v="0"/>
    <n v="0"/>
    <m/>
    <m/>
    <n v="0"/>
    <n v="0"/>
    <n v="333"/>
    <n v="305"/>
    <n v="333"/>
    <n v="305"/>
    <n v="1721.48"/>
    <n v="1519.91"/>
    <n v="45397.219999999994"/>
    <n v="40753.409999999996"/>
    <n v="32"/>
    <n v="28"/>
    <n v="32"/>
    <n v="28"/>
    <n v="164.99"/>
    <n v="134.01999999999998"/>
    <n v="3655.59"/>
    <n v="2698.08"/>
    <n v="365"/>
    <n v="333"/>
    <n v="365"/>
    <n v="333"/>
    <n v="1886.47"/>
    <n v="1653.93"/>
    <n v="49052.81"/>
    <n v="43451.49"/>
    <n v="0"/>
    <n v="0"/>
    <n v="0"/>
    <n v="0"/>
    <s v=""/>
    <s v=""/>
    <s v=""/>
    <s v=""/>
    <n v="1886.47"/>
    <n v="1653.93"/>
    <n v="49052.80999999999"/>
    <n v="43451.49"/>
  </r>
  <r>
    <x v="4"/>
    <s v="Georgia College and State University"/>
    <m/>
    <s v="139861"/>
    <x v="4"/>
    <n v="1303"/>
    <n v="1231"/>
    <n v="58"/>
    <n v="36"/>
    <n v="1245"/>
    <n v="1195"/>
    <m/>
    <m/>
    <n v="1245"/>
    <n v="1195"/>
    <n v="1245"/>
    <n v="1195"/>
    <n v="15"/>
    <n v="16"/>
    <n v="15"/>
    <n v="16"/>
    <n v="0"/>
    <n v="1"/>
    <n v="0"/>
    <n v="1"/>
    <m/>
    <m/>
    <n v="0"/>
    <n v="0"/>
    <n v="15"/>
    <n v="17"/>
    <n v="15"/>
    <n v="17"/>
    <n v="4.33"/>
    <n v="4.47"/>
    <n v="64.95"/>
    <n v="71.52"/>
    <m/>
    <n v="5"/>
    <n v="0"/>
    <n v="5"/>
    <m/>
    <m/>
    <n v="0"/>
    <n v="0"/>
    <n v="4.33"/>
    <n v="4.5011764705882351"/>
    <n v="64.95"/>
    <n v="76.52"/>
    <n v="133.53"/>
    <n v="127.19"/>
    <n v="2002.95"/>
    <n v="2035.04"/>
    <m/>
    <n v="131"/>
    <n v="0"/>
    <n v="131"/>
    <m/>
    <m/>
    <n v="0"/>
    <n v="0"/>
    <n v="133.53"/>
    <n v="127.41411764705882"/>
    <n v="2002.95"/>
    <n v="2166.04"/>
    <n v="732"/>
    <n v="686"/>
    <n v="732"/>
    <n v="686"/>
    <n v="90"/>
    <n v="68"/>
    <n v="90"/>
    <n v="68"/>
    <m/>
    <m/>
    <n v="0"/>
    <n v="0"/>
    <n v="822"/>
    <n v="754"/>
    <n v="822"/>
    <n v="754"/>
    <n v="4.58"/>
    <n v="4.5199999999999996"/>
    <n v="3352.56"/>
    <n v="3100.72"/>
    <n v="4.62"/>
    <n v="4.62"/>
    <n v="415.8"/>
    <n v="314.16000000000003"/>
    <m/>
    <m/>
    <n v="0"/>
    <n v="0"/>
    <n v="4.5843795620437957"/>
    <n v="4.5290185676392571"/>
    <n v="3768.36"/>
    <n v="3414.88"/>
    <n v="128.31"/>
    <n v="126.57"/>
    <n v="93922.92"/>
    <n v="86827.01999999999"/>
    <n v="134.62"/>
    <n v="135.04"/>
    <n v="12115.800000000001"/>
    <n v="9182.7199999999993"/>
    <m/>
    <m/>
    <n v="0"/>
    <n v="0"/>
    <n v="129.00087591240876"/>
    <n v="127.33387267904509"/>
    <n v="106038.72"/>
    <n v="96009.739999999991"/>
    <n v="837"/>
    <n v="771"/>
    <n v="837"/>
    <n v="771"/>
    <n v="4.5798207885304656"/>
    <n v="4.5284046692607003"/>
    <n v="3833.3099999999995"/>
    <n v="3491.4"/>
    <n v="129.0820430107527"/>
    <n v="127.33564202334628"/>
    <n v="108041.67000000001"/>
    <n v="98175.779999999984"/>
    <n v="353"/>
    <n v="382"/>
    <n v="353"/>
    <n v="382"/>
    <n v="55"/>
    <n v="42"/>
    <n v="55"/>
    <n v="42"/>
    <m/>
    <m/>
    <n v="0"/>
    <n v="0"/>
    <n v="408"/>
    <n v="424"/>
    <n v="408"/>
    <n v="424"/>
    <n v="3.69"/>
    <n v="3.77"/>
    <n v="1302.57"/>
    <n v="1440.14"/>
    <n v="3.37"/>
    <n v="3.32"/>
    <n v="185.35"/>
    <n v="139.44"/>
    <m/>
    <m/>
    <n v="0"/>
    <n v="0"/>
    <n v="3.6468627450980389"/>
    <n v="3.725424528301887"/>
    <n v="1487.9199999999998"/>
    <n v="1579.5800000000002"/>
    <n v="97.57"/>
    <n v="100.38"/>
    <n v="34442.21"/>
    <n v="38345.159999999996"/>
    <n v="75.31"/>
    <n v="80.67"/>
    <n v="4142.05"/>
    <n v="3388.14"/>
    <m/>
    <m/>
    <n v="0"/>
    <n v="0"/>
    <n v="94.569264705882361"/>
    <n v="98.42759433962263"/>
    <n v="38584.26"/>
    <n v="41733.299999999996"/>
    <m/>
    <m/>
    <n v="0"/>
    <n v="0"/>
    <m/>
    <m/>
    <n v="0"/>
    <n v="0"/>
    <m/>
    <m/>
    <n v="0"/>
    <n v="0"/>
    <n v="1100"/>
    <n v="1084"/>
    <n v="1100"/>
    <n v="1084"/>
    <n v="4720.08"/>
    <n v="4612.38"/>
    <n v="130368.07999999999"/>
    <n v="127207.21999999997"/>
    <n v="145"/>
    <n v="111"/>
    <n v="145"/>
    <n v="111"/>
    <n v="601.15"/>
    <n v="458.6"/>
    <n v="16257.850000000002"/>
    <n v="12701.859999999999"/>
    <n v="1245"/>
    <n v="1195"/>
    <n v="1245"/>
    <n v="1195"/>
    <n v="5321.23"/>
    <n v="5070.9800000000005"/>
    <n v="146625.93"/>
    <n v="139909.07999999996"/>
    <n v="0"/>
    <n v="0"/>
    <n v="0"/>
    <n v="0"/>
    <s v=""/>
    <s v=""/>
    <s v=""/>
    <s v=""/>
    <n v="5321.23"/>
    <n v="5070.9800000000005"/>
    <n v="146625.93000000002"/>
    <n v="139909.07999999999"/>
  </r>
  <r>
    <x v="4"/>
    <s v="Georgia Southwestern State University"/>
    <m/>
    <s v="139764"/>
    <x v="4"/>
    <n v="422"/>
    <n v="475"/>
    <n v="3"/>
    <n v="2"/>
    <n v="419"/>
    <n v="473"/>
    <m/>
    <m/>
    <n v="419"/>
    <n v="473"/>
    <n v="419"/>
    <n v="473"/>
    <n v="9"/>
    <n v="10"/>
    <n v="9"/>
    <n v="10"/>
    <n v="1"/>
    <n v="0"/>
    <n v="1"/>
    <n v="0"/>
    <m/>
    <m/>
    <n v="0"/>
    <n v="0"/>
    <n v="10"/>
    <n v="10"/>
    <n v="10"/>
    <n v="10"/>
    <n v="5.22"/>
    <n v="5.3"/>
    <n v="46.98"/>
    <n v="53"/>
    <n v="10"/>
    <m/>
    <n v="10"/>
    <n v="0"/>
    <m/>
    <m/>
    <n v="0"/>
    <n v="0"/>
    <n v="5.6979999999999995"/>
    <n v="5.3"/>
    <n v="56.98"/>
    <n v="53"/>
    <n v="162.56"/>
    <n v="153.4"/>
    <n v="1463.04"/>
    <n v="1534"/>
    <n v="148"/>
    <m/>
    <n v="148"/>
    <n v="0"/>
    <m/>
    <m/>
    <n v="0"/>
    <n v="0"/>
    <n v="161.10399999999998"/>
    <n v="153.4"/>
    <n v="1611.04"/>
    <n v="1534"/>
    <n v="122"/>
    <n v="131"/>
    <n v="122"/>
    <n v="131"/>
    <n v="5"/>
    <n v="10"/>
    <n v="5"/>
    <n v="10"/>
    <m/>
    <m/>
    <n v="0"/>
    <n v="0"/>
    <n v="127"/>
    <n v="141"/>
    <n v="127"/>
    <n v="141"/>
    <n v="5.19"/>
    <n v="5.34"/>
    <n v="633.18000000000006"/>
    <n v="699.54"/>
    <n v="5.9"/>
    <n v="7.45"/>
    <n v="29.5"/>
    <n v="74.5"/>
    <m/>
    <m/>
    <n v="0"/>
    <n v="0"/>
    <n v="5.2179527559055119"/>
    <n v="5.4896453900709217"/>
    <n v="662.68000000000006"/>
    <n v="774.04"/>
    <n v="145.66999999999999"/>
    <n v="145.44"/>
    <n v="17771.739999999998"/>
    <n v="19052.64"/>
    <n v="108.2"/>
    <n v="123.93"/>
    <n v="541"/>
    <n v="1239.3000000000002"/>
    <m/>
    <m/>
    <n v="0"/>
    <n v="0"/>
    <n v="144.19480314960629"/>
    <n v="143.91446808510636"/>
    <n v="18312.739999999998"/>
    <n v="20291.939999999999"/>
    <n v="137"/>
    <n v="151"/>
    <n v="137"/>
    <n v="151"/>
    <n v="5.2529927007299273"/>
    <n v="5.4770860927152318"/>
    <n v="719.66000000000008"/>
    <n v="827.04"/>
    <n v="145.4290510948905"/>
    <n v="144.5426490066225"/>
    <n v="19923.78"/>
    <n v="21825.94"/>
    <n v="185"/>
    <n v="217"/>
    <n v="185"/>
    <n v="217"/>
    <n v="97"/>
    <n v="105"/>
    <n v="97"/>
    <n v="105"/>
    <m/>
    <m/>
    <n v="0"/>
    <n v="0"/>
    <n v="282"/>
    <n v="322"/>
    <n v="282"/>
    <n v="322"/>
    <n v="3.42"/>
    <n v="3.26"/>
    <n v="632.69999999999993"/>
    <n v="707.42"/>
    <n v="3.64"/>
    <n v="3.62"/>
    <n v="353.08"/>
    <n v="380.1"/>
    <m/>
    <m/>
    <n v="0"/>
    <n v="0"/>
    <n v="3.495673758865248"/>
    <n v="3.3773913043478259"/>
    <n v="985.78"/>
    <n v="1087.52"/>
    <n v="84.17"/>
    <n v="81.510000000000005"/>
    <n v="15571.45"/>
    <n v="17687.670000000002"/>
    <n v="66.41"/>
    <n v="62.09"/>
    <n v="6441.7699999999995"/>
    <n v="6519.4500000000007"/>
    <m/>
    <m/>
    <n v="0"/>
    <n v="0"/>
    <n v="78.061063829787244"/>
    <n v="75.177391304347836"/>
    <n v="22013.22"/>
    <n v="24207.120000000003"/>
    <m/>
    <m/>
    <n v="0"/>
    <n v="0"/>
    <m/>
    <m/>
    <n v="0"/>
    <n v="0"/>
    <m/>
    <m/>
    <n v="0"/>
    <n v="0"/>
    <n v="316"/>
    <n v="358"/>
    <n v="316"/>
    <n v="358"/>
    <n v="1312.8600000000001"/>
    <n v="1459.96"/>
    <n v="34806.229999999996"/>
    <n v="38274.31"/>
    <n v="103"/>
    <n v="115"/>
    <n v="103"/>
    <n v="115"/>
    <n v="392.58"/>
    <n v="454.6"/>
    <n v="7130.7699999999995"/>
    <n v="7758.7500000000009"/>
    <n v="419"/>
    <n v="473"/>
    <n v="419"/>
    <n v="473"/>
    <n v="1705.44"/>
    <n v="1914.56"/>
    <n v="41936.999999999993"/>
    <n v="46033.06"/>
    <n v="0"/>
    <n v="0"/>
    <n v="0"/>
    <n v="0"/>
    <s v=""/>
    <s v=""/>
    <s v=""/>
    <s v=""/>
    <n v="1705.44"/>
    <n v="1914.56"/>
    <n v="41937"/>
    <n v="46033.06"/>
  </r>
  <r>
    <x v="4"/>
    <s v="University of North Georgia"/>
    <m/>
    <n v="482680"/>
    <x v="4"/>
    <n v="1905"/>
    <n v="2010"/>
    <n v="137"/>
    <n v="129"/>
    <n v="1768"/>
    <n v="1881"/>
    <m/>
    <m/>
    <n v="1768"/>
    <n v="1881"/>
    <n v="1768"/>
    <n v="1881"/>
    <n v="21"/>
    <n v="32"/>
    <n v="21"/>
    <n v="32"/>
    <n v="5"/>
    <n v="16"/>
    <n v="5"/>
    <n v="16"/>
    <m/>
    <m/>
    <n v="0"/>
    <n v="0"/>
    <n v="26"/>
    <n v="48"/>
    <n v="26"/>
    <n v="48"/>
    <n v="4.24"/>
    <n v="4.25"/>
    <n v="89.04"/>
    <n v="136"/>
    <n v="4.8"/>
    <n v="4.13"/>
    <n v="24"/>
    <n v="66.08"/>
    <m/>
    <m/>
    <n v="0"/>
    <n v="0"/>
    <n v="4.3476923076923075"/>
    <n v="4.21"/>
    <n v="113.03999999999999"/>
    <n v="202.07999999999998"/>
    <n v="125.57"/>
    <n v="127.03"/>
    <n v="2636.97"/>
    <n v="4064.96"/>
    <n v="142.19999999999999"/>
    <n v="122.44"/>
    <n v="711"/>
    <n v="1959.04"/>
    <m/>
    <m/>
    <n v="0"/>
    <n v="0"/>
    <n v="128.7680769230769"/>
    <n v="125.5"/>
    <n v="3347.9699999999993"/>
    <n v="6024"/>
    <n v="923"/>
    <n v="933"/>
    <n v="923"/>
    <n v="933"/>
    <n v="144"/>
    <n v="204"/>
    <n v="144"/>
    <n v="204"/>
    <m/>
    <m/>
    <n v="0"/>
    <n v="0"/>
    <n v="1067"/>
    <n v="1137"/>
    <n v="1067"/>
    <n v="1137"/>
    <n v="5.39"/>
    <n v="5.44"/>
    <n v="4974.9699999999993"/>
    <n v="5075.5200000000004"/>
    <n v="5.54"/>
    <n v="5.58"/>
    <n v="797.76"/>
    <n v="1138.32"/>
    <m/>
    <m/>
    <n v="0"/>
    <n v="0"/>
    <n v="5.4102436738519213"/>
    <n v="5.465118733509235"/>
    <n v="5772.73"/>
    <n v="6213.84"/>
    <n v="136.88999999999999"/>
    <n v="137.01"/>
    <n v="126349.46999999999"/>
    <n v="127830.32999999999"/>
    <n v="135.88999999999999"/>
    <n v="138.15"/>
    <n v="19568.159999999996"/>
    <n v="28182.600000000002"/>
    <m/>
    <m/>
    <n v="0"/>
    <n v="0"/>
    <n v="136.75504217432049"/>
    <n v="137.2145382585752"/>
    <n v="145917.62999999998"/>
    <n v="156012.93"/>
    <n v="1093"/>
    <n v="1185"/>
    <n v="1093"/>
    <n v="1185"/>
    <n v="5.3849679780420852"/>
    <n v="5.4142784810126585"/>
    <n v="5885.7699999999995"/>
    <n v="6415.92"/>
    <n v="136.56505032021957"/>
    <n v="136.7400253164557"/>
    <n v="149265.59999999998"/>
    <n v="162036.93"/>
    <n v="505"/>
    <n v="506"/>
    <n v="505"/>
    <n v="506"/>
    <n v="168"/>
    <n v="190"/>
    <n v="168"/>
    <n v="190"/>
    <m/>
    <m/>
    <n v="0"/>
    <n v="0"/>
    <n v="673"/>
    <n v="696"/>
    <n v="673"/>
    <n v="696"/>
    <n v="4.09"/>
    <n v="4.03"/>
    <n v="2065.4499999999998"/>
    <n v="2039.18"/>
    <n v="4.4000000000000004"/>
    <n v="4.43"/>
    <n v="739.2"/>
    <n v="841.69999999999993"/>
    <m/>
    <m/>
    <n v="0"/>
    <n v="0"/>
    <n v="4.1673848439821688"/>
    <n v="4.1391954022988511"/>
    <n v="2804.6499999999996"/>
    <n v="2880.8800000000006"/>
    <n v="105.85"/>
    <n v="106.11"/>
    <n v="53454.25"/>
    <n v="53691.659999999996"/>
    <n v="93.52"/>
    <n v="95.09"/>
    <n v="15711.359999999999"/>
    <n v="18067.100000000002"/>
    <m/>
    <m/>
    <n v="0"/>
    <n v="0"/>
    <n v="102.77208023774146"/>
    <n v="103.10166666666666"/>
    <n v="69165.61"/>
    <n v="71758.759999999995"/>
    <n v="2"/>
    <m/>
    <n v="2"/>
    <n v="0"/>
    <m/>
    <m/>
    <n v="0"/>
    <n v="0"/>
    <n v="124"/>
    <m/>
    <n v="248"/>
    <n v="0"/>
    <n v="1449"/>
    <n v="1471"/>
    <n v="1449"/>
    <n v="1471"/>
    <n v="7129.4599999999991"/>
    <n v="7250.7000000000007"/>
    <n v="182440.69"/>
    <n v="185586.94999999998"/>
    <n v="317"/>
    <n v="410"/>
    <n v="317"/>
    <n v="410"/>
    <n v="1560.96"/>
    <n v="2046.1"/>
    <n v="35990.519999999997"/>
    <n v="48208.740000000005"/>
    <n v="1766"/>
    <n v="1881"/>
    <n v="1766"/>
    <n v="1881"/>
    <n v="8690.4199999999983"/>
    <n v="9296.8000000000011"/>
    <n v="218431.21"/>
    <n v="233795.69"/>
    <n v="0"/>
    <n v="0"/>
    <n v="0"/>
    <n v="0"/>
    <s v=""/>
    <s v=""/>
    <s v=""/>
    <s v=""/>
    <n v="8690.4199999999983"/>
    <n v="9296.8000000000011"/>
    <n v="218679.20999999996"/>
    <n v="233795.69"/>
  </r>
  <r>
    <x v="4"/>
    <s v="Savannah State University"/>
    <m/>
    <s v="140960"/>
    <x v="5"/>
    <n v="580"/>
    <n v="546"/>
    <n v="4"/>
    <n v="0"/>
    <n v="576"/>
    <n v="546"/>
    <m/>
    <m/>
    <n v="576"/>
    <n v="546"/>
    <n v="576"/>
    <n v="546"/>
    <n v="0"/>
    <n v="4"/>
    <n v="0"/>
    <n v="4"/>
    <n v="1"/>
    <n v="2"/>
    <n v="1"/>
    <n v="2"/>
    <m/>
    <m/>
    <n v="0"/>
    <n v="0"/>
    <n v="1"/>
    <n v="6"/>
    <n v="1"/>
    <n v="6"/>
    <m/>
    <n v="4.88"/>
    <n v="0"/>
    <n v="19.52"/>
    <n v="5"/>
    <n v="4"/>
    <n v="5"/>
    <n v="8"/>
    <m/>
    <m/>
    <n v="0"/>
    <n v="0"/>
    <n v="5"/>
    <n v="4.5866666666666669"/>
    <n v="5"/>
    <n v="27.520000000000003"/>
    <m/>
    <n v="157"/>
    <n v="0"/>
    <n v="628"/>
    <n v="145"/>
    <n v="136"/>
    <n v="145"/>
    <n v="272"/>
    <m/>
    <m/>
    <n v="0"/>
    <n v="0"/>
    <n v="145"/>
    <n v="150"/>
    <n v="145"/>
    <n v="900"/>
    <n v="425"/>
    <n v="374"/>
    <n v="425"/>
    <n v="374"/>
    <n v="12"/>
    <n v="15"/>
    <n v="12"/>
    <n v="15"/>
    <m/>
    <m/>
    <n v="0"/>
    <n v="0"/>
    <n v="437"/>
    <n v="389"/>
    <n v="437"/>
    <n v="389"/>
    <n v="5.38"/>
    <n v="5.09"/>
    <n v="2286.5"/>
    <n v="1903.6599999999999"/>
    <n v="6.29"/>
    <n v="6.03"/>
    <n v="75.48"/>
    <n v="90.45"/>
    <m/>
    <m/>
    <n v="0"/>
    <n v="0"/>
    <n v="5.4049885583524029"/>
    <n v="5.1262467866323904"/>
    <n v="2361.98"/>
    <n v="1994.11"/>
    <n v="149.31"/>
    <n v="145.5"/>
    <n v="63456.75"/>
    <n v="54417"/>
    <n v="147.31"/>
    <n v="150.4"/>
    <n v="1767.72"/>
    <n v="2256"/>
    <m/>
    <m/>
    <n v="0"/>
    <n v="0"/>
    <n v="149.25508009153319"/>
    <n v="145.68894601542416"/>
    <n v="65224.47"/>
    <n v="56673"/>
    <n v="438"/>
    <n v="395"/>
    <n v="438"/>
    <n v="395"/>
    <n v="5.4040639269406396"/>
    <n v="5.118050632911392"/>
    <n v="2366.98"/>
    <n v="2021.6299999999999"/>
    <n v="149.24536529680367"/>
    <n v="145.75443037974682"/>
    <n v="65369.470000000008"/>
    <n v="57572.999999999993"/>
    <n v="117"/>
    <n v="124"/>
    <n v="117"/>
    <n v="124"/>
    <n v="20"/>
    <n v="27"/>
    <n v="20"/>
    <n v="27"/>
    <m/>
    <m/>
    <n v="0"/>
    <n v="0"/>
    <n v="137"/>
    <n v="151"/>
    <n v="137"/>
    <n v="151"/>
    <n v="3.79"/>
    <n v="3.73"/>
    <n v="443.43"/>
    <n v="462.52"/>
    <n v="4.1500000000000004"/>
    <n v="4.57"/>
    <n v="83"/>
    <n v="123.39000000000001"/>
    <m/>
    <m/>
    <n v="0"/>
    <n v="0"/>
    <n v="3.8425547445255481"/>
    <n v="3.8801986754966884"/>
    <n v="526.43000000000006"/>
    <n v="585.91"/>
    <n v="106.23"/>
    <n v="99.05"/>
    <n v="12428.91"/>
    <n v="12282.199999999999"/>
    <n v="88.55"/>
    <n v="97.09"/>
    <n v="1771"/>
    <n v="2621.4300000000003"/>
    <m/>
    <m/>
    <n v="0"/>
    <n v="0"/>
    <n v="103.64897810218979"/>
    <n v="98.699536423841053"/>
    <n v="14199.910000000002"/>
    <n v="14903.63"/>
    <n v="1"/>
    <m/>
    <n v="1"/>
    <n v="0"/>
    <m/>
    <m/>
    <n v="0"/>
    <n v="0"/>
    <n v="142"/>
    <m/>
    <n v="142"/>
    <n v="0"/>
    <n v="542"/>
    <n v="502"/>
    <n v="542"/>
    <n v="502"/>
    <n v="2729.93"/>
    <n v="2385.6999999999998"/>
    <n v="75885.66"/>
    <n v="67327.199999999997"/>
    <n v="33"/>
    <n v="44"/>
    <n v="33"/>
    <n v="44"/>
    <n v="163.48000000000002"/>
    <n v="221.84000000000003"/>
    <n v="3683.7200000000003"/>
    <n v="5149.43"/>
    <n v="575"/>
    <n v="546"/>
    <n v="575"/>
    <n v="546"/>
    <n v="2893.41"/>
    <n v="2607.54"/>
    <n v="79569.38"/>
    <n v="72476.63"/>
    <n v="0"/>
    <n v="0"/>
    <n v="0"/>
    <n v="0"/>
    <s v=""/>
    <s v=""/>
    <s v=""/>
    <s v=""/>
    <n v="2893.41"/>
    <n v="2607.54"/>
    <n v="79711.38"/>
    <n v="72476.62999999999"/>
  </r>
  <r>
    <x v="4"/>
    <s v="College of Coastal Georgia "/>
    <m/>
    <s v="139250"/>
    <x v="6"/>
    <n v="276"/>
    <n v="290"/>
    <n v="0"/>
    <n v="0"/>
    <n v="276"/>
    <n v="290"/>
    <m/>
    <m/>
    <n v="276"/>
    <n v="290"/>
    <n v="276"/>
    <n v="290"/>
    <n v="9"/>
    <n v="9"/>
    <n v="9"/>
    <n v="9"/>
    <n v="4"/>
    <n v="5"/>
    <n v="4"/>
    <n v="5"/>
    <m/>
    <m/>
    <n v="0"/>
    <n v="0"/>
    <n v="13"/>
    <n v="14"/>
    <n v="13"/>
    <n v="14"/>
    <n v="5.67"/>
    <n v="4.4400000000000004"/>
    <n v="51.03"/>
    <n v="39.96"/>
    <n v="4.75"/>
    <n v="4.4000000000000004"/>
    <n v="19"/>
    <n v="22"/>
    <m/>
    <m/>
    <n v="0"/>
    <n v="0"/>
    <n v="5.3869230769230771"/>
    <n v="4.4257142857142862"/>
    <n v="70.03"/>
    <n v="61.960000000000008"/>
    <n v="134.56"/>
    <n v="128.66999999999999"/>
    <n v="1211.04"/>
    <n v="1158.03"/>
    <n v="136.25"/>
    <n v="134.4"/>
    <n v="545"/>
    <n v="672"/>
    <m/>
    <m/>
    <n v="0"/>
    <n v="0"/>
    <n v="135.07999999999998"/>
    <n v="130.71642857142857"/>
    <n v="1756.0399999999997"/>
    <n v="1830.03"/>
    <n v="102"/>
    <n v="116"/>
    <n v="102"/>
    <n v="116"/>
    <n v="37"/>
    <n v="25"/>
    <n v="37"/>
    <n v="25"/>
    <m/>
    <m/>
    <n v="0"/>
    <n v="0"/>
    <n v="139"/>
    <n v="141"/>
    <n v="139"/>
    <n v="141"/>
    <n v="5.65"/>
    <n v="5.37"/>
    <n v="576.30000000000007"/>
    <n v="622.91999999999996"/>
    <n v="7.78"/>
    <n v="7.36"/>
    <n v="287.86"/>
    <n v="184"/>
    <m/>
    <m/>
    <n v="0"/>
    <n v="0"/>
    <n v="6.2169784172661879"/>
    <n v="5.7228368794326236"/>
    <n v="864.16000000000008"/>
    <n v="806.92"/>
    <n v="139.62"/>
    <n v="136.86000000000001"/>
    <n v="14241.24"/>
    <n v="15875.760000000002"/>
    <n v="146.09"/>
    <n v="145.55000000000001"/>
    <n v="5405.33"/>
    <n v="3638.7500000000005"/>
    <m/>
    <m/>
    <n v="0"/>
    <n v="0"/>
    <n v="141.34223021582733"/>
    <n v="138.400780141844"/>
    <n v="19646.57"/>
    <n v="19514.510000000002"/>
    <n v="152"/>
    <n v="155"/>
    <n v="152"/>
    <n v="155"/>
    <n v="6.1459868421052635"/>
    <n v="5.6056774193548389"/>
    <n v="934.19"/>
    <n v="868.88"/>
    <n v="140.80664473684212"/>
    <n v="137.70670967741935"/>
    <n v="21402.61"/>
    <n v="21344.54"/>
    <n v="83"/>
    <n v="88"/>
    <n v="83"/>
    <n v="88"/>
    <n v="41"/>
    <n v="47"/>
    <n v="41"/>
    <n v="47"/>
    <m/>
    <m/>
    <n v="0"/>
    <n v="0"/>
    <n v="124"/>
    <n v="135"/>
    <n v="124"/>
    <n v="135"/>
    <n v="3.92"/>
    <n v="3.53"/>
    <n v="325.36"/>
    <n v="310.64"/>
    <n v="4.71"/>
    <n v="4.5"/>
    <n v="193.10999999999999"/>
    <n v="211.5"/>
    <m/>
    <m/>
    <n v="0"/>
    <n v="0"/>
    <n v="4.1812096774193552"/>
    <n v="3.8677037037037034"/>
    <n v="518.47"/>
    <n v="522.14"/>
    <n v="97.52"/>
    <n v="90.34"/>
    <n v="8094.16"/>
    <n v="7949.92"/>
    <n v="89.43"/>
    <n v="88.44"/>
    <n v="3666.63"/>
    <n v="4156.68"/>
    <m/>
    <m/>
    <n v="0"/>
    <n v="0"/>
    <n v="94.845080645161303"/>
    <n v="89.678518518518516"/>
    <n v="11760.79"/>
    <n v="12106.6"/>
    <m/>
    <m/>
    <n v="0"/>
    <n v="0"/>
    <m/>
    <m/>
    <n v="0"/>
    <n v="0"/>
    <m/>
    <m/>
    <n v="0"/>
    <n v="0"/>
    <n v="194"/>
    <n v="213"/>
    <n v="194"/>
    <n v="213"/>
    <n v="952.69"/>
    <n v="973.52"/>
    <n v="23546.44"/>
    <n v="24983.71"/>
    <n v="82"/>
    <n v="77"/>
    <n v="82"/>
    <n v="77"/>
    <n v="499.97"/>
    <n v="417.5"/>
    <n v="9616.9599999999991"/>
    <n v="8467.43"/>
    <n v="276"/>
    <n v="290"/>
    <n v="276"/>
    <n v="290"/>
    <n v="1452.66"/>
    <n v="1391.02"/>
    <n v="33163.399999999994"/>
    <n v="33451.14"/>
    <n v="0"/>
    <n v="0"/>
    <n v="0"/>
    <n v="0"/>
    <s v=""/>
    <s v=""/>
    <s v=""/>
    <s v=""/>
    <n v="1452.66"/>
    <n v="1391.02"/>
    <n v="33163.4"/>
    <n v="33451.14"/>
  </r>
  <r>
    <x v="4"/>
    <s v="Dalton State College "/>
    <m/>
    <s v="139463"/>
    <x v="6"/>
    <n v="451"/>
    <n v="449"/>
    <n v="3"/>
    <n v="2"/>
    <n v="448"/>
    <n v="447"/>
    <m/>
    <m/>
    <n v="448"/>
    <n v="447"/>
    <n v="448"/>
    <n v="447"/>
    <n v="9"/>
    <n v="17"/>
    <n v="9"/>
    <n v="17"/>
    <n v="5"/>
    <n v="8"/>
    <n v="5"/>
    <n v="8"/>
    <m/>
    <m/>
    <n v="0"/>
    <n v="0"/>
    <n v="14"/>
    <n v="25"/>
    <n v="14"/>
    <n v="25"/>
    <n v="5.56"/>
    <n v="4.8499999999999996"/>
    <n v="50.04"/>
    <n v="82.449999999999989"/>
    <n v="6.2"/>
    <n v="7.13"/>
    <n v="31"/>
    <n v="57.04"/>
    <m/>
    <m/>
    <n v="0"/>
    <n v="0"/>
    <n v="5.7885714285714283"/>
    <n v="5.5795999999999992"/>
    <n v="81.039999999999992"/>
    <n v="139.48999999999998"/>
    <n v="143.11000000000001"/>
    <n v="133.88"/>
    <n v="1287.9900000000002"/>
    <n v="2275.96"/>
    <n v="138.6"/>
    <n v="159.63"/>
    <n v="693"/>
    <n v="1277.04"/>
    <m/>
    <m/>
    <n v="0"/>
    <n v="0"/>
    <n v="141.49928571428572"/>
    <n v="142.12"/>
    <n v="1980.99"/>
    <n v="3553"/>
    <n v="216"/>
    <n v="217"/>
    <n v="216"/>
    <n v="217"/>
    <n v="41"/>
    <n v="54"/>
    <n v="41"/>
    <n v="54"/>
    <m/>
    <m/>
    <n v="0"/>
    <n v="0"/>
    <n v="257"/>
    <n v="271"/>
    <n v="257"/>
    <n v="271"/>
    <n v="6.18"/>
    <n v="6"/>
    <n v="1334.8799999999999"/>
    <n v="1302"/>
    <n v="6.85"/>
    <n v="7.52"/>
    <n v="280.84999999999997"/>
    <n v="406.08"/>
    <m/>
    <m/>
    <n v="0"/>
    <n v="0"/>
    <n v="6.2868871595330731"/>
    <n v="6.302878228782288"/>
    <n v="1615.7299999999998"/>
    <n v="1708.0800000000002"/>
    <n v="142.58000000000001"/>
    <n v="139.75"/>
    <n v="30797.280000000002"/>
    <n v="30325.75"/>
    <n v="142.1"/>
    <n v="144.78"/>
    <n v="5826.0999999999995"/>
    <n v="7818.12"/>
    <m/>
    <m/>
    <n v="0"/>
    <n v="0"/>
    <n v="142.50342412451363"/>
    <n v="140.75228782287823"/>
    <n v="36623.380000000005"/>
    <n v="38143.870000000003"/>
    <n v="271"/>
    <n v="296"/>
    <n v="271"/>
    <n v="296"/>
    <n v="6.2611439114391132"/>
    <n v="6.2417905405405412"/>
    <n v="1696.7699999999998"/>
    <n v="1847.5700000000002"/>
    <n v="142.45154981549817"/>
    <n v="140.86780405405406"/>
    <n v="38604.370000000003"/>
    <n v="41696.870000000003"/>
    <n v="123"/>
    <n v="102"/>
    <n v="123"/>
    <n v="102"/>
    <n v="53"/>
    <n v="49"/>
    <n v="53"/>
    <n v="49"/>
    <m/>
    <m/>
    <n v="0"/>
    <n v="0"/>
    <n v="176"/>
    <n v="151"/>
    <n v="176"/>
    <n v="151"/>
    <n v="4.1500000000000004"/>
    <n v="4.08"/>
    <n v="510.45000000000005"/>
    <n v="416.16"/>
    <n v="5.07"/>
    <n v="5.59"/>
    <n v="268.71000000000004"/>
    <n v="273.90999999999997"/>
    <m/>
    <m/>
    <n v="0"/>
    <n v="0"/>
    <n v="4.4270454545454552"/>
    <n v="4.5699999999999994"/>
    <n v="779.16000000000008"/>
    <n v="690.06999999999994"/>
    <n v="103.66"/>
    <n v="106.91"/>
    <n v="12750.18"/>
    <n v="10904.82"/>
    <n v="105.35"/>
    <n v="98.71"/>
    <n v="5583.5499999999993"/>
    <n v="4836.79"/>
    <m/>
    <m/>
    <n v="0"/>
    <n v="0"/>
    <n v="104.16892045454546"/>
    <n v="104.24907284768213"/>
    <n v="18333.73"/>
    <n v="15741.61"/>
    <n v="1"/>
    <m/>
    <n v="1"/>
    <n v="0"/>
    <m/>
    <m/>
    <n v="0"/>
    <n v="0"/>
    <n v="125"/>
    <m/>
    <n v="125"/>
    <n v="0"/>
    <n v="348"/>
    <n v="336"/>
    <n v="348"/>
    <n v="336"/>
    <n v="1895.37"/>
    <n v="1800.6100000000001"/>
    <n v="44835.450000000004"/>
    <n v="43506.53"/>
    <n v="99"/>
    <n v="111"/>
    <n v="99"/>
    <n v="111"/>
    <n v="580.55999999999995"/>
    <n v="737.03"/>
    <n v="12102.649999999998"/>
    <n v="13931.95"/>
    <n v="447"/>
    <n v="447"/>
    <n v="447"/>
    <n v="447"/>
    <n v="2475.9299999999998"/>
    <n v="2537.6400000000003"/>
    <n v="56938.100000000006"/>
    <n v="57438.479999999996"/>
    <n v="0"/>
    <n v="0"/>
    <n v="0"/>
    <n v="0"/>
    <s v=""/>
    <s v=""/>
    <s v=""/>
    <s v=""/>
    <n v="2475.9299999999998"/>
    <n v="2537.6400000000003"/>
    <n v="57063.100000000006"/>
    <n v="57438.48"/>
  </r>
  <r>
    <x v="4"/>
    <s v="Georgia Gwinnett College"/>
    <m/>
    <s v="447689"/>
    <x v="6"/>
    <n v="1017"/>
    <n v="1135"/>
    <n v="1"/>
    <n v="1"/>
    <n v="1016"/>
    <n v="1134"/>
    <m/>
    <m/>
    <n v="1016"/>
    <n v="1134"/>
    <n v="1016"/>
    <n v="1134"/>
    <n v="13"/>
    <n v="13"/>
    <n v="13"/>
    <n v="13"/>
    <n v="0"/>
    <n v="4"/>
    <n v="0"/>
    <n v="4"/>
    <m/>
    <m/>
    <n v="0"/>
    <n v="0"/>
    <n v="13"/>
    <n v="17"/>
    <n v="13"/>
    <n v="17"/>
    <n v="4.1500000000000004"/>
    <n v="4.62"/>
    <n v="53.95"/>
    <n v="60.06"/>
    <m/>
    <n v="5.38"/>
    <n v="0"/>
    <n v="21.52"/>
    <m/>
    <m/>
    <n v="0"/>
    <n v="0"/>
    <n v="4.1500000000000004"/>
    <n v="4.7988235294117647"/>
    <n v="53.95"/>
    <n v="81.58"/>
    <n v="137.54"/>
    <n v="137.91999999999999"/>
    <n v="1788.02"/>
    <n v="1792.9599999999998"/>
    <m/>
    <n v="140.75"/>
    <n v="0"/>
    <n v="563"/>
    <m/>
    <m/>
    <n v="0"/>
    <n v="0"/>
    <n v="137.54"/>
    <n v="138.58588235294118"/>
    <n v="1788.02"/>
    <n v="2355.96"/>
    <n v="391"/>
    <n v="470"/>
    <n v="391"/>
    <n v="470"/>
    <n v="63"/>
    <n v="88"/>
    <n v="63"/>
    <n v="88"/>
    <m/>
    <m/>
    <n v="0"/>
    <n v="0"/>
    <n v="454"/>
    <n v="558"/>
    <n v="454"/>
    <n v="558"/>
    <n v="5.6"/>
    <n v="5.76"/>
    <n v="2189.6"/>
    <n v="2707.2"/>
    <n v="6.06"/>
    <n v="6.38"/>
    <n v="381.78"/>
    <n v="561.43999999999994"/>
    <m/>
    <m/>
    <n v="0"/>
    <n v="0"/>
    <n v="5.6638325991189431"/>
    <n v="5.8577777777777778"/>
    <n v="2571.38"/>
    <n v="3268.64"/>
    <n v="140.16999999999999"/>
    <n v="140.07"/>
    <n v="54806.469999999994"/>
    <n v="65832.899999999994"/>
    <n v="141.91999999999999"/>
    <n v="139.68"/>
    <n v="8940.9599999999991"/>
    <n v="12291.84"/>
    <m/>
    <m/>
    <n v="0"/>
    <n v="0"/>
    <n v="140.41284140969162"/>
    <n v="140.00849462365591"/>
    <n v="63747.43"/>
    <n v="78124.739999999991"/>
    <n v="467"/>
    <n v="575"/>
    <n v="467"/>
    <n v="575"/>
    <n v="5.6216916488222699"/>
    <n v="5.8264695652173906"/>
    <n v="2625.33"/>
    <n v="3350.22"/>
    <n v="140.33286937901499"/>
    <n v="139.9664347826087"/>
    <n v="65535.450000000004"/>
    <n v="80480.7"/>
    <n v="310"/>
    <n v="324"/>
    <n v="310"/>
    <n v="324"/>
    <n v="238"/>
    <n v="234"/>
    <n v="238"/>
    <n v="234"/>
    <m/>
    <m/>
    <n v="0"/>
    <n v="0"/>
    <n v="548"/>
    <n v="558"/>
    <n v="548"/>
    <n v="558"/>
    <n v="4.1500000000000004"/>
    <n v="4.18"/>
    <n v="1286.5"/>
    <n v="1354.32"/>
    <n v="4.63"/>
    <n v="4.5999999999999996"/>
    <n v="1101.94"/>
    <n v="1076.3999999999999"/>
    <m/>
    <m/>
    <n v="0"/>
    <n v="0"/>
    <n v="4.3584671532846713"/>
    <n v="4.3561290322580639"/>
    <n v="2388.44"/>
    <n v="2430.7199999999998"/>
    <n v="102.45"/>
    <n v="102.18"/>
    <n v="31759.5"/>
    <n v="33106.32"/>
    <n v="96.09"/>
    <n v="97.29"/>
    <n v="22869.420000000002"/>
    <n v="22765.86"/>
    <m/>
    <m/>
    <n v="0"/>
    <n v="0"/>
    <n v="99.6878102189781"/>
    <n v="100.12935483870967"/>
    <n v="54628.92"/>
    <n v="55872.18"/>
    <n v="1"/>
    <n v="1"/>
    <n v="1"/>
    <n v="1"/>
    <m/>
    <m/>
    <n v="0"/>
    <n v="0"/>
    <n v="133.66"/>
    <n v="133"/>
    <n v="133.66"/>
    <n v="133"/>
    <n v="714"/>
    <n v="807"/>
    <n v="714"/>
    <n v="807"/>
    <n v="3530.0499999999997"/>
    <n v="4121.58"/>
    <n v="88353.989999999991"/>
    <n v="100732.18"/>
    <n v="301"/>
    <n v="326"/>
    <n v="301"/>
    <n v="326"/>
    <n v="1483.72"/>
    <n v="1659.3599999999997"/>
    <n v="31810.38"/>
    <n v="35620.699999999997"/>
    <n v="1015"/>
    <n v="1133"/>
    <n v="1015"/>
    <n v="1133"/>
    <n v="5013.7699999999995"/>
    <n v="5780.94"/>
    <n v="120164.37"/>
    <n v="136352.88"/>
    <n v="0"/>
    <n v="0"/>
    <n v="0"/>
    <n v="0"/>
    <s v=""/>
    <s v=""/>
    <s v=""/>
    <s v=""/>
    <n v="5013.7700000000004"/>
    <n v="5780.94"/>
    <n v="120298.03"/>
    <n v="136485.88"/>
  </r>
  <r>
    <x v="4"/>
    <s v="Middle Georgia State College"/>
    <s v="Met the criteria for Four-Year 5 in 2018-19."/>
    <n v="482158"/>
    <x v="6"/>
    <n v="675"/>
    <n v="743"/>
    <n v="2"/>
    <n v="0"/>
    <n v="673"/>
    <n v="743"/>
    <m/>
    <m/>
    <n v="673"/>
    <n v="743"/>
    <n v="673"/>
    <n v="743"/>
    <n v="13"/>
    <n v="17"/>
    <n v="13"/>
    <n v="17"/>
    <n v="2"/>
    <n v="1"/>
    <n v="2"/>
    <n v="1"/>
    <m/>
    <m/>
    <n v="0"/>
    <n v="0"/>
    <n v="15"/>
    <n v="18"/>
    <n v="15"/>
    <n v="18"/>
    <n v="4.2699999999999996"/>
    <n v="5.0599999999999996"/>
    <n v="55.509999999999991"/>
    <n v="86.02"/>
    <n v="5.75"/>
    <n v="5"/>
    <n v="11.5"/>
    <n v="5"/>
    <m/>
    <m/>
    <n v="0"/>
    <n v="0"/>
    <n v="4.4673333333333325"/>
    <n v="5.0566666666666666"/>
    <n v="67.009999999999991"/>
    <n v="91.02"/>
    <n v="133.85"/>
    <n v="139.94"/>
    <n v="1740.05"/>
    <n v="2378.98"/>
    <n v="109.5"/>
    <n v="111"/>
    <n v="219"/>
    <n v="111"/>
    <m/>
    <m/>
    <n v="0"/>
    <n v="0"/>
    <n v="130.60333333333332"/>
    <n v="138.33222222222221"/>
    <n v="1959.05"/>
    <n v="2489.98"/>
    <n v="284"/>
    <n v="278"/>
    <n v="284"/>
    <n v="278"/>
    <n v="45"/>
    <n v="59"/>
    <n v="45"/>
    <n v="59"/>
    <m/>
    <m/>
    <n v="0"/>
    <n v="0"/>
    <n v="329"/>
    <n v="337"/>
    <n v="329"/>
    <n v="337"/>
    <n v="6.18"/>
    <n v="6.04"/>
    <n v="1755.12"/>
    <n v="1679.1200000000001"/>
    <n v="7.7"/>
    <n v="8.48"/>
    <n v="346.5"/>
    <n v="500.32000000000005"/>
    <m/>
    <m/>
    <n v="0"/>
    <n v="0"/>
    <n v="6.3879027355623101"/>
    <n v="6.4671810089020774"/>
    <n v="2101.62"/>
    <n v="2179.44"/>
    <n v="143.05000000000001"/>
    <n v="139.16"/>
    <n v="40626.200000000004"/>
    <n v="38686.479999999996"/>
    <n v="144.88"/>
    <n v="146.27000000000001"/>
    <n v="6519.5999999999995"/>
    <n v="8629.93"/>
    <m/>
    <m/>
    <n v="0"/>
    <n v="0"/>
    <n v="143.30030395136779"/>
    <n v="140.4047774480712"/>
    <n v="47145.8"/>
    <n v="47316.409999999996"/>
    <n v="344"/>
    <n v="355"/>
    <n v="344"/>
    <n v="355"/>
    <n v="6.3041569767441867"/>
    <n v="6.3956619718309859"/>
    <n v="2168.63"/>
    <n v="2270.46"/>
    <n v="142.74665697674419"/>
    <n v="140.29969014084506"/>
    <n v="49104.85"/>
    <n v="49806.389999999992"/>
    <n v="203"/>
    <n v="249"/>
    <n v="203"/>
    <n v="249"/>
    <n v="126"/>
    <n v="139"/>
    <n v="126"/>
    <n v="139"/>
    <m/>
    <m/>
    <n v="0"/>
    <n v="0"/>
    <n v="329"/>
    <n v="388"/>
    <n v="329"/>
    <n v="388"/>
    <n v="4.17"/>
    <n v="4.33"/>
    <n v="846.51"/>
    <n v="1078.17"/>
    <n v="4.6100000000000003"/>
    <n v="4.8499999999999996"/>
    <n v="580.86"/>
    <n v="674.15"/>
    <m/>
    <m/>
    <n v="0"/>
    <n v="0"/>
    <n v="4.3385106382978718"/>
    <n v="4.5162886597938146"/>
    <n v="1427.37"/>
    <n v="1752.32"/>
    <n v="100.08"/>
    <n v="103.12"/>
    <n v="20316.239999999998"/>
    <n v="25676.880000000001"/>
    <n v="91.7"/>
    <n v="90.05"/>
    <n v="11554.2"/>
    <n v="12516.949999999999"/>
    <m/>
    <m/>
    <n v="0"/>
    <n v="0"/>
    <n v="96.870638297872333"/>
    <n v="98.437706185567009"/>
    <n v="31870.44"/>
    <n v="38193.83"/>
    <m/>
    <m/>
    <n v="0"/>
    <n v="0"/>
    <m/>
    <m/>
    <n v="0"/>
    <n v="0"/>
    <m/>
    <m/>
    <n v="0"/>
    <n v="0"/>
    <n v="500"/>
    <n v="544"/>
    <n v="500"/>
    <n v="544"/>
    <n v="2657.14"/>
    <n v="2843.3100000000004"/>
    <n v="62682.490000000005"/>
    <n v="66742.34"/>
    <n v="173"/>
    <n v="199"/>
    <n v="173"/>
    <n v="199"/>
    <n v="938.86"/>
    <n v="1179.47"/>
    <n v="18292.8"/>
    <n v="21257.879999999997"/>
    <n v="673"/>
    <n v="743"/>
    <n v="673"/>
    <n v="743"/>
    <n v="3596"/>
    <n v="4022.7800000000007"/>
    <n v="80975.290000000008"/>
    <n v="88000.22"/>
    <n v="0"/>
    <n v="0"/>
    <n v="0"/>
    <n v="0"/>
    <s v=""/>
    <s v=""/>
    <s v=""/>
    <s v=""/>
    <n v="3596"/>
    <n v="4022.7799999999997"/>
    <n v="80975.289999999994"/>
    <n v="88000.22"/>
  </r>
  <r>
    <x v="4"/>
    <s v="Abraham Baldwin Agricultural College "/>
    <s v="Met the criteria for Four-Year 6 in 2017-18 and 2018-19. "/>
    <s v="138558"/>
    <x v="10"/>
    <n v="391"/>
    <n v="527"/>
    <n v="2"/>
    <n v="3"/>
    <n v="389"/>
    <n v="524"/>
    <m/>
    <m/>
    <n v="389"/>
    <n v="524"/>
    <n v="389"/>
    <n v="524"/>
    <n v="17"/>
    <n v="27"/>
    <n v="17"/>
    <n v="27"/>
    <n v="4"/>
    <n v="10"/>
    <n v="4"/>
    <n v="10"/>
    <m/>
    <m/>
    <n v="0"/>
    <n v="0"/>
    <n v="21"/>
    <n v="37"/>
    <n v="21"/>
    <n v="37"/>
    <n v="2.35"/>
    <n v="3.69"/>
    <n v="39.950000000000003"/>
    <n v="99.63"/>
    <n v="3"/>
    <n v="3.95"/>
    <n v="12"/>
    <n v="39.5"/>
    <m/>
    <m/>
    <n v="0"/>
    <n v="0"/>
    <n v="2.4738095238095239"/>
    <n v="3.7602702702702699"/>
    <n v="51.95"/>
    <n v="139.13"/>
    <n v="74.06"/>
    <n v="89.63"/>
    <n v="1259.02"/>
    <n v="2420.0099999999998"/>
    <n v="76.5"/>
    <n v="83.8"/>
    <n v="306"/>
    <n v="838"/>
    <m/>
    <m/>
    <n v="0"/>
    <n v="0"/>
    <n v="74.524761904761903"/>
    <n v="88.054324324324313"/>
    <n v="1565.02"/>
    <n v="3258.0099999999998"/>
    <n v="215"/>
    <n v="223"/>
    <n v="215"/>
    <n v="223"/>
    <n v="23"/>
    <n v="63"/>
    <n v="23"/>
    <n v="63"/>
    <m/>
    <m/>
    <n v="0"/>
    <n v="0"/>
    <n v="238"/>
    <n v="286"/>
    <n v="238"/>
    <n v="286"/>
    <n v="4.2699999999999996"/>
    <n v="4.09"/>
    <n v="918.05"/>
    <n v="912.06999999999994"/>
    <n v="5.43"/>
    <n v="6.21"/>
    <n v="124.88999999999999"/>
    <n v="391.23"/>
    <m/>
    <m/>
    <n v="0"/>
    <n v="0"/>
    <n v="4.3821008403361343"/>
    <n v="4.5569930069930065"/>
    <n v="1042.94"/>
    <n v="1303.3"/>
    <n v="81"/>
    <n v="81.8"/>
    <n v="17415"/>
    <n v="18241.399999999998"/>
    <n v="76.91"/>
    <n v="100.95"/>
    <n v="1768.9299999999998"/>
    <n v="6359.85"/>
    <m/>
    <m/>
    <n v="0"/>
    <n v="0"/>
    <n v="80.604747899159662"/>
    <n v="86.01835664335664"/>
    <n v="19183.93"/>
    <n v="24601.25"/>
    <n v="259"/>
    <n v="323"/>
    <n v="259"/>
    <n v="323"/>
    <n v="4.2273745173745176"/>
    <n v="4.4657275541795665"/>
    <n v="1094.8900000000001"/>
    <n v="1442.43"/>
    <n v="80.111776061776069"/>
    <n v="86.251578947368415"/>
    <n v="20748.95"/>
    <n v="27859.26"/>
    <n v="74"/>
    <n v="93"/>
    <n v="74"/>
    <n v="93"/>
    <n v="53"/>
    <n v="95"/>
    <n v="53"/>
    <n v="95"/>
    <m/>
    <m/>
    <n v="0"/>
    <n v="0"/>
    <n v="127"/>
    <n v="188"/>
    <n v="127"/>
    <n v="188"/>
    <n v="3.35"/>
    <n v="3.13"/>
    <n v="247.9"/>
    <n v="291.08999999999997"/>
    <n v="3.15"/>
    <n v="3.24"/>
    <n v="166.95"/>
    <n v="307.8"/>
    <m/>
    <m/>
    <n v="0"/>
    <n v="0"/>
    <n v="3.2665354330708665"/>
    <n v="3.1855851063829785"/>
    <n v="414.85"/>
    <n v="598.89"/>
    <n v="70.31"/>
    <n v="67.61"/>
    <n v="5202.9400000000005"/>
    <n v="6287.73"/>
    <n v="47.58"/>
    <n v="50.09"/>
    <n v="2521.7399999999998"/>
    <n v="4758.55"/>
    <m/>
    <m/>
    <n v="0"/>
    <n v="0"/>
    <n v="60.824251968503937"/>
    <n v="58.756808510638294"/>
    <n v="7724.68"/>
    <n v="11046.279999999999"/>
    <n v="3"/>
    <n v="13"/>
    <n v="3"/>
    <n v="13"/>
    <m/>
    <m/>
    <n v="0"/>
    <n v="0"/>
    <n v="75.22"/>
    <n v="69.41"/>
    <n v="225.66"/>
    <n v="902.32999999999993"/>
    <n v="306"/>
    <n v="343"/>
    <n v="306"/>
    <n v="343"/>
    <n v="1205.9000000000001"/>
    <n v="1302.79"/>
    <n v="23876.959999999999"/>
    <n v="26949.139999999996"/>
    <n v="80"/>
    <n v="168"/>
    <n v="80"/>
    <n v="168"/>
    <n v="303.83999999999997"/>
    <n v="738.53"/>
    <n v="4596.67"/>
    <n v="11956.400000000001"/>
    <n v="386"/>
    <n v="511"/>
    <n v="386"/>
    <n v="511"/>
    <n v="1509.74"/>
    <n v="2041.32"/>
    <n v="28473.629999999997"/>
    <n v="38905.539999999994"/>
    <n v="0"/>
    <n v="0"/>
    <n v="0"/>
    <n v="0"/>
    <s v=""/>
    <s v=""/>
    <s v=""/>
    <s v=""/>
    <n v="1509.7400000000002"/>
    <n v="2041.3200000000002"/>
    <n v="28699.29"/>
    <n v="39807.869999999995"/>
  </r>
  <r>
    <x v="4"/>
    <s v="Atlanta Metropolitan State College"/>
    <m/>
    <s v="138901"/>
    <x v="10"/>
    <n v="317"/>
    <n v="317"/>
    <n v="2"/>
    <n v="4"/>
    <n v="315"/>
    <n v="313"/>
    <m/>
    <m/>
    <n v="315"/>
    <n v="313"/>
    <n v="315"/>
    <n v="313"/>
    <n v="3"/>
    <n v="1"/>
    <n v="3"/>
    <n v="1"/>
    <n v="3"/>
    <n v="1"/>
    <n v="3"/>
    <n v="1"/>
    <m/>
    <m/>
    <n v="0"/>
    <n v="0"/>
    <n v="6"/>
    <n v="2"/>
    <n v="6"/>
    <n v="2"/>
    <n v="3.5"/>
    <n v="5.5"/>
    <n v="10.5"/>
    <n v="5.5"/>
    <n v="3.33"/>
    <n v="4"/>
    <n v="9.99"/>
    <n v="4"/>
    <m/>
    <m/>
    <n v="0"/>
    <n v="0"/>
    <n v="3.4150000000000005"/>
    <n v="4.75"/>
    <n v="20.490000000000002"/>
    <n v="9.5"/>
    <n v="93.33"/>
    <n v="80"/>
    <n v="279.99"/>
    <n v="80"/>
    <n v="86.67"/>
    <n v="95"/>
    <n v="260.01"/>
    <n v="95"/>
    <m/>
    <m/>
    <n v="0"/>
    <n v="0"/>
    <n v="90"/>
    <n v="87.5"/>
    <n v="540"/>
    <n v="175"/>
    <n v="80"/>
    <n v="79"/>
    <n v="80"/>
    <n v="79"/>
    <n v="52"/>
    <n v="57"/>
    <n v="52"/>
    <n v="57"/>
    <m/>
    <m/>
    <n v="0"/>
    <n v="0"/>
    <n v="132"/>
    <n v="136"/>
    <n v="132"/>
    <n v="136"/>
    <n v="3.86"/>
    <n v="4.6500000000000004"/>
    <n v="308.8"/>
    <n v="367.35"/>
    <n v="4.51"/>
    <n v="5.04"/>
    <n v="234.51999999999998"/>
    <n v="287.28000000000003"/>
    <m/>
    <m/>
    <n v="0"/>
    <n v="0"/>
    <n v="4.1160606060606053"/>
    <n v="4.8134558823529421"/>
    <n v="543.31999999999994"/>
    <n v="654.63000000000011"/>
    <n v="77.510000000000005"/>
    <n v="84.38"/>
    <n v="6200.8"/>
    <n v="6666.0199999999995"/>
    <n v="78.099999999999994"/>
    <n v="79.02"/>
    <n v="4061.2"/>
    <n v="4504.1399999999994"/>
    <m/>
    <m/>
    <n v="0"/>
    <n v="0"/>
    <n v="77.742424242424249"/>
    <n v="82.133529411764698"/>
    <n v="10262"/>
    <n v="11170.16"/>
    <n v="138"/>
    <n v="138"/>
    <n v="138"/>
    <n v="138"/>
    <n v="4.0855797101449269"/>
    <n v="4.8125362318840583"/>
    <n v="563.80999999999995"/>
    <n v="664.13"/>
    <n v="78.275362318840578"/>
    <n v="82.211304347826086"/>
    <n v="10802"/>
    <n v="11345.16"/>
    <n v="92"/>
    <n v="88"/>
    <n v="92"/>
    <n v="88"/>
    <n v="81"/>
    <n v="79"/>
    <n v="81"/>
    <n v="79"/>
    <m/>
    <m/>
    <n v="0"/>
    <n v="0"/>
    <n v="173"/>
    <n v="167"/>
    <n v="173"/>
    <n v="167"/>
    <n v="3.32"/>
    <n v="4.01"/>
    <n v="305.44"/>
    <n v="352.88"/>
    <n v="3.19"/>
    <n v="3.84"/>
    <n v="258.39"/>
    <n v="303.36"/>
    <m/>
    <m/>
    <n v="0"/>
    <n v="0"/>
    <n v="3.259132947976878"/>
    <n v="3.9295808383233535"/>
    <n v="563.82999999999993"/>
    <n v="656.24"/>
    <n v="61.98"/>
    <n v="67.64"/>
    <n v="5702.16"/>
    <n v="5952.32"/>
    <n v="60.26"/>
    <n v="64.73"/>
    <n v="4881.0599999999995"/>
    <n v="5113.67"/>
    <m/>
    <m/>
    <n v="0"/>
    <n v="0"/>
    <n v="61.174682080924853"/>
    <n v="66.263413173652694"/>
    <n v="10583.22"/>
    <n v="11065.99"/>
    <n v="4"/>
    <n v="8"/>
    <n v="4"/>
    <n v="8"/>
    <m/>
    <m/>
    <n v="0"/>
    <n v="0"/>
    <n v="68.25"/>
    <n v="68.13"/>
    <n v="273"/>
    <n v="545.04"/>
    <n v="175"/>
    <n v="168"/>
    <n v="175"/>
    <n v="168"/>
    <n v="624.74"/>
    <n v="725.73"/>
    <n v="12182.95"/>
    <n v="12698.34"/>
    <n v="136"/>
    <n v="137"/>
    <n v="136"/>
    <n v="137"/>
    <n v="502.9"/>
    <n v="594.6400000000001"/>
    <n v="9202.27"/>
    <n v="9712.81"/>
    <n v="311"/>
    <n v="305"/>
    <n v="311"/>
    <n v="305"/>
    <n v="1127.6399999999999"/>
    <n v="1320.3700000000001"/>
    <n v="21385.22"/>
    <n v="22411.15"/>
    <n v="0"/>
    <n v="0"/>
    <n v="0"/>
    <n v="0"/>
    <s v=""/>
    <s v=""/>
    <s v=""/>
    <s v=""/>
    <n v="1127.6399999999999"/>
    <n v="1320.37"/>
    <n v="21658.22"/>
    <n v="22956.190000000002"/>
  </r>
  <r>
    <x v="4"/>
    <s v="Darton State College "/>
    <s v="*Delete after 2017-18; Institution was consolidated into Albany State College. Met the criteria for Two-Year 3 in 2017-18 and 2018-19 "/>
    <s v="138691"/>
    <x v="10"/>
    <m/>
    <m/>
    <m/>
    <m/>
    <n v="0"/>
    <n v="0"/>
    <m/>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4"/>
    <s v="East Georgia State College"/>
    <m/>
    <s v="139621"/>
    <x v="10"/>
    <n v="342"/>
    <n v="297"/>
    <n v="0"/>
    <n v="7"/>
    <n v="342"/>
    <n v="290"/>
    <m/>
    <m/>
    <n v="342"/>
    <n v="290"/>
    <n v="342"/>
    <n v="290"/>
    <n v="6"/>
    <n v="5"/>
    <n v="6"/>
    <n v="5"/>
    <n v="1"/>
    <n v="4"/>
    <n v="1"/>
    <n v="4"/>
    <m/>
    <m/>
    <n v="0"/>
    <n v="0"/>
    <n v="7"/>
    <n v="9"/>
    <n v="7"/>
    <n v="9"/>
    <n v="2.17"/>
    <n v="2.4"/>
    <n v="13.02"/>
    <n v="12"/>
    <n v="3"/>
    <n v="2"/>
    <n v="3"/>
    <n v="8"/>
    <m/>
    <m/>
    <n v="0"/>
    <n v="0"/>
    <n v="2.2885714285714287"/>
    <n v="2.2222222222222223"/>
    <n v="16.02"/>
    <n v="20"/>
    <n v="70.5"/>
    <n v="73.2"/>
    <n v="423"/>
    <n v="366"/>
    <n v="50"/>
    <n v="67.25"/>
    <n v="50"/>
    <n v="269"/>
    <m/>
    <m/>
    <n v="0"/>
    <n v="0"/>
    <n v="67.571428571428569"/>
    <n v="70.555555555555557"/>
    <n v="473"/>
    <n v="635"/>
    <n v="213"/>
    <n v="172"/>
    <n v="213"/>
    <n v="172"/>
    <n v="32"/>
    <n v="17"/>
    <n v="32"/>
    <n v="17"/>
    <m/>
    <m/>
    <n v="0"/>
    <n v="0"/>
    <n v="245"/>
    <n v="189"/>
    <n v="245"/>
    <n v="189"/>
    <n v="4.2699999999999996"/>
    <n v="3.69"/>
    <n v="909.50999999999988"/>
    <n v="634.67999999999995"/>
    <n v="4.8099999999999996"/>
    <n v="5.0599999999999996"/>
    <n v="153.91999999999999"/>
    <n v="86.02"/>
    <m/>
    <m/>
    <n v="0"/>
    <n v="0"/>
    <n v="4.3405306122448977"/>
    <n v="3.8132275132275129"/>
    <n v="1063.4299999999998"/>
    <n v="720.69999999999993"/>
    <n v="60.07"/>
    <n v="70.930000000000007"/>
    <n v="12794.91"/>
    <n v="12199.960000000001"/>
    <n v="59.25"/>
    <n v="72.94"/>
    <n v="1896"/>
    <n v="1239.98"/>
    <m/>
    <m/>
    <n v="0"/>
    <n v="0"/>
    <n v="59.962897959183671"/>
    <n v="71.110793650793653"/>
    <n v="14690.91"/>
    <n v="13439.94"/>
    <n v="252"/>
    <n v="198"/>
    <n v="252"/>
    <n v="198"/>
    <n v="4.2835317460317457"/>
    <n v="3.7409090909090907"/>
    <n v="1079.4499999999998"/>
    <n v="740.69999999999993"/>
    <n v="60.17424603174603"/>
    <n v="71.085555555555558"/>
    <n v="15163.91"/>
    <n v="14074.94"/>
    <n v="70"/>
    <n v="66"/>
    <n v="70"/>
    <n v="66"/>
    <n v="18"/>
    <n v="17"/>
    <n v="18"/>
    <n v="17"/>
    <m/>
    <m/>
    <n v="0"/>
    <n v="0"/>
    <n v="88"/>
    <n v="83"/>
    <n v="88"/>
    <n v="83"/>
    <n v="3.03"/>
    <n v="2.77"/>
    <n v="212.1"/>
    <n v="182.82"/>
    <n v="4.17"/>
    <n v="3.62"/>
    <n v="75.06"/>
    <n v="61.54"/>
    <m/>
    <m/>
    <n v="0"/>
    <n v="0"/>
    <n v="3.2631818181818177"/>
    <n v="2.9440963855421685"/>
    <n v="287.15999999999997"/>
    <n v="244.35999999999999"/>
    <n v="54.68"/>
    <n v="56.67"/>
    <n v="3827.6"/>
    <n v="3740.2200000000003"/>
    <n v="55.78"/>
    <n v="60.59"/>
    <n v="1004.04"/>
    <n v="1030.03"/>
    <m/>
    <m/>
    <n v="0"/>
    <n v="0"/>
    <n v="54.904999999999994"/>
    <n v="57.472891566265062"/>
    <n v="4831.6399999999994"/>
    <n v="4770.25"/>
    <n v="2"/>
    <n v="9"/>
    <n v="2"/>
    <n v="9"/>
    <m/>
    <m/>
    <n v="0"/>
    <n v="0"/>
    <n v="67"/>
    <n v="68.14"/>
    <n v="134"/>
    <n v="613.26"/>
    <n v="289"/>
    <n v="243"/>
    <n v="289"/>
    <n v="243"/>
    <n v="1134.6299999999999"/>
    <n v="829.5"/>
    <n v="17045.509999999998"/>
    <n v="16306.18"/>
    <n v="51"/>
    <n v="38"/>
    <n v="51"/>
    <n v="38"/>
    <n v="231.98"/>
    <n v="155.56"/>
    <n v="2950.04"/>
    <n v="2539.0100000000002"/>
    <n v="340"/>
    <n v="281"/>
    <n v="340"/>
    <n v="281"/>
    <n v="1366.61"/>
    <n v="985.06"/>
    <n v="19995.55"/>
    <n v="18845.190000000002"/>
    <n v="0"/>
    <n v="0"/>
    <n v="0"/>
    <n v="0"/>
    <s v=""/>
    <s v=""/>
    <s v=""/>
    <s v=""/>
    <n v="1366.6099999999997"/>
    <n v="985.06"/>
    <n v="20129.55"/>
    <n v="19458.45"/>
  </r>
  <r>
    <x v="4"/>
    <s v="Georgia Highlands College"/>
    <m/>
    <s v="139700"/>
    <x v="10"/>
    <n v="632"/>
    <n v="691"/>
    <n v="2"/>
    <n v="4"/>
    <n v="630"/>
    <n v="687"/>
    <m/>
    <m/>
    <n v="630"/>
    <n v="687"/>
    <n v="630"/>
    <n v="687"/>
    <n v="7"/>
    <n v="5"/>
    <n v="7"/>
    <n v="5"/>
    <n v="5"/>
    <n v="2"/>
    <n v="5"/>
    <n v="2"/>
    <m/>
    <m/>
    <n v="0"/>
    <n v="0"/>
    <n v="12"/>
    <n v="7"/>
    <n v="12"/>
    <n v="7"/>
    <n v="3.14"/>
    <n v="4.5"/>
    <n v="21.98"/>
    <n v="22.5"/>
    <n v="1.8"/>
    <n v="1.5"/>
    <n v="9"/>
    <n v="3"/>
    <m/>
    <m/>
    <n v="0"/>
    <n v="0"/>
    <n v="2.5816666666666666"/>
    <n v="3.6428571428571428"/>
    <n v="30.979999999999997"/>
    <n v="25.5"/>
    <n v="87.71"/>
    <n v="75.400000000000006"/>
    <n v="613.96999999999991"/>
    <n v="377"/>
    <n v="73.400000000000006"/>
    <n v="70"/>
    <n v="367"/>
    <n v="140"/>
    <m/>
    <m/>
    <n v="0"/>
    <n v="0"/>
    <n v="81.747499999999988"/>
    <n v="73.857142857142861"/>
    <n v="980.9699999999998"/>
    <n v="517"/>
    <n v="259"/>
    <n v="296"/>
    <n v="259"/>
    <n v="296"/>
    <n v="88"/>
    <n v="104"/>
    <n v="88"/>
    <n v="104"/>
    <m/>
    <m/>
    <n v="0"/>
    <n v="0"/>
    <n v="347"/>
    <n v="400"/>
    <n v="347"/>
    <n v="400"/>
    <n v="4.24"/>
    <n v="4.21"/>
    <n v="1098.1600000000001"/>
    <n v="1246.1600000000001"/>
    <n v="4.91"/>
    <n v="4.95"/>
    <n v="432.08000000000004"/>
    <n v="514.80000000000007"/>
    <m/>
    <m/>
    <n v="0"/>
    <n v="0"/>
    <n v="4.4099135446685889"/>
    <n v="4.4024000000000001"/>
    <n v="1530.2400000000002"/>
    <n v="1760.96"/>
    <n v="77.569999999999993"/>
    <n v="77.55"/>
    <n v="20090.629999999997"/>
    <n v="22954.799999999999"/>
    <n v="78.930000000000007"/>
    <n v="78.38"/>
    <n v="6945.84"/>
    <n v="8151.5199999999995"/>
    <m/>
    <m/>
    <n v="0"/>
    <n v="0"/>
    <n v="77.914899135446674"/>
    <n v="77.765799999999999"/>
    <n v="27036.469999999998"/>
    <n v="31106.32"/>
    <n v="359"/>
    <n v="407"/>
    <n v="359"/>
    <n v="407"/>
    <n v="4.3488022284122572"/>
    <n v="4.3893366093366097"/>
    <n v="1561.2200000000003"/>
    <n v="1786.4600000000003"/>
    <n v="78.043008356545954"/>
    <n v="77.698574938574936"/>
    <n v="28017.439999999999"/>
    <n v="31623.32"/>
    <n v="128"/>
    <n v="135"/>
    <n v="128"/>
    <n v="135"/>
    <n v="137"/>
    <n v="134"/>
    <n v="137"/>
    <n v="134"/>
    <m/>
    <m/>
    <n v="0"/>
    <n v="0"/>
    <n v="265"/>
    <n v="269"/>
    <n v="265"/>
    <n v="269"/>
    <n v="3.32"/>
    <n v="3.52"/>
    <n v="424.96"/>
    <n v="475.2"/>
    <n v="3.69"/>
    <n v="3.54"/>
    <n v="505.53"/>
    <n v="474.36"/>
    <m/>
    <m/>
    <n v="0"/>
    <n v="0"/>
    <n v="3.5112830188679247"/>
    <n v="3.52996282527881"/>
    <n v="930.49"/>
    <n v="949.56"/>
    <n v="61.16"/>
    <n v="64.03"/>
    <n v="7828.48"/>
    <n v="8644.0499999999993"/>
    <n v="56.72"/>
    <n v="55.51"/>
    <n v="7770.6399999999994"/>
    <n v="7438.34"/>
    <m/>
    <m/>
    <n v="0"/>
    <n v="0"/>
    <n v="58.864603773584903"/>
    <n v="59.785836431226762"/>
    <n v="15599.119999999999"/>
    <n v="16082.39"/>
    <n v="6"/>
    <n v="11"/>
    <n v="6"/>
    <n v="11"/>
    <m/>
    <m/>
    <n v="0"/>
    <n v="0"/>
    <n v="67.5"/>
    <n v="69.09"/>
    <n v="405"/>
    <n v="759.99"/>
    <n v="394"/>
    <n v="436"/>
    <n v="394"/>
    <n v="436"/>
    <n v="1545.1000000000001"/>
    <n v="1743.8600000000001"/>
    <n v="28533.079999999998"/>
    <n v="31975.85"/>
    <n v="230"/>
    <n v="240"/>
    <n v="230"/>
    <n v="240"/>
    <n v="946.61"/>
    <n v="992.16000000000008"/>
    <n v="15083.48"/>
    <n v="15729.86"/>
    <n v="624"/>
    <n v="676"/>
    <n v="624"/>
    <n v="676"/>
    <n v="2491.71"/>
    <n v="2736.0200000000004"/>
    <n v="43616.56"/>
    <n v="47705.71"/>
    <n v="0"/>
    <n v="0"/>
    <n v="0"/>
    <n v="0"/>
    <s v=""/>
    <s v=""/>
    <s v=""/>
    <s v=""/>
    <n v="2491.71"/>
    <n v="2736.0200000000004"/>
    <n v="44021.56"/>
    <n v="48465.7"/>
  </r>
  <r>
    <x v="4"/>
    <s v="Gordon State College "/>
    <s v="Met the criteria for Four-Year 6 in 2017-18 and 2018-19. "/>
    <s v="139968"/>
    <x v="10"/>
    <n v="436"/>
    <n v="401"/>
    <n v="11"/>
    <n v="8"/>
    <n v="425"/>
    <n v="393"/>
    <m/>
    <m/>
    <n v="425"/>
    <n v="393"/>
    <n v="425"/>
    <n v="393"/>
    <n v="18"/>
    <n v="15"/>
    <n v="18"/>
    <n v="15"/>
    <n v="2"/>
    <n v="2"/>
    <n v="2"/>
    <n v="2"/>
    <m/>
    <m/>
    <n v="0"/>
    <n v="0"/>
    <n v="20"/>
    <n v="17"/>
    <n v="20"/>
    <n v="17"/>
    <n v="3.19"/>
    <n v="2"/>
    <n v="57.42"/>
    <n v="30"/>
    <n v="1.25"/>
    <n v="1"/>
    <n v="2.5"/>
    <n v="2"/>
    <m/>
    <m/>
    <n v="0"/>
    <n v="0"/>
    <n v="2.996"/>
    <n v="1.8823529411764706"/>
    <n v="59.92"/>
    <n v="32"/>
    <n v="84.22"/>
    <n v="74.930000000000007"/>
    <n v="1515.96"/>
    <n v="1123.95"/>
    <n v="68"/>
    <n v="77.5"/>
    <n v="136"/>
    <n v="155"/>
    <m/>
    <m/>
    <n v="0"/>
    <n v="0"/>
    <n v="82.597999999999999"/>
    <n v="75.232352941176472"/>
    <n v="1651.96"/>
    <n v="1278.95"/>
    <n v="252"/>
    <n v="231"/>
    <n v="252"/>
    <n v="231"/>
    <n v="28"/>
    <n v="25"/>
    <n v="28"/>
    <n v="25"/>
    <m/>
    <m/>
    <n v="0"/>
    <n v="0"/>
    <n v="280"/>
    <n v="256"/>
    <n v="280"/>
    <n v="256"/>
    <n v="4.1500000000000004"/>
    <n v="4.01"/>
    <n v="1045.8000000000002"/>
    <n v="926.31"/>
    <n v="5.13"/>
    <n v="4.68"/>
    <n v="143.63999999999999"/>
    <n v="117"/>
    <m/>
    <m/>
    <n v="0"/>
    <n v="0"/>
    <n v="4.2480000000000002"/>
    <n v="4.0754296874999998"/>
    <n v="1189.44"/>
    <n v="1043.31"/>
    <n v="85.4"/>
    <n v="84.61"/>
    <n v="21520.800000000003"/>
    <n v="19544.91"/>
    <n v="88.67"/>
    <n v="83.65"/>
    <n v="2482.7600000000002"/>
    <n v="2091.25"/>
    <m/>
    <m/>
    <n v="0"/>
    <n v="0"/>
    <n v="85.727000000000018"/>
    <n v="84.516249999999999"/>
    <n v="24003.560000000005"/>
    <n v="21636.16"/>
    <n v="300"/>
    <n v="273"/>
    <n v="300"/>
    <n v="273"/>
    <n v="4.1645333333333339"/>
    <n v="3.9388644688644687"/>
    <n v="1249.3600000000001"/>
    <n v="1075.31"/>
    <n v="85.518400000000014"/>
    <n v="83.938131868131876"/>
    <n v="25655.520000000004"/>
    <n v="22915.11"/>
    <n v="64"/>
    <n v="67"/>
    <n v="64"/>
    <n v="67"/>
    <n v="58"/>
    <n v="47"/>
    <n v="58"/>
    <n v="47"/>
    <m/>
    <m/>
    <n v="0"/>
    <n v="0"/>
    <n v="122"/>
    <n v="114"/>
    <n v="122"/>
    <n v="114"/>
    <n v="3.38"/>
    <n v="3.11"/>
    <n v="216.32"/>
    <n v="208.37"/>
    <n v="4.07"/>
    <n v="3.94"/>
    <n v="236.06"/>
    <n v="185.18"/>
    <m/>
    <m/>
    <n v="0"/>
    <n v="0"/>
    <n v="3.7080327868852461"/>
    <n v="3.4521929824561406"/>
    <n v="452.38"/>
    <n v="393.55"/>
    <n v="63.11"/>
    <n v="67.27"/>
    <n v="4039.04"/>
    <n v="4507.09"/>
    <n v="65.34"/>
    <n v="62.25"/>
    <n v="3789.7200000000003"/>
    <n v="2925.75"/>
    <m/>
    <m/>
    <n v="0"/>
    <n v="0"/>
    <n v="64.170163934426228"/>
    <n v="65.200350877192989"/>
    <n v="7828.76"/>
    <n v="7432.8400000000011"/>
    <n v="3"/>
    <n v="6"/>
    <n v="3"/>
    <n v="6"/>
    <m/>
    <m/>
    <n v="0"/>
    <n v="0"/>
    <n v="78.33"/>
    <n v="67.83"/>
    <n v="234.99"/>
    <n v="406.98"/>
    <n v="334"/>
    <n v="313"/>
    <n v="334"/>
    <n v="313"/>
    <n v="1319.5400000000002"/>
    <n v="1164.6799999999998"/>
    <n v="27075.800000000003"/>
    <n v="25175.95"/>
    <n v="88"/>
    <n v="74"/>
    <n v="88"/>
    <n v="74"/>
    <n v="382.2"/>
    <n v="304.18"/>
    <n v="6408.4800000000005"/>
    <n v="5172"/>
    <n v="422"/>
    <n v="387"/>
    <n v="422"/>
    <n v="387"/>
    <n v="1701.7400000000002"/>
    <n v="1468.86"/>
    <n v="33484.280000000006"/>
    <n v="30347.95"/>
    <n v="0"/>
    <n v="0"/>
    <n v="0"/>
    <n v="0"/>
    <s v=""/>
    <s v=""/>
    <s v=""/>
    <s v=""/>
    <n v="1701.7400000000002"/>
    <n v="1468.86"/>
    <n v="33719.270000000004"/>
    <n v="30754.93"/>
  </r>
  <r>
    <x v="4"/>
    <s v="South Georgia State College"/>
    <m/>
    <n v="482699"/>
    <x v="10"/>
    <n v="296"/>
    <n v="306"/>
    <n v="4"/>
    <n v="5"/>
    <n v="292"/>
    <n v="301"/>
    <m/>
    <m/>
    <n v="292"/>
    <n v="301"/>
    <n v="292"/>
    <n v="301"/>
    <n v="24"/>
    <n v="32"/>
    <n v="24"/>
    <n v="32"/>
    <n v="10"/>
    <n v="14"/>
    <n v="10"/>
    <n v="14"/>
    <m/>
    <m/>
    <n v="0"/>
    <n v="0"/>
    <n v="34"/>
    <n v="46"/>
    <n v="34"/>
    <n v="46"/>
    <n v="2.38"/>
    <n v="2.19"/>
    <n v="57.12"/>
    <n v="70.08"/>
    <n v="2.2999999999999998"/>
    <n v="2.3199999999999998"/>
    <n v="23"/>
    <n v="32.479999999999997"/>
    <m/>
    <m/>
    <n v="0"/>
    <n v="0"/>
    <n v="2.3564705882352941"/>
    <n v="2.2295652173913045"/>
    <n v="80.12"/>
    <n v="102.56"/>
    <n v="76.959999999999994"/>
    <n v="74.97"/>
    <n v="1847.04"/>
    <n v="2399.04"/>
    <n v="79.7"/>
    <n v="75.290000000000006"/>
    <n v="797"/>
    <n v="1054.0600000000002"/>
    <m/>
    <m/>
    <n v="0"/>
    <n v="0"/>
    <n v="77.765882352941176"/>
    <n v="75.067391304347836"/>
    <n v="2644.04"/>
    <n v="3453.1000000000004"/>
    <n v="155"/>
    <n v="142"/>
    <n v="155"/>
    <n v="142"/>
    <n v="34"/>
    <n v="30"/>
    <n v="34"/>
    <n v="30"/>
    <m/>
    <m/>
    <n v="0"/>
    <n v="0"/>
    <n v="189"/>
    <n v="172"/>
    <n v="189"/>
    <n v="172"/>
    <n v="4.6100000000000003"/>
    <n v="4.47"/>
    <n v="714.55000000000007"/>
    <n v="634.74"/>
    <n v="4.75"/>
    <n v="5.13"/>
    <n v="161.5"/>
    <n v="153.9"/>
    <m/>
    <m/>
    <n v="0"/>
    <n v="0"/>
    <n v="4.6351851851851853"/>
    <n v="4.5851162790697675"/>
    <n v="876.05000000000007"/>
    <n v="788.64"/>
    <n v="83.36"/>
    <n v="78.97"/>
    <n v="12920.8"/>
    <n v="11213.74"/>
    <n v="74.69"/>
    <n v="80.84"/>
    <n v="2539.46"/>
    <n v="2425.2000000000003"/>
    <m/>
    <m/>
    <n v="0"/>
    <n v="0"/>
    <n v="81.800317460317459"/>
    <n v="79.296162790697679"/>
    <n v="15460.26"/>
    <n v="13638.94"/>
    <n v="223"/>
    <n v="218"/>
    <n v="223"/>
    <n v="218"/>
    <n v="4.2877578475336326"/>
    <n v="4.0880733944954128"/>
    <n v="956.17000000000007"/>
    <n v="891.2"/>
    <n v="81.185201793721973"/>
    <n v="78.403853211009178"/>
    <n v="18104.3"/>
    <n v="17092.04"/>
    <n v="39"/>
    <n v="58"/>
    <n v="39"/>
    <n v="58"/>
    <n v="26"/>
    <n v="18"/>
    <n v="26"/>
    <n v="18"/>
    <m/>
    <m/>
    <n v="0"/>
    <n v="0"/>
    <n v="65"/>
    <n v="76"/>
    <n v="65"/>
    <n v="76"/>
    <n v="2.31"/>
    <n v="2.95"/>
    <n v="90.09"/>
    <n v="171.10000000000002"/>
    <n v="2.62"/>
    <n v="3.39"/>
    <n v="68.12"/>
    <n v="61.02"/>
    <m/>
    <m/>
    <n v="0"/>
    <n v="0"/>
    <n v="2.4340000000000002"/>
    <n v="3.0542105263157899"/>
    <n v="158.21"/>
    <n v="232.12000000000003"/>
    <n v="60.46"/>
    <n v="63.4"/>
    <n v="2357.94"/>
    <n v="3677.2"/>
    <n v="60.41"/>
    <n v="60.83"/>
    <n v="1570.6599999999999"/>
    <n v="1094.94"/>
    <m/>
    <m/>
    <n v="0"/>
    <n v="0"/>
    <n v="60.44"/>
    <n v="62.791315789473678"/>
    <n v="3928.6"/>
    <n v="4772.1399999999994"/>
    <n v="4"/>
    <n v="7"/>
    <n v="4"/>
    <n v="7"/>
    <m/>
    <m/>
    <n v="0"/>
    <n v="0"/>
    <n v="67"/>
    <n v="74.81"/>
    <n v="268"/>
    <n v="523.67000000000007"/>
    <n v="218"/>
    <n v="232"/>
    <n v="218"/>
    <n v="232"/>
    <n v="861.7600000000001"/>
    <n v="875.92000000000007"/>
    <n v="17125.78"/>
    <n v="17289.98"/>
    <n v="70"/>
    <n v="62"/>
    <n v="70"/>
    <n v="62"/>
    <n v="252.62"/>
    <n v="247.4"/>
    <n v="4907.12"/>
    <n v="4574.2000000000007"/>
    <n v="288"/>
    <n v="294"/>
    <n v="288"/>
    <n v="294"/>
    <n v="1114.3800000000001"/>
    <n v="1123.3200000000002"/>
    <n v="22032.899999999998"/>
    <n v="21864.18"/>
    <n v="0"/>
    <n v="0"/>
    <n v="0"/>
    <n v="0"/>
    <s v=""/>
    <s v=""/>
    <s v=""/>
    <s v=""/>
    <n v="1114.3800000000001"/>
    <n v="1123.3200000000002"/>
    <n v="22300.899999999998"/>
    <n v="22387.85"/>
  </r>
  <r>
    <x v="4"/>
    <s v="Georgia Perimeter College "/>
    <s v="*Delete after 2016-17; Institution was consolidated into Georgia State University. Met the criteria for Two-Year 3 in 2017-18 and 2018-19."/>
    <s v="244437"/>
    <x v="7"/>
    <m/>
    <m/>
    <m/>
    <m/>
    <n v="0"/>
    <n v="0"/>
    <m/>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4"/>
    <s v="Bainbridge State College "/>
    <s v="*Delete after 2017-18; Institution was consolidated into Abraham Baldwin Agricultural College. Met the criteria for Two-Year with Bachelor's in 2017-18 amd 2018-19."/>
    <s v="139010"/>
    <x v="9"/>
    <n v="208"/>
    <m/>
    <n v="2"/>
    <m/>
    <n v="206"/>
    <n v="0"/>
    <m/>
    <m/>
    <n v="206"/>
    <n v="0"/>
    <n v="206"/>
    <n v="0"/>
    <n v="7"/>
    <m/>
    <n v="7"/>
    <n v="0"/>
    <n v="6"/>
    <m/>
    <n v="6"/>
    <n v="0"/>
    <m/>
    <m/>
    <n v="0"/>
    <n v="0"/>
    <n v="13"/>
    <n v="0"/>
    <n v="13"/>
    <n v="0"/>
    <n v="4.43"/>
    <m/>
    <n v="31.009999999999998"/>
    <n v="0"/>
    <n v="8.42"/>
    <m/>
    <n v="50.519999999999996"/>
    <n v="0"/>
    <m/>
    <m/>
    <n v="0"/>
    <n v="0"/>
    <n v="6.2715384615384613"/>
    <n v="0"/>
    <n v="81.53"/>
    <n v="0"/>
    <n v="97.57"/>
    <m/>
    <n v="682.99"/>
    <n v="0"/>
    <n v="118"/>
    <m/>
    <n v="708"/>
    <n v="0"/>
    <m/>
    <m/>
    <n v="0"/>
    <n v="0"/>
    <n v="106.99923076923076"/>
    <n v="0"/>
    <n v="1390.99"/>
    <n v="0"/>
    <n v="51"/>
    <m/>
    <n v="51"/>
    <n v="0"/>
    <n v="44"/>
    <m/>
    <n v="44"/>
    <n v="0"/>
    <m/>
    <m/>
    <n v="0"/>
    <n v="0"/>
    <n v="95"/>
    <n v="0"/>
    <n v="95"/>
    <n v="0"/>
    <n v="5.83"/>
    <m/>
    <n v="297.33"/>
    <n v="0"/>
    <n v="6.05"/>
    <m/>
    <n v="266.2"/>
    <n v="0"/>
    <m/>
    <m/>
    <n v="0"/>
    <n v="0"/>
    <n v="5.9318947368421053"/>
    <n v="0"/>
    <n v="563.53"/>
    <n v="0"/>
    <n v="99.57"/>
    <m/>
    <n v="5078.07"/>
    <n v="0"/>
    <n v="100.5"/>
    <m/>
    <n v="4422"/>
    <n v="0"/>
    <m/>
    <m/>
    <n v="0"/>
    <n v="0"/>
    <n v="100.00073684210525"/>
    <n v="0"/>
    <n v="9500.07"/>
    <n v="0"/>
    <n v="108"/>
    <n v="0"/>
    <n v="108"/>
    <n v="0"/>
    <n v="5.9727777777777771"/>
    <n v="0"/>
    <n v="645.05999999999995"/>
    <n v="0"/>
    <n v="100.84314814814815"/>
    <n v="0"/>
    <n v="10891.06"/>
    <n v="0"/>
    <n v="26"/>
    <m/>
    <n v="26"/>
    <n v="0"/>
    <n v="33"/>
    <m/>
    <n v="33"/>
    <n v="0"/>
    <m/>
    <m/>
    <n v="0"/>
    <n v="0"/>
    <n v="59"/>
    <n v="0"/>
    <n v="59"/>
    <n v="0"/>
    <n v="4.0199999999999996"/>
    <m/>
    <n v="104.51999999999998"/>
    <n v="0"/>
    <n v="3.32"/>
    <m/>
    <n v="109.55999999999999"/>
    <n v="0"/>
    <m/>
    <m/>
    <n v="0"/>
    <n v="0"/>
    <n v="3.6284745762711861"/>
    <n v="0"/>
    <n v="214.07999999999998"/>
    <n v="0"/>
    <n v="75.23"/>
    <m/>
    <n v="1955.98"/>
    <n v="0"/>
    <n v="69.930000000000007"/>
    <m/>
    <n v="2307.69"/>
    <n v="0"/>
    <m/>
    <m/>
    <n v="0"/>
    <n v="0"/>
    <n v="72.265593220338985"/>
    <n v="0"/>
    <n v="4263.67"/>
    <n v="0"/>
    <n v="39"/>
    <m/>
    <n v="39"/>
    <n v="0"/>
    <m/>
    <m/>
    <n v="0"/>
    <n v="0"/>
    <n v="66.790000000000006"/>
    <m/>
    <n v="2604.8100000000004"/>
    <n v="0"/>
    <n v="84"/>
    <n v="0"/>
    <n v="84"/>
    <n v="0"/>
    <n v="432.85999999999996"/>
    <s v=""/>
    <n v="7717.0399999999991"/>
    <s v=""/>
    <n v="83"/>
    <n v="0"/>
    <n v="83"/>
    <n v="0"/>
    <n v="426.28"/>
    <n v="0"/>
    <n v="7437.6900000000005"/>
    <n v="0"/>
    <n v="167"/>
    <n v="0"/>
    <n v="167"/>
    <n v="0"/>
    <n v="859.13999999999987"/>
    <s v=""/>
    <n v="15154.73"/>
    <s v=""/>
    <n v="0"/>
    <n v="0"/>
    <n v="0"/>
    <n v="0"/>
    <s v=""/>
    <s v=""/>
    <s v=""/>
    <s v=""/>
    <n v="859.13999999999987"/>
    <s v=""/>
    <n v="17759.54"/>
    <s v=""/>
  </r>
  <r>
    <x v="4"/>
    <m/>
    <m/>
    <m/>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5"/>
    <s v="University of Kentucky"/>
    <m/>
    <n v="157085"/>
    <x v="1"/>
    <n v="4642"/>
    <n v="4956"/>
    <n v="184"/>
    <n v="235"/>
    <n v="4458"/>
    <n v="4721"/>
    <m/>
    <m/>
    <n v="4458"/>
    <n v="4721"/>
    <n v="4458"/>
    <n v="4721"/>
    <n v="855"/>
    <n v="913"/>
    <n v="855"/>
    <n v="913"/>
    <n v="19"/>
    <n v="20"/>
    <n v="19"/>
    <n v="20"/>
    <m/>
    <m/>
    <n v="0"/>
    <n v="0"/>
    <n v="874"/>
    <n v="933"/>
    <n v="874"/>
    <n v="933"/>
    <n v="5"/>
    <n v="4.4000000000000004"/>
    <n v="4275"/>
    <n v="4017.2000000000003"/>
    <n v="4.4000000000000004"/>
    <n v="4.5"/>
    <n v="83.600000000000009"/>
    <n v="90"/>
    <m/>
    <m/>
    <n v="0"/>
    <n v="0"/>
    <n v="4.9869565217391312"/>
    <n v="4.4021436227224013"/>
    <n v="4358.6000000000004"/>
    <n v="4107.2000000000007"/>
    <n v="130.80000000000001"/>
    <n v="129"/>
    <n v="111834.00000000001"/>
    <n v="117777"/>
    <n v="111.4"/>
    <n v="115.7"/>
    <n v="2116.6"/>
    <n v="2314"/>
    <m/>
    <m/>
    <n v="0"/>
    <n v="0"/>
    <n v="130.37826086956525"/>
    <n v="128.71489817792067"/>
    <n v="113950.60000000003"/>
    <n v="120090.99999999999"/>
    <n v="2184"/>
    <n v="2469"/>
    <n v="2184"/>
    <n v="2469"/>
    <n v="64"/>
    <n v="73"/>
    <n v="64"/>
    <n v="73"/>
    <m/>
    <m/>
    <n v="0"/>
    <n v="0"/>
    <n v="2248"/>
    <n v="2542"/>
    <n v="2248"/>
    <n v="2542"/>
    <n v="5"/>
    <n v="4.5"/>
    <n v="10920"/>
    <n v="11110.5"/>
    <n v="4.5"/>
    <n v="4.8"/>
    <n v="288"/>
    <n v="350.4"/>
    <m/>
    <m/>
    <n v="0"/>
    <n v="0"/>
    <n v="4.9857651245551597"/>
    <n v="4.5086152635719907"/>
    <n v="11208"/>
    <n v="11460.9"/>
    <n v="132.9"/>
    <n v="132.1"/>
    <n v="290253.60000000003"/>
    <n v="326154.89999999997"/>
    <n v="135.30000000000001"/>
    <n v="134.1"/>
    <n v="8659.2000000000007"/>
    <n v="9789.2999999999993"/>
    <m/>
    <m/>
    <n v="0"/>
    <n v="0"/>
    <n v="132.96832740213526"/>
    <n v="132.15743509047991"/>
    <n v="298912.80000000005"/>
    <n v="335944.19999999995"/>
    <n v="3122"/>
    <n v="3475"/>
    <n v="3122"/>
    <n v="3475"/>
    <n v="4.9860986547085204"/>
    <n v="4.4800287769784175"/>
    <n v="15566.6"/>
    <n v="15568.1"/>
    <n v="132.24324151185141"/>
    <n v="131.23315107913669"/>
    <n v="412863.40000000008"/>
    <n v="456035.2"/>
    <n v="959"/>
    <n v="873"/>
    <n v="959"/>
    <n v="873"/>
    <n v="258"/>
    <n v="245"/>
    <n v="258"/>
    <n v="245"/>
    <m/>
    <m/>
    <n v="0"/>
    <n v="0"/>
    <n v="1217"/>
    <n v="1118"/>
    <n v="1217"/>
    <n v="1118"/>
    <n v="5.3"/>
    <n v="4.3"/>
    <n v="5082.7"/>
    <n v="3753.8999999999996"/>
    <n v="5.8"/>
    <n v="5"/>
    <n v="1496.3999999999999"/>
    <n v="1225"/>
    <m/>
    <m/>
    <n v="0"/>
    <n v="0"/>
    <n v="5.4059983566146252"/>
    <n v="4.4533989266547405"/>
    <n v="6579.0999999999985"/>
    <n v="4978.8999999999996"/>
    <n v="91.3"/>
    <n v="88.6"/>
    <n v="87556.7"/>
    <n v="77347.799999999988"/>
    <n v="92.3"/>
    <n v="87.6"/>
    <n v="23813.399999999998"/>
    <n v="21462"/>
    <m/>
    <m/>
    <n v="0"/>
    <n v="0"/>
    <n v="91.511996713229252"/>
    <n v="88.380858676207509"/>
    <n v="111370.1"/>
    <n v="98809.799999999988"/>
    <n v="119"/>
    <n v="128"/>
    <n v="119"/>
    <n v="128"/>
    <n v="6.1"/>
    <n v="6.3"/>
    <n v="725.9"/>
    <n v="806.4"/>
    <n v="137.80000000000001"/>
    <n v="136.9"/>
    <n v="16398.2"/>
    <n v="17523.2"/>
    <n v="3998"/>
    <n v="4255"/>
    <n v="3998"/>
    <n v="4255"/>
    <n v="20277.7"/>
    <n v="18881.599999999999"/>
    <n v="489644.30000000005"/>
    <n v="521279.69999999995"/>
    <n v="341"/>
    <n v="338"/>
    <n v="341"/>
    <n v="338"/>
    <n v="1868"/>
    <n v="1665.4"/>
    <n v="34589.199999999997"/>
    <n v="33565.300000000003"/>
    <n v="4339"/>
    <n v="4593"/>
    <n v="4339"/>
    <n v="4593"/>
    <n v="22145.7"/>
    <n v="20547"/>
    <n v="524233.50000000006"/>
    <n v="554845"/>
    <n v="0"/>
    <n v="0"/>
    <n v="0"/>
    <n v="0"/>
    <s v=""/>
    <s v=""/>
    <s v=""/>
    <s v=""/>
    <n v="22871.599999999999"/>
    <n v="21353.4"/>
    <n v="540631.70000000007"/>
    <n v="572368.19999999995"/>
  </r>
  <r>
    <x v="5"/>
    <s v="University of Louisville"/>
    <m/>
    <n v="157289"/>
    <x v="1"/>
    <n v="3010"/>
    <n v="3040"/>
    <n v="31"/>
    <n v="33"/>
    <n v="2979"/>
    <n v="3007"/>
    <m/>
    <m/>
    <n v="2979"/>
    <n v="3007"/>
    <n v="2979"/>
    <n v="3007"/>
    <n v="488"/>
    <n v="483"/>
    <n v="488"/>
    <n v="483"/>
    <n v="9"/>
    <n v="9"/>
    <n v="9"/>
    <n v="9"/>
    <m/>
    <m/>
    <n v="0"/>
    <n v="0"/>
    <n v="497"/>
    <n v="492"/>
    <n v="497"/>
    <n v="492"/>
    <n v="5"/>
    <n v="4.7"/>
    <n v="2440"/>
    <n v="2270.1"/>
    <n v="4.8"/>
    <n v="6.1"/>
    <n v="43.199999999999996"/>
    <n v="54.9"/>
    <m/>
    <m/>
    <n v="0"/>
    <n v="0"/>
    <n v="4.9963782696177059"/>
    <n v="4.725609756097561"/>
    <n v="2483.1999999999998"/>
    <n v="2325"/>
    <n v="131.9"/>
    <n v="129.5"/>
    <n v="64367.200000000004"/>
    <n v="62548.5"/>
    <n v="132.30000000000001"/>
    <n v="119.7"/>
    <n v="1190.7"/>
    <n v="1077.3"/>
    <m/>
    <m/>
    <n v="0"/>
    <n v="0"/>
    <n v="131.90724346076462"/>
    <n v="129.32073170731707"/>
    <n v="65557.900000000009"/>
    <n v="63625.799999999996"/>
    <n v="1226"/>
    <n v="1251"/>
    <n v="1226"/>
    <n v="1251"/>
    <n v="51"/>
    <n v="62"/>
    <n v="51"/>
    <n v="62"/>
    <m/>
    <m/>
    <n v="0"/>
    <n v="0"/>
    <n v="1277"/>
    <n v="1313"/>
    <n v="1277"/>
    <n v="1313"/>
    <n v="5"/>
    <n v="4.8"/>
    <n v="6130"/>
    <n v="6004.8"/>
    <n v="4.9000000000000004"/>
    <n v="5.2"/>
    <n v="249.9"/>
    <n v="322.40000000000003"/>
    <m/>
    <m/>
    <n v="0"/>
    <n v="0"/>
    <n v="4.9960062646828503"/>
    <n v="4.8188880426504186"/>
    <n v="6379.9"/>
    <n v="6327.2"/>
    <n v="135.9"/>
    <n v="132.69999999999999"/>
    <n v="166613.4"/>
    <n v="166007.69999999998"/>
    <n v="132"/>
    <n v="132.4"/>
    <n v="6732"/>
    <n v="8208.8000000000011"/>
    <m/>
    <m/>
    <n v="0"/>
    <n v="0"/>
    <n v="135.74424432263118"/>
    <n v="132.68583396801216"/>
    <n v="173345.40000000002"/>
    <n v="174216.49999999997"/>
    <n v="1774"/>
    <n v="1805"/>
    <n v="1774"/>
    <n v="1805"/>
    <n v="4.9961104847801572"/>
    <n v="4.7934626038781172"/>
    <n v="8863.0999999999985"/>
    <n v="8652.2000000000007"/>
    <n v="134.66927846674184"/>
    <n v="131.7685872576177"/>
    <n v="238903.30000000002"/>
    <n v="237842.29999999993"/>
    <n v="756"/>
    <n v="720"/>
    <n v="756"/>
    <n v="720"/>
    <n v="287"/>
    <n v="308"/>
    <n v="287"/>
    <n v="308"/>
    <m/>
    <m/>
    <n v="0"/>
    <n v="0"/>
    <n v="1043"/>
    <n v="1028"/>
    <n v="1043"/>
    <n v="1028"/>
    <n v="5.6"/>
    <n v="4.8"/>
    <n v="4233.5999999999995"/>
    <n v="3456"/>
    <n v="5.8"/>
    <n v="5.4"/>
    <n v="1664.6"/>
    <n v="1663.2"/>
    <m/>
    <m/>
    <n v="0"/>
    <n v="0"/>
    <n v="5.6550335570469787"/>
    <n v="4.9797665369649806"/>
    <n v="5898.1999999999989"/>
    <n v="5119.2"/>
    <n v="91.1"/>
    <n v="90.1"/>
    <n v="68871.599999999991"/>
    <n v="64871.999999999993"/>
    <n v="76.400000000000006"/>
    <n v="81.099999999999994"/>
    <n v="21926.800000000003"/>
    <n v="24978.799999999999"/>
    <m/>
    <m/>
    <n v="0"/>
    <n v="0"/>
    <n v="87.055033557046968"/>
    <n v="87.403501945525278"/>
    <n v="90798.399999999994"/>
    <n v="89850.799999999988"/>
    <n v="162"/>
    <n v="174"/>
    <n v="162"/>
    <n v="174"/>
    <n v="6.6"/>
    <n v="6.3"/>
    <n v="1069.2"/>
    <n v="1096.2"/>
    <n v="120.4"/>
    <n v="121.4"/>
    <n v="19504.8"/>
    <n v="21123.600000000002"/>
    <n v="2470"/>
    <n v="2454"/>
    <n v="2470"/>
    <n v="2454"/>
    <n v="12803.599999999999"/>
    <n v="11730.9"/>
    <n v="299852.2"/>
    <n v="293428.19999999995"/>
    <n v="347"/>
    <n v="379"/>
    <n v="347"/>
    <n v="379"/>
    <n v="1957.6999999999998"/>
    <n v="2040.5"/>
    <n v="29849.500000000004"/>
    <n v="34264.9"/>
    <n v="2817"/>
    <n v="2833"/>
    <n v="2817"/>
    <n v="2833"/>
    <n v="14761.3"/>
    <n v="13771.4"/>
    <n v="329701.7"/>
    <n v="327693.09999999998"/>
    <n v="0"/>
    <n v="0"/>
    <n v="0"/>
    <n v="0"/>
    <s v=""/>
    <s v=""/>
    <s v=""/>
    <s v=""/>
    <n v="15830.499999999998"/>
    <n v="14867.600000000002"/>
    <n v="349206.5"/>
    <n v="348816.6999999999"/>
  </r>
  <r>
    <x v="5"/>
    <s v="Eastern Kentucky University "/>
    <m/>
    <n v="156620"/>
    <x v="3"/>
    <n v="2573"/>
    <n v="2648"/>
    <n v="479"/>
    <n v="44"/>
    <n v="2094"/>
    <n v="2604"/>
    <m/>
    <m/>
    <n v="2534"/>
    <n v="2604"/>
    <n v="2534"/>
    <n v="2604"/>
    <n v="445"/>
    <n v="498"/>
    <n v="445"/>
    <n v="498"/>
    <n v="8"/>
    <n v="7"/>
    <n v="8"/>
    <n v="7"/>
    <m/>
    <m/>
    <n v="0"/>
    <n v="0"/>
    <n v="453"/>
    <n v="505"/>
    <n v="453"/>
    <n v="505"/>
    <n v="5"/>
    <n v="4.5999999999999996"/>
    <n v="2225"/>
    <n v="2290.7999999999997"/>
    <n v="6.8"/>
    <n v="4.7"/>
    <n v="54.4"/>
    <n v="32.9"/>
    <m/>
    <m/>
    <n v="0"/>
    <n v="0"/>
    <n v="5.031788079470199"/>
    <n v="4.6013861386138606"/>
    <n v="2279.4"/>
    <n v="2323.6999999999998"/>
    <n v="127.8"/>
    <n v="124.9"/>
    <n v="56871"/>
    <n v="62200.200000000004"/>
    <n v="140.6"/>
    <n v="135.4"/>
    <n v="1124.8"/>
    <n v="947.80000000000007"/>
    <m/>
    <m/>
    <n v="0"/>
    <n v="0"/>
    <n v="128.02604856512141"/>
    <n v="125.04554455445546"/>
    <n v="57995.8"/>
    <n v="63148.000000000007"/>
    <n v="710"/>
    <n v="683"/>
    <n v="710"/>
    <n v="683"/>
    <n v="26"/>
    <n v="29"/>
    <n v="26"/>
    <n v="29"/>
    <m/>
    <m/>
    <n v="0"/>
    <n v="0"/>
    <n v="736"/>
    <n v="712"/>
    <n v="736"/>
    <n v="712"/>
    <n v="5"/>
    <n v="4.9000000000000004"/>
    <n v="3550"/>
    <n v="3346.7000000000003"/>
    <n v="5"/>
    <n v="5.9"/>
    <n v="130"/>
    <n v="171.10000000000002"/>
    <m/>
    <m/>
    <n v="0"/>
    <n v="0"/>
    <n v="5"/>
    <n v="4.9407303370786515"/>
    <n v="3680"/>
    <n v="3517.7999999999997"/>
    <n v="135.1"/>
    <n v="134.1"/>
    <n v="95921"/>
    <n v="91590.3"/>
    <n v="134"/>
    <n v="140.4"/>
    <n v="3484"/>
    <n v="4071.6000000000004"/>
    <m/>
    <m/>
    <n v="0"/>
    <n v="0"/>
    <n v="135.06114130434781"/>
    <n v="134.35660112359551"/>
    <n v="99404.999999999985"/>
    <n v="95661.900000000009"/>
    <n v="1189"/>
    <n v="1217"/>
    <n v="1189"/>
    <n v="1217"/>
    <n v="5.0121110176619004"/>
    <n v="4.7999178307313066"/>
    <n v="5959.4"/>
    <n v="5841.5"/>
    <n v="132.3808242220353"/>
    <n v="130.49293344289237"/>
    <n v="157400.79999999996"/>
    <n v="158809.9"/>
    <n v="806"/>
    <n v="815"/>
    <n v="806"/>
    <n v="815"/>
    <n v="334"/>
    <n v="367"/>
    <n v="334"/>
    <n v="367"/>
    <m/>
    <m/>
    <n v="0"/>
    <n v="0"/>
    <n v="1140"/>
    <n v="1182"/>
    <n v="1140"/>
    <n v="1182"/>
    <n v="6.1"/>
    <n v="5.2"/>
    <n v="4916.5999999999995"/>
    <n v="4238"/>
    <n v="6.1"/>
    <n v="5.3"/>
    <n v="2037.3999999999999"/>
    <n v="1945.1"/>
    <m/>
    <m/>
    <n v="0"/>
    <n v="0"/>
    <n v="6.1"/>
    <n v="5.2310490693739427"/>
    <n v="6954"/>
    <n v="6183.1"/>
    <n v="80.400000000000006"/>
    <n v="79.8"/>
    <n v="64802.400000000001"/>
    <n v="65037"/>
    <n v="77.400000000000006"/>
    <n v="73"/>
    <n v="25851.600000000002"/>
    <n v="26791"/>
    <m/>
    <m/>
    <n v="0"/>
    <n v="0"/>
    <n v="79.521052631578954"/>
    <n v="77.688663282571909"/>
    <n v="90654"/>
    <n v="91828"/>
    <n v="205"/>
    <n v="205"/>
    <n v="205"/>
    <n v="205"/>
    <n v="5.7"/>
    <n v="5.3"/>
    <n v="1168.5"/>
    <n v="1086.5"/>
    <n v="114.3"/>
    <n v="112.8"/>
    <n v="23431.5"/>
    <n v="23124"/>
    <n v="1961"/>
    <n v="1996"/>
    <n v="1961"/>
    <n v="1996"/>
    <n v="10691.599999999999"/>
    <n v="9875.5"/>
    <n v="217594.4"/>
    <n v="218827.5"/>
    <n v="368"/>
    <n v="403"/>
    <n v="368"/>
    <n v="403"/>
    <n v="2221.7999999999997"/>
    <n v="2149.1"/>
    <n v="30460.400000000001"/>
    <n v="31810.400000000001"/>
    <n v="2329"/>
    <n v="2399"/>
    <n v="2329"/>
    <n v="2399"/>
    <n v="12913.399999999998"/>
    <n v="12024.6"/>
    <n v="248054.8"/>
    <n v="250637.9"/>
    <n v="0"/>
    <n v="0"/>
    <n v="0"/>
    <n v="0"/>
    <s v=""/>
    <s v=""/>
    <s v=""/>
    <s v=""/>
    <n v="14081.9"/>
    <n v="13111.1"/>
    <n v="271486.29999999993"/>
    <n v="273761.90000000002"/>
  </r>
  <r>
    <x v="5"/>
    <s v="Morehead State University "/>
    <m/>
    <n v="157386"/>
    <x v="3"/>
    <n v="1291"/>
    <n v="1308"/>
    <n v="11"/>
    <n v="8"/>
    <n v="1280"/>
    <n v="1300"/>
    <m/>
    <m/>
    <n v="1280"/>
    <n v="1300"/>
    <n v="1280"/>
    <n v="1300"/>
    <n v="402"/>
    <n v="446"/>
    <n v="402"/>
    <n v="446"/>
    <n v="10"/>
    <n v="15"/>
    <n v="10"/>
    <n v="15"/>
    <m/>
    <m/>
    <n v="0"/>
    <n v="0"/>
    <n v="412"/>
    <n v="461"/>
    <n v="412"/>
    <n v="461"/>
    <n v="5"/>
    <n v="4.5999999999999996"/>
    <n v="2010"/>
    <n v="2051.6"/>
    <n v="4.3"/>
    <n v="4.7"/>
    <n v="43"/>
    <n v="70.5"/>
    <m/>
    <m/>
    <n v="0"/>
    <n v="0"/>
    <n v="4.983009708737864"/>
    <n v="4.6032537960954443"/>
    <n v="2053"/>
    <n v="2122.1"/>
    <n v="125.7"/>
    <n v="127"/>
    <n v="50531.4"/>
    <n v="56642"/>
    <n v="130.5"/>
    <n v="130.1"/>
    <n v="1305"/>
    <n v="1951.5"/>
    <m/>
    <m/>
    <n v="0"/>
    <n v="0"/>
    <n v="125.81650485436893"/>
    <n v="127.10086767895879"/>
    <n v="51836.4"/>
    <n v="58593.5"/>
    <n v="338"/>
    <n v="294"/>
    <n v="338"/>
    <n v="294"/>
    <n v="25"/>
    <n v="26"/>
    <n v="25"/>
    <n v="26"/>
    <m/>
    <m/>
    <n v="0"/>
    <n v="0"/>
    <n v="363"/>
    <n v="320"/>
    <n v="363"/>
    <n v="320"/>
    <n v="5"/>
    <n v="4.9000000000000004"/>
    <n v="1690"/>
    <n v="1440.6000000000001"/>
    <n v="5.6"/>
    <n v="5"/>
    <n v="140"/>
    <n v="130"/>
    <m/>
    <m/>
    <n v="0"/>
    <n v="0"/>
    <n v="5.0413223140495864"/>
    <n v="4.9081250000000001"/>
    <n v="1829.9999999999998"/>
    <n v="1570.6"/>
    <n v="134"/>
    <n v="136.80000000000001"/>
    <n v="45292"/>
    <n v="40219.200000000004"/>
    <n v="133.6"/>
    <n v="129.30000000000001"/>
    <n v="3340"/>
    <n v="3361.8"/>
    <m/>
    <m/>
    <n v="0"/>
    <n v="0"/>
    <n v="133.97245179063361"/>
    <n v="136.19062500000001"/>
    <n v="48632"/>
    <n v="43581"/>
    <n v="775"/>
    <n v="781"/>
    <n v="775"/>
    <n v="781"/>
    <n v="5.0103225806451617"/>
    <n v="4.7281690140845072"/>
    <n v="3883.0000000000005"/>
    <n v="3692.7000000000003"/>
    <n v="129.63664516129032"/>
    <n v="130.82522407170293"/>
    <n v="100468.4"/>
    <n v="102174.49999999999"/>
    <n v="329"/>
    <n v="346"/>
    <n v="329"/>
    <n v="346"/>
    <n v="126"/>
    <n v="111"/>
    <n v="126"/>
    <n v="111"/>
    <m/>
    <m/>
    <n v="0"/>
    <n v="0"/>
    <n v="455"/>
    <n v="457"/>
    <n v="455"/>
    <n v="457"/>
    <n v="5.9"/>
    <n v="5.2"/>
    <n v="1941.1000000000001"/>
    <n v="1799.2"/>
    <n v="5.9"/>
    <n v="5.6"/>
    <n v="743.40000000000009"/>
    <n v="621.59999999999991"/>
    <m/>
    <m/>
    <n v="0"/>
    <n v="0"/>
    <n v="5.9"/>
    <n v="5.2971553610503284"/>
    <n v="2684.5"/>
    <n v="2420.8000000000002"/>
    <n v="80.099999999999994"/>
    <n v="78.599999999999994"/>
    <n v="26352.899999999998"/>
    <n v="27195.599999999999"/>
    <n v="78.2"/>
    <n v="76.3"/>
    <n v="9853.2000000000007"/>
    <n v="8469.2999999999993"/>
    <m/>
    <m/>
    <n v="0"/>
    <n v="0"/>
    <n v="79.573846153846148"/>
    <n v="78.041356673960607"/>
    <n v="36206.1"/>
    <n v="35664.899999999994"/>
    <n v="50"/>
    <n v="62"/>
    <n v="50"/>
    <n v="62"/>
    <n v="6.4"/>
    <n v="6.1"/>
    <n v="320"/>
    <n v="378.2"/>
    <n v="107.7"/>
    <n v="118.5"/>
    <n v="5385"/>
    <n v="7347"/>
    <n v="1069"/>
    <n v="1086"/>
    <n v="1069"/>
    <n v="1086"/>
    <n v="5641.1"/>
    <n v="5291.4"/>
    <n v="122176.29999999999"/>
    <n v="124056.80000000002"/>
    <n v="161"/>
    <n v="152"/>
    <n v="161"/>
    <n v="152"/>
    <n v="926.40000000000009"/>
    <n v="822.09999999999991"/>
    <n v="14498.2"/>
    <n v="13782.599999999999"/>
    <n v="1230"/>
    <n v="1238"/>
    <n v="1230"/>
    <n v="1238"/>
    <n v="6567.5"/>
    <n v="6113.5"/>
    <n v="136674.5"/>
    <n v="137839.40000000002"/>
    <n v="0"/>
    <n v="0"/>
    <n v="0"/>
    <n v="0"/>
    <s v=""/>
    <s v=""/>
    <s v=""/>
    <s v=""/>
    <n v="6887.5"/>
    <n v="6491.7"/>
    <n v="142059.5"/>
    <n v="145186.39999999997"/>
  </r>
  <r>
    <x v="5"/>
    <s v="Murray State University "/>
    <m/>
    <n v="157401"/>
    <x v="3"/>
    <n v="1699"/>
    <n v="1678"/>
    <n v="5"/>
    <n v="5"/>
    <n v="1694"/>
    <n v="1673"/>
    <m/>
    <m/>
    <n v="1694"/>
    <n v="1673"/>
    <n v="1694"/>
    <n v="1673"/>
    <n v="334"/>
    <n v="371"/>
    <n v="334"/>
    <n v="371"/>
    <n v="7"/>
    <n v="8"/>
    <n v="7"/>
    <n v="8"/>
    <m/>
    <m/>
    <n v="0"/>
    <n v="0"/>
    <n v="341"/>
    <n v="379"/>
    <n v="341"/>
    <n v="379"/>
    <n v="5"/>
    <n v="4.5"/>
    <n v="1670"/>
    <n v="1669.5"/>
    <n v="5"/>
    <n v="5.0999999999999996"/>
    <n v="35"/>
    <n v="40.799999999999997"/>
    <m/>
    <m/>
    <n v="0"/>
    <n v="0"/>
    <n v="5"/>
    <n v="4.5126649076517147"/>
    <n v="1705"/>
    <n v="1710.3"/>
    <n v="128.80000000000001"/>
    <n v="125.9"/>
    <n v="43019.200000000004"/>
    <n v="46708.9"/>
    <n v="133.4"/>
    <n v="137"/>
    <n v="933.80000000000007"/>
    <n v="1096"/>
    <m/>
    <m/>
    <n v="0"/>
    <n v="0"/>
    <n v="128.89442815249268"/>
    <n v="126.13430079155673"/>
    <n v="43953.000000000007"/>
    <n v="47804.9"/>
    <n v="542"/>
    <n v="536"/>
    <n v="542"/>
    <n v="536"/>
    <n v="12"/>
    <n v="26"/>
    <n v="12"/>
    <n v="26"/>
    <m/>
    <m/>
    <n v="0"/>
    <n v="0"/>
    <n v="554"/>
    <n v="562"/>
    <n v="554"/>
    <n v="562"/>
    <n v="5"/>
    <n v="4.7"/>
    <n v="2710"/>
    <n v="2519.2000000000003"/>
    <n v="5.3"/>
    <n v="4.9000000000000004"/>
    <n v="63.599999999999994"/>
    <n v="127.4"/>
    <m/>
    <m/>
    <n v="0"/>
    <n v="0"/>
    <n v="5.0064981949458485"/>
    <n v="4.709252669039147"/>
    <n v="2773.6"/>
    <n v="2646.6000000000008"/>
    <n v="137.30000000000001"/>
    <n v="134.6"/>
    <n v="74416.600000000006"/>
    <n v="72145.599999999991"/>
    <n v="147.80000000000001"/>
    <n v="139.4"/>
    <n v="1773.6000000000001"/>
    <n v="3624.4"/>
    <m/>
    <m/>
    <n v="0"/>
    <n v="0"/>
    <n v="137.52743682310472"/>
    <n v="134.82206405693947"/>
    <n v="76190.200000000012"/>
    <n v="75769.999999999985"/>
    <n v="895"/>
    <n v="941"/>
    <n v="895"/>
    <n v="941"/>
    <n v="5.0040223463687159"/>
    <n v="4.6300743889479286"/>
    <n v="4478.6000000000004"/>
    <n v="4356.9000000000005"/>
    <n v="134.23821229050282"/>
    <n v="131.32295430393199"/>
    <n v="120143.20000000003"/>
    <n v="123574.90000000001"/>
    <n v="514"/>
    <n v="486"/>
    <n v="514"/>
    <n v="486"/>
    <n v="197"/>
    <n v="184"/>
    <n v="197"/>
    <n v="184"/>
    <m/>
    <m/>
    <n v="0"/>
    <n v="0"/>
    <n v="711"/>
    <n v="670"/>
    <n v="711"/>
    <n v="670"/>
    <n v="5.2"/>
    <n v="4.2"/>
    <n v="2672.8"/>
    <n v="2041.2"/>
    <n v="5.7"/>
    <n v="5.2"/>
    <n v="1122.9000000000001"/>
    <n v="956.80000000000007"/>
    <m/>
    <m/>
    <n v="0"/>
    <n v="0"/>
    <n v="5.3385372714486641"/>
    <n v="4.4746268656716417"/>
    <n v="3795.7000000000003"/>
    <n v="2998"/>
    <n v="80.3"/>
    <n v="79.7"/>
    <n v="41274.199999999997"/>
    <n v="38734.200000000004"/>
    <n v="75.400000000000006"/>
    <n v="69.900000000000006"/>
    <n v="14853.800000000001"/>
    <n v="12861.6"/>
    <m/>
    <m/>
    <n v="0"/>
    <n v="0"/>
    <n v="78.942334739803101"/>
    <n v="77.008656716417917"/>
    <n v="56128.000000000007"/>
    <n v="51595.8"/>
    <n v="88"/>
    <n v="62"/>
    <n v="88"/>
    <n v="62"/>
    <n v="6.5"/>
    <n v="5.8"/>
    <n v="572"/>
    <n v="359.59999999999997"/>
    <n v="131.1"/>
    <n v="127.8"/>
    <n v="11536.8"/>
    <n v="7923.5999999999995"/>
    <n v="1390"/>
    <n v="1393"/>
    <n v="1390"/>
    <n v="1393"/>
    <n v="7052.8"/>
    <n v="6229.9000000000005"/>
    <n v="158710"/>
    <n v="157588.70000000001"/>
    <n v="216"/>
    <n v="218"/>
    <n v="216"/>
    <n v="218"/>
    <n v="1221.5"/>
    <n v="1125"/>
    <n v="17561.2"/>
    <n v="17582"/>
    <n v="1606"/>
    <n v="1611"/>
    <n v="1606"/>
    <n v="1611"/>
    <n v="8274.2999999999993"/>
    <n v="7354.9000000000005"/>
    <n v="176271.2"/>
    <n v="175170.7"/>
    <n v="0"/>
    <n v="0"/>
    <n v="0"/>
    <n v="0"/>
    <s v=""/>
    <s v=""/>
    <s v=""/>
    <s v=""/>
    <n v="8846.3000000000011"/>
    <n v="7714.5000000000009"/>
    <n v="187808.00000000003"/>
    <n v="183094.30000000002"/>
  </r>
  <r>
    <x v="5"/>
    <s v="Northern Kentucky University "/>
    <m/>
    <n v="157447"/>
    <x v="3"/>
    <n v="2238"/>
    <n v="2218"/>
    <n v="58"/>
    <n v="78"/>
    <n v="2180"/>
    <n v="2140"/>
    <m/>
    <m/>
    <n v="2180"/>
    <n v="2140"/>
    <n v="2180"/>
    <n v="2140"/>
    <n v="230"/>
    <n v="249"/>
    <n v="230"/>
    <n v="249"/>
    <n v="8"/>
    <n v="3"/>
    <n v="8"/>
    <n v="3"/>
    <m/>
    <m/>
    <n v="0"/>
    <n v="0"/>
    <n v="238"/>
    <n v="252"/>
    <n v="238"/>
    <n v="252"/>
    <n v="5"/>
    <n v="4.5999999999999996"/>
    <n v="1150"/>
    <n v="1145.3999999999999"/>
    <n v="4.9000000000000004"/>
    <n v="6.5"/>
    <n v="39.200000000000003"/>
    <n v="19.5"/>
    <m/>
    <m/>
    <n v="0"/>
    <n v="0"/>
    <n v="4.9966386554621849"/>
    <n v="4.6226190476190467"/>
    <n v="1189.2"/>
    <n v="1164.8999999999999"/>
    <n v="129.6"/>
    <n v="126.6"/>
    <n v="29808"/>
    <n v="31523.399999999998"/>
    <n v="125.6"/>
    <n v="127.3"/>
    <n v="1004.8"/>
    <n v="381.9"/>
    <m/>
    <m/>
    <n v="0"/>
    <n v="0"/>
    <n v="129.46554621848739"/>
    <n v="126.60833333333333"/>
    <n v="30812.799999999999"/>
    <n v="31905.3"/>
    <n v="863"/>
    <n v="941"/>
    <n v="863"/>
    <n v="941"/>
    <n v="38"/>
    <n v="34"/>
    <n v="38"/>
    <n v="34"/>
    <m/>
    <m/>
    <n v="0"/>
    <n v="0"/>
    <n v="901"/>
    <n v="975"/>
    <n v="901"/>
    <n v="975"/>
    <n v="5"/>
    <n v="5"/>
    <n v="4315"/>
    <n v="4705"/>
    <n v="6"/>
    <n v="6"/>
    <n v="228"/>
    <n v="204"/>
    <m/>
    <m/>
    <n v="0"/>
    <n v="0"/>
    <n v="5.0421753607103215"/>
    <n v="5.0348717948717949"/>
    <n v="4543"/>
    <n v="4909"/>
    <n v="135.69999999999999"/>
    <n v="134.4"/>
    <n v="117109.09999999999"/>
    <n v="126470.40000000001"/>
    <n v="140.30000000000001"/>
    <n v="127.8"/>
    <n v="5331.4000000000005"/>
    <n v="4345.2"/>
    <m/>
    <m/>
    <n v="0"/>
    <n v="0"/>
    <n v="135.89400665926746"/>
    <n v="134.16984615384615"/>
    <n v="122440.49999999999"/>
    <n v="130815.59999999999"/>
    <n v="1139"/>
    <n v="1227"/>
    <n v="1139"/>
    <n v="1227"/>
    <n v="5.0326602282704123"/>
    <n v="4.9502037489812549"/>
    <n v="5732.2"/>
    <n v="6073.9"/>
    <n v="134.5507462686567"/>
    <n v="132.61687041564792"/>
    <n v="153253.29999999999"/>
    <n v="162720.9"/>
    <n v="558"/>
    <n v="540"/>
    <n v="558"/>
    <n v="540"/>
    <n v="227"/>
    <n v="192"/>
    <n v="227"/>
    <n v="192"/>
    <m/>
    <m/>
    <n v="0"/>
    <n v="0"/>
    <n v="785"/>
    <n v="732"/>
    <n v="785"/>
    <n v="732"/>
    <n v="5"/>
    <n v="4.2"/>
    <n v="2790"/>
    <n v="2268"/>
    <n v="5.4"/>
    <n v="4.8"/>
    <n v="1225.8000000000002"/>
    <n v="921.59999999999991"/>
    <m/>
    <m/>
    <n v="0"/>
    <n v="0"/>
    <n v="5.1156687898089173"/>
    <n v="4.3573770491803279"/>
    <n v="4015.8"/>
    <n v="3189.6"/>
    <n v="92.8"/>
    <n v="89.6"/>
    <n v="51782.400000000001"/>
    <n v="48384"/>
    <n v="75.5"/>
    <n v="75.3"/>
    <n v="17138.5"/>
    <n v="14457.599999999999"/>
    <m/>
    <m/>
    <n v="0"/>
    <n v="0"/>
    <n v="87.797324840764318"/>
    <n v="85.849180327868851"/>
    <n v="68920.899999999994"/>
    <n v="62841.599999999999"/>
    <n v="256"/>
    <n v="181"/>
    <n v="256"/>
    <n v="181"/>
    <n v="5.7"/>
    <n v="6.2"/>
    <n v="1459.2"/>
    <n v="1122.2"/>
    <n v="111.4"/>
    <n v="111"/>
    <n v="28518.400000000001"/>
    <n v="20091"/>
    <n v="1651"/>
    <n v="1730"/>
    <n v="1651"/>
    <n v="1730"/>
    <n v="8255"/>
    <n v="8118.4"/>
    <n v="198699.49999999997"/>
    <n v="206377.80000000002"/>
    <n v="273"/>
    <n v="229"/>
    <n v="273"/>
    <n v="229"/>
    <n v="1493.0000000000002"/>
    <n v="1145.0999999999999"/>
    <n v="23474.7"/>
    <n v="19184.699999999997"/>
    <n v="1924"/>
    <n v="1959"/>
    <n v="1924"/>
    <n v="1959"/>
    <n v="9748"/>
    <n v="9263.5"/>
    <n v="222174.19999999998"/>
    <n v="225562.5"/>
    <n v="0"/>
    <n v="0"/>
    <n v="0"/>
    <n v="0"/>
    <s v=""/>
    <s v=""/>
    <s v=""/>
    <s v=""/>
    <n v="11207.2"/>
    <n v="10385.700000000001"/>
    <n v="250692.59999999998"/>
    <n v="245653.5"/>
  </r>
  <r>
    <x v="5"/>
    <s v="Western Kentucky University "/>
    <m/>
    <n v="157951"/>
    <x v="3"/>
    <n v="2851"/>
    <n v="3038"/>
    <n v="59"/>
    <n v="54"/>
    <n v="2792"/>
    <n v="2984"/>
    <m/>
    <m/>
    <n v="2792"/>
    <n v="2984"/>
    <n v="2792"/>
    <n v="2984"/>
    <n v="645"/>
    <n v="738"/>
    <n v="645"/>
    <n v="738"/>
    <n v="9"/>
    <n v="13"/>
    <n v="9"/>
    <n v="13"/>
    <m/>
    <m/>
    <n v="0"/>
    <n v="0"/>
    <n v="654"/>
    <n v="751"/>
    <n v="654"/>
    <n v="751"/>
    <n v="5"/>
    <n v="4.5999999999999996"/>
    <n v="3225"/>
    <n v="3394.7999999999997"/>
    <n v="5.4"/>
    <n v="4.7"/>
    <n v="48.6"/>
    <n v="61.1"/>
    <m/>
    <m/>
    <n v="0"/>
    <n v="0"/>
    <n v="5.0055045871559631"/>
    <n v="4.6017310252995998"/>
    <n v="3273.6"/>
    <n v="3455.8999999999996"/>
    <n v="128.1"/>
    <n v="125.9"/>
    <n v="82624.5"/>
    <n v="92914.2"/>
    <n v="139.69999999999999"/>
    <n v="123.4"/>
    <n v="1257.3"/>
    <n v="1604.2"/>
    <m/>
    <m/>
    <n v="0"/>
    <n v="0"/>
    <n v="128.25963302752294"/>
    <n v="125.85672436750998"/>
    <n v="83881.8"/>
    <n v="94518.399999999994"/>
    <n v="894"/>
    <n v="990"/>
    <n v="894"/>
    <n v="990"/>
    <n v="35"/>
    <n v="49"/>
    <n v="35"/>
    <n v="49"/>
    <m/>
    <m/>
    <n v="0"/>
    <n v="0"/>
    <n v="929"/>
    <n v="1039"/>
    <n v="929"/>
    <n v="1039"/>
    <n v="5"/>
    <n v="5"/>
    <n v="4470"/>
    <n v="4950"/>
    <n v="5.3"/>
    <n v="5"/>
    <n v="185.5"/>
    <n v="245"/>
    <m/>
    <m/>
    <n v="0"/>
    <n v="0"/>
    <n v="5.0113024757804094"/>
    <n v="5"/>
    <n v="4655.5"/>
    <n v="5195"/>
    <n v="136.4"/>
    <n v="136.1"/>
    <n v="121941.6"/>
    <n v="134739"/>
    <n v="138"/>
    <n v="144.6"/>
    <n v="4830"/>
    <n v="7085.4"/>
    <m/>
    <m/>
    <n v="0"/>
    <n v="0"/>
    <n v="136.46027987082886"/>
    <n v="136.50086621751683"/>
    <n v="126771.6"/>
    <n v="141824.4"/>
    <n v="1583"/>
    <n v="1790"/>
    <n v="1583"/>
    <n v="1790"/>
    <n v="5.0089071383449149"/>
    <n v="4.8329050279329611"/>
    <n v="7929.1"/>
    <n v="8650.9"/>
    <n v="133.07226784586231"/>
    <n v="132.03508379888268"/>
    <n v="210653.40000000005"/>
    <n v="236342.8"/>
    <n v="722"/>
    <n v="753"/>
    <n v="722"/>
    <n v="753"/>
    <n v="262"/>
    <n v="253"/>
    <n v="262"/>
    <n v="253"/>
    <m/>
    <m/>
    <n v="0"/>
    <n v="0"/>
    <n v="984"/>
    <n v="1006"/>
    <n v="984"/>
    <n v="1006"/>
    <n v="5.4"/>
    <n v="4.5999999999999996"/>
    <n v="3898.8"/>
    <n v="3463.7999999999997"/>
    <n v="6.2"/>
    <n v="5.3"/>
    <n v="1624.4"/>
    <n v="1340.8999999999999"/>
    <m/>
    <m/>
    <n v="0"/>
    <n v="0"/>
    <n v="5.6130081300813019"/>
    <n v="4.7760437375745521"/>
    <n v="5523.2000000000007"/>
    <n v="4804.7"/>
    <n v="81.599999999999994"/>
    <n v="82.5"/>
    <n v="58915.199999999997"/>
    <n v="62122.5"/>
    <n v="72.5"/>
    <n v="75.8"/>
    <n v="18995"/>
    <n v="19177.399999999998"/>
    <m/>
    <m/>
    <n v="0"/>
    <n v="0"/>
    <n v="79.177032520325199"/>
    <n v="80.815009940357854"/>
    <n v="77910.2"/>
    <n v="81299.899999999994"/>
    <n v="225"/>
    <n v="188"/>
    <n v="225"/>
    <n v="188"/>
    <n v="6.2"/>
    <n v="6.3"/>
    <n v="1395"/>
    <n v="1184.3999999999999"/>
    <n v="128.6"/>
    <n v="133.5"/>
    <n v="28935"/>
    <n v="25098"/>
    <n v="2261"/>
    <n v="2481"/>
    <n v="2261"/>
    <n v="2481"/>
    <n v="11593.8"/>
    <n v="11808.599999999999"/>
    <n v="263481.3"/>
    <n v="289775.7"/>
    <n v="306"/>
    <n v="315"/>
    <n v="306"/>
    <n v="315"/>
    <n v="1858.5"/>
    <n v="1647"/>
    <n v="25082.3"/>
    <n v="27867"/>
    <n v="2567"/>
    <n v="2796"/>
    <n v="2567"/>
    <n v="2796"/>
    <n v="13452.3"/>
    <n v="13455.599999999999"/>
    <n v="288563.59999999998"/>
    <n v="317642.7"/>
    <n v="0"/>
    <n v="0"/>
    <n v="0"/>
    <n v="0"/>
    <s v=""/>
    <s v=""/>
    <s v=""/>
    <s v=""/>
    <n v="14847.300000000001"/>
    <n v="14639.999999999998"/>
    <n v="317498.60000000003"/>
    <n v="342740.69999999995"/>
  </r>
  <r>
    <x v="5"/>
    <s v="Kentucky State University "/>
    <m/>
    <n v="157058"/>
    <x v="4"/>
    <n v="315"/>
    <n v="222"/>
    <n v="4"/>
    <n v="2"/>
    <n v="311"/>
    <n v="220"/>
    <m/>
    <m/>
    <n v="311"/>
    <n v="220"/>
    <n v="311"/>
    <n v="220"/>
    <n v="12"/>
    <n v="15"/>
    <n v="12"/>
    <n v="15"/>
    <m/>
    <m/>
    <n v="0"/>
    <n v="0"/>
    <m/>
    <m/>
    <n v="0"/>
    <n v="0"/>
    <n v="12"/>
    <n v="15"/>
    <n v="12"/>
    <n v="15"/>
    <n v="5.5"/>
    <n v="4.3"/>
    <n v="66"/>
    <n v="64.5"/>
    <m/>
    <m/>
    <n v="0"/>
    <n v="0"/>
    <m/>
    <m/>
    <n v="0"/>
    <n v="0"/>
    <n v="5.5"/>
    <n v="4.3"/>
    <n v="66"/>
    <n v="64.5"/>
    <n v="145"/>
    <n v="129.4"/>
    <n v="1740"/>
    <n v="1941"/>
    <m/>
    <m/>
    <n v="0"/>
    <n v="0"/>
    <m/>
    <m/>
    <n v="0"/>
    <n v="0"/>
    <n v="145"/>
    <n v="129.4"/>
    <n v="1740"/>
    <n v="1941"/>
    <n v="125"/>
    <n v="101"/>
    <n v="125"/>
    <n v="101"/>
    <n v="2"/>
    <n v="3"/>
    <n v="2"/>
    <n v="3"/>
    <m/>
    <m/>
    <n v="0"/>
    <n v="0"/>
    <n v="127"/>
    <n v="104"/>
    <n v="127"/>
    <n v="104"/>
    <n v="5"/>
    <n v="5.3"/>
    <n v="625"/>
    <n v="535.29999999999995"/>
    <n v="7.5"/>
    <n v="5.7"/>
    <n v="15"/>
    <n v="17.100000000000001"/>
    <m/>
    <m/>
    <n v="0"/>
    <n v="0"/>
    <n v="5.0393700787401574"/>
    <n v="5.3115384615384613"/>
    <n v="640"/>
    <n v="552.4"/>
    <n v="147.19999999999999"/>
    <n v="145.6"/>
    <n v="18400"/>
    <n v="14705.599999999999"/>
    <n v="159"/>
    <n v="114.3"/>
    <n v="318"/>
    <n v="342.9"/>
    <m/>
    <m/>
    <n v="0"/>
    <n v="0"/>
    <n v="147.38582677165354"/>
    <n v="144.69711538461536"/>
    <n v="18718"/>
    <n v="15048.499999999996"/>
    <n v="139"/>
    <n v="119"/>
    <n v="139"/>
    <n v="119"/>
    <n v="5.0791366906474824"/>
    <n v="5.1840336134453784"/>
    <n v="706"/>
    <n v="616.9"/>
    <n v="147.17985611510792"/>
    <n v="142.76890756302518"/>
    <n v="20458"/>
    <n v="16989.499999999996"/>
    <n v="89"/>
    <n v="65"/>
    <n v="89"/>
    <n v="65"/>
    <n v="42"/>
    <n v="22"/>
    <n v="42"/>
    <n v="22"/>
    <m/>
    <m/>
    <n v="0"/>
    <n v="0"/>
    <n v="131"/>
    <n v="87"/>
    <n v="131"/>
    <n v="87"/>
    <n v="5.4"/>
    <n v="5"/>
    <n v="480.6"/>
    <n v="325"/>
    <n v="7"/>
    <n v="5.8"/>
    <n v="294"/>
    <n v="127.6"/>
    <m/>
    <m/>
    <n v="0"/>
    <n v="0"/>
    <n v="5.9129770992366417"/>
    <n v="5.2022988505747128"/>
    <n v="774.6"/>
    <n v="452.6"/>
    <n v="82.6"/>
    <n v="85.3"/>
    <n v="7351.4"/>
    <n v="5544.5"/>
    <n v="73.5"/>
    <n v="84.8"/>
    <n v="3087"/>
    <n v="1865.6"/>
    <m/>
    <m/>
    <n v="0"/>
    <n v="0"/>
    <n v="79.682442748091603"/>
    <n v="85.173563218390811"/>
    <n v="10438.4"/>
    <n v="7410.1"/>
    <n v="41"/>
    <n v="14"/>
    <n v="41"/>
    <n v="14"/>
    <n v="6.4"/>
    <n v="6.9"/>
    <n v="262.40000000000003"/>
    <n v="96.600000000000009"/>
    <n v="125.9"/>
    <n v="137.6"/>
    <n v="5161.9000000000005"/>
    <n v="1926.3999999999999"/>
    <n v="226"/>
    <n v="181"/>
    <n v="226"/>
    <n v="181"/>
    <n v="1171.5999999999999"/>
    <n v="924.8"/>
    <n v="27491.4"/>
    <n v="22191.1"/>
    <n v="44"/>
    <n v="25"/>
    <n v="44"/>
    <n v="25"/>
    <n v="309"/>
    <n v="144.69999999999999"/>
    <n v="3405"/>
    <n v="2208.5"/>
    <n v="270"/>
    <n v="206"/>
    <n v="270"/>
    <n v="206"/>
    <n v="1480.6"/>
    <n v="1069.5"/>
    <n v="30896.400000000001"/>
    <n v="24399.599999999999"/>
    <n v="0"/>
    <n v="0"/>
    <n v="0"/>
    <n v="0"/>
    <s v=""/>
    <s v=""/>
    <s v=""/>
    <s v=""/>
    <n v="1743"/>
    <n v="1166.0999999999999"/>
    <n v="36058.300000000003"/>
    <n v="26326"/>
  </r>
  <r>
    <x v="5"/>
    <s v="Bluegrass Community and Technical College"/>
    <m/>
    <n v="157173"/>
    <x v="7"/>
    <n v="1272"/>
    <n v="1238"/>
    <n v="57"/>
    <n v="98"/>
    <n v="1215"/>
    <n v="1140"/>
    <m/>
    <m/>
    <n v="1176"/>
    <n v="1140"/>
    <n v="1176"/>
    <n v="1140"/>
    <n v="91"/>
    <n v="72"/>
    <n v="91"/>
    <n v="72"/>
    <n v="11"/>
    <n v="19"/>
    <n v="11"/>
    <n v="19"/>
    <m/>
    <m/>
    <n v="0"/>
    <n v="0"/>
    <n v="102"/>
    <n v="91"/>
    <n v="102"/>
    <n v="91"/>
    <n v="3.8"/>
    <n v="3.9"/>
    <n v="345.8"/>
    <n v="280.8"/>
    <n v="4.9000000000000004"/>
    <n v="4.8"/>
    <n v="53.900000000000006"/>
    <n v="91.2"/>
    <m/>
    <m/>
    <n v="0"/>
    <n v="0"/>
    <n v="3.9186274509803924"/>
    <n v="4.0879120879120876"/>
    <n v="399.70000000000005"/>
    <n v="372"/>
    <n v="75.099999999999994"/>
    <n v="76.099999999999994"/>
    <n v="6834.0999999999995"/>
    <n v="5479.2"/>
    <n v="81.7"/>
    <n v="78.900000000000006"/>
    <n v="898.7"/>
    <n v="1499.1000000000001"/>
    <m/>
    <m/>
    <n v="0"/>
    <n v="0"/>
    <n v="75.811764705882339"/>
    <n v="76.684615384615384"/>
    <n v="7732.7999999999984"/>
    <n v="6978.3"/>
    <n v="295"/>
    <n v="276"/>
    <n v="295"/>
    <n v="276"/>
    <n v="142"/>
    <n v="122"/>
    <n v="142"/>
    <n v="122"/>
    <m/>
    <m/>
    <n v="0"/>
    <n v="0"/>
    <n v="437"/>
    <n v="398"/>
    <n v="437"/>
    <n v="398"/>
    <n v="4.3"/>
    <n v="4.4000000000000004"/>
    <n v="1268.5"/>
    <n v="1214.4000000000001"/>
    <n v="5.5"/>
    <n v="5.5"/>
    <n v="781"/>
    <n v="671"/>
    <m/>
    <m/>
    <n v="0"/>
    <n v="0"/>
    <n v="4.6899313501144162"/>
    <n v="4.7371859296482413"/>
    <n v="2049.5"/>
    <n v="1885.4"/>
    <n v="83.2"/>
    <n v="85.2"/>
    <n v="24544"/>
    <n v="23515.200000000001"/>
    <n v="89.9"/>
    <n v="86.4"/>
    <n v="12765.800000000001"/>
    <n v="10540.800000000001"/>
    <m/>
    <m/>
    <n v="0"/>
    <n v="0"/>
    <n v="85.377116704805502"/>
    <n v="85.5678391959799"/>
    <n v="37309.800000000003"/>
    <n v="34056"/>
    <n v="539"/>
    <n v="489"/>
    <n v="539"/>
    <n v="489"/>
    <n v="4.5439703153988864"/>
    <n v="4.6163599182004091"/>
    <n v="2449.1999999999998"/>
    <n v="2257.4"/>
    <n v="83.566975881261598"/>
    <n v="83.914723926380375"/>
    <n v="45042.6"/>
    <n v="41034.300000000003"/>
    <n v="349"/>
    <n v="348"/>
    <n v="349"/>
    <n v="348"/>
    <n v="108"/>
    <n v="132"/>
    <n v="108"/>
    <n v="132"/>
    <m/>
    <m/>
    <n v="0"/>
    <n v="0"/>
    <n v="457"/>
    <n v="480"/>
    <n v="457"/>
    <n v="480"/>
    <n v="6.1"/>
    <n v="5.6"/>
    <n v="2128.9"/>
    <n v="1948.8"/>
    <n v="5.8"/>
    <n v="4.9000000000000004"/>
    <n v="626.4"/>
    <n v="646.80000000000007"/>
    <m/>
    <m/>
    <n v="0"/>
    <n v="0"/>
    <n v="6.0291028446389499"/>
    <n v="5.4074999999999998"/>
    <n v="2755.3"/>
    <n v="2595.6"/>
    <n v="60.1"/>
    <n v="60.7"/>
    <n v="20974.9"/>
    <n v="21123.600000000002"/>
    <n v="60.4"/>
    <n v="60"/>
    <n v="6523.2"/>
    <n v="7920"/>
    <m/>
    <m/>
    <n v="0"/>
    <n v="0"/>
    <n v="60.170897155361054"/>
    <n v="60.507500000000007"/>
    <n v="27498.100000000002"/>
    <n v="29043.600000000002"/>
    <n v="180"/>
    <n v="171"/>
    <n v="180"/>
    <n v="171"/>
    <n v="5"/>
    <n v="4.5"/>
    <n v="900"/>
    <n v="769.5"/>
    <n v="81.2"/>
    <n v="77.8"/>
    <n v="14616"/>
    <n v="13303.8"/>
    <n v="735"/>
    <n v="696"/>
    <n v="735"/>
    <n v="696"/>
    <n v="3743.2"/>
    <n v="3444"/>
    <n v="52353"/>
    <n v="50118"/>
    <n v="261"/>
    <n v="273"/>
    <n v="261"/>
    <n v="273"/>
    <n v="1461.3"/>
    <n v="1409"/>
    <n v="20187.7"/>
    <n v="19959.900000000001"/>
    <n v="996"/>
    <n v="969"/>
    <n v="996"/>
    <n v="969"/>
    <n v="5204.5"/>
    <n v="4853"/>
    <n v="72540.7"/>
    <n v="70077.899999999994"/>
    <n v="0"/>
    <n v="0"/>
    <n v="0"/>
    <n v="0"/>
    <s v=""/>
    <s v=""/>
    <s v=""/>
    <s v=""/>
    <n v="6104.5"/>
    <n v="5622.5"/>
    <n v="87156.7"/>
    <n v="83381.700000000012"/>
  </r>
  <r>
    <x v="5"/>
    <s v="Jefferson Community and Technical College "/>
    <m/>
    <n v="156921"/>
    <x v="7"/>
    <n v="1393"/>
    <n v="1335"/>
    <n v="117"/>
    <n v="202"/>
    <n v="1276"/>
    <n v="1133"/>
    <m/>
    <m/>
    <n v="1165"/>
    <n v="1133"/>
    <n v="1165"/>
    <n v="1133"/>
    <n v="56"/>
    <n v="47"/>
    <n v="56"/>
    <n v="47"/>
    <n v="23"/>
    <n v="38"/>
    <n v="23"/>
    <n v="38"/>
    <m/>
    <m/>
    <n v="0"/>
    <n v="0"/>
    <n v="79"/>
    <n v="85"/>
    <n v="79"/>
    <n v="85"/>
    <n v="4.8"/>
    <n v="4.2"/>
    <n v="268.8"/>
    <n v="197.4"/>
    <n v="4.8"/>
    <n v="5.2"/>
    <n v="110.39999999999999"/>
    <n v="197.6"/>
    <m/>
    <m/>
    <n v="0"/>
    <n v="0"/>
    <n v="4.8"/>
    <n v="4.6470588235294121"/>
    <n v="379.2"/>
    <n v="395.00000000000006"/>
    <n v="74.7"/>
    <n v="75.400000000000006"/>
    <n v="4183.2"/>
    <n v="3543.8"/>
    <n v="66"/>
    <n v="70"/>
    <n v="1518"/>
    <n v="2660"/>
    <m/>
    <m/>
    <n v="0"/>
    <n v="0"/>
    <n v="72.167088607594934"/>
    <n v="72.985882352941175"/>
    <n v="5701.2"/>
    <n v="6203.8"/>
    <n v="221"/>
    <n v="233"/>
    <n v="221"/>
    <n v="233"/>
    <n v="130"/>
    <n v="143"/>
    <n v="130"/>
    <n v="143"/>
    <m/>
    <m/>
    <n v="0"/>
    <n v="0"/>
    <n v="351"/>
    <n v="376"/>
    <n v="351"/>
    <n v="376"/>
    <n v="4.8"/>
    <n v="4.5999999999999996"/>
    <n v="1060.8"/>
    <n v="1071.8"/>
    <n v="5.6"/>
    <n v="5.5"/>
    <n v="728"/>
    <n v="786.5"/>
    <m/>
    <m/>
    <n v="0"/>
    <n v="0"/>
    <n v="5.0962962962962965"/>
    <n v="4.9422872340425528"/>
    <n v="1788.8000000000002"/>
    <n v="1858.2999999999997"/>
    <n v="87.8"/>
    <n v="82.3"/>
    <n v="19403.8"/>
    <n v="19175.899999999998"/>
    <n v="87.8"/>
    <n v="88"/>
    <n v="11414"/>
    <n v="12584"/>
    <m/>
    <m/>
    <n v="0"/>
    <n v="0"/>
    <n v="87.8"/>
    <n v="84.467819148936158"/>
    <n v="30817.8"/>
    <n v="31759.899999999994"/>
    <n v="430"/>
    <n v="461"/>
    <n v="430"/>
    <n v="461"/>
    <n v="5.0418604651162795"/>
    <n v="4.8878524945770057"/>
    <n v="2168"/>
    <n v="2253.2999999999997"/>
    <n v="84.927906976744183"/>
    <n v="82.350759219088928"/>
    <n v="36519"/>
    <n v="37963.699999999997"/>
    <n v="299"/>
    <n v="305"/>
    <n v="299"/>
    <n v="305"/>
    <n v="166"/>
    <n v="119"/>
    <n v="166"/>
    <n v="119"/>
    <m/>
    <m/>
    <n v="0"/>
    <n v="0"/>
    <n v="465"/>
    <n v="424"/>
    <n v="465"/>
    <n v="424"/>
    <n v="5.9"/>
    <n v="5.9"/>
    <n v="1764.1000000000001"/>
    <n v="1799.5"/>
    <n v="5"/>
    <n v="5.2"/>
    <n v="830"/>
    <n v="618.80000000000007"/>
    <m/>
    <m/>
    <n v="0"/>
    <n v="0"/>
    <n v="5.5787096774193552"/>
    <n v="5.7035377358490571"/>
    <n v="2594.1000000000004"/>
    <n v="2418.3000000000002"/>
    <n v="57.7"/>
    <n v="58.6"/>
    <n v="17252.3"/>
    <n v="17873"/>
    <n v="56.2"/>
    <n v="62.1"/>
    <n v="9329.2000000000007"/>
    <n v="7389.9000000000005"/>
    <m/>
    <m/>
    <n v="0"/>
    <n v="0"/>
    <n v="57.164516129032258"/>
    <n v="59.582311320754719"/>
    <n v="26581.5"/>
    <n v="25262.9"/>
    <n v="270"/>
    <n v="248"/>
    <n v="270"/>
    <n v="248"/>
    <n v="5.4"/>
    <n v="5.3"/>
    <n v="1458"/>
    <n v="1314.3999999999999"/>
    <n v="81.599999999999994"/>
    <n v="80.2"/>
    <n v="22032"/>
    <n v="19889.600000000002"/>
    <n v="576"/>
    <n v="585"/>
    <n v="576"/>
    <n v="585"/>
    <n v="3093.7"/>
    <n v="3068.7"/>
    <n v="40839.300000000003"/>
    <n v="40592.699999999997"/>
    <n v="319"/>
    <n v="300"/>
    <n v="319"/>
    <n v="300"/>
    <n v="1668.4"/>
    <n v="1602.9"/>
    <n v="22261.200000000001"/>
    <n v="22633.9"/>
    <n v="895"/>
    <n v="885"/>
    <n v="895"/>
    <n v="885"/>
    <n v="4762.1000000000004"/>
    <n v="4671.6000000000004"/>
    <n v="63100.5"/>
    <n v="63226.6"/>
    <n v="0"/>
    <n v="0"/>
    <n v="0"/>
    <n v="0"/>
    <s v=""/>
    <s v=""/>
    <s v=""/>
    <s v=""/>
    <n v="6220.1"/>
    <n v="5986"/>
    <n v="85132.5"/>
    <n v="83116.2"/>
  </r>
  <r>
    <x v="5"/>
    <s v="Ashland Community and Technical College"/>
    <s v="Met the criteria for Two-Year 3 in 2017-18 and 2018-19."/>
    <n v="156231"/>
    <x v="8"/>
    <n v="383"/>
    <n v="430"/>
    <n v="51"/>
    <n v="28"/>
    <n v="332"/>
    <n v="402"/>
    <m/>
    <m/>
    <n v="355"/>
    <n v="402"/>
    <n v="355"/>
    <n v="402"/>
    <n v="36"/>
    <n v="27"/>
    <n v="36"/>
    <n v="27"/>
    <n v="10"/>
    <n v="6"/>
    <n v="10"/>
    <n v="6"/>
    <m/>
    <m/>
    <n v="0"/>
    <n v="0"/>
    <n v="46"/>
    <n v="33"/>
    <n v="46"/>
    <n v="33"/>
    <n v="4.7"/>
    <n v="4.0999999999999996"/>
    <n v="169.20000000000002"/>
    <n v="110.69999999999999"/>
    <n v="3.9"/>
    <n v="4.5999999999999996"/>
    <n v="39"/>
    <n v="27.599999999999998"/>
    <m/>
    <m/>
    <n v="0"/>
    <n v="0"/>
    <n v="4.5260869565217394"/>
    <n v="4.1909090909090905"/>
    <n v="208.20000000000002"/>
    <n v="138.29999999999998"/>
    <n v="85.1"/>
    <n v="78.5"/>
    <n v="3063.6"/>
    <n v="2119.5"/>
    <n v="64"/>
    <n v="74.099999999999994"/>
    <n v="640"/>
    <n v="444.59999999999997"/>
    <m/>
    <m/>
    <n v="0"/>
    <n v="0"/>
    <n v="80.513043478260869"/>
    <n v="77.7"/>
    <n v="3703.6"/>
    <n v="2564.1"/>
    <n v="81"/>
    <n v="86"/>
    <n v="81"/>
    <n v="86"/>
    <n v="21"/>
    <n v="34"/>
    <n v="21"/>
    <n v="34"/>
    <m/>
    <m/>
    <n v="0"/>
    <n v="0"/>
    <n v="102"/>
    <n v="120"/>
    <n v="102"/>
    <n v="120"/>
    <n v="4.5999999999999996"/>
    <n v="4.4000000000000004"/>
    <n v="372.59999999999997"/>
    <n v="378.40000000000003"/>
    <n v="4.8"/>
    <n v="4.4000000000000004"/>
    <n v="100.8"/>
    <n v="149.60000000000002"/>
    <m/>
    <m/>
    <n v="0"/>
    <n v="0"/>
    <n v="4.6411764705882348"/>
    <n v="4.4000000000000004"/>
    <n v="473.4"/>
    <n v="528"/>
    <n v="84.7"/>
    <n v="80.3"/>
    <n v="6860.7"/>
    <n v="6905.8"/>
    <n v="93.2"/>
    <n v="80.3"/>
    <n v="1957.2"/>
    <n v="2730.2"/>
    <m/>
    <m/>
    <n v="0"/>
    <n v="0"/>
    <n v="86.45"/>
    <n v="80.3"/>
    <n v="8817.9"/>
    <n v="9636"/>
    <n v="148"/>
    <n v="153"/>
    <n v="148"/>
    <n v="153"/>
    <n v="4.6054054054054054"/>
    <n v="4.3549019607843134"/>
    <n v="681.6"/>
    <n v="666.3"/>
    <n v="84.604729729729726"/>
    <n v="79.739215686274505"/>
    <n v="12521.5"/>
    <n v="12200.099999999999"/>
    <n v="90"/>
    <n v="92"/>
    <n v="90"/>
    <n v="92"/>
    <n v="17"/>
    <n v="29"/>
    <n v="17"/>
    <n v="29"/>
    <m/>
    <m/>
    <n v="0"/>
    <n v="0"/>
    <n v="107"/>
    <n v="121"/>
    <n v="107"/>
    <n v="121"/>
    <n v="5.2"/>
    <n v="4.3"/>
    <n v="468"/>
    <n v="395.59999999999997"/>
    <n v="4.5"/>
    <n v="3.2"/>
    <n v="76.5"/>
    <n v="92.800000000000011"/>
    <m/>
    <m/>
    <n v="0"/>
    <n v="0"/>
    <n v="5.0887850467289724"/>
    <n v="4.0363636363636362"/>
    <n v="544.5"/>
    <n v="488.4"/>
    <n v="67.3"/>
    <n v="67.099999999999994"/>
    <n v="6057"/>
    <n v="6173.2"/>
    <n v="53.5"/>
    <n v="68.2"/>
    <n v="909.5"/>
    <n v="1977.8000000000002"/>
    <m/>
    <m/>
    <n v="0"/>
    <n v="0"/>
    <n v="65.107476635514018"/>
    <n v="67.36363636363636"/>
    <n v="6966.5"/>
    <n v="8150.9999999999991"/>
    <n v="100"/>
    <n v="128"/>
    <n v="100"/>
    <n v="128"/>
    <n v="4.7"/>
    <n v="3.6"/>
    <n v="470"/>
    <n v="460.8"/>
    <n v="80.099999999999994"/>
    <n v="78.099999999999994"/>
    <n v="8009.9999999999991"/>
    <n v="9996.7999999999993"/>
    <n v="207"/>
    <n v="205"/>
    <n v="207"/>
    <n v="205"/>
    <n v="1009.8"/>
    <n v="884.7"/>
    <n v="15981.3"/>
    <n v="15198.5"/>
    <n v="48"/>
    <n v="69"/>
    <n v="48"/>
    <n v="69"/>
    <n v="216.3"/>
    <n v="270"/>
    <n v="3506.7"/>
    <n v="5152.6000000000004"/>
    <n v="255"/>
    <n v="274"/>
    <n v="255"/>
    <n v="274"/>
    <n v="1226.0999999999999"/>
    <n v="1154.7"/>
    <n v="19488"/>
    <n v="20351.099999999999"/>
    <n v="0"/>
    <n v="0"/>
    <n v="0"/>
    <n v="0"/>
    <s v=""/>
    <s v=""/>
    <s v=""/>
    <s v=""/>
    <n v="1696.1"/>
    <n v="1615.4999999999998"/>
    <n v="27498"/>
    <n v="30347.899999999998"/>
  </r>
  <r>
    <x v="5"/>
    <s v="Big Sandy Community and Technical College "/>
    <m/>
    <n v="157553"/>
    <x v="8"/>
    <n v="574"/>
    <n v="549"/>
    <n v="102"/>
    <n v="78"/>
    <n v="472"/>
    <n v="471"/>
    <m/>
    <m/>
    <n v="461"/>
    <n v="471"/>
    <n v="461"/>
    <n v="471"/>
    <n v="42"/>
    <n v="56"/>
    <n v="42"/>
    <n v="56"/>
    <n v="21"/>
    <n v="39"/>
    <n v="21"/>
    <n v="39"/>
    <m/>
    <m/>
    <n v="0"/>
    <n v="0"/>
    <n v="63"/>
    <n v="95"/>
    <n v="63"/>
    <n v="95"/>
    <n v="3"/>
    <n v="3.1"/>
    <n v="126"/>
    <n v="173.6"/>
    <n v="3.9"/>
    <n v="3.8"/>
    <n v="81.899999999999991"/>
    <n v="148.19999999999999"/>
    <m/>
    <m/>
    <n v="0"/>
    <n v="0"/>
    <n v="3.3"/>
    <n v="3.3873684210526309"/>
    <n v="207.89999999999998"/>
    <n v="321.79999999999995"/>
    <n v="70.7"/>
    <n v="75"/>
    <n v="2969.4"/>
    <n v="4200"/>
    <n v="65.7"/>
    <n v="37.799999999999997"/>
    <n v="1379.7"/>
    <n v="1474.1999999999998"/>
    <m/>
    <m/>
    <n v="0"/>
    <n v="0"/>
    <n v="69.033333333333346"/>
    <n v="59.728421052631575"/>
    <n v="4349.1000000000004"/>
    <n v="5674.2"/>
    <n v="93"/>
    <n v="86"/>
    <n v="93"/>
    <n v="86"/>
    <n v="11"/>
    <n v="28"/>
    <n v="11"/>
    <n v="28"/>
    <m/>
    <m/>
    <n v="0"/>
    <n v="0"/>
    <n v="104"/>
    <n v="114"/>
    <n v="104"/>
    <n v="114"/>
    <n v="4.7"/>
    <n v="4.8"/>
    <n v="437.1"/>
    <n v="412.8"/>
    <n v="5"/>
    <n v="4.8"/>
    <n v="55"/>
    <n v="134.4"/>
    <m/>
    <m/>
    <n v="0"/>
    <n v="0"/>
    <n v="4.7317307692307695"/>
    <n v="4.8000000000000007"/>
    <n v="492.1"/>
    <n v="547.20000000000005"/>
    <n v="92.2"/>
    <n v="90.5"/>
    <n v="8574.6"/>
    <n v="7783"/>
    <n v="84.5"/>
    <n v="76"/>
    <n v="929.5"/>
    <n v="2128"/>
    <m/>
    <m/>
    <n v="0"/>
    <n v="0"/>
    <n v="91.385576923076925"/>
    <n v="86.938596491228068"/>
    <n v="9504.1"/>
    <n v="9911"/>
    <n v="167"/>
    <n v="209"/>
    <n v="167"/>
    <n v="209"/>
    <n v="4.1916167664670656"/>
    <n v="4.1578947368421053"/>
    <n v="700"/>
    <n v="869"/>
    <n v="82.953293413173654"/>
    <n v="74.57033492822967"/>
    <n v="13853.2"/>
    <n v="15585.2"/>
    <n v="94"/>
    <n v="73"/>
    <n v="94"/>
    <n v="73"/>
    <n v="16"/>
    <n v="13"/>
    <n v="16"/>
    <n v="13"/>
    <m/>
    <m/>
    <n v="0"/>
    <n v="0"/>
    <n v="110"/>
    <n v="86"/>
    <n v="110"/>
    <n v="86"/>
    <n v="5.2"/>
    <n v="5"/>
    <n v="488.8"/>
    <n v="365"/>
    <n v="5.7"/>
    <n v="5.7"/>
    <n v="91.2"/>
    <n v="74.100000000000009"/>
    <m/>
    <m/>
    <n v="0"/>
    <n v="0"/>
    <n v="5.2727272727272725"/>
    <n v="5.1058139534883722"/>
    <n v="580"/>
    <n v="439.1"/>
    <n v="59.5"/>
    <n v="63.7"/>
    <n v="5593"/>
    <n v="4650.1000000000004"/>
    <n v="61.7"/>
    <n v="68.599999999999994"/>
    <n v="987.2"/>
    <n v="891.8"/>
    <m/>
    <m/>
    <n v="0"/>
    <n v="0"/>
    <n v="59.82"/>
    <n v="64.440697674418615"/>
    <n v="6580.2"/>
    <n v="5541.9000000000005"/>
    <n v="184"/>
    <n v="176"/>
    <n v="184"/>
    <n v="176"/>
    <n v="4.3"/>
    <n v="4.3"/>
    <n v="791.19999999999993"/>
    <n v="756.8"/>
    <n v="81.5"/>
    <n v="82.2"/>
    <n v="14996"/>
    <n v="14467.2"/>
    <n v="229"/>
    <n v="215"/>
    <n v="229"/>
    <n v="215"/>
    <n v="1051.9000000000001"/>
    <n v="951.4"/>
    <n v="17137"/>
    <n v="16633.099999999999"/>
    <n v="48"/>
    <n v="80"/>
    <n v="48"/>
    <n v="80"/>
    <n v="228.09999999999997"/>
    <n v="356.70000000000005"/>
    <n v="3296.3999999999996"/>
    <n v="4494"/>
    <n v="277"/>
    <n v="295"/>
    <n v="277"/>
    <n v="295"/>
    <n v="1280"/>
    <n v="1308.0999999999999"/>
    <n v="20433.400000000001"/>
    <n v="21127.1"/>
    <n v="0"/>
    <n v="0"/>
    <n v="0"/>
    <n v="0"/>
    <s v=""/>
    <s v=""/>
    <s v=""/>
    <s v=""/>
    <n v="2071.1999999999998"/>
    <n v="2064.8999999999996"/>
    <n v="35429.4"/>
    <n v="35594.300000000003"/>
  </r>
  <r>
    <x v="5"/>
    <s v="Elizabethtown Community and Technical College "/>
    <m/>
    <n v="156648"/>
    <x v="8"/>
    <n v="782"/>
    <n v="757"/>
    <n v="61"/>
    <n v="71"/>
    <n v="721"/>
    <n v="686"/>
    <m/>
    <m/>
    <n v="704"/>
    <n v="686"/>
    <n v="704"/>
    <n v="686"/>
    <n v="81"/>
    <n v="72"/>
    <n v="81"/>
    <n v="72"/>
    <n v="11"/>
    <n v="24"/>
    <n v="11"/>
    <n v="24"/>
    <m/>
    <m/>
    <n v="0"/>
    <n v="0"/>
    <n v="92"/>
    <n v="96"/>
    <n v="92"/>
    <n v="96"/>
    <n v="3.3"/>
    <n v="3.6"/>
    <n v="267.3"/>
    <n v="259.2"/>
    <n v="3.9"/>
    <n v="3.2"/>
    <n v="42.9"/>
    <n v="76.800000000000011"/>
    <m/>
    <m/>
    <n v="0"/>
    <n v="0"/>
    <n v="3.3717391304347823"/>
    <n v="3.5"/>
    <n v="310.2"/>
    <n v="336"/>
    <n v="69.2"/>
    <n v="73.099999999999994"/>
    <n v="5605.2"/>
    <n v="5263.2"/>
    <n v="70.400000000000006"/>
    <n v="63.4"/>
    <n v="774.40000000000009"/>
    <n v="1521.6"/>
    <m/>
    <m/>
    <n v="0"/>
    <n v="0"/>
    <n v="69.343478260869574"/>
    <n v="70.674999999999997"/>
    <n v="6379.6"/>
    <n v="6784.7999999999993"/>
    <n v="212"/>
    <n v="169"/>
    <n v="212"/>
    <n v="169"/>
    <n v="89"/>
    <n v="89"/>
    <n v="89"/>
    <n v="89"/>
    <m/>
    <m/>
    <n v="0"/>
    <n v="0"/>
    <n v="301"/>
    <n v="258"/>
    <n v="301"/>
    <n v="258"/>
    <n v="4.4000000000000004"/>
    <n v="4.3"/>
    <n v="932.80000000000007"/>
    <n v="726.69999999999993"/>
    <n v="5.2"/>
    <n v="5.0999999999999996"/>
    <n v="462.8"/>
    <n v="453.9"/>
    <m/>
    <m/>
    <n v="0"/>
    <n v="0"/>
    <n v="4.6365448504983391"/>
    <n v="4.575968992248062"/>
    <n v="1395.6000000000001"/>
    <n v="1180.5999999999999"/>
    <n v="84.9"/>
    <n v="85"/>
    <n v="17998.800000000003"/>
    <n v="14365"/>
    <n v="88.1"/>
    <n v="81.599999999999994"/>
    <n v="7840.9"/>
    <n v="7262.4"/>
    <m/>
    <m/>
    <n v="0"/>
    <n v="0"/>
    <n v="85.846179401993368"/>
    <n v="83.827131782945742"/>
    <n v="25839.700000000004"/>
    <n v="21627.4"/>
    <n v="393"/>
    <n v="354"/>
    <n v="393"/>
    <n v="354"/>
    <n v="4.3404580152671759"/>
    <n v="4.2841807909604519"/>
    <n v="1705.8000000000002"/>
    <n v="1516.6"/>
    <n v="81.982951653944028"/>
    <n v="80.260451977401132"/>
    <n v="32219.300000000003"/>
    <n v="28412.2"/>
    <n v="120"/>
    <n v="131"/>
    <n v="120"/>
    <n v="131"/>
    <n v="76"/>
    <n v="75"/>
    <n v="76"/>
    <n v="75"/>
    <m/>
    <m/>
    <n v="0"/>
    <n v="0"/>
    <n v="196"/>
    <n v="206"/>
    <n v="196"/>
    <n v="206"/>
    <n v="5"/>
    <n v="4.8"/>
    <n v="600"/>
    <n v="628.79999999999995"/>
    <n v="5.2"/>
    <n v="4.7"/>
    <n v="395.2"/>
    <n v="352.5"/>
    <m/>
    <m/>
    <n v="0"/>
    <n v="0"/>
    <n v="5.0775510204081638"/>
    <n v="4.7635922330097085"/>
    <n v="995.2"/>
    <n v="981.3"/>
    <n v="55.5"/>
    <n v="59"/>
    <n v="6660"/>
    <n v="7729"/>
    <n v="60.3"/>
    <n v="55.9"/>
    <n v="4582.8"/>
    <n v="4192.5"/>
    <m/>
    <m/>
    <n v="0"/>
    <n v="0"/>
    <n v="57.361224489795916"/>
    <n v="57.871359223300971"/>
    <n v="11242.8"/>
    <n v="11921.5"/>
    <n v="115"/>
    <n v="126"/>
    <n v="115"/>
    <n v="126"/>
    <n v="4.7"/>
    <n v="4.8"/>
    <n v="540.5"/>
    <n v="604.79999999999995"/>
    <n v="72.099999999999994"/>
    <n v="76"/>
    <n v="8291.5"/>
    <n v="9576"/>
    <n v="413"/>
    <n v="372"/>
    <n v="413"/>
    <n v="372"/>
    <n v="1800.1000000000001"/>
    <n v="1614.6999999999998"/>
    <n v="30264.000000000004"/>
    <n v="27357.200000000001"/>
    <n v="176"/>
    <n v="188"/>
    <n v="176"/>
    <n v="188"/>
    <n v="900.9"/>
    <n v="883.2"/>
    <n v="13198.099999999999"/>
    <n v="12976.5"/>
    <n v="589"/>
    <n v="560"/>
    <n v="589"/>
    <n v="560"/>
    <n v="2701"/>
    <n v="2497.8999999999996"/>
    <n v="43462.100000000006"/>
    <n v="40333.699999999997"/>
    <n v="0"/>
    <n v="0"/>
    <n v="0"/>
    <n v="0"/>
    <s v=""/>
    <s v=""/>
    <s v=""/>
    <s v=""/>
    <n v="3241.5"/>
    <n v="3102.7"/>
    <n v="51753.600000000006"/>
    <n v="49909.7"/>
  </r>
  <r>
    <x v="5"/>
    <s v="Maysville Community and Technical College "/>
    <m/>
    <n v="157331"/>
    <x v="8"/>
    <n v="373"/>
    <n v="400"/>
    <n v="-21"/>
    <n v="20"/>
    <n v="394"/>
    <n v="380"/>
    <m/>
    <m/>
    <n v="361"/>
    <n v="380"/>
    <n v="361"/>
    <n v="380"/>
    <n v="59"/>
    <n v="44"/>
    <n v="59"/>
    <n v="44"/>
    <n v="13"/>
    <n v="12"/>
    <n v="13"/>
    <n v="12"/>
    <m/>
    <m/>
    <n v="0"/>
    <n v="0"/>
    <n v="72"/>
    <n v="56"/>
    <n v="72"/>
    <n v="56"/>
    <n v="3.7"/>
    <n v="4.2"/>
    <n v="218.3"/>
    <n v="184.8"/>
    <n v="3.1"/>
    <n v="3.5"/>
    <n v="40.300000000000004"/>
    <n v="42"/>
    <m/>
    <m/>
    <n v="0"/>
    <n v="0"/>
    <n v="3.5916666666666668"/>
    <n v="4.05"/>
    <n v="258.60000000000002"/>
    <n v="226.79999999999998"/>
    <n v="73.099999999999994"/>
    <n v="78.900000000000006"/>
    <n v="4312.8999999999996"/>
    <n v="3471.6000000000004"/>
    <n v="62.7"/>
    <n v="65.2"/>
    <n v="815.1"/>
    <n v="782.40000000000009"/>
    <m/>
    <m/>
    <n v="0"/>
    <n v="0"/>
    <n v="71.222222222222229"/>
    <n v="75.964285714285708"/>
    <n v="5128"/>
    <n v="4254"/>
    <n v="65"/>
    <n v="85"/>
    <n v="65"/>
    <n v="85"/>
    <n v="32"/>
    <n v="31"/>
    <n v="32"/>
    <n v="31"/>
    <m/>
    <m/>
    <n v="0"/>
    <n v="0"/>
    <n v="97"/>
    <n v="116"/>
    <n v="97"/>
    <n v="116"/>
    <n v="4"/>
    <n v="3.7"/>
    <n v="260"/>
    <n v="314.5"/>
    <n v="5.0999999999999996"/>
    <n v="4.9000000000000004"/>
    <n v="163.19999999999999"/>
    <n v="151.9"/>
    <m/>
    <m/>
    <n v="0"/>
    <n v="0"/>
    <n v="4.3628865979381439"/>
    <n v="4.0206896551724132"/>
    <n v="423.2"/>
    <n v="466.39999999999992"/>
    <n v="85.1"/>
    <n v="82.4"/>
    <n v="5531.5"/>
    <n v="7004.0000000000009"/>
    <n v="80.7"/>
    <n v="84.4"/>
    <n v="2582.4"/>
    <n v="2616.4"/>
    <m/>
    <m/>
    <n v="0"/>
    <n v="0"/>
    <n v="83.648453608247422"/>
    <n v="82.934482758620703"/>
    <n v="8113.9"/>
    <n v="9620.4000000000015"/>
    <n v="169"/>
    <n v="172"/>
    <n v="169"/>
    <n v="172"/>
    <n v="4.0343195266272183"/>
    <n v="4.0302325581395344"/>
    <n v="681.79999999999984"/>
    <n v="693.19999999999993"/>
    <n v="78.354437869822476"/>
    <n v="80.665116279069778"/>
    <n v="13241.899999999998"/>
    <n v="13874.400000000001"/>
    <n v="84"/>
    <n v="88"/>
    <n v="84"/>
    <n v="88"/>
    <n v="40"/>
    <n v="25"/>
    <n v="40"/>
    <n v="25"/>
    <m/>
    <m/>
    <n v="0"/>
    <n v="0"/>
    <n v="124"/>
    <n v="113"/>
    <n v="124"/>
    <n v="113"/>
    <n v="5.0999999999999996"/>
    <n v="5.7"/>
    <n v="428.4"/>
    <n v="501.6"/>
    <n v="5.6"/>
    <n v="5"/>
    <n v="224"/>
    <n v="125"/>
    <m/>
    <m/>
    <n v="0"/>
    <n v="0"/>
    <n v="5.2612903225806447"/>
    <n v="5.5451327433628324"/>
    <n v="652.4"/>
    <n v="626.6"/>
    <n v="59.5"/>
    <n v="62.8"/>
    <n v="4998"/>
    <n v="5526.4"/>
    <n v="55.5"/>
    <n v="57.3"/>
    <n v="2220"/>
    <n v="1432.5"/>
    <m/>
    <m/>
    <n v="0"/>
    <n v="0"/>
    <n v="58.20967741935484"/>
    <n v="61.583185840707962"/>
    <n v="7218"/>
    <n v="6958.9"/>
    <n v="68"/>
    <n v="95"/>
    <n v="68"/>
    <n v="95"/>
    <n v="4.9000000000000004"/>
    <n v="4.0999999999999996"/>
    <n v="333.20000000000005"/>
    <n v="389.49999999999994"/>
    <n v="85"/>
    <n v="76.599999999999994"/>
    <n v="5780"/>
    <n v="7276.9999999999991"/>
    <n v="208"/>
    <n v="217"/>
    <n v="208"/>
    <n v="217"/>
    <n v="906.7"/>
    <n v="1000.9000000000001"/>
    <n v="14842.4"/>
    <n v="16002.000000000002"/>
    <n v="85"/>
    <n v="68"/>
    <n v="85"/>
    <n v="68"/>
    <n v="427.5"/>
    <n v="318.89999999999998"/>
    <n v="5617.5"/>
    <n v="4831.3"/>
    <n v="293"/>
    <n v="285"/>
    <n v="293"/>
    <n v="285"/>
    <n v="1334.2"/>
    <n v="1319.8000000000002"/>
    <n v="20459.900000000001"/>
    <n v="20833.300000000003"/>
    <n v="0"/>
    <n v="0"/>
    <n v="0"/>
    <n v="0"/>
    <s v=""/>
    <s v=""/>
    <s v=""/>
    <s v=""/>
    <n v="1667.3999999999999"/>
    <n v="1709.3"/>
    <n v="26239.899999999998"/>
    <n v="28110.300000000003"/>
  </r>
  <r>
    <x v="5"/>
    <s v="Owensboro Community and Technical College "/>
    <m/>
    <n v="247940"/>
    <x v="8"/>
    <n v="585"/>
    <n v="607"/>
    <n v="90"/>
    <n v="52"/>
    <n v="495"/>
    <n v="555"/>
    <m/>
    <m/>
    <n v="535"/>
    <n v="555"/>
    <n v="535"/>
    <n v="555"/>
    <n v="170"/>
    <n v="143"/>
    <n v="170"/>
    <n v="143"/>
    <n v="33"/>
    <n v="29"/>
    <n v="33"/>
    <n v="29"/>
    <m/>
    <m/>
    <n v="0"/>
    <n v="0"/>
    <n v="203"/>
    <n v="172"/>
    <n v="203"/>
    <n v="172"/>
    <n v="3.7"/>
    <n v="3.8"/>
    <n v="629"/>
    <n v="543.4"/>
    <n v="4.2"/>
    <n v="3.4"/>
    <n v="138.6"/>
    <n v="98.6"/>
    <m/>
    <m/>
    <n v="0"/>
    <n v="0"/>
    <n v="3.78128078817734"/>
    <n v="3.7325581395348837"/>
    <n v="767.6"/>
    <n v="642"/>
    <n v="75.2"/>
    <n v="73.5"/>
    <n v="12784"/>
    <n v="10510.5"/>
    <n v="72.599999999999994"/>
    <n v="66.7"/>
    <n v="2395.7999999999997"/>
    <n v="1934.3000000000002"/>
    <m/>
    <m/>
    <n v="0"/>
    <n v="0"/>
    <n v="74.777339901477831"/>
    <n v="72.353488372093025"/>
    <n v="15179.8"/>
    <n v="12444.800000000001"/>
    <n v="71"/>
    <n v="74"/>
    <n v="71"/>
    <n v="74"/>
    <n v="20"/>
    <n v="30"/>
    <n v="20"/>
    <n v="30"/>
    <m/>
    <m/>
    <n v="0"/>
    <n v="0"/>
    <n v="91"/>
    <n v="104"/>
    <n v="91"/>
    <n v="104"/>
    <n v="4.2"/>
    <n v="3.7"/>
    <n v="298.2"/>
    <n v="273.8"/>
    <n v="5.7"/>
    <n v="5.4"/>
    <n v="114"/>
    <n v="162"/>
    <m/>
    <m/>
    <n v="0"/>
    <n v="0"/>
    <n v="4.5296703296703296"/>
    <n v="4.1903846153846152"/>
    <n v="412.2"/>
    <n v="435.79999999999995"/>
    <n v="83.9"/>
    <n v="79"/>
    <n v="5956.9000000000005"/>
    <n v="5846"/>
    <n v="86.6"/>
    <n v="81.3"/>
    <n v="1732"/>
    <n v="2439"/>
    <m/>
    <m/>
    <n v="0"/>
    <n v="0"/>
    <n v="84.493406593406604"/>
    <n v="79.663461538461533"/>
    <n v="7688.9000000000005"/>
    <n v="8285"/>
    <n v="294"/>
    <n v="276"/>
    <n v="294"/>
    <n v="276"/>
    <n v="4.0129251700680273"/>
    <n v="3.9050724637681156"/>
    <n v="1179.8"/>
    <n v="1077.8"/>
    <n v="77.784693877551021"/>
    <n v="75.107971014492762"/>
    <n v="22868.7"/>
    <n v="20729.800000000003"/>
    <n v="109"/>
    <n v="116"/>
    <n v="109"/>
    <n v="116"/>
    <n v="43"/>
    <n v="51"/>
    <n v="43"/>
    <n v="51"/>
    <m/>
    <m/>
    <n v="0"/>
    <n v="0"/>
    <n v="152"/>
    <n v="167"/>
    <n v="152"/>
    <n v="167"/>
    <n v="4.8"/>
    <n v="4.5999999999999996"/>
    <n v="523.19999999999993"/>
    <n v="533.59999999999991"/>
    <n v="4.7"/>
    <n v="4.5"/>
    <n v="202.1"/>
    <n v="229.5"/>
    <m/>
    <m/>
    <n v="0"/>
    <n v="0"/>
    <n v="4.7717105263157888"/>
    <n v="4.569461077844311"/>
    <n v="725.3"/>
    <n v="763.09999999999991"/>
    <n v="56.6"/>
    <n v="57.5"/>
    <n v="6169.4000000000005"/>
    <n v="6670"/>
    <n v="58.5"/>
    <n v="55.5"/>
    <n v="2515.5"/>
    <n v="2830.5"/>
    <m/>
    <m/>
    <n v="0"/>
    <n v="0"/>
    <n v="57.13750000000001"/>
    <n v="56.889221556886227"/>
    <n v="8684.9000000000015"/>
    <n v="9500.5"/>
    <n v="89"/>
    <n v="112"/>
    <n v="89"/>
    <n v="112"/>
    <n v="5.2"/>
    <n v="4.5999999999999996"/>
    <n v="462.8"/>
    <n v="515.19999999999993"/>
    <n v="77.8"/>
    <n v="69"/>
    <n v="6924.2"/>
    <n v="7728"/>
    <n v="350"/>
    <n v="333"/>
    <n v="350"/>
    <n v="333"/>
    <n v="1450.4"/>
    <n v="1350.8"/>
    <n v="24910.300000000003"/>
    <n v="23026.5"/>
    <n v="96"/>
    <n v="110"/>
    <n v="96"/>
    <n v="110"/>
    <n v="454.7"/>
    <n v="490.1"/>
    <n v="6643.2999999999993"/>
    <n v="7203.8"/>
    <n v="446"/>
    <n v="443"/>
    <n v="446"/>
    <n v="443"/>
    <n v="1905.1000000000001"/>
    <n v="1840.9"/>
    <n v="31553.600000000002"/>
    <n v="30230.3"/>
    <n v="0"/>
    <n v="0"/>
    <n v="0"/>
    <n v="0"/>
    <s v=""/>
    <s v=""/>
    <s v=""/>
    <s v=""/>
    <n v="2367.9"/>
    <n v="2356.1"/>
    <n v="38477.800000000003"/>
    <n v="37958.300000000003"/>
  </r>
  <r>
    <x v="5"/>
    <s v="Somerset Community and Technical College "/>
    <m/>
    <n v="157711"/>
    <x v="8"/>
    <n v="842"/>
    <n v="752"/>
    <n v="185"/>
    <n v="54"/>
    <n v="657"/>
    <n v="698"/>
    <m/>
    <m/>
    <n v="793"/>
    <n v="698"/>
    <n v="793"/>
    <n v="698"/>
    <n v="76"/>
    <n v="72"/>
    <n v="76"/>
    <n v="72"/>
    <n v="18"/>
    <n v="16"/>
    <n v="18"/>
    <n v="16"/>
    <m/>
    <m/>
    <n v="0"/>
    <n v="0"/>
    <n v="94"/>
    <n v="88"/>
    <n v="94"/>
    <n v="88"/>
    <n v="4.4000000000000004"/>
    <n v="3.8"/>
    <n v="334.40000000000003"/>
    <n v="273.59999999999997"/>
    <n v="5.3"/>
    <n v="4.3"/>
    <n v="95.399999999999991"/>
    <n v="68.8"/>
    <m/>
    <m/>
    <n v="0"/>
    <n v="0"/>
    <n v="4.5723404255319151"/>
    <n v="3.8909090909090907"/>
    <n v="429.8"/>
    <n v="342.4"/>
    <n v="83.4"/>
    <n v="79.8"/>
    <n v="6338.4000000000005"/>
    <n v="5745.5999999999995"/>
    <n v="83.5"/>
    <n v="71.5"/>
    <n v="1503"/>
    <n v="1144"/>
    <m/>
    <m/>
    <n v="0"/>
    <n v="0"/>
    <n v="83.419148936170217"/>
    <n v="78.290909090909082"/>
    <n v="7841.4000000000005"/>
    <n v="6889.5999999999995"/>
    <n v="268"/>
    <n v="225"/>
    <n v="268"/>
    <n v="225"/>
    <n v="60"/>
    <n v="67"/>
    <n v="60"/>
    <n v="67"/>
    <m/>
    <m/>
    <n v="0"/>
    <n v="0"/>
    <n v="328"/>
    <n v="292"/>
    <n v="328"/>
    <n v="292"/>
    <n v="4.5"/>
    <n v="4.2"/>
    <n v="1206"/>
    <n v="945"/>
    <n v="5.7"/>
    <n v="4.9000000000000004"/>
    <n v="342"/>
    <n v="328.3"/>
    <m/>
    <m/>
    <n v="0"/>
    <n v="0"/>
    <n v="4.7195121951219514"/>
    <n v="4.3606164383561641"/>
    <n v="1548"/>
    <n v="1273.3"/>
    <n v="82.5"/>
    <n v="86.9"/>
    <n v="22110"/>
    <n v="19552.5"/>
    <n v="87.1"/>
    <n v="88.9"/>
    <n v="5226"/>
    <n v="5956.3"/>
    <m/>
    <m/>
    <n v="0"/>
    <n v="0"/>
    <n v="83.341463414634148"/>
    <n v="87.358904109589034"/>
    <n v="27336"/>
    <n v="25508.799999999999"/>
    <n v="422"/>
    <n v="380"/>
    <n v="422"/>
    <n v="380"/>
    <n v="4.6867298578199055"/>
    <n v="4.2518421052631572"/>
    <n v="1977.8000000000002"/>
    <n v="1615.6999999999998"/>
    <n v="83.358767772511854"/>
    <n v="85.258947368421047"/>
    <n v="35177.4"/>
    <n v="32398.399999999998"/>
    <n v="152"/>
    <n v="161"/>
    <n v="152"/>
    <n v="161"/>
    <n v="60"/>
    <n v="55"/>
    <n v="60"/>
    <n v="55"/>
    <m/>
    <m/>
    <n v="0"/>
    <n v="0"/>
    <n v="212"/>
    <n v="216"/>
    <n v="212"/>
    <n v="216"/>
    <n v="6"/>
    <n v="5.3"/>
    <n v="912"/>
    <n v="853.3"/>
    <n v="5.6"/>
    <n v="4.8"/>
    <n v="336"/>
    <n v="264"/>
    <m/>
    <m/>
    <n v="0"/>
    <n v="0"/>
    <n v="5.8867924528301883"/>
    <n v="5.1726851851851849"/>
    <n v="1248"/>
    <n v="1117.3"/>
    <n v="67.8"/>
    <n v="60.8"/>
    <n v="10305.6"/>
    <n v="9788.7999999999993"/>
    <n v="67.599999999999994"/>
    <n v="63.3"/>
    <n v="4055.9999999999995"/>
    <n v="3481.5"/>
    <m/>
    <m/>
    <n v="0"/>
    <n v="0"/>
    <n v="67.743396226415101"/>
    <n v="61.436574074074073"/>
    <n v="14361.600000000002"/>
    <n v="13270.3"/>
    <n v="159"/>
    <n v="102"/>
    <n v="159"/>
    <n v="102"/>
    <n v="5"/>
    <n v="5.2"/>
    <n v="795"/>
    <n v="530.4"/>
    <n v="86.7"/>
    <n v="90.7"/>
    <n v="13785.300000000001"/>
    <n v="9251.4"/>
    <n v="496"/>
    <n v="458"/>
    <n v="496"/>
    <n v="458"/>
    <n v="2452.4"/>
    <n v="2071.8999999999996"/>
    <n v="38754"/>
    <n v="35086.899999999994"/>
    <n v="138"/>
    <n v="138"/>
    <n v="138"/>
    <n v="138"/>
    <n v="773.4"/>
    <n v="661.1"/>
    <n v="10785"/>
    <n v="10581.8"/>
    <n v="634"/>
    <n v="596"/>
    <n v="634"/>
    <n v="596"/>
    <n v="3225.8"/>
    <n v="2732.9999999999995"/>
    <n v="49539"/>
    <n v="45668.7"/>
    <n v="0"/>
    <n v="0"/>
    <n v="0"/>
    <n v="0"/>
    <s v=""/>
    <s v=""/>
    <s v=""/>
    <s v=""/>
    <n v="4020.8"/>
    <n v="3263.4"/>
    <n v="63324.3"/>
    <n v="54920.1"/>
  </r>
  <r>
    <x v="5"/>
    <s v="West Kentucky Community and Technical College"/>
    <m/>
    <n v="157483"/>
    <x v="8"/>
    <n v="703"/>
    <n v="633"/>
    <n v="79"/>
    <n v="18"/>
    <n v="624"/>
    <n v="615"/>
    <m/>
    <m/>
    <n v="681"/>
    <n v="615"/>
    <n v="681"/>
    <n v="615"/>
    <n v="148"/>
    <n v="168"/>
    <n v="148"/>
    <n v="168"/>
    <n v="47"/>
    <n v="31"/>
    <n v="47"/>
    <n v="31"/>
    <m/>
    <m/>
    <n v="0"/>
    <n v="0"/>
    <n v="195"/>
    <n v="199"/>
    <n v="195"/>
    <n v="199"/>
    <n v="3.6"/>
    <n v="3.2"/>
    <n v="532.80000000000007"/>
    <n v="537.6"/>
    <n v="4.0999999999999996"/>
    <n v="3.4"/>
    <n v="192.7"/>
    <n v="105.39999999999999"/>
    <m/>
    <m/>
    <n v="0"/>
    <n v="0"/>
    <n v="3.7205128205128206"/>
    <n v="3.2311557788944723"/>
    <n v="725.5"/>
    <n v="643"/>
    <n v="71.8"/>
    <n v="71.5"/>
    <n v="10626.4"/>
    <n v="12012"/>
    <n v="79"/>
    <n v="73.2"/>
    <n v="3713"/>
    <n v="2269.2000000000003"/>
    <m/>
    <m/>
    <n v="0"/>
    <n v="0"/>
    <n v="73.535384615384615"/>
    <n v="71.764824120603024"/>
    <n v="14339.4"/>
    <n v="14281.200000000003"/>
    <n v="95"/>
    <n v="84"/>
    <n v="95"/>
    <n v="84"/>
    <n v="53"/>
    <n v="51"/>
    <n v="53"/>
    <n v="51"/>
    <m/>
    <m/>
    <n v="0"/>
    <n v="0"/>
    <n v="148"/>
    <n v="135"/>
    <n v="148"/>
    <n v="135"/>
    <n v="4.5999999999999996"/>
    <n v="3.8"/>
    <n v="436.99999999999994"/>
    <n v="319.2"/>
    <n v="5.2"/>
    <n v="5.6"/>
    <n v="275.60000000000002"/>
    <n v="285.59999999999997"/>
    <m/>
    <m/>
    <n v="0"/>
    <n v="0"/>
    <n v="4.8148648648648642"/>
    <n v="4.4799999999999995"/>
    <n v="712.59999999999991"/>
    <n v="604.79999999999995"/>
    <n v="85.2"/>
    <n v="81.3"/>
    <n v="8094"/>
    <n v="6829.2"/>
    <n v="81.599999999999994"/>
    <n v="90.9"/>
    <n v="4324.7999999999993"/>
    <n v="4635.9000000000005"/>
    <m/>
    <m/>
    <n v="0"/>
    <n v="0"/>
    <n v="83.910810810810801"/>
    <n v="84.926666666666662"/>
    <n v="12418.8"/>
    <n v="11465.099999999999"/>
    <n v="343"/>
    <n v="334"/>
    <n v="343"/>
    <n v="334"/>
    <n v="4.1927113702623906"/>
    <n v="3.7359281437125746"/>
    <n v="1438.1"/>
    <n v="1247.8"/>
    <n v="78.012244897959178"/>
    <n v="77.084730538922159"/>
    <n v="26758.199999999997"/>
    <n v="25746.3"/>
    <n v="131"/>
    <n v="106"/>
    <n v="131"/>
    <n v="106"/>
    <n v="67"/>
    <n v="48"/>
    <n v="67"/>
    <n v="48"/>
    <m/>
    <m/>
    <n v="0"/>
    <n v="0"/>
    <n v="198"/>
    <n v="154"/>
    <n v="198"/>
    <n v="154"/>
    <n v="5.9"/>
    <n v="5"/>
    <n v="772.90000000000009"/>
    <n v="530"/>
    <n v="4.8"/>
    <n v="4.2"/>
    <n v="321.59999999999997"/>
    <n v="201.60000000000002"/>
    <m/>
    <m/>
    <n v="0"/>
    <n v="0"/>
    <n v="5.5277777777777777"/>
    <n v="4.7506493506493506"/>
    <n v="1094.5"/>
    <n v="731.6"/>
    <n v="63.8"/>
    <n v="59.6"/>
    <n v="8357.7999999999993"/>
    <n v="6317.6"/>
    <n v="55.5"/>
    <n v="56"/>
    <n v="3718.5"/>
    <n v="2688"/>
    <m/>
    <m/>
    <n v="0"/>
    <n v="0"/>
    <n v="60.99141414141414"/>
    <n v="58.477922077922081"/>
    <n v="12076.3"/>
    <n v="9005.6"/>
    <n v="140"/>
    <n v="127"/>
    <n v="140"/>
    <n v="127"/>
    <n v="5"/>
    <n v="4.8"/>
    <n v="700"/>
    <n v="609.6"/>
    <n v="84.5"/>
    <n v="81.400000000000006"/>
    <n v="11830"/>
    <n v="10337.800000000001"/>
    <n v="374"/>
    <n v="358"/>
    <n v="374"/>
    <n v="358"/>
    <n v="1742.7"/>
    <n v="1386.8"/>
    <n v="27078.2"/>
    <n v="25158.800000000003"/>
    <n v="167"/>
    <n v="130"/>
    <n v="167"/>
    <n v="130"/>
    <n v="789.9"/>
    <n v="592.59999999999991"/>
    <n v="11756.3"/>
    <n v="9593.1"/>
    <n v="541"/>
    <n v="488"/>
    <n v="541"/>
    <n v="488"/>
    <n v="2532.6"/>
    <n v="1979.3999999999999"/>
    <n v="38834.5"/>
    <n v="34751.9"/>
    <n v="0"/>
    <n v="0"/>
    <n v="0"/>
    <n v="0"/>
    <s v=""/>
    <s v=""/>
    <s v=""/>
    <s v=""/>
    <n v="3232.6"/>
    <n v="2589"/>
    <n v="50664.5"/>
    <n v="45089.700000000004"/>
  </r>
  <r>
    <x v="5"/>
    <s v="Hazard Community and Technical College"/>
    <m/>
    <n v="156790"/>
    <x v="9"/>
    <n v="375"/>
    <n v="341"/>
    <n v="77"/>
    <n v="53"/>
    <n v="298"/>
    <n v="288"/>
    <m/>
    <m/>
    <n v="334"/>
    <n v="288"/>
    <n v="334"/>
    <n v="288"/>
    <n v="87"/>
    <n v="68"/>
    <n v="87"/>
    <n v="68"/>
    <n v="16"/>
    <n v="12"/>
    <n v="16"/>
    <n v="12"/>
    <m/>
    <m/>
    <n v="0"/>
    <n v="0"/>
    <n v="103"/>
    <n v="80"/>
    <n v="103"/>
    <n v="80"/>
    <n v="4.4000000000000004"/>
    <n v="4.4000000000000004"/>
    <n v="382.8"/>
    <n v="299.20000000000005"/>
    <n v="3.1"/>
    <n v="3.3"/>
    <n v="49.6"/>
    <n v="39.599999999999994"/>
    <m/>
    <m/>
    <n v="0"/>
    <n v="0"/>
    <n v="4.1980582524271846"/>
    <n v="4.2350000000000012"/>
    <n v="432.40000000000003"/>
    <n v="338.80000000000007"/>
    <n v="87.8"/>
    <n v="87.1"/>
    <n v="7638.5999999999995"/>
    <n v="5922.7999999999993"/>
    <n v="73.7"/>
    <n v="72.900000000000006"/>
    <n v="1179.2"/>
    <n v="874.80000000000007"/>
    <m/>
    <m/>
    <n v="0"/>
    <n v="0"/>
    <n v="85.609708737864068"/>
    <n v="84.97"/>
    <n v="8817.7999999999993"/>
    <n v="6797.6"/>
    <n v="63"/>
    <n v="58"/>
    <n v="63"/>
    <n v="58"/>
    <n v="24"/>
    <n v="10"/>
    <n v="24"/>
    <n v="10"/>
    <m/>
    <m/>
    <n v="0"/>
    <n v="0"/>
    <n v="87"/>
    <n v="68"/>
    <n v="87"/>
    <n v="68"/>
    <n v="4.7"/>
    <n v="4.5"/>
    <n v="296.10000000000002"/>
    <n v="261"/>
    <n v="5.3"/>
    <n v="5.4"/>
    <n v="127.19999999999999"/>
    <n v="54"/>
    <m/>
    <m/>
    <n v="0"/>
    <n v="0"/>
    <n v="4.8655172413793109"/>
    <n v="4.632352941176471"/>
    <n v="423.30000000000007"/>
    <n v="315"/>
    <n v="96.5"/>
    <n v="91.5"/>
    <n v="6079.5"/>
    <n v="5307"/>
    <n v="93.8"/>
    <n v="83.4"/>
    <n v="2251.1999999999998"/>
    <n v="834"/>
    <m/>
    <m/>
    <n v="0"/>
    <n v="0"/>
    <n v="95.755172413793119"/>
    <n v="90.308823529411768"/>
    <n v="8330.7000000000007"/>
    <n v="6141"/>
    <n v="190"/>
    <n v="148"/>
    <n v="190"/>
    <n v="148"/>
    <n v="4.5036842105263162"/>
    <n v="4.4175675675675681"/>
    <n v="855.7"/>
    <n v="653.80000000000007"/>
    <n v="90.255263157894731"/>
    <n v="87.422972972972971"/>
    <n v="17148.5"/>
    <n v="12938.6"/>
    <n v="74"/>
    <n v="70"/>
    <n v="74"/>
    <n v="70"/>
    <n v="16"/>
    <n v="28"/>
    <n v="16"/>
    <n v="28"/>
    <m/>
    <m/>
    <n v="0"/>
    <n v="0"/>
    <n v="90"/>
    <n v="98"/>
    <n v="90"/>
    <n v="98"/>
    <n v="4.8"/>
    <n v="4.5"/>
    <n v="355.2"/>
    <n v="315"/>
    <n v="6.9"/>
    <n v="5.5"/>
    <n v="110.4"/>
    <n v="154"/>
    <m/>
    <m/>
    <n v="0"/>
    <n v="0"/>
    <n v="5.1733333333333338"/>
    <n v="4.7857142857142856"/>
    <n v="465.6"/>
    <n v="469"/>
    <n v="49.4"/>
    <n v="46.5"/>
    <n v="3655.6"/>
    <n v="3255"/>
    <n v="70.099999999999994"/>
    <n v="56.7"/>
    <n v="1121.5999999999999"/>
    <n v="1587.6000000000001"/>
    <m/>
    <m/>
    <n v="0"/>
    <n v="0"/>
    <n v="53.08"/>
    <n v="49.414285714285718"/>
    <n v="4777.2"/>
    <n v="4842.6000000000004"/>
    <n v="54"/>
    <n v="42"/>
    <n v="54"/>
    <n v="42"/>
    <n v="6.2"/>
    <n v="5.3"/>
    <n v="334.8"/>
    <n v="222.6"/>
    <n v="84.5"/>
    <n v="82.2"/>
    <n v="4563"/>
    <n v="3452.4"/>
    <n v="224"/>
    <n v="196"/>
    <n v="224"/>
    <n v="196"/>
    <n v="1034.1000000000001"/>
    <n v="875.2"/>
    <n v="17373.699999999997"/>
    <n v="14484.8"/>
    <n v="56"/>
    <n v="50"/>
    <n v="56"/>
    <n v="50"/>
    <n v="287.2"/>
    <n v="247.6"/>
    <n v="4552"/>
    <n v="3296.4000000000005"/>
    <n v="280"/>
    <n v="246"/>
    <n v="280"/>
    <n v="246"/>
    <n v="1321.3000000000002"/>
    <n v="1122.8"/>
    <n v="21925.699999999997"/>
    <n v="17781.2"/>
    <n v="0"/>
    <n v="0"/>
    <n v="0"/>
    <n v="0"/>
    <s v=""/>
    <s v=""/>
    <s v=""/>
    <s v=""/>
    <n v="1656.1000000000001"/>
    <n v="1345.4"/>
    <n v="26488.7"/>
    <n v="21233.600000000002"/>
  </r>
  <r>
    <x v="5"/>
    <s v="Henderson Community College "/>
    <m/>
    <n v="156851"/>
    <x v="9"/>
    <n v="230"/>
    <n v="191"/>
    <n v="42"/>
    <n v="7"/>
    <n v="188"/>
    <n v="184"/>
    <m/>
    <m/>
    <n v="206"/>
    <n v="184"/>
    <n v="206"/>
    <n v="184"/>
    <n v="27"/>
    <n v="28"/>
    <n v="27"/>
    <n v="28"/>
    <n v="7"/>
    <n v="7"/>
    <n v="7"/>
    <n v="7"/>
    <m/>
    <m/>
    <n v="0"/>
    <n v="0"/>
    <n v="34"/>
    <n v="35"/>
    <n v="34"/>
    <n v="35"/>
    <n v="3.5"/>
    <n v="4.3"/>
    <n v="94.5"/>
    <n v="120.39999999999999"/>
    <n v="4.2"/>
    <n v="7.8"/>
    <n v="29.400000000000002"/>
    <n v="54.6"/>
    <m/>
    <m/>
    <n v="0"/>
    <n v="0"/>
    <n v="3.6441176470588239"/>
    <n v="5"/>
    <n v="123.9"/>
    <n v="175"/>
    <n v="75.3"/>
    <n v="80.8"/>
    <n v="2033.1"/>
    <n v="2262.4"/>
    <n v="76.2"/>
    <n v="95.5"/>
    <n v="533.4"/>
    <n v="668.5"/>
    <m/>
    <m/>
    <n v="0"/>
    <n v="0"/>
    <n v="75.485294117647058"/>
    <n v="83.740000000000009"/>
    <n v="2566.5"/>
    <n v="2930.9000000000005"/>
    <n v="30"/>
    <n v="28"/>
    <n v="30"/>
    <n v="28"/>
    <n v="14"/>
    <n v="12"/>
    <n v="14"/>
    <n v="12"/>
    <m/>
    <m/>
    <n v="0"/>
    <n v="0"/>
    <n v="44"/>
    <n v="40"/>
    <n v="44"/>
    <n v="40"/>
    <n v="4.0999999999999996"/>
    <n v="4.8"/>
    <n v="122.99999999999999"/>
    <n v="134.4"/>
    <n v="5.6"/>
    <n v="5.7"/>
    <n v="78.399999999999991"/>
    <n v="68.400000000000006"/>
    <m/>
    <m/>
    <n v="0"/>
    <n v="0"/>
    <n v="4.5772727272727272"/>
    <n v="5.07"/>
    <n v="201.4"/>
    <n v="202.8"/>
    <n v="86.2"/>
    <n v="81.7"/>
    <n v="2586"/>
    <n v="2287.6"/>
    <n v="92.6"/>
    <n v="85.1"/>
    <n v="1296.3999999999999"/>
    <n v="1021.1999999999999"/>
    <m/>
    <m/>
    <n v="0"/>
    <n v="0"/>
    <n v="88.236363636363635"/>
    <n v="82.72"/>
    <n v="3882.4"/>
    <n v="3308.8"/>
    <n v="78"/>
    <n v="75"/>
    <n v="78"/>
    <n v="75"/>
    <n v="4.1705128205128208"/>
    <n v="5.0373333333333337"/>
    <n v="325.3"/>
    <n v="377.8"/>
    <n v="82.678205128205121"/>
    <n v="83.196000000000012"/>
    <n v="6448.9"/>
    <n v="6239.7000000000007"/>
    <n v="58"/>
    <n v="49"/>
    <n v="58"/>
    <n v="49"/>
    <n v="29"/>
    <n v="24"/>
    <n v="29"/>
    <n v="24"/>
    <m/>
    <m/>
    <n v="0"/>
    <n v="0"/>
    <n v="87"/>
    <n v="73"/>
    <n v="87"/>
    <n v="73"/>
    <n v="5.8"/>
    <n v="5"/>
    <n v="336.4"/>
    <n v="245"/>
    <n v="4.5"/>
    <n v="4.4000000000000004"/>
    <n v="130.5"/>
    <n v="105.60000000000001"/>
    <m/>
    <m/>
    <n v="0"/>
    <n v="0"/>
    <n v="5.3666666666666663"/>
    <n v="4.8027397260273972"/>
    <n v="466.9"/>
    <n v="350.6"/>
    <n v="58.1"/>
    <n v="58.5"/>
    <n v="3369.8"/>
    <n v="2866.5"/>
    <n v="65.5"/>
    <n v="53.5"/>
    <n v="1899.5"/>
    <n v="1284"/>
    <m/>
    <m/>
    <n v="0"/>
    <n v="0"/>
    <n v="60.56666666666667"/>
    <n v="56.856164383561641"/>
    <n v="5269.3"/>
    <n v="4150.5"/>
    <n v="41"/>
    <n v="36"/>
    <n v="41"/>
    <n v="36"/>
    <n v="5.2"/>
    <n v="5"/>
    <n v="213.20000000000002"/>
    <n v="180"/>
    <n v="80.900000000000006"/>
    <n v="83.3"/>
    <n v="3316.9"/>
    <n v="2998.7999999999997"/>
    <n v="115"/>
    <n v="105"/>
    <n v="115"/>
    <n v="105"/>
    <n v="553.9"/>
    <n v="499.8"/>
    <n v="7988.9000000000005"/>
    <n v="7416.5"/>
    <n v="50"/>
    <n v="43"/>
    <n v="50"/>
    <n v="43"/>
    <n v="238.3"/>
    <n v="228.60000000000002"/>
    <n v="3729.2999999999997"/>
    <n v="2973.7"/>
    <n v="165"/>
    <n v="148"/>
    <n v="165"/>
    <n v="148"/>
    <n v="792.2"/>
    <n v="728.40000000000009"/>
    <n v="11718.2"/>
    <n v="10390.200000000001"/>
    <n v="0"/>
    <n v="0"/>
    <n v="0"/>
    <n v="0"/>
    <s v=""/>
    <s v=""/>
    <s v=""/>
    <s v=""/>
    <n v="1005.4000000000001"/>
    <n v="908.40000000000009"/>
    <n v="15035.1"/>
    <n v="13389"/>
  </r>
  <r>
    <x v="5"/>
    <s v="Hopkinsville Community College "/>
    <m/>
    <n v="156860"/>
    <x v="9"/>
    <n v="537"/>
    <n v="447"/>
    <n v="94"/>
    <n v="82"/>
    <n v="443"/>
    <n v="365"/>
    <m/>
    <m/>
    <n v="468"/>
    <n v="365"/>
    <n v="468"/>
    <n v="365"/>
    <n v="55"/>
    <n v="46"/>
    <n v="55"/>
    <n v="46"/>
    <n v="8"/>
    <n v="3"/>
    <n v="8"/>
    <n v="3"/>
    <m/>
    <m/>
    <n v="0"/>
    <n v="0"/>
    <n v="63"/>
    <n v="49"/>
    <n v="63"/>
    <n v="49"/>
    <n v="2.8"/>
    <n v="3.7"/>
    <n v="154"/>
    <n v="170.20000000000002"/>
    <n v="4.5999999999999996"/>
    <n v="5.3"/>
    <n v="36.799999999999997"/>
    <n v="15.899999999999999"/>
    <m/>
    <m/>
    <n v="0"/>
    <n v="0"/>
    <n v="3.0285714285714289"/>
    <n v="3.7979591836734699"/>
    <n v="190.8"/>
    <n v="186.10000000000002"/>
    <n v="66.5"/>
    <n v="73.3"/>
    <n v="3657.5"/>
    <n v="3371.7999999999997"/>
    <n v="62.6"/>
    <n v="60.7"/>
    <n v="500.8"/>
    <n v="182.10000000000002"/>
    <m/>
    <m/>
    <n v="0"/>
    <n v="0"/>
    <n v="66.004761904761907"/>
    <n v="72.528571428571425"/>
    <n v="4158.3"/>
    <n v="3553.8999999999996"/>
    <n v="76"/>
    <n v="69"/>
    <n v="76"/>
    <n v="69"/>
    <n v="69"/>
    <n v="46"/>
    <n v="69"/>
    <n v="46"/>
    <m/>
    <m/>
    <n v="0"/>
    <n v="0"/>
    <n v="145"/>
    <n v="115"/>
    <n v="145"/>
    <n v="115"/>
    <n v="4.4000000000000004"/>
    <n v="4.2"/>
    <n v="334.40000000000003"/>
    <n v="289.8"/>
    <n v="4.5999999999999996"/>
    <n v="4.7"/>
    <n v="317.39999999999998"/>
    <n v="216.20000000000002"/>
    <m/>
    <m/>
    <n v="0"/>
    <n v="0"/>
    <n v="4.4951724137931031"/>
    <n v="4.4000000000000004"/>
    <n v="651.79999999999995"/>
    <n v="506.00000000000006"/>
    <n v="82"/>
    <n v="79.3"/>
    <n v="6232"/>
    <n v="5471.7"/>
    <n v="75.8"/>
    <n v="77.3"/>
    <n v="5230.2"/>
    <n v="3555.7999999999997"/>
    <m/>
    <m/>
    <n v="0"/>
    <n v="0"/>
    <n v="79.049655172413793"/>
    <n v="78.5"/>
    <n v="11462.2"/>
    <n v="9027.5"/>
    <n v="208"/>
    <n v="164"/>
    <n v="208"/>
    <n v="164"/>
    <n v="4.0509615384615376"/>
    <n v="4.2201219512195127"/>
    <n v="842.5999999999998"/>
    <n v="692.10000000000014"/>
    <n v="75.098557692307693"/>
    <n v="76.715853658536588"/>
    <n v="15620.5"/>
    <n v="12581.4"/>
    <n v="84"/>
    <n v="45"/>
    <n v="84"/>
    <n v="45"/>
    <n v="85"/>
    <n v="67"/>
    <n v="85"/>
    <n v="67"/>
    <m/>
    <m/>
    <n v="0"/>
    <n v="0"/>
    <n v="169"/>
    <n v="112"/>
    <n v="169"/>
    <n v="112"/>
    <n v="4.3"/>
    <n v="4.2"/>
    <n v="361.2"/>
    <n v="189"/>
    <n v="3.7"/>
    <n v="4.0999999999999996"/>
    <n v="314.5"/>
    <n v="274.7"/>
    <m/>
    <m/>
    <n v="0"/>
    <n v="0"/>
    <n v="3.9982248520710062"/>
    <n v="4.1401785714285717"/>
    <n v="675.7"/>
    <n v="463.70000000000005"/>
    <n v="57.7"/>
    <n v="56.7"/>
    <n v="4846.8"/>
    <n v="2551.5"/>
    <n v="56.7"/>
    <n v="56.7"/>
    <n v="4819.5"/>
    <n v="3798.9"/>
    <m/>
    <m/>
    <n v="0"/>
    <n v="0"/>
    <n v="57.197041420118339"/>
    <n v="56.699999999999996"/>
    <n v="9666.2999999999993"/>
    <n v="6350.4"/>
    <n v="91"/>
    <n v="89"/>
    <n v="91"/>
    <n v="89"/>
    <n v="4.3"/>
    <n v="3.8"/>
    <n v="391.3"/>
    <n v="338.2"/>
    <n v="66.3"/>
    <n v="66.2"/>
    <n v="6033.3"/>
    <n v="5891.8"/>
    <n v="215"/>
    <n v="160"/>
    <n v="215"/>
    <n v="160"/>
    <n v="849.6"/>
    <n v="649"/>
    <n v="14736.3"/>
    <n v="11395"/>
    <n v="162"/>
    <n v="116"/>
    <n v="162"/>
    <n v="116"/>
    <n v="668.7"/>
    <n v="506.8"/>
    <n v="10550.5"/>
    <n v="7536.7999999999993"/>
    <n v="377"/>
    <n v="276"/>
    <n v="377"/>
    <n v="276"/>
    <n v="1518.3000000000002"/>
    <n v="1155.8"/>
    <n v="25286.799999999999"/>
    <n v="18931.8"/>
    <n v="0"/>
    <n v="0"/>
    <n v="0"/>
    <n v="0"/>
    <s v=""/>
    <s v=""/>
    <s v=""/>
    <s v=""/>
    <n v="1909.5999999999997"/>
    <n v="1494.0000000000002"/>
    <n v="31320.1"/>
    <n v="24823.599999999999"/>
  </r>
  <r>
    <x v="5"/>
    <s v="Madisonville Community College"/>
    <m/>
    <n v="157304"/>
    <x v="9"/>
    <n v="386"/>
    <n v="416"/>
    <n v="10"/>
    <n v="19"/>
    <n v="376"/>
    <n v="397"/>
    <m/>
    <m/>
    <n v="368"/>
    <n v="397"/>
    <n v="368"/>
    <n v="397"/>
    <n v="65"/>
    <n v="53"/>
    <n v="65"/>
    <n v="53"/>
    <n v="13"/>
    <n v="12"/>
    <n v="13"/>
    <n v="12"/>
    <m/>
    <m/>
    <n v="0"/>
    <n v="0"/>
    <n v="78"/>
    <n v="65"/>
    <n v="78"/>
    <n v="65"/>
    <n v="4.4000000000000004"/>
    <n v="4.5999999999999996"/>
    <n v="286"/>
    <n v="243.79999999999998"/>
    <n v="5"/>
    <n v="5.6"/>
    <n v="65"/>
    <n v="67.199999999999989"/>
    <m/>
    <m/>
    <n v="0"/>
    <n v="0"/>
    <n v="4.5"/>
    <n v="4.7846153846153845"/>
    <n v="351"/>
    <n v="311"/>
    <n v="81"/>
    <n v="80.900000000000006"/>
    <n v="5265"/>
    <n v="4287.7000000000007"/>
    <n v="89"/>
    <n v="96.6"/>
    <n v="1157"/>
    <n v="1159.1999999999998"/>
    <m/>
    <m/>
    <n v="0"/>
    <n v="0"/>
    <n v="82.333333333333329"/>
    <n v="83.798461538461552"/>
    <n v="6422"/>
    <n v="5446.9000000000005"/>
    <n v="52"/>
    <n v="61"/>
    <n v="52"/>
    <n v="61"/>
    <n v="17"/>
    <n v="17"/>
    <n v="17"/>
    <n v="17"/>
    <m/>
    <m/>
    <n v="0"/>
    <n v="0"/>
    <n v="69"/>
    <n v="78"/>
    <n v="69"/>
    <n v="78"/>
    <n v="4.4000000000000004"/>
    <n v="4.4000000000000004"/>
    <n v="228.8"/>
    <n v="268.40000000000003"/>
    <n v="5.6"/>
    <n v="5.0999999999999996"/>
    <n v="95.199999999999989"/>
    <n v="86.699999999999989"/>
    <m/>
    <m/>
    <n v="0"/>
    <n v="0"/>
    <n v="4.6956521739130439"/>
    <n v="4.5525641025641033"/>
    <n v="324.00000000000006"/>
    <n v="355.10000000000008"/>
    <n v="79.8"/>
    <n v="87.8"/>
    <n v="4149.5999999999995"/>
    <n v="5355.8"/>
    <n v="78.7"/>
    <n v="76.5"/>
    <n v="1337.9"/>
    <n v="1300.5"/>
    <m/>
    <m/>
    <n v="0"/>
    <n v="0"/>
    <n v="79.528985507246375"/>
    <n v="85.337179487179483"/>
    <n v="5487.5"/>
    <n v="6656.2999999999993"/>
    <n v="147"/>
    <n v="143"/>
    <n v="147"/>
    <n v="143"/>
    <n v="4.591836734693878"/>
    <n v="4.6580419580419594"/>
    <n v="675.00000000000011"/>
    <n v="666.10000000000025"/>
    <n v="81.017006802721085"/>
    <n v="84.637762237762246"/>
    <n v="11909.5"/>
    <n v="12103.2"/>
    <n v="80"/>
    <n v="92"/>
    <n v="80"/>
    <n v="92"/>
    <n v="32"/>
    <n v="50"/>
    <n v="32"/>
    <n v="50"/>
    <m/>
    <m/>
    <n v="0"/>
    <n v="0"/>
    <n v="112"/>
    <n v="142"/>
    <n v="112"/>
    <n v="142"/>
    <n v="6.2"/>
    <n v="5.7"/>
    <n v="496"/>
    <n v="524.4"/>
    <n v="5.0999999999999996"/>
    <n v="5"/>
    <n v="163.19999999999999"/>
    <n v="250"/>
    <m/>
    <m/>
    <n v="0"/>
    <n v="0"/>
    <n v="5.8857142857142861"/>
    <n v="5.4535211267605632"/>
    <n v="659.2"/>
    <n v="774.4"/>
    <n v="54.5"/>
    <n v="48.6"/>
    <n v="4360"/>
    <n v="4471.2"/>
    <n v="52.6"/>
    <n v="41.8"/>
    <n v="1683.2"/>
    <n v="2090"/>
    <m/>
    <m/>
    <n v="0"/>
    <n v="0"/>
    <n v="53.957142857142856"/>
    <n v="46.205633802816898"/>
    <n v="6043.2"/>
    <n v="6561.2"/>
    <n v="109"/>
    <n v="112"/>
    <n v="109"/>
    <n v="112"/>
    <n v="4.5"/>
    <n v="4.8"/>
    <n v="490.5"/>
    <n v="537.6"/>
    <n v="76"/>
    <n v="78.8"/>
    <n v="8284"/>
    <n v="8825.6"/>
    <n v="197"/>
    <n v="206"/>
    <n v="197"/>
    <n v="206"/>
    <n v="1010.8"/>
    <n v="1036.5999999999999"/>
    <n v="13774.599999999999"/>
    <n v="14114.7"/>
    <n v="62"/>
    <n v="79"/>
    <n v="62"/>
    <n v="79"/>
    <n v="323.39999999999998"/>
    <n v="403.9"/>
    <n v="4178.1000000000004"/>
    <n v="4549.7"/>
    <n v="259"/>
    <n v="285"/>
    <n v="259"/>
    <n v="285"/>
    <n v="1334.1999999999998"/>
    <n v="1440.5"/>
    <n v="17952.699999999997"/>
    <n v="18664.400000000001"/>
    <n v="0"/>
    <n v="0"/>
    <n v="0"/>
    <n v="0"/>
    <s v=""/>
    <s v=""/>
    <s v=""/>
    <s v=""/>
    <n v="1824.7000000000003"/>
    <n v="1978.1000000000004"/>
    <n v="26236.7"/>
    <n v="27490"/>
  </r>
  <r>
    <x v="5"/>
    <s v="Southeast Kentucky Community and Technical College"/>
    <m/>
    <n v="157739"/>
    <x v="9"/>
    <n v="436"/>
    <n v="407"/>
    <n v="86"/>
    <n v="68"/>
    <n v="350"/>
    <n v="339"/>
    <m/>
    <m/>
    <n v="346"/>
    <n v="339"/>
    <n v="346"/>
    <n v="339"/>
    <n v="54"/>
    <n v="46"/>
    <n v="54"/>
    <n v="46"/>
    <n v="6"/>
    <n v="12"/>
    <n v="6"/>
    <n v="12"/>
    <m/>
    <m/>
    <n v="0"/>
    <n v="0"/>
    <n v="60"/>
    <n v="58"/>
    <n v="60"/>
    <n v="58"/>
    <n v="3.6"/>
    <n v="3.5"/>
    <n v="194.4"/>
    <n v="161"/>
    <n v="4.3"/>
    <n v="4.3"/>
    <n v="25.799999999999997"/>
    <n v="51.599999999999994"/>
    <m/>
    <m/>
    <n v="0"/>
    <n v="0"/>
    <n v="3.67"/>
    <n v="3.6655172413793102"/>
    <n v="220.2"/>
    <n v="212.6"/>
    <n v="81.900000000000006"/>
    <n v="77"/>
    <n v="4422.6000000000004"/>
    <n v="3542"/>
    <n v="66"/>
    <n v="69.099999999999994"/>
    <n v="396"/>
    <n v="829.19999999999993"/>
    <m/>
    <m/>
    <n v="0"/>
    <n v="0"/>
    <n v="80.31"/>
    <n v="75.365517241379308"/>
    <n v="4818.6000000000004"/>
    <n v="4371.2"/>
    <n v="56"/>
    <n v="54"/>
    <n v="56"/>
    <n v="54"/>
    <n v="16"/>
    <n v="16"/>
    <n v="16"/>
    <n v="16"/>
    <m/>
    <m/>
    <n v="0"/>
    <n v="0"/>
    <n v="72"/>
    <n v="70"/>
    <n v="72"/>
    <n v="70"/>
    <n v="4.4000000000000004"/>
    <n v="4.3"/>
    <n v="246.40000000000003"/>
    <n v="232.2"/>
    <n v="6.4"/>
    <n v="5"/>
    <n v="102.4"/>
    <n v="80"/>
    <m/>
    <m/>
    <n v="0"/>
    <n v="0"/>
    <n v="4.844444444444445"/>
    <n v="4.46"/>
    <n v="348.80000000000007"/>
    <n v="312.2"/>
    <n v="88.8"/>
    <n v="90.2"/>
    <n v="4972.8"/>
    <n v="4870.8"/>
    <n v="83.7"/>
    <n v="91.3"/>
    <n v="1339.2"/>
    <n v="1460.8"/>
    <m/>
    <m/>
    <n v="0"/>
    <n v="0"/>
    <n v="87.666666666666671"/>
    <n v="90.451428571428579"/>
    <n v="6312"/>
    <n v="6331.6"/>
    <n v="132"/>
    <n v="128"/>
    <n v="132"/>
    <n v="128"/>
    <n v="4.3106060606060606"/>
    <n v="4.0999999999999996"/>
    <n v="569"/>
    <n v="524.79999999999995"/>
    <n v="84.322727272727278"/>
    <n v="83.615624999999994"/>
    <n v="11130.6"/>
    <n v="10702.8"/>
    <n v="69"/>
    <n v="64"/>
    <n v="69"/>
    <n v="64"/>
    <n v="21"/>
    <n v="13"/>
    <n v="21"/>
    <n v="13"/>
    <m/>
    <m/>
    <n v="0"/>
    <n v="0"/>
    <n v="90"/>
    <n v="77"/>
    <n v="90"/>
    <n v="77"/>
    <n v="5.7"/>
    <n v="5.0999999999999996"/>
    <n v="393.3"/>
    <n v="326.39999999999998"/>
    <n v="5.5"/>
    <n v="4.0999999999999996"/>
    <n v="115.5"/>
    <n v="53.3"/>
    <m/>
    <m/>
    <n v="0"/>
    <n v="0"/>
    <n v="5.6533333333333333"/>
    <n v="4.9311688311688311"/>
    <n v="508.8"/>
    <n v="379.7"/>
    <n v="73.3"/>
    <n v="66.5"/>
    <n v="5057.7"/>
    <n v="4256"/>
    <n v="63.6"/>
    <n v="57.4"/>
    <n v="1335.6000000000001"/>
    <n v="746.19999999999993"/>
    <m/>
    <m/>
    <n v="0"/>
    <n v="0"/>
    <n v="71.036666666666662"/>
    <n v="64.963636363636368"/>
    <n v="6393.2999999999993"/>
    <n v="5002.2000000000007"/>
    <n v="124"/>
    <n v="134"/>
    <n v="124"/>
    <n v="134"/>
    <n v="4.7"/>
    <n v="4.5"/>
    <n v="582.80000000000007"/>
    <n v="603"/>
    <n v="81.8"/>
    <n v="85.2"/>
    <n v="10143.199999999999"/>
    <n v="11416.800000000001"/>
    <n v="179"/>
    <n v="164"/>
    <n v="179"/>
    <n v="164"/>
    <n v="834.10000000000014"/>
    <n v="719.59999999999991"/>
    <n v="14453.100000000002"/>
    <n v="12668.8"/>
    <n v="43"/>
    <n v="41"/>
    <n v="43"/>
    <n v="41"/>
    <n v="243.7"/>
    <n v="184.89999999999998"/>
    <n v="3070.8"/>
    <n v="3036.2"/>
    <n v="222"/>
    <n v="205"/>
    <n v="222"/>
    <n v="205"/>
    <n v="1077.8000000000002"/>
    <n v="904.49999999999989"/>
    <n v="17523.900000000001"/>
    <n v="15705"/>
    <n v="0"/>
    <n v="0"/>
    <n v="0"/>
    <n v="0"/>
    <s v=""/>
    <s v=""/>
    <s v=""/>
    <s v=""/>
    <n v="1660.6"/>
    <n v="1507.5"/>
    <n v="27667.1"/>
    <n v="27121.800000000003"/>
  </r>
  <r>
    <x v="6"/>
    <s v="Louisiana State University and A&amp;M College"/>
    <m/>
    <n v="159391"/>
    <x v="1"/>
    <n v="4930"/>
    <n v="4852"/>
    <n v="94"/>
    <n v="88"/>
    <n v="4836"/>
    <n v="4764"/>
    <n v="120"/>
    <n v="120"/>
    <n v="4836"/>
    <n v="4764"/>
    <n v="0"/>
    <n v="0"/>
    <n v="1139"/>
    <n v="1232"/>
    <n v="0"/>
    <n v="0"/>
    <n v="1"/>
    <n v="1"/>
    <n v="0"/>
    <n v="0"/>
    <n v="7"/>
    <n v="3"/>
    <n v="0"/>
    <n v="0"/>
    <n v="1147"/>
    <n v="1236"/>
    <n v="0"/>
    <n v="0"/>
    <n v="4.1170149253731303"/>
    <n v="4.0680357142857098"/>
    <n v="4689.2799999999952"/>
    <n v="5011.8199999999943"/>
    <n v="3.95"/>
    <n v="4.3499999999999996"/>
    <n v="3.95"/>
    <n v="4.3499999999999996"/>
    <m/>
    <m/>
    <n v="0"/>
    <n v="0"/>
    <n v="4.0917436791630299"/>
    <n v="4.0583899676375363"/>
    <n v="4693.229999999995"/>
    <n v="5016.1699999999946"/>
    <m/>
    <m/>
    <n v="0"/>
    <n v="0"/>
    <m/>
    <m/>
    <n v="0"/>
    <n v="0"/>
    <m/>
    <m/>
    <n v="0"/>
    <n v="0"/>
    <n v="0"/>
    <n v="0"/>
    <n v="0"/>
    <n v="0"/>
    <n v="2664"/>
    <n v="2552"/>
    <n v="0"/>
    <n v="0"/>
    <n v="11"/>
    <n v="4"/>
    <n v="0"/>
    <n v="0"/>
    <n v="2"/>
    <n v="0"/>
    <n v="0"/>
    <n v="0"/>
    <n v="2677"/>
    <n v="2556"/>
    <n v="0"/>
    <n v="0"/>
    <n v="4.4662087087087103"/>
    <n v="4.5047217868338496"/>
    <n v="11897.980000000005"/>
    <n v="11496.049999999985"/>
    <n v="6.0654545454545499"/>
    <n v="13.897500000000001"/>
    <n v="66.720000000000056"/>
    <n v="55.59"/>
    <m/>
    <m/>
    <n v="0"/>
    <n v="0"/>
    <n v="4.469443406798657"/>
    <n v="4.5194209702660348"/>
    <n v="11964.700000000004"/>
    <n v="11551.639999999985"/>
    <m/>
    <m/>
    <n v="0"/>
    <n v="0"/>
    <m/>
    <m/>
    <n v="0"/>
    <n v="0"/>
    <m/>
    <m/>
    <n v="0"/>
    <n v="0"/>
    <n v="0"/>
    <n v="0"/>
    <n v="0"/>
    <n v="0"/>
    <n v="3824"/>
    <n v="3792"/>
    <n v="0"/>
    <n v="0"/>
    <n v="4.3561532426778244"/>
    <n v="4.3691482067510492"/>
    <n v="16657.93"/>
    <n v="16567.809999999979"/>
    <n v="0"/>
    <n v="0"/>
    <n v="0"/>
    <n v="0"/>
    <n v="780"/>
    <n v="821"/>
    <n v="0"/>
    <n v="0"/>
    <n v="232"/>
    <n v="151"/>
    <n v="0"/>
    <n v="0"/>
    <m/>
    <m/>
    <n v="0"/>
    <n v="0"/>
    <n v="1012"/>
    <n v="972"/>
    <n v="0"/>
    <n v="0"/>
    <n v="4.6845897435897399"/>
    <n v="4.8564433617539597"/>
    <n v="3653.9799999999973"/>
    <n v="3987.1400000000008"/>
    <n v="5.75728448275862"/>
    <n v="6.79139072847682"/>
    <n v="1335.6899999999998"/>
    <n v="1025.4999999999998"/>
    <m/>
    <m/>
    <n v="0"/>
    <n v="0"/>
    <n v="4.9305039525691674"/>
    <n v="5.1570370370370373"/>
    <n v="4989.6699999999973"/>
    <n v="5012.6400000000003"/>
    <m/>
    <m/>
    <n v="0"/>
    <n v="0"/>
    <m/>
    <m/>
    <n v="0"/>
    <n v="0"/>
    <m/>
    <m/>
    <n v="0"/>
    <n v="0"/>
    <n v="0"/>
    <n v="0"/>
    <n v="0"/>
    <n v="0"/>
    <m/>
    <m/>
    <n v="0"/>
    <n v="0"/>
    <m/>
    <m/>
    <n v="0"/>
    <n v="0"/>
    <m/>
    <m/>
    <n v="0"/>
    <n v="0"/>
    <n v="4583"/>
    <n v="4605"/>
    <n v="0"/>
    <n v="0"/>
    <n v="20241.239999999998"/>
    <n v="20495.00999999998"/>
    <s v=""/>
    <s v=""/>
    <n v="244"/>
    <n v="156"/>
    <n v="0"/>
    <n v="0"/>
    <n v="1406.36"/>
    <n v="1085.4399999999998"/>
    <n v="0"/>
    <n v="0"/>
    <n v="4827"/>
    <n v="4761"/>
    <n v="0"/>
    <n v="0"/>
    <n v="21647.599999999999"/>
    <n v="21580.449999999979"/>
    <s v=""/>
    <s v=""/>
    <n v="9"/>
    <n v="3"/>
    <n v="0"/>
    <n v="0"/>
    <n v="0"/>
    <n v="0"/>
    <s v=""/>
    <s v=""/>
    <n v="21647.599999999999"/>
    <n v="21580.449999999979"/>
    <s v=""/>
    <s v=""/>
  </r>
  <r>
    <x v="6"/>
    <s v="Louisiana Tech University "/>
    <m/>
    <n v="159647"/>
    <x v="2"/>
    <n v="1311"/>
    <n v="1439"/>
    <n v="11"/>
    <n v="14"/>
    <n v="1300"/>
    <n v="1425"/>
    <n v="120"/>
    <n v="120"/>
    <n v="1300"/>
    <n v="1425"/>
    <n v="0"/>
    <n v="0"/>
    <n v="507"/>
    <n v="587"/>
    <n v="0"/>
    <n v="0"/>
    <n v="0"/>
    <n v="2"/>
    <n v="0"/>
    <n v="0"/>
    <n v="2"/>
    <n v="0"/>
    <n v="0"/>
    <n v="0"/>
    <n v="509"/>
    <n v="589"/>
    <n v="0"/>
    <n v="0"/>
    <n v="3.9856015779092702"/>
    <n v="3.9247359454855202"/>
    <n v="2020.7"/>
    <n v="2303.8200000000002"/>
    <n v="0"/>
    <n v="3.335"/>
    <n v="0"/>
    <n v="6.67"/>
    <m/>
    <m/>
    <n v="0"/>
    <n v="0"/>
    <n v="3.9699410609037331"/>
    <n v="3.9227334465195249"/>
    <n v="2020.7"/>
    <n v="2310.4900000000002"/>
    <m/>
    <m/>
    <n v="0"/>
    <n v="0"/>
    <m/>
    <m/>
    <n v="0"/>
    <n v="0"/>
    <m/>
    <m/>
    <n v="0"/>
    <n v="0"/>
    <n v="0"/>
    <n v="0"/>
    <n v="0"/>
    <n v="0"/>
    <n v="408"/>
    <n v="485"/>
    <n v="0"/>
    <n v="0"/>
    <n v="4"/>
    <n v="0"/>
    <n v="0"/>
    <n v="0"/>
    <n v="0"/>
    <n v="1"/>
    <n v="0"/>
    <n v="0"/>
    <n v="412"/>
    <n v="486"/>
    <n v="0"/>
    <n v="0"/>
    <n v="4.8214950980392199"/>
    <n v="4.7125773195876297"/>
    <n v="1967.1700000000017"/>
    <n v="2285.6000000000004"/>
    <n v="14.227499999999999"/>
    <n v="0"/>
    <n v="56.91"/>
    <n v="0"/>
    <m/>
    <m/>
    <n v="0"/>
    <n v="0"/>
    <n v="4.912815533980587"/>
    <n v="4.7028806584362144"/>
    <n v="2024.0800000000017"/>
    <n v="2285.6000000000004"/>
    <m/>
    <m/>
    <n v="0"/>
    <n v="0"/>
    <m/>
    <m/>
    <n v="0"/>
    <n v="0"/>
    <m/>
    <m/>
    <n v="0"/>
    <n v="0"/>
    <n v="0"/>
    <n v="0"/>
    <n v="0"/>
    <n v="0"/>
    <n v="921"/>
    <n v="1075"/>
    <n v="0"/>
    <n v="0"/>
    <n v="4.3917263843648229"/>
    <n v="4.2754325581395349"/>
    <n v="4044.780000000002"/>
    <n v="4596.09"/>
    <n v="0"/>
    <n v="0"/>
    <n v="0"/>
    <n v="0"/>
    <n v="322"/>
    <n v="304"/>
    <n v="0"/>
    <n v="0"/>
    <n v="57"/>
    <n v="46"/>
    <n v="0"/>
    <n v="0"/>
    <m/>
    <m/>
    <n v="0"/>
    <n v="0"/>
    <n v="379"/>
    <n v="350"/>
    <n v="0"/>
    <n v="0"/>
    <n v="5.0415217391304301"/>
    <n v="5.1976973684210499"/>
    <n v="1623.3699999999985"/>
    <n v="1580.0999999999992"/>
    <n v="8.2826315789473703"/>
    <n v="8.8019565217391307"/>
    <n v="472.11000000000013"/>
    <n v="404.89"/>
    <m/>
    <m/>
    <n v="0"/>
    <n v="0"/>
    <n v="5.5289709762532944"/>
    <n v="5.6713999999999984"/>
    <n v="2095.4799999999987"/>
    <n v="1984.9899999999996"/>
    <m/>
    <m/>
    <n v="0"/>
    <n v="0"/>
    <m/>
    <m/>
    <n v="0"/>
    <n v="0"/>
    <m/>
    <m/>
    <n v="0"/>
    <n v="0"/>
    <n v="0"/>
    <n v="0"/>
    <n v="0"/>
    <n v="0"/>
    <m/>
    <m/>
    <n v="0"/>
    <n v="0"/>
    <m/>
    <m/>
    <n v="0"/>
    <n v="0"/>
    <m/>
    <m/>
    <n v="0"/>
    <n v="0"/>
    <n v="1237"/>
    <n v="1376"/>
    <n v="0"/>
    <n v="0"/>
    <n v="5611.24"/>
    <n v="6169.5199999999995"/>
    <s v=""/>
    <s v=""/>
    <n v="61"/>
    <n v="48"/>
    <n v="0"/>
    <n v="0"/>
    <n v="529.0200000000001"/>
    <n v="411.56"/>
    <n v="0"/>
    <n v="0"/>
    <n v="1298"/>
    <n v="1424"/>
    <n v="0"/>
    <n v="0"/>
    <n v="6140.26"/>
    <n v="6581.08"/>
    <s v=""/>
    <s v=""/>
    <n v="2"/>
    <n v="1"/>
    <n v="0"/>
    <n v="0"/>
    <n v="0"/>
    <n v="0"/>
    <s v=""/>
    <s v=""/>
    <n v="6140.26"/>
    <n v="6581.08"/>
    <s v=""/>
    <s v=""/>
  </r>
  <r>
    <x v="6"/>
    <s v="University of Louisiana at Lafayette"/>
    <m/>
    <n v="160658"/>
    <x v="2"/>
    <n v="2987"/>
    <n v="2799"/>
    <n v="20"/>
    <n v="11"/>
    <n v="2967"/>
    <n v="2788"/>
    <n v="120"/>
    <n v="120"/>
    <n v="2967"/>
    <n v="2788"/>
    <n v="0"/>
    <n v="0"/>
    <n v="603"/>
    <n v="636"/>
    <n v="0"/>
    <n v="0"/>
    <n v="2"/>
    <n v="2"/>
    <n v="0"/>
    <n v="0"/>
    <n v="1"/>
    <n v="1"/>
    <n v="0"/>
    <n v="0"/>
    <n v="606"/>
    <n v="639"/>
    <n v="0"/>
    <n v="0"/>
    <n v="4.5263681592039804"/>
    <n v="4.5511949685534603"/>
    <n v="2729.4"/>
    <n v="2894.5600000000009"/>
    <n v="4.83"/>
    <n v="6.1550000000000002"/>
    <n v="9.66"/>
    <n v="12.31"/>
    <m/>
    <m/>
    <n v="0"/>
    <n v="0"/>
    <n v="4.5199009900990097"/>
    <n v="4.5490923317683896"/>
    <n v="2739.06"/>
    <n v="2906.8700000000008"/>
    <m/>
    <m/>
    <n v="0"/>
    <n v="0"/>
    <m/>
    <m/>
    <n v="0"/>
    <n v="0"/>
    <m/>
    <m/>
    <n v="0"/>
    <n v="0"/>
    <n v="0"/>
    <n v="0"/>
    <n v="0"/>
    <n v="0"/>
    <n v="1118"/>
    <n v="1047"/>
    <n v="0"/>
    <n v="0"/>
    <n v="29"/>
    <n v="13"/>
    <n v="0"/>
    <n v="0"/>
    <n v="0"/>
    <n v="1"/>
    <n v="0"/>
    <n v="0"/>
    <n v="1147"/>
    <n v="1061"/>
    <n v="0"/>
    <n v="0"/>
    <n v="5.6956708407871197"/>
    <n v="5.6301050620821398"/>
    <n v="6367.76"/>
    <n v="5894.72"/>
    <n v="7.8817241379310303"/>
    <n v="6.3423076923076902"/>
    <n v="228.56999999999988"/>
    <n v="82.449999999999974"/>
    <m/>
    <m/>
    <n v="0"/>
    <n v="0"/>
    <n v="5.7509415867480387"/>
    <n v="5.6335249764373234"/>
    <n v="6596.33"/>
    <n v="5977.17"/>
    <m/>
    <m/>
    <n v="0"/>
    <n v="0"/>
    <m/>
    <m/>
    <n v="0"/>
    <n v="0"/>
    <m/>
    <m/>
    <n v="0"/>
    <n v="0"/>
    <n v="0"/>
    <n v="0"/>
    <n v="0"/>
    <n v="0"/>
    <n v="1753"/>
    <n v="1700"/>
    <n v="0"/>
    <n v="0"/>
    <n v="5.3253793496862514"/>
    <n v="5.2259058823529418"/>
    <n v="9335.39"/>
    <n v="8884.0400000000009"/>
    <n v="0"/>
    <n v="0"/>
    <n v="0"/>
    <n v="0"/>
    <n v="874"/>
    <n v="824"/>
    <n v="0"/>
    <n v="0"/>
    <n v="340"/>
    <n v="264"/>
    <n v="0"/>
    <n v="0"/>
    <m/>
    <m/>
    <n v="0"/>
    <n v="0"/>
    <n v="1214"/>
    <n v="1088"/>
    <n v="0"/>
    <n v="0"/>
    <n v="7.3363501144164696"/>
    <n v="7.2661893203883396"/>
    <n v="6411.9699999999948"/>
    <n v="5987.339999999992"/>
    <n v="5.3999411764705902"/>
    <n v="5.55037878787879"/>
    <n v="1835.9800000000007"/>
    <n v="1465.3000000000006"/>
    <m/>
    <m/>
    <n v="0"/>
    <n v="0"/>
    <n v="6.794028006589782"/>
    <n v="6.8498529411764633"/>
    <n v="8247.9499999999953"/>
    <n v="7452.6399999999921"/>
    <m/>
    <m/>
    <n v="0"/>
    <n v="0"/>
    <m/>
    <m/>
    <n v="0"/>
    <n v="0"/>
    <m/>
    <m/>
    <n v="0"/>
    <n v="0"/>
    <n v="0"/>
    <n v="0"/>
    <n v="0"/>
    <n v="0"/>
    <m/>
    <m/>
    <n v="0"/>
    <n v="0"/>
    <m/>
    <m/>
    <n v="0"/>
    <n v="0"/>
    <m/>
    <m/>
    <n v="0"/>
    <n v="0"/>
    <n v="2595"/>
    <n v="2507"/>
    <n v="0"/>
    <n v="0"/>
    <n v="15509.129999999994"/>
    <n v="14776.619999999992"/>
    <s v=""/>
    <s v=""/>
    <n v="371"/>
    <n v="279"/>
    <n v="0"/>
    <n v="0"/>
    <n v="2074.2100000000005"/>
    <n v="1560.0600000000006"/>
    <n v="0"/>
    <n v="0"/>
    <n v="2966"/>
    <n v="2786"/>
    <n v="0"/>
    <n v="0"/>
    <n v="17583.339999999993"/>
    <n v="16336.679999999993"/>
    <s v=""/>
    <s v=""/>
    <n v="1"/>
    <n v="2"/>
    <n v="0"/>
    <n v="0"/>
    <n v="0"/>
    <n v="0"/>
    <s v=""/>
    <s v=""/>
    <n v="17583.339999999997"/>
    <n v="16336.679999999993"/>
    <s v=""/>
    <s v=""/>
  </r>
  <r>
    <x v="6"/>
    <s v="University of New Orleans"/>
    <m/>
    <n v="159939"/>
    <x v="2"/>
    <n v="1182"/>
    <n v="1135"/>
    <n v="22"/>
    <n v="26"/>
    <n v="1160"/>
    <n v="1109"/>
    <n v="120"/>
    <n v="120"/>
    <n v="1160"/>
    <n v="1109"/>
    <n v="0"/>
    <n v="0"/>
    <n v="103"/>
    <n v="127"/>
    <n v="0"/>
    <n v="0"/>
    <n v="0"/>
    <n v="3"/>
    <n v="0"/>
    <n v="0"/>
    <n v="0"/>
    <n v="0"/>
    <n v="0"/>
    <n v="0"/>
    <n v="103"/>
    <n v="130"/>
    <n v="0"/>
    <n v="0"/>
    <n v="4.6424271844660199"/>
    <n v="4.2203937007874002"/>
    <n v="478.17000000000007"/>
    <n v="535.98999999999978"/>
    <n v="0"/>
    <n v="4.1399999999999997"/>
    <n v="0"/>
    <n v="12.419999999999998"/>
    <m/>
    <m/>
    <n v="0"/>
    <n v="0"/>
    <n v="4.6424271844660199"/>
    <n v="4.2185384615384596"/>
    <n v="478.17000000000007"/>
    <n v="548.40999999999974"/>
    <m/>
    <m/>
    <n v="0"/>
    <n v="0"/>
    <m/>
    <m/>
    <n v="0"/>
    <n v="0"/>
    <m/>
    <m/>
    <n v="0"/>
    <n v="0"/>
    <n v="0"/>
    <n v="0"/>
    <n v="0"/>
    <n v="0"/>
    <n v="371"/>
    <n v="354"/>
    <n v="0"/>
    <n v="0"/>
    <n v="9"/>
    <n v="10"/>
    <n v="0"/>
    <n v="0"/>
    <n v="0"/>
    <n v="0"/>
    <n v="0"/>
    <n v="0"/>
    <n v="380"/>
    <n v="364"/>
    <n v="0"/>
    <n v="0"/>
    <n v="5.57097035040431"/>
    <n v="5.5735028248587604"/>
    <n v="2066.829999999999"/>
    <n v="1973.0200000000011"/>
    <n v="9.1777777777777807"/>
    <n v="10.023999999999999"/>
    <n v="82.600000000000023"/>
    <n v="100.24"/>
    <m/>
    <m/>
    <n v="0"/>
    <n v="0"/>
    <n v="5.6563947368421026"/>
    <n v="5.6957692307692342"/>
    <n v="2149.4299999999989"/>
    <n v="2073.2600000000011"/>
    <m/>
    <m/>
    <n v="0"/>
    <n v="0"/>
    <m/>
    <m/>
    <n v="0"/>
    <n v="0"/>
    <m/>
    <m/>
    <n v="0"/>
    <n v="0"/>
    <n v="0"/>
    <n v="0"/>
    <n v="0"/>
    <n v="0"/>
    <n v="483"/>
    <n v="494"/>
    <n v="0"/>
    <n v="0"/>
    <n v="5.4401656314699771"/>
    <n v="5.3070242914979779"/>
    <n v="2627.599999999999"/>
    <n v="2621.670000000001"/>
    <n v="0"/>
    <n v="0"/>
    <n v="0"/>
    <n v="0"/>
    <n v="570"/>
    <n v="513"/>
    <n v="0"/>
    <n v="0"/>
    <n v="107"/>
    <n v="102"/>
    <n v="0"/>
    <n v="0"/>
    <m/>
    <m/>
    <n v="0"/>
    <n v="0"/>
    <n v="677"/>
    <n v="615"/>
    <n v="0"/>
    <n v="0"/>
    <n v="6.4687894736842102"/>
    <n v="6.8611890838206602"/>
    <n v="3687.21"/>
    <n v="3519.7899999999986"/>
    <n v="8.5069158878504698"/>
    <n v="6.4369607843137304"/>
    <n v="910.24000000000024"/>
    <n v="656.5700000000005"/>
    <m/>
    <m/>
    <n v="0"/>
    <n v="0"/>
    <n v="6.7909158050221574"/>
    <n v="6.790829268292681"/>
    <n v="4597.4500000000007"/>
    <n v="4176.3599999999988"/>
    <m/>
    <m/>
    <n v="0"/>
    <n v="0"/>
    <m/>
    <m/>
    <n v="0"/>
    <n v="0"/>
    <m/>
    <m/>
    <n v="0"/>
    <n v="0"/>
    <n v="0"/>
    <n v="0"/>
    <n v="0"/>
    <n v="0"/>
    <m/>
    <m/>
    <n v="0"/>
    <n v="0"/>
    <m/>
    <m/>
    <n v="0"/>
    <n v="0"/>
    <m/>
    <m/>
    <n v="0"/>
    <n v="0"/>
    <n v="1044"/>
    <n v="994"/>
    <n v="0"/>
    <n v="0"/>
    <n v="6232.2099999999991"/>
    <n v="6028.7999999999993"/>
    <s v=""/>
    <s v=""/>
    <n v="116"/>
    <n v="115"/>
    <n v="0"/>
    <n v="0"/>
    <n v="992.84000000000026"/>
    <n v="769.23000000000047"/>
    <n v="0"/>
    <n v="0"/>
    <n v="1160"/>
    <n v="1109"/>
    <n v="0"/>
    <n v="0"/>
    <n v="7225.0499999999993"/>
    <n v="6798.03"/>
    <s v=""/>
    <s v=""/>
    <n v="0"/>
    <n v="0"/>
    <n v="0"/>
    <n v="0"/>
    <s v=""/>
    <s v=""/>
    <s v=""/>
    <s v=""/>
    <n v="7225.0499999999993"/>
    <n v="6798.03"/>
    <s v=""/>
    <s v=""/>
  </r>
  <r>
    <x v="6"/>
    <s v="McNeese State University"/>
    <m/>
    <n v="159717"/>
    <x v="3"/>
    <n v="1098"/>
    <n v="1007"/>
    <n v="22"/>
    <n v="16"/>
    <n v="1076"/>
    <n v="991"/>
    <n v="120"/>
    <n v="120"/>
    <n v="1076"/>
    <n v="991"/>
    <n v="0"/>
    <n v="0"/>
    <n v="297"/>
    <n v="287"/>
    <n v="0"/>
    <n v="0"/>
    <n v="1"/>
    <n v="1"/>
    <n v="0"/>
    <n v="0"/>
    <n v="0"/>
    <n v="1"/>
    <n v="0"/>
    <n v="0"/>
    <n v="298"/>
    <n v="289"/>
    <n v="0"/>
    <n v="0"/>
    <n v="4.35582491582492"/>
    <n v="4.4192334494773498"/>
    <n v="1293.6800000000012"/>
    <n v="1268.3199999999995"/>
    <n v="7.33"/>
    <n v="4.74"/>
    <n v="7.33"/>
    <n v="4.74"/>
    <m/>
    <m/>
    <n v="0"/>
    <n v="0"/>
    <n v="4.3658053691275205"/>
    <n v="4.4050519031141855"/>
    <n v="1301.0100000000011"/>
    <n v="1273.0599999999997"/>
    <m/>
    <m/>
    <n v="0"/>
    <n v="0"/>
    <m/>
    <m/>
    <n v="0"/>
    <n v="0"/>
    <m/>
    <m/>
    <n v="0"/>
    <n v="0"/>
    <n v="0"/>
    <n v="0"/>
    <n v="0"/>
    <n v="0"/>
    <n v="421"/>
    <n v="376"/>
    <n v="0"/>
    <n v="0"/>
    <n v="13"/>
    <n v="6"/>
    <n v="0"/>
    <n v="0"/>
    <n v="0"/>
    <n v="0"/>
    <n v="0"/>
    <n v="0"/>
    <n v="434"/>
    <n v="382"/>
    <n v="0"/>
    <n v="0"/>
    <n v="6.0088123515439396"/>
    <n v="6.2915957446808504"/>
    <n v="2529.7099999999987"/>
    <n v="2365.64"/>
    <n v="7.7730769230769203"/>
    <n v="10.275"/>
    <n v="101.04999999999997"/>
    <n v="61.650000000000006"/>
    <m/>
    <m/>
    <n v="0"/>
    <n v="0"/>
    <n v="6.0616589861751127"/>
    <n v="6.3541623036649213"/>
    <n v="2630.7599999999989"/>
    <n v="2427.29"/>
    <m/>
    <m/>
    <n v="0"/>
    <n v="0"/>
    <m/>
    <m/>
    <n v="0"/>
    <n v="0"/>
    <m/>
    <m/>
    <n v="0"/>
    <n v="0"/>
    <n v="0"/>
    <n v="0"/>
    <n v="0"/>
    <n v="0"/>
    <n v="732"/>
    <n v="671"/>
    <n v="0"/>
    <n v="0"/>
    <n v="5.371270491803279"/>
    <n v="5.5146795827123691"/>
    <n v="3931.7700000000004"/>
    <n v="3700.35"/>
    <n v="0"/>
    <n v="0"/>
    <n v="0"/>
    <n v="0"/>
    <n v="290"/>
    <n v="280"/>
    <n v="0"/>
    <n v="0"/>
    <n v="54"/>
    <n v="40"/>
    <n v="0"/>
    <n v="0"/>
    <m/>
    <m/>
    <n v="0"/>
    <n v="0"/>
    <n v="344"/>
    <n v="320"/>
    <n v="0"/>
    <n v="0"/>
    <n v="6.4850689655172404"/>
    <n v="6.5526785714285696"/>
    <n v="1880.6699999999996"/>
    <n v="1834.7499999999995"/>
    <n v="8.0029629629629593"/>
    <n v="7.9189999999999996"/>
    <n v="432.1599999999998"/>
    <n v="316.76"/>
    <m/>
    <m/>
    <n v="0"/>
    <n v="0"/>
    <n v="6.7233430232558122"/>
    <n v="6.7234687499999977"/>
    <n v="2312.8299999999995"/>
    <n v="2151.5099999999993"/>
    <m/>
    <m/>
    <n v="0"/>
    <n v="0"/>
    <m/>
    <m/>
    <n v="0"/>
    <n v="0"/>
    <m/>
    <m/>
    <n v="0"/>
    <n v="0"/>
    <n v="0"/>
    <n v="0"/>
    <n v="0"/>
    <n v="0"/>
    <m/>
    <m/>
    <n v="0"/>
    <n v="0"/>
    <m/>
    <m/>
    <n v="0"/>
    <n v="0"/>
    <m/>
    <m/>
    <n v="0"/>
    <n v="0"/>
    <n v="1008"/>
    <n v="943"/>
    <n v="0"/>
    <n v="0"/>
    <n v="5704.0599999999995"/>
    <n v="5468.7099999999991"/>
    <s v=""/>
    <s v=""/>
    <n v="68"/>
    <n v="47"/>
    <n v="0"/>
    <n v="0"/>
    <n v="540.53999999999974"/>
    <n v="383.15"/>
    <n v="0"/>
    <n v="0"/>
    <n v="1076"/>
    <n v="990"/>
    <n v="0"/>
    <n v="0"/>
    <n v="6244.5999999999995"/>
    <n v="5851.8599999999988"/>
    <s v=""/>
    <s v=""/>
    <n v="0"/>
    <n v="1"/>
    <n v="0"/>
    <n v="0"/>
    <s v=""/>
    <n v="0"/>
    <s v=""/>
    <s v=""/>
    <n v="6244.6"/>
    <n v="5851.8599999999988"/>
    <s v=""/>
    <s v=""/>
  </r>
  <r>
    <x v="6"/>
    <s v="Southeastern Louisiana University "/>
    <m/>
    <n v="160612"/>
    <x v="3"/>
    <n v="1729"/>
    <n v="1826"/>
    <n v="5"/>
    <n v="10"/>
    <n v="1724"/>
    <n v="1816"/>
    <n v="120"/>
    <n v="120"/>
    <n v="1724"/>
    <n v="1816"/>
    <n v="0"/>
    <n v="0"/>
    <n v="406"/>
    <n v="481"/>
    <n v="0"/>
    <n v="0"/>
    <n v="8"/>
    <n v="3"/>
    <n v="0"/>
    <n v="0"/>
    <n v="0"/>
    <n v="1"/>
    <n v="0"/>
    <n v="0"/>
    <n v="414"/>
    <n v="485"/>
    <n v="0"/>
    <n v="0"/>
    <n v="4.4536206896551702"/>
    <n v="4.4481912681912696"/>
    <n v="1808.1699999999992"/>
    <n v="2139.5800000000008"/>
    <n v="4.9874999999999998"/>
    <n v="7.35"/>
    <n v="39.9"/>
    <n v="22.049999999999997"/>
    <m/>
    <m/>
    <n v="0"/>
    <n v="0"/>
    <n v="4.4639371980676312"/>
    <n v="4.4569690721649504"/>
    <n v="1848.0699999999993"/>
    <n v="2161.630000000001"/>
    <m/>
    <m/>
    <n v="0"/>
    <n v="0"/>
    <m/>
    <m/>
    <n v="0"/>
    <n v="0"/>
    <m/>
    <m/>
    <n v="0"/>
    <n v="0"/>
    <n v="0"/>
    <n v="0"/>
    <n v="0"/>
    <n v="0"/>
    <n v="657"/>
    <n v="656"/>
    <n v="0"/>
    <n v="0"/>
    <n v="11"/>
    <n v="18"/>
    <n v="0"/>
    <n v="0"/>
    <n v="1"/>
    <n v="3"/>
    <n v="0"/>
    <n v="0"/>
    <n v="669"/>
    <n v="677"/>
    <n v="0"/>
    <n v="0"/>
    <n v="5.6641095890411002"/>
    <n v="5.7600762195122002"/>
    <n v="3721.3200000000029"/>
    <n v="3778.6100000000033"/>
    <n v="8.9781818181818203"/>
    <n v="9.6105555555555604"/>
    <n v="98.760000000000019"/>
    <n v="172.99000000000009"/>
    <m/>
    <m/>
    <n v="0"/>
    <n v="0"/>
    <n v="5.7101345291479868"/>
    <n v="5.8369276218611574"/>
    <n v="3820.0800000000031"/>
    <n v="3951.6000000000035"/>
    <m/>
    <m/>
    <n v="0"/>
    <n v="0"/>
    <m/>
    <m/>
    <n v="0"/>
    <n v="0"/>
    <m/>
    <m/>
    <n v="0"/>
    <n v="0"/>
    <n v="0"/>
    <n v="0"/>
    <n v="0"/>
    <n v="0"/>
    <n v="1083"/>
    <n v="1162"/>
    <n v="0"/>
    <n v="0"/>
    <n v="5.2337488457987096"/>
    <n v="5.2609552495697116"/>
    <n v="5668.1500000000024"/>
    <n v="6113.230000000005"/>
    <n v="0"/>
    <n v="0"/>
    <n v="0"/>
    <n v="0"/>
    <n v="461"/>
    <n v="518"/>
    <n v="0"/>
    <n v="0"/>
    <n v="180"/>
    <n v="136"/>
    <n v="0"/>
    <n v="0"/>
    <m/>
    <m/>
    <n v="0"/>
    <n v="0"/>
    <n v="641"/>
    <n v="654"/>
    <n v="0"/>
    <n v="0"/>
    <n v="6.7709544468546596"/>
    <n v="6.1535135135135102"/>
    <n v="3121.409999999998"/>
    <n v="3187.5199999999982"/>
    <n v="6.1966111111111104"/>
    <n v="7.0016176470588203"/>
    <n v="1115.3899999999999"/>
    <n v="952.21999999999957"/>
    <m/>
    <m/>
    <n v="0"/>
    <n v="0"/>
    <n v="6.6096723868954719"/>
    <n v="6.3298776758409758"/>
    <n v="4236.7999999999975"/>
    <n v="4139.739999999998"/>
    <m/>
    <m/>
    <n v="0"/>
    <n v="0"/>
    <m/>
    <m/>
    <n v="0"/>
    <n v="0"/>
    <m/>
    <m/>
    <n v="0"/>
    <n v="0"/>
    <n v="0"/>
    <n v="0"/>
    <n v="0"/>
    <n v="0"/>
    <m/>
    <m/>
    <n v="0"/>
    <n v="0"/>
    <m/>
    <m/>
    <n v="0"/>
    <n v="0"/>
    <m/>
    <m/>
    <n v="0"/>
    <n v="0"/>
    <n v="1524"/>
    <n v="1655"/>
    <n v="0"/>
    <n v="0"/>
    <n v="8650.9"/>
    <n v="9105.7100000000028"/>
    <s v=""/>
    <s v=""/>
    <n v="199"/>
    <n v="157"/>
    <n v="0"/>
    <n v="0"/>
    <n v="1254.05"/>
    <n v="1147.2599999999998"/>
    <n v="0"/>
    <n v="0"/>
    <n v="1723"/>
    <n v="1812"/>
    <n v="0"/>
    <n v="0"/>
    <n v="9904.9499999999989"/>
    <n v="10252.970000000003"/>
    <s v=""/>
    <s v=""/>
    <n v="1"/>
    <n v="4"/>
    <n v="0"/>
    <n v="0"/>
    <n v="0"/>
    <n v="0"/>
    <s v=""/>
    <s v=""/>
    <n v="9904.9500000000007"/>
    <n v="10252.970000000003"/>
    <s v=""/>
    <s v=""/>
  </r>
  <r>
    <x v="6"/>
    <s v="Southern University and A&amp;M College at Baton Rouge "/>
    <m/>
    <n v="160621"/>
    <x v="3"/>
    <n v="735"/>
    <n v="736"/>
    <n v="2"/>
    <n v="3"/>
    <n v="733"/>
    <n v="733"/>
    <n v="120"/>
    <n v="120"/>
    <n v="733"/>
    <n v="733"/>
    <n v="0"/>
    <n v="0"/>
    <n v="138"/>
    <n v="129"/>
    <n v="0"/>
    <n v="0"/>
    <n v="0"/>
    <n v="1"/>
    <n v="0"/>
    <n v="0"/>
    <n v="0"/>
    <n v="0"/>
    <n v="0"/>
    <n v="0"/>
    <n v="138"/>
    <n v="130"/>
    <n v="0"/>
    <n v="0"/>
    <n v="4.9513043478260901"/>
    <n v="4.9723255813953502"/>
    <n v="683.28000000000043"/>
    <n v="641.43000000000018"/>
    <n v="0"/>
    <n v="4.9800000000000004"/>
    <n v="0"/>
    <n v="4.9800000000000004"/>
    <m/>
    <m/>
    <n v="0"/>
    <n v="0"/>
    <n v="4.9513043478260901"/>
    <n v="4.972384615384617"/>
    <n v="683.28000000000043"/>
    <n v="646.4100000000002"/>
    <m/>
    <m/>
    <n v="0"/>
    <n v="0"/>
    <m/>
    <m/>
    <n v="0"/>
    <n v="0"/>
    <m/>
    <m/>
    <n v="0"/>
    <n v="0"/>
    <n v="0"/>
    <n v="0"/>
    <n v="0"/>
    <n v="0"/>
    <n v="289"/>
    <n v="319"/>
    <n v="0"/>
    <n v="0"/>
    <n v="5"/>
    <n v="6"/>
    <n v="0"/>
    <n v="0"/>
    <n v="0"/>
    <n v="0"/>
    <n v="0"/>
    <n v="0"/>
    <n v="294"/>
    <n v="325"/>
    <n v="0"/>
    <n v="0"/>
    <n v="6.7420761245674701"/>
    <n v="6.1575862068965499"/>
    <n v="1948.4599999999989"/>
    <n v="1964.2699999999995"/>
    <n v="9.9819999999999993"/>
    <n v="6.5816666666666697"/>
    <n v="49.91"/>
    <n v="39.490000000000016"/>
    <m/>
    <m/>
    <n v="0"/>
    <n v="0"/>
    <n v="6.797176870748296"/>
    <n v="6.1654153846153834"/>
    <n v="1998.369999999999"/>
    <n v="2003.7599999999995"/>
    <m/>
    <m/>
    <n v="0"/>
    <n v="0"/>
    <m/>
    <m/>
    <n v="0"/>
    <n v="0"/>
    <m/>
    <m/>
    <n v="0"/>
    <n v="0"/>
    <n v="0"/>
    <n v="0"/>
    <n v="0"/>
    <n v="0"/>
    <n v="432"/>
    <n v="455"/>
    <n v="0"/>
    <n v="0"/>
    <n v="6.2075231481481472"/>
    <n v="5.8245494505494495"/>
    <n v="2681.6499999999996"/>
    <n v="2650.1699999999996"/>
    <n v="0"/>
    <n v="0"/>
    <n v="0"/>
    <n v="0"/>
    <n v="257"/>
    <n v="248"/>
    <n v="0"/>
    <n v="0"/>
    <n v="44"/>
    <n v="30"/>
    <n v="0"/>
    <n v="0"/>
    <m/>
    <m/>
    <n v="0"/>
    <n v="0"/>
    <n v="301"/>
    <n v="278"/>
    <n v="0"/>
    <n v="0"/>
    <n v="7.0628404669260698"/>
    <n v="7.6484677419354803"/>
    <n v="1815.1499999999999"/>
    <n v="1896.819999999999"/>
    <n v="8.6797727272727307"/>
    <n v="10.7593333333333"/>
    <n v="381.91000000000014"/>
    <n v="322.77999999999901"/>
    <m/>
    <m/>
    <n v="0"/>
    <n v="0"/>
    <n v="7.2992026578073084"/>
    <n v="7.9841726618704971"/>
    <n v="2197.06"/>
    <n v="2219.5999999999981"/>
    <m/>
    <m/>
    <n v="0"/>
    <n v="0"/>
    <m/>
    <m/>
    <n v="0"/>
    <n v="0"/>
    <m/>
    <m/>
    <n v="0"/>
    <n v="0"/>
    <n v="0"/>
    <n v="0"/>
    <n v="0"/>
    <n v="0"/>
    <m/>
    <m/>
    <n v="0"/>
    <n v="0"/>
    <m/>
    <m/>
    <n v="0"/>
    <n v="0"/>
    <m/>
    <m/>
    <n v="0"/>
    <n v="0"/>
    <n v="684"/>
    <n v="696"/>
    <n v="0"/>
    <n v="0"/>
    <n v="4446.8899999999994"/>
    <n v="4502.5199999999986"/>
    <s v=""/>
    <s v=""/>
    <n v="49"/>
    <n v="37"/>
    <n v="0"/>
    <n v="0"/>
    <n v="431.82000000000016"/>
    <n v="367.24999999999903"/>
    <n v="0"/>
    <n v="0"/>
    <n v="733"/>
    <n v="733"/>
    <n v="0"/>
    <n v="0"/>
    <n v="4878.7099999999991"/>
    <n v="4869.7699999999977"/>
    <s v=""/>
    <s v=""/>
    <n v="0"/>
    <n v="0"/>
    <n v="0"/>
    <n v="0"/>
    <s v=""/>
    <s v=""/>
    <s v=""/>
    <s v=""/>
    <n v="4878.7099999999991"/>
    <n v="4869.7699999999977"/>
    <s v=""/>
    <s v=""/>
  </r>
  <r>
    <x v="6"/>
    <s v="University of Louisiana at Monroe"/>
    <m/>
    <n v="159993"/>
    <x v="3"/>
    <n v="1127"/>
    <n v="1213"/>
    <n v="5"/>
    <n v="8"/>
    <n v="1122"/>
    <n v="1205"/>
    <n v="120"/>
    <n v="120"/>
    <n v="1122"/>
    <n v="1205"/>
    <n v="0"/>
    <n v="0"/>
    <n v="393"/>
    <n v="469"/>
    <n v="0"/>
    <n v="0"/>
    <n v="1"/>
    <n v="1"/>
    <n v="0"/>
    <n v="0"/>
    <n v="0"/>
    <n v="0"/>
    <n v="0"/>
    <n v="0"/>
    <n v="394"/>
    <n v="470"/>
    <n v="0"/>
    <n v="0"/>
    <n v="4.2773791348600501"/>
    <n v="4.1862473347547997"/>
    <n v="1681.0099999999998"/>
    <n v="1963.350000000001"/>
    <n v="5.95"/>
    <n v="2.33"/>
    <n v="5.95"/>
    <n v="2.33"/>
    <m/>
    <m/>
    <n v="0"/>
    <n v="0"/>
    <n v="4.2816243654822328"/>
    <n v="4.1822978723404276"/>
    <n v="1686.9599999999998"/>
    <n v="1965.680000000001"/>
    <m/>
    <m/>
    <n v="0"/>
    <n v="0"/>
    <m/>
    <m/>
    <n v="0"/>
    <n v="0"/>
    <m/>
    <m/>
    <n v="0"/>
    <n v="0"/>
    <n v="0"/>
    <n v="0"/>
    <n v="0"/>
    <n v="0"/>
    <n v="306"/>
    <n v="322"/>
    <n v="0"/>
    <n v="0"/>
    <n v="4"/>
    <n v="3"/>
    <n v="0"/>
    <n v="0"/>
    <n v="0"/>
    <n v="0"/>
    <n v="0"/>
    <n v="0"/>
    <n v="310"/>
    <n v="325"/>
    <n v="0"/>
    <n v="0"/>
    <n v="6.0141830065359496"/>
    <n v="5.7657142857142896"/>
    <n v="1840.3400000000006"/>
    <n v="1856.5600000000013"/>
    <n v="8.4525000000000006"/>
    <n v="4.67"/>
    <n v="33.81"/>
    <n v="14.01"/>
    <m/>
    <m/>
    <n v="0"/>
    <n v="0"/>
    <n v="6.0456451612903246"/>
    <n v="5.7556000000000038"/>
    <n v="1874.1500000000005"/>
    <n v="1870.5700000000013"/>
    <m/>
    <m/>
    <n v="0"/>
    <n v="0"/>
    <m/>
    <m/>
    <n v="0"/>
    <n v="0"/>
    <m/>
    <m/>
    <n v="0"/>
    <n v="0"/>
    <n v="0"/>
    <n v="0"/>
    <n v="0"/>
    <n v="0"/>
    <n v="704"/>
    <n v="795"/>
    <n v="0"/>
    <n v="0"/>
    <n v="5.0583948863636374"/>
    <n v="4.8254716981132102"/>
    <n v="3561.1100000000006"/>
    <n v="3836.2500000000023"/>
    <n v="0"/>
    <n v="0"/>
    <n v="0"/>
    <n v="0"/>
    <n v="369"/>
    <n v="351"/>
    <n v="0"/>
    <n v="0"/>
    <n v="49"/>
    <n v="59"/>
    <n v="0"/>
    <n v="0"/>
    <m/>
    <m/>
    <n v="0"/>
    <n v="0"/>
    <n v="418"/>
    <n v="410"/>
    <n v="0"/>
    <n v="0"/>
    <n v="6.3721680216802197"/>
    <n v="6.3599145299145299"/>
    <n v="2351.3300000000008"/>
    <n v="2232.33"/>
    <n v="7.6004081632653104"/>
    <n v="7.5261016949152504"/>
    <n v="372.42000000000019"/>
    <n v="444.03999999999979"/>
    <m/>
    <m/>
    <n v="0"/>
    <n v="0"/>
    <n v="6.5161483253588539"/>
    <n v="6.5277317073170726"/>
    <n v="2723.7500000000009"/>
    <n v="2676.37"/>
    <m/>
    <m/>
    <n v="0"/>
    <n v="0"/>
    <m/>
    <m/>
    <n v="0"/>
    <n v="0"/>
    <m/>
    <m/>
    <n v="0"/>
    <n v="0"/>
    <n v="0"/>
    <n v="0"/>
    <n v="0"/>
    <n v="0"/>
    <m/>
    <m/>
    <n v="0"/>
    <n v="0"/>
    <m/>
    <m/>
    <n v="0"/>
    <n v="0"/>
    <m/>
    <m/>
    <n v="0"/>
    <n v="0"/>
    <n v="1068"/>
    <n v="1142"/>
    <n v="0"/>
    <n v="0"/>
    <n v="5872.6800000000012"/>
    <n v="6052.2400000000025"/>
    <s v=""/>
    <s v=""/>
    <n v="54"/>
    <n v="63"/>
    <n v="0"/>
    <n v="0"/>
    <n v="412.18000000000018"/>
    <n v="460.37999999999977"/>
    <n v="0"/>
    <n v="0"/>
    <n v="1122"/>
    <n v="1205"/>
    <n v="0"/>
    <n v="0"/>
    <n v="6284.8600000000015"/>
    <n v="6512.6200000000026"/>
    <s v=""/>
    <s v=""/>
    <n v="0"/>
    <n v="0"/>
    <n v="0"/>
    <n v="0"/>
    <s v=""/>
    <s v=""/>
    <s v=""/>
    <s v=""/>
    <n v="6284.8600000000015"/>
    <n v="6512.6200000000026"/>
    <s v=""/>
    <s v=""/>
  </r>
  <r>
    <x v="6"/>
    <s v="Grambling State University"/>
    <m/>
    <n v="159009"/>
    <x v="4"/>
    <n v="550"/>
    <n v="551"/>
    <n v="10"/>
    <n v="20"/>
    <n v="540"/>
    <n v="531"/>
    <n v="120"/>
    <n v="120"/>
    <n v="540"/>
    <n v="531"/>
    <n v="0"/>
    <n v="0"/>
    <n v="69"/>
    <n v="66"/>
    <n v="0"/>
    <n v="0"/>
    <n v="0"/>
    <n v="1"/>
    <n v="0"/>
    <n v="0"/>
    <n v="0"/>
    <n v="0"/>
    <n v="0"/>
    <n v="0"/>
    <n v="69"/>
    <n v="67"/>
    <n v="0"/>
    <n v="0"/>
    <n v="4.8594202898550698"/>
    <n v="4.9506060606060602"/>
    <n v="335.29999999999984"/>
    <n v="326.73999999999995"/>
    <n v="0"/>
    <n v="4.3499999999999996"/>
    <n v="0"/>
    <n v="4.3499999999999996"/>
    <m/>
    <m/>
    <n v="0"/>
    <n v="0"/>
    <n v="4.8594202898550698"/>
    <n v="4.9416417910447761"/>
    <n v="335.29999999999984"/>
    <n v="331.09"/>
    <m/>
    <m/>
    <n v="0"/>
    <n v="0"/>
    <m/>
    <m/>
    <n v="0"/>
    <n v="0"/>
    <m/>
    <m/>
    <n v="0"/>
    <n v="0"/>
    <n v="0"/>
    <n v="0"/>
    <n v="0"/>
    <n v="0"/>
    <n v="251"/>
    <n v="238"/>
    <n v="0"/>
    <n v="0"/>
    <n v="4"/>
    <n v="5"/>
    <n v="0"/>
    <n v="0"/>
    <n v="0"/>
    <n v="0"/>
    <n v="0"/>
    <n v="0"/>
    <n v="255"/>
    <n v="243"/>
    <n v="0"/>
    <n v="0"/>
    <n v="5.5696015936255003"/>
    <n v="5.5565126050420197"/>
    <n v="1397.9700000000005"/>
    <n v="1322.4500000000007"/>
    <n v="5.0075000000000003"/>
    <n v="6.5"/>
    <n v="20.03"/>
    <n v="32.5"/>
    <m/>
    <m/>
    <n v="0"/>
    <n v="0"/>
    <n v="5.5607843137254918"/>
    <n v="5.5759259259259286"/>
    <n v="1418.0000000000005"/>
    <n v="1354.9500000000007"/>
    <m/>
    <m/>
    <n v="0"/>
    <n v="0"/>
    <m/>
    <m/>
    <n v="0"/>
    <n v="0"/>
    <m/>
    <m/>
    <n v="0"/>
    <n v="0"/>
    <n v="0"/>
    <n v="0"/>
    <n v="0"/>
    <n v="0"/>
    <n v="324"/>
    <n v="310"/>
    <n v="0"/>
    <n v="0"/>
    <n v="5.4114197530864203"/>
    <n v="5.4388387096774213"/>
    <n v="1753.3000000000002"/>
    <n v="1686.0400000000006"/>
    <n v="0"/>
    <n v="0"/>
    <n v="0"/>
    <n v="0"/>
    <n v="202"/>
    <n v="214"/>
    <n v="0"/>
    <n v="0"/>
    <n v="14"/>
    <n v="7"/>
    <n v="0"/>
    <n v="0"/>
    <m/>
    <m/>
    <n v="0"/>
    <n v="0"/>
    <n v="216"/>
    <n v="221"/>
    <n v="0"/>
    <n v="0"/>
    <n v="5.0709900990098999"/>
    <n v="5.7848598130841102"/>
    <n v="1024.3399999999997"/>
    <n v="1237.9599999999996"/>
    <n v="7.4450000000000003"/>
    <n v="8.73"/>
    <n v="104.23"/>
    <n v="61.11"/>
    <m/>
    <m/>
    <n v="0"/>
    <n v="0"/>
    <n v="5.2248611111111094"/>
    <n v="5.8781447963800879"/>
    <n v="1128.5699999999997"/>
    <n v="1299.0699999999995"/>
    <m/>
    <m/>
    <n v="0"/>
    <n v="0"/>
    <m/>
    <m/>
    <n v="0"/>
    <n v="0"/>
    <m/>
    <m/>
    <n v="0"/>
    <n v="0"/>
    <n v="0"/>
    <n v="0"/>
    <n v="0"/>
    <n v="0"/>
    <m/>
    <m/>
    <n v="0"/>
    <n v="0"/>
    <m/>
    <m/>
    <n v="0"/>
    <n v="0"/>
    <m/>
    <m/>
    <n v="0"/>
    <n v="0"/>
    <n v="522"/>
    <n v="518"/>
    <n v="0"/>
    <n v="0"/>
    <n v="2757.61"/>
    <n v="2887.1500000000005"/>
    <s v=""/>
    <s v=""/>
    <n v="18"/>
    <n v="13"/>
    <n v="0"/>
    <n v="0"/>
    <n v="124.26"/>
    <n v="97.960000000000008"/>
    <n v="0"/>
    <n v="0"/>
    <n v="540"/>
    <n v="531"/>
    <n v="0"/>
    <n v="0"/>
    <n v="2881.8700000000003"/>
    <n v="2985.1100000000006"/>
    <s v=""/>
    <s v=""/>
    <n v="0"/>
    <n v="0"/>
    <n v="0"/>
    <n v="0"/>
    <s v=""/>
    <s v=""/>
    <s v=""/>
    <s v=""/>
    <n v="2881.87"/>
    <n v="2985.11"/>
    <s v=""/>
    <s v=""/>
  </r>
  <r>
    <x v="6"/>
    <s v="Louisiana State University in Shreveport"/>
    <m/>
    <n v="159416"/>
    <x v="4"/>
    <n v="387"/>
    <n v="398"/>
    <n v="2"/>
    <n v="2"/>
    <n v="385"/>
    <n v="396"/>
    <n v="120"/>
    <n v="120"/>
    <n v="385"/>
    <n v="396"/>
    <n v="0"/>
    <n v="0"/>
    <n v="71"/>
    <n v="76"/>
    <n v="0"/>
    <n v="0"/>
    <n v="0"/>
    <n v="1"/>
    <n v="0"/>
    <n v="0"/>
    <n v="0"/>
    <n v="0"/>
    <n v="0"/>
    <n v="0"/>
    <n v="71"/>
    <n v="77"/>
    <n v="0"/>
    <n v="0"/>
    <n v="4.5378873239436599"/>
    <n v="4.5610526315789501"/>
    <n v="322.18999999999983"/>
    <n v="346.64000000000021"/>
    <n v="0"/>
    <n v="3.74"/>
    <n v="0"/>
    <n v="3.74"/>
    <m/>
    <m/>
    <n v="0"/>
    <n v="0"/>
    <n v="4.5378873239436599"/>
    <n v="4.5503896103896135"/>
    <n v="322.18999999999983"/>
    <n v="350.38000000000022"/>
    <m/>
    <m/>
    <n v="0"/>
    <n v="0"/>
    <m/>
    <m/>
    <n v="0"/>
    <n v="0"/>
    <m/>
    <m/>
    <n v="0"/>
    <n v="0"/>
    <n v="0"/>
    <n v="0"/>
    <n v="0"/>
    <n v="0"/>
    <n v="70"/>
    <n v="81"/>
    <n v="0"/>
    <n v="0"/>
    <n v="4"/>
    <n v="2"/>
    <n v="0"/>
    <n v="0"/>
    <n v="0"/>
    <n v="0"/>
    <n v="0"/>
    <n v="0"/>
    <n v="74"/>
    <n v="83"/>
    <n v="0"/>
    <n v="0"/>
    <n v="6.9042857142857201"/>
    <n v="6.5841975308642002"/>
    <n v="483.30000000000041"/>
    <n v="533.32000000000016"/>
    <n v="12.862500000000001"/>
    <n v="18.84"/>
    <n v="51.45"/>
    <n v="37.68"/>
    <m/>
    <m/>
    <n v="0"/>
    <n v="0"/>
    <n v="7.2263513513513571"/>
    <n v="6.8795180722891578"/>
    <n v="534.75000000000045"/>
    <n v="571.00000000000011"/>
    <m/>
    <m/>
    <n v="0"/>
    <n v="0"/>
    <m/>
    <m/>
    <n v="0"/>
    <n v="0"/>
    <m/>
    <m/>
    <n v="0"/>
    <n v="0"/>
    <n v="0"/>
    <n v="0"/>
    <n v="0"/>
    <n v="0"/>
    <n v="145"/>
    <n v="160"/>
    <n v="0"/>
    <n v="0"/>
    <n v="5.9099310344827609"/>
    <n v="5.7586250000000021"/>
    <n v="856.94000000000028"/>
    <n v="921.38000000000034"/>
    <n v="0"/>
    <n v="0"/>
    <n v="0"/>
    <n v="0"/>
    <n v="211"/>
    <n v="205"/>
    <n v="0"/>
    <n v="0"/>
    <n v="29"/>
    <n v="31"/>
    <n v="0"/>
    <n v="0"/>
    <m/>
    <m/>
    <n v="0"/>
    <n v="0"/>
    <n v="240"/>
    <n v="236"/>
    <n v="0"/>
    <n v="0"/>
    <n v="7.6935545023696701"/>
    <n v="6.95"/>
    <n v="1623.3400000000004"/>
    <n v="1424.75"/>
    <n v="8.9165517241379302"/>
    <n v="9.4138709677419303"/>
    <n v="258.58"/>
    <n v="291.82999999999981"/>
    <m/>
    <m/>
    <n v="0"/>
    <n v="0"/>
    <n v="7.8413333333333348"/>
    <n v="7.2736440677966101"/>
    <n v="1881.9200000000003"/>
    <n v="1716.58"/>
    <m/>
    <m/>
    <n v="0"/>
    <n v="0"/>
    <m/>
    <m/>
    <n v="0"/>
    <n v="0"/>
    <m/>
    <m/>
    <n v="0"/>
    <n v="0"/>
    <n v="0"/>
    <n v="0"/>
    <n v="0"/>
    <n v="0"/>
    <m/>
    <m/>
    <n v="0"/>
    <n v="0"/>
    <m/>
    <m/>
    <n v="0"/>
    <n v="0"/>
    <m/>
    <m/>
    <n v="0"/>
    <n v="0"/>
    <n v="352"/>
    <n v="362"/>
    <n v="0"/>
    <n v="0"/>
    <n v="2428.8300000000008"/>
    <n v="2304.7100000000005"/>
    <s v=""/>
    <s v=""/>
    <n v="33"/>
    <n v="34"/>
    <n v="0"/>
    <n v="0"/>
    <n v="310.02999999999997"/>
    <n v="333.24999999999983"/>
    <n v="0"/>
    <n v="0"/>
    <n v="385"/>
    <n v="396"/>
    <n v="0"/>
    <n v="0"/>
    <n v="2738.8600000000006"/>
    <n v="2637.9600000000005"/>
    <s v=""/>
    <s v=""/>
    <n v="0"/>
    <n v="0"/>
    <n v="0"/>
    <n v="0"/>
    <s v=""/>
    <s v=""/>
    <s v=""/>
    <s v=""/>
    <n v="2738.8600000000006"/>
    <n v="2637.96"/>
    <s v=""/>
    <s v=""/>
  </r>
  <r>
    <x v="6"/>
    <s v="Nicholls State University "/>
    <m/>
    <n v="159966"/>
    <x v="4"/>
    <n v="866"/>
    <n v="970"/>
    <n v="13"/>
    <n v="24"/>
    <n v="853"/>
    <n v="946"/>
    <n v="120"/>
    <n v="120"/>
    <n v="853"/>
    <n v="946"/>
    <n v="0"/>
    <n v="0"/>
    <n v="183"/>
    <n v="187"/>
    <n v="0"/>
    <n v="0"/>
    <n v="0"/>
    <n v="1"/>
    <n v="0"/>
    <n v="0"/>
    <n v="1"/>
    <n v="0"/>
    <n v="0"/>
    <n v="0"/>
    <n v="184"/>
    <n v="188"/>
    <n v="0"/>
    <n v="0"/>
    <n v="4.2223497267759598"/>
    <n v="4.3796256684491999"/>
    <n v="772.69000000000062"/>
    <n v="818.99000000000035"/>
    <n v="0"/>
    <n v="4.74"/>
    <n v="0"/>
    <n v="4.74"/>
    <m/>
    <m/>
    <n v="0"/>
    <n v="0"/>
    <n v="4.1994021739130467"/>
    <n v="4.3815425531914913"/>
    <n v="772.69000000000062"/>
    <n v="823.73000000000036"/>
    <m/>
    <m/>
    <n v="0"/>
    <n v="0"/>
    <m/>
    <m/>
    <n v="0"/>
    <n v="0"/>
    <m/>
    <m/>
    <n v="0"/>
    <n v="0"/>
    <n v="0"/>
    <n v="0"/>
    <n v="0"/>
    <n v="0"/>
    <n v="420"/>
    <n v="467"/>
    <n v="0"/>
    <n v="0"/>
    <n v="7"/>
    <n v="6"/>
    <n v="0"/>
    <n v="0"/>
    <n v="1"/>
    <n v="0"/>
    <n v="0"/>
    <n v="0"/>
    <n v="428"/>
    <n v="473"/>
    <n v="0"/>
    <n v="0"/>
    <n v="5.9681666666666704"/>
    <n v="5.9060171306209801"/>
    <n v="2506.6300000000015"/>
    <n v="2758.1099999999979"/>
    <n v="8.3699999999999992"/>
    <n v="11.9433333333333"/>
    <n v="58.589999999999996"/>
    <n v="71.659999999999798"/>
    <m/>
    <m/>
    <n v="0"/>
    <n v="0"/>
    <n v="5.9935046728971999"/>
    <n v="5.9826004228329763"/>
    <n v="2565.2200000000016"/>
    <n v="2829.7699999999977"/>
    <m/>
    <m/>
    <n v="0"/>
    <n v="0"/>
    <m/>
    <m/>
    <n v="0"/>
    <n v="0"/>
    <m/>
    <m/>
    <n v="0"/>
    <n v="0"/>
    <n v="0"/>
    <n v="0"/>
    <n v="0"/>
    <n v="0"/>
    <n v="612"/>
    <n v="661"/>
    <n v="0"/>
    <n v="0"/>
    <n v="5.4541013071895463"/>
    <n v="5.5272314674735226"/>
    <n v="3337.9100000000026"/>
    <n v="3653.4999999999986"/>
    <n v="0"/>
    <n v="0"/>
    <n v="0"/>
    <n v="0"/>
    <n v="199"/>
    <n v="257"/>
    <n v="0"/>
    <n v="0"/>
    <n v="42"/>
    <n v="28"/>
    <n v="0"/>
    <n v="0"/>
    <m/>
    <m/>
    <n v="0"/>
    <n v="0"/>
    <n v="241"/>
    <n v="285"/>
    <n v="0"/>
    <n v="0"/>
    <n v="7.3743216080401996"/>
    <n v="6.3641245136186804"/>
    <n v="1467.4899999999998"/>
    <n v="1635.5800000000008"/>
    <n v="8.6628571428571401"/>
    <n v="8.2778571428571404"/>
    <n v="363.83999999999986"/>
    <n v="231.77999999999992"/>
    <m/>
    <m/>
    <n v="0"/>
    <n v="0"/>
    <n v="7.5988796680497916"/>
    <n v="6.5521403508771963"/>
    <n v="1831.3299999999997"/>
    <n v="1867.360000000001"/>
    <m/>
    <m/>
    <n v="0"/>
    <n v="0"/>
    <m/>
    <m/>
    <n v="0"/>
    <n v="0"/>
    <m/>
    <m/>
    <n v="0"/>
    <n v="0"/>
    <n v="0"/>
    <n v="0"/>
    <n v="0"/>
    <n v="0"/>
    <m/>
    <m/>
    <n v="0"/>
    <n v="0"/>
    <m/>
    <m/>
    <n v="0"/>
    <n v="0"/>
    <m/>
    <m/>
    <n v="0"/>
    <n v="0"/>
    <n v="802"/>
    <n v="911"/>
    <n v="0"/>
    <n v="0"/>
    <n v="4746.8100000000013"/>
    <n v="5212.6799999999985"/>
    <s v=""/>
    <s v=""/>
    <n v="49"/>
    <n v="35"/>
    <n v="0"/>
    <n v="0"/>
    <n v="422.42999999999984"/>
    <n v="308.17999999999972"/>
    <n v="0"/>
    <n v="0"/>
    <n v="851"/>
    <n v="946"/>
    <n v="0"/>
    <n v="0"/>
    <n v="5169.2400000000016"/>
    <n v="5520.8599999999979"/>
    <s v=""/>
    <s v=""/>
    <n v="2"/>
    <n v="0"/>
    <n v="0"/>
    <n v="0"/>
    <n v="0"/>
    <s v=""/>
    <s v=""/>
    <s v=""/>
    <n v="5169.2400000000025"/>
    <n v="5520.86"/>
    <s v=""/>
    <s v=""/>
  </r>
  <r>
    <x v="6"/>
    <s v="Northwestern State University"/>
    <m/>
    <n v="160038"/>
    <x v="4"/>
    <n v="1167"/>
    <n v="1162"/>
    <n v="16"/>
    <n v="16"/>
    <n v="1151"/>
    <n v="1146"/>
    <n v="120"/>
    <n v="120"/>
    <n v="1151"/>
    <n v="1146"/>
    <n v="0"/>
    <n v="0"/>
    <n v="285"/>
    <n v="299"/>
    <n v="0"/>
    <n v="0"/>
    <n v="0"/>
    <n v="7"/>
    <n v="0"/>
    <n v="0"/>
    <n v="0"/>
    <n v="0"/>
    <n v="0"/>
    <n v="0"/>
    <n v="285"/>
    <n v="306"/>
    <n v="0"/>
    <n v="0"/>
    <n v="4.1548070175438596"/>
    <n v="4.1978929765886299"/>
    <n v="1184.1199999999999"/>
    <n v="1255.1700000000003"/>
    <n v="0"/>
    <n v="4.5057142857142898"/>
    <n v="0"/>
    <n v="31.540000000000028"/>
    <m/>
    <m/>
    <n v="0"/>
    <n v="0"/>
    <n v="4.1548070175438596"/>
    <n v="4.2049346405228762"/>
    <n v="1184.1199999999999"/>
    <n v="1286.71"/>
    <m/>
    <m/>
    <n v="0"/>
    <n v="0"/>
    <m/>
    <m/>
    <n v="0"/>
    <n v="0"/>
    <m/>
    <m/>
    <n v="0"/>
    <n v="0"/>
    <n v="0"/>
    <n v="0"/>
    <n v="0"/>
    <n v="0"/>
    <n v="314"/>
    <n v="302"/>
    <n v="0"/>
    <n v="0"/>
    <n v="17"/>
    <n v="11"/>
    <n v="0"/>
    <n v="0"/>
    <n v="2"/>
    <n v="0"/>
    <n v="0"/>
    <n v="0"/>
    <n v="333"/>
    <n v="313"/>
    <n v="0"/>
    <n v="0"/>
    <n v="5.8280254777070102"/>
    <n v="6.0364238410595998"/>
    <n v="1830.0000000000011"/>
    <n v="1822.9999999999991"/>
    <n v="9.3011764705882296"/>
    <n v="10.8381818181818"/>
    <n v="158.11999999999989"/>
    <n v="119.2199999999998"/>
    <m/>
    <m/>
    <n v="0"/>
    <n v="0"/>
    <n v="5.9703303303303334"/>
    <n v="6.2051757188498371"/>
    <n v="1988.120000000001"/>
    <n v="1942.2199999999991"/>
    <m/>
    <m/>
    <n v="0"/>
    <n v="0"/>
    <m/>
    <m/>
    <n v="0"/>
    <n v="0"/>
    <m/>
    <m/>
    <n v="0"/>
    <n v="0"/>
    <n v="0"/>
    <n v="0"/>
    <n v="0"/>
    <n v="0"/>
    <n v="618"/>
    <n v="619"/>
    <n v="0"/>
    <n v="0"/>
    <n v="5.1330744336569589"/>
    <n v="5.2163651050080766"/>
    <n v="3172.2400000000007"/>
    <n v="3228.9299999999994"/>
    <n v="0"/>
    <n v="0"/>
    <n v="0"/>
    <n v="0"/>
    <n v="409"/>
    <n v="421"/>
    <n v="0"/>
    <n v="0"/>
    <n v="124"/>
    <n v="106"/>
    <n v="0"/>
    <n v="0"/>
    <m/>
    <m/>
    <n v="0"/>
    <n v="0"/>
    <n v="533"/>
    <n v="527"/>
    <n v="0"/>
    <n v="0"/>
    <n v="8.5619804400978001"/>
    <n v="8.9266033254156696"/>
    <n v="3501.8500000000004"/>
    <n v="3758.0999999999967"/>
    <n v="10.494274193548399"/>
    <n v="9.3658490566037802"/>
    <n v="1301.2900000000016"/>
    <n v="992.78000000000065"/>
    <m/>
    <m/>
    <n v="0"/>
    <n v="0"/>
    <n v="9.0115196998123874"/>
    <n v="9.0149525616698245"/>
    <n v="4803.1400000000021"/>
    <n v="4750.8799999999974"/>
    <m/>
    <m/>
    <n v="0"/>
    <n v="0"/>
    <m/>
    <m/>
    <n v="0"/>
    <n v="0"/>
    <m/>
    <m/>
    <n v="0"/>
    <n v="0"/>
    <n v="0"/>
    <n v="0"/>
    <n v="0"/>
    <n v="0"/>
    <m/>
    <m/>
    <n v="0"/>
    <n v="0"/>
    <m/>
    <m/>
    <n v="0"/>
    <n v="0"/>
    <m/>
    <m/>
    <n v="0"/>
    <n v="0"/>
    <n v="1008"/>
    <n v="1022"/>
    <n v="0"/>
    <n v="0"/>
    <n v="6515.9700000000012"/>
    <n v="6836.2699999999959"/>
    <s v=""/>
    <s v=""/>
    <n v="141"/>
    <n v="124"/>
    <n v="0"/>
    <n v="0"/>
    <n v="1459.4100000000014"/>
    <n v="1143.5400000000004"/>
    <n v="0"/>
    <n v="0"/>
    <n v="1149"/>
    <n v="1146"/>
    <n v="0"/>
    <n v="0"/>
    <n v="7975.3800000000028"/>
    <n v="7979.8099999999959"/>
    <s v=""/>
    <s v=""/>
    <n v="2"/>
    <n v="0"/>
    <n v="0"/>
    <n v="0"/>
    <n v="0"/>
    <s v=""/>
    <s v=""/>
    <s v=""/>
    <n v="7975.3800000000028"/>
    <n v="7979.8099999999968"/>
    <s v=""/>
    <s v=""/>
  </r>
  <r>
    <x v="6"/>
    <s v="Southern University at New Orleans"/>
    <m/>
    <n v="160630"/>
    <x v="5"/>
    <n v="324"/>
    <n v="296"/>
    <n v="6"/>
    <n v="4"/>
    <n v="318"/>
    <n v="292"/>
    <n v="120"/>
    <n v="120"/>
    <n v="318"/>
    <n v="292"/>
    <n v="0"/>
    <n v="0"/>
    <n v="13"/>
    <n v="17"/>
    <n v="0"/>
    <n v="0"/>
    <n v="2"/>
    <n v="2"/>
    <n v="0"/>
    <n v="0"/>
    <n v="0"/>
    <n v="0"/>
    <n v="0"/>
    <n v="0"/>
    <n v="15"/>
    <n v="19"/>
    <n v="0"/>
    <n v="0"/>
    <n v="4.6784615384615398"/>
    <n v="6.6229411764705901"/>
    <n v="60.820000000000014"/>
    <n v="112.59000000000003"/>
    <n v="5.5350000000000001"/>
    <n v="5.24"/>
    <n v="11.07"/>
    <n v="10.48"/>
    <m/>
    <m/>
    <n v="0"/>
    <n v="0"/>
    <n v="4.7926666666666673"/>
    <n v="6.4773684210526339"/>
    <n v="71.890000000000015"/>
    <n v="123.07000000000005"/>
    <m/>
    <m/>
    <n v="0"/>
    <n v="0"/>
    <m/>
    <m/>
    <n v="0"/>
    <n v="0"/>
    <m/>
    <m/>
    <n v="0"/>
    <n v="0"/>
    <n v="0"/>
    <n v="0"/>
    <n v="0"/>
    <n v="0"/>
    <n v="64"/>
    <n v="47"/>
    <n v="0"/>
    <n v="0"/>
    <n v="16"/>
    <n v="9"/>
    <n v="0"/>
    <n v="0"/>
    <n v="0"/>
    <n v="0"/>
    <n v="0"/>
    <n v="0"/>
    <n v="80"/>
    <n v="56"/>
    <n v="0"/>
    <n v="0"/>
    <n v="8.6137499999999996"/>
    <n v="9.6493617021276599"/>
    <n v="551.28"/>
    <n v="453.52000000000004"/>
    <n v="6.2393749999999999"/>
    <n v="8.1433333333333309"/>
    <n v="99.83"/>
    <n v="73.289999999999978"/>
    <m/>
    <m/>
    <n v="0"/>
    <n v="0"/>
    <n v="8.1388750000000005"/>
    <n v="9.4073214285714304"/>
    <n v="651.11"/>
    <n v="526.81000000000006"/>
    <m/>
    <m/>
    <n v="0"/>
    <n v="0"/>
    <m/>
    <m/>
    <n v="0"/>
    <n v="0"/>
    <m/>
    <m/>
    <n v="0"/>
    <n v="0"/>
    <n v="0"/>
    <n v="0"/>
    <n v="0"/>
    <n v="0"/>
    <n v="95"/>
    <n v="75"/>
    <n v="0"/>
    <n v="0"/>
    <n v="7.6105263157894738"/>
    <n v="8.665066666666668"/>
    <n v="723"/>
    <n v="649.88000000000011"/>
    <n v="0"/>
    <n v="0"/>
    <n v="0"/>
    <n v="0"/>
    <n v="176"/>
    <n v="179"/>
    <n v="0"/>
    <n v="0"/>
    <n v="47"/>
    <n v="38"/>
    <n v="0"/>
    <n v="0"/>
    <m/>
    <m/>
    <n v="0"/>
    <n v="0"/>
    <n v="223"/>
    <n v="217"/>
    <n v="0"/>
    <n v="0"/>
    <n v="10.4997159090909"/>
    <n v="10.4378212290503"/>
    <n v="1847.9499999999985"/>
    <n v="1868.3700000000038"/>
    <n v="10.551914893617001"/>
    <n v="12.7355263157895"/>
    <n v="495.93999999999903"/>
    <n v="483.95000000000095"/>
    <m/>
    <m/>
    <n v="0"/>
    <n v="0"/>
    <n v="10.510717488789227"/>
    <n v="10.840184331797257"/>
    <n v="2343.8899999999976"/>
    <n v="2352.3200000000047"/>
    <m/>
    <m/>
    <n v="0"/>
    <n v="0"/>
    <m/>
    <m/>
    <n v="0"/>
    <n v="0"/>
    <m/>
    <m/>
    <n v="0"/>
    <n v="0"/>
    <n v="0"/>
    <n v="0"/>
    <n v="0"/>
    <n v="0"/>
    <m/>
    <m/>
    <n v="0"/>
    <n v="0"/>
    <m/>
    <m/>
    <n v="0"/>
    <n v="0"/>
    <m/>
    <m/>
    <n v="0"/>
    <n v="0"/>
    <n v="253"/>
    <n v="243"/>
    <n v="0"/>
    <n v="0"/>
    <n v="2460.0499999999984"/>
    <n v="2434.4800000000041"/>
    <s v=""/>
    <s v=""/>
    <n v="65"/>
    <n v="49"/>
    <n v="0"/>
    <n v="0"/>
    <n v="606.83999999999901"/>
    <n v="567.72000000000094"/>
    <n v="0"/>
    <n v="0"/>
    <n v="318"/>
    <n v="292"/>
    <n v="0"/>
    <n v="0"/>
    <n v="3066.8899999999976"/>
    <n v="3002.2000000000053"/>
    <s v=""/>
    <s v=""/>
    <n v="0"/>
    <n v="0"/>
    <n v="0"/>
    <n v="0"/>
    <s v=""/>
    <s v=""/>
    <s v=""/>
    <s v=""/>
    <n v="3066.8899999999976"/>
    <n v="3002.2000000000048"/>
    <s v=""/>
    <s v=""/>
  </r>
  <r>
    <x v="6"/>
    <s v="Louisiana State University at Alexandria"/>
    <m/>
    <n v="159382"/>
    <x v="6"/>
    <n v="252"/>
    <n v="306"/>
    <n v="1"/>
    <n v="2"/>
    <n v="251"/>
    <n v="304"/>
    <n v="60"/>
    <n v="60"/>
    <n v="251"/>
    <n v="304"/>
    <n v="0"/>
    <n v="0"/>
    <n v="37"/>
    <n v="32"/>
    <n v="0"/>
    <n v="0"/>
    <n v="1"/>
    <n v="0"/>
    <n v="0"/>
    <n v="0"/>
    <n v="0"/>
    <n v="0"/>
    <n v="0"/>
    <n v="0"/>
    <n v="38"/>
    <n v="32"/>
    <n v="0"/>
    <n v="0"/>
    <n v="4.5305405405405397"/>
    <n v="4.3578124999999996"/>
    <n v="167.62999999999997"/>
    <n v="139.44999999999999"/>
    <n v="4.74"/>
    <n v="0"/>
    <n v="4.74"/>
    <n v="0"/>
    <m/>
    <m/>
    <n v="0"/>
    <n v="0"/>
    <n v="4.5360526315789471"/>
    <n v="4.3578124999999996"/>
    <n v="172.37"/>
    <n v="139.44999999999999"/>
    <m/>
    <m/>
    <n v="0"/>
    <n v="0"/>
    <m/>
    <m/>
    <n v="0"/>
    <n v="0"/>
    <m/>
    <m/>
    <n v="0"/>
    <n v="0"/>
    <n v="0"/>
    <n v="0"/>
    <n v="0"/>
    <n v="0"/>
    <n v="64"/>
    <n v="73"/>
    <n v="0"/>
    <n v="0"/>
    <n v="11"/>
    <n v="5"/>
    <n v="0"/>
    <n v="0"/>
    <n v="0"/>
    <n v="0"/>
    <n v="0"/>
    <n v="0"/>
    <n v="75"/>
    <n v="78"/>
    <n v="0"/>
    <n v="0"/>
    <n v="6.3895312500000001"/>
    <n v="7.7960273972602696"/>
    <n v="408.93"/>
    <n v="569.10999999999967"/>
    <n v="10.7127272727273"/>
    <n v="13.358000000000001"/>
    <n v="117.84000000000029"/>
    <n v="66.790000000000006"/>
    <m/>
    <m/>
    <n v="0"/>
    <n v="0"/>
    <n v="7.0236000000000045"/>
    <n v="8.1525641025640976"/>
    <n v="526.77000000000032"/>
    <n v="635.89999999999964"/>
    <m/>
    <m/>
    <n v="0"/>
    <n v="0"/>
    <m/>
    <m/>
    <n v="0"/>
    <n v="0"/>
    <m/>
    <m/>
    <n v="0"/>
    <n v="0"/>
    <n v="0"/>
    <n v="0"/>
    <n v="0"/>
    <n v="0"/>
    <n v="113"/>
    <n v="110"/>
    <n v="0"/>
    <n v="0"/>
    <n v="6.1870796460177022"/>
    <n v="7.0486363636363611"/>
    <n v="699.14000000000033"/>
    <n v="775.34999999999968"/>
    <n v="0"/>
    <n v="0"/>
    <n v="0"/>
    <n v="0"/>
    <n v="122"/>
    <n v="168"/>
    <n v="0"/>
    <n v="0"/>
    <n v="16"/>
    <n v="26"/>
    <n v="0"/>
    <n v="0"/>
    <m/>
    <m/>
    <n v="0"/>
    <n v="0"/>
    <n v="138"/>
    <n v="194"/>
    <n v="0"/>
    <n v="0"/>
    <n v="6.1349999999999998"/>
    <n v="7.4882738095238102"/>
    <n v="748.47"/>
    <n v="1258.0300000000002"/>
    <n v="8.8606250000000006"/>
    <n v="12.051923076923099"/>
    <n v="141.77000000000001"/>
    <n v="313.35000000000059"/>
    <m/>
    <m/>
    <n v="0"/>
    <n v="0"/>
    <n v="6.4510144927536235"/>
    <n v="8.0998969072164986"/>
    <n v="890.24"/>
    <n v="1571.3800000000008"/>
    <m/>
    <m/>
    <n v="0"/>
    <n v="0"/>
    <m/>
    <m/>
    <n v="0"/>
    <n v="0"/>
    <m/>
    <m/>
    <n v="0"/>
    <n v="0"/>
    <n v="0"/>
    <n v="0"/>
    <n v="0"/>
    <n v="0"/>
    <m/>
    <m/>
    <n v="0"/>
    <n v="0"/>
    <m/>
    <m/>
    <n v="0"/>
    <n v="0"/>
    <m/>
    <m/>
    <n v="0"/>
    <n v="0"/>
    <n v="223"/>
    <n v="273"/>
    <n v="0"/>
    <n v="0"/>
    <n v="1325.03"/>
    <n v="1966.59"/>
    <s v=""/>
    <s v=""/>
    <n v="28"/>
    <n v="31"/>
    <n v="0"/>
    <n v="0"/>
    <n v="264.35000000000031"/>
    <n v="380.14000000000061"/>
    <n v="0"/>
    <n v="0"/>
    <n v="251"/>
    <n v="304"/>
    <n v="0"/>
    <n v="0"/>
    <n v="1589.3800000000003"/>
    <n v="2346.7300000000005"/>
    <s v=""/>
    <s v=""/>
    <n v="0"/>
    <n v="0"/>
    <n v="0"/>
    <n v="0"/>
    <s v=""/>
    <s v=""/>
    <s v=""/>
    <s v=""/>
    <n v="1589.3800000000003"/>
    <n v="2346.7300000000005"/>
    <s v=""/>
    <s v=""/>
  </r>
  <r>
    <x v="6"/>
    <s v="Baton Rouge Community College"/>
    <m/>
    <n v="437103"/>
    <x v="7"/>
    <n v="451"/>
    <n v="525"/>
    <n v="18"/>
    <n v="8"/>
    <n v="433"/>
    <n v="517"/>
    <n v="60"/>
    <n v="60"/>
    <n v="435"/>
    <n v="517"/>
    <n v="0"/>
    <n v="0"/>
    <n v="34"/>
    <n v="37"/>
    <n v="0"/>
    <n v="0"/>
    <n v="9"/>
    <n v="9"/>
    <n v="0"/>
    <n v="0"/>
    <n v="0"/>
    <n v="0"/>
    <n v="0"/>
    <n v="0"/>
    <n v="43"/>
    <n v="46"/>
    <n v="0"/>
    <n v="0"/>
    <n v="4.1558823529411804"/>
    <n v="4.16432432432432"/>
    <n v="141.30000000000013"/>
    <n v="154.07999999999984"/>
    <n v="3.8066666666666702"/>
    <n v="6.81"/>
    <n v="34.260000000000034"/>
    <n v="61.29"/>
    <m/>
    <m/>
    <n v="0"/>
    <n v="0"/>
    <n v="4.0827906976744224"/>
    <n v="4.681956521739127"/>
    <n v="175.56000000000017"/>
    <n v="215.36999999999983"/>
    <m/>
    <m/>
    <n v="0"/>
    <n v="0"/>
    <m/>
    <m/>
    <n v="0"/>
    <n v="0"/>
    <m/>
    <m/>
    <n v="0"/>
    <n v="0"/>
    <n v="0"/>
    <n v="0"/>
    <n v="0"/>
    <n v="0"/>
    <n v="131"/>
    <n v="130"/>
    <n v="0"/>
    <n v="0"/>
    <n v="32"/>
    <n v="47"/>
    <n v="0"/>
    <n v="0"/>
    <n v="0"/>
    <n v="0"/>
    <n v="0"/>
    <n v="0"/>
    <n v="163"/>
    <n v="177"/>
    <n v="0"/>
    <n v="0"/>
    <n v="5.4061832061068698"/>
    <n v="5.4053846153846203"/>
    <n v="708.20999999999992"/>
    <n v="702.70000000000061"/>
    <n v="5.6775000000000002"/>
    <n v="7.2412765957446803"/>
    <n v="181.68"/>
    <n v="340.34"/>
    <m/>
    <m/>
    <n v="0"/>
    <n v="0"/>
    <n v="5.4594478527607357"/>
    <n v="5.8928813559322073"/>
    <n v="889.88999999999987"/>
    <n v="1043.0400000000006"/>
    <m/>
    <m/>
    <n v="0"/>
    <n v="0"/>
    <m/>
    <m/>
    <n v="0"/>
    <n v="0"/>
    <m/>
    <m/>
    <n v="0"/>
    <n v="0"/>
    <n v="0"/>
    <n v="0"/>
    <n v="0"/>
    <n v="0"/>
    <n v="206"/>
    <n v="223"/>
    <n v="0"/>
    <n v="0"/>
    <n v="5.1720873786407768"/>
    <n v="5.6430941704035895"/>
    <n v="1065.45"/>
    <n v="1258.4100000000005"/>
    <n v="0"/>
    <n v="0"/>
    <n v="0"/>
    <n v="0"/>
    <n v="192"/>
    <n v="249"/>
    <n v="0"/>
    <n v="0"/>
    <n v="37"/>
    <n v="45"/>
    <n v="0"/>
    <n v="0"/>
    <m/>
    <m/>
    <n v="0"/>
    <n v="0"/>
    <n v="229"/>
    <n v="294"/>
    <n v="0"/>
    <n v="0"/>
    <n v="7.8749479166666703"/>
    <n v="7.2252208835341296"/>
    <n v="1511.9900000000007"/>
    <n v="1799.0799999999983"/>
    <n v="7.1872972972972997"/>
    <n v="9.18888888888889"/>
    <n v="265.93000000000006"/>
    <n v="413.50000000000006"/>
    <m/>
    <m/>
    <n v="0"/>
    <n v="0"/>
    <n v="7.763842794759829"/>
    <n v="7.5257823129251653"/>
    <n v="1777.9200000000008"/>
    <n v="2212.5799999999986"/>
    <m/>
    <m/>
    <n v="0"/>
    <n v="0"/>
    <m/>
    <m/>
    <n v="0"/>
    <n v="0"/>
    <m/>
    <m/>
    <n v="0"/>
    <n v="0"/>
    <n v="0"/>
    <n v="0"/>
    <n v="0"/>
    <n v="0"/>
    <m/>
    <m/>
    <n v="0"/>
    <n v="0"/>
    <m/>
    <m/>
    <n v="0"/>
    <n v="0"/>
    <m/>
    <m/>
    <n v="0"/>
    <n v="0"/>
    <n v="357"/>
    <n v="416"/>
    <n v="0"/>
    <n v="0"/>
    <n v="2361.5000000000009"/>
    <n v="2655.8599999999988"/>
    <s v=""/>
    <s v=""/>
    <n v="78"/>
    <n v="101"/>
    <n v="0"/>
    <n v="0"/>
    <n v="481.87000000000012"/>
    <n v="815.13000000000011"/>
    <n v="0"/>
    <n v="0"/>
    <n v="435"/>
    <n v="517"/>
    <n v="0"/>
    <n v="0"/>
    <n v="2843.3700000000008"/>
    <n v="3470.9899999999989"/>
    <s v=""/>
    <s v=""/>
    <n v="0"/>
    <n v="0"/>
    <n v="0"/>
    <n v="0"/>
    <s v=""/>
    <s v=""/>
    <s v=""/>
    <s v=""/>
    <n v="2843.3700000000008"/>
    <n v="3470.9899999999989"/>
    <s v=""/>
    <s v=""/>
  </r>
  <r>
    <x v="6"/>
    <s v="Bossier Parish Community College"/>
    <s v="Met the criteria for Two-Year 2 in 2017-18 and 2018-19."/>
    <n v="158431"/>
    <x v="7"/>
    <n v="674"/>
    <n v="589"/>
    <n v="4"/>
    <n v="3"/>
    <n v="670"/>
    <n v="586"/>
    <n v="60"/>
    <n v="60"/>
    <n v="670"/>
    <n v="586"/>
    <n v="0"/>
    <n v="0"/>
    <n v="62"/>
    <n v="42"/>
    <n v="0"/>
    <n v="0"/>
    <n v="8"/>
    <n v="6"/>
    <n v="0"/>
    <n v="0"/>
    <n v="0"/>
    <n v="0"/>
    <n v="0"/>
    <n v="0"/>
    <n v="70"/>
    <n v="48"/>
    <n v="0"/>
    <n v="0"/>
    <n v="3.76983870967742"/>
    <n v="3.3926190476190499"/>
    <n v="233.73000000000005"/>
    <n v="142.49000000000009"/>
    <n v="4.7887500000000003"/>
    <n v="5.5783333333333296"/>
    <n v="38.31"/>
    <n v="33.469999999999978"/>
    <m/>
    <m/>
    <n v="0"/>
    <n v="0"/>
    <n v="3.8862857142857155"/>
    <n v="3.6658333333333348"/>
    <n v="272.04000000000008"/>
    <n v="175.96000000000006"/>
    <m/>
    <m/>
    <n v="0"/>
    <n v="0"/>
    <m/>
    <m/>
    <n v="0"/>
    <n v="0"/>
    <m/>
    <m/>
    <n v="0"/>
    <n v="0"/>
    <n v="0"/>
    <n v="0"/>
    <n v="0"/>
    <n v="0"/>
    <n v="213"/>
    <n v="158"/>
    <n v="0"/>
    <n v="0"/>
    <n v="40"/>
    <n v="36"/>
    <n v="0"/>
    <n v="0"/>
    <n v="0"/>
    <n v="0"/>
    <n v="0"/>
    <n v="0"/>
    <n v="253"/>
    <n v="194"/>
    <n v="0"/>
    <n v="0"/>
    <n v="5.0769483568075104"/>
    <n v="5.5037974683544304"/>
    <n v="1081.3899999999996"/>
    <n v="869.6"/>
    <n v="5.8177500000000002"/>
    <n v="6.8711111111111096"/>
    <n v="232.71"/>
    <n v="247.35999999999996"/>
    <m/>
    <m/>
    <n v="0"/>
    <n v="0"/>
    <n v="5.1940711462450579"/>
    <n v="5.7575257731958764"/>
    <n v="1314.0999999999997"/>
    <n v="1116.96"/>
    <m/>
    <m/>
    <n v="0"/>
    <n v="0"/>
    <m/>
    <m/>
    <n v="0"/>
    <n v="0"/>
    <m/>
    <m/>
    <n v="0"/>
    <n v="0"/>
    <n v="0"/>
    <n v="0"/>
    <n v="0"/>
    <n v="0"/>
    <n v="323"/>
    <n v="242"/>
    <n v="0"/>
    <n v="0"/>
    <n v="4.9106501547987609"/>
    <n v="5.3426446280991735"/>
    <n v="1586.1399999999999"/>
    <n v="1292.92"/>
    <n v="0"/>
    <n v="0"/>
    <n v="0"/>
    <n v="0"/>
    <n v="261"/>
    <n v="265"/>
    <n v="0"/>
    <n v="0"/>
    <n v="86"/>
    <n v="79"/>
    <n v="0"/>
    <n v="0"/>
    <m/>
    <m/>
    <n v="0"/>
    <n v="0"/>
    <n v="347"/>
    <n v="344"/>
    <n v="0"/>
    <n v="0"/>
    <n v="7.5965134099616796"/>
    <n v="8.6728301886792494"/>
    <n v="1982.6899999999985"/>
    <n v="2298.3000000000011"/>
    <n v="7.0402325581395298"/>
    <n v="7.9430379746835502"/>
    <n v="605.45999999999958"/>
    <n v="627.50000000000045"/>
    <m/>
    <m/>
    <n v="0"/>
    <n v="0"/>
    <n v="7.4586455331412038"/>
    <n v="8.5052325581395394"/>
    <n v="2588.1499999999978"/>
    <n v="2925.8000000000015"/>
    <m/>
    <m/>
    <n v="0"/>
    <n v="0"/>
    <m/>
    <m/>
    <n v="0"/>
    <n v="0"/>
    <m/>
    <m/>
    <n v="0"/>
    <n v="0"/>
    <n v="0"/>
    <n v="0"/>
    <n v="0"/>
    <n v="0"/>
    <m/>
    <m/>
    <n v="0"/>
    <n v="0"/>
    <m/>
    <m/>
    <n v="0"/>
    <n v="0"/>
    <m/>
    <m/>
    <n v="0"/>
    <n v="0"/>
    <n v="536"/>
    <n v="465"/>
    <n v="0"/>
    <n v="0"/>
    <n v="3297.8099999999981"/>
    <n v="3310.3900000000012"/>
    <s v=""/>
    <s v=""/>
    <n v="134"/>
    <n v="121"/>
    <n v="0"/>
    <n v="0"/>
    <n v="876.47999999999956"/>
    <n v="908.33000000000038"/>
    <n v="0"/>
    <n v="0"/>
    <n v="670"/>
    <n v="586"/>
    <n v="0"/>
    <n v="0"/>
    <n v="4174.2899999999972"/>
    <n v="4218.7200000000012"/>
    <s v=""/>
    <s v=""/>
    <n v="0"/>
    <n v="0"/>
    <n v="0"/>
    <n v="0"/>
    <s v=""/>
    <s v=""/>
    <s v=""/>
    <s v=""/>
    <n v="4174.2899999999972"/>
    <n v="4218.7200000000012"/>
    <s v=""/>
    <s v=""/>
  </r>
  <r>
    <x v="6"/>
    <s v="Delgado Community College "/>
    <m/>
    <n v="158662"/>
    <x v="7"/>
    <n v="1282"/>
    <n v="1173"/>
    <n v="13"/>
    <n v="11"/>
    <n v="1269"/>
    <n v="1162"/>
    <n v="60"/>
    <n v="60"/>
    <n v="1269"/>
    <n v="1162"/>
    <n v="0"/>
    <n v="0"/>
    <n v="47"/>
    <n v="48"/>
    <n v="0"/>
    <n v="0"/>
    <n v="11"/>
    <n v="10"/>
    <n v="0"/>
    <n v="0"/>
    <n v="0"/>
    <n v="0"/>
    <n v="0"/>
    <n v="0"/>
    <n v="58"/>
    <n v="58"/>
    <n v="0"/>
    <n v="0"/>
    <n v="4.94063829787234"/>
    <n v="5.8475000000000001"/>
    <n v="232.20999999999998"/>
    <n v="280.68"/>
    <n v="5.3190909090909102"/>
    <n v="6.3460000000000001"/>
    <n v="58.510000000000012"/>
    <n v="63.46"/>
    <m/>
    <m/>
    <n v="0"/>
    <n v="0"/>
    <n v="5.0124137931034474"/>
    <n v="5.9334482758620686"/>
    <n v="290.71999999999997"/>
    <n v="344.14"/>
    <m/>
    <m/>
    <n v="0"/>
    <n v="0"/>
    <m/>
    <m/>
    <n v="0"/>
    <n v="0"/>
    <m/>
    <m/>
    <n v="0"/>
    <n v="0"/>
    <n v="0"/>
    <n v="0"/>
    <n v="0"/>
    <n v="0"/>
    <n v="355"/>
    <n v="320"/>
    <n v="0"/>
    <n v="0"/>
    <n v="131"/>
    <n v="131"/>
    <n v="0"/>
    <n v="0"/>
    <n v="0"/>
    <n v="0"/>
    <n v="0"/>
    <n v="0"/>
    <n v="486"/>
    <n v="451"/>
    <n v="0"/>
    <n v="0"/>
    <n v="7.1442253521126799"/>
    <n v="7.3209375000000003"/>
    <n v="2536.2000000000012"/>
    <n v="2342.7000000000003"/>
    <n v="8.6341984732824404"/>
    <n v="8.9737404580152695"/>
    <n v="1131.0799999999997"/>
    <n v="1175.5600000000004"/>
    <m/>
    <m/>
    <n v="0"/>
    <n v="0"/>
    <n v="7.545843621399178"/>
    <n v="7.8010199556541036"/>
    <n v="3667.2800000000007"/>
    <n v="3518.2600000000007"/>
    <m/>
    <m/>
    <n v="0"/>
    <n v="0"/>
    <m/>
    <m/>
    <n v="0"/>
    <n v="0"/>
    <m/>
    <m/>
    <n v="0"/>
    <n v="0"/>
    <n v="0"/>
    <n v="0"/>
    <n v="0"/>
    <n v="0"/>
    <n v="544"/>
    <n v="509"/>
    <n v="0"/>
    <n v="0"/>
    <n v="7.2757352941176476"/>
    <n v="7.588212180746563"/>
    <n v="3958.0000000000005"/>
    <n v="3862.4000000000005"/>
    <n v="0"/>
    <n v="0"/>
    <n v="0"/>
    <n v="0"/>
    <n v="544"/>
    <n v="472"/>
    <n v="0"/>
    <n v="0"/>
    <n v="181"/>
    <n v="181"/>
    <n v="0"/>
    <n v="0"/>
    <m/>
    <m/>
    <n v="0"/>
    <n v="0"/>
    <n v="725"/>
    <n v="653"/>
    <n v="0"/>
    <n v="0"/>
    <n v="9.5377941176470493"/>
    <n v="9.2061652542372894"/>
    <n v="5188.5599999999949"/>
    <n v="4345.3100000000004"/>
    <n v="8.2274033149171206"/>
    <n v="9.1176243093922693"/>
    <n v="1489.1599999999989"/>
    <n v="1650.2900000000006"/>
    <m/>
    <m/>
    <n v="0"/>
    <n v="0"/>
    <n v="9.2106482758620611"/>
    <n v="9.1816232771822381"/>
    <n v="6677.7199999999939"/>
    <n v="5995.6000000000013"/>
    <m/>
    <m/>
    <n v="0"/>
    <n v="0"/>
    <m/>
    <m/>
    <n v="0"/>
    <n v="0"/>
    <m/>
    <m/>
    <n v="0"/>
    <n v="0"/>
    <n v="0"/>
    <n v="0"/>
    <n v="0"/>
    <n v="0"/>
    <m/>
    <m/>
    <n v="0"/>
    <n v="0"/>
    <m/>
    <m/>
    <n v="0"/>
    <n v="0"/>
    <m/>
    <m/>
    <n v="0"/>
    <n v="0"/>
    <n v="946"/>
    <n v="840"/>
    <n v="0"/>
    <n v="0"/>
    <n v="7956.9699999999957"/>
    <n v="6968.6900000000005"/>
    <s v=""/>
    <s v=""/>
    <n v="323"/>
    <n v="322"/>
    <n v="0"/>
    <n v="0"/>
    <n v="2678.7499999999986"/>
    <n v="2889.3100000000013"/>
    <n v="0"/>
    <n v="0"/>
    <n v="1269"/>
    <n v="1162"/>
    <n v="0"/>
    <n v="0"/>
    <n v="10635.719999999994"/>
    <n v="9858.0000000000018"/>
    <s v=""/>
    <s v=""/>
    <n v="0"/>
    <n v="0"/>
    <n v="0"/>
    <n v="0"/>
    <s v=""/>
    <s v=""/>
    <s v=""/>
    <s v=""/>
    <n v="10635.719999999994"/>
    <n v="9858.0000000000018"/>
    <s v=""/>
    <s v=""/>
  </r>
  <r>
    <x v="6"/>
    <s v="Louisiana Delta Community College"/>
    <m/>
    <n v="440624"/>
    <x v="8"/>
    <n v="225"/>
    <n v="186"/>
    <n v="0"/>
    <n v="0"/>
    <n v="225"/>
    <n v="186"/>
    <n v="60"/>
    <n v="60"/>
    <n v="225"/>
    <n v="186"/>
    <n v="0"/>
    <n v="0"/>
    <n v="17"/>
    <n v="12"/>
    <n v="0"/>
    <n v="0"/>
    <n v="1"/>
    <n v="0"/>
    <n v="0"/>
    <n v="0"/>
    <n v="0"/>
    <n v="0"/>
    <n v="0"/>
    <n v="0"/>
    <n v="18"/>
    <n v="12"/>
    <n v="0"/>
    <n v="0"/>
    <n v="3.05823529411765"/>
    <n v="3.70583333333333"/>
    <n v="51.990000000000052"/>
    <n v="44.469999999999956"/>
    <n v="1.74"/>
    <n v="0"/>
    <n v="1.74"/>
    <n v="0"/>
    <m/>
    <m/>
    <n v="0"/>
    <n v="0"/>
    <n v="2.985000000000003"/>
    <n v="3.7058333333333295"/>
    <n v="53.730000000000054"/>
    <n v="44.469999999999956"/>
    <m/>
    <m/>
    <n v="0"/>
    <n v="0"/>
    <m/>
    <m/>
    <n v="0"/>
    <n v="0"/>
    <m/>
    <m/>
    <n v="0"/>
    <n v="0"/>
    <n v="0"/>
    <n v="0"/>
    <n v="0"/>
    <n v="0"/>
    <n v="62"/>
    <n v="47"/>
    <n v="0"/>
    <n v="0"/>
    <n v="12"/>
    <n v="13"/>
    <n v="0"/>
    <n v="0"/>
    <n v="0"/>
    <n v="0"/>
    <n v="0"/>
    <n v="0"/>
    <n v="74"/>
    <n v="60"/>
    <n v="0"/>
    <n v="0"/>
    <n v="4.3949999999999996"/>
    <n v="4.1193617021276596"/>
    <n v="272.48999999999995"/>
    <n v="193.61"/>
    <n v="5.6683333333333303"/>
    <n v="7.2015384615384601"/>
    <n v="68.019999999999968"/>
    <n v="93.619999999999976"/>
    <m/>
    <m/>
    <n v="0"/>
    <n v="0"/>
    <n v="4.6014864864864853"/>
    <n v="4.7871666666666668"/>
    <n v="340.50999999999993"/>
    <n v="287.23"/>
    <m/>
    <m/>
    <n v="0"/>
    <n v="0"/>
    <m/>
    <m/>
    <n v="0"/>
    <n v="0"/>
    <m/>
    <m/>
    <n v="0"/>
    <n v="0"/>
    <n v="0"/>
    <n v="0"/>
    <n v="0"/>
    <n v="0"/>
    <n v="92"/>
    <n v="72"/>
    <n v="0"/>
    <n v="0"/>
    <n v="4.2852173913043483"/>
    <n v="4.6069444444444443"/>
    <n v="394.24000000000007"/>
    <n v="331.7"/>
    <n v="0"/>
    <n v="0"/>
    <n v="0"/>
    <n v="0"/>
    <n v="114"/>
    <n v="103"/>
    <n v="0"/>
    <n v="0"/>
    <n v="19"/>
    <n v="11"/>
    <n v="0"/>
    <n v="0"/>
    <m/>
    <m/>
    <n v="0"/>
    <n v="0"/>
    <n v="133"/>
    <n v="114"/>
    <n v="0"/>
    <n v="0"/>
    <n v="8.8439473684210501"/>
    <n v="9.2787378640776694"/>
    <n v="1008.2099999999997"/>
    <n v="955.70999999999992"/>
    <n v="11.164736842105301"/>
    <n v="11.1990909090909"/>
    <n v="212.13000000000071"/>
    <n v="123.1899999999999"/>
    <m/>
    <m/>
    <n v="0"/>
    <n v="0"/>
    <n v="9.1754887218045145"/>
    <n v="9.4640350877192976"/>
    <n v="1220.3400000000004"/>
    <n v="1078.8999999999999"/>
    <m/>
    <m/>
    <n v="0"/>
    <n v="0"/>
    <m/>
    <m/>
    <n v="0"/>
    <n v="0"/>
    <m/>
    <m/>
    <n v="0"/>
    <n v="0"/>
    <n v="0"/>
    <n v="0"/>
    <n v="0"/>
    <n v="0"/>
    <m/>
    <m/>
    <n v="0"/>
    <n v="0"/>
    <m/>
    <m/>
    <n v="0"/>
    <n v="0"/>
    <m/>
    <m/>
    <n v="0"/>
    <n v="0"/>
    <n v="193"/>
    <n v="162"/>
    <n v="0"/>
    <n v="0"/>
    <n v="1332.6899999999996"/>
    <n v="1193.79"/>
    <s v=""/>
    <s v=""/>
    <n v="32"/>
    <n v="24"/>
    <n v="0"/>
    <n v="0"/>
    <n v="281.89000000000067"/>
    <n v="216.80999999999989"/>
    <n v="0"/>
    <n v="0"/>
    <n v="225"/>
    <n v="186"/>
    <n v="0"/>
    <n v="0"/>
    <n v="1614.5800000000004"/>
    <n v="1410.6"/>
    <s v=""/>
    <s v=""/>
    <n v="0"/>
    <n v="0"/>
    <n v="0"/>
    <n v="0"/>
    <s v=""/>
    <s v=""/>
    <s v=""/>
    <s v=""/>
    <n v="1614.5800000000004"/>
    <n v="1410.6"/>
    <s v=""/>
    <s v=""/>
  </r>
  <r>
    <x v="6"/>
    <s v="South Louisiana Community College"/>
    <m/>
    <n v="434061"/>
    <x v="8"/>
    <n v="509"/>
    <n v="578"/>
    <n v="3"/>
    <n v="3"/>
    <n v="506"/>
    <n v="575"/>
    <n v="60"/>
    <n v="60"/>
    <n v="506"/>
    <n v="575"/>
    <n v="0"/>
    <n v="0"/>
    <n v="60"/>
    <n v="57"/>
    <n v="0"/>
    <n v="0"/>
    <n v="28"/>
    <n v="30"/>
    <n v="0"/>
    <n v="0"/>
    <n v="0"/>
    <n v="0"/>
    <n v="0"/>
    <n v="0"/>
    <n v="88"/>
    <n v="87"/>
    <n v="0"/>
    <n v="0"/>
    <n v="2.0535000000000001"/>
    <n v="2.5424561403508799"/>
    <n v="123.21000000000001"/>
    <n v="144.92000000000016"/>
    <n v="0.45535714285714302"/>
    <n v="1.288"/>
    <n v="12.750000000000004"/>
    <n v="38.64"/>
    <m/>
    <m/>
    <n v="0"/>
    <n v="0"/>
    <n v="1.5450000000000002"/>
    <n v="2.1098850574712662"/>
    <n v="135.96"/>
    <n v="183.56000000000017"/>
    <m/>
    <m/>
    <n v="0"/>
    <n v="0"/>
    <m/>
    <m/>
    <n v="0"/>
    <n v="0"/>
    <m/>
    <m/>
    <n v="0"/>
    <n v="0"/>
    <n v="0"/>
    <n v="0"/>
    <n v="0"/>
    <n v="0"/>
    <n v="158"/>
    <n v="165"/>
    <n v="0"/>
    <n v="0"/>
    <n v="39"/>
    <n v="35"/>
    <n v="0"/>
    <n v="0"/>
    <n v="1"/>
    <n v="1"/>
    <n v="0"/>
    <n v="0"/>
    <n v="198"/>
    <n v="201"/>
    <n v="0"/>
    <n v="0"/>
    <n v="3.8113924050632901"/>
    <n v="3.5039393939393899"/>
    <n v="602.19999999999982"/>
    <n v="578.1499999999993"/>
    <n v="4.5205128205128204"/>
    <n v="5.6414285714285697"/>
    <n v="176.3"/>
    <n v="197.44999999999993"/>
    <m/>
    <m/>
    <n v="0"/>
    <n v="0"/>
    <n v="3.9318181818181808"/>
    <n v="3.8587064676616878"/>
    <n v="778.49999999999977"/>
    <n v="775.59999999999923"/>
    <m/>
    <m/>
    <n v="0"/>
    <n v="0"/>
    <m/>
    <m/>
    <n v="0"/>
    <n v="0"/>
    <m/>
    <m/>
    <n v="0"/>
    <n v="0"/>
    <n v="0"/>
    <n v="0"/>
    <n v="0"/>
    <n v="0"/>
    <n v="286"/>
    <n v="288"/>
    <n v="0"/>
    <n v="0"/>
    <n v="3.1974125874125869"/>
    <n v="3.3304166666666646"/>
    <n v="914.45999999999981"/>
    <n v="959.1599999999994"/>
    <n v="0"/>
    <n v="0"/>
    <n v="0"/>
    <n v="0"/>
    <n v="187"/>
    <n v="251"/>
    <n v="0"/>
    <n v="0"/>
    <n v="33"/>
    <n v="36"/>
    <n v="0"/>
    <n v="0"/>
    <m/>
    <m/>
    <n v="0"/>
    <n v="0"/>
    <n v="220"/>
    <n v="287"/>
    <n v="0"/>
    <n v="0"/>
    <n v="7.9795187165775401"/>
    <n v="7.2138645418326703"/>
    <n v="1492.17"/>
    <n v="1810.6800000000003"/>
    <n v="6.39606060606061"/>
    <n v="7.83083333333333"/>
    <n v="211.07000000000014"/>
    <n v="281.90999999999985"/>
    <m/>
    <m/>
    <n v="0"/>
    <n v="0"/>
    <n v="7.7420000000000009"/>
    <n v="7.2912543554006977"/>
    <n v="1703.2400000000002"/>
    <n v="2092.59"/>
    <m/>
    <m/>
    <n v="0"/>
    <n v="0"/>
    <m/>
    <m/>
    <n v="0"/>
    <n v="0"/>
    <m/>
    <m/>
    <n v="0"/>
    <n v="0"/>
    <n v="0"/>
    <n v="0"/>
    <n v="0"/>
    <n v="0"/>
    <m/>
    <m/>
    <n v="0"/>
    <n v="0"/>
    <m/>
    <m/>
    <n v="0"/>
    <n v="0"/>
    <m/>
    <m/>
    <n v="0"/>
    <n v="0"/>
    <n v="405"/>
    <n v="473"/>
    <n v="0"/>
    <n v="0"/>
    <n v="2217.58"/>
    <n v="2533.75"/>
    <s v=""/>
    <s v=""/>
    <n v="100"/>
    <n v="101"/>
    <n v="0"/>
    <n v="0"/>
    <n v="400.12000000000012"/>
    <n v="517.99999999999977"/>
    <n v="0"/>
    <n v="0"/>
    <n v="505"/>
    <n v="574"/>
    <n v="0"/>
    <n v="0"/>
    <n v="2617.6999999999998"/>
    <n v="3051.75"/>
    <s v=""/>
    <s v=""/>
    <n v="1"/>
    <n v="1"/>
    <n v="0"/>
    <n v="0"/>
    <n v="0"/>
    <n v="0"/>
    <s v=""/>
    <s v=""/>
    <n v="2617.6999999999998"/>
    <n v="3051.7499999999995"/>
    <s v=""/>
    <s v=""/>
  </r>
  <r>
    <x v="6"/>
    <s v="Southern University in Shreveport"/>
    <m/>
    <n v="160649"/>
    <x v="8"/>
    <n v="249"/>
    <n v="207"/>
    <n v="7"/>
    <n v="10"/>
    <n v="242"/>
    <n v="197"/>
    <n v="60"/>
    <n v="60"/>
    <n v="242"/>
    <n v="197"/>
    <n v="0"/>
    <n v="0"/>
    <n v="9"/>
    <n v="9"/>
    <n v="0"/>
    <n v="0"/>
    <n v="0"/>
    <n v="0"/>
    <n v="0"/>
    <n v="0"/>
    <n v="0"/>
    <n v="0"/>
    <n v="0"/>
    <n v="0"/>
    <n v="9"/>
    <n v="9"/>
    <n v="0"/>
    <n v="0"/>
    <n v="4.33"/>
    <n v="5.4766666666666701"/>
    <n v="38.97"/>
    <n v="49.290000000000035"/>
    <n v="0"/>
    <n v="0"/>
    <n v="0"/>
    <n v="0"/>
    <m/>
    <m/>
    <n v="0"/>
    <n v="0"/>
    <n v="4.33"/>
    <n v="5.4766666666666701"/>
    <n v="38.97"/>
    <n v="49.290000000000035"/>
    <m/>
    <m/>
    <n v="0"/>
    <n v="0"/>
    <m/>
    <m/>
    <n v="0"/>
    <n v="0"/>
    <m/>
    <m/>
    <n v="0"/>
    <n v="0"/>
    <n v="0"/>
    <n v="0"/>
    <n v="0"/>
    <n v="0"/>
    <n v="69"/>
    <n v="62"/>
    <n v="0"/>
    <n v="0"/>
    <n v="8"/>
    <n v="7"/>
    <n v="0"/>
    <n v="0"/>
    <n v="0"/>
    <n v="0"/>
    <n v="0"/>
    <n v="0"/>
    <n v="77"/>
    <n v="69"/>
    <n v="0"/>
    <n v="0"/>
    <n v="7.6218840579710196"/>
    <n v="6.6070967741935496"/>
    <n v="525.91000000000031"/>
    <n v="409.6400000000001"/>
    <n v="7.4275000000000002"/>
    <n v="10.172857142857101"/>
    <n v="59.42"/>
    <n v="71.20999999999971"/>
    <m/>
    <m/>
    <n v="0"/>
    <n v="0"/>
    <n v="7.6016883116883154"/>
    <n v="6.9688405797101423"/>
    <n v="585.33000000000027"/>
    <n v="480.8499999999998"/>
    <m/>
    <m/>
    <n v="0"/>
    <n v="0"/>
    <m/>
    <m/>
    <n v="0"/>
    <n v="0"/>
    <m/>
    <m/>
    <n v="0"/>
    <n v="0"/>
    <n v="0"/>
    <n v="0"/>
    <n v="0"/>
    <n v="0"/>
    <n v="86"/>
    <n v="78"/>
    <n v="0"/>
    <n v="0"/>
    <n v="7.2593023255813991"/>
    <n v="6.7966666666666651"/>
    <n v="624.3000000000003"/>
    <n v="530.13999999999987"/>
    <n v="0"/>
    <n v="0"/>
    <n v="0"/>
    <n v="0"/>
    <n v="123"/>
    <n v="105"/>
    <n v="0"/>
    <n v="0"/>
    <n v="33"/>
    <n v="14"/>
    <n v="0"/>
    <n v="0"/>
    <m/>
    <m/>
    <n v="0"/>
    <n v="0"/>
    <n v="156"/>
    <n v="119"/>
    <n v="0"/>
    <n v="0"/>
    <n v="9.6247967479674799"/>
    <n v="9.7508571428571393"/>
    <n v="1183.8499999999999"/>
    <n v="1023.8399999999996"/>
    <n v="12.2806060606061"/>
    <n v="8.6335714285714307"/>
    <n v="405.2600000000013"/>
    <n v="120.87000000000003"/>
    <m/>
    <m/>
    <n v="0"/>
    <n v="0"/>
    <n v="10.186602564102571"/>
    <n v="9.6194117647058786"/>
    <n v="1589.110000000001"/>
    <n v="1144.7099999999996"/>
    <m/>
    <m/>
    <n v="0"/>
    <n v="0"/>
    <m/>
    <m/>
    <n v="0"/>
    <n v="0"/>
    <m/>
    <m/>
    <n v="0"/>
    <n v="0"/>
    <n v="0"/>
    <n v="0"/>
    <n v="0"/>
    <n v="0"/>
    <m/>
    <m/>
    <n v="0"/>
    <n v="0"/>
    <m/>
    <m/>
    <n v="0"/>
    <n v="0"/>
    <m/>
    <m/>
    <n v="0"/>
    <n v="0"/>
    <n v="201"/>
    <n v="176"/>
    <n v="0"/>
    <n v="0"/>
    <n v="1748.7300000000002"/>
    <n v="1482.7699999999998"/>
    <s v=""/>
    <s v=""/>
    <n v="41"/>
    <n v="21"/>
    <n v="0"/>
    <n v="0"/>
    <n v="464.68000000000131"/>
    <n v="192.07999999999976"/>
    <n v="0"/>
    <n v="0"/>
    <n v="242"/>
    <n v="197"/>
    <n v="0"/>
    <n v="0"/>
    <n v="2213.4100000000017"/>
    <n v="1674.8499999999995"/>
    <s v=""/>
    <s v=""/>
    <n v="0"/>
    <n v="0"/>
    <n v="0"/>
    <n v="0"/>
    <s v=""/>
    <s v=""/>
    <s v=""/>
    <s v=""/>
    <n v="2213.4100000000012"/>
    <n v="1674.8499999999995"/>
    <s v=""/>
    <s v=""/>
  </r>
  <r>
    <x v="6"/>
    <s v="Louisiana State University at Eunice"/>
    <s v="Met the criteria for Two-Year 2 in 2018-19."/>
    <n v="159407"/>
    <x v="9"/>
    <n v="278"/>
    <n v="298"/>
    <n v="4"/>
    <n v="4"/>
    <n v="274"/>
    <n v="294"/>
    <n v="60"/>
    <n v="60"/>
    <n v="274"/>
    <n v="294"/>
    <n v="0"/>
    <n v="0"/>
    <n v="49"/>
    <n v="56"/>
    <n v="0"/>
    <n v="0"/>
    <n v="4"/>
    <n v="6"/>
    <n v="0"/>
    <n v="0"/>
    <n v="0"/>
    <n v="0"/>
    <n v="0"/>
    <n v="0"/>
    <n v="53"/>
    <n v="62"/>
    <n v="0"/>
    <n v="0"/>
    <n v="2.6338775510204102"/>
    <n v="3.1555357142857101"/>
    <n v="129.06000000000009"/>
    <n v="176.70999999999975"/>
    <n v="3.59"/>
    <n v="4.07"/>
    <n v="14.36"/>
    <n v="24.42"/>
    <m/>
    <m/>
    <n v="0"/>
    <n v="0"/>
    <n v="2.7060377358490579"/>
    <n v="3.2440322580645122"/>
    <n v="143.42000000000007"/>
    <n v="201.12999999999977"/>
    <m/>
    <m/>
    <n v="0"/>
    <n v="0"/>
    <m/>
    <m/>
    <n v="0"/>
    <n v="0"/>
    <m/>
    <m/>
    <n v="0"/>
    <n v="0"/>
    <n v="0"/>
    <n v="0"/>
    <n v="0"/>
    <n v="0"/>
    <n v="87"/>
    <n v="104"/>
    <n v="0"/>
    <n v="0"/>
    <n v="17"/>
    <n v="20"/>
    <n v="0"/>
    <n v="0"/>
    <n v="1"/>
    <n v="0"/>
    <n v="0"/>
    <n v="0"/>
    <n v="105"/>
    <n v="124"/>
    <n v="0"/>
    <n v="0"/>
    <n v="4.45747126436782"/>
    <n v="4.8137499999999998"/>
    <n v="387.80000000000035"/>
    <n v="500.63"/>
    <n v="4.4147058823529397"/>
    <n v="7.6154999999999999"/>
    <n v="75.049999999999969"/>
    <n v="152.31"/>
    <m/>
    <m/>
    <n v="0"/>
    <n v="0"/>
    <n v="4.4080952380952407"/>
    <n v="5.2656451612903235"/>
    <n v="462.85000000000025"/>
    <n v="652.94000000000005"/>
    <m/>
    <m/>
    <n v="0"/>
    <n v="0"/>
    <m/>
    <m/>
    <n v="0"/>
    <n v="0"/>
    <m/>
    <m/>
    <n v="0"/>
    <n v="0"/>
    <n v="0"/>
    <n v="0"/>
    <n v="0"/>
    <n v="0"/>
    <n v="158"/>
    <n v="186"/>
    <n v="0"/>
    <n v="0"/>
    <n v="3.8371518987341791"/>
    <n v="4.5917741935483862"/>
    <n v="606.27000000000032"/>
    <n v="854.06999999999982"/>
    <n v="0"/>
    <n v="0"/>
    <n v="0"/>
    <n v="0"/>
    <n v="87"/>
    <n v="91"/>
    <n v="0"/>
    <n v="0"/>
    <n v="29"/>
    <n v="17"/>
    <n v="0"/>
    <n v="0"/>
    <m/>
    <m/>
    <n v="0"/>
    <n v="0"/>
    <n v="116"/>
    <n v="108"/>
    <n v="0"/>
    <n v="0"/>
    <n v="8.2257471264367794"/>
    <n v="8.2419780219780208"/>
    <n v="715.63999999999976"/>
    <n v="750.01999999999987"/>
    <n v="10.003103448275899"/>
    <n v="7.24"/>
    <n v="290.09000000000106"/>
    <n v="123.08"/>
    <m/>
    <m/>
    <n v="0"/>
    <n v="0"/>
    <n v="8.6700862068965581"/>
    <n v="8.0842592592592588"/>
    <n v="1005.7300000000007"/>
    <n v="873.09999999999991"/>
    <m/>
    <m/>
    <n v="0"/>
    <n v="0"/>
    <m/>
    <m/>
    <n v="0"/>
    <n v="0"/>
    <m/>
    <m/>
    <n v="0"/>
    <n v="0"/>
    <n v="0"/>
    <n v="0"/>
    <n v="0"/>
    <n v="0"/>
    <m/>
    <m/>
    <n v="0"/>
    <n v="0"/>
    <m/>
    <m/>
    <n v="0"/>
    <n v="0"/>
    <m/>
    <m/>
    <n v="0"/>
    <n v="0"/>
    <n v="223"/>
    <n v="251"/>
    <n v="0"/>
    <n v="0"/>
    <n v="1232.5000000000002"/>
    <n v="1427.3599999999997"/>
    <s v=""/>
    <s v=""/>
    <n v="50"/>
    <n v="43"/>
    <n v="0"/>
    <n v="0"/>
    <n v="379.50000000000102"/>
    <n v="299.81"/>
    <n v="0"/>
    <n v="0"/>
    <n v="273"/>
    <n v="294"/>
    <n v="0"/>
    <n v="0"/>
    <n v="1612.0000000000014"/>
    <n v="1727.1699999999996"/>
    <s v=""/>
    <s v=""/>
    <n v="1"/>
    <n v="0"/>
    <n v="0"/>
    <n v="0"/>
    <n v="0"/>
    <s v=""/>
    <s v=""/>
    <s v=""/>
    <n v="1612.0000000000009"/>
    <n v="1727.1699999999996"/>
    <s v=""/>
    <s v=""/>
  </r>
  <r>
    <x v="6"/>
    <s v="Nunez Community College"/>
    <m/>
    <n v="158884"/>
    <x v="9"/>
    <n v="212"/>
    <n v="211"/>
    <n v="5"/>
    <n v="4"/>
    <n v="207"/>
    <n v="207"/>
    <n v="60"/>
    <n v="60"/>
    <n v="207"/>
    <n v="207"/>
    <n v="0"/>
    <n v="0"/>
    <n v="13"/>
    <n v="14"/>
    <n v="0"/>
    <n v="0"/>
    <n v="6"/>
    <n v="4"/>
    <n v="0"/>
    <n v="0"/>
    <n v="0"/>
    <n v="0"/>
    <n v="0"/>
    <n v="0"/>
    <n v="19"/>
    <n v="18"/>
    <n v="0"/>
    <n v="0"/>
    <n v="3.5923076923076902"/>
    <n v="3.3814285714285699"/>
    <n v="46.699999999999974"/>
    <n v="47.339999999999975"/>
    <n v="3.9750000000000001"/>
    <n v="5.83"/>
    <n v="23.85"/>
    <n v="23.32"/>
    <m/>
    <m/>
    <n v="0"/>
    <n v="0"/>
    <n v="3.7131578947368413"/>
    <n v="3.9255555555555537"/>
    <n v="70.549999999999983"/>
    <n v="70.659999999999968"/>
    <m/>
    <m/>
    <n v="0"/>
    <n v="0"/>
    <m/>
    <m/>
    <n v="0"/>
    <n v="0"/>
    <m/>
    <m/>
    <n v="0"/>
    <n v="0"/>
    <n v="0"/>
    <n v="0"/>
    <n v="0"/>
    <n v="0"/>
    <n v="24"/>
    <n v="31"/>
    <n v="0"/>
    <n v="0"/>
    <n v="19"/>
    <n v="13"/>
    <n v="0"/>
    <n v="0"/>
    <n v="1"/>
    <n v="2"/>
    <n v="0"/>
    <n v="0"/>
    <n v="44"/>
    <n v="46"/>
    <n v="0"/>
    <n v="0"/>
    <n v="5.1633333333333304"/>
    <n v="6.1351612903225803"/>
    <n v="123.91999999999993"/>
    <n v="190.19"/>
    <n v="9.3284210526315796"/>
    <n v="5.0546153846153903"/>
    <n v="177.24"/>
    <n v="65.710000000000079"/>
    <m/>
    <m/>
    <n v="0"/>
    <n v="0"/>
    <n v="6.8445454545454538"/>
    <n v="5.5630434782608713"/>
    <n v="301.15999999999997"/>
    <n v="255.90000000000009"/>
    <m/>
    <m/>
    <n v="0"/>
    <n v="0"/>
    <m/>
    <m/>
    <n v="0"/>
    <n v="0"/>
    <m/>
    <m/>
    <n v="0"/>
    <n v="0"/>
    <n v="0"/>
    <n v="0"/>
    <n v="0"/>
    <n v="0"/>
    <n v="63"/>
    <n v="64"/>
    <n v="0"/>
    <n v="0"/>
    <n v="5.9001587301587293"/>
    <n v="5.1025000000000009"/>
    <n v="371.70999999999992"/>
    <n v="326.56000000000006"/>
    <n v="0"/>
    <n v="0"/>
    <n v="0"/>
    <n v="0"/>
    <n v="110"/>
    <n v="112"/>
    <n v="0"/>
    <n v="0"/>
    <n v="34"/>
    <n v="31"/>
    <n v="0"/>
    <n v="0"/>
    <m/>
    <m/>
    <n v="0"/>
    <n v="0"/>
    <n v="144"/>
    <n v="143"/>
    <n v="0"/>
    <n v="0"/>
    <n v="8.5467272727272707"/>
    <n v="9.1601785714285793"/>
    <n v="940.13999999999976"/>
    <n v="1025.940000000001"/>
    <n v="10.205294117647099"/>
    <n v="11.2661290322581"/>
    <n v="346.98000000000138"/>
    <n v="349.25000000000108"/>
    <m/>
    <m/>
    <n v="0"/>
    <n v="0"/>
    <n v="8.9383333333333415"/>
    <n v="9.6167132867133009"/>
    <n v="1287.1200000000013"/>
    <n v="1375.1900000000021"/>
    <m/>
    <m/>
    <n v="0"/>
    <n v="0"/>
    <m/>
    <m/>
    <n v="0"/>
    <n v="0"/>
    <m/>
    <m/>
    <n v="0"/>
    <n v="0"/>
    <n v="0"/>
    <n v="0"/>
    <n v="0"/>
    <n v="0"/>
    <m/>
    <m/>
    <n v="0"/>
    <n v="0"/>
    <m/>
    <m/>
    <n v="0"/>
    <n v="0"/>
    <m/>
    <m/>
    <n v="0"/>
    <n v="0"/>
    <n v="147"/>
    <n v="157"/>
    <n v="0"/>
    <n v="0"/>
    <n v="1110.7599999999998"/>
    <n v="1263.4700000000009"/>
    <s v=""/>
    <s v=""/>
    <n v="59"/>
    <n v="48"/>
    <n v="0"/>
    <n v="0"/>
    <n v="548.07000000000141"/>
    <n v="438.28000000000117"/>
    <n v="0"/>
    <n v="0"/>
    <n v="206"/>
    <n v="205"/>
    <n v="0"/>
    <n v="0"/>
    <n v="1658.8300000000013"/>
    <n v="1701.750000000002"/>
    <s v=""/>
    <s v=""/>
    <n v="1"/>
    <n v="2"/>
    <n v="0"/>
    <n v="0"/>
    <n v="0"/>
    <n v="0"/>
    <s v=""/>
    <s v=""/>
    <n v="1658.8300000000013"/>
    <n v="1701.7500000000023"/>
    <s v=""/>
    <s v=""/>
  </r>
  <r>
    <x v="6"/>
    <s v="River Parishes Community College"/>
    <s v="Met the criteria for Two-Year 2 in 2018-19."/>
    <n v="436304"/>
    <x v="9"/>
    <n v="152"/>
    <n v="185"/>
    <n v="1"/>
    <n v="1"/>
    <n v="151"/>
    <n v="184"/>
    <n v="60"/>
    <n v="60"/>
    <n v="151"/>
    <n v="184"/>
    <n v="0"/>
    <n v="0"/>
    <n v="25"/>
    <n v="33"/>
    <n v="0"/>
    <n v="0"/>
    <n v="4"/>
    <n v="4"/>
    <n v="0"/>
    <n v="0"/>
    <n v="0"/>
    <n v="0"/>
    <n v="0"/>
    <n v="0"/>
    <n v="29"/>
    <n v="37"/>
    <n v="0"/>
    <n v="0"/>
    <n v="2.8"/>
    <n v="2.9466666666666699"/>
    <n v="70"/>
    <n v="97.240000000000109"/>
    <n v="2.79"/>
    <n v="2.355"/>
    <n v="11.16"/>
    <n v="9.42"/>
    <m/>
    <m/>
    <n v="0"/>
    <n v="0"/>
    <n v="2.7986206896551722"/>
    <n v="2.8827027027027059"/>
    <n v="81.16"/>
    <n v="106.66000000000012"/>
    <m/>
    <m/>
    <n v="0"/>
    <n v="0"/>
    <m/>
    <m/>
    <n v="0"/>
    <n v="0"/>
    <m/>
    <m/>
    <n v="0"/>
    <n v="0"/>
    <n v="0"/>
    <n v="0"/>
    <n v="0"/>
    <n v="0"/>
    <n v="18"/>
    <n v="30"/>
    <n v="0"/>
    <n v="0"/>
    <n v="9"/>
    <n v="9"/>
    <n v="0"/>
    <n v="0"/>
    <n v="0"/>
    <n v="12"/>
    <n v="0"/>
    <n v="0"/>
    <n v="27"/>
    <n v="51"/>
    <n v="0"/>
    <n v="0"/>
    <n v="3.2050000000000001"/>
    <n v="3.8876666666666702"/>
    <n v="57.69"/>
    <n v="116.63000000000011"/>
    <n v="5.3077777777777797"/>
    <n v="6.1933333333333298"/>
    <n v="47.770000000000017"/>
    <n v="55.739999999999966"/>
    <m/>
    <m/>
    <n v="0"/>
    <n v="0"/>
    <n v="3.905925925925926"/>
    <n v="3.3798039215686289"/>
    <n v="105.46000000000001"/>
    <n v="172.37000000000006"/>
    <m/>
    <m/>
    <n v="0"/>
    <n v="0"/>
    <m/>
    <m/>
    <n v="0"/>
    <n v="0"/>
    <m/>
    <m/>
    <n v="0"/>
    <n v="0"/>
    <n v="0"/>
    <n v="0"/>
    <n v="0"/>
    <n v="0"/>
    <n v="56"/>
    <n v="88"/>
    <n v="0"/>
    <n v="0"/>
    <n v="3.3325"/>
    <n v="3.1707954545454569"/>
    <n v="186.62"/>
    <n v="279.0300000000002"/>
    <n v="0"/>
    <n v="0"/>
    <n v="0"/>
    <n v="0"/>
    <n v="71"/>
    <n v="78"/>
    <n v="0"/>
    <n v="0"/>
    <n v="24"/>
    <n v="18"/>
    <n v="0"/>
    <n v="0"/>
    <m/>
    <m/>
    <n v="0"/>
    <n v="0"/>
    <n v="95"/>
    <n v="96"/>
    <n v="0"/>
    <n v="0"/>
    <n v="6.2126760563380303"/>
    <n v="4.7956410256410296"/>
    <n v="441.10000000000014"/>
    <n v="374.06000000000029"/>
    <n v="5.0645833333333297"/>
    <n v="6.9266666666666703"/>
    <n v="121.54999999999991"/>
    <n v="124.68000000000006"/>
    <m/>
    <m/>
    <n v="0"/>
    <n v="0"/>
    <n v="5.9226315789473691"/>
    <n v="5.195208333333337"/>
    <n v="562.65000000000009"/>
    <n v="498.74000000000035"/>
    <m/>
    <m/>
    <n v="0"/>
    <n v="0"/>
    <m/>
    <m/>
    <n v="0"/>
    <n v="0"/>
    <m/>
    <m/>
    <n v="0"/>
    <n v="0"/>
    <n v="0"/>
    <n v="0"/>
    <n v="0"/>
    <n v="0"/>
    <m/>
    <m/>
    <n v="0"/>
    <n v="0"/>
    <m/>
    <m/>
    <n v="0"/>
    <n v="0"/>
    <m/>
    <m/>
    <n v="0"/>
    <n v="0"/>
    <n v="114"/>
    <n v="141"/>
    <n v="0"/>
    <n v="0"/>
    <n v="568.79000000000019"/>
    <n v="587.93000000000052"/>
    <s v=""/>
    <s v=""/>
    <n v="37"/>
    <n v="31"/>
    <n v="0"/>
    <n v="0"/>
    <n v="180.47999999999993"/>
    <n v="189.84000000000003"/>
    <n v="0"/>
    <n v="0"/>
    <n v="151"/>
    <n v="172"/>
    <n v="0"/>
    <n v="0"/>
    <n v="749.2700000000001"/>
    <n v="777.77000000000055"/>
    <s v=""/>
    <s v=""/>
    <n v="0"/>
    <n v="12"/>
    <n v="0"/>
    <n v="0"/>
    <s v=""/>
    <n v="0"/>
    <s v=""/>
    <s v=""/>
    <n v="749.2700000000001"/>
    <n v="777.77000000000055"/>
    <s v=""/>
    <s v=""/>
  </r>
  <r>
    <x v="7"/>
    <m/>
    <m/>
    <m/>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8"/>
    <s v="Mississippi State University"/>
    <m/>
    <n v="176080"/>
    <x v="1"/>
    <n v="3518"/>
    <n v="3734"/>
    <n v="51"/>
    <n v="37"/>
    <n v="3467"/>
    <n v="3697"/>
    <m/>
    <m/>
    <n v="3467"/>
    <n v="3697"/>
    <n v="0"/>
    <n v="0"/>
    <n v="565"/>
    <n v="601"/>
    <n v="0"/>
    <n v="0"/>
    <n v="1"/>
    <m/>
    <n v="0"/>
    <n v="0"/>
    <m/>
    <m/>
    <n v="0"/>
    <n v="0"/>
    <n v="566"/>
    <n v="601"/>
    <n v="0"/>
    <n v="0"/>
    <n v="4.51"/>
    <n v="4.58"/>
    <n v="2548.15"/>
    <n v="2752.58"/>
    <n v="8"/>
    <m/>
    <n v="8"/>
    <n v="0"/>
    <m/>
    <m/>
    <n v="0"/>
    <n v="0"/>
    <n v="4.5161660777385162"/>
    <n v="4.58"/>
    <n v="2556.15"/>
    <n v="2752.58"/>
    <m/>
    <m/>
    <n v="0"/>
    <n v="0"/>
    <m/>
    <m/>
    <n v="0"/>
    <n v="0"/>
    <m/>
    <m/>
    <n v="0"/>
    <n v="0"/>
    <n v="0"/>
    <n v="0"/>
    <n v="0"/>
    <n v="0"/>
    <n v="1386"/>
    <n v="1507"/>
    <n v="0"/>
    <n v="0"/>
    <n v="7"/>
    <n v="3"/>
    <n v="0"/>
    <n v="0"/>
    <m/>
    <m/>
    <n v="0"/>
    <n v="0"/>
    <n v="1393"/>
    <n v="1510"/>
    <n v="0"/>
    <n v="0"/>
    <n v="5"/>
    <n v="4.91"/>
    <n v="6930"/>
    <n v="7399.37"/>
    <n v="7.71"/>
    <n v="8.67"/>
    <n v="53.97"/>
    <n v="26.009999999999998"/>
    <m/>
    <m/>
    <n v="0"/>
    <n v="0"/>
    <n v="5.0136180904522618"/>
    <n v="4.9174701986754972"/>
    <n v="6983.97"/>
    <n v="7425.380000000001"/>
    <m/>
    <m/>
    <n v="0"/>
    <n v="0"/>
    <m/>
    <m/>
    <n v="0"/>
    <n v="0"/>
    <m/>
    <m/>
    <n v="0"/>
    <n v="0"/>
    <n v="0"/>
    <n v="0"/>
    <n v="0"/>
    <n v="0"/>
    <n v="1959"/>
    <n v="2111"/>
    <n v="0"/>
    <n v="0"/>
    <n v="4.8698928024502299"/>
    <n v="4.8213927048792042"/>
    <n v="9540.1200000000008"/>
    <n v="10177.960000000001"/>
    <n v="0"/>
    <n v="0"/>
    <n v="0"/>
    <n v="0"/>
    <n v="1320"/>
    <n v="1409"/>
    <n v="0"/>
    <n v="0"/>
    <n v="115"/>
    <n v="84"/>
    <n v="0"/>
    <n v="0"/>
    <m/>
    <m/>
    <n v="0"/>
    <n v="0"/>
    <n v="1435"/>
    <n v="1493"/>
    <n v="0"/>
    <n v="0"/>
    <n v="3.52"/>
    <n v="3.47"/>
    <n v="4646.3999999999996"/>
    <n v="4889.2300000000005"/>
    <n v="4.4400000000000004"/>
    <n v="4.9000000000000004"/>
    <n v="510.6"/>
    <n v="411.6"/>
    <m/>
    <m/>
    <n v="0"/>
    <n v="0"/>
    <n v="3.5937282229965155"/>
    <n v="3.5504554588077704"/>
    <n v="5157"/>
    <n v="5300.8300000000008"/>
    <m/>
    <m/>
    <n v="0"/>
    <n v="0"/>
    <m/>
    <m/>
    <n v="0"/>
    <n v="0"/>
    <m/>
    <m/>
    <n v="0"/>
    <n v="0"/>
    <n v="0"/>
    <n v="0"/>
    <n v="0"/>
    <n v="0"/>
    <n v="73"/>
    <n v="93"/>
    <n v="0"/>
    <n v="0"/>
    <n v="4.5599999999999996"/>
    <n v="3.88"/>
    <n v="332.88"/>
    <n v="360.84"/>
    <m/>
    <m/>
    <n v="0"/>
    <n v="0"/>
    <n v="3271"/>
    <n v="3517"/>
    <n v="0"/>
    <n v="0"/>
    <n v="14124.55"/>
    <n v="15041.18"/>
    <s v=""/>
    <s v=""/>
    <n v="123"/>
    <n v="87"/>
    <n v="0"/>
    <n v="0"/>
    <n v="572.57000000000005"/>
    <n v="437.61"/>
    <n v="0"/>
    <n v="0"/>
    <n v="3394"/>
    <n v="3604"/>
    <n v="0"/>
    <n v="0"/>
    <n v="14697.119999999999"/>
    <n v="15478.79"/>
    <s v=""/>
    <s v=""/>
    <n v="0"/>
    <n v="0"/>
    <n v="0"/>
    <n v="0"/>
    <s v=""/>
    <s v=""/>
    <s v=""/>
    <s v=""/>
    <n v="15030"/>
    <n v="15839.630000000001"/>
    <s v=""/>
    <s v=""/>
  </r>
  <r>
    <x v="8"/>
    <s v="University of Mississippi"/>
    <m/>
    <n v="176017"/>
    <x v="1"/>
    <n v="4172"/>
    <n v="4214"/>
    <n v="38"/>
    <n v="48"/>
    <n v="4134"/>
    <n v="4166"/>
    <m/>
    <m/>
    <n v="4134"/>
    <n v="4166"/>
    <n v="0"/>
    <n v="0"/>
    <n v="762"/>
    <n v="852"/>
    <n v="0"/>
    <n v="0"/>
    <n v="2"/>
    <n v="4"/>
    <n v="0"/>
    <n v="0"/>
    <m/>
    <m/>
    <n v="0"/>
    <n v="0"/>
    <n v="764"/>
    <n v="856"/>
    <n v="0"/>
    <n v="0"/>
    <n v="4.45"/>
    <n v="4.46"/>
    <n v="3390.9"/>
    <n v="3799.92"/>
    <n v="4.5"/>
    <n v="4.75"/>
    <n v="9"/>
    <n v="19"/>
    <m/>
    <m/>
    <n v="0"/>
    <n v="0"/>
    <n v="4.450130890052356"/>
    <n v="4.4613551401869156"/>
    <n v="3399.9"/>
    <n v="3818.9199999999996"/>
    <m/>
    <m/>
    <n v="0"/>
    <n v="0"/>
    <m/>
    <m/>
    <n v="0"/>
    <n v="0"/>
    <m/>
    <m/>
    <n v="0"/>
    <n v="0"/>
    <n v="0"/>
    <n v="0"/>
    <n v="0"/>
    <n v="0"/>
    <n v="1618"/>
    <n v="1591"/>
    <n v="0"/>
    <n v="0"/>
    <n v="10"/>
    <n v="8"/>
    <n v="0"/>
    <n v="0"/>
    <m/>
    <m/>
    <n v="0"/>
    <n v="0"/>
    <n v="1628"/>
    <n v="1599"/>
    <n v="0"/>
    <n v="0"/>
    <n v="5"/>
    <n v="4.8499999999999996"/>
    <n v="8090"/>
    <n v="7716.3499999999995"/>
    <n v="7.1"/>
    <n v="5.81"/>
    <n v="71"/>
    <n v="46.48"/>
    <m/>
    <m/>
    <n v="0"/>
    <n v="0"/>
    <n v="5.0128992628992632"/>
    <n v="4.8548030018761716"/>
    <n v="8161.0000000000009"/>
    <n v="7762.8299999999981"/>
    <m/>
    <m/>
    <n v="0"/>
    <n v="0"/>
    <m/>
    <m/>
    <n v="0"/>
    <n v="0"/>
    <m/>
    <m/>
    <n v="0"/>
    <n v="0"/>
    <n v="0"/>
    <n v="0"/>
    <n v="0"/>
    <n v="0"/>
    <n v="2392"/>
    <n v="2455"/>
    <n v="0"/>
    <n v="0"/>
    <n v="4.8331521739130441"/>
    <n v="4.7176171079429725"/>
    <n v="11560.900000000001"/>
    <n v="11581.749999999998"/>
    <n v="0"/>
    <n v="0"/>
    <n v="0"/>
    <n v="0"/>
    <n v="1186"/>
    <n v="1159"/>
    <n v="0"/>
    <n v="0"/>
    <n v="254"/>
    <n v="237"/>
    <n v="0"/>
    <n v="0"/>
    <m/>
    <m/>
    <n v="0"/>
    <n v="0"/>
    <n v="1440"/>
    <n v="1396"/>
    <n v="0"/>
    <n v="0"/>
    <n v="3.22"/>
    <n v="3.16"/>
    <n v="3818.92"/>
    <n v="3662.44"/>
    <n v="2.44"/>
    <n v="2.54"/>
    <n v="619.76"/>
    <n v="601.98"/>
    <m/>
    <m/>
    <n v="0"/>
    <n v="0"/>
    <n v="3.082416666666667"/>
    <n v="3.0547421203438394"/>
    <n v="4438.68"/>
    <n v="4264.42"/>
    <m/>
    <m/>
    <n v="0"/>
    <n v="0"/>
    <m/>
    <m/>
    <n v="0"/>
    <n v="0"/>
    <m/>
    <m/>
    <n v="0"/>
    <n v="0"/>
    <n v="0"/>
    <n v="0"/>
    <n v="0"/>
    <n v="0"/>
    <n v="302"/>
    <n v="315"/>
    <n v="0"/>
    <n v="0"/>
    <n v="3.76"/>
    <n v="3.8"/>
    <n v="1135.52"/>
    <n v="1197"/>
    <m/>
    <m/>
    <n v="0"/>
    <n v="0"/>
    <n v="3566"/>
    <n v="3602"/>
    <n v="0"/>
    <n v="0"/>
    <n v="15299.82"/>
    <n v="15178.710000000001"/>
    <s v=""/>
    <s v=""/>
    <n v="266"/>
    <n v="249"/>
    <n v="0"/>
    <n v="0"/>
    <n v="699.76"/>
    <n v="667.46"/>
    <n v="0"/>
    <n v="0"/>
    <n v="3832"/>
    <n v="3851"/>
    <n v="0"/>
    <n v="0"/>
    <n v="15999.58"/>
    <n v="15846.170000000002"/>
    <s v=""/>
    <s v=""/>
    <n v="0"/>
    <n v="0"/>
    <n v="0"/>
    <n v="0"/>
    <s v=""/>
    <s v=""/>
    <s v=""/>
    <s v=""/>
    <n v="17135.100000000002"/>
    <n v="17043.169999999998"/>
    <s v=""/>
    <s v=""/>
  </r>
  <r>
    <x v="8"/>
    <s v="University of Southern Mississippi"/>
    <m/>
    <n v="176372"/>
    <x v="1"/>
    <n v="2380"/>
    <n v="2369"/>
    <n v="18"/>
    <n v="13"/>
    <n v="2362"/>
    <n v="2356"/>
    <m/>
    <m/>
    <n v="2362"/>
    <n v="2356"/>
    <n v="0"/>
    <n v="0"/>
    <n v="261"/>
    <n v="240"/>
    <n v="0"/>
    <n v="0"/>
    <n v="0"/>
    <n v="1"/>
    <n v="0"/>
    <n v="0"/>
    <m/>
    <m/>
    <n v="0"/>
    <n v="0"/>
    <n v="261"/>
    <n v="241"/>
    <n v="0"/>
    <n v="0"/>
    <n v="4.45"/>
    <n v="4.55"/>
    <n v="1161.45"/>
    <n v="1092"/>
    <m/>
    <n v="4.5"/>
    <n v="0"/>
    <n v="4.5"/>
    <m/>
    <m/>
    <n v="0"/>
    <n v="0"/>
    <n v="4.45"/>
    <n v="4.5497925311203318"/>
    <n v="1161.45"/>
    <n v="1096.5"/>
    <m/>
    <m/>
    <n v="0"/>
    <n v="0"/>
    <m/>
    <m/>
    <n v="0"/>
    <n v="0"/>
    <m/>
    <m/>
    <n v="0"/>
    <n v="0"/>
    <n v="0"/>
    <n v="0"/>
    <n v="0"/>
    <n v="0"/>
    <n v="742"/>
    <n v="709"/>
    <n v="0"/>
    <n v="0"/>
    <n v="4"/>
    <n v="4"/>
    <n v="0"/>
    <n v="0"/>
    <m/>
    <m/>
    <n v="0"/>
    <n v="0"/>
    <n v="746"/>
    <n v="713"/>
    <n v="0"/>
    <n v="0"/>
    <n v="5"/>
    <n v="5.0199999999999996"/>
    <n v="3710"/>
    <n v="3559.18"/>
    <n v="6.38"/>
    <n v="7.13"/>
    <n v="25.52"/>
    <n v="28.52"/>
    <m/>
    <m/>
    <n v="0"/>
    <n v="0"/>
    <n v="5.0073994638069701"/>
    <n v="5.031837307152875"/>
    <n v="3735.5199999999995"/>
    <n v="3587.7"/>
    <m/>
    <m/>
    <n v="0"/>
    <n v="0"/>
    <m/>
    <m/>
    <n v="0"/>
    <n v="0"/>
    <m/>
    <m/>
    <n v="0"/>
    <n v="0"/>
    <n v="0"/>
    <n v="0"/>
    <n v="0"/>
    <n v="0"/>
    <n v="1007"/>
    <n v="954"/>
    <n v="0"/>
    <n v="0"/>
    <n v="4.8629294935451828"/>
    <n v="4.9100628930817605"/>
    <n v="4896.9699999999993"/>
    <n v="4684.2"/>
    <n v="0"/>
    <n v="0"/>
    <n v="0"/>
    <n v="0"/>
    <n v="1122"/>
    <n v="1157"/>
    <n v="0"/>
    <n v="0"/>
    <n v="131"/>
    <n v="120"/>
    <n v="0"/>
    <n v="0"/>
    <m/>
    <m/>
    <n v="0"/>
    <n v="0"/>
    <n v="1253"/>
    <n v="1277"/>
    <n v="0"/>
    <n v="0"/>
    <n v="3.64"/>
    <n v="3.56"/>
    <n v="4084.08"/>
    <n v="4118.92"/>
    <n v="5.47"/>
    <n v="4.93"/>
    <n v="716.56999999999994"/>
    <n v="591.59999999999991"/>
    <m/>
    <m/>
    <n v="0"/>
    <n v="0"/>
    <n v="3.8313248204309653"/>
    <n v="3.6887392325763511"/>
    <n v="4800.6499999999996"/>
    <n v="4710.5200000000004"/>
    <m/>
    <m/>
    <n v="0"/>
    <n v="0"/>
    <m/>
    <m/>
    <n v="0"/>
    <n v="0"/>
    <m/>
    <m/>
    <n v="0"/>
    <n v="0"/>
    <n v="0"/>
    <n v="0"/>
    <n v="0"/>
    <n v="0"/>
    <n v="102"/>
    <n v="125"/>
    <n v="0"/>
    <n v="0"/>
    <n v="3.79"/>
    <n v="4"/>
    <n v="386.58"/>
    <n v="500"/>
    <m/>
    <m/>
    <n v="0"/>
    <n v="0"/>
    <n v="2125"/>
    <n v="2106"/>
    <n v="0"/>
    <n v="0"/>
    <n v="8955.5299999999988"/>
    <n v="8770.1"/>
    <s v=""/>
    <s v=""/>
    <n v="135"/>
    <n v="125"/>
    <n v="0"/>
    <n v="0"/>
    <n v="742.08999999999992"/>
    <n v="624.61999999999989"/>
    <n v="0"/>
    <n v="0"/>
    <n v="2260"/>
    <n v="2231"/>
    <n v="0"/>
    <n v="0"/>
    <n v="9697.619999999999"/>
    <n v="9394.7200000000012"/>
    <s v=""/>
    <s v=""/>
    <n v="0"/>
    <n v="0"/>
    <n v="0"/>
    <n v="0"/>
    <s v=""/>
    <s v=""/>
    <s v=""/>
    <s v=""/>
    <n v="10084.199999999999"/>
    <n v="9894.7200000000012"/>
    <s v=""/>
    <s v=""/>
  </r>
  <r>
    <x v="8"/>
    <s v="Jackson State University "/>
    <m/>
    <n v="175856"/>
    <x v="2"/>
    <n v="942"/>
    <n v="1109"/>
    <n v="4"/>
    <m/>
    <n v="938"/>
    <n v="1109"/>
    <m/>
    <m/>
    <n v="938"/>
    <n v="1109"/>
    <n v="0"/>
    <n v="0"/>
    <n v="86"/>
    <n v="167"/>
    <n v="0"/>
    <n v="0"/>
    <n v="2"/>
    <n v="4"/>
    <n v="0"/>
    <n v="0"/>
    <m/>
    <m/>
    <n v="0"/>
    <n v="0"/>
    <n v="88"/>
    <n v="171"/>
    <n v="0"/>
    <n v="0"/>
    <n v="4.7300000000000004"/>
    <n v="4.4000000000000004"/>
    <n v="406.78000000000003"/>
    <n v="734.80000000000007"/>
    <n v="6.5"/>
    <n v="7.5"/>
    <n v="13"/>
    <n v="30"/>
    <m/>
    <m/>
    <n v="0"/>
    <n v="0"/>
    <n v="4.770227272727273"/>
    <n v="4.4725146198830412"/>
    <n v="419.78000000000003"/>
    <n v="764.80000000000007"/>
    <m/>
    <m/>
    <n v="0"/>
    <n v="0"/>
    <m/>
    <m/>
    <n v="0"/>
    <n v="0"/>
    <m/>
    <m/>
    <n v="0"/>
    <n v="0"/>
    <n v="0"/>
    <n v="0"/>
    <n v="0"/>
    <n v="0"/>
    <n v="301"/>
    <n v="358"/>
    <n v="0"/>
    <n v="0"/>
    <n v="1"/>
    <n v="4"/>
    <n v="0"/>
    <n v="0"/>
    <m/>
    <m/>
    <n v="0"/>
    <n v="0"/>
    <n v="302"/>
    <n v="362"/>
    <n v="0"/>
    <n v="0"/>
    <n v="5.19"/>
    <n v="5.46"/>
    <n v="1562.19"/>
    <n v="1954.68"/>
    <n v="7.5"/>
    <n v="7.5"/>
    <n v="7.5"/>
    <n v="30"/>
    <m/>
    <m/>
    <n v="0"/>
    <n v="0"/>
    <n v="5.1976490066225169"/>
    <n v="5.4825414364640883"/>
    <n v="1569.69"/>
    <n v="1984.68"/>
    <m/>
    <m/>
    <n v="0"/>
    <n v="0"/>
    <m/>
    <m/>
    <n v="0"/>
    <n v="0"/>
    <m/>
    <m/>
    <n v="0"/>
    <n v="0"/>
    <n v="0"/>
    <n v="0"/>
    <n v="0"/>
    <n v="0"/>
    <n v="390"/>
    <n v="533"/>
    <n v="0"/>
    <n v="0"/>
    <n v="5.1012051282051285"/>
    <n v="5.1584990619136963"/>
    <n v="1989.47"/>
    <n v="2749.48"/>
    <n v="0"/>
    <n v="0"/>
    <n v="0"/>
    <n v="0"/>
    <n v="420"/>
    <n v="436"/>
    <n v="0"/>
    <n v="0"/>
    <n v="66"/>
    <n v="54"/>
    <n v="0"/>
    <n v="0"/>
    <m/>
    <m/>
    <n v="0"/>
    <n v="0"/>
    <n v="486"/>
    <n v="490"/>
    <n v="0"/>
    <n v="0"/>
    <n v="3.57"/>
    <n v="3.69"/>
    <n v="1499.3999999999999"/>
    <n v="1608.84"/>
    <n v="5"/>
    <n v="5.28"/>
    <n v="330"/>
    <n v="285.12"/>
    <m/>
    <m/>
    <n v="0"/>
    <n v="0"/>
    <n v="3.7641975308641973"/>
    <n v="3.8652244897959185"/>
    <n v="1829.3999999999999"/>
    <n v="1893.96"/>
    <m/>
    <m/>
    <n v="0"/>
    <n v="0"/>
    <m/>
    <m/>
    <n v="0"/>
    <n v="0"/>
    <m/>
    <m/>
    <n v="0"/>
    <n v="0"/>
    <n v="0"/>
    <n v="0"/>
    <n v="0"/>
    <n v="0"/>
    <n v="62"/>
    <n v="86"/>
    <n v="0"/>
    <n v="0"/>
    <n v="5.1100000000000003"/>
    <n v="6.39"/>
    <n v="316.82"/>
    <n v="549.54"/>
    <m/>
    <m/>
    <n v="0"/>
    <n v="0"/>
    <n v="807"/>
    <n v="961"/>
    <n v="0"/>
    <n v="0"/>
    <n v="3468.37"/>
    <n v="4298.32"/>
    <s v=""/>
    <s v=""/>
    <n v="69"/>
    <n v="62"/>
    <n v="0"/>
    <n v="0"/>
    <n v="350.5"/>
    <n v="345.12"/>
    <n v="0"/>
    <n v="0"/>
    <n v="876"/>
    <n v="1023"/>
    <n v="0"/>
    <n v="0"/>
    <n v="3818.87"/>
    <n v="4643.4399999999996"/>
    <s v=""/>
    <s v=""/>
    <n v="0"/>
    <n v="0"/>
    <n v="0"/>
    <n v="0"/>
    <s v=""/>
    <s v=""/>
    <s v=""/>
    <s v=""/>
    <n v="4135.6899999999996"/>
    <n v="5192.9800000000005"/>
    <s v=""/>
    <s v=""/>
  </r>
  <r>
    <x v="8"/>
    <s v="Alcorn State University"/>
    <m/>
    <n v="175342"/>
    <x v="4"/>
    <n v="433"/>
    <n v="450"/>
    <n v="0"/>
    <m/>
    <n v="433"/>
    <n v="450"/>
    <m/>
    <m/>
    <n v="433"/>
    <n v="450"/>
    <n v="0"/>
    <n v="0"/>
    <n v="44"/>
    <n v="32"/>
    <n v="0"/>
    <n v="0"/>
    <n v="0"/>
    <n v="3"/>
    <n v="0"/>
    <n v="0"/>
    <m/>
    <m/>
    <n v="0"/>
    <n v="0"/>
    <n v="44"/>
    <n v="35"/>
    <n v="0"/>
    <n v="0"/>
    <n v="5.75"/>
    <n v="4.59"/>
    <n v="253"/>
    <n v="146.88"/>
    <m/>
    <n v="5.67"/>
    <n v="0"/>
    <n v="17.009999999999998"/>
    <m/>
    <m/>
    <n v="0"/>
    <n v="0"/>
    <n v="5.75"/>
    <n v="4.6825714285714284"/>
    <n v="253"/>
    <n v="163.89"/>
    <m/>
    <m/>
    <n v="0"/>
    <n v="0"/>
    <m/>
    <m/>
    <n v="0"/>
    <n v="0"/>
    <m/>
    <m/>
    <n v="0"/>
    <n v="0"/>
    <n v="0"/>
    <n v="0"/>
    <n v="0"/>
    <n v="0"/>
    <n v="223"/>
    <n v="235"/>
    <n v="0"/>
    <n v="0"/>
    <n v="2"/>
    <n v="2"/>
    <n v="0"/>
    <n v="0"/>
    <m/>
    <m/>
    <n v="0"/>
    <n v="0"/>
    <n v="225"/>
    <n v="237"/>
    <n v="0"/>
    <n v="0"/>
    <n v="5.08"/>
    <n v="5.14"/>
    <n v="1132.8399999999999"/>
    <n v="1207.8999999999999"/>
    <n v="4"/>
    <n v="8"/>
    <n v="8"/>
    <n v="16"/>
    <m/>
    <m/>
    <n v="0"/>
    <n v="0"/>
    <n v="5.0703999999999994"/>
    <n v="5.1641350210970458"/>
    <n v="1140.8399999999999"/>
    <n v="1223.8999999999999"/>
    <m/>
    <m/>
    <n v="0"/>
    <n v="0"/>
    <m/>
    <m/>
    <n v="0"/>
    <n v="0"/>
    <m/>
    <m/>
    <n v="0"/>
    <n v="0"/>
    <n v="0"/>
    <n v="0"/>
    <n v="0"/>
    <n v="0"/>
    <n v="269"/>
    <n v="272"/>
    <n v="0"/>
    <n v="0"/>
    <n v="5.1815613382899626"/>
    <n v="5.1021691176470583"/>
    <n v="1393.84"/>
    <n v="1387.79"/>
    <n v="0"/>
    <n v="0"/>
    <n v="0"/>
    <n v="0"/>
    <n v="98"/>
    <n v="123"/>
    <n v="0"/>
    <n v="0"/>
    <n v="7"/>
    <n v="12"/>
    <n v="0"/>
    <n v="0"/>
    <m/>
    <m/>
    <n v="0"/>
    <n v="0"/>
    <n v="105"/>
    <n v="135"/>
    <n v="0"/>
    <n v="0"/>
    <n v="3.89"/>
    <n v="3.33"/>
    <n v="381.22"/>
    <n v="409.59000000000003"/>
    <n v="6.64"/>
    <n v="3.88"/>
    <n v="46.48"/>
    <n v="46.56"/>
    <m/>
    <m/>
    <n v="0"/>
    <n v="0"/>
    <n v="4.0733333333333341"/>
    <n v="3.3788888888888891"/>
    <n v="427.7000000000001"/>
    <n v="456.15000000000003"/>
    <m/>
    <m/>
    <n v="0"/>
    <n v="0"/>
    <m/>
    <m/>
    <n v="0"/>
    <n v="0"/>
    <m/>
    <m/>
    <n v="0"/>
    <n v="0"/>
    <n v="0"/>
    <n v="0"/>
    <n v="0"/>
    <n v="0"/>
    <n v="59"/>
    <n v="43"/>
    <n v="0"/>
    <n v="0"/>
    <n v="5.75"/>
    <n v="4.75"/>
    <n v="339.25"/>
    <n v="204.25"/>
    <m/>
    <m/>
    <n v="0"/>
    <n v="0"/>
    <n v="365"/>
    <n v="390"/>
    <n v="0"/>
    <n v="0"/>
    <n v="1767.06"/>
    <n v="1764.37"/>
    <s v=""/>
    <s v=""/>
    <n v="9"/>
    <n v="17"/>
    <n v="0"/>
    <n v="0"/>
    <n v="54.48"/>
    <n v="79.569999999999993"/>
    <n v="0"/>
    <n v="0"/>
    <n v="374"/>
    <n v="407"/>
    <n v="0"/>
    <n v="0"/>
    <n v="1821.54"/>
    <n v="1843.9399999999998"/>
    <s v=""/>
    <s v=""/>
    <n v="0"/>
    <n v="0"/>
    <n v="0"/>
    <n v="0"/>
    <s v=""/>
    <s v=""/>
    <s v=""/>
    <s v=""/>
    <n v="2160.79"/>
    <n v="2048.19"/>
    <s v=""/>
    <s v=""/>
  </r>
  <r>
    <x v="8"/>
    <s v="Delta State University"/>
    <m/>
    <n v="175616"/>
    <x v="4"/>
    <n v="512"/>
    <n v="559"/>
    <n v="2"/>
    <m/>
    <n v="510"/>
    <n v="559"/>
    <m/>
    <m/>
    <n v="510"/>
    <n v="559"/>
    <n v="0"/>
    <n v="0"/>
    <n v="45"/>
    <n v="59"/>
    <n v="0"/>
    <n v="0"/>
    <n v="0"/>
    <m/>
    <n v="0"/>
    <n v="0"/>
    <m/>
    <m/>
    <n v="0"/>
    <n v="0"/>
    <n v="45"/>
    <n v="59"/>
    <n v="0"/>
    <n v="0"/>
    <n v="4.51"/>
    <n v="5.1100000000000003"/>
    <n v="202.95"/>
    <n v="301.49"/>
    <m/>
    <m/>
    <n v="0"/>
    <n v="0"/>
    <m/>
    <m/>
    <n v="0"/>
    <n v="0"/>
    <n v="4.51"/>
    <n v="5.1100000000000003"/>
    <n v="202.95"/>
    <n v="301.49"/>
    <m/>
    <m/>
    <n v="0"/>
    <n v="0"/>
    <m/>
    <m/>
    <n v="0"/>
    <n v="0"/>
    <m/>
    <m/>
    <n v="0"/>
    <n v="0"/>
    <n v="0"/>
    <n v="0"/>
    <n v="0"/>
    <n v="0"/>
    <n v="116"/>
    <n v="123"/>
    <n v="0"/>
    <n v="0"/>
    <n v="0"/>
    <n v="2"/>
    <n v="0"/>
    <n v="0"/>
    <m/>
    <m/>
    <n v="0"/>
    <n v="0"/>
    <n v="116"/>
    <n v="125"/>
    <n v="0"/>
    <n v="0"/>
    <n v="5"/>
    <n v="5.01"/>
    <n v="580"/>
    <n v="616.23"/>
    <m/>
    <n v="9.5"/>
    <n v="0"/>
    <n v="19"/>
    <m/>
    <m/>
    <n v="0"/>
    <n v="0"/>
    <n v="5"/>
    <n v="5.0818400000000006"/>
    <n v="580"/>
    <n v="635.23"/>
    <m/>
    <m/>
    <n v="0"/>
    <n v="0"/>
    <m/>
    <m/>
    <n v="0"/>
    <n v="0"/>
    <m/>
    <m/>
    <n v="0"/>
    <n v="0"/>
    <n v="0"/>
    <n v="0"/>
    <n v="0"/>
    <n v="0"/>
    <n v="161"/>
    <n v="184"/>
    <n v="0"/>
    <n v="0"/>
    <n v="4.8630434782608702"/>
    <n v="5.0908695652173916"/>
    <n v="782.95000000000016"/>
    <n v="936.72"/>
    <n v="0"/>
    <n v="0"/>
    <n v="0"/>
    <n v="0"/>
    <n v="318"/>
    <n v="323"/>
    <n v="0"/>
    <n v="0"/>
    <n v="13"/>
    <n v="19"/>
    <n v="0"/>
    <n v="0"/>
    <m/>
    <m/>
    <n v="0"/>
    <n v="0"/>
    <n v="331"/>
    <n v="342"/>
    <n v="0"/>
    <n v="0"/>
    <n v="3.27"/>
    <n v="3.26"/>
    <n v="1039.8599999999999"/>
    <n v="1052.98"/>
    <n v="6"/>
    <n v="4.74"/>
    <n v="78"/>
    <n v="90.06"/>
    <m/>
    <m/>
    <n v="0"/>
    <n v="0"/>
    <n v="3.3772205438066463"/>
    <n v="3.342222222222222"/>
    <n v="1117.8599999999999"/>
    <n v="1143.04"/>
    <m/>
    <m/>
    <n v="0"/>
    <n v="0"/>
    <m/>
    <m/>
    <n v="0"/>
    <n v="0"/>
    <m/>
    <m/>
    <n v="0"/>
    <n v="0"/>
    <n v="0"/>
    <n v="0"/>
    <n v="0"/>
    <n v="0"/>
    <n v="18"/>
    <n v="33"/>
    <n v="0"/>
    <n v="0"/>
    <n v="2.89"/>
    <n v="3.74"/>
    <n v="52.02"/>
    <n v="123.42"/>
    <m/>
    <m/>
    <n v="0"/>
    <n v="0"/>
    <n v="479"/>
    <n v="505"/>
    <n v="0"/>
    <n v="0"/>
    <n v="1822.81"/>
    <n v="1970.7"/>
    <s v=""/>
    <s v=""/>
    <n v="13"/>
    <n v="21"/>
    <n v="0"/>
    <n v="0"/>
    <n v="78"/>
    <n v="109.06"/>
    <n v="0"/>
    <n v="0"/>
    <n v="492"/>
    <n v="526"/>
    <n v="0"/>
    <n v="0"/>
    <n v="1900.81"/>
    <n v="2079.7600000000002"/>
    <s v=""/>
    <s v=""/>
    <n v="0"/>
    <n v="0"/>
    <n v="0"/>
    <n v="0"/>
    <s v=""/>
    <s v=""/>
    <s v=""/>
    <s v=""/>
    <n v="1952.83"/>
    <n v="2203.1800000000003"/>
    <s v=""/>
    <s v=""/>
  </r>
  <r>
    <x v="8"/>
    <s v="Mississippi Valley State University"/>
    <m/>
    <n v="176044"/>
    <x v="4"/>
    <n v="322"/>
    <n v="302"/>
    <n v="4"/>
    <n v="8"/>
    <n v="318"/>
    <n v="294"/>
    <m/>
    <m/>
    <n v="318"/>
    <n v="294"/>
    <n v="0"/>
    <n v="0"/>
    <n v="46"/>
    <n v="43"/>
    <n v="0"/>
    <n v="0"/>
    <n v="3"/>
    <n v="3"/>
    <n v="0"/>
    <n v="0"/>
    <m/>
    <m/>
    <n v="0"/>
    <n v="0"/>
    <n v="49"/>
    <n v="46"/>
    <n v="0"/>
    <n v="0"/>
    <n v="4.46"/>
    <n v="5.0999999999999996"/>
    <n v="205.16"/>
    <n v="219.29999999999998"/>
    <n v="6.33"/>
    <n v="5"/>
    <n v="18.990000000000002"/>
    <n v="15"/>
    <m/>
    <m/>
    <n v="0"/>
    <n v="0"/>
    <n v="4.5744897959183675"/>
    <n v="5.0934782608695652"/>
    <n v="224.15"/>
    <n v="234.3"/>
    <m/>
    <m/>
    <n v="0"/>
    <n v="0"/>
    <m/>
    <m/>
    <n v="0"/>
    <n v="0"/>
    <m/>
    <m/>
    <n v="0"/>
    <n v="0"/>
    <n v="0"/>
    <n v="0"/>
    <n v="0"/>
    <n v="0"/>
    <n v="101"/>
    <n v="112"/>
    <n v="0"/>
    <n v="0"/>
    <n v="3"/>
    <n v="1"/>
    <n v="0"/>
    <n v="0"/>
    <m/>
    <m/>
    <n v="0"/>
    <n v="0"/>
    <n v="104"/>
    <n v="113"/>
    <n v="0"/>
    <n v="0"/>
    <n v="5.25"/>
    <n v="5.66"/>
    <n v="530.25"/>
    <n v="633.92000000000007"/>
    <n v="4.83"/>
    <n v="5"/>
    <n v="14.49"/>
    <n v="5"/>
    <m/>
    <m/>
    <n v="0"/>
    <n v="0"/>
    <n v="5.2378846153846155"/>
    <n v="5.6541592920353985"/>
    <n v="544.74"/>
    <n v="638.92000000000007"/>
    <m/>
    <m/>
    <n v="0"/>
    <n v="0"/>
    <m/>
    <m/>
    <n v="0"/>
    <n v="0"/>
    <m/>
    <m/>
    <n v="0"/>
    <n v="0"/>
    <n v="0"/>
    <n v="0"/>
    <n v="0"/>
    <n v="0"/>
    <n v="153"/>
    <n v="159"/>
    <n v="0"/>
    <n v="0"/>
    <n v="5.0254248366013075"/>
    <n v="5.4919496855345917"/>
    <n v="768.89"/>
    <n v="873.22000000000014"/>
    <n v="0"/>
    <n v="0"/>
    <n v="0"/>
    <n v="0"/>
    <n v="131"/>
    <n v="102"/>
    <n v="0"/>
    <n v="0"/>
    <n v="7"/>
    <n v="6"/>
    <n v="0"/>
    <n v="0"/>
    <m/>
    <m/>
    <n v="0"/>
    <n v="0"/>
    <n v="138"/>
    <n v="108"/>
    <n v="0"/>
    <n v="0"/>
    <n v="3.49"/>
    <n v="3.74"/>
    <n v="457.19000000000005"/>
    <n v="381.48"/>
    <n v="5.57"/>
    <n v="5.58"/>
    <n v="38.99"/>
    <n v="33.480000000000004"/>
    <m/>
    <m/>
    <n v="0"/>
    <n v="0"/>
    <n v="3.5955072463768118"/>
    <n v="3.8422222222222224"/>
    <n v="496.18000000000006"/>
    <n v="414.96000000000004"/>
    <m/>
    <m/>
    <n v="0"/>
    <n v="0"/>
    <m/>
    <m/>
    <n v="0"/>
    <n v="0"/>
    <m/>
    <m/>
    <n v="0"/>
    <n v="0"/>
    <n v="0"/>
    <n v="0"/>
    <n v="0"/>
    <n v="0"/>
    <n v="27"/>
    <n v="27"/>
    <n v="0"/>
    <n v="0"/>
    <n v="6"/>
    <n v="5.26"/>
    <n v="162"/>
    <n v="142.01999999999998"/>
    <m/>
    <m/>
    <n v="0"/>
    <n v="0"/>
    <n v="278"/>
    <n v="257"/>
    <n v="0"/>
    <n v="0"/>
    <n v="1192.5999999999999"/>
    <n v="1234.7"/>
    <s v=""/>
    <s v=""/>
    <n v="13"/>
    <n v="10"/>
    <n v="0"/>
    <n v="0"/>
    <n v="72.47"/>
    <n v="53.480000000000004"/>
    <n v="0"/>
    <n v="0"/>
    <n v="291"/>
    <n v="267"/>
    <n v="0"/>
    <n v="0"/>
    <n v="1265.07"/>
    <n v="1288.18"/>
    <s v=""/>
    <s v=""/>
    <n v="0"/>
    <n v="0"/>
    <n v="0"/>
    <n v="0"/>
    <s v=""/>
    <s v=""/>
    <s v=""/>
    <s v=""/>
    <n v="1427.0700000000002"/>
    <n v="1430.2000000000003"/>
    <s v=""/>
    <s v=""/>
  </r>
  <r>
    <x v="8"/>
    <s v="Mississippi University for Women"/>
    <s v="Met the criteria for Four-Year 4 in 2017-18 and 2018-19."/>
    <n v="176035"/>
    <x v="5"/>
    <n v="731"/>
    <n v="753"/>
    <m/>
    <m/>
    <n v="731"/>
    <n v="753"/>
    <m/>
    <m/>
    <n v="731"/>
    <n v="753"/>
    <n v="0"/>
    <n v="0"/>
    <n v="45"/>
    <n v="47"/>
    <n v="0"/>
    <n v="0"/>
    <n v="0"/>
    <m/>
    <n v="0"/>
    <n v="0"/>
    <m/>
    <m/>
    <n v="0"/>
    <n v="0"/>
    <n v="45"/>
    <n v="47"/>
    <n v="0"/>
    <n v="0"/>
    <n v="4.6900000000000004"/>
    <n v="4.9800000000000004"/>
    <n v="211.05"/>
    <n v="234.06000000000003"/>
    <m/>
    <m/>
    <n v="0"/>
    <n v="0"/>
    <m/>
    <m/>
    <n v="0"/>
    <n v="0"/>
    <n v="4.6900000000000004"/>
    <n v="4.9800000000000004"/>
    <n v="211.05"/>
    <n v="234.06000000000003"/>
    <m/>
    <m/>
    <n v="0"/>
    <n v="0"/>
    <m/>
    <m/>
    <n v="0"/>
    <n v="0"/>
    <m/>
    <m/>
    <n v="0"/>
    <n v="0"/>
    <n v="0"/>
    <n v="0"/>
    <n v="0"/>
    <n v="0"/>
    <n v="58"/>
    <n v="65"/>
    <n v="0"/>
    <n v="0"/>
    <n v="0"/>
    <n v="0"/>
    <n v="0"/>
    <n v="0"/>
    <m/>
    <m/>
    <n v="0"/>
    <n v="0"/>
    <n v="58"/>
    <n v="65"/>
    <n v="0"/>
    <n v="0"/>
    <n v="5.82"/>
    <n v="5.49"/>
    <n v="337.56"/>
    <n v="356.85"/>
    <n v="0"/>
    <m/>
    <n v="0"/>
    <n v="0"/>
    <m/>
    <m/>
    <n v="0"/>
    <n v="0"/>
    <n v="5.82"/>
    <n v="5.49"/>
    <n v="337.56"/>
    <n v="356.85"/>
    <m/>
    <m/>
    <n v="0"/>
    <n v="0"/>
    <m/>
    <m/>
    <n v="0"/>
    <n v="0"/>
    <m/>
    <m/>
    <n v="0"/>
    <n v="0"/>
    <n v="0"/>
    <n v="0"/>
    <n v="0"/>
    <n v="0"/>
    <n v="103"/>
    <n v="112"/>
    <n v="0"/>
    <n v="0"/>
    <n v="5.3263106796116508"/>
    <n v="5.2759821428571438"/>
    <n v="548.61"/>
    <n v="590.91000000000008"/>
    <n v="0"/>
    <n v="0"/>
    <n v="0"/>
    <n v="0"/>
    <n v="547"/>
    <n v="563"/>
    <n v="0"/>
    <n v="0"/>
    <n v="65"/>
    <n v="53"/>
    <n v="0"/>
    <n v="0"/>
    <m/>
    <m/>
    <n v="0"/>
    <n v="0"/>
    <n v="612"/>
    <n v="616"/>
    <n v="0"/>
    <n v="0"/>
    <n v="2.68"/>
    <n v="2.8"/>
    <n v="1465.96"/>
    <n v="1576.3999999999999"/>
    <n v="4"/>
    <n v="4.62"/>
    <n v="260"/>
    <n v="244.86"/>
    <m/>
    <m/>
    <n v="0"/>
    <n v="0"/>
    <n v="2.8201960784313727"/>
    <n v="2.9565909090909086"/>
    <n v="1725.96"/>
    <n v="1821.2599999999998"/>
    <m/>
    <m/>
    <n v="0"/>
    <n v="0"/>
    <m/>
    <m/>
    <n v="0"/>
    <n v="0"/>
    <m/>
    <m/>
    <n v="0"/>
    <n v="0"/>
    <n v="0"/>
    <n v="0"/>
    <n v="0"/>
    <n v="0"/>
    <n v="16"/>
    <n v="25"/>
    <n v="0"/>
    <n v="0"/>
    <n v="4.7300000000000004"/>
    <n v="4.41"/>
    <n v="75.680000000000007"/>
    <n v="110.25"/>
    <m/>
    <m/>
    <n v="0"/>
    <n v="0"/>
    <n v="650"/>
    <n v="675"/>
    <n v="0"/>
    <n v="0"/>
    <n v="2014.5700000000002"/>
    <n v="2167.31"/>
    <s v=""/>
    <s v=""/>
    <n v="65"/>
    <n v="53"/>
    <n v="0"/>
    <n v="0"/>
    <n v="260"/>
    <n v="244.86"/>
    <n v="0"/>
    <n v="0"/>
    <n v="715"/>
    <n v="728"/>
    <n v="0"/>
    <n v="0"/>
    <n v="2274.5700000000002"/>
    <n v="2412.17"/>
    <s v=""/>
    <s v=""/>
    <n v="0"/>
    <n v="0"/>
    <n v="0"/>
    <n v="0"/>
    <s v=""/>
    <s v=""/>
    <s v=""/>
    <s v=""/>
    <n v="2350.25"/>
    <n v="2522.42"/>
    <s v=""/>
    <s v=""/>
  </r>
  <r>
    <x v="8"/>
    <s v="Hinds Community College "/>
    <m/>
    <n v="175786"/>
    <x v="7"/>
    <n v="1543"/>
    <n v="1731"/>
    <n v="20"/>
    <n v="36"/>
    <n v="1523"/>
    <n v="1695"/>
    <n v="64"/>
    <n v="64"/>
    <n v="1523"/>
    <n v="1695"/>
    <n v="0"/>
    <n v="0"/>
    <n v="111"/>
    <n v="164"/>
    <n v="0"/>
    <n v="0"/>
    <n v="14"/>
    <n v="11"/>
    <n v="0"/>
    <n v="0"/>
    <m/>
    <m/>
    <n v="0"/>
    <n v="0"/>
    <n v="125"/>
    <n v="175"/>
    <n v="0"/>
    <n v="0"/>
    <n v="3.79"/>
    <n v="4.0199999999999996"/>
    <n v="420.69"/>
    <n v="659.28"/>
    <n v="4.32"/>
    <n v="4.6399999999999997"/>
    <n v="60.480000000000004"/>
    <n v="51.04"/>
    <m/>
    <m/>
    <n v="0"/>
    <n v="0"/>
    <n v="3.8493600000000003"/>
    <n v="4.0589714285714278"/>
    <n v="481.17"/>
    <n v="710.31999999999982"/>
    <m/>
    <m/>
    <n v="0"/>
    <n v="0"/>
    <m/>
    <m/>
    <n v="0"/>
    <n v="0"/>
    <m/>
    <m/>
    <n v="0"/>
    <n v="0"/>
    <n v="0"/>
    <n v="0"/>
    <n v="0"/>
    <n v="0"/>
    <n v="741"/>
    <n v="834"/>
    <n v="0"/>
    <n v="0"/>
    <n v="49"/>
    <n v="64"/>
    <n v="0"/>
    <n v="0"/>
    <m/>
    <m/>
    <n v="0"/>
    <n v="0"/>
    <n v="790"/>
    <n v="898"/>
    <n v="0"/>
    <n v="0"/>
    <n v="4.03"/>
    <n v="3.85"/>
    <n v="2986.23"/>
    <n v="3210.9"/>
    <n v="5.44"/>
    <n v="5.2"/>
    <n v="266.56"/>
    <n v="332.8"/>
    <m/>
    <m/>
    <n v="0"/>
    <n v="0"/>
    <n v="4.1174556962025317"/>
    <n v="3.9462138084632521"/>
    <n v="3252.79"/>
    <n v="3543.7000000000003"/>
    <m/>
    <m/>
    <n v="0"/>
    <n v="0"/>
    <m/>
    <m/>
    <n v="0"/>
    <n v="0"/>
    <m/>
    <m/>
    <n v="0"/>
    <n v="0"/>
    <n v="0"/>
    <n v="0"/>
    <n v="0"/>
    <n v="0"/>
    <n v="915"/>
    <n v="1073"/>
    <n v="0"/>
    <n v="0"/>
    <n v="4.0808306010928961"/>
    <n v="3.964603914259087"/>
    <n v="3733.96"/>
    <n v="4254.0200000000004"/>
    <n v="0"/>
    <n v="0"/>
    <n v="0"/>
    <n v="0"/>
    <n v="349"/>
    <n v="325"/>
    <n v="0"/>
    <n v="0"/>
    <n v="136"/>
    <n v="145"/>
    <n v="0"/>
    <n v="0"/>
    <m/>
    <m/>
    <n v="0"/>
    <n v="0"/>
    <n v="485"/>
    <n v="470"/>
    <n v="0"/>
    <n v="0"/>
    <n v="3.8"/>
    <n v="3.97"/>
    <n v="1326.2"/>
    <n v="1290.25"/>
    <n v="5.53"/>
    <n v="5.2"/>
    <n v="752.08"/>
    <n v="754"/>
    <m/>
    <m/>
    <n v="0"/>
    <n v="0"/>
    <n v="4.2851134020618558"/>
    <n v="4.3494680851063832"/>
    <n v="2078.2800000000002"/>
    <n v="2044.25"/>
    <m/>
    <m/>
    <n v="0"/>
    <n v="0"/>
    <m/>
    <m/>
    <n v="0"/>
    <n v="0"/>
    <m/>
    <m/>
    <n v="0"/>
    <n v="0"/>
    <n v="0"/>
    <n v="0"/>
    <n v="0"/>
    <n v="0"/>
    <n v="123"/>
    <n v="152"/>
    <n v="0"/>
    <n v="0"/>
    <n v="7.59"/>
    <n v="8.35"/>
    <n v="933.56999999999994"/>
    <n v="1269.2"/>
    <m/>
    <m/>
    <n v="0"/>
    <n v="0"/>
    <n v="1201"/>
    <n v="1323"/>
    <n v="0"/>
    <n v="0"/>
    <n v="4733.12"/>
    <n v="5160.43"/>
    <s v=""/>
    <s v=""/>
    <n v="199"/>
    <n v="220"/>
    <n v="0"/>
    <n v="0"/>
    <n v="1079.1200000000001"/>
    <n v="1137.8400000000001"/>
    <n v="0"/>
    <n v="0"/>
    <n v="1400"/>
    <n v="1543"/>
    <n v="0"/>
    <n v="0"/>
    <n v="5812.24"/>
    <n v="6298.27"/>
    <s v=""/>
    <s v=""/>
    <n v="0"/>
    <n v="0"/>
    <n v="0"/>
    <n v="0"/>
    <s v=""/>
    <s v=""/>
    <s v=""/>
    <s v=""/>
    <n v="6745.8099999999995"/>
    <n v="7567.47"/>
    <s v=""/>
    <s v=""/>
  </r>
  <r>
    <x v="8"/>
    <s v="Holmes Community College "/>
    <m/>
    <n v="175810"/>
    <x v="7"/>
    <n v="1080"/>
    <n v="1170"/>
    <n v="15"/>
    <n v="15"/>
    <n v="1065"/>
    <n v="1155"/>
    <n v="64"/>
    <n v="64"/>
    <n v="1065"/>
    <n v="1155"/>
    <n v="0"/>
    <n v="0"/>
    <n v="80"/>
    <n v="126"/>
    <n v="0"/>
    <n v="0"/>
    <n v="24"/>
    <n v="20"/>
    <n v="0"/>
    <n v="0"/>
    <m/>
    <m/>
    <n v="0"/>
    <n v="0"/>
    <n v="104"/>
    <n v="146"/>
    <n v="0"/>
    <n v="0"/>
    <n v="3.89"/>
    <n v="3.94"/>
    <n v="311.2"/>
    <n v="496.44"/>
    <n v="4.5"/>
    <n v="4.45"/>
    <n v="108"/>
    <n v="89"/>
    <m/>
    <m/>
    <n v="0"/>
    <n v="0"/>
    <n v="4.0307692307692307"/>
    <n v="4.0098630136986309"/>
    <n v="419.2"/>
    <n v="585.44000000000005"/>
    <m/>
    <m/>
    <n v="0"/>
    <n v="0"/>
    <m/>
    <m/>
    <n v="0"/>
    <n v="0"/>
    <m/>
    <m/>
    <n v="0"/>
    <n v="0"/>
    <n v="0"/>
    <n v="0"/>
    <n v="0"/>
    <n v="0"/>
    <n v="380"/>
    <n v="373"/>
    <n v="0"/>
    <n v="0"/>
    <n v="27"/>
    <n v="23"/>
    <n v="0"/>
    <n v="0"/>
    <m/>
    <m/>
    <n v="0"/>
    <n v="0"/>
    <n v="407"/>
    <n v="396"/>
    <n v="0"/>
    <n v="0"/>
    <n v="3.85"/>
    <n v="3.96"/>
    <n v="1463"/>
    <n v="1477.08"/>
    <n v="3.91"/>
    <n v="6"/>
    <n v="105.57000000000001"/>
    <n v="138"/>
    <m/>
    <m/>
    <n v="0"/>
    <n v="0"/>
    <n v="3.8539803439803437"/>
    <n v="4.0784848484848482"/>
    <n v="1568.57"/>
    <n v="1615.08"/>
    <m/>
    <m/>
    <n v="0"/>
    <n v="0"/>
    <m/>
    <m/>
    <n v="0"/>
    <n v="0"/>
    <m/>
    <m/>
    <n v="0"/>
    <n v="0"/>
    <n v="0"/>
    <n v="0"/>
    <n v="0"/>
    <n v="0"/>
    <n v="511"/>
    <n v="542"/>
    <n v="0"/>
    <n v="0"/>
    <n v="3.8899608610567515"/>
    <n v="4.0599999999999996"/>
    <n v="1987.77"/>
    <n v="2200.52"/>
    <n v="0"/>
    <n v="0"/>
    <n v="0"/>
    <n v="0"/>
    <n v="252"/>
    <n v="165"/>
    <n v="0"/>
    <n v="0"/>
    <n v="69"/>
    <n v="89"/>
    <n v="0"/>
    <n v="0"/>
    <m/>
    <m/>
    <n v="0"/>
    <n v="0"/>
    <n v="321"/>
    <n v="254"/>
    <n v="0"/>
    <n v="0"/>
    <n v="3.36"/>
    <n v="3.87"/>
    <n v="846.71999999999991"/>
    <n v="638.55000000000007"/>
    <n v="4.51"/>
    <n v="5.0599999999999996"/>
    <n v="311.19"/>
    <n v="450.34"/>
    <m/>
    <m/>
    <n v="0"/>
    <n v="0"/>
    <n v="3.6071962616822426"/>
    <n v="4.2869685039370085"/>
    <n v="1157.9099999999999"/>
    <n v="1088.8900000000001"/>
    <m/>
    <m/>
    <n v="0"/>
    <n v="0"/>
    <m/>
    <m/>
    <n v="0"/>
    <n v="0"/>
    <m/>
    <m/>
    <n v="0"/>
    <n v="0"/>
    <n v="0"/>
    <n v="0"/>
    <n v="0"/>
    <n v="0"/>
    <n v="233"/>
    <n v="359"/>
    <n v="0"/>
    <n v="0"/>
    <n v="4.26"/>
    <n v="4"/>
    <n v="992.57999999999993"/>
    <n v="1436"/>
    <m/>
    <m/>
    <n v="0"/>
    <n v="0"/>
    <n v="712"/>
    <n v="664"/>
    <n v="0"/>
    <n v="0"/>
    <n v="2620.92"/>
    <n v="2612.0700000000002"/>
    <s v=""/>
    <s v=""/>
    <n v="120"/>
    <n v="132"/>
    <n v="0"/>
    <n v="0"/>
    <n v="524.76"/>
    <n v="677.33999999999992"/>
    <n v="0"/>
    <n v="0"/>
    <n v="832"/>
    <n v="796"/>
    <n v="0"/>
    <n v="0"/>
    <n v="3145.6800000000003"/>
    <n v="3289.41"/>
    <s v=""/>
    <s v=""/>
    <n v="0"/>
    <n v="0"/>
    <n v="0"/>
    <n v="0"/>
    <s v=""/>
    <s v=""/>
    <s v=""/>
    <s v=""/>
    <n v="4138.26"/>
    <n v="4725.41"/>
    <s v=""/>
    <s v=""/>
  </r>
  <r>
    <x v="8"/>
    <s v="Itawamba Community College "/>
    <s v="Met the criteria for Two-Year 2 in 2017-18 and 2018-19."/>
    <n v="175829"/>
    <x v="7"/>
    <n v="1224"/>
    <n v="1135"/>
    <n v="25"/>
    <n v="9"/>
    <n v="1199"/>
    <n v="1126"/>
    <n v="63"/>
    <n v="63"/>
    <n v="1199"/>
    <n v="1126"/>
    <n v="0"/>
    <n v="0"/>
    <n v="187"/>
    <n v="239"/>
    <n v="0"/>
    <n v="0"/>
    <n v="10"/>
    <n v="10"/>
    <n v="0"/>
    <n v="0"/>
    <m/>
    <m/>
    <n v="0"/>
    <n v="0"/>
    <n v="197"/>
    <n v="249"/>
    <n v="0"/>
    <n v="0"/>
    <n v="3.25"/>
    <n v="3.46"/>
    <n v="607.75"/>
    <n v="826.93999999999994"/>
    <n v="5"/>
    <n v="3.2"/>
    <n v="50"/>
    <n v="32"/>
    <m/>
    <m/>
    <n v="0"/>
    <n v="0"/>
    <n v="3.3388324873096447"/>
    <n v="3.4495582329317265"/>
    <n v="657.75"/>
    <n v="858.93999999999994"/>
    <m/>
    <m/>
    <n v="0"/>
    <n v="0"/>
    <m/>
    <m/>
    <n v="0"/>
    <n v="0"/>
    <m/>
    <m/>
    <n v="0"/>
    <n v="0"/>
    <n v="0"/>
    <n v="0"/>
    <n v="0"/>
    <n v="0"/>
    <n v="689"/>
    <n v="595"/>
    <n v="0"/>
    <n v="0"/>
    <n v="37"/>
    <n v="28"/>
    <n v="0"/>
    <n v="0"/>
    <m/>
    <m/>
    <n v="0"/>
    <n v="0"/>
    <n v="726"/>
    <n v="623"/>
    <n v="0"/>
    <n v="0"/>
    <n v="3.62"/>
    <n v="3.71"/>
    <n v="2494.1800000000003"/>
    <n v="2207.4499999999998"/>
    <n v="5.61"/>
    <n v="6.13"/>
    <n v="207.57000000000002"/>
    <n v="171.64"/>
    <m/>
    <m/>
    <n v="0"/>
    <n v="0"/>
    <n v="3.7214187327823698"/>
    <n v="3.8187640449438196"/>
    <n v="2701.7500000000005"/>
    <n v="2379.0899999999997"/>
    <m/>
    <m/>
    <n v="0"/>
    <n v="0"/>
    <m/>
    <m/>
    <n v="0"/>
    <n v="0"/>
    <m/>
    <m/>
    <n v="0"/>
    <n v="0"/>
    <n v="0"/>
    <n v="0"/>
    <n v="0"/>
    <n v="0"/>
    <n v="923"/>
    <n v="872"/>
    <n v="0"/>
    <n v="0"/>
    <n v="3.6397616468039007"/>
    <n v="3.7133371559633024"/>
    <n v="3359.5000000000005"/>
    <n v="3238.0299999999997"/>
    <n v="0"/>
    <n v="0"/>
    <n v="0"/>
    <n v="0"/>
    <n v="131"/>
    <n v="136"/>
    <n v="0"/>
    <n v="0"/>
    <n v="61"/>
    <n v="49"/>
    <n v="0"/>
    <n v="0"/>
    <m/>
    <m/>
    <n v="0"/>
    <n v="0"/>
    <n v="192"/>
    <n v="185"/>
    <n v="0"/>
    <n v="0"/>
    <n v="3.3"/>
    <n v="3.25"/>
    <n v="432.29999999999995"/>
    <n v="442"/>
    <n v="5.43"/>
    <n v="5.0199999999999996"/>
    <n v="331.22999999999996"/>
    <n v="245.98"/>
    <m/>
    <m/>
    <n v="0"/>
    <n v="0"/>
    <n v="3.9767187499999999"/>
    <n v="3.7188108108108109"/>
    <n v="763.53"/>
    <n v="687.98"/>
    <m/>
    <m/>
    <n v="0"/>
    <n v="0"/>
    <m/>
    <m/>
    <n v="0"/>
    <n v="0"/>
    <m/>
    <m/>
    <n v="0"/>
    <n v="0"/>
    <n v="0"/>
    <n v="0"/>
    <n v="0"/>
    <n v="0"/>
    <n v="84"/>
    <n v="69"/>
    <n v="0"/>
    <n v="0"/>
    <n v="7.68"/>
    <n v="7.79"/>
    <n v="645.12"/>
    <n v="537.51"/>
    <m/>
    <m/>
    <n v="0"/>
    <n v="0"/>
    <n v="1007"/>
    <n v="970"/>
    <n v="0"/>
    <n v="0"/>
    <n v="3534.2300000000005"/>
    <n v="3476.39"/>
    <s v=""/>
    <s v=""/>
    <n v="108"/>
    <n v="87"/>
    <n v="0"/>
    <n v="0"/>
    <n v="588.79999999999995"/>
    <n v="449.62"/>
    <n v="0"/>
    <n v="0"/>
    <n v="1115"/>
    <n v="1057"/>
    <n v="0"/>
    <n v="0"/>
    <n v="4123.0300000000007"/>
    <n v="3926.0099999999998"/>
    <s v=""/>
    <s v=""/>
    <n v="0"/>
    <n v="0"/>
    <n v="0"/>
    <n v="0"/>
    <s v=""/>
    <s v=""/>
    <s v=""/>
    <s v=""/>
    <n v="4768.1500000000005"/>
    <n v="4463.5199999999995"/>
    <s v=""/>
    <s v=""/>
  </r>
  <r>
    <x v="8"/>
    <s v="Mississippi Gulf Coast Community College "/>
    <m/>
    <n v="176071"/>
    <x v="7"/>
    <n v="2724"/>
    <n v="2694"/>
    <n v="628"/>
    <n v="634"/>
    <n v="2096"/>
    <n v="2060"/>
    <n v="64"/>
    <n v="64"/>
    <n v="2096"/>
    <n v="2060"/>
    <n v="0"/>
    <n v="0"/>
    <n v="186"/>
    <n v="198"/>
    <n v="0"/>
    <n v="0"/>
    <n v="7"/>
    <n v="9"/>
    <n v="0"/>
    <n v="0"/>
    <m/>
    <m/>
    <n v="0"/>
    <n v="0"/>
    <n v="193"/>
    <n v="207"/>
    <n v="0"/>
    <n v="0"/>
    <n v="3.55"/>
    <n v="3.58"/>
    <n v="660.3"/>
    <n v="708.84"/>
    <n v="4.07"/>
    <n v="5.0599999999999996"/>
    <n v="28.490000000000002"/>
    <n v="45.54"/>
    <m/>
    <m/>
    <n v="0"/>
    <n v="0"/>
    <n v="3.5688601036269429"/>
    <n v="3.6443478260869564"/>
    <n v="688.79"/>
    <n v="754.38"/>
    <m/>
    <m/>
    <n v="0"/>
    <n v="0"/>
    <m/>
    <m/>
    <n v="0"/>
    <n v="0"/>
    <m/>
    <m/>
    <n v="0"/>
    <n v="0"/>
    <n v="0"/>
    <n v="0"/>
    <n v="0"/>
    <n v="0"/>
    <n v="946"/>
    <n v="941"/>
    <n v="0"/>
    <n v="0"/>
    <n v="88"/>
    <n v="80"/>
    <n v="0"/>
    <n v="0"/>
    <m/>
    <m/>
    <n v="0"/>
    <n v="0"/>
    <n v="1034"/>
    <n v="1021"/>
    <n v="0"/>
    <n v="0"/>
    <n v="3.66"/>
    <n v="3.89"/>
    <n v="3462.36"/>
    <n v="3660.4900000000002"/>
    <n v="6.15"/>
    <n v="5.81"/>
    <n v="541.20000000000005"/>
    <n v="464.79999999999995"/>
    <m/>
    <m/>
    <n v="0"/>
    <n v="0"/>
    <n v="3.8719148936170216"/>
    <n v="4.0404407443682659"/>
    <n v="4003.5600000000004"/>
    <n v="4125.29"/>
    <m/>
    <m/>
    <n v="0"/>
    <n v="0"/>
    <m/>
    <m/>
    <n v="0"/>
    <n v="0"/>
    <m/>
    <m/>
    <n v="0"/>
    <n v="0"/>
    <n v="0"/>
    <n v="0"/>
    <n v="0"/>
    <n v="0"/>
    <n v="1227"/>
    <n v="1228"/>
    <n v="0"/>
    <n v="0"/>
    <n v="3.8242461287693565"/>
    <n v="3.973672638436482"/>
    <n v="4692.3500000000004"/>
    <n v="4879.67"/>
    <n v="0"/>
    <n v="0"/>
    <n v="0"/>
    <n v="0"/>
    <n v="364"/>
    <n v="360"/>
    <n v="0"/>
    <n v="0"/>
    <n v="178"/>
    <n v="135"/>
    <n v="0"/>
    <n v="0"/>
    <m/>
    <m/>
    <n v="0"/>
    <n v="0"/>
    <n v="542"/>
    <n v="495"/>
    <n v="0"/>
    <n v="0"/>
    <n v="3.53"/>
    <n v="3.35"/>
    <n v="1284.9199999999998"/>
    <n v="1206"/>
    <n v="5.67"/>
    <n v="5.0599999999999996"/>
    <n v="1009.26"/>
    <n v="683.09999999999991"/>
    <m/>
    <m/>
    <n v="0"/>
    <n v="0"/>
    <n v="4.2328044280442798"/>
    <n v="3.816363636363636"/>
    <n v="2294.1799999999998"/>
    <n v="1889.1"/>
    <m/>
    <m/>
    <n v="0"/>
    <n v="0"/>
    <m/>
    <m/>
    <n v="0"/>
    <n v="0"/>
    <m/>
    <m/>
    <n v="0"/>
    <n v="0"/>
    <n v="0"/>
    <n v="0"/>
    <n v="0"/>
    <n v="0"/>
    <n v="327"/>
    <n v="337"/>
    <n v="0"/>
    <n v="0"/>
    <n v="6.65"/>
    <n v="6.45"/>
    <n v="2174.5500000000002"/>
    <n v="2173.65"/>
    <m/>
    <m/>
    <n v="0"/>
    <n v="0"/>
    <n v="1496"/>
    <n v="1499"/>
    <n v="0"/>
    <n v="0"/>
    <n v="5407.58"/>
    <n v="5575.33"/>
    <s v=""/>
    <s v=""/>
    <n v="273"/>
    <n v="224"/>
    <n v="0"/>
    <n v="0"/>
    <n v="1578.95"/>
    <n v="1193.4399999999998"/>
    <n v="0"/>
    <n v="0"/>
    <n v="1769"/>
    <n v="1723"/>
    <n v="0"/>
    <n v="0"/>
    <n v="6986.53"/>
    <n v="6768.7699999999995"/>
    <s v=""/>
    <s v=""/>
    <n v="0"/>
    <n v="0"/>
    <n v="0"/>
    <n v="0"/>
    <s v=""/>
    <s v=""/>
    <s v=""/>
    <s v=""/>
    <n v="9161.0800000000017"/>
    <n v="8942.42"/>
    <s v=""/>
    <s v=""/>
  </r>
  <r>
    <x v="8"/>
    <s v="Northwest Mississippi Community College "/>
    <m/>
    <n v="176178"/>
    <x v="7"/>
    <n v="1050"/>
    <n v="1182"/>
    <n v="3"/>
    <n v="6"/>
    <n v="1047"/>
    <n v="1176"/>
    <n v="64"/>
    <n v="64"/>
    <n v="1047"/>
    <n v="1176"/>
    <n v="0"/>
    <n v="0"/>
    <n v="72"/>
    <n v="96"/>
    <n v="0"/>
    <n v="0"/>
    <n v="6"/>
    <n v="11"/>
    <n v="0"/>
    <n v="0"/>
    <m/>
    <m/>
    <n v="0"/>
    <n v="0"/>
    <n v="78"/>
    <n v="107"/>
    <n v="0"/>
    <n v="0"/>
    <n v="3.59"/>
    <n v="3.78"/>
    <n v="258.48"/>
    <n v="362.88"/>
    <n v="4.67"/>
    <n v="5.27"/>
    <n v="28.02"/>
    <n v="57.97"/>
    <m/>
    <m/>
    <n v="0"/>
    <n v="0"/>
    <n v="3.6730769230769229"/>
    <n v="3.9331775700934584"/>
    <n v="286.5"/>
    <n v="420.85"/>
    <m/>
    <m/>
    <n v="0"/>
    <n v="0"/>
    <m/>
    <m/>
    <n v="0"/>
    <n v="0"/>
    <m/>
    <m/>
    <n v="0"/>
    <n v="0"/>
    <n v="0"/>
    <n v="0"/>
    <n v="0"/>
    <n v="0"/>
    <n v="479"/>
    <n v="587"/>
    <n v="0"/>
    <n v="0"/>
    <n v="30"/>
    <n v="27"/>
    <n v="0"/>
    <n v="0"/>
    <m/>
    <m/>
    <n v="0"/>
    <n v="0"/>
    <n v="509"/>
    <n v="614"/>
    <n v="0"/>
    <n v="0"/>
    <n v="4.01"/>
    <n v="4.2300000000000004"/>
    <n v="1920.79"/>
    <n v="2483.0100000000002"/>
    <n v="5.6"/>
    <n v="5.39"/>
    <n v="168"/>
    <n v="145.53"/>
    <m/>
    <m/>
    <n v="0"/>
    <n v="0"/>
    <n v="4.1037131630648327"/>
    <n v="4.2810097719869713"/>
    <n v="2088.79"/>
    <n v="2628.5400000000004"/>
    <m/>
    <m/>
    <n v="0"/>
    <n v="0"/>
    <m/>
    <m/>
    <n v="0"/>
    <n v="0"/>
    <m/>
    <m/>
    <n v="0"/>
    <n v="0"/>
    <n v="0"/>
    <n v="0"/>
    <n v="0"/>
    <n v="0"/>
    <n v="587"/>
    <n v="721"/>
    <n v="0"/>
    <n v="0"/>
    <n v="4.0464906303236798"/>
    <n v="4.2293897364771151"/>
    <n v="2375.29"/>
    <n v="3049.39"/>
    <n v="0"/>
    <n v="0"/>
    <n v="0"/>
    <n v="0"/>
    <n v="164"/>
    <n v="191"/>
    <n v="0"/>
    <n v="0"/>
    <n v="44"/>
    <n v="58"/>
    <n v="0"/>
    <n v="0"/>
    <m/>
    <m/>
    <n v="0"/>
    <n v="0"/>
    <n v="208"/>
    <n v="249"/>
    <n v="0"/>
    <n v="0"/>
    <n v="2.92"/>
    <n v="3.14"/>
    <n v="478.88"/>
    <n v="599.74"/>
    <n v="3.89"/>
    <n v="5.03"/>
    <n v="171.16"/>
    <n v="291.74"/>
    <m/>
    <m/>
    <n v="0"/>
    <n v="0"/>
    <n v="3.1251923076923074"/>
    <n v="3.5802409638554216"/>
    <n v="650.04"/>
    <n v="891.48"/>
    <m/>
    <m/>
    <n v="0"/>
    <n v="0"/>
    <m/>
    <m/>
    <n v="0"/>
    <n v="0"/>
    <m/>
    <m/>
    <n v="0"/>
    <n v="0"/>
    <n v="0"/>
    <n v="0"/>
    <n v="0"/>
    <n v="0"/>
    <n v="252"/>
    <n v="206"/>
    <n v="0"/>
    <n v="0"/>
    <n v="4.79"/>
    <n v="6.03"/>
    <n v="1207.08"/>
    <n v="1242.18"/>
    <m/>
    <m/>
    <n v="0"/>
    <n v="0"/>
    <n v="715"/>
    <n v="874"/>
    <n v="0"/>
    <n v="0"/>
    <n v="2658.15"/>
    <n v="3445.63"/>
    <s v=""/>
    <s v=""/>
    <n v="80"/>
    <n v="96"/>
    <n v="0"/>
    <n v="0"/>
    <n v="367.18"/>
    <n v="495.24"/>
    <n v="0"/>
    <n v="0"/>
    <n v="795"/>
    <n v="970"/>
    <n v="0"/>
    <n v="0"/>
    <n v="3025.33"/>
    <n v="3940.87"/>
    <s v=""/>
    <s v=""/>
    <n v="0"/>
    <n v="0"/>
    <n v="0"/>
    <n v="0"/>
    <s v=""/>
    <s v=""/>
    <s v=""/>
    <s v=""/>
    <n v="4232.41"/>
    <n v="5183.05"/>
    <s v=""/>
    <s v=""/>
  </r>
  <r>
    <x v="8"/>
    <s v="Copiah-Lincoln Community College "/>
    <m/>
    <n v="175573"/>
    <x v="8"/>
    <n v="682"/>
    <n v="733"/>
    <n v="7"/>
    <n v="13"/>
    <n v="675"/>
    <n v="720"/>
    <n v="64"/>
    <n v="64"/>
    <n v="675"/>
    <n v="720"/>
    <n v="0"/>
    <n v="0"/>
    <n v="87"/>
    <n v="116"/>
    <n v="0"/>
    <n v="0"/>
    <n v="13"/>
    <n v="14"/>
    <n v="0"/>
    <n v="0"/>
    <m/>
    <m/>
    <n v="0"/>
    <n v="0"/>
    <n v="100"/>
    <n v="130"/>
    <n v="0"/>
    <n v="0"/>
    <n v="3.46"/>
    <n v="3.85"/>
    <n v="301.02"/>
    <n v="446.6"/>
    <n v="5.04"/>
    <n v="3.54"/>
    <n v="65.52"/>
    <n v="49.56"/>
    <m/>
    <m/>
    <n v="0"/>
    <n v="0"/>
    <n v="3.6653999999999995"/>
    <n v="3.816615384615385"/>
    <n v="366.53999999999996"/>
    <n v="496.16"/>
    <m/>
    <m/>
    <n v="0"/>
    <n v="0"/>
    <m/>
    <m/>
    <n v="0"/>
    <n v="0"/>
    <m/>
    <m/>
    <n v="0"/>
    <n v="0"/>
    <n v="0"/>
    <n v="0"/>
    <n v="0"/>
    <n v="0"/>
    <n v="339"/>
    <n v="323"/>
    <n v="0"/>
    <n v="0"/>
    <n v="22"/>
    <n v="23"/>
    <n v="0"/>
    <n v="0"/>
    <m/>
    <m/>
    <n v="0"/>
    <n v="0"/>
    <n v="361"/>
    <n v="346"/>
    <n v="0"/>
    <n v="0"/>
    <n v="3.28"/>
    <n v="3.69"/>
    <n v="1111.9199999999998"/>
    <n v="1191.8699999999999"/>
    <n v="5.3"/>
    <n v="5.24"/>
    <n v="116.6"/>
    <n v="120.52000000000001"/>
    <m/>
    <m/>
    <n v="0"/>
    <n v="0"/>
    <n v="3.4031024930747917"/>
    <n v="3.7930346820809246"/>
    <n v="1228.5199999999998"/>
    <n v="1312.3899999999999"/>
    <m/>
    <m/>
    <n v="0"/>
    <n v="0"/>
    <m/>
    <m/>
    <n v="0"/>
    <n v="0"/>
    <m/>
    <m/>
    <n v="0"/>
    <n v="0"/>
    <n v="0"/>
    <n v="0"/>
    <n v="0"/>
    <n v="0"/>
    <n v="461"/>
    <n v="476"/>
    <n v="0"/>
    <n v="0"/>
    <n v="3.4599999999999995"/>
    <n v="3.7994747899159664"/>
    <n v="1595.0599999999997"/>
    <n v="1808.55"/>
    <n v="0"/>
    <n v="0"/>
    <n v="0"/>
    <n v="0"/>
    <n v="137"/>
    <n v="107"/>
    <n v="0"/>
    <n v="0"/>
    <n v="15"/>
    <n v="20"/>
    <n v="0"/>
    <n v="0"/>
    <m/>
    <m/>
    <n v="0"/>
    <n v="0"/>
    <n v="152"/>
    <n v="127"/>
    <n v="0"/>
    <n v="0"/>
    <n v="3.01"/>
    <n v="2.88"/>
    <n v="412.36999999999995"/>
    <n v="308.15999999999997"/>
    <n v="5.2"/>
    <n v="3.65"/>
    <n v="78"/>
    <n v="73"/>
    <m/>
    <m/>
    <n v="0"/>
    <n v="0"/>
    <n v="3.226118421052631"/>
    <n v="3.0012598425196848"/>
    <n v="490.36999999999989"/>
    <n v="381.15999999999997"/>
    <m/>
    <m/>
    <n v="0"/>
    <n v="0"/>
    <m/>
    <m/>
    <n v="0"/>
    <n v="0"/>
    <m/>
    <m/>
    <n v="0"/>
    <n v="0"/>
    <n v="0"/>
    <n v="0"/>
    <n v="0"/>
    <n v="0"/>
    <n v="62"/>
    <n v="117"/>
    <n v="0"/>
    <n v="0"/>
    <n v="7.32"/>
    <n v="7.7"/>
    <n v="453.84000000000003"/>
    <n v="900.9"/>
    <m/>
    <m/>
    <n v="0"/>
    <n v="0"/>
    <n v="563"/>
    <n v="546"/>
    <n v="0"/>
    <n v="0"/>
    <n v="1825.3099999999997"/>
    <n v="1946.6299999999997"/>
    <s v=""/>
    <s v=""/>
    <n v="50"/>
    <n v="57"/>
    <n v="0"/>
    <n v="0"/>
    <n v="260.12"/>
    <n v="243.08"/>
    <n v="0"/>
    <n v="0"/>
    <n v="613"/>
    <n v="603"/>
    <n v="0"/>
    <n v="0"/>
    <n v="2085.4299999999998"/>
    <n v="2189.7099999999996"/>
    <s v=""/>
    <s v=""/>
    <n v="0"/>
    <n v="0"/>
    <n v="0"/>
    <n v="0"/>
    <s v=""/>
    <s v=""/>
    <s v=""/>
    <s v=""/>
    <n v="2539.2699999999995"/>
    <n v="3090.61"/>
    <s v=""/>
    <s v=""/>
  </r>
  <r>
    <x v="8"/>
    <s v="East Central Community College "/>
    <m/>
    <n v="175643"/>
    <x v="8"/>
    <n v="454"/>
    <n v="475"/>
    <n v="7"/>
    <n v="7"/>
    <n v="447"/>
    <n v="468"/>
    <n v="64"/>
    <n v="64"/>
    <n v="447"/>
    <n v="468"/>
    <n v="0"/>
    <n v="0"/>
    <n v="87"/>
    <n v="114"/>
    <n v="0"/>
    <n v="0"/>
    <n v="9"/>
    <n v="9"/>
    <n v="0"/>
    <n v="0"/>
    <m/>
    <m/>
    <n v="0"/>
    <n v="0"/>
    <n v="96"/>
    <n v="123"/>
    <n v="0"/>
    <n v="0"/>
    <n v="3.15"/>
    <n v="3.21"/>
    <n v="274.05"/>
    <n v="365.94"/>
    <n v="3.11"/>
    <n v="3.44"/>
    <n v="27.99"/>
    <n v="30.96"/>
    <m/>
    <m/>
    <n v="0"/>
    <n v="0"/>
    <n v="3.1462500000000002"/>
    <n v="3.2268292682926827"/>
    <n v="302.04000000000002"/>
    <n v="396.9"/>
    <m/>
    <m/>
    <n v="0"/>
    <n v="0"/>
    <m/>
    <m/>
    <n v="0"/>
    <n v="0"/>
    <m/>
    <m/>
    <n v="0"/>
    <n v="0"/>
    <n v="0"/>
    <n v="0"/>
    <n v="0"/>
    <n v="0"/>
    <n v="202"/>
    <n v="185"/>
    <n v="0"/>
    <n v="0"/>
    <n v="17"/>
    <n v="19"/>
    <n v="0"/>
    <n v="0"/>
    <m/>
    <m/>
    <n v="0"/>
    <n v="0"/>
    <n v="219"/>
    <n v="204"/>
    <n v="0"/>
    <n v="0"/>
    <n v="3.27"/>
    <n v="3.54"/>
    <n v="660.54"/>
    <n v="654.9"/>
    <n v="3.88"/>
    <n v="4.45"/>
    <n v="65.959999999999994"/>
    <n v="84.55"/>
    <m/>
    <m/>
    <n v="0"/>
    <n v="0"/>
    <n v="3.317351598173516"/>
    <n v="3.6247549019607841"/>
    <n v="726.5"/>
    <n v="739.44999999999993"/>
    <m/>
    <m/>
    <n v="0"/>
    <n v="0"/>
    <m/>
    <m/>
    <n v="0"/>
    <n v="0"/>
    <m/>
    <m/>
    <n v="0"/>
    <n v="0"/>
    <n v="0"/>
    <n v="0"/>
    <n v="0"/>
    <n v="0"/>
    <n v="315"/>
    <n v="327"/>
    <n v="0"/>
    <n v="0"/>
    <n v="3.2652063492063492"/>
    <n v="3.4750764525993882"/>
    <n v="1028.54"/>
    <n v="1136.3499999999999"/>
    <n v="0"/>
    <n v="0"/>
    <n v="0"/>
    <n v="0"/>
    <n v="48"/>
    <n v="62"/>
    <n v="0"/>
    <n v="0"/>
    <n v="16"/>
    <n v="14"/>
    <n v="0"/>
    <n v="0"/>
    <m/>
    <m/>
    <n v="0"/>
    <n v="0"/>
    <n v="64"/>
    <n v="76"/>
    <n v="0"/>
    <n v="0"/>
    <n v="3.07"/>
    <n v="3.41"/>
    <n v="147.35999999999999"/>
    <n v="211.42000000000002"/>
    <n v="4.13"/>
    <n v="6.07"/>
    <n v="66.08"/>
    <n v="84.98"/>
    <m/>
    <m/>
    <n v="0"/>
    <n v="0"/>
    <n v="3.335"/>
    <n v="3.9000000000000004"/>
    <n v="213.44"/>
    <n v="296.40000000000003"/>
    <m/>
    <m/>
    <n v="0"/>
    <n v="0"/>
    <m/>
    <m/>
    <n v="0"/>
    <n v="0"/>
    <m/>
    <m/>
    <n v="0"/>
    <n v="0"/>
    <n v="0"/>
    <n v="0"/>
    <n v="0"/>
    <n v="0"/>
    <n v="68"/>
    <n v="65"/>
    <n v="0"/>
    <n v="0"/>
    <n v="5.38"/>
    <n v="5.58"/>
    <n v="365.84"/>
    <n v="362.7"/>
    <m/>
    <m/>
    <n v="0"/>
    <n v="0"/>
    <n v="337"/>
    <n v="361"/>
    <n v="0"/>
    <n v="0"/>
    <n v="1081.9499999999998"/>
    <n v="1232.26"/>
    <s v=""/>
    <s v=""/>
    <n v="42"/>
    <n v="42"/>
    <n v="0"/>
    <n v="0"/>
    <n v="160.02999999999997"/>
    <n v="200.49"/>
    <n v="0"/>
    <n v="0"/>
    <n v="379"/>
    <n v="403"/>
    <n v="0"/>
    <n v="0"/>
    <n v="1241.9799999999998"/>
    <n v="1432.75"/>
    <s v=""/>
    <s v=""/>
    <n v="0"/>
    <n v="0"/>
    <n v="0"/>
    <n v="0"/>
    <s v=""/>
    <s v=""/>
    <s v=""/>
    <s v=""/>
    <n v="1607.82"/>
    <n v="1795.45"/>
    <s v=""/>
    <s v=""/>
  </r>
  <r>
    <x v="8"/>
    <s v="East Mississippi Community College "/>
    <m/>
    <n v="175652"/>
    <x v="8"/>
    <n v="1041"/>
    <n v="749"/>
    <n v="16"/>
    <n v="12"/>
    <n v="1025"/>
    <n v="737"/>
    <n v="64"/>
    <n v="64"/>
    <n v="1025"/>
    <n v="737"/>
    <n v="0"/>
    <n v="0"/>
    <n v="60"/>
    <n v="65"/>
    <n v="0"/>
    <n v="0"/>
    <n v="9"/>
    <n v="8"/>
    <n v="0"/>
    <n v="0"/>
    <m/>
    <m/>
    <n v="0"/>
    <n v="0"/>
    <n v="69"/>
    <n v="73"/>
    <n v="0"/>
    <n v="0"/>
    <n v="3.54"/>
    <n v="3.39"/>
    <n v="212.4"/>
    <n v="220.35"/>
    <n v="5.44"/>
    <n v="4.5599999999999996"/>
    <n v="48.96"/>
    <n v="36.479999999999997"/>
    <m/>
    <m/>
    <n v="0"/>
    <n v="0"/>
    <n v="3.7878260869565219"/>
    <n v="3.5182191780821914"/>
    <n v="261.36"/>
    <n v="256.83"/>
    <m/>
    <m/>
    <n v="0"/>
    <n v="0"/>
    <m/>
    <m/>
    <n v="0"/>
    <n v="0"/>
    <m/>
    <m/>
    <n v="0"/>
    <n v="0"/>
    <n v="0"/>
    <n v="0"/>
    <n v="0"/>
    <n v="0"/>
    <n v="429"/>
    <n v="319"/>
    <n v="0"/>
    <n v="0"/>
    <n v="40"/>
    <n v="13"/>
    <n v="0"/>
    <n v="0"/>
    <m/>
    <m/>
    <n v="0"/>
    <n v="0"/>
    <n v="469"/>
    <n v="332"/>
    <n v="0"/>
    <n v="0"/>
    <n v="4.38"/>
    <n v="3.33"/>
    <n v="1879.02"/>
    <n v="1062.27"/>
    <n v="8.33"/>
    <n v="7.88"/>
    <n v="333.2"/>
    <n v="102.44"/>
    <m/>
    <m/>
    <n v="0"/>
    <n v="0"/>
    <n v="4.7168869936034108"/>
    <n v="3.5081626506024097"/>
    <n v="2212.2199999999998"/>
    <n v="1164.71"/>
    <m/>
    <m/>
    <n v="0"/>
    <n v="0"/>
    <m/>
    <m/>
    <n v="0"/>
    <n v="0"/>
    <m/>
    <m/>
    <n v="0"/>
    <n v="0"/>
    <n v="0"/>
    <n v="0"/>
    <n v="0"/>
    <n v="0"/>
    <n v="538"/>
    <n v="405"/>
    <n v="0"/>
    <n v="0"/>
    <n v="4.5977323420074345"/>
    <n v="3.5099753086419754"/>
    <n v="2473.58"/>
    <n v="1421.54"/>
    <n v="0"/>
    <n v="0"/>
    <n v="0"/>
    <n v="0"/>
    <n v="309"/>
    <n v="214"/>
    <n v="0"/>
    <n v="0"/>
    <n v="55"/>
    <n v="27"/>
    <n v="0"/>
    <n v="0"/>
    <m/>
    <m/>
    <n v="0"/>
    <n v="0"/>
    <n v="364"/>
    <n v="241"/>
    <n v="0"/>
    <n v="0"/>
    <n v="3.14"/>
    <n v="2.7"/>
    <n v="970.26"/>
    <n v="577.80000000000007"/>
    <n v="5.53"/>
    <n v="4.91"/>
    <n v="304.15000000000003"/>
    <n v="132.57"/>
    <m/>
    <m/>
    <n v="0"/>
    <n v="0"/>
    <n v="3.501126373626374"/>
    <n v="2.9475933609958509"/>
    <n v="1274.4100000000001"/>
    <n v="710.37000000000012"/>
    <m/>
    <m/>
    <n v="0"/>
    <n v="0"/>
    <m/>
    <m/>
    <n v="0"/>
    <n v="0"/>
    <m/>
    <m/>
    <n v="0"/>
    <n v="0"/>
    <n v="0"/>
    <n v="0"/>
    <n v="0"/>
    <n v="0"/>
    <n v="123"/>
    <n v="91"/>
    <n v="0"/>
    <n v="0"/>
    <n v="5.13"/>
    <n v="4.01"/>
    <n v="630.99"/>
    <n v="364.90999999999997"/>
    <m/>
    <m/>
    <n v="0"/>
    <n v="0"/>
    <n v="798"/>
    <n v="598"/>
    <n v="0"/>
    <n v="0"/>
    <n v="3061.6800000000003"/>
    <n v="1860.42"/>
    <s v=""/>
    <s v=""/>
    <n v="104"/>
    <n v="48"/>
    <n v="0"/>
    <n v="0"/>
    <n v="686.31"/>
    <n v="271.49"/>
    <n v="0"/>
    <n v="0"/>
    <n v="902"/>
    <n v="646"/>
    <n v="0"/>
    <n v="0"/>
    <n v="3747.9900000000002"/>
    <n v="2131.91"/>
    <s v=""/>
    <s v=""/>
    <n v="0"/>
    <n v="0"/>
    <n v="0"/>
    <n v="0"/>
    <s v=""/>
    <s v=""/>
    <s v=""/>
    <s v=""/>
    <n v="4378.9799999999996"/>
    <n v="2496.8199999999997"/>
    <s v=""/>
    <s v=""/>
  </r>
  <r>
    <x v="8"/>
    <s v="Jones County Junior College "/>
    <m/>
    <n v="175883"/>
    <x v="8"/>
    <n v="887"/>
    <n v="867"/>
    <n v="6"/>
    <n v="7"/>
    <n v="881"/>
    <n v="860"/>
    <n v="64"/>
    <n v="64"/>
    <n v="881"/>
    <n v="860"/>
    <n v="0"/>
    <n v="0"/>
    <n v="169"/>
    <n v="145"/>
    <n v="0"/>
    <n v="0"/>
    <n v="22"/>
    <n v="11"/>
    <n v="0"/>
    <n v="0"/>
    <m/>
    <m/>
    <n v="0"/>
    <n v="0"/>
    <n v="191"/>
    <n v="156"/>
    <n v="0"/>
    <n v="0"/>
    <n v="3.31"/>
    <n v="3.64"/>
    <n v="559.39"/>
    <n v="527.80000000000007"/>
    <n v="3.07"/>
    <n v="4.8600000000000003"/>
    <n v="67.539999999999992"/>
    <n v="53.46"/>
    <m/>
    <m/>
    <n v="0"/>
    <n v="0"/>
    <n v="3.2823560209424083"/>
    <n v="3.7260256410256418"/>
    <n v="626.92999999999995"/>
    <n v="581.2600000000001"/>
    <m/>
    <m/>
    <n v="0"/>
    <n v="0"/>
    <m/>
    <m/>
    <n v="0"/>
    <n v="0"/>
    <m/>
    <m/>
    <n v="0"/>
    <n v="0"/>
    <n v="0"/>
    <n v="0"/>
    <n v="0"/>
    <n v="0"/>
    <n v="400"/>
    <n v="422"/>
    <n v="0"/>
    <n v="0"/>
    <n v="42"/>
    <n v="31"/>
    <n v="0"/>
    <n v="0"/>
    <m/>
    <m/>
    <n v="0"/>
    <n v="0"/>
    <n v="442"/>
    <n v="453"/>
    <n v="0"/>
    <n v="0"/>
    <n v="3.39"/>
    <n v="3.32"/>
    <n v="1356"/>
    <n v="1401.04"/>
    <n v="4.18"/>
    <n v="3.42"/>
    <n v="175.56"/>
    <n v="106.02"/>
    <m/>
    <m/>
    <n v="0"/>
    <n v="0"/>
    <n v="3.4650678733031675"/>
    <n v="3.3268432671081678"/>
    <n v="1531.56"/>
    <n v="1507.06"/>
    <m/>
    <m/>
    <n v="0"/>
    <n v="0"/>
    <m/>
    <m/>
    <n v="0"/>
    <n v="0"/>
    <m/>
    <m/>
    <n v="0"/>
    <n v="0"/>
    <n v="0"/>
    <n v="0"/>
    <n v="0"/>
    <n v="0"/>
    <n v="633"/>
    <n v="609"/>
    <n v="0"/>
    <n v="0"/>
    <n v="3.4099368088467612"/>
    <n v="3.4290968801313633"/>
    <n v="2158.4899999999998"/>
    <n v="2088.3200000000002"/>
    <n v="0"/>
    <n v="0"/>
    <n v="0"/>
    <n v="0"/>
    <n v="175"/>
    <n v="178"/>
    <n v="0"/>
    <n v="0"/>
    <n v="30"/>
    <n v="42"/>
    <n v="0"/>
    <n v="0"/>
    <m/>
    <m/>
    <n v="0"/>
    <n v="0"/>
    <n v="205"/>
    <n v="220"/>
    <n v="0"/>
    <n v="0"/>
    <n v="3.05"/>
    <n v="2.72"/>
    <n v="533.75"/>
    <n v="484.16"/>
    <n v="4.25"/>
    <n v="3.07"/>
    <n v="127.5"/>
    <n v="128.94"/>
    <m/>
    <m/>
    <n v="0"/>
    <n v="0"/>
    <n v="3.225609756097561"/>
    <n v="2.7868181818181821"/>
    <n v="661.25"/>
    <n v="613.1"/>
    <m/>
    <m/>
    <n v="0"/>
    <n v="0"/>
    <m/>
    <m/>
    <n v="0"/>
    <n v="0"/>
    <m/>
    <m/>
    <n v="0"/>
    <n v="0"/>
    <n v="0"/>
    <n v="0"/>
    <n v="0"/>
    <n v="0"/>
    <n v="43"/>
    <n v="31"/>
    <n v="0"/>
    <n v="0"/>
    <n v="7.58"/>
    <n v="6.77"/>
    <n v="325.94"/>
    <n v="209.86999999999998"/>
    <m/>
    <m/>
    <n v="0"/>
    <n v="0"/>
    <n v="744"/>
    <n v="745"/>
    <n v="0"/>
    <n v="0"/>
    <n v="2449.14"/>
    <n v="2413"/>
    <s v=""/>
    <s v=""/>
    <n v="94"/>
    <n v="84"/>
    <n v="0"/>
    <n v="0"/>
    <n v="370.6"/>
    <n v="288.41999999999996"/>
    <n v="0"/>
    <n v="0"/>
    <n v="838"/>
    <n v="829"/>
    <n v="0"/>
    <n v="0"/>
    <n v="2819.74"/>
    <n v="2701.42"/>
    <s v=""/>
    <s v=""/>
    <n v="0"/>
    <n v="0"/>
    <n v="0"/>
    <n v="0"/>
    <s v=""/>
    <s v=""/>
    <s v=""/>
    <s v=""/>
    <n v="3145.68"/>
    <n v="2911.29"/>
    <s v=""/>
    <s v=""/>
  </r>
  <r>
    <x v="8"/>
    <s v="Meridian Community College "/>
    <m/>
    <n v="175935"/>
    <x v="8"/>
    <n v="579"/>
    <n v="625"/>
    <n v="6"/>
    <n v="5"/>
    <n v="573"/>
    <n v="620"/>
    <n v="62"/>
    <n v="62"/>
    <n v="573"/>
    <n v="620"/>
    <n v="0"/>
    <n v="0"/>
    <n v="27"/>
    <n v="40"/>
    <n v="0"/>
    <n v="0"/>
    <n v="15"/>
    <n v="19"/>
    <n v="0"/>
    <n v="0"/>
    <m/>
    <m/>
    <n v="0"/>
    <n v="0"/>
    <n v="42"/>
    <n v="59"/>
    <n v="0"/>
    <n v="0"/>
    <n v="4.9800000000000004"/>
    <n v="3.56"/>
    <n v="134.46"/>
    <n v="142.4"/>
    <n v="4.67"/>
    <n v="4.84"/>
    <n v="70.05"/>
    <n v="91.96"/>
    <m/>
    <m/>
    <n v="0"/>
    <n v="0"/>
    <n v="4.8692857142857138"/>
    <n v="3.9722033898305087"/>
    <n v="204.51"/>
    <n v="234.36"/>
    <m/>
    <m/>
    <n v="0"/>
    <n v="0"/>
    <m/>
    <m/>
    <n v="0"/>
    <n v="0"/>
    <m/>
    <m/>
    <n v="0"/>
    <n v="0"/>
    <n v="0"/>
    <n v="0"/>
    <n v="0"/>
    <n v="0"/>
    <n v="171"/>
    <n v="191"/>
    <n v="0"/>
    <n v="0"/>
    <n v="26"/>
    <n v="18"/>
    <n v="0"/>
    <n v="0"/>
    <m/>
    <m/>
    <n v="0"/>
    <n v="0"/>
    <n v="197"/>
    <n v="209"/>
    <n v="0"/>
    <n v="0"/>
    <n v="4"/>
    <n v="3.84"/>
    <n v="684"/>
    <n v="733.43999999999994"/>
    <n v="4.63"/>
    <n v="5.92"/>
    <n v="120.38"/>
    <n v="106.56"/>
    <m/>
    <m/>
    <n v="0"/>
    <n v="0"/>
    <n v="4.0831472081218276"/>
    <n v="4.0191387559808609"/>
    <n v="804.38"/>
    <n v="839.99999999999989"/>
    <m/>
    <m/>
    <n v="0"/>
    <n v="0"/>
    <m/>
    <m/>
    <n v="0"/>
    <n v="0"/>
    <m/>
    <m/>
    <n v="0"/>
    <n v="0"/>
    <n v="0"/>
    <n v="0"/>
    <n v="0"/>
    <n v="0"/>
    <n v="239"/>
    <n v="268"/>
    <n v="0"/>
    <n v="0"/>
    <n v="4.2212970711297073"/>
    <n v="4.0088059701492531"/>
    <n v="1008.8900000000001"/>
    <n v="1074.3599999999999"/>
    <n v="0"/>
    <n v="0"/>
    <n v="0"/>
    <n v="0"/>
    <n v="41"/>
    <n v="44"/>
    <n v="0"/>
    <n v="0"/>
    <n v="14"/>
    <n v="34"/>
    <n v="0"/>
    <n v="0"/>
    <m/>
    <m/>
    <n v="0"/>
    <n v="0"/>
    <n v="55"/>
    <n v="78"/>
    <n v="0"/>
    <n v="0"/>
    <n v="3.85"/>
    <n v="3.73"/>
    <n v="157.85"/>
    <n v="164.12"/>
    <n v="5.57"/>
    <n v="4.51"/>
    <n v="77.98"/>
    <n v="153.34"/>
    <m/>
    <m/>
    <n v="0"/>
    <n v="0"/>
    <n v="4.2878181818181815"/>
    <n v="4.07"/>
    <n v="235.82999999999998"/>
    <n v="317.46000000000004"/>
    <m/>
    <m/>
    <n v="0"/>
    <n v="0"/>
    <m/>
    <m/>
    <n v="0"/>
    <n v="0"/>
    <m/>
    <m/>
    <n v="0"/>
    <n v="0"/>
    <n v="0"/>
    <n v="0"/>
    <n v="0"/>
    <n v="0"/>
    <n v="279"/>
    <n v="274"/>
    <n v="0"/>
    <n v="0"/>
    <n v="4.96"/>
    <n v="5.04"/>
    <n v="1383.84"/>
    <n v="1380.96"/>
    <m/>
    <m/>
    <n v="0"/>
    <n v="0"/>
    <n v="239"/>
    <n v="275"/>
    <n v="0"/>
    <n v="0"/>
    <n v="976.31000000000006"/>
    <n v="1039.96"/>
    <s v=""/>
    <s v=""/>
    <n v="55"/>
    <n v="71"/>
    <n v="0"/>
    <n v="0"/>
    <n v="268.41000000000003"/>
    <n v="351.86"/>
    <n v="0"/>
    <n v="0"/>
    <n v="294"/>
    <n v="346"/>
    <n v="0"/>
    <n v="0"/>
    <n v="1244.72"/>
    <n v="1391.8200000000002"/>
    <s v=""/>
    <s v=""/>
    <n v="0"/>
    <n v="0"/>
    <n v="0"/>
    <n v="0"/>
    <s v=""/>
    <s v=""/>
    <s v=""/>
    <s v=""/>
    <n v="2628.56"/>
    <n v="2772.7799999999997"/>
    <s v=""/>
    <s v=""/>
  </r>
  <r>
    <x v="8"/>
    <s v="Mississippi Delta Community College "/>
    <m/>
    <n v="176008"/>
    <x v="8"/>
    <n v="336"/>
    <n v="390"/>
    <n v="1"/>
    <n v="14"/>
    <n v="335"/>
    <n v="376"/>
    <n v="62"/>
    <n v="62"/>
    <n v="335"/>
    <n v="376"/>
    <n v="0"/>
    <n v="0"/>
    <n v="19"/>
    <n v="22"/>
    <n v="0"/>
    <n v="0"/>
    <n v="30"/>
    <n v="14"/>
    <n v="0"/>
    <n v="0"/>
    <m/>
    <m/>
    <n v="0"/>
    <n v="0"/>
    <n v="49"/>
    <n v="36"/>
    <n v="0"/>
    <n v="0"/>
    <n v="3.97"/>
    <n v="3.82"/>
    <n v="75.430000000000007"/>
    <n v="84.039999999999992"/>
    <n v="4.62"/>
    <n v="4.79"/>
    <n v="138.6"/>
    <n v="67.06"/>
    <m/>
    <m/>
    <n v="0"/>
    <n v="0"/>
    <n v="4.3679591836734692"/>
    <n v="4.197222222222222"/>
    <n v="214.03"/>
    <n v="151.1"/>
    <m/>
    <m/>
    <n v="0"/>
    <n v="0"/>
    <m/>
    <m/>
    <n v="0"/>
    <n v="0"/>
    <m/>
    <m/>
    <n v="0"/>
    <n v="0"/>
    <n v="0"/>
    <n v="0"/>
    <n v="0"/>
    <n v="0"/>
    <n v="148"/>
    <n v="170"/>
    <n v="0"/>
    <n v="0"/>
    <n v="6"/>
    <n v="10"/>
    <n v="0"/>
    <n v="0"/>
    <m/>
    <m/>
    <n v="0"/>
    <n v="0"/>
    <n v="154"/>
    <n v="180"/>
    <n v="0"/>
    <n v="0"/>
    <n v="3.12"/>
    <n v="3.25"/>
    <n v="461.76"/>
    <n v="552.5"/>
    <n v="5.92"/>
    <n v="6.45"/>
    <n v="35.519999999999996"/>
    <n v="64.5"/>
    <m/>
    <m/>
    <n v="0"/>
    <n v="0"/>
    <n v="3.229090909090909"/>
    <n v="3.4277777777777776"/>
    <n v="497.28"/>
    <n v="617"/>
    <m/>
    <m/>
    <n v="0"/>
    <n v="0"/>
    <m/>
    <m/>
    <n v="0"/>
    <n v="0"/>
    <m/>
    <m/>
    <n v="0"/>
    <n v="0"/>
    <n v="0"/>
    <n v="0"/>
    <n v="0"/>
    <n v="0"/>
    <n v="203"/>
    <n v="216"/>
    <n v="0"/>
    <n v="0"/>
    <n v="3.5039901477832509"/>
    <n v="3.5560185185185187"/>
    <n v="711.31"/>
    <n v="768.1"/>
    <n v="0"/>
    <n v="0"/>
    <n v="0"/>
    <n v="0"/>
    <n v="47"/>
    <n v="57"/>
    <n v="0"/>
    <n v="0"/>
    <n v="22"/>
    <n v="25"/>
    <n v="0"/>
    <n v="0"/>
    <m/>
    <m/>
    <n v="0"/>
    <n v="0"/>
    <n v="69"/>
    <n v="82"/>
    <n v="0"/>
    <n v="0"/>
    <n v="2.89"/>
    <n v="3.11"/>
    <n v="135.83000000000001"/>
    <n v="177.26999999999998"/>
    <n v="4.4800000000000004"/>
    <n v="4.46"/>
    <n v="98.56"/>
    <n v="111.5"/>
    <m/>
    <m/>
    <n v="0"/>
    <n v="0"/>
    <n v="3.3969565217391304"/>
    <n v="3.5215853658536584"/>
    <n v="234.39"/>
    <n v="288.77"/>
    <m/>
    <m/>
    <n v="0"/>
    <n v="0"/>
    <m/>
    <m/>
    <n v="0"/>
    <n v="0"/>
    <m/>
    <m/>
    <n v="0"/>
    <n v="0"/>
    <n v="0"/>
    <n v="0"/>
    <n v="0"/>
    <n v="0"/>
    <n v="63"/>
    <n v="78"/>
    <n v="0"/>
    <n v="0"/>
    <n v="5.09"/>
    <n v="4.88"/>
    <n v="320.67"/>
    <n v="380.64"/>
    <m/>
    <m/>
    <n v="0"/>
    <n v="0"/>
    <n v="214"/>
    <n v="249"/>
    <n v="0"/>
    <n v="0"/>
    <n v="673.0200000000001"/>
    <n v="813.81"/>
    <s v=""/>
    <s v=""/>
    <n v="58"/>
    <n v="49"/>
    <n v="0"/>
    <n v="0"/>
    <n v="272.68"/>
    <n v="243.06"/>
    <n v="0"/>
    <n v="0"/>
    <n v="272"/>
    <n v="298"/>
    <n v="0"/>
    <n v="0"/>
    <n v="945.7"/>
    <n v="1056.8699999999999"/>
    <s v=""/>
    <s v=""/>
    <n v="0"/>
    <n v="0"/>
    <n v="0"/>
    <n v="0"/>
    <s v=""/>
    <s v=""/>
    <s v=""/>
    <s v=""/>
    <n v="1266.3699999999999"/>
    <n v="1437.5099999999998"/>
    <s v=""/>
    <s v=""/>
  </r>
  <r>
    <x v="8"/>
    <s v="Northeast Mississippi Community College "/>
    <m/>
    <n v="176169"/>
    <x v="8"/>
    <n v="617"/>
    <n v="583"/>
    <n v="23"/>
    <n v="26"/>
    <n v="594"/>
    <n v="557"/>
    <n v="63"/>
    <n v="63"/>
    <n v="594"/>
    <n v="557"/>
    <n v="0"/>
    <n v="0"/>
    <n v="74"/>
    <n v="140"/>
    <n v="0"/>
    <n v="0"/>
    <n v="4"/>
    <n v="7"/>
    <n v="0"/>
    <n v="0"/>
    <m/>
    <m/>
    <n v="0"/>
    <n v="0"/>
    <n v="78"/>
    <n v="147"/>
    <n v="0"/>
    <n v="0"/>
    <n v="3.24"/>
    <n v="3.58"/>
    <n v="239.76000000000002"/>
    <n v="501.2"/>
    <n v="3.5"/>
    <n v="4.71"/>
    <n v="14"/>
    <n v="32.97"/>
    <m/>
    <m/>
    <n v="0"/>
    <n v="0"/>
    <n v="3.2533333333333334"/>
    <n v="3.6338095238095236"/>
    <n v="253.76000000000002"/>
    <n v="534.16999999999996"/>
    <m/>
    <m/>
    <n v="0"/>
    <n v="0"/>
    <m/>
    <m/>
    <n v="0"/>
    <n v="0"/>
    <m/>
    <m/>
    <n v="0"/>
    <n v="0"/>
    <n v="0"/>
    <n v="0"/>
    <n v="0"/>
    <n v="0"/>
    <n v="391"/>
    <n v="292"/>
    <n v="0"/>
    <n v="0"/>
    <n v="19"/>
    <n v="19"/>
    <n v="0"/>
    <n v="0"/>
    <m/>
    <m/>
    <n v="0"/>
    <n v="0"/>
    <n v="410"/>
    <n v="311"/>
    <n v="0"/>
    <n v="0"/>
    <n v="3.62"/>
    <n v="3.69"/>
    <n v="1415.42"/>
    <n v="1077.48"/>
    <n v="4.79"/>
    <n v="5.63"/>
    <n v="91.01"/>
    <n v="106.97"/>
    <m/>
    <m/>
    <n v="0"/>
    <n v="0"/>
    <n v="3.6742195121951222"/>
    <n v="3.8085209003215437"/>
    <n v="1506.43"/>
    <n v="1184.45"/>
    <m/>
    <m/>
    <n v="0"/>
    <n v="0"/>
    <m/>
    <m/>
    <n v="0"/>
    <n v="0"/>
    <m/>
    <m/>
    <n v="0"/>
    <n v="0"/>
    <n v="0"/>
    <n v="0"/>
    <n v="0"/>
    <n v="0"/>
    <n v="488"/>
    <n v="458"/>
    <n v="0"/>
    <n v="0"/>
    <n v="3.6069467213114756"/>
    <n v="3.7524454148471613"/>
    <n v="1760.19"/>
    <n v="1718.62"/>
    <n v="0"/>
    <n v="0"/>
    <n v="0"/>
    <n v="0"/>
    <n v="64"/>
    <n v="72"/>
    <n v="0"/>
    <n v="0"/>
    <n v="17"/>
    <n v="9"/>
    <n v="0"/>
    <n v="0"/>
    <m/>
    <m/>
    <n v="0"/>
    <n v="0"/>
    <n v="81"/>
    <n v="81"/>
    <n v="0"/>
    <n v="0"/>
    <n v="3.12"/>
    <n v="2.93"/>
    <n v="199.68"/>
    <n v="210.96"/>
    <n v="4"/>
    <n v="4.28"/>
    <n v="68"/>
    <n v="38.520000000000003"/>
    <m/>
    <m/>
    <n v="0"/>
    <n v="0"/>
    <n v="3.3046913580246913"/>
    <n v="3.08"/>
    <n v="267.68"/>
    <n v="249.48000000000002"/>
    <m/>
    <m/>
    <n v="0"/>
    <n v="0"/>
    <m/>
    <m/>
    <n v="0"/>
    <n v="0"/>
    <m/>
    <m/>
    <n v="0"/>
    <n v="0"/>
    <n v="0"/>
    <n v="0"/>
    <n v="0"/>
    <n v="0"/>
    <n v="25"/>
    <n v="18"/>
    <n v="0"/>
    <n v="0"/>
    <n v="8.3000000000000007"/>
    <n v="8.64"/>
    <n v="207.50000000000003"/>
    <n v="155.52000000000001"/>
    <m/>
    <m/>
    <n v="0"/>
    <n v="0"/>
    <n v="529"/>
    <n v="504"/>
    <n v="0"/>
    <n v="0"/>
    <n v="1854.8600000000001"/>
    <n v="1789.64"/>
    <s v=""/>
    <s v=""/>
    <n v="40"/>
    <n v="35"/>
    <n v="0"/>
    <n v="0"/>
    <n v="173.01"/>
    <n v="178.46"/>
    <n v="0"/>
    <n v="0"/>
    <n v="569"/>
    <n v="539"/>
    <n v="0"/>
    <n v="0"/>
    <n v="2027.8700000000001"/>
    <n v="1968.1000000000001"/>
    <s v=""/>
    <s v=""/>
    <n v="0"/>
    <n v="0"/>
    <n v="0"/>
    <n v="0"/>
    <s v=""/>
    <s v=""/>
    <s v=""/>
    <s v=""/>
    <n v="2235.3700000000003"/>
    <n v="2123.62"/>
    <s v=""/>
    <s v=""/>
  </r>
  <r>
    <x v="8"/>
    <s v="Pearl River Community College "/>
    <m/>
    <n v="176239"/>
    <x v="8"/>
    <n v="763"/>
    <n v="922"/>
    <n v="54"/>
    <n v="40"/>
    <n v="709"/>
    <n v="882"/>
    <n v="64"/>
    <n v="64"/>
    <n v="709"/>
    <n v="882"/>
    <n v="0"/>
    <n v="0"/>
    <n v="81"/>
    <n v="115"/>
    <n v="0"/>
    <n v="0"/>
    <n v="12"/>
    <n v="14"/>
    <n v="0"/>
    <n v="0"/>
    <m/>
    <m/>
    <n v="0"/>
    <n v="0"/>
    <n v="93"/>
    <n v="129"/>
    <n v="0"/>
    <n v="0"/>
    <n v="3.45"/>
    <n v="3.54"/>
    <n v="279.45"/>
    <n v="407.1"/>
    <n v="4.83"/>
    <n v="3.57"/>
    <n v="57.96"/>
    <n v="49.98"/>
    <m/>
    <m/>
    <n v="0"/>
    <n v="0"/>
    <n v="3.6280645161290321"/>
    <n v="3.5432558139534889"/>
    <n v="337.40999999999997"/>
    <n v="457.08000000000004"/>
    <m/>
    <m/>
    <n v="0"/>
    <n v="0"/>
    <m/>
    <m/>
    <n v="0"/>
    <n v="0"/>
    <m/>
    <m/>
    <n v="0"/>
    <n v="0"/>
    <n v="0"/>
    <n v="0"/>
    <n v="0"/>
    <n v="0"/>
    <n v="323"/>
    <n v="372"/>
    <n v="0"/>
    <n v="0"/>
    <n v="23"/>
    <n v="34"/>
    <n v="0"/>
    <n v="0"/>
    <m/>
    <m/>
    <n v="0"/>
    <n v="0"/>
    <n v="346"/>
    <n v="406"/>
    <n v="0"/>
    <n v="0"/>
    <n v="3.75"/>
    <n v="3.72"/>
    <n v="1211.25"/>
    <n v="1383.8400000000001"/>
    <n v="6.41"/>
    <n v="5.24"/>
    <n v="147.43"/>
    <n v="178.16"/>
    <m/>
    <m/>
    <n v="0"/>
    <n v="0"/>
    <n v="3.926820809248555"/>
    <n v="3.8472906403940894"/>
    <n v="1358.68"/>
    <n v="1562.0000000000002"/>
    <m/>
    <m/>
    <n v="0"/>
    <n v="0"/>
    <m/>
    <m/>
    <n v="0"/>
    <n v="0"/>
    <m/>
    <m/>
    <n v="0"/>
    <n v="0"/>
    <n v="0"/>
    <n v="0"/>
    <n v="0"/>
    <n v="0"/>
    <n v="439"/>
    <n v="535"/>
    <n v="0"/>
    <n v="0"/>
    <n v="3.8635307517084287"/>
    <n v="3.7739813084112157"/>
    <n v="1696.0900000000001"/>
    <n v="2019.0800000000004"/>
    <n v="0"/>
    <n v="0"/>
    <n v="0"/>
    <n v="0"/>
    <n v="207"/>
    <n v="251"/>
    <n v="0"/>
    <n v="0"/>
    <n v="36"/>
    <n v="65"/>
    <n v="0"/>
    <n v="0"/>
    <m/>
    <m/>
    <n v="0"/>
    <n v="0"/>
    <n v="243"/>
    <n v="316"/>
    <n v="0"/>
    <n v="0"/>
    <n v="3.04"/>
    <n v="3.19"/>
    <n v="629.28"/>
    <n v="800.68999999999994"/>
    <n v="4.3899999999999997"/>
    <n v="4.7699999999999996"/>
    <n v="158.04"/>
    <n v="310.04999999999995"/>
    <m/>
    <m/>
    <n v="0"/>
    <n v="0"/>
    <n v="3.2399999999999998"/>
    <n v="3.5149999999999992"/>
    <n v="787.31999999999994"/>
    <n v="1110.7399999999998"/>
    <m/>
    <m/>
    <n v="0"/>
    <n v="0"/>
    <m/>
    <m/>
    <n v="0"/>
    <n v="0"/>
    <m/>
    <m/>
    <n v="0"/>
    <n v="0"/>
    <n v="0"/>
    <n v="0"/>
    <n v="0"/>
    <n v="0"/>
    <n v="27"/>
    <n v="31"/>
    <n v="0"/>
    <n v="0"/>
    <n v="7.37"/>
    <n v="7.9"/>
    <n v="198.99"/>
    <n v="244.9"/>
    <m/>
    <m/>
    <n v="0"/>
    <n v="0"/>
    <n v="611"/>
    <n v="738"/>
    <n v="0"/>
    <n v="0"/>
    <n v="2119.98"/>
    <n v="2591.63"/>
    <s v=""/>
    <s v=""/>
    <n v="71"/>
    <n v="113"/>
    <n v="0"/>
    <n v="0"/>
    <n v="363.43"/>
    <n v="538.18999999999994"/>
    <n v="0"/>
    <n v="0"/>
    <n v="682"/>
    <n v="851"/>
    <n v="0"/>
    <n v="0"/>
    <n v="2483.41"/>
    <n v="3129.82"/>
    <s v=""/>
    <s v=""/>
    <n v="0"/>
    <n v="0"/>
    <n v="0"/>
    <n v="0"/>
    <s v=""/>
    <s v=""/>
    <s v=""/>
    <s v=""/>
    <n v="2682.3999999999996"/>
    <n v="3374.7200000000003"/>
    <s v=""/>
    <s v=""/>
  </r>
  <r>
    <x v="8"/>
    <s v="Coahoma Community College "/>
    <m/>
    <n v="175519"/>
    <x v="9"/>
    <n v="269"/>
    <n v="290"/>
    <n v="10"/>
    <n v="9"/>
    <n v="259"/>
    <n v="281"/>
    <n v="65"/>
    <n v="65"/>
    <n v="259"/>
    <n v="281"/>
    <n v="0"/>
    <n v="0"/>
    <n v="25"/>
    <n v="45"/>
    <n v="0"/>
    <n v="0"/>
    <n v="8"/>
    <n v="4"/>
    <n v="0"/>
    <n v="0"/>
    <m/>
    <m/>
    <n v="0"/>
    <n v="0"/>
    <n v="33"/>
    <n v="49"/>
    <n v="0"/>
    <n v="0"/>
    <n v="3.62"/>
    <n v="3.6"/>
    <n v="90.5"/>
    <n v="162"/>
    <n v="5.69"/>
    <n v="9.1300000000000008"/>
    <n v="45.52"/>
    <n v="36.520000000000003"/>
    <m/>
    <m/>
    <n v="0"/>
    <n v="0"/>
    <n v="4.121818181818182"/>
    <n v="4.0514285714285716"/>
    <n v="136.02000000000001"/>
    <n v="198.52"/>
    <m/>
    <m/>
    <n v="0"/>
    <n v="0"/>
    <m/>
    <m/>
    <n v="0"/>
    <n v="0"/>
    <m/>
    <m/>
    <n v="0"/>
    <n v="0"/>
    <n v="0"/>
    <n v="0"/>
    <n v="0"/>
    <n v="0"/>
    <n v="137"/>
    <n v="138"/>
    <n v="0"/>
    <n v="0"/>
    <n v="10"/>
    <n v="10"/>
    <n v="0"/>
    <n v="0"/>
    <m/>
    <m/>
    <n v="0"/>
    <n v="0"/>
    <n v="147"/>
    <n v="148"/>
    <n v="0"/>
    <n v="0"/>
    <n v="3.9"/>
    <n v="3.97"/>
    <n v="534.29999999999995"/>
    <n v="547.86"/>
    <n v="6.65"/>
    <n v="7.35"/>
    <n v="66.5"/>
    <n v="73.5"/>
    <m/>
    <m/>
    <n v="0"/>
    <n v="0"/>
    <n v="4.0870748299319724"/>
    <n v="4.1983783783783784"/>
    <n v="600.79999999999995"/>
    <n v="621.36"/>
    <m/>
    <m/>
    <n v="0"/>
    <n v="0"/>
    <m/>
    <m/>
    <n v="0"/>
    <n v="0"/>
    <m/>
    <m/>
    <n v="0"/>
    <n v="0"/>
    <n v="0"/>
    <n v="0"/>
    <n v="0"/>
    <n v="0"/>
    <n v="180"/>
    <n v="197"/>
    <n v="0"/>
    <n v="0"/>
    <n v="4.0934444444444438"/>
    <n v="4.1618274111675131"/>
    <n v="736.81999999999994"/>
    <n v="819.88000000000011"/>
    <n v="0"/>
    <n v="0"/>
    <n v="0"/>
    <n v="0"/>
    <n v="36"/>
    <n v="47"/>
    <n v="0"/>
    <n v="0"/>
    <n v="20"/>
    <n v="11"/>
    <n v="0"/>
    <n v="0"/>
    <m/>
    <m/>
    <n v="0"/>
    <n v="0"/>
    <n v="56"/>
    <n v="58"/>
    <n v="0"/>
    <n v="0"/>
    <n v="3.78"/>
    <n v="3.17"/>
    <n v="136.07999999999998"/>
    <n v="148.99"/>
    <n v="4.2"/>
    <n v="3.73"/>
    <n v="84"/>
    <n v="41.03"/>
    <m/>
    <m/>
    <n v="0"/>
    <n v="0"/>
    <n v="3.9299999999999997"/>
    <n v="3.2762068965517241"/>
    <n v="220.07999999999998"/>
    <n v="190.02"/>
    <m/>
    <m/>
    <n v="0"/>
    <n v="0"/>
    <m/>
    <m/>
    <n v="0"/>
    <n v="0"/>
    <m/>
    <m/>
    <n v="0"/>
    <n v="0"/>
    <n v="0"/>
    <n v="0"/>
    <n v="0"/>
    <n v="0"/>
    <n v="23"/>
    <n v="26"/>
    <n v="0"/>
    <n v="0"/>
    <n v="8.35"/>
    <n v="6.35"/>
    <n v="192.04999999999998"/>
    <n v="165.1"/>
    <m/>
    <m/>
    <n v="0"/>
    <n v="0"/>
    <n v="198"/>
    <n v="230"/>
    <n v="0"/>
    <n v="0"/>
    <n v="760.87999999999988"/>
    <n v="858.85"/>
    <s v=""/>
    <s v=""/>
    <n v="38"/>
    <n v="25"/>
    <n v="0"/>
    <n v="0"/>
    <n v="196.02"/>
    <n v="151.05000000000001"/>
    <n v="0"/>
    <n v="0"/>
    <n v="236"/>
    <n v="255"/>
    <n v="0"/>
    <n v="0"/>
    <n v="956.89999999999986"/>
    <n v="1009.9000000000001"/>
    <s v=""/>
    <s v=""/>
    <n v="0"/>
    <n v="0"/>
    <n v="0"/>
    <n v="0"/>
    <s v=""/>
    <s v=""/>
    <s v=""/>
    <s v=""/>
    <n v="1148.9499999999998"/>
    <n v="1175"/>
    <s v=""/>
    <s v=""/>
  </r>
  <r>
    <x v="8"/>
    <s v="Southwest Mississippi Community College"/>
    <m/>
    <n v="176354"/>
    <x v="9"/>
    <n v="403"/>
    <n v="433"/>
    <n v="3"/>
    <n v="10"/>
    <n v="400"/>
    <n v="423"/>
    <n v="64"/>
    <n v="64"/>
    <n v="400"/>
    <n v="423"/>
    <n v="0"/>
    <n v="0"/>
    <n v="48"/>
    <n v="66"/>
    <n v="0"/>
    <n v="0"/>
    <n v="5"/>
    <n v="5"/>
    <n v="0"/>
    <n v="0"/>
    <m/>
    <m/>
    <n v="0"/>
    <n v="0"/>
    <n v="53"/>
    <n v="71"/>
    <n v="0"/>
    <n v="0"/>
    <n v="3.7"/>
    <n v="3.67"/>
    <n v="177.60000000000002"/>
    <n v="242.22"/>
    <n v="5.0999999999999996"/>
    <n v="8"/>
    <n v="25.5"/>
    <n v="40"/>
    <m/>
    <m/>
    <n v="0"/>
    <n v="0"/>
    <n v="3.8320754716981136"/>
    <n v="3.9749295774647893"/>
    <n v="203.10000000000002"/>
    <n v="282.22000000000003"/>
    <m/>
    <m/>
    <n v="0"/>
    <n v="0"/>
    <m/>
    <m/>
    <n v="0"/>
    <n v="0"/>
    <m/>
    <m/>
    <n v="0"/>
    <n v="0"/>
    <n v="0"/>
    <n v="0"/>
    <n v="0"/>
    <n v="0"/>
    <n v="210"/>
    <n v="211"/>
    <n v="0"/>
    <n v="0"/>
    <n v="15"/>
    <n v="12"/>
    <n v="0"/>
    <n v="0"/>
    <m/>
    <m/>
    <n v="0"/>
    <n v="0"/>
    <n v="225"/>
    <n v="223"/>
    <n v="0"/>
    <n v="0"/>
    <n v="3.46"/>
    <n v="3.24"/>
    <n v="726.6"/>
    <n v="683.6400000000001"/>
    <n v="5.0999999999999996"/>
    <n v="4.42"/>
    <n v="76.5"/>
    <n v="53.04"/>
    <m/>
    <m/>
    <n v="0"/>
    <n v="0"/>
    <n v="3.5693333333333332"/>
    <n v="3.3034977578475337"/>
    <n v="803.1"/>
    <n v="736.68000000000006"/>
    <m/>
    <m/>
    <n v="0"/>
    <n v="0"/>
    <m/>
    <m/>
    <n v="0"/>
    <n v="0"/>
    <m/>
    <m/>
    <n v="0"/>
    <n v="0"/>
    <n v="0"/>
    <n v="0"/>
    <n v="0"/>
    <n v="0"/>
    <n v="278"/>
    <n v="294"/>
    <n v="0"/>
    <n v="0"/>
    <n v="3.619424460431655"/>
    <n v="3.4656462585034018"/>
    <n v="1006.2"/>
    <n v="1018.9000000000001"/>
    <n v="0"/>
    <n v="0"/>
    <n v="0"/>
    <n v="0"/>
    <n v="75"/>
    <n v="69"/>
    <n v="0"/>
    <n v="0"/>
    <n v="20"/>
    <n v="33"/>
    <n v="0"/>
    <n v="0"/>
    <m/>
    <m/>
    <n v="0"/>
    <n v="0"/>
    <n v="95"/>
    <n v="102"/>
    <n v="0"/>
    <n v="0"/>
    <n v="3.35"/>
    <n v="3.03"/>
    <n v="251.25"/>
    <n v="209.07"/>
    <n v="3.7"/>
    <n v="3.62"/>
    <n v="74"/>
    <n v="119.46000000000001"/>
    <m/>
    <m/>
    <n v="0"/>
    <n v="0"/>
    <n v="3.4236842105263157"/>
    <n v="3.2208823529411763"/>
    <n v="325.25"/>
    <n v="328.53"/>
    <m/>
    <m/>
    <n v="0"/>
    <n v="0"/>
    <m/>
    <m/>
    <n v="0"/>
    <n v="0"/>
    <m/>
    <m/>
    <n v="0"/>
    <n v="0"/>
    <n v="0"/>
    <n v="0"/>
    <n v="0"/>
    <n v="0"/>
    <n v="27"/>
    <n v="27"/>
    <n v="0"/>
    <n v="0"/>
    <n v="5.72"/>
    <n v="4.4800000000000004"/>
    <n v="154.44"/>
    <n v="120.96000000000001"/>
    <m/>
    <m/>
    <n v="0"/>
    <n v="0"/>
    <n v="333"/>
    <n v="346"/>
    <n v="0"/>
    <n v="0"/>
    <n v="1155.45"/>
    <n v="1134.93"/>
    <s v=""/>
    <s v=""/>
    <n v="40"/>
    <n v="50"/>
    <n v="0"/>
    <n v="0"/>
    <n v="176"/>
    <n v="212.5"/>
    <n v="0"/>
    <n v="0"/>
    <n v="373"/>
    <n v="396"/>
    <n v="0"/>
    <n v="0"/>
    <n v="1331.45"/>
    <n v="1347.43"/>
    <s v=""/>
    <s v=""/>
    <n v="0"/>
    <n v="0"/>
    <n v="0"/>
    <n v="0"/>
    <s v=""/>
    <s v=""/>
    <s v=""/>
    <s v=""/>
    <n v="1485.89"/>
    <n v="1468.39"/>
    <s v=""/>
    <s v=""/>
  </r>
  <r>
    <x v="9"/>
    <s v="North Carolina State University "/>
    <m/>
    <n v="199193"/>
    <x v="1"/>
    <n v="5630"/>
    <n v="5783"/>
    <n v="398"/>
    <n v="355"/>
    <n v="5232"/>
    <n v="5428"/>
    <n v="120"/>
    <n v="120"/>
    <n v="5232"/>
    <n v="5428"/>
    <n v="5232"/>
    <n v="5428"/>
    <n v="54"/>
    <n v="26"/>
    <n v="54"/>
    <n v="26"/>
    <n v="9"/>
    <n v="4"/>
    <n v="9"/>
    <n v="4"/>
    <n v="0"/>
    <n v="4"/>
    <n v="0"/>
    <n v="4"/>
    <n v="63"/>
    <n v="34"/>
    <n v="63"/>
    <n v="34"/>
    <n v="5"/>
    <n v="5"/>
    <n v="270"/>
    <n v="130"/>
    <n v="4.8"/>
    <n v="8.4"/>
    <n v="43.199999999999996"/>
    <n v="33.6"/>
    <n v="0"/>
    <n v="2.2999999999999998"/>
    <n v="0"/>
    <n v="9.1999999999999993"/>
    <n v="4.9714285714285715"/>
    <n v="5.0823529411764703"/>
    <n v="313.2"/>
    <n v="172.79999999999998"/>
    <n v="142"/>
    <n v="152"/>
    <n v="7668"/>
    <n v="3952"/>
    <n v="77"/>
    <n v="115"/>
    <n v="693"/>
    <n v="460"/>
    <n v="0"/>
    <n v="17"/>
    <n v="0"/>
    <n v="68"/>
    <n v="132.71428571428572"/>
    <n v="131.76470588235293"/>
    <n v="8361"/>
    <n v="4480"/>
    <n v="3712"/>
    <n v="3797"/>
    <n v="3712"/>
    <n v="3797"/>
    <n v="11"/>
    <n v="9"/>
    <n v="11"/>
    <n v="9"/>
    <n v="32"/>
    <n v="117"/>
    <n v="32"/>
    <n v="117"/>
    <n v="3755"/>
    <n v="3923"/>
    <n v="3755"/>
    <n v="3923"/>
    <n v="4.5999999999999996"/>
    <n v="4.5"/>
    <n v="17075.199999999997"/>
    <n v="17086.5"/>
    <n v="8.3000000000000007"/>
    <n v="6.5"/>
    <n v="91.300000000000011"/>
    <n v="58.5"/>
    <n v="4.2"/>
    <n v="3.5"/>
    <n v="134.4"/>
    <n v="409.5"/>
    <n v="4.6074300932090537"/>
    <n v="4.4747642110629622"/>
    <n v="17300.899999999998"/>
    <n v="17554.5"/>
    <n v="136"/>
    <n v="134"/>
    <n v="504832"/>
    <n v="508798"/>
    <n v="121"/>
    <n v="92"/>
    <n v="1331"/>
    <n v="828"/>
    <n v="128"/>
    <n v="81"/>
    <n v="4096"/>
    <n v="9477"/>
    <n v="135.88788282290281"/>
    <n v="132.32296711700229"/>
    <n v="510259.00000000006"/>
    <n v="519103"/>
    <n v="3818"/>
    <n v="3957"/>
    <n v="3818"/>
    <n v="3957"/>
    <n v="4.6134363541121006"/>
    <n v="4.4799848369977253"/>
    <n v="17614.099999999999"/>
    <n v="17727.3"/>
    <n v="135.83551597695129"/>
    <n v="132.31817033105889"/>
    <n v="518620"/>
    <n v="523583.00000000006"/>
    <n v="1285"/>
    <n v="1336"/>
    <n v="1285"/>
    <n v="1336"/>
    <n v="102"/>
    <n v="112"/>
    <n v="102"/>
    <n v="112"/>
    <n v="27"/>
    <n v="23"/>
    <n v="27"/>
    <n v="23"/>
    <n v="1414"/>
    <n v="1471"/>
    <n v="1414"/>
    <n v="1471"/>
    <n v="3.2"/>
    <n v="3.2"/>
    <n v="4112"/>
    <n v="4275.2"/>
    <n v="3.5"/>
    <n v="3.8"/>
    <n v="357"/>
    <n v="425.59999999999997"/>
    <n v="2.7"/>
    <n v="3.5"/>
    <n v="72.900000000000006"/>
    <n v="80.5"/>
    <n v="3.2120933521923618"/>
    <n v="3.2503738953093135"/>
    <n v="4541.8999999999996"/>
    <n v="4781.3"/>
    <n v="87"/>
    <n v="85"/>
    <n v="111795"/>
    <n v="113560"/>
    <n v="74"/>
    <n v="72"/>
    <n v="7548"/>
    <n v="8064"/>
    <n v="70"/>
    <n v="93"/>
    <n v="1890"/>
    <n v="2139"/>
    <n v="85.737623762376231"/>
    <n v="84.135282121006114"/>
    <n v="121232.99999999999"/>
    <n v="123763"/>
    <n v="0"/>
    <n v="0"/>
    <n v="0"/>
    <n v="0"/>
    <n v="0"/>
    <n v="0"/>
    <n v="0"/>
    <n v="0"/>
    <n v="0"/>
    <n v="0"/>
    <n v="0"/>
    <n v="0"/>
    <n v="5051"/>
    <n v="5159"/>
    <n v="5051"/>
    <n v="5159"/>
    <n v="21457.199999999997"/>
    <n v="21491.7"/>
    <n v="624295"/>
    <n v="626310"/>
    <n v="122"/>
    <n v="125"/>
    <n v="122"/>
    <n v="125"/>
    <n v="491.5"/>
    <n v="517.69999999999993"/>
    <n v="9572"/>
    <n v="9352"/>
    <n v="5173"/>
    <n v="5284"/>
    <n v="5173"/>
    <n v="5284"/>
    <n v="21948.699999999997"/>
    <n v="22009.4"/>
    <n v="633867"/>
    <n v="635662"/>
    <n v="59"/>
    <n v="144"/>
    <n v="59"/>
    <n v="144"/>
    <n v="207.3"/>
    <n v="499.2"/>
    <n v="5986"/>
    <n v="11684"/>
    <n v="22156"/>
    <n v="22508.6"/>
    <n v="639853"/>
    <n v="647346"/>
  </r>
  <r>
    <x v="9"/>
    <s v="University of North Carolina at Chapel Hill "/>
    <m/>
    <n v="199120"/>
    <x v="1"/>
    <n v="4557"/>
    <n v="4628"/>
    <n v="0"/>
    <n v="0"/>
    <n v="4557"/>
    <n v="4628"/>
    <n v="120"/>
    <n v="120"/>
    <n v="4557"/>
    <n v="4628"/>
    <n v="4557"/>
    <n v="4628"/>
    <n v="111"/>
    <n v="126"/>
    <n v="111"/>
    <n v="126"/>
    <n v="1"/>
    <n v="0"/>
    <n v="1"/>
    <n v="0"/>
    <n v="0"/>
    <n v="0"/>
    <n v="0"/>
    <n v="0"/>
    <n v="112"/>
    <n v="126"/>
    <n v="112"/>
    <n v="126"/>
    <n v="4.0999999999999996"/>
    <n v="4.2"/>
    <n v="455.09999999999997"/>
    <n v="529.20000000000005"/>
    <n v="4"/>
    <n v="0"/>
    <n v="4"/>
    <n v="0"/>
    <n v="0"/>
    <n v="0"/>
    <n v="0"/>
    <n v="0"/>
    <n v="4.0991071428571422"/>
    <n v="4.2"/>
    <n v="459.09999999999991"/>
    <n v="529.20000000000005"/>
    <n v="123"/>
    <n v="126"/>
    <n v="13653"/>
    <n v="15876"/>
    <n v="113"/>
    <n v="0"/>
    <n v="113"/>
    <n v="0"/>
    <n v="0"/>
    <n v="0"/>
    <n v="0"/>
    <n v="0"/>
    <n v="122.91071428571429"/>
    <n v="126"/>
    <n v="13766"/>
    <n v="15876"/>
    <n v="3583"/>
    <n v="3694"/>
    <n v="3583"/>
    <n v="3694"/>
    <n v="1"/>
    <n v="1"/>
    <n v="1"/>
    <n v="1"/>
    <n v="14"/>
    <n v="31"/>
    <n v="14"/>
    <n v="31"/>
    <n v="3598"/>
    <n v="3726"/>
    <n v="3598"/>
    <n v="3726"/>
    <n v="4.2"/>
    <n v="4.2"/>
    <n v="15048.6"/>
    <n v="15514.800000000001"/>
    <n v="5"/>
    <n v="5"/>
    <n v="5"/>
    <n v="5"/>
    <n v="3.4"/>
    <n v="3.9"/>
    <n v="47.6"/>
    <n v="120.89999999999999"/>
    <n v="4.1971095052807117"/>
    <n v="4.1977187332259795"/>
    <n v="15101.2"/>
    <n v="15640.699999999999"/>
    <n v="117"/>
    <n v="119"/>
    <n v="419211"/>
    <n v="439586"/>
    <n v="111"/>
    <n v="100"/>
    <n v="111"/>
    <n v="100"/>
    <n v="43"/>
    <n v="119"/>
    <n v="602"/>
    <n v="3689"/>
    <n v="116.71039466370206"/>
    <n v="118.99490069779925"/>
    <n v="419924"/>
    <n v="443375"/>
    <n v="3710"/>
    <n v="3852"/>
    <n v="3710"/>
    <n v="3852"/>
    <n v="4.1941509433962265"/>
    <n v="4.1977933541017656"/>
    <n v="15560.300000000001"/>
    <n v="16169.900000000001"/>
    <n v="116.89757412398922"/>
    <n v="119.22403946002076"/>
    <n v="433690"/>
    <n v="459251"/>
    <n v="811"/>
    <n v="733"/>
    <n v="811"/>
    <n v="733"/>
    <n v="10"/>
    <n v="12"/>
    <n v="10"/>
    <n v="12"/>
    <n v="9"/>
    <n v="19"/>
    <n v="9"/>
    <n v="19"/>
    <n v="830"/>
    <n v="764"/>
    <n v="830"/>
    <n v="764"/>
    <n v="2.9"/>
    <n v="3"/>
    <n v="2351.9"/>
    <n v="2199"/>
    <n v="4.2"/>
    <n v="3.9"/>
    <n v="42"/>
    <n v="46.8"/>
    <n v="2.8"/>
    <n v="3.6"/>
    <n v="25.2"/>
    <n v="68.400000000000006"/>
    <n v="2.9145783132530121"/>
    <n v="3.0290575916230371"/>
    <n v="2419.1"/>
    <n v="2314.2000000000003"/>
    <n v="75"/>
    <n v="77"/>
    <n v="60825"/>
    <n v="56441"/>
    <n v="68"/>
    <n v="77"/>
    <n v="680"/>
    <n v="924"/>
    <n v="61"/>
    <n v="74"/>
    <n v="549"/>
    <n v="1406"/>
    <n v="74.763855421686742"/>
    <n v="76.925392670157066"/>
    <n v="62053.999999999993"/>
    <n v="58771"/>
    <n v="17"/>
    <n v="12"/>
    <n v="17"/>
    <n v="12"/>
    <n v="5.5"/>
    <n v="4"/>
    <n v="93.5"/>
    <n v="48"/>
    <n v="89.2"/>
    <n v="77.2"/>
    <n v="1516.4"/>
    <n v="926.40000000000009"/>
    <n v="4505"/>
    <n v="4553"/>
    <n v="4505"/>
    <n v="4553"/>
    <n v="17855.600000000002"/>
    <n v="18243"/>
    <n v="493689"/>
    <n v="511903"/>
    <n v="12"/>
    <n v="13"/>
    <n v="12"/>
    <n v="13"/>
    <n v="51"/>
    <n v="51.8"/>
    <n v="904"/>
    <n v="1024"/>
    <n v="4517"/>
    <n v="4566"/>
    <n v="4517"/>
    <n v="4566"/>
    <n v="17906.600000000002"/>
    <n v="18294.8"/>
    <n v="494593"/>
    <n v="512927"/>
    <n v="23"/>
    <n v="50"/>
    <n v="23"/>
    <n v="50"/>
    <n v="72.8"/>
    <n v="189.3"/>
    <n v="1151"/>
    <n v="5095"/>
    <n v="18072.900000000001"/>
    <n v="18532.100000000002"/>
    <n v="497260.4"/>
    <n v="518948.4"/>
  </r>
  <r>
    <x v="9"/>
    <s v="University of North Carolina at Charlotte"/>
    <m/>
    <n v="199139"/>
    <x v="1"/>
    <n v="5086"/>
    <n v="5305"/>
    <n v="198"/>
    <n v="192"/>
    <n v="4888"/>
    <n v="5113"/>
    <n v="120"/>
    <n v="120"/>
    <n v="4888"/>
    <n v="5113"/>
    <n v="4888"/>
    <n v="5113"/>
    <n v="4"/>
    <n v="8"/>
    <n v="4"/>
    <n v="8"/>
    <n v="0"/>
    <n v="0"/>
    <n v="0"/>
    <n v="0"/>
    <n v="0"/>
    <n v="0"/>
    <n v="0"/>
    <n v="0"/>
    <n v="4"/>
    <n v="8"/>
    <n v="4"/>
    <n v="8"/>
    <n v="4"/>
    <n v="4.0999999999999996"/>
    <n v="16"/>
    <n v="32.799999999999997"/>
    <n v="0"/>
    <n v="0"/>
    <n v="0"/>
    <n v="0"/>
    <n v="0"/>
    <n v="0"/>
    <n v="0"/>
    <n v="0"/>
    <n v="4"/>
    <n v="4.0999999999999996"/>
    <n v="16"/>
    <n v="32.799999999999997"/>
    <n v="153"/>
    <n v="147"/>
    <n v="612"/>
    <n v="1176"/>
    <n v="0"/>
    <n v="0"/>
    <n v="0"/>
    <n v="0"/>
    <n v="0"/>
    <n v="0"/>
    <n v="0"/>
    <n v="0"/>
    <n v="153"/>
    <n v="147"/>
    <n v="612"/>
    <n v="1176"/>
    <n v="2322"/>
    <n v="2363"/>
    <n v="2322"/>
    <n v="2363"/>
    <n v="12"/>
    <n v="19"/>
    <n v="12"/>
    <n v="19"/>
    <n v="15"/>
    <n v="23"/>
    <n v="15"/>
    <n v="23"/>
    <n v="2349"/>
    <n v="2405"/>
    <n v="2349"/>
    <n v="2405"/>
    <n v="4.8"/>
    <n v="4.8"/>
    <n v="11145.6"/>
    <n v="11342.4"/>
    <n v="6.1"/>
    <n v="6"/>
    <n v="73.199999999999989"/>
    <n v="114"/>
    <n v="4.3"/>
    <n v="4.4000000000000004"/>
    <n v="64.5"/>
    <n v="101.2"/>
    <n v="4.8034482758620696"/>
    <n v="4.805654885654886"/>
    <n v="11283.300000000001"/>
    <n v="11557.6"/>
    <n v="133"/>
    <n v="133"/>
    <n v="308826"/>
    <n v="314279"/>
    <n v="112"/>
    <n v="99"/>
    <n v="1344"/>
    <n v="1881"/>
    <n v="132"/>
    <n v="129"/>
    <n v="1980"/>
    <n v="2967"/>
    <n v="132.88633461047255"/>
    <n v="132.6931392931393"/>
    <n v="312150"/>
    <n v="319127"/>
    <n v="2353"/>
    <n v="2413"/>
    <n v="2353"/>
    <n v="2413"/>
    <n v="4.802082447938802"/>
    <n v="4.8033153750518025"/>
    <n v="11299.300000000001"/>
    <n v="11590.4"/>
    <n v="132.92052698682534"/>
    <n v="132.74057190219645"/>
    <n v="312762"/>
    <n v="320303.00000000006"/>
    <n v="2024"/>
    <n v="2187"/>
    <n v="2024"/>
    <n v="2187"/>
    <n v="492"/>
    <n v="490"/>
    <n v="492"/>
    <n v="490"/>
    <n v="19"/>
    <n v="23"/>
    <n v="19"/>
    <n v="23"/>
    <n v="2535"/>
    <n v="2700"/>
    <n v="2535"/>
    <n v="2700"/>
    <n v="3.6"/>
    <n v="3.6"/>
    <n v="7286.4000000000005"/>
    <n v="7873.2"/>
    <n v="3.6"/>
    <n v="3.7"/>
    <n v="1771.2"/>
    <n v="1813"/>
    <n v="2.9"/>
    <n v="3.6"/>
    <n v="55.1"/>
    <n v="82.8"/>
    <n v="3.5947534516765289"/>
    <n v="3.6181481481481481"/>
    <n v="9112.7000000000007"/>
    <n v="9769"/>
    <n v="92"/>
    <n v="92"/>
    <n v="186208"/>
    <n v="201204"/>
    <n v="65"/>
    <n v="68"/>
    <n v="31980"/>
    <n v="33320"/>
    <n v="82"/>
    <n v="96"/>
    <n v="1558"/>
    <n v="2208"/>
    <n v="86.684812623274155"/>
    <n v="87.678518518518516"/>
    <n v="219745.99999999997"/>
    <n v="236732"/>
    <n v="0"/>
    <n v="0"/>
    <n v="0"/>
    <n v="0"/>
    <n v="0"/>
    <n v="0"/>
    <n v="0"/>
    <n v="0"/>
    <n v="0"/>
    <n v="0"/>
    <n v="0"/>
    <n v="0"/>
    <n v="4350"/>
    <n v="4558"/>
    <n v="4350"/>
    <n v="4558"/>
    <n v="18448"/>
    <n v="19248.399999999998"/>
    <n v="495646"/>
    <n v="516659"/>
    <n v="504"/>
    <n v="509"/>
    <n v="504"/>
    <n v="509"/>
    <n v="1844.4"/>
    <n v="1927"/>
    <n v="33324"/>
    <n v="35201"/>
    <n v="4854"/>
    <n v="5067"/>
    <n v="4854"/>
    <n v="5067"/>
    <n v="20292.400000000001"/>
    <n v="21175.399999999998"/>
    <n v="528970"/>
    <n v="551860"/>
    <n v="34"/>
    <n v="46"/>
    <n v="34"/>
    <n v="46"/>
    <n v="119.6"/>
    <n v="184"/>
    <n v="3538"/>
    <n v="5175"/>
    <n v="20412"/>
    <n v="21359.4"/>
    <n v="532508"/>
    <n v="557035"/>
  </r>
  <r>
    <x v="9"/>
    <s v="University of North Carolina at Greensboro"/>
    <m/>
    <n v="199148"/>
    <x v="1"/>
    <n v="3106"/>
    <n v="3262"/>
    <n v="18"/>
    <n v="18"/>
    <n v="3088"/>
    <n v="3244"/>
    <n v="120"/>
    <n v="120"/>
    <n v="3088"/>
    <n v="3244"/>
    <n v="3088"/>
    <n v="3244"/>
    <n v="21"/>
    <n v="18"/>
    <n v="21"/>
    <n v="18"/>
    <n v="2"/>
    <n v="0"/>
    <n v="2"/>
    <n v="0"/>
    <n v="0"/>
    <n v="0"/>
    <n v="0"/>
    <n v="0"/>
    <n v="23"/>
    <n v="18"/>
    <n v="23"/>
    <n v="18"/>
    <n v="6.2"/>
    <n v="5"/>
    <n v="130.20000000000002"/>
    <n v="90"/>
    <n v="10"/>
    <n v="0"/>
    <n v="20"/>
    <n v="0"/>
    <n v="0"/>
    <n v="0"/>
    <n v="0"/>
    <n v="0"/>
    <n v="6.5304347826086966"/>
    <n v="5"/>
    <n v="150.20000000000002"/>
    <n v="90"/>
    <n v="137"/>
    <n v="133"/>
    <n v="2877"/>
    <n v="2394"/>
    <n v="129"/>
    <n v="0"/>
    <n v="258"/>
    <n v="0"/>
    <n v="0"/>
    <n v="0"/>
    <n v="0"/>
    <n v="0"/>
    <n v="136.30434782608697"/>
    <n v="133"/>
    <n v="3135.0000000000005"/>
    <n v="2394"/>
    <n v="1647"/>
    <n v="1632"/>
    <n v="1647"/>
    <n v="1632"/>
    <n v="7"/>
    <n v="7"/>
    <n v="7"/>
    <n v="7"/>
    <n v="1"/>
    <n v="15"/>
    <n v="1"/>
    <n v="15"/>
    <n v="1655"/>
    <n v="1654"/>
    <n v="1655"/>
    <n v="1654"/>
    <n v="4.8"/>
    <n v="4.8"/>
    <n v="7905.5999999999995"/>
    <n v="7833.5999999999995"/>
    <n v="5.6"/>
    <n v="4"/>
    <n v="39.199999999999996"/>
    <n v="28"/>
    <n v="4"/>
    <n v="4.5"/>
    <n v="4"/>
    <n v="67.5"/>
    <n v="4.8029003021148036"/>
    <n v="4.7938935912938332"/>
    <n v="7948.8"/>
    <n v="7929.1"/>
    <n v="128"/>
    <n v="128"/>
    <n v="210816"/>
    <n v="208896"/>
    <n v="106"/>
    <n v="92"/>
    <n v="742"/>
    <n v="644"/>
    <n v="133"/>
    <n v="113"/>
    <n v="133"/>
    <n v="1695"/>
    <n v="127.90996978851963"/>
    <n v="127.71160822249094"/>
    <n v="211691"/>
    <n v="211235"/>
    <n v="1678"/>
    <n v="1672"/>
    <n v="1678"/>
    <n v="1672"/>
    <n v="4.8265792610250298"/>
    <n v="4.7961124401913882"/>
    <n v="8099"/>
    <n v="8019.1000000000013"/>
    <n v="128.02502979737784"/>
    <n v="127.76854066985646"/>
    <n v="214826.00000000003"/>
    <n v="213629"/>
    <n v="1128"/>
    <n v="1218"/>
    <n v="1128"/>
    <n v="1218"/>
    <n v="261"/>
    <n v="306"/>
    <n v="261"/>
    <n v="306"/>
    <n v="0"/>
    <n v="36"/>
    <n v="0"/>
    <n v="36"/>
    <n v="1389"/>
    <n v="1560"/>
    <n v="1389"/>
    <n v="1560"/>
    <n v="3.6"/>
    <n v="3.5"/>
    <n v="4060.8"/>
    <n v="4263"/>
    <n v="3.9"/>
    <n v="3.6"/>
    <n v="1017.9"/>
    <n v="1101.6000000000001"/>
    <n v="0"/>
    <n v="3.2"/>
    <n v="0"/>
    <n v="115.2"/>
    <n v="3.6563714902807773"/>
    <n v="3.512692307692308"/>
    <n v="5078.7"/>
    <n v="5479.8"/>
    <n v="87"/>
    <n v="88"/>
    <n v="98136"/>
    <n v="107184"/>
    <n v="66"/>
    <n v="59"/>
    <n v="17226"/>
    <n v="18054"/>
    <n v="0"/>
    <n v="69"/>
    <n v="0"/>
    <n v="2484"/>
    <n v="83.053995680345579"/>
    <n v="81.873076923076923"/>
    <n v="115362.00000000001"/>
    <n v="127722"/>
    <n v="21"/>
    <n v="12"/>
    <n v="21"/>
    <n v="12"/>
    <n v="4.5"/>
    <n v="5.3"/>
    <n v="94.5"/>
    <n v="63.599999999999994"/>
    <n v="114.8"/>
    <n v="116.5"/>
    <n v="2410.7999999999997"/>
    <n v="1398"/>
    <n v="2796"/>
    <n v="2868"/>
    <n v="2796"/>
    <n v="2868"/>
    <n v="12096.599999999999"/>
    <n v="12186.599999999999"/>
    <n v="311829"/>
    <n v="318474"/>
    <n v="270"/>
    <n v="313"/>
    <n v="270"/>
    <n v="313"/>
    <n v="1077.0999999999999"/>
    <n v="1129.6000000000001"/>
    <n v="18226"/>
    <n v="18698"/>
    <n v="3066"/>
    <n v="3181"/>
    <n v="3066"/>
    <n v="3181"/>
    <n v="13173.699999999999"/>
    <n v="13316.199999999999"/>
    <n v="330055"/>
    <n v="337172"/>
    <n v="1"/>
    <n v="51"/>
    <n v="1"/>
    <n v="51"/>
    <n v="4"/>
    <n v="182.7"/>
    <n v="133"/>
    <n v="4179"/>
    <n v="13272.2"/>
    <n v="13562.500000000002"/>
    <n v="332598.80000000005"/>
    <n v="342749"/>
  </r>
  <r>
    <x v="9"/>
    <s v="East Carolina University "/>
    <m/>
    <n v="198464"/>
    <x v="2"/>
    <n v="4789"/>
    <n v="4846"/>
    <n v="170"/>
    <n v="118"/>
    <n v="4619"/>
    <n v="4728"/>
    <n v="120"/>
    <n v="120"/>
    <n v="4619"/>
    <n v="4728"/>
    <n v="4619"/>
    <n v="4728"/>
    <n v="4"/>
    <n v="6"/>
    <n v="4"/>
    <n v="6"/>
    <n v="0"/>
    <n v="0"/>
    <n v="0"/>
    <n v="0"/>
    <n v="0"/>
    <n v="0"/>
    <n v="0"/>
    <n v="0"/>
    <n v="4"/>
    <n v="6"/>
    <n v="4"/>
    <n v="6"/>
    <n v="4.8"/>
    <n v="3.4"/>
    <n v="19.2"/>
    <n v="20.399999999999999"/>
    <n v="0"/>
    <n v="0"/>
    <n v="0"/>
    <n v="0"/>
    <n v="0"/>
    <n v="0"/>
    <n v="0"/>
    <n v="0"/>
    <n v="4.8"/>
    <n v="3.4"/>
    <n v="19.2"/>
    <n v="20.399999999999999"/>
    <n v="140"/>
    <n v="124"/>
    <n v="560"/>
    <n v="744"/>
    <n v="0"/>
    <n v="0"/>
    <n v="0"/>
    <n v="0"/>
    <n v="0"/>
    <n v="0"/>
    <n v="0"/>
    <n v="0"/>
    <n v="140"/>
    <n v="124"/>
    <n v="560"/>
    <n v="744"/>
    <n v="3057"/>
    <n v="3083"/>
    <n v="3057"/>
    <n v="3083"/>
    <n v="19"/>
    <n v="24"/>
    <n v="19"/>
    <n v="24"/>
    <n v="3"/>
    <n v="11"/>
    <n v="3"/>
    <n v="11"/>
    <n v="3079"/>
    <n v="3118"/>
    <n v="3079"/>
    <n v="3118"/>
    <n v="4.8"/>
    <n v="4.9000000000000004"/>
    <n v="14673.6"/>
    <n v="15106.7"/>
    <n v="5.2"/>
    <n v="5.5"/>
    <n v="98.8"/>
    <n v="132"/>
    <n v="3.7"/>
    <n v="4.7"/>
    <n v="11.100000000000001"/>
    <n v="51.7"/>
    <n v="4.8013965573238062"/>
    <n v="4.9039127645926879"/>
    <n v="14783.5"/>
    <n v="15290.400000000001"/>
    <n v="135"/>
    <n v="136"/>
    <n v="412695"/>
    <n v="419288"/>
    <n v="80"/>
    <n v="94"/>
    <n v="1520"/>
    <n v="2256"/>
    <n v="124"/>
    <n v="136"/>
    <n v="372"/>
    <n v="1496"/>
    <n v="134.64988632672944"/>
    <n v="135.6767158434894"/>
    <n v="414586.99999999994"/>
    <n v="423039.99999999994"/>
    <n v="3083"/>
    <n v="3124"/>
    <n v="3083"/>
    <n v="3124"/>
    <n v="4.8013947453778787"/>
    <n v="4.9010243277848913"/>
    <n v="14802.7"/>
    <n v="15310.800000000001"/>
    <n v="134.65682776516377"/>
    <n v="135.65428937259921"/>
    <n v="415146.99999999988"/>
    <n v="423783.99999999994"/>
    <n v="1184"/>
    <n v="1216"/>
    <n v="1184"/>
    <n v="1216"/>
    <n v="329"/>
    <n v="374"/>
    <n v="329"/>
    <n v="374"/>
    <n v="2"/>
    <n v="3"/>
    <n v="2"/>
    <n v="3"/>
    <n v="1515"/>
    <n v="1593"/>
    <n v="1515"/>
    <n v="1593"/>
    <n v="3.5"/>
    <n v="3.5"/>
    <n v="4144"/>
    <n v="4256"/>
    <n v="4.2"/>
    <n v="4.2"/>
    <n v="1381.8"/>
    <n v="1570.8"/>
    <n v="2.5"/>
    <n v="3.7"/>
    <n v="5"/>
    <n v="11.100000000000001"/>
    <n v="3.6506930693069308"/>
    <n v="3.6647206528562464"/>
    <n v="5530.8"/>
    <n v="5837.9000000000005"/>
    <n v="88"/>
    <n v="90"/>
    <n v="104192"/>
    <n v="109440"/>
    <n v="70"/>
    <n v="72"/>
    <n v="23030"/>
    <n v="26928"/>
    <n v="60"/>
    <n v="97"/>
    <n v="120"/>
    <n v="291"/>
    <n v="84.054125412541254"/>
    <n v="85.787193973634658"/>
    <n v="127342"/>
    <n v="136659"/>
    <n v="21"/>
    <n v="11"/>
    <n v="21"/>
    <n v="11"/>
    <n v="4.4000000000000004"/>
    <n v="6.5"/>
    <n v="92.4"/>
    <n v="71.5"/>
    <n v="115.5"/>
    <n v="123.8"/>
    <n v="2425.5"/>
    <n v="1361.8"/>
    <n v="4245"/>
    <n v="4305"/>
    <n v="4245"/>
    <n v="4305"/>
    <n v="18836.800000000003"/>
    <n v="19383.099999999999"/>
    <n v="517447"/>
    <n v="529472"/>
    <n v="348"/>
    <n v="398"/>
    <n v="348"/>
    <n v="398"/>
    <n v="1480.6"/>
    <n v="1702.8"/>
    <n v="24550"/>
    <n v="29184"/>
    <n v="4593"/>
    <n v="4703"/>
    <n v="4593"/>
    <n v="4703"/>
    <n v="20317.400000000001"/>
    <n v="21085.899999999998"/>
    <n v="541997"/>
    <n v="558656"/>
    <n v="5"/>
    <n v="14"/>
    <n v="5"/>
    <n v="14"/>
    <n v="16.100000000000001"/>
    <n v="62.800000000000004"/>
    <n v="492"/>
    <n v="1787"/>
    <n v="20425.900000000001"/>
    <n v="21220.2"/>
    <n v="544914.49999999988"/>
    <n v="561804.80000000005"/>
  </r>
  <r>
    <x v="9"/>
    <s v="Appalachian State University "/>
    <m/>
    <n v="197869"/>
    <x v="3"/>
    <n v="3894"/>
    <n v="3893"/>
    <n v="41"/>
    <n v="50"/>
    <n v="3853"/>
    <n v="3843"/>
    <n v="120"/>
    <n v="120"/>
    <n v="3853"/>
    <n v="3843"/>
    <n v="3853"/>
    <n v="3843"/>
    <n v="2"/>
    <n v="3"/>
    <n v="2"/>
    <n v="3"/>
    <n v="1"/>
    <n v="0"/>
    <n v="1"/>
    <n v="0"/>
    <n v="0"/>
    <n v="0"/>
    <n v="0"/>
    <n v="0"/>
    <n v="3"/>
    <n v="3"/>
    <n v="3"/>
    <n v="3"/>
    <n v="4"/>
    <n v="4.2"/>
    <n v="8"/>
    <n v="12.600000000000001"/>
    <n v="2"/>
    <n v="0"/>
    <n v="2"/>
    <n v="0"/>
    <n v="0"/>
    <n v="0"/>
    <n v="0"/>
    <n v="0"/>
    <n v="3.3333333333333335"/>
    <n v="4.2"/>
    <n v="10"/>
    <n v="12.600000000000001"/>
    <n v="141"/>
    <n v="119"/>
    <n v="282"/>
    <n v="357"/>
    <n v="66"/>
    <n v="0"/>
    <n v="66"/>
    <n v="0"/>
    <n v="0"/>
    <n v="0"/>
    <n v="0"/>
    <n v="0"/>
    <n v="116"/>
    <n v="119"/>
    <n v="348"/>
    <n v="357"/>
    <n v="2442"/>
    <n v="2414"/>
    <n v="2442"/>
    <n v="2414"/>
    <n v="4"/>
    <n v="2"/>
    <n v="4"/>
    <n v="2"/>
    <n v="10"/>
    <n v="8"/>
    <n v="10"/>
    <n v="8"/>
    <n v="2456"/>
    <n v="2424"/>
    <n v="2456"/>
    <n v="2424"/>
    <n v="4.5999999999999996"/>
    <n v="4.5999999999999996"/>
    <n v="11233.199999999999"/>
    <n v="11104.4"/>
    <n v="4.9000000000000004"/>
    <n v="5.5"/>
    <n v="19.600000000000001"/>
    <n v="11"/>
    <n v="4.8"/>
    <n v="4.0999999999999996"/>
    <n v="48"/>
    <n v="32.799999999999997"/>
    <n v="4.6013029315960905"/>
    <n v="4.5990924092409236"/>
    <n v="11300.799999999997"/>
    <n v="11148.199999999999"/>
    <n v="133"/>
    <n v="132"/>
    <n v="324786"/>
    <n v="318648"/>
    <n v="96"/>
    <n v="92"/>
    <n v="384"/>
    <n v="184"/>
    <n v="127"/>
    <n v="121"/>
    <n v="1270"/>
    <n v="968"/>
    <n v="132.91530944625407"/>
    <n v="131.93069306930693"/>
    <n v="326440"/>
    <n v="319800"/>
    <n v="2459"/>
    <n v="2427"/>
    <n v="2459"/>
    <n v="2427"/>
    <n v="4.5997559983733218"/>
    <n v="4.5985990935311083"/>
    <n v="11310.8"/>
    <n v="11160.8"/>
    <n v="132.89467263115088"/>
    <n v="131.91470951792337"/>
    <n v="326788"/>
    <n v="320157"/>
    <n v="1201"/>
    <n v="1226"/>
    <n v="1201"/>
    <n v="1226"/>
    <n v="181"/>
    <n v="188"/>
    <n v="181"/>
    <n v="188"/>
    <n v="11"/>
    <n v="0"/>
    <n v="11"/>
    <n v="0"/>
    <n v="1393"/>
    <n v="1414"/>
    <n v="1393"/>
    <n v="1414"/>
    <n v="3.4"/>
    <n v="3.4"/>
    <n v="4083.4"/>
    <n v="4168.3999999999996"/>
    <n v="2.7"/>
    <n v="2.6"/>
    <n v="488.70000000000005"/>
    <n v="488.8"/>
    <n v="2.9"/>
    <n v="0"/>
    <n v="31.9"/>
    <n v="0"/>
    <n v="3.3050969131371142"/>
    <n v="3.2936350777934935"/>
    <n v="4604"/>
    <n v="4657.2"/>
    <n v="91"/>
    <n v="92"/>
    <n v="109291"/>
    <n v="112792"/>
    <n v="42"/>
    <n v="42"/>
    <n v="7602"/>
    <n v="7896"/>
    <n v="60"/>
    <n v="0"/>
    <n v="660"/>
    <n v="0"/>
    <n v="84.388370423546306"/>
    <n v="85.352192362093348"/>
    <n v="117553"/>
    <n v="120688"/>
    <n v="1"/>
    <n v="2"/>
    <n v="1"/>
    <n v="2"/>
    <n v="2"/>
    <n v="3.5"/>
    <n v="2"/>
    <n v="7"/>
    <n v="141"/>
    <n v="65.5"/>
    <n v="141"/>
    <n v="131"/>
    <n v="3645"/>
    <n v="3643"/>
    <n v="3645"/>
    <n v="3643"/>
    <n v="15324.599999999999"/>
    <n v="15285.4"/>
    <n v="434359"/>
    <n v="431797"/>
    <n v="186"/>
    <n v="190"/>
    <n v="186"/>
    <n v="190"/>
    <n v="510.30000000000007"/>
    <n v="499.8"/>
    <n v="8052"/>
    <n v="8080"/>
    <n v="3831"/>
    <n v="3833"/>
    <n v="3831"/>
    <n v="3833"/>
    <n v="15834.899999999998"/>
    <n v="15785.199999999999"/>
    <n v="442411"/>
    <n v="439877"/>
    <n v="21"/>
    <n v="8"/>
    <n v="21"/>
    <n v="8"/>
    <n v="79.900000000000006"/>
    <n v="32.799999999999997"/>
    <n v="1930"/>
    <n v="968"/>
    <n v="15916.8"/>
    <n v="15825"/>
    <n v="444482"/>
    <n v="440976"/>
  </r>
  <r>
    <x v="9"/>
    <s v="North Carolina A&amp;T State University"/>
    <m/>
    <n v="199102"/>
    <x v="3"/>
    <n v="1516"/>
    <n v="1662"/>
    <n v="3"/>
    <n v="1"/>
    <n v="1513"/>
    <n v="1661"/>
    <n v="120"/>
    <n v="120"/>
    <n v="1513"/>
    <n v="1661"/>
    <n v="1513"/>
    <n v="1661"/>
    <n v="32"/>
    <n v="22"/>
    <n v="32"/>
    <n v="22"/>
    <n v="0"/>
    <n v="0"/>
    <n v="0"/>
    <n v="0"/>
    <n v="0"/>
    <n v="0"/>
    <n v="0"/>
    <n v="0"/>
    <n v="32"/>
    <n v="22"/>
    <n v="32"/>
    <n v="22"/>
    <n v="5.5"/>
    <n v="6.5"/>
    <n v="176"/>
    <n v="143"/>
    <n v="0"/>
    <n v="0"/>
    <n v="0"/>
    <n v="0"/>
    <n v="0"/>
    <n v="0"/>
    <n v="0"/>
    <n v="0"/>
    <n v="5.5"/>
    <n v="6.5"/>
    <n v="176"/>
    <n v="143"/>
    <n v="157"/>
    <n v="166"/>
    <n v="5024"/>
    <n v="3652"/>
    <n v="0"/>
    <n v="0"/>
    <n v="0"/>
    <n v="0"/>
    <n v="0"/>
    <n v="0"/>
    <n v="0"/>
    <n v="0"/>
    <n v="157"/>
    <n v="166"/>
    <n v="5024"/>
    <n v="3652"/>
    <n v="1052"/>
    <n v="1100"/>
    <n v="1052"/>
    <n v="1100"/>
    <n v="9"/>
    <n v="15"/>
    <n v="9"/>
    <n v="15"/>
    <n v="0"/>
    <n v="4"/>
    <n v="0"/>
    <n v="4"/>
    <n v="1061"/>
    <n v="1119"/>
    <n v="1061"/>
    <n v="1119"/>
    <n v="5.0999999999999996"/>
    <n v="5.0999999999999996"/>
    <n v="5365.2"/>
    <n v="5610"/>
    <n v="5.9"/>
    <n v="8.1999999999999993"/>
    <n v="53.1"/>
    <n v="122.99999999999999"/>
    <n v="0"/>
    <n v="6.5"/>
    <n v="0"/>
    <n v="26"/>
    <n v="5.1067860508953817"/>
    <n v="5.1465594280607689"/>
    <n v="5418.3"/>
    <n v="5759"/>
    <n v="145"/>
    <n v="144"/>
    <n v="152540"/>
    <n v="158400"/>
    <n v="143"/>
    <n v="150"/>
    <n v="1287"/>
    <n v="2250"/>
    <n v="0"/>
    <n v="153"/>
    <n v="0"/>
    <n v="612"/>
    <n v="144.98303487276155"/>
    <n v="144.11260053619304"/>
    <n v="153827"/>
    <n v="161262"/>
    <n v="1093"/>
    <n v="1141"/>
    <n v="1093"/>
    <n v="1141"/>
    <n v="5.1182982616651422"/>
    <n v="5.1726555652936019"/>
    <n v="5594.3"/>
    <n v="5902"/>
    <n v="145.33485818847208"/>
    <n v="144.53461875547765"/>
    <n v="158851"/>
    <n v="164914"/>
    <n v="361"/>
    <n v="460"/>
    <n v="361"/>
    <n v="460"/>
    <n v="49"/>
    <n v="47"/>
    <n v="49"/>
    <n v="47"/>
    <n v="4"/>
    <n v="6"/>
    <n v="4"/>
    <n v="6"/>
    <n v="414"/>
    <n v="513"/>
    <n v="414"/>
    <n v="513"/>
    <n v="3.5"/>
    <n v="3.6"/>
    <n v="1263.5"/>
    <n v="1656"/>
    <n v="4.7"/>
    <n v="3.9"/>
    <n v="230.3"/>
    <n v="183.29999999999998"/>
    <n v="2.2999999999999998"/>
    <n v="3.2"/>
    <n v="9.1999999999999993"/>
    <n v="19.200000000000003"/>
    <n v="3.6304347826086958"/>
    <n v="3.6228070175438596"/>
    <n v="1503"/>
    <n v="1858.5"/>
    <n v="99"/>
    <n v="100"/>
    <n v="35739"/>
    <n v="46000"/>
    <n v="75"/>
    <n v="70"/>
    <n v="3675"/>
    <n v="3290"/>
    <n v="68"/>
    <n v="98"/>
    <n v="272"/>
    <n v="588"/>
    <n v="95.859903381642511"/>
    <n v="97.228070175438603"/>
    <n v="39686"/>
    <n v="49878"/>
    <n v="6"/>
    <n v="7"/>
    <n v="6"/>
    <n v="7"/>
    <n v="8"/>
    <n v="8.1"/>
    <n v="48"/>
    <n v="56.699999999999996"/>
    <n v="172.5"/>
    <n v="153.6"/>
    <n v="1035"/>
    <n v="1075.2"/>
    <n v="1445"/>
    <n v="1582"/>
    <n v="1445"/>
    <n v="1582"/>
    <n v="6804.7"/>
    <n v="7409"/>
    <n v="193303"/>
    <n v="208052"/>
    <n v="58"/>
    <n v="62"/>
    <n v="58"/>
    <n v="62"/>
    <n v="283.40000000000003"/>
    <n v="306.29999999999995"/>
    <n v="4962"/>
    <n v="5540"/>
    <n v="1503"/>
    <n v="1644"/>
    <n v="1503"/>
    <n v="1644"/>
    <n v="7088.0999999999995"/>
    <n v="7715.3"/>
    <n v="198265"/>
    <n v="213592"/>
    <n v="4"/>
    <n v="10"/>
    <n v="4"/>
    <n v="10"/>
    <n v="9.1999999999999993"/>
    <n v="45.2"/>
    <n v="272"/>
    <n v="1200"/>
    <n v="7145.3"/>
    <n v="7817.2"/>
    <n v="199572"/>
    <n v="215867.2"/>
  </r>
  <r>
    <x v="9"/>
    <s v="North Carolina Central University "/>
    <m/>
    <n v="199157"/>
    <x v="3"/>
    <n v="1120"/>
    <n v="1026"/>
    <n v="6"/>
    <n v="8"/>
    <n v="1114"/>
    <n v="1018"/>
    <n v="120"/>
    <n v="120"/>
    <n v="1114"/>
    <n v="1018"/>
    <n v="1114"/>
    <n v="1018"/>
    <n v="18"/>
    <n v="13"/>
    <n v="18"/>
    <n v="13"/>
    <n v="1"/>
    <n v="3"/>
    <n v="1"/>
    <n v="3"/>
    <n v="0"/>
    <n v="0"/>
    <n v="0"/>
    <n v="0"/>
    <n v="19"/>
    <n v="16"/>
    <n v="19"/>
    <n v="16"/>
    <n v="4.4000000000000004"/>
    <n v="4.2"/>
    <n v="79.2"/>
    <n v="54.6"/>
    <n v="7"/>
    <n v="7.3"/>
    <n v="7"/>
    <n v="21.9"/>
    <n v="0"/>
    <n v="0"/>
    <n v="0"/>
    <n v="0"/>
    <n v="4.5368421052631582"/>
    <n v="4.78125"/>
    <n v="86.2"/>
    <n v="76.5"/>
    <n v="137"/>
    <n v="147"/>
    <n v="2466"/>
    <n v="1911"/>
    <n v="126"/>
    <n v="169"/>
    <n v="126"/>
    <n v="507"/>
    <n v="0"/>
    <n v="0"/>
    <n v="0"/>
    <n v="0"/>
    <n v="136.42105263157896"/>
    <n v="151.125"/>
    <n v="2592"/>
    <n v="2418"/>
    <n v="669"/>
    <n v="584"/>
    <n v="669"/>
    <n v="584"/>
    <n v="11"/>
    <n v="9"/>
    <n v="11"/>
    <n v="9"/>
    <n v="2"/>
    <n v="3"/>
    <n v="2"/>
    <n v="3"/>
    <n v="682"/>
    <n v="596"/>
    <n v="682"/>
    <n v="596"/>
    <n v="5.2"/>
    <n v="5.2"/>
    <n v="3478.8"/>
    <n v="3036.8"/>
    <n v="6.4"/>
    <n v="8.1999999999999993"/>
    <n v="70.400000000000006"/>
    <n v="73.8"/>
    <n v="6.5"/>
    <n v="4"/>
    <n v="13"/>
    <n v="12"/>
    <n v="5.2231671554252204"/>
    <n v="5.2392617449664431"/>
    <n v="3562.2000000000003"/>
    <n v="3122.6"/>
    <n v="147"/>
    <n v="143"/>
    <n v="98343"/>
    <n v="83512"/>
    <n v="97"/>
    <n v="157"/>
    <n v="1067"/>
    <n v="1413"/>
    <n v="138"/>
    <n v="114"/>
    <n v="276"/>
    <n v="342"/>
    <n v="146.16715542521993"/>
    <n v="143.06543624161074"/>
    <n v="99686"/>
    <n v="85267"/>
    <n v="701"/>
    <n v="612"/>
    <n v="701"/>
    <n v="612"/>
    <n v="5.2045649072753211"/>
    <n v="5.227287581699346"/>
    <n v="3648.4"/>
    <n v="3199.1"/>
    <n v="145.90299572039942"/>
    <n v="143.27614379084969"/>
    <n v="102277.99999999999"/>
    <n v="87685.000000000015"/>
    <n v="326"/>
    <n v="332"/>
    <n v="326"/>
    <n v="332"/>
    <n v="83"/>
    <n v="70"/>
    <n v="83"/>
    <n v="70"/>
    <n v="4"/>
    <n v="4"/>
    <n v="4"/>
    <n v="4"/>
    <n v="413"/>
    <n v="406"/>
    <n v="413"/>
    <n v="406"/>
    <n v="3.7"/>
    <n v="3.6"/>
    <n v="1206.2"/>
    <n v="1195.2"/>
    <n v="4.5"/>
    <n v="4.3"/>
    <n v="373.5"/>
    <n v="301"/>
    <n v="3.4"/>
    <n v="3.4"/>
    <n v="13.6"/>
    <n v="13.6"/>
    <n v="3.8578692493946729"/>
    <n v="3.71871921182266"/>
    <n v="1593.3"/>
    <n v="1509.8"/>
    <n v="97"/>
    <n v="94"/>
    <n v="31622"/>
    <n v="31208"/>
    <n v="84"/>
    <n v="77"/>
    <n v="6972"/>
    <n v="5390"/>
    <n v="100"/>
    <n v="94"/>
    <n v="400"/>
    <n v="376"/>
    <n v="94.416464891041159"/>
    <n v="91.068965517241381"/>
    <n v="38994"/>
    <n v="36974"/>
    <n v="0"/>
    <n v="0"/>
    <n v="0"/>
    <n v="0"/>
    <n v="0"/>
    <n v="0"/>
    <n v="0"/>
    <n v="0"/>
    <n v="0"/>
    <n v="0"/>
    <n v="0"/>
    <n v="0"/>
    <n v="1013"/>
    <n v="929"/>
    <n v="1013"/>
    <n v="929"/>
    <n v="4764.2"/>
    <n v="4286.6000000000004"/>
    <n v="132431"/>
    <n v="116631"/>
    <n v="95"/>
    <n v="82"/>
    <n v="95"/>
    <n v="82"/>
    <n v="450.9"/>
    <n v="396.7"/>
    <n v="8165"/>
    <n v="7310"/>
    <n v="1108"/>
    <n v="1011"/>
    <n v="1108"/>
    <n v="1011"/>
    <n v="5215.0999999999995"/>
    <n v="4683.3"/>
    <n v="140596"/>
    <n v="123941"/>
    <n v="6"/>
    <n v="7"/>
    <n v="6"/>
    <n v="7"/>
    <n v="26.6"/>
    <n v="25.6"/>
    <n v="676"/>
    <n v="718"/>
    <n v="5241.7"/>
    <n v="4708.8999999999996"/>
    <n v="141272"/>
    <n v="124659.00000000001"/>
  </r>
  <r>
    <x v="9"/>
    <s v="University of North Carolina at Wilmington"/>
    <m/>
    <n v="199218"/>
    <x v="3"/>
    <n v="3369"/>
    <n v="3708"/>
    <n v="53"/>
    <n v="56"/>
    <n v="3316"/>
    <n v="3652"/>
    <n v="120"/>
    <n v="120"/>
    <n v="3316"/>
    <n v="3652"/>
    <n v="3316"/>
    <n v="3652"/>
    <n v="9"/>
    <n v="13"/>
    <n v="9"/>
    <n v="13"/>
    <n v="0"/>
    <n v="0"/>
    <n v="0"/>
    <n v="0"/>
    <n v="0"/>
    <n v="0"/>
    <n v="0"/>
    <n v="0"/>
    <n v="9"/>
    <n v="13"/>
    <n v="9"/>
    <n v="13"/>
    <n v="4"/>
    <n v="4.2"/>
    <n v="36"/>
    <n v="54.6"/>
    <n v="0"/>
    <n v="0"/>
    <n v="0"/>
    <n v="0"/>
    <n v="0"/>
    <n v="0"/>
    <n v="0"/>
    <n v="0"/>
    <n v="4"/>
    <n v="4.2"/>
    <n v="36"/>
    <n v="54.6"/>
    <n v="154"/>
    <n v="142"/>
    <n v="1386"/>
    <n v="1846"/>
    <n v="0"/>
    <n v="0"/>
    <n v="0"/>
    <n v="0"/>
    <n v="0"/>
    <n v="0"/>
    <n v="0"/>
    <n v="0"/>
    <n v="154"/>
    <n v="142"/>
    <n v="1386"/>
    <n v="1846"/>
    <n v="1705"/>
    <n v="1760"/>
    <n v="1705"/>
    <n v="1760"/>
    <n v="1"/>
    <n v="1"/>
    <n v="1"/>
    <n v="1"/>
    <n v="1"/>
    <n v="7"/>
    <n v="1"/>
    <n v="7"/>
    <n v="1707"/>
    <n v="1768"/>
    <n v="1707"/>
    <n v="1768"/>
    <n v="4.5999999999999996"/>
    <n v="4.5"/>
    <n v="7842.9999999999991"/>
    <n v="7920"/>
    <n v="7"/>
    <n v="10"/>
    <n v="7"/>
    <n v="10"/>
    <n v="4"/>
    <n v="3.9"/>
    <n v="4"/>
    <n v="27.3"/>
    <n v="4.6010544815465728"/>
    <n v="4.5007352941176473"/>
    <n v="7854"/>
    <n v="7957.3"/>
    <n v="128"/>
    <n v="127"/>
    <n v="218240"/>
    <n v="223520"/>
    <n v="178"/>
    <n v="104"/>
    <n v="178"/>
    <n v="104"/>
    <n v="115"/>
    <n v="120"/>
    <n v="115"/>
    <n v="840"/>
    <n v="128.02167545401289"/>
    <n v="126.95927601809954"/>
    <n v="218533"/>
    <n v="224464"/>
    <n v="1716"/>
    <n v="1781"/>
    <n v="1716"/>
    <n v="1781"/>
    <n v="4.5979020979020975"/>
    <n v="4.4985401459854018"/>
    <n v="7889.9999999999991"/>
    <n v="8011.9000000000005"/>
    <n v="128.1579254079254"/>
    <n v="127.06906232453677"/>
    <n v="219919"/>
    <n v="226310"/>
    <n v="1292"/>
    <n v="1377"/>
    <n v="1292"/>
    <n v="1377"/>
    <n v="261"/>
    <n v="390"/>
    <n v="261"/>
    <n v="390"/>
    <n v="47"/>
    <n v="104"/>
    <n v="47"/>
    <n v="104"/>
    <n v="1600"/>
    <n v="1871"/>
    <n v="1600"/>
    <n v="1871"/>
    <n v="3.2"/>
    <n v="3.2"/>
    <n v="4134.4000000000005"/>
    <n v="4406.4000000000005"/>
    <n v="3.1"/>
    <n v="2.9"/>
    <n v="809.1"/>
    <n v="1131"/>
    <n v="1.9"/>
    <n v="2.5"/>
    <n v="89.3"/>
    <n v="260"/>
    <n v="3.1455000000000006"/>
    <n v="3.0985569214323894"/>
    <n v="5032.8000000000011"/>
    <n v="5797.4000000000005"/>
    <n v="83"/>
    <n v="82"/>
    <n v="107236"/>
    <n v="112914"/>
    <n v="53"/>
    <n v="50"/>
    <n v="13833"/>
    <n v="19500"/>
    <n v="49"/>
    <n v="40"/>
    <n v="2303"/>
    <n v="4160"/>
    <n v="77.107500000000002"/>
    <n v="72.995189738107968"/>
    <n v="123372"/>
    <n v="136574"/>
    <n v="0"/>
    <n v="0"/>
    <n v="0"/>
    <n v="0"/>
    <n v="0"/>
    <n v="0"/>
    <n v="0"/>
    <n v="0"/>
    <n v="0"/>
    <n v="0"/>
    <n v="0"/>
    <n v="0"/>
    <n v="3006"/>
    <n v="3150"/>
    <n v="3006"/>
    <n v="3150"/>
    <n v="12013.4"/>
    <n v="12381"/>
    <n v="326862"/>
    <n v="338280"/>
    <n v="262"/>
    <n v="391"/>
    <n v="262"/>
    <n v="391"/>
    <n v="816.1"/>
    <n v="1141"/>
    <n v="14011"/>
    <n v="19604"/>
    <n v="3268"/>
    <n v="3541"/>
    <n v="3268"/>
    <n v="3541"/>
    <n v="12829.5"/>
    <n v="13522"/>
    <n v="340873"/>
    <n v="357884"/>
    <n v="48"/>
    <n v="111"/>
    <n v="48"/>
    <n v="111"/>
    <n v="93.3"/>
    <n v="287.3"/>
    <n v="2418"/>
    <n v="5000"/>
    <n v="12922.8"/>
    <n v="13809.300000000001"/>
    <n v="343291"/>
    <n v="362884"/>
  </r>
  <r>
    <x v="9"/>
    <s v="Western Carolina University "/>
    <m/>
    <n v="200004"/>
    <x v="3"/>
    <n v="2111"/>
    <n v="2147"/>
    <n v="82"/>
    <n v="76"/>
    <n v="2029"/>
    <n v="2071"/>
    <n v="120"/>
    <n v="120"/>
    <n v="2029"/>
    <n v="2071"/>
    <n v="2029"/>
    <n v="2071"/>
    <n v="5"/>
    <n v="11"/>
    <n v="5"/>
    <n v="11"/>
    <n v="0"/>
    <n v="1"/>
    <n v="0"/>
    <n v="1"/>
    <n v="1"/>
    <n v="0"/>
    <n v="1"/>
    <n v="0"/>
    <n v="6"/>
    <n v="12"/>
    <n v="6"/>
    <n v="12"/>
    <n v="5.4"/>
    <n v="4.4000000000000004"/>
    <n v="27"/>
    <n v="48.400000000000006"/>
    <n v="0"/>
    <n v="9"/>
    <n v="0"/>
    <n v="9"/>
    <n v="1.5"/>
    <n v="0"/>
    <n v="1.5"/>
    <n v="0"/>
    <n v="4.75"/>
    <n v="4.7833333333333341"/>
    <n v="28.5"/>
    <n v="57.400000000000006"/>
    <n v="159"/>
    <n v="137"/>
    <n v="795"/>
    <n v="1507"/>
    <n v="0"/>
    <n v="81"/>
    <n v="0"/>
    <n v="81"/>
    <n v="57"/>
    <n v="0"/>
    <n v="57"/>
    <n v="0"/>
    <n v="142"/>
    <n v="132.33333333333334"/>
    <n v="852"/>
    <n v="1588"/>
    <n v="1090"/>
    <n v="1142"/>
    <n v="1090"/>
    <n v="1142"/>
    <n v="65"/>
    <n v="6"/>
    <n v="65"/>
    <n v="6"/>
    <n v="2"/>
    <n v="3"/>
    <n v="2"/>
    <n v="3"/>
    <n v="1157"/>
    <n v="1151"/>
    <n v="1157"/>
    <n v="1151"/>
    <n v="4.5"/>
    <n v="4.5"/>
    <n v="4905"/>
    <n v="5139"/>
    <n v="3.2"/>
    <n v="3.7"/>
    <n v="208"/>
    <n v="22.200000000000003"/>
    <n v="2.5"/>
    <n v="4"/>
    <n v="5"/>
    <n v="12"/>
    <n v="4.4235090751944686"/>
    <n v="4.4945264986967857"/>
    <n v="5118"/>
    <n v="5173.2000000000007"/>
    <n v="129"/>
    <n v="129"/>
    <n v="140610"/>
    <n v="147318"/>
    <n v="42"/>
    <n v="46"/>
    <n v="2730"/>
    <n v="276"/>
    <n v="32"/>
    <n v="97"/>
    <n v="64"/>
    <n v="291"/>
    <n v="123.9446845289542"/>
    <n v="128.48392701998262"/>
    <n v="143404"/>
    <n v="147885"/>
    <n v="1163"/>
    <n v="1163"/>
    <n v="1163"/>
    <n v="1163"/>
    <n v="4.4251934651762683"/>
    <n v="4.4975064488392089"/>
    <n v="5146.5"/>
    <n v="5230.6000000000004"/>
    <n v="124.03783319002579"/>
    <n v="128.52364574376611"/>
    <n v="144256"/>
    <n v="149473"/>
    <n v="595"/>
    <n v="592"/>
    <n v="595"/>
    <n v="592"/>
    <n v="260"/>
    <n v="307"/>
    <n v="260"/>
    <n v="307"/>
    <n v="1"/>
    <n v="1"/>
    <n v="1"/>
    <n v="1"/>
    <n v="856"/>
    <n v="900"/>
    <n v="856"/>
    <n v="900"/>
    <n v="3.4"/>
    <n v="3.2"/>
    <n v="2023"/>
    <n v="1894.4"/>
    <n v="3.3"/>
    <n v="3.3"/>
    <n v="858"/>
    <n v="1013.0999999999999"/>
    <n v="5"/>
    <n v="3.5"/>
    <n v="5"/>
    <n v="3.5"/>
    <n v="3.3714953271028039"/>
    <n v="3.2344444444444442"/>
    <n v="2886"/>
    <n v="2911"/>
    <n v="88"/>
    <n v="84"/>
    <n v="52360"/>
    <n v="49728"/>
    <n v="48"/>
    <n v="51"/>
    <n v="12480"/>
    <n v="15657"/>
    <n v="123"/>
    <n v="120"/>
    <n v="123"/>
    <n v="120"/>
    <n v="75.891355140186917"/>
    <n v="72.783333333333331"/>
    <n v="64963"/>
    <n v="65505"/>
    <n v="10"/>
    <n v="8"/>
    <n v="10"/>
    <n v="8"/>
    <n v="9.6999999999999993"/>
    <n v="8.3000000000000007"/>
    <n v="97"/>
    <n v="66.400000000000006"/>
    <n v="133.80000000000001"/>
    <n v="142.80000000000001"/>
    <n v="1338"/>
    <n v="1142.4000000000001"/>
    <n v="1690"/>
    <n v="1745"/>
    <n v="1690"/>
    <n v="1745"/>
    <n v="6955"/>
    <n v="7081.7999999999993"/>
    <n v="193765"/>
    <n v="198553"/>
    <n v="325"/>
    <n v="314"/>
    <n v="325"/>
    <n v="314"/>
    <n v="1066"/>
    <n v="1044.3"/>
    <n v="15210"/>
    <n v="16014"/>
    <n v="2015"/>
    <n v="2059"/>
    <n v="2015"/>
    <n v="2059"/>
    <n v="8021"/>
    <n v="8126.0999999999995"/>
    <n v="208975"/>
    <n v="214567"/>
    <n v="4"/>
    <n v="4"/>
    <n v="4"/>
    <n v="4"/>
    <n v="11.5"/>
    <n v="15.5"/>
    <n v="244"/>
    <n v="411"/>
    <n v="8129.5"/>
    <n v="8208"/>
    <n v="210557"/>
    <n v="216120.4"/>
  </r>
  <r>
    <x v="9"/>
    <s v="Fayetteville State University "/>
    <m/>
    <n v="198543"/>
    <x v="4"/>
    <n v="1001"/>
    <n v="1004"/>
    <n v="2"/>
    <n v="2"/>
    <n v="999"/>
    <n v="1002"/>
    <n v="120"/>
    <n v="120"/>
    <n v="999"/>
    <n v="1002"/>
    <n v="999"/>
    <n v="1002"/>
    <n v="13"/>
    <n v="30"/>
    <n v="13"/>
    <n v="30"/>
    <n v="0"/>
    <n v="0"/>
    <n v="0"/>
    <n v="0"/>
    <n v="0"/>
    <n v="0"/>
    <n v="0"/>
    <n v="0"/>
    <n v="13"/>
    <n v="30"/>
    <n v="13"/>
    <n v="30"/>
    <n v="3.8"/>
    <n v="3"/>
    <n v="49.4"/>
    <n v="90"/>
    <n v="0"/>
    <n v="0"/>
    <n v="0"/>
    <n v="0"/>
    <n v="0"/>
    <n v="0"/>
    <n v="0"/>
    <n v="0"/>
    <n v="3.8"/>
    <n v="3"/>
    <n v="49.4"/>
    <n v="90"/>
    <n v="166"/>
    <n v="143"/>
    <n v="2158"/>
    <n v="4290"/>
    <n v="0"/>
    <n v="0"/>
    <n v="0"/>
    <n v="0"/>
    <n v="0"/>
    <n v="0"/>
    <n v="0"/>
    <n v="0"/>
    <n v="166"/>
    <n v="143"/>
    <n v="2158"/>
    <n v="4290"/>
    <n v="276"/>
    <n v="276"/>
    <n v="276"/>
    <n v="276"/>
    <n v="1"/>
    <n v="5"/>
    <n v="1"/>
    <n v="5"/>
    <n v="0"/>
    <n v="0"/>
    <n v="0"/>
    <n v="0"/>
    <n v="277"/>
    <n v="281"/>
    <n v="277"/>
    <n v="281"/>
    <n v="5.7"/>
    <n v="5.6"/>
    <n v="1573.2"/>
    <n v="1545.6"/>
    <n v="4.5"/>
    <n v="8"/>
    <n v="4.5"/>
    <n v="40"/>
    <n v="0"/>
    <n v="0"/>
    <n v="0"/>
    <n v="0"/>
    <n v="5.6956678700361012"/>
    <n v="5.6427046263345195"/>
    <n v="1577.7"/>
    <n v="1585.6"/>
    <n v="152"/>
    <n v="147"/>
    <n v="41952"/>
    <n v="40572"/>
    <n v="157"/>
    <n v="144"/>
    <n v="157"/>
    <n v="720"/>
    <n v="0"/>
    <n v="0"/>
    <n v="0"/>
    <n v="0"/>
    <n v="152.01805054151623"/>
    <n v="146.94661921708186"/>
    <n v="42108.999999999993"/>
    <n v="41292"/>
    <n v="290"/>
    <n v="311"/>
    <n v="290"/>
    <n v="311"/>
    <n v="5.6106896551724139"/>
    <n v="5.3877813504823147"/>
    <n v="1627.1000000000001"/>
    <n v="1675.6"/>
    <n v="152.64482758620687"/>
    <n v="146.56591639871382"/>
    <n v="44266.999999999993"/>
    <n v="45582"/>
    <n v="479"/>
    <n v="467"/>
    <n v="479"/>
    <n v="467"/>
    <n v="216"/>
    <n v="193"/>
    <n v="216"/>
    <n v="193"/>
    <n v="5"/>
    <n v="23"/>
    <n v="5"/>
    <n v="23"/>
    <n v="700"/>
    <n v="683"/>
    <n v="700"/>
    <n v="683"/>
    <n v="3.3"/>
    <n v="3.3"/>
    <n v="1580.6999999999998"/>
    <n v="1541.1"/>
    <n v="3.7"/>
    <n v="3.8"/>
    <n v="799.2"/>
    <n v="733.4"/>
    <n v="3.3"/>
    <n v="2.5"/>
    <n v="16.5"/>
    <n v="57.5"/>
    <n v="3.423428571428571"/>
    <n v="3.4143484626647145"/>
    <n v="2396.3999999999996"/>
    <n v="2332"/>
    <n v="81"/>
    <n v="83"/>
    <n v="38799"/>
    <n v="38761"/>
    <n v="63"/>
    <n v="64"/>
    <n v="13608"/>
    <n v="12352"/>
    <n v="48"/>
    <n v="46"/>
    <n v="240"/>
    <n v="1058"/>
    <n v="75.209999999999994"/>
    <n v="76.385065885797957"/>
    <n v="52646.999999999993"/>
    <n v="52171.000000000007"/>
    <n v="9"/>
    <n v="8"/>
    <n v="9"/>
    <n v="8"/>
    <n v="3.6"/>
    <n v="4.9000000000000004"/>
    <n v="32.4"/>
    <n v="39.200000000000003"/>
    <n v="87.7"/>
    <n v="104.9"/>
    <n v="789.30000000000007"/>
    <n v="839.2"/>
    <n v="768"/>
    <n v="773"/>
    <n v="768"/>
    <n v="773"/>
    <n v="3203.3"/>
    <n v="3176.7"/>
    <n v="82909"/>
    <n v="83623"/>
    <n v="217"/>
    <n v="198"/>
    <n v="217"/>
    <n v="198"/>
    <n v="803.7"/>
    <n v="773.4"/>
    <n v="13765"/>
    <n v="13072"/>
    <n v="985"/>
    <n v="971"/>
    <n v="985"/>
    <n v="971"/>
    <n v="4007"/>
    <n v="3950.1"/>
    <n v="96674"/>
    <n v="96695"/>
    <n v="5"/>
    <n v="23"/>
    <n v="5"/>
    <n v="23"/>
    <n v="16.5"/>
    <n v="57.5"/>
    <n v="240"/>
    <n v="1058"/>
    <n v="4055.9"/>
    <n v="4046.7999999999997"/>
    <n v="97703.299999999988"/>
    <n v="98592.2"/>
  </r>
  <r>
    <x v="9"/>
    <s v="University of North Carolina at Pembroke"/>
    <m/>
    <n v="199281"/>
    <x v="5"/>
    <n v="974"/>
    <n v="955"/>
    <n v="4"/>
    <n v="5"/>
    <n v="970"/>
    <n v="950"/>
    <n v="120"/>
    <n v="120"/>
    <n v="970"/>
    <n v="950"/>
    <n v="970"/>
    <n v="950"/>
    <n v="1"/>
    <n v="0"/>
    <n v="1"/>
    <n v="0"/>
    <n v="0"/>
    <n v="1"/>
    <n v="0"/>
    <n v="1"/>
    <n v="0"/>
    <n v="0"/>
    <n v="0"/>
    <n v="0"/>
    <n v="1"/>
    <n v="1"/>
    <n v="1"/>
    <n v="1"/>
    <n v="3"/>
    <n v="0"/>
    <n v="3"/>
    <n v="0"/>
    <n v="0"/>
    <n v="8"/>
    <n v="0"/>
    <n v="8"/>
    <n v="0"/>
    <n v="0"/>
    <n v="0"/>
    <n v="0"/>
    <n v="3"/>
    <n v="8"/>
    <n v="3"/>
    <n v="8"/>
    <n v="165"/>
    <n v="0"/>
    <n v="165"/>
    <n v="0"/>
    <n v="0"/>
    <n v="150"/>
    <n v="0"/>
    <n v="150"/>
    <n v="0"/>
    <n v="0"/>
    <n v="0"/>
    <n v="0"/>
    <n v="165"/>
    <n v="150"/>
    <n v="165"/>
    <n v="150"/>
    <n v="506"/>
    <n v="483"/>
    <n v="506"/>
    <n v="483"/>
    <n v="1"/>
    <n v="10"/>
    <n v="1"/>
    <n v="10"/>
    <n v="0"/>
    <n v="0"/>
    <n v="0"/>
    <n v="0"/>
    <n v="507"/>
    <n v="493"/>
    <n v="507"/>
    <n v="493"/>
    <n v="4.9000000000000004"/>
    <n v="4.9000000000000004"/>
    <n v="2479.4"/>
    <n v="2366.7000000000003"/>
    <n v="8"/>
    <n v="6"/>
    <n v="8"/>
    <n v="60"/>
    <n v="0"/>
    <n v="0"/>
    <n v="0"/>
    <n v="0"/>
    <n v="4.9061143984220905"/>
    <n v="4.9223123732251528"/>
    <n v="2487.4"/>
    <n v="2426.7000000000003"/>
    <n v="137"/>
    <n v="136"/>
    <n v="69322"/>
    <n v="65688"/>
    <n v="146"/>
    <n v="121"/>
    <n v="146"/>
    <n v="1210"/>
    <n v="0"/>
    <n v="0"/>
    <n v="0"/>
    <n v="0"/>
    <n v="137.01775147928993"/>
    <n v="135.69574036511156"/>
    <n v="69468"/>
    <n v="66898"/>
    <n v="508"/>
    <n v="494"/>
    <n v="508"/>
    <n v="494"/>
    <n v="4.90236220472441"/>
    <n v="4.9285425101214582"/>
    <n v="2490.4"/>
    <n v="2434.7000000000003"/>
    <n v="137.0728346456693"/>
    <n v="135.7246963562753"/>
    <n v="69633"/>
    <n v="67048"/>
    <n v="359"/>
    <n v="337"/>
    <n v="359"/>
    <n v="337"/>
    <n v="83"/>
    <n v="100"/>
    <n v="83"/>
    <n v="100"/>
    <n v="4"/>
    <n v="7"/>
    <n v="4"/>
    <n v="7"/>
    <n v="446"/>
    <n v="444"/>
    <n v="446"/>
    <n v="444"/>
    <n v="3.4"/>
    <n v="3.5"/>
    <n v="1220.5999999999999"/>
    <n v="1179.5"/>
    <n v="4.3"/>
    <n v="4.4000000000000004"/>
    <n v="356.9"/>
    <n v="440.00000000000006"/>
    <n v="3.8"/>
    <n v="3"/>
    <n v="15.2"/>
    <n v="21"/>
    <n v="3.5710762331838568"/>
    <n v="3.6948198198198199"/>
    <n v="1592.7"/>
    <n v="1640.5"/>
    <n v="85"/>
    <n v="87"/>
    <n v="30515"/>
    <n v="29319"/>
    <n v="73"/>
    <n v="74"/>
    <n v="6059"/>
    <n v="7400"/>
    <n v="75"/>
    <n v="80"/>
    <n v="300"/>
    <n v="560"/>
    <n v="82.677130044843054"/>
    <n v="83.961711711711715"/>
    <n v="36874"/>
    <n v="37279"/>
    <n v="16"/>
    <n v="12"/>
    <n v="16"/>
    <n v="12"/>
    <n v="3.9"/>
    <n v="2.7"/>
    <n v="62.4"/>
    <n v="32.400000000000006"/>
    <n v="79.3"/>
    <n v="66.3"/>
    <n v="1268.8"/>
    <n v="795.59999999999991"/>
    <n v="866"/>
    <n v="820"/>
    <n v="866"/>
    <n v="820"/>
    <n v="3703"/>
    <n v="3546.2000000000003"/>
    <n v="100002"/>
    <n v="95007"/>
    <n v="84"/>
    <n v="111"/>
    <n v="84"/>
    <n v="111"/>
    <n v="364.9"/>
    <n v="508.00000000000006"/>
    <n v="6205"/>
    <n v="8760"/>
    <n v="950"/>
    <n v="931"/>
    <n v="950"/>
    <n v="931"/>
    <n v="4067.9"/>
    <n v="4054.2000000000003"/>
    <n v="106207"/>
    <n v="103767"/>
    <n v="4"/>
    <n v="7"/>
    <n v="4"/>
    <n v="7"/>
    <n v="15.2"/>
    <n v="21"/>
    <n v="300"/>
    <n v="560"/>
    <n v="4145.5"/>
    <n v="4107.6000000000004"/>
    <n v="107775.8"/>
    <n v="105122.6"/>
  </r>
  <r>
    <x v="9"/>
    <s v="Winston-Salem State University "/>
    <m/>
    <n v="199999"/>
    <x v="5"/>
    <n v="1131"/>
    <n v="999"/>
    <n v="0"/>
    <n v="0"/>
    <n v="1131"/>
    <n v="999"/>
    <n v="120"/>
    <n v="120"/>
    <n v="1131"/>
    <n v="999"/>
    <n v="1131"/>
    <n v="999"/>
    <n v="3"/>
    <n v="1"/>
    <n v="3"/>
    <n v="1"/>
    <n v="1"/>
    <n v="0"/>
    <n v="1"/>
    <n v="0"/>
    <n v="0"/>
    <n v="0"/>
    <n v="0"/>
    <n v="0"/>
    <n v="4"/>
    <n v="1"/>
    <n v="4"/>
    <n v="1"/>
    <n v="4.8"/>
    <n v="4"/>
    <n v="14.399999999999999"/>
    <n v="4"/>
    <n v="10"/>
    <n v="0"/>
    <n v="10"/>
    <n v="0"/>
    <n v="0"/>
    <n v="0"/>
    <n v="0"/>
    <n v="0"/>
    <n v="6.1"/>
    <n v="4"/>
    <n v="24.4"/>
    <n v="4"/>
    <n v="139"/>
    <n v="123"/>
    <n v="417"/>
    <n v="123"/>
    <n v="200"/>
    <n v="0"/>
    <n v="200"/>
    <n v="0"/>
    <n v="0"/>
    <n v="0"/>
    <n v="0"/>
    <n v="0"/>
    <n v="154.25"/>
    <n v="123"/>
    <n v="617"/>
    <n v="123"/>
    <n v="438"/>
    <n v="440"/>
    <n v="438"/>
    <n v="440"/>
    <n v="2"/>
    <n v="0"/>
    <n v="2"/>
    <n v="0"/>
    <n v="0"/>
    <n v="0"/>
    <n v="0"/>
    <n v="0"/>
    <n v="440"/>
    <n v="440"/>
    <n v="440"/>
    <n v="440"/>
    <n v="5"/>
    <n v="4.9000000000000004"/>
    <n v="2190"/>
    <n v="2156"/>
    <n v="3.8"/>
    <n v="0"/>
    <n v="7.6"/>
    <n v="0"/>
    <n v="0"/>
    <n v="0"/>
    <n v="0"/>
    <n v="0"/>
    <n v="4.9945454545454542"/>
    <n v="4.9000000000000004"/>
    <n v="2197.6"/>
    <n v="2156"/>
    <n v="139"/>
    <n v="135"/>
    <n v="60882"/>
    <n v="59400"/>
    <n v="78"/>
    <n v="0"/>
    <n v="156"/>
    <n v="0"/>
    <n v="0"/>
    <n v="0"/>
    <n v="0"/>
    <n v="0"/>
    <n v="138.72272727272727"/>
    <n v="135"/>
    <n v="61038"/>
    <n v="59400"/>
    <n v="444"/>
    <n v="441"/>
    <n v="444"/>
    <n v="441"/>
    <n v="5.0045045045045047"/>
    <n v="4.8979591836734695"/>
    <n v="2222"/>
    <n v="2160"/>
    <n v="138.86261261261262"/>
    <n v="134.97278911564626"/>
    <n v="61655.000000000007"/>
    <n v="59523"/>
    <n v="265"/>
    <n v="242"/>
    <n v="265"/>
    <n v="242"/>
    <n v="309"/>
    <n v="224"/>
    <n v="309"/>
    <n v="224"/>
    <n v="6"/>
    <n v="6"/>
    <n v="6"/>
    <n v="6"/>
    <n v="580"/>
    <n v="472"/>
    <n v="580"/>
    <n v="472"/>
    <n v="3.4"/>
    <n v="3.5"/>
    <n v="901"/>
    <n v="847"/>
    <n v="2.1"/>
    <n v="2.6"/>
    <n v="648.9"/>
    <n v="582.4"/>
    <n v="4"/>
    <n v="3.3"/>
    <n v="24"/>
    <n v="19.799999999999997"/>
    <n v="2.7136206896551727"/>
    <n v="3.0703389830508474"/>
    <n v="1573.9"/>
    <n v="1449.2"/>
    <n v="86"/>
    <n v="85"/>
    <n v="22790"/>
    <n v="20570"/>
    <n v="45"/>
    <n v="51"/>
    <n v="13905"/>
    <n v="11424"/>
    <n v="69"/>
    <n v="87"/>
    <n v="414"/>
    <n v="522"/>
    <n v="63.981034482758623"/>
    <n v="68.889830508474574"/>
    <n v="37109"/>
    <n v="32516"/>
    <n v="107"/>
    <n v="86"/>
    <n v="107"/>
    <n v="86"/>
    <n v="1.4"/>
    <n v="1.6"/>
    <n v="149.79999999999998"/>
    <n v="137.6"/>
    <n v="55.7"/>
    <n v="60.8"/>
    <n v="5959.9000000000005"/>
    <n v="5228.8"/>
    <n v="706"/>
    <n v="683"/>
    <n v="706"/>
    <n v="683"/>
    <n v="3105.4"/>
    <n v="3007"/>
    <n v="84089"/>
    <n v="80093"/>
    <n v="312"/>
    <n v="224"/>
    <n v="312"/>
    <n v="224"/>
    <n v="666.5"/>
    <n v="582.4"/>
    <n v="14261"/>
    <n v="11424"/>
    <n v="1018"/>
    <n v="907"/>
    <n v="1018"/>
    <n v="907"/>
    <n v="3771.9"/>
    <n v="3589.4"/>
    <n v="98350"/>
    <n v="91517"/>
    <n v="6"/>
    <n v="6"/>
    <n v="6"/>
    <n v="6"/>
    <n v="24"/>
    <n v="19.799999999999997"/>
    <n v="414"/>
    <n v="522"/>
    <n v="3945.7000000000003"/>
    <n v="3746.7999999999997"/>
    <n v="104723.9"/>
    <n v="97267.8"/>
  </r>
  <r>
    <x v="9"/>
    <s v="Elizabeth City State University "/>
    <m/>
    <n v="198507"/>
    <x v="6"/>
    <n v="259"/>
    <n v="245"/>
    <n v="1"/>
    <n v="1"/>
    <n v="258"/>
    <n v="244"/>
    <n v="120"/>
    <n v="120"/>
    <n v="258"/>
    <n v="244"/>
    <n v="258"/>
    <n v="244"/>
    <n v="2"/>
    <n v="2"/>
    <n v="2"/>
    <n v="2"/>
    <n v="0"/>
    <n v="1"/>
    <n v="0"/>
    <n v="1"/>
    <n v="0"/>
    <n v="0"/>
    <n v="0"/>
    <n v="0"/>
    <n v="2"/>
    <n v="3"/>
    <n v="2"/>
    <n v="3"/>
    <n v="4"/>
    <n v="3.5"/>
    <n v="8"/>
    <n v="7"/>
    <n v="0"/>
    <n v="10"/>
    <n v="0"/>
    <n v="10"/>
    <n v="0"/>
    <n v="0"/>
    <n v="0"/>
    <n v="0"/>
    <n v="4"/>
    <n v="5.666666666666667"/>
    <n v="8"/>
    <n v="17"/>
    <n v="132"/>
    <n v="136"/>
    <n v="264"/>
    <n v="272"/>
    <n v="0"/>
    <n v="174"/>
    <n v="0"/>
    <n v="174"/>
    <n v="0"/>
    <n v="0"/>
    <n v="0"/>
    <n v="0"/>
    <n v="132"/>
    <n v="148.66666666666666"/>
    <n v="264"/>
    <n v="446"/>
    <n v="163"/>
    <n v="149"/>
    <n v="163"/>
    <n v="149"/>
    <n v="0"/>
    <n v="3"/>
    <n v="0"/>
    <n v="3"/>
    <n v="0"/>
    <n v="1"/>
    <n v="0"/>
    <n v="1"/>
    <n v="163"/>
    <n v="153"/>
    <n v="163"/>
    <n v="153"/>
    <n v="5"/>
    <n v="5.4"/>
    <n v="815"/>
    <n v="804.6"/>
    <n v="0"/>
    <n v="6.7"/>
    <n v="0"/>
    <n v="20.100000000000001"/>
    <n v="0"/>
    <n v="4"/>
    <n v="0"/>
    <n v="4"/>
    <n v="5"/>
    <n v="5.416339869281046"/>
    <n v="815"/>
    <n v="828.7"/>
    <n v="152"/>
    <n v="156"/>
    <n v="24776"/>
    <n v="23244"/>
    <n v="0"/>
    <n v="153"/>
    <n v="0"/>
    <n v="459"/>
    <n v="0"/>
    <n v="146"/>
    <n v="0"/>
    <n v="146"/>
    <n v="152"/>
    <n v="155.87581699346404"/>
    <n v="24776"/>
    <n v="23849"/>
    <n v="165"/>
    <n v="156"/>
    <n v="165"/>
    <n v="156"/>
    <n v="4.9878787878787882"/>
    <n v="5.4211538461538469"/>
    <n v="823.00000000000011"/>
    <n v="845.70000000000016"/>
    <n v="151.75757575757575"/>
    <n v="155.73717948717947"/>
    <n v="25040"/>
    <n v="24294.999999999996"/>
    <n v="79"/>
    <n v="79"/>
    <n v="79"/>
    <n v="79"/>
    <n v="12"/>
    <n v="8"/>
    <n v="12"/>
    <n v="8"/>
    <n v="0"/>
    <n v="0"/>
    <n v="0"/>
    <n v="0"/>
    <n v="91"/>
    <n v="87"/>
    <n v="91"/>
    <n v="87"/>
    <n v="3.8"/>
    <n v="3.8"/>
    <n v="300.2"/>
    <n v="300.2"/>
    <n v="4.7"/>
    <n v="6.9"/>
    <n v="56.400000000000006"/>
    <n v="55.2"/>
    <n v="0"/>
    <n v="0"/>
    <n v="0"/>
    <n v="0"/>
    <n v="3.918681318681319"/>
    <n v="4.0850574712643679"/>
    <n v="356.6"/>
    <n v="355.40000000000003"/>
    <n v="107"/>
    <n v="109"/>
    <n v="8453"/>
    <n v="8611"/>
    <n v="88"/>
    <n v="90"/>
    <n v="1056"/>
    <n v="720"/>
    <n v="0"/>
    <n v="0"/>
    <n v="0"/>
    <n v="0"/>
    <n v="104.49450549450549"/>
    <n v="107.25287356321839"/>
    <n v="9509"/>
    <n v="9331"/>
    <n v="2"/>
    <n v="1"/>
    <n v="2"/>
    <n v="1"/>
    <n v="9.5"/>
    <n v="10"/>
    <n v="19"/>
    <n v="10"/>
    <n v="180"/>
    <n v="157"/>
    <n v="360"/>
    <n v="157"/>
    <n v="244"/>
    <n v="230"/>
    <n v="244"/>
    <n v="230"/>
    <n v="1123.2"/>
    <n v="1111.8"/>
    <n v="33493"/>
    <n v="32127"/>
    <n v="12"/>
    <n v="12"/>
    <n v="12"/>
    <n v="12"/>
    <n v="56.400000000000006"/>
    <n v="85.300000000000011"/>
    <n v="1056"/>
    <n v="1353"/>
    <n v="256"/>
    <n v="242"/>
    <n v="256"/>
    <n v="242"/>
    <n v="1179.6000000000001"/>
    <n v="1197.0999999999999"/>
    <n v="34549"/>
    <n v="33480"/>
    <n v="0"/>
    <n v="1"/>
    <n v="0"/>
    <n v="1"/>
    <s v=""/>
    <n v="4"/>
    <s v=""/>
    <n v="146"/>
    <n v="1198.6000000000001"/>
    <n v="1211.1000000000001"/>
    <n v="34909"/>
    <n v="33783"/>
  </r>
  <r>
    <x v="9"/>
    <s v="University of North Carolina at Asheville"/>
    <m/>
    <n v="199111"/>
    <x v="6"/>
    <n v="771"/>
    <n v="808"/>
    <n v="18"/>
    <n v="14"/>
    <n v="753"/>
    <n v="794"/>
    <n v="120"/>
    <n v="120"/>
    <n v="753"/>
    <n v="794"/>
    <n v="753"/>
    <n v="794"/>
    <n v="1"/>
    <n v="1"/>
    <n v="1"/>
    <n v="1"/>
    <n v="0"/>
    <n v="0"/>
    <n v="0"/>
    <n v="0"/>
    <n v="0"/>
    <n v="0"/>
    <n v="0"/>
    <n v="0"/>
    <n v="1"/>
    <n v="1"/>
    <n v="1"/>
    <n v="1"/>
    <n v="5"/>
    <n v="2"/>
    <n v="5"/>
    <n v="2"/>
    <n v="0"/>
    <n v="0"/>
    <n v="0"/>
    <n v="0"/>
    <n v="0"/>
    <n v="0"/>
    <n v="0"/>
    <n v="0"/>
    <n v="5"/>
    <n v="2"/>
    <n v="5"/>
    <n v="2"/>
    <n v="131"/>
    <n v="115"/>
    <n v="131"/>
    <n v="115"/>
    <n v="0"/>
    <n v="0"/>
    <n v="0"/>
    <n v="0"/>
    <n v="0"/>
    <n v="0"/>
    <n v="0"/>
    <n v="0"/>
    <n v="131"/>
    <n v="115"/>
    <n v="131"/>
    <n v="115"/>
    <n v="353"/>
    <n v="442"/>
    <n v="353"/>
    <n v="442"/>
    <n v="2"/>
    <n v="2"/>
    <n v="2"/>
    <n v="2"/>
    <n v="0"/>
    <n v="2"/>
    <n v="0"/>
    <n v="2"/>
    <n v="355"/>
    <n v="446"/>
    <n v="355"/>
    <n v="446"/>
    <n v="4.5"/>
    <n v="4.4000000000000004"/>
    <n v="1588.5"/>
    <n v="1944.8000000000002"/>
    <n v="7"/>
    <n v="4.5"/>
    <n v="14"/>
    <n v="9"/>
    <n v="0"/>
    <n v="3.5"/>
    <n v="0"/>
    <n v="7"/>
    <n v="4.5140845070422539"/>
    <n v="4.3964125560538116"/>
    <n v="1602.5000000000002"/>
    <n v="1960.8"/>
    <n v="125"/>
    <n v="124"/>
    <n v="44125"/>
    <n v="54808"/>
    <n v="138"/>
    <n v="129"/>
    <n v="276"/>
    <n v="258"/>
    <n v="0"/>
    <n v="121"/>
    <n v="0"/>
    <n v="242"/>
    <n v="125.07323943661972"/>
    <n v="124.00896860986548"/>
    <n v="44401"/>
    <n v="55308"/>
    <n v="356"/>
    <n v="447"/>
    <n v="356"/>
    <n v="447"/>
    <n v="4.5154494382022481"/>
    <n v="4.3910514541387027"/>
    <n v="1607.5000000000002"/>
    <n v="1962.8000000000002"/>
    <n v="125.08988764044943"/>
    <n v="123.98881431767337"/>
    <n v="44532"/>
    <n v="55423"/>
    <n v="342"/>
    <n v="291"/>
    <n v="342"/>
    <n v="291"/>
    <n v="44"/>
    <n v="44"/>
    <n v="44"/>
    <n v="44"/>
    <n v="1"/>
    <n v="2"/>
    <n v="1"/>
    <n v="2"/>
    <n v="387"/>
    <n v="337"/>
    <n v="387"/>
    <n v="337"/>
    <n v="3.5"/>
    <n v="3.4"/>
    <n v="1197"/>
    <n v="989.4"/>
    <n v="4.3"/>
    <n v="3.8"/>
    <n v="189.2"/>
    <n v="167.2"/>
    <n v="3"/>
    <n v="2.5"/>
    <n v="3"/>
    <n v="5"/>
    <n v="3.5896640826873387"/>
    <n v="3.4468842729970324"/>
    <n v="1389.2"/>
    <n v="1161.5999999999999"/>
    <n v="89"/>
    <n v="88"/>
    <n v="30438"/>
    <n v="25608"/>
    <n v="77"/>
    <n v="77"/>
    <n v="3388"/>
    <n v="3388"/>
    <n v="76"/>
    <n v="82"/>
    <n v="76"/>
    <n v="164"/>
    <n v="87.602067183462538"/>
    <n v="86.528189910979222"/>
    <n v="33902"/>
    <n v="29159.999999999996"/>
    <n v="10"/>
    <n v="10"/>
    <n v="10"/>
    <n v="10"/>
    <n v="5.4"/>
    <n v="4.3"/>
    <n v="54"/>
    <n v="43"/>
    <n v="116.3"/>
    <n v="86.7"/>
    <n v="1163"/>
    <n v="867"/>
    <n v="696"/>
    <n v="734"/>
    <n v="696"/>
    <n v="734"/>
    <n v="2790.5"/>
    <n v="2936.2000000000003"/>
    <n v="74694"/>
    <n v="80531"/>
    <n v="46"/>
    <n v="46"/>
    <n v="46"/>
    <n v="46"/>
    <n v="203.2"/>
    <n v="176.2"/>
    <n v="3664"/>
    <n v="3646"/>
    <n v="742"/>
    <n v="780"/>
    <n v="742"/>
    <n v="780"/>
    <n v="2993.7"/>
    <n v="3112.4"/>
    <n v="78358"/>
    <n v="84177"/>
    <n v="1"/>
    <n v="4"/>
    <n v="1"/>
    <n v="4"/>
    <n v="3"/>
    <n v="12"/>
    <n v="76"/>
    <n v="406"/>
    <n v="3050.7000000000003"/>
    <n v="3167.4"/>
    <n v="79597"/>
    <n v="85450"/>
  </r>
  <r>
    <x v="9"/>
    <s v="University of North Carolina School of the Arts"/>
    <m/>
    <n v="199184"/>
    <x v="11"/>
    <m/>
    <n v="213"/>
    <m/>
    <n v="0"/>
    <m/>
    <m/>
    <m/>
    <n v="120"/>
    <m/>
    <m/>
    <m/>
    <m/>
    <m/>
    <n v="0"/>
    <m/>
    <m/>
    <m/>
    <n v="0"/>
    <m/>
    <m/>
    <m/>
    <n v="0"/>
    <m/>
    <m/>
    <m/>
    <m/>
    <m/>
    <m/>
    <m/>
    <n v="0"/>
    <m/>
    <m/>
    <m/>
    <n v="0"/>
    <m/>
    <m/>
    <m/>
    <n v="0"/>
    <m/>
    <m/>
    <m/>
    <m/>
    <m/>
    <m/>
    <m/>
    <n v="0"/>
    <m/>
    <m/>
    <m/>
    <n v="0"/>
    <m/>
    <m/>
    <m/>
    <n v="0"/>
    <m/>
    <m/>
    <m/>
    <m/>
    <m/>
    <m/>
    <m/>
    <n v="164"/>
    <m/>
    <m/>
    <m/>
    <n v="2"/>
    <m/>
    <m/>
    <m/>
    <n v="2"/>
    <m/>
    <m/>
    <m/>
    <m/>
    <m/>
    <m/>
    <m/>
    <n v="4.2"/>
    <m/>
    <m/>
    <m/>
    <n v="5.5"/>
    <m/>
    <m/>
    <m/>
    <n v="7"/>
    <m/>
    <m/>
    <m/>
    <m/>
    <m/>
    <m/>
    <m/>
    <n v="130"/>
    <m/>
    <m/>
    <m/>
    <n v="139"/>
    <m/>
    <m/>
    <m/>
    <n v="169"/>
    <m/>
    <m/>
    <m/>
    <m/>
    <m/>
    <m/>
    <m/>
    <m/>
    <m/>
    <m/>
    <m/>
    <m/>
    <m/>
    <m/>
    <m/>
    <m/>
    <m/>
    <m/>
    <m/>
    <n v="44"/>
    <m/>
    <m/>
    <m/>
    <n v="0"/>
    <m/>
    <m/>
    <m/>
    <n v="1"/>
    <m/>
    <m/>
    <m/>
    <m/>
    <m/>
    <m/>
    <m/>
    <n v="4.3"/>
    <m/>
    <m/>
    <m/>
    <n v="0"/>
    <m/>
    <m/>
    <m/>
    <n v="10"/>
    <m/>
    <m/>
    <m/>
    <m/>
    <m/>
    <m/>
    <m/>
    <n v="116"/>
    <m/>
    <m/>
    <m/>
    <n v="0"/>
    <m/>
    <m/>
    <m/>
    <n v="180"/>
    <m/>
    <m/>
    <m/>
    <m/>
    <m/>
    <m/>
    <m/>
    <n v="0"/>
    <m/>
    <m/>
    <m/>
    <n v="0"/>
    <m/>
    <m/>
    <m/>
    <n v="0"/>
    <m/>
    <m/>
    <m/>
    <m/>
    <m/>
    <m/>
    <m/>
    <m/>
    <m/>
    <m/>
    <m/>
    <m/>
    <m/>
    <m/>
    <m/>
    <m/>
    <m/>
    <m/>
    <m/>
    <m/>
    <m/>
    <m/>
    <m/>
    <m/>
    <m/>
    <m/>
    <m/>
    <m/>
    <m/>
    <m/>
    <m/>
    <m/>
    <m/>
    <m/>
    <m/>
    <m/>
    <m/>
    <m/>
  </r>
  <r>
    <x v="9"/>
    <s v="Asheville-Buncombe Technical Community College"/>
    <m/>
    <n v="197887"/>
    <x v="7"/>
    <n v="922"/>
    <n v="931"/>
    <n v="16"/>
    <n v="14"/>
    <n v="906"/>
    <n v="917"/>
    <m/>
    <m/>
    <n v="906"/>
    <n v="917"/>
    <n v="0"/>
    <n v="0"/>
    <n v="4"/>
    <n v="5"/>
    <n v="0"/>
    <n v="0"/>
    <n v="220"/>
    <n v="238"/>
    <n v="0"/>
    <n v="0"/>
    <m/>
    <m/>
    <n v="0"/>
    <n v="0"/>
    <n v="224"/>
    <n v="243"/>
    <n v="0"/>
    <n v="0"/>
    <n v="5.1666666666666696"/>
    <n v="1.8"/>
    <n v="20.666666666666679"/>
    <n v="9"/>
    <n v="6.11411411411411"/>
    <n v="5.9736111111111097"/>
    <n v="1345.1051051051043"/>
    <n v="1421.7194444444442"/>
    <m/>
    <m/>
    <n v="0"/>
    <n v="0"/>
    <n v="6.0971954096954066"/>
    <n v="5.8877343392775483"/>
    <n v="1365.771771771771"/>
    <n v="1430.7194444444442"/>
    <m/>
    <m/>
    <n v="0"/>
    <n v="0"/>
    <m/>
    <m/>
    <n v="0"/>
    <n v="0"/>
    <m/>
    <m/>
    <n v="0"/>
    <n v="0"/>
    <n v="0"/>
    <n v="0"/>
    <n v="0"/>
    <n v="0"/>
    <n v="265"/>
    <n v="264"/>
    <n v="0"/>
    <n v="0"/>
    <n v="258"/>
    <n v="258"/>
    <n v="0"/>
    <n v="0"/>
    <m/>
    <m/>
    <n v="0"/>
    <n v="0"/>
    <n v="523"/>
    <n v="522"/>
    <n v="0"/>
    <n v="0"/>
    <n v="3.82539682539683"/>
    <n v="3.6948529411764701"/>
    <n v="1013.7301587301599"/>
    <n v="975.44117647058806"/>
    <n v="4.2977099236641196"/>
    <n v="4.6563706563706599"/>
    <n v="1108.8091603053429"/>
    <n v="1201.3436293436303"/>
    <m/>
    <m/>
    <n v="0"/>
    <n v="0"/>
    <n v="4.0583925794177871"/>
    <n v="4.170085834893138"/>
    <n v="2122.5393190355026"/>
    <n v="2176.7848058142181"/>
    <m/>
    <m/>
    <n v="0"/>
    <n v="0"/>
    <m/>
    <m/>
    <n v="0"/>
    <n v="0"/>
    <m/>
    <m/>
    <n v="0"/>
    <n v="0"/>
    <n v="0"/>
    <n v="0"/>
    <n v="0"/>
    <n v="0"/>
    <n v="747"/>
    <n v="765"/>
    <n v="0"/>
    <n v="0"/>
    <n v="4.6697604963952788"/>
    <n v="4.7156918304034798"/>
    <n v="3488.3110908072731"/>
    <n v="3607.5042502586621"/>
    <n v="0"/>
    <n v="0"/>
    <n v="0"/>
    <n v="0"/>
    <n v="75"/>
    <n v="61"/>
    <n v="0"/>
    <n v="0"/>
    <n v="84"/>
    <n v="91"/>
    <n v="0"/>
    <n v="0"/>
    <m/>
    <m/>
    <n v="0"/>
    <n v="0"/>
    <n v="159"/>
    <n v="152"/>
    <n v="0"/>
    <n v="0"/>
    <n v="2.5526315789473699"/>
    <n v="2.8118279569892501"/>
    <n v="191.44736842105274"/>
    <n v="171.52150537634427"/>
    <n v="3.75294117647059"/>
    <n v="3.2114695340501802"/>
    <n v="315.24705882352958"/>
    <n v="292.24372759856641"/>
    <m/>
    <m/>
    <n v="0"/>
    <n v="0"/>
    <n v="3.186757404053977"/>
    <n v="3.0510870590454648"/>
    <n v="506.69442724458236"/>
    <n v="463.76523297491065"/>
    <m/>
    <m/>
    <n v="0"/>
    <n v="0"/>
    <m/>
    <m/>
    <n v="0"/>
    <n v="0"/>
    <m/>
    <m/>
    <n v="0"/>
    <n v="0"/>
    <n v="0"/>
    <n v="0"/>
    <n v="0"/>
    <n v="0"/>
    <m/>
    <m/>
    <n v="0"/>
    <n v="0"/>
    <m/>
    <m/>
    <n v="0"/>
    <n v="0"/>
    <m/>
    <m/>
    <n v="0"/>
    <n v="0"/>
    <n v="344"/>
    <n v="330"/>
    <n v="0"/>
    <n v="0"/>
    <n v="1225.8441938178794"/>
    <n v="1155.9626818469324"/>
    <m/>
    <s v=""/>
    <n v="562"/>
    <n v="587"/>
    <n v="0"/>
    <n v="0"/>
    <n v="2769.1613242339768"/>
    <n v="2915.3068013866409"/>
    <n v="0"/>
    <n v="0"/>
    <n v="906"/>
    <n v="917"/>
    <n v="0"/>
    <n v="0"/>
    <n v="3995.0055180518561"/>
    <n v="4071.2694832335733"/>
    <s v=""/>
    <s v=""/>
    <n v="0"/>
    <n v="0"/>
    <n v="0"/>
    <n v="0"/>
    <s v=""/>
    <s v=""/>
    <s v=""/>
    <s v=""/>
    <n v="3995.0055180518557"/>
    <n v="4071.2694832335728"/>
    <s v=""/>
    <s v=""/>
  </r>
  <r>
    <x v="9"/>
    <s v="Cape Fear Community College"/>
    <m/>
    <n v="198154"/>
    <x v="7"/>
    <n v="1342"/>
    <n v="1339"/>
    <n v="72"/>
    <n v="66"/>
    <n v="1270"/>
    <n v="1273"/>
    <m/>
    <m/>
    <n v="1270"/>
    <n v="1273"/>
    <n v="0"/>
    <n v="0"/>
    <n v="6"/>
    <n v="3"/>
    <n v="0"/>
    <n v="0"/>
    <n v="121"/>
    <n v="156"/>
    <n v="0"/>
    <n v="0"/>
    <m/>
    <m/>
    <n v="0"/>
    <n v="0"/>
    <n v="127"/>
    <n v="159"/>
    <n v="0"/>
    <n v="0"/>
    <n v="6.3809523809523796"/>
    <n v="2.6666666666666701"/>
    <n v="38.285714285714278"/>
    <n v="8.0000000000000107"/>
    <n v="5.3076923076923102"/>
    <n v="4.6787148594377497"/>
    <n v="642.23076923076951"/>
    <n v="729.87951807228899"/>
    <m/>
    <m/>
    <n v="0"/>
    <n v="0"/>
    <n v="5.3583975080038089"/>
    <n v="4.6407516859892386"/>
    <n v="680.51648351648373"/>
    <n v="737.87951807228899"/>
    <m/>
    <m/>
    <n v="0"/>
    <n v="0"/>
    <m/>
    <m/>
    <n v="0"/>
    <n v="0"/>
    <m/>
    <m/>
    <n v="0"/>
    <n v="0"/>
    <n v="0"/>
    <n v="0"/>
    <n v="0"/>
    <n v="0"/>
    <n v="580"/>
    <n v="554"/>
    <n v="0"/>
    <n v="0"/>
    <n v="306"/>
    <n v="331"/>
    <n v="0"/>
    <n v="0"/>
    <m/>
    <m/>
    <n v="0"/>
    <n v="0"/>
    <n v="886"/>
    <n v="885"/>
    <n v="0"/>
    <n v="0"/>
    <n v="3.4302832244008701"/>
    <n v="3.8140589569160999"/>
    <n v="1989.5642701525046"/>
    <n v="2112.9886621315195"/>
    <n v="4.6287179487179504"/>
    <n v="4.73871277617675"/>
    <n v="1416.3876923076928"/>
    <n v="1568.5139289145043"/>
    <m/>
    <m/>
    <n v="0"/>
    <n v="0"/>
    <n v="3.8441895738828409"/>
    <n v="4.1598899333853376"/>
    <n v="3405.9519624601971"/>
    <n v="3681.502591046024"/>
    <m/>
    <m/>
    <n v="0"/>
    <n v="0"/>
    <m/>
    <m/>
    <n v="0"/>
    <n v="0"/>
    <m/>
    <m/>
    <n v="0"/>
    <n v="0"/>
    <n v="0"/>
    <n v="0"/>
    <n v="0"/>
    <n v="0"/>
    <n v="1013"/>
    <n v="1044"/>
    <n v="0"/>
    <n v="0"/>
    <n v="4.0340261065909981"/>
    <n v="4.2331246255922537"/>
    <n v="4086.4684459766813"/>
    <n v="4419.3821091183127"/>
    <n v="0"/>
    <n v="0"/>
    <n v="0"/>
    <n v="0"/>
    <n v="173"/>
    <n v="130"/>
    <n v="0"/>
    <n v="0"/>
    <n v="84"/>
    <n v="99"/>
    <n v="0"/>
    <n v="0"/>
    <m/>
    <m/>
    <n v="0"/>
    <n v="0"/>
    <n v="257"/>
    <n v="229"/>
    <n v="0"/>
    <n v="0"/>
    <n v="2.9042357274401498"/>
    <n v="3.1119592875318101"/>
    <n v="502.43278084714592"/>
    <n v="404.55470737913532"/>
    <n v="3.4904214559387001"/>
    <n v="2.9326923076923102"/>
    <n v="293.19540229885081"/>
    <n v="290.33653846153868"/>
    <m/>
    <m/>
    <n v="0"/>
    <n v="0"/>
    <n v="3.0958295064046562"/>
    <n v="3.0344595888239039"/>
    <n v="795.62818314599667"/>
    <n v="694.89124584067395"/>
    <m/>
    <m/>
    <n v="0"/>
    <n v="0"/>
    <m/>
    <m/>
    <n v="0"/>
    <n v="0"/>
    <m/>
    <m/>
    <n v="0"/>
    <n v="0"/>
    <n v="0"/>
    <n v="0"/>
    <n v="0"/>
    <n v="0"/>
    <m/>
    <m/>
    <n v="0"/>
    <n v="0"/>
    <m/>
    <m/>
    <n v="0"/>
    <n v="0"/>
    <m/>
    <m/>
    <n v="0"/>
    <n v="0"/>
    <n v="759"/>
    <n v="687"/>
    <n v="0"/>
    <n v="0"/>
    <n v="2530.2827652853648"/>
    <n v="2525.5433695106549"/>
    <m/>
    <s v=""/>
    <n v="511"/>
    <n v="586"/>
    <n v="0"/>
    <n v="0"/>
    <n v="2351.813863837313"/>
    <n v="2588.7299854483317"/>
    <n v="0"/>
    <n v="0"/>
    <n v="1270"/>
    <n v="1273"/>
    <n v="0"/>
    <n v="0"/>
    <n v="4882.0966291226778"/>
    <n v="5114.2733549589866"/>
    <s v=""/>
    <s v=""/>
    <n v="0"/>
    <n v="0"/>
    <n v="0"/>
    <n v="0"/>
    <s v=""/>
    <s v=""/>
    <s v=""/>
    <s v=""/>
    <n v="4882.0966291226778"/>
    <n v="5114.2733549589866"/>
    <s v=""/>
    <s v=""/>
  </r>
  <r>
    <x v="9"/>
    <s v="Central Piedmont Community College "/>
    <m/>
    <n v="198260"/>
    <x v="7"/>
    <n v="2129"/>
    <n v="2250"/>
    <n v="26"/>
    <n v="34"/>
    <n v="2103"/>
    <n v="2216"/>
    <m/>
    <m/>
    <n v="2103"/>
    <n v="2216"/>
    <n v="0"/>
    <n v="0"/>
    <n v="17"/>
    <n v="22"/>
    <n v="0"/>
    <n v="0"/>
    <n v="103"/>
    <n v="169"/>
    <n v="0"/>
    <n v="0"/>
    <m/>
    <m/>
    <n v="0"/>
    <n v="0"/>
    <n v="120"/>
    <n v="191"/>
    <n v="0"/>
    <n v="0"/>
    <n v="1.59649122807018"/>
    <n v="1.89855072463768"/>
    <n v="27.140350877193057"/>
    <n v="41.768115942028963"/>
    <n v="4.0291262135922299"/>
    <n v="3.36742424242424"/>
    <n v="414.99999999999966"/>
    <n v="569.09469696969654"/>
    <m/>
    <m/>
    <n v="0"/>
    <n v="0"/>
    <n v="3.6845029239766061"/>
    <n v="3.1982346225744793"/>
    <n v="442.1403508771927"/>
    <n v="610.86281291172554"/>
    <m/>
    <m/>
    <n v="0"/>
    <n v="0"/>
    <m/>
    <m/>
    <n v="0"/>
    <n v="0"/>
    <m/>
    <m/>
    <n v="0"/>
    <n v="0"/>
    <n v="0"/>
    <n v="0"/>
    <n v="0"/>
    <n v="0"/>
    <n v="836"/>
    <n v="792"/>
    <n v="0"/>
    <n v="0"/>
    <n v="894"/>
    <n v="947"/>
    <n v="0"/>
    <n v="0"/>
    <m/>
    <m/>
    <n v="0"/>
    <n v="0"/>
    <n v="1730"/>
    <n v="1739"/>
    <n v="0"/>
    <n v="0"/>
    <n v="3.40133647798742"/>
    <n v="3.43986683312527"/>
    <n v="2843.5172955974831"/>
    <n v="2724.3745318352139"/>
    <n v="4.6659292035398199"/>
    <n v="4.9301521438450902"/>
    <n v="4171.3407079645986"/>
    <n v="4668.8540802213001"/>
    <m/>
    <m/>
    <n v="0"/>
    <n v="0"/>
    <n v="4.0548312159318387"/>
    <n v="4.2514253088306582"/>
    <n v="7014.8580035620807"/>
    <n v="7393.228612056515"/>
    <m/>
    <m/>
    <n v="0"/>
    <n v="0"/>
    <m/>
    <m/>
    <n v="0"/>
    <n v="0"/>
    <m/>
    <m/>
    <n v="0"/>
    <n v="0"/>
    <n v="0"/>
    <n v="0"/>
    <n v="0"/>
    <n v="0"/>
    <n v="1850"/>
    <n v="1930"/>
    <n v="0"/>
    <n v="0"/>
    <n v="4.030809921318526"/>
    <n v="4.1471976295172235"/>
    <n v="7456.9983544392735"/>
    <n v="8004.091424968241"/>
    <n v="0"/>
    <n v="0"/>
    <n v="0"/>
    <n v="0"/>
    <n v="106"/>
    <n v="122"/>
    <n v="0"/>
    <n v="0"/>
    <n v="147"/>
    <n v="164"/>
    <n v="0"/>
    <n v="0"/>
    <m/>
    <m/>
    <n v="0"/>
    <n v="0"/>
    <n v="253"/>
    <n v="286"/>
    <n v="0"/>
    <n v="0"/>
    <n v="2.3582554517133998"/>
    <n v="2.3825136612021902"/>
    <n v="249.97507788162036"/>
    <n v="290.6666666666672"/>
    <n v="3.2454954954955002"/>
    <n v="3.53861788617886"/>
    <n v="477.08783783783855"/>
    <n v="580.33333333333303"/>
    <m/>
    <m/>
    <n v="0"/>
    <n v="0"/>
    <n v="2.8737664652943042"/>
    <n v="3.0454545454545463"/>
    <n v="727.06291571945894"/>
    <n v="871.00000000000023"/>
    <m/>
    <m/>
    <n v="0"/>
    <n v="0"/>
    <m/>
    <m/>
    <n v="0"/>
    <n v="0"/>
    <m/>
    <m/>
    <n v="0"/>
    <n v="0"/>
    <n v="0"/>
    <n v="0"/>
    <n v="0"/>
    <n v="0"/>
    <m/>
    <m/>
    <n v="0"/>
    <n v="0"/>
    <m/>
    <m/>
    <n v="0"/>
    <n v="0"/>
    <m/>
    <m/>
    <n v="0"/>
    <n v="0"/>
    <n v="959"/>
    <n v="936"/>
    <n v="0"/>
    <n v="0"/>
    <n v="3120.6327243562969"/>
    <n v="3056.8093144439099"/>
    <m/>
    <s v=""/>
    <n v="1144"/>
    <n v="1280"/>
    <n v="0"/>
    <n v="0"/>
    <n v="5063.4285458024369"/>
    <n v="5818.2821105243302"/>
    <n v="0"/>
    <n v="0"/>
    <n v="2103"/>
    <n v="2216"/>
    <n v="0"/>
    <n v="0"/>
    <n v="8184.0612701587343"/>
    <n v="8875.0914249682392"/>
    <s v=""/>
    <s v=""/>
    <n v="0"/>
    <n v="0"/>
    <n v="0"/>
    <n v="0"/>
    <s v=""/>
    <s v=""/>
    <s v=""/>
    <s v=""/>
    <n v="8184.0612701587324"/>
    <n v="8875.091424968241"/>
    <s v=""/>
    <s v=""/>
  </r>
  <r>
    <x v="9"/>
    <s v="Fayetteville Technical Community College"/>
    <m/>
    <n v="198534"/>
    <x v="7"/>
    <n v="1840"/>
    <n v="1712"/>
    <n v="110"/>
    <n v="91"/>
    <n v="1730"/>
    <n v="1621"/>
    <m/>
    <m/>
    <n v="1730"/>
    <n v="1621"/>
    <n v="0"/>
    <n v="0"/>
    <n v="3"/>
    <n v="1"/>
    <n v="0"/>
    <n v="0"/>
    <n v="86"/>
    <n v="82"/>
    <n v="0"/>
    <n v="0"/>
    <m/>
    <m/>
    <n v="0"/>
    <n v="0"/>
    <n v="89"/>
    <n v="83"/>
    <n v="0"/>
    <n v="0"/>
    <n v="3"/>
    <n v="1.6666666666666701"/>
    <n v="9"/>
    <n v="1.6666666666666701"/>
    <n v="6.0185185185185199"/>
    <n v="5.4980392156862701"/>
    <n v="517.59259259259272"/>
    <n v="450.83921568627414"/>
    <m/>
    <m/>
    <n v="0"/>
    <n v="0"/>
    <n v="5.9167707032875585"/>
    <n v="5.451878100637841"/>
    <n v="526.59259259259272"/>
    <n v="452.50588235294077"/>
    <m/>
    <m/>
    <n v="0"/>
    <n v="0"/>
    <m/>
    <m/>
    <n v="0"/>
    <n v="0"/>
    <m/>
    <m/>
    <n v="0"/>
    <n v="0"/>
    <n v="0"/>
    <n v="0"/>
    <n v="0"/>
    <n v="0"/>
    <n v="606"/>
    <n v="535"/>
    <n v="0"/>
    <n v="0"/>
    <n v="839"/>
    <n v="808"/>
    <n v="0"/>
    <n v="0"/>
    <m/>
    <m/>
    <n v="0"/>
    <n v="0"/>
    <n v="1445"/>
    <n v="1343"/>
    <n v="0"/>
    <n v="0"/>
    <n v="3.7891260162601599"/>
    <n v="3.8540572095738401"/>
    <n v="2296.2103658536571"/>
    <n v="2061.9206071220046"/>
    <n v="4.4301442672740903"/>
    <n v="4.5195160031225603"/>
    <n v="3716.8910402429619"/>
    <n v="3651.7689305230288"/>
    <m/>
    <m/>
    <n v="0"/>
    <n v="0"/>
    <n v="4.1613158519699782"/>
    <n v="4.254422589460189"/>
    <n v="6013.1014060966181"/>
    <n v="5713.6895376450339"/>
    <m/>
    <m/>
    <n v="0"/>
    <n v="0"/>
    <m/>
    <m/>
    <n v="0"/>
    <n v="0"/>
    <m/>
    <m/>
    <n v="0"/>
    <n v="0"/>
    <n v="0"/>
    <n v="0"/>
    <n v="0"/>
    <n v="0"/>
    <n v="1534"/>
    <n v="1426"/>
    <n v="0"/>
    <n v="0"/>
    <n v="4.2631642755470738"/>
    <n v="4.3241202103772611"/>
    <n v="6539.6939986892112"/>
    <n v="6166.1954199979746"/>
    <n v="0"/>
    <n v="0"/>
    <n v="0"/>
    <n v="0"/>
    <n v="99"/>
    <n v="90"/>
    <n v="0"/>
    <n v="0"/>
    <n v="97"/>
    <n v="105"/>
    <n v="0"/>
    <n v="0"/>
    <m/>
    <m/>
    <n v="0"/>
    <n v="0"/>
    <n v="196"/>
    <n v="195"/>
    <n v="0"/>
    <n v="0"/>
    <n v="2.6904761904761898"/>
    <n v="3.1254480286738402"/>
    <n v="266.35714285714278"/>
    <n v="281.29032258064564"/>
    <n v="3.12666666666667"/>
    <n v="3.8333333333333299"/>
    <n v="303.28666666666697"/>
    <n v="402.49999999999966"/>
    <m/>
    <m/>
    <n v="0"/>
    <n v="0"/>
    <n v="2.906345966958213"/>
    <n v="3.5066170388751043"/>
    <n v="569.64380952380975"/>
    <n v="683.79032258064535"/>
    <m/>
    <m/>
    <n v="0"/>
    <n v="0"/>
    <m/>
    <m/>
    <n v="0"/>
    <n v="0"/>
    <m/>
    <m/>
    <n v="0"/>
    <n v="0"/>
    <n v="0"/>
    <n v="0"/>
    <n v="0"/>
    <n v="0"/>
    <m/>
    <m/>
    <n v="0"/>
    <n v="0"/>
    <m/>
    <m/>
    <n v="0"/>
    <n v="0"/>
    <m/>
    <m/>
    <n v="0"/>
    <n v="0"/>
    <n v="708"/>
    <n v="626"/>
    <n v="0"/>
    <n v="0"/>
    <n v="2571.5675087107998"/>
    <n v="2344.877596369317"/>
    <m/>
    <s v=""/>
    <n v="1022"/>
    <n v="995"/>
    <n v="0"/>
    <n v="0"/>
    <n v="4537.7702995022219"/>
    <n v="4505.1081462093025"/>
    <n v="0"/>
    <n v="0"/>
    <n v="1730"/>
    <n v="1621"/>
    <n v="0"/>
    <n v="0"/>
    <n v="7109.3378082130221"/>
    <n v="6849.9857425786195"/>
    <s v=""/>
    <s v=""/>
    <n v="0"/>
    <n v="0"/>
    <n v="0"/>
    <n v="0"/>
    <s v=""/>
    <s v=""/>
    <s v=""/>
    <s v=""/>
    <n v="7109.3378082130212"/>
    <n v="6849.9857425786195"/>
    <s v=""/>
    <s v=""/>
  </r>
  <r>
    <x v="9"/>
    <s v="Forsyth Technical Community College"/>
    <m/>
    <n v="198552"/>
    <x v="7"/>
    <n v="1046"/>
    <n v="1138"/>
    <n v="17"/>
    <n v="15"/>
    <n v="1029"/>
    <n v="1123"/>
    <m/>
    <m/>
    <n v="1029"/>
    <n v="1123"/>
    <n v="0"/>
    <n v="0"/>
    <n v="0"/>
    <n v="1"/>
    <n v="0"/>
    <n v="0"/>
    <n v="109"/>
    <n v="114"/>
    <n v="0"/>
    <n v="0"/>
    <m/>
    <m/>
    <n v="0"/>
    <n v="0"/>
    <n v="109"/>
    <n v="115"/>
    <n v="0"/>
    <n v="0"/>
    <m/>
    <n v="1.3333333333333299"/>
    <n v="0"/>
    <n v="1.3333333333333299"/>
    <n v="4.2333333333333298"/>
    <n v="4.12"/>
    <n v="461.43333333333294"/>
    <n v="469.68"/>
    <m/>
    <m/>
    <n v="0"/>
    <n v="0"/>
    <n v="4.2333333333333298"/>
    <n v="4.0957681159420289"/>
    <n v="461.43333333333294"/>
    <n v="471.01333333333332"/>
    <m/>
    <m/>
    <n v="0"/>
    <n v="0"/>
    <m/>
    <m/>
    <n v="0"/>
    <n v="0"/>
    <m/>
    <m/>
    <n v="0"/>
    <n v="0"/>
    <n v="0"/>
    <n v="0"/>
    <n v="0"/>
    <n v="0"/>
    <n v="407"/>
    <n v="451"/>
    <n v="0"/>
    <n v="0"/>
    <n v="297"/>
    <n v="317"/>
    <n v="0"/>
    <n v="0"/>
    <m/>
    <m/>
    <n v="0"/>
    <n v="0"/>
    <n v="704"/>
    <n v="768"/>
    <n v="0"/>
    <n v="0"/>
    <n v="3.9812550937245299"/>
    <n v="3.6497797356828201"/>
    <n v="1620.3708231458836"/>
    <n v="1646.0506607929519"/>
    <n v="5.0730897009966798"/>
    <n v="5.0010482180293501"/>
    <n v="1506.7076411960138"/>
    <n v="1585.3322851153039"/>
    <m/>
    <m/>
    <n v="0"/>
    <n v="0"/>
    <n v="4.4418728186674681"/>
    <n v="4.2075298774847081"/>
    <n v="3127.0784643418974"/>
    <n v="3231.3829459082558"/>
    <m/>
    <m/>
    <n v="0"/>
    <n v="0"/>
    <m/>
    <m/>
    <n v="0"/>
    <n v="0"/>
    <m/>
    <m/>
    <n v="0"/>
    <n v="0"/>
    <n v="0"/>
    <n v="0"/>
    <n v="0"/>
    <n v="0"/>
    <n v="813"/>
    <n v="883"/>
    <n v="0"/>
    <n v="0"/>
    <n v="4.4139136502770357"/>
    <n v="4.192974268676771"/>
    <n v="3588.5117976752299"/>
    <n v="3702.3962792415887"/>
    <n v="0"/>
    <n v="0"/>
    <n v="0"/>
    <n v="0"/>
    <n v="90"/>
    <n v="91"/>
    <n v="0"/>
    <n v="0"/>
    <n v="126"/>
    <n v="149"/>
    <n v="0"/>
    <n v="0"/>
    <m/>
    <m/>
    <n v="0"/>
    <n v="0"/>
    <n v="216"/>
    <n v="240"/>
    <n v="0"/>
    <n v="0"/>
    <n v="2.9"/>
    <n v="3.2564102564102599"/>
    <n v="261"/>
    <n v="296.33333333333366"/>
    <n v="3.1084656084656102"/>
    <n v="2.95973154362416"/>
    <n v="391.66666666666686"/>
    <n v="440.99999999999983"/>
    <m/>
    <m/>
    <n v="0"/>
    <n v="0"/>
    <n v="3.0216049382716057"/>
    <n v="3.0722222222222229"/>
    <n v="652.66666666666686"/>
    <n v="737.33333333333348"/>
    <m/>
    <m/>
    <n v="0"/>
    <n v="0"/>
    <m/>
    <m/>
    <n v="0"/>
    <n v="0"/>
    <m/>
    <m/>
    <n v="0"/>
    <n v="0"/>
    <n v="0"/>
    <n v="0"/>
    <n v="0"/>
    <n v="0"/>
    <m/>
    <m/>
    <n v="0"/>
    <n v="0"/>
    <m/>
    <m/>
    <n v="0"/>
    <n v="0"/>
    <m/>
    <m/>
    <n v="0"/>
    <n v="0"/>
    <n v="497"/>
    <n v="543"/>
    <n v="0"/>
    <n v="0"/>
    <n v="1881.3708231458836"/>
    <n v="1943.7173274596189"/>
    <m/>
    <s v=""/>
    <n v="532"/>
    <n v="580"/>
    <n v="0"/>
    <n v="0"/>
    <n v="2359.8076411960137"/>
    <n v="2496.0122851153037"/>
    <n v="0"/>
    <n v="0"/>
    <n v="1029"/>
    <n v="1123"/>
    <n v="0"/>
    <n v="0"/>
    <n v="4241.1784643418978"/>
    <n v="4439.7296125749226"/>
    <s v=""/>
    <s v=""/>
    <n v="0"/>
    <n v="0"/>
    <n v="0"/>
    <n v="0"/>
    <s v=""/>
    <s v=""/>
    <s v=""/>
    <s v=""/>
    <n v="4241.1784643418969"/>
    <n v="4439.7296125749217"/>
    <s v=""/>
    <s v=""/>
  </r>
  <r>
    <x v="9"/>
    <s v="Guilford Technical Community College"/>
    <m/>
    <n v="198622"/>
    <x v="7"/>
    <n v="1471"/>
    <n v="1449"/>
    <n v="31"/>
    <n v="41"/>
    <n v="1440"/>
    <n v="1408"/>
    <m/>
    <m/>
    <n v="1440"/>
    <n v="1408"/>
    <n v="0"/>
    <n v="0"/>
    <n v="3"/>
    <n v="8"/>
    <n v="0"/>
    <n v="0"/>
    <n v="53"/>
    <n v="65"/>
    <n v="0"/>
    <n v="0"/>
    <m/>
    <m/>
    <n v="0"/>
    <n v="0"/>
    <n v="56"/>
    <n v="73"/>
    <n v="0"/>
    <n v="0"/>
    <n v="2.1111111111111098"/>
    <n v="4.5"/>
    <n v="6.3333333333333295"/>
    <n v="36"/>
    <n v="4.6792452830188704"/>
    <n v="4.7910447761194002"/>
    <n v="248.00000000000014"/>
    <n v="311.41791044776102"/>
    <m/>
    <m/>
    <n v="0"/>
    <n v="0"/>
    <n v="4.5416666666666696"/>
    <n v="4.7591494581885074"/>
    <n v="254.33333333333348"/>
    <n v="347.41791044776102"/>
    <m/>
    <m/>
    <n v="0"/>
    <n v="0"/>
    <m/>
    <m/>
    <n v="0"/>
    <n v="0"/>
    <m/>
    <m/>
    <n v="0"/>
    <n v="0"/>
    <n v="0"/>
    <n v="0"/>
    <n v="0"/>
    <n v="0"/>
    <n v="628"/>
    <n v="573"/>
    <n v="0"/>
    <n v="0"/>
    <n v="459"/>
    <n v="429"/>
    <n v="0"/>
    <n v="0"/>
    <m/>
    <m/>
    <n v="0"/>
    <n v="0"/>
    <n v="1087"/>
    <n v="1002"/>
    <n v="0"/>
    <n v="0"/>
    <n v="3.9947997919916798"/>
    <n v="3.87429854096521"/>
    <n v="2508.7342693707751"/>
    <n v="2219.9730639730651"/>
    <n v="5.31847133757962"/>
    <n v="5.1164021164021198"/>
    <n v="2441.1783439490455"/>
    <n v="2194.9365079365093"/>
    <m/>
    <m/>
    <n v="0"/>
    <n v="0"/>
    <n v="4.5537374547560443"/>
    <n v="4.4060973771552643"/>
    <n v="4949.9126133198206"/>
    <n v="4414.9095719095749"/>
    <m/>
    <m/>
    <n v="0"/>
    <n v="0"/>
    <m/>
    <m/>
    <n v="0"/>
    <n v="0"/>
    <m/>
    <m/>
    <n v="0"/>
    <n v="0"/>
    <n v="0"/>
    <n v="0"/>
    <n v="0"/>
    <n v="0"/>
    <n v="1143"/>
    <n v="1075"/>
    <n v="0"/>
    <n v="0"/>
    <n v="4.5531460600640026"/>
    <n v="4.4300720766114754"/>
    <n v="5204.2459466531545"/>
    <n v="4762.3274823573356"/>
    <n v="0"/>
    <n v="0"/>
    <n v="0"/>
    <n v="0"/>
    <n v="161"/>
    <n v="173"/>
    <n v="0"/>
    <n v="0"/>
    <n v="136"/>
    <n v="160"/>
    <n v="0"/>
    <n v="0"/>
    <m/>
    <m/>
    <n v="0"/>
    <n v="0"/>
    <n v="297"/>
    <n v="333"/>
    <n v="0"/>
    <n v="0"/>
    <n v="2.9202453987729999"/>
    <n v="2.87570621468927"/>
    <n v="470.15950920245297"/>
    <n v="497.4971751412437"/>
    <n v="3.4166666666666701"/>
    <n v="3.36625514403292"/>
    <n v="464.66666666666714"/>
    <n v="538.60082304526725"/>
    <m/>
    <m/>
    <n v="0"/>
    <n v="0"/>
    <n v="3.1475628817142089"/>
    <n v="3.1114053999594922"/>
    <n v="934.82617586912011"/>
    <n v="1036.0979981865109"/>
    <m/>
    <m/>
    <n v="0"/>
    <n v="0"/>
    <m/>
    <m/>
    <n v="0"/>
    <n v="0"/>
    <m/>
    <m/>
    <n v="0"/>
    <n v="0"/>
    <n v="0"/>
    <n v="0"/>
    <n v="0"/>
    <n v="0"/>
    <m/>
    <m/>
    <n v="0"/>
    <n v="0"/>
    <m/>
    <m/>
    <n v="0"/>
    <n v="0"/>
    <m/>
    <m/>
    <n v="0"/>
    <n v="0"/>
    <n v="792"/>
    <n v="754"/>
    <n v="0"/>
    <n v="0"/>
    <n v="2985.2271119065617"/>
    <n v="2753.4702391143087"/>
    <m/>
    <s v=""/>
    <n v="648"/>
    <n v="654"/>
    <n v="0"/>
    <n v="0"/>
    <n v="3153.8450106157125"/>
    <n v="3044.9552414295376"/>
    <n v="0"/>
    <n v="0"/>
    <n v="1440"/>
    <n v="1408"/>
    <n v="0"/>
    <n v="0"/>
    <n v="6139.0721225222742"/>
    <n v="5798.4254805438468"/>
    <s v=""/>
    <s v=""/>
    <n v="0"/>
    <n v="0"/>
    <n v="0"/>
    <n v="0"/>
    <s v=""/>
    <s v=""/>
    <s v=""/>
    <s v=""/>
    <n v="6139.0721225222751"/>
    <n v="5798.4254805438468"/>
    <s v=""/>
    <s v=""/>
  </r>
  <r>
    <x v="9"/>
    <s v="Pitt Community College"/>
    <m/>
    <n v="199333"/>
    <x v="7"/>
    <n v="1499"/>
    <n v="1127"/>
    <n v="109"/>
    <n v="55"/>
    <n v="1390"/>
    <n v="1072"/>
    <m/>
    <m/>
    <n v="1390"/>
    <n v="1072"/>
    <n v="0"/>
    <n v="0"/>
    <n v="6"/>
    <n v="2"/>
    <n v="0"/>
    <n v="0"/>
    <n v="146"/>
    <n v="116"/>
    <n v="0"/>
    <n v="0"/>
    <m/>
    <m/>
    <n v="0"/>
    <n v="0"/>
    <n v="152"/>
    <n v="118"/>
    <n v="0"/>
    <n v="0"/>
    <n v="2.7619047619047601"/>
    <n v="1.8333333333333299"/>
    <n v="16.571428571428562"/>
    <n v="3.6666666666666599"/>
    <n v="5.6516129032258098"/>
    <n v="5.0710382513661196"/>
    <n v="825.13548387096819"/>
    <n v="588.24043715846983"/>
    <m/>
    <m/>
    <n v="0"/>
    <n v="0"/>
    <n v="5.5375454765947154"/>
    <n v="5.0161618968231902"/>
    <n v="841.70691244239674"/>
    <n v="591.90710382513646"/>
    <m/>
    <m/>
    <n v="0"/>
    <n v="0"/>
    <m/>
    <m/>
    <n v="0"/>
    <n v="0"/>
    <m/>
    <m/>
    <n v="0"/>
    <n v="0"/>
    <n v="0"/>
    <n v="0"/>
    <n v="0"/>
    <n v="0"/>
    <n v="530"/>
    <n v="433"/>
    <n v="0"/>
    <n v="0"/>
    <n v="280"/>
    <n v="191"/>
    <n v="0"/>
    <n v="0"/>
    <m/>
    <m/>
    <n v="0"/>
    <n v="0"/>
    <n v="810"/>
    <n v="624"/>
    <n v="0"/>
    <n v="0"/>
    <n v="4.77035735207967"/>
    <n v="4.3046989720998496"/>
    <n v="2528.2893966022252"/>
    <n v="1863.9346549192348"/>
    <n v="5.7755991285403097"/>
    <n v="5.8793969849246199"/>
    <n v="1617.1677559912866"/>
    <n v="1122.9648241206023"/>
    <m/>
    <m/>
    <n v="0"/>
    <n v="0"/>
    <n v="5.1178483365351992"/>
    <n v="4.7866978830766627"/>
    <n v="4145.4571525935116"/>
    <n v="2986.8994790398374"/>
    <m/>
    <m/>
    <n v="0"/>
    <n v="0"/>
    <m/>
    <m/>
    <n v="0"/>
    <n v="0"/>
    <m/>
    <m/>
    <n v="0"/>
    <n v="0"/>
    <n v="0"/>
    <n v="0"/>
    <n v="0"/>
    <n v="0"/>
    <n v="962"/>
    <n v="742"/>
    <n v="0"/>
    <n v="0"/>
    <n v="5.1841622297670567"/>
    <n v="4.8231894647775926"/>
    <n v="4987.1640650359086"/>
    <n v="3578.8065828649737"/>
    <n v="0"/>
    <n v="0"/>
    <n v="0"/>
    <n v="0"/>
    <n v="275"/>
    <n v="213"/>
    <n v="0"/>
    <n v="0"/>
    <n v="153"/>
    <n v="117"/>
    <n v="0"/>
    <n v="0"/>
    <m/>
    <m/>
    <n v="0"/>
    <n v="0"/>
    <n v="428"/>
    <n v="330"/>
    <n v="0"/>
    <n v="0"/>
    <n v="2.9344632768361598"/>
    <n v="2.8550724637681202"/>
    <n v="806.97740112994393"/>
    <n v="608.13043478260965"/>
    <n v="3.5309381237525002"/>
    <n v="3.5222222222222199"/>
    <n v="540.23353293413254"/>
    <n v="412.09999999999974"/>
    <m/>
    <m/>
    <n v="0"/>
    <n v="0"/>
    <n v="3.1476890982805523"/>
    <n v="3.0916073781291193"/>
    <n v="1347.2109340640764"/>
    <n v="1020.2304347826093"/>
    <m/>
    <m/>
    <n v="0"/>
    <n v="0"/>
    <m/>
    <m/>
    <n v="0"/>
    <n v="0"/>
    <m/>
    <m/>
    <n v="0"/>
    <n v="0"/>
    <n v="0"/>
    <n v="0"/>
    <n v="0"/>
    <n v="0"/>
    <m/>
    <m/>
    <n v="0"/>
    <n v="0"/>
    <m/>
    <m/>
    <n v="0"/>
    <n v="0"/>
    <m/>
    <m/>
    <n v="0"/>
    <n v="0"/>
    <n v="811"/>
    <n v="648"/>
    <n v="0"/>
    <n v="0"/>
    <n v="3351.8382263035974"/>
    <n v="2475.731756368511"/>
    <m/>
    <s v=""/>
    <n v="579"/>
    <n v="424"/>
    <n v="0"/>
    <n v="0"/>
    <n v="2982.5367727963876"/>
    <n v="2123.3052612790721"/>
    <n v="0"/>
    <n v="0"/>
    <n v="1390"/>
    <n v="1072"/>
    <n v="0"/>
    <n v="0"/>
    <n v="6334.374999099985"/>
    <n v="4599.0370176475826"/>
    <s v=""/>
    <s v=""/>
    <n v="0"/>
    <n v="0"/>
    <n v="0"/>
    <n v="0"/>
    <s v=""/>
    <s v=""/>
    <s v=""/>
    <s v=""/>
    <n v="6334.374999099985"/>
    <n v="4599.0370176475826"/>
    <s v=""/>
    <s v=""/>
  </r>
  <r>
    <x v="9"/>
    <s v="Rowan-Cabarrus Community College"/>
    <m/>
    <n v="199494"/>
    <x v="7"/>
    <n v="823"/>
    <n v="1063"/>
    <n v="65"/>
    <n v="117"/>
    <n v="758"/>
    <n v="946"/>
    <m/>
    <m/>
    <n v="758"/>
    <n v="946"/>
    <n v="0"/>
    <n v="0"/>
    <n v="4"/>
    <n v="3"/>
    <n v="0"/>
    <n v="0"/>
    <n v="123"/>
    <n v="170"/>
    <n v="0"/>
    <n v="0"/>
    <m/>
    <m/>
    <n v="0"/>
    <n v="0"/>
    <n v="127"/>
    <n v="173"/>
    <n v="0"/>
    <n v="0"/>
    <n v="2.25"/>
    <n v="2.3333333333333299"/>
    <n v="9"/>
    <n v="6.9999999999999893"/>
    <n v="4.5885057471264297"/>
    <n v="4.3758503401360498"/>
    <n v="564.3862068965509"/>
    <n v="743.89455782312848"/>
    <m/>
    <m/>
    <n v="0"/>
    <n v="0"/>
    <n v="4.5148520228074878"/>
    <n v="4.3404309700758867"/>
    <n v="573.3862068965509"/>
    <n v="750.89455782312837"/>
    <m/>
    <m/>
    <n v="0"/>
    <n v="0"/>
    <m/>
    <m/>
    <n v="0"/>
    <n v="0"/>
    <m/>
    <m/>
    <n v="0"/>
    <n v="0"/>
    <n v="0"/>
    <n v="0"/>
    <n v="0"/>
    <n v="0"/>
    <n v="342"/>
    <n v="403"/>
    <n v="0"/>
    <n v="0"/>
    <n v="193"/>
    <n v="248"/>
    <n v="0"/>
    <n v="0"/>
    <m/>
    <m/>
    <n v="0"/>
    <n v="0"/>
    <n v="535"/>
    <n v="651"/>
    <n v="0"/>
    <n v="0"/>
    <n v="4.01857010213556"/>
    <n v="4.4262172284644397"/>
    <n v="1374.3509749303614"/>
    <n v="1783.7655430711691"/>
    <n v="5.8569182389937096"/>
    <n v="5.5591787439613496"/>
    <n v="1130.385220125786"/>
    <n v="1378.6763285024147"/>
    <m/>
    <m/>
    <n v="0"/>
    <n v="0"/>
    <n v="4.6817498973012093"/>
    <n v="4.8578216153204048"/>
    <n v="2504.7361950561472"/>
    <n v="3162.4418715735837"/>
    <m/>
    <m/>
    <n v="0"/>
    <n v="0"/>
    <m/>
    <m/>
    <n v="0"/>
    <n v="0"/>
    <m/>
    <m/>
    <n v="0"/>
    <n v="0"/>
    <n v="0"/>
    <n v="0"/>
    <n v="0"/>
    <n v="0"/>
    <n v="662"/>
    <n v="824"/>
    <n v="0"/>
    <n v="0"/>
    <n v="4.6497317250040755"/>
    <n v="4.7491946958697957"/>
    <n v="3078.1224019526981"/>
    <n v="3913.3364293967115"/>
    <n v="0"/>
    <n v="0"/>
    <n v="0"/>
    <n v="0"/>
    <n v="49"/>
    <n v="53"/>
    <n v="0"/>
    <n v="0"/>
    <n v="47"/>
    <n v="69"/>
    <n v="0"/>
    <n v="0"/>
    <m/>
    <m/>
    <n v="0"/>
    <n v="0"/>
    <n v="96"/>
    <n v="122"/>
    <n v="0"/>
    <n v="0"/>
    <n v="2.8653846153846199"/>
    <n v="3.15"/>
    <n v="140.40384615384636"/>
    <n v="166.95"/>
    <n v="3.3529411764705901"/>
    <n v="3.5783132530120501"/>
    <n v="157.58823529411774"/>
    <n v="246.90361445783145"/>
    <m/>
    <m/>
    <n v="0"/>
    <n v="0"/>
    <n v="3.1040841817496259"/>
    <n v="3.3922427414576348"/>
    <n v="297.9920814479641"/>
    <n v="413.85361445783144"/>
    <m/>
    <m/>
    <n v="0"/>
    <n v="0"/>
    <m/>
    <m/>
    <n v="0"/>
    <n v="0"/>
    <m/>
    <m/>
    <n v="0"/>
    <n v="0"/>
    <n v="0"/>
    <n v="0"/>
    <n v="0"/>
    <n v="0"/>
    <m/>
    <m/>
    <n v="0"/>
    <n v="0"/>
    <m/>
    <m/>
    <n v="0"/>
    <n v="0"/>
    <m/>
    <m/>
    <n v="0"/>
    <n v="0"/>
    <n v="395"/>
    <n v="459"/>
    <n v="0"/>
    <n v="0"/>
    <n v="1523.7548210842078"/>
    <n v="1957.7155430711691"/>
    <m/>
    <s v=""/>
    <n v="363"/>
    <n v="487"/>
    <n v="0"/>
    <n v="0"/>
    <n v="1852.3596623164547"/>
    <n v="2369.4745007833744"/>
    <n v="0"/>
    <n v="0"/>
    <n v="758"/>
    <n v="946"/>
    <n v="0"/>
    <n v="0"/>
    <n v="3376.1144834006627"/>
    <n v="4327.1900438545435"/>
    <s v=""/>
    <s v=""/>
    <n v="0"/>
    <n v="0"/>
    <n v="0"/>
    <n v="0"/>
    <s v=""/>
    <s v=""/>
    <s v=""/>
    <s v=""/>
    <n v="3376.1144834006623"/>
    <n v="4327.1900438545426"/>
    <s v=""/>
    <s v=""/>
  </r>
  <r>
    <x v="9"/>
    <s v="Wake Technical Community College"/>
    <m/>
    <n v="199856"/>
    <x v="7"/>
    <n v="2623"/>
    <n v="2942"/>
    <n v="113"/>
    <n v="160"/>
    <n v="2510"/>
    <n v="2782"/>
    <m/>
    <m/>
    <n v="2510"/>
    <n v="2782"/>
    <n v="0"/>
    <n v="0"/>
    <n v="4"/>
    <n v="1"/>
    <n v="0"/>
    <n v="0"/>
    <n v="101"/>
    <n v="142"/>
    <n v="0"/>
    <n v="0"/>
    <m/>
    <m/>
    <n v="0"/>
    <n v="0"/>
    <n v="105"/>
    <n v="143"/>
    <n v="0"/>
    <n v="0"/>
    <n v="2.3333333333333299"/>
    <n v="2.6666666666666701"/>
    <n v="9.3333333333333197"/>
    <n v="2.6666666666666701"/>
    <n v="4.7865497076023402"/>
    <n v="4.7261146496815298"/>
    <n v="483.44152046783637"/>
    <n v="671.10828025477724"/>
    <m/>
    <m/>
    <n v="0"/>
    <n v="0"/>
    <n v="4.6930938457254259"/>
    <n v="4.7117129155345729"/>
    <n v="492.77485380116974"/>
    <n v="673.77494692144398"/>
    <m/>
    <m/>
    <n v="0"/>
    <n v="0"/>
    <m/>
    <m/>
    <n v="0"/>
    <n v="0"/>
    <m/>
    <m/>
    <n v="0"/>
    <n v="0"/>
    <n v="0"/>
    <n v="0"/>
    <n v="0"/>
    <n v="0"/>
    <n v="1106"/>
    <n v="1241"/>
    <n v="0"/>
    <n v="0"/>
    <n v="859"/>
    <n v="990"/>
    <n v="0"/>
    <n v="0"/>
    <m/>
    <m/>
    <n v="0"/>
    <n v="0"/>
    <n v="1965"/>
    <n v="2231"/>
    <n v="0"/>
    <n v="0"/>
    <n v="3.48416810592974"/>
    <n v="3.5854341736694502"/>
    <n v="3853.4899251582924"/>
    <n v="4449.5238095237873"/>
    <n v="4.6456219466366004"/>
    <n v="4.7378671775223902"/>
    <n v="3990.5892521608398"/>
    <n v="4690.4885057471665"/>
    <m/>
    <m/>
    <n v="0"/>
    <n v="0"/>
    <n v="3.9918978001624081"/>
    <n v="4.0968230906638068"/>
    <n v="7844.0791773191322"/>
    <n v="9140.012315270953"/>
    <m/>
    <m/>
    <n v="0"/>
    <n v="0"/>
    <m/>
    <m/>
    <n v="0"/>
    <n v="0"/>
    <m/>
    <m/>
    <n v="0"/>
    <n v="0"/>
    <n v="0"/>
    <n v="0"/>
    <n v="0"/>
    <n v="0"/>
    <n v="2070"/>
    <n v="2374"/>
    <n v="0"/>
    <n v="0"/>
    <n v="4.0274657155170539"/>
    <n v="4.1338615257760729"/>
    <n v="8336.8540311203014"/>
    <n v="9813.787262192398"/>
    <n v="0"/>
    <n v="0"/>
    <n v="0"/>
    <n v="0"/>
    <n v="192"/>
    <n v="192"/>
    <n v="0"/>
    <n v="0"/>
    <n v="248"/>
    <n v="216"/>
    <n v="0"/>
    <n v="0"/>
    <m/>
    <m/>
    <n v="0"/>
    <n v="0"/>
    <n v="440"/>
    <n v="408"/>
    <n v="0"/>
    <n v="0"/>
    <n v="2.6912972085386002"/>
    <n v="2.77287581699346"/>
    <n v="516.72906403941124"/>
    <n v="532.39215686274429"/>
    <n v="3.5130208333333299"/>
    <n v="3.8061674008810602"/>
    <n v="871.22916666666583"/>
    <n v="822.13215859030902"/>
    <m/>
    <m/>
    <n v="0"/>
    <n v="0"/>
    <n v="3.1544505243319931"/>
    <n v="3.3199125378751306"/>
    <n v="1387.9582307060771"/>
    <n v="1354.5243154530533"/>
    <m/>
    <m/>
    <n v="0"/>
    <n v="0"/>
    <m/>
    <m/>
    <n v="0"/>
    <n v="0"/>
    <m/>
    <m/>
    <n v="0"/>
    <n v="0"/>
    <n v="0"/>
    <n v="0"/>
    <n v="0"/>
    <n v="0"/>
    <m/>
    <m/>
    <n v="0"/>
    <n v="0"/>
    <m/>
    <m/>
    <n v="0"/>
    <n v="0"/>
    <m/>
    <m/>
    <n v="0"/>
    <n v="0"/>
    <n v="1302"/>
    <n v="1434"/>
    <n v="0"/>
    <n v="0"/>
    <n v="4379.5523225310371"/>
    <n v="4984.5826330531982"/>
    <m/>
    <s v=""/>
    <n v="1208"/>
    <n v="1348"/>
    <n v="0"/>
    <n v="0"/>
    <n v="5345.2599392953425"/>
    <n v="6183.7289445922524"/>
    <n v="0"/>
    <n v="0"/>
    <n v="2510"/>
    <n v="2782"/>
    <n v="0"/>
    <n v="0"/>
    <n v="9724.8122618263806"/>
    <n v="11168.311577645451"/>
    <s v=""/>
    <s v=""/>
    <n v="0"/>
    <n v="0"/>
    <n v="0"/>
    <n v="0"/>
    <s v=""/>
    <s v=""/>
    <s v=""/>
    <s v=""/>
    <n v="9724.8122618263787"/>
    <n v="11168.311577645451"/>
    <s v=""/>
    <s v=""/>
  </r>
  <r>
    <x v="9"/>
    <s v="Alamance Community College"/>
    <m/>
    <n v="199786"/>
    <x v="8"/>
    <n v="593"/>
    <n v="671"/>
    <n v="37"/>
    <n v="34"/>
    <n v="556"/>
    <n v="637"/>
    <m/>
    <m/>
    <n v="556"/>
    <n v="637"/>
    <n v="0"/>
    <n v="0"/>
    <n v="13"/>
    <n v="21"/>
    <n v="0"/>
    <n v="0"/>
    <n v="82"/>
    <n v="119"/>
    <n v="0"/>
    <n v="0"/>
    <m/>
    <m/>
    <n v="0"/>
    <n v="0"/>
    <n v="95"/>
    <n v="140"/>
    <n v="0"/>
    <n v="0"/>
    <n v="3.7435897435897401"/>
    <n v="2.1304347826086998"/>
    <n v="48.666666666666622"/>
    <n v="44.739130434782695"/>
    <n v="6.2097378277153599"/>
    <n v="5.4514435695538097"/>
    <n v="509.19850187265951"/>
    <n v="648.72178477690341"/>
    <m/>
    <m/>
    <n v="0"/>
    <n v="0"/>
    <n v="5.8722649319929063"/>
    <n v="4.9532922515120434"/>
    <n v="557.86516853932608"/>
    <n v="693.46091521168603"/>
    <m/>
    <m/>
    <n v="0"/>
    <n v="0"/>
    <m/>
    <m/>
    <n v="0"/>
    <n v="0"/>
    <m/>
    <m/>
    <n v="0"/>
    <n v="0"/>
    <n v="0"/>
    <n v="0"/>
    <n v="0"/>
    <n v="0"/>
    <n v="231"/>
    <n v="245"/>
    <n v="0"/>
    <n v="0"/>
    <n v="141"/>
    <n v="151"/>
    <n v="0"/>
    <n v="0"/>
    <m/>
    <m/>
    <n v="0"/>
    <n v="0"/>
    <n v="372"/>
    <n v="396"/>
    <n v="0"/>
    <n v="0"/>
    <n v="3.67482993197279"/>
    <n v="4.0368906455862996"/>
    <n v="848.88571428571447"/>
    <n v="989.03820816864345"/>
    <n v="5.49673202614379"/>
    <n v="6.71458333333333"/>
    <n v="775.03921568627436"/>
    <n v="1013.9020833333328"/>
    <m/>
    <m/>
    <n v="0"/>
    <n v="0"/>
    <n v="4.3653895966988951"/>
    <n v="5.0579300290453952"/>
    <n v="1623.9249299719891"/>
    <n v="2002.9402915019766"/>
    <m/>
    <m/>
    <n v="0"/>
    <n v="0"/>
    <m/>
    <m/>
    <n v="0"/>
    <n v="0"/>
    <m/>
    <m/>
    <n v="0"/>
    <n v="0"/>
    <n v="0"/>
    <n v="0"/>
    <n v="0"/>
    <n v="0"/>
    <n v="467"/>
    <n v="536"/>
    <n v="0"/>
    <n v="0"/>
    <n v="4.671927405805814"/>
    <n v="5.0305992662568331"/>
    <n v="2181.7900985113151"/>
    <n v="2696.4012067136623"/>
    <n v="0"/>
    <n v="0"/>
    <n v="0"/>
    <n v="0"/>
    <n v="51"/>
    <n v="54"/>
    <n v="0"/>
    <n v="0"/>
    <n v="38"/>
    <n v="47"/>
    <n v="0"/>
    <n v="0"/>
    <m/>
    <m/>
    <n v="0"/>
    <n v="0"/>
    <n v="89"/>
    <n v="101"/>
    <n v="0"/>
    <n v="0"/>
    <n v="2.7654320987654302"/>
    <n v="3.4137931034482798"/>
    <n v="141.03703703703695"/>
    <n v="184.34482758620712"/>
    <n v="4.6153846153846203"/>
    <n v="3.44"/>
    <n v="175.38461538461559"/>
    <n v="161.68"/>
    <m/>
    <m/>
    <n v="0"/>
    <n v="0"/>
    <n v="3.5552994654118262"/>
    <n v="3.4259883919426453"/>
    <n v="316.42165242165254"/>
    <n v="346.02482758620715"/>
    <m/>
    <m/>
    <n v="0"/>
    <n v="0"/>
    <m/>
    <m/>
    <n v="0"/>
    <n v="0"/>
    <m/>
    <m/>
    <n v="0"/>
    <n v="0"/>
    <n v="0"/>
    <n v="0"/>
    <n v="0"/>
    <n v="0"/>
    <m/>
    <m/>
    <n v="0"/>
    <n v="0"/>
    <m/>
    <m/>
    <n v="0"/>
    <n v="0"/>
    <m/>
    <m/>
    <n v="0"/>
    <n v="0"/>
    <n v="295"/>
    <n v="320"/>
    <n v="0"/>
    <n v="0"/>
    <n v="1038.5894179894181"/>
    <n v="1218.1221661896334"/>
    <m/>
    <s v=""/>
    <n v="261"/>
    <n v="317"/>
    <n v="0"/>
    <n v="0"/>
    <n v="1459.6223329435493"/>
    <n v="1824.3038681102364"/>
    <n v="0"/>
    <n v="0"/>
    <n v="556"/>
    <n v="637"/>
    <n v="0"/>
    <n v="0"/>
    <n v="2498.2117509329673"/>
    <n v="3042.4260342998696"/>
    <s v=""/>
    <s v=""/>
    <n v="0"/>
    <n v="0"/>
    <n v="0"/>
    <n v="0"/>
    <s v=""/>
    <s v=""/>
    <s v=""/>
    <s v=""/>
    <n v="2498.2117509329678"/>
    <n v="3042.4260342998696"/>
    <s v=""/>
    <s v=""/>
  </r>
  <r>
    <x v="9"/>
    <s v="Caldwell Community College &amp; Technical Institute"/>
    <m/>
    <n v="198118"/>
    <x v="8"/>
    <n v="704"/>
    <n v="627"/>
    <n v="100"/>
    <n v="98"/>
    <n v="604"/>
    <n v="529"/>
    <m/>
    <m/>
    <n v="604"/>
    <n v="529"/>
    <n v="0"/>
    <n v="0"/>
    <n v="3"/>
    <n v="3"/>
    <n v="0"/>
    <n v="0"/>
    <n v="148"/>
    <n v="140"/>
    <n v="0"/>
    <n v="0"/>
    <m/>
    <m/>
    <n v="0"/>
    <n v="0"/>
    <n v="151"/>
    <n v="143"/>
    <n v="0"/>
    <n v="0"/>
    <n v="6.8888888888888902"/>
    <n v="4"/>
    <n v="20.666666666666671"/>
    <n v="12"/>
    <n v="5.0476190476190501"/>
    <n v="5.0561224489796004"/>
    <n v="747.04761904761938"/>
    <n v="707.85714285714403"/>
    <m/>
    <m/>
    <n v="0"/>
    <n v="0"/>
    <n v="5.0842005676442783"/>
    <n v="5.0339660339660419"/>
    <n v="767.71428571428601"/>
    <n v="719.85714285714403"/>
    <m/>
    <m/>
    <n v="0"/>
    <n v="0"/>
    <m/>
    <m/>
    <n v="0"/>
    <n v="0"/>
    <m/>
    <m/>
    <n v="0"/>
    <n v="0"/>
    <n v="0"/>
    <n v="0"/>
    <n v="0"/>
    <n v="0"/>
    <n v="207"/>
    <n v="166"/>
    <n v="0"/>
    <n v="0"/>
    <n v="91"/>
    <n v="95"/>
    <n v="0"/>
    <n v="0"/>
    <m/>
    <m/>
    <n v="0"/>
    <n v="0"/>
    <n v="298"/>
    <n v="261"/>
    <n v="0"/>
    <n v="0"/>
    <n v="3.6372980910425801"/>
    <n v="3.89716312056738"/>
    <n v="752.92070484581404"/>
    <n v="646.92907801418505"/>
    <n v="5.1633986928104596"/>
    <n v="4.76897689768977"/>
    <n v="469.86928104575185"/>
    <n v="453.05280528052816"/>
    <m/>
    <m/>
    <n v="0"/>
    <n v="0"/>
    <n v="4.1033221003072686"/>
    <n v="4.2144899743092461"/>
    <n v="1222.7899858915659"/>
    <n v="1099.9818832947133"/>
    <m/>
    <m/>
    <n v="0"/>
    <n v="0"/>
    <m/>
    <m/>
    <n v="0"/>
    <n v="0"/>
    <m/>
    <m/>
    <n v="0"/>
    <n v="0"/>
    <n v="0"/>
    <n v="0"/>
    <n v="0"/>
    <n v="0"/>
    <n v="449"/>
    <n v="404"/>
    <n v="0"/>
    <n v="0"/>
    <n v="4.4331943688326323"/>
    <n v="4.5045520449303398"/>
    <n v="1990.504271605852"/>
    <n v="1819.8390261518573"/>
    <n v="0"/>
    <n v="0"/>
    <n v="0"/>
    <n v="0"/>
    <n v="64"/>
    <n v="58"/>
    <n v="0"/>
    <n v="0"/>
    <n v="91"/>
    <n v="67"/>
    <n v="0"/>
    <n v="0"/>
    <m/>
    <m/>
    <n v="0"/>
    <n v="0"/>
    <n v="155"/>
    <n v="125"/>
    <n v="0"/>
    <n v="0"/>
    <n v="2.1948717948717902"/>
    <n v="2.5502645502645498"/>
    <n v="140.47179487179457"/>
    <n v="147.9153439153439"/>
    <n v="2.8350515463917501"/>
    <n v="2.7807017543859698"/>
    <n v="257.98969072164925"/>
    <n v="186.30701754385998"/>
    <m/>
    <m/>
    <n v="0"/>
    <n v="0"/>
    <n v="2.5707192618931862"/>
    <n v="2.6737788916736309"/>
    <n v="398.46148559344385"/>
    <n v="334.22236145920385"/>
    <m/>
    <m/>
    <n v="0"/>
    <n v="0"/>
    <m/>
    <m/>
    <n v="0"/>
    <n v="0"/>
    <m/>
    <m/>
    <n v="0"/>
    <n v="0"/>
    <n v="0"/>
    <n v="0"/>
    <n v="0"/>
    <n v="0"/>
    <m/>
    <m/>
    <n v="0"/>
    <n v="0"/>
    <m/>
    <m/>
    <n v="0"/>
    <n v="0"/>
    <m/>
    <m/>
    <n v="0"/>
    <n v="0"/>
    <n v="274"/>
    <n v="227"/>
    <n v="0"/>
    <n v="0"/>
    <n v="914.05916638427527"/>
    <n v="806.84442192952895"/>
    <m/>
    <s v=""/>
    <n v="330"/>
    <n v="302"/>
    <n v="0"/>
    <n v="0"/>
    <n v="1474.9065908150205"/>
    <n v="1347.2169656815322"/>
    <n v="0"/>
    <n v="0"/>
    <n v="604"/>
    <n v="529"/>
    <n v="0"/>
    <n v="0"/>
    <n v="2388.9657571992957"/>
    <n v="2154.061387611061"/>
    <s v=""/>
    <s v=""/>
    <n v="0"/>
    <n v="0"/>
    <n v="0"/>
    <n v="0"/>
    <s v=""/>
    <s v=""/>
    <s v=""/>
    <s v=""/>
    <n v="2388.9657571992957"/>
    <n v="2154.061387611061"/>
    <s v=""/>
    <s v=""/>
  </r>
  <r>
    <x v="9"/>
    <s v="Catawba Valley Community College"/>
    <m/>
    <n v="198233"/>
    <x v="8"/>
    <n v="680"/>
    <n v="729"/>
    <n v="13"/>
    <n v="9"/>
    <n v="667"/>
    <n v="720"/>
    <m/>
    <m/>
    <n v="667"/>
    <n v="720"/>
    <n v="0"/>
    <n v="0"/>
    <n v="2"/>
    <n v="2"/>
    <n v="0"/>
    <n v="0"/>
    <n v="112"/>
    <n v="162"/>
    <n v="0"/>
    <n v="0"/>
    <m/>
    <m/>
    <n v="0"/>
    <n v="0"/>
    <n v="114"/>
    <n v="164"/>
    <n v="0"/>
    <n v="0"/>
    <n v="2.3333333333333299"/>
    <n v="2.5"/>
    <n v="4.6666666666666599"/>
    <n v="5"/>
    <n v="4.6666666666666696"/>
    <n v="4.1533742331288304"/>
    <n v="522.66666666666697"/>
    <n v="672.84662576687049"/>
    <m/>
    <m/>
    <n v="0"/>
    <n v="0"/>
    <n v="4.6257309941520495"/>
    <n v="4.1332111327248198"/>
    <n v="527.3333333333336"/>
    <n v="677.84662576687049"/>
    <m/>
    <m/>
    <n v="0"/>
    <n v="0"/>
    <m/>
    <m/>
    <n v="0"/>
    <n v="0"/>
    <m/>
    <m/>
    <n v="0"/>
    <n v="0"/>
    <n v="0"/>
    <n v="0"/>
    <n v="0"/>
    <n v="0"/>
    <n v="301"/>
    <n v="301"/>
    <n v="0"/>
    <n v="0"/>
    <n v="146"/>
    <n v="146"/>
    <n v="0"/>
    <n v="0"/>
    <m/>
    <m/>
    <n v="0"/>
    <n v="0"/>
    <n v="447"/>
    <n v="447"/>
    <n v="0"/>
    <n v="0"/>
    <n v="3.32343234323432"/>
    <n v="3.1491228070175601"/>
    <n v="1000.3531353135303"/>
    <n v="947.88596491228554"/>
    <n v="5.5153508771929802"/>
    <n v="5.5968468468468497"/>
    <n v="805.24122807017511"/>
    <n v="817.13963963964011"/>
    <m/>
    <m/>
    <n v="0"/>
    <n v="0"/>
    <n v="4.0393609919098559"/>
    <n v="3.9486031421743304"/>
    <n v="1805.5943633837055"/>
    <n v="1765.0256045519257"/>
    <m/>
    <m/>
    <n v="0"/>
    <n v="0"/>
    <m/>
    <m/>
    <n v="0"/>
    <n v="0"/>
    <m/>
    <m/>
    <n v="0"/>
    <n v="0"/>
    <n v="0"/>
    <n v="0"/>
    <n v="0"/>
    <n v="0"/>
    <n v="561"/>
    <n v="611"/>
    <n v="0"/>
    <n v="0"/>
    <n v="4.1585163934350069"/>
    <n v="3.9981542231076856"/>
    <n v="2332.927696717039"/>
    <n v="2442.872230318796"/>
    <n v="0"/>
    <n v="0"/>
    <n v="0"/>
    <n v="0"/>
    <n v="48"/>
    <n v="59"/>
    <n v="0"/>
    <n v="0"/>
    <n v="58"/>
    <n v="50"/>
    <n v="0"/>
    <n v="0"/>
    <m/>
    <m/>
    <n v="0"/>
    <n v="0"/>
    <n v="106"/>
    <n v="109"/>
    <n v="0"/>
    <n v="0"/>
    <n v="2.7916666666666701"/>
    <n v="2.4677419354838701"/>
    <n v="134.00000000000017"/>
    <n v="145.59677419354833"/>
    <n v="2.76436781609195"/>
    <n v="3.54"/>
    <n v="160.33333333333312"/>
    <n v="177"/>
    <m/>
    <m/>
    <n v="0"/>
    <n v="0"/>
    <n v="2.7767295597484272"/>
    <n v="2.9596034329683332"/>
    <n v="294.33333333333326"/>
    <n v="322.5967741935483"/>
    <m/>
    <m/>
    <n v="0"/>
    <n v="0"/>
    <m/>
    <m/>
    <n v="0"/>
    <n v="0"/>
    <m/>
    <m/>
    <n v="0"/>
    <n v="0"/>
    <n v="0"/>
    <n v="0"/>
    <n v="0"/>
    <n v="0"/>
    <m/>
    <m/>
    <n v="0"/>
    <n v="0"/>
    <m/>
    <m/>
    <n v="0"/>
    <n v="0"/>
    <m/>
    <m/>
    <n v="0"/>
    <n v="0"/>
    <n v="351"/>
    <n v="362"/>
    <n v="0"/>
    <n v="0"/>
    <n v="1139.0198019801971"/>
    <n v="1098.4827391058338"/>
    <m/>
    <s v=""/>
    <n v="316"/>
    <n v="358"/>
    <n v="0"/>
    <n v="0"/>
    <n v="1488.2412280701751"/>
    <n v="1666.9862654065105"/>
    <n v="0"/>
    <n v="0"/>
    <n v="667"/>
    <n v="720"/>
    <n v="0"/>
    <n v="0"/>
    <n v="2627.261030050372"/>
    <n v="2765.4690045123443"/>
    <s v=""/>
    <s v=""/>
    <n v="0"/>
    <n v="0"/>
    <n v="0"/>
    <n v="0"/>
    <s v=""/>
    <s v=""/>
    <s v=""/>
    <s v=""/>
    <n v="2627.261030050372"/>
    <n v="2765.4690045123443"/>
    <s v=""/>
    <s v=""/>
  </r>
  <r>
    <x v="9"/>
    <s v="Central Carolina Commuity College"/>
    <m/>
    <n v="198251"/>
    <x v="8"/>
    <n v="586"/>
    <n v="604"/>
    <n v="11"/>
    <n v="16"/>
    <n v="575"/>
    <n v="588"/>
    <m/>
    <m/>
    <n v="575"/>
    <n v="588"/>
    <n v="0"/>
    <n v="0"/>
    <n v="3"/>
    <n v="7"/>
    <n v="0"/>
    <n v="0"/>
    <n v="124"/>
    <n v="147"/>
    <n v="0"/>
    <n v="0"/>
    <m/>
    <m/>
    <n v="0"/>
    <n v="0"/>
    <n v="127"/>
    <n v="154"/>
    <n v="0"/>
    <n v="0"/>
    <n v="6.1111111111111098"/>
    <n v="2.61904761904762"/>
    <n v="18.333333333333329"/>
    <n v="18.333333333333339"/>
    <n v="5.1102362204724399"/>
    <n v="4.6398210290827704"/>
    <n v="633.66929133858252"/>
    <n v="682.05369127516724"/>
    <m/>
    <m/>
    <n v="0"/>
    <n v="0"/>
    <n v="5.1338789344245344"/>
    <n v="4.5479676922629908"/>
    <n v="652.0026246719159"/>
    <n v="700.38702460850061"/>
    <m/>
    <m/>
    <n v="0"/>
    <n v="0"/>
    <m/>
    <m/>
    <n v="0"/>
    <n v="0"/>
    <m/>
    <m/>
    <n v="0"/>
    <n v="0"/>
    <n v="0"/>
    <n v="0"/>
    <n v="0"/>
    <n v="0"/>
    <n v="242"/>
    <n v="195"/>
    <n v="0"/>
    <n v="0"/>
    <n v="109"/>
    <n v="127"/>
    <n v="0"/>
    <n v="0"/>
    <m/>
    <m/>
    <n v="0"/>
    <n v="0"/>
    <n v="351"/>
    <n v="322"/>
    <n v="0"/>
    <n v="0"/>
    <n v="3.75880758807588"/>
    <n v="3.61386138613861"/>
    <n v="909.63143631436299"/>
    <n v="704.70297029702897"/>
    <n v="4.7440476190476204"/>
    <n v="5.1829573934837097"/>
    <n v="517.1011904761906"/>
    <n v="658.23558897243117"/>
    <m/>
    <m/>
    <n v="0"/>
    <n v="0"/>
    <n v="4.0647653184916059"/>
    <n v="4.2327284449362121"/>
    <n v="1426.7326267905537"/>
    <n v="1362.9385592694603"/>
    <m/>
    <m/>
    <n v="0"/>
    <n v="0"/>
    <m/>
    <m/>
    <n v="0"/>
    <n v="0"/>
    <m/>
    <m/>
    <n v="0"/>
    <n v="0"/>
    <n v="0"/>
    <n v="0"/>
    <n v="0"/>
    <n v="0"/>
    <n v="478"/>
    <n v="476"/>
    <n v="0"/>
    <n v="0"/>
    <n v="4.3488185177039114"/>
    <n v="4.3347176131889933"/>
    <n v="2078.7352514624695"/>
    <n v="2063.325583877961"/>
    <n v="0"/>
    <n v="0"/>
    <n v="0"/>
    <n v="0"/>
    <n v="43"/>
    <n v="50"/>
    <n v="0"/>
    <n v="0"/>
    <n v="54"/>
    <n v="62"/>
    <n v="0"/>
    <n v="0"/>
    <m/>
    <m/>
    <n v="0"/>
    <n v="0"/>
    <n v="97"/>
    <n v="112"/>
    <n v="0"/>
    <n v="0"/>
    <n v="2.4090909090909101"/>
    <n v="2.9"/>
    <n v="103.59090909090914"/>
    <n v="145"/>
    <n v="3.2283950617284001"/>
    <n v="2.6507936507936498"/>
    <n v="174.3333333333336"/>
    <n v="164.3492063492063"/>
    <m/>
    <m/>
    <n v="0"/>
    <n v="0"/>
    <n v="2.8651983755076569"/>
    <n v="2.7620464852607705"/>
    <n v="277.92424242424272"/>
    <n v="309.34920634920627"/>
    <m/>
    <m/>
    <n v="0"/>
    <n v="0"/>
    <m/>
    <m/>
    <n v="0"/>
    <n v="0"/>
    <m/>
    <m/>
    <n v="0"/>
    <n v="0"/>
    <n v="0"/>
    <n v="0"/>
    <n v="0"/>
    <n v="0"/>
    <m/>
    <m/>
    <n v="0"/>
    <n v="0"/>
    <m/>
    <m/>
    <n v="0"/>
    <n v="0"/>
    <m/>
    <m/>
    <n v="0"/>
    <n v="0"/>
    <n v="288"/>
    <n v="252"/>
    <n v="0"/>
    <n v="0"/>
    <n v="1031.5556787386056"/>
    <n v="868.03630363036234"/>
    <m/>
    <s v=""/>
    <n v="287"/>
    <n v="336"/>
    <n v="0"/>
    <n v="0"/>
    <n v="1325.1038151481066"/>
    <n v="1504.6384865968048"/>
    <n v="0"/>
    <n v="0"/>
    <n v="575"/>
    <n v="588"/>
    <n v="0"/>
    <n v="0"/>
    <n v="2356.659493886712"/>
    <n v="2372.6747902271673"/>
    <s v=""/>
    <s v=""/>
    <n v="0"/>
    <n v="0"/>
    <n v="0"/>
    <n v="0"/>
    <s v=""/>
    <s v=""/>
    <s v=""/>
    <s v=""/>
    <n v="2356.659493886712"/>
    <n v="2372.6747902271673"/>
    <s v=""/>
    <s v=""/>
  </r>
  <r>
    <x v="9"/>
    <s v="Cleveland Community College"/>
    <m/>
    <n v="198321"/>
    <x v="8"/>
    <n v="311"/>
    <n v="399"/>
    <n v="26"/>
    <n v="39"/>
    <n v="285"/>
    <n v="360"/>
    <m/>
    <m/>
    <n v="285"/>
    <n v="360"/>
    <n v="0"/>
    <n v="0"/>
    <n v="14"/>
    <n v="24"/>
    <n v="0"/>
    <n v="0"/>
    <n v="95"/>
    <n v="130"/>
    <n v="0"/>
    <n v="0"/>
    <m/>
    <m/>
    <n v="0"/>
    <n v="0"/>
    <n v="109"/>
    <n v="154"/>
    <n v="0"/>
    <n v="0"/>
    <n v="5"/>
    <n v="4.4761904761904798"/>
    <n v="70"/>
    <n v="107.42857142857152"/>
    <n v="5.4026402640263997"/>
    <n v="4.8472222222222197"/>
    <n v="513.25082508250796"/>
    <n v="630.13888888888857"/>
    <m/>
    <m/>
    <n v="0"/>
    <n v="0"/>
    <n v="5.3509250007569538"/>
    <n v="4.7893990929705206"/>
    <n v="583.25082508250796"/>
    <n v="737.56746031746013"/>
    <m/>
    <m/>
    <n v="0"/>
    <n v="0"/>
    <m/>
    <m/>
    <n v="0"/>
    <n v="0"/>
    <m/>
    <m/>
    <n v="0"/>
    <n v="0"/>
    <n v="0"/>
    <n v="0"/>
    <n v="0"/>
    <n v="0"/>
    <n v="92"/>
    <n v="99"/>
    <n v="0"/>
    <n v="0"/>
    <n v="43"/>
    <n v="55"/>
    <n v="0"/>
    <n v="0"/>
    <m/>
    <m/>
    <n v="0"/>
    <n v="0"/>
    <n v="135"/>
    <n v="154"/>
    <n v="0"/>
    <n v="0"/>
    <n v="4.625"/>
    <n v="4.7694704049844203"/>
    <n v="425.5"/>
    <n v="472.17757009345763"/>
    <n v="7.1914893617021303"/>
    <n v="6.1920903954802302"/>
    <n v="309.23404255319161"/>
    <n v="340.56497175141266"/>
    <m/>
    <m/>
    <n v="0"/>
    <n v="0"/>
    <n v="5.4424743892829008"/>
    <n v="5.2775489730186385"/>
    <n v="734.73404255319156"/>
    <n v="812.74254184487029"/>
    <m/>
    <m/>
    <n v="0"/>
    <n v="0"/>
    <m/>
    <m/>
    <n v="0"/>
    <n v="0"/>
    <m/>
    <m/>
    <n v="0"/>
    <n v="0"/>
    <n v="0"/>
    <n v="0"/>
    <n v="0"/>
    <n v="0"/>
    <n v="244"/>
    <n v="308"/>
    <n v="0"/>
    <n v="0"/>
    <n v="5.4015773263758184"/>
    <n v="5.0334740329945795"/>
    <n v="1317.9848676356996"/>
    <n v="1550.3100021623304"/>
    <n v="0"/>
    <n v="0"/>
    <n v="0"/>
    <n v="0"/>
    <n v="25"/>
    <n v="25"/>
    <n v="0"/>
    <n v="0"/>
    <n v="16"/>
    <n v="27"/>
    <n v="0"/>
    <n v="0"/>
    <m/>
    <m/>
    <n v="0"/>
    <n v="0"/>
    <n v="41"/>
    <n v="52"/>
    <n v="0"/>
    <n v="0"/>
    <n v="3.1794871794871802"/>
    <n v="3.4367816091954002"/>
    <n v="79.487179487179503"/>
    <n v="85.919540229885001"/>
    <n v="3.7291666666666701"/>
    <n v="3.3541666666666701"/>
    <n v="59.666666666666721"/>
    <n v="90.562500000000085"/>
    <m/>
    <m/>
    <n v="0"/>
    <n v="0"/>
    <n v="3.3939962476547856"/>
    <n v="3.3938853890362517"/>
    <n v="139.15384615384622"/>
    <n v="176.48204022988509"/>
    <m/>
    <m/>
    <n v="0"/>
    <n v="0"/>
    <m/>
    <m/>
    <n v="0"/>
    <n v="0"/>
    <m/>
    <m/>
    <n v="0"/>
    <n v="0"/>
    <n v="0"/>
    <n v="0"/>
    <n v="0"/>
    <n v="0"/>
    <m/>
    <m/>
    <n v="0"/>
    <n v="0"/>
    <m/>
    <m/>
    <n v="0"/>
    <n v="0"/>
    <m/>
    <m/>
    <n v="0"/>
    <n v="0"/>
    <n v="131"/>
    <n v="148"/>
    <n v="0"/>
    <n v="0"/>
    <n v="574.98717948717945"/>
    <n v="665.52568175191414"/>
    <m/>
    <s v=""/>
    <n v="154"/>
    <n v="212"/>
    <n v="0"/>
    <n v="0"/>
    <n v="882.15153430236637"/>
    <n v="1061.2663606403012"/>
    <n v="0"/>
    <n v="0"/>
    <n v="285"/>
    <n v="360"/>
    <n v="0"/>
    <n v="0"/>
    <n v="1457.1387137895458"/>
    <n v="1726.7920423922153"/>
    <s v=""/>
    <s v=""/>
    <n v="0"/>
    <n v="0"/>
    <n v="0"/>
    <n v="0"/>
    <s v=""/>
    <s v=""/>
    <s v=""/>
    <s v=""/>
    <n v="1457.1387137895458"/>
    <n v="1726.7920423922155"/>
    <s v=""/>
    <s v=""/>
  </r>
  <r>
    <x v="9"/>
    <s v="Coastal Carolina Community College "/>
    <m/>
    <n v="198330"/>
    <x v="8"/>
    <n v="704"/>
    <n v="721"/>
    <n v="12"/>
    <n v="18"/>
    <n v="692"/>
    <n v="703"/>
    <m/>
    <m/>
    <n v="692"/>
    <n v="703"/>
    <n v="0"/>
    <n v="0"/>
    <n v="0"/>
    <n v="0"/>
    <n v="0"/>
    <n v="0"/>
    <n v="23"/>
    <n v="25"/>
    <n v="0"/>
    <n v="0"/>
    <m/>
    <m/>
    <n v="0"/>
    <n v="0"/>
    <n v="23"/>
    <n v="25"/>
    <n v="0"/>
    <n v="0"/>
    <m/>
    <m/>
    <n v="0"/>
    <n v="0"/>
    <n v="6.0289855072463796"/>
    <n v="5.2307692307692299"/>
    <n v="138.66666666666674"/>
    <n v="130.76923076923075"/>
    <m/>
    <m/>
    <n v="0"/>
    <n v="0"/>
    <n v="6.0289855072463805"/>
    <n v="5.2307692307692299"/>
    <n v="138.66666666666674"/>
    <n v="130.76923076923075"/>
    <m/>
    <m/>
    <n v="0"/>
    <n v="0"/>
    <m/>
    <m/>
    <n v="0"/>
    <n v="0"/>
    <m/>
    <m/>
    <n v="0"/>
    <n v="0"/>
    <n v="0"/>
    <n v="0"/>
    <n v="0"/>
    <n v="0"/>
    <n v="353"/>
    <n v="368"/>
    <n v="0"/>
    <n v="0"/>
    <n v="249"/>
    <n v="244"/>
    <n v="0"/>
    <n v="0"/>
    <m/>
    <m/>
    <n v="0"/>
    <n v="0"/>
    <n v="602"/>
    <n v="612"/>
    <n v="0"/>
    <n v="0"/>
    <n v="3.0368324125230202"/>
    <n v="3.3595800524934298"/>
    <n v="1072.001841620626"/>
    <n v="1236.3254593175823"/>
    <n v="3.62815405046481"/>
    <n v="4.1881720430107503"/>
    <n v="903.41035856573774"/>
    <n v="1021.9139784946231"/>
    <m/>
    <m/>
    <n v="0"/>
    <n v="0"/>
    <n v="3.2814156149275147"/>
    <n v="3.6899337219153683"/>
    <n v="1975.4122001863639"/>
    <n v="2258.2394378122053"/>
    <m/>
    <m/>
    <n v="0"/>
    <n v="0"/>
    <m/>
    <m/>
    <n v="0"/>
    <n v="0"/>
    <m/>
    <m/>
    <n v="0"/>
    <n v="0"/>
    <n v="0"/>
    <n v="0"/>
    <n v="0"/>
    <n v="0"/>
    <n v="625"/>
    <n v="637"/>
    <n v="0"/>
    <n v="0"/>
    <n v="3.3825261869648484"/>
    <n v="3.7504060731262734"/>
    <n v="2114.0788668530304"/>
    <n v="2389.0086685814363"/>
    <n v="0"/>
    <n v="0"/>
    <n v="0"/>
    <n v="0"/>
    <n v="33"/>
    <n v="35"/>
    <n v="0"/>
    <n v="0"/>
    <n v="34"/>
    <n v="31"/>
    <n v="0"/>
    <n v="0"/>
    <m/>
    <m/>
    <n v="0"/>
    <n v="0"/>
    <n v="67"/>
    <n v="66"/>
    <n v="0"/>
    <n v="0"/>
    <n v="2.2020202020202002"/>
    <n v="3.0476190476190501"/>
    <n v="72.6666666666666"/>
    <n v="106.66666666666676"/>
    <n v="2.8095238095238102"/>
    <n v="3.4408602150537599"/>
    <n v="95.523809523809547"/>
    <n v="106.66666666666656"/>
    <m/>
    <m/>
    <n v="0"/>
    <n v="0"/>
    <n v="2.5103056147832259"/>
    <n v="3.2323232323232318"/>
    <n v="168.19047619047615"/>
    <n v="213.33333333333331"/>
    <m/>
    <m/>
    <n v="0"/>
    <n v="0"/>
    <m/>
    <m/>
    <n v="0"/>
    <n v="0"/>
    <m/>
    <m/>
    <n v="0"/>
    <n v="0"/>
    <n v="0"/>
    <n v="0"/>
    <n v="0"/>
    <n v="0"/>
    <m/>
    <m/>
    <n v="0"/>
    <n v="0"/>
    <m/>
    <m/>
    <n v="0"/>
    <n v="0"/>
    <m/>
    <m/>
    <n v="0"/>
    <n v="0"/>
    <n v="386"/>
    <n v="403"/>
    <n v="0"/>
    <n v="0"/>
    <n v="1144.6685082872925"/>
    <n v="1342.992125984249"/>
    <m/>
    <s v=""/>
    <n v="306"/>
    <n v="300"/>
    <n v="0"/>
    <n v="0"/>
    <n v="1137.6008347562142"/>
    <n v="1259.3498759305203"/>
    <n v="0"/>
    <n v="0"/>
    <n v="692"/>
    <n v="703"/>
    <n v="0"/>
    <n v="0"/>
    <n v="2282.2693430435065"/>
    <n v="2602.3420019147693"/>
    <s v=""/>
    <s v=""/>
    <n v="0"/>
    <n v="0"/>
    <n v="0"/>
    <n v="0"/>
    <s v=""/>
    <s v=""/>
    <s v=""/>
    <s v=""/>
    <n v="2282.2693430435065"/>
    <n v="2602.3420019147698"/>
    <s v=""/>
    <s v=""/>
  </r>
  <r>
    <x v="9"/>
    <s v="Craven Community College "/>
    <m/>
    <n v="198367"/>
    <x v="8"/>
    <n v="499"/>
    <n v="604"/>
    <n v="68"/>
    <n v="134"/>
    <n v="431"/>
    <n v="470"/>
    <m/>
    <m/>
    <n v="431"/>
    <n v="470"/>
    <n v="0"/>
    <n v="0"/>
    <n v="0"/>
    <n v="1"/>
    <n v="0"/>
    <n v="0"/>
    <n v="77"/>
    <n v="71"/>
    <n v="0"/>
    <n v="0"/>
    <m/>
    <m/>
    <n v="0"/>
    <n v="0"/>
    <n v="77"/>
    <n v="72"/>
    <n v="0"/>
    <n v="0"/>
    <m/>
    <n v="6.8888888888888902"/>
    <n v="0"/>
    <n v="6.8888888888888902"/>
    <n v="4.7435897435897401"/>
    <n v="4.5851063829787204"/>
    <n v="365.25641025640999"/>
    <n v="325.54255319148916"/>
    <m/>
    <m/>
    <n v="0"/>
    <n v="0"/>
    <n v="4.7435897435897401"/>
    <n v="4.6171033622274731"/>
    <n v="365.25641025640999"/>
    <n v="332.43144208037808"/>
    <m/>
    <m/>
    <n v="0"/>
    <n v="0"/>
    <m/>
    <m/>
    <n v="0"/>
    <n v="0"/>
    <m/>
    <m/>
    <n v="0"/>
    <n v="0"/>
    <n v="0"/>
    <n v="0"/>
    <n v="0"/>
    <n v="0"/>
    <n v="153"/>
    <n v="158"/>
    <n v="0"/>
    <n v="0"/>
    <n v="131"/>
    <n v="158"/>
    <n v="0"/>
    <n v="0"/>
    <m/>
    <m/>
    <n v="0"/>
    <n v="0"/>
    <n v="284"/>
    <n v="316"/>
    <n v="0"/>
    <n v="0"/>
    <n v="3.75449101796407"/>
    <n v="4.0991452991452997"/>
    <n v="574.43712574850269"/>
    <n v="647.66495726495737"/>
    <n v="4.9873417721519004"/>
    <n v="4.9447154471544801"/>
    <n v="653.34177215189891"/>
    <n v="781.26504065040785"/>
    <m/>
    <m/>
    <n v="0"/>
    <n v="0"/>
    <n v="4.3231651334521191"/>
    <n v="4.5219303731498899"/>
    <n v="1227.7788979004017"/>
    <n v="1428.9299979153652"/>
    <m/>
    <m/>
    <n v="0"/>
    <n v="0"/>
    <m/>
    <m/>
    <n v="0"/>
    <n v="0"/>
    <m/>
    <m/>
    <n v="0"/>
    <n v="0"/>
    <n v="0"/>
    <n v="0"/>
    <n v="0"/>
    <n v="0"/>
    <n v="361"/>
    <n v="388"/>
    <n v="0"/>
    <n v="0"/>
    <n v="4.4128401888000326"/>
    <n v="4.5395913401952148"/>
    <n v="1593.0353081568119"/>
    <n v="1761.3614399957432"/>
    <n v="0"/>
    <n v="0"/>
    <n v="0"/>
    <n v="0"/>
    <n v="25"/>
    <n v="36"/>
    <n v="0"/>
    <n v="0"/>
    <n v="45"/>
    <n v="46"/>
    <n v="0"/>
    <n v="0"/>
    <m/>
    <m/>
    <n v="0"/>
    <n v="0"/>
    <n v="70"/>
    <n v="82"/>
    <n v="0"/>
    <n v="0"/>
    <n v="2.3928571428571401"/>
    <n v="3.25"/>
    <n v="59.821428571428505"/>
    <n v="117"/>
    <n v="3.0181818181818199"/>
    <n v="2.6137566137566099"/>
    <n v="135.8181818181819"/>
    <n v="120.23280423280406"/>
    <m/>
    <m/>
    <n v="0"/>
    <n v="0"/>
    <n v="2.7948515769944344"/>
    <n v="2.8930829784488301"/>
    <n v="195.6396103896104"/>
    <n v="237.23280423280406"/>
    <m/>
    <m/>
    <n v="0"/>
    <n v="0"/>
    <m/>
    <m/>
    <n v="0"/>
    <n v="0"/>
    <m/>
    <m/>
    <n v="0"/>
    <n v="0"/>
    <n v="0"/>
    <n v="0"/>
    <n v="0"/>
    <n v="0"/>
    <m/>
    <m/>
    <n v="0"/>
    <n v="0"/>
    <m/>
    <m/>
    <n v="0"/>
    <n v="0"/>
    <m/>
    <m/>
    <n v="0"/>
    <n v="0"/>
    <n v="178"/>
    <n v="195"/>
    <n v="0"/>
    <n v="0"/>
    <n v="634.25855431993125"/>
    <n v="771.55384615384628"/>
    <m/>
    <s v=""/>
    <n v="253"/>
    <n v="275"/>
    <n v="0"/>
    <n v="0"/>
    <n v="1154.4163642264909"/>
    <n v="1227.040398074701"/>
    <n v="0"/>
    <n v="0"/>
    <n v="431"/>
    <n v="470"/>
    <n v="0"/>
    <n v="0"/>
    <n v="1788.6749185464223"/>
    <n v="1998.5942442285473"/>
    <s v=""/>
    <s v=""/>
    <n v="0"/>
    <n v="0"/>
    <n v="0"/>
    <n v="0"/>
    <s v=""/>
    <s v=""/>
    <s v=""/>
    <s v=""/>
    <n v="1788.6749185464223"/>
    <n v="1998.5942442285473"/>
    <s v=""/>
    <s v=""/>
  </r>
  <r>
    <x v="9"/>
    <s v="Davidson County Community College "/>
    <m/>
    <n v="198376"/>
    <x v="8"/>
    <n v="623"/>
    <n v="538"/>
    <n v="24"/>
    <n v="9"/>
    <n v="599"/>
    <n v="529"/>
    <m/>
    <m/>
    <n v="599"/>
    <n v="529"/>
    <n v="0"/>
    <n v="0"/>
    <n v="6"/>
    <n v="7"/>
    <n v="0"/>
    <n v="0"/>
    <n v="97"/>
    <n v="98"/>
    <n v="0"/>
    <n v="0"/>
    <m/>
    <m/>
    <n v="0"/>
    <n v="0"/>
    <n v="103"/>
    <n v="105"/>
    <n v="0"/>
    <n v="0"/>
    <n v="1.8888888888888899"/>
    <n v="1.52380952380952"/>
    <n v="11.333333333333339"/>
    <n v="10.666666666666639"/>
    <n v="4.82704402515723"/>
    <n v="4.7313915857605204"/>
    <n v="468.22327044025133"/>
    <n v="463.67637540453103"/>
    <m/>
    <m/>
    <n v="0"/>
    <n v="0"/>
    <n v="4.6558893570250932"/>
    <n v="4.5175527816304539"/>
    <n v="479.55660377358458"/>
    <n v="474.34304207119766"/>
    <m/>
    <m/>
    <n v="0"/>
    <n v="0"/>
    <m/>
    <m/>
    <n v="0"/>
    <n v="0"/>
    <m/>
    <m/>
    <n v="0"/>
    <n v="0"/>
    <n v="0"/>
    <n v="0"/>
    <n v="0"/>
    <n v="0"/>
    <n v="199"/>
    <n v="188"/>
    <n v="0"/>
    <n v="0"/>
    <n v="165"/>
    <n v="101"/>
    <n v="0"/>
    <n v="0"/>
    <m/>
    <m/>
    <n v="0"/>
    <n v="0"/>
    <n v="364"/>
    <n v="289"/>
    <n v="0"/>
    <n v="0"/>
    <n v="3.4902912621359201"/>
    <n v="3.4421052631578899"/>
    <n v="694.56796116504813"/>
    <n v="647.11578947368332"/>
    <n v="4.9784313725490197"/>
    <n v="4.7124183006535896"/>
    <n v="821.44117647058829"/>
    <n v="475.95424836601256"/>
    <m/>
    <m/>
    <n v="0"/>
    <n v="0"/>
    <n v="4.16486026822977"/>
    <n v="3.8860554942550034"/>
    <n v="1516.0091376356363"/>
    <n v="1123.0700378396959"/>
    <m/>
    <m/>
    <n v="0"/>
    <n v="0"/>
    <m/>
    <m/>
    <n v="0"/>
    <n v="0"/>
    <m/>
    <m/>
    <n v="0"/>
    <n v="0"/>
    <n v="0"/>
    <n v="0"/>
    <n v="0"/>
    <n v="0"/>
    <n v="467"/>
    <n v="394"/>
    <n v="0"/>
    <n v="0"/>
    <n v="4.2731600458441559"/>
    <n v="4.0543479185555675"/>
    <n v="1995.5657414092209"/>
    <n v="1597.4130799108937"/>
    <n v="0"/>
    <n v="0"/>
    <n v="0"/>
    <n v="0"/>
    <n v="50"/>
    <n v="56"/>
    <n v="0"/>
    <n v="0"/>
    <n v="82"/>
    <n v="79"/>
    <n v="0"/>
    <n v="0"/>
    <m/>
    <m/>
    <n v="0"/>
    <n v="0"/>
    <n v="132"/>
    <n v="135"/>
    <n v="0"/>
    <n v="0"/>
    <n v="2.77564102564103"/>
    <n v="2.7660818713450301"/>
    <n v="138.7820512820515"/>
    <n v="154.90058479532169"/>
    <n v="2.5140562248995999"/>
    <n v="2.7004219409282699"/>
    <n v="206.15261044176719"/>
    <n v="213.33333333333331"/>
    <m/>
    <m/>
    <n v="0"/>
    <n v="0"/>
    <n v="2.6131413766955962"/>
    <n v="2.7276586528048519"/>
    <n v="344.93466172381869"/>
    <n v="368.23391812865498"/>
    <m/>
    <m/>
    <n v="0"/>
    <n v="0"/>
    <m/>
    <m/>
    <n v="0"/>
    <n v="0"/>
    <m/>
    <m/>
    <n v="0"/>
    <n v="0"/>
    <n v="0"/>
    <n v="0"/>
    <n v="0"/>
    <n v="0"/>
    <m/>
    <m/>
    <n v="0"/>
    <n v="0"/>
    <m/>
    <m/>
    <n v="0"/>
    <n v="0"/>
    <m/>
    <m/>
    <n v="0"/>
    <n v="0"/>
    <n v="255"/>
    <n v="251"/>
    <n v="0"/>
    <n v="0"/>
    <n v="844.683345780433"/>
    <n v="812.68304093567167"/>
    <m/>
    <s v=""/>
    <n v="344"/>
    <n v="278"/>
    <n v="0"/>
    <n v="0"/>
    <n v="1495.8170573526068"/>
    <n v="1152.963957103877"/>
    <n v="0"/>
    <n v="0"/>
    <n v="599"/>
    <n v="529"/>
    <n v="0"/>
    <n v="0"/>
    <n v="2340.50040313304"/>
    <n v="1965.6469980395486"/>
    <s v=""/>
    <s v=""/>
    <n v="0"/>
    <n v="0"/>
    <n v="0"/>
    <n v="0"/>
    <s v=""/>
    <s v=""/>
    <s v=""/>
    <s v=""/>
    <n v="2340.5004031330395"/>
    <n v="1965.6469980395486"/>
    <s v=""/>
    <s v=""/>
  </r>
  <r>
    <x v="9"/>
    <s v="Durham Technical Community College"/>
    <m/>
    <n v="198455"/>
    <x v="8"/>
    <n v="486"/>
    <n v="521"/>
    <n v="12"/>
    <n v="9"/>
    <n v="474"/>
    <n v="512"/>
    <m/>
    <m/>
    <n v="474"/>
    <n v="512"/>
    <n v="0"/>
    <n v="0"/>
    <n v="7"/>
    <n v="7"/>
    <n v="0"/>
    <n v="0"/>
    <n v="25"/>
    <n v="39"/>
    <n v="0"/>
    <n v="0"/>
    <m/>
    <m/>
    <n v="0"/>
    <n v="0"/>
    <n v="32"/>
    <n v="46"/>
    <n v="0"/>
    <n v="0"/>
    <n v="3.4814814814814801"/>
    <n v="1.71428571428571"/>
    <n v="24.37037037037036"/>
    <n v="11.99999999999997"/>
    <n v="4.0266666666666699"/>
    <n v="3.4700854700854702"/>
    <n v="100.66666666666674"/>
    <n v="135.33333333333334"/>
    <m/>
    <m/>
    <n v="0"/>
    <n v="0"/>
    <n v="3.9074074074074092"/>
    <n v="3.2028985507246372"/>
    <n v="125.03703703703709"/>
    <n v="147.33333333333331"/>
    <m/>
    <m/>
    <n v="0"/>
    <n v="0"/>
    <m/>
    <m/>
    <n v="0"/>
    <n v="0"/>
    <m/>
    <m/>
    <n v="0"/>
    <n v="0"/>
    <n v="0"/>
    <n v="0"/>
    <n v="0"/>
    <n v="0"/>
    <n v="111"/>
    <n v="134"/>
    <n v="0"/>
    <n v="0"/>
    <n v="212"/>
    <n v="207"/>
    <n v="0"/>
    <n v="0"/>
    <m/>
    <m/>
    <n v="0"/>
    <n v="0"/>
    <n v="323"/>
    <n v="341"/>
    <n v="0"/>
    <n v="0"/>
    <n v="4.1815476190476204"/>
    <n v="3.9728395061728401"/>
    <n v="464.15178571428589"/>
    <n v="532.36049382716055"/>
    <n v="5.0311526479750803"/>
    <n v="5.00623052959501"/>
    <n v="1066.604361370717"/>
    <n v="1036.289719626167"/>
    <m/>
    <m/>
    <n v="0"/>
    <n v="0"/>
    <n v="4.7391831179102253"/>
    <n v="4.6001472535288199"/>
    <n v="1530.7561470850028"/>
    <n v="1568.6502134533275"/>
    <m/>
    <m/>
    <n v="0"/>
    <n v="0"/>
    <m/>
    <m/>
    <n v="0"/>
    <n v="0"/>
    <m/>
    <m/>
    <n v="0"/>
    <n v="0"/>
    <n v="0"/>
    <n v="0"/>
    <n v="0"/>
    <n v="0"/>
    <n v="355"/>
    <n v="387"/>
    <n v="0"/>
    <n v="0"/>
    <n v="4.6642061524564502"/>
    <n v="4.4340660123686328"/>
    <n v="1655.7931841220397"/>
    <n v="1715.983546786661"/>
    <n v="0"/>
    <n v="0"/>
    <n v="0"/>
    <n v="0"/>
    <n v="47"/>
    <n v="39"/>
    <n v="0"/>
    <n v="0"/>
    <n v="72"/>
    <n v="86"/>
    <n v="0"/>
    <n v="0"/>
    <m/>
    <m/>
    <n v="0"/>
    <n v="0"/>
    <n v="119"/>
    <n v="125"/>
    <n v="0"/>
    <n v="0"/>
    <n v="2.9733333333333301"/>
    <n v="2.6923076923076898"/>
    <n v="139.7466666666665"/>
    <n v="104.9999999999999"/>
    <n v="3.4342105263157898"/>
    <n v="3.2796934865900398"/>
    <n v="247.26315789473688"/>
    <n v="282.05363984674341"/>
    <m/>
    <m/>
    <n v="0"/>
    <n v="0"/>
    <n v="3.2521833996756588"/>
    <n v="3.0964291187739463"/>
    <n v="387.00982456140338"/>
    <n v="387.05363984674329"/>
    <m/>
    <m/>
    <n v="0"/>
    <n v="0"/>
    <m/>
    <m/>
    <n v="0"/>
    <n v="0"/>
    <m/>
    <m/>
    <n v="0"/>
    <n v="0"/>
    <n v="0"/>
    <n v="0"/>
    <n v="0"/>
    <n v="0"/>
    <m/>
    <m/>
    <n v="0"/>
    <n v="0"/>
    <m/>
    <m/>
    <n v="0"/>
    <n v="0"/>
    <m/>
    <m/>
    <n v="0"/>
    <n v="0"/>
    <n v="165"/>
    <n v="180"/>
    <n v="0"/>
    <n v="0"/>
    <n v="628.26882275132277"/>
    <n v="649.36049382716044"/>
    <m/>
    <s v=""/>
    <n v="309"/>
    <n v="332"/>
    <n v="0"/>
    <n v="0"/>
    <n v="1414.5341859321206"/>
    <n v="1453.6766928062436"/>
    <n v="0"/>
    <n v="0"/>
    <n v="474"/>
    <n v="512"/>
    <n v="0"/>
    <n v="0"/>
    <n v="2042.8030086834433"/>
    <n v="2103.037186633404"/>
    <s v=""/>
    <s v=""/>
    <n v="0"/>
    <n v="0"/>
    <n v="0"/>
    <n v="0"/>
    <s v=""/>
    <s v=""/>
    <s v=""/>
    <s v=""/>
    <n v="2042.8030086834431"/>
    <n v="2103.0371866334044"/>
    <s v=""/>
    <s v=""/>
  </r>
  <r>
    <x v="9"/>
    <s v="Edgecombe Community College"/>
    <s v="Reclassified: Met the criteria for Two-Year 3 in 2016-17, 2017-18, and 2018-19."/>
    <n v="198491"/>
    <x v="9"/>
    <n v="334"/>
    <n v="290"/>
    <n v="28"/>
    <n v="23"/>
    <n v="306"/>
    <n v="267"/>
    <m/>
    <m/>
    <n v="306"/>
    <n v="267"/>
    <n v="0"/>
    <n v="0"/>
    <n v="2"/>
    <n v="1"/>
    <n v="0"/>
    <n v="0"/>
    <n v="43"/>
    <n v="53"/>
    <n v="0"/>
    <n v="0"/>
    <m/>
    <m/>
    <n v="0"/>
    <n v="0"/>
    <n v="45"/>
    <n v="54"/>
    <n v="0"/>
    <n v="0"/>
    <n v="14.5"/>
    <n v="3"/>
    <n v="29"/>
    <n v="3"/>
    <n v="5.1311475409836103"/>
    <n v="5.6086956521739104"/>
    <n v="220.63934426229525"/>
    <n v="297.26086956521726"/>
    <m/>
    <m/>
    <n v="0"/>
    <n v="0"/>
    <n v="5.5475409836065612"/>
    <n v="5.5603864734299497"/>
    <n v="249.63934426229525"/>
    <n v="300.26086956521726"/>
    <m/>
    <m/>
    <n v="0"/>
    <n v="0"/>
    <m/>
    <m/>
    <n v="0"/>
    <n v="0"/>
    <m/>
    <m/>
    <n v="0"/>
    <n v="0"/>
    <n v="0"/>
    <n v="0"/>
    <n v="0"/>
    <n v="0"/>
    <n v="83"/>
    <n v="68"/>
    <n v="0"/>
    <n v="0"/>
    <n v="66"/>
    <n v="45"/>
    <n v="0"/>
    <n v="0"/>
    <m/>
    <m/>
    <n v="0"/>
    <n v="0"/>
    <n v="149"/>
    <n v="113"/>
    <n v="0"/>
    <n v="0"/>
    <n v="4.8488372093023298"/>
    <n v="5.93333333333333"/>
    <n v="402.45348837209337"/>
    <n v="403.46666666666647"/>
    <n v="6.6619047619047604"/>
    <n v="5.9710144927536204"/>
    <n v="439.6857142857142"/>
    <n v="268.69565217391289"/>
    <m/>
    <m/>
    <n v="0"/>
    <n v="0"/>
    <n v="5.6519409574349497"/>
    <n v="5.9483391047838881"/>
    <n v="842.13920265780746"/>
    <n v="672.16231884057936"/>
    <m/>
    <m/>
    <n v="0"/>
    <n v="0"/>
    <m/>
    <m/>
    <n v="0"/>
    <n v="0"/>
    <m/>
    <m/>
    <n v="0"/>
    <n v="0"/>
    <n v="0"/>
    <n v="0"/>
    <n v="0"/>
    <n v="0"/>
    <n v="194"/>
    <n v="167"/>
    <n v="0"/>
    <n v="0"/>
    <n v="5.6277244686603227"/>
    <n v="5.8228933437472854"/>
    <n v="1091.7785469201026"/>
    <n v="972.42318840579662"/>
    <n v="0"/>
    <n v="0"/>
    <n v="0"/>
    <n v="0"/>
    <n v="45"/>
    <n v="38"/>
    <n v="0"/>
    <n v="0"/>
    <n v="67"/>
    <n v="62"/>
    <n v="0"/>
    <n v="0"/>
    <m/>
    <m/>
    <n v="0"/>
    <n v="0"/>
    <n v="112"/>
    <n v="100"/>
    <n v="0"/>
    <n v="0"/>
    <n v="3.7021276595744701"/>
    <n v="3.75609756097561"/>
    <n v="166.59574468085114"/>
    <n v="142.73170731707319"/>
    <n v="3.15686274509804"/>
    <n v="2.9682539682539701"/>
    <n v="211.50980392156868"/>
    <n v="184.03174603174614"/>
    <m/>
    <m/>
    <n v="0"/>
    <n v="0"/>
    <n v="3.3759423982358916"/>
    <n v="3.2676345334881933"/>
    <n v="378.10554860241984"/>
    <n v="326.76345334881933"/>
    <m/>
    <m/>
    <n v="0"/>
    <n v="0"/>
    <m/>
    <m/>
    <n v="0"/>
    <n v="0"/>
    <m/>
    <m/>
    <n v="0"/>
    <n v="0"/>
    <n v="0"/>
    <n v="0"/>
    <n v="0"/>
    <n v="0"/>
    <m/>
    <m/>
    <n v="0"/>
    <n v="0"/>
    <m/>
    <m/>
    <n v="0"/>
    <n v="0"/>
    <m/>
    <m/>
    <n v="0"/>
    <n v="0"/>
    <n v="130"/>
    <n v="107"/>
    <n v="0"/>
    <n v="0"/>
    <n v="598.04923305294449"/>
    <n v="549.19837398373966"/>
    <m/>
    <s v=""/>
    <n v="176"/>
    <n v="160"/>
    <n v="0"/>
    <n v="0"/>
    <n v="871.83486246957818"/>
    <n v="749.98826777087629"/>
    <n v="0"/>
    <n v="0"/>
    <n v="306"/>
    <n v="267"/>
    <n v="0"/>
    <n v="0"/>
    <n v="1469.8840955225228"/>
    <n v="1299.1866417546159"/>
    <s v=""/>
    <s v=""/>
    <n v="0"/>
    <n v="0"/>
    <n v="0"/>
    <n v="0"/>
    <s v=""/>
    <s v=""/>
    <s v=""/>
    <s v=""/>
    <n v="1469.8840955225223"/>
    <n v="1299.1866417546159"/>
    <s v=""/>
    <s v=""/>
  </r>
  <r>
    <x v="9"/>
    <s v="Gaston College "/>
    <m/>
    <n v="198570"/>
    <x v="8"/>
    <n v="802"/>
    <n v="817"/>
    <n v="74"/>
    <n v="79"/>
    <n v="728"/>
    <n v="738"/>
    <m/>
    <m/>
    <n v="728"/>
    <n v="738"/>
    <n v="0"/>
    <n v="0"/>
    <n v="4"/>
    <n v="5"/>
    <n v="0"/>
    <n v="0"/>
    <n v="91"/>
    <n v="94"/>
    <n v="0"/>
    <n v="0"/>
    <m/>
    <m/>
    <n v="0"/>
    <n v="0"/>
    <n v="95"/>
    <n v="99"/>
    <n v="0"/>
    <n v="0"/>
    <n v="4.5833333333333304"/>
    <n v="4.4666666666666703"/>
    <n v="18.333333333333321"/>
    <n v="22.33333333333335"/>
    <n v="5.9067796610169498"/>
    <n v="4.976"/>
    <n v="537.51694915254245"/>
    <n v="467.74399999999997"/>
    <m/>
    <m/>
    <n v="0"/>
    <n v="0"/>
    <n v="5.8510556051144826"/>
    <n v="4.9502760942760942"/>
    <n v="555.85028248587582"/>
    <n v="490.07733333333334"/>
    <m/>
    <m/>
    <n v="0"/>
    <n v="0"/>
    <m/>
    <m/>
    <n v="0"/>
    <n v="0"/>
    <m/>
    <m/>
    <n v="0"/>
    <n v="0"/>
    <n v="0"/>
    <n v="0"/>
    <n v="0"/>
    <n v="0"/>
    <n v="341"/>
    <n v="383"/>
    <n v="0"/>
    <n v="0"/>
    <n v="167"/>
    <n v="156"/>
    <n v="0"/>
    <n v="0"/>
    <m/>
    <m/>
    <n v="0"/>
    <n v="0"/>
    <n v="508"/>
    <n v="539"/>
    <n v="0"/>
    <n v="0"/>
    <n v="4.1918918918918902"/>
    <n v="3.8555286521388599"/>
    <n v="1429.4351351351345"/>
    <n v="1476.6674737691833"/>
    <n v="5.6139359698681801"/>
    <n v="6.0591715976331404"/>
    <n v="937.52730696798608"/>
    <n v="945.23076923076985"/>
    <m/>
    <m/>
    <n v="0"/>
    <n v="0"/>
    <n v="4.6593748860297648"/>
    <n v="4.4933177050091899"/>
    <n v="2366.9624421031203"/>
    <n v="2421.8982429999533"/>
    <m/>
    <m/>
    <n v="0"/>
    <n v="0"/>
    <m/>
    <m/>
    <n v="0"/>
    <n v="0"/>
    <m/>
    <m/>
    <n v="0"/>
    <n v="0"/>
    <n v="0"/>
    <n v="0"/>
    <n v="0"/>
    <n v="0"/>
    <n v="603"/>
    <n v="638"/>
    <n v="0"/>
    <n v="0"/>
    <n v="4.8471189462504087"/>
    <n v="4.564225041274744"/>
    <n v="2922.8127245889964"/>
    <n v="2911.9755763332869"/>
    <n v="0"/>
    <n v="0"/>
    <n v="0"/>
    <n v="0"/>
    <n v="66"/>
    <n v="44"/>
    <n v="0"/>
    <n v="0"/>
    <n v="59"/>
    <n v="56"/>
    <n v="0"/>
    <n v="0"/>
    <m/>
    <m/>
    <n v="0"/>
    <n v="0"/>
    <n v="125"/>
    <n v="100"/>
    <n v="0"/>
    <n v="0"/>
    <n v="2.84037558685446"/>
    <n v="3.2553191489361701"/>
    <n v="187.46478873239437"/>
    <n v="143.2340425531915"/>
    <n v="2.9462365591397899"/>
    <n v="2.9770114942528698"/>
    <n v="173.82795698924761"/>
    <n v="166.7126436781607"/>
    <m/>
    <m/>
    <n v="0"/>
    <n v="0"/>
    <n v="2.8903419657731355"/>
    <n v="3.099466862313522"/>
    <n v="361.29274572164195"/>
    <n v="309.9466862313522"/>
    <m/>
    <m/>
    <n v="0"/>
    <n v="0"/>
    <m/>
    <m/>
    <n v="0"/>
    <n v="0"/>
    <m/>
    <m/>
    <n v="0"/>
    <n v="0"/>
    <n v="0"/>
    <n v="0"/>
    <n v="0"/>
    <n v="0"/>
    <m/>
    <m/>
    <n v="0"/>
    <n v="0"/>
    <m/>
    <m/>
    <n v="0"/>
    <n v="0"/>
    <m/>
    <m/>
    <n v="0"/>
    <n v="0"/>
    <n v="411"/>
    <n v="432"/>
    <n v="0"/>
    <n v="0"/>
    <n v="1635.2332572008622"/>
    <n v="1642.2348496557081"/>
    <m/>
    <s v=""/>
    <n v="317"/>
    <n v="306"/>
    <n v="0"/>
    <n v="0"/>
    <n v="1648.8722131097763"/>
    <n v="1579.6874129089306"/>
    <n v="0"/>
    <n v="0"/>
    <n v="728"/>
    <n v="738"/>
    <n v="0"/>
    <n v="0"/>
    <n v="3284.1054703106383"/>
    <n v="3221.9222625646389"/>
    <s v=""/>
    <s v=""/>
    <n v="0"/>
    <n v="0"/>
    <n v="0"/>
    <n v="0"/>
    <s v=""/>
    <s v=""/>
    <s v=""/>
    <s v=""/>
    <n v="3284.1054703106383"/>
    <n v="3221.9222625646389"/>
    <s v=""/>
    <s v=""/>
  </r>
  <r>
    <x v="9"/>
    <s v="Johnston Community College"/>
    <m/>
    <n v="198774"/>
    <x v="8"/>
    <n v="671"/>
    <n v="586"/>
    <n v="55"/>
    <n v="55"/>
    <n v="616"/>
    <n v="531"/>
    <m/>
    <m/>
    <n v="616"/>
    <n v="531"/>
    <n v="0"/>
    <n v="0"/>
    <n v="31"/>
    <n v="29"/>
    <n v="0"/>
    <n v="0"/>
    <n v="155"/>
    <n v="129"/>
    <n v="0"/>
    <n v="0"/>
    <m/>
    <m/>
    <n v="0"/>
    <n v="0"/>
    <n v="186"/>
    <n v="158"/>
    <n v="0"/>
    <n v="0"/>
    <n v="2.0098039215686301"/>
    <n v="2.9696969696969702"/>
    <n v="62.30392156862753"/>
    <n v="86.121212121212139"/>
    <n v="4.6007326007326101"/>
    <n v="5.1474358974358898"/>
    <n v="713.11355311355453"/>
    <n v="664.01923076922981"/>
    <m/>
    <m/>
    <n v="0"/>
    <n v="0"/>
    <n v="4.1689111542052801"/>
    <n v="4.7477243220914049"/>
    <n v="775.41747468218216"/>
    <n v="750.14044289044193"/>
    <m/>
    <m/>
    <n v="0"/>
    <n v="0"/>
    <m/>
    <m/>
    <n v="0"/>
    <n v="0"/>
    <m/>
    <m/>
    <n v="0"/>
    <n v="0"/>
    <n v="0"/>
    <n v="0"/>
    <n v="0"/>
    <n v="0"/>
    <n v="226"/>
    <n v="160"/>
    <n v="0"/>
    <n v="0"/>
    <n v="107"/>
    <n v="110"/>
    <n v="0"/>
    <n v="0"/>
    <m/>
    <m/>
    <n v="0"/>
    <n v="0"/>
    <n v="333"/>
    <n v="270"/>
    <n v="0"/>
    <n v="0"/>
    <n v="3.3109243697478998"/>
    <n v="3.5523809523809602"/>
    <n v="748.26890756302532"/>
    <n v="568.38095238095366"/>
    <n v="5.0501474926253804"/>
    <n v="4.6257309941520504"/>
    <n v="540.36578171091571"/>
    <n v="508.83040935672557"/>
    <m/>
    <m/>
    <n v="0"/>
    <n v="0"/>
    <n v="3.8697738416634868"/>
    <n v="3.9896717101395529"/>
    <n v="1288.6346892739411"/>
    <n v="1077.2113617376792"/>
    <m/>
    <m/>
    <n v="0"/>
    <n v="0"/>
    <m/>
    <m/>
    <n v="0"/>
    <n v="0"/>
    <m/>
    <m/>
    <n v="0"/>
    <n v="0"/>
    <n v="0"/>
    <n v="0"/>
    <n v="0"/>
    <n v="0"/>
    <n v="519"/>
    <n v="428"/>
    <n v="0"/>
    <n v="0"/>
    <n v="3.9769791213027426"/>
    <n v="4.269513562215236"/>
    <n v="2064.0521639561234"/>
    <n v="1827.351804628121"/>
    <n v="0"/>
    <n v="0"/>
    <n v="0"/>
    <n v="0"/>
    <n v="60"/>
    <n v="53"/>
    <n v="0"/>
    <n v="0"/>
    <n v="37"/>
    <n v="50"/>
    <n v="0"/>
    <n v="0"/>
    <m/>
    <m/>
    <n v="0"/>
    <n v="0"/>
    <n v="97"/>
    <n v="103"/>
    <n v="0"/>
    <n v="0"/>
    <n v="2.75621890547264"/>
    <n v="2.30409356725146"/>
    <n v="165.37313432835839"/>
    <n v="122.11695906432738"/>
    <n v="4.4324324324324298"/>
    <n v="2.68627450980392"/>
    <n v="163.99999999999991"/>
    <n v="134.31372549019599"/>
    <m/>
    <m/>
    <n v="0"/>
    <n v="0"/>
    <n v="3.3955993229727661"/>
    <n v="2.4896182966458582"/>
    <n v="329.37313432835833"/>
    <n v="256.4306845545234"/>
    <m/>
    <m/>
    <n v="0"/>
    <n v="0"/>
    <m/>
    <m/>
    <n v="0"/>
    <n v="0"/>
    <m/>
    <m/>
    <n v="0"/>
    <n v="0"/>
    <n v="0"/>
    <n v="0"/>
    <n v="0"/>
    <n v="0"/>
    <m/>
    <m/>
    <n v="0"/>
    <n v="0"/>
    <m/>
    <m/>
    <n v="0"/>
    <n v="0"/>
    <m/>
    <m/>
    <n v="0"/>
    <n v="0"/>
    <n v="317"/>
    <n v="242"/>
    <n v="0"/>
    <n v="0"/>
    <n v="975.94596346001117"/>
    <n v="776.61912356649316"/>
    <m/>
    <s v=""/>
    <n v="299"/>
    <n v="289"/>
    <n v="0"/>
    <n v="0"/>
    <n v="1417.4793348244702"/>
    <n v="1307.1633656161514"/>
    <n v="0"/>
    <n v="0"/>
    <n v="616"/>
    <n v="531"/>
    <n v="0"/>
    <n v="0"/>
    <n v="2393.4252982844814"/>
    <n v="2083.7824891826444"/>
    <s v=""/>
    <s v=""/>
    <n v="0"/>
    <n v="0"/>
    <n v="0"/>
    <n v="0"/>
    <s v=""/>
    <s v=""/>
    <s v=""/>
    <s v=""/>
    <n v="2393.4252982844819"/>
    <n v="2083.7824891826444"/>
    <s v=""/>
    <s v=""/>
  </r>
  <r>
    <x v="9"/>
    <s v="Lenoir Community College "/>
    <m/>
    <n v="198817"/>
    <x v="8"/>
    <n v="401"/>
    <n v="416"/>
    <n v="35"/>
    <n v="42"/>
    <n v="366"/>
    <n v="374"/>
    <m/>
    <m/>
    <n v="366"/>
    <n v="374"/>
    <n v="0"/>
    <n v="0"/>
    <n v="4"/>
    <n v="9"/>
    <n v="0"/>
    <n v="0"/>
    <n v="96"/>
    <n v="127"/>
    <n v="0"/>
    <n v="0"/>
    <m/>
    <m/>
    <n v="0"/>
    <n v="0"/>
    <n v="100"/>
    <n v="136"/>
    <n v="0"/>
    <n v="0"/>
    <n v="2.7222222222222201"/>
    <n v="4.43333333333333"/>
    <n v="10.88888888888888"/>
    <n v="39.89999999999997"/>
    <n v="4.4173913043478299"/>
    <n v="4.2481751824817504"/>
    <n v="424.06956521739164"/>
    <n v="539.51824817518229"/>
    <m/>
    <m/>
    <n v="0"/>
    <n v="0"/>
    <n v="4.3495845410628053"/>
    <n v="4.2604282954057524"/>
    <n v="434.95845410628056"/>
    <n v="579.41824817518227"/>
    <m/>
    <m/>
    <n v="0"/>
    <n v="0"/>
    <m/>
    <m/>
    <n v="0"/>
    <n v="0"/>
    <m/>
    <m/>
    <n v="0"/>
    <n v="0"/>
    <n v="0"/>
    <n v="0"/>
    <n v="0"/>
    <n v="0"/>
    <n v="110"/>
    <n v="87"/>
    <n v="0"/>
    <n v="0"/>
    <n v="67"/>
    <n v="54"/>
    <n v="0"/>
    <n v="0"/>
    <m/>
    <m/>
    <n v="0"/>
    <n v="0"/>
    <n v="177"/>
    <n v="141"/>
    <n v="0"/>
    <n v="0"/>
    <n v="4.65204678362573"/>
    <n v="4.4965277777777803"/>
    <n v="511.72514619883032"/>
    <n v="391.19791666666691"/>
    <n v="5.6619047619047604"/>
    <n v="4.95"/>
    <n v="379.34761904761893"/>
    <n v="267.3"/>
    <m/>
    <m/>
    <n v="0"/>
    <n v="0"/>
    <n v="5.0343094081720299"/>
    <n v="4.6701979905437367"/>
    <n v="891.07276524644931"/>
    <n v="658.49791666666692"/>
    <m/>
    <m/>
    <n v="0"/>
    <n v="0"/>
    <m/>
    <m/>
    <n v="0"/>
    <n v="0"/>
    <m/>
    <m/>
    <n v="0"/>
    <n v="0"/>
    <n v="0"/>
    <n v="0"/>
    <n v="0"/>
    <n v="0"/>
    <n v="277"/>
    <n v="277"/>
    <n v="0"/>
    <n v="0"/>
    <n v="4.7871163153528151"/>
    <n v="4.4690114254218383"/>
    <n v="1326.0312193527297"/>
    <n v="1237.9161648418492"/>
    <n v="0"/>
    <n v="0"/>
    <n v="0"/>
    <n v="0"/>
    <n v="43"/>
    <n v="54"/>
    <n v="0"/>
    <n v="0"/>
    <n v="46"/>
    <n v="43"/>
    <n v="0"/>
    <n v="0"/>
    <m/>
    <m/>
    <n v="0"/>
    <n v="0"/>
    <n v="89"/>
    <n v="97"/>
    <n v="0"/>
    <n v="0"/>
    <n v="2.5460992907801399"/>
    <n v="2.65591397849462"/>
    <n v="109.48226950354601"/>
    <n v="143.41935483870947"/>
    <n v="3.0136054421768699"/>
    <n v="2.9673202614379099"/>
    <n v="138.62585034013603"/>
    <n v="127.59477124183013"/>
    <m/>
    <m/>
    <n v="0"/>
    <n v="0"/>
    <n v="2.7877316836368768"/>
    <n v="2.7939600626859753"/>
    <n v="248.10811984368203"/>
    <n v="271.0141260805396"/>
    <m/>
    <m/>
    <n v="0"/>
    <n v="0"/>
    <m/>
    <m/>
    <n v="0"/>
    <n v="0"/>
    <m/>
    <m/>
    <n v="0"/>
    <n v="0"/>
    <n v="0"/>
    <n v="0"/>
    <n v="0"/>
    <n v="0"/>
    <m/>
    <m/>
    <n v="0"/>
    <n v="0"/>
    <m/>
    <m/>
    <n v="0"/>
    <n v="0"/>
    <m/>
    <m/>
    <n v="0"/>
    <n v="0"/>
    <n v="157"/>
    <n v="150"/>
    <n v="0"/>
    <n v="0"/>
    <n v="632.09630459126527"/>
    <n v="574.51727150537636"/>
    <m/>
    <s v=""/>
    <n v="209"/>
    <n v="224"/>
    <n v="0"/>
    <n v="0"/>
    <n v="942.04303460514654"/>
    <n v="934.41301941701249"/>
    <n v="0"/>
    <n v="0"/>
    <n v="366"/>
    <n v="374"/>
    <n v="0"/>
    <n v="0"/>
    <n v="1574.1393391964118"/>
    <n v="1508.9302909223888"/>
    <s v=""/>
    <s v=""/>
    <n v="0"/>
    <n v="0"/>
    <n v="0"/>
    <n v="0"/>
    <s v=""/>
    <s v=""/>
    <s v=""/>
    <s v=""/>
    <n v="1574.1393391964118"/>
    <n v="1508.9302909223888"/>
    <s v=""/>
    <s v=""/>
  </r>
  <r>
    <x v="9"/>
    <s v="Mitchell Community College "/>
    <m/>
    <n v="198987"/>
    <x v="8"/>
    <n v="429"/>
    <n v="475"/>
    <n v="0"/>
    <n v="4"/>
    <n v="429"/>
    <n v="471"/>
    <m/>
    <m/>
    <n v="429"/>
    <n v="471"/>
    <n v="0"/>
    <n v="0"/>
    <n v="1"/>
    <n v="4"/>
    <n v="0"/>
    <n v="0"/>
    <n v="115"/>
    <n v="142"/>
    <n v="0"/>
    <n v="0"/>
    <m/>
    <m/>
    <n v="0"/>
    <n v="0"/>
    <n v="116"/>
    <n v="146"/>
    <n v="0"/>
    <n v="0"/>
    <n v="2"/>
    <n v="2.1666666666666701"/>
    <n v="2"/>
    <n v="8.6666666666666803"/>
    <n v="4.7739130434782604"/>
    <n v="4.4965517241379303"/>
    <n v="549"/>
    <n v="638.5103448275861"/>
    <m/>
    <m/>
    <n v="0"/>
    <n v="0"/>
    <n v="4.75"/>
    <n v="4.4327192568099498"/>
    <n v="551"/>
    <n v="647.17701149425272"/>
    <m/>
    <m/>
    <n v="0"/>
    <n v="0"/>
    <m/>
    <m/>
    <n v="0"/>
    <n v="0"/>
    <m/>
    <m/>
    <n v="0"/>
    <n v="0"/>
    <n v="0"/>
    <n v="0"/>
    <n v="0"/>
    <n v="0"/>
    <n v="168"/>
    <n v="173"/>
    <n v="0"/>
    <n v="0"/>
    <n v="104"/>
    <n v="107"/>
    <n v="0"/>
    <n v="0"/>
    <m/>
    <m/>
    <n v="0"/>
    <n v="0"/>
    <n v="272"/>
    <n v="280"/>
    <n v="0"/>
    <n v="0"/>
    <n v="3.49404761904762"/>
    <n v="3.3314065510597302"/>
    <n v="587.00000000000011"/>
    <n v="576.33333333333337"/>
    <n v="4.6634615384615401"/>
    <n v="5.5046728971962597"/>
    <n v="485.00000000000017"/>
    <n v="588.99999999999977"/>
    <m/>
    <m/>
    <n v="0"/>
    <n v="0"/>
    <n v="3.9411764705882359"/>
    <n v="4.1619047619047604"/>
    <n v="1072.0000000000002"/>
    <n v="1165.333333333333"/>
    <m/>
    <m/>
    <n v="0"/>
    <n v="0"/>
    <m/>
    <m/>
    <n v="0"/>
    <n v="0"/>
    <m/>
    <m/>
    <n v="0"/>
    <n v="0"/>
    <n v="0"/>
    <n v="0"/>
    <n v="0"/>
    <n v="0"/>
    <n v="388"/>
    <n v="426"/>
    <n v="0"/>
    <n v="0"/>
    <n v="4.1829896907216497"/>
    <n v="4.2547191193135818"/>
    <n v="1623"/>
    <n v="1812.5103448275859"/>
    <n v="0"/>
    <n v="0"/>
    <n v="0"/>
    <n v="0"/>
    <n v="23"/>
    <n v="22"/>
    <n v="0"/>
    <n v="0"/>
    <n v="18"/>
    <n v="23"/>
    <n v="0"/>
    <n v="0"/>
    <m/>
    <m/>
    <n v="0"/>
    <n v="0"/>
    <n v="41"/>
    <n v="45"/>
    <n v="0"/>
    <n v="0"/>
    <n v="2.63768115942029"/>
    <n v="2.3787878787878798"/>
    <n v="60.666666666666671"/>
    <n v="52.333333333333357"/>
    <n v="3.4629629629629601"/>
    <n v="4.7083333333333304"/>
    <n v="62.333333333333286"/>
    <n v="108.2916666666666"/>
    <m/>
    <m/>
    <n v="0"/>
    <n v="0"/>
    <n v="2.9999999999999991"/>
    <n v="3.5694444444444433"/>
    <n v="122.99999999999996"/>
    <n v="160.62499999999994"/>
    <m/>
    <m/>
    <n v="0"/>
    <n v="0"/>
    <m/>
    <m/>
    <n v="0"/>
    <n v="0"/>
    <m/>
    <m/>
    <n v="0"/>
    <n v="0"/>
    <n v="0"/>
    <n v="0"/>
    <n v="0"/>
    <n v="0"/>
    <m/>
    <m/>
    <n v="0"/>
    <n v="0"/>
    <m/>
    <m/>
    <n v="0"/>
    <n v="0"/>
    <m/>
    <m/>
    <n v="0"/>
    <n v="0"/>
    <n v="192"/>
    <n v="199"/>
    <n v="0"/>
    <n v="0"/>
    <n v="649.66666666666674"/>
    <n v="637.33333333333337"/>
    <m/>
    <s v=""/>
    <n v="237"/>
    <n v="272"/>
    <n v="0"/>
    <n v="0"/>
    <n v="1096.3333333333335"/>
    <n v="1335.8020114942524"/>
    <n v="0"/>
    <n v="0"/>
    <n v="429"/>
    <n v="471"/>
    <n v="0"/>
    <n v="0"/>
    <n v="1746.0000000000002"/>
    <n v="1973.1353448275859"/>
    <s v=""/>
    <s v=""/>
    <n v="0"/>
    <n v="0"/>
    <n v="0"/>
    <n v="0"/>
    <s v=""/>
    <s v=""/>
    <s v=""/>
    <s v=""/>
    <n v="1746"/>
    <n v="1973.1353448275859"/>
    <s v=""/>
    <s v=""/>
  </r>
  <r>
    <x v="9"/>
    <s v="Nash Community College"/>
    <m/>
    <n v="199087"/>
    <x v="8"/>
    <n v="377"/>
    <n v="390"/>
    <n v="32"/>
    <n v="36"/>
    <n v="345"/>
    <n v="354"/>
    <m/>
    <m/>
    <n v="345"/>
    <n v="354"/>
    <n v="0"/>
    <n v="0"/>
    <n v="0"/>
    <n v="1"/>
    <n v="0"/>
    <n v="0"/>
    <n v="78"/>
    <n v="71"/>
    <n v="0"/>
    <n v="0"/>
    <m/>
    <m/>
    <n v="0"/>
    <n v="0"/>
    <n v="78"/>
    <n v="72"/>
    <n v="0"/>
    <n v="0"/>
    <m/>
    <n v="1.6666666666666701"/>
    <n v="0"/>
    <n v="1.6666666666666701"/>
    <n v="5.4148148148148199"/>
    <n v="5.7394636015325702"/>
    <n v="422.35555555555595"/>
    <n v="407.50191570881248"/>
    <m/>
    <m/>
    <n v="0"/>
    <n v="0"/>
    <n v="5.4148148148148199"/>
    <n v="5.6828969774372107"/>
    <n v="422.35555555555595"/>
    <n v="409.16858237547916"/>
    <m/>
    <m/>
    <n v="0"/>
    <n v="0"/>
    <m/>
    <m/>
    <n v="0"/>
    <n v="0"/>
    <m/>
    <m/>
    <n v="0"/>
    <n v="0"/>
    <n v="0"/>
    <n v="0"/>
    <n v="0"/>
    <n v="0"/>
    <n v="113"/>
    <n v="126"/>
    <n v="0"/>
    <n v="0"/>
    <n v="74"/>
    <n v="80"/>
    <n v="0"/>
    <n v="0"/>
    <m/>
    <m/>
    <n v="0"/>
    <n v="0"/>
    <n v="187"/>
    <n v="206"/>
    <n v="0"/>
    <n v="0"/>
    <n v="4.1015625"/>
    <n v="4.1352657004830897"/>
    <n v="463.4765625"/>
    <n v="521.04347826086928"/>
    <n v="5.9914529914529897"/>
    <n v="5.8473895582329298"/>
    <n v="443.36752136752125"/>
    <n v="467.79116465863439"/>
    <m/>
    <m/>
    <n v="0"/>
    <n v="0"/>
    <n v="4.8494336035696319"/>
    <n v="4.8001681695121539"/>
    <n v="906.84408386752114"/>
    <n v="988.83464291950372"/>
    <m/>
    <m/>
    <n v="0"/>
    <n v="0"/>
    <m/>
    <m/>
    <n v="0"/>
    <n v="0"/>
    <m/>
    <m/>
    <n v="0"/>
    <n v="0"/>
    <n v="0"/>
    <n v="0"/>
    <n v="0"/>
    <n v="0"/>
    <n v="265"/>
    <n v="278"/>
    <n v="0"/>
    <n v="0"/>
    <n v="5.0158476959361398"/>
    <n v="5.0287885801977801"/>
    <n v="1329.1996394230771"/>
    <n v="1398.0032252949829"/>
    <n v="0"/>
    <n v="0"/>
    <n v="0"/>
    <n v="0"/>
    <n v="49"/>
    <n v="35"/>
    <n v="0"/>
    <n v="0"/>
    <n v="31"/>
    <n v="41"/>
    <n v="0"/>
    <n v="0"/>
    <m/>
    <m/>
    <n v="0"/>
    <n v="0"/>
    <n v="80"/>
    <n v="76"/>
    <n v="0"/>
    <n v="0"/>
    <n v="2.8466666666666698"/>
    <n v="2.3070175438596499"/>
    <n v="139.48666666666682"/>
    <n v="80.74561403508774"/>
    <n v="3.4946236559139798"/>
    <n v="3.3015873015873001"/>
    <n v="108.33333333333337"/>
    <n v="135.36507936507931"/>
    <m/>
    <m/>
    <n v="0"/>
    <n v="0"/>
    <n v="3.0977500000000022"/>
    <n v="2.8435617552653563"/>
    <n v="247.82000000000016"/>
    <n v="216.11069340016707"/>
    <m/>
    <m/>
    <n v="0"/>
    <n v="0"/>
    <m/>
    <m/>
    <n v="0"/>
    <n v="0"/>
    <m/>
    <m/>
    <n v="0"/>
    <n v="0"/>
    <n v="0"/>
    <n v="0"/>
    <n v="0"/>
    <n v="0"/>
    <m/>
    <m/>
    <n v="0"/>
    <n v="0"/>
    <m/>
    <m/>
    <n v="0"/>
    <n v="0"/>
    <m/>
    <m/>
    <n v="0"/>
    <n v="0"/>
    <n v="162"/>
    <n v="162"/>
    <n v="0"/>
    <n v="0"/>
    <n v="602.96322916666679"/>
    <n v="603.45575896262369"/>
    <m/>
    <s v=""/>
    <n v="183"/>
    <n v="192"/>
    <n v="0"/>
    <n v="0"/>
    <n v="974.05641025641057"/>
    <n v="1010.6581597325262"/>
    <n v="0"/>
    <n v="0"/>
    <n v="345"/>
    <n v="354"/>
    <n v="0"/>
    <n v="0"/>
    <n v="1577.0196394230775"/>
    <n v="1614.11391869515"/>
    <s v=""/>
    <s v=""/>
    <n v="0"/>
    <n v="0"/>
    <n v="0"/>
    <n v="0"/>
    <s v=""/>
    <s v=""/>
    <s v=""/>
    <s v=""/>
    <n v="1577.0196394230773"/>
    <n v="1614.11391869515"/>
    <s v=""/>
    <s v=""/>
  </r>
  <r>
    <x v="9"/>
    <s v="Randolph Community College"/>
    <m/>
    <n v="199421"/>
    <x v="8"/>
    <n v="1081"/>
    <n v="447"/>
    <n v="80"/>
    <n v="27"/>
    <n v="1001"/>
    <n v="420"/>
    <m/>
    <m/>
    <n v="1001"/>
    <n v="420"/>
    <n v="0"/>
    <n v="0"/>
    <n v="0"/>
    <n v="0"/>
    <n v="0"/>
    <n v="0"/>
    <n v="232"/>
    <n v="142"/>
    <n v="0"/>
    <n v="0"/>
    <m/>
    <m/>
    <n v="0"/>
    <n v="0"/>
    <n v="232"/>
    <n v="142"/>
    <n v="0"/>
    <n v="0"/>
    <m/>
    <m/>
    <n v="0"/>
    <n v="0"/>
    <n v="6.02981029810298"/>
    <n v="4.69144144144144"/>
    <n v="1398.9159891598913"/>
    <n v="666.1846846846845"/>
    <m/>
    <m/>
    <n v="0"/>
    <n v="0"/>
    <n v="6.02981029810298"/>
    <n v="4.69144144144144"/>
    <n v="1398.9159891598913"/>
    <n v="666.1846846846845"/>
    <m/>
    <m/>
    <n v="0"/>
    <n v="0"/>
    <m/>
    <m/>
    <n v="0"/>
    <n v="0"/>
    <m/>
    <m/>
    <n v="0"/>
    <n v="0"/>
    <n v="0"/>
    <n v="0"/>
    <n v="0"/>
    <n v="0"/>
    <n v="360"/>
    <n v="138"/>
    <n v="0"/>
    <n v="0"/>
    <n v="251"/>
    <n v="96"/>
    <n v="0"/>
    <n v="0"/>
    <m/>
    <m/>
    <n v="0"/>
    <n v="0"/>
    <n v="611"/>
    <n v="234"/>
    <n v="0"/>
    <n v="0"/>
    <n v="5.1438415159345396"/>
    <n v="2.92592592592593"/>
    <n v="1851.7829457364342"/>
    <n v="403.77777777777834"/>
    <n v="7.3819951338199603"/>
    <n v="4.5769230769230802"/>
    <n v="1852.88077858881"/>
    <n v="439.3846153846157"/>
    <m/>
    <m/>
    <n v="0"/>
    <n v="0"/>
    <n v="6.0632794178809242"/>
    <n v="3.6032580904375813"/>
    <n v="3704.6637243252449"/>
    <n v="843.16239316239398"/>
    <m/>
    <m/>
    <n v="0"/>
    <n v="0"/>
    <m/>
    <m/>
    <n v="0"/>
    <n v="0"/>
    <m/>
    <m/>
    <n v="0"/>
    <n v="0"/>
    <n v="0"/>
    <n v="0"/>
    <n v="0"/>
    <n v="0"/>
    <n v="843"/>
    <n v="376"/>
    <n v="0"/>
    <n v="0"/>
    <n v="6.0540684620227001"/>
    <n v="4.0142209517209535"/>
    <n v="5103.5797134851364"/>
    <n v="1509.3470778470785"/>
    <n v="0"/>
    <n v="0"/>
    <n v="0"/>
    <n v="0"/>
    <n v="84"/>
    <n v="22"/>
    <n v="0"/>
    <n v="0"/>
    <n v="74"/>
    <n v="22"/>
    <n v="0"/>
    <n v="0"/>
    <m/>
    <m/>
    <n v="0"/>
    <n v="0"/>
    <n v="158"/>
    <n v="44"/>
    <n v="0"/>
    <n v="0"/>
    <n v="4.1894736842105296"/>
    <n v="2"/>
    <n v="351.91578947368447"/>
    <n v="44"/>
    <n v="5.2447257383966299"/>
    <n v="2.0266666666666699"/>
    <n v="388.10970464135062"/>
    <n v="44.586666666666737"/>
    <m/>
    <m/>
    <n v="0"/>
    <n v="0"/>
    <n v="4.6837056589559189"/>
    <n v="2.013333333333335"/>
    <n v="740.02549411503514"/>
    <n v="88.586666666666744"/>
    <m/>
    <m/>
    <n v="0"/>
    <n v="0"/>
    <m/>
    <m/>
    <n v="0"/>
    <n v="0"/>
    <m/>
    <m/>
    <n v="0"/>
    <n v="0"/>
    <n v="0"/>
    <n v="0"/>
    <n v="0"/>
    <n v="0"/>
    <m/>
    <m/>
    <n v="0"/>
    <n v="0"/>
    <m/>
    <m/>
    <n v="0"/>
    <n v="0"/>
    <m/>
    <m/>
    <n v="0"/>
    <n v="0"/>
    <n v="444"/>
    <n v="160"/>
    <n v="0"/>
    <n v="0"/>
    <n v="2203.6987352101187"/>
    <n v="447.77777777777834"/>
    <m/>
    <s v=""/>
    <n v="557"/>
    <n v="260"/>
    <n v="0"/>
    <n v="0"/>
    <n v="3639.9064723900519"/>
    <n v="1150.155966735967"/>
    <n v="0"/>
    <n v="0"/>
    <n v="1001"/>
    <n v="420"/>
    <n v="0"/>
    <n v="0"/>
    <n v="5843.6052076001706"/>
    <n v="1597.9337445137453"/>
    <s v=""/>
    <s v=""/>
    <n v="0"/>
    <n v="0"/>
    <n v="0"/>
    <n v="0"/>
    <s v=""/>
    <s v=""/>
    <s v=""/>
    <s v=""/>
    <n v="5843.6052076001715"/>
    <n v="1597.9337445137453"/>
    <s v=""/>
    <s v=""/>
  </r>
  <r>
    <x v="9"/>
    <s v="Richmond Community College"/>
    <m/>
    <n v="199449"/>
    <x v="8"/>
    <n v="390"/>
    <n v="418"/>
    <n v="7"/>
    <n v="13"/>
    <n v="383"/>
    <n v="405"/>
    <m/>
    <m/>
    <n v="383"/>
    <n v="405"/>
    <n v="0"/>
    <n v="0"/>
    <n v="1"/>
    <n v="2"/>
    <n v="0"/>
    <n v="0"/>
    <n v="127"/>
    <n v="152"/>
    <n v="0"/>
    <n v="0"/>
    <m/>
    <m/>
    <n v="0"/>
    <n v="0"/>
    <n v="128"/>
    <n v="154"/>
    <n v="0"/>
    <n v="0"/>
    <n v="3.3333333333333299"/>
    <n v="1.5"/>
    <n v="3.3333333333333299"/>
    <n v="3"/>
    <n v="4.1228070175438596"/>
    <n v="3.6107660455486501"/>
    <n v="523.59649122807014"/>
    <n v="548.83643892339478"/>
    <m/>
    <m/>
    <n v="0"/>
    <n v="0"/>
    <n v="4.1166392543859649"/>
    <n v="3.5833534995025635"/>
    <n v="526.92982456140351"/>
    <n v="551.83643892339478"/>
    <m/>
    <m/>
    <n v="0"/>
    <n v="0"/>
    <m/>
    <m/>
    <n v="0"/>
    <n v="0"/>
    <m/>
    <m/>
    <n v="0"/>
    <n v="0"/>
    <n v="0"/>
    <n v="0"/>
    <n v="0"/>
    <n v="0"/>
    <n v="119"/>
    <n v="125"/>
    <n v="0"/>
    <n v="0"/>
    <n v="91"/>
    <n v="68"/>
    <n v="0"/>
    <n v="0"/>
    <m/>
    <m/>
    <n v="0"/>
    <n v="0"/>
    <n v="210"/>
    <n v="193"/>
    <n v="0"/>
    <n v="0"/>
    <n v="4.45"/>
    <n v="5.2887139107611603"/>
    <n v="529.55000000000007"/>
    <n v="661.08923884514502"/>
    <n v="5.1538461538461604"/>
    <n v="6.0772946859903403"/>
    <n v="469.00000000000057"/>
    <n v="413.25603864734313"/>
    <m/>
    <m/>
    <n v="0"/>
    <n v="0"/>
    <n v="4.7550000000000034"/>
    <n v="5.5665558419299899"/>
    <n v="998.55000000000075"/>
    <n v="1074.3452774924881"/>
    <m/>
    <m/>
    <n v="0"/>
    <n v="0"/>
    <m/>
    <m/>
    <n v="0"/>
    <n v="0"/>
    <m/>
    <m/>
    <n v="0"/>
    <n v="0"/>
    <n v="0"/>
    <n v="0"/>
    <n v="0"/>
    <n v="0"/>
    <n v="338"/>
    <n v="347"/>
    <n v="0"/>
    <n v="0"/>
    <n v="4.5132539188207224"/>
    <n v="4.6864026409679624"/>
    <n v="1525.4798245614043"/>
    <n v="1626.1817164158829"/>
    <n v="0"/>
    <n v="0"/>
    <n v="0"/>
    <n v="0"/>
    <n v="24"/>
    <n v="37"/>
    <n v="0"/>
    <n v="0"/>
    <n v="21"/>
    <n v="21"/>
    <n v="0"/>
    <n v="0"/>
    <m/>
    <m/>
    <n v="0"/>
    <n v="0"/>
    <n v="45"/>
    <n v="58"/>
    <n v="0"/>
    <n v="0"/>
    <n v="3.0694444444444402"/>
    <n v="2.7280701754385999"/>
    <n v="73.666666666666572"/>
    <n v="100.9385964912282"/>
    <n v="3.8412698412698401"/>
    <n v="2.8888888888888902"/>
    <n v="80.666666666666643"/>
    <n v="60.666666666666693"/>
    <m/>
    <m/>
    <n v="0"/>
    <n v="0"/>
    <n v="3.4296296296296265"/>
    <n v="2.7862976406533599"/>
    <n v="154.3333333333332"/>
    <n v="161.60526315789488"/>
    <m/>
    <m/>
    <n v="0"/>
    <n v="0"/>
    <m/>
    <m/>
    <n v="0"/>
    <n v="0"/>
    <m/>
    <m/>
    <n v="0"/>
    <n v="0"/>
    <n v="0"/>
    <n v="0"/>
    <n v="0"/>
    <n v="0"/>
    <m/>
    <m/>
    <n v="0"/>
    <n v="0"/>
    <m/>
    <m/>
    <n v="0"/>
    <n v="0"/>
    <m/>
    <m/>
    <n v="0"/>
    <n v="0"/>
    <n v="144"/>
    <n v="164"/>
    <n v="0"/>
    <n v="0"/>
    <n v="606.54999999999995"/>
    <n v="765.02783533637319"/>
    <m/>
    <s v=""/>
    <n v="239"/>
    <n v="241"/>
    <n v="0"/>
    <n v="0"/>
    <n v="1073.2631578947373"/>
    <n v="1022.7591442374046"/>
    <n v="0"/>
    <n v="0"/>
    <n v="383"/>
    <n v="405"/>
    <n v="0"/>
    <n v="0"/>
    <n v="1679.8131578947373"/>
    <n v="1787.7869795737779"/>
    <s v=""/>
    <s v=""/>
    <n v="0"/>
    <n v="0"/>
    <n v="0"/>
    <n v="0"/>
    <s v=""/>
    <s v=""/>
    <s v=""/>
    <s v=""/>
    <n v="1679.8131578947375"/>
    <n v="1787.7869795737777"/>
    <s v=""/>
    <s v=""/>
  </r>
  <r>
    <x v="9"/>
    <s v="Robeson Community College"/>
    <s v="Reclassified: Met the criteria for Two-Year 3 in 2016-17, 2017-18, and 2018-19."/>
    <n v="199476"/>
    <x v="9"/>
    <n v="244"/>
    <n v="210"/>
    <n v="3"/>
    <n v="3"/>
    <n v="241"/>
    <n v="207"/>
    <m/>
    <m/>
    <n v="241"/>
    <n v="207"/>
    <n v="0"/>
    <n v="0"/>
    <n v="0"/>
    <n v="0"/>
    <n v="0"/>
    <n v="0"/>
    <n v="54"/>
    <n v="35"/>
    <n v="0"/>
    <n v="0"/>
    <m/>
    <m/>
    <n v="0"/>
    <n v="0"/>
    <n v="54"/>
    <n v="35"/>
    <n v="0"/>
    <n v="0"/>
    <m/>
    <m/>
    <n v="0"/>
    <n v="0"/>
    <n v="4.1272727272727296"/>
    <n v="4.06666666666667"/>
    <n v="222.87272727272739"/>
    <n v="142.33333333333346"/>
    <m/>
    <m/>
    <n v="0"/>
    <n v="0"/>
    <n v="4.1272727272727296"/>
    <n v="4.06666666666667"/>
    <n v="222.87272727272739"/>
    <n v="142.33333333333346"/>
    <m/>
    <m/>
    <n v="0"/>
    <n v="0"/>
    <m/>
    <m/>
    <n v="0"/>
    <n v="0"/>
    <m/>
    <m/>
    <n v="0"/>
    <n v="0"/>
    <n v="0"/>
    <n v="0"/>
    <n v="0"/>
    <n v="0"/>
    <n v="86"/>
    <n v="103"/>
    <n v="0"/>
    <n v="0"/>
    <n v="71"/>
    <n v="49"/>
    <n v="0"/>
    <n v="0"/>
    <m/>
    <m/>
    <n v="0"/>
    <n v="0"/>
    <n v="157"/>
    <n v="152"/>
    <n v="0"/>
    <n v="0"/>
    <n v="5.3255813953488396"/>
    <n v="4.7327044025157301"/>
    <n v="458.00000000000023"/>
    <n v="487.46855345912019"/>
    <n v="5.4063926940639302"/>
    <n v="4.8027210884353702"/>
    <n v="383.85388127853906"/>
    <n v="235.33333333333314"/>
    <m/>
    <m/>
    <n v="0"/>
    <n v="0"/>
    <n v="5.3621266323473842"/>
    <n v="4.7552755710029828"/>
    <n v="841.85388127853935"/>
    <n v="722.80188679245339"/>
    <m/>
    <m/>
    <n v="0"/>
    <n v="0"/>
    <m/>
    <m/>
    <n v="0"/>
    <n v="0"/>
    <m/>
    <m/>
    <n v="0"/>
    <n v="0"/>
    <n v="0"/>
    <n v="0"/>
    <n v="0"/>
    <n v="0"/>
    <n v="211"/>
    <n v="187"/>
    <n v="0"/>
    <n v="0"/>
    <n v="5.0460976708590843"/>
    <n v="4.6263915514747964"/>
    <n v="1064.7266085512667"/>
    <n v="865.13522012578687"/>
    <n v="0"/>
    <n v="0"/>
    <n v="0"/>
    <n v="0"/>
    <n v="19"/>
    <n v="7"/>
    <n v="0"/>
    <n v="0"/>
    <n v="11"/>
    <n v="13"/>
    <n v="0"/>
    <n v="0"/>
    <m/>
    <m/>
    <n v="0"/>
    <n v="0"/>
    <n v="30"/>
    <n v="20"/>
    <n v="0"/>
    <n v="0"/>
    <n v="2.6842105263157898"/>
    <n v="2.5714285714285698"/>
    <n v="51.000000000000007"/>
    <n v="17.999999999999989"/>
    <n v="3.2727272727272698"/>
    <n v="3.6923076923076898"/>
    <n v="35.999999999999972"/>
    <n v="47.999999999999972"/>
    <m/>
    <m/>
    <n v="0"/>
    <n v="0"/>
    <n v="2.899999999999999"/>
    <n v="3.299999999999998"/>
    <n v="86.999999999999972"/>
    <n v="65.999999999999957"/>
    <m/>
    <m/>
    <n v="0"/>
    <n v="0"/>
    <m/>
    <m/>
    <n v="0"/>
    <n v="0"/>
    <m/>
    <m/>
    <n v="0"/>
    <n v="0"/>
    <n v="0"/>
    <n v="0"/>
    <n v="0"/>
    <n v="0"/>
    <m/>
    <m/>
    <n v="0"/>
    <n v="0"/>
    <m/>
    <m/>
    <n v="0"/>
    <n v="0"/>
    <m/>
    <m/>
    <n v="0"/>
    <n v="0"/>
    <n v="105"/>
    <n v="110"/>
    <n v="0"/>
    <n v="0"/>
    <n v="509.00000000000023"/>
    <n v="505.46855345912019"/>
    <m/>
    <s v=""/>
    <n v="136"/>
    <n v="97"/>
    <n v="0"/>
    <n v="0"/>
    <n v="642.72660855126651"/>
    <n v="425.66666666666663"/>
    <n v="0"/>
    <n v="0"/>
    <n v="241"/>
    <n v="207"/>
    <n v="0"/>
    <n v="0"/>
    <n v="1151.7266085512667"/>
    <n v="931.13522012578687"/>
    <s v=""/>
    <s v=""/>
    <n v="0"/>
    <n v="0"/>
    <n v="0"/>
    <n v="0"/>
    <s v=""/>
    <s v=""/>
    <s v=""/>
    <s v=""/>
    <n v="1151.7266085512667"/>
    <n v="931.13522012578687"/>
    <s v=""/>
    <s v=""/>
  </r>
  <r>
    <x v="9"/>
    <s v="Sandhills Community College "/>
    <m/>
    <n v="199634"/>
    <x v="8"/>
    <n v="549"/>
    <n v="560"/>
    <n v="16"/>
    <n v="10"/>
    <n v="533"/>
    <n v="550"/>
    <m/>
    <m/>
    <n v="533"/>
    <n v="550"/>
    <n v="0"/>
    <n v="0"/>
    <n v="3"/>
    <n v="3"/>
    <n v="0"/>
    <n v="0"/>
    <n v="131"/>
    <n v="125"/>
    <n v="0"/>
    <n v="0"/>
    <m/>
    <m/>
    <n v="0"/>
    <n v="0"/>
    <n v="134"/>
    <n v="128"/>
    <n v="0"/>
    <n v="0"/>
    <n v="2.8888888888888902"/>
    <n v="2.3333333333333299"/>
    <n v="8.6666666666666714"/>
    <n v="6.9999999999999893"/>
    <n v="4.8120300751879697"/>
    <n v="4.6124031007751896"/>
    <n v="630.37593984962405"/>
    <n v="576.55038759689864"/>
    <m/>
    <m/>
    <n v="0"/>
    <n v="0"/>
    <n v="4.7689746754947064"/>
    <n v="4.5589874031007707"/>
    <n v="639.04260651629068"/>
    <n v="583.55038759689864"/>
    <m/>
    <m/>
    <n v="0"/>
    <n v="0"/>
    <m/>
    <m/>
    <n v="0"/>
    <n v="0"/>
    <m/>
    <m/>
    <n v="0"/>
    <n v="0"/>
    <n v="0"/>
    <n v="0"/>
    <n v="0"/>
    <n v="0"/>
    <n v="188"/>
    <n v="190"/>
    <n v="0"/>
    <n v="0"/>
    <n v="124"/>
    <n v="128"/>
    <n v="0"/>
    <n v="0"/>
    <m/>
    <m/>
    <n v="0"/>
    <n v="0"/>
    <n v="312"/>
    <n v="318"/>
    <n v="0"/>
    <n v="0"/>
    <n v="3.8281250000000102"/>
    <n v="3.66838487972508"/>
    <n v="719.68750000000193"/>
    <n v="696.99312714776522"/>
    <n v="4.21875"/>
    <n v="4.0206718346253201"/>
    <n v="523.125"/>
    <n v="514.64599483204097"/>
    <m/>
    <m/>
    <n v="0"/>
    <n v="0"/>
    <n v="3.9833733974359031"/>
    <n v="3.8101859181754909"/>
    <n v="1242.8125000000018"/>
    <n v="1211.6391219798061"/>
    <m/>
    <m/>
    <n v="0"/>
    <n v="0"/>
    <m/>
    <m/>
    <n v="0"/>
    <n v="0"/>
    <m/>
    <m/>
    <n v="0"/>
    <n v="0"/>
    <n v="0"/>
    <n v="0"/>
    <n v="0"/>
    <n v="0"/>
    <n v="446"/>
    <n v="446"/>
    <n v="0"/>
    <n v="0"/>
    <n v="4.2194060684221801"/>
    <n v="4.0250885864948538"/>
    <n v="1881.8551065162924"/>
    <n v="1795.1895095767047"/>
    <n v="0"/>
    <n v="0"/>
    <n v="0"/>
    <n v="0"/>
    <n v="38"/>
    <n v="50"/>
    <n v="0"/>
    <n v="0"/>
    <n v="49"/>
    <n v="54"/>
    <n v="0"/>
    <n v="0"/>
    <m/>
    <m/>
    <n v="0"/>
    <n v="0"/>
    <n v="87"/>
    <n v="104"/>
    <n v="0"/>
    <n v="0"/>
    <n v="2.92063492063492"/>
    <n v="3.02614379084967"/>
    <n v="110.98412698412696"/>
    <n v="151.30718954248351"/>
    <n v="2.8888888888888902"/>
    <n v="2.7839506172839501"/>
    <n v="141.55555555555563"/>
    <n v="150.33333333333331"/>
    <m/>
    <m/>
    <n v="0"/>
    <n v="0"/>
    <n v="2.9027549717204897"/>
    <n v="2.9003896430367004"/>
    <n v="252.53968253968262"/>
    <n v="301.64052287581683"/>
    <m/>
    <m/>
    <n v="0"/>
    <n v="0"/>
    <m/>
    <m/>
    <n v="0"/>
    <n v="0"/>
    <m/>
    <m/>
    <n v="0"/>
    <n v="0"/>
    <n v="0"/>
    <n v="0"/>
    <n v="0"/>
    <n v="0"/>
    <m/>
    <m/>
    <n v="0"/>
    <n v="0"/>
    <m/>
    <m/>
    <n v="0"/>
    <n v="0"/>
    <m/>
    <m/>
    <n v="0"/>
    <n v="0"/>
    <n v="229"/>
    <n v="243"/>
    <n v="0"/>
    <n v="0"/>
    <n v="839.33829365079555"/>
    <n v="855.30031669024879"/>
    <m/>
    <s v=""/>
    <n v="304"/>
    <n v="307"/>
    <n v="0"/>
    <n v="0"/>
    <n v="1295.0564954051797"/>
    <n v="1241.5297157622729"/>
    <n v="0"/>
    <n v="0"/>
    <n v="533"/>
    <n v="550"/>
    <n v="0"/>
    <n v="0"/>
    <n v="2134.3947890559753"/>
    <n v="2096.8300324525217"/>
    <s v=""/>
    <s v=""/>
    <n v="0"/>
    <n v="0"/>
    <n v="0"/>
    <n v="0"/>
    <s v=""/>
    <s v=""/>
    <s v=""/>
    <s v=""/>
    <n v="2134.3947890559748"/>
    <n v="2096.8300324525217"/>
    <s v=""/>
    <s v=""/>
  </r>
  <r>
    <x v="9"/>
    <s v="Stanly Community College"/>
    <m/>
    <n v="199740"/>
    <x v="8"/>
    <n v="382"/>
    <n v="388"/>
    <n v="7"/>
    <n v="22"/>
    <n v="375"/>
    <n v="366"/>
    <m/>
    <m/>
    <n v="375"/>
    <n v="366"/>
    <n v="0"/>
    <n v="0"/>
    <n v="2"/>
    <n v="1"/>
    <n v="0"/>
    <n v="0"/>
    <n v="58"/>
    <n v="60"/>
    <n v="0"/>
    <n v="0"/>
    <m/>
    <m/>
    <n v="0"/>
    <n v="0"/>
    <n v="60"/>
    <n v="61"/>
    <n v="0"/>
    <n v="0"/>
    <n v="2"/>
    <n v="1.3333333333333299"/>
    <n v="4"/>
    <n v="1.3333333333333299"/>
    <n v="5.5464480874316902"/>
    <n v="4.4215686274509798"/>
    <n v="321.693989071038"/>
    <n v="265.29411764705878"/>
    <m/>
    <m/>
    <n v="0"/>
    <n v="0"/>
    <n v="5.4282331511839663"/>
    <n v="4.3709418193506897"/>
    <n v="325.693989071038"/>
    <n v="266.6274509803921"/>
    <m/>
    <m/>
    <n v="0"/>
    <n v="0"/>
    <m/>
    <m/>
    <n v="0"/>
    <n v="0"/>
    <m/>
    <m/>
    <n v="0"/>
    <n v="0"/>
    <n v="0"/>
    <n v="0"/>
    <n v="0"/>
    <n v="0"/>
    <n v="105"/>
    <n v="115"/>
    <n v="0"/>
    <n v="0"/>
    <n v="75"/>
    <n v="88"/>
    <n v="0"/>
    <n v="0"/>
    <m/>
    <m/>
    <n v="0"/>
    <n v="0"/>
    <n v="180"/>
    <n v="203"/>
    <n v="0"/>
    <n v="0"/>
    <n v="4.0220125786163496"/>
    <n v="4.1571815718157099"/>
    <n v="422.31132075471669"/>
    <n v="478.07588075880665"/>
    <n v="4.5219298245613997"/>
    <n v="5.1831501831501798"/>
    <n v="339.14473684210498"/>
    <n v="456.11721611721583"/>
    <m/>
    <m/>
    <n v="0"/>
    <n v="0"/>
    <n v="4.2303114310934538"/>
    <n v="4.6019364378129186"/>
    <n v="761.45605759682167"/>
    <n v="934.19309687602242"/>
    <m/>
    <m/>
    <n v="0"/>
    <n v="0"/>
    <m/>
    <m/>
    <n v="0"/>
    <n v="0"/>
    <m/>
    <m/>
    <n v="0"/>
    <n v="0"/>
    <n v="0"/>
    <n v="0"/>
    <n v="0"/>
    <n v="0"/>
    <n v="240"/>
    <n v="264"/>
    <n v="0"/>
    <n v="0"/>
    <n v="4.5297918611160819"/>
    <n v="4.5485626812742979"/>
    <n v="1087.1500466678597"/>
    <n v="1200.8205478564146"/>
    <n v="0"/>
    <n v="0"/>
    <n v="0"/>
    <n v="0"/>
    <n v="38"/>
    <n v="33"/>
    <n v="0"/>
    <n v="0"/>
    <n v="97"/>
    <n v="69"/>
    <n v="0"/>
    <n v="0"/>
    <m/>
    <m/>
    <n v="0"/>
    <n v="0"/>
    <n v="135"/>
    <n v="102"/>
    <n v="0"/>
    <n v="0"/>
    <n v="2.5175438596491202"/>
    <n v="2.1238095238095198"/>
    <n v="95.666666666666572"/>
    <n v="70.085714285714147"/>
    <n v="3.18518518518519"/>
    <n v="2.91787439613526"/>
    <n v="308.96296296296345"/>
    <n v="201.33333333333294"/>
    <m/>
    <m/>
    <n v="0"/>
    <n v="0"/>
    <n v="2.997256515775037"/>
    <n v="2.6609710550886971"/>
    <n v="404.62962962963002"/>
    <n v="271.41904761904709"/>
    <m/>
    <m/>
    <n v="0"/>
    <n v="0"/>
    <m/>
    <m/>
    <n v="0"/>
    <n v="0"/>
    <m/>
    <m/>
    <n v="0"/>
    <n v="0"/>
    <n v="0"/>
    <n v="0"/>
    <n v="0"/>
    <n v="0"/>
    <m/>
    <m/>
    <n v="0"/>
    <n v="0"/>
    <m/>
    <m/>
    <n v="0"/>
    <n v="0"/>
    <m/>
    <m/>
    <n v="0"/>
    <n v="0"/>
    <n v="145"/>
    <n v="149"/>
    <n v="0"/>
    <n v="0"/>
    <n v="521.9779874213832"/>
    <n v="549.49492837785408"/>
    <m/>
    <s v=""/>
    <n v="230"/>
    <n v="217"/>
    <n v="0"/>
    <n v="0"/>
    <n v="969.80168887610648"/>
    <n v="922.74466709760748"/>
    <n v="0"/>
    <n v="0"/>
    <n v="375"/>
    <n v="366"/>
    <n v="0"/>
    <n v="0"/>
    <n v="1491.7796762974897"/>
    <n v="1472.2395954754616"/>
    <s v=""/>
    <s v=""/>
    <n v="0"/>
    <n v="0"/>
    <n v="0"/>
    <n v="0"/>
    <s v=""/>
    <s v=""/>
    <s v=""/>
    <s v=""/>
    <n v="1491.7796762974897"/>
    <n v="1472.2395954754616"/>
    <s v=""/>
    <s v=""/>
  </r>
  <r>
    <x v="9"/>
    <s v="Surry Community College "/>
    <m/>
    <n v="199768"/>
    <x v="8"/>
    <n v="449"/>
    <n v="433"/>
    <n v="24"/>
    <n v="27"/>
    <n v="425"/>
    <n v="406"/>
    <m/>
    <m/>
    <n v="425"/>
    <n v="406"/>
    <n v="0"/>
    <n v="0"/>
    <n v="3"/>
    <n v="2"/>
    <n v="0"/>
    <n v="0"/>
    <n v="107"/>
    <n v="114"/>
    <n v="0"/>
    <n v="0"/>
    <m/>
    <m/>
    <n v="0"/>
    <n v="0"/>
    <n v="110"/>
    <n v="116"/>
    <n v="0"/>
    <n v="0"/>
    <n v="7.9166666666666696"/>
    <n v="4.1666666666666696"/>
    <n v="23.750000000000007"/>
    <n v="8.3333333333333393"/>
    <n v="4.8666666666666698"/>
    <n v="5.0322580645161299"/>
    <n v="520.73333333333369"/>
    <n v="573.67741935483878"/>
    <m/>
    <m/>
    <n v="0"/>
    <n v="0"/>
    <n v="4.9498484848484878"/>
    <n v="5.0173340748980362"/>
    <n v="544.48333333333369"/>
    <n v="582.01075268817215"/>
    <m/>
    <m/>
    <n v="0"/>
    <n v="0"/>
    <m/>
    <m/>
    <n v="0"/>
    <n v="0"/>
    <m/>
    <m/>
    <n v="0"/>
    <n v="0"/>
    <n v="0"/>
    <n v="0"/>
    <n v="0"/>
    <n v="0"/>
    <n v="166"/>
    <n v="150"/>
    <n v="0"/>
    <n v="0"/>
    <n v="73"/>
    <n v="75"/>
    <n v="0"/>
    <n v="0"/>
    <m/>
    <m/>
    <n v="0"/>
    <n v="0"/>
    <n v="239"/>
    <n v="225"/>
    <n v="0"/>
    <n v="0"/>
    <n v="4.0933333333333302"/>
    <n v="3.02642276422764"/>
    <n v="679.49333333333277"/>
    <n v="453.96341463414598"/>
    <n v="5.7432432432432403"/>
    <n v="4.4805194805194803"/>
    <n v="419.25675675675654"/>
    <n v="336.03896103896102"/>
    <m/>
    <m/>
    <n v="0"/>
    <n v="0"/>
    <n v="4.5972807116740135"/>
    <n v="3.5111216696582535"/>
    <n v="1098.7500900900893"/>
    <n v="790.00237567310705"/>
    <m/>
    <m/>
    <n v="0"/>
    <n v="0"/>
    <m/>
    <m/>
    <n v="0"/>
    <n v="0"/>
    <m/>
    <m/>
    <n v="0"/>
    <n v="0"/>
    <n v="0"/>
    <n v="0"/>
    <n v="0"/>
    <n v="0"/>
    <n v="349"/>
    <n v="341"/>
    <n v="0"/>
    <n v="0"/>
    <n v="4.7084052247089492"/>
    <n v="4.0234989101503782"/>
    <n v="1643.2334234234233"/>
    <n v="1372.0131283612789"/>
    <n v="0"/>
    <n v="0"/>
    <n v="0"/>
    <n v="0"/>
    <n v="18"/>
    <n v="22"/>
    <n v="0"/>
    <n v="0"/>
    <n v="58"/>
    <n v="43"/>
    <n v="0"/>
    <n v="0"/>
    <m/>
    <m/>
    <n v="0"/>
    <n v="0"/>
    <n v="76"/>
    <n v="65"/>
    <n v="0"/>
    <n v="0"/>
    <n v="2.8888888888888902"/>
    <n v="2.3333333333333299"/>
    <n v="52.000000000000021"/>
    <n v="51.333333333333258"/>
    <n v="13.321839080459799"/>
    <n v="5.7131782945736402"/>
    <n v="772.66666666666833"/>
    <n v="245.66666666666654"/>
    <m/>
    <m/>
    <n v="0"/>
    <n v="0"/>
    <n v="10.850877192982479"/>
    <n v="4.5692307692307654"/>
    <n v="824.66666666666833"/>
    <n v="296.99999999999977"/>
    <m/>
    <m/>
    <n v="0"/>
    <n v="0"/>
    <m/>
    <m/>
    <n v="0"/>
    <n v="0"/>
    <m/>
    <m/>
    <n v="0"/>
    <n v="0"/>
    <n v="0"/>
    <n v="0"/>
    <n v="0"/>
    <n v="0"/>
    <m/>
    <m/>
    <n v="0"/>
    <n v="0"/>
    <m/>
    <m/>
    <n v="0"/>
    <n v="0"/>
    <m/>
    <m/>
    <n v="0"/>
    <n v="0"/>
    <n v="187"/>
    <n v="174"/>
    <n v="0"/>
    <n v="0"/>
    <n v="755.24333333333277"/>
    <n v="513.63008130081255"/>
    <m/>
    <s v=""/>
    <n v="238"/>
    <n v="232"/>
    <n v="0"/>
    <n v="0"/>
    <n v="1712.6567567567586"/>
    <n v="1155.3830470604664"/>
    <n v="0"/>
    <n v="0"/>
    <n v="425"/>
    <n v="406"/>
    <n v="0"/>
    <n v="0"/>
    <n v="2467.9000900900915"/>
    <n v="1669.0131283612791"/>
    <s v=""/>
    <s v=""/>
    <n v="0"/>
    <n v="0"/>
    <n v="0"/>
    <n v="0"/>
    <s v=""/>
    <s v=""/>
    <s v=""/>
    <s v=""/>
    <n v="2467.9000900900919"/>
    <n v="1669.0131283612786"/>
    <s v=""/>
    <s v=""/>
  </r>
  <r>
    <x v="9"/>
    <s v="Vance-Granville Community College "/>
    <m/>
    <n v="199838"/>
    <x v="8"/>
    <n v="512"/>
    <n v="432"/>
    <n v="39"/>
    <n v="37"/>
    <n v="473"/>
    <n v="395"/>
    <m/>
    <m/>
    <n v="473"/>
    <n v="395"/>
    <n v="0"/>
    <n v="0"/>
    <n v="2"/>
    <n v="2"/>
    <n v="0"/>
    <n v="0"/>
    <n v="137"/>
    <n v="132"/>
    <n v="0"/>
    <n v="0"/>
    <m/>
    <m/>
    <n v="0"/>
    <n v="0"/>
    <n v="139"/>
    <n v="134"/>
    <n v="0"/>
    <n v="0"/>
    <n v="11.3333333333333"/>
    <n v="1.5"/>
    <n v="22.6666666666666"/>
    <n v="3"/>
    <n v="4.9377510040160599"/>
    <n v="4.7871485943775101"/>
    <n v="676.47188755020022"/>
    <n v="631.90361445783128"/>
    <m/>
    <m/>
    <n v="0"/>
    <n v="0"/>
    <n v="5.0297737713443658"/>
    <n v="4.7380866750584421"/>
    <n v="699.13855421686685"/>
    <n v="634.90361445783128"/>
    <m/>
    <m/>
    <n v="0"/>
    <n v="0"/>
    <m/>
    <m/>
    <n v="0"/>
    <n v="0"/>
    <m/>
    <m/>
    <n v="0"/>
    <n v="0"/>
    <n v="0"/>
    <n v="0"/>
    <n v="0"/>
    <n v="0"/>
    <n v="172"/>
    <n v="124"/>
    <n v="0"/>
    <n v="0"/>
    <n v="108"/>
    <n v="93"/>
    <n v="0"/>
    <n v="0"/>
    <m/>
    <m/>
    <n v="0"/>
    <n v="0"/>
    <n v="280"/>
    <n v="217"/>
    <n v="0"/>
    <n v="0"/>
    <n v="3.7677902621722899"/>
    <n v="4.1931216931216904"/>
    <n v="648.05992509363386"/>
    <n v="519.94708994708958"/>
    <n v="5.56456456456457"/>
    <n v="5.4539007092198597"/>
    <n v="600.97297297297359"/>
    <n v="507.21276595744695"/>
    <m/>
    <m/>
    <n v="0"/>
    <n v="0"/>
    <n v="4.4608317788093119"/>
    <n v="4.7334555571637624"/>
    <n v="1249.0328980666072"/>
    <n v="1027.1598559045365"/>
    <m/>
    <m/>
    <n v="0"/>
    <n v="0"/>
    <m/>
    <m/>
    <n v="0"/>
    <n v="0"/>
    <m/>
    <m/>
    <n v="0"/>
    <n v="0"/>
    <n v="0"/>
    <n v="0"/>
    <n v="0"/>
    <n v="0"/>
    <n v="419"/>
    <n v="351"/>
    <n v="0"/>
    <n v="0"/>
    <n v="4.6495738717982675"/>
    <n v="4.735223562285948"/>
    <n v="1948.1714522834741"/>
    <n v="1662.0634703623678"/>
    <n v="0"/>
    <n v="0"/>
    <n v="0"/>
    <n v="0"/>
    <n v="20"/>
    <n v="14"/>
    <n v="0"/>
    <n v="0"/>
    <n v="34"/>
    <n v="30"/>
    <n v="0"/>
    <n v="0"/>
    <m/>
    <m/>
    <n v="0"/>
    <n v="0"/>
    <n v="54"/>
    <n v="44"/>
    <n v="0"/>
    <n v="0"/>
    <n v="3.4833333333333298"/>
    <n v="2.3333333333333299"/>
    <n v="69.6666666666666"/>
    <n v="32.666666666666622"/>
    <n v="3.8761904761904802"/>
    <n v="2.9555555555555602"/>
    <n v="131.79047619047634"/>
    <n v="88.666666666666799"/>
    <m/>
    <m/>
    <n v="0"/>
    <n v="0"/>
    <n v="3.7306878306878324"/>
    <n v="2.7575757575757596"/>
    <n v="201.45714285714294"/>
    <n v="121.33333333333343"/>
    <m/>
    <m/>
    <n v="0"/>
    <n v="0"/>
    <m/>
    <m/>
    <n v="0"/>
    <n v="0"/>
    <m/>
    <m/>
    <n v="0"/>
    <n v="0"/>
    <n v="0"/>
    <n v="0"/>
    <n v="0"/>
    <n v="0"/>
    <m/>
    <m/>
    <n v="0"/>
    <n v="0"/>
    <m/>
    <m/>
    <n v="0"/>
    <n v="0"/>
    <m/>
    <m/>
    <n v="0"/>
    <n v="0"/>
    <n v="194"/>
    <n v="140"/>
    <n v="0"/>
    <n v="0"/>
    <n v="740.39325842696712"/>
    <n v="555.61375661375621"/>
    <m/>
    <s v=""/>
    <n v="279"/>
    <n v="255"/>
    <n v="0"/>
    <n v="0"/>
    <n v="1409.23533671365"/>
    <n v="1227.7830470819449"/>
    <n v="0"/>
    <n v="0"/>
    <n v="473"/>
    <n v="395"/>
    <n v="0"/>
    <n v="0"/>
    <n v="2149.6285951406171"/>
    <n v="1783.3968036957012"/>
    <s v=""/>
    <s v=""/>
    <n v="0"/>
    <n v="0"/>
    <n v="0"/>
    <n v="0"/>
    <s v=""/>
    <s v=""/>
    <s v=""/>
    <s v=""/>
    <n v="2149.6285951406171"/>
    <n v="1783.3968036957012"/>
    <s v=""/>
    <s v=""/>
  </r>
  <r>
    <x v="9"/>
    <s v="Wayne Community College"/>
    <m/>
    <n v="199892"/>
    <x v="8"/>
    <n v="501"/>
    <n v="599"/>
    <n v="17"/>
    <n v="30"/>
    <n v="484"/>
    <n v="569"/>
    <m/>
    <m/>
    <n v="484"/>
    <n v="569"/>
    <n v="0"/>
    <n v="0"/>
    <n v="2"/>
    <n v="3"/>
    <n v="0"/>
    <n v="0"/>
    <n v="65"/>
    <n v="123"/>
    <n v="0"/>
    <n v="0"/>
    <m/>
    <m/>
    <n v="0"/>
    <n v="0"/>
    <n v="67"/>
    <n v="126"/>
    <n v="0"/>
    <n v="0"/>
    <n v="2"/>
    <n v="2.3333333333333299"/>
    <n v="4"/>
    <n v="6.9999999999999893"/>
    <n v="4.8039215686274499"/>
    <n v="4.0751879699248104"/>
    <n v="312.25490196078425"/>
    <n v="501.24812030075168"/>
    <m/>
    <m/>
    <n v="0"/>
    <n v="0"/>
    <n v="4.7202224173251377"/>
    <n v="4.0337152404821559"/>
    <n v="316.25490196078425"/>
    <n v="508.24812030075162"/>
    <m/>
    <m/>
    <n v="0"/>
    <n v="0"/>
    <m/>
    <m/>
    <n v="0"/>
    <n v="0"/>
    <m/>
    <m/>
    <n v="0"/>
    <n v="0"/>
    <n v="0"/>
    <n v="0"/>
    <n v="0"/>
    <n v="0"/>
    <n v="218"/>
    <n v="227"/>
    <n v="0"/>
    <n v="0"/>
    <n v="102"/>
    <n v="115"/>
    <n v="0"/>
    <n v="0"/>
    <m/>
    <m/>
    <n v="0"/>
    <n v="0"/>
    <n v="320"/>
    <n v="342"/>
    <n v="0"/>
    <n v="0"/>
    <n v="3.3834808259587001"/>
    <n v="4.0458333333333298"/>
    <n v="737.59882005899658"/>
    <n v="918.4041666666659"/>
    <n v="5.6603174603174597"/>
    <n v="5.7619047619047601"/>
    <n v="577.35238095238094"/>
    <n v="662.61904761904736"/>
    <m/>
    <m/>
    <n v="0"/>
    <n v="0"/>
    <n v="4.1092225031605549"/>
    <n v="4.6228748955722612"/>
    <n v="1314.9512010113776"/>
    <n v="1581.0232142857133"/>
    <m/>
    <m/>
    <n v="0"/>
    <n v="0"/>
    <m/>
    <m/>
    <n v="0"/>
    <n v="0"/>
    <m/>
    <m/>
    <n v="0"/>
    <n v="0"/>
    <n v="0"/>
    <n v="0"/>
    <n v="0"/>
    <n v="0"/>
    <n v="387"/>
    <n v="468"/>
    <n v="0"/>
    <n v="0"/>
    <n v="4.2150028500572656"/>
    <n v="4.464254988432617"/>
    <n v="1631.2061029721617"/>
    <n v="2089.2713345864649"/>
    <n v="0"/>
    <n v="0"/>
    <n v="0"/>
    <n v="0"/>
    <n v="69"/>
    <n v="60"/>
    <n v="0"/>
    <n v="0"/>
    <n v="28"/>
    <n v="41"/>
    <n v="0"/>
    <n v="0"/>
    <m/>
    <m/>
    <n v="0"/>
    <n v="0"/>
    <n v="97"/>
    <n v="101"/>
    <n v="0"/>
    <n v="0"/>
    <n v="2.875"/>
    <n v="2.6720430107526898"/>
    <n v="198.375"/>
    <n v="160.32258064516139"/>
    <n v="3.0238095238095202"/>
    <n v="3.8492063492063502"/>
    <n v="84.666666666666572"/>
    <n v="157.81746031746036"/>
    <m/>
    <m/>
    <n v="0"/>
    <n v="0"/>
    <n v="2.9179553264604801"/>
    <n v="3.1499013956695223"/>
    <n v="283.04166666666657"/>
    <n v="318.14004096262175"/>
    <m/>
    <m/>
    <n v="0"/>
    <n v="0"/>
    <m/>
    <m/>
    <n v="0"/>
    <n v="0"/>
    <m/>
    <m/>
    <n v="0"/>
    <n v="0"/>
    <n v="0"/>
    <n v="0"/>
    <n v="0"/>
    <n v="0"/>
    <m/>
    <m/>
    <n v="0"/>
    <n v="0"/>
    <m/>
    <m/>
    <n v="0"/>
    <n v="0"/>
    <m/>
    <m/>
    <n v="0"/>
    <n v="0"/>
    <n v="289"/>
    <n v="290"/>
    <n v="0"/>
    <n v="0"/>
    <n v="939.97382005899658"/>
    <n v="1085.7267473118272"/>
    <m/>
    <s v=""/>
    <n v="195"/>
    <n v="279"/>
    <n v="0"/>
    <n v="0"/>
    <n v="974.27394957983165"/>
    <n v="1321.6846282372594"/>
    <n v="0"/>
    <n v="0"/>
    <n v="484"/>
    <n v="569"/>
    <n v="0"/>
    <n v="0"/>
    <n v="1914.2477696388282"/>
    <n v="2407.4113755490866"/>
    <s v=""/>
    <s v=""/>
    <n v="0"/>
    <n v="0"/>
    <n v="0"/>
    <n v="0"/>
    <s v=""/>
    <s v=""/>
    <s v=""/>
    <s v=""/>
    <n v="1914.2477696388282"/>
    <n v="2407.4113755490866"/>
    <s v=""/>
    <s v=""/>
  </r>
  <r>
    <x v="9"/>
    <s v="Wilkes Community College "/>
    <m/>
    <n v="199926"/>
    <x v="8"/>
    <n v="437"/>
    <n v="495"/>
    <n v="20"/>
    <n v="41"/>
    <n v="417"/>
    <n v="454"/>
    <m/>
    <m/>
    <n v="417"/>
    <n v="454"/>
    <n v="0"/>
    <n v="0"/>
    <n v="7"/>
    <n v="5"/>
    <n v="0"/>
    <n v="0"/>
    <n v="99"/>
    <n v="143"/>
    <n v="0"/>
    <n v="0"/>
    <m/>
    <m/>
    <n v="0"/>
    <n v="0"/>
    <n v="106"/>
    <n v="148"/>
    <n v="0"/>
    <n v="0"/>
    <n v="2.3333333333333299"/>
    <n v="3.7333333333333298"/>
    <n v="16.333333333333311"/>
    <n v="18.66666666666665"/>
    <n v="4.6477987421383702"/>
    <n v="4.5424836601307197"/>
    <n v="460.13207547169867"/>
    <n v="649.57516339869289"/>
    <m/>
    <m/>
    <n v="0"/>
    <n v="0"/>
    <n v="4.4949566868399247"/>
    <n v="4.5151475004416186"/>
    <n v="476.46540880503204"/>
    <n v="668.24183006535952"/>
    <m/>
    <m/>
    <n v="0"/>
    <n v="0"/>
    <m/>
    <m/>
    <n v="0"/>
    <n v="0"/>
    <m/>
    <m/>
    <n v="0"/>
    <n v="0"/>
    <n v="0"/>
    <n v="0"/>
    <n v="0"/>
    <n v="0"/>
    <n v="210"/>
    <n v="190"/>
    <n v="0"/>
    <n v="0"/>
    <n v="67"/>
    <n v="72"/>
    <n v="0"/>
    <n v="0"/>
    <m/>
    <m/>
    <n v="0"/>
    <n v="0"/>
    <n v="277"/>
    <n v="262"/>
    <n v="0"/>
    <n v="0"/>
    <n v="3.7217125382263001"/>
    <n v="3.896331738437"/>
    <n v="781.55963302752298"/>
    <n v="740.30303030303003"/>
    <n v="5.2428571428571402"/>
    <n v="5.5473251028806603"/>
    <n v="351.27142857142837"/>
    <n v="399.40740740740756"/>
    <m/>
    <m/>
    <n v="0"/>
    <n v="0"/>
    <n v="4.0896428216568639"/>
    <n v="4.3500398385894563"/>
    <n v="1132.8310615989512"/>
    <n v="1139.7104377104376"/>
    <m/>
    <m/>
    <n v="0"/>
    <n v="0"/>
    <m/>
    <m/>
    <n v="0"/>
    <n v="0"/>
    <m/>
    <m/>
    <n v="0"/>
    <n v="0"/>
    <n v="0"/>
    <n v="0"/>
    <n v="0"/>
    <n v="0"/>
    <n v="383"/>
    <n v="410"/>
    <n v="0"/>
    <n v="0"/>
    <n v="4.2018184605848123"/>
    <n v="4.4096396775019446"/>
    <n v="1609.2964704039832"/>
    <n v="1807.9522677757973"/>
    <n v="0"/>
    <n v="0"/>
    <n v="0"/>
    <n v="0"/>
    <n v="17"/>
    <n v="35"/>
    <n v="0"/>
    <n v="0"/>
    <n v="17"/>
    <n v="9"/>
    <n v="0"/>
    <n v="0"/>
    <m/>
    <m/>
    <n v="0"/>
    <n v="0"/>
    <n v="34"/>
    <n v="44"/>
    <n v="0"/>
    <n v="0"/>
    <n v="1.9629629629629599"/>
    <n v="2.5701754385964901"/>
    <n v="33.370370370370317"/>
    <n v="89.956140350877149"/>
    <n v="3.31481481481481"/>
    <n v="2.1481481481481501"/>
    <n v="56.351851851851769"/>
    <n v="19.33333333333335"/>
    <m/>
    <m/>
    <n v="0"/>
    <n v="0"/>
    <n v="2.6388888888888848"/>
    <n v="2.4838516746411474"/>
    <n v="89.722222222222086"/>
    <n v="109.28947368421049"/>
    <m/>
    <m/>
    <n v="0"/>
    <n v="0"/>
    <m/>
    <m/>
    <n v="0"/>
    <n v="0"/>
    <m/>
    <m/>
    <n v="0"/>
    <n v="0"/>
    <n v="0"/>
    <n v="0"/>
    <n v="0"/>
    <n v="0"/>
    <m/>
    <m/>
    <n v="0"/>
    <n v="0"/>
    <m/>
    <m/>
    <n v="0"/>
    <n v="0"/>
    <m/>
    <m/>
    <n v="0"/>
    <n v="0"/>
    <n v="234"/>
    <n v="230"/>
    <n v="0"/>
    <n v="0"/>
    <n v="831.26333673122656"/>
    <n v="848.92583732057381"/>
    <m/>
    <s v=""/>
    <n v="183"/>
    <n v="224"/>
    <n v="0"/>
    <n v="0"/>
    <n v="867.75535589497872"/>
    <n v="1068.3159041394338"/>
    <n v="0"/>
    <n v="0"/>
    <n v="417"/>
    <n v="454"/>
    <n v="0"/>
    <n v="0"/>
    <n v="1699.0186926262054"/>
    <n v="1917.2417414600077"/>
    <s v=""/>
    <s v=""/>
    <n v="0"/>
    <n v="0"/>
    <n v="0"/>
    <n v="0"/>
    <s v=""/>
    <s v=""/>
    <s v=""/>
    <s v=""/>
    <n v="1699.0186926262054"/>
    <n v="1917.2417414600077"/>
    <s v=""/>
    <s v=""/>
  </r>
  <r>
    <x v="9"/>
    <s v="Beaufort County Community College "/>
    <m/>
    <n v="197966"/>
    <x v="9"/>
    <n v="278"/>
    <n v="283"/>
    <n v="54"/>
    <n v="74"/>
    <n v="224"/>
    <n v="209"/>
    <m/>
    <m/>
    <n v="224"/>
    <n v="209"/>
    <n v="0"/>
    <n v="0"/>
    <n v="3"/>
    <n v="2"/>
    <n v="0"/>
    <n v="0"/>
    <n v="67"/>
    <n v="76"/>
    <n v="0"/>
    <n v="0"/>
    <m/>
    <m/>
    <n v="0"/>
    <n v="0"/>
    <n v="70"/>
    <n v="78"/>
    <n v="0"/>
    <n v="0"/>
    <n v="1.93333333333333"/>
    <n v="1.6666666666666701"/>
    <n v="5.7999999999999901"/>
    <n v="3.3333333333333401"/>
    <n v="4.2695035460992896"/>
    <n v="4.1405228758169903"/>
    <n v="286.05673758865242"/>
    <n v="314.67973856209125"/>
    <m/>
    <m/>
    <n v="0"/>
    <n v="0"/>
    <n v="4.1693819655521773"/>
    <n v="4.0770906653259562"/>
    <n v="291.85673758865244"/>
    <n v="318.01307189542456"/>
    <m/>
    <m/>
    <n v="0"/>
    <n v="0"/>
    <m/>
    <m/>
    <n v="0"/>
    <n v="0"/>
    <m/>
    <m/>
    <n v="0"/>
    <n v="0"/>
    <n v="0"/>
    <n v="0"/>
    <n v="0"/>
    <n v="0"/>
    <n v="66"/>
    <n v="52"/>
    <n v="0"/>
    <n v="0"/>
    <n v="43"/>
    <n v="23"/>
    <n v="0"/>
    <n v="0"/>
    <m/>
    <m/>
    <n v="0"/>
    <n v="0"/>
    <n v="109"/>
    <n v="75"/>
    <n v="0"/>
    <n v="0"/>
    <n v="3.8153153153153201"/>
    <n v="4.2512077294686001"/>
    <n v="251.81081081081112"/>
    <n v="221.06280193236722"/>
    <n v="6.4217687074829897"/>
    <n v="6.12345679012346"/>
    <n v="276.13605442176856"/>
    <n v="140.83950617283958"/>
    <m/>
    <m/>
    <n v="0"/>
    <n v="0"/>
    <n v="4.8435492223172449"/>
    <n v="4.8253641080694232"/>
    <n v="527.94686523257974"/>
    <n v="361.90230810520671"/>
    <m/>
    <m/>
    <n v="0"/>
    <n v="0"/>
    <m/>
    <m/>
    <n v="0"/>
    <n v="0"/>
    <m/>
    <m/>
    <n v="0"/>
    <n v="0"/>
    <n v="0"/>
    <n v="0"/>
    <n v="0"/>
    <n v="0"/>
    <n v="179"/>
    <n v="153"/>
    <n v="0"/>
    <n v="0"/>
    <n v="4.5799083956493414"/>
    <n v="4.4438913725531464"/>
    <n v="819.80360282123206"/>
    <n v="679.91538000063144"/>
    <n v="0"/>
    <n v="0"/>
    <n v="0"/>
    <n v="0"/>
    <n v="20"/>
    <n v="27"/>
    <n v="0"/>
    <n v="0"/>
    <n v="25"/>
    <n v="29"/>
    <n v="0"/>
    <n v="0"/>
    <m/>
    <m/>
    <n v="0"/>
    <n v="0"/>
    <n v="45"/>
    <n v="56"/>
    <n v="0"/>
    <n v="0"/>
    <n v="2.8666666666666698"/>
    <n v="3.07407407407407"/>
    <n v="57.3333333333334"/>
    <n v="82.999999999999886"/>
    <n v="3.6236559139784901"/>
    <n v="2.7304964539007099"/>
    <n v="90.591397849462254"/>
    <n v="79.184397163120593"/>
    <m/>
    <m/>
    <n v="0"/>
    <n v="0"/>
    <n v="3.2872162485065699"/>
    <n v="2.8961499493414373"/>
    <n v="147.92473118279565"/>
    <n v="162.18439716312048"/>
    <m/>
    <m/>
    <n v="0"/>
    <n v="0"/>
    <m/>
    <m/>
    <n v="0"/>
    <n v="0"/>
    <m/>
    <m/>
    <n v="0"/>
    <n v="0"/>
    <n v="0"/>
    <n v="0"/>
    <n v="0"/>
    <n v="0"/>
    <m/>
    <m/>
    <n v="0"/>
    <n v="0"/>
    <m/>
    <m/>
    <n v="0"/>
    <n v="0"/>
    <m/>
    <m/>
    <n v="0"/>
    <n v="0"/>
    <n v="89"/>
    <n v="81"/>
    <n v="0"/>
    <n v="0"/>
    <n v="314.9441441441445"/>
    <n v="307.39613526570042"/>
    <m/>
    <s v=""/>
    <n v="135"/>
    <n v="128"/>
    <n v="0"/>
    <n v="0"/>
    <n v="652.78418985988333"/>
    <n v="534.70364189805139"/>
    <n v="0"/>
    <n v="0"/>
    <n v="224"/>
    <n v="209"/>
    <n v="0"/>
    <n v="0"/>
    <n v="967.72833400402783"/>
    <n v="842.09977716375181"/>
    <s v=""/>
    <s v=""/>
    <n v="0"/>
    <n v="0"/>
    <n v="0"/>
    <n v="0"/>
    <s v=""/>
    <s v=""/>
    <s v=""/>
    <s v=""/>
    <n v="967.72833400402772"/>
    <n v="842.09977716375192"/>
    <s v=""/>
    <s v=""/>
  </r>
  <r>
    <x v="9"/>
    <s v="Bladen Community College"/>
    <m/>
    <n v="198011"/>
    <x v="9"/>
    <n v="217"/>
    <n v="218"/>
    <n v="28"/>
    <n v="39"/>
    <n v="189"/>
    <n v="179"/>
    <m/>
    <m/>
    <n v="189"/>
    <n v="179"/>
    <n v="0"/>
    <n v="0"/>
    <n v="5"/>
    <n v="2"/>
    <n v="0"/>
    <n v="0"/>
    <n v="25"/>
    <n v="46"/>
    <n v="0"/>
    <n v="0"/>
    <m/>
    <m/>
    <n v="0"/>
    <n v="0"/>
    <n v="30"/>
    <n v="48"/>
    <n v="0"/>
    <n v="0"/>
    <n v="2.75"/>
    <n v="7.2222222222222197"/>
    <n v="13.75"/>
    <n v="14.444444444444439"/>
    <n v="3.3523809523809498"/>
    <n v="3.5392156862745101"/>
    <n v="83.809523809523739"/>
    <n v="162.80392156862746"/>
    <m/>
    <m/>
    <n v="0"/>
    <n v="0"/>
    <n v="3.2519841269841248"/>
    <n v="3.6926742919389977"/>
    <n v="97.559523809523739"/>
    <n v="177.24836601307189"/>
    <m/>
    <m/>
    <n v="0"/>
    <n v="0"/>
    <m/>
    <m/>
    <n v="0"/>
    <n v="0"/>
    <m/>
    <m/>
    <n v="0"/>
    <n v="0"/>
    <n v="0"/>
    <n v="0"/>
    <n v="0"/>
    <n v="0"/>
    <n v="74"/>
    <n v="52"/>
    <n v="0"/>
    <n v="0"/>
    <n v="28"/>
    <n v="26"/>
    <n v="0"/>
    <n v="0"/>
    <m/>
    <m/>
    <n v="0"/>
    <n v="0"/>
    <n v="102"/>
    <n v="78"/>
    <n v="0"/>
    <n v="0"/>
    <n v="4.35443037974684"/>
    <n v="4.0977011494252897"/>
    <n v="322.22784810126615"/>
    <n v="213.08045977011506"/>
    <n v="5.53125"/>
    <n v="6.5444444444444398"/>
    <n v="154.875"/>
    <n v="170.15555555555542"/>
    <m/>
    <m/>
    <n v="0"/>
    <n v="0"/>
    <n v="4.6774789029535899"/>
    <n v="4.9132822477650056"/>
    <n v="477.10284810126615"/>
    <n v="383.23601532567045"/>
    <m/>
    <m/>
    <n v="0"/>
    <n v="0"/>
    <m/>
    <m/>
    <n v="0"/>
    <n v="0"/>
    <m/>
    <m/>
    <n v="0"/>
    <n v="0"/>
    <n v="0"/>
    <n v="0"/>
    <n v="0"/>
    <n v="0"/>
    <n v="132"/>
    <n v="126"/>
    <n v="0"/>
    <n v="0"/>
    <n v="4.3535028175059844"/>
    <n v="4.4482887407836689"/>
    <n v="574.66237191078994"/>
    <n v="560.48438133874231"/>
    <n v="0"/>
    <n v="0"/>
    <n v="0"/>
    <n v="0"/>
    <n v="31"/>
    <n v="23"/>
    <n v="0"/>
    <n v="0"/>
    <n v="26"/>
    <n v="30"/>
    <n v="0"/>
    <n v="0"/>
    <m/>
    <m/>
    <n v="0"/>
    <n v="0"/>
    <n v="57"/>
    <n v="53"/>
    <n v="0"/>
    <n v="0"/>
    <n v="3.2314814814814801"/>
    <n v="2.7733333333333299"/>
    <n v="100.17592592592588"/>
    <n v="63.786666666666591"/>
    <n v="4.4938271604938302"/>
    <n v="3.9215686274509798"/>
    <n v="116.83950617283959"/>
    <n v="117.64705882352939"/>
    <m/>
    <m/>
    <n v="0"/>
    <n v="0"/>
    <n v="3.8072882824344818"/>
    <n v="3.42327783943766"/>
    <n v="217.01543209876547"/>
    <n v="181.43372549019597"/>
    <m/>
    <m/>
    <n v="0"/>
    <n v="0"/>
    <m/>
    <m/>
    <n v="0"/>
    <n v="0"/>
    <m/>
    <m/>
    <n v="0"/>
    <n v="0"/>
    <n v="0"/>
    <n v="0"/>
    <n v="0"/>
    <n v="0"/>
    <m/>
    <m/>
    <n v="0"/>
    <n v="0"/>
    <m/>
    <m/>
    <n v="0"/>
    <n v="0"/>
    <m/>
    <m/>
    <n v="0"/>
    <n v="0"/>
    <n v="110"/>
    <n v="77"/>
    <n v="0"/>
    <n v="0"/>
    <n v="436.15377402719201"/>
    <n v="291.31157088122609"/>
    <m/>
    <s v=""/>
    <n v="79"/>
    <n v="102"/>
    <n v="0"/>
    <n v="0"/>
    <n v="355.52402998236334"/>
    <n v="450.60653594771225"/>
    <n v="0"/>
    <n v="0"/>
    <n v="189"/>
    <n v="179"/>
    <n v="0"/>
    <n v="0"/>
    <n v="791.6778040095553"/>
    <n v="741.91810682893833"/>
    <s v=""/>
    <s v=""/>
    <n v="0"/>
    <n v="0"/>
    <n v="0"/>
    <n v="0"/>
    <s v=""/>
    <s v=""/>
    <s v=""/>
    <s v=""/>
    <n v="791.67780400955542"/>
    <n v="741.91810682893833"/>
    <s v=""/>
    <s v=""/>
  </r>
  <r>
    <x v="9"/>
    <s v="Blue Ridge Community College"/>
    <m/>
    <n v="198039"/>
    <x v="9"/>
    <n v="305"/>
    <n v="284"/>
    <n v="8"/>
    <n v="4"/>
    <n v="297"/>
    <n v="280"/>
    <m/>
    <m/>
    <n v="297"/>
    <n v="280"/>
    <n v="0"/>
    <n v="0"/>
    <n v="2"/>
    <n v="0"/>
    <n v="0"/>
    <n v="0"/>
    <n v="70"/>
    <n v="64"/>
    <n v="0"/>
    <n v="0"/>
    <m/>
    <m/>
    <n v="0"/>
    <n v="0"/>
    <n v="72"/>
    <n v="64"/>
    <n v="0"/>
    <n v="0"/>
    <n v="6.6666666666666696"/>
    <m/>
    <n v="13.333333333333339"/>
    <n v="0"/>
    <n v="5.0657276995305196"/>
    <n v="4.4166666666666696"/>
    <n v="354.60093896713636"/>
    <n v="282.66666666666686"/>
    <m/>
    <m/>
    <n v="0"/>
    <n v="0"/>
    <n v="5.1101982263954122"/>
    <n v="4.4166666666666696"/>
    <n v="367.93427230046967"/>
    <n v="282.66666666666686"/>
    <m/>
    <m/>
    <n v="0"/>
    <n v="0"/>
    <m/>
    <m/>
    <n v="0"/>
    <n v="0"/>
    <m/>
    <m/>
    <n v="0"/>
    <n v="0"/>
    <n v="0"/>
    <n v="0"/>
    <n v="0"/>
    <n v="0"/>
    <n v="101"/>
    <n v="87"/>
    <n v="0"/>
    <n v="0"/>
    <n v="82"/>
    <n v="77"/>
    <n v="0"/>
    <n v="0"/>
    <m/>
    <m/>
    <n v="0"/>
    <n v="0"/>
    <n v="183"/>
    <n v="164"/>
    <n v="0"/>
    <n v="0"/>
    <n v="3.9215686274509798"/>
    <n v="4.0636704119850204"/>
    <n v="396.07843137254895"/>
    <n v="353.53932584269677"/>
    <n v="5.1279069767441898"/>
    <n v="5.1729957805907203"/>
    <n v="420.48837209302354"/>
    <n v="398.32067510548546"/>
    <m/>
    <m/>
    <n v="0"/>
    <n v="0"/>
    <n v="4.4621136801397405"/>
    <n v="4.5845122009035499"/>
    <n v="816.56680346557255"/>
    <n v="751.86000094818223"/>
    <m/>
    <m/>
    <n v="0"/>
    <n v="0"/>
    <m/>
    <m/>
    <n v="0"/>
    <n v="0"/>
    <m/>
    <m/>
    <n v="0"/>
    <n v="0"/>
    <n v="0"/>
    <n v="0"/>
    <n v="0"/>
    <n v="0"/>
    <n v="255"/>
    <n v="228"/>
    <n v="0"/>
    <n v="0"/>
    <n v="4.6451022579060481"/>
    <n v="4.5373976649774077"/>
    <n v="1184.5010757660423"/>
    <n v="1034.526667614849"/>
    <n v="0"/>
    <n v="0"/>
    <n v="0"/>
    <n v="0"/>
    <n v="22"/>
    <n v="29"/>
    <n v="0"/>
    <n v="0"/>
    <n v="20"/>
    <n v="23"/>
    <n v="0"/>
    <n v="0"/>
    <m/>
    <m/>
    <n v="0"/>
    <n v="0"/>
    <n v="42"/>
    <n v="52"/>
    <n v="0"/>
    <n v="0"/>
    <n v="2.6111111111111098"/>
    <n v="1.9540229885057501"/>
    <n v="57.444444444444414"/>
    <n v="56.66666666666675"/>
    <n v="2.85"/>
    <n v="4.3333333333333304"/>
    <n v="57"/>
    <n v="99.6666666666666"/>
    <m/>
    <m/>
    <n v="0"/>
    <n v="0"/>
    <n v="2.7248677248677242"/>
    <n v="3.0064102564102564"/>
    <n v="114.44444444444441"/>
    <n v="156.33333333333334"/>
    <m/>
    <m/>
    <n v="0"/>
    <n v="0"/>
    <m/>
    <m/>
    <n v="0"/>
    <n v="0"/>
    <m/>
    <m/>
    <n v="0"/>
    <n v="0"/>
    <n v="0"/>
    <n v="0"/>
    <n v="0"/>
    <n v="0"/>
    <m/>
    <m/>
    <n v="0"/>
    <n v="0"/>
    <m/>
    <m/>
    <n v="0"/>
    <n v="0"/>
    <m/>
    <m/>
    <n v="0"/>
    <n v="0"/>
    <n v="125"/>
    <n v="116"/>
    <n v="0"/>
    <n v="0"/>
    <n v="466.85620915032666"/>
    <n v="410.20599250936351"/>
    <m/>
    <s v=""/>
    <n v="172"/>
    <n v="164"/>
    <n v="0"/>
    <n v="0"/>
    <n v="832.08931106015984"/>
    <n v="780.65400843881901"/>
    <n v="0"/>
    <n v="0"/>
    <n v="297"/>
    <n v="280"/>
    <n v="0"/>
    <n v="0"/>
    <n v="1298.9455202104864"/>
    <n v="1190.8600009481825"/>
    <s v=""/>
    <s v=""/>
    <n v="0"/>
    <n v="0"/>
    <n v="0"/>
    <n v="0"/>
    <s v=""/>
    <s v=""/>
    <s v=""/>
    <s v=""/>
    <n v="1298.9455202104866"/>
    <n v="1190.8600009481822"/>
    <s v=""/>
    <s v=""/>
  </r>
  <r>
    <x v="9"/>
    <s v="Brunswick Community College"/>
    <m/>
    <n v="198084"/>
    <x v="9"/>
    <n v="295"/>
    <n v="291"/>
    <n v="35"/>
    <n v="40"/>
    <n v="260"/>
    <n v="251"/>
    <m/>
    <m/>
    <n v="260"/>
    <n v="251"/>
    <n v="0"/>
    <n v="0"/>
    <n v="0"/>
    <n v="1"/>
    <n v="0"/>
    <n v="0"/>
    <n v="67"/>
    <n v="70"/>
    <n v="0"/>
    <n v="0"/>
    <m/>
    <m/>
    <n v="0"/>
    <n v="0"/>
    <n v="67"/>
    <n v="71"/>
    <n v="0"/>
    <n v="0"/>
    <m/>
    <n v="1.6666666666666701"/>
    <n v="0"/>
    <n v="1.6666666666666701"/>
    <n v="4.1950354609929104"/>
    <n v="4.9529411764705902"/>
    <n v="281.06737588652499"/>
    <n v="346.70588235294133"/>
    <m/>
    <m/>
    <n v="0"/>
    <n v="0"/>
    <n v="4.1950354609929104"/>
    <n v="4.9066556199944795"/>
    <n v="281.06737588652499"/>
    <n v="348.37254901960807"/>
    <m/>
    <m/>
    <n v="0"/>
    <n v="0"/>
    <m/>
    <m/>
    <n v="0"/>
    <n v="0"/>
    <m/>
    <m/>
    <n v="0"/>
    <n v="0"/>
    <n v="0"/>
    <n v="0"/>
    <n v="0"/>
    <n v="0"/>
    <n v="104"/>
    <n v="98"/>
    <n v="0"/>
    <n v="0"/>
    <n v="45"/>
    <n v="41"/>
    <n v="0"/>
    <n v="0"/>
    <m/>
    <m/>
    <n v="0"/>
    <n v="0"/>
    <n v="149"/>
    <n v="139"/>
    <n v="0"/>
    <n v="0"/>
    <n v="2.6024464831804299"/>
    <n v="2.9385964912280702"/>
    <n v="270.65443425076472"/>
    <n v="287.98245614035091"/>
    <n v="4.2592592592592604"/>
    <n v="4.1666666666666696"/>
    <n v="191.66666666666671"/>
    <n v="170.83333333333346"/>
    <m/>
    <m/>
    <n v="0"/>
    <n v="0"/>
    <n v="3.1028261806539019"/>
    <n v="3.3008330177962906"/>
    <n v="462.32110091743141"/>
    <n v="458.81578947368439"/>
    <m/>
    <m/>
    <n v="0"/>
    <n v="0"/>
    <m/>
    <m/>
    <n v="0"/>
    <n v="0"/>
    <m/>
    <m/>
    <n v="0"/>
    <n v="0"/>
    <n v="0"/>
    <n v="0"/>
    <n v="0"/>
    <n v="0"/>
    <n v="216"/>
    <n v="210"/>
    <n v="0"/>
    <n v="0"/>
    <n v="3.4416133185368349"/>
    <n v="3.843753992825202"/>
    <n v="743.38847680395634"/>
    <n v="807.18833849329246"/>
    <n v="0"/>
    <n v="0"/>
    <n v="0"/>
    <n v="0"/>
    <n v="23"/>
    <n v="23"/>
    <n v="0"/>
    <n v="0"/>
    <n v="21"/>
    <n v="18"/>
    <n v="0"/>
    <n v="0"/>
    <m/>
    <m/>
    <n v="0"/>
    <n v="0"/>
    <n v="44"/>
    <n v="41"/>
    <n v="0"/>
    <n v="0"/>
    <n v="1.7066666666666701"/>
    <n v="1.7619047619047601"/>
    <n v="39.253333333333416"/>
    <n v="40.523809523809483"/>
    <n v="2.8030303030303001"/>
    <n v="3.1904761904761898"/>
    <n v="58.863636363636303"/>
    <n v="57.428571428571416"/>
    <m/>
    <m/>
    <n v="0"/>
    <n v="0"/>
    <n v="2.2299311294765847"/>
    <n v="2.3890824622531928"/>
    <n v="98.116969696969733"/>
    <n v="97.952380952380906"/>
    <m/>
    <m/>
    <n v="0"/>
    <n v="0"/>
    <m/>
    <m/>
    <n v="0"/>
    <n v="0"/>
    <m/>
    <m/>
    <n v="0"/>
    <n v="0"/>
    <n v="0"/>
    <n v="0"/>
    <n v="0"/>
    <n v="0"/>
    <m/>
    <m/>
    <n v="0"/>
    <n v="0"/>
    <m/>
    <m/>
    <n v="0"/>
    <n v="0"/>
    <m/>
    <m/>
    <n v="0"/>
    <n v="0"/>
    <n v="127"/>
    <n v="122"/>
    <n v="0"/>
    <n v="0"/>
    <n v="309.90776758409811"/>
    <n v="330.17293233082705"/>
    <m/>
    <s v=""/>
    <n v="133"/>
    <n v="129"/>
    <n v="0"/>
    <n v="0"/>
    <n v="531.59767891682793"/>
    <n v="574.96778711484626"/>
    <n v="0"/>
    <n v="0"/>
    <n v="260"/>
    <n v="251"/>
    <n v="0"/>
    <n v="0"/>
    <n v="841.50544650092604"/>
    <n v="905.14071944567331"/>
    <s v=""/>
    <s v=""/>
    <n v="0"/>
    <n v="0"/>
    <n v="0"/>
    <n v="0"/>
    <s v=""/>
    <s v=""/>
    <s v=""/>
    <s v=""/>
    <n v="841.50544650092604"/>
    <n v="905.14071944567331"/>
    <s v=""/>
    <s v=""/>
  </r>
  <r>
    <x v="9"/>
    <s v="Carteret Community College"/>
    <m/>
    <n v="198206"/>
    <x v="9"/>
    <n v="244"/>
    <n v="226"/>
    <n v="15"/>
    <n v="8"/>
    <n v="229"/>
    <n v="218"/>
    <m/>
    <m/>
    <n v="229"/>
    <n v="218"/>
    <n v="0"/>
    <n v="0"/>
    <n v="1"/>
    <n v="1"/>
    <n v="0"/>
    <n v="0"/>
    <n v="19"/>
    <n v="34"/>
    <n v="0"/>
    <n v="0"/>
    <m/>
    <m/>
    <n v="0"/>
    <n v="0"/>
    <n v="20"/>
    <n v="35"/>
    <n v="0"/>
    <n v="0"/>
    <n v="5.6666666666666696"/>
    <n v="1.3333333333333299"/>
    <n v="5.6666666666666696"/>
    <n v="1.3333333333333299"/>
    <n v="6.1578947368421098"/>
    <n v="5.2666666666666702"/>
    <n v="117.00000000000009"/>
    <n v="179.06666666666678"/>
    <m/>
    <m/>
    <n v="0"/>
    <n v="0"/>
    <n v="6.1333333333333382"/>
    <n v="5.1542857142857175"/>
    <n v="122.66666666666677"/>
    <n v="180.40000000000012"/>
    <m/>
    <m/>
    <n v="0"/>
    <n v="0"/>
    <m/>
    <m/>
    <n v="0"/>
    <n v="0"/>
    <m/>
    <m/>
    <n v="0"/>
    <n v="0"/>
    <n v="0"/>
    <n v="0"/>
    <n v="0"/>
    <n v="0"/>
    <n v="87"/>
    <n v="77"/>
    <n v="0"/>
    <n v="0"/>
    <n v="67"/>
    <n v="65"/>
    <n v="0"/>
    <n v="0"/>
    <m/>
    <m/>
    <n v="0"/>
    <n v="0"/>
    <n v="154"/>
    <n v="142"/>
    <n v="0"/>
    <n v="0"/>
    <n v="3.4384057971014501"/>
    <n v="3.3624999999999998"/>
    <n v="299.14130434782618"/>
    <n v="258.91249999999997"/>
    <n v="5.3059360730593603"/>
    <n v="4.5392156862745097"/>
    <n v="355.49771689497715"/>
    <n v="295.04901960784315"/>
    <m/>
    <m/>
    <n v="0"/>
    <n v="0"/>
    <n v="4.250902735342879"/>
    <n v="3.901137462027064"/>
    <n v="654.63902124280332"/>
    <n v="553.96151960784312"/>
    <m/>
    <m/>
    <n v="0"/>
    <n v="0"/>
    <m/>
    <m/>
    <n v="0"/>
    <n v="0"/>
    <m/>
    <m/>
    <n v="0"/>
    <n v="0"/>
    <n v="0"/>
    <n v="0"/>
    <n v="0"/>
    <n v="0"/>
    <n v="174"/>
    <n v="177"/>
    <n v="0"/>
    <n v="0"/>
    <n v="4.4672740684452306"/>
    <n v="4.1489351390273628"/>
    <n v="777.30568790947007"/>
    <n v="734.36151960784321"/>
    <n v="0"/>
    <n v="0"/>
    <n v="0"/>
    <n v="0"/>
    <n v="30"/>
    <n v="15"/>
    <n v="0"/>
    <n v="0"/>
    <n v="25"/>
    <n v="26"/>
    <n v="0"/>
    <n v="0"/>
    <m/>
    <m/>
    <n v="0"/>
    <n v="0"/>
    <n v="55"/>
    <n v="41"/>
    <n v="0"/>
    <n v="0"/>
    <n v="2.4901960784313699"/>
    <n v="2.2291666666666701"/>
    <n v="74.705882352941103"/>
    <n v="33.43750000000005"/>
    <n v="3.0266666666666699"/>
    <n v="2.8846153846153801"/>
    <n v="75.666666666666742"/>
    <n v="74.999999999999886"/>
    <m/>
    <m/>
    <n v="0"/>
    <n v="0"/>
    <n v="2.7340463458110515"/>
    <n v="2.6448170731707301"/>
    <n v="150.37254901960785"/>
    <n v="108.43749999999993"/>
    <m/>
    <m/>
    <n v="0"/>
    <n v="0"/>
    <m/>
    <m/>
    <n v="0"/>
    <n v="0"/>
    <m/>
    <m/>
    <n v="0"/>
    <n v="0"/>
    <n v="0"/>
    <n v="0"/>
    <n v="0"/>
    <n v="0"/>
    <m/>
    <m/>
    <n v="0"/>
    <n v="0"/>
    <m/>
    <m/>
    <n v="0"/>
    <n v="0"/>
    <m/>
    <m/>
    <n v="0"/>
    <n v="0"/>
    <n v="118"/>
    <n v="93"/>
    <n v="0"/>
    <n v="0"/>
    <n v="379.51385336743397"/>
    <n v="293.68333333333334"/>
    <m/>
    <s v=""/>
    <n v="111"/>
    <n v="125"/>
    <n v="0"/>
    <n v="0"/>
    <n v="548.16438356164394"/>
    <n v="549.11568627450981"/>
    <n v="0"/>
    <n v="0"/>
    <n v="229"/>
    <n v="218"/>
    <n v="0"/>
    <n v="0"/>
    <n v="927.67823692907791"/>
    <n v="842.79901960784309"/>
    <s v=""/>
    <s v=""/>
    <n v="0"/>
    <n v="0"/>
    <n v="0"/>
    <n v="0"/>
    <s v=""/>
    <s v=""/>
    <s v=""/>
    <s v=""/>
    <n v="927.67823692907791"/>
    <n v="842.79901960784309"/>
    <s v=""/>
    <s v=""/>
  </r>
  <r>
    <x v="9"/>
    <s v="College of the Albemarle"/>
    <m/>
    <n v="197814"/>
    <x v="9"/>
    <n v="297"/>
    <n v="369"/>
    <n v="14"/>
    <n v="35"/>
    <n v="283"/>
    <n v="334"/>
    <m/>
    <m/>
    <n v="283"/>
    <n v="334"/>
    <n v="0"/>
    <n v="0"/>
    <n v="2"/>
    <n v="5"/>
    <n v="0"/>
    <n v="0"/>
    <n v="71"/>
    <n v="114"/>
    <n v="0"/>
    <n v="0"/>
    <m/>
    <m/>
    <n v="0"/>
    <n v="0"/>
    <n v="73"/>
    <n v="119"/>
    <n v="0"/>
    <n v="0"/>
    <n v="8.3333333333333304"/>
    <n v="2.9523809523809499"/>
    <n v="16.666666666666661"/>
    <n v="14.761904761904749"/>
    <n v="5.0601851851851798"/>
    <n v="3.7669172932330799"/>
    <n v="359.27314814814775"/>
    <n v="429.4285714285711"/>
    <m/>
    <m/>
    <n v="0"/>
    <n v="0"/>
    <n v="5.1498604769152667"/>
    <n v="3.7326930772308895"/>
    <n v="375.9398148148145"/>
    <n v="444.19047619047586"/>
    <m/>
    <m/>
    <n v="0"/>
    <n v="0"/>
    <m/>
    <m/>
    <n v="0"/>
    <n v="0"/>
    <m/>
    <m/>
    <n v="0"/>
    <n v="0"/>
    <n v="0"/>
    <n v="0"/>
    <n v="0"/>
    <n v="0"/>
    <n v="111"/>
    <n v="98"/>
    <n v="0"/>
    <n v="0"/>
    <n v="86"/>
    <n v="93"/>
    <n v="0"/>
    <n v="0"/>
    <m/>
    <m/>
    <n v="0"/>
    <n v="0"/>
    <n v="197"/>
    <n v="191"/>
    <n v="0"/>
    <n v="0"/>
    <n v="4.0310734463276798"/>
    <n v="3.51090342679128"/>
    <n v="447.44915254237247"/>
    <n v="344.06853582554544"/>
    <n v="4.7644927536231902"/>
    <n v="5.0798611111111098"/>
    <n v="409.74637681159436"/>
    <n v="472.4270833333332"/>
    <m/>
    <m/>
    <n v="0"/>
    <n v="0"/>
    <n v="4.3512463418983085"/>
    <n v="4.2748461736066945"/>
    <n v="857.19552935396678"/>
    <n v="816.49561915887864"/>
    <m/>
    <m/>
    <n v="0"/>
    <n v="0"/>
    <m/>
    <m/>
    <n v="0"/>
    <n v="0"/>
    <m/>
    <m/>
    <n v="0"/>
    <n v="0"/>
    <n v="0"/>
    <n v="0"/>
    <n v="0"/>
    <n v="0"/>
    <n v="270"/>
    <n v="310"/>
    <n v="0"/>
    <n v="0"/>
    <n v="4.5671679413658568"/>
    <n v="4.0667293398366269"/>
    <n v="1233.1353441687813"/>
    <n v="1260.6860953493542"/>
    <n v="0"/>
    <n v="0"/>
    <n v="0"/>
    <n v="0"/>
    <n v="8"/>
    <n v="11"/>
    <n v="0"/>
    <n v="0"/>
    <n v="5"/>
    <n v="13"/>
    <n v="0"/>
    <n v="0"/>
    <m/>
    <m/>
    <n v="0"/>
    <n v="0"/>
    <n v="13"/>
    <n v="24"/>
    <n v="0"/>
    <n v="0"/>
    <n v="3.4583333333333299"/>
    <n v="2.1666666666666701"/>
    <n v="27.666666666666639"/>
    <n v="23.833333333333371"/>
    <n v="8.4"/>
    <n v="3.3571428571428599"/>
    <n v="42"/>
    <n v="43.642857142857181"/>
    <m/>
    <m/>
    <n v="0"/>
    <n v="0"/>
    <n v="5.3589743589743568"/>
    <n v="2.8115079365079398"/>
    <n v="69.666666666666643"/>
    <n v="67.476190476190553"/>
    <m/>
    <m/>
    <n v="0"/>
    <n v="0"/>
    <m/>
    <m/>
    <n v="0"/>
    <n v="0"/>
    <m/>
    <m/>
    <n v="0"/>
    <n v="0"/>
    <n v="0"/>
    <n v="0"/>
    <n v="0"/>
    <n v="0"/>
    <m/>
    <m/>
    <n v="0"/>
    <n v="0"/>
    <m/>
    <m/>
    <n v="0"/>
    <n v="0"/>
    <m/>
    <m/>
    <n v="0"/>
    <n v="0"/>
    <n v="121"/>
    <n v="114"/>
    <n v="0"/>
    <n v="0"/>
    <n v="491.78248587570579"/>
    <n v="382.66377392078357"/>
    <m/>
    <s v=""/>
    <n v="162"/>
    <n v="220"/>
    <n v="0"/>
    <n v="0"/>
    <n v="811.01952495974206"/>
    <n v="945.49851190476159"/>
    <n v="0"/>
    <n v="0"/>
    <n v="283"/>
    <n v="334"/>
    <n v="0"/>
    <n v="0"/>
    <n v="1302.8020108354478"/>
    <n v="1328.162285825545"/>
    <s v=""/>
    <s v=""/>
    <n v="0"/>
    <n v="0"/>
    <n v="0"/>
    <n v="0"/>
    <s v=""/>
    <s v=""/>
    <s v=""/>
    <s v=""/>
    <n v="1302.8020108354481"/>
    <n v="1328.1622858255448"/>
    <s v=""/>
    <s v=""/>
  </r>
  <r>
    <x v="9"/>
    <s v="Halifax Community College "/>
    <m/>
    <n v="198640"/>
    <x v="9"/>
    <n v="132"/>
    <n v="128"/>
    <n v="2"/>
    <n v="6"/>
    <n v="130"/>
    <n v="122"/>
    <m/>
    <m/>
    <n v="130"/>
    <n v="122"/>
    <n v="0"/>
    <n v="0"/>
    <n v="7"/>
    <n v="3"/>
    <n v="0"/>
    <n v="0"/>
    <n v="17"/>
    <n v="31"/>
    <n v="0"/>
    <n v="0"/>
    <m/>
    <m/>
    <n v="0"/>
    <n v="0"/>
    <n v="24"/>
    <n v="34"/>
    <n v="0"/>
    <n v="0"/>
    <n v="1.8571428571428601"/>
    <n v="2.2222222222222201"/>
    <n v="13.000000000000021"/>
    <n v="6.6666666666666607"/>
    <n v="4.3529411764705896"/>
    <n v="3.2121212121212102"/>
    <n v="74.000000000000028"/>
    <n v="99.575757575757521"/>
    <m/>
    <m/>
    <n v="0"/>
    <n v="0"/>
    <n v="3.6250000000000022"/>
    <n v="3.124777183600711"/>
    <n v="87.000000000000057"/>
    <n v="106.24242424242418"/>
    <m/>
    <m/>
    <n v="0"/>
    <n v="0"/>
    <m/>
    <m/>
    <n v="0"/>
    <n v="0"/>
    <m/>
    <m/>
    <n v="0"/>
    <n v="0"/>
    <n v="0"/>
    <n v="0"/>
    <n v="0"/>
    <n v="0"/>
    <n v="70"/>
    <n v="52"/>
    <n v="0"/>
    <n v="0"/>
    <n v="17"/>
    <n v="17"/>
    <n v="0"/>
    <n v="0"/>
    <m/>
    <m/>
    <n v="0"/>
    <n v="0"/>
    <n v="87"/>
    <n v="69"/>
    <n v="0"/>
    <n v="0"/>
    <n v="3.42253521126761"/>
    <n v="4.7407407407407396"/>
    <n v="239.5774647887327"/>
    <n v="246.51851851851845"/>
    <n v="5.7222222222222197"/>
    <n v="5.0980392156862697"/>
    <n v="97.277777777777729"/>
    <n v="86.666666666666586"/>
    <m/>
    <m/>
    <n v="0"/>
    <n v="0"/>
    <n v="3.8718993398449473"/>
    <n v="4.8287707997852909"/>
    <n v="336.85524256651041"/>
    <n v="333.18518518518505"/>
    <m/>
    <m/>
    <n v="0"/>
    <n v="0"/>
    <m/>
    <m/>
    <n v="0"/>
    <n v="0"/>
    <m/>
    <m/>
    <n v="0"/>
    <n v="0"/>
    <n v="0"/>
    <n v="0"/>
    <n v="0"/>
    <n v="0"/>
    <n v="111"/>
    <n v="103"/>
    <n v="0"/>
    <n v="0"/>
    <n v="3.8185156987973916"/>
    <n v="4.2662874701709637"/>
    <n v="423.85524256651047"/>
    <n v="439.42760942760924"/>
    <n v="0"/>
    <n v="0"/>
    <n v="0"/>
    <n v="0"/>
    <n v="15"/>
    <n v="13"/>
    <n v="0"/>
    <n v="0"/>
    <n v="4"/>
    <n v="6"/>
    <n v="0"/>
    <n v="0"/>
    <m/>
    <m/>
    <n v="0"/>
    <n v="0"/>
    <n v="19"/>
    <n v="19"/>
    <n v="0"/>
    <n v="0"/>
    <n v="3.37777777777778"/>
    <n v="2.2380952380952399"/>
    <n v="50.6666666666667"/>
    <n v="29.09523809523812"/>
    <n v="2.3333333333333299"/>
    <n v="3.38095238095238"/>
    <n v="9.3333333333333197"/>
    <n v="20.285714285714281"/>
    <m/>
    <m/>
    <n v="0"/>
    <n v="0"/>
    <n v="3.1578947368421062"/>
    <n v="2.5989974937343368"/>
    <n v="60.000000000000014"/>
    <n v="49.380952380952401"/>
    <m/>
    <m/>
    <n v="0"/>
    <n v="0"/>
    <m/>
    <m/>
    <n v="0"/>
    <n v="0"/>
    <m/>
    <m/>
    <n v="0"/>
    <n v="0"/>
    <n v="0"/>
    <n v="0"/>
    <n v="0"/>
    <n v="0"/>
    <m/>
    <m/>
    <n v="0"/>
    <n v="0"/>
    <m/>
    <m/>
    <n v="0"/>
    <n v="0"/>
    <m/>
    <m/>
    <n v="0"/>
    <n v="0"/>
    <n v="92"/>
    <n v="68"/>
    <n v="0"/>
    <n v="0"/>
    <n v="303.24413145539944"/>
    <n v="282.28042328042324"/>
    <m/>
    <s v=""/>
    <n v="38"/>
    <n v="54"/>
    <n v="0"/>
    <n v="0"/>
    <n v="180.61111111111109"/>
    <n v="206.52813852813838"/>
    <n v="0"/>
    <n v="0"/>
    <n v="130"/>
    <n v="122"/>
    <n v="0"/>
    <n v="0"/>
    <n v="483.85524256651053"/>
    <n v="488.80856180856165"/>
    <s v=""/>
    <s v=""/>
    <n v="0"/>
    <n v="0"/>
    <n v="0"/>
    <n v="0"/>
    <s v=""/>
    <s v=""/>
    <s v=""/>
    <s v=""/>
    <n v="483.85524256651047"/>
    <n v="488.80856180856165"/>
    <s v=""/>
    <s v=""/>
  </r>
  <r>
    <x v="9"/>
    <s v="Haywood Community College"/>
    <m/>
    <n v="198668"/>
    <x v="9"/>
    <n v="311"/>
    <n v="292"/>
    <n v="13"/>
    <n v="17"/>
    <n v="298"/>
    <n v="275"/>
    <m/>
    <m/>
    <n v="298"/>
    <n v="275"/>
    <n v="0"/>
    <n v="0"/>
    <n v="5"/>
    <n v="1"/>
    <n v="0"/>
    <n v="0"/>
    <n v="64"/>
    <n v="67"/>
    <n v="0"/>
    <n v="0"/>
    <m/>
    <m/>
    <n v="0"/>
    <n v="0"/>
    <n v="69"/>
    <n v="68"/>
    <n v="0"/>
    <n v="0"/>
    <n v="3.8666666666666698"/>
    <n v="10"/>
    <n v="19.33333333333335"/>
    <n v="10"/>
    <n v="5.9675925925925899"/>
    <n v="5.6033755274261603"/>
    <n v="381.92592592592575"/>
    <n v="375.42616033755274"/>
    <m/>
    <m/>
    <n v="0"/>
    <n v="0"/>
    <n v="5.8153515834675238"/>
    <n v="5.6680317696698932"/>
    <n v="401.25925925925912"/>
    <n v="385.42616033755274"/>
    <m/>
    <m/>
    <n v="0"/>
    <n v="0"/>
    <m/>
    <m/>
    <n v="0"/>
    <n v="0"/>
    <m/>
    <m/>
    <n v="0"/>
    <n v="0"/>
    <n v="0"/>
    <n v="0"/>
    <n v="0"/>
    <n v="0"/>
    <n v="77"/>
    <n v="64"/>
    <n v="0"/>
    <n v="0"/>
    <n v="69"/>
    <n v="71"/>
    <n v="0"/>
    <n v="0"/>
    <m/>
    <m/>
    <n v="0"/>
    <n v="0"/>
    <n v="146"/>
    <n v="135"/>
    <n v="0"/>
    <n v="0"/>
    <n v="4.4219409282700397"/>
    <n v="4.4191919191919196"/>
    <n v="340.48945147679308"/>
    <n v="282.82828282828285"/>
    <n v="4.3286384976525802"/>
    <n v="4.36150234741784"/>
    <n v="298.67605633802805"/>
    <n v="309.66666666666663"/>
    <m/>
    <m/>
    <n v="0"/>
    <n v="0"/>
    <n v="4.3778459439371309"/>
    <n v="4.3888514777403662"/>
    <n v="639.16550781482113"/>
    <n v="592.49494949494942"/>
    <m/>
    <m/>
    <n v="0"/>
    <n v="0"/>
    <m/>
    <m/>
    <n v="0"/>
    <n v="0"/>
    <m/>
    <m/>
    <n v="0"/>
    <n v="0"/>
    <n v="0"/>
    <n v="0"/>
    <n v="0"/>
    <n v="0"/>
    <n v="215"/>
    <n v="203"/>
    <n v="0"/>
    <n v="0"/>
    <n v="4.8391849631352564"/>
    <n v="4.8173453686330161"/>
    <n v="1040.4247670740801"/>
    <n v="977.92110983250222"/>
    <n v="0"/>
    <n v="0"/>
    <n v="0"/>
    <n v="0"/>
    <n v="28"/>
    <n v="27"/>
    <n v="0"/>
    <n v="0"/>
    <n v="55"/>
    <n v="45"/>
    <n v="0"/>
    <n v="0"/>
    <m/>
    <m/>
    <n v="0"/>
    <n v="0"/>
    <n v="83"/>
    <n v="72"/>
    <n v="0"/>
    <n v="0"/>
    <n v="2.2413793103448301"/>
    <n v="2.8928571428571401"/>
    <n v="62.758620689655245"/>
    <n v="78.10714285714279"/>
    <n v="2.75757575757576"/>
    <n v="2.60283687943262"/>
    <n v="151.6666666666668"/>
    <n v="117.1276595744679"/>
    <m/>
    <m/>
    <n v="0"/>
    <n v="0"/>
    <n v="2.583437197064121"/>
    <n v="2.7115944782168153"/>
    <n v="214.42528735632203"/>
    <n v="195.23480243161072"/>
    <m/>
    <m/>
    <n v="0"/>
    <n v="0"/>
    <m/>
    <m/>
    <n v="0"/>
    <n v="0"/>
    <m/>
    <m/>
    <n v="0"/>
    <n v="0"/>
    <n v="0"/>
    <n v="0"/>
    <n v="0"/>
    <n v="0"/>
    <m/>
    <m/>
    <n v="0"/>
    <n v="0"/>
    <m/>
    <m/>
    <n v="0"/>
    <n v="0"/>
    <m/>
    <m/>
    <n v="0"/>
    <n v="0"/>
    <n v="110"/>
    <n v="92"/>
    <n v="0"/>
    <n v="0"/>
    <n v="422.58140549978168"/>
    <n v="370.93542568542563"/>
    <m/>
    <s v=""/>
    <n v="188"/>
    <n v="183"/>
    <n v="0"/>
    <n v="0"/>
    <n v="832.26864893062066"/>
    <n v="802.2204865786872"/>
    <n v="0"/>
    <n v="0"/>
    <n v="298"/>
    <n v="275"/>
    <n v="0"/>
    <n v="0"/>
    <n v="1254.8500544304025"/>
    <n v="1173.1559122641129"/>
    <s v=""/>
    <s v=""/>
    <n v="0"/>
    <n v="0"/>
    <n v="0"/>
    <n v="0"/>
    <s v=""/>
    <s v=""/>
    <s v=""/>
    <s v=""/>
    <n v="1254.8500544304022"/>
    <n v="1173.1559122641129"/>
    <s v=""/>
    <s v=""/>
  </r>
  <r>
    <x v="9"/>
    <s v="Isothermal Community College "/>
    <m/>
    <n v="198710"/>
    <x v="9"/>
    <n v="264"/>
    <n v="313"/>
    <n v="16"/>
    <n v="22"/>
    <n v="248"/>
    <n v="291"/>
    <m/>
    <m/>
    <n v="248"/>
    <n v="291"/>
    <n v="0"/>
    <n v="0"/>
    <n v="2"/>
    <n v="9"/>
    <n v="0"/>
    <n v="0"/>
    <n v="117"/>
    <n v="137"/>
    <n v="0"/>
    <n v="0"/>
    <m/>
    <m/>
    <n v="0"/>
    <n v="0"/>
    <n v="119"/>
    <n v="146"/>
    <n v="0"/>
    <n v="0"/>
    <n v="1.5"/>
    <n v="4.6296296296296298"/>
    <n v="3"/>
    <n v="41.666666666666671"/>
    <n v="4.4080000000000004"/>
    <n v="4.0158730158730203"/>
    <n v="515.73599999999999"/>
    <n v="550.17460317460382"/>
    <m/>
    <m/>
    <n v="0"/>
    <n v="0"/>
    <n v="4.3591260504201683"/>
    <n v="4.0537073276799349"/>
    <n v="518.73599999999999"/>
    <n v="591.84126984127045"/>
    <m/>
    <m/>
    <n v="0"/>
    <n v="0"/>
    <m/>
    <m/>
    <n v="0"/>
    <n v="0"/>
    <m/>
    <m/>
    <n v="0"/>
    <n v="0"/>
    <n v="0"/>
    <n v="0"/>
    <n v="0"/>
    <n v="0"/>
    <n v="56"/>
    <n v="77"/>
    <n v="0"/>
    <n v="0"/>
    <n v="55"/>
    <n v="50"/>
    <n v="0"/>
    <n v="0"/>
    <m/>
    <m/>
    <n v="0"/>
    <n v="0"/>
    <n v="111"/>
    <n v="127"/>
    <n v="0"/>
    <n v="0"/>
    <n v="3.2316384180791"/>
    <n v="3.82113821138211"/>
    <n v="180.9717514124296"/>
    <n v="294.22764227642244"/>
    <n v="6.14619883040936"/>
    <n v="6.7636363636363601"/>
    <n v="338.04093567251482"/>
    <n v="338.18181818181802"/>
    <m/>
    <m/>
    <n v="0"/>
    <n v="0"/>
    <n v="4.6757899737382385"/>
    <n v="4.9796020508522867"/>
    <n v="519.01268708494445"/>
    <n v="632.40946045824046"/>
    <m/>
    <m/>
    <n v="0"/>
    <n v="0"/>
    <m/>
    <m/>
    <n v="0"/>
    <n v="0"/>
    <m/>
    <m/>
    <n v="0"/>
    <n v="0"/>
    <n v="0"/>
    <n v="0"/>
    <n v="0"/>
    <n v="0"/>
    <n v="230"/>
    <n v="273"/>
    <n v="0"/>
    <n v="0"/>
    <n v="4.5119508134128017"/>
    <n v="4.484434909522018"/>
    <n v="1037.7486870849443"/>
    <n v="1224.2507302995109"/>
    <n v="0"/>
    <n v="0"/>
    <n v="0"/>
    <n v="0"/>
    <n v="12"/>
    <n v="5"/>
    <n v="0"/>
    <n v="0"/>
    <n v="6"/>
    <n v="13"/>
    <n v="0"/>
    <n v="0"/>
    <m/>
    <m/>
    <n v="0"/>
    <n v="0"/>
    <n v="18"/>
    <n v="18"/>
    <n v="0"/>
    <n v="0"/>
    <n v="2.1794871794871802"/>
    <n v="2.2000000000000002"/>
    <n v="26.15384615384616"/>
    <n v="11"/>
    <n v="5.5"/>
    <n v="6.4444444444444402"/>
    <n v="33"/>
    <n v="83.777777777777729"/>
    <m/>
    <m/>
    <n v="0"/>
    <n v="0"/>
    <n v="3.2863247863247866"/>
    <n v="5.2654320987654293"/>
    <n v="59.15384615384616"/>
    <n v="94.777777777777729"/>
    <m/>
    <m/>
    <n v="0"/>
    <n v="0"/>
    <m/>
    <m/>
    <n v="0"/>
    <n v="0"/>
    <m/>
    <m/>
    <n v="0"/>
    <n v="0"/>
    <n v="0"/>
    <n v="0"/>
    <n v="0"/>
    <n v="0"/>
    <m/>
    <m/>
    <n v="0"/>
    <n v="0"/>
    <m/>
    <m/>
    <n v="0"/>
    <n v="0"/>
    <m/>
    <m/>
    <n v="0"/>
    <n v="0"/>
    <n v="70"/>
    <n v="91"/>
    <n v="0"/>
    <n v="0"/>
    <n v="210.12559756627576"/>
    <n v="346.89430894308913"/>
    <m/>
    <s v=""/>
    <n v="178"/>
    <n v="200"/>
    <n v="0"/>
    <n v="0"/>
    <n v="886.77693567251481"/>
    <n v="972.13419913419955"/>
    <n v="0"/>
    <n v="0"/>
    <n v="248"/>
    <n v="291"/>
    <n v="0"/>
    <n v="0"/>
    <n v="1096.9025332387905"/>
    <n v="1319.0285080772887"/>
    <s v=""/>
    <s v=""/>
    <n v="0"/>
    <n v="0"/>
    <n v="0"/>
    <n v="0"/>
    <s v=""/>
    <s v=""/>
    <s v=""/>
    <s v=""/>
    <n v="1096.9025332387905"/>
    <n v="1319.0285080772887"/>
    <s v=""/>
    <s v=""/>
  </r>
  <r>
    <x v="9"/>
    <s v="James Sprunt Community College"/>
    <m/>
    <n v="198729"/>
    <x v="9"/>
    <n v="168"/>
    <n v="165"/>
    <n v="32"/>
    <n v="25"/>
    <n v="136"/>
    <n v="140"/>
    <m/>
    <m/>
    <n v="136"/>
    <n v="140"/>
    <n v="0"/>
    <n v="0"/>
    <n v="2"/>
    <n v="1"/>
    <n v="0"/>
    <n v="0"/>
    <n v="35"/>
    <n v="57"/>
    <n v="0"/>
    <n v="0"/>
    <m/>
    <m/>
    <n v="0"/>
    <n v="0"/>
    <n v="37"/>
    <n v="58"/>
    <n v="0"/>
    <n v="0"/>
    <n v="11"/>
    <n v="2.3333333333333299"/>
    <n v="22"/>
    <n v="2.3333333333333299"/>
    <n v="4.6217948717948696"/>
    <n v="4.7904761904761903"/>
    <n v="161.76282051282044"/>
    <n v="273.05714285714282"/>
    <m/>
    <m/>
    <n v="0"/>
    <n v="0"/>
    <n v="4.9665627165627146"/>
    <n v="4.7481116584564855"/>
    <n v="183.76282051282044"/>
    <n v="275.39047619047614"/>
    <m/>
    <m/>
    <n v="0"/>
    <n v="0"/>
    <m/>
    <m/>
    <n v="0"/>
    <n v="0"/>
    <m/>
    <m/>
    <n v="0"/>
    <n v="0"/>
    <n v="0"/>
    <n v="0"/>
    <n v="0"/>
    <n v="0"/>
    <n v="35"/>
    <n v="39"/>
    <n v="0"/>
    <n v="0"/>
    <n v="25"/>
    <n v="21"/>
    <n v="0"/>
    <n v="0"/>
    <m/>
    <m/>
    <n v="0"/>
    <n v="0"/>
    <n v="60"/>
    <n v="60"/>
    <n v="0"/>
    <n v="0"/>
    <n v="4.2539682539682504"/>
    <n v="4.2847222222222197"/>
    <n v="148.88888888888877"/>
    <n v="167.10416666666657"/>
    <n v="6.0476190476190501"/>
    <n v="4.60606060606061"/>
    <n v="151.19047619047626"/>
    <n v="96.727272727272805"/>
    <m/>
    <m/>
    <n v="0"/>
    <n v="0"/>
    <n v="5.0013227513227507"/>
    <n v="4.3971906565656562"/>
    <n v="300.07936507936506"/>
    <n v="263.83143939393938"/>
    <m/>
    <m/>
    <n v="0"/>
    <n v="0"/>
    <m/>
    <m/>
    <n v="0"/>
    <n v="0"/>
    <m/>
    <m/>
    <n v="0"/>
    <n v="0"/>
    <n v="0"/>
    <n v="0"/>
    <n v="0"/>
    <n v="0"/>
    <n v="97"/>
    <n v="118"/>
    <n v="0"/>
    <n v="0"/>
    <n v="4.9880637689916032"/>
    <n v="4.5696772507153849"/>
    <n v="483.8421855921855"/>
    <n v="539.22191558441546"/>
    <n v="0"/>
    <n v="0"/>
    <n v="0"/>
    <n v="0"/>
    <n v="17"/>
    <n v="13"/>
    <n v="0"/>
    <n v="0"/>
    <n v="22"/>
    <n v="9"/>
    <n v="0"/>
    <n v="0"/>
    <m/>
    <m/>
    <n v="0"/>
    <n v="0"/>
    <n v="39"/>
    <n v="22"/>
    <n v="0"/>
    <n v="0"/>
    <n v="2.3015873015873001"/>
    <n v="2.9285714285714302"/>
    <n v="39.126984126984098"/>
    <n v="38.071428571428591"/>
    <n v="2.2272727272727302"/>
    <n v="4.7666666666666702"/>
    <n v="49.000000000000064"/>
    <n v="42.900000000000034"/>
    <m/>
    <m/>
    <n v="0"/>
    <n v="0"/>
    <n v="2.2596662596662602"/>
    <n v="3.6805194805194827"/>
    <n v="88.126984126984155"/>
    <n v="80.971428571428618"/>
    <m/>
    <m/>
    <n v="0"/>
    <n v="0"/>
    <m/>
    <m/>
    <n v="0"/>
    <n v="0"/>
    <m/>
    <m/>
    <n v="0"/>
    <n v="0"/>
    <n v="0"/>
    <n v="0"/>
    <n v="0"/>
    <n v="0"/>
    <m/>
    <m/>
    <n v="0"/>
    <n v="0"/>
    <m/>
    <m/>
    <n v="0"/>
    <n v="0"/>
    <m/>
    <m/>
    <n v="0"/>
    <n v="0"/>
    <n v="54"/>
    <n v="53"/>
    <n v="0"/>
    <n v="0"/>
    <n v="210.01587301587287"/>
    <n v="207.5089285714285"/>
    <m/>
    <s v=""/>
    <n v="82"/>
    <n v="87"/>
    <n v="0"/>
    <n v="0"/>
    <n v="361.95329670329676"/>
    <n v="412.68441558441566"/>
    <n v="0"/>
    <n v="0"/>
    <n v="136"/>
    <n v="140"/>
    <n v="0"/>
    <n v="0"/>
    <n v="571.9691697191696"/>
    <n v="620.19334415584422"/>
    <s v=""/>
    <s v=""/>
    <n v="0"/>
    <n v="0"/>
    <n v="0"/>
    <n v="0"/>
    <s v=""/>
    <s v=""/>
    <s v=""/>
    <s v=""/>
    <n v="571.96916971916971"/>
    <n v="620.1933441558441"/>
    <s v=""/>
    <s v=""/>
  </r>
  <r>
    <x v="9"/>
    <s v="Martin Community College "/>
    <m/>
    <n v="198905"/>
    <x v="9"/>
    <n v="76"/>
    <n v="119"/>
    <n v="2"/>
    <n v="4"/>
    <n v="74"/>
    <n v="115"/>
    <m/>
    <m/>
    <n v="74"/>
    <n v="115"/>
    <n v="0"/>
    <n v="0"/>
    <n v="0"/>
    <n v="0"/>
    <n v="0"/>
    <n v="0"/>
    <n v="13"/>
    <n v="24"/>
    <n v="0"/>
    <n v="0"/>
    <m/>
    <m/>
    <n v="0"/>
    <n v="0"/>
    <n v="13"/>
    <n v="24"/>
    <n v="0"/>
    <n v="0"/>
    <m/>
    <m/>
    <n v="0"/>
    <n v="0"/>
    <n v="5.7179487179487198"/>
    <n v="5.2933333333333303"/>
    <n v="74.333333333333357"/>
    <n v="127.03999999999994"/>
    <m/>
    <m/>
    <n v="0"/>
    <n v="0"/>
    <n v="5.7179487179487198"/>
    <n v="5.2933333333333303"/>
    <n v="74.333333333333357"/>
    <n v="127.03999999999994"/>
    <m/>
    <m/>
    <n v="0"/>
    <n v="0"/>
    <m/>
    <m/>
    <n v="0"/>
    <n v="0"/>
    <m/>
    <m/>
    <n v="0"/>
    <n v="0"/>
    <n v="0"/>
    <n v="0"/>
    <n v="0"/>
    <n v="0"/>
    <n v="14"/>
    <n v="26"/>
    <n v="0"/>
    <n v="0"/>
    <n v="10"/>
    <n v="9"/>
    <n v="0"/>
    <n v="0"/>
    <m/>
    <m/>
    <n v="0"/>
    <n v="0"/>
    <n v="24"/>
    <n v="35"/>
    <n v="0"/>
    <n v="0"/>
    <n v="4.6904761904761898"/>
    <n v="4.4197530864197496"/>
    <n v="65.666666666666657"/>
    <n v="114.91358024691348"/>
    <n v="6.8"/>
    <n v="5.7777777777777803"/>
    <n v="68"/>
    <n v="52.000000000000021"/>
    <m/>
    <m/>
    <n v="0"/>
    <n v="0"/>
    <n v="5.5694444444444438"/>
    <n v="4.7689594356261003"/>
    <n v="133.66666666666666"/>
    <n v="166.91358024691351"/>
    <m/>
    <m/>
    <n v="0"/>
    <n v="0"/>
    <m/>
    <m/>
    <n v="0"/>
    <n v="0"/>
    <m/>
    <m/>
    <n v="0"/>
    <n v="0"/>
    <n v="0"/>
    <n v="0"/>
    <n v="0"/>
    <n v="0"/>
    <n v="37"/>
    <n v="59"/>
    <n v="0"/>
    <n v="0"/>
    <n v="5.6216216216216219"/>
    <n v="4.9822640719815841"/>
    <n v="208"/>
    <n v="293.95358024691348"/>
    <n v="0"/>
    <n v="0"/>
    <n v="0"/>
    <n v="0"/>
    <n v="25"/>
    <n v="17"/>
    <n v="0"/>
    <n v="0"/>
    <n v="12"/>
    <n v="39"/>
    <n v="0"/>
    <n v="0"/>
    <m/>
    <m/>
    <n v="0"/>
    <n v="0"/>
    <n v="37"/>
    <n v="56"/>
    <n v="0"/>
    <n v="0"/>
    <n v="1.62962962962963"/>
    <n v="2.29824561403509"/>
    <n v="40.740740740740748"/>
    <n v="39.070175438596529"/>
    <n v="1.4166666666666701"/>
    <n v="2.0940170940170901"/>
    <n v="17.000000000000043"/>
    <n v="81.666666666666515"/>
    <m/>
    <m/>
    <n v="0"/>
    <n v="0"/>
    <n v="1.5605605605605619"/>
    <n v="2.1560150375939826"/>
    <n v="57.74074074074079"/>
    <n v="120.73684210526302"/>
    <m/>
    <m/>
    <n v="0"/>
    <n v="0"/>
    <m/>
    <m/>
    <n v="0"/>
    <n v="0"/>
    <m/>
    <m/>
    <n v="0"/>
    <n v="0"/>
    <n v="0"/>
    <n v="0"/>
    <n v="0"/>
    <n v="0"/>
    <m/>
    <m/>
    <n v="0"/>
    <n v="0"/>
    <m/>
    <m/>
    <n v="0"/>
    <n v="0"/>
    <m/>
    <m/>
    <n v="0"/>
    <n v="0"/>
    <n v="39"/>
    <n v="43"/>
    <n v="0"/>
    <n v="0"/>
    <n v="106.4074074074074"/>
    <n v="153.98375568551"/>
    <m/>
    <s v=""/>
    <n v="35"/>
    <n v="72"/>
    <n v="0"/>
    <n v="0"/>
    <n v="159.33333333333343"/>
    <n v="260.70666666666648"/>
    <n v="0"/>
    <n v="0"/>
    <n v="74"/>
    <n v="115"/>
    <n v="0"/>
    <n v="0"/>
    <n v="265.74074074074082"/>
    <n v="414.69042235217648"/>
    <s v=""/>
    <s v=""/>
    <n v="0"/>
    <n v="0"/>
    <n v="0"/>
    <n v="0"/>
    <s v=""/>
    <s v=""/>
    <s v=""/>
    <s v=""/>
    <n v="265.74074074074076"/>
    <n v="414.69042235217648"/>
    <s v=""/>
    <s v=""/>
  </r>
  <r>
    <x v="9"/>
    <s v="Mayland Community College"/>
    <m/>
    <n v="198914"/>
    <x v="9"/>
    <n v="123"/>
    <n v="111"/>
    <n v="10"/>
    <n v="5"/>
    <n v="113"/>
    <n v="106"/>
    <m/>
    <m/>
    <n v="113"/>
    <n v="106"/>
    <n v="0"/>
    <n v="0"/>
    <n v="1"/>
    <n v="1"/>
    <n v="0"/>
    <n v="0"/>
    <n v="48"/>
    <n v="57"/>
    <n v="0"/>
    <n v="0"/>
    <m/>
    <m/>
    <n v="0"/>
    <n v="0"/>
    <n v="49"/>
    <n v="58"/>
    <n v="0"/>
    <n v="0"/>
    <n v="2"/>
    <n v="2.6666666666666701"/>
    <n v="2"/>
    <n v="2.6666666666666701"/>
    <n v="5.5617283950617296"/>
    <n v="6.0862068965517304"/>
    <n v="266.96296296296305"/>
    <n v="346.91379310344865"/>
    <m/>
    <m/>
    <n v="0"/>
    <n v="0"/>
    <n v="5.4890400604686338"/>
    <n v="6.0272493063812993"/>
    <n v="268.96296296296305"/>
    <n v="349.58045977011534"/>
    <m/>
    <m/>
    <n v="0"/>
    <n v="0"/>
    <m/>
    <m/>
    <n v="0"/>
    <n v="0"/>
    <m/>
    <m/>
    <n v="0"/>
    <n v="0"/>
    <n v="0"/>
    <n v="0"/>
    <n v="0"/>
    <n v="0"/>
    <n v="31"/>
    <n v="16"/>
    <n v="0"/>
    <n v="0"/>
    <n v="19"/>
    <n v="20"/>
    <n v="0"/>
    <n v="0"/>
    <m/>
    <m/>
    <n v="0"/>
    <n v="0"/>
    <n v="50"/>
    <n v="36"/>
    <n v="0"/>
    <n v="0"/>
    <n v="2.7450980392156898"/>
    <n v="4.2037037037036997"/>
    <n v="85.098039215686384"/>
    <n v="67.259259259259196"/>
    <n v="7.3833333333333302"/>
    <n v="7.3650793650793602"/>
    <n v="140.28333333333327"/>
    <n v="147.3015873015872"/>
    <m/>
    <m/>
    <n v="0"/>
    <n v="0"/>
    <n v="4.5076274509803929"/>
    <n v="5.9600235155790671"/>
    <n v="225.38137254901963"/>
    <n v="214.56084656084641"/>
    <m/>
    <m/>
    <n v="0"/>
    <n v="0"/>
    <m/>
    <m/>
    <n v="0"/>
    <n v="0"/>
    <m/>
    <m/>
    <n v="0"/>
    <n v="0"/>
    <n v="0"/>
    <n v="0"/>
    <n v="0"/>
    <n v="0"/>
    <n v="99"/>
    <n v="94"/>
    <n v="0"/>
    <n v="0"/>
    <n v="4.9933771263836633"/>
    <n v="6.0015032588400183"/>
    <n v="494.34433551198265"/>
    <n v="564.1413063309617"/>
    <n v="0"/>
    <n v="0"/>
    <n v="0"/>
    <n v="0"/>
    <n v="9"/>
    <n v="5"/>
    <n v="0"/>
    <n v="0"/>
    <n v="5"/>
    <n v="7"/>
    <n v="0"/>
    <n v="0"/>
    <m/>
    <m/>
    <n v="0"/>
    <n v="0"/>
    <n v="14"/>
    <n v="12"/>
    <n v="0"/>
    <n v="0"/>
    <n v="2.6666666666666701"/>
    <n v="1.8"/>
    <n v="24.000000000000032"/>
    <n v="9"/>
    <n v="1.5333333333333301"/>
    <n v="3.61904761904762"/>
    <n v="7.6666666666666501"/>
    <n v="25.333333333333339"/>
    <m/>
    <m/>
    <n v="0"/>
    <n v="0"/>
    <n v="2.2619047619047632"/>
    <n v="2.861111111111112"/>
    <n v="31.666666666666686"/>
    <n v="34.333333333333343"/>
    <m/>
    <m/>
    <n v="0"/>
    <n v="0"/>
    <m/>
    <m/>
    <n v="0"/>
    <n v="0"/>
    <m/>
    <m/>
    <n v="0"/>
    <n v="0"/>
    <n v="0"/>
    <n v="0"/>
    <n v="0"/>
    <n v="0"/>
    <m/>
    <m/>
    <n v="0"/>
    <n v="0"/>
    <m/>
    <m/>
    <n v="0"/>
    <n v="0"/>
    <m/>
    <m/>
    <n v="0"/>
    <n v="0"/>
    <n v="41"/>
    <n v="22"/>
    <n v="0"/>
    <n v="0"/>
    <n v="111.09803921568641"/>
    <n v="78.925925925925867"/>
    <m/>
    <s v=""/>
    <n v="72"/>
    <n v="84"/>
    <n v="0"/>
    <n v="0"/>
    <n v="414.91296296296298"/>
    <n v="519.5487137383692"/>
    <n v="0"/>
    <n v="0"/>
    <n v="113"/>
    <n v="106"/>
    <n v="0"/>
    <n v="0"/>
    <n v="526.01100217864939"/>
    <n v="598.47463966429507"/>
    <s v=""/>
    <s v=""/>
    <n v="0"/>
    <n v="0"/>
    <n v="0"/>
    <n v="0"/>
    <s v=""/>
    <s v=""/>
    <s v=""/>
    <s v=""/>
    <n v="526.01100217864928"/>
    <n v="598.47463966429507"/>
    <s v=""/>
    <s v=""/>
  </r>
  <r>
    <x v="9"/>
    <s v="McDowell Technical Community College"/>
    <m/>
    <n v="198923"/>
    <x v="9"/>
    <n v="150"/>
    <n v="164"/>
    <n v="2"/>
    <n v="6"/>
    <n v="148"/>
    <n v="158"/>
    <m/>
    <m/>
    <n v="148"/>
    <n v="158"/>
    <n v="0"/>
    <n v="0"/>
    <n v="2"/>
    <n v="2"/>
    <n v="0"/>
    <n v="0"/>
    <n v="69"/>
    <n v="87"/>
    <n v="0"/>
    <n v="0"/>
    <m/>
    <m/>
    <n v="0"/>
    <n v="0"/>
    <n v="71"/>
    <n v="89"/>
    <n v="0"/>
    <n v="0"/>
    <n v="2.5"/>
    <n v="4.8333333333333304"/>
    <n v="5"/>
    <n v="9.6666666666666607"/>
    <n v="4.5990338164251199"/>
    <n v="4.9311594202898599"/>
    <n v="317.33333333333326"/>
    <n v="429.01086956521783"/>
    <m/>
    <m/>
    <n v="0"/>
    <n v="0"/>
    <n v="4.5399061032863841"/>
    <n v="4.9289610812571292"/>
    <n v="322.33333333333326"/>
    <n v="438.67753623188452"/>
    <m/>
    <m/>
    <n v="0"/>
    <n v="0"/>
    <m/>
    <m/>
    <n v="0"/>
    <n v="0"/>
    <m/>
    <m/>
    <n v="0"/>
    <n v="0"/>
    <n v="0"/>
    <n v="0"/>
    <n v="0"/>
    <n v="0"/>
    <n v="32"/>
    <n v="26"/>
    <n v="0"/>
    <n v="0"/>
    <n v="22"/>
    <n v="16"/>
    <n v="0"/>
    <n v="0"/>
    <m/>
    <m/>
    <n v="0"/>
    <n v="0"/>
    <n v="54"/>
    <n v="42"/>
    <n v="0"/>
    <n v="0"/>
    <n v="5.1212121212121202"/>
    <n v="5.3703703703703702"/>
    <n v="163.87878787878785"/>
    <n v="139.62962962962962"/>
    <n v="6.2727272727272698"/>
    <n v="7.375"/>
    <n v="137.99999999999994"/>
    <n v="118"/>
    <m/>
    <m/>
    <n v="0"/>
    <n v="0"/>
    <n v="5.5903479236812545"/>
    <n v="6.1340388007054667"/>
    <n v="301.87878787878776"/>
    <n v="257.62962962962962"/>
    <m/>
    <m/>
    <n v="0"/>
    <n v="0"/>
    <m/>
    <m/>
    <n v="0"/>
    <n v="0"/>
    <m/>
    <m/>
    <n v="0"/>
    <n v="0"/>
    <n v="0"/>
    <n v="0"/>
    <n v="0"/>
    <n v="0"/>
    <n v="125"/>
    <n v="131"/>
    <n v="0"/>
    <n v="0"/>
    <n v="4.993696969696968"/>
    <n v="5.3153218768054513"/>
    <n v="624.21212121212102"/>
    <n v="696.30716586151414"/>
    <n v="0"/>
    <n v="0"/>
    <n v="0"/>
    <n v="0"/>
    <n v="11"/>
    <n v="12"/>
    <n v="0"/>
    <n v="0"/>
    <n v="12"/>
    <n v="15"/>
    <n v="0"/>
    <n v="0"/>
    <m/>
    <m/>
    <n v="0"/>
    <n v="0"/>
    <n v="23"/>
    <n v="27"/>
    <n v="0"/>
    <n v="0"/>
    <n v="3.7222222222222201"/>
    <n v="4.5555555555555598"/>
    <n v="40.944444444444422"/>
    <n v="54.666666666666714"/>
    <n v="4.6111111111111098"/>
    <n v="3.3555555555555601"/>
    <n v="55.333333333333314"/>
    <n v="50.3333333333334"/>
    <m/>
    <m/>
    <n v="0"/>
    <n v="0"/>
    <n v="4.1859903381642498"/>
    <n v="3.8888888888888933"/>
    <n v="96.277777777777743"/>
    <n v="105.00000000000011"/>
    <m/>
    <m/>
    <n v="0"/>
    <n v="0"/>
    <m/>
    <m/>
    <n v="0"/>
    <n v="0"/>
    <m/>
    <m/>
    <n v="0"/>
    <n v="0"/>
    <n v="0"/>
    <n v="0"/>
    <n v="0"/>
    <n v="0"/>
    <m/>
    <m/>
    <n v="0"/>
    <n v="0"/>
    <m/>
    <m/>
    <n v="0"/>
    <n v="0"/>
    <m/>
    <m/>
    <n v="0"/>
    <n v="0"/>
    <n v="45"/>
    <n v="40"/>
    <n v="0"/>
    <n v="0"/>
    <n v="209.82323232323228"/>
    <n v="203.96296296296299"/>
    <m/>
    <s v=""/>
    <n v="103"/>
    <n v="118"/>
    <n v="0"/>
    <n v="0"/>
    <n v="510.66666666666652"/>
    <n v="597.3442028985512"/>
    <n v="0"/>
    <n v="0"/>
    <n v="148"/>
    <n v="158"/>
    <n v="0"/>
    <n v="0"/>
    <n v="720.48989898989885"/>
    <n v="801.30716586151425"/>
    <s v=""/>
    <s v=""/>
    <n v="0"/>
    <n v="0"/>
    <n v="0"/>
    <n v="0"/>
    <s v=""/>
    <s v=""/>
    <s v=""/>
    <s v=""/>
    <n v="720.48989898989873"/>
    <n v="801.30716586151425"/>
    <s v=""/>
    <s v=""/>
  </r>
  <r>
    <x v="9"/>
    <s v="Montgomery Community College"/>
    <m/>
    <n v="199023"/>
    <x v="9"/>
    <n v="89"/>
    <n v="90"/>
    <n v="1"/>
    <n v="1"/>
    <n v="88"/>
    <n v="89"/>
    <m/>
    <m/>
    <n v="88"/>
    <n v="89"/>
    <n v="0"/>
    <n v="0"/>
    <n v="1"/>
    <n v="0"/>
    <n v="0"/>
    <n v="0"/>
    <n v="16"/>
    <n v="22"/>
    <n v="0"/>
    <n v="0"/>
    <m/>
    <m/>
    <n v="0"/>
    <n v="0"/>
    <n v="17"/>
    <n v="22"/>
    <n v="0"/>
    <n v="0"/>
    <n v="1.6666666666666701"/>
    <m/>
    <n v="1.6666666666666701"/>
    <n v="0"/>
    <n v="4.75"/>
    <n v="6.3913043478260896"/>
    <n v="76"/>
    <n v="140.60869565217396"/>
    <m/>
    <m/>
    <n v="0"/>
    <n v="0"/>
    <n v="4.5686274509803928"/>
    <n v="6.3913043478260896"/>
    <n v="77.666666666666671"/>
    <n v="140.60869565217396"/>
    <m/>
    <m/>
    <n v="0"/>
    <n v="0"/>
    <m/>
    <m/>
    <n v="0"/>
    <n v="0"/>
    <m/>
    <m/>
    <n v="0"/>
    <n v="0"/>
    <n v="0"/>
    <n v="0"/>
    <n v="0"/>
    <n v="0"/>
    <n v="26"/>
    <n v="26"/>
    <n v="0"/>
    <n v="0"/>
    <n v="15"/>
    <n v="8"/>
    <n v="0"/>
    <n v="0"/>
    <m/>
    <m/>
    <n v="0"/>
    <n v="0"/>
    <n v="41"/>
    <n v="34"/>
    <n v="0"/>
    <n v="0"/>
    <n v="3.7901234567901199"/>
    <n v="2.1410256410256401"/>
    <n v="98.543209876543116"/>
    <n v="55.666666666666643"/>
    <n v="4.4000000000000004"/>
    <n v="5.2916666666666696"/>
    <n v="66"/>
    <n v="42.333333333333357"/>
    <m/>
    <m/>
    <n v="0"/>
    <n v="0"/>
    <n v="4.0132490213791003"/>
    <n v="2.8823529411764706"/>
    <n v="164.5432098765431"/>
    <n v="98"/>
    <m/>
    <m/>
    <n v="0"/>
    <n v="0"/>
    <m/>
    <m/>
    <n v="0"/>
    <n v="0"/>
    <m/>
    <m/>
    <n v="0"/>
    <n v="0"/>
    <n v="0"/>
    <n v="0"/>
    <n v="0"/>
    <n v="0"/>
    <n v="58"/>
    <n v="56"/>
    <n v="0"/>
    <n v="0"/>
    <n v="4.1760323541932713"/>
    <n v="4.2608695652173925"/>
    <n v="242.20987654320973"/>
    <n v="238.60869565217399"/>
    <n v="0"/>
    <n v="0"/>
    <n v="0"/>
    <n v="0"/>
    <n v="19"/>
    <n v="23"/>
    <n v="0"/>
    <n v="0"/>
    <n v="11"/>
    <n v="10"/>
    <n v="0"/>
    <n v="0"/>
    <m/>
    <m/>
    <n v="0"/>
    <n v="0"/>
    <n v="30"/>
    <n v="33"/>
    <n v="0"/>
    <n v="0"/>
    <n v="2.3859649122806998"/>
    <n v="1.8695652173913"/>
    <n v="45.3333333333333"/>
    <n v="42.999999999999901"/>
    <n v="3.4545454545454501"/>
    <n v="1.8"/>
    <n v="37.99999999999995"/>
    <n v="18"/>
    <m/>
    <m/>
    <n v="0"/>
    <n v="0"/>
    <n v="2.7777777777777755"/>
    <n v="1.8484848484848455"/>
    <n v="83.333333333333258"/>
    <n v="60.999999999999901"/>
    <m/>
    <m/>
    <n v="0"/>
    <n v="0"/>
    <m/>
    <m/>
    <n v="0"/>
    <n v="0"/>
    <m/>
    <m/>
    <n v="0"/>
    <n v="0"/>
    <n v="0"/>
    <n v="0"/>
    <n v="0"/>
    <n v="0"/>
    <m/>
    <m/>
    <n v="0"/>
    <n v="0"/>
    <m/>
    <m/>
    <n v="0"/>
    <n v="0"/>
    <m/>
    <m/>
    <n v="0"/>
    <n v="0"/>
    <n v="46"/>
    <n v="49"/>
    <n v="0"/>
    <n v="0"/>
    <n v="145.54320987654307"/>
    <n v="98.666666666666544"/>
    <m/>
    <s v=""/>
    <n v="42"/>
    <n v="40"/>
    <n v="0"/>
    <n v="0"/>
    <n v="179.99999999999994"/>
    <n v="200.94202898550731"/>
    <n v="0"/>
    <n v="0"/>
    <n v="88"/>
    <n v="89"/>
    <n v="0"/>
    <n v="0"/>
    <n v="325.54320987654302"/>
    <n v="299.60869565217388"/>
    <s v=""/>
    <s v=""/>
    <n v="0"/>
    <n v="0"/>
    <n v="0"/>
    <n v="0"/>
    <s v=""/>
    <s v=""/>
    <s v=""/>
    <s v=""/>
    <n v="325.54320987654296"/>
    <n v="299.60869565217388"/>
    <s v=""/>
    <s v=""/>
  </r>
  <r>
    <x v="9"/>
    <s v="Pamlico Community College"/>
    <m/>
    <n v="199263"/>
    <x v="9"/>
    <n v="62"/>
    <n v="54"/>
    <n v="3"/>
    <n v="4"/>
    <n v="59"/>
    <n v="50"/>
    <m/>
    <m/>
    <n v="59"/>
    <n v="50"/>
    <n v="0"/>
    <n v="0"/>
    <n v="6"/>
    <n v="5"/>
    <n v="0"/>
    <n v="0"/>
    <n v="15"/>
    <n v="7"/>
    <n v="0"/>
    <n v="0"/>
    <m/>
    <m/>
    <n v="0"/>
    <n v="0"/>
    <n v="21"/>
    <n v="12"/>
    <n v="0"/>
    <n v="0"/>
    <n v="3.6111111111111098"/>
    <n v="3.2222222222222201"/>
    <n v="21.666666666666657"/>
    <n v="16.1111111111111"/>
    <n v="5.4444444444444402"/>
    <n v="7.6666666666666696"/>
    <n v="81.6666666666666"/>
    <n v="53.666666666666686"/>
    <m/>
    <m/>
    <n v="0"/>
    <n v="0"/>
    <n v="4.9206349206349174"/>
    <n v="5.8148148148148158"/>
    <n v="103.33333333333326"/>
    <n v="69.777777777777786"/>
    <m/>
    <m/>
    <n v="0"/>
    <n v="0"/>
    <m/>
    <m/>
    <n v="0"/>
    <n v="0"/>
    <m/>
    <m/>
    <n v="0"/>
    <n v="0"/>
    <n v="0"/>
    <n v="0"/>
    <n v="0"/>
    <n v="0"/>
    <n v="9"/>
    <n v="9"/>
    <n v="0"/>
    <n v="0"/>
    <n v="12"/>
    <n v="10"/>
    <n v="0"/>
    <n v="0"/>
    <m/>
    <m/>
    <n v="0"/>
    <n v="0"/>
    <n v="21"/>
    <n v="19"/>
    <n v="0"/>
    <n v="0"/>
    <n v="5"/>
    <n v="6.2962962962963003"/>
    <n v="45"/>
    <n v="56.6666666666667"/>
    <n v="4.2307692307692299"/>
    <n v="5.1515151515151496"/>
    <n v="50.769230769230759"/>
    <n v="51.515151515151494"/>
    <m/>
    <m/>
    <n v="0"/>
    <n v="0"/>
    <n v="4.5604395604395602"/>
    <n v="5.6937799043062203"/>
    <n v="95.769230769230759"/>
    <n v="108.18181818181819"/>
    <m/>
    <m/>
    <n v="0"/>
    <n v="0"/>
    <m/>
    <m/>
    <n v="0"/>
    <n v="0"/>
    <m/>
    <m/>
    <n v="0"/>
    <n v="0"/>
    <n v="0"/>
    <n v="0"/>
    <n v="0"/>
    <n v="0"/>
    <n v="42"/>
    <n v="31"/>
    <n v="0"/>
    <n v="0"/>
    <n v="4.7405372405372388"/>
    <n v="5.7406321277289019"/>
    <n v="199.10256410256403"/>
    <n v="177.95959595959596"/>
    <n v="0"/>
    <n v="0"/>
    <n v="0"/>
    <n v="0"/>
    <n v="7"/>
    <n v="6"/>
    <n v="0"/>
    <n v="0"/>
    <n v="10"/>
    <n v="13"/>
    <n v="0"/>
    <n v="0"/>
    <m/>
    <m/>
    <n v="0"/>
    <n v="0"/>
    <n v="17"/>
    <n v="19"/>
    <n v="0"/>
    <n v="0"/>
    <n v="2.375"/>
    <n v="2.6111111111111098"/>
    <n v="16.625"/>
    <n v="15.666666666666659"/>
    <n v="2.2333333333333298"/>
    <n v="3.2222222222222201"/>
    <n v="22.3333333333333"/>
    <n v="41.888888888888864"/>
    <m/>
    <m/>
    <n v="0"/>
    <n v="0"/>
    <n v="2.2916666666666647"/>
    <n v="3.0292397660818695"/>
    <n v="38.9583333333333"/>
    <n v="57.555555555555522"/>
    <m/>
    <m/>
    <n v="0"/>
    <n v="0"/>
    <m/>
    <m/>
    <n v="0"/>
    <n v="0"/>
    <m/>
    <m/>
    <n v="0"/>
    <n v="0"/>
    <n v="0"/>
    <n v="0"/>
    <n v="0"/>
    <n v="0"/>
    <m/>
    <m/>
    <n v="0"/>
    <n v="0"/>
    <m/>
    <m/>
    <n v="0"/>
    <n v="0"/>
    <m/>
    <m/>
    <n v="0"/>
    <n v="0"/>
    <n v="22"/>
    <n v="20"/>
    <n v="0"/>
    <n v="0"/>
    <n v="83.291666666666657"/>
    <n v="88.444444444444457"/>
    <m/>
    <s v=""/>
    <n v="37"/>
    <n v="30"/>
    <n v="0"/>
    <n v="0"/>
    <n v="154.76923076923066"/>
    <n v="147.07070707070704"/>
    <n v="0"/>
    <n v="0"/>
    <n v="59"/>
    <n v="50"/>
    <n v="0"/>
    <n v="0"/>
    <n v="238.06089743589732"/>
    <n v="235.5151515151515"/>
    <s v=""/>
    <s v=""/>
    <n v="0"/>
    <n v="0"/>
    <n v="0"/>
    <n v="0"/>
    <s v=""/>
    <s v=""/>
    <s v=""/>
    <s v=""/>
    <n v="238.06089743589735"/>
    <n v="235.51515151515147"/>
    <s v=""/>
    <s v=""/>
  </r>
  <r>
    <x v="9"/>
    <s v="Piedmont Community College"/>
    <m/>
    <n v="199324"/>
    <x v="9"/>
    <n v="134"/>
    <n v="144"/>
    <n v="6"/>
    <n v="3"/>
    <n v="128"/>
    <n v="141"/>
    <m/>
    <m/>
    <n v="128"/>
    <n v="141"/>
    <n v="0"/>
    <n v="0"/>
    <n v="1"/>
    <n v="4"/>
    <n v="0"/>
    <n v="0"/>
    <n v="36"/>
    <n v="39"/>
    <n v="0"/>
    <n v="0"/>
    <m/>
    <m/>
    <n v="0"/>
    <n v="0"/>
    <n v="37"/>
    <n v="43"/>
    <n v="0"/>
    <n v="0"/>
    <n v="9.3333333333333304"/>
    <n v="6.1666666666666696"/>
    <n v="9.3333333333333304"/>
    <n v="24.666666666666679"/>
    <n v="6.4722222222222197"/>
    <n v="6.4786324786324796"/>
    <n v="232.99999999999991"/>
    <n v="252.66666666666671"/>
    <m/>
    <m/>
    <n v="0"/>
    <n v="0"/>
    <n v="6.5495495495495479"/>
    <n v="6.449612403100776"/>
    <n v="242.33333333333329"/>
    <n v="277.33333333333337"/>
    <m/>
    <m/>
    <n v="0"/>
    <n v="0"/>
    <m/>
    <m/>
    <n v="0"/>
    <n v="0"/>
    <m/>
    <m/>
    <n v="0"/>
    <n v="0"/>
    <n v="0"/>
    <n v="0"/>
    <n v="0"/>
    <n v="0"/>
    <n v="46"/>
    <n v="39"/>
    <n v="0"/>
    <n v="0"/>
    <n v="24"/>
    <n v="33"/>
    <n v="0"/>
    <n v="0"/>
    <m/>
    <m/>
    <n v="0"/>
    <n v="0"/>
    <n v="70"/>
    <n v="72"/>
    <n v="0"/>
    <n v="0"/>
    <n v="3.8680555555555598"/>
    <n v="3.4833333333333298"/>
    <n v="177.93055555555574"/>
    <n v="135.84999999999985"/>
    <n v="5.1111111111111098"/>
    <n v="5.6666666666666696"/>
    <n v="122.66666666666663"/>
    <n v="187.00000000000009"/>
    <m/>
    <m/>
    <n v="0"/>
    <n v="0"/>
    <n v="4.2942460317460345"/>
    <n v="4.4840277777777766"/>
    <n v="300.5972222222224"/>
    <n v="322.84999999999991"/>
    <m/>
    <m/>
    <n v="0"/>
    <n v="0"/>
    <m/>
    <m/>
    <n v="0"/>
    <n v="0"/>
    <m/>
    <m/>
    <n v="0"/>
    <n v="0"/>
    <n v="0"/>
    <n v="0"/>
    <n v="0"/>
    <n v="0"/>
    <n v="107"/>
    <n v="115"/>
    <n v="0"/>
    <n v="0"/>
    <n v="5.074117341640707"/>
    <n v="5.2189855072463764"/>
    <n v="542.93055555555566"/>
    <n v="600.18333333333328"/>
    <n v="0"/>
    <n v="0"/>
    <n v="0"/>
    <n v="0"/>
    <n v="4"/>
    <n v="10"/>
    <n v="0"/>
    <n v="0"/>
    <n v="17"/>
    <n v="16"/>
    <n v="0"/>
    <n v="0"/>
    <m/>
    <m/>
    <n v="0"/>
    <n v="0"/>
    <n v="21"/>
    <n v="26"/>
    <n v="0"/>
    <n v="0"/>
    <n v="3.2666666666666702"/>
    <n v="3.8611111111111098"/>
    <n v="13.066666666666681"/>
    <n v="38.6111111111111"/>
    <n v="3.6470588235294099"/>
    <n v="4"/>
    <n v="61.999999999999972"/>
    <n v="64"/>
    <m/>
    <m/>
    <n v="0"/>
    <n v="0"/>
    <n v="3.5746031746031739"/>
    <n v="3.9465811965811963"/>
    <n v="75.066666666666649"/>
    <n v="102.6111111111111"/>
    <m/>
    <m/>
    <n v="0"/>
    <n v="0"/>
    <m/>
    <m/>
    <n v="0"/>
    <n v="0"/>
    <m/>
    <m/>
    <n v="0"/>
    <n v="0"/>
    <n v="0"/>
    <n v="0"/>
    <n v="0"/>
    <n v="0"/>
    <m/>
    <m/>
    <n v="0"/>
    <n v="0"/>
    <m/>
    <m/>
    <n v="0"/>
    <n v="0"/>
    <m/>
    <m/>
    <n v="0"/>
    <n v="0"/>
    <n v="51"/>
    <n v="53"/>
    <n v="0"/>
    <n v="0"/>
    <n v="200.33055555555578"/>
    <n v="199.12777777777762"/>
    <m/>
    <s v=""/>
    <n v="77"/>
    <n v="88"/>
    <n v="0"/>
    <n v="0"/>
    <n v="417.66666666666652"/>
    <n v="503.6666666666668"/>
    <n v="0"/>
    <n v="0"/>
    <n v="128"/>
    <n v="141"/>
    <n v="0"/>
    <n v="0"/>
    <n v="617.99722222222226"/>
    <n v="702.79444444444448"/>
    <s v=""/>
    <s v=""/>
    <n v="0"/>
    <n v="0"/>
    <n v="0"/>
    <n v="0"/>
    <s v=""/>
    <s v=""/>
    <s v=""/>
    <s v=""/>
    <n v="617.99722222222226"/>
    <n v="702.79444444444437"/>
    <s v=""/>
    <s v=""/>
  </r>
  <r>
    <x v="9"/>
    <s v="Roanoke-Chowan Community College"/>
    <m/>
    <n v="199467"/>
    <x v="9"/>
    <n v="69"/>
    <n v="115"/>
    <n v="6"/>
    <n v="22"/>
    <n v="63"/>
    <n v="93"/>
    <m/>
    <m/>
    <n v="63"/>
    <n v="93"/>
    <n v="0"/>
    <n v="0"/>
    <n v="0"/>
    <n v="0"/>
    <n v="0"/>
    <n v="0"/>
    <n v="18"/>
    <n v="34"/>
    <n v="0"/>
    <n v="0"/>
    <m/>
    <m/>
    <n v="0"/>
    <n v="0"/>
    <n v="18"/>
    <n v="34"/>
    <n v="0"/>
    <n v="0"/>
    <m/>
    <m/>
    <n v="0"/>
    <n v="0"/>
    <n v="4.8888888888888902"/>
    <n v="4.5"/>
    <n v="88.000000000000028"/>
    <n v="153"/>
    <m/>
    <m/>
    <n v="0"/>
    <n v="0"/>
    <n v="4.8888888888888902"/>
    <n v="4.5"/>
    <n v="88.000000000000028"/>
    <n v="153"/>
    <m/>
    <m/>
    <n v="0"/>
    <n v="0"/>
    <m/>
    <m/>
    <n v="0"/>
    <n v="0"/>
    <m/>
    <m/>
    <n v="0"/>
    <n v="0"/>
    <n v="0"/>
    <n v="0"/>
    <n v="0"/>
    <n v="0"/>
    <n v="32"/>
    <n v="21"/>
    <n v="0"/>
    <n v="0"/>
    <n v="8"/>
    <n v="24"/>
    <n v="0"/>
    <n v="0"/>
    <m/>
    <m/>
    <n v="0"/>
    <n v="0"/>
    <n v="40"/>
    <n v="45"/>
    <n v="0"/>
    <n v="0"/>
    <n v="6.6052631578947398"/>
    <n v="6.2575757575757596"/>
    <n v="211.36842105263167"/>
    <n v="131.40909090909096"/>
    <n v="5.0833333333333304"/>
    <n v="5.69444444444445"/>
    <n v="40.666666666666643"/>
    <n v="136.6666666666668"/>
    <m/>
    <m/>
    <n v="0"/>
    <n v="0"/>
    <n v="6.3008771929824574"/>
    <n v="5.957239057239061"/>
    <n v="252.0350877192983"/>
    <n v="268.07575757575773"/>
    <m/>
    <m/>
    <n v="0"/>
    <n v="0"/>
    <m/>
    <m/>
    <n v="0"/>
    <n v="0"/>
    <m/>
    <m/>
    <n v="0"/>
    <n v="0"/>
    <n v="0"/>
    <n v="0"/>
    <n v="0"/>
    <n v="0"/>
    <n v="58"/>
    <n v="79"/>
    <n v="0"/>
    <n v="0"/>
    <n v="5.8626739261947982"/>
    <n v="5.330072880705794"/>
    <n v="340.0350877192983"/>
    <n v="421.07575757575773"/>
    <n v="0"/>
    <n v="0"/>
    <n v="0"/>
    <n v="0"/>
    <n v="5"/>
    <n v="11"/>
    <n v="0"/>
    <n v="0"/>
    <n v="0"/>
    <n v="3"/>
    <n v="0"/>
    <n v="0"/>
    <m/>
    <m/>
    <n v="0"/>
    <n v="0"/>
    <n v="5"/>
    <n v="14"/>
    <n v="0"/>
    <n v="0"/>
    <n v="2.4666666666666699"/>
    <n v="5.1111111111111098"/>
    <n v="12.33333333333335"/>
    <n v="56.222222222222207"/>
    <m/>
    <n v="0.77777777777777801"/>
    <n v="0"/>
    <n v="2.3333333333333339"/>
    <m/>
    <m/>
    <n v="0"/>
    <n v="0"/>
    <n v="2.4666666666666699"/>
    <n v="4.1825396825396819"/>
    <n v="12.33333333333335"/>
    <n v="58.555555555555543"/>
    <m/>
    <m/>
    <n v="0"/>
    <n v="0"/>
    <m/>
    <m/>
    <n v="0"/>
    <n v="0"/>
    <m/>
    <m/>
    <n v="0"/>
    <n v="0"/>
    <n v="0"/>
    <n v="0"/>
    <n v="0"/>
    <n v="0"/>
    <m/>
    <m/>
    <n v="0"/>
    <n v="0"/>
    <m/>
    <m/>
    <n v="0"/>
    <n v="0"/>
    <m/>
    <m/>
    <n v="0"/>
    <n v="0"/>
    <n v="37"/>
    <n v="32"/>
    <n v="0"/>
    <n v="0"/>
    <n v="223.70175438596502"/>
    <n v="187.63131313131316"/>
    <m/>
    <s v=""/>
    <n v="26"/>
    <n v="61"/>
    <n v="0"/>
    <n v="0"/>
    <n v="128.66666666666669"/>
    <n v="292.00000000000011"/>
    <n v="0"/>
    <n v="0"/>
    <n v="63"/>
    <n v="93"/>
    <n v="0"/>
    <n v="0"/>
    <n v="352.36842105263167"/>
    <n v="479.63131313131328"/>
    <s v=""/>
    <s v=""/>
    <n v="0"/>
    <n v="0"/>
    <n v="0"/>
    <n v="0"/>
    <s v=""/>
    <s v=""/>
    <s v=""/>
    <s v=""/>
    <n v="352.36842105263167"/>
    <n v="479.63131313131328"/>
    <s v=""/>
    <s v=""/>
  </r>
  <r>
    <x v="9"/>
    <s v="Rockingham Community College "/>
    <m/>
    <n v="199485"/>
    <x v="9"/>
    <n v="258"/>
    <n v="277"/>
    <n v="13"/>
    <n v="18"/>
    <n v="245"/>
    <n v="259"/>
    <m/>
    <m/>
    <n v="245"/>
    <n v="259"/>
    <n v="0"/>
    <n v="0"/>
    <n v="0"/>
    <n v="0"/>
    <n v="0"/>
    <n v="0"/>
    <n v="56"/>
    <n v="73"/>
    <n v="0"/>
    <n v="0"/>
    <m/>
    <m/>
    <n v="0"/>
    <n v="0"/>
    <n v="56"/>
    <n v="73"/>
    <n v="0"/>
    <n v="0"/>
    <m/>
    <m/>
    <n v="0"/>
    <n v="0"/>
    <n v="4.93010752688172"/>
    <n v="4.3481481481481499"/>
    <n v="276.08602150537632"/>
    <n v="317.41481481481492"/>
    <m/>
    <m/>
    <n v="0"/>
    <n v="0"/>
    <n v="4.93010752688172"/>
    <n v="4.3481481481481499"/>
    <n v="276.08602150537632"/>
    <n v="317.41481481481492"/>
    <m/>
    <m/>
    <n v="0"/>
    <n v="0"/>
    <m/>
    <m/>
    <n v="0"/>
    <n v="0"/>
    <m/>
    <m/>
    <n v="0"/>
    <n v="0"/>
    <n v="0"/>
    <n v="0"/>
    <n v="0"/>
    <n v="0"/>
    <n v="104"/>
    <n v="96"/>
    <n v="0"/>
    <n v="0"/>
    <n v="68"/>
    <n v="66"/>
    <n v="0"/>
    <n v="0"/>
    <m/>
    <m/>
    <n v="0"/>
    <n v="0"/>
    <n v="172"/>
    <n v="162"/>
    <n v="0"/>
    <n v="0"/>
    <n v="3.6818181818181799"/>
    <n v="4.0347222222222197"/>
    <n v="382.90909090909071"/>
    <n v="387.33333333333309"/>
    <n v="6.4202898550724603"/>
    <n v="5.8706467661691502"/>
    <n v="436.57971014492728"/>
    <n v="387.46268656716393"/>
    <m/>
    <m/>
    <n v="0"/>
    <n v="0"/>
    <n v="4.7644697735698722"/>
    <n v="4.7826914808672649"/>
    <n v="819.48880105401804"/>
    <n v="774.79601990049696"/>
    <m/>
    <m/>
    <n v="0"/>
    <n v="0"/>
    <m/>
    <m/>
    <n v="0"/>
    <n v="0"/>
    <m/>
    <m/>
    <n v="0"/>
    <n v="0"/>
    <n v="0"/>
    <n v="0"/>
    <n v="0"/>
    <n v="0"/>
    <n v="228"/>
    <n v="235"/>
    <n v="0"/>
    <n v="0"/>
    <n v="4.805152730523659"/>
    <n v="4.6477056796396248"/>
    <n v="1095.5748225593943"/>
    <n v="1092.2108347153119"/>
    <n v="0"/>
    <n v="0"/>
    <n v="0"/>
    <n v="0"/>
    <n v="8"/>
    <n v="14"/>
    <n v="0"/>
    <n v="0"/>
    <n v="9"/>
    <n v="10"/>
    <n v="0"/>
    <n v="0"/>
    <m/>
    <m/>
    <n v="0"/>
    <n v="0"/>
    <n v="17"/>
    <n v="24"/>
    <n v="0"/>
    <n v="0"/>
    <n v="2.7916666666666701"/>
    <n v="2.4285714285714302"/>
    <n v="22.333333333333361"/>
    <n v="34.000000000000021"/>
    <n v="3.2222222222222201"/>
    <n v="5.2333333333333298"/>
    <n v="28.999999999999982"/>
    <n v="52.3333333333333"/>
    <m/>
    <m/>
    <n v="0"/>
    <n v="0"/>
    <n v="3.0196078431372553"/>
    <n v="3.5972222222222214"/>
    <n v="51.333333333333343"/>
    <n v="86.333333333333314"/>
    <m/>
    <m/>
    <n v="0"/>
    <n v="0"/>
    <m/>
    <m/>
    <n v="0"/>
    <n v="0"/>
    <m/>
    <m/>
    <n v="0"/>
    <n v="0"/>
    <n v="0"/>
    <n v="0"/>
    <n v="0"/>
    <n v="0"/>
    <m/>
    <m/>
    <n v="0"/>
    <n v="0"/>
    <m/>
    <m/>
    <n v="0"/>
    <n v="0"/>
    <m/>
    <m/>
    <n v="0"/>
    <n v="0"/>
    <n v="112"/>
    <n v="110"/>
    <n v="0"/>
    <n v="0"/>
    <n v="405.24242424242408"/>
    <n v="421.33333333333309"/>
    <m/>
    <s v=""/>
    <n v="133"/>
    <n v="149"/>
    <n v="0"/>
    <n v="0"/>
    <n v="741.66573165030354"/>
    <n v="757.2108347153121"/>
    <n v="0"/>
    <n v="0"/>
    <n v="245"/>
    <n v="259"/>
    <n v="0"/>
    <n v="0"/>
    <n v="1146.9081558927276"/>
    <n v="1178.5441680486451"/>
    <s v=""/>
    <s v=""/>
    <n v="0"/>
    <n v="0"/>
    <n v="0"/>
    <n v="0"/>
    <s v=""/>
    <s v=""/>
    <s v=""/>
    <s v=""/>
    <n v="1146.9081558927276"/>
    <n v="1178.5441680486451"/>
    <s v=""/>
    <s v=""/>
  </r>
  <r>
    <x v="9"/>
    <s v="Sampson Community College"/>
    <m/>
    <n v="199625"/>
    <x v="9"/>
    <n v="242"/>
    <n v="243"/>
    <n v="38"/>
    <n v="39"/>
    <n v="204"/>
    <n v="204"/>
    <m/>
    <m/>
    <n v="204"/>
    <n v="204"/>
    <n v="0"/>
    <n v="0"/>
    <n v="0"/>
    <n v="0"/>
    <n v="0"/>
    <n v="0"/>
    <n v="63"/>
    <n v="59"/>
    <n v="0"/>
    <n v="0"/>
    <m/>
    <m/>
    <n v="0"/>
    <n v="0"/>
    <n v="63"/>
    <n v="59"/>
    <n v="0"/>
    <n v="0"/>
    <m/>
    <m/>
    <n v="0"/>
    <n v="0"/>
    <n v="4.8951310861423201"/>
    <n v="4.6544715447154497"/>
    <n v="308.39325842696616"/>
    <n v="274.61382113821151"/>
    <m/>
    <m/>
    <n v="0"/>
    <n v="0"/>
    <n v="4.8951310861423201"/>
    <n v="4.6544715447154497"/>
    <n v="308.39325842696616"/>
    <n v="274.61382113821151"/>
    <m/>
    <m/>
    <n v="0"/>
    <n v="0"/>
    <m/>
    <m/>
    <n v="0"/>
    <n v="0"/>
    <m/>
    <m/>
    <n v="0"/>
    <n v="0"/>
    <n v="0"/>
    <n v="0"/>
    <n v="0"/>
    <n v="0"/>
    <n v="75"/>
    <n v="85"/>
    <n v="0"/>
    <n v="0"/>
    <n v="31"/>
    <n v="18"/>
    <n v="0"/>
    <n v="0"/>
    <m/>
    <m/>
    <n v="0"/>
    <n v="0"/>
    <n v="106"/>
    <n v="103"/>
    <n v="0"/>
    <n v="0"/>
    <n v="3.8902439024390199"/>
    <n v="4.1122807017543899"/>
    <n v="291.76829268292647"/>
    <n v="349.54385964912314"/>
    <n v="6.4019607843137303"/>
    <n v="7.2"/>
    <n v="198.46078431372564"/>
    <n v="129.6"/>
    <m/>
    <m/>
    <n v="0"/>
    <n v="0"/>
    <n v="4.6248026131759632"/>
    <n v="4.651882132515758"/>
    <n v="490.22907699665211"/>
    <n v="479.1438596491231"/>
    <m/>
    <m/>
    <n v="0"/>
    <n v="0"/>
    <m/>
    <m/>
    <n v="0"/>
    <n v="0"/>
    <m/>
    <m/>
    <n v="0"/>
    <n v="0"/>
    <n v="0"/>
    <n v="0"/>
    <n v="0"/>
    <n v="0"/>
    <n v="169"/>
    <n v="162"/>
    <n v="0"/>
    <n v="0"/>
    <n v="4.7255759492521792"/>
    <n v="4.6528251900452755"/>
    <n v="798.62233542361832"/>
    <n v="753.75768078733461"/>
    <n v="0"/>
    <n v="0"/>
    <n v="0"/>
    <n v="0"/>
    <n v="16"/>
    <n v="12"/>
    <n v="0"/>
    <n v="0"/>
    <n v="19"/>
    <n v="30"/>
    <n v="0"/>
    <n v="0"/>
    <m/>
    <m/>
    <n v="0"/>
    <n v="0"/>
    <n v="35"/>
    <n v="42"/>
    <n v="0"/>
    <n v="0"/>
    <n v="3.5555555555555598"/>
    <n v="3.2619047619047601"/>
    <n v="56.888888888888957"/>
    <n v="39.142857142857125"/>
    <n v="2.59649122807018"/>
    <n v="1.65625"/>
    <n v="49.333333333333421"/>
    <n v="49.6875"/>
    <m/>
    <m/>
    <n v="0"/>
    <n v="0"/>
    <n v="3.0349206349206392"/>
    <n v="2.1150085034013602"/>
    <n v="106.22222222222237"/>
    <n v="88.830357142857125"/>
    <m/>
    <m/>
    <n v="0"/>
    <n v="0"/>
    <m/>
    <m/>
    <n v="0"/>
    <n v="0"/>
    <m/>
    <m/>
    <n v="0"/>
    <n v="0"/>
    <n v="0"/>
    <n v="0"/>
    <n v="0"/>
    <n v="0"/>
    <m/>
    <m/>
    <n v="0"/>
    <n v="0"/>
    <m/>
    <m/>
    <n v="0"/>
    <n v="0"/>
    <m/>
    <m/>
    <n v="0"/>
    <n v="0"/>
    <n v="91"/>
    <n v="97"/>
    <n v="0"/>
    <n v="0"/>
    <n v="348.65718157181544"/>
    <n v="388.68671679198025"/>
    <m/>
    <s v=""/>
    <n v="113"/>
    <n v="107"/>
    <n v="0"/>
    <n v="0"/>
    <n v="556.18737607402522"/>
    <n v="453.90132113821153"/>
    <n v="0"/>
    <n v="0"/>
    <n v="204"/>
    <n v="204"/>
    <n v="0"/>
    <n v="0"/>
    <n v="904.84455764584072"/>
    <n v="842.58803793019183"/>
    <s v=""/>
    <s v=""/>
    <n v="0"/>
    <n v="0"/>
    <n v="0"/>
    <n v="0"/>
    <s v=""/>
    <s v=""/>
    <s v=""/>
    <s v=""/>
    <n v="904.84455764584072"/>
    <n v="842.58803793019172"/>
    <s v=""/>
    <s v=""/>
  </r>
  <r>
    <x v="9"/>
    <s v="South Piedmont Community College"/>
    <s v="Reclassified: Met the criteria for Two-Year 2 in 2016-17, 2017-18, and 2018-19."/>
    <n v="197850"/>
    <x v="8"/>
    <n v="249"/>
    <n v="295"/>
    <n v="2"/>
    <n v="13"/>
    <n v="247"/>
    <n v="282"/>
    <m/>
    <m/>
    <n v="247"/>
    <n v="282"/>
    <n v="0"/>
    <n v="0"/>
    <n v="6"/>
    <n v="2"/>
    <n v="0"/>
    <n v="0"/>
    <n v="66"/>
    <n v="111"/>
    <n v="0"/>
    <n v="0"/>
    <m/>
    <m/>
    <n v="0"/>
    <n v="0"/>
    <n v="72"/>
    <n v="113"/>
    <n v="0"/>
    <n v="0"/>
    <n v="1.6666666666666701"/>
    <n v="1.5"/>
    <n v="10.000000000000021"/>
    <n v="3"/>
    <n v="4.4328358208955203"/>
    <n v="4.4444444444444402"/>
    <n v="292.56716417910434"/>
    <n v="493.33333333333286"/>
    <m/>
    <m/>
    <n v="0"/>
    <n v="0"/>
    <n v="4.2023217247097824"/>
    <n v="4.3923303834808216"/>
    <n v="302.56716417910434"/>
    <n v="496.33333333333286"/>
    <m/>
    <m/>
    <n v="0"/>
    <n v="0"/>
    <m/>
    <m/>
    <n v="0"/>
    <n v="0"/>
    <m/>
    <m/>
    <n v="0"/>
    <n v="0"/>
    <n v="0"/>
    <n v="0"/>
    <n v="0"/>
    <n v="0"/>
    <n v="75"/>
    <n v="53"/>
    <n v="0"/>
    <n v="0"/>
    <n v="56"/>
    <n v="67"/>
    <n v="0"/>
    <n v="0"/>
    <m/>
    <m/>
    <n v="0"/>
    <n v="0"/>
    <n v="131"/>
    <n v="120"/>
    <n v="0"/>
    <n v="0"/>
    <n v="3.6798245614035099"/>
    <n v="3.3703703703703698"/>
    <n v="275.98684210526324"/>
    <n v="178.62962962962959"/>
    <n v="5.25"/>
    <n v="5.4328358208955203"/>
    <n v="294"/>
    <n v="363.99999999999989"/>
    <m/>
    <m/>
    <n v="0"/>
    <n v="0"/>
    <n v="4.3510445962233835"/>
    <n v="4.5219135802469124"/>
    <n v="569.98684210526324"/>
    <n v="542.62962962962945"/>
    <m/>
    <m/>
    <n v="0"/>
    <n v="0"/>
    <m/>
    <m/>
    <n v="0"/>
    <n v="0"/>
    <m/>
    <m/>
    <n v="0"/>
    <n v="0"/>
    <n v="0"/>
    <n v="0"/>
    <n v="0"/>
    <n v="0"/>
    <n v="203"/>
    <n v="233"/>
    <n v="0"/>
    <n v="0"/>
    <n v="4.2982955974599388"/>
    <n v="4.4590685105706536"/>
    <n v="872.55400628436757"/>
    <n v="1038.9629629629624"/>
    <n v="0"/>
    <n v="0"/>
    <n v="0"/>
    <n v="0"/>
    <n v="17"/>
    <n v="13"/>
    <n v="0"/>
    <n v="0"/>
    <n v="27"/>
    <n v="36"/>
    <n v="0"/>
    <n v="0"/>
    <m/>
    <m/>
    <n v="0"/>
    <n v="0"/>
    <n v="44"/>
    <n v="49"/>
    <n v="0"/>
    <n v="0"/>
    <n v="3.0980392156862702"/>
    <n v="3.4358974358974401"/>
    <n v="52.666666666666593"/>
    <n v="44.666666666666721"/>
    <n v="3.25925925925926"/>
    <n v="2.8055555555555598"/>
    <n v="88.000000000000014"/>
    <n v="101.00000000000016"/>
    <m/>
    <m/>
    <n v="0"/>
    <n v="0"/>
    <n v="3.1969696969696955"/>
    <n v="2.9727891156462629"/>
    <n v="140.6666666666666"/>
    <n v="145.66666666666688"/>
    <m/>
    <m/>
    <n v="0"/>
    <n v="0"/>
    <m/>
    <m/>
    <n v="0"/>
    <n v="0"/>
    <m/>
    <m/>
    <n v="0"/>
    <n v="0"/>
    <n v="0"/>
    <n v="0"/>
    <n v="0"/>
    <n v="0"/>
    <m/>
    <m/>
    <n v="0"/>
    <n v="0"/>
    <m/>
    <m/>
    <n v="0"/>
    <n v="0"/>
    <m/>
    <m/>
    <n v="0"/>
    <n v="0"/>
    <n v="98"/>
    <n v="68"/>
    <n v="0"/>
    <n v="0"/>
    <n v="338.65350877192981"/>
    <n v="226.2962962962963"/>
    <m/>
    <s v=""/>
    <n v="149"/>
    <n v="214"/>
    <n v="0"/>
    <n v="0"/>
    <n v="674.56716417910434"/>
    <n v="958.33333333333292"/>
    <n v="0"/>
    <n v="0"/>
    <n v="247"/>
    <n v="282"/>
    <n v="0"/>
    <n v="0"/>
    <n v="1013.2206729510342"/>
    <n v="1184.6296296296291"/>
    <s v=""/>
    <s v=""/>
    <n v="0"/>
    <n v="0"/>
    <n v="0"/>
    <n v="0"/>
    <s v=""/>
    <s v=""/>
    <s v=""/>
    <s v=""/>
    <n v="1013.2206729510342"/>
    <n v="1184.6296296296293"/>
    <s v=""/>
    <s v=""/>
  </r>
  <r>
    <x v="9"/>
    <s v="Southeastern Community College "/>
    <m/>
    <n v="199722"/>
    <x v="9"/>
    <n v="170"/>
    <n v="256"/>
    <n v="4"/>
    <n v="15"/>
    <n v="166"/>
    <n v="241"/>
    <m/>
    <m/>
    <n v="166"/>
    <n v="241"/>
    <n v="0"/>
    <n v="0"/>
    <n v="0"/>
    <n v="0"/>
    <n v="0"/>
    <n v="0"/>
    <n v="39"/>
    <n v="64"/>
    <n v="0"/>
    <n v="0"/>
    <m/>
    <m/>
    <n v="0"/>
    <n v="0"/>
    <n v="39"/>
    <n v="64"/>
    <n v="0"/>
    <n v="0"/>
    <m/>
    <m/>
    <n v="0"/>
    <n v="0"/>
    <n v="4.2520325203251996"/>
    <n v="4.8114035087719298"/>
    <n v="165.8292682926828"/>
    <n v="307.92982456140351"/>
    <m/>
    <m/>
    <n v="0"/>
    <n v="0"/>
    <n v="4.2520325203251996"/>
    <n v="4.8114035087719298"/>
    <n v="165.8292682926828"/>
    <n v="307.92982456140351"/>
    <m/>
    <m/>
    <n v="0"/>
    <n v="0"/>
    <m/>
    <m/>
    <n v="0"/>
    <n v="0"/>
    <m/>
    <m/>
    <n v="0"/>
    <n v="0"/>
    <n v="0"/>
    <n v="0"/>
    <n v="0"/>
    <n v="0"/>
    <n v="67"/>
    <n v="103"/>
    <n v="0"/>
    <n v="0"/>
    <n v="34"/>
    <n v="41"/>
    <n v="0"/>
    <n v="0"/>
    <m/>
    <m/>
    <n v="0"/>
    <n v="0"/>
    <n v="101"/>
    <n v="144"/>
    <n v="0"/>
    <n v="0"/>
    <n v="4.0676328502415497"/>
    <n v="4.4487179487179498"/>
    <n v="272.53140096618381"/>
    <n v="458.21794871794884"/>
    <n v="5.1960784313725501"/>
    <n v="5.42063492063492"/>
    <n v="176.66666666666671"/>
    <n v="222.24603174603172"/>
    <m/>
    <m/>
    <n v="0"/>
    <n v="0"/>
    <n v="4.4475056201272336"/>
    <n v="4.725444308777643"/>
    <n v="449.19806763285061"/>
    <n v="680.46398046398053"/>
    <m/>
    <m/>
    <n v="0"/>
    <n v="0"/>
    <m/>
    <m/>
    <n v="0"/>
    <n v="0"/>
    <m/>
    <m/>
    <n v="0"/>
    <n v="0"/>
    <n v="0"/>
    <n v="0"/>
    <n v="0"/>
    <n v="0"/>
    <n v="140"/>
    <n v="208"/>
    <n v="0"/>
    <n v="0"/>
    <n v="4.3930523994680959"/>
    <n v="4.7518932933912694"/>
    <n v="615.02733592553341"/>
    <n v="988.39380502538404"/>
    <n v="0"/>
    <n v="0"/>
    <n v="0"/>
    <n v="0"/>
    <n v="12"/>
    <n v="13"/>
    <n v="0"/>
    <n v="0"/>
    <n v="14"/>
    <n v="20"/>
    <n v="0"/>
    <n v="0"/>
    <m/>
    <m/>
    <n v="0"/>
    <n v="0"/>
    <n v="26"/>
    <n v="33"/>
    <n v="0"/>
    <n v="0"/>
    <n v="2.8611111111111098"/>
    <n v="3.0238095238095202"/>
    <n v="34.333333333333314"/>
    <n v="39.30952380952376"/>
    <n v="4.0238095238095202"/>
    <n v="4.0166666666666702"/>
    <n v="56.333333333333286"/>
    <n v="80.3333333333334"/>
    <m/>
    <m/>
    <n v="0"/>
    <n v="0"/>
    <n v="3.4871794871794846"/>
    <n v="3.6255411255411261"/>
    <n v="90.6666666666666"/>
    <n v="119.64285714285717"/>
    <m/>
    <m/>
    <n v="0"/>
    <n v="0"/>
    <m/>
    <m/>
    <n v="0"/>
    <n v="0"/>
    <m/>
    <m/>
    <n v="0"/>
    <n v="0"/>
    <n v="0"/>
    <n v="0"/>
    <n v="0"/>
    <n v="0"/>
    <m/>
    <m/>
    <n v="0"/>
    <n v="0"/>
    <m/>
    <m/>
    <n v="0"/>
    <n v="0"/>
    <m/>
    <m/>
    <n v="0"/>
    <n v="0"/>
    <n v="79"/>
    <n v="116"/>
    <n v="0"/>
    <n v="0"/>
    <n v="306.86473429951712"/>
    <n v="497.52747252747258"/>
    <m/>
    <s v=""/>
    <n v="87"/>
    <n v="125"/>
    <n v="0"/>
    <n v="0"/>
    <n v="398.82926829268274"/>
    <n v="610.50918964076857"/>
    <n v="0"/>
    <n v="0"/>
    <n v="166"/>
    <n v="241"/>
    <n v="0"/>
    <n v="0"/>
    <n v="705.69400259219992"/>
    <n v="1108.036662168241"/>
    <s v=""/>
    <s v=""/>
    <n v="0"/>
    <n v="0"/>
    <n v="0"/>
    <n v="0"/>
    <s v=""/>
    <s v=""/>
    <s v=""/>
    <s v=""/>
    <n v="705.69400259220004"/>
    <n v="1108.0366621682413"/>
    <s v=""/>
    <s v=""/>
  </r>
  <r>
    <x v="9"/>
    <s v="Southwestern Community College "/>
    <m/>
    <n v="199731"/>
    <x v="9"/>
    <n v="413"/>
    <n v="465"/>
    <n v="20"/>
    <n v="29"/>
    <n v="393"/>
    <n v="436"/>
    <m/>
    <m/>
    <n v="393"/>
    <n v="436"/>
    <n v="0"/>
    <n v="0"/>
    <n v="2"/>
    <n v="4"/>
    <n v="0"/>
    <n v="0"/>
    <n v="109"/>
    <n v="140"/>
    <n v="0"/>
    <n v="0"/>
    <m/>
    <m/>
    <n v="0"/>
    <n v="0"/>
    <n v="111"/>
    <n v="144"/>
    <n v="0"/>
    <n v="0"/>
    <n v="1.3333333333333299"/>
    <n v="2.3333333333333299"/>
    <n v="2.6666666666666599"/>
    <n v="9.3333333333333197"/>
    <n v="4.3423423423423397"/>
    <n v="4.5044444444444398"/>
    <n v="473.31531531531505"/>
    <n v="630.62222222222158"/>
    <m/>
    <m/>
    <n v="0"/>
    <n v="0"/>
    <n v="4.2881259638016376"/>
    <n v="4.4441358024691313"/>
    <n v="475.98198198198179"/>
    <n v="639.95555555555495"/>
    <m/>
    <m/>
    <n v="0"/>
    <n v="0"/>
    <m/>
    <m/>
    <n v="0"/>
    <n v="0"/>
    <m/>
    <m/>
    <n v="0"/>
    <n v="0"/>
    <n v="0"/>
    <n v="0"/>
    <n v="0"/>
    <n v="0"/>
    <n v="147"/>
    <n v="118"/>
    <n v="0"/>
    <n v="0"/>
    <n v="61"/>
    <n v="71"/>
    <n v="0"/>
    <n v="0"/>
    <m/>
    <m/>
    <n v="0"/>
    <n v="0"/>
    <n v="208"/>
    <n v="189"/>
    <n v="0"/>
    <n v="0"/>
    <n v="3.9508547008547001"/>
    <n v="5.00529100529101"/>
    <n v="580.77564102564088"/>
    <n v="590.6243386243392"/>
    <n v="5.0591397849462396"/>
    <n v="6.3155555555555596"/>
    <n v="308.60752688172062"/>
    <n v="448.40444444444472"/>
    <m/>
    <m/>
    <n v="0"/>
    <n v="0"/>
    <n v="4.2758806149392381"/>
    <n v="5.4975067887237241"/>
    <n v="889.38316790736155"/>
    <n v="1039.0287830687839"/>
    <m/>
    <m/>
    <n v="0"/>
    <n v="0"/>
    <m/>
    <m/>
    <n v="0"/>
    <n v="0"/>
    <m/>
    <m/>
    <n v="0"/>
    <n v="0"/>
    <n v="0"/>
    <n v="0"/>
    <n v="0"/>
    <n v="0"/>
    <n v="319"/>
    <n v="333"/>
    <n v="0"/>
    <n v="0"/>
    <n v="4.2801415357032706"/>
    <n v="5.0419950108839"/>
    <n v="1365.3651498893432"/>
    <n v="1678.9843386243388"/>
    <n v="0"/>
    <n v="0"/>
    <n v="0"/>
    <n v="0"/>
    <n v="35"/>
    <n v="44"/>
    <n v="0"/>
    <n v="0"/>
    <n v="39"/>
    <n v="59"/>
    <n v="0"/>
    <n v="0"/>
    <m/>
    <m/>
    <n v="0"/>
    <n v="0"/>
    <n v="74"/>
    <n v="103"/>
    <n v="0"/>
    <n v="0"/>
    <n v="2.7894736842105301"/>
    <n v="3.0748299319727899"/>
    <n v="97.631578947368553"/>
    <n v="135.29251700680277"/>
    <n v="2.9393939393939399"/>
    <n v="2.1055555555555601"/>
    <n v="114.63636363636365"/>
    <n v="124.22777777777804"/>
    <m/>
    <m/>
    <n v="0"/>
    <n v="0"/>
    <n v="2.8684857105909756"/>
    <n v="2.5196145124716582"/>
    <n v="212.26794258373218"/>
    <n v="259.52029478458081"/>
    <m/>
    <m/>
    <n v="0"/>
    <n v="0"/>
    <m/>
    <m/>
    <n v="0"/>
    <n v="0"/>
    <m/>
    <m/>
    <n v="0"/>
    <n v="0"/>
    <n v="0"/>
    <n v="0"/>
    <n v="0"/>
    <n v="0"/>
    <m/>
    <m/>
    <n v="0"/>
    <n v="0"/>
    <m/>
    <m/>
    <n v="0"/>
    <n v="0"/>
    <m/>
    <m/>
    <n v="0"/>
    <n v="0"/>
    <n v="184"/>
    <n v="166"/>
    <n v="0"/>
    <n v="0"/>
    <n v="681.07388663967606"/>
    <n v="735.25018896447534"/>
    <m/>
    <s v=""/>
    <n v="209"/>
    <n v="270"/>
    <n v="0"/>
    <n v="0"/>
    <n v="896.55920583339923"/>
    <n v="1203.2544444444443"/>
    <n v="0"/>
    <n v="0"/>
    <n v="393"/>
    <n v="436"/>
    <n v="0"/>
    <n v="0"/>
    <n v="1577.6330924730753"/>
    <n v="1938.5046334089197"/>
    <s v=""/>
    <s v=""/>
    <n v="0"/>
    <n v="0"/>
    <n v="0"/>
    <n v="0"/>
    <s v=""/>
    <s v=""/>
    <s v=""/>
    <s v=""/>
    <n v="1577.6330924730755"/>
    <n v="1938.5046334089195"/>
    <s v=""/>
    <s v=""/>
  </r>
  <r>
    <x v="9"/>
    <s v="Tri-County Community College "/>
    <m/>
    <n v="199795"/>
    <x v="9"/>
    <n v="157"/>
    <n v="173"/>
    <n v="8"/>
    <n v="17"/>
    <n v="149"/>
    <n v="156"/>
    <m/>
    <m/>
    <n v="149"/>
    <n v="156"/>
    <n v="0"/>
    <n v="0"/>
    <n v="3"/>
    <n v="10"/>
    <n v="0"/>
    <n v="0"/>
    <n v="66"/>
    <n v="72"/>
    <n v="0"/>
    <n v="0"/>
    <m/>
    <m/>
    <n v="0"/>
    <n v="0"/>
    <n v="69"/>
    <n v="82"/>
    <n v="0"/>
    <n v="0"/>
    <n v="5.3333333333333304"/>
    <n v="5.0606060606060597"/>
    <n v="15.999999999999991"/>
    <n v="50.606060606060595"/>
    <n v="5.2863849765258202"/>
    <n v="4.5569105691056899"/>
    <n v="348.90140845070414"/>
    <n v="328.09756097560967"/>
    <m/>
    <m/>
    <n v="0"/>
    <n v="0"/>
    <n v="5.2884262094304946"/>
    <n v="4.6183368485569547"/>
    <n v="364.90140845070414"/>
    <n v="378.70362158167029"/>
    <m/>
    <m/>
    <n v="0"/>
    <n v="0"/>
    <m/>
    <m/>
    <n v="0"/>
    <n v="0"/>
    <m/>
    <m/>
    <n v="0"/>
    <n v="0"/>
    <n v="0"/>
    <n v="0"/>
    <n v="0"/>
    <n v="0"/>
    <n v="42"/>
    <n v="42"/>
    <n v="0"/>
    <n v="0"/>
    <n v="29"/>
    <n v="29"/>
    <n v="0"/>
    <n v="0"/>
    <m/>
    <m/>
    <n v="0"/>
    <n v="0"/>
    <n v="71"/>
    <n v="71"/>
    <n v="0"/>
    <n v="0"/>
    <n v="4.2074074074074002"/>
    <n v="5.39716312056738"/>
    <n v="176.7111111111108"/>
    <n v="226.68085106382995"/>
    <n v="7.3678160919540199"/>
    <n v="6.0574712643678099"/>
    <n v="213.66666666666657"/>
    <n v="175.66666666666649"/>
    <m/>
    <m/>
    <n v="0"/>
    <n v="0"/>
    <n v="5.4982785602503856"/>
    <n v="5.6668664469083998"/>
    <n v="390.3777777777774"/>
    <n v="402.34751773049641"/>
    <m/>
    <m/>
    <n v="0"/>
    <n v="0"/>
    <m/>
    <m/>
    <n v="0"/>
    <n v="0"/>
    <m/>
    <m/>
    <n v="0"/>
    <n v="0"/>
    <n v="0"/>
    <n v="0"/>
    <n v="0"/>
    <n v="0"/>
    <n v="140"/>
    <n v="153"/>
    <n v="0"/>
    <n v="0"/>
    <n v="5.3948513302034398"/>
    <n v="5.1049094072690631"/>
    <n v="755.27918622848154"/>
    <n v="781.0511393121667"/>
    <n v="0"/>
    <n v="0"/>
    <n v="0"/>
    <n v="0"/>
    <n v="3"/>
    <n v="0"/>
    <n v="0"/>
    <n v="0"/>
    <n v="6"/>
    <n v="3"/>
    <n v="0"/>
    <n v="0"/>
    <m/>
    <m/>
    <n v="0"/>
    <n v="0"/>
    <n v="9"/>
    <n v="3"/>
    <n v="0"/>
    <n v="0"/>
    <n v="2.8888888888888902"/>
    <m/>
    <n v="8.6666666666666714"/>
    <n v="0"/>
    <n v="3.9444444444444402"/>
    <n v="8"/>
    <n v="23.666666666666643"/>
    <n v="24"/>
    <m/>
    <m/>
    <n v="0"/>
    <n v="0"/>
    <n v="3.5925925925925903"/>
    <n v="8"/>
    <n v="32.333333333333314"/>
    <n v="24"/>
    <m/>
    <m/>
    <n v="0"/>
    <n v="0"/>
    <m/>
    <m/>
    <n v="0"/>
    <n v="0"/>
    <m/>
    <m/>
    <n v="0"/>
    <n v="0"/>
    <n v="0"/>
    <n v="0"/>
    <n v="0"/>
    <n v="0"/>
    <m/>
    <m/>
    <n v="0"/>
    <n v="0"/>
    <m/>
    <m/>
    <n v="0"/>
    <n v="0"/>
    <m/>
    <m/>
    <n v="0"/>
    <n v="0"/>
    <n v="48"/>
    <n v="52"/>
    <n v="0"/>
    <n v="0"/>
    <n v="201.37777777777745"/>
    <n v="277.28691166989051"/>
    <m/>
    <s v=""/>
    <n v="101"/>
    <n v="104"/>
    <n v="0"/>
    <n v="0"/>
    <n v="586.23474178403728"/>
    <n v="527.76422764227618"/>
    <n v="0"/>
    <n v="0"/>
    <n v="149"/>
    <n v="156"/>
    <n v="0"/>
    <n v="0"/>
    <n v="787.61251956181468"/>
    <n v="805.0511393121667"/>
    <s v=""/>
    <s v=""/>
    <n v="0"/>
    <n v="0"/>
    <n v="0"/>
    <n v="0"/>
    <s v=""/>
    <s v=""/>
    <s v=""/>
    <s v=""/>
    <n v="787.61251956181491"/>
    <n v="805.0511393121667"/>
    <s v=""/>
    <s v=""/>
  </r>
  <r>
    <x v="9"/>
    <s v="Western Piedmont Community College "/>
    <m/>
    <n v="199908"/>
    <x v="9"/>
    <n v="381"/>
    <n v="303"/>
    <n v="7"/>
    <n v="5"/>
    <n v="374"/>
    <n v="298"/>
    <m/>
    <m/>
    <n v="374"/>
    <n v="298"/>
    <n v="0"/>
    <n v="0"/>
    <n v="32"/>
    <n v="23"/>
    <n v="0"/>
    <n v="0"/>
    <n v="62"/>
    <n v="52"/>
    <n v="0"/>
    <n v="0"/>
    <m/>
    <m/>
    <n v="0"/>
    <n v="0"/>
    <n v="94"/>
    <n v="75"/>
    <n v="0"/>
    <n v="0"/>
    <n v="1.9375"/>
    <n v="1.8"/>
    <n v="62"/>
    <n v="41.4"/>
    <n v="3.4814814814814898"/>
    <n v="4"/>
    <n v="215.85185185185236"/>
    <n v="208"/>
    <m/>
    <m/>
    <n v="0"/>
    <n v="0"/>
    <n v="2.9558707643814079"/>
    <n v="3.3253333333333335"/>
    <n v="277.85185185185236"/>
    <n v="249.4"/>
    <m/>
    <m/>
    <n v="0"/>
    <n v="0"/>
    <m/>
    <m/>
    <n v="0"/>
    <n v="0"/>
    <m/>
    <m/>
    <n v="0"/>
    <n v="0"/>
    <n v="0"/>
    <n v="0"/>
    <n v="0"/>
    <n v="0"/>
    <n v="158"/>
    <n v="117"/>
    <n v="0"/>
    <n v="0"/>
    <n v="54"/>
    <n v="56"/>
    <n v="0"/>
    <n v="0"/>
    <m/>
    <m/>
    <n v="0"/>
    <n v="0"/>
    <n v="212"/>
    <n v="173"/>
    <n v="0"/>
    <n v="0"/>
    <n v="3.4794238683127601"/>
    <n v="3.4649859943977601"/>
    <n v="549.74897119341608"/>
    <n v="405.40336134453793"/>
    <n v="5.2345679012345698"/>
    <n v="5.3690476190476204"/>
    <n v="282.66666666666674"/>
    <n v="300.66666666666674"/>
    <m/>
    <m/>
    <n v="0"/>
    <n v="0"/>
    <n v="3.9264888578305794"/>
    <n v="4.0813296416832641"/>
    <n v="832.41563786008282"/>
    <n v="706.07002801120473"/>
    <m/>
    <m/>
    <n v="0"/>
    <n v="0"/>
    <m/>
    <m/>
    <n v="0"/>
    <n v="0"/>
    <m/>
    <m/>
    <n v="0"/>
    <n v="0"/>
    <n v="0"/>
    <n v="0"/>
    <n v="0"/>
    <n v="0"/>
    <n v="306"/>
    <n v="248"/>
    <n v="0"/>
    <n v="0"/>
    <n v="3.6283251297775663"/>
    <n v="3.8527017258516318"/>
    <n v="1110.2674897119352"/>
    <n v="955.4700280112047"/>
    <n v="0"/>
    <n v="0"/>
    <n v="0"/>
    <n v="0"/>
    <n v="41"/>
    <n v="26"/>
    <n v="0"/>
    <n v="0"/>
    <n v="27"/>
    <n v="24"/>
    <n v="0"/>
    <n v="0"/>
    <m/>
    <m/>
    <n v="0"/>
    <n v="0"/>
    <n v="68"/>
    <n v="50"/>
    <n v="0"/>
    <n v="0"/>
    <n v="2.46031746031746"/>
    <n v="2.62820512820513"/>
    <n v="100.87301587301586"/>
    <n v="68.333333333333385"/>
    <n v="3.25"/>
    <n v="2.9722222222222201"/>
    <n v="87.75"/>
    <n v="71.333333333333286"/>
    <m/>
    <m/>
    <n v="0"/>
    <n v="0"/>
    <n v="2.7738678804855272"/>
    <n v="2.7933333333333339"/>
    <n v="188.62301587301585"/>
    <n v="139.66666666666669"/>
    <m/>
    <m/>
    <n v="0"/>
    <n v="0"/>
    <m/>
    <m/>
    <n v="0"/>
    <n v="0"/>
    <m/>
    <m/>
    <n v="0"/>
    <n v="0"/>
    <n v="0"/>
    <n v="0"/>
    <n v="0"/>
    <n v="0"/>
    <m/>
    <m/>
    <n v="0"/>
    <n v="0"/>
    <m/>
    <m/>
    <n v="0"/>
    <n v="0"/>
    <m/>
    <m/>
    <n v="0"/>
    <n v="0"/>
    <n v="231"/>
    <n v="166"/>
    <n v="0"/>
    <n v="0"/>
    <n v="712.62198706643198"/>
    <n v="515.13669467787133"/>
    <m/>
    <s v=""/>
    <n v="143"/>
    <n v="132"/>
    <n v="0"/>
    <n v="0"/>
    <n v="586.26851851851916"/>
    <n v="580"/>
    <n v="0"/>
    <n v="0"/>
    <n v="374"/>
    <n v="298"/>
    <n v="0"/>
    <n v="0"/>
    <n v="1298.8905055849511"/>
    <n v="1095.1366946778712"/>
    <s v=""/>
    <s v=""/>
    <n v="0"/>
    <n v="0"/>
    <n v="0"/>
    <n v="0"/>
    <s v=""/>
    <s v=""/>
    <s v=""/>
    <s v=""/>
    <n v="1298.8905055849511"/>
    <n v="1095.1366946778714"/>
    <s v=""/>
    <s v=""/>
  </r>
  <r>
    <x v="9"/>
    <s v="Wilson Community College"/>
    <m/>
    <n v="199953"/>
    <x v="9"/>
    <n v="275"/>
    <n v="233"/>
    <n v="7"/>
    <n v="11"/>
    <n v="268"/>
    <n v="222"/>
    <m/>
    <m/>
    <n v="268"/>
    <n v="222"/>
    <n v="0"/>
    <n v="0"/>
    <n v="0"/>
    <n v="0"/>
    <n v="0"/>
    <n v="0"/>
    <n v="53"/>
    <n v="65"/>
    <n v="0"/>
    <n v="0"/>
    <m/>
    <m/>
    <n v="0"/>
    <n v="0"/>
    <n v="53"/>
    <n v="65"/>
    <n v="0"/>
    <n v="0"/>
    <m/>
    <m/>
    <n v="0"/>
    <n v="0"/>
    <n v="4.4753086419753103"/>
    <n v="4.3981481481481497"/>
    <n v="237.19135802469145"/>
    <n v="285.87962962962973"/>
    <m/>
    <m/>
    <n v="0"/>
    <n v="0"/>
    <n v="4.4753086419753103"/>
    <n v="4.3981481481481497"/>
    <n v="237.19135802469145"/>
    <n v="285.87962962962973"/>
    <m/>
    <m/>
    <n v="0"/>
    <n v="0"/>
    <m/>
    <m/>
    <n v="0"/>
    <n v="0"/>
    <m/>
    <m/>
    <n v="0"/>
    <n v="0"/>
    <n v="0"/>
    <n v="0"/>
    <n v="0"/>
    <n v="0"/>
    <n v="94"/>
    <n v="60"/>
    <n v="0"/>
    <n v="0"/>
    <n v="49"/>
    <n v="39"/>
    <n v="0"/>
    <n v="0"/>
    <m/>
    <m/>
    <n v="0"/>
    <n v="0"/>
    <n v="143"/>
    <n v="99"/>
    <n v="0"/>
    <n v="0"/>
    <n v="3.4761904761904798"/>
    <n v="3.6612021857923498"/>
    <n v="326.7619047619051"/>
    <n v="219.67213114754099"/>
    <n v="5.3266666666666698"/>
    <n v="6.4615384615384599"/>
    <n v="261.00666666666683"/>
    <n v="251.99999999999994"/>
    <m/>
    <m/>
    <n v="0"/>
    <n v="0"/>
    <n v="4.1102697302697342"/>
    <n v="4.7643649610862724"/>
    <n v="587.76857142857205"/>
    <n v="471.67213114754099"/>
    <m/>
    <m/>
    <n v="0"/>
    <n v="0"/>
    <m/>
    <m/>
    <n v="0"/>
    <n v="0"/>
    <m/>
    <m/>
    <n v="0"/>
    <n v="0"/>
    <n v="0"/>
    <n v="0"/>
    <n v="0"/>
    <n v="0"/>
    <n v="196"/>
    <n v="164"/>
    <n v="0"/>
    <n v="0"/>
    <n v="4.2089792319044053"/>
    <n v="4.6192180535193339"/>
    <n v="824.95992945326338"/>
    <n v="757.55176077717078"/>
    <n v="0"/>
    <n v="0"/>
    <n v="0"/>
    <n v="0"/>
    <n v="34"/>
    <n v="31"/>
    <n v="0"/>
    <n v="0"/>
    <n v="38"/>
    <n v="27"/>
    <n v="0"/>
    <n v="0"/>
    <m/>
    <m/>
    <n v="0"/>
    <n v="0"/>
    <n v="72"/>
    <n v="58"/>
    <n v="0"/>
    <n v="0"/>
    <n v="2.94285714285714"/>
    <n v="3.2450980392156898"/>
    <n v="100.05714285714276"/>
    <n v="100.59803921568638"/>
    <n v="3.1578947368421"/>
    <n v="3.5555555555555598"/>
    <n v="119.9999999999998"/>
    <n v="96.000000000000114"/>
    <m/>
    <m/>
    <n v="0"/>
    <n v="0"/>
    <n v="3.0563492063492022"/>
    <n v="3.3896213657876983"/>
    <n v="220.05714285714257"/>
    <n v="196.5980392156865"/>
    <m/>
    <m/>
    <n v="0"/>
    <n v="0"/>
    <m/>
    <m/>
    <n v="0"/>
    <n v="0"/>
    <m/>
    <m/>
    <n v="0"/>
    <n v="0"/>
    <n v="0"/>
    <n v="0"/>
    <n v="0"/>
    <n v="0"/>
    <m/>
    <m/>
    <n v="0"/>
    <n v="0"/>
    <m/>
    <m/>
    <n v="0"/>
    <n v="0"/>
    <m/>
    <m/>
    <n v="0"/>
    <n v="0"/>
    <n v="128"/>
    <n v="91"/>
    <n v="0"/>
    <n v="0"/>
    <n v="426.81904761904786"/>
    <n v="320.27017036322741"/>
    <m/>
    <s v=""/>
    <n v="140"/>
    <n v="131"/>
    <n v="0"/>
    <n v="0"/>
    <n v="618.19802469135811"/>
    <n v="633.87962962962979"/>
    <n v="0"/>
    <n v="0"/>
    <n v="268"/>
    <n v="222"/>
    <n v="0"/>
    <n v="0"/>
    <n v="1045.0170723104061"/>
    <n v="954.1497999928572"/>
    <s v=""/>
    <s v=""/>
    <n v="0"/>
    <n v="0"/>
    <n v="0"/>
    <n v="0"/>
    <s v=""/>
    <s v=""/>
    <s v=""/>
    <s v=""/>
    <n v="1045.0170723104059"/>
    <n v="954.14979999285731"/>
    <s v=""/>
    <s v=""/>
  </r>
  <r>
    <x v="10"/>
    <m/>
    <m/>
    <m/>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1"/>
    <m/>
    <m/>
    <m/>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2"/>
    <s v="University of Memphis"/>
    <m/>
    <n v="220862"/>
    <x v="1"/>
    <n v="3068"/>
    <n v="3109"/>
    <m/>
    <m/>
    <n v="3068"/>
    <n v="3109"/>
    <m/>
    <m/>
    <n v="3068"/>
    <n v="3109"/>
    <n v="0"/>
    <n v="0"/>
    <n v="152"/>
    <n v="62"/>
    <n v="0"/>
    <n v="0"/>
    <n v="3"/>
    <n v="0"/>
    <n v="0"/>
    <n v="0"/>
    <m/>
    <m/>
    <n v="0"/>
    <n v="0"/>
    <n v="155"/>
    <n v="62"/>
    <n v="0"/>
    <n v="0"/>
    <n v="4.3"/>
    <n v="5.3979999999999997"/>
    <n v="653.6"/>
    <n v="334.67599999999999"/>
    <n v="4.444"/>
    <n v="0"/>
    <n v="13.332000000000001"/>
    <n v="0"/>
    <m/>
    <m/>
    <n v="0"/>
    <n v="0"/>
    <n v="4.3027870967741935"/>
    <n v="5.3979999999999997"/>
    <n v="666.93200000000002"/>
    <n v="334.67599999999999"/>
    <m/>
    <m/>
    <n v="0"/>
    <n v="0"/>
    <m/>
    <m/>
    <n v="0"/>
    <n v="0"/>
    <m/>
    <m/>
    <n v="0"/>
    <n v="0"/>
    <n v="0"/>
    <n v="0"/>
    <n v="0"/>
    <n v="0"/>
    <n v="1148"/>
    <n v="1228"/>
    <n v="0"/>
    <n v="0"/>
    <n v="47"/>
    <n v="46"/>
    <n v="0"/>
    <n v="0"/>
    <m/>
    <m/>
    <n v="0"/>
    <n v="0"/>
    <n v="1195"/>
    <n v="1274"/>
    <n v="0"/>
    <n v="0"/>
    <n v="5.1180000000000003"/>
    <n v="4.8140000000000001"/>
    <n v="5875.4639999999999"/>
    <n v="5911.5919999999996"/>
    <n v="5.7939999999999996"/>
    <n v="5.399"/>
    <n v="272.31799999999998"/>
    <n v="248.35400000000001"/>
    <m/>
    <m/>
    <n v="0"/>
    <n v="0"/>
    <n v="5.1445874476987452"/>
    <n v="4.8351224489795914"/>
    <n v="6147.7820000000002"/>
    <n v="6159.9459999999999"/>
    <m/>
    <m/>
    <n v="0"/>
    <n v="0"/>
    <m/>
    <m/>
    <n v="0"/>
    <n v="0"/>
    <m/>
    <m/>
    <n v="0"/>
    <n v="0"/>
    <n v="0"/>
    <n v="0"/>
    <n v="0"/>
    <n v="0"/>
    <n v="1350"/>
    <n v="1336"/>
    <n v="0"/>
    <n v="0"/>
    <n v="5.0479362962962959"/>
    <n v="4.8612440119760478"/>
    <n v="6814.7139999999999"/>
    <n v="6494.6220000000003"/>
    <n v="0"/>
    <n v="0"/>
    <n v="0"/>
    <n v="0"/>
    <n v="697"/>
    <n v="734"/>
    <n v="0"/>
    <n v="0"/>
    <n v="249"/>
    <n v="232"/>
    <n v="0"/>
    <n v="0"/>
    <m/>
    <m/>
    <n v="0"/>
    <n v="0"/>
    <n v="946"/>
    <n v="966"/>
    <n v="0"/>
    <n v="0"/>
    <n v="7.0529999999999999"/>
    <n v="6.5670000000000002"/>
    <n v="4915.9409999999998"/>
    <n v="4820.1779999999999"/>
    <n v="9.4740000000000002"/>
    <n v="9.8030000000000008"/>
    <n v="2359.0259999999998"/>
    <n v="2274.2960000000003"/>
    <m/>
    <m/>
    <n v="0"/>
    <n v="0"/>
    <n v="7.6902399577167015"/>
    <n v="7.3441759834368527"/>
    <n v="7274.9669999999996"/>
    <n v="7094.4740000000002"/>
    <m/>
    <m/>
    <n v="0"/>
    <n v="0"/>
    <m/>
    <m/>
    <n v="0"/>
    <n v="0"/>
    <m/>
    <m/>
    <n v="0"/>
    <n v="0"/>
    <n v="0"/>
    <n v="0"/>
    <n v="0"/>
    <n v="0"/>
    <n v="772"/>
    <n v="807"/>
    <n v="0"/>
    <n v="0"/>
    <n v="4.3949999999999996"/>
    <n v="4.2069999999999999"/>
    <n v="3392.9399999999996"/>
    <n v="3395.049"/>
    <m/>
    <m/>
    <n v="0"/>
    <n v="0"/>
    <n v="1997"/>
    <n v="2024"/>
    <n v="0"/>
    <n v="0"/>
    <n v="11445.005000000001"/>
    <n v="11066.446"/>
    <s v=""/>
    <s v=""/>
    <n v="299"/>
    <n v="278"/>
    <n v="0"/>
    <n v="0"/>
    <n v="2644.6759999999999"/>
    <n v="2522.65"/>
    <n v="0"/>
    <n v="0"/>
    <n v="2296"/>
    <n v="2302"/>
    <n v="0"/>
    <n v="0"/>
    <n v="14089.681"/>
    <n v="13589.096"/>
    <s v=""/>
    <s v=""/>
    <n v="0"/>
    <n v="0"/>
    <n v="0"/>
    <n v="0"/>
    <s v=""/>
    <s v=""/>
    <s v=""/>
    <s v=""/>
    <n v="17482.620999999999"/>
    <n v="16984.145"/>
    <s v=""/>
    <s v=""/>
  </r>
  <r>
    <x v="12"/>
    <s v="University of Tennessee, Knoxville"/>
    <m/>
    <n v="221759"/>
    <x v="1"/>
    <n v="4634"/>
    <n v="4698"/>
    <m/>
    <m/>
    <n v="4634"/>
    <n v="4698"/>
    <m/>
    <m/>
    <n v="4631"/>
    <n v="4695"/>
    <n v="0"/>
    <n v="0"/>
    <n v="756"/>
    <n v="219"/>
    <n v="0"/>
    <n v="0"/>
    <n v="16"/>
    <n v="7"/>
    <n v="0"/>
    <n v="0"/>
    <m/>
    <m/>
    <n v="0"/>
    <n v="0"/>
    <n v="772"/>
    <n v="226"/>
    <n v="0"/>
    <n v="0"/>
    <n v="4.0259999999999998"/>
    <n v="4.91"/>
    <n v="3043.6559999999999"/>
    <n v="1075.29"/>
    <n v="4.6879999999999997"/>
    <n v="5.7619999999999996"/>
    <n v="75.007999999999996"/>
    <n v="40.333999999999996"/>
    <m/>
    <m/>
    <n v="0"/>
    <n v="0"/>
    <n v="4.039720207253886"/>
    <n v="4.936389380530974"/>
    <n v="3118.6640000000002"/>
    <n v="1115.624"/>
    <m/>
    <m/>
    <n v="0"/>
    <n v="0"/>
    <m/>
    <m/>
    <n v="0"/>
    <n v="0"/>
    <m/>
    <m/>
    <n v="0"/>
    <n v="0"/>
    <n v="0"/>
    <n v="0"/>
    <n v="0"/>
    <n v="0"/>
    <n v="2495"/>
    <n v="3109"/>
    <n v="0"/>
    <n v="0"/>
    <n v="90"/>
    <n v="86"/>
    <n v="0"/>
    <n v="0"/>
    <m/>
    <m/>
    <n v="0"/>
    <n v="0"/>
    <n v="2585"/>
    <n v="3195"/>
    <n v="0"/>
    <n v="0"/>
    <n v="3.79"/>
    <n v="3.722"/>
    <n v="9456.0499999999993"/>
    <n v="11571.698"/>
    <n v="4.0330000000000004"/>
    <n v="4.1509999999999998"/>
    <n v="362.97"/>
    <n v="356.98599999999999"/>
    <m/>
    <m/>
    <n v="0"/>
    <n v="0"/>
    <n v="3.7984603481624752"/>
    <n v="3.7335474178403758"/>
    <n v="9819.0199999999986"/>
    <n v="11928.684000000001"/>
    <m/>
    <m/>
    <n v="0"/>
    <n v="0"/>
    <m/>
    <m/>
    <n v="0"/>
    <n v="0"/>
    <m/>
    <m/>
    <n v="0"/>
    <n v="0"/>
    <n v="0"/>
    <n v="0"/>
    <n v="0"/>
    <n v="0"/>
    <n v="3357"/>
    <n v="3421"/>
    <n v="0"/>
    <n v="0"/>
    <n v="3.8539422103068213"/>
    <n v="3.8130102309266301"/>
    <n v="12937.683999999999"/>
    <n v="13044.308000000001"/>
    <n v="0"/>
    <n v="0"/>
    <n v="0"/>
    <n v="0"/>
    <n v="730"/>
    <n v="772"/>
    <n v="0"/>
    <n v="0"/>
    <n v="151"/>
    <n v="127"/>
    <n v="0"/>
    <n v="0"/>
    <m/>
    <m/>
    <n v="0"/>
    <n v="0"/>
    <n v="881"/>
    <n v="899"/>
    <n v="0"/>
    <n v="0"/>
    <n v="5.641"/>
    <n v="5.5410000000000004"/>
    <n v="4117.93"/>
    <n v="4277.652"/>
    <n v="7.6449999999999996"/>
    <n v="6.5510000000000002"/>
    <n v="1154.395"/>
    <n v="831.97699999999998"/>
    <m/>
    <m/>
    <n v="0"/>
    <n v="0"/>
    <n v="5.9844778660612947"/>
    <n v="5.6836807563959955"/>
    <n v="5272.3250000000007"/>
    <n v="5109.6289999999999"/>
    <m/>
    <m/>
    <n v="0"/>
    <n v="0"/>
    <m/>
    <m/>
    <n v="0"/>
    <n v="0"/>
    <m/>
    <m/>
    <n v="0"/>
    <n v="0"/>
    <n v="0"/>
    <n v="0"/>
    <n v="0"/>
    <n v="0"/>
    <n v="393"/>
    <n v="375"/>
    <n v="0"/>
    <n v="0"/>
    <n v="3.1469999999999998"/>
    <n v="3.0830000000000002"/>
    <n v="1236.771"/>
    <n v="1156.125"/>
    <m/>
    <m/>
    <n v="0"/>
    <n v="0"/>
    <n v="3981"/>
    <n v="4100"/>
    <n v="0"/>
    <n v="0"/>
    <n v="16617.635999999999"/>
    <n v="16924.64"/>
    <s v=""/>
    <s v=""/>
    <n v="257"/>
    <n v="220"/>
    <n v="0"/>
    <n v="0"/>
    <n v="1592.373"/>
    <n v="1229.297"/>
    <n v="0"/>
    <n v="0"/>
    <n v="4238"/>
    <n v="4320"/>
    <n v="0"/>
    <n v="0"/>
    <n v="18210.008999999998"/>
    <n v="18153.936999999998"/>
    <s v=""/>
    <s v=""/>
    <n v="0"/>
    <n v="0"/>
    <n v="0"/>
    <n v="0"/>
    <s v=""/>
    <s v=""/>
    <s v=""/>
    <s v=""/>
    <n v="19446.78"/>
    <n v="19310.062000000002"/>
    <s v=""/>
    <s v=""/>
  </r>
  <r>
    <x v="12"/>
    <s v="East Tennessee State University "/>
    <m/>
    <n v="220075"/>
    <x v="2"/>
    <n v="2311"/>
    <n v="2431"/>
    <m/>
    <m/>
    <n v="2311"/>
    <n v="2431"/>
    <m/>
    <m/>
    <n v="2311"/>
    <n v="2431"/>
    <n v="0"/>
    <n v="0"/>
    <n v="196"/>
    <n v="68"/>
    <n v="0"/>
    <n v="0"/>
    <n v="5"/>
    <n v="1"/>
    <n v="0"/>
    <n v="0"/>
    <m/>
    <m/>
    <n v="0"/>
    <n v="0"/>
    <n v="201"/>
    <n v="69"/>
    <n v="0"/>
    <n v="0"/>
    <n v="4.423"/>
    <n v="5.8730000000000002"/>
    <n v="866.90800000000002"/>
    <n v="399.36400000000003"/>
    <n v="3.867"/>
    <n v="5.6669999999999998"/>
    <n v="19.335000000000001"/>
    <n v="5.6669999999999998"/>
    <m/>
    <m/>
    <n v="0"/>
    <n v="0"/>
    <n v="4.4091691542288558"/>
    <n v="5.8700144927536231"/>
    <n v="886.24300000000005"/>
    <n v="405.03100000000001"/>
    <m/>
    <m/>
    <n v="0"/>
    <n v="0"/>
    <m/>
    <m/>
    <n v="0"/>
    <n v="0"/>
    <m/>
    <m/>
    <n v="0"/>
    <n v="0"/>
    <n v="0"/>
    <n v="0"/>
    <n v="0"/>
    <n v="0"/>
    <n v="861"/>
    <n v="1077"/>
    <n v="0"/>
    <n v="0"/>
    <n v="28"/>
    <n v="30"/>
    <n v="0"/>
    <n v="0"/>
    <m/>
    <m/>
    <n v="0"/>
    <n v="0"/>
    <n v="889"/>
    <n v="1107"/>
    <n v="0"/>
    <n v="0"/>
    <n v="4.5229999999999997"/>
    <n v="4.2110000000000003"/>
    <n v="3894.3029999999999"/>
    <n v="4535.2470000000003"/>
    <n v="5.5119999999999996"/>
    <n v="5.8559999999999999"/>
    <n v="154.33599999999998"/>
    <n v="175.68"/>
    <m/>
    <m/>
    <n v="0"/>
    <n v="0"/>
    <n v="4.5541496062992124"/>
    <n v="4.2555799457994583"/>
    <n v="4048.6389999999997"/>
    <n v="4710.9270000000006"/>
    <m/>
    <m/>
    <n v="0"/>
    <n v="0"/>
    <m/>
    <m/>
    <n v="0"/>
    <n v="0"/>
    <m/>
    <m/>
    <n v="0"/>
    <n v="0"/>
    <n v="0"/>
    <n v="0"/>
    <n v="0"/>
    <n v="0"/>
    <n v="1090"/>
    <n v="1176"/>
    <n v="0"/>
    <n v="0"/>
    <n v="4.5274146788990821"/>
    <n v="4.3503044217687084"/>
    <n v="4934.8819999999996"/>
    <n v="5115.9580000000014"/>
    <n v="0"/>
    <n v="0"/>
    <n v="0"/>
    <n v="0"/>
    <n v="577"/>
    <n v="613"/>
    <n v="0"/>
    <n v="0"/>
    <n v="162"/>
    <n v="146"/>
    <n v="0"/>
    <n v="0"/>
    <m/>
    <m/>
    <n v="0"/>
    <n v="0"/>
    <n v="739"/>
    <n v="759"/>
    <n v="0"/>
    <n v="0"/>
    <n v="6.2679999999999998"/>
    <n v="6.16"/>
    <n v="3616.636"/>
    <n v="3776.08"/>
    <n v="9.7799999999999994"/>
    <n v="9.5069999999999997"/>
    <n v="1584.36"/>
    <n v="1388.0219999999999"/>
    <m/>
    <m/>
    <n v="0"/>
    <n v="0"/>
    <n v="7.0378836265223272"/>
    <n v="6.8038234519104082"/>
    <n v="5200.9960000000001"/>
    <n v="5164.1019999999999"/>
    <m/>
    <m/>
    <n v="0"/>
    <n v="0"/>
    <m/>
    <m/>
    <n v="0"/>
    <n v="0"/>
    <m/>
    <m/>
    <n v="0"/>
    <n v="0"/>
    <n v="0"/>
    <n v="0"/>
    <n v="0"/>
    <n v="0"/>
    <n v="482"/>
    <n v="496"/>
    <n v="0"/>
    <n v="0"/>
    <n v="3.2290000000000001"/>
    <n v="3.1160000000000001"/>
    <n v="1556.3780000000002"/>
    <n v="1545.5360000000001"/>
    <m/>
    <m/>
    <n v="0"/>
    <n v="0"/>
    <n v="1634"/>
    <n v="1758"/>
    <n v="0"/>
    <n v="0"/>
    <n v="8377.8469999999998"/>
    <n v="8710.6910000000007"/>
    <s v=""/>
    <s v=""/>
    <n v="195"/>
    <n v="177"/>
    <n v="0"/>
    <n v="0"/>
    <n v="1758.0309999999999"/>
    <n v="1569.3689999999999"/>
    <n v="0"/>
    <n v="0"/>
    <n v="1829"/>
    <n v="1935"/>
    <n v="0"/>
    <n v="0"/>
    <n v="10135.878000000001"/>
    <n v="10280.060000000001"/>
    <s v=""/>
    <s v=""/>
    <n v="0"/>
    <n v="0"/>
    <n v="0"/>
    <n v="0"/>
    <s v=""/>
    <s v=""/>
    <s v=""/>
    <s v=""/>
    <n v="11692.256000000001"/>
    <n v="11825.596000000001"/>
    <s v=""/>
    <s v=""/>
  </r>
  <r>
    <x v="12"/>
    <s v="Middle Tennessee State University "/>
    <m/>
    <n v="220978"/>
    <x v="2"/>
    <n v="4102"/>
    <n v="3975"/>
    <m/>
    <m/>
    <n v="4102"/>
    <n v="3975"/>
    <m/>
    <m/>
    <n v="4102"/>
    <n v="3975"/>
    <n v="0"/>
    <n v="0"/>
    <n v="219"/>
    <n v="96"/>
    <n v="0"/>
    <n v="0"/>
    <n v="2"/>
    <n v="2"/>
    <n v="0"/>
    <n v="0"/>
    <m/>
    <m/>
    <n v="0"/>
    <n v="0"/>
    <n v="221"/>
    <n v="98"/>
    <n v="0"/>
    <n v="0"/>
    <n v="4.3849999999999998"/>
    <n v="5.6769999999999996"/>
    <n v="960.31499999999994"/>
    <n v="544.99199999999996"/>
    <n v="9"/>
    <n v="4.6669999999999998"/>
    <n v="18"/>
    <n v="9.3339999999999996"/>
    <m/>
    <m/>
    <n v="0"/>
    <n v="0"/>
    <n v="4.4267647058823529"/>
    <n v="5.6563877551020401"/>
    <n v="978.31500000000005"/>
    <n v="554.32599999999991"/>
    <m/>
    <m/>
    <n v="0"/>
    <n v="0"/>
    <m/>
    <m/>
    <n v="0"/>
    <n v="0"/>
    <m/>
    <m/>
    <n v="0"/>
    <n v="0"/>
    <n v="0"/>
    <n v="0"/>
    <n v="0"/>
    <n v="0"/>
    <n v="1601"/>
    <n v="1722"/>
    <n v="0"/>
    <n v="0"/>
    <n v="91"/>
    <n v="87"/>
    <n v="0"/>
    <n v="0"/>
    <m/>
    <m/>
    <n v="0"/>
    <n v="0"/>
    <n v="1692"/>
    <n v="1809"/>
    <n v="0"/>
    <n v="0"/>
    <n v="4.6639999999999997"/>
    <n v="4.5590000000000002"/>
    <n v="7467.0639999999994"/>
    <n v="7850.598"/>
    <n v="5.6230000000000002"/>
    <n v="4.6210000000000004"/>
    <n v="511.69300000000004"/>
    <n v="402.02700000000004"/>
    <m/>
    <m/>
    <n v="0"/>
    <n v="0"/>
    <n v="4.7155774231678489"/>
    <n v="4.5619817578772803"/>
    <n v="7978.7570000000005"/>
    <n v="8252.625"/>
    <m/>
    <m/>
    <n v="0"/>
    <n v="0"/>
    <m/>
    <m/>
    <n v="0"/>
    <n v="0"/>
    <m/>
    <m/>
    <n v="0"/>
    <n v="0"/>
    <n v="0"/>
    <n v="0"/>
    <n v="0"/>
    <n v="0"/>
    <n v="1913"/>
    <n v="1907"/>
    <n v="0"/>
    <n v="0"/>
    <n v="4.6822122320961839"/>
    <n v="4.6182228631358146"/>
    <n v="8957.0720000000001"/>
    <n v="8806.9509999999991"/>
    <n v="0"/>
    <n v="0"/>
    <n v="0"/>
    <n v="0"/>
    <n v="1162"/>
    <n v="1108"/>
    <n v="0"/>
    <n v="0"/>
    <n v="248"/>
    <n v="248"/>
    <n v="0"/>
    <n v="0"/>
    <m/>
    <m/>
    <n v="0"/>
    <n v="0"/>
    <n v="1410"/>
    <n v="1356"/>
    <n v="0"/>
    <n v="0"/>
    <n v="6.0270000000000001"/>
    <n v="6.1079999999999997"/>
    <n v="7003.3739999999998"/>
    <n v="6767.6639999999998"/>
    <n v="9.0890000000000004"/>
    <n v="8.7899999999999991"/>
    <n v="2254.0720000000001"/>
    <n v="2179.9199999999996"/>
    <m/>
    <m/>
    <n v="0"/>
    <n v="0"/>
    <n v="6.5655645390070925"/>
    <n v="6.5985132743362822"/>
    <n v="9257.4459999999999"/>
    <n v="8947.5839999999989"/>
    <m/>
    <m/>
    <n v="0"/>
    <n v="0"/>
    <m/>
    <m/>
    <n v="0"/>
    <n v="0"/>
    <m/>
    <m/>
    <n v="0"/>
    <n v="0"/>
    <n v="0"/>
    <n v="0"/>
    <n v="0"/>
    <n v="0"/>
    <n v="779"/>
    <n v="712"/>
    <n v="0"/>
    <n v="0"/>
    <n v="3.9790000000000001"/>
    <n v="3.9060000000000001"/>
    <n v="3099.6410000000001"/>
    <n v="2781.0720000000001"/>
    <m/>
    <m/>
    <n v="0"/>
    <n v="0"/>
    <n v="2982"/>
    <n v="2926"/>
    <n v="0"/>
    <n v="0"/>
    <n v="15430.752999999999"/>
    <n v="15163.254000000001"/>
    <s v=""/>
    <s v=""/>
    <n v="341"/>
    <n v="337"/>
    <n v="0"/>
    <n v="0"/>
    <n v="2783.7650000000003"/>
    <n v="2591.2809999999995"/>
    <n v="0"/>
    <n v="0"/>
    <n v="3323"/>
    <n v="3263"/>
    <n v="0"/>
    <n v="0"/>
    <n v="18214.518"/>
    <n v="17754.535"/>
    <s v=""/>
    <s v=""/>
    <n v="0"/>
    <n v="0"/>
    <n v="0"/>
    <n v="0"/>
    <s v=""/>
    <s v=""/>
    <s v=""/>
    <s v=""/>
    <n v="21314.159"/>
    <n v="20535.606999999996"/>
    <s v=""/>
    <s v=""/>
  </r>
  <r>
    <x v="12"/>
    <s v="Tennessee State University "/>
    <m/>
    <n v="221838"/>
    <x v="2"/>
    <n v="1052"/>
    <n v="1069"/>
    <m/>
    <m/>
    <n v="1052"/>
    <n v="1069"/>
    <m/>
    <m/>
    <n v="1052"/>
    <n v="1069"/>
    <n v="0"/>
    <n v="0"/>
    <n v="22"/>
    <n v="14"/>
    <n v="0"/>
    <n v="0"/>
    <n v="3"/>
    <n v="1"/>
    <n v="0"/>
    <n v="0"/>
    <m/>
    <m/>
    <n v="0"/>
    <n v="0"/>
    <n v="25"/>
    <n v="15"/>
    <n v="0"/>
    <n v="0"/>
    <n v="4.4550000000000001"/>
    <n v="6.4050000000000002"/>
    <n v="98.01"/>
    <n v="89.67"/>
    <n v="4.6669999999999998"/>
    <n v="6.6669999999999998"/>
    <n v="14.000999999999999"/>
    <n v="6.6669999999999998"/>
    <m/>
    <m/>
    <n v="0"/>
    <n v="0"/>
    <n v="4.4804400000000006"/>
    <n v="6.4224666666666668"/>
    <n v="112.01100000000001"/>
    <n v="96.337000000000003"/>
    <m/>
    <m/>
    <n v="0"/>
    <n v="0"/>
    <m/>
    <m/>
    <n v="0"/>
    <n v="0"/>
    <m/>
    <m/>
    <n v="0"/>
    <n v="0"/>
    <n v="0"/>
    <n v="0"/>
    <n v="0"/>
    <n v="0"/>
    <n v="476"/>
    <n v="459"/>
    <n v="0"/>
    <n v="0"/>
    <n v="63"/>
    <n v="93"/>
    <n v="0"/>
    <n v="0"/>
    <m/>
    <m/>
    <n v="0"/>
    <n v="0"/>
    <n v="539"/>
    <n v="552"/>
    <n v="0"/>
    <n v="0"/>
    <n v="4.9420000000000002"/>
    <n v="4.8140000000000001"/>
    <n v="2352.3920000000003"/>
    <n v="2209.6260000000002"/>
    <n v="4.1219999999999999"/>
    <n v="4.2939999999999996"/>
    <n v="259.68599999999998"/>
    <n v="399.34199999999998"/>
    <m/>
    <m/>
    <n v="0"/>
    <n v="0"/>
    <n v="4.8461558441558452"/>
    <n v="4.7263913043478265"/>
    <n v="2612.0780000000004"/>
    <n v="2608.9680000000003"/>
    <m/>
    <m/>
    <n v="0"/>
    <n v="0"/>
    <m/>
    <m/>
    <n v="0"/>
    <n v="0"/>
    <m/>
    <m/>
    <n v="0"/>
    <n v="0"/>
    <n v="0"/>
    <n v="0"/>
    <n v="0"/>
    <n v="0"/>
    <n v="564"/>
    <n v="567"/>
    <n v="0"/>
    <n v="0"/>
    <n v="4.8299450354609936"/>
    <n v="4.7712610229276899"/>
    <n v="2724.0890000000004"/>
    <n v="2705.3050000000003"/>
    <n v="0"/>
    <n v="0"/>
    <n v="0"/>
    <n v="0"/>
    <n v="200"/>
    <n v="175"/>
    <n v="0"/>
    <n v="0"/>
    <n v="74"/>
    <n v="79"/>
    <n v="0"/>
    <n v="0"/>
    <m/>
    <m/>
    <n v="0"/>
    <n v="0"/>
    <n v="274"/>
    <n v="254"/>
    <n v="0"/>
    <n v="0"/>
    <n v="6.3630000000000004"/>
    <n v="6.5869999999999997"/>
    <n v="1272.6000000000001"/>
    <n v="1152.7249999999999"/>
    <n v="9.5"/>
    <n v="10.013"/>
    <n v="703"/>
    <n v="791.02700000000004"/>
    <m/>
    <m/>
    <n v="0"/>
    <n v="0"/>
    <n v="7.2102189781021906"/>
    <n v="7.6525669291338581"/>
    <n v="1975.6000000000001"/>
    <n v="1943.752"/>
    <m/>
    <m/>
    <n v="0"/>
    <n v="0"/>
    <m/>
    <m/>
    <n v="0"/>
    <n v="0"/>
    <m/>
    <m/>
    <n v="0"/>
    <n v="0"/>
    <n v="0"/>
    <n v="0"/>
    <n v="0"/>
    <n v="0"/>
    <n v="214"/>
    <n v="248"/>
    <n v="0"/>
    <n v="0"/>
    <n v="4.4009999999999998"/>
    <n v="3.9649999999999999"/>
    <n v="941.81399999999996"/>
    <n v="983.31999999999994"/>
    <m/>
    <m/>
    <n v="0"/>
    <n v="0"/>
    <n v="698"/>
    <n v="648"/>
    <n v="0"/>
    <n v="0"/>
    <n v="3723.0020000000004"/>
    <n v="3452.0210000000002"/>
    <s v=""/>
    <s v=""/>
    <n v="140"/>
    <n v="173"/>
    <n v="0"/>
    <n v="0"/>
    <n v="976.6869999999999"/>
    <n v="1197.0360000000001"/>
    <n v="0"/>
    <n v="0"/>
    <n v="838"/>
    <n v="821"/>
    <n v="0"/>
    <n v="0"/>
    <n v="4699.6890000000003"/>
    <n v="4649.0570000000007"/>
    <s v=""/>
    <s v=""/>
    <n v="0"/>
    <n v="0"/>
    <n v="0"/>
    <n v="0"/>
    <s v=""/>
    <s v=""/>
    <s v=""/>
    <s v=""/>
    <n v="5641.5030000000006"/>
    <n v="5632.3770000000004"/>
    <s v=""/>
    <s v=""/>
  </r>
  <r>
    <x v="12"/>
    <s v="Austin Peay State University "/>
    <m/>
    <n v="219602"/>
    <x v="3"/>
    <n v="1552"/>
    <n v="1604"/>
    <m/>
    <m/>
    <n v="1552"/>
    <n v="1604"/>
    <m/>
    <m/>
    <n v="1552"/>
    <n v="1604"/>
    <n v="0"/>
    <n v="0"/>
    <n v="101"/>
    <n v="31"/>
    <n v="0"/>
    <n v="0"/>
    <n v="3"/>
    <n v="4"/>
    <n v="0"/>
    <n v="0"/>
    <m/>
    <m/>
    <n v="0"/>
    <n v="0"/>
    <n v="104"/>
    <n v="35"/>
    <n v="0"/>
    <n v="0"/>
    <n v="4.2279999999999998"/>
    <n v="5.032"/>
    <n v="427.02799999999996"/>
    <n v="155.99199999999999"/>
    <n v="5.3330000000000002"/>
    <n v="6.25"/>
    <n v="15.999000000000001"/>
    <n v="25"/>
    <m/>
    <m/>
    <n v="0"/>
    <n v="0"/>
    <n v="4.2598750000000001"/>
    <n v="5.1711999999999998"/>
    <n v="443.02699999999999"/>
    <n v="180.99199999999999"/>
    <m/>
    <m/>
    <n v="0"/>
    <n v="0"/>
    <m/>
    <m/>
    <n v="0"/>
    <n v="0"/>
    <m/>
    <m/>
    <n v="0"/>
    <n v="0"/>
    <n v="0"/>
    <n v="0"/>
    <n v="0"/>
    <n v="0"/>
    <n v="548"/>
    <n v="659"/>
    <n v="0"/>
    <n v="0"/>
    <n v="52"/>
    <n v="38"/>
    <n v="0"/>
    <n v="0"/>
    <m/>
    <m/>
    <n v="0"/>
    <n v="0"/>
    <n v="600"/>
    <n v="697"/>
    <n v="0"/>
    <n v="0"/>
    <n v="4.4390000000000001"/>
    <n v="4.3410000000000002"/>
    <n v="2432.5720000000001"/>
    <n v="2860.7190000000001"/>
    <n v="6.0380000000000003"/>
    <n v="6.149"/>
    <n v="313.976"/>
    <n v="233.66200000000001"/>
    <m/>
    <m/>
    <n v="0"/>
    <n v="0"/>
    <n v="4.5775800000000002"/>
    <n v="4.4395710186513631"/>
    <n v="2746.5480000000002"/>
    <n v="3094.3809999999999"/>
    <m/>
    <m/>
    <n v="0"/>
    <n v="0"/>
    <m/>
    <m/>
    <n v="0"/>
    <n v="0"/>
    <m/>
    <m/>
    <n v="0"/>
    <n v="0"/>
    <n v="0"/>
    <n v="0"/>
    <n v="0"/>
    <n v="0"/>
    <n v="704"/>
    <n v="732"/>
    <n v="0"/>
    <n v="0"/>
    <n v="4.5306463068181824"/>
    <n v="4.4745532786885249"/>
    <n v="3189.5750000000003"/>
    <n v="3275.373"/>
    <n v="0"/>
    <n v="0"/>
    <n v="0"/>
    <n v="0"/>
    <n v="191"/>
    <n v="231"/>
    <n v="0"/>
    <n v="0"/>
    <n v="69"/>
    <n v="67"/>
    <n v="0"/>
    <n v="0"/>
    <m/>
    <m/>
    <n v="0"/>
    <n v="0"/>
    <n v="260"/>
    <n v="298"/>
    <n v="0"/>
    <n v="0"/>
    <n v="6.7329999999999997"/>
    <n v="6.4859999999999998"/>
    <n v="1286.0029999999999"/>
    <n v="1498.2659999999998"/>
    <n v="9.6470000000000002"/>
    <n v="10.138999999999999"/>
    <n v="665.64300000000003"/>
    <n v="679.31299999999999"/>
    <m/>
    <m/>
    <n v="0"/>
    <n v="0"/>
    <n v="7.506330769230769"/>
    <n v="7.3073120805369118"/>
    <n v="1951.646"/>
    <n v="2177.5789999999997"/>
    <m/>
    <m/>
    <n v="0"/>
    <n v="0"/>
    <m/>
    <m/>
    <n v="0"/>
    <n v="0"/>
    <m/>
    <m/>
    <n v="0"/>
    <n v="0"/>
    <n v="0"/>
    <n v="0"/>
    <n v="0"/>
    <n v="0"/>
    <n v="588"/>
    <n v="574"/>
    <n v="0"/>
    <n v="0"/>
    <n v="3.5129999999999999"/>
    <n v="3.282"/>
    <n v="2065.6439999999998"/>
    <n v="1883.8679999999999"/>
    <m/>
    <m/>
    <n v="0"/>
    <n v="0"/>
    <n v="840"/>
    <n v="921"/>
    <n v="0"/>
    <n v="0"/>
    <n v="4145.6030000000001"/>
    <n v="4514.9769999999999"/>
    <s v=""/>
    <s v=""/>
    <n v="124"/>
    <n v="109"/>
    <n v="0"/>
    <n v="0"/>
    <n v="995.61800000000005"/>
    <n v="937.97500000000002"/>
    <n v="0"/>
    <n v="0"/>
    <n v="964"/>
    <n v="1030"/>
    <n v="0"/>
    <n v="0"/>
    <n v="5141.2210000000005"/>
    <n v="5452.9520000000002"/>
    <s v=""/>
    <s v=""/>
    <n v="0"/>
    <n v="0"/>
    <n v="0"/>
    <n v="0"/>
    <s v=""/>
    <s v=""/>
    <s v=""/>
    <s v=""/>
    <n v="7206.8649999999998"/>
    <n v="7336.82"/>
    <s v=""/>
    <s v=""/>
  </r>
  <r>
    <x v="12"/>
    <s v="Tennessee Technological University "/>
    <m/>
    <n v="221847"/>
    <x v="3"/>
    <n v="2077"/>
    <n v="2144"/>
    <m/>
    <m/>
    <n v="2077"/>
    <n v="2144"/>
    <m/>
    <m/>
    <n v="2077"/>
    <n v="2144"/>
    <n v="0"/>
    <n v="0"/>
    <n v="358"/>
    <n v="129"/>
    <n v="0"/>
    <n v="0"/>
    <n v="4"/>
    <n v="1"/>
    <n v="0"/>
    <n v="0"/>
    <m/>
    <m/>
    <n v="0"/>
    <n v="0"/>
    <n v="362"/>
    <n v="130"/>
    <n v="0"/>
    <n v="0"/>
    <n v="4.0350000000000001"/>
    <n v="4.8730000000000002"/>
    <n v="1444.53"/>
    <n v="628.61700000000008"/>
    <n v="5.1669999999999998"/>
    <n v="4.3330000000000002"/>
    <n v="20.667999999999999"/>
    <n v="4.3330000000000002"/>
    <m/>
    <m/>
    <n v="0"/>
    <n v="0"/>
    <n v="4.0475082872928176"/>
    <n v="4.868846153846154"/>
    <n v="1465.1980000000001"/>
    <n v="632.95000000000005"/>
    <m/>
    <m/>
    <n v="0"/>
    <n v="0"/>
    <m/>
    <m/>
    <n v="0"/>
    <n v="0"/>
    <m/>
    <m/>
    <n v="0"/>
    <n v="0"/>
    <n v="0"/>
    <n v="0"/>
    <n v="0"/>
    <n v="0"/>
    <n v="922"/>
    <n v="1140"/>
    <n v="0"/>
    <n v="0"/>
    <n v="27"/>
    <n v="26"/>
    <n v="0"/>
    <n v="0"/>
    <m/>
    <m/>
    <n v="0"/>
    <n v="0"/>
    <n v="949"/>
    <n v="1166"/>
    <n v="0"/>
    <n v="0"/>
    <n v="4.093"/>
    <n v="4.0529999999999999"/>
    <n v="3773.7460000000001"/>
    <n v="4620.42"/>
    <n v="4.8639999999999999"/>
    <n v="4.41"/>
    <n v="131.328"/>
    <n v="114.66"/>
    <m/>
    <m/>
    <n v="0"/>
    <n v="0"/>
    <n v="4.1149357218124338"/>
    <n v="4.0609605488850775"/>
    <n v="3905.0739999999996"/>
    <n v="4735.08"/>
    <m/>
    <m/>
    <n v="0"/>
    <n v="0"/>
    <m/>
    <m/>
    <n v="0"/>
    <n v="0"/>
    <m/>
    <m/>
    <n v="0"/>
    <n v="0"/>
    <n v="0"/>
    <n v="0"/>
    <n v="0"/>
    <n v="0"/>
    <n v="1311"/>
    <n v="1296"/>
    <n v="0"/>
    <n v="0"/>
    <n v="4.0963173150266972"/>
    <n v="4.1419984567901231"/>
    <n v="5370.2719999999999"/>
    <n v="5368.03"/>
    <n v="0"/>
    <n v="0"/>
    <n v="0"/>
    <n v="0"/>
    <n v="522"/>
    <n v="600"/>
    <n v="0"/>
    <n v="0"/>
    <n v="75"/>
    <n v="83"/>
    <n v="0"/>
    <n v="0"/>
    <m/>
    <m/>
    <n v="0"/>
    <n v="0"/>
    <n v="597"/>
    <n v="683"/>
    <n v="0"/>
    <n v="0"/>
    <n v="5.7930000000000001"/>
    <n v="5.8579999999999997"/>
    <n v="3023.9459999999999"/>
    <n v="3514.7999999999997"/>
    <n v="8.8040000000000003"/>
    <n v="8.4380000000000006"/>
    <n v="660.30000000000007"/>
    <n v="700.35400000000004"/>
    <m/>
    <m/>
    <n v="0"/>
    <n v="0"/>
    <n v="6.1712663316582912"/>
    <n v="6.1715285505124449"/>
    <n v="3684.2459999999996"/>
    <n v="4215.1539999999995"/>
    <m/>
    <m/>
    <n v="0"/>
    <n v="0"/>
    <m/>
    <m/>
    <n v="0"/>
    <n v="0"/>
    <m/>
    <m/>
    <n v="0"/>
    <n v="0"/>
    <n v="0"/>
    <n v="0"/>
    <n v="0"/>
    <n v="0"/>
    <n v="169"/>
    <n v="165"/>
    <n v="0"/>
    <n v="0"/>
    <n v="2.9729999999999999"/>
    <n v="3.0339999999999998"/>
    <n v="502.43699999999995"/>
    <n v="500.60999999999996"/>
    <m/>
    <m/>
    <n v="0"/>
    <n v="0"/>
    <n v="1802"/>
    <n v="1869"/>
    <n v="0"/>
    <n v="0"/>
    <n v="8242.2219999999998"/>
    <n v="8763.8369999999995"/>
    <s v=""/>
    <s v=""/>
    <n v="106"/>
    <n v="110"/>
    <n v="0"/>
    <n v="0"/>
    <n v="812.29600000000005"/>
    <n v="819.34699999999998"/>
    <n v="0"/>
    <n v="0"/>
    <n v="1908"/>
    <n v="1979"/>
    <n v="0"/>
    <n v="0"/>
    <n v="9054.518"/>
    <n v="9583.1839999999993"/>
    <s v=""/>
    <s v=""/>
    <n v="0"/>
    <n v="0"/>
    <n v="0"/>
    <n v="0"/>
    <s v=""/>
    <s v=""/>
    <s v=""/>
    <s v=""/>
    <n v="9556.9549999999999"/>
    <n v="10083.794"/>
    <s v=""/>
    <s v=""/>
  </r>
  <r>
    <x v="12"/>
    <s v="University of Tennessee at Chattanooga"/>
    <m/>
    <n v="221740"/>
    <x v="3"/>
    <n v="1984"/>
    <n v="1994"/>
    <m/>
    <m/>
    <n v="1984"/>
    <n v="1994"/>
    <m/>
    <m/>
    <n v="1984"/>
    <n v="1994"/>
    <n v="0"/>
    <n v="0"/>
    <n v="303"/>
    <n v="89"/>
    <n v="0"/>
    <n v="0"/>
    <n v="1"/>
    <n v="0"/>
    <n v="0"/>
    <n v="0"/>
    <m/>
    <m/>
    <n v="0"/>
    <n v="0"/>
    <n v="304"/>
    <n v="89"/>
    <n v="0"/>
    <n v="0"/>
    <n v="4.1070000000000002"/>
    <n v="5.4980000000000002"/>
    <n v="1244.421"/>
    <n v="489.322"/>
    <n v="4"/>
    <n v="0"/>
    <n v="4"/>
    <n v="0"/>
    <m/>
    <m/>
    <n v="0"/>
    <n v="0"/>
    <n v="4.1066480263157894"/>
    <n v="5.4980000000000002"/>
    <n v="1248.421"/>
    <n v="489.322"/>
    <m/>
    <m/>
    <n v="0"/>
    <n v="0"/>
    <m/>
    <m/>
    <n v="0"/>
    <n v="0"/>
    <m/>
    <m/>
    <n v="0"/>
    <n v="0"/>
    <n v="0"/>
    <n v="0"/>
    <n v="0"/>
    <n v="0"/>
    <n v="938"/>
    <n v="1138"/>
    <n v="0"/>
    <n v="0"/>
    <n v="4"/>
    <n v="14"/>
    <n v="0"/>
    <n v="0"/>
    <m/>
    <m/>
    <n v="0"/>
    <n v="0"/>
    <n v="942"/>
    <n v="1152"/>
    <n v="0"/>
    <n v="0"/>
    <n v="3.9849999999999999"/>
    <n v="3.9889999999999999"/>
    <n v="3737.93"/>
    <n v="4539.482"/>
    <n v="6"/>
    <n v="3.5950000000000002"/>
    <n v="24"/>
    <n v="50.330000000000005"/>
    <m/>
    <m/>
    <n v="0"/>
    <n v="0"/>
    <n v="3.9935562632696389"/>
    <n v="3.9842118055555553"/>
    <n v="3761.93"/>
    <n v="4589.8119999999999"/>
    <m/>
    <m/>
    <n v="0"/>
    <n v="0"/>
    <m/>
    <m/>
    <n v="0"/>
    <n v="0"/>
    <m/>
    <m/>
    <n v="0"/>
    <n v="0"/>
    <n v="0"/>
    <n v="0"/>
    <n v="0"/>
    <n v="0"/>
    <n v="1246"/>
    <n v="1241"/>
    <n v="0"/>
    <n v="0"/>
    <n v="4.021148475120385"/>
    <n v="4.0927751813053987"/>
    <n v="5010.3509999999997"/>
    <n v="5079.134"/>
    <n v="0"/>
    <n v="0"/>
    <n v="0"/>
    <n v="0"/>
    <n v="404"/>
    <n v="412"/>
    <n v="0"/>
    <n v="0"/>
    <n v="137"/>
    <n v="124"/>
    <n v="0"/>
    <n v="0"/>
    <m/>
    <m/>
    <n v="0"/>
    <n v="0"/>
    <n v="541"/>
    <n v="536"/>
    <n v="0"/>
    <n v="0"/>
    <n v="6.2169999999999996"/>
    <n v="5.7229999999999999"/>
    <n v="2511.6679999999997"/>
    <n v="2357.8759999999997"/>
    <n v="8.3800000000000008"/>
    <n v="9.1020000000000003"/>
    <n v="1148.0600000000002"/>
    <n v="1128.6480000000001"/>
    <m/>
    <m/>
    <n v="0"/>
    <n v="0"/>
    <n v="6.7647467652495381"/>
    <n v="6.5047089552238804"/>
    <n v="3659.7280000000001"/>
    <n v="3486.5239999999999"/>
    <m/>
    <m/>
    <n v="0"/>
    <n v="0"/>
    <m/>
    <m/>
    <n v="0"/>
    <n v="0"/>
    <m/>
    <m/>
    <n v="0"/>
    <n v="0"/>
    <n v="0"/>
    <n v="0"/>
    <n v="0"/>
    <n v="0"/>
    <n v="197"/>
    <n v="217"/>
    <n v="0"/>
    <n v="0"/>
    <n v="3.0179999999999998"/>
    <n v="3.4329999999999998"/>
    <n v="594.54599999999994"/>
    <n v="744.96100000000001"/>
    <m/>
    <m/>
    <n v="0"/>
    <n v="0"/>
    <n v="1645"/>
    <n v="1639"/>
    <n v="0"/>
    <n v="0"/>
    <n v="7494.0189999999993"/>
    <n v="7386.68"/>
    <s v=""/>
    <s v=""/>
    <n v="142"/>
    <n v="138"/>
    <n v="0"/>
    <n v="0"/>
    <n v="1176.0600000000002"/>
    <n v="1178.9780000000001"/>
    <n v="0"/>
    <n v="0"/>
    <n v="1787"/>
    <n v="1777"/>
    <n v="0"/>
    <n v="0"/>
    <n v="8670.0789999999997"/>
    <n v="8565.6579999999994"/>
    <s v=""/>
    <s v=""/>
    <n v="0"/>
    <n v="0"/>
    <n v="0"/>
    <n v="0"/>
    <s v=""/>
    <s v=""/>
    <s v=""/>
    <s v=""/>
    <n v="9264.625"/>
    <n v="9310.6189999999988"/>
    <s v=""/>
    <s v=""/>
  </r>
  <r>
    <x v="12"/>
    <s v="University of Tennessee at Martin"/>
    <s v="Met the criteria for Four-Year 4 in 2018-19."/>
    <n v="221768"/>
    <x v="5"/>
    <n v="1209"/>
    <n v="1131"/>
    <m/>
    <m/>
    <n v="1209"/>
    <n v="1131"/>
    <m/>
    <m/>
    <n v="1209"/>
    <n v="1131"/>
    <n v="0"/>
    <n v="0"/>
    <n v="168"/>
    <n v="53"/>
    <n v="0"/>
    <n v="0"/>
    <n v="4"/>
    <n v="0"/>
    <n v="0"/>
    <n v="0"/>
    <m/>
    <m/>
    <n v="0"/>
    <n v="0"/>
    <n v="172"/>
    <n v="53"/>
    <n v="0"/>
    <n v="0"/>
    <n v="4.0949999999999998"/>
    <n v="4.742"/>
    <n v="687.95999999999992"/>
    <n v="251.32599999999999"/>
    <n v="4.0830000000000002"/>
    <n v="0"/>
    <n v="16.332000000000001"/>
    <n v="0"/>
    <m/>
    <m/>
    <n v="0"/>
    <n v="0"/>
    <n v="4.0947209302325573"/>
    <n v="4.742"/>
    <n v="704.29199999999992"/>
    <n v="251.32599999999999"/>
    <m/>
    <m/>
    <n v="0"/>
    <n v="0"/>
    <m/>
    <m/>
    <n v="0"/>
    <n v="0"/>
    <m/>
    <m/>
    <n v="0"/>
    <n v="0"/>
    <n v="0"/>
    <n v="0"/>
    <n v="0"/>
    <n v="0"/>
    <n v="468"/>
    <n v="566"/>
    <n v="0"/>
    <n v="0"/>
    <n v="13"/>
    <n v="10"/>
    <n v="0"/>
    <n v="0"/>
    <m/>
    <m/>
    <n v="0"/>
    <n v="0"/>
    <n v="481"/>
    <n v="576"/>
    <n v="0"/>
    <n v="0"/>
    <n v="4.4160000000000004"/>
    <n v="4.1749999999999998"/>
    <n v="2066.6880000000001"/>
    <n v="2363.0499999999997"/>
    <n v="6.1280000000000001"/>
    <n v="7.6"/>
    <n v="79.664000000000001"/>
    <n v="76"/>
    <m/>
    <m/>
    <n v="0"/>
    <n v="0"/>
    <n v="4.4622702702702712"/>
    <n v="4.2344618055555552"/>
    <n v="2146.3520000000003"/>
    <n v="2439.0499999999997"/>
    <m/>
    <m/>
    <n v="0"/>
    <n v="0"/>
    <m/>
    <m/>
    <n v="0"/>
    <n v="0"/>
    <m/>
    <m/>
    <n v="0"/>
    <n v="0"/>
    <n v="0"/>
    <n v="0"/>
    <n v="0"/>
    <n v="0"/>
    <n v="653"/>
    <n v="629"/>
    <n v="0"/>
    <n v="0"/>
    <n v="4.3654578866768761"/>
    <n v="4.2772273449920508"/>
    <n v="2850.6440000000002"/>
    <n v="2690.3759999999997"/>
    <n v="0"/>
    <n v="0"/>
    <n v="0"/>
    <n v="0"/>
    <n v="212"/>
    <n v="225"/>
    <n v="0"/>
    <n v="0"/>
    <n v="59"/>
    <n v="37"/>
    <n v="0"/>
    <n v="0"/>
    <m/>
    <m/>
    <n v="0"/>
    <n v="0"/>
    <n v="271"/>
    <n v="262"/>
    <n v="0"/>
    <n v="0"/>
    <n v="6.6239999999999997"/>
    <n v="6.5960000000000001"/>
    <n v="1404.288"/>
    <n v="1484.1"/>
    <n v="10.621"/>
    <n v="11.117000000000001"/>
    <n v="626.63900000000001"/>
    <n v="411.32900000000001"/>
    <m/>
    <m/>
    <n v="0"/>
    <n v="0"/>
    <n v="7.4941955719557196"/>
    <n v="7.2344618320610685"/>
    <n v="2030.9269999999999"/>
    <n v="1895.4289999999999"/>
    <m/>
    <m/>
    <n v="0"/>
    <n v="0"/>
    <m/>
    <m/>
    <n v="0"/>
    <n v="0"/>
    <m/>
    <m/>
    <n v="0"/>
    <n v="0"/>
    <n v="0"/>
    <n v="0"/>
    <n v="0"/>
    <n v="0"/>
    <n v="285"/>
    <n v="240"/>
    <n v="0"/>
    <n v="0"/>
    <n v="3.7789999999999999"/>
    <n v="3.956"/>
    <n v="1077.0149999999999"/>
    <n v="949.43999999999994"/>
    <m/>
    <m/>
    <n v="0"/>
    <n v="0"/>
    <n v="848"/>
    <n v="844"/>
    <n v="0"/>
    <n v="0"/>
    <n v="4158.9359999999997"/>
    <n v="4098.4759999999997"/>
    <s v=""/>
    <s v=""/>
    <n v="76"/>
    <n v="47"/>
    <n v="0"/>
    <n v="0"/>
    <n v="722.63499999999999"/>
    <n v="487.32900000000001"/>
    <n v="0"/>
    <n v="0"/>
    <n v="924"/>
    <n v="891"/>
    <n v="0"/>
    <n v="0"/>
    <n v="4881.5709999999999"/>
    <n v="4585.8049999999994"/>
    <s v=""/>
    <s v=""/>
    <n v="0"/>
    <n v="0"/>
    <n v="0"/>
    <n v="0"/>
    <s v=""/>
    <s v=""/>
    <s v=""/>
    <s v=""/>
    <n v="5958.5859999999993"/>
    <n v="5535.244999999999"/>
    <s v=""/>
    <s v=""/>
  </r>
  <r>
    <x v="12"/>
    <s v="Chattanooga State Technical Community College "/>
    <m/>
    <n v="219824"/>
    <x v="7"/>
    <n v="1070"/>
    <n v="1129"/>
    <m/>
    <m/>
    <n v="1070"/>
    <n v="1129"/>
    <m/>
    <m/>
    <n v="1070"/>
    <n v="1129"/>
    <n v="0"/>
    <n v="0"/>
    <n v="2"/>
    <n v="0"/>
    <n v="0"/>
    <n v="0"/>
    <n v="1"/>
    <n v="0"/>
    <n v="0"/>
    <n v="0"/>
    <m/>
    <m/>
    <n v="0"/>
    <n v="0"/>
    <n v="3"/>
    <n v="0"/>
    <n v="0"/>
    <n v="0"/>
    <n v="5.6669999999999998"/>
    <n v="0"/>
    <n v="11.334"/>
    <n v="0"/>
    <n v="4"/>
    <n v="0"/>
    <n v="4"/>
    <n v="0"/>
    <m/>
    <m/>
    <n v="0"/>
    <n v="0"/>
    <n v="5.1113333333333335"/>
    <n v="0"/>
    <n v="15.334"/>
    <n v="0"/>
    <m/>
    <m/>
    <n v="0"/>
    <n v="0"/>
    <m/>
    <m/>
    <n v="0"/>
    <n v="0"/>
    <m/>
    <m/>
    <n v="0"/>
    <n v="0"/>
    <n v="0"/>
    <n v="0"/>
    <n v="0"/>
    <n v="0"/>
    <n v="322"/>
    <n v="387"/>
    <n v="0"/>
    <n v="0"/>
    <n v="99"/>
    <n v="96"/>
    <n v="0"/>
    <n v="0"/>
    <m/>
    <m/>
    <n v="0"/>
    <n v="0"/>
    <n v="421"/>
    <n v="483"/>
    <n v="0"/>
    <n v="0"/>
    <n v="4.0140000000000002"/>
    <n v="4.0510000000000002"/>
    <n v="1292.508"/>
    <n v="1567.7370000000001"/>
    <n v="5.0069999999999997"/>
    <n v="6.3159999999999998"/>
    <n v="495.69299999999998"/>
    <n v="606.33600000000001"/>
    <m/>
    <m/>
    <n v="0"/>
    <n v="0"/>
    <n v="4.2475083135391927"/>
    <n v="4.5011863354037276"/>
    <n v="1788.201"/>
    <n v="2174.0730000000003"/>
    <m/>
    <m/>
    <n v="0"/>
    <n v="0"/>
    <m/>
    <m/>
    <n v="0"/>
    <n v="0"/>
    <m/>
    <m/>
    <n v="0"/>
    <n v="0"/>
    <n v="0"/>
    <n v="0"/>
    <n v="0"/>
    <n v="0"/>
    <n v="424"/>
    <n v="483"/>
    <n v="0"/>
    <n v="0"/>
    <n v="4.2536202830188685"/>
    <n v="4.5011863354037276"/>
    <n v="1803.5350000000003"/>
    <n v="2174.0730000000003"/>
    <n v="0"/>
    <n v="0"/>
    <n v="0"/>
    <n v="0"/>
    <n v="96"/>
    <n v="90"/>
    <n v="0"/>
    <n v="0"/>
    <n v="79"/>
    <n v="86"/>
    <n v="0"/>
    <n v="0"/>
    <m/>
    <m/>
    <n v="0"/>
    <n v="0"/>
    <n v="175"/>
    <n v="176"/>
    <n v="0"/>
    <n v="0"/>
    <n v="6.2290000000000001"/>
    <n v="5.8220000000000001"/>
    <n v="597.98400000000004"/>
    <n v="523.98"/>
    <n v="8.9450000000000003"/>
    <n v="8.1240000000000006"/>
    <n v="706.65499999999997"/>
    <n v="698.6640000000001"/>
    <m/>
    <m/>
    <n v="0"/>
    <n v="0"/>
    <n v="7.4550800000000006"/>
    <n v="6.94684090909091"/>
    <n v="1304.6390000000001"/>
    <n v="1222.6440000000002"/>
    <m/>
    <m/>
    <n v="0"/>
    <n v="0"/>
    <m/>
    <m/>
    <n v="0"/>
    <n v="0"/>
    <m/>
    <m/>
    <n v="0"/>
    <n v="0"/>
    <n v="0"/>
    <n v="0"/>
    <n v="0"/>
    <n v="0"/>
    <n v="471"/>
    <n v="470"/>
    <n v="0"/>
    <n v="0"/>
    <n v="3.7029999999999998"/>
    <n v="4.1550000000000002"/>
    <n v="1744.1129999999998"/>
    <n v="1952.8500000000001"/>
    <m/>
    <m/>
    <n v="0"/>
    <n v="0"/>
    <n v="420"/>
    <n v="477"/>
    <n v="0"/>
    <n v="0"/>
    <n v="1901.826"/>
    <n v="2091.7170000000001"/>
    <s v=""/>
    <s v=""/>
    <n v="179"/>
    <n v="182"/>
    <n v="0"/>
    <n v="0"/>
    <n v="1206.348"/>
    <n v="1305"/>
    <n v="0"/>
    <n v="0"/>
    <n v="599"/>
    <n v="659"/>
    <n v="0"/>
    <n v="0"/>
    <n v="3108.174"/>
    <n v="3396.7170000000001"/>
    <s v=""/>
    <s v=""/>
    <n v="0"/>
    <n v="0"/>
    <n v="0"/>
    <n v="0"/>
    <s v=""/>
    <s v=""/>
    <s v=""/>
    <s v=""/>
    <n v="4852.2870000000003"/>
    <n v="5349.5670000000009"/>
    <s v=""/>
    <s v=""/>
  </r>
  <r>
    <x v="12"/>
    <s v="Nashville State Technical Community College"/>
    <m/>
    <n v="221184"/>
    <x v="7"/>
    <n v="798"/>
    <n v="867"/>
    <m/>
    <m/>
    <n v="798"/>
    <n v="867"/>
    <m/>
    <m/>
    <n v="798"/>
    <n v="867"/>
    <n v="0"/>
    <n v="0"/>
    <n v="2"/>
    <n v="0"/>
    <n v="0"/>
    <n v="0"/>
    <n v="3"/>
    <n v="1"/>
    <n v="0"/>
    <n v="0"/>
    <m/>
    <m/>
    <n v="0"/>
    <n v="0"/>
    <n v="5"/>
    <n v="1"/>
    <n v="0"/>
    <n v="0"/>
    <n v="3.1669999999999998"/>
    <n v="0"/>
    <n v="6.3339999999999996"/>
    <n v="0"/>
    <n v="5.444"/>
    <n v="2.6669999999999998"/>
    <n v="16.332000000000001"/>
    <n v="2.6669999999999998"/>
    <m/>
    <m/>
    <n v="0"/>
    <n v="0"/>
    <n v="4.5331999999999999"/>
    <n v="2.6669999999999998"/>
    <n v="22.666"/>
    <n v="2.6669999999999998"/>
    <m/>
    <m/>
    <n v="0"/>
    <n v="0"/>
    <m/>
    <m/>
    <n v="0"/>
    <n v="0"/>
    <m/>
    <m/>
    <n v="0"/>
    <n v="0"/>
    <n v="0"/>
    <n v="0"/>
    <n v="0"/>
    <n v="0"/>
    <n v="232"/>
    <n v="280"/>
    <n v="0"/>
    <n v="0"/>
    <n v="116"/>
    <n v="121"/>
    <n v="0"/>
    <n v="0"/>
    <m/>
    <m/>
    <n v="0"/>
    <n v="0"/>
    <n v="348"/>
    <n v="401"/>
    <n v="0"/>
    <n v="0"/>
    <n v="3.3090000000000002"/>
    <n v="3.3210000000000002"/>
    <n v="767.68799999999999"/>
    <n v="929.88"/>
    <n v="4.4569999999999999"/>
    <n v="5.4409999999999998"/>
    <n v="517.01199999999994"/>
    <n v="658.36099999999999"/>
    <m/>
    <m/>
    <n v="0"/>
    <n v="0"/>
    <n v="3.691666666666666"/>
    <n v="3.9607007481296757"/>
    <n v="1284.6999999999998"/>
    <n v="1588.241"/>
    <m/>
    <m/>
    <n v="0"/>
    <n v="0"/>
    <m/>
    <m/>
    <n v="0"/>
    <n v="0"/>
    <m/>
    <m/>
    <n v="0"/>
    <n v="0"/>
    <n v="0"/>
    <n v="0"/>
    <n v="0"/>
    <n v="0"/>
    <n v="353"/>
    <n v="402"/>
    <n v="0"/>
    <n v="0"/>
    <n v="3.7035864022662883"/>
    <n v="3.9574825870646766"/>
    <n v="1307.3659999999998"/>
    <n v="1590.9079999999999"/>
    <n v="0"/>
    <n v="0"/>
    <n v="0"/>
    <n v="0"/>
    <n v="75"/>
    <n v="57"/>
    <n v="0"/>
    <n v="0"/>
    <n v="91"/>
    <n v="83"/>
    <n v="0"/>
    <n v="0"/>
    <m/>
    <m/>
    <n v="0"/>
    <n v="0"/>
    <n v="166"/>
    <n v="140"/>
    <n v="0"/>
    <n v="0"/>
    <n v="6.8490000000000002"/>
    <n v="6.9240000000000004"/>
    <n v="513.67500000000007"/>
    <n v="394.66800000000001"/>
    <n v="9.7289999999999992"/>
    <n v="8.8469999999999995"/>
    <n v="885.33899999999994"/>
    <n v="734.30099999999993"/>
    <m/>
    <m/>
    <n v="0"/>
    <n v="0"/>
    <n v="8.4277951807228924"/>
    <n v="8.0640642857142861"/>
    <n v="1399.0140000000001"/>
    <n v="1128.9690000000001"/>
    <m/>
    <m/>
    <n v="0"/>
    <n v="0"/>
    <m/>
    <m/>
    <n v="0"/>
    <n v="0"/>
    <m/>
    <m/>
    <n v="0"/>
    <n v="0"/>
    <n v="0"/>
    <n v="0"/>
    <n v="0"/>
    <n v="0"/>
    <n v="279"/>
    <n v="325"/>
    <n v="0"/>
    <n v="0"/>
    <n v="3.6520000000000001"/>
    <n v="3.7269999999999999"/>
    <n v="1018.908"/>
    <n v="1211.2749999999999"/>
    <m/>
    <m/>
    <n v="0"/>
    <n v="0"/>
    <n v="309"/>
    <n v="337"/>
    <n v="0"/>
    <n v="0"/>
    <n v="1287.6970000000001"/>
    <n v="1324.548"/>
    <s v=""/>
    <s v=""/>
    <n v="210"/>
    <n v="205"/>
    <n v="0"/>
    <n v="0"/>
    <n v="1418.683"/>
    <n v="1395.329"/>
    <n v="0"/>
    <n v="0"/>
    <n v="519"/>
    <n v="542"/>
    <n v="0"/>
    <n v="0"/>
    <n v="2706.38"/>
    <n v="2719.877"/>
    <s v=""/>
    <s v=""/>
    <n v="0"/>
    <n v="0"/>
    <n v="0"/>
    <n v="0"/>
    <s v=""/>
    <s v=""/>
    <s v=""/>
    <s v=""/>
    <n v="3725.288"/>
    <n v="3931.152"/>
    <s v=""/>
    <s v=""/>
  </r>
  <r>
    <x v="12"/>
    <s v="Pellissippi State Technical Community College"/>
    <m/>
    <n v="221643"/>
    <x v="7"/>
    <n v="1446"/>
    <n v="1455"/>
    <m/>
    <m/>
    <n v="1446"/>
    <n v="1455"/>
    <m/>
    <m/>
    <n v="1446"/>
    <n v="1455"/>
    <n v="0"/>
    <n v="0"/>
    <n v="7"/>
    <n v="6"/>
    <n v="0"/>
    <n v="0"/>
    <n v="0"/>
    <n v="0"/>
    <n v="0"/>
    <n v="0"/>
    <m/>
    <m/>
    <n v="0"/>
    <n v="0"/>
    <n v="7"/>
    <n v="6"/>
    <n v="0"/>
    <n v="0"/>
    <n v="3.286"/>
    <n v="4.8890000000000002"/>
    <n v="23.001999999999999"/>
    <n v="29.334000000000003"/>
    <n v="0"/>
    <n v="0"/>
    <n v="0"/>
    <n v="0"/>
    <m/>
    <m/>
    <n v="0"/>
    <n v="0"/>
    <n v="3.286"/>
    <n v="4.8890000000000002"/>
    <n v="23.001999999999999"/>
    <n v="29.334000000000003"/>
    <m/>
    <m/>
    <n v="0"/>
    <n v="0"/>
    <m/>
    <m/>
    <n v="0"/>
    <n v="0"/>
    <m/>
    <m/>
    <n v="0"/>
    <n v="0"/>
    <n v="0"/>
    <n v="0"/>
    <n v="0"/>
    <n v="0"/>
    <n v="642"/>
    <n v="680"/>
    <n v="0"/>
    <n v="0"/>
    <n v="117"/>
    <n v="102"/>
    <n v="0"/>
    <n v="0"/>
    <m/>
    <m/>
    <n v="0"/>
    <n v="0"/>
    <n v="759"/>
    <n v="782"/>
    <n v="0"/>
    <n v="0"/>
    <n v="3.6280000000000001"/>
    <n v="3.4409999999999998"/>
    <n v="2329.1759999999999"/>
    <n v="2339.88"/>
    <n v="5.1050000000000004"/>
    <n v="5.4119999999999999"/>
    <n v="597.28500000000008"/>
    <n v="552.024"/>
    <m/>
    <m/>
    <n v="0"/>
    <n v="0"/>
    <n v="3.8556798418972336"/>
    <n v="3.6980869565217391"/>
    <n v="2926.4610000000002"/>
    <n v="2891.904"/>
    <m/>
    <m/>
    <n v="0"/>
    <n v="0"/>
    <m/>
    <m/>
    <n v="0"/>
    <n v="0"/>
    <m/>
    <m/>
    <n v="0"/>
    <n v="0"/>
    <n v="0"/>
    <n v="0"/>
    <n v="0"/>
    <n v="0"/>
    <n v="766"/>
    <n v="788"/>
    <n v="0"/>
    <n v="0"/>
    <n v="3.8504738903394258"/>
    <n v="3.707154822335025"/>
    <n v="2949.4630000000002"/>
    <n v="2921.2379999999998"/>
    <n v="0"/>
    <n v="0"/>
    <n v="0"/>
    <n v="0"/>
    <n v="125"/>
    <n v="127"/>
    <n v="0"/>
    <n v="0"/>
    <n v="90"/>
    <n v="76"/>
    <n v="0"/>
    <n v="0"/>
    <m/>
    <m/>
    <n v="0"/>
    <n v="0"/>
    <n v="215"/>
    <n v="203"/>
    <n v="0"/>
    <n v="0"/>
    <n v="5.6769999999999996"/>
    <n v="6.1779999999999999"/>
    <n v="709.625"/>
    <n v="784.60599999999999"/>
    <n v="9.6259999999999994"/>
    <n v="10.039"/>
    <n v="866.33999999999992"/>
    <n v="762.96399999999994"/>
    <m/>
    <m/>
    <n v="0"/>
    <n v="0"/>
    <n v="7.3300697674418602"/>
    <n v="7.6234975369458127"/>
    <n v="1575.9649999999999"/>
    <n v="1547.57"/>
    <m/>
    <m/>
    <n v="0"/>
    <n v="0"/>
    <m/>
    <m/>
    <n v="0"/>
    <n v="0"/>
    <m/>
    <m/>
    <n v="0"/>
    <n v="0"/>
    <n v="0"/>
    <n v="0"/>
    <n v="0"/>
    <n v="0"/>
    <n v="465"/>
    <n v="464"/>
    <n v="0"/>
    <n v="0"/>
    <n v="3.8740000000000001"/>
    <n v="4.2359999999999998"/>
    <n v="1801.41"/>
    <n v="1965.5039999999999"/>
    <m/>
    <m/>
    <n v="0"/>
    <n v="0"/>
    <n v="774"/>
    <n v="813"/>
    <n v="0"/>
    <n v="0"/>
    <n v="3061.8029999999999"/>
    <n v="3153.8199999999997"/>
    <s v=""/>
    <s v=""/>
    <n v="207"/>
    <n v="178"/>
    <n v="0"/>
    <n v="0"/>
    <n v="1463.625"/>
    <n v="1314.9879999999998"/>
    <n v="0"/>
    <n v="0"/>
    <n v="981"/>
    <n v="991"/>
    <n v="0"/>
    <n v="0"/>
    <n v="4525.4279999999999"/>
    <n v="4468.8079999999991"/>
    <s v=""/>
    <s v=""/>
    <n v="0"/>
    <n v="0"/>
    <n v="0"/>
    <n v="0"/>
    <s v=""/>
    <s v=""/>
    <s v=""/>
    <s v=""/>
    <n v="6326.8379999999997"/>
    <n v="6434.3119999999999"/>
    <s v=""/>
    <s v=""/>
  </r>
  <r>
    <x v="12"/>
    <s v="Southwest Tennessee Community College"/>
    <m/>
    <n v="221485"/>
    <x v="7"/>
    <n v="959"/>
    <n v="1039"/>
    <m/>
    <m/>
    <n v="959"/>
    <n v="1039"/>
    <m/>
    <m/>
    <n v="959"/>
    <n v="1039"/>
    <n v="0"/>
    <n v="0"/>
    <n v="2"/>
    <n v="0"/>
    <n v="0"/>
    <n v="0"/>
    <n v="3"/>
    <n v="2"/>
    <n v="0"/>
    <n v="0"/>
    <m/>
    <m/>
    <n v="0"/>
    <n v="0"/>
    <n v="5"/>
    <n v="2"/>
    <n v="0"/>
    <n v="0"/>
    <n v="4.1669999999999998"/>
    <n v="0"/>
    <n v="8.3339999999999996"/>
    <n v="0"/>
    <n v="9.4440000000000008"/>
    <n v="6.8330000000000002"/>
    <n v="28.332000000000001"/>
    <n v="13.666"/>
    <m/>
    <m/>
    <n v="0"/>
    <n v="0"/>
    <n v="7.3331999999999997"/>
    <n v="6.8330000000000002"/>
    <n v="36.665999999999997"/>
    <n v="13.666"/>
    <m/>
    <m/>
    <n v="0"/>
    <n v="0"/>
    <m/>
    <m/>
    <n v="0"/>
    <n v="0"/>
    <m/>
    <m/>
    <n v="0"/>
    <n v="0"/>
    <n v="0"/>
    <n v="0"/>
    <n v="0"/>
    <n v="0"/>
    <n v="370"/>
    <n v="436"/>
    <n v="0"/>
    <n v="0"/>
    <n v="161"/>
    <n v="155"/>
    <n v="0"/>
    <n v="0"/>
    <m/>
    <m/>
    <n v="0"/>
    <n v="0"/>
    <n v="531"/>
    <n v="591"/>
    <n v="0"/>
    <n v="0"/>
    <n v="4.617"/>
    <n v="3.79"/>
    <n v="1708.29"/>
    <n v="1652.44"/>
    <n v="4.9130000000000003"/>
    <n v="5.4649999999999999"/>
    <n v="790.99300000000005"/>
    <n v="847.07499999999993"/>
    <m/>
    <m/>
    <n v="0"/>
    <n v="0"/>
    <n v="4.7067476459510358"/>
    <n v="4.2292978003384096"/>
    <n v="2499.2829999999999"/>
    <n v="2499.5149999999999"/>
    <m/>
    <m/>
    <n v="0"/>
    <n v="0"/>
    <m/>
    <m/>
    <n v="0"/>
    <n v="0"/>
    <m/>
    <m/>
    <n v="0"/>
    <n v="0"/>
    <n v="0"/>
    <n v="0"/>
    <n v="0"/>
    <n v="0"/>
    <n v="536"/>
    <n v="593"/>
    <n v="0"/>
    <n v="0"/>
    <n v="4.7312481343283581"/>
    <n v="4.2380792580101181"/>
    <n v="2535.9490000000001"/>
    <n v="2513.181"/>
    <n v="0"/>
    <n v="0"/>
    <n v="0"/>
    <n v="0"/>
    <n v="53"/>
    <n v="72"/>
    <n v="0"/>
    <n v="0"/>
    <n v="53"/>
    <n v="80"/>
    <n v="0"/>
    <n v="0"/>
    <m/>
    <m/>
    <n v="0"/>
    <n v="0"/>
    <n v="106"/>
    <n v="152"/>
    <n v="0"/>
    <n v="0"/>
    <n v="5.7610000000000001"/>
    <n v="6.7549999999999999"/>
    <n v="305.33300000000003"/>
    <n v="486.36"/>
    <n v="9.7479999999999993"/>
    <n v="10.157999999999999"/>
    <n v="516.64400000000001"/>
    <n v="812.64"/>
    <m/>
    <m/>
    <n v="0"/>
    <n v="0"/>
    <n v="7.7545000000000011"/>
    <n v="8.5460526315789469"/>
    <n v="821.97700000000009"/>
    <n v="1299"/>
    <m/>
    <m/>
    <n v="0"/>
    <n v="0"/>
    <m/>
    <m/>
    <n v="0"/>
    <n v="0"/>
    <m/>
    <m/>
    <n v="0"/>
    <n v="0"/>
    <n v="0"/>
    <n v="0"/>
    <n v="0"/>
    <n v="0"/>
    <n v="317"/>
    <n v="294"/>
    <n v="0"/>
    <n v="0"/>
    <n v="6.05"/>
    <n v="4.952"/>
    <n v="1917.85"/>
    <n v="1455.8879999999999"/>
    <m/>
    <m/>
    <n v="0"/>
    <n v="0"/>
    <n v="425"/>
    <n v="508"/>
    <n v="0"/>
    <n v="0"/>
    <n v="2021.9570000000001"/>
    <n v="2138.8000000000002"/>
    <s v=""/>
    <s v=""/>
    <n v="217"/>
    <n v="237"/>
    <n v="0"/>
    <n v="0"/>
    <n v="1335.9690000000001"/>
    <n v="1673.3809999999999"/>
    <n v="0"/>
    <n v="0"/>
    <n v="642"/>
    <n v="745"/>
    <n v="0"/>
    <n v="0"/>
    <n v="3357.9260000000004"/>
    <n v="3812.181"/>
    <s v=""/>
    <s v=""/>
    <n v="0"/>
    <n v="0"/>
    <n v="0"/>
    <n v="0"/>
    <s v=""/>
    <s v=""/>
    <s v=""/>
    <s v=""/>
    <n v="5275.7759999999998"/>
    <n v="5268.0689999999995"/>
    <s v=""/>
    <s v=""/>
  </r>
  <r>
    <x v="12"/>
    <s v="Volunteer State Community College "/>
    <m/>
    <n v="222053"/>
    <x v="7"/>
    <n v="1072"/>
    <n v="1152"/>
    <m/>
    <m/>
    <n v="1072"/>
    <n v="1152"/>
    <m/>
    <m/>
    <n v="1072"/>
    <n v="1152"/>
    <n v="0"/>
    <n v="0"/>
    <n v="0"/>
    <n v="0"/>
    <n v="0"/>
    <n v="0"/>
    <n v="0"/>
    <n v="0"/>
    <n v="0"/>
    <n v="0"/>
    <m/>
    <m/>
    <n v="0"/>
    <n v="0"/>
    <n v="0"/>
    <n v="0"/>
    <n v="0"/>
    <n v="0"/>
    <n v="0"/>
    <n v="0"/>
    <n v="0"/>
    <n v="0"/>
    <n v="0"/>
    <n v="0"/>
    <n v="0"/>
    <n v="0"/>
    <m/>
    <m/>
    <n v="0"/>
    <n v="0"/>
    <n v="0"/>
    <n v="0"/>
    <n v="0"/>
    <n v="0"/>
    <m/>
    <m/>
    <n v="0"/>
    <n v="0"/>
    <m/>
    <m/>
    <n v="0"/>
    <n v="0"/>
    <m/>
    <m/>
    <n v="0"/>
    <n v="0"/>
    <n v="0"/>
    <n v="0"/>
    <n v="0"/>
    <n v="0"/>
    <n v="404"/>
    <n v="474"/>
    <n v="0"/>
    <n v="0"/>
    <n v="85"/>
    <n v="77"/>
    <n v="0"/>
    <n v="0"/>
    <m/>
    <m/>
    <n v="0"/>
    <n v="0"/>
    <n v="489"/>
    <n v="551"/>
    <n v="0"/>
    <n v="0"/>
    <n v="3.5259999999999998"/>
    <n v="3.2709999999999999"/>
    <n v="1424.5039999999999"/>
    <n v="1550.454"/>
    <n v="5.298"/>
    <n v="5.4160000000000004"/>
    <n v="450.33"/>
    <n v="417.03200000000004"/>
    <m/>
    <m/>
    <n v="0"/>
    <n v="0"/>
    <n v="3.8340163599182002"/>
    <n v="3.5707549909255896"/>
    <n v="1874.8339999999998"/>
    <n v="1967.4859999999999"/>
    <m/>
    <m/>
    <n v="0"/>
    <n v="0"/>
    <m/>
    <m/>
    <n v="0"/>
    <n v="0"/>
    <m/>
    <m/>
    <n v="0"/>
    <n v="0"/>
    <n v="0"/>
    <n v="0"/>
    <n v="0"/>
    <n v="0"/>
    <n v="489"/>
    <n v="551"/>
    <n v="0"/>
    <n v="0"/>
    <n v="3.8340163599182002"/>
    <n v="3.5707549909255896"/>
    <n v="1874.8339999999998"/>
    <n v="1967.4859999999999"/>
    <n v="0"/>
    <n v="0"/>
    <n v="0"/>
    <n v="0"/>
    <n v="90"/>
    <n v="120"/>
    <n v="0"/>
    <n v="0"/>
    <n v="63"/>
    <n v="67"/>
    <n v="0"/>
    <n v="0"/>
    <m/>
    <m/>
    <n v="0"/>
    <n v="0"/>
    <n v="153"/>
    <n v="187"/>
    <n v="0"/>
    <n v="0"/>
    <n v="5.7370000000000001"/>
    <n v="4.4580000000000002"/>
    <n v="516.33000000000004"/>
    <n v="534.96"/>
    <n v="9.2590000000000003"/>
    <n v="8.1790000000000003"/>
    <n v="583.31700000000001"/>
    <n v="547.99300000000005"/>
    <m/>
    <m/>
    <n v="0"/>
    <n v="0"/>
    <n v="7.1872352941176469"/>
    <n v="5.7911925133689834"/>
    <n v="1099.6469999999999"/>
    <n v="1082.953"/>
    <m/>
    <m/>
    <n v="0"/>
    <n v="0"/>
    <m/>
    <m/>
    <n v="0"/>
    <n v="0"/>
    <m/>
    <m/>
    <n v="0"/>
    <n v="0"/>
    <n v="0"/>
    <n v="0"/>
    <n v="0"/>
    <n v="0"/>
    <n v="430"/>
    <n v="414"/>
    <n v="0"/>
    <n v="0"/>
    <n v="3.649"/>
    <n v="3.4620000000000002"/>
    <n v="1569.07"/>
    <n v="1433.268"/>
    <m/>
    <m/>
    <n v="0"/>
    <n v="0"/>
    <n v="494"/>
    <n v="594"/>
    <n v="0"/>
    <n v="0"/>
    <n v="1940.8339999999998"/>
    <n v="2085.4139999999998"/>
    <s v=""/>
    <s v=""/>
    <n v="148"/>
    <n v="144"/>
    <n v="0"/>
    <n v="0"/>
    <n v="1033.6469999999999"/>
    <n v="965.02500000000009"/>
    <n v="0"/>
    <n v="0"/>
    <n v="642"/>
    <n v="738"/>
    <n v="0"/>
    <n v="0"/>
    <n v="2974.4809999999998"/>
    <n v="3050.4389999999999"/>
    <s v=""/>
    <s v=""/>
    <n v="0"/>
    <n v="0"/>
    <n v="0"/>
    <n v="0"/>
    <s v=""/>
    <s v=""/>
    <s v=""/>
    <s v=""/>
    <n v="4543.5509999999995"/>
    <n v="4483.7070000000003"/>
    <s v=""/>
    <s v=""/>
  </r>
  <r>
    <x v="12"/>
    <s v="Cleveland State Community College "/>
    <m/>
    <n v="219879"/>
    <x v="8"/>
    <n v="391"/>
    <n v="505"/>
    <m/>
    <m/>
    <n v="391"/>
    <n v="505"/>
    <m/>
    <m/>
    <n v="391"/>
    <n v="505"/>
    <n v="0"/>
    <n v="0"/>
    <n v="0"/>
    <n v="0"/>
    <n v="0"/>
    <n v="0"/>
    <n v="0"/>
    <n v="0"/>
    <n v="0"/>
    <n v="0"/>
    <m/>
    <m/>
    <n v="0"/>
    <n v="0"/>
    <n v="0"/>
    <n v="0"/>
    <n v="0"/>
    <n v="0"/>
    <n v="0"/>
    <n v="0"/>
    <n v="0"/>
    <n v="0"/>
    <n v="0"/>
    <n v="0"/>
    <n v="0"/>
    <n v="0"/>
    <m/>
    <m/>
    <n v="0"/>
    <n v="0"/>
    <n v="0"/>
    <n v="0"/>
    <n v="0"/>
    <n v="0"/>
    <m/>
    <m/>
    <n v="0"/>
    <n v="0"/>
    <m/>
    <m/>
    <n v="0"/>
    <n v="0"/>
    <m/>
    <m/>
    <n v="0"/>
    <n v="0"/>
    <n v="0"/>
    <n v="0"/>
    <n v="0"/>
    <n v="0"/>
    <n v="153"/>
    <n v="202"/>
    <n v="0"/>
    <n v="0"/>
    <n v="26"/>
    <n v="35"/>
    <n v="0"/>
    <n v="0"/>
    <m/>
    <m/>
    <n v="0"/>
    <n v="0"/>
    <n v="179"/>
    <n v="237"/>
    <n v="0"/>
    <n v="0"/>
    <n v="3.9649999999999999"/>
    <n v="3.4750000000000001"/>
    <n v="606.64499999999998"/>
    <n v="701.95"/>
    <n v="4.8849999999999998"/>
    <n v="5.4189999999999996"/>
    <n v="127.00999999999999"/>
    <n v="189.66499999999999"/>
    <m/>
    <m/>
    <n v="0"/>
    <n v="0"/>
    <n v="4.098631284916201"/>
    <n v="3.7620886075949369"/>
    <n v="733.65499999999997"/>
    <n v="891.61500000000001"/>
    <m/>
    <m/>
    <n v="0"/>
    <n v="0"/>
    <m/>
    <m/>
    <n v="0"/>
    <n v="0"/>
    <m/>
    <m/>
    <n v="0"/>
    <n v="0"/>
    <n v="0"/>
    <n v="0"/>
    <n v="0"/>
    <n v="0"/>
    <n v="179"/>
    <n v="237"/>
    <n v="0"/>
    <n v="0"/>
    <n v="4.098631284916201"/>
    <n v="3.7620886075949369"/>
    <n v="733.65499999999997"/>
    <n v="891.61500000000001"/>
    <n v="0"/>
    <n v="0"/>
    <n v="0"/>
    <n v="0"/>
    <n v="18"/>
    <n v="19"/>
    <n v="0"/>
    <n v="0"/>
    <n v="16"/>
    <n v="18"/>
    <n v="0"/>
    <n v="0"/>
    <m/>
    <m/>
    <n v="0"/>
    <n v="0"/>
    <n v="34"/>
    <n v="37"/>
    <n v="0"/>
    <n v="0"/>
    <n v="6"/>
    <n v="5.86"/>
    <n v="108"/>
    <n v="111.34"/>
    <n v="8.1460000000000008"/>
    <n v="8.093"/>
    <n v="130.33600000000001"/>
    <n v="145.67400000000001"/>
    <m/>
    <m/>
    <n v="0"/>
    <n v="0"/>
    <n v="7.0098823529411769"/>
    <n v="6.9463243243243245"/>
    <n v="238.33600000000001"/>
    <n v="257.01400000000001"/>
    <m/>
    <m/>
    <n v="0"/>
    <n v="0"/>
    <m/>
    <m/>
    <n v="0"/>
    <n v="0"/>
    <m/>
    <m/>
    <n v="0"/>
    <n v="0"/>
    <n v="0"/>
    <n v="0"/>
    <n v="0"/>
    <n v="0"/>
    <n v="178"/>
    <n v="231"/>
    <n v="0"/>
    <n v="0"/>
    <n v="4.7220000000000004"/>
    <n v="4.4470000000000001"/>
    <n v="840.51600000000008"/>
    <n v="1027.2570000000001"/>
    <m/>
    <m/>
    <n v="0"/>
    <n v="0"/>
    <n v="171"/>
    <n v="221"/>
    <n v="0"/>
    <n v="0"/>
    <n v="714.64499999999998"/>
    <n v="813.29000000000008"/>
    <s v=""/>
    <s v=""/>
    <n v="42"/>
    <n v="53"/>
    <n v="0"/>
    <n v="0"/>
    <n v="257.346"/>
    <n v="335.339"/>
    <n v="0"/>
    <n v="0"/>
    <n v="213"/>
    <n v="274"/>
    <n v="0"/>
    <n v="0"/>
    <n v="971.99099999999999"/>
    <n v="1148.6290000000001"/>
    <s v=""/>
    <s v=""/>
    <n v="0"/>
    <n v="0"/>
    <n v="0"/>
    <n v="0"/>
    <s v=""/>
    <s v=""/>
    <s v=""/>
    <s v=""/>
    <n v="1812.5070000000001"/>
    <n v="2175.886"/>
    <s v=""/>
    <s v=""/>
  </r>
  <r>
    <x v="12"/>
    <s v="Columbia State Community College "/>
    <m/>
    <n v="219888"/>
    <x v="8"/>
    <n v="657"/>
    <n v="773"/>
    <m/>
    <m/>
    <n v="657"/>
    <n v="773"/>
    <m/>
    <m/>
    <n v="657"/>
    <n v="773"/>
    <n v="0"/>
    <n v="0"/>
    <n v="1"/>
    <n v="0"/>
    <n v="0"/>
    <n v="0"/>
    <n v="0"/>
    <n v="0"/>
    <n v="0"/>
    <n v="0"/>
    <m/>
    <m/>
    <n v="0"/>
    <n v="0"/>
    <n v="1"/>
    <n v="0"/>
    <n v="0"/>
    <n v="0"/>
    <n v="5.3330000000000002"/>
    <n v="0"/>
    <n v="5.3330000000000002"/>
    <n v="0"/>
    <n v="0"/>
    <n v="0"/>
    <n v="0"/>
    <n v="0"/>
    <m/>
    <m/>
    <n v="0"/>
    <n v="0"/>
    <n v="5.3330000000000002"/>
    <n v="0"/>
    <n v="5.3330000000000002"/>
    <n v="0"/>
    <m/>
    <m/>
    <n v="0"/>
    <n v="0"/>
    <m/>
    <m/>
    <n v="0"/>
    <n v="0"/>
    <m/>
    <m/>
    <n v="0"/>
    <n v="0"/>
    <n v="0"/>
    <n v="0"/>
    <n v="0"/>
    <n v="0"/>
    <n v="291"/>
    <n v="360"/>
    <n v="0"/>
    <n v="0"/>
    <n v="55"/>
    <n v="54"/>
    <n v="0"/>
    <n v="0"/>
    <m/>
    <m/>
    <n v="0"/>
    <n v="0"/>
    <n v="346"/>
    <n v="414"/>
    <n v="0"/>
    <n v="0"/>
    <n v="3.2309999999999999"/>
    <n v="3.0110000000000001"/>
    <n v="940.221"/>
    <n v="1083.96"/>
    <n v="5.6420000000000003"/>
    <n v="5.6479999999999997"/>
    <n v="310.31"/>
    <n v="304.99199999999996"/>
    <m/>
    <m/>
    <n v="0"/>
    <n v="0"/>
    <n v="3.6142514450867052"/>
    <n v="3.3549565217391306"/>
    <n v="1250.5309999999999"/>
    <n v="1388.952"/>
    <m/>
    <m/>
    <n v="0"/>
    <n v="0"/>
    <m/>
    <m/>
    <n v="0"/>
    <n v="0"/>
    <m/>
    <m/>
    <n v="0"/>
    <n v="0"/>
    <n v="0"/>
    <n v="0"/>
    <n v="0"/>
    <n v="0"/>
    <n v="347"/>
    <n v="414"/>
    <n v="0"/>
    <n v="0"/>
    <n v="3.6192046109510088"/>
    <n v="3.3549565217391306"/>
    <n v="1255.864"/>
    <n v="1388.952"/>
    <n v="0"/>
    <n v="0"/>
    <n v="0"/>
    <n v="0"/>
    <n v="39"/>
    <n v="44"/>
    <n v="0"/>
    <n v="0"/>
    <n v="61"/>
    <n v="66"/>
    <n v="0"/>
    <n v="0"/>
    <m/>
    <m/>
    <n v="0"/>
    <n v="0"/>
    <n v="100"/>
    <n v="110"/>
    <n v="0"/>
    <n v="0"/>
    <n v="5.4619999999999997"/>
    <n v="5.28"/>
    <n v="213.018"/>
    <n v="232.32000000000002"/>
    <n v="8.6780000000000008"/>
    <n v="8.9339999999999993"/>
    <n v="529.35800000000006"/>
    <n v="589.64400000000001"/>
    <m/>
    <m/>
    <n v="0"/>
    <n v="0"/>
    <n v="7.4237600000000006"/>
    <n v="7.4724000000000004"/>
    <n v="742.37600000000009"/>
    <n v="821.96400000000006"/>
    <m/>
    <m/>
    <n v="0"/>
    <n v="0"/>
    <m/>
    <m/>
    <n v="0"/>
    <n v="0"/>
    <m/>
    <m/>
    <n v="0"/>
    <n v="0"/>
    <n v="0"/>
    <n v="0"/>
    <n v="0"/>
    <n v="0"/>
    <n v="210"/>
    <n v="249"/>
    <n v="0"/>
    <n v="0"/>
    <n v="3.7349999999999999"/>
    <n v="3.2589999999999999"/>
    <n v="784.35"/>
    <n v="811.49099999999999"/>
    <m/>
    <m/>
    <n v="0"/>
    <n v="0"/>
    <n v="331"/>
    <n v="404"/>
    <n v="0"/>
    <n v="0"/>
    <n v="1158.5719999999999"/>
    <n v="1316.28"/>
    <s v=""/>
    <s v=""/>
    <n v="116"/>
    <n v="120"/>
    <n v="0"/>
    <n v="0"/>
    <n v="839.66800000000012"/>
    <n v="894.63599999999997"/>
    <n v="0"/>
    <n v="0"/>
    <n v="447"/>
    <n v="524"/>
    <n v="0"/>
    <n v="0"/>
    <n v="1998.24"/>
    <n v="2210.9160000000002"/>
    <s v=""/>
    <s v=""/>
    <n v="0"/>
    <n v="0"/>
    <n v="0"/>
    <n v="0"/>
    <s v=""/>
    <s v=""/>
    <s v=""/>
    <s v=""/>
    <n v="2782.59"/>
    <n v="3022.4070000000002"/>
    <s v=""/>
    <s v=""/>
  </r>
  <r>
    <x v="12"/>
    <s v="Jackson State Community College "/>
    <m/>
    <n v="220400"/>
    <x v="8"/>
    <n v="487"/>
    <n v="541"/>
    <m/>
    <m/>
    <n v="487"/>
    <n v="541"/>
    <m/>
    <m/>
    <n v="487"/>
    <n v="541"/>
    <n v="0"/>
    <n v="0"/>
    <n v="5"/>
    <n v="4"/>
    <n v="0"/>
    <n v="0"/>
    <n v="0"/>
    <n v="0"/>
    <n v="0"/>
    <n v="0"/>
    <m/>
    <m/>
    <n v="0"/>
    <n v="0"/>
    <n v="5"/>
    <n v="4"/>
    <n v="0"/>
    <n v="0"/>
    <n v="4.2670000000000003"/>
    <n v="5.4169999999999998"/>
    <n v="21.335000000000001"/>
    <n v="21.667999999999999"/>
    <n v="0"/>
    <n v="0"/>
    <n v="0"/>
    <n v="0"/>
    <m/>
    <m/>
    <n v="0"/>
    <n v="0"/>
    <n v="4.2670000000000003"/>
    <n v="5.4169999999999998"/>
    <n v="21.335000000000001"/>
    <n v="21.667999999999999"/>
    <m/>
    <m/>
    <n v="0"/>
    <n v="0"/>
    <m/>
    <m/>
    <n v="0"/>
    <n v="0"/>
    <m/>
    <m/>
    <n v="0"/>
    <n v="0"/>
    <n v="0"/>
    <n v="0"/>
    <n v="0"/>
    <n v="0"/>
    <n v="193"/>
    <n v="258"/>
    <n v="0"/>
    <n v="0"/>
    <n v="48"/>
    <n v="32"/>
    <n v="0"/>
    <n v="0"/>
    <m/>
    <m/>
    <n v="0"/>
    <n v="0"/>
    <n v="241"/>
    <n v="290"/>
    <n v="0"/>
    <n v="0"/>
    <n v="4.5720000000000001"/>
    <n v="3.7"/>
    <n v="882.39599999999996"/>
    <n v="954.6"/>
    <n v="5.3959999999999999"/>
    <n v="5.9580000000000002"/>
    <n v="259.00799999999998"/>
    <n v="190.65600000000001"/>
    <m/>
    <m/>
    <n v="0"/>
    <n v="0"/>
    <n v="4.7361161825726139"/>
    <n v="3.9491586206896554"/>
    <n v="1141.404"/>
    <n v="1145.2560000000001"/>
    <m/>
    <m/>
    <n v="0"/>
    <n v="0"/>
    <m/>
    <m/>
    <n v="0"/>
    <n v="0"/>
    <m/>
    <m/>
    <n v="0"/>
    <n v="0"/>
    <n v="0"/>
    <n v="0"/>
    <n v="0"/>
    <n v="0"/>
    <n v="246"/>
    <n v="294"/>
    <n v="0"/>
    <n v="0"/>
    <n v="4.7265813008130086"/>
    <n v="3.96912925170068"/>
    <n v="1162.739"/>
    <n v="1166.924"/>
    <n v="0"/>
    <n v="0"/>
    <n v="0"/>
    <n v="0"/>
    <n v="40"/>
    <n v="37"/>
    <n v="0"/>
    <n v="0"/>
    <n v="26"/>
    <n v="19"/>
    <n v="0"/>
    <n v="0"/>
    <m/>
    <m/>
    <n v="0"/>
    <n v="0"/>
    <n v="66"/>
    <n v="56"/>
    <n v="0"/>
    <n v="0"/>
    <n v="5.5419999999999998"/>
    <n v="7.694"/>
    <n v="221.68"/>
    <n v="284.678"/>
    <n v="7.9619999999999997"/>
    <n v="7.7539999999999996"/>
    <n v="207.012"/>
    <n v="147.32599999999999"/>
    <m/>
    <m/>
    <n v="0"/>
    <n v="0"/>
    <n v="6.4953333333333338"/>
    <n v="7.7143571428571436"/>
    <n v="428.69200000000001"/>
    <n v="432.00400000000002"/>
    <m/>
    <m/>
    <n v="0"/>
    <n v="0"/>
    <m/>
    <m/>
    <n v="0"/>
    <n v="0"/>
    <m/>
    <m/>
    <n v="0"/>
    <n v="0"/>
    <n v="0"/>
    <n v="0"/>
    <n v="0"/>
    <n v="0"/>
    <n v="175"/>
    <n v="191"/>
    <n v="0"/>
    <n v="0"/>
    <n v="5.5659999999999998"/>
    <n v="4.3949999999999996"/>
    <n v="974.05"/>
    <n v="839.44499999999994"/>
    <m/>
    <m/>
    <n v="0"/>
    <n v="0"/>
    <n v="238"/>
    <n v="299"/>
    <n v="0"/>
    <n v="0"/>
    <n v="1125.4110000000001"/>
    <n v="1260.9459999999999"/>
    <s v=""/>
    <s v=""/>
    <n v="74"/>
    <n v="51"/>
    <n v="0"/>
    <n v="0"/>
    <n v="466.02"/>
    <n v="337.98199999999997"/>
    <n v="0"/>
    <n v="0"/>
    <n v="312"/>
    <n v="350"/>
    <n v="0"/>
    <n v="0"/>
    <n v="1591.431"/>
    <n v="1598.9279999999999"/>
    <s v=""/>
    <s v=""/>
    <n v="0"/>
    <n v="0"/>
    <n v="0"/>
    <n v="0"/>
    <s v=""/>
    <s v=""/>
    <s v=""/>
    <s v=""/>
    <n v="2565.4809999999998"/>
    <n v="2438.3729999999996"/>
    <s v=""/>
    <s v=""/>
  </r>
  <r>
    <x v="12"/>
    <s v="Motlow State Community College "/>
    <m/>
    <n v="221096"/>
    <x v="8"/>
    <n v="827"/>
    <n v="980"/>
    <m/>
    <m/>
    <n v="827"/>
    <n v="980"/>
    <m/>
    <m/>
    <n v="827"/>
    <n v="980"/>
    <n v="0"/>
    <n v="0"/>
    <n v="0"/>
    <n v="0"/>
    <n v="0"/>
    <n v="0"/>
    <n v="0"/>
    <n v="0"/>
    <n v="0"/>
    <n v="0"/>
    <m/>
    <m/>
    <n v="0"/>
    <n v="0"/>
    <n v="0"/>
    <n v="0"/>
    <n v="0"/>
    <n v="0"/>
    <n v="0"/>
    <n v="0"/>
    <n v="0"/>
    <n v="0"/>
    <n v="0"/>
    <n v="0"/>
    <n v="0"/>
    <n v="0"/>
    <m/>
    <m/>
    <n v="0"/>
    <n v="0"/>
    <n v="0"/>
    <n v="0"/>
    <n v="0"/>
    <n v="0"/>
    <m/>
    <m/>
    <n v="0"/>
    <n v="0"/>
    <m/>
    <m/>
    <n v="0"/>
    <n v="0"/>
    <m/>
    <m/>
    <n v="0"/>
    <n v="0"/>
    <n v="0"/>
    <n v="0"/>
    <n v="0"/>
    <n v="0"/>
    <n v="448"/>
    <n v="604"/>
    <n v="0"/>
    <n v="0"/>
    <n v="52"/>
    <n v="62"/>
    <n v="0"/>
    <n v="0"/>
    <m/>
    <m/>
    <n v="0"/>
    <n v="0"/>
    <n v="500"/>
    <n v="666"/>
    <n v="0"/>
    <n v="0"/>
    <n v="2.52"/>
    <n v="2.593"/>
    <n v="1128.96"/>
    <n v="1566.172"/>
    <n v="4.3719999999999999"/>
    <n v="4.306"/>
    <n v="227.34399999999999"/>
    <n v="266.97199999999998"/>
    <m/>
    <m/>
    <n v="0"/>
    <n v="0"/>
    <n v="2.7126080000000004"/>
    <n v="2.7524684684684684"/>
    <n v="1356.3040000000001"/>
    <n v="1833.144"/>
    <m/>
    <m/>
    <n v="0"/>
    <n v="0"/>
    <m/>
    <m/>
    <n v="0"/>
    <n v="0"/>
    <m/>
    <m/>
    <n v="0"/>
    <n v="0"/>
    <n v="0"/>
    <n v="0"/>
    <n v="0"/>
    <n v="0"/>
    <n v="500"/>
    <n v="666"/>
    <n v="0"/>
    <n v="0"/>
    <n v="2.7126080000000004"/>
    <n v="2.7524684684684684"/>
    <n v="1356.3040000000001"/>
    <n v="1833.144"/>
    <n v="0"/>
    <n v="0"/>
    <n v="0"/>
    <n v="0"/>
    <n v="43"/>
    <n v="43"/>
    <n v="0"/>
    <n v="0"/>
    <n v="45"/>
    <n v="49"/>
    <n v="0"/>
    <n v="0"/>
    <m/>
    <m/>
    <n v="0"/>
    <n v="0"/>
    <n v="88"/>
    <n v="92"/>
    <n v="0"/>
    <n v="0"/>
    <n v="4.8220000000000001"/>
    <n v="5.4880000000000004"/>
    <n v="207.346"/>
    <n v="235.98400000000001"/>
    <n v="9"/>
    <n v="8.8710000000000004"/>
    <n v="405"/>
    <n v="434.67900000000003"/>
    <m/>
    <m/>
    <n v="0"/>
    <n v="0"/>
    <n v="6.958477272727273"/>
    <n v="7.2898152173913049"/>
    <n v="612.346"/>
    <n v="670.66300000000001"/>
    <m/>
    <m/>
    <n v="0"/>
    <n v="0"/>
    <m/>
    <m/>
    <n v="0"/>
    <n v="0"/>
    <m/>
    <m/>
    <n v="0"/>
    <n v="0"/>
    <n v="0"/>
    <n v="0"/>
    <n v="0"/>
    <n v="0"/>
    <n v="239"/>
    <n v="222"/>
    <n v="0"/>
    <n v="0"/>
    <n v="3.2160000000000002"/>
    <n v="2.609"/>
    <n v="768.62400000000002"/>
    <n v="579.19799999999998"/>
    <m/>
    <m/>
    <n v="0"/>
    <n v="0"/>
    <n v="491"/>
    <n v="647"/>
    <n v="0"/>
    <n v="0"/>
    <n v="1336.306"/>
    <n v="1802.1559999999999"/>
    <s v=""/>
    <s v=""/>
    <n v="97"/>
    <n v="111"/>
    <n v="0"/>
    <n v="0"/>
    <n v="632.34400000000005"/>
    <n v="701.65100000000007"/>
    <n v="0"/>
    <n v="0"/>
    <n v="588"/>
    <n v="758"/>
    <n v="0"/>
    <n v="0"/>
    <n v="1968.65"/>
    <n v="2503.8069999999998"/>
    <s v=""/>
    <s v=""/>
    <n v="0"/>
    <n v="0"/>
    <n v="0"/>
    <n v="0"/>
    <s v=""/>
    <s v=""/>
    <s v=""/>
    <s v=""/>
    <n v="2737.2740000000003"/>
    <n v="3083.0049999999997"/>
    <s v=""/>
    <s v=""/>
  </r>
  <r>
    <x v="12"/>
    <s v="Northeast State Technical Community College"/>
    <m/>
    <n v="221908"/>
    <x v="8"/>
    <n v="892"/>
    <n v="923"/>
    <m/>
    <m/>
    <n v="892"/>
    <n v="923"/>
    <m/>
    <m/>
    <n v="892"/>
    <n v="923"/>
    <n v="0"/>
    <n v="0"/>
    <n v="3"/>
    <n v="0"/>
    <n v="0"/>
    <n v="0"/>
    <n v="0"/>
    <n v="0"/>
    <n v="0"/>
    <n v="0"/>
    <m/>
    <m/>
    <n v="0"/>
    <n v="0"/>
    <n v="3"/>
    <n v="0"/>
    <n v="0"/>
    <n v="0"/>
    <n v="3.444"/>
    <n v="0"/>
    <n v="10.332000000000001"/>
    <n v="0"/>
    <n v="0"/>
    <n v="0"/>
    <n v="0"/>
    <n v="0"/>
    <m/>
    <m/>
    <n v="0"/>
    <n v="0"/>
    <n v="3.4440000000000004"/>
    <n v="0"/>
    <n v="10.332000000000001"/>
    <n v="0"/>
    <m/>
    <m/>
    <n v="0"/>
    <n v="0"/>
    <m/>
    <m/>
    <n v="0"/>
    <n v="0"/>
    <m/>
    <m/>
    <n v="0"/>
    <n v="0"/>
    <n v="0"/>
    <n v="0"/>
    <n v="0"/>
    <n v="0"/>
    <n v="386"/>
    <n v="453"/>
    <n v="0"/>
    <n v="0"/>
    <n v="66"/>
    <n v="49"/>
    <n v="0"/>
    <n v="0"/>
    <m/>
    <m/>
    <n v="0"/>
    <n v="0"/>
    <n v="452"/>
    <n v="502"/>
    <n v="0"/>
    <n v="0"/>
    <n v="3.948"/>
    <n v="3.3359999999999999"/>
    <n v="1523.9279999999999"/>
    <n v="1511.2079999999999"/>
    <n v="5.3890000000000002"/>
    <n v="5.306"/>
    <n v="355.67400000000004"/>
    <n v="259.99400000000003"/>
    <m/>
    <m/>
    <n v="0"/>
    <n v="0"/>
    <n v="4.1584115044247785"/>
    <n v="3.5282908366533858"/>
    <n v="1879.6019999999999"/>
    <n v="1771.2019999999998"/>
    <m/>
    <m/>
    <n v="0"/>
    <n v="0"/>
    <m/>
    <m/>
    <n v="0"/>
    <n v="0"/>
    <m/>
    <m/>
    <n v="0"/>
    <n v="0"/>
    <n v="0"/>
    <n v="0"/>
    <n v="0"/>
    <n v="0"/>
    <n v="455"/>
    <n v="502"/>
    <n v="0"/>
    <n v="0"/>
    <n v="4.1537010989010987"/>
    <n v="3.5282908366533858"/>
    <n v="1889.934"/>
    <n v="1771.2019999999998"/>
    <n v="0"/>
    <n v="0"/>
    <n v="0"/>
    <n v="0"/>
    <n v="54"/>
    <n v="64"/>
    <n v="0"/>
    <n v="0"/>
    <n v="37"/>
    <n v="38"/>
    <n v="0"/>
    <n v="0"/>
    <m/>
    <m/>
    <n v="0"/>
    <n v="0"/>
    <n v="91"/>
    <n v="102"/>
    <n v="0"/>
    <n v="0"/>
    <n v="7.0060000000000002"/>
    <n v="6.62"/>
    <n v="378.32400000000001"/>
    <n v="423.68"/>
    <n v="8.7119999999999997"/>
    <n v="9.9740000000000002"/>
    <n v="322.34399999999999"/>
    <n v="379.012"/>
    <m/>
    <m/>
    <n v="0"/>
    <n v="0"/>
    <n v="7.699648351648352"/>
    <n v="7.8695294117647059"/>
    <n v="700.66800000000001"/>
    <n v="802.69200000000001"/>
    <m/>
    <m/>
    <n v="0"/>
    <n v="0"/>
    <m/>
    <m/>
    <n v="0"/>
    <n v="0"/>
    <m/>
    <m/>
    <n v="0"/>
    <n v="0"/>
    <n v="0"/>
    <n v="0"/>
    <n v="0"/>
    <n v="0"/>
    <n v="346"/>
    <n v="319"/>
    <n v="0"/>
    <n v="0"/>
    <n v="4.3979999999999997"/>
    <n v="3.7"/>
    <n v="1521.7079999999999"/>
    <n v="1180.3"/>
    <m/>
    <m/>
    <n v="0"/>
    <n v="0"/>
    <n v="443"/>
    <n v="517"/>
    <n v="0"/>
    <n v="0"/>
    <n v="1912.5840000000001"/>
    <n v="1934.8879999999999"/>
    <s v=""/>
    <s v=""/>
    <n v="103"/>
    <n v="87"/>
    <n v="0"/>
    <n v="0"/>
    <n v="678.01800000000003"/>
    <n v="639.00600000000009"/>
    <n v="0"/>
    <n v="0"/>
    <n v="546"/>
    <n v="604"/>
    <n v="0"/>
    <n v="0"/>
    <n v="2590.6019999999999"/>
    <n v="2573.8940000000002"/>
    <s v=""/>
    <s v=""/>
    <n v="0"/>
    <n v="0"/>
    <n v="0"/>
    <n v="0"/>
    <s v=""/>
    <s v=""/>
    <s v=""/>
    <s v=""/>
    <n v="4112.3099999999995"/>
    <n v="3754.1939999999995"/>
    <s v=""/>
    <s v=""/>
  </r>
  <r>
    <x v="12"/>
    <s v="Roane State Community College "/>
    <m/>
    <n v="221397"/>
    <x v="8"/>
    <n v="894"/>
    <n v="939"/>
    <m/>
    <m/>
    <n v="894"/>
    <n v="939"/>
    <m/>
    <m/>
    <n v="893"/>
    <n v="939"/>
    <n v="0"/>
    <n v="0"/>
    <n v="3"/>
    <n v="0"/>
    <n v="0"/>
    <n v="0"/>
    <n v="0"/>
    <n v="1"/>
    <n v="0"/>
    <n v="0"/>
    <m/>
    <m/>
    <n v="0"/>
    <n v="0"/>
    <n v="3"/>
    <n v="1"/>
    <n v="0"/>
    <n v="0"/>
    <n v="6.8890000000000002"/>
    <n v="0"/>
    <n v="20.667000000000002"/>
    <n v="0"/>
    <n v="0"/>
    <n v="6.3330000000000002"/>
    <n v="0"/>
    <n v="6.3330000000000002"/>
    <m/>
    <m/>
    <n v="0"/>
    <n v="0"/>
    <n v="6.8890000000000002"/>
    <n v="6.3330000000000002"/>
    <n v="20.667000000000002"/>
    <n v="6.3330000000000002"/>
    <m/>
    <m/>
    <n v="0"/>
    <n v="0"/>
    <m/>
    <m/>
    <n v="0"/>
    <n v="0"/>
    <m/>
    <m/>
    <n v="0"/>
    <n v="0"/>
    <n v="0"/>
    <n v="0"/>
    <n v="0"/>
    <n v="0"/>
    <n v="290"/>
    <n v="296"/>
    <n v="0"/>
    <n v="0"/>
    <n v="75"/>
    <n v="57"/>
    <n v="0"/>
    <n v="0"/>
    <m/>
    <m/>
    <n v="0"/>
    <n v="0"/>
    <n v="365"/>
    <n v="353"/>
    <n v="0"/>
    <n v="0"/>
    <n v="4.431"/>
    <n v="4.3250000000000002"/>
    <n v="1284.99"/>
    <n v="1280.2"/>
    <n v="4.9470000000000001"/>
    <n v="5.7309999999999999"/>
    <n v="371.02499999999998"/>
    <n v="326.66699999999997"/>
    <m/>
    <m/>
    <n v="0"/>
    <n v="0"/>
    <n v="4.5370273972602737"/>
    <n v="4.5520311614730877"/>
    <n v="1656.0149999999999"/>
    <n v="1606.867"/>
    <m/>
    <m/>
    <n v="0"/>
    <n v="0"/>
    <m/>
    <m/>
    <n v="0"/>
    <n v="0"/>
    <m/>
    <m/>
    <n v="0"/>
    <n v="0"/>
    <n v="0"/>
    <n v="0"/>
    <n v="0"/>
    <n v="0"/>
    <n v="368"/>
    <n v="354"/>
    <n v="0"/>
    <n v="0"/>
    <n v="4.5562010869565208"/>
    <n v="4.5570621468926555"/>
    <n v="1676.6819999999996"/>
    <n v="1613.2"/>
    <n v="0"/>
    <n v="0"/>
    <n v="0"/>
    <n v="0"/>
    <n v="48"/>
    <n v="50"/>
    <n v="0"/>
    <n v="0"/>
    <n v="63"/>
    <n v="83"/>
    <n v="0"/>
    <n v="0"/>
    <m/>
    <m/>
    <n v="0"/>
    <n v="0"/>
    <n v="111"/>
    <n v="133"/>
    <n v="0"/>
    <n v="0"/>
    <n v="5.8890000000000002"/>
    <n v="5.9470000000000001"/>
    <n v="282.67200000000003"/>
    <n v="297.35000000000002"/>
    <n v="9.5340000000000007"/>
    <n v="8.3940000000000001"/>
    <n v="600.64200000000005"/>
    <n v="696.702"/>
    <m/>
    <m/>
    <n v="0"/>
    <n v="0"/>
    <n v="7.9577837837837846"/>
    <n v="7.474075187969925"/>
    <n v="883.31400000000008"/>
    <n v="994.05200000000002"/>
    <m/>
    <m/>
    <n v="0"/>
    <n v="0"/>
    <m/>
    <m/>
    <n v="0"/>
    <n v="0"/>
    <m/>
    <m/>
    <n v="0"/>
    <n v="0"/>
    <n v="0"/>
    <n v="0"/>
    <n v="0"/>
    <n v="0"/>
    <n v="414"/>
    <n v="452"/>
    <n v="0"/>
    <n v="0"/>
    <n v="2.5470000000000002"/>
    <n v="3.3929999999999998"/>
    <n v="1054.4580000000001"/>
    <n v="1533.636"/>
    <m/>
    <m/>
    <n v="0"/>
    <n v="0"/>
    <n v="341"/>
    <n v="346"/>
    <n v="0"/>
    <n v="0"/>
    <n v="1588.329"/>
    <n v="1577.5500000000002"/>
    <s v=""/>
    <s v=""/>
    <n v="138"/>
    <n v="141"/>
    <n v="0"/>
    <n v="0"/>
    <n v="971.66700000000003"/>
    <n v="1029.702"/>
    <n v="0"/>
    <n v="0"/>
    <n v="479"/>
    <n v="487"/>
    <n v="0"/>
    <n v="0"/>
    <n v="2559.9960000000001"/>
    <n v="2607.2520000000004"/>
    <s v=""/>
    <s v=""/>
    <n v="0"/>
    <n v="0"/>
    <n v="0"/>
    <n v="0"/>
    <s v=""/>
    <s v=""/>
    <s v=""/>
    <s v=""/>
    <n v="3614.4539999999997"/>
    <n v="4140.8879999999999"/>
    <s v=""/>
    <s v=""/>
  </r>
  <r>
    <x v="12"/>
    <s v="Walters State Community College "/>
    <m/>
    <n v="222062"/>
    <x v="8"/>
    <n v="836"/>
    <n v="855"/>
    <m/>
    <m/>
    <n v="836"/>
    <n v="855"/>
    <m/>
    <m/>
    <n v="836"/>
    <n v="855"/>
    <n v="0"/>
    <n v="0"/>
    <n v="1"/>
    <n v="0"/>
    <n v="0"/>
    <n v="0"/>
    <n v="1"/>
    <n v="0"/>
    <n v="0"/>
    <n v="0"/>
    <m/>
    <m/>
    <n v="0"/>
    <n v="0"/>
    <n v="2"/>
    <n v="0"/>
    <n v="0"/>
    <n v="0"/>
    <n v="6.3330000000000002"/>
    <n v="0"/>
    <n v="6.3330000000000002"/>
    <n v="0"/>
    <n v="3.3330000000000002"/>
    <n v="0"/>
    <n v="3.3330000000000002"/>
    <n v="0"/>
    <m/>
    <m/>
    <n v="0"/>
    <n v="0"/>
    <n v="4.8330000000000002"/>
    <n v="0"/>
    <n v="9.6660000000000004"/>
    <n v="0"/>
    <m/>
    <m/>
    <n v="0"/>
    <n v="0"/>
    <m/>
    <m/>
    <n v="0"/>
    <n v="0"/>
    <m/>
    <m/>
    <n v="0"/>
    <n v="0"/>
    <n v="0"/>
    <n v="0"/>
    <n v="0"/>
    <n v="0"/>
    <n v="377"/>
    <n v="395"/>
    <n v="0"/>
    <n v="0"/>
    <n v="43"/>
    <n v="36"/>
    <n v="0"/>
    <n v="0"/>
    <m/>
    <m/>
    <n v="0"/>
    <n v="0"/>
    <n v="420"/>
    <n v="431"/>
    <n v="0"/>
    <n v="0"/>
    <n v="3.8279999999999998"/>
    <n v="3.2040000000000002"/>
    <n v="1443.1559999999999"/>
    <n v="1265.5800000000002"/>
    <n v="4.907"/>
    <n v="5.8239999999999998"/>
    <n v="211.001"/>
    <n v="209.66399999999999"/>
    <m/>
    <m/>
    <n v="0"/>
    <n v="0"/>
    <n v="3.9384690476190474"/>
    <n v="3.4228399071925759"/>
    <n v="1654.1569999999999"/>
    <n v="1475.2440000000001"/>
    <m/>
    <m/>
    <n v="0"/>
    <n v="0"/>
    <m/>
    <m/>
    <n v="0"/>
    <n v="0"/>
    <m/>
    <m/>
    <n v="0"/>
    <n v="0"/>
    <n v="0"/>
    <n v="0"/>
    <n v="0"/>
    <n v="0"/>
    <n v="422"/>
    <n v="431"/>
    <n v="0"/>
    <n v="0"/>
    <n v="3.9427085308056871"/>
    <n v="3.4228399071925759"/>
    <n v="1663.8229999999999"/>
    <n v="1475.2440000000001"/>
    <n v="0"/>
    <n v="0"/>
    <n v="0"/>
    <n v="0"/>
    <n v="39"/>
    <n v="28"/>
    <n v="0"/>
    <n v="0"/>
    <n v="36"/>
    <n v="24"/>
    <n v="0"/>
    <n v="0"/>
    <m/>
    <m/>
    <n v="0"/>
    <n v="0"/>
    <n v="75"/>
    <n v="52"/>
    <n v="0"/>
    <n v="0"/>
    <n v="6.12"/>
    <n v="5.7619999999999996"/>
    <n v="238.68"/>
    <n v="161.33599999999998"/>
    <n v="7.4260000000000002"/>
    <n v="8.875"/>
    <n v="267.33600000000001"/>
    <n v="213"/>
    <m/>
    <m/>
    <n v="0"/>
    <n v="0"/>
    <n v="6.74688"/>
    <n v="7.1987692307692308"/>
    <n v="506.01600000000002"/>
    <n v="374.33600000000001"/>
    <m/>
    <m/>
    <n v="0"/>
    <n v="0"/>
    <m/>
    <m/>
    <n v="0"/>
    <n v="0"/>
    <m/>
    <m/>
    <n v="0"/>
    <n v="0"/>
    <n v="0"/>
    <n v="0"/>
    <n v="0"/>
    <n v="0"/>
    <n v="339"/>
    <n v="372"/>
    <n v="0"/>
    <n v="0"/>
    <n v="4.9139999999999997"/>
    <n v="4.2300000000000004"/>
    <n v="1665.846"/>
    <n v="1573.5600000000002"/>
    <m/>
    <m/>
    <n v="0"/>
    <n v="0"/>
    <n v="417"/>
    <n v="423"/>
    <n v="0"/>
    <n v="0"/>
    <n v="1688.1690000000001"/>
    <n v="1426.9160000000002"/>
    <s v=""/>
    <s v=""/>
    <n v="80"/>
    <n v="60"/>
    <n v="0"/>
    <n v="0"/>
    <n v="481.67"/>
    <n v="422.66399999999999"/>
    <n v="0"/>
    <n v="0"/>
    <n v="497"/>
    <n v="483"/>
    <n v="0"/>
    <n v="0"/>
    <n v="2169.8389999999999"/>
    <n v="1849.5800000000002"/>
    <s v=""/>
    <s v=""/>
    <n v="0"/>
    <n v="0"/>
    <n v="0"/>
    <n v="0"/>
    <s v=""/>
    <s v=""/>
    <s v=""/>
    <s v=""/>
    <n v="3835.6849999999999"/>
    <n v="3423.1400000000003"/>
    <s v=""/>
    <s v=""/>
  </r>
  <r>
    <x v="12"/>
    <s v="Dyersburg State Community College "/>
    <m/>
    <n v="220057"/>
    <x v="9"/>
    <n v="297"/>
    <n v="358"/>
    <m/>
    <m/>
    <n v="297"/>
    <n v="358"/>
    <m/>
    <m/>
    <n v="297"/>
    <n v="358"/>
    <n v="0"/>
    <n v="0"/>
    <n v="0"/>
    <n v="1"/>
    <n v="0"/>
    <n v="0"/>
    <n v="0"/>
    <n v="0"/>
    <n v="0"/>
    <n v="0"/>
    <m/>
    <m/>
    <n v="0"/>
    <n v="0"/>
    <n v="0"/>
    <n v="1"/>
    <n v="0"/>
    <n v="0"/>
    <n v="0"/>
    <n v="3.6669999999999998"/>
    <n v="0"/>
    <n v="3.6669999999999998"/>
    <n v="0"/>
    <n v="0"/>
    <n v="0"/>
    <n v="0"/>
    <m/>
    <m/>
    <n v="0"/>
    <n v="0"/>
    <n v="0"/>
    <n v="3.6669999999999998"/>
    <n v="0"/>
    <n v="3.6669999999999998"/>
    <m/>
    <m/>
    <n v="0"/>
    <n v="0"/>
    <m/>
    <m/>
    <n v="0"/>
    <n v="0"/>
    <m/>
    <m/>
    <n v="0"/>
    <n v="0"/>
    <n v="0"/>
    <n v="0"/>
    <n v="0"/>
    <n v="0"/>
    <n v="110"/>
    <n v="134"/>
    <n v="0"/>
    <n v="0"/>
    <n v="29"/>
    <n v="24"/>
    <n v="0"/>
    <n v="0"/>
    <m/>
    <m/>
    <n v="0"/>
    <n v="0"/>
    <n v="139"/>
    <n v="158"/>
    <n v="0"/>
    <n v="0"/>
    <n v="4.4210000000000003"/>
    <n v="3.44"/>
    <n v="486.31"/>
    <n v="460.96"/>
    <n v="4.0339999999999998"/>
    <n v="4.625"/>
    <n v="116.98599999999999"/>
    <n v="111"/>
    <m/>
    <m/>
    <n v="0"/>
    <n v="0"/>
    <n v="4.3402589928057553"/>
    <n v="3.62"/>
    <n v="603.29599999999994"/>
    <n v="571.96"/>
    <m/>
    <m/>
    <n v="0"/>
    <n v="0"/>
    <m/>
    <m/>
    <n v="0"/>
    <n v="0"/>
    <m/>
    <m/>
    <n v="0"/>
    <n v="0"/>
    <n v="0"/>
    <n v="0"/>
    <n v="0"/>
    <n v="0"/>
    <n v="139"/>
    <n v="159"/>
    <n v="0"/>
    <n v="0"/>
    <n v="4.3402589928057553"/>
    <n v="3.6202955974842772"/>
    <n v="603.29599999999994"/>
    <n v="575.62700000000007"/>
    <n v="0"/>
    <n v="0"/>
    <n v="0"/>
    <n v="0"/>
    <n v="20"/>
    <n v="31"/>
    <n v="0"/>
    <n v="0"/>
    <n v="32"/>
    <n v="37"/>
    <n v="0"/>
    <n v="0"/>
    <m/>
    <m/>
    <n v="0"/>
    <n v="0"/>
    <n v="52"/>
    <n v="68"/>
    <n v="0"/>
    <n v="0"/>
    <n v="7.3"/>
    <n v="10.257999999999999"/>
    <n v="146"/>
    <n v="317.99799999999999"/>
    <n v="10.417"/>
    <n v="11.603999999999999"/>
    <n v="333.34399999999999"/>
    <n v="429.34799999999996"/>
    <m/>
    <m/>
    <n v="0"/>
    <n v="0"/>
    <n v="9.2181538461538466"/>
    <n v="10.990382352941177"/>
    <n v="479.34400000000005"/>
    <n v="747.346"/>
    <m/>
    <m/>
    <n v="0"/>
    <n v="0"/>
    <m/>
    <m/>
    <n v="0"/>
    <n v="0"/>
    <m/>
    <m/>
    <n v="0"/>
    <n v="0"/>
    <n v="0"/>
    <n v="0"/>
    <n v="0"/>
    <n v="0"/>
    <n v="106"/>
    <n v="131"/>
    <n v="0"/>
    <n v="0"/>
    <n v="5.8040000000000003"/>
    <n v="6.851"/>
    <n v="615.22400000000005"/>
    <n v="897.48099999999999"/>
    <m/>
    <m/>
    <n v="0"/>
    <n v="0"/>
    <n v="130"/>
    <n v="166"/>
    <n v="0"/>
    <n v="0"/>
    <n v="632.30999999999995"/>
    <n v="782.625"/>
    <s v=""/>
    <s v=""/>
    <n v="61"/>
    <n v="61"/>
    <n v="0"/>
    <n v="0"/>
    <n v="450.33"/>
    <n v="540.34799999999996"/>
    <n v="0"/>
    <n v="0"/>
    <n v="191"/>
    <n v="227"/>
    <n v="0"/>
    <n v="0"/>
    <n v="1082.6399999999999"/>
    <n v="1322.973"/>
    <s v=""/>
    <s v=""/>
    <n v="0"/>
    <n v="0"/>
    <n v="0"/>
    <n v="0"/>
    <s v=""/>
    <s v=""/>
    <s v=""/>
    <s v=""/>
    <n v="1697.864"/>
    <n v="2220.4539999999997"/>
    <s v=""/>
    <s v=""/>
  </r>
  <r>
    <x v="13"/>
    <s v="Texas A&amp;M University "/>
    <m/>
    <n v="228723"/>
    <x v="1"/>
    <n v="10965"/>
    <n v="11820"/>
    <n v="33"/>
    <n v="33"/>
    <n v="10932"/>
    <n v="11787"/>
    <m/>
    <m/>
    <n v="10932"/>
    <n v="11787"/>
    <n v="10932"/>
    <n v="11787"/>
    <n v="3243"/>
    <n v="3353"/>
    <n v="3243"/>
    <n v="3353"/>
    <n v="223"/>
    <n v="220"/>
    <n v="223"/>
    <n v="220"/>
    <m/>
    <m/>
    <n v="0"/>
    <n v="0"/>
    <n v="3466"/>
    <n v="3573"/>
    <n v="3466"/>
    <n v="3573"/>
    <n v="4.3"/>
    <n v="4.3"/>
    <n v="13944.9"/>
    <n v="14417.9"/>
    <n v="4.5999999999999996"/>
    <n v="4.3"/>
    <n v="1025.8"/>
    <n v="946"/>
    <m/>
    <m/>
    <n v="0"/>
    <n v="0"/>
    <n v="4.3193017888055394"/>
    <n v="4.3"/>
    <n v="14970.699999999999"/>
    <n v="15363.9"/>
    <n v="115.7"/>
    <n v="114.7"/>
    <n v="375215.10000000003"/>
    <n v="384589.10000000003"/>
    <n v="119.1"/>
    <n v="116"/>
    <n v="26559.3"/>
    <n v="25520"/>
    <m/>
    <m/>
    <n v="0"/>
    <n v="0"/>
    <n v="115.91875360646279"/>
    <n v="114.78004478029668"/>
    <n v="401774.4"/>
    <n v="410109.10000000003"/>
    <n v="2978"/>
    <n v="3475"/>
    <n v="2978"/>
    <n v="3475"/>
    <n v="233"/>
    <n v="210"/>
    <n v="233"/>
    <n v="210"/>
    <m/>
    <m/>
    <n v="0"/>
    <n v="0"/>
    <n v="3211"/>
    <n v="3685"/>
    <n v="3211"/>
    <n v="3685"/>
    <n v="4.4000000000000004"/>
    <n v="4.4000000000000004"/>
    <n v="13103.2"/>
    <n v="15290.000000000002"/>
    <n v="4.5"/>
    <n v="4.5999999999999996"/>
    <n v="1048.5"/>
    <n v="965.99999999999989"/>
    <m/>
    <m/>
    <n v="0"/>
    <n v="0"/>
    <n v="4.4072563064465902"/>
    <n v="4.4113975576662146"/>
    <n v="14151.7"/>
    <n v="16256"/>
    <n v="121.9"/>
    <n v="121.9"/>
    <n v="363018.2"/>
    <n v="423602.5"/>
    <n v="126.7"/>
    <n v="126.4"/>
    <n v="29521.100000000002"/>
    <n v="26544"/>
    <m/>
    <m/>
    <n v="0"/>
    <n v="0"/>
    <n v="122.2483027094363"/>
    <n v="122.15644504748983"/>
    <n v="392539.3"/>
    <n v="450146.5"/>
    <n v="6677"/>
    <n v="7258"/>
    <n v="6677"/>
    <n v="7258"/>
    <n v="4.3615995207428488"/>
    <n v="4.3565582805180494"/>
    <n v="29122.400000000001"/>
    <n v="31619.9"/>
    <n v="118.96266287254754"/>
    <n v="118.52515844585287"/>
    <n v="794313.7"/>
    <n v="860255.60000000009"/>
    <n v="3083"/>
    <n v="3239"/>
    <n v="3083"/>
    <n v="3239"/>
    <n v="1079"/>
    <n v="1172"/>
    <n v="1079"/>
    <n v="1172"/>
    <m/>
    <m/>
    <n v="0"/>
    <n v="0"/>
    <n v="4162"/>
    <n v="4411"/>
    <n v="4162"/>
    <n v="4411"/>
    <n v="3.2"/>
    <n v="3.1"/>
    <n v="9865.6"/>
    <n v="10040.9"/>
    <n v="4"/>
    <n v="4.0999999999999996"/>
    <n v="4316"/>
    <n v="4805.2"/>
    <m/>
    <m/>
    <n v="0"/>
    <n v="0"/>
    <n v="3.407400288322922"/>
    <n v="3.3656993878939012"/>
    <n v="14181.6"/>
    <n v="14846.099999999999"/>
    <n v="86"/>
    <n v="85"/>
    <n v="265138"/>
    <n v="275315"/>
    <n v="86.3"/>
    <n v="88.4"/>
    <n v="93117.7"/>
    <n v="103604.8"/>
    <m/>
    <m/>
    <n v="0"/>
    <n v="0"/>
    <n v="86.077775108121102"/>
    <n v="85.903377918839269"/>
    <n v="358255.7"/>
    <n v="378919.8"/>
    <n v="93"/>
    <n v="118"/>
    <n v="93"/>
    <n v="118"/>
    <n v="4"/>
    <n v="3.1"/>
    <n v="372"/>
    <n v="365.8"/>
    <n v="54.9"/>
    <n v="48.3"/>
    <n v="5105.7"/>
    <n v="5699.4"/>
    <n v="9304"/>
    <n v="10067"/>
    <n v="9304"/>
    <n v="10067"/>
    <n v="36913.699999999997"/>
    <n v="39748.800000000003"/>
    <n v="1003371.3"/>
    <n v="1083506.6000000001"/>
    <n v="1535"/>
    <n v="1602"/>
    <n v="1535"/>
    <n v="1602"/>
    <n v="6390.3"/>
    <n v="6717.2"/>
    <n v="149198.1"/>
    <n v="155668.79999999999"/>
    <n v="10839"/>
    <n v="11669"/>
    <n v="10839"/>
    <n v="11669"/>
    <n v="43304"/>
    <n v="46466"/>
    <n v="1152569.4000000001"/>
    <n v="1239175.4000000001"/>
    <n v="0"/>
    <n v="0"/>
    <n v="0"/>
    <n v="0"/>
    <s v=""/>
    <s v=""/>
    <s v=""/>
    <s v=""/>
    <n v="43676"/>
    <n v="46831.8"/>
    <n v="1157675.0999999999"/>
    <n v="1244874.8"/>
  </r>
  <r>
    <x v="13"/>
    <s v="Texas Tech University "/>
    <m/>
    <n v="229115"/>
    <x v="1"/>
    <n v="5664"/>
    <n v="6302"/>
    <n v="54"/>
    <n v="66"/>
    <n v="5610"/>
    <n v="6236"/>
    <m/>
    <m/>
    <n v="5610"/>
    <n v="6236"/>
    <n v="5610"/>
    <n v="6236"/>
    <n v="1316"/>
    <n v="1496"/>
    <n v="1316"/>
    <n v="1496"/>
    <n v="33"/>
    <n v="21"/>
    <n v="33"/>
    <n v="21"/>
    <m/>
    <m/>
    <n v="0"/>
    <n v="0"/>
    <n v="1349"/>
    <n v="1517"/>
    <n v="1349"/>
    <n v="1517"/>
    <n v="4.4000000000000004"/>
    <n v="4.4000000000000004"/>
    <n v="5790.4000000000005"/>
    <n v="6582.4000000000005"/>
    <n v="5"/>
    <n v="4.8"/>
    <n v="165"/>
    <n v="100.8"/>
    <m/>
    <m/>
    <n v="0"/>
    <n v="0"/>
    <n v="4.4146775389177169"/>
    <n v="4.4055372445616356"/>
    <n v="5955.4"/>
    <n v="6683.2000000000016"/>
    <n v="124.2"/>
    <n v="122.5"/>
    <n v="163447.20000000001"/>
    <n v="183260"/>
    <n v="132"/>
    <n v="113.9"/>
    <n v="4356"/>
    <n v="2391.9"/>
    <m/>
    <m/>
    <n v="0"/>
    <n v="0"/>
    <n v="124.39080800593032"/>
    <n v="122.38094924192485"/>
    <n v="167803.2"/>
    <n v="185651.9"/>
    <n v="1430"/>
    <n v="1690"/>
    <n v="1430"/>
    <n v="1690"/>
    <n v="44"/>
    <n v="54"/>
    <n v="44"/>
    <n v="54"/>
    <m/>
    <m/>
    <n v="0"/>
    <n v="0"/>
    <n v="1474"/>
    <n v="1744"/>
    <n v="1474"/>
    <n v="1744"/>
    <n v="4.7"/>
    <n v="4.5999999999999996"/>
    <n v="6721"/>
    <n v="7773.9999999999991"/>
    <n v="4.7"/>
    <n v="4.5999999999999996"/>
    <n v="206.8"/>
    <n v="248.39999999999998"/>
    <m/>
    <m/>
    <n v="0"/>
    <n v="0"/>
    <n v="4.7"/>
    <n v="4.5999999999999996"/>
    <n v="6927.8"/>
    <n v="8022.4"/>
    <n v="134.19999999999999"/>
    <n v="133.30000000000001"/>
    <n v="191905.99999999997"/>
    <n v="225277.00000000003"/>
    <n v="136.19999999999999"/>
    <n v="134.9"/>
    <n v="5992.7999999999993"/>
    <n v="7284.6"/>
    <m/>
    <m/>
    <n v="0"/>
    <n v="0"/>
    <n v="134.25970149253729"/>
    <n v="133.3495412844037"/>
    <n v="197898.79999999996"/>
    <n v="232561.60000000006"/>
    <n v="2823"/>
    <n v="3261"/>
    <n v="2823"/>
    <n v="3261"/>
    <n v="4.5636556854410202"/>
    <n v="4.5095369518552602"/>
    <n v="12883.2"/>
    <n v="14705.600000000004"/>
    <n v="129.54374778604321"/>
    <n v="128.24701011959525"/>
    <n v="365702"/>
    <n v="418213.50000000012"/>
    <n v="2285"/>
    <n v="2438"/>
    <n v="2285"/>
    <n v="2438"/>
    <n v="369"/>
    <n v="399"/>
    <n v="369"/>
    <n v="399"/>
    <m/>
    <m/>
    <n v="0"/>
    <n v="0"/>
    <n v="2654"/>
    <n v="2837"/>
    <n v="2654"/>
    <n v="2837"/>
    <n v="3.7"/>
    <n v="3.7"/>
    <n v="8454.5"/>
    <n v="9020.6"/>
    <n v="2.9"/>
    <n v="3.2"/>
    <n v="1070.0999999999999"/>
    <n v="1276.8000000000002"/>
    <m/>
    <m/>
    <n v="0"/>
    <n v="0"/>
    <n v="3.5887716654107011"/>
    <n v="3.6296792386323586"/>
    <n v="9524.6"/>
    <n v="10297.400000000001"/>
    <n v="100.1"/>
    <n v="100"/>
    <n v="228728.5"/>
    <n v="243800"/>
    <n v="80.8"/>
    <n v="83.9"/>
    <n v="29815.200000000001"/>
    <n v="33476.100000000006"/>
    <m/>
    <m/>
    <n v="0"/>
    <n v="0"/>
    <n v="97.416616428033166"/>
    <n v="97.735671483961923"/>
    <n v="258543.7"/>
    <n v="277276.09999999998"/>
    <n v="133"/>
    <n v="138"/>
    <n v="133"/>
    <n v="138"/>
    <n v="4.5999999999999996"/>
    <n v="4.3"/>
    <n v="611.79999999999995"/>
    <n v="593.4"/>
    <n v="82.2"/>
    <n v="79.2"/>
    <n v="10932.6"/>
    <n v="10929.6"/>
    <n v="5031"/>
    <n v="5624"/>
    <n v="5031"/>
    <n v="5624"/>
    <n v="20965.900000000001"/>
    <n v="23377"/>
    <n v="584081.69999999995"/>
    <n v="652337"/>
    <n v="446"/>
    <n v="474"/>
    <n v="446"/>
    <n v="474"/>
    <n v="1441.8999999999999"/>
    <n v="1626.0000000000002"/>
    <n v="40164"/>
    <n v="43152.600000000006"/>
    <n v="5477"/>
    <n v="6098"/>
    <n v="5477"/>
    <n v="6098"/>
    <n v="22407.800000000003"/>
    <n v="25003"/>
    <n v="624245.69999999995"/>
    <n v="695489.6"/>
    <n v="0"/>
    <n v="0"/>
    <n v="0"/>
    <n v="0"/>
    <s v=""/>
    <s v=""/>
    <s v=""/>
    <s v=""/>
    <n v="23019.600000000002"/>
    <n v="25596.400000000009"/>
    <n v="635178.29999999993"/>
    <n v="706419.20000000007"/>
  </r>
  <r>
    <x v="13"/>
    <s v="University of Houston"/>
    <m/>
    <n v="225511"/>
    <x v="1"/>
    <n v="6749"/>
    <n v="7415"/>
    <n v="76"/>
    <n v="67"/>
    <n v="6673"/>
    <n v="7348"/>
    <m/>
    <m/>
    <n v="6673"/>
    <n v="7348"/>
    <n v="6673"/>
    <n v="7348"/>
    <n v="715"/>
    <n v="786"/>
    <n v="715"/>
    <n v="786"/>
    <n v="39"/>
    <n v="38"/>
    <n v="39"/>
    <n v="38"/>
    <m/>
    <m/>
    <n v="0"/>
    <n v="0"/>
    <n v="754"/>
    <n v="824"/>
    <n v="754"/>
    <n v="824"/>
    <n v="4.5999999999999996"/>
    <n v="4.5"/>
    <n v="3288.9999999999995"/>
    <n v="3537"/>
    <n v="4.9000000000000004"/>
    <n v="4.9000000000000004"/>
    <n v="191.10000000000002"/>
    <n v="186.20000000000002"/>
    <m/>
    <m/>
    <n v="0"/>
    <n v="0"/>
    <n v="4.61551724137931"/>
    <n v="4.5184466019417471"/>
    <n v="3480.1"/>
    <n v="3723.2"/>
    <n v="123.1"/>
    <n v="121.4"/>
    <n v="88016.5"/>
    <n v="95420.400000000009"/>
    <n v="115.5"/>
    <n v="117.8"/>
    <n v="4504.5"/>
    <n v="4476.3999999999996"/>
    <m/>
    <m/>
    <n v="0"/>
    <n v="0"/>
    <n v="122.70689655172414"/>
    <n v="121.23398058252428"/>
    <n v="92521"/>
    <n v="99896.8"/>
    <n v="1417"/>
    <n v="1577"/>
    <n v="1417"/>
    <n v="1577"/>
    <n v="98"/>
    <n v="106"/>
    <n v="98"/>
    <n v="106"/>
    <m/>
    <m/>
    <n v="0"/>
    <n v="0"/>
    <n v="1515"/>
    <n v="1683"/>
    <n v="1515"/>
    <n v="1683"/>
    <n v="4.9000000000000004"/>
    <n v="4.7"/>
    <n v="6943.3"/>
    <n v="7411.9000000000005"/>
    <n v="5.6"/>
    <n v="5.2"/>
    <n v="548.79999999999995"/>
    <n v="551.20000000000005"/>
    <m/>
    <m/>
    <n v="0"/>
    <n v="0"/>
    <n v="4.9452805280528054"/>
    <n v="4.7314913844325615"/>
    <n v="7492.1"/>
    <n v="7963.1000000000013"/>
    <n v="130.5"/>
    <n v="129.30000000000001"/>
    <n v="184918.5"/>
    <n v="203906.1"/>
    <n v="128.9"/>
    <n v="135.80000000000001"/>
    <n v="12632.2"/>
    <n v="14394.800000000001"/>
    <m/>
    <m/>
    <n v="0"/>
    <n v="0"/>
    <n v="130.39650165016502"/>
    <n v="129.70938799762328"/>
    <n v="197550.7"/>
    <n v="218300.9"/>
    <n v="2269"/>
    <n v="2507"/>
    <n v="2269"/>
    <n v="2507"/>
    <n v="4.8356985456148083"/>
    <n v="4.6614678899082573"/>
    <n v="10972.2"/>
    <n v="11686.300000000001"/>
    <n v="127.84120758043191"/>
    <n v="126.92369365775828"/>
    <n v="290071.7"/>
    <n v="318197.7"/>
    <n v="2895"/>
    <n v="3214"/>
    <n v="2895"/>
    <n v="3214"/>
    <n v="1380"/>
    <n v="1486"/>
    <n v="1380"/>
    <n v="1486"/>
    <m/>
    <m/>
    <n v="0"/>
    <n v="0"/>
    <n v="4275"/>
    <n v="4700"/>
    <n v="4275"/>
    <n v="4700"/>
    <n v="3.5"/>
    <n v="3.5"/>
    <n v="10132.5"/>
    <n v="11249"/>
    <n v="3.9"/>
    <n v="3.8"/>
    <n v="5382"/>
    <n v="5646.8"/>
    <m/>
    <m/>
    <n v="0"/>
    <n v="0"/>
    <n v="3.6291228070175436"/>
    <n v="3.594851063829787"/>
    <n v="15514.499999999998"/>
    <n v="16895.8"/>
    <n v="85.3"/>
    <n v="83.8"/>
    <n v="246943.5"/>
    <n v="269333.2"/>
    <n v="76.7"/>
    <n v="75.8"/>
    <n v="105846"/>
    <n v="112638.8"/>
    <m/>
    <m/>
    <n v="0"/>
    <n v="0"/>
    <n v="82.523859649122812"/>
    <n v="81.270638297872338"/>
    <n v="352789.5"/>
    <n v="381972"/>
    <n v="129"/>
    <n v="141"/>
    <n v="129"/>
    <n v="141"/>
    <n v="6.5"/>
    <n v="6.6"/>
    <n v="838.5"/>
    <n v="930.59999999999991"/>
    <n v="66.900000000000006"/>
    <n v="66.7"/>
    <n v="8630.1"/>
    <n v="9404.7000000000007"/>
    <n v="5027"/>
    <n v="5577"/>
    <n v="5027"/>
    <n v="5577"/>
    <n v="20364.8"/>
    <n v="22197.9"/>
    <n v="519878.5"/>
    <n v="568659.69999999995"/>
    <n v="1517"/>
    <n v="1630"/>
    <n v="1517"/>
    <n v="1630"/>
    <n v="6121.9"/>
    <n v="6384.2000000000007"/>
    <n v="122982.7"/>
    <n v="131510"/>
    <n v="6544"/>
    <n v="7207"/>
    <n v="6544"/>
    <n v="7207"/>
    <n v="26486.699999999997"/>
    <n v="28582.100000000002"/>
    <n v="642861.19999999995"/>
    <n v="700169.7"/>
    <n v="0"/>
    <n v="0"/>
    <n v="0"/>
    <n v="0"/>
    <s v=""/>
    <s v=""/>
    <s v=""/>
    <s v=""/>
    <n v="27325.199999999997"/>
    <n v="29512.699999999997"/>
    <n v="651491.29999999993"/>
    <n v="709574.39999999991"/>
  </r>
  <r>
    <x v="13"/>
    <s v="University of North Texas"/>
    <m/>
    <n v="227216"/>
    <x v="1"/>
    <n v="6970"/>
    <n v="7120"/>
    <n v="64"/>
    <n v="66"/>
    <n v="6906"/>
    <n v="7054"/>
    <m/>
    <m/>
    <n v="6906"/>
    <n v="7054"/>
    <n v="6906"/>
    <n v="7054"/>
    <n v="961"/>
    <n v="961"/>
    <n v="961"/>
    <n v="961"/>
    <n v="21"/>
    <n v="24"/>
    <n v="21"/>
    <n v="24"/>
    <m/>
    <m/>
    <n v="0"/>
    <n v="0"/>
    <n v="982"/>
    <n v="985"/>
    <n v="982"/>
    <n v="985"/>
    <n v="4.4000000000000004"/>
    <n v="4.3"/>
    <n v="4228.4000000000005"/>
    <n v="4132.3"/>
    <n v="4.3"/>
    <n v="4.4000000000000004"/>
    <n v="90.3"/>
    <n v="105.60000000000001"/>
    <m/>
    <m/>
    <n v="0"/>
    <n v="0"/>
    <n v="4.3978615071283107"/>
    <n v="4.3024365482233504"/>
    <n v="4318.7000000000007"/>
    <n v="4237.9000000000005"/>
    <n v="118"/>
    <n v="117"/>
    <n v="113398"/>
    <n v="112437"/>
    <n v="115.1"/>
    <n v="116.2"/>
    <n v="2417.1"/>
    <n v="2788.8"/>
    <m/>
    <m/>
    <n v="0"/>
    <n v="0"/>
    <n v="117.93798370672098"/>
    <n v="116.9805076142132"/>
    <n v="115815.1"/>
    <n v="115225.8"/>
    <n v="1578"/>
    <n v="1527"/>
    <n v="1578"/>
    <n v="1527"/>
    <n v="71"/>
    <n v="58"/>
    <n v="71"/>
    <n v="58"/>
    <m/>
    <m/>
    <n v="0"/>
    <n v="0"/>
    <n v="1649"/>
    <n v="1585"/>
    <n v="1649"/>
    <n v="1585"/>
    <n v="4.8"/>
    <n v="4.8"/>
    <n v="7574.4"/>
    <n v="7329.5999999999995"/>
    <n v="5"/>
    <n v="4.8"/>
    <n v="355"/>
    <n v="278.39999999999998"/>
    <m/>
    <m/>
    <n v="0"/>
    <n v="0"/>
    <n v="4.8086112795633715"/>
    <n v="4.8"/>
    <n v="7929.4"/>
    <n v="7608"/>
    <n v="127.6"/>
    <n v="128"/>
    <n v="201352.8"/>
    <n v="195456"/>
    <n v="130"/>
    <n v="125.5"/>
    <n v="9230"/>
    <n v="7279"/>
    <m/>
    <m/>
    <n v="0"/>
    <n v="0"/>
    <n v="127.70333535476045"/>
    <n v="127.90851735015772"/>
    <n v="210582.8"/>
    <n v="202735"/>
    <n v="2631"/>
    <n v="2570"/>
    <n v="2631"/>
    <n v="2570"/>
    <n v="4.6553021664766252"/>
    <n v="4.6092996108949418"/>
    <n v="12248.1"/>
    <n v="11845.9"/>
    <n v="124.05849486887116"/>
    <n v="123.72015564202334"/>
    <n v="326397.90000000002"/>
    <n v="317960.8"/>
    <n v="2910"/>
    <n v="3031"/>
    <n v="2910"/>
    <n v="3031"/>
    <n v="1006"/>
    <n v="1055"/>
    <n v="1006"/>
    <n v="1055"/>
    <m/>
    <m/>
    <n v="0"/>
    <n v="0"/>
    <n v="3916"/>
    <n v="4086"/>
    <n v="3916"/>
    <n v="4086"/>
    <n v="3.4"/>
    <n v="3.3"/>
    <n v="9894"/>
    <n v="10002.299999999999"/>
    <n v="3.6"/>
    <n v="3.5"/>
    <n v="3621.6"/>
    <n v="3692.5"/>
    <m/>
    <m/>
    <n v="0"/>
    <n v="0"/>
    <n v="3.4513789581205314"/>
    <n v="3.3516397454723443"/>
    <n v="13515.6"/>
    <n v="13694.8"/>
    <n v="82.6"/>
    <n v="80.8"/>
    <n v="240365.99999999997"/>
    <n v="244904.8"/>
    <n v="68.5"/>
    <n v="68.900000000000006"/>
    <n v="68911"/>
    <n v="72689.5"/>
    <m/>
    <m/>
    <n v="0"/>
    <n v="0"/>
    <n v="78.97778345250255"/>
    <n v="77.7274351443955"/>
    <n v="309277"/>
    <n v="317594.3"/>
    <n v="359"/>
    <n v="398"/>
    <n v="359"/>
    <n v="398"/>
    <n v="4.3"/>
    <n v="4.3"/>
    <n v="1543.7"/>
    <n v="1711.3999999999999"/>
    <n v="60.2"/>
    <n v="53.2"/>
    <n v="21611.8"/>
    <n v="21173.600000000002"/>
    <n v="5449"/>
    <n v="5519"/>
    <n v="5449"/>
    <n v="5519"/>
    <n v="21696.799999999999"/>
    <n v="21464.199999999997"/>
    <n v="555116.79999999993"/>
    <n v="552797.80000000005"/>
    <n v="1098"/>
    <n v="1137"/>
    <n v="1098"/>
    <n v="1137"/>
    <n v="4066.9"/>
    <n v="4076.5"/>
    <n v="80558.100000000006"/>
    <n v="82757.3"/>
    <n v="6547"/>
    <n v="6656"/>
    <n v="6547"/>
    <n v="6656"/>
    <n v="25763.7"/>
    <n v="25540.699999999997"/>
    <n v="635674.89999999991"/>
    <n v="635555.10000000009"/>
    <n v="0"/>
    <n v="0"/>
    <n v="0"/>
    <n v="0"/>
    <s v=""/>
    <s v=""/>
    <s v=""/>
    <s v=""/>
    <n v="27307.4"/>
    <n v="27252.1"/>
    <n v="657286.70000000007"/>
    <n v="656728.69999999995"/>
  </r>
  <r>
    <x v="13"/>
    <s v="University of Texas at Arlington"/>
    <m/>
    <n v="228769"/>
    <x v="1"/>
    <n v="8157"/>
    <n v="8619"/>
    <n v="230"/>
    <n v="409"/>
    <n v="7927"/>
    <n v="8210"/>
    <m/>
    <m/>
    <n v="7927"/>
    <n v="8210"/>
    <n v="7927"/>
    <n v="8210"/>
    <n v="565"/>
    <n v="584"/>
    <n v="565"/>
    <n v="584"/>
    <n v="18"/>
    <n v="18"/>
    <n v="18"/>
    <n v="18"/>
    <m/>
    <m/>
    <n v="0"/>
    <n v="0"/>
    <n v="583"/>
    <n v="602"/>
    <n v="583"/>
    <n v="602"/>
    <n v="4.7"/>
    <n v="4.7"/>
    <n v="2655.5"/>
    <n v="2744.8"/>
    <n v="5.4"/>
    <n v="5"/>
    <n v="97.2"/>
    <n v="90"/>
    <m/>
    <m/>
    <n v="0"/>
    <n v="0"/>
    <n v="4.7216123499142366"/>
    <n v="4.7089700996677744"/>
    <n v="2752.7"/>
    <n v="2834.8"/>
    <n v="120"/>
    <n v="120.5"/>
    <n v="67800"/>
    <n v="70372"/>
    <n v="113.1"/>
    <n v="107.4"/>
    <n v="2035.8"/>
    <n v="1933.2"/>
    <m/>
    <m/>
    <n v="0"/>
    <n v="0"/>
    <n v="119.78696397941681"/>
    <n v="120.10830564784052"/>
    <n v="69835.8"/>
    <n v="72305.2"/>
    <n v="925"/>
    <n v="876"/>
    <n v="925"/>
    <n v="876"/>
    <n v="33"/>
    <n v="41"/>
    <n v="33"/>
    <n v="41"/>
    <m/>
    <m/>
    <n v="0"/>
    <n v="0"/>
    <n v="958"/>
    <n v="917"/>
    <n v="958"/>
    <n v="917"/>
    <n v="5.0999999999999996"/>
    <n v="5"/>
    <n v="4717.5"/>
    <n v="4380"/>
    <n v="5.7"/>
    <n v="6.2"/>
    <n v="188.1"/>
    <n v="254.20000000000002"/>
    <m/>
    <m/>
    <n v="0"/>
    <n v="0"/>
    <n v="5.1206680584551156"/>
    <n v="5.0536532170119957"/>
    <n v="4905.6000000000004"/>
    <n v="4634.2"/>
    <n v="129.6"/>
    <n v="130"/>
    <n v="119880"/>
    <n v="113880"/>
    <n v="121.1"/>
    <n v="129.19999999999999"/>
    <n v="3996.2999999999997"/>
    <n v="5297.2"/>
    <m/>
    <m/>
    <n v="0"/>
    <n v="0"/>
    <n v="129.30720250521921"/>
    <n v="129.96423118865866"/>
    <n v="123876.3"/>
    <n v="119177.19999999998"/>
    <n v="1541"/>
    <n v="1519"/>
    <n v="1541"/>
    <n v="1519"/>
    <n v="4.9696950032446461"/>
    <n v="4.9170506912442393"/>
    <n v="7658.2999999999993"/>
    <n v="7468.9999999999991"/>
    <n v="125.70545100584037"/>
    <n v="126.05819618169846"/>
    <n v="193712.1"/>
    <n v="191482.39999999997"/>
    <n v="1899"/>
    <n v="2046"/>
    <n v="1899"/>
    <n v="2046"/>
    <n v="3115"/>
    <n v="3248"/>
    <n v="3115"/>
    <n v="3248"/>
    <m/>
    <m/>
    <n v="0"/>
    <n v="0"/>
    <n v="5014"/>
    <n v="5294"/>
    <n v="5014"/>
    <n v="5294"/>
    <n v="3.6"/>
    <n v="3.5"/>
    <n v="6836.4000000000005"/>
    <n v="7161"/>
    <n v="3"/>
    <n v="3.1"/>
    <n v="9345"/>
    <n v="10068.800000000001"/>
    <m/>
    <m/>
    <n v="0"/>
    <n v="0"/>
    <n v="3.227243717590746"/>
    <n v="3.2545901020022674"/>
    <n v="16181.4"/>
    <n v="17229.800000000003"/>
    <n v="78.8"/>
    <n v="77.900000000000006"/>
    <n v="149641.19999999998"/>
    <n v="159383.40000000002"/>
    <n v="47.5"/>
    <n v="47.9"/>
    <n v="147962.5"/>
    <n v="155579.19999999998"/>
    <m/>
    <m/>
    <n v="0"/>
    <n v="0"/>
    <n v="59.354547267650567"/>
    <n v="59.494257650169999"/>
    <n v="297603.69999999995"/>
    <n v="314962.59999999998"/>
    <n v="1372"/>
    <n v="1397"/>
    <n v="1372"/>
    <n v="1397"/>
    <n v="1.2"/>
    <n v="1.2"/>
    <n v="1646.3999999999999"/>
    <n v="1676.3999999999999"/>
    <n v="10.199999999999999"/>
    <n v="10.1"/>
    <n v="13994.4"/>
    <n v="14109.699999999999"/>
    <n v="3389"/>
    <n v="3506"/>
    <n v="3389"/>
    <n v="3506"/>
    <n v="14209.400000000001"/>
    <n v="14285.8"/>
    <n v="337321.19999999995"/>
    <n v="343635.4"/>
    <n v="3166"/>
    <n v="3307"/>
    <n v="3166"/>
    <n v="3307"/>
    <n v="9630.2999999999993"/>
    <n v="10413.000000000002"/>
    <n v="153994.6"/>
    <n v="162809.59999999998"/>
    <n v="6555"/>
    <n v="6813"/>
    <n v="6555"/>
    <n v="6813"/>
    <n v="23839.7"/>
    <n v="24698.800000000003"/>
    <n v="491315.79999999993"/>
    <n v="506445"/>
    <n v="0"/>
    <n v="0"/>
    <n v="0"/>
    <n v="0"/>
    <s v=""/>
    <s v=""/>
    <s v=""/>
    <s v=""/>
    <n v="25486.1"/>
    <n v="26375.200000000004"/>
    <n v="505310.19999999995"/>
    <n v="520554.69999999995"/>
  </r>
  <r>
    <x v="13"/>
    <s v="University of Texas at Austin"/>
    <m/>
    <n v="228778"/>
    <x v="1"/>
    <n v="9897"/>
    <n v="9882"/>
    <n v="473"/>
    <n v="503"/>
    <n v="9424"/>
    <n v="9379"/>
    <m/>
    <m/>
    <n v="9424"/>
    <n v="9379"/>
    <n v="9424"/>
    <n v="9379"/>
    <n v="2432"/>
    <n v="2290"/>
    <n v="2432"/>
    <n v="2290"/>
    <n v="96"/>
    <n v="141"/>
    <n v="96"/>
    <n v="141"/>
    <m/>
    <m/>
    <n v="0"/>
    <n v="0"/>
    <n v="2528"/>
    <n v="2431"/>
    <n v="2528"/>
    <n v="2431"/>
    <n v="4.3"/>
    <n v="4.3"/>
    <n v="10457.6"/>
    <n v="9847"/>
    <n v="4.0999999999999996"/>
    <n v="4.2"/>
    <n v="393.59999999999997"/>
    <n v="592.20000000000005"/>
    <m/>
    <m/>
    <n v="0"/>
    <n v="0"/>
    <n v="4.2924050632911399"/>
    <n v="4.2941999177293297"/>
    <n v="10851.200000000003"/>
    <n v="10439.200000000001"/>
    <n v="114"/>
    <n v="112.9"/>
    <n v="277248"/>
    <n v="258541"/>
    <n v="110.4"/>
    <n v="105.4"/>
    <n v="10598.400000000001"/>
    <n v="14861.400000000001"/>
    <m/>
    <m/>
    <n v="0"/>
    <n v="0"/>
    <n v="113.86329113924052"/>
    <n v="112.46499382969972"/>
    <n v="287846.40000000002"/>
    <n v="273402.40000000002"/>
    <n v="3800"/>
    <n v="3943"/>
    <n v="3800"/>
    <n v="3943"/>
    <n v="94"/>
    <n v="141"/>
    <n v="94"/>
    <n v="141"/>
    <m/>
    <m/>
    <n v="0"/>
    <n v="0"/>
    <n v="3894"/>
    <n v="4084"/>
    <n v="3894"/>
    <n v="4084"/>
    <n v="4.4000000000000004"/>
    <n v="4.4000000000000004"/>
    <n v="16720"/>
    <n v="17349.2"/>
    <n v="4.5999999999999996"/>
    <n v="4.3"/>
    <n v="432.4"/>
    <n v="606.29999999999995"/>
    <m/>
    <m/>
    <n v="0"/>
    <n v="0"/>
    <n v="4.4048279404211614"/>
    <n v="4.3965475024485796"/>
    <n v="17152.400000000001"/>
    <n v="17955.5"/>
    <n v="117.2"/>
    <n v="115.5"/>
    <n v="445360"/>
    <n v="455416.5"/>
    <n v="120.3"/>
    <n v="118.1"/>
    <n v="11308.199999999999"/>
    <n v="16652.099999999999"/>
    <m/>
    <m/>
    <n v="0"/>
    <n v="0"/>
    <n v="117.274833076528"/>
    <n v="115.58976493633692"/>
    <n v="456668.2"/>
    <n v="472068.6"/>
    <n v="6422"/>
    <n v="6515"/>
    <n v="6422"/>
    <n v="6515"/>
    <n v="4.3605730302086583"/>
    <n v="4.3583576362240981"/>
    <n v="28003.600000000002"/>
    <n v="28394.7"/>
    <n v="115.93189037682966"/>
    <n v="114.42379125095933"/>
    <n v="744514.60000000009"/>
    <n v="745471"/>
    <n v="2608"/>
    <n v="2469"/>
    <n v="2608"/>
    <n v="2469"/>
    <n v="248"/>
    <n v="273"/>
    <n v="248"/>
    <n v="273"/>
    <m/>
    <m/>
    <n v="0"/>
    <n v="0"/>
    <n v="2856"/>
    <n v="2742"/>
    <n v="2856"/>
    <n v="2742"/>
    <n v="3.5"/>
    <n v="3.5"/>
    <n v="9128"/>
    <n v="8641.5"/>
    <n v="3.7"/>
    <n v="4"/>
    <n v="917.6"/>
    <n v="1092"/>
    <m/>
    <m/>
    <n v="0"/>
    <n v="0"/>
    <n v="3.5173669467787114"/>
    <n v="3.5497811816192559"/>
    <n v="10045.6"/>
    <n v="9733.5"/>
    <n v="89.8"/>
    <n v="88.4"/>
    <n v="234198.39999999999"/>
    <n v="218259.6"/>
    <n v="83"/>
    <n v="84.4"/>
    <n v="20584"/>
    <n v="23041.200000000001"/>
    <m/>
    <m/>
    <n v="0"/>
    <n v="0"/>
    <n v="89.209523809523802"/>
    <n v="88.001750547045958"/>
    <n v="254782.39999999997"/>
    <n v="241300.80000000002"/>
    <n v="146"/>
    <n v="122"/>
    <n v="146"/>
    <n v="122"/>
    <n v="5.3"/>
    <n v="5.8"/>
    <n v="773.8"/>
    <n v="707.6"/>
    <n v="74"/>
    <n v="67.599999999999994"/>
    <n v="10804"/>
    <n v="8247.1999999999989"/>
    <n v="8840"/>
    <n v="8702"/>
    <n v="8840"/>
    <n v="8702"/>
    <n v="36305.599999999999"/>
    <n v="35837.699999999997"/>
    <n v="956806.4"/>
    <n v="932217.1"/>
    <n v="438"/>
    <n v="555"/>
    <n v="438"/>
    <n v="555"/>
    <n v="1743.6"/>
    <n v="2290.5"/>
    <n v="42490.6"/>
    <n v="54554.7"/>
    <n v="9278"/>
    <n v="9257"/>
    <n v="9278"/>
    <n v="9257"/>
    <n v="38049.199999999997"/>
    <n v="38128.199999999997"/>
    <n v="999297"/>
    <n v="986771.79999999993"/>
    <n v="0"/>
    <n v="0"/>
    <n v="0"/>
    <n v="0"/>
    <s v=""/>
    <s v=""/>
    <s v=""/>
    <s v=""/>
    <n v="38823.000000000007"/>
    <n v="38835.799999999996"/>
    <n v="1010101"/>
    <n v="995019"/>
  </r>
  <r>
    <x v="13"/>
    <s v="University of Texas at Dallas"/>
    <m/>
    <n v="228787"/>
    <x v="1"/>
    <n v="3468"/>
    <n v="3924"/>
    <n v="8"/>
    <n v="9"/>
    <n v="3460"/>
    <n v="3915"/>
    <m/>
    <m/>
    <n v="3460"/>
    <n v="3915"/>
    <n v="3460"/>
    <n v="3915"/>
    <n v="376"/>
    <n v="507"/>
    <n v="376"/>
    <n v="507"/>
    <n v="19"/>
    <n v="17"/>
    <n v="19"/>
    <n v="17"/>
    <m/>
    <m/>
    <n v="0"/>
    <n v="0"/>
    <n v="395"/>
    <n v="524"/>
    <n v="395"/>
    <n v="524"/>
    <n v="4.2"/>
    <n v="4.0999999999999996"/>
    <n v="1579.2"/>
    <n v="2078.6999999999998"/>
    <n v="4.5"/>
    <n v="3.8"/>
    <n v="85.5"/>
    <n v="64.599999999999994"/>
    <m/>
    <m/>
    <n v="0"/>
    <n v="0"/>
    <n v="4.2144303797468359"/>
    <n v="4.0902671755725182"/>
    <n v="1664.7000000000003"/>
    <n v="2143.2999999999997"/>
    <n v="118.7"/>
    <n v="116.5"/>
    <n v="44631.200000000004"/>
    <n v="59065.5"/>
    <n v="116.3"/>
    <n v="100.2"/>
    <n v="2209.6999999999998"/>
    <n v="1703.4"/>
    <m/>
    <m/>
    <n v="0"/>
    <n v="0"/>
    <n v="118.58455696202532"/>
    <n v="115.97118320610687"/>
    <n v="46840.9"/>
    <n v="60768.9"/>
    <n v="981"/>
    <n v="1123"/>
    <n v="981"/>
    <n v="1123"/>
    <n v="18"/>
    <n v="28"/>
    <n v="18"/>
    <n v="28"/>
    <m/>
    <m/>
    <n v="0"/>
    <n v="0"/>
    <n v="999"/>
    <n v="1151"/>
    <n v="999"/>
    <n v="1151"/>
    <n v="4.3"/>
    <n v="4.3"/>
    <n v="4218.3"/>
    <n v="4828.8999999999996"/>
    <n v="6"/>
    <n v="5.0999999999999996"/>
    <n v="108"/>
    <n v="142.79999999999998"/>
    <m/>
    <m/>
    <n v="0"/>
    <n v="0"/>
    <n v="4.3306306306306306"/>
    <n v="4.3194613379669855"/>
    <n v="4326.3"/>
    <n v="4971.7000000000007"/>
    <n v="123.7"/>
    <n v="124.6"/>
    <n v="121349.7"/>
    <n v="139925.79999999999"/>
    <n v="127.2"/>
    <n v="132.5"/>
    <n v="2289.6"/>
    <n v="3710"/>
    <m/>
    <m/>
    <n v="0"/>
    <n v="0"/>
    <n v="123.76306306306307"/>
    <n v="124.79218071242397"/>
    <n v="123639.3"/>
    <n v="143635.79999999999"/>
    <n v="1394"/>
    <n v="1675"/>
    <n v="1394"/>
    <n v="1675"/>
    <n v="4.2977044476327118"/>
    <n v="4.2477611940298505"/>
    <n v="5991"/>
    <n v="7115"/>
    <n v="122.29569583931135"/>
    <n v="122.0326567164179"/>
    <n v="170480.2"/>
    <n v="204404.69999999998"/>
    <n v="1424"/>
    <n v="1523"/>
    <n v="1424"/>
    <n v="1523"/>
    <n v="550"/>
    <n v="599"/>
    <n v="550"/>
    <n v="599"/>
    <m/>
    <m/>
    <n v="0"/>
    <n v="0"/>
    <n v="1974"/>
    <n v="2122"/>
    <n v="1974"/>
    <n v="2122"/>
    <n v="3.2"/>
    <n v="3.2"/>
    <n v="4556.8"/>
    <n v="4873.6000000000004"/>
    <n v="3.5"/>
    <n v="3.5"/>
    <n v="1925"/>
    <n v="2096.5"/>
    <m/>
    <m/>
    <n v="0"/>
    <n v="0"/>
    <n v="3.2835866261398179"/>
    <n v="3.284684260131951"/>
    <n v="6481.8"/>
    <n v="6970.1"/>
    <n v="80.099999999999994"/>
    <n v="79.2"/>
    <n v="114062.39999999999"/>
    <n v="120621.6"/>
    <n v="68.599999999999994"/>
    <n v="70.900000000000006"/>
    <n v="37730"/>
    <n v="42469.100000000006"/>
    <m/>
    <m/>
    <n v="0"/>
    <n v="0"/>
    <n v="76.895845997973652"/>
    <n v="76.857068803016034"/>
    <n v="151792.4"/>
    <n v="163090.70000000001"/>
    <n v="92"/>
    <n v="118"/>
    <n v="92"/>
    <n v="118"/>
    <n v="3.4"/>
    <n v="3"/>
    <n v="312.8"/>
    <n v="354"/>
    <n v="51.2"/>
    <n v="59.3"/>
    <n v="4710.4000000000005"/>
    <n v="6997.4"/>
    <n v="2781"/>
    <n v="3153"/>
    <n v="2781"/>
    <n v="3153"/>
    <n v="10354.299999999999"/>
    <n v="11781.2"/>
    <n v="280043.3"/>
    <n v="319612.90000000002"/>
    <n v="587"/>
    <n v="644"/>
    <n v="587"/>
    <n v="644"/>
    <n v="2118.5"/>
    <n v="2303.9"/>
    <n v="42229.3"/>
    <n v="47882.500000000007"/>
    <n v="3368"/>
    <n v="3797"/>
    <n v="3368"/>
    <n v="3797"/>
    <n v="12472.8"/>
    <n v="14085.1"/>
    <n v="322272.59999999998"/>
    <n v="367495.4"/>
    <n v="0"/>
    <n v="0"/>
    <n v="0"/>
    <n v="0"/>
    <s v=""/>
    <s v=""/>
    <s v=""/>
    <s v=""/>
    <n v="12785.599999999999"/>
    <n v="14439.1"/>
    <n v="326983"/>
    <n v="374492.80000000005"/>
  </r>
  <r>
    <x v="13"/>
    <s v="University of Texas at San Antonio"/>
    <m/>
    <n v="229027"/>
    <x v="1"/>
    <n v="4725"/>
    <n v="4938"/>
    <n v="11"/>
    <n v="22"/>
    <n v="4714"/>
    <n v="4916"/>
    <m/>
    <m/>
    <n v="4714"/>
    <n v="4916"/>
    <n v="4714"/>
    <n v="4916"/>
    <n v="900"/>
    <n v="1055"/>
    <n v="900"/>
    <n v="1055"/>
    <n v="13"/>
    <n v="22"/>
    <n v="13"/>
    <n v="22"/>
    <m/>
    <m/>
    <n v="0"/>
    <n v="0"/>
    <n v="913"/>
    <n v="1077"/>
    <n v="913"/>
    <n v="1077"/>
    <n v="4.7"/>
    <n v="4.5999999999999996"/>
    <n v="4230"/>
    <n v="4853"/>
    <n v="5.2"/>
    <n v="5"/>
    <n v="67.600000000000009"/>
    <n v="110"/>
    <m/>
    <m/>
    <n v="0"/>
    <n v="0"/>
    <n v="4.7071193866374594"/>
    <n v="4.6081708449396475"/>
    <n v="4297.6000000000004"/>
    <n v="4963"/>
    <n v="123.3"/>
    <n v="120.5"/>
    <n v="110970"/>
    <n v="127127.5"/>
    <n v="138.19999999999999"/>
    <n v="124.4"/>
    <n v="1796.6"/>
    <n v="2736.8"/>
    <m/>
    <m/>
    <n v="0"/>
    <n v="0"/>
    <n v="123.51215772179629"/>
    <n v="120.57966573816157"/>
    <n v="112766.6"/>
    <n v="129864.3"/>
    <n v="1137"/>
    <n v="1146"/>
    <n v="1137"/>
    <n v="1146"/>
    <n v="46"/>
    <n v="31"/>
    <n v="46"/>
    <n v="31"/>
    <m/>
    <m/>
    <n v="0"/>
    <n v="0"/>
    <n v="1183"/>
    <n v="1177"/>
    <n v="1183"/>
    <n v="1177"/>
    <n v="5.2"/>
    <n v="4.9000000000000004"/>
    <n v="5912.4000000000005"/>
    <n v="5615.4000000000005"/>
    <n v="4.8"/>
    <n v="5.4"/>
    <n v="220.79999999999998"/>
    <n v="167.4"/>
    <m/>
    <m/>
    <n v="0"/>
    <n v="0"/>
    <n v="5.1844463229078617"/>
    <n v="4.9131690739167375"/>
    <n v="6133.2000000000007"/>
    <n v="5782.8"/>
    <n v="136.4"/>
    <n v="130.6"/>
    <n v="155086.80000000002"/>
    <n v="149667.6"/>
    <n v="138.9"/>
    <n v="144.1"/>
    <n v="6389.4000000000005"/>
    <n v="4467.0999999999995"/>
    <m/>
    <m/>
    <n v="0"/>
    <n v="0"/>
    <n v="136.49721048182587"/>
    <n v="130.95556499575193"/>
    <n v="161476.20000000001"/>
    <n v="154134.70000000001"/>
    <n v="2096"/>
    <n v="2254"/>
    <n v="2096"/>
    <n v="2254"/>
    <n v="4.9765267175572525"/>
    <n v="4.7674356699201415"/>
    <n v="10430.800000000001"/>
    <n v="10745.8"/>
    <n v="130.84103053435118"/>
    <n v="125.9977817213842"/>
    <n v="274242.80000000005"/>
    <n v="283999"/>
    <n v="1889"/>
    <n v="1824"/>
    <n v="1889"/>
    <n v="1824"/>
    <n v="515"/>
    <n v="604"/>
    <n v="515"/>
    <n v="604"/>
    <m/>
    <m/>
    <n v="0"/>
    <n v="0"/>
    <n v="2404"/>
    <n v="2428"/>
    <n v="2404"/>
    <n v="2428"/>
    <n v="3.4"/>
    <n v="3.4"/>
    <n v="6422.5999999999995"/>
    <n v="6201.5999999999995"/>
    <n v="3.8"/>
    <n v="3.7"/>
    <n v="1957"/>
    <n v="2234.8000000000002"/>
    <m/>
    <m/>
    <n v="0"/>
    <n v="0"/>
    <n v="3.4856905158069877"/>
    <n v="3.4746293245469522"/>
    <n v="8379.5999999999985"/>
    <n v="8436.4"/>
    <n v="84.8"/>
    <n v="83.3"/>
    <n v="160187.19999999998"/>
    <n v="151939.19999999998"/>
    <n v="76.599999999999994"/>
    <n v="75.599999999999994"/>
    <n v="39449"/>
    <n v="45662.399999999994"/>
    <m/>
    <m/>
    <n v="0"/>
    <n v="0"/>
    <n v="83.043344425956732"/>
    <n v="81.384514003294882"/>
    <n v="199636.19999999998"/>
    <n v="197601.59999999998"/>
    <n v="214"/>
    <n v="234"/>
    <n v="214"/>
    <n v="234"/>
    <n v="6"/>
    <n v="5.3"/>
    <n v="1284"/>
    <n v="1240.2"/>
    <n v="93.7"/>
    <n v="86"/>
    <n v="20051.8"/>
    <n v="20124"/>
    <n v="3926"/>
    <n v="4025"/>
    <n v="3926"/>
    <n v="4025"/>
    <n v="16565"/>
    <n v="16670"/>
    <n v="426244"/>
    <n v="428734.29999999993"/>
    <n v="574"/>
    <n v="657"/>
    <n v="574"/>
    <n v="657"/>
    <n v="2245.4"/>
    <n v="2512.2000000000003"/>
    <n v="47635"/>
    <n v="52866.299999999996"/>
    <n v="4500"/>
    <n v="4682"/>
    <n v="4500"/>
    <n v="4682"/>
    <n v="18810.400000000001"/>
    <n v="19182.2"/>
    <n v="473879"/>
    <n v="481600.59999999992"/>
    <n v="0"/>
    <n v="0"/>
    <n v="0"/>
    <n v="0"/>
    <s v=""/>
    <s v=""/>
    <s v=""/>
    <s v=""/>
    <n v="20094.400000000001"/>
    <n v="20422.399999999998"/>
    <n v="493930.8"/>
    <n v="501724.6"/>
  </r>
  <r>
    <x v="13"/>
    <s v="Texas State University"/>
    <m/>
    <n v="228459"/>
    <x v="2"/>
    <n v="7061"/>
    <n v="7175"/>
    <n v="34"/>
    <n v="45"/>
    <n v="7027"/>
    <n v="7130"/>
    <m/>
    <m/>
    <n v="7027"/>
    <n v="7130"/>
    <n v="7027"/>
    <n v="7130"/>
    <n v="1360"/>
    <n v="1390"/>
    <n v="1360"/>
    <n v="1390"/>
    <n v="47"/>
    <n v="57"/>
    <n v="47"/>
    <n v="57"/>
    <m/>
    <m/>
    <n v="0"/>
    <n v="0"/>
    <n v="1407"/>
    <n v="1447"/>
    <n v="1407"/>
    <n v="1447"/>
    <n v="4.5"/>
    <n v="4.5"/>
    <n v="6120"/>
    <n v="6255"/>
    <n v="4.7"/>
    <n v="4.9000000000000004"/>
    <n v="220.9"/>
    <n v="279.3"/>
    <m/>
    <m/>
    <n v="0"/>
    <n v="0"/>
    <n v="4.506680881307747"/>
    <n v="4.5157567380787835"/>
    <n v="6340.9"/>
    <n v="6534.3"/>
    <n v="119"/>
    <n v="117.3"/>
    <n v="161840"/>
    <n v="163047"/>
    <n v="120.7"/>
    <n v="119.9"/>
    <n v="5672.9000000000005"/>
    <n v="6834.3"/>
    <m/>
    <m/>
    <n v="0"/>
    <n v="0"/>
    <n v="119.05678749111584"/>
    <n v="117.40241879751208"/>
    <n v="167512.9"/>
    <n v="169881.3"/>
    <n v="1424"/>
    <n v="1588"/>
    <n v="1424"/>
    <n v="1588"/>
    <n v="73"/>
    <n v="70"/>
    <n v="73"/>
    <n v="70"/>
    <m/>
    <m/>
    <n v="0"/>
    <n v="0"/>
    <n v="1497"/>
    <n v="1658"/>
    <n v="1497"/>
    <n v="1658"/>
    <n v="4.8"/>
    <n v="4.8"/>
    <n v="6835.2"/>
    <n v="7622.4"/>
    <n v="5.0999999999999996"/>
    <n v="4.8"/>
    <n v="372.29999999999995"/>
    <n v="336"/>
    <m/>
    <m/>
    <n v="0"/>
    <n v="0"/>
    <n v="4.8146292585170345"/>
    <n v="4.8"/>
    <n v="7207.5000000000009"/>
    <n v="7958.4"/>
    <n v="128.80000000000001"/>
    <n v="127.9"/>
    <n v="183411.20000000001"/>
    <n v="203105.2"/>
    <n v="135.5"/>
    <n v="130.9"/>
    <n v="9891.5"/>
    <n v="9163"/>
    <m/>
    <m/>
    <n v="0"/>
    <n v="0"/>
    <n v="129.12672010688044"/>
    <n v="128.02665862484923"/>
    <n v="193302.7"/>
    <n v="212268.20000000004"/>
    <n v="2904"/>
    <n v="3105"/>
    <n v="2904"/>
    <n v="3105"/>
    <n v="4.6654269972451798"/>
    <n v="4.6675362318840579"/>
    <n v="13548.400000000001"/>
    <n v="14492.699999999999"/>
    <n v="124.24779614325068"/>
    <n v="123.07552334943639"/>
    <n v="360815.6"/>
    <n v="382149.5"/>
    <n v="3044"/>
    <n v="3034"/>
    <n v="3044"/>
    <n v="3034"/>
    <n v="884"/>
    <n v="822"/>
    <n v="884"/>
    <n v="822"/>
    <m/>
    <m/>
    <n v="0"/>
    <n v="0"/>
    <n v="3928"/>
    <n v="3856"/>
    <n v="3928"/>
    <n v="3856"/>
    <n v="3.5"/>
    <n v="3.5"/>
    <n v="10654"/>
    <n v="10619"/>
    <n v="3.5"/>
    <n v="3.6"/>
    <n v="3094"/>
    <n v="2959.2000000000003"/>
    <m/>
    <m/>
    <n v="0"/>
    <n v="0"/>
    <n v="3.5"/>
    <n v="3.5213174273858923"/>
    <n v="13748"/>
    <n v="13578.2"/>
    <n v="86.6"/>
    <n v="86.2"/>
    <n v="263610.39999999997"/>
    <n v="261530.80000000002"/>
    <n v="70"/>
    <n v="71.599999999999994"/>
    <n v="61880"/>
    <n v="58855.199999999997"/>
    <m/>
    <m/>
    <n v="0"/>
    <n v="0"/>
    <n v="82.864154786150706"/>
    <n v="83.087655601659748"/>
    <n v="325490.39999999997"/>
    <n v="320386"/>
    <n v="195"/>
    <n v="169"/>
    <n v="195"/>
    <n v="169"/>
    <n v="5"/>
    <n v="5.0999999999999996"/>
    <n v="975"/>
    <n v="861.9"/>
    <n v="45.7"/>
    <n v="42.8"/>
    <n v="8911.5"/>
    <n v="7233.2"/>
    <n v="5828"/>
    <n v="6012"/>
    <n v="5828"/>
    <n v="6012"/>
    <n v="23609.200000000001"/>
    <n v="24496.400000000001"/>
    <n v="608861.6"/>
    <n v="627683"/>
    <n v="1004"/>
    <n v="949"/>
    <n v="1004"/>
    <n v="949"/>
    <n v="3687.2"/>
    <n v="3574.5"/>
    <n v="77444.399999999994"/>
    <n v="74852.5"/>
    <n v="6832"/>
    <n v="6961"/>
    <n v="6832"/>
    <n v="6961"/>
    <n v="27296.400000000001"/>
    <n v="28070.9"/>
    <n v="686306"/>
    <n v="702535.5"/>
    <n v="0"/>
    <n v="0"/>
    <n v="0"/>
    <n v="0"/>
    <s v=""/>
    <s v=""/>
    <s v=""/>
    <s v=""/>
    <n v="28271.4"/>
    <n v="28932.800000000003"/>
    <n v="695217.5"/>
    <n v="709768.7"/>
  </r>
  <r>
    <x v="13"/>
    <s v="Texas Woman's University"/>
    <m/>
    <n v="229179"/>
    <x v="2"/>
    <n v="2200"/>
    <n v="2182"/>
    <n v="22"/>
    <n v="28"/>
    <n v="2178"/>
    <n v="2154"/>
    <m/>
    <m/>
    <n v="2178"/>
    <n v="2148"/>
    <n v="2178"/>
    <n v="2148"/>
    <n v="146"/>
    <n v="197"/>
    <n v="146"/>
    <n v="197"/>
    <n v="1"/>
    <m/>
    <n v="1"/>
    <n v="0"/>
    <m/>
    <m/>
    <n v="0"/>
    <n v="0"/>
    <n v="147"/>
    <n v="197"/>
    <n v="147"/>
    <n v="197"/>
    <n v="4.5999999999999996"/>
    <n v="4.3"/>
    <n v="671.59999999999991"/>
    <n v="847.09999999999991"/>
    <n v="3"/>
    <m/>
    <n v="3"/>
    <n v="0"/>
    <m/>
    <m/>
    <n v="0"/>
    <n v="0"/>
    <n v="4.5891156462585032"/>
    <n v="4.3"/>
    <n v="674.6"/>
    <n v="847.09999999999991"/>
    <n v="121.5"/>
    <n v="117.4"/>
    <n v="17739"/>
    <n v="23127.800000000003"/>
    <n v="95"/>
    <m/>
    <n v="95"/>
    <n v="0"/>
    <m/>
    <m/>
    <n v="0"/>
    <n v="0"/>
    <n v="121.31972789115646"/>
    <n v="117.40000000000002"/>
    <n v="17834"/>
    <n v="23127.800000000003"/>
    <n v="306"/>
    <n v="366"/>
    <n v="306"/>
    <n v="366"/>
    <n v="6"/>
    <m/>
    <n v="6"/>
    <n v="0"/>
    <m/>
    <m/>
    <n v="0"/>
    <n v="0"/>
    <n v="312"/>
    <n v="366"/>
    <n v="312"/>
    <n v="366"/>
    <n v="4.9000000000000004"/>
    <n v="5"/>
    <n v="1499.4"/>
    <n v="1830"/>
    <n v="4.8"/>
    <m/>
    <n v="28.799999999999997"/>
    <n v="0"/>
    <m/>
    <m/>
    <n v="0"/>
    <n v="0"/>
    <n v="4.898076923076923"/>
    <n v="5"/>
    <n v="1528.2"/>
    <n v="1830"/>
    <n v="127.6"/>
    <n v="128.80000000000001"/>
    <n v="39045.599999999999"/>
    <n v="47140.800000000003"/>
    <n v="133.19999999999999"/>
    <m/>
    <n v="799.19999999999993"/>
    <n v="0"/>
    <m/>
    <m/>
    <n v="0"/>
    <n v="0"/>
    <n v="127.7076923076923"/>
    <n v="128.80000000000001"/>
    <n v="39844.799999999996"/>
    <n v="47140.800000000003"/>
    <n v="459"/>
    <n v="563"/>
    <n v="459"/>
    <n v="563"/>
    <n v="4.799128540305011"/>
    <n v="4.7550621669626993"/>
    <n v="2202.8000000000002"/>
    <n v="2677.1"/>
    <n v="125.66187363834422"/>
    <n v="124.81101243339255"/>
    <n v="57678.799999999996"/>
    <n v="70268.600000000006"/>
    <n v="982"/>
    <n v="979"/>
    <n v="982"/>
    <n v="979"/>
    <n v="541"/>
    <n v="490"/>
    <n v="541"/>
    <n v="490"/>
    <m/>
    <m/>
    <n v="0"/>
    <n v="0"/>
    <n v="1523"/>
    <n v="1469"/>
    <n v="1523"/>
    <n v="1469"/>
    <n v="3.1"/>
    <n v="3.1"/>
    <n v="3044.2000000000003"/>
    <n v="3034.9"/>
    <n v="3.1"/>
    <n v="3"/>
    <n v="1677.1000000000001"/>
    <n v="1470"/>
    <m/>
    <m/>
    <n v="0"/>
    <n v="0"/>
    <n v="3.1"/>
    <n v="3.0666439754935326"/>
    <n v="4721.3"/>
    <n v="4504.8999999999996"/>
    <n v="73.099999999999994"/>
    <n v="68.7"/>
    <n v="71784.2"/>
    <n v="67257.3"/>
    <n v="55.1"/>
    <n v="51.4"/>
    <n v="29809.100000000002"/>
    <n v="25186"/>
    <m/>
    <m/>
    <n v="0"/>
    <n v="0"/>
    <n v="66.706040709126725"/>
    <n v="62.929407760381217"/>
    <n v="101593.3"/>
    <n v="92443.3"/>
    <n v="196"/>
    <n v="116"/>
    <n v="196"/>
    <n v="116"/>
    <n v="4.5"/>
    <n v="5.5"/>
    <n v="882"/>
    <n v="638"/>
    <n v="77.3"/>
    <n v="71.900000000000006"/>
    <n v="15150.8"/>
    <n v="8340.4000000000015"/>
    <n v="1434"/>
    <n v="1542"/>
    <n v="1434"/>
    <n v="1542"/>
    <n v="5215.2000000000007"/>
    <n v="5712"/>
    <n v="128568.79999999999"/>
    <n v="137525.90000000002"/>
    <n v="548"/>
    <n v="490"/>
    <n v="548"/>
    <n v="490"/>
    <n v="1708.9"/>
    <n v="1470"/>
    <n v="30703.300000000003"/>
    <n v="25186"/>
    <n v="1982"/>
    <n v="2032"/>
    <n v="1982"/>
    <n v="2032"/>
    <n v="6924.1"/>
    <n v="7182"/>
    <n v="159272.09999999998"/>
    <n v="162711.90000000002"/>
    <n v="0"/>
    <n v="0"/>
    <n v="0"/>
    <n v="0"/>
    <s v=""/>
    <s v=""/>
    <s v=""/>
    <s v=""/>
    <n v="7806.1"/>
    <n v="7820"/>
    <n v="174422.9"/>
    <n v="171052.30000000002"/>
  </r>
  <r>
    <x v="13"/>
    <s v="University of Texas at El Paso"/>
    <s v="Met the criteria for Four-Year 1 in 2017-1 and 2018-19."/>
    <n v="228796"/>
    <x v="2"/>
    <n v="3373"/>
    <n v="3538"/>
    <n v="11"/>
    <n v="12"/>
    <n v="3362"/>
    <n v="3526"/>
    <m/>
    <m/>
    <n v="3362"/>
    <n v="3526"/>
    <n v="3362"/>
    <n v="3526"/>
    <n v="432"/>
    <n v="481"/>
    <n v="432"/>
    <n v="481"/>
    <n v="89"/>
    <n v="96"/>
    <n v="89"/>
    <n v="96"/>
    <m/>
    <m/>
    <n v="0"/>
    <n v="0"/>
    <n v="521"/>
    <n v="577"/>
    <n v="521"/>
    <n v="577"/>
    <n v="4.5"/>
    <n v="4.7"/>
    <n v="1944"/>
    <n v="2260.7000000000003"/>
    <n v="4"/>
    <n v="4.3"/>
    <n v="356"/>
    <n v="412.79999999999995"/>
    <m/>
    <m/>
    <n v="0"/>
    <n v="0"/>
    <n v="4.4145873320537428"/>
    <n v="4.6334488734835357"/>
    <n v="2300"/>
    <n v="2673.5"/>
    <n v="115.5"/>
    <n v="117.6"/>
    <n v="49896"/>
    <n v="56565.599999999999"/>
    <n v="98"/>
    <n v="102"/>
    <n v="8722"/>
    <n v="9792"/>
    <m/>
    <m/>
    <n v="0"/>
    <n v="0"/>
    <n v="112.51055662188099"/>
    <n v="115.0045060658579"/>
    <n v="58618"/>
    <n v="66357.600000000006"/>
    <n v="864"/>
    <n v="955"/>
    <n v="864"/>
    <n v="955"/>
    <n v="79"/>
    <n v="77"/>
    <n v="79"/>
    <n v="77"/>
    <m/>
    <m/>
    <n v="0"/>
    <n v="0"/>
    <n v="943"/>
    <n v="1032"/>
    <n v="943"/>
    <n v="1032"/>
    <n v="5.6"/>
    <n v="5.6"/>
    <n v="4838.3999999999996"/>
    <n v="5348"/>
    <n v="5.6"/>
    <n v="5.7"/>
    <n v="442.4"/>
    <n v="438.90000000000003"/>
    <m/>
    <m/>
    <n v="0"/>
    <n v="0"/>
    <n v="5.6"/>
    <n v="5.6074612403100774"/>
    <n v="5280.7999999999993"/>
    <n v="5786.9"/>
    <n v="140"/>
    <n v="138.9"/>
    <n v="120960"/>
    <n v="132649.5"/>
    <n v="135.69999999999999"/>
    <n v="139.4"/>
    <n v="10720.3"/>
    <n v="10733.800000000001"/>
    <m/>
    <m/>
    <n v="0"/>
    <n v="0"/>
    <n v="139.63976670201484"/>
    <n v="138.93730620155037"/>
    <n v="131680.29999999999"/>
    <n v="143383.29999999999"/>
    <n v="1464"/>
    <n v="1609"/>
    <n v="1464"/>
    <n v="1609"/>
    <n v="5.1781420765027315"/>
    <n v="5.2581727781230576"/>
    <n v="7580.7999999999993"/>
    <n v="8460.4"/>
    <n v="129.98517759562841"/>
    <n v="130.35481665630826"/>
    <n v="190298.3"/>
    <n v="209740.9"/>
    <n v="873"/>
    <n v="880"/>
    <n v="873"/>
    <n v="880"/>
    <n v="753"/>
    <n v="816"/>
    <n v="753"/>
    <n v="816"/>
    <m/>
    <m/>
    <n v="0"/>
    <n v="0"/>
    <n v="1626"/>
    <n v="1696"/>
    <n v="1626"/>
    <n v="1696"/>
    <n v="3.7"/>
    <n v="3.8"/>
    <n v="3230.1000000000004"/>
    <n v="3344"/>
    <n v="3.9"/>
    <n v="3.9"/>
    <n v="2936.7"/>
    <n v="3182.4"/>
    <m/>
    <m/>
    <n v="0"/>
    <n v="0"/>
    <n v="3.7926199261992619"/>
    <n v="3.8481132075471698"/>
    <n v="6166.8"/>
    <n v="6526.4"/>
    <n v="87.7"/>
    <n v="88.7"/>
    <n v="76562.100000000006"/>
    <n v="78056"/>
    <n v="73.900000000000006"/>
    <n v="73.8"/>
    <n v="55646.700000000004"/>
    <n v="60220.799999999996"/>
    <m/>
    <m/>
    <n v="0"/>
    <n v="0"/>
    <n v="81.309225092250927"/>
    <n v="81.531132075471689"/>
    <n v="132208.80000000002"/>
    <n v="138276.79999999999"/>
    <n v="272"/>
    <n v="221"/>
    <n v="272"/>
    <n v="221"/>
    <n v="6.4"/>
    <n v="6.3"/>
    <n v="1740.8000000000002"/>
    <n v="1392.3"/>
    <n v="86.9"/>
    <n v="83.2"/>
    <n v="23636.800000000003"/>
    <n v="18387.2"/>
    <n v="2169"/>
    <n v="2316"/>
    <n v="2169"/>
    <n v="2316"/>
    <n v="10012.5"/>
    <n v="10952.7"/>
    <n v="247418.1"/>
    <n v="267271.09999999998"/>
    <n v="921"/>
    <n v="989"/>
    <n v="921"/>
    <n v="989"/>
    <n v="3735.1"/>
    <n v="4034.1000000000004"/>
    <n v="75089"/>
    <n v="80746.600000000006"/>
    <n v="3090"/>
    <n v="3305"/>
    <n v="3090"/>
    <n v="3305"/>
    <n v="13747.6"/>
    <n v="14986.800000000001"/>
    <n v="322507.09999999998"/>
    <n v="348017.69999999995"/>
    <n v="0"/>
    <n v="0"/>
    <n v="0"/>
    <n v="0"/>
    <s v=""/>
    <s v=""/>
    <s v=""/>
    <s v=""/>
    <n v="15488.399999999998"/>
    <n v="16379.099999999999"/>
    <n v="346143.89999999997"/>
    <n v="366404.89999999997"/>
  </r>
  <r>
    <x v="13"/>
    <s v="Angelo State University"/>
    <m/>
    <n v="222831"/>
    <x v="3"/>
    <n v="996"/>
    <n v="980"/>
    <n v="3"/>
    <n v="2"/>
    <n v="993"/>
    <n v="978"/>
    <m/>
    <m/>
    <n v="993"/>
    <n v="978"/>
    <n v="993"/>
    <n v="978"/>
    <n v="326"/>
    <n v="334"/>
    <n v="326"/>
    <n v="334"/>
    <n v="3"/>
    <n v="5"/>
    <n v="3"/>
    <n v="5"/>
    <m/>
    <m/>
    <n v="0"/>
    <n v="0"/>
    <n v="329"/>
    <n v="339"/>
    <n v="329"/>
    <n v="339"/>
    <n v="4.3"/>
    <n v="4.4000000000000004"/>
    <n v="1401.8"/>
    <n v="1469.6000000000001"/>
    <n v="6.3"/>
    <n v="4"/>
    <n v="18.899999999999999"/>
    <n v="20"/>
    <m/>
    <m/>
    <n v="0"/>
    <n v="0"/>
    <n v="4.3182370820668696"/>
    <n v="4.3941002949852512"/>
    <n v="1420.7"/>
    <n v="1489.6000000000001"/>
    <n v="121.2"/>
    <n v="121.7"/>
    <n v="39511.200000000004"/>
    <n v="40647.800000000003"/>
    <n v="127.7"/>
    <n v="104.8"/>
    <n v="383.1"/>
    <n v="524"/>
    <m/>
    <m/>
    <n v="0"/>
    <n v="0"/>
    <n v="121.25927051671734"/>
    <n v="121.45073746312686"/>
    <n v="39894.300000000003"/>
    <n v="41171.800000000003"/>
    <n v="226"/>
    <n v="218"/>
    <n v="226"/>
    <n v="218"/>
    <n v="6"/>
    <n v="6"/>
    <n v="6"/>
    <n v="6"/>
    <m/>
    <m/>
    <n v="0"/>
    <n v="0"/>
    <n v="232"/>
    <n v="224"/>
    <n v="232"/>
    <n v="224"/>
    <n v="4.9000000000000004"/>
    <n v="4.7"/>
    <n v="1107.4000000000001"/>
    <n v="1024.6000000000001"/>
    <n v="6"/>
    <n v="6.5"/>
    <n v="36"/>
    <n v="39"/>
    <m/>
    <m/>
    <n v="0"/>
    <n v="0"/>
    <n v="4.9284482758620696"/>
    <n v="4.7482142857142859"/>
    <n v="1143.4000000000001"/>
    <n v="1063.6000000000001"/>
    <n v="135.1"/>
    <n v="131.80000000000001"/>
    <n v="30532.6"/>
    <n v="28732.400000000001"/>
    <n v="128.5"/>
    <n v="141.69999999999999"/>
    <n v="771"/>
    <n v="850.19999999999993"/>
    <m/>
    <m/>
    <n v="0"/>
    <n v="0"/>
    <n v="134.92931034482757"/>
    <n v="132.06517857142859"/>
    <n v="31303.599999999995"/>
    <n v="29582.600000000006"/>
    <n v="561"/>
    <n v="563"/>
    <n v="561"/>
    <n v="563"/>
    <n v="4.5705882352941183"/>
    <n v="4.5349911190053289"/>
    <n v="2564.1000000000004"/>
    <n v="2553.2000000000003"/>
    <n v="126.91247771836007"/>
    <n v="125.67388987566609"/>
    <n v="71197.899999999994"/>
    <n v="70754.400000000009"/>
    <n v="285"/>
    <n v="268"/>
    <n v="285"/>
    <n v="268"/>
    <n v="81"/>
    <n v="90"/>
    <n v="81"/>
    <n v="90"/>
    <m/>
    <m/>
    <n v="0"/>
    <n v="0"/>
    <n v="366"/>
    <n v="358"/>
    <n v="366"/>
    <n v="358"/>
    <n v="3.4"/>
    <n v="3.5"/>
    <n v="969"/>
    <n v="938"/>
    <n v="3.5"/>
    <n v="3.5"/>
    <n v="283.5"/>
    <n v="315"/>
    <m/>
    <m/>
    <n v="0"/>
    <n v="0"/>
    <n v="3.4221311475409837"/>
    <n v="3.5"/>
    <n v="1252.5"/>
    <n v="1253"/>
    <n v="89.6"/>
    <n v="91"/>
    <n v="25536"/>
    <n v="24388"/>
    <n v="66.5"/>
    <n v="73.3"/>
    <n v="5386.5"/>
    <n v="6597"/>
    <m/>
    <m/>
    <n v="0"/>
    <n v="0"/>
    <n v="84.48770491803279"/>
    <n v="86.550279329608941"/>
    <n v="30922.5"/>
    <n v="30985"/>
    <n v="66"/>
    <n v="57"/>
    <n v="66"/>
    <n v="57"/>
    <n v="5.0999999999999996"/>
    <n v="4.5999999999999996"/>
    <n v="336.59999999999997"/>
    <n v="262.2"/>
    <n v="75.5"/>
    <n v="76.7"/>
    <n v="4983"/>
    <n v="4371.9000000000005"/>
    <n v="837"/>
    <n v="820"/>
    <n v="837"/>
    <n v="820"/>
    <n v="3478.2"/>
    <n v="3432.2000000000003"/>
    <n v="95579.8"/>
    <n v="93768.200000000012"/>
    <n v="90"/>
    <n v="101"/>
    <n v="90"/>
    <n v="101"/>
    <n v="338.4"/>
    <n v="374"/>
    <n v="6540.6"/>
    <n v="7971.2"/>
    <n v="927"/>
    <n v="921"/>
    <n v="927"/>
    <n v="921"/>
    <n v="3816.6"/>
    <n v="3806.2000000000003"/>
    <n v="102120.40000000001"/>
    <n v="101739.40000000001"/>
    <n v="0"/>
    <n v="0"/>
    <n v="0"/>
    <n v="0"/>
    <s v=""/>
    <s v=""/>
    <s v=""/>
    <s v=""/>
    <n v="4153.2000000000007"/>
    <n v="4068.4"/>
    <n v="107103.4"/>
    <n v="106111.3"/>
  </r>
  <r>
    <x v="13"/>
    <s v="Lamar University"/>
    <m/>
    <n v="226091"/>
    <x v="3"/>
    <n v="1649"/>
    <n v="1686"/>
    <n v="15"/>
    <n v="7"/>
    <n v="1634"/>
    <n v="1679"/>
    <m/>
    <m/>
    <n v="1634"/>
    <n v="1679"/>
    <n v="1634"/>
    <n v="1679"/>
    <n v="212"/>
    <n v="266"/>
    <n v="212"/>
    <n v="266"/>
    <n v="14"/>
    <n v="9"/>
    <n v="14"/>
    <n v="9"/>
    <m/>
    <m/>
    <n v="0"/>
    <n v="0"/>
    <n v="226"/>
    <n v="275"/>
    <n v="226"/>
    <n v="275"/>
    <n v="4.7"/>
    <n v="4.8"/>
    <n v="996.40000000000009"/>
    <n v="1276.8"/>
    <n v="4.9000000000000004"/>
    <n v="5.2"/>
    <n v="68.600000000000009"/>
    <n v="46.800000000000004"/>
    <m/>
    <m/>
    <n v="0"/>
    <n v="0"/>
    <n v="4.7123893805309738"/>
    <n v="4.8130909090909091"/>
    <n v="1065"/>
    <n v="1323.6"/>
    <n v="125.6"/>
    <n v="127.2"/>
    <n v="26627.199999999997"/>
    <n v="33835.200000000004"/>
    <n v="132.9"/>
    <n v="141.30000000000001"/>
    <n v="1860.6000000000001"/>
    <n v="1271.7"/>
    <m/>
    <m/>
    <n v="0"/>
    <n v="0"/>
    <n v="126.05221238938051"/>
    <n v="127.66145454545455"/>
    <n v="28487.799999999996"/>
    <n v="35106.9"/>
    <n v="367"/>
    <n v="357"/>
    <n v="367"/>
    <n v="357"/>
    <n v="35"/>
    <n v="38"/>
    <n v="35"/>
    <n v="38"/>
    <m/>
    <m/>
    <n v="0"/>
    <n v="0"/>
    <n v="402"/>
    <n v="395"/>
    <n v="402"/>
    <n v="395"/>
    <n v="5.6"/>
    <n v="5.6"/>
    <n v="2055.1999999999998"/>
    <n v="1999.1999999999998"/>
    <n v="5.3"/>
    <n v="5.2"/>
    <n v="185.5"/>
    <n v="197.6"/>
    <m/>
    <m/>
    <n v="0"/>
    <n v="0"/>
    <n v="5.5738805970149246"/>
    <n v="5.5615189873417714"/>
    <n v="2240.6999999999998"/>
    <n v="2196.7999999999997"/>
    <n v="143.30000000000001"/>
    <n v="144.1"/>
    <n v="52591.100000000006"/>
    <n v="51443.7"/>
    <n v="136.69999999999999"/>
    <n v="133.30000000000001"/>
    <n v="4784.5"/>
    <n v="5065.4000000000005"/>
    <m/>
    <m/>
    <n v="0"/>
    <n v="0"/>
    <n v="142.72537313432838"/>
    <n v="143.06101265822784"/>
    <n v="57375.600000000006"/>
    <n v="56509.1"/>
    <n v="628"/>
    <n v="670"/>
    <n v="628"/>
    <n v="670"/>
    <n v="5.2638535031847127"/>
    <n v="5.2543283582089551"/>
    <n v="3305.6999999999994"/>
    <n v="3520.4"/>
    <n v="136.72515923566877"/>
    <n v="136.74029850746268"/>
    <n v="85863.4"/>
    <n v="91616"/>
    <n v="345"/>
    <n v="358"/>
    <n v="345"/>
    <n v="358"/>
    <n v="458"/>
    <n v="494"/>
    <n v="458"/>
    <n v="494"/>
    <m/>
    <m/>
    <n v="0"/>
    <n v="0"/>
    <n v="803"/>
    <n v="852"/>
    <n v="803"/>
    <n v="852"/>
    <n v="3.9"/>
    <n v="3.9"/>
    <n v="1345.5"/>
    <n v="1396.2"/>
    <n v="3.2"/>
    <n v="3.1"/>
    <n v="1465.6000000000001"/>
    <n v="1531.4"/>
    <m/>
    <m/>
    <n v="0"/>
    <n v="0"/>
    <n v="3.5007471980074722"/>
    <n v="3.4361502347417843"/>
    <n v="2811.1000000000004"/>
    <n v="2927.6000000000004"/>
    <n v="100.8"/>
    <n v="97.5"/>
    <n v="34776"/>
    <n v="34905"/>
    <n v="63.9"/>
    <n v="63.8"/>
    <n v="29266.2"/>
    <n v="31517.199999999997"/>
    <m/>
    <m/>
    <n v="0"/>
    <n v="0"/>
    <n v="79.753673723536735"/>
    <n v="77.960328638497643"/>
    <n v="64042.2"/>
    <n v="66422.2"/>
    <n v="203"/>
    <n v="157"/>
    <n v="203"/>
    <n v="157"/>
    <n v="4.7"/>
    <n v="5.2"/>
    <n v="954.1"/>
    <n v="816.4"/>
    <n v="79.7"/>
    <n v="75.3"/>
    <n v="16179.1"/>
    <n v="11822.1"/>
    <n v="924"/>
    <n v="981"/>
    <n v="924"/>
    <n v="981"/>
    <n v="4397.1000000000004"/>
    <n v="4672.2"/>
    <n v="113994.3"/>
    <n v="120183.9"/>
    <n v="507"/>
    <n v="541"/>
    <n v="507"/>
    <n v="541"/>
    <n v="1719.7000000000003"/>
    <n v="1775.8000000000002"/>
    <n v="35911.300000000003"/>
    <n v="37854.299999999996"/>
    <n v="1431"/>
    <n v="1522"/>
    <n v="1431"/>
    <n v="1522"/>
    <n v="6116.8000000000011"/>
    <n v="6448"/>
    <n v="149905.60000000001"/>
    <n v="158038.19999999998"/>
    <n v="0"/>
    <n v="0"/>
    <n v="0"/>
    <n v="0"/>
    <s v=""/>
    <s v=""/>
    <s v=""/>
    <s v=""/>
    <n v="7070.9"/>
    <n v="7264.4"/>
    <n v="166084.69999999998"/>
    <n v="169860.30000000002"/>
  </r>
  <r>
    <x v="13"/>
    <s v="Midwestern State University"/>
    <m/>
    <n v="226833"/>
    <x v="3"/>
    <n v="1083"/>
    <n v="1167"/>
    <n v="2"/>
    <n v="5"/>
    <n v="1081"/>
    <n v="1162"/>
    <m/>
    <m/>
    <n v="1081"/>
    <n v="1157"/>
    <n v="1081"/>
    <n v="1157"/>
    <n v="121"/>
    <n v="127"/>
    <n v="121"/>
    <n v="127"/>
    <n v="5"/>
    <m/>
    <n v="5"/>
    <n v="0"/>
    <m/>
    <m/>
    <n v="0"/>
    <n v="0"/>
    <n v="126"/>
    <n v="127"/>
    <n v="126"/>
    <n v="127"/>
    <n v="4.4000000000000004"/>
    <n v="4.5999999999999996"/>
    <n v="532.40000000000009"/>
    <n v="584.19999999999993"/>
    <n v="4.8"/>
    <m/>
    <n v="24"/>
    <n v="0"/>
    <m/>
    <m/>
    <n v="0"/>
    <n v="0"/>
    <n v="4.4158730158730162"/>
    <n v="4.5999999999999996"/>
    <n v="556.40000000000009"/>
    <n v="584.19999999999993"/>
    <n v="121.3"/>
    <n v="124"/>
    <n v="14677.3"/>
    <n v="15748"/>
    <n v="127.2"/>
    <m/>
    <n v="636"/>
    <n v="0"/>
    <m/>
    <m/>
    <n v="0"/>
    <n v="0"/>
    <n v="121.53412698412698"/>
    <n v="124"/>
    <n v="15313.3"/>
    <n v="15748"/>
    <n v="214"/>
    <n v="255"/>
    <n v="214"/>
    <n v="255"/>
    <n v="5"/>
    <m/>
    <n v="5"/>
    <n v="0"/>
    <m/>
    <m/>
    <n v="0"/>
    <n v="0"/>
    <n v="219"/>
    <n v="255"/>
    <n v="219"/>
    <n v="255"/>
    <n v="5.4"/>
    <n v="5"/>
    <n v="1155.6000000000001"/>
    <n v="1275"/>
    <n v="5.8"/>
    <m/>
    <n v="29"/>
    <n v="0"/>
    <m/>
    <m/>
    <n v="0"/>
    <n v="0"/>
    <n v="5.4091324200913249"/>
    <n v="5"/>
    <n v="1184.6000000000001"/>
    <n v="1275"/>
    <n v="141.6"/>
    <n v="135.9"/>
    <n v="30302.399999999998"/>
    <n v="34654.5"/>
    <n v="139"/>
    <m/>
    <n v="695"/>
    <n v="0"/>
    <m/>
    <m/>
    <n v="0"/>
    <n v="0"/>
    <n v="141.54063926940637"/>
    <n v="135.9"/>
    <n v="30997.399999999994"/>
    <n v="34654.5"/>
    <n v="345"/>
    <n v="382"/>
    <n v="345"/>
    <n v="382"/>
    <n v="5.0463768115942038"/>
    <n v="4.8670157068062823"/>
    <n v="1741.0000000000002"/>
    <n v="1859.1999999999998"/>
    <n v="134.23391304347825"/>
    <n v="131.94371727748691"/>
    <n v="46310.7"/>
    <n v="50402.5"/>
    <n v="368"/>
    <n v="395"/>
    <n v="368"/>
    <n v="395"/>
    <n v="248"/>
    <n v="267"/>
    <n v="248"/>
    <n v="267"/>
    <m/>
    <m/>
    <n v="0"/>
    <n v="0"/>
    <n v="616"/>
    <n v="662"/>
    <n v="616"/>
    <n v="662"/>
    <n v="3.6"/>
    <n v="3.6"/>
    <n v="1324.8"/>
    <n v="1422"/>
    <n v="3.4"/>
    <n v="3.3"/>
    <n v="843.19999999999993"/>
    <n v="881.09999999999991"/>
    <m/>
    <m/>
    <n v="0"/>
    <n v="0"/>
    <n v="3.5194805194805197"/>
    <n v="3.4790030211480363"/>
    <n v="2168"/>
    <n v="2303.1"/>
    <n v="92.2"/>
    <n v="93.8"/>
    <n v="33929.599999999999"/>
    <n v="37051"/>
    <n v="60.4"/>
    <n v="57.9"/>
    <n v="14979.199999999999"/>
    <n v="15459.3"/>
    <m/>
    <m/>
    <n v="0"/>
    <n v="0"/>
    <n v="79.397402597402589"/>
    <n v="79.320694864048349"/>
    <n v="48908.799999999996"/>
    <n v="52510.30000000001"/>
    <n v="120"/>
    <n v="113"/>
    <n v="120"/>
    <n v="113"/>
    <n v="4"/>
    <n v="3.3"/>
    <n v="480"/>
    <n v="372.9"/>
    <n v="60"/>
    <n v="55.7"/>
    <n v="7200"/>
    <n v="6294.1"/>
    <n v="703"/>
    <n v="777"/>
    <n v="703"/>
    <n v="777"/>
    <n v="3012.8"/>
    <n v="3281.2"/>
    <n v="78909.299999999988"/>
    <n v="87453.5"/>
    <n v="258"/>
    <n v="267"/>
    <n v="258"/>
    <n v="267"/>
    <n v="896.19999999999993"/>
    <n v="881.09999999999991"/>
    <n v="16310.199999999999"/>
    <n v="15459.3"/>
    <n v="961"/>
    <n v="1044"/>
    <n v="961"/>
    <n v="1044"/>
    <n v="3909"/>
    <n v="4162.2999999999993"/>
    <n v="95219.499999999985"/>
    <n v="102912.8"/>
    <n v="0"/>
    <n v="0"/>
    <n v="0"/>
    <n v="0"/>
    <s v=""/>
    <s v=""/>
    <s v=""/>
    <s v=""/>
    <n v="4389"/>
    <n v="4535.1999999999989"/>
    <n v="102419.5"/>
    <n v="109206.90000000002"/>
  </r>
  <r>
    <x v="13"/>
    <s v="Prairie View A&amp;M University"/>
    <m/>
    <n v="227526"/>
    <x v="3"/>
    <n v="1108"/>
    <n v="1096"/>
    <n v="2"/>
    <n v="4"/>
    <n v="1106"/>
    <n v="1092"/>
    <m/>
    <m/>
    <n v="1106"/>
    <n v="1092"/>
    <n v="1106"/>
    <n v="1092"/>
    <n v="118"/>
    <n v="78"/>
    <n v="118"/>
    <n v="78"/>
    <n v="23"/>
    <n v="34"/>
    <n v="23"/>
    <n v="34"/>
    <m/>
    <m/>
    <n v="0"/>
    <n v="0"/>
    <n v="141"/>
    <n v="112"/>
    <n v="141"/>
    <n v="112"/>
    <n v="5.0999999999999996"/>
    <n v="5.2"/>
    <n v="601.79999999999995"/>
    <n v="405.6"/>
    <n v="4.3"/>
    <n v="4.4000000000000004"/>
    <n v="98.899999999999991"/>
    <n v="149.60000000000002"/>
    <m/>
    <m/>
    <n v="0"/>
    <n v="0"/>
    <n v="4.9695035460992907"/>
    <n v="4.9571428571428573"/>
    <n v="700.69999999999993"/>
    <n v="555.20000000000005"/>
    <n v="147.19999999999999"/>
    <n v="142.9"/>
    <n v="17369.599999999999"/>
    <n v="11146.2"/>
    <n v="135.30000000000001"/>
    <n v="134.19999999999999"/>
    <n v="3111.9"/>
    <n v="4562.7999999999993"/>
    <m/>
    <m/>
    <n v="0"/>
    <n v="0"/>
    <n v="145.25886524822695"/>
    <n v="140.25892857142858"/>
    <n v="20481.5"/>
    <n v="15709.000000000002"/>
    <n v="419"/>
    <n v="423"/>
    <n v="419"/>
    <n v="423"/>
    <n v="68"/>
    <n v="105"/>
    <n v="68"/>
    <n v="105"/>
    <m/>
    <m/>
    <n v="0"/>
    <n v="0"/>
    <n v="487"/>
    <n v="528"/>
    <n v="487"/>
    <n v="528"/>
    <n v="5.4"/>
    <n v="5.3"/>
    <n v="2262.6000000000004"/>
    <n v="2241.9"/>
    <n v="4.7"/>
    <n v="4.5999999999999996"/>
    <n v="319.60000000000002"/>
    <n v="482.99999999999994"/>
    <m/>
    <m/>
    <n v="0"/>
    <n v="0"/>
    <n v="5.3022587268993844"/>
    <n v="5.1607954545454549"/>
    <n v="2582.2000000000003"/>
    <n v="2724.9"/>
    <n v="151.9"/>
    <n v="149.6"/>
    <n v="63646.100000000006"/>
    <n v="63280.799999999996"/>
    <n v="147.30000000000001"/>
    <n v="145.4"/>
    <n v="10016.400000000001"/>
    <n v="15267"/>
    <m/>
    <m/>
    <n v="0"/>
    <n v="0"/>
    <n v="151.25770020533881"/>
    <n v="148.76477272727271"/>
    <n v="73662.5"/>
    <n v="78547.799999999988"/>
    <n v="628"/>
    <n v="640"/>
    <n v="628"/>
    <n v="640"/>
    <n v="5.227547770700637"/>
    <n v="5.1251562500000007"/>
    <n v="3282.9"/>
    <n v="3280.1000000000004"/>
    <n v="149.91082802547771"/>
    <n v="147.27624999999998"/>
    <n v="94144"/>
    <n v="94256.799999999988"/>
    <n v="362"/>
    <n v="317"/>
    <n v="362"/>
    <n v="317"/>
    <n v="83"/>
    <n v="91"/>
    <n v="83"/>
    <n v="91"/>
    <m/>
    <m/>
    <n v="0"/>
    <n v="0"/>
    <n v="445"/>
    <n v="408"/>
    <n v="445"/>
    <n v="408"/>
    <n v="3.6"/>
    <n v="3.8"/>
    <n v="1303.2"/>
    <n v="1204.5999999999999"/>
    <n v="3.4"/>
    <n v="3.4"/>
    <n v="282.2"/>
    <n v="309.39999999999998"/>
    <m/>
    <m/>
    <n v="0"/>
    <n v="0"/>
    <n v="3.5626966292134834"/>
    <n v="3.7107843137254903"/>
    <n v="1585.4"/>
    <n v="1514"/>
    <n v="96.2"/>
    <n v="100.8"/>
    <n v="34824.400000000001"/>
    <n v="31953.599999999999"/>
    <n v="80.7"/>
    <n v="84.2"/>
    <n v="6698.1"/>
    <n v="7662.2"/>
    <m/>
    <m/>
    <n v="0"/>
    <n v="0"/>
    <n v="93.30898876404494"/>
    <n v="97.097549019607825"/>
    <n v="41522.5"/>
    <n v="39615.799999999996"/>
    <n v="33"/>
    <n v="44"/>
    <n v="33"/>
    <n v="44"/>
    <n v="4.8"/>
    <n v="4.8"/>
    <n v="158.4"/>
    <n v="211.2"/>
    <n v="83.2"/>
    <n v="82.2"/>
    <n v="2745.6"/>
    <n v="3616.8"/>
    <n v="899"/>
    <n v="818"/>
    <n v="899"/>
    <n v="818"/>
    <n v="4167.6000000000004"/>
    <n v="3852.1"/>
    <n v="115840.1"/>
    <n v="106380.6"/>
    <n v="174"/>
    <n v="230"/>
    <n v="174"/>
    <n v="230"/>
    <n v="700.7"/>
    <n v="941.99999999999989"/>
    <n v="19826.400000000001"/>
    <n v="27492"/>
    <n v="1073"/>
    <n v="1048"/>
    <n v="1073"/>
    <n v="1048"/>
    <n v="4868.3"/>
    <n v="4794.0999999999995"/>
    <n v="135666.5"/>
    <n v="133872.6"/>
    <n v="0"/>
    <n v="0"/>
    <n v="0"/>
    <n v="0"/>
    <s v=""/>
    <s v=""/>
    <s v=""/>
    <s v=""/>
    <n v="5026.7"/>
    <n v="5005.3"/>
    <n v="138412.1"/>
    <n v="137489.39999999997"/>
  </r>
  <r>
    <x v="13"/>
    <s v="Sam Houston State University "/>
    <m/>
    <n v="227881"/>
    <x v="3"/>
    <n v="3747"/>
    <n v="3905"/>
    <n v="1"/>
    <n v="1"/>
    <n v="3746"/>
    <n v="3904"/>
    <m/>
    <m/>
    <n v="3746"/>
    <n v="3904"/>
    <n v="3746"/>
    <n v="3904"/>
    <n v="532"/>
    <n v="549"/>
    <n v="532"/>
    <n v="549"/>
    <n v="18"/>
    <n v="20"/>
    <n v="18"/>
    <n v="20"/>
    <m/>
    <m/>
    <n v="0"/>
    <n v="0"/>
    <n v="550"/>
    <n v="569"/>
    <n v="550"/>
    <n v="569"/>
    <n v="4.3"/>
    <n v="4.3"/>
    <n v="2287.6"/>
    <n v="2360.6999999999998"/>
    <n v="4.4000000000000004"/>
    <n v="3.8"/>
    <n v="79.2"/>
    <n v="76"/>
    <m/>
    <m/>
    <n v="0"/>
    <n v="0"/>
    <n v="4.3032727272727271"/>
    <n v="4.2824253075571175"/>
    <n v="2366.7999999999997"/>
    <n v="2436.6999999999998"/>
    <n v="118.6"/>
    <n v="117.9"/>
    <n v="63095.199999999997"/>
    <n v="64727.100000000006"/>
    <n v="115.7"/>
    <n v="113.7"/>
    <n v="2082.6"/>
    <n v="2274"/>
    <m/>
    <m/>
    <n v="0"/>
    <n v="0"/>
    <n v="118.5050909090909"/>
    <n v="117.7523725834798"/>
    <n v="65177.799999999996"/>
    <n v="67001.100000000006"/>
    <n v="722"/>
    <n v="837"/>
    <n v="722"/>
    <n v="837"/>
    <n v="24"/>
    <n v="47"/>
    <n v="24"/>
    <n v="47"/>
    <m/>
    <m/>
    <n v="0"/>
    <n v="0"/>
    <n v="746"/>
    <n v="884"/>
    <n v="746"/>
    <n v="884"/>
    <n v="4.8"/>
    <n v="4.8"/>
    <n v="3465.6"/>
    <n v="4017.6"/>
    <n v="5"/>
    <n v="4.8"/>
    <n v="120"/>
    <n v="225.6"/>
    <m/>
    <m/>
    <n v="0"/>
    <n v="0"/>
    <n v="4.8064343163538874"/>
    <n v="4.8"/>
    <n v="3585.6"/>
    <n v="4243.2"/>
    <n v="132.1"/>
    <n v="131.9"/>
    <n v="95376.2"/>
    <n v="110400.3"/>
    <n v="134.1"/>
    <n v="135.19999999999999"/>
    <n v="3218.3999999999996"/>
    <n v="6354.4"/>
    <m/>
    <m/>
    <n v="0"/>
    <n v="0"/>
    <n v="132.16434316353886"/>
    <n v="132.07545248868777"/>
    <n v="98594.599999999991"/>
    <n v="116754.7"/>
    <n v="1296"/>
    <n v="1453"/>
    <n v="1296"/>
    <n v="1453"/>
    <n v="4.5929012345679006"/>
    <n v="4.5973158981417752"/>
    <n v="5952.3999999999987"/>
    <n v="6679.9"/>
    <n v="126.36759259259259"/>
    <n v="126.46648313833447"/>
    <n v="163772.4"/>
    <n v="183755.8"/>
    <n v="1707"/>
    <n v="1667"/>
    <n v="1707"/>
    <n v="1667"/>
    <n v="602"/>
    <n v="650"/>
    <n v="602"/>
    <n v="650"/>
    <m/>
    <m/>
    <n v="0"/>
    <n v="0"/>
    <n v="2309"/>
    <n v="2317"/>
    <n v="2309"/>
    <n v="2317"/>
    <n v="3.2"/>
    <n v="3.3"/>
    <n v="5462.4000000000005"/>
    <n v="5501.0999999999995"/>
    <n v="3.3"/>
    <n v="3.4"/>
    <n v="1986.6"/>
    <n v="2210"/>
    <m/>
    <m/>
    <n v="0"/>
    <n v="0"/>
    <n v="3.2260718925941965"/>
    <n v="3.328053517479499"/>
    <n v="7449"/>
    <n v="7711.0999999999995"/>
    <n v="86.6"/>
    <n v="86.8"/>
    <n v="147826.19999999998"/>
    <n v="144695.6"/>
    <n v="74.2"/>
    <n v="74.5"/>
    <n v="44668.4"/>
    <n v="48425"/>
    <m/>
    <m/>
    <n v="0"/>
    <n v="0"/>
    <n v="83.36708531831961"/>
    <n v="83.349417350021582"/>
    <n v="192494.59999999998"/>
    <n v="193120.6"/>
    <n v="141"/>
    <n v="134"/>
    <n v="141"/>
    <n v="134"/>
    <n v="4.0999999999999996"/>
    <n v="4.2"/>
    <n v="578.09999999999991"/>
    <n v="562.80000000000007"/>
    <n v="64.400000000000006"/>
    <n v="63.3"/>
    <n v="9080.4000000000015"/>
    <n v="8482.1999999999989"/>
    <n v="2961"/>
    <n v="3053"/>
    <n v="2961"/>
    <n v="3053"/>
    <n v="11215.6"/>
    <n v="11879.399999999998"/>
    <n v="306297.59999999998"/>
    <n v="319823"/>
    <n v="644"/>
    <n v="717"/>
    <n v="644"/>
    <n v="717"/>
    <n v="2185.7999999999997"/>
    <n v="2511.6"/>
    <n v="49969.4"/>
    <n v="57053.4"/>
    <n v="3605"/>
    <n v="3770"/>
    <n v="3605"/>
    <n v="3770"/>
    <n v="13401.4"/>
    <n v="14390.999999999998"/>
    <n v="356267"/>
    <n v="376876.4"/>
    <n v="0"/>
    <n v="0"/>
    <n v="0"/>
    <n v="0"/>
    <s v=""/>
    <s v=""/>
    <s v=""/>
    <s v=""/>
    <n v="13979.499999999998"/>
    <n v="14953.8"/>
    <n v="365347.4"/>
    <n v="385358.60000000003"/>
  </r>
  <r>
    <x v="13"/>
    <s v="Stephen F. Austin State University"/>
    <m/>
    <n v="228431"/>
    <x v="3"/>
    <n v="2176"/>
    <n v="2181"/>
    <n v="0"/>
    <n v="0"/>
    <n v="2176"/>
    <n v="2181"/>
    <m/>
    <m/>
    <n v="2176"/>
    <n v="2181"/>
    <n v="2176"/>
    <n v="2181"/>
    <n v="519"/>
    <n v="537"/>
    <n v="519"/>
    <n v="537"/>
    <n v="33"/>
    <n v="25"/>
    <n v="33"/>
    <n v="25"/>
    <m/>
    <m/>
    <n v="0"/>
    <n v="0"/>
    <n v="552"/>
    <n v="562"/>
    <n v="552"/>
    <n v="562"/>
    <n v="4.2"/>
    <n v="4.3"/>
    <n v="2179.8000000000002"/>
    <n v="2309.1"/>
    <n v="4.7"/>
    <n v="4.5"/>
    <n v="155.1"/>
    <n v="112.5"/>
    <m/>
    <m/>
    <n v="0"/>
    <n v="0"/>
    <n v="4.2298913043478263"/>
    <n v="4.3088967971530243"/>
    <n v="2334.9"/>
    <n v="2421.5999999999995"/>
    <n v="116"/>
    <n v="115.6"/>
    <n v="60204"/>
    <n v="62077.2"/>
    <n v="127.8"/>
    <n v="124.3"/>
    <n v="4217.3999999999996"/>
    <n v="3107.5"/>
    <m/>
    <m/>
    <n v="0"/>
    <n v="0"/>
    <n v="116.70543478260871"/>
    <n v="115.98701067615657"/>
    <n v="64421.400000000009"/>
    <n v="65184.7"/>
    <n v="595"/>
    <n v="569"/>
    <n v="595"/>
    <n v="569"/>
    <n v="73"/>
    <n v="71"/>
    <n v="73"/>
    <n v="71"/>
    <m/>
    <m/>
    <n v="0"/>
    <n v="0"/>
    <n v="668"/>
    <n v="640"/>
    <n v="668"/>
    <n v="640"/>
    <n v="4.7"/>
    <n v="4.7"/>
    <n v="2796.5"/>
    <n v="2674.3"/>
    <n v="4.8"/>
    <n v="4.8"/>
    <n v="350.4"/>
    <n v="340.8"/>
    <m/>
    <m/>
    <n v="0"/>
    <n v="0"/>
    <n v="4.7109281437125752"/>
    <n v="4.7110937500000007"/>
    <n v="3146.9"/>
    <n v="3015.1000000000004"/>
    <n v="129.5"/>
    <n v="130.30000000000001"/>
    <n v="77052.5"/>
    <n v="74140.700000000012"/>
    <n v="136.69999999999999"/>
    <n v="136.19999999999999"/>
    <n v="9979.0999999999985"/>
    <n v="9670.1999999999989"/>
    <m/>
    <m/>
    <n v="0"/>
    <n v="0"/>
    <n v="130.28682634730541"/>
    <n v="130.95453125"/>
    <n v="87031.6"/>
    <n v="83810.899999999994"/>
    <n v="1220"/>
    <n v="1202"/>
    <n v="1220"/>
    <n v="1202"/>
    <n v="4.4932786885245903"/>
    <n v="4.5230449251247915"/>
    <n v="5481.8"/>
    <n v="5436.7"/>
    <n v="124.14180327868853"/>
    <n v="123.95640599001662"/>
    <n v="151453"/>
    <n v="148995.59999999998"/>
    <n v="723"/>
    <n v="772"/>
    <n v="723"/>
    <n v="772"/>
    <n v="161"/>
    <n v="153"/>
    <n v="161"/>
    <n v="153"/>
    <m/>
    <m/>
    <n v="0"/>
    <n v="0"/>
    <n v="884"/>
    <n v="925"/>
    <n v="884"/>
    <n v="925"/>
    <n v="3.4"/>
    <n v="3.4"/>
    <n v="2458.1999999999998"/>
    <n v="2624.7999999999997"/>
    <n v="3.5"/>
    <n v="3.7"/>
    <n v="563.5"/>
    <n v="566.1"/>
    <m/>
    <m/>
    <n v="0"/>
    <n v="0"/>
    <n v="3.4182126696832578"/>
    <n v="3.4496216216216213"/>
    <n v="3021.7"/>
    <n v="3190.8999999999996"/>
    <n v="86.6"/>
    <n v="86"/>
    <n v="62611.799999999996"/>
    <n v="66392"/>
    <n v="77"/>
    <n v="74.900000000000006"/>
    <n v="12397"/>
    <n v="11459.7"/>
    <m/>
    <m/>
    <n v="0"/>
    <n v="0"/>
    <n v="84.851583710407226"/>
    <n v="84.164000000000001"/>
    <n v="75008.799999999988"/>
    <n v="77851.7"/>
    <n v="72"/>
    <n v="54"/>
    <n v="72"/>
    <n v="54"/>
    <n v="4.8"/>
    <n v="5"/>
    <n v="345.59999999999997"/>
    <n v="270"/>
    <n v="74.3"/>
    <n v="63.6"/>
    <n v="5349.5999999999995"/>
    <n v="3434.4"/>
    <n v="1837"/>
    <n v="1878"/>
    <n v="1837"/>
    <n v="1878"/>
    <n v="7434.5"/>
    <n v="7608.1999999999989"/>
    <n v="199868.3"/>
    <n v="202609.90000000002"/>
    <n v="267"/>
    <n v="249"/>
    <n v="267"/>
    <n v="249"/>
    <n v="1069"/>
    <n v="1019.4000000000001"/>
    <n v="26593.5"/>
    <n v="24237.4"/>
    <n v="2104"/>
    <n v="2127"/>
    <n v="2104"/>
    <n v="2127"/>
    <n v="8503.5"/>
    <n v="8627.5999999999985"/>
    <n v="226461.8"/>
    <n v="226847.30000000002"/>
    <n v="0"/>
    <n v="0"/>
    <n v="0"/>
    <n v="0"/>
    <s v=""/>
    <s v=""/>
    <s v=""/>
    <s v=""/>
    <n v="8849.1"/>
    <n v="8897.5999999999985"/>
    <n v="231811.4"/>
    <n v="230281.69999999998"/>
  </r>
  <r>
    <x v="13"/>
    <s v="Sul Ross State University "/>
    <m/>
    <n v="228501"/>
    <x v="3"/>
    <n v="181"/>
    <n v="208"/>
    <n v="0"/>
    <n v="1"/>
    <n v="181"/>
    <n v="207"/>
    <m/>
    <m/>
    <n v="181"/>
    <n v="202"/>
    <n v="181"/>
    <n v="202"/>
    <n v="35"/>
    <n v="38"/>
    <n v="35"/>
    <n v="38"/>
    <n v="1"/>
    <m/>
    <n v="1"/>
    <n v="0"/>
    <m/>
    <m/>
    <n v="0"/>
    <n v="0"/>
    <n v="36"/>
    <n v="38"/>
    <n v="36"/>
    <n v="38"/>
    <n v="4.3"/>
    <n v="4.0999999999999996"/>
    <n v="150.5"/>
    <n v="155.79999999999998"/>
    <n v="4"/>
    <m/>
    <n v="4"/>
    <n v="0"/>
    <m/>
    <m/>
    <n v="0"/>
    <n v="0"/>
    <n v="4.291666666666667"/>
    <n v="4.0999999999999996"/>
    <n v="154.5"/>
    <n v="155.79999999999998"/>
    <n v="118.2"/>
    <n v="119.2"/>
    <n v="4137"/>
    <n v="4529.6000000000004"/>
    <n v="126"/>
    <m/>
    <n v="126"/>
    <n v="0"/>
    <m/>
    <m/>
    <n v="0"/>
    <n v="0"/>
    <n v="118.41666666666667"/>
    <n v="119.2"/>
    <n v="4263"/>
    <n v="4529.6000000000004"/>
    <n v="44"/>
    <n v="64"/>
    <n v="44"/>
    <n v="64"/>
    <n v="1"/>
    <m/>
    <n v="1"/>
    <n v="0"/>
    <m/>
    <m/>
    <n v="0"/>
    <n v="0"/>
    <n v="45"/>
    <n v="64"/>
    <n v="45"/>
    <n v="64"/>
    <n v="5"/>
    <n v="4.8"/>
    <n v="220"/>
    <n v="307.2"/>
    <n v="5"/>
    <m/>
    <n v="5"/>
    <n v="0"/>
    <m/>
    <m/>
    <n v="0"/>
    <n v="0"/>
    <n v="5"/>
    <n v="4.8"/>
    <n v="225"/>
    <n v="307.2"/>
    <n v="140.30000000000001"/>
    <n v="131.5"/>
    <n v="6173.2000000000007"/>
    <n v="8416"/>
    <n v="155"/>
    <m/>
    <n v="155"/>
    <n v="0"/>
    <m/>
    <m/>
    <n v="0"/>
    <n v="0"/>
    <n v="140.62666666666669"/>
    <n v="131.5"/>
    <n v="6328.2000000000016"/>
    <n v="8416"/>
    <n v="81"/>
    <n v="102"/>
    <n v="81"/>
    <n v="102"/>
    <n v="4.6851851851851851"/>
    <n v="4.5392156862745097"/>
    <n v="379.5"/>
    <n v="463"/>
    <n v="130.75555555555556"/>
    <n v="126.91764705882353"/>
    <n v="10591.2"/>
    <n v="12945.6"/>
    <n v="71"/>
    <n v="79"/>
    <n v="71"/>
    <n v="79"/>
    <n v="24"/>
    <n v="16"/>
    <n v="24"/>
    <n v="16"/>
    <m/>
    <m/>
    <n v="0"/>
    <n v="0"/>
    <n v="95"/>
    <n v="95"/>
    <n v="95"/>
    <n v="95"/>
    <n v="3.2"/>
    <n v="3.4"/>
    <n v="227.20000000000002"/>
    <n v="268.59999999999997"/>
    <n v="3.3"/>
    <n v="2.8"/>
    <n v="79.199999999999989"/>
    <n v="44.8"/>
    <m/>
    <m/>
    <n v="0"/>
    <n v="0"/>
    <n v="3.2252631578947364"/>
    <n v="3.2989473684210524"/>
    <n v="306.39999999999998"/>
    <n v="313.39999999999998"/>
    <n v="83.4"/>
    <n v="91"/>
    <n v="5921.4000000000005"/>
    <n v="7189"/>
    <n v="66.599999999999994"/>
    <n v="57.9"/>
    <n v="1598.3999999999999"/>
    <n v="926.4"/>
    <m/>
    <m/>
    <n v="0"/>
    <n v="0"/>
    <n v="79.155789473684209"/>
    <n v="85.425263157894733"/>
    <n v="7519.8"/>
    <n v="8115.4"/>
    <n v="5"/>
    <n v="5"/>
    <n v="5"/>
    <n v="5"/>
    <n v="6.1"/>
    <n v="4.2"/>
    <n v="30.5"/>
    <n v="21"/>
    <n v="78.2"/>
    <n v="68"/>
    <n v="391"/>
    <n v="340"/>
    <n v="150"/>
    <n v="181"/>
    <n v="150"/>
    <n v="181"/>
    <n v="597.70000000000005"/>
    <n v="731.59999999999991"/>
    <n v="16231.600000000002"/>
    <n v="20134.599999999999"/>
    <n v="26"/>
    <n v="16"/>
    <n v="26"/>
    <n v="16"/>
    <n v="88.199999999999989"/>
    <n v="44.8"/>
    <n v="1879.3999999999999"/>
    <n v="926.4"/>
    <n v="176"/>
    <n v="197"/>
    <n v="176"/>
    <n v="197"/>
    <n v="685.90000000000009"/>
    <n v="776.39999999999986"/>
    <n v="18111.000000000004"/>
    <n v="21061"/>
    <n v="0"/>
    <n v="0"/>
    <n v="0"/>
    <n v="0"/>
    <s v=""/>
    <s v=""/>
    <s v=""/>
    <s v=""/>
    <n v="716.4"/>
    <n v="797.4"/>
    <n v="18502"/>
    <n v="21401"/>
  </r>
  <r>
    <x v="13"/>
    <s v="Tarleton State University"/>
    <m/>
    <n v="228529"/>
    <x v="3"/>
    <n v="2517"/>
    <n v="2575"/>
    <n v="10"/>
    <n v="8"/>
    <n v="2507"/>
    <n v="2567"/>
    <m/>
    <m/>
    <n v="2507"/>
    <n v="2567"/>
    <n v="2507"/>
    <n v="2567"/>
    <n v="415"/>
    <n v="469"/>
    <n v="415"/>
    <n v="469"/>
    <n v="29"/>
    <n v="28"/>
    <n v="29"/>
    <n v="28"/>
    <m/>
    <m/>
    <n v="0"/>
    <n v="0"/>
    <n v="444"/>
    <n v="497"/>
    <n v="444"/>
    <n v="497"/>
    <n v="4.4000000000000004"/>
    <n v="4.3"/>
    <n v="1826.0000000000002"/>
    <n v="2016.6999999999998"/>
    <n v="4.4000000000000004"/>
    <n v="4.4000000000000004"/>
    <n v="127.60000000000001"/>
    <n v="123.20000000000002"/>
    <m/>
    <m/>
    <n v="0"/>
    <n v="0"/>
    <n v="4.4000000000000004"/>
    <n v="4.3056338028169003"/>
    <n v="1953.6000000000001"/>
    <n v="2139.8999999999996"/>
    <n v="119.6"/>
    <n v="117"/>
    <n v="49634"/>
    <n v="54873"/>
    <n v="122.2"/>
    <n v="125"/>
    <n v="3543.8"/>
    <n v="3500"/>
    <m/>
    <m/>
    <n v="0"/>
    <n v="0"/>
    <n v="119.76981981981983"/>
    <n v="117.45070422535211"/>
    <n v="53177.8"/>
    <n v="58373"/>
    <n v="382"/>
    <n v="432"/>
    <n v="382"/>
    <n v="432"/>
    <n v="43"/>
    <n v="43"/>
    <n v="43"/>
    <n v="43"/>
    <m/>
    <m/>
    <n v="0"/>
    <n v="0"/>
    <n v="425"/>
    <n v="475"/>
    <n v="425"/>
    <n v="475"/>
    <n v="4.8"/>
    <n v="4.8"/>
    <n v="1833.6"/>
    <n v="2073.6"/>
    <n v="4.5999999999999996"/>
    <n v="4.9000000000000004"/>
    <n v="197.79999999999998"/>
    <n v="210.70000000000002"/>
    <m/>
    <m/>
    <n v="0"/>
    <n v="0"/>
    <n v="4.7797647058823527"/>
    <n v="4.8090526315789468"/>
    <n v="2031.3999999999999"/>
    <n v="2284.2999999999997"/>
    <n v="131.5"/>
    <n v="131.69999999999999"/>
    <n v="50233"/>
    <n v="56894.399999999994"/>
    <n v="134.69999999999999"/>
    <n v="138"/>
    <n v="5792.0999999999995"/>
    <n v="5934"/>
    <m/>
    <m/>
    <n v="0"/>
    <n v="0"/>
    <n v="131.82376470588235"/>
    <n v="132.27031578947367"/>
    <n v="56025.1"/>
    <n v="62828.399999999994"/>
    <n v="869"/>
    <n v="972"/>
    <n v="869"/>
    <n v="972"/>
    <n v="4.5857307249712314"/>
    <n v="4.5516460905349785"/>
    <n v="3985"/>
    <n v="4424.1999999999989"/>
    <n v="125.66501726121979"/>
    <n v="124.69279835390945"/>
    <n v="109202.9"/>
    <n v="121201.4"/>
    <n v="904"/>
    <n v="876"/>
    <n v="904"/>
    <n v="876"/>
    <n v="645"/>
    <n v="632"/>
    <n v="645"/>
    <n v="632"/>
    <m/>
    <m/>
    <n v="0"/>
    <n v="0"/>
    <n v="1549"/>
    <n v="1508"/>
    <n v="1549"/>
    <n v="1508"/>
    <n v="2.8"/>
    <n v="3"/>
    <n v="2531.1999999999998"/>
    <n v="2628"/>
    <n v="2.8"/>
    <n v="2.8"/>
    <n v="1805.9999999999998"/>
    <n v="1769.6"/>
    <m/>
    <m/>
    <n v="0"/>
    <n v="0"/>
    <n v="2.8"/>
    <n v="2.9161803713527852"/>
    <n v="4337.2"/>
    <n v="4397.6000000000004"/>
    <n v="72.8"/>
    <n v="72.900000000000006"/>
    <n v="65811.199999999997"/>
    <n v="63860.4"/>
    <n v="49.6"/>
    <n v="52.5"/>
    <n v="31992"/>
    <n v="33180"/>
    <m/>
    <m/>
    <n v="0"/>
    <n v="0"/>
    <n v="63.139573918657199"/>
    <n v="64.350397877984079"/>
    <n v="97803.199999999997"/>
    <n v="97040.4"/>
    <n v="89"/>
    <n v="87"/>
    <n v="89"/>
    <n v="87"/>
    <n v="4.3"/>
    <n v="4.5999999999999996"/>
    <n v="382.7"/>
    <n v="400.2"/>
    <n v="66"/>
    <n v="57.8"/>
    <n v="5874"/>
    <n v="5028.5999999999995"/>
    <n v="1701"/>
    <n v="1777"/>
    <n v="1701"/>
    <n v="1777"/>
    <n v="6190.8"/>
    <n v="6718.2999999999993"/>
    <n v="165678.20000000001"/>
    <n v="175627.8"/>
    <n v="717"/>
    <n v="703"/>
    <n v="717"/>
    <n v="703"/>
    <n v="2131.3999999999996"/>
    <n v="2103.5"/>
    <n v="41327.9"/>
    <n v="42614"/>
    <n v="2418"/>
    <n v="2480"/>
    <n v="2418"/>
    <n v="2480"/>
    <n v="8322.2000000000007"/>
    <n v="8821.7999999999993"/>
    <n v="207006.1"/>
    <n v="218241.8"/>
    <n v="0"/>
    <n v="0"/>
    <n v="0"/>
    <n v="0"/>
    <s v=""/>
    <s v=""/>
    <s v=""/>
    <s v=""/>
    <n v="8704.9000000000015"/>
    <n v="9222"/>
    <n v="212880.09999999998"/>
    <n v="223270.39999999999"/>
  </r>
  <r>
    <x v="13"/>
    <s v="Texas A&amp;M International University"/>
    <m/>
    <n v="226152"/>
    <x v="3"/>
    <n v="1101"/>
    <n v="1200"/>
    <n v="7"/>
    <n v="8"/>
    <n v="1094"/>
    <n v="1192"/>
    <m/>
    <m/>
    <n v="1094"/>
    <n v="1192"/>
    <n v="1094"/>
    <n v="1192"/>
    <n v="231"/>
    <n v="215"/>
    <n v="231"/>
    <n v="215"/>
    <n v="38"/>
    <n v="30"/>
    <n v="38"/>
    <n v="30"/>
    <m/>
    <m/>
    <n v="0"/>
    <n v="0"/>
    <n v="269"/>
    <n v="245"/>
    <n v="269"/>
    <n v="245"/>
    <n v="4.5999999999999996"/>
    <n v="4.5"/>
    <n v="1062.5999999999999"/>
    <n v="967.5"/>
    <n v="4.8"/>
    <n v="4.0999999999999996"/>
    <n v="182.4"/>
    <n v="122.99999999999999"/>
    <m/>
    <m/>
    <n v="0"/>
    <n v="0"/>
    <n v="4.6282527881040894"/>
    <n v="4.4510204081632656"/>
    <n v="1245"/>
    <n v="1090.5"/>
    <n v="121.2"/>
    <n v="117.5"/>
    <n v="27997.200000000001"/>
    <n v="25262.5"/>
    <n v="126"/>
    <n v="116.9"/>
    <n v="4788"/>
    <n v="3507"/>
    <m/>
    <m/>
    <n v="0"/>
    <n v="0"/>
    <n v="121.87806691449813"/>
    <n v="117.4265306122449"/>
    <n v="32785.199999999997"/>
    <n v="28769.5"/>
    <n v="205"/>
    <n v="236"/>
    <n v="205"/>
    <n v="236"/>
    <n v="25"/>
    <n v="23"/>
    <n v="25"/>
    <n v="23"/>
    <m/>
    <m/>
    <n v="0"/>
    <n v="0"/>
    <n v="230"/>
    <n v="259"/>
    <n v="230"/>
    <n v="259"/>
    <n v="5.4"/>
    <n v="5.2"/>
    <n v="1107"/>
    <n v="1227.2"/>
    <n v="5"/>
    <n v="4.9000000000000004"/>
    <n v="125"/>
    <n v="112.7"/>
    <m/>
    <m/>
    <n v="0"/>
    <n v="0"/>
    <n v="5.3565217391304349"/>
    <n v="5.173359073359074"/>
    <n v="1232"/>
    <n v="1339.9"/>
    <n v="134.69999999999999"/>
    <n v="133.4"/>
    <n v="27613.499999999996"/>
    <n v="31482.400000000001"/>
    <n v="130.19999999999999"/>
    <n v="134.9"/>
    <n v="3254.9999999999995"/>
    <n v="3102.7000000000003"/>
    <m/>
    <m/>
    <n v="0"/>
    <n v="0"/>
    <n v="134.21086956521737"/>
    <n v="133.53320463320463"/>
    <n v="30868.499999999993"/>
    <n v="34585.1"/>
    <n v="499"/>
    <n v="504"/>
    <n v="499"/>
    <n v="504"/>
    <n v="4.9639278557114226"/>
    <n v="4.822222222222222"/>
    <n v="2477"/>
    <n v="2430.4"/>
    <n v="127.56252505010018"/>
    <n v="125.70357142857142"/>
    <n v="63653.69999999999"/>
    <n v="63354.6"/>
    <n v="290"/>
    <n v="373"/>
    <n v="290"/>
    <n v="373"/>
    <n v="233"/>
    <n v="253"/>
    <n v="233"/>
    <n v="253"/>
    <m/>
    <m/>
    <n v="0"/>
    <n v="0"/>
    <n v="523"/>
    <n v="626"/>
    <n v="523"/>
    <n v="626"/>
    <n v="3.6"/>
    <n v="3.5"/>
    <n v="1044"/>
    <n v="1305.5"/>
    <n v="3.7"/>
    <n v="3.9"/>
    <n v="862.1"/>
    <n v="986.69999999999993"/>
    <m/>
    <m/>
    <n v="0"/>
    <n v="0"/>
    <n v="3.644550669216061"/>
    <n v="3.6616613418530348"/>
    <n v="1906.1"/>
    <n v="2292.1999999999998"/>
    <n v="84.7"/>
    <n v="84.2"/>
    <n v="24563"/>
    <n v="31406.600000000002"/>
    <n v="76.8"/>
    <n v="77.3"/>
    <n v="17894.399999999998"/>
    <n v="19556.899999999998"/>
    <m/>
    <m/>
    <n v="0"/>
    <n v="0"/>
    <n v="81.180497131931162"/>
    <n v="81.41134185303514"/>
    <n v="42457.399999999994"/>
    <n v="50963.5"/>
    <n v="72"/>
    <n v="62"/>
    <n v="72"/>
    <n v="62"/>
    <n v="4.5"/>
    <n v="4.8"/>
    <n v="324"/>
    <n v="297.59999999999997"/>
    <n v="66.8"/>
    <n v="74.900000000000006"/>
    <n v="4809.5999999999995"/>
    <n v="4643.8"/>
    <n v="726"/>
    <n v="824"/>
    <n v="726"/>
    <n v="824"/>
    <n v="3213.6"/>
    <n v="3500.2"/>
    <n v="80173.7"/>
    <n v="88151.5"/>
    <n v="296"/>
    <n v="306"/>
    <n v="296"/>
    <n v="306"/>
    <n v="1169.5"/>
    <n v="1222.3999999999999"/>
    <n v="25937.399999999998"/>
    <n v="26166.6"/>
    <n v="1022"/>
    <n v="1130"/>
    <n v="1022"/>
    <n v="1130"/>
    <n v="4383.1000000000004"/>
    <n v="4722.5999999999995"/>
    <n v="106111.09999999999"/>
    <n v="114318.1"/>
    <n v="0"/>
    <n v="0"/>
    <n v="0"/>
    <n v="0"/>
    <s v=""/>
    <s v=""/>
    <s v=""/>
    <s v=""/>
    <n v="4707.1000000000004"/>
    <n v="5020.2000000000007"/>
    <n v="110920.69999999998"/>
    <n v="118961.90000000001"/>
  </r>
  <r>
    <x v="13"/>
    <s v="Texas A&amp;M University-Commerce"/>
    <m/>
    <n v="224554"/>
    <x v="3"/>
    <n v="1666"/>
    <n v="1791"/>
    <n v="0"/>
    <n v="1"/>
    <n v="1666"/>
    <n v="1790"/>
    <m/>
    <m/>
    <n v="1666"/>
    <n v="1790"/>
    <n v="1666"/>
    <n v="1790"/>
    <n v="138"/>
    <n v="184"/>
    <n v="138"/>
    <n v="184"/>
    <n v="8"/>
    <n v="6"/>
    <n v="8"/>
    <n v="6"/>
    <m/>
    <m/>
    <n v="0"/>
    <n v="0"/>
    <n v="146"/>
    <n v="190"/>
    <n v="146"/>
    <n v="190"/>
    <n v="4.3"/>
    <n v="4.3"/>
    <n v="593.4"/>
    <n v="791.19999999999993"/>
    <n v="4.8"/>
    <n v="4.2"/>
    <n v="38.4"/>
    <n v="25.200000000000003"/>
    <m/>
    <m/>
    <n v="0"/>
    <n v="0"/>
    <n v="4.3273972602739725"/>
    <n v="4.296842105263158"/>
    <n v="631.79999999999995"/>
    <n v="816.4"/>
    <n v="120.6"/>
    <n v="119"/>
    <n v="16642.8"/>
    <n v="21896"/>
    <n v="124.8"/>
    <n v="109"/>
    <n v="998.4"/>
    <n v="654"/>
    <m/>
    <m/>
    <n v="0"/>
    <n v="0"/>
    <n v="120.83013698630137"/>
    <n v="118.68421052631579"/>
    <n v="17641.2"/>
    <n v="22550"/>
    <n v="188"/>
    <n v="242"/>
    <n v="188"/>
    <n v="242"/>
    <n v="17"/>
    <n v="13"/>
    <n v="17"/>
    <n v="13"/>
    <m/>
    <m/>
    <n v="0"/>
    <n v="0"/>
    <n v="205"/>
    <n v="255"/>
    <n v="205"/>
    <n v="255"/>
    <n v="4.8"/>
    <n v="4.8"/>
    <n v="902.4"/>
    <n v="1161.5999999999999"/>
    <n v="5.8"/>
    <n v="5.8"/>
    <n v="98.6"/>
    <n v="75.399999999999991"/>
    <m/>
    <m/>
    <n v="0"/>
    <n v="0"/>
    <n v="4.8829268292682926"/>
    <n v="4.8509803921568624"/>
    <n v="1001"/>
    <n v="1237"/>
    <n v="132.9"/>
    <n v="134.4"/>
    <n v="24985.200000000001"/>
    <n v="32524.800000000003"/>
    <n v="138.19999999999999"/>
    <n v="122.2"/>
    <n v="2349.3999999999996"/>
    <n v="1588.6000000000001"/>
    <m/>
    <m/>
    <n v="0"/>
    <n v="0"/>
    <n v="133.33951219512196"/>
    <n v="133.77803921568628"/>
    <n v="27334.600000000002"/>
    <n v="34113.4"/>
    <n v="351"/>
    <n v="445"/>
    <n v="351"/>
    <n v="445"/>
    <n v="4.6518518518518519"/>
    <n v="4.6143820224719105"/>
    <n v="1632.8"/>
    <n v="2053.4"/>
    <n v="128.13618233618234"/>
    <n v="127.33348314606742"/>
    <n v="44975.8"/>
    <n v="56663.4"/>
    <n v="825"/>
    <n v="789"/>
    <n v="825"/>
    <n v="789"/>
    <n v="383"/>
    <n v="413"/>
    <n v="383"/>
    <n v="413"/>
    <m/>
    <m/>
    <n v="0"/>
    <n v="0"/>
    <n v="1208"/>
    <n v="1202"/>
    <n v="1208"/>
    <n v="1202"/>
    <n v="3"/>
    <n v="2.9"/>
    <n v="2475"/>
    <n v="2288.1"/>
    <n v="3.1"/>
    <n v="3.1"/>
    <n v="1187.3"/>
    <n v="1280.3"/>
    <m/>
    <m/>
    <n v="0"/>
    <n v="0"/>
    <n v="3.0317052980132453"/>
    <n v="2.9687188019966717"/>
    <n v="3662.3"/>
    <n v="3568.3999999999992"/>
    <n v="72.900000000000006"/>
    <n v="73.900000000000006"/>
    <n v="60142.500000000007"/>
    <n v="58307.100000000006"/>
    <n v="59.4"/>
    <n v="60.8"/>
    <n v="22750.2"/>
    <n v="25110.399999999998"/>
    <m/>
    <m/>
    <n v="0"/>
    <n v="0"/>
    <n v="68.619784768211929"/>
    <n v="69.398918469217975"/>
    <n v="82892.700000000012"/>
    <n v="83417.5"/>
    <n v="107"/>
    <n v="143"/>
    <n v="107"/>
    <n v="143"/>
    <n v="3.3"/>
    <n v="2.8"/>
    <n v="353.09999999999997"/>
    <n v="400.4"/>
    <n v="55.3"/>
    <n v="44.4"/>
    <n v="5917.0999999999995"/>
    <n v="6349.2"/>
    <n v="1151"/>
    <n v="1215"/>
    <n v="1151"/>
    <n v="1215"/>
    <n v="3970.8"/>
    <n v="4240.8999999999996"/>
    <n v="101770.5"/>
    <n v="112727.90000000001"/>
    <n v="408"/>
    <n v="432"/>
    <n v="408"/>
    <n v="432"/>
    <n v="1324.3"/>
    <n v="1380.8999999999999"/>
    <n v="26098"/>
    <n v="27353"/>
    <n v="1559"/>
    <n v="1647"/>
    <n v="1559"/>
    <n v="1647"/>
    <n v="5295.1"/>
    <n v="5621.7999999999993"/>
    <n v="127868.5"/>
    <n v="140080.90000000002"/>
    <n v="0"/>
    <n v="0"/>
    <n v="0"/>
    <n v="0"/>
    <s v=""/>
    <s v=""/>
    <s v=""/>
    <s v=""/>
    <n v="5648.2000000000007"/>
    <n v="6022.1999999999989"/>
    <n v="133785.60000000001"/>
    <n v="146430.1"/>
  </r>
  <r>
    <x v="13"/>
    <s v="Texas A&amp;M University-Corpus Christi "/>
    <m/>
    <n v="224147"/>
    <x v="3"/>
    <n v="1706"/>
    <n v="1716"/>
    <n v="5"/>
    <n v="10"/>
    <n v="1701"/>
    <n v="1706"/>
    <m/>
    <m/>
    <n v="1701"/>
    <n v="1706"/>
    <n v="1701"/>
    <n v="1706"/>
    <n v="324"/>
    <n v="349"/>
    <n v="324"/>
    <n v="349"/>
    <n v="13"/>
    <n v="22"/>
    <n v="13"/>
    <n v="22"/>
    <m/>
    <m/>
    <n v="0"/>
    <n v="0"/>
    <n v="337"/>
    <n v="371"/>
    <n v="337"/>
    <n v="371"/>
    <n v="4.5999999999999996"/>
    <n v="4.5"/>
    <n v="1490.3999999999999"/>
    <n v="1570.5"/>
    <n v="5.3"/>
    <n v="4.5"/>
    <n v="68.899999999999991"/>
    <n v="99"/>
    <m/>
    <m/>
    <n v="0"/>
    <n v="0"/>
    <n v="4.6270029673590507"/>
    <n v="4.5"/>
    <n v="1559.3000000000002"/>
    <n v="1669.5"/>
    <n v="124.4"/>
    <n v="122.2"/>
    <n v="40305.599999999999"/>
    <n v="42647.8"/>
    <n v="109.7"/>
    <n v="98.7"/>
    <n v="1426.1000000000001"/>
    <n v="2171.4"/>
    <m/>
    <m/>
    <n v="0"/>
    <n v="0"/>
    <n v="123.83293768545994"/>
    <n v="120.80646900269544"/>
    <n v="41731.699999999997"/>
    <n v="44819.200000000004"/>
    <n v="394"/>
    <n v="438"/>
    <n v="394"/>
    <n v="438"/>
    <n v="18"/>
    <n v="12"/>
    <n v="18"/>
    <n v="12"/>
    <m/>
    <m/>
    <n v="0"/>
    <n v="0"/>
    <n v="412"/>
    <n v="450"/>
    <n v="412"/>
    <n v="450"/>
    <n v="5.2"/>
    <n v="5"/>
    <n v="2048.8000000000002"/>
    <n v="2190"/>
    <n v="6.3"/>
    <n v="5"/>
    <n v="113.39999999999999"/>
    <n v="60"/>
    <m/>
    <m/>
    <n v="0"/>
    <n v="0"/>
    <n v="5.2480582524271853"/>
    <n v="5"/>
    <n v="2162.2000000000003"/>
    <n v="2250"/>
    <n v="136.9"/>
    <n v="135.19999999999999"/>
    <n v="53938.600000000006"/>
    <n v="59217.599999999999"/>
    <n v="120.4"/>
    <n v="118.4"/>
    <n v="2167.2000000000003"/>
    <n v="1420.8000000000002"/>
    <m/>
    <m/>
    <n v="0"/>
    <n v="0"/>
    <n v="136.17912621359224"/>
    <n v="134.75200000000001"/>
    <n v="56105.8"/>
    <n v="60638.400000000001"/>
    <n v="749"/>
    <n v="821"/>
    <n v="749"/>
    <n v="821"/>
    <n v="4.9686248331108152"/>
    <n v="4.7740560292326428"/>
    <n v="3721.5000000000005"/>
    <n v="3919.4999999999995"/>
    <n v="130.62416555407211"/>
    <n v="128.45018270401948"/>
    <n v="97837.500000000015"/>
    <n v="105457.59999999999"/>
    <n v="484"/>
    <n v="437"/>
    <n v="484"/>
    <n v="437"/>
    <n v="292"/>
    <n v="279"/>
    <n v="292"/>
    <n v="279"/>
    <m/>
    <m/>
    <n v="0"/>
    <n v="0"/>
    <n v="776"/>
    <n v="716"/>
    <n v="776"/>
    <n v="716"/>
    <n v="3.5"/>
    <n v="3.5"/>
    <n v="1694"/>
    <n v="1529.5"/>
    <n v="3.6"/>
    <n v="3.6"/>
    <n v="1051.2"/>
    <n v="1004.4"/>
    <m/>
    <m/>
    <n v="0"/>
    <n v="0"/>
    <n v="3.5376288659793813"/>
    <n v="3.5389664804469274"/>
    <n v="2745.2"/>
    <n v="2533.9"/>
    <n v="87"/>
    <n v="90.4"/>
    <n v="42108"/>
    <n v="39504.800000000003"/>
    <n v="72.099999999999994"/>
    <n v="69.8"/>
    <n v="21053.199999999997"/>
    <n v="19474.2"/>
    <m/>
    <m/>
    <n v="0"/>
    <n v="0"/>
    <n v="81.393298969072163"/>
    <n v="82.372905027932958"/>
    <n v="63161.2"/>
    <n v="58979"/>
    <n v="176"/>
    <n v="169"/>
    <n v="176"/>
    <n v="169"/>
    <n v="3.6"/>
    <n v="3.9"/>
    <n v="633.6"/>
    <n v="659.1"/>
    <n v="63.6"/>
    <n v="73.5"/>
    <n v="11193.6"/>
    <n v="12421.5"/>
    <n v="1202"/>
    <n v="1224"/>
    <n v="1202"/>
    <n v="1224"/>
    <n v="5233.2"/>
    <n v="5290"/>
    <n v="136352.20000000001"/>
    <n v="141370.20000000001"/>
    <n v="323"/>
    <n v="313"/>
    <n v="323"/>
    <n v="313"/>
    <n v="1233.5"/>
    <n v="1163.4000000000001"/>
    <n v="24646.499999999996"/>
    <n v="23066.400000000001"/>
    <n v="1525"/>
    <n v="1537"/>
    <n v="1525"/>
    <n v="1537"/>
    <n v="6466.7"/>
    <n v="6453.4"/>
    <n v="160998.70000000001"/>
    <n v="164436.6"/>
    <n v="0"/>
    <n v="0"/>
    <n v="0"/>
    <n v="0"/>
    <s v=""/>
    <s v=""/>
    <s v=""/>
    <s v=""/>
    <n v="7100.3000000000011"/>
    <n v="7112.5"/>
    <n v="172192.30000000002"/>
    <n v="176858.09999999998"/>
  </r>
  <r>
    <x v="13"/>
    <s v="Texas A&amp;M University-Kingsville"/>
    <m/>
    <n v="228705"/>
    <x v="3"/>
    <n v="1033"/>
    <n v="996"/>
    <n v="7"/>
    <n v="6"/>
    <n v="1026"/>
    <n v="990"/>
    <m/>
    <m/>
    <n v="1026"/>
    <n v="990"/>
    <n v="1026"/>
    <n v="990"/>
    <n v="248"/>
    <n v="238"/>
    <n v="248"/>
    <n v="238"/>
    <n v="15"/>
    <n v="9"/>
    <n v="15"/>
    <n v="9"/>
    <m/>
    <m/>
    <n v="0"/>
    <n v="0"/>
    <n v="263"/>
    <n v="247"/>
    <n v="263"/>
    <n v="247"/>
    <n v="4.4000000000000004"/>
    <n v="4.5"/>
    <n v="1091.2"/>
    <n v="1071"/>
    <n v="4.8"/>
    <n v="5.9"/>
    <n v="72"/>
    <n v="53.1"/>
    <m/>
    <m/>
    <n v="0"/>
    <n v="0"/>
    <n v="4.4228136882129281"/>
    <n v="4.5510121457489872"/>
    <n v="1163.2"/>
    <n v="1124.0999999999999"/>
    <n v="125.1"/>
    <n v="124.3"/>
    <n v="31024.799999999999"/>
    <n v="29583.399999999998"/>
    <n v="136.5"/>
    <n v="109.8"/>
    <n v="2047.5"/>
    <n v="988.19999999999993"/>
    <m/>
    <m/>
    <n v="0"/>
    <n v="0"/>
    <n v="125.75019011406845"/>
    <n v="123.77165991902834"/>
    <n v="33072.300000000003"/>
    <n v="30571.599999999999"/>
    <n v="237"/>
    <n v="223"/>
    <n v="237"/>
    <n v="223"/>
    <n v="7"/>
    <n v="9"/>
    <n v="7"/>
    <n v="9"/>
    <m/>
    <m/>
    <n v="0"/>
    <n v="0"/>
    <n v="244"/>
    <n v="232"/>
    <n v="244"/>
    <n v="232"/>
    <n v="5"/>
    <n v="4.9000000000000004"/>
    <n v="1185"/>
    <n v="1092.7"/>
    <n v="7.6"/>
    <n v="6.4"/>
    <n v="53.199999999999996"/>
    <n v="57.6"/>
    <m/>
    <m/>
    <n v="0"/>
    <n v="0"/>
    <n v="5.0745901639344266"/>
    <n v="4.9581896551724132"/>
    <n v="1238.2"/>
    <n v="1150.3"/>
    <n v="141.1"/>
    <n v="137.69999999999999"/>
    <n v="33440.699999999997"/>
    <n v="30707.1"/>
    <n v="173"/>
    <n v="140.6"/>
    <n v="1211"/>
    <n v="1265.3999999999999"/>
    <m/>
    <m/>
    <n v="0"/>
    <n v="0"/>
    <n v="142.01516393442623"/>
    <n v="137.8125"/>
    <n v="34651.699999999997"/>
    <n v="31972.5"/>
    <n v="507"/>
    <n v="479"/>
    <n v="507"/>
    <n v="479"/>
    <n v="4.7364891518737675"/>
    <n v="4.7482254697286006"/>
    <n v="2401.4"/>
    <n v="2274.3999999999996"/>
    <n v="133.57790927021696"/>
    <n v="130.57223382045927"/>
    <n v="67724"/>
    <n v="62544.099999999991"/>
    <n v="425"/>
    <n v="408"/>
    <n v="425"/>
    <n v="408"/>
    <n v="67"/>
    <n v="67"/>
    <n v="67"/>
    <n v="67"/>
    <m/>
    <m/>
    <n v="0"/>
    <n v="0"/>
    <n v="492"/>
    <n v="475"/>
    <n v="492"/>
    <n v="475"/>
    <n v="3.2"/>
    <n v="3.2"/>
    <n v="1360"/>
    <n v="1305.6000000000001"/>
    <n v="3.7"/>
    <n v="3.6"/>
    <n v="247.9"/>
    <n v="241.20000000000002"/>
    <m/>
    <m/>
    <n v="0"/>
    <n v="0"/>
    <n v="3.2680894308943089"/>
    <n v="3.2564210526315795"/>
    <n v="1607.9"/>
    <n v="1546.8000000000002"/>
    <n v="85.4"/>
    <n v="85.5"/>
    <n v="36295"/>
    <n v="34884"/>
    <n v="86.5"/>
    <n v="84.7"/>
    <n v="5795.5"/>
    <n v="5674.9000000000005"/>
    <m/>
    <m/>
    <n v="0"/>
    <n v="0"/>
    <n v="85.549796747967477"/>
    <n v="85.387157894736845"/>
    <n v="42090.5"/>
    <n v="40558.9"/>
    <n v="27"/>
    <n v="36"/>
    <n v="27"/>
    <n v="36"/>
    <n v="4.4000000000000004"/>
    <n v="5"/>
    <n v="118.80000000000001"/>
    <n v="180"/>
    <n v="83.8"/>
    <n v="77.599999999999994"/>
    <n v="2262.6"/>
    <n v="2793.6"/>
    <n v="910"/>
    <n v="869"/>
    <n v="910"/>
    <n v="869"/>
    <n v="3636.2"/>
    <n v="3469.3"/>
    <n v="100760.5"/>
    <n v="95174.5"/>
    <n v="89"/>
    <n v="85"/>
    <n v="89"/>
    <n v="85"/>
    <n v="373.1"/>
    <n v="351.90000000000003"/>
    <n v="9054"/>
    <n v="7928.5"/>
    <n v="999"/>
    <n v="954"/>
    <n v="999"/>
    <n v="954"/>
    <n v="4009.2999999999997"/>
    <n v="3821.2000000000003"/>
    <n v="109814.5"/>
    <n v="103103"/>
    <n v="0"/>
    <n v="0"/>
    <n v="0"/>
    <n v="0"/>
    <s v=""/>
    <s v=""/>
    <s v=""/>
    <s v=""/>
    <n v="4128.1000000000004"/>
    <n v="4001.2"/>
    <n v="112077.1"/>
    <n v="105896.6"/>
  </r>
  <r>
    <x v="13"/>
    <s v="Texas Southern University "/>
    <s v="Met the criteria for Four-Year 2 in 2016-17 and 2017-18."/>
    <n v="229063"/>
    <x v="3"/>
    <n v="1001"/>
    <n v="992"/>
    <n v="0"/>
    <n v="0"/>
    <n v="1001"/>
    <n v="992"/>
    <m/>
    <m/>
    <n v="1001"/>
    <n v="989"/>
    <n v="1001"/>
    <n v="989"/>
    <n v="54"/>
    <n v="31"/>
    <n v="54"/>
    <n v="31"/>
    <n v="3"/>
    <m/>
    <n v="3"/>
    <n v="0"/>
    <m/>
    <m/>
    <n v="0"/>
    <n v="0"/>
    <n v="57"/>
    <n v="31"/>
    <n v="57"/>
    <n v="31"/>
    <n v="4.8"/>
    <n v="5"/>
    <n v="259.2"/>
    <n v="155"/>
    <n v="6.3"/>
    <m/>
    <n v="18.899999999999999"/>
    <n v="0"/>
    <m/>
    <m/>
    <n v="0"/>
    <n v="0"/>
    <n v="4.878947368421052"/>
    <n v="5"/>
    <n v="278.09999999999997"/>
    <n v="155"/>
    <n v="134.80000000000001"/>
    <n v="130.9"/>
    <n v="7279.2000000000007"/>
    <n v="4057.9"/>
    <n v="153"/>
    <m/>
    <n v="459"/>
    <n v="0"/>
    <m/>
    <m/>
    <n v="0"/>
    <n v="0"/>
    <n v="135.7578947368421"/>
    <n v="130.9"/>
    <n v="7738.2"/>
    <n v="4057.9"/>
    <n v="268"/>
    <n v="237"/>
    <n v="268"/>
    <n v="237"/>
    <n v="21"/>
    <n v="15"/>
    <n v="21"/>
    <n v="15"/>
    <m/>
    <m/>
    <n v="0"/>
    <n v="0"/>
    <n v="289"/>
    <n v="252"/>
    <n v="289"/>
    <n v="252"/>
    <n v="5.4"/>
    <n v="5.4"/>
    <n v="1447.2"/>
    <n v="1279.8000000000002"/>
    <n v="5.9"/>
    <n v="5.0999999999999996"/>
    <n v="123.9"/>
    <n v="76.5"/>
    <m/>
    <m/>
    <n v="0"/>
    <n v="0"/>
    <n v="5.4363321799307966"/>
    <n v="5.382142857142858"/>
    <n v="1571.1000000000001"/>
    <n v="1356.3000000000002"/>
    <n v="145.4"/>
    <n v="144.19999999999999"/>
    <n v="38967.200000000004"/>
    <n v="34175.399999999994"/>
    <n v="148.1"/>
    <n v="143.1"/>
    <n v="3110.1"/>
    <n v="2146.5"/>
    <m/>
    <m/>
    <n v="0"/>
    <n v="0"/>
    <n v="145.5961937716263"/>
    <n v="144.13452380952378"/>
    <n v="42077.3"/>
    <n v="36321.899999999994"/>
    <n v="346"/>
    <n v="283"/>
    <n v="346"/>
    <n v="283"/>
    <n v="5.3445086705202316"/>
    <n v="5.340282685512368"/>
    <n v="1849.2"/>
    <n v="1511.3000000000002"/>
    <n v="143.97543352601156"/>
    <n v="142.68480565371024"/>
    <n v="49815.5"/>
    <n v="40379.799999999996"/>
    <n v="442"/>
    <n v="501"/>
    <n v="442"/>
    <n v="501"/>
    <n v="102"/>
    <n v="80"/>
    <n v="102"/>
    <n v="80"/>
    <m/>
    <m/>
    <n v="0"/>
    <n v="0"/>
    <n v="544"/>
    <n v="581"/>
    <n v="544"/>
    <n v="581"/>
    <n v="3.7"/>
    <n v="3.5"/>
    <n v="1635.4"/>
    <n v="1753.5"/>
    <n v="3.7"/>
    <n v="3.7"/>
    <n v="377.40000000000003"/>
    <n v="296"/>
    <m/>
    <m/>
    <n v="0"/>
    <n v="0"/>
    <n v="3.7"/>
    <n v="3.5275387263339071"/>
    <n v="2012.8000000000002"/>
    <n v="2049.5"/>
    <n v="97"/>
    <n v="93.8"/>
    <n v="42874"/>
    <n v="46993.799999999996"/>
    <n v="86.6"/>
    <n v="82.1"/>
    <n v="8833.1999999999989"/>
    <n v="6568"/>
    <m/>
    <m/>
    <n v="0"/>
    <n v="0"/>
    <n v="95.05"/>
    <n v="92.188984509466437"/>
    <n v="51707.199999999997"/>
    <n v="53561.8"/>
    <n v="111"/>
    <n v="125"/>
    <n v="111"/>
    <n v="125"/>
    <n v="5.4"/>
    <n v="4.4000000000000004"/>
    <n v="599.40000000000009"/>
    <n v="550"/>
    <n v="87.9"/>
    <n v="69.5"/>
    <n v="9756.9000000000015"/>
    <n v="8687.5"/>
    <n v="764"/>
    <n v="769"/>
    <n v="764"/>
    <n v="769"/>
    <n v="3341.8"/>
    <n v="3188.3"/>
    <n v="89120.400000000009"/>
    <n v="85227.099999999991"/>
    <n v="126"/>
    <n v="95"/>
    <n v="126"/>
    <n v="95"/>
    <n v="520.20000000000005"/>
    <n v="372.5"/>
    <n v="12402.3"/>
    <n v="8714.5"/>
    <n v="890"/>
    <n v="864"/>
    <n v="890"/>
    <n v="864"/>
    <n v="3862"/>
    <n v="3560.8"/>
    <n v="101522.70000000001"/>
    <n v="93941.599999999991"/>
    <n v="0"/>
    <n v="0"/>
    <n v="0"/>
    <n v="0"/>
    <s v=""/>
    <s v=""/>
    <s v=""/>
    <s v=""/>
    <n v="4461.3999999999996"/>
    <n v="4110.8"/>
    <n v="111279.6"/>
    <n v="102629.1"/>
  </r>
  <r>
    <x v="13"/>
    <s v="The University of Texas Rio Grande Valley"/>
    <m/>
    <n v="227368"/>
    <x v="3"/>
    <n v="4055"/>
    <n v="4092"/>
    <n v="13"/>
    <n v="6"/>
    <n v="4042"/>
    <n v="4086"/>
    <m/>
    <m/>
    <n v="4042"/>
    <n v="4086"/>
    <n v="4042"/>
    <n v="4086"/>
    <n v="977"/>
    <n v="924"/>
    <n v="977"/>
    <n v="924"/>
    <n v="88"/>
    <n v="119"/>
    <n v="88"/>
    <n v="119"/>
    <m/>
    <m/>
    <n v="0"/>
    <n v="0"/>
    <n v="1065"/>
    <n v="1043"/>
    <n v="1065"/>
    <n v="1043"/>
    <n v="4.8"/>
    <n v="4.8"/>
    <n v="4689.5999999999995"/>
    <n v="4435.2"/>
    <n v="4.8"/>
    <n v="4.9000000000000004"/>
    <n v="422.4"/>
    <n v="583.1"/>
    <m/>
    <m/>
    <n v="0"/>
    <n v="0"/>
    <n v="4.7999999999999989"/>
    <n v="4.811409395973155"/>
    <n v="5111.9999999999991"/>
    <n v="5018.3000000000011"/>
    <n v="127.3"/>
    <n v="129.19999999999999"/>
    <n v="124372.09999999999"/>
    <n v="119380.79999999999"/>
    <n v="122"/>
    <n v="124.2"/>
    <n v="10736"/>
    <n v="14779.800000000001"/>
    <m/>
    <m/>
    <n v="0"/>
    <n v="0"/>
    <n v="126.8620657276995"/>
    <n v="128.62953020134225"/>
    <n v="135108.09999999998"/>
    <n v="134160.59999999998"/>
    <n v="559"/>
    <n v="640"/>
    <n v="559"/>
    <n v="640"/>
    <n v="45"/>
    <n v="56"/>
    <n v="45"/>
    <n v="56"/>
    <m/>
    <m/>
    <n v="0"/>
    <n v="0"/>
    <n v="604"/>
    <n v="696"/>
    <n v="604"/>
    <n v="696"/>
    <n v="5.2"/>
    <n v="5.0999999999999996"/>
    <n v="2906.8"/>
    <n v="3264"/>
    <n v="5.7"/>
    <n v="5.4"/>
    <n v="256.5"/>
    <n v="302.40000000000003"/>
    <m/>
    <m/>
    <n v="0"/>
    <n v="0"/>
    <n v="5.2372516556291391"/>
    <n v="5.1241379310344826"/>
    <n v="3163.3"/>
    <n v="3566.3999999999996"/>
    <n v="136.19999999999999"/>
    <n v="136.6"/>
    <n v="76135.799999999988"/>
    <n v="87424"/>
    <n v="130.6"/>
    <n v="137.9"/>
    <n v="5877"/>
    <n v="7722.4000000000005"/>
    <m/>
    <m/>
    <n v="0"/>
    <n v="0"/>
    <n v="135.78278145695361"/>
    <n v="136.70459770114942"/>
    <n v="82012.799999999988"/>
    <n v="95146.4"/>
    <n v="1669"/>
    <n v="1739"/>
    <n v="1669"/>
    <n v="1739"/>
    <n v="4.9582384661473933"/>
    <n v="4.9365727429557218"/>
    <n v="8275.2999999999993"/>
    <n v="8584.7000000000007"/>
    <n v="130.09041342121029"/>
    <n v="131.86141460609545"/>
    <n v="217120.89999999997"/>
    <n v="229307"/>
    <n v="1290"/>
    <n v="1240"/>
    <n v="1290"/>
    <n v="1240"/>
    <n v="544"/>
    <n v="585"/>
    <n v="544"/>
    <n v="585"/>
    <m/>
    <m/>
    <n v="0"/>
    <n v="0"/>
    <n v="1834"/>
    <n v="1825"/>
    <n v="1834"/>
    <n v="1825"/>
    <n v="2.9"/>
    <n v="3.3"/>
    <n v="3741"/>
    <n v="4092"/>
    <n v="3.2"/>
    <n v="3.5"/>
    <n v="1740.8000000000002"/>
    <n v="2047.5"/>
    <m/>
    <m/>
    <n v="0"/>
    <n v="0"/>
    <n v="2.9889858233369684"/>
    <n v="3.3641095890410959"/>
    <n v="5481.8"/>
    <n v="6139.5"/>
    <n v="74.8"/>
    <n v="86.2"/>
    <n v="96492"/>
    <n v="106888"/>
    <n v="69.900000000000006"/>
    <n v="76.8"/>
    <n v="38025.600000000006"/>
    <n v="44928"/>
    <m/>
    <m/>
    <n v="0"/>
    <n v="0"/>
    <n v="73.346564885496193"/>
    <n v="83.1868493150685"/>
    <n v="134517.6"/>
    <n v="151816"/>
    <n v="539"/>
    <n v="522"/>
    <n v="539"/>
    <n v="522"/>
    <n v="3.5"/>
    <n v="3.9"/>
    <n v="1886.5"/>
    <n v="2035.8"/>
    <n v="61.2"/>
    <n v="69.599999999999994"/>
    <n v="32986.800000000003"/>
    <n v="36331.199999999997"/>
    <n v="2826"/>
    <n v="2804"/>
    <n v="2826"/>
    <n v="2804"/>
    <n v="11337.4"/>
    <n v="11791.2"/>
    <n v="296999.89999999997"/>
    <n v="313692.79999999999"/>
    <n v="677"/>
    <n v="760"/>
    <n v="677"/>
    <n v="760"/>
    <n v="2419.7000000000003"/>
    <n v="2933"/>
    <n v="54638.600000000006"/>
    <n v="67430.2"/>
    <n v="3503"/>
    <n v="3564"/>
    <n v="3503"/>
    <n v="3564"/>
    <n v="13757.1"/>
    <n v="14724.2"/>
    <n v="351638.5"/>
    <n v="381123"/>
    <n v="0"/>
    <n v="0"/>
    <n v="0"/>
    <n v="0"/>
    <s v=""/>
    <s v=""/>
    <s v=""/>
    <s v=""/>
    <n v="15643.599999999999"/>
    <n v="16760"/>
    <n v="384625.3"/>
    <n v="417454.2"/>
  </r>
  <r>
    <x v="13"/>
    <s v="University of Houston-Clear Lake "/>
    <m/>
    <n v="225414"/>
    <x v="3"/>
    <n v="1325"/>
    <n v="1420"/>
    <n v="0"/>
    <n v="0"/>
    <n v="1325"/>
    <n v="1420"/>
    <m/>
    <m/>
    <n v="1325"/>
    <n v="1416"/>
    <n v="1325"/>
    <n v="1416"/>
    <n v="8"/>
    <n v="29"/>
    <n v="8"/>
    <n v="29"/>
    <n v="1"/>
    <m/>
    <n v="1"/>
    <n v="0"/>
    <m/>
    <m/>
    <n v="0"/>
    <n v="0"/>
    <n v="9"/>
    <n v="29"/>
    <n v="9"/>
    <n v="29"/>
    <n v="2.9"/>
    <n v="3.6"/>
    <n v="23.2"/>
    <n v="104.4"/>
    <n v="3"/>
    <m/>
    <n v="3"/>
    <n v="0"/>
    <m/>
    <m/>
    <n v="0"/>
    <n v="0"/>
    <n v="2.911111111111111"/>
    <n v="3.6"/>
    <n v="26.2"/>
    <n v="104.4"/>
    <n v="73.900000000000006"/>
    <n v="92.2"/>
    <n v="591.20000000000005"/>
    <n v="2673.8"/>
    <n v="60"/>
    <m/>
    <n v="60"/>
    <n v="0"/>
    <m/>
    <m/>
    <n v="0"/>
    <n v="0"/>
    <n v="72.355555555555554"/>
    <n v="92.2"/>
    <n v="651.20000000000005"/>
    <n v="2673.8"/>
    <n v="5"/>
    <n v="27"/>
    <n v="5"/>
    <n v="27"/>
    <n v="1"/>
    <m/>
    <n v="1"/>
    <n v="0"/>
    <m/>
    <m/>
    <n v="0"/>
    <n v="0"/>
    <n v="6"/>
    <n v="27"/>
    <n v="6"/>
    <n v="27"/>
    <n v="3"/>
    <n v="3.9"/>
    <n v="15"/>
    <n v="105.3"/>
    <n v="3"/>
    <m/>
    <n v="3"/>
    <n v="0"/>
    <m/>
    <m/>
    <n v="0"/>
    <n v="0"/>
    <n v="3"/>
    <n v="3.9"/>
    <n v="18"/>
    <n v="105.3"/>
    <n v="93"/>
    <n v="112.4"/>
    <n v="465"/>
    <n v="3034.8"/>
    <n v="66"/>
    <m/>
    <n v="66"/>
    <n v="0"/>
    <m/>
    <m/>
    <n v="0"/>
    <n v="0"/>
    <n v="88.5"/>
    <n v="112.4"/>
    <n v="531"/>
    <n v="3034.8"/>
    <n v="15"/>
    <n v="56"/>
    <n v="15"/>
    <n v="56"/>
    <n v="2.9466666666666668"/>
    <n v="3.7446428571428569"/>
    <n v="44.2"/>
    <n v="209.7"/>
    <n v="78.813333333333333"/>
    <n v="101.93928571428572"/>
    <n v="1182.2"/>
    <n v="5708.6"/>
    <n v="588"/>
    <n v="642"/>
    <n v="588"/>
    <n v="642"/>
    <n v="697"/>
    <n v="687"/>
    <n v="697"/>
    <n v="687"/>
    <m/>
    <m/>
    <n v="0"/>
    <n v="0"/>
    <n v="1285"/>
    <n v="1329"/>
    <n v="1285"/>
    <n v="1329"/>
    <n v="3.1"/>
    <n v="3.1"/>
    <n v="1822.8"/>
    <n v="1990.2"/>
    <n v="3.7"/>
    <n v="3.6"/>
    <n v="2578.9"/>
    <n v="2473.2000000000003"/>
    <m/>
    <m/>
    <n v="0"/>
    <n v="0"/>
    <n v="3.4254474708171205"/>
    <n v="3.3584650112866821"/>
    <n v="4401.7"/>
    <n v="4463.4000000000005"/>
    <n v="69.8"/>
    <n v="70.099999999999994"/>
    <n v="41042.400000000001"/>
    <n v="45004.2"/>
    <n v="66.400000000000006"/>
    <n v="67.3"/>
    <n v="46280.800000000003"/>
    <n v="46235.1"/>
    <m/>
    <m/>
    <n v="0"/>
    <n v="0"/>
    <n v="67.955797665369658"/>
    <n v="68.652595936794569"/>
    <n v="87323.200000000012"/>
    <n v="91239.299999999988"/>
    <n v="25"/>
    <n v="31"/>
    <n v="25"/>
    <n v="31"/>
    <n v="6.1"/>
    <n v="5.3"/>
    <n v="152.5"/>
    <n v="164.29999999999998"/>
    <n v="51.8"/>
    <n v="39.299999999999997"/>
    <n v="1295"/>
    <n v="1218.3"/>
    <n v="601"/>
    <n v="698"/>
    <n v="601"/>
    <n v="698"/>
    <n v="1861"/>
    <n v="2199.9"/>
    <n v="42098.6"/>
    <n v="50712.799999999996"/>
    <n v="699"/>
    <n v="687"/>
    <n v="699"/>
    <n v="687"/>
    <n v="2584.9"/>
    <n v="2473.2000000000003"/>
    <n v="46406.8"/>
    <n v="46235.1"/>
    <n v="1300"/>
    <n v="1385"/>
    <n v="1300"/>
    <n v="1385"/>
    <n v="4445.8999999999996"/>
    <n v="4673.1000000000004"/>
    <n v="88505.4"/>
    <n v="96947.9"/>
    <n v="0"/>
    <n v="0"/>
    <n v="0"/>
    <n v="0"/>
    <s v=""/>
    <s v=""/>
    <s v=""/>
    <s v=""/>
    <n v="4598.3999999999996"/>
    <n v="4837.4000000000005"/>
    <n v="89800.400000000009"/>
    <n v="98166.2"/>
  </r>
  <r>
    <x v="13"/>
    <s v="University of Texas at Tyler"/>
    <m/>
    <n v="228802"/>
    <x v="3"/>
    <n v="1485"/>
    <n v="1742"/>
    <n v="7"/>
    <n v="6"/>
    <n v="1478"/>
    <n v="1736"/>
    <m/>
    <m/>
    <n v="1478"/>
    <n v="1733"/>
    <n v="1478"/>
    <n v="1733"/>
    <n v="149"/>
    <n v="184"/>
    <n v="149"/>
    <n v="184"/>
    <n v="5"/>
    <m/>
    <n v="5"/>
    <n v="0"/>
    <m/>
    <m/>
    <n v="0"/>
    <n v="0"/>
    <n v="154"/>
    <n v="184"/>
    <n v="154"/>
    <n v="184"/>
    <n v="4.4000000000000004"/>
    <n v="4.4000000000000004"/>
    <n v="655.6"/>
    <n v="809.6"/>
    <n v="5"/>
    <m/>
    <n v="25"/>
    <n v="0"/>
    <m/>
    <m/>
    <n v="0"/>
    <n v="0"/>
    <n v="4.41948051948052"/>
    <n v="4.4000000000000004"/>
    <n v="680.60000000000014"/>
    <n v="809.6"/>
    <n v="114.1"/>
    <n v="113.9"/>
    <n v="17000.899999999998"/>
    <n v="20957.600000000002"/>
    <n v="107.4"/>
    <m/>
    <n v="537"/>
    <n v="0"/>
    <m/>
    <m/>
    <n v="0"/>
    <n v="0"/>
    <n v="113.88246753246752"/>
    <n v="113.9"/>
    <n v="17537.899999999998"/>
    <n v="20957.600000000002"/>
    <n v="133"/>
    <n v="150"/>
    <n v="133"/>
    <n v="150"/>
    <n v="2"/>
    <n v="5"/>
    <n v="2"/>
    <n v="5"/>
    <m/>
    <m/>
    <n v="0"/>
    <n v="0"/>
    <n v="135"/>
    <n v="155"/>
    <n v="135"/>
    <n v="155"/>
    <n v="5"/>
    <n v="4.8"/>
    <n v="665"/>
    <n v="720"/>
    <n v="6"/>
    <n v="6"/>
    <n v="12"/>
    <n v="30"/>
    <m/>
    <m/>
    <n v="0"/>
    <n v="0"/>
    <n v="5.0148148148148151"/>
    <n v="4.838709677419355"/>
    <n v="677"/>
    <n v="750"/>
    <n v="129"/>
    <n v="127.3"/>
    <n v="17157"/>
    <n v="19095"/>
    <n v="126.5"/>
    <n v="116"/>
    <n v="253"/>
    <n v="580"/>
    <m/>
    <m/>
    <n v="0"/>
    <n v="0"/>
    <n v="128.96296296296296"/>
    <n v="126.93548387096774"/>
    <n v="17410"/>
    <n v="19675"/>
    <n v="289"/>
    <n v="339"/>
    <n v="289"/>
    <n v="339"/>
    <n v="4.6975778546712803"/>
    <n v="4.600589970501475"/>
    <n v="1357.6"/>
    <n v="1559.6000000000001"/>
    <n v="120.92698961937714"/>
    <n v="119.86017699115045"/>
    <n v="34947.899999999994"/>
    <n v="40632.600000000006"/>
    <n v="620"/>
    <n v="751"/>
    <n v="620"/>
    <n v="751"/>
    <n v="390"/>
    <n v="471"/>
    <n v="390"/>
    <n v="471"/>
    <m/>
    <m/>
    <n v="0"/>
    <n v="0"/>
    <n v="1010"/>
    <n v="1222"/>
    <n v="1010"/>
    <n v="1222"/>
    <n v="3.1"/>
    <n v="3.2"/>
    <n v="1922"/>
    <n v="2403.2000000000003"/>
    <n v="3"/>
    <n v="2.9"/>
    <n v="1170"/>
    <n v="1365.8999999999999"/>
    <m/>
    <m/>
    <n v="0"/>
    <n v="0"/>
    <n v="3.0613861386138614"/>
    <n v="3.0843698854337154"/>
    <n v="3092"/>
    <n v="3769.1000000000004"/>
    <n v="73.5"/>
    <n v="75.3"/>
    <n v="45570"/>
    <n v="56550.299999999996"/>
    <n v="60.9"/>
    <n v="59.1"/>
    <n v="23751"/>
    <n v="27836.100000000002"/>
    <m/>
    <m/>
    <n v="0"/>
    <n v="0"/>
    <n v="68.634653465346531"/>
    <n v="69.055973813420621"/>
    <n v="69321"/>
    <n v="84386.4"/>
    <n v="179"/>
    <n v="172"/>
    <n v="179"/>
    <n v="172"/>
    <n v="3.3"/>
    <n v="3.4"/>
    <n v="590.69999999999993"/>
    <n v="584.79999999999995"/>
    <n v="47.8"/>
    <n v="55.9"/>
    <n v="8556.1999999999989"/>
    <n v="9614.7999999999993"/>
    <n v="902"/>
    <n v="1085"/>
    <n v="902"/>
    <n v="1085"/>
    <n v="3242.6"/>
    <n v="3932.8"/>
    <n v="79727.899999999994"/>
    <n v="96602.9"/>
    <n v="397"/>
    <n v="476"/>
    <n v="397"/>
    <n v="476"/>
    <n v="1207"/>
    <n v="1395.8999999999999"/>
    <n v="24541"/>
    <n v="28416.100000000002"/>
    <n v="1299"/>
    <n v="1561"/>
    <n v="1299"/>
    <n v="1561"/>
    <n v="4449.6000000000004"/>
    <n v="5328.7"/>
    <n v="104268.9"/>
    <n v="125019"/>
    <n v="0"/>
    <n v="0"/>
    <n v="0"/>
    <n v="0"/>
    <s v=""/>
    <s v=""/>
    <s v=""/>
    <s v=""/>
    <n v="5040.3"/>
    <n v="5913.5000000000009"/>
    <n v="112825.09999999999"/>
    <n v="134633.79999999999"/>
  </r>
  <r>
    <x v="13"/>
    <s v="University of Texas of the Permian Basin"/>
    <m/>
    <n v="229018"/>
    <x v="3"/>
    <n v="803"/>
    <n v="869"/>
    <n v="2"/>
    <n v="2"/>
    <n v="801"/>
    <n v="867"/>
    <m/>
    <m/>
    <n v="801"/>
    <n v="866"/>
    <n v="801"/>
    <n v="866"/>
    <n v="79"/>
    <n v="97"/>
    <n v="79"/>
    <n v="97"/>
    <n v="1"/>
    <n v="7"/>
    <n v="1"/>
    <n v="7"/>
    <m/>
    <m/>
    <n v="0"/>
    <n v="0"/>
    <n v="80"/>
    <n v="104"/>
    <n v="80"/>
    <n v="104"/>
    <n v="4.5999999999999996"/>
    <n v="4.5"/>
    <n v="363.4"/>
    <n v="436.5"/>
    <n v="3"/>
    <n v="3.7"/>
    <n v="3"/>
    <n v="25.900000000000002"/>
    <m/>
    <m/>
    <n v="0"/>
    <n v="0"/>
    <n v="4.58"/>
    <n v="4.4461538461538463"/>
    <n v="366.4"/>
    <n v="462.40000000000003"/>
    <n v="120.5"/>
    <n v="119.7"/>
    <n v="9519.5"/>
    <n v="11610.9"/>
    <n v="111"/>
    <n v="107.3"/>
    <n v="111"/>
    <n v="751.1"/>
    <m/>
    <m/>
    <n v="0"/>
    <n v="0"/>
    <n v="120.38124999999999"/>
    <n v="118.86538461538461"/>
    <n v="9630.5"/>
    <n v="12362"/>
    <n v="75"/>
    <n v="65"/>
    <n v="75"/>
    <n v="65"/>
    <n v="2"/>
    <m/>
    <n v="2"/>
    <n v="0"/>
    <m/>
    <m/>
    <n v="0"/>
    <n v="0"/>
    <n v="77"/>
    <n v="65"/>
    <n v="77"/>
    <n v="65"/>
    <n v="4.8"/>
    <n v="5"/>
    <n v="360"/>
    <n v="325"/>
    <n v="4"/>
    <m/>
    <n v="8"/>
    <n v="0"/>
    <m/>
    <m/>
    <n v="0"/>
    <n v="0"/>
    <n v="4.779220779220779"/>
    <n v="5"/>
    <n v="368"/>
    <n v="325"/>
    <n v="126.8"/>
    <n v="133.19999999999999"/>
    <n v="9510"/>
    <n v="8658"/>
    <n v="85"/>
    <m/>
    <n v="170"/>
    <n v="0"/>
    <m/>
    <m/>
    <n v="0"/>
    <n v="0"/>
    <n v="125.71428571428571"/>
    <n v="133.19999999999999"/>
    <n v="9680"/>
    <n v="8658"/>
    <n v="157"/>
    <n v="169"/>
    <n v="157"/>
    <n v="169"/>
    <n v="4.6777070063694266"/>
    <n v="4.6591715976331365"/>
    <n v="734.4"/>
    <n v="787.40000000000009"/>
    <n v="122.9968152866242"/>
    <n v="124.37869822485207"/>
    <n v="19310.5"/>
    <n v="21020"/>
    <n v="283"/>
    <n v="273"/>
    <n v="283"/>
    <n v="273"/>
    <n v="260"/>
    <n v="311"/>
    <n v="260"/>
    <n v="311"/>
    <m/>
    <m/>
    <n v="0"/>
    <n v="0"/>
    <n v="543"/>
    <n v="584"/>
    <n v="543"/>
    <n v="584"/>
    <n v="3.3"/>
    <n v="3.4"/>
    <n v="933.9"/>
    <n v="928.19999999999993"/>
    <n v="2.7"/>
    <n v="2.9"/>
    <n v="702"/>
    <n v="901.9"/>
    <m/>
    <m/>
    <n v="0"/>
    <n v="0"/>
    <n v="3.0127071823204421"/>
    <n v="3.1337328767123287"/>
    <n v="1635.9"/>
    <n v="1830.1"/>
    <n v="78.8"/>
    <n v="81.599999999999994"/>
    <n v="22300.399999999998"/>
    <n v="22276.799999999999"/>
    <n v="59.9"/>
    <n v="63.1"/>
    <n v="15574"/>
    <n v="19624.100000000002"/>
    <m/>
    <m/>
    <n v="0"/>
    <n v="0"/>
    <n v="69.750276243093907"/>
    <n v="71.748116438356163"/>
    <n v="37874.399999999994"/>
    <n v="41900.9"/>
    <n v="101"/>
    <n v="113"/>
    <n v="101"/>
    <n v="113"/>
    <n v="3.9"/>
    <n v="3.6"/>
    <n v="393.9"/>
    <n v="406.8"/>
    <n v="55.7"/>
    <n v="54.9"/>
    <n v="5625.7000000000007"/>
    <n v="6203.7"/>
    <n v="437"/>
    <n v="435"/>
    <n v="437"/>
    <n v="435"/>
    <n v="1657.3"/>
    <n v="1689.6999999999998"/>
    <n v="41329.899999999994"/>
    <n v="42545.7"/>
    <n v="263"/>
    <n v="318"/>
    <n v="263"/>
    <n v="318"/>
    <n v="713"/>
    <n v="927.8"/>
    <n v="15855"/>
    <n v="20375.2"/>
    <n v="700"/>
    <n v="753"/>
    <n v="700"/>
    <n v="753"/>
    <n v="2370.3000000000002"/>
    <n v="2617.5"/>
    <n v="57184.899999999994"/>
    <n v="62920.899999999994"/>
    <n v="0"/>
    <n v="0"/>
    <n v="0"/>
    <n v="0"/>
    <s v=""/>
    <s v=""/>
    <s v=""/>
    <s v=""/>
    <n v="2764.2000000000003"/>
    <n v="3024.3"/>
    <n v="62810.599999999991"/>
    <n v="69124.600000000006"/>
  </r>
  <r>
    <x v="13"/>
    <s v="West Texas A&amp;M University"/>
    <m/>
    <n v="229814"/>
    <x v="3"/>
    <n v="1558"/>
    <n v="1632"/>
    <n v="1"/>
    <n v="0"/>
    <n v="1557"/>
    <n v="1632"/>
    <m/>
    <m/>
    <n v="1557"/>
    <n v="1632"/>
    <n v="1557"/>
    <n v="1632"/>
    <n v="310"/>
    <n v="336"/>
    <n v="310"/>
    <n v="336"/>
    <n v="18"/>
    <n v="14"/>
    <n v="18"/>
    <n v="14"/>
    <m/>
    <m/>
    <n v="0"/>
    <n v="0"/>
    <n v="328"/>
    <n v="350"/>
    <n v="328"/>
    <n v="350"/>
    <n v="4.4000000000000004"/>
    <n v="4.4000000000000004"/>
    <n v="1364"/>
    <n v="1478.4"/>
    <n v="4.7"/>
    <n v="4.5999999999999996"/>
    <n v="84.600000000000009"/>
    <n v="64.399999999999991"/>
    <m/>
    <m/>
    <n v="0"/>
    <n v="0"/>
    <n v="4.4164634146341459"/>
    <n v="4.4080000000000004"/>
    <n v="1448.6"/>
    <n v="1542.8000000000002"/>
    <n v="116.2"/>
    <n v="114.4"/>
    <n v="36022"/>
    <n v="38438.400000000001"/>
    <n v="112.8"/>
    <n v="112.9"/>
    <n v="2030.3999999999999"/>
    <n v="1580.6000000000001"/>
    <m/>
    <m/>
    <n v="0"/>
    <n v="0"/>
    <n v="116.01341463414634"/>
    <n v="114.34"/>
    <n v="38052.400000000001"/>
    <n v="40019"/>
    <n v="238"/>
    <n v="267"/>
    <n v="238"/>
    <n v="267"/>
    <n v="13"/>
    <n v="16"/>
    <n v="13"/>
    <n v="16"/>
    <m/>
    <m/>
    <n v="0"/>
    <n v="0"/>
    <n v="251"/>
    <n v="283"/>
    <n v="251"/>
    <n v="283"/>
    <n v="4.9000000000000004"/>
    <n v="4.8"/>
    <n v="1166.2"/>
    <n v="1281.5999999999999"/>
    <n v="5.6"/>
    <n v="5.3"/>
    <n v="72.8"/>
    <n v="84.8"/>
    <m/>
    <m/>
    <n v="0"/>
    <n v="0"/>
    <n v="4.9362549800796813"/>
    <n v="4.8282685512367483"/>
    <n v="1239"/>
    <n v="1366.3999999999999"/>
    <n v="128.1"/>
    <n v="125.8"/>
    <n v="30487.8"/>
    <n v="33588.6"/>
    <n v="120.9"/>
    <n v="132.1"/>
    <n v="1571.7"/>
    <n v="2113.6"/>
    <m/>
    <m/>
    <n v="0"/>
    <n v="0"/>
    <n v="127.72709163346613"/>
    <n v="126.15618374558302"/>
    <n v="32059.5"/>
    <n v="35702.199999999997"/>
    <n v="579"/>
    <n v="633"/>
    <n v="579"/>
    <n v="633"/>
    <n v="4.6417962003454232"/>
    <n v="4.5958925750394943"/>
    <n v="2687.6"/>
    <n v="2909.2"/>
    <n v="121.09136442141623"/>
    <n v="119.62274881516588"/>
    <n v="70111.899999999994"/>
    <n v="75721.2"/>
    <n v="563"/>
    <n v="599"/>
    <n v="563"/>
    <n v="599"/>
    <n v="325"/>
    <n v="303"/>
    <n v="325"/>
    <n v="303"/>
    <m/>
    <m/>
    <n v="0"/>
    <n v="0"/>
    <n v="888"/>
    <n v="902"/>
    <n v="888"/>
    <n v="902"/>
    <n v="3.2"/>
    <n v="3.2"/>
    <n v="1801.6000000000001"/>
    <n v="1916.8000000000002"/>
    <n v="3.6"/>
    <n v="3.5"/>
    <n v="1170"/>
    <n v="1060.5"/>
    <m/>
    <m/>
    <n v="0"/>
    <n v="0"/>
    <n v="3.346396396396397"/>
    <n v="3.3007760532150776"/>
    <n v="2971.6000000000004"/>
    <n v="2977.3"/>
    <n v="77.2"/>
    <n v="76.599999999999994"/>
    <n v="43463.6"/>
    <n v="45883.399999999994"/>
    <n v="59"/>
    <n v="61"/>
    <n v="19175"/>
    <n v="18483"/>
    <m/>
    <m/>
    <n v="0"/>
    <n v="0"/>
    <n v="70.538963963963965"/>
    <n v="71.359645232815964"/>
    <n v="62638.6"/>
    <n v="64366.400000000001"/>
    <n v="90"/>
    <n v="97"/>
    <n v="90"/>
    <n v="97"/>
    <n v="3.2"/>
    <n v="4.0999999999999996"/>
    <n v="288"/>
    <n v="397.7"/>
    <n v="42.5"/>
    <n v="47.5"/>
    <n v="3825"/>
    <n v="4607.5"/>
    <n v="1111"/>
    <n v="1202"/>
    <n v="1111"/>
    <n v="1202"/>
    <n v="4331.8"/>
    <n v="4676.8"/>
    <n v="109973.4"/>
    <n v="117910.39999999999"/>
    <n v="356"/>
    <n v="333"/>
    <n v="356"/>
    <n v="333"/>
    <n v="1327.4"/>
    <n v="1209.7"/>
    <n v="22777.1"/>
    <n v="22177.200000000001"/>
    <n v="1467"/>
    <n v="1535"/>
    <n v="1467"/>
    <n v="1535"/>
    <n v="5659.2000000000007"/>
    <n v="5886.5"/>
    <n v="132750.5"/>
    <n v="140087.6"/>
    <n v="0"/>
    <n v="0"/>
    <n v="0"/>
    <n v="0"/>
    <s v=""/>
    <s v=""/>
    <s v=""/>
    <s v=""/>
    <n v="5947.2000000000007"/>
    <n v="6284.2"/>
    <n v="136575.5"/>
    <n v="144695.1"/>
  </r>
  <r>
    <x v="13"/>
    <s v="Texas A &amp; M University - Central Texas"/>
    <m/>
    <n v="483036"/>
    <x v="4"/>
    <n v="583"/>
    <n v="624"/>
    <n v="2"/>
    <n v="5"/>
    <n v="581"/>
    <n v="619"/>
    <m/>
    <m/>
    <n v="581"/>
    <n v="619"/>
    <n v="581"/>
    <n v="619"/>
    <n v="0"/>
    <m/>
    <n v="0"/>
    <n v="0"/>
    <n v="0"/>
    <m/>
    <n v="0"/>
    <n v="0"/>
    <m/>
    <m/>
    <n v="0"/>
    <n v="0"/>
    <n v="0"/>
    <n v="0"/>
    <n v="0"/>
    <n v="0"/>
    <n v="0"/>
    <m/>
    <n v="0"/>
    <n v="0"/>
    <n v="0"/>
    <m/>
    <n v="0"/>
    <n v="0"/>
    <m/>
    <m/>
    <n v="0"/>
    <n v="0"/>
    <n v="0"/>
    <n v="0"/>
    <n v="0"/>
    <n v="0"/>
    <n v="0"/>
    <m/>
    <n v="0"/>
    <n v="0"/>
    <n v="0"/>
    <m/>
    <n v="0"/>
    <n v="0"/>
    <m/>
    <m/>
    <n v="0"/>
    <n v="0"/>
    <n v="0"/>
    <n v="0"/>
    <n v="0"/>
    <n v="0"/>
    <n v="0"/>
    <m/>
    <n v="0"/>
    <n v="0"/>
    <n v="0"/>
    <m/>
    <n v="0"/>
    <n v="0"/>
    <m/>
    <m/>
    <n v="0"/>
    <n v="0"/>
    <n v="0"/>
    <n v="0"/>
    <n v="0"/>
    <n v="0"/>
    <n v="0"/>
    <m/>
    <n v="0"/>
    <n v="0"/>
    <n v="0"/>
    <m/>
    <n v="0"/>
    <n v="0"/>
    <m/>
    <m/>
    <n v="0"/>
    <n v="0"/>
    <n v="0"/>
    <n v="0"/>
    <n v="0"/>
    <n v="0"/>
    <n v="0"/>
    <m/>
    <n v="0"/>
    <n v="0"/>
    <n v="0"/>
    <m/>
    <n v="0"/>
    <n v="0"/>
    <m/>
    <m/>
    <n v="0"/>
    <n v="0"/>
    <n v="0"/>
    <n v="0"/>
    <n v="0"/>
    <n v="0"/>
    <n v="0"/>
    <n v="0"/>
    <n v="0"/>
    <n v="0"/>
    <n v="0"/>
    <n v="0"/>
    <n v="0"/>
    <n v="0"/>
    <n v="0"/>
    <n v="0"/>
    <n v="0"/>
    <n v="0"/>
    <n v="118"/>
    <n v="151"/>
    <n v="118"/>
    <n v="151"/>
    <n v="430"/>
    <n v="444"/>
    <n v="430"/>
    <n v="444"/>
    <m/>
    <m/>
    <n v="0"/>
    <n v="0"/>
    <n v="548"/>
    <n v="595"/>
    <n v="548"/>
    <n v="595"/>
    <n v="2.4"/>
    <n v="2.6"/>
    <n v="283.2"/>
    <n v="392.6"/>
    <n v="2.9"/>
    <n v="3.1"/>
    <n v="1247"/>
    <n v="1376.4"/>
    <m/>
    <m/>
    <n v="0"/>
    <n v="0"/>
    <n v="2.7923357664233577"/>
    <n v="2.9731092436974791"/>
    <n v="1530.2"/>
    <n v="1769"/>
    <n v="56.6"/>
    <n v="57.7"/>
    <n v="6678.8"/>
    <n v="8712.7000000000007"/>
    <n v="53.4"/>
    <n v="53.8"/>
    <n v="22962"/>
    <n v="23887.199999999997"/>
    <m/>
    <m/>
    <n v="0"/>
    <n v="0"/>
    <n v="54.089051094890507"/>
    <n v="54.789747899159657"/>
    <n v="29640.799999999999"/>
    <n v="32599.899999999998"/>
    <n v="33"/>
    <n v="24"/>
    <n v="33"/>
    <n v="24"/>
    <n v="3.7"/>
    <n v="5"/>
    <n v="122.10000000000001"/>
    <n v="120"/>
    <n v="24.5"/>
    <n v="31"/>
    <n v="808.5"/>
    <n v="744"/>
    <n v="118"/>
    <n v="151"/>
    <n v="118"/>
    <n v="151"/>
    <n v="283.2"/>
    <n v="392.6"/>
    <n v="6678.8"/>
    <n v="8712.7000000000007"/>
    <n v="430"/>
    <n v="444"/>
    <n v="430"/>
    <n v="444"/>
    <n v="1247"/>
    <n v="1376.4"/>
    <n v="22962"/>
    <n v="23887.199999999997"/>
    <n v="548"/>
    <n v="595"/>
    <n v="548"/>
    <n v="595"/>
    <n v="1530.2"/>
    <n v="1769"/>
    <n v="29640.799999999999"/>
    <n v="32599.899999999998"/>
    <n v="0"/>
    <n v="0"/>
    <n v="0"/>
    <n v="0"/>
    <s v=""/>
    <s v=""/>
    <s v=""/>
    <s v=""/>
    <n v="1652.3"/>
    <n v="1889"/>
    <n v="30449.3"/>
    <n v="33343.899999999994"/>
  </r>
  <r>
    <x v="13"/>
    <s v="Texas A&amp;M -Texarkana"/>
    <m/>
    <n v="224545"/>
    <x v="4"/>
    <n v="356"/>
    <n v="373"/>
    <n v="0"/>
    <n v="0"/>
    <n v="356"/>
    <n v="373"/>
    <m/>
    <m/>
    <n v="356"/>
    <n v="371"/>
    <n v="356"/>
    <n v="371"/>
    <n v="38"/>
    <n v="40"/>
    <n v="38"/>
    <n v="40"/>
    <n v="1"/>
    <m/>
    <n v="1"/>
    <n v="0"/>
    <m/>
    <m/>
    <n v="0"/>
    <n v="0"/>
    <n v="39"/>
    <n v="40"/>
    <n v="39"/>
    <n v="40"/>
    <n v="4.2"/>
    <n v="4.3"/>
    <n v="159.6"/>
    <n v="172"/>
    <n v="4"/>
    <m/>
    <n v="4"/>
    <n v="0"/>
    <m/>
    <m/>
    <n v="0"/>
    <n v="0"/>
    <n v="4.1948717948717951"/>
    <n v="4.3"/>
    <n v="163.6"/>
    <n v="172"/>
    <n v="113.5"/>
    <n v="109.3"/>
    <n v="4313"/>
    <n v="4372"/>
    <n v="138"/>
    <m/>
    <n v="138"/>
    <n v="0"/>
    <m/>
    <m/>
    <n v="0"/>
    <n v="0"/>
    <n v="114.12820512820512"/>
    <n v="109.3"/>
    <n v="4451"/>
    <n v="4372"/>
    <n v="26"/>
    <n v="26"/>
    <n v="26"/>
    <n v="26"/>
    <n v="0"/>
    <m/>
    <n v="0"/>
    <n v="0"/>
    <m/>
    <m/>
    <n v="0"/>
    <n v="0"/>
    <n v="26"/>
    <n v="26"/>
    <n v="26"/>
    <n v="26"/>
    <n v="4.7"/>
    <n v="4.9000000000000004"/>
    <n v="122.2"/>
    <n v="127.4"/>
    <n v="0"/>
    <m/>
    <n v="0"/>
    <n v="0"/>
    <m/>
    <m/>
    <n v="0"/>
    <n v="0"/>
    <n v="4.7"/>
    <n v="4.9000000000000004"/>
    <n v="122.2"/>
    <n v="127.4"/>
    <n v="121.8"/>
    <n v="123.9"/>
    <n v="3166.7999999999997"/>
    <n v="3221.4"/>
    <n v="0"/>
    <m/>
    <n v="0"/>
    <n v="0"/>
    <m/>
    <m/>
    <n v="0"/>
    <n v="0"/>
    <n v="121.79999999999998"/>
    <n v="123.9"/>
    <n v="3166.7999999999997"/>
    <n v="3221.4"/>
    <n v="65"/>
    <n v="66"/>
    <n v="65"/>
    <n v="66"/>
    <n v="4.3969230769230769"/>
    <n v="4.5363636363636362"/>
    <n v="285.8"/>
    <n v="299.39999999999998"/>
    <n v="117.19692307692307"/>
    <n v="115.05151515151515"/>
    <n v="7617.7999999999993"/>
    <n v="7593.4"/>
    <n v="143"/>
    <n v="143"/>
    <n v="143"/>
    <n v="143"/>
    <n v="108"/>
    <n v="129"/>
    <n v="108"/>
    <n v="129"/>
    <m/>
    <m/>
    <n v="0"/>
    <n v="0"/>
    <n v="251"/>
    <n v="272"/>
    <n v="251"/>
    <n v="272"/>
    <n v="2.9"/>
    <n v="2.8"/>
    <n v="414.7"/>
    <n v="400.4"/>
    <n v="3.8"/>
    <n v="3.2"/>
    <n v="410.4"/>
    <n v="412.8"/>
    <m/>
    <m/>
    <n v="0"/>
    <n v="0"/>
    <n v="3.2872509960159357"/>
    <n v="2.9897058823529412"/>
    <n v="825.09999999999991"/>
    <n v="813.2"/>
    <n v="67.8"/>
    <n v="68"/>
    <n v="9695.4"/>
    <n v="9724"/>
    <n v="56.1"/>
    <n v="54.6"/>
    <n v="6058.8"/>
    <n v="7043.4000000000005"/>
    <m/>
    <m/>
    <n v="0"/>
    <n v="0"/>
    <n v="62.765737051792833"/>
    <n v="61.644852941176474"/>
    <n v="15754.2"/>
    <n v="16767.400000000001"/>
    <n v="40"/>
    <n v="33"/>
    <n v="40"/>
    <n v="33"/>
    <n v="3.8"/>
    <n v="4.3"/>
    <n v="152"/>
    <n v="141.9"/>
    <n v="52.1"/>
    <n v="64.099999999999994"/>
    <n v="2084"/>
    <n v="2115.2999999999997"/>
    <n v="207"/>
    <n v="209"/>
    <n v="207"/>
    <n v="209"/>
    <n v="696.5"/>
    <n v="699.8"/>
    <n v="17175.199999999997"/>
    <n v="17317.400000000001"/>
    <n v="109"/>
    <n v="129"/>
    <n v="109"/>
    <n v="129"/>
    <n v="414.4"/>
    <n v="412.8"/>
    <n v="6196.8"/>
    <n v="7043.4000000000005"/>
    <n v="316"/>
    <n v="338"/>
    <n v="316"/>
    <n v="338"/>
    <n v="1110.9000000000001"/>
    <n v="1112.5999999999999"/>
    <n v="23371.999999999996"/>
    <n v="24360.800000000003"/>
    <n v="0"/>
    <n v="0"/>
    <n v="0"/>
    <n v="0"/>
    <s v=""/>
    <s v=""/>
    <s v=""/>
    <s v=""/>
    <n v="1262.8999999999999"/>
    <n v="1254.5"/>
    <n v="25456"/>
    <n v="26476.100000000002"/>
  </r>
  <r>
    <x v="13"/>
    <s v="University of Houston-Victoria"/>
    <m/>
    <n v="225502"/>
    <x v="4"/>
    <n v="629"/>
    <n v="681"/>
    <n v="0"/>
    <n v="0"/>
    <n v="629"/>
    <n v="681"/>
    <m/>
    <m/>
    <n v="629"/>
    <n v="679"/>
    <n v="629"/>
    <n v="679"/>
    <n v="17"/>
    <n v="27"/>
    <n v="17"/>
    <n v="27"/>
    <n v="0"/>
    <m/>
    <n v="0"/>
    <n v="0"/>
    <m/>
    <m/>
    <n v="0"/>
    <n v="0"/>
    <n v="17"/>
    <n v="27"/>
    <n v="17"/>
    <n v="27"/>
    <n v="4.3"/>
    <n v="4.3"/>
    <n v="73.099999999999994"/>
    <n v="116.1"/>
    <n v="0"/>
    <m/>
    <n v="0"/>
    <n v="0"/>
    <m/>
    <m/>
    <n v="0"/>
    <n v="0"/>
    <n v="4.3"/>
    <n v="4.3"/>
    <n v="73.099999999999994"/>
    <n v="116.1"/>
    <n v="120.6"/>
    <n v="120.4"/>
    <n v="2050.1999999999998"/>
    <n v="3250.8"/>
    <n v="0"/>
    <m/>
    <n v="0"/>
    <n v="0"/>
    <m/>
    <m/>
    <n v="0"/>
    <n v="0"/>
    <n v="120.6"/>
    <n v="120.4"/>
    <n v="2050.1999999999998"/>
    <n v="3250.8"/>
    <n v="41"/>
    <n v="48"/>
    <n v="41"/>
    <n v="48"/>
    <n v="1"/>
    <m/>
    <n v="1"/>
    <n v="0"/>
    <m/>
    <m/>
    <n v="0"/>
    <n v="0"/>
    <n v="42"/>
    <n v="48"/>
    <n v="42"/>
    <n v="48"/>
    <n v="4.7"/>
    <n v="4.7"/>
    <n v="192.70000000000002"/>
    <n v="225.60000000000002"/>
    <n v="7"/>
    <m/>
    <n v="7"/>
    <n v="0"/>
    <m/>
    <m/>
    <n v="0"/>
    <n v="0"/>
    <n v="4.7547619047619047"/>
    <n v="4.7"/>
    <n v="199.7"/>
    <n v="225.60000000000002"/>
    <n v="126.6"/>
    <n v="127.9"/>
    <n v="5190.5999999999995"/>
    <n v="6139.2000000000007"/>
    <n v="117"/>
    <m/>
    <n v="117"/>
    <n v="0"/>
    <m/>
    <m/>
    <n v="0"/>
    <n v="0"/>
    <n v="126.37142857142855"/>
    <n v="127.90000000000002"/>
    <n v="5307.5999999999995"/>
    <n v="6139.2000000000007"/>
    <n v="59"/>
    <n v="75"/>
    <n v="59"/>
    <n v="75"/>
    <n v="4.6237288135593211"/>
    <n v="4.5560000000000009"/>
    <n v="272.79999999999995"/>
    <n v="341.70000000000005"/>
    <n v="124.70847457627117"/>
    <n v="125.2"/>
    <n v="7357.7999999999993"/>
    <n v="9390"/>
    <n v="213"/>
    <n v="207"/>
    <n v="213"/>
    <n v="207"/>
    <n v="285"/>
    <n v="315"/>
    <n v="285"/>
    <n v="315"/>
    <m/>
    <m/>
    <n v="0"/>
    <n v="0"/>
    <n v="498"/>
    <n v="522"/>
    <n v="498"/>
    <n v="522"/>
    <n v="3.3"/>
    <n v="3.1"/>
    <n v="702.9"/>
    <n v="641.70000000000005"/>
    <n v="3.7"/>
    <n v="3.6"/>
    <n v="1054.5"/>
    <n v="1134"/>
    <m/>
    <m/>
    <n v="0"/>
    <n v="0"/>
    <n v="3.5289156626506024"/>
    <n v="3.4017241379310348"/>
    <n v="1757.4"/>
    <n v="1775.7"/>
    <n v="73.400000000000006"/>
    <n v="69.5"/>
    <n v="15634.2"/>
    <n v="14386.5"/>
    <n v="63"/>
    <n v="62"/>
    <n v="17955"/>
    <n v="19530"/>
    <m/>
    <m/>
    <n v="0"/>
    <n v="0"/>
    <n v="67.448192771084337"/>
    <n v="64.974137931034477"/>
    <n v="33589.199999999997"/>
    <n v="33916.5"/>
    <n v="72"/>
    <n v="82"/>
    <n v="72"/>
    <n v="82"/>
    <n v="3.6"/>
    <n v="3.9"/>
    <n v="259.2"/>
    <n v="319.8"/>
    <n v="59.6"/>
    <n v="62.2"/>
    <n v="4291.2"/>
    <n v="5100.4000000000005"/>
    <n v="271"/>
    <n v="282"/>
    <n v="271"/>
    <n v="282"/>
    <n v="968.7"/>
    <n v="983.40000000000009"/>
    <n v="22875"/>
    <n v="23776.5"/>
    <n v="286"/>
    <n v="315"/>
    <n v="286"/>
    <n v="315"/>
    <n v="1061.5"/>
    <n v="1134"/>
    <n v="18072"/>
    <n v="19530"/>
    <n v="557"/>
    <n v="597"/>
    <n v="557"/>
    <n v="597"/>
    <n v="2030.2"/>
    <n v="2117.4"/>
    <n v="40947"/>
    <n v="43306.5"/>
    <n v="0"/>
    <n v="0"/>
    <n v="0"/>
    <n v="0"/>
    <s v=""/>
    <s v=""/>
    <s v=""/>
    <s v=""/>
    <n v="2289.4"/>
    <n v="2437.2000000000003"/>
    <n v="45238.2"/>
    <n v="48406.9"/>
  </r>
  <r>
    <x v="13"/>
    <s v="Sul Ross State University-Rio Grande College"/>
    <m/>
    <s v="228501B"/>
    <x v="5"/>
    <n v="171"/>
    <n v="205"/>
    <n v="1"/>
    <n v="1"/>
    <n v="170"/>
    <n v="204"/>
    <m/>
    <m/>
    <n v="170"/>
    <n v="204"/>
    <n v="170"/>
    <n v="204"/>
    <n v="0"/>
    <m/>
    <n v="0"/>
    <n v="0"/>
    <n v="0"/>
    <m/>
    <n v="0"/>
    <n v="0"/>
    <m/>
    <m/>
    <n v="0"/>
    <n v="0"/>
    <n v="0"/>
    <n v="0"/>
    <n v="0"/>
    <n v="0"/>
    <n v="0"/>
    <m/>
    <n v="0"/>
    <n v="0"/>
    <n v="0"/>
    <m/>
    <n v="0"/>
    <n v="0"/>
    <m/>
    <m/>
    <n v="0"/>
    <n v="0"/>
    <n v="0"/>
    <n v="0"/>
    <n v="0"/>
    <n v="0"/>
    <n v="0"/>
    <m/>
    <n v="0"/>
    <n v="0"/>
    <n v="0"/>
    <m/>
    <n v="0"/>
    <n v="0"/>
    <m/>
    <m/>
    <n v="0"/>
    <n v="0"/>
    <n v="0"/>
    <n v="0"/>
    <n v="0"/>
    <n v="0"/>
    <n v="0"/>
    <m/>
    <n v="0"/>
    <n v="0"/>
    <n v="1"/>
    <m/>
    <n v="1"/>
    <n v="0"/>
    <m/>
    <m/>
    <n v="0"/>
    <n v="0"/>
    <n v="1"/>
    <n v="0"/>
    <n v="1"/>
    <n v="0"/>
    <n v="0"/>
    <m/>
    <n v="0"/>
    <n v="0"/>
    <n v="5"/>
    <m/>
    <n v="5"/>
    <n v="0"/>
    <m/>
    <m/>
    <n v="0"/>
    <n v="0"/>
    <n v="5"/>
    <n v="0"/>
    <n v="5"/>
    <n v="0"/>
    <n v="0"/>
    <m/>
    <n v="0"/>
    <n v="0"/>
    <n v="51"/>
    <m/>
    <n v="51"/>
    <n v="0"/>
    <m/>
    <m/>
    <n v="0"/>
    <n v="0"/>
    <n v="51"/>
    <n v="0"/>
    <n v="51"/>
    <n v="0"/>
    <n v="1"/>
    <n v="0"/>
    <n v="1"/>
    <n v="0"/>
    <n v="5"/>
    <n v="0"/>
    <n v="5"/>
    <n v="0"/>
    <n v="51"/>
    <n v="0"/>
    <n v="51"/>
    <n v="0"/>
    <n v="43"/>
    <n v="60"/>
    <n v="43"/>
    <n v="60"/>
    <n v="114"/>
    <n v="130"/>
    <n v="114"/>
    <n v="130"/>
    <m/>
    <m/>
    <n v="0"/>
    <n v="0"/>
    <n v="157"/>
    <n v="190"/>
    <n v="157"/>
    <n v="190"/>
    <n v="3.4"/>
    <n v="3.4"/>
    <n v="146.19999999999999"/>
    <n v="204"/>
    <n v="4"/>
    <n v="3.8"/>
    <n v="456"/>
    <n v="494"/>
    <m/>
    <m/>
    <n v="0"/>
    <n v="0"/>
    <n v="3.8356687898089175"/>
    <n v="3.6736842105263157"/>
    <n v="602.20000000000005"/>
    <n v="698"/>
    <n v="67.599999999999994"/>
    <n v="66.400000000000006"/>
    <n v="2906.7999999999997"/>
    <n v="3984.0000000000005"/>
    <n v="61.1"/>
    <n v="62.4"/>
    <n v="6965.4000000000005"/>
    <n v="8112"/>
    <m/>
    <m/>
    <n v="0"/>
    <n v="0"/>
    <n v="62.880254777070071"/>
    <n v="63.663157894736841"/>
    <n v="9872.2000000000007"/>
    <n v="12096"/>
    <n v="12"/>
    <n v="14"/>
    <n v="12"/>
    <n v="14"/>
    <n v="7.4"/>
    <n v="5.3"/>
    <n v="88.800000000000011"/>
    <n v="74.2"/>
    <n v="68"/>
    <n v="56.8"/>
    <n v="816"/>
    <n v="795.19999999999993"/>
    <n v="43"/>
    <n v="60"/>
    <n v="43"/>
    <n v="60"/>
    <n v="146.19999999999999"/>
    <n v="204"/>
    <n v="2906.7999999999997"/>
    <n v="3984.0000000000005"/>
    <n v="115"/>
    <n v="130"/>
    <n v="115"/>
    <n v="130"/>
    <n v="461"/>
    <n v="494"/>
    <n v="7016.4000000000005"/>
    <n v="8112"/>
    <n v="158"/>
    <n v="190"/>
    <n v="158"/>
    <n v="190"/>
    <n v="607.20000000000005"/>
    <n v="698"/>
    <n v="9923.2000000000007"/>
    <n v="12096"/>
    <n v="0"/>
    <n v="0"/>
    <n v="0"/>
    <n v="0"/>
    <s v=""/>
    <s v=""/>
    <s v=""/>
    <s v=""/>
    <n v="696"/>
    <n v="772.2"/>
    <n v="10739.2"/>
    <n v="12891.2"/>
  </r>
  <r>
    <x v="13"/>
    <s v="Texas A &amp; M University - San Antonio"/>
    <s v="Met the criteria for Four-Year 4 in 2018-19."/>
    <n v="870501"/>
    <x v="5"/>
    <n v="1125"/>
    <n v="1179"/>
    <n v="3"/>
    <n v="1"/>
    <n v="1122"/>
    <n v="1178"/>
    <m/>
    <m/>
    <n v="1122"/>
    <n v="1177"/>
    <n v="1122"/>
    <n v="1177"/>
    <n v="0"/>
    <m/>
    <n v="0"/>
    <n v="0"/>
    <n v="0"/>
    <m/>
    <n v="0"/>
    <n v="0"/>
    <m/>
    <m/>
    <n v="0"/>
    <n v="0"/>
    <n v="0"/>
    <n v="0"/>
    <n v="0"/>
    <n v="0"/>
    <n v="0"/>
    <m/>
    <n v="0"/>
    <n v="0"/>
    <n v="0"/>
    <m/>
    <n v="0"/>
    <n v="0"/>
    <m/>
    <m/>
    <n v="0"/>
    <n v="0"/>
    <n v="0"/>
    <n v="0"/>
    <n v="0"/>
    <n v="0"/>
    <n v="0"/>
    <m/>
    <n v="0"/>
    <n v="0"/>
    <n v="0"/>
    <m/>
    <n v="0"/>
    <n v="0"/>
    <m/>
    <m/>
    <n v="0"/>
    <n v="0"/>
    <n v="0"/>
    <n v="0"/>
    <n v="0"/>
    <n v="0"/>
    <n v="0"/>
    <m/>
    <n v="0"/>
    <n v="0"/>
    <n v="0"/>
    <m/>
    <n v="0"/>
    <n v="0"/>
    <m/>
    <m/>
    <n v="0"/>
    <n v="0"/>
    <n v="0"/>
    <n v="0"/>
    <n v="0"/>
    <n v="0"/>
    <n v="0"/>
    <m/>
    <n v="0"/>
    <n v="0"/>
    <n v="0"/>
    <m/>
    <n v="0"/>
    <n v="0"/>
    <m/>
    <m/>
    <n v="0"/>
    <n v="0"/>
    <n v="0"/>
    <n v="0"/>
    <n v="0"/>
    <n v="0"/>
    <n v="0"/>
    <m/>
    <n v="0"/>
    <n v="0"/>
    <n v="0"/>
    <m/>
    <n v="0"/>
    <n v="0"/>
    <m/>
    <m/>
    <n v="0"/>
    <n v="0"/>
    <n v="0"/>
    <n v="0"/>
    <n v="0"/>
    <n v="0"/>
    <n v="0"/>
    <n v="0"/>
    <n v="0"/>
    <n v="0"/>
    <n v="0"/>
    <n v="0"/>
    <n v="0"/>
    <n v="0"/>
    <n v="0"/>
    <n v="0"/>
    <n v="0"/>
    <n v="0"/>
    <n v="528"/>
    <n v="589"/>
    <n v="528"/>
    <n v="589"/>
    <n v="571"/>
    <n v="573"/>
    <n v="571"/>
    <n v="573"/>
    <m/>
    <m/>
    <n v="0"/>
    <n v="0"/>
    <n v="1099"/>
    <n v="1162"/>
    <n v="1099"/>
    <n v="1162"/>
    <n v="2.7"/>
    <n v="2.8"/>
    <n v="1425.6000000000001"/>
    <n v="1649.1999999999998"/>
    <n v="3.1"/>
    <n v="3.2"/>
    <n v="1770.1000000000001"/>
    <n v="1833.6000000000001"/>
    <m/>
    <m/>
    <n v="0"/>
    <n v="0"/>
    <n v="2.9078252957233852"/>
    <n v="2.9972461273666093"/>
    <n v="3195.7000000000003"/>
    <n v="3482.8"/>
    <n v="59"/>
    <n v="61"/>
    <n v="31152"/>
    <n v="35929"/>
    <n v="54.5"/>
    <n v="56.3"/>
    <n v="31119.5"/>
    <n v="32259.899999999998"/>
    <m/>
    <m/>
    <n v="0"/>
    <n v="0"/>
    <n v="56.661965423111923"/>
    <n v="58.682358003442339"/>
    <n v="62271.5"/>
    <n v="68188.899999999994"/>
    <n v="23"/>
    <n v="15"/>
    <n v="23"/>
    <n v="15"/>
    <n v="3.1"/>
    <n v="3.6"/>
    <n v="71.3"/>
    <n v="54"/>
    <n v="30"/>
    <n v="34.6"/>
    <n v="690"/>
    <n v="519"/>
    <n v="528"/>
    <n v="589"/>
    <n v="528"/>
    <n v="589"/>
    <n v="1425.6000000000001"/>
    <n v="1649.1999999999998"/>
    <n v="31152"/>
    <n v="35929"/>
    <n v="571"/>
    <n v="573"/>
    <n v="571"/>
    <n v="573"/>
    <n v="1770.1000000000001"/>
    <n v="1833.6000000000001"/>
    <n v="31119.5"/>
    <n v="32259.899999999998"/>
    <n v="1099"/>
    <n v="1162"/>
    <n v="1099"/>
    <n v="1162"/>
    <n v="3195.7000000000003"/>
    <n v="3482.8"/>
    <n v="62271.5"/>
    <n v="68188.899999999994"/>
    <n v="0"/>
    <n v="0"/>
    <n v="0"/>
    <n v="0"/>
    <s v=""/>
    <s v=""/>
    <s v=""/>
    <s v=""/>
    <n v="3267.0000000000005"/>
    <n v="3536.8"/>
    <n v="62961.5"/>
    <n v="68707.899999999994"/>
  </r>
  <r>
    <x v="13"/>
    <s v="Texas A&amp;M University at Galveston"/>
    <m/>
    <n v="228714"/>
    <x v="5"/>
    <n v="414"/>
    <n v="462"/>
    <n v="11"/>
    <n v="19"/>
    <n v="403"/>
    <n v="443"/>
    <m/>
    <m/>
    <n v="403"/>
    <n v="443"/>
    <n v="403"/>
    <n v="443"/>
    <n v="66"/>
    <n v="92"/>
    <n v="66"/>
    <n v="92"/>
    <n v="9"/>
    <n v="7"/>
    <n v="9"/>
    <n v="7"/>
    <m/>
    <m/>
    <n v="0"/>
    <n v="0"/>
    <n v="75"/>
    <n v="99"/>
    <n v="75"/>
    <n v="99"/>
    <n v="4.2"/>
    <n v="4.3"/>
    <n v="277.2"/>
    <n v="395.59999999999997"/>
    <n v="4.7"/>
    <n v="5"/>
    <n v="42.300000000000004"/>
    <n v="35"/>
    <m/>
    <m/>
    <n v="0"/>
    <n v="0"/>
    <n v="4.26"/>
    <n v="4.3494949494949493"/>
    <n v="319.5"/>
    <n v="430.59999999999997"/>
    <n v="123.3"/>
    <n v="121.5"/>
    <n v="8137.8"/>
    <n v="11178"/>
    <n v="132.4"/>
    <n v="120"/>
    <n v="1191.6000000000001"/>
    <n v="840"/>
    <m/>
    <m/>
    <n v="0"/>
    <n v="0"/>
    <n v="124.392"/>
    <n v="121.39393939393939"/>
    <n v="9329.4"/>
    <n v="12018"/>
    <n v="106"/>
    <n v="118"/>
    <n v="106"/>
    <n v="118"/>
    <n v="18"/>
    <n v="17"/>
    <n v="18"/>
    <n v="17"/>
    <m/>
    <m/>
    <n v="0"/>
    <n v="0"/>
    <n v="124"/>
    <n v="135"/>
    <n v="124"/>
    <n v="135"/>
    <n v="4.5"/>
    <n v="4.5999999999999996"/>
    <n v="477"/>
    <n v="542.79999999999995"/>
    <n v="4.5999999999999996"/>
    <n v="4.5999999999999996"/>
    <n v="82.8"/>
    <n v="78.199999999999989"/>
    <m/>
    <m/>
    <n v="0"/>
    <n v="0"/>
    <n v="4.5145161290322573"/>
    <n v="4.5999999999999996"/>
    <n v="559.79999999999995"/>
    <n v="621"/>
    <n v="129"/>
    <n v="132.4"/>
    <n v="13674"/>
    <n v="15623.2"/>
    <n v="134.69999999999999"/>
    <n v="129"/>
    <n v="2424.6"/>
    <n v="2193"/>
    <m/>
    <m/>
    <n v="0"/>
    <n v="0"/>
    <n v="129.82741935483872"/>
    <n v="131.97185185185185"/>
    <n v="16098.600000000002"/>
    <n v="17816.2"/>
    <n v="199"/>
    <n v="234"/>
    <n v="199"/>
    <n v="234"/>
    <n v="4.4185929648241205"/>
    <n v="4.494017094017094"/>
    <n v="879.3"/>
    <n v="1051.5999999999999"/>
    <n v="127.77889447236181"/>
    <n v="127.4965811965812"/>
    <n v="25428"/>
    <n v="29834.2"/>
    <n v="163"/>
    <n v="174"/>
    <n v="163"/>
    <n v="174"/>
    <n v="23"/>
    <n v="22"/>
    <n v="23"/>
    <n v="22"/>
    <m/>
    <m/>
    <n v="0"/>
    <n v="0"/>
    <n v="186"/>
    <n v="196"/>
    <n v="186"/>
    <n v="196"/>
    <n v="3.7"/>
    <n v="3.7"/>
    <n v="603.1"/>
    <n v="643.80000000000007"/>
    <n v="3.5"/>
    <n v="3.5"/>
    <n v="80.5"/>
    <n v="77"/>
    <m/>
    <m/>
    <n v="0"/>
    <n v="0"/>
    <n v="3.6752688172043011"/>
    <n v="3.6775510204081634"/>
    <n v="683.6"/>
    <n v="720.80000000000007"/>
    <n v="104.4"/>
    <n v="102.1"/>
    <n v="17017.2"/>
    <n v="17765.399999999998"/>
    <n v="91.9"/>
    <n v="85.9"/>
    <n v="2113.7000000000003"/>
    <n v="1889.8000000000002"/>
    <m/>
    <m/>
    <n v="0"/>
    <n v="0"/>
    <n v="102.85430107526882"/>
    <n v="100.28163265306121"/>
    <n v="19130.900000000001"/>
    <n v="19655.199999999997"/>
    <n v="18"/>
    <n v="13"/>
    <n v="18"/>
    <n v="13"/>
    <n v="2.7"/>
    <n v="1.5"/>
    <n v="48.6"/>
    <n v="19.5"/>
    <n v="39.299999999999997"/>
    <n v="41.2"/>
    <n v="707.4"/>
    <n v="535.6"/>
    <n v="335"/>
    <n v="384"/>
    <n v="335"/>
    <n v="384"/>
    <n v="1357.3000000000002"/>
    <n v="1582.1999999999998"/>
    <n v="38829"/>
    <n v="44566.6"/>
    <n v="50"/>
    <n v="46"/>
    <n v="50"/>
    <n v="46"/>
    <n v="205.6"/>
    <n v="190.2"/>
    <n v="5729.9"/>
    <n v="4922.8"/>
    <n v="385"/>
    <n v="430"/>
    <n v="385"/>
    <n v="430"/>
    <n v="1562.9"/>
    <n v="1772.3999999999999"/>
    <n v="44558.9"/>
    <n v="49489.4"/>
    <n v="0"/>
    <n v="0"/>
    <n v="0"/>
    <n v="0"/>
    <s v=""/>
    <s v=""/>
    <s v=""/>
    <s v=""/>
    <n v="1611.5"/>
    <n v="1791.9"/>
    <n v="45266.3"/>
    <n v="50024.999999999993"/>
  </r>
  <r>
    <x v="13"/>
    <s v="University of Houston-Downtown"/>
    <s v="Met the criteria for Four-Year 4 in 2017-18 and 2018-19."/>
    <n v="225432"/>
    <x v="5"/>
    <n v="2801"/>
    <n v="2782"/>
    <n v="4"/>
    <n v="10"/>
    <n v="2797"/>
    <n v="2772"/>
    <m/>
    <m/>
    <n v="2797"/>
    <n v="2772"/>
    <n v="2797"/>
    <n v="2772"/>
    <n v="83"/>
    <n v="78"/>
    <n v="83"/>
    <n v="78"/>
    <n v="10"/>
    <n v="8"/>
    <n v="10"/>
    <n v="8"/>
    <m/>
    <m/>
    <n v="0"/>
    <n v="0"/>
    <n v="93"/>
    <n v="86"/>
    <n v="93"/>
    <n v="86"/>
    <n v="5.0999999999999996"/>
    <n v="5"/>
    <n v="423.29999999999995"/>
    <n v="390"/>
    <n v="6.1"/>
    <n v="5"/>
    <n v="61"/>
    <n v="40"/>
    <m/>
    <m/>
    <n v="0"/>
    <n v="0"/>
    <n v="5.2075268817204297"/>
    <n v="5"/>
    <n v="484.29999999999995"/>
    <n v="430"/>
    <n v="122.7"/>
    <n v="120.1"/>
    <n v="10184.1"/>
    <n v="9367.7999999999993"/>
    <n v="131.30000000000001"/>
    <n v="113.1"/>
    <n v="1313"/>
    <n v="904.8"/>
    <m/>
    <m/>
    <n v="0"/>
    <n v="0"/>
    <n v="123.6247311827957"/>
    <n v="119.44883720930231"/>
    <n v="11497.1"/>
    <n v="10272.599999999999"/>
    <n v="213"/>
    <n v="273"/>
    <n v="213"/>
    <n v="273"/>
    <n v="45"/>
    <n v="38"/>
    <n v="45"/>
    <n v="38"/>
    <m/>
    <m/>
    <n v="0"/>
    <n v="0"/>
    <n v="258"/>
    <n v="311"/>
    <n v="258"/>
    <n v="311"/>
    <n v="5.6"/>
    <n v="5.7"/>
    <n v="1192.8"/>
    <n v="1556.1000000000001"/>
    <n v="6.7"/>
    <n v="7.3"/>
    <n v="301.5"/>
    <n v="277.39999999999998"/>
    <m/>
    <m/>
    <n v="0"/>
    <n v="0"/>
    <n v="5.7918604651162786"/>
    <n v="5.895498392282958"/>
    <n v="1494.3"/>
    <n v="1833.5"/>
    <n v="137.5"/>
    <n v="136.80000000000001"/>
    <n v="29287.5"/>
    <n v="37346.400000000001"/>
    <n v="145"/>
    <n v="136.80000000000001"/>
    <n v="6525"/>
    <n v="5198.4000000000005"/>
    <m/>
    <m/>
    <n v="0"/>
    <n v="0"/>
    <n v="138.80813953488371"/>
    <n v="136.80000000000001"/>
    <n v="35812.5"/>
    <n v="42544.800000000003"/>
    <n v="351"/>
    <n v="397"/>
    <n v="351"/>
    <n v="397"/>
    <n v="5.6370370370370368"/>
    <n v="5.7015113350125946"/>
    <n v="1978.6"/>
    <n v="2263.5"/>
    <n v="134.78518518518518"/>
    <n v="133.04130982367758"/>
    <n v="47309.599999999999"/>
    <n v="52817.4"/>
    <n v="1018"/>
    <n v="978"/>
    <n v="1018"/>
    <n v="978"/>
    <n v="1236"/>
    <n v="1259"/>
    <n v="1236"/>
    <n v="1259"/>
    <m/>
    <m/>
    <n v="0"/>
    <n v="0"/>
    <n v="2254"/>
    <n v="2237"/>
    <n v="2254"/>
    <n v="2237"/>
    <n v="3.6"/>
    <n v="3.5"/>
    <n v="3664.8"/>
    <n v="3423"/>
    <n v="3.7"/>
    <n v="3.7"/>
    <n v="4573.2"/>
    <n v="4658.3"/>
    <m/>
    <m/>
    <n v="0"/>
    <n v="0"/>
    <n v="3.6548358473824312"/>
    <n v="3.6125614662494412"/>
    <n v="8238"/>
    <n v="8081.3"/>
    <n v="79.900000000000006"/>
    <n v="77.7"/>
    <n v="81338.200000000012"/>
    <n v="75990.600000000006"/>
    <n v="68.2"/>
    <n v="67.8"/>
    <n v="84295.2"/>
    <n v="85360.2"/>
    <m/>
    <m/>
    <n v="0"/>
    <n v="0"/>
    <n v="73.484205856255556"/>
    <n v="72.128207420652657"/>
    <n v="165633.40000000002"/>
    <n v="161350.79999999999"/>
    <n v="192"/>
    <n v="138"/>
    <n v="192"/>
    <n v="138"/>
    <n v="6.2"/>
    <n v="6.5"/>
    <n v="1190.4000000000001"/>
    <n v="897"/>
    <n v="69.900000000000006"/>
    <n v="75.8"/>
    <n v="13420.800000000001"/>
    <n v="10460.4"/>
    <n v="1314"/>
    <n v="1329"/>
    <n v="1314"/>
    <n v="1329"/>
    <n v="5280.9"/>
    <n v="5369.1"/>
    <n v="120809.80000000002"/>
    <n v="122704.8"/>
    <n v="1291"/>
    <n v="1305"/>
    <n v="1291"/>
    <n v="1305"/>
    <n v="4935.7"/>
    <n v="4975.7"/>
    <n v="92133.2"/>
    <n v="91463.4"/>
    <n v="2605"/>
    <n v="2634"/>
    <n v="2605"/>
    <n v="2634"/>
    <n v="10216.599999999999"/>
    <n v="10344.799999999999"/>
    <n v="212943"/>
    <n v="214168.2"/>
    <n v="0"/>
    <n v="0"/>
    <n v="0"/>
    <n v="0"/>
    <s v=""/>
    <s v=""/>
    <s v=""/>
    <s v=""/>
    <n v="11407"/>
    <n v="11241.8"/>
    <n v="226363.80000000002"/>
    <n v="224628.59999999998"/>
  </r>
  <r>
    <x v="13"/>
    <s v="Brazosport College "/>
    <m/>
    <n v="223506"/>
    <x v="10"/>
    <n v="475"/>
    <n v="623"/>
    <n v="11"/>
    <n v="10"/>
    <n v="464"/>
    <n v="613"/>
    <m/>
    <m/>
    <n v="464"/>
    <n v="613"/>
    <n v="464"/>
    <n v="613"/>
    <n v="61"/>
    <n v="105"/>
    <n v="61"/>
    <n v="105"/>
    <n v="90"/>
    <n v="119"/>
    <n v="90"/>
    <n v="119"/>
    <m/>
    <m/>
    <n v="0"/>
    <n v="0"/>
    <n v="151"/>
    <n v="224"/>
    <n v="151"/>
    <n v="224"/>
    <n v="3.6"/>
    <n v="3.6"/>
    <n v="219.6"/>
    <n v="378"/>
    <n v="3.4"/>
    <n v="3.6"/>
    <n v="306"/>
    <n v="428.40000000000003"/>
    <m/>
    <m/>
    <n v="0"/>
    <n v="0"/>
    <n v="3.4807947019867553"/>
    <n v="3.6000000000000005"/>
    <n v="525.6"/>
    <n v="806.40000000000009"/>
    <n v="66.8"/>
    <n v="58.1"/>
    <n v="4074.7999999999997"/>
    <n v="6100.5"/>
    <n v="60.4"/>
    <n v="55.8"/>
    <n v="5436"/>
    <n v="6640.2"/>
    <m/>
    <m/>
    <n v="0"/>
    <n v="0"/>
    <n v="62.985430463576151"/>
    <n v="56.878125000000004"/>
    <n v="9510.7999999999993"/>
    <n v="12740.7"/>
    <n v="43"/>
    <n v="69"/>
    <n v="43"/>
    <n v="69"/>
    <n v="70"/>
    <n v="63"/>
    <n v="70"/>
    <n v="63"/>
    <m/>
    <m/>
    <n v="0"/>
    <n v="0"/>
    <n v="113"/>
    <n v="132"/>
    <n v="113"/>
    <n v="132"/>
    <n v="4.9000000000000004"/>
    <n v="5.2"/>
    <n v="210.70000000000002"/>
    <n v="358.8"/>
    <n v="4.7"/>
    <n v="4.9000000000000004"/>
    <n v="329"/>
    <n v="308.70000000000005"/>
    <m/>
    <m/>
    <n v="0"/>
    <n v="0"/>
    <n v="4.7761061946902661"/>
    <n v="5.0568181818181817"/>
    <n v="539.70000000000005"/>
    <n v="667.5"/>
    <n v="87.3"/>
    <n v="85.8"/>
    <n v="3753.9"/>
    <n v="5920.2"/>
    <n v="83.3"/>
    <n v="81.599999999999994"/>
    <n v="5831"/>
    <n v="5140.7999999999993"/>
    <m/>
    <m/>
    <n v="0"/>
    <n v="0"/>
    <n v="84.822123893805312"/>
    <n v="83.795454545454547"/>
    <n v="9584.9"/>
    <n v="11061"/>
    <n v="264"/>
    <n v="356"/>
    <n v="264"/>
    <n v="356"/>
    <n v="4.0352272727272736"/>
    <n v="4.1401685393258427"/>
    <n v="1065.3000000000002"/>
    <n v="1473.9"/>
    <n v="72.332196969696952"/>
    <n v="66.85870786516854"/>
    <n v="19095.699999999997"/>
    <n v="23801.7"/>
    <n v="25"/>
    <n v="36"/>
    <n v="25"/>
    <n v="36"/>
    <n v="78"/>
    <n v="75"/>
    <n v="78"/>
    <n v="75"/>
    <m/>
    <m/>
    <n v="0"/>
    <n v="0"/>
    <n v="103"/>
    <n v="111"/>
    <n v="103"/>
    <n v="111"/>
    <n v="3.8"/>
    <n v="3.3"/>
    <n v="95"/>
    <n v="118.8"/>
    <n v="3.9"/>
    <n v="3.4"/>
    <n v="304.2"/>
    <n v="255"/>
    <m/>
    <m/>
    <n v="0"/>
    <n v="0"/>
    <n v="3.8757281553398055"/>
    <n v="3.3675675675675678"/>
    <n v="399.2"/>
    <n v="373.8"/>
    <n v="63.4"/>
    <n v="54.6"/>
    <n v="1585"/>
    <n v="1965.6000000000001"/>
    <n v="62.8"/>
    <n v="49.8"/>
    <n v="4898.3999999999996"/>
    <n v="3735"/>
    <m/>
    <m/>
    <n v="0"/>
    <n v="0"/>
    <n v="62.945631067961159"/>
    <n v="51.356756756756759"/>
    <n v="6483.4"/>
    <n v="5700.6"/>
    <n v="97"/>
    <n v="146"/>
    <n v="97"/>
    <n v="146"/>
    <n v="5.3"/>
    <n v="4.7"/>
    <n v="514.1"/>
    <n v="686.2"/>
    <n v="60.5"/>
    <n v="52.6"/>
    <n v="5868.5"/>
    <n v="7679.6"/>
    <n v="129"/>
    <n v="210"/>
    <n v="129"/>
    <n v="210"/>
    <n v="525.29999999999995"/>
    <n v="855.59999999999991"/>
    <n v="9413.7000000000007"/>
    <n v="13986.300000000001"/>
    <n v="238"/>
    <n v="257"/>
    <n v="238"/>
    <n v="257"/>
    <n v="939.2"/>
    <n v="992.10000000000014"/>
    <n v="16165.4"/>
    <n v="15516"/>
    <n v="367"/>
    <n v="467"/>
    <n v="367"/>
    <n v="467"/>
    <n v="1464.5"/>
    <n v="1847.7"/>
    <n v="25579.1"/>
    <n v="29502.300000000003"/>
    <n v="0"/>
    <n v="0"/>
    <n v="0"/>
    <n v="0"/>
    <s v=""/>
    <s v=""/>
    <s v=""/>
    <s v=""/>
    <n v="1978.6000000000004"/>
    <n v="2533.9"/>
    <n v="31447.599999999999"/>
    <n v="37181.9"/>
  </r>
  <r>
    <x v="13"/>
    <s v="Midland College "/>
    <m/>
    <n v="226806"/>
    <x v="10"/>
    <n v="579"/>
    <n v="530"/>
    <n v="3"/>
    <n v="10"/>
    <n v="576"/>
    <n v="520"/>
    <m/>
    <m/>
    <n v="576"/>
    <n v="520"/>
    <n v="576"/>
    <n v="520"/>
    <n v="45"/>
    <n v="55"/>
    <n v="45"/>
    <n v="55"/>
    <n v="23"/>
    <n v="22"/>
    <n v="23"/>
    <n v="22"/>
    <m/>
    <m/>
    <n v="0"/>
    <n v="0"/>
    <n v="68"/>
    <n v="77"/>
    <n v="68"/>
    <n v="77"/>
    <n v="4"/>
    <n v="3.3"/>
    <n v="180"/>
    <n v="181.5"/>
    <n v="3.6"/>
    <n v="3.3"/>
    <n v="82.8"/>
    <n v="72.599999999999994"/>
    <m/>
    <m/>
    <n v="0"/>
    <n v="0"/>
    <n v="3.8647058823529412"/>
    <n v="3.3"/>
    <n v="262.8"/>
    <n v="254.1"/>
    <n v="68.400000000000006"/>
    <n v="65.3"/>
    <n v="3078.0000000000005"/>
    <n v="3591.5"/>
    <n v="68.3"/>
    <n v="63.5"/>
    <n v="1570.8999999999999"/>
    <n v="1397"/>
    <m/>
    <m/>
    <n v="0"/>
    <n v="0"/>
    <n v="68.366176470588243"/>
    <n v="64.785714285714292"/>
    <n v="4648.9000000000005"/>
    <n v="4988.5000000000009"/>
    <n v="135"/>
    <n v="102"/>
    <n v="135"/>
    <n v="102"/>
    <n v="58"/>
    <n v="61"/>
    <n v="58"/>
    <n v="61"/>
    <m/>
    <m/>
    <n v="0"/>
    <n v="0"/>
    <n v="193"/>
    <n v="163"/>
    <n v="193"/>
    <n v="163"/>
    <n v="4"/>
    <n v="4"/>
    <n v="540"/>
    <n v="408"/>
    <n v="4.4000000000000004"/>
    <n v="4.7"/>
    <n v="255.20000000000002"/>
    <n v="286.7"/>
    <m/>
    <m/>
    <n v="0"/>
    <n v="0"/>
    <n v="4.1202072538860106"/>
    <n v="4.2619631901840496"/>
    <n v="795.2"/>
    <n v="694.7"/>
    <n v="81.099999999999994"/>
    <n v="82.4"/>
    <n v="10948.5"/>
    <n v="8404.8000000000011"/>
    <n v="81.7"/>
    <n v="84.8"/>
    <n v="4738.6000000000004"/>
    <n v="5172.8"/>
    <m/>
    <m/>
    <n v="0"/>
    <n v="0"/>
    <n v="81.28031088082902"/>
    <n v="83.298159509202463"/>
    <n v="15687.1"/>
    <n v="13577.600000000002"/>
    <n v="261"/>
    <n v="240"/>
    <n v="261"/>
    <n v="240"/>
    <n v="4.0536398467432946"/>
    <n v="3.9533333333333336"/>
    <n v="1058"/>
    <n v="948.80000000000007"/>
    <n v="77.915708812260533"/>
    <n v="77.358750000000015"/>
    <n v="20336"/>
    <n v="18566.100000000002"/>
    <n v="72"/>
    <n v="62"/>
    <n v="72"/>
    <n v="62"/>
    <n v="93"/>
    <n v="88"/>
    <n v="93"/>
    <n v="88"/>
    <m/>
    <m/>
    <n v="0"/>
    <n v="0"/>
    <n v="165"/>
    <n v="150"/>
    <n v="165"/>
    <n v="150"/>
    <n v="3"/>
    <n v="2.7"/>
    <n v="216"/>
    <n v="167.4"/>
    <n v="2.8"/>
    <n v="3.5"/>
    <n v="260.39999999999998"/>
    <n v="308"/>
    <m/>
    <m/>
    <n v="0"/>
    <n v="0"/>
    <n v="2.8872727272727272"/>
    <n v="3.1693333333333333"/>
    <n v="476.4"/>
    <n v="475.4"/>
    <n v="60"/>
    <n v="60.2"/>
    <n v="4320"/>
    <n v="3732.4"/>
    <n v="46"/>
    <n v="54.4"/>
    <n v="4278"/>
    <n v="4787.2"/>
    <m/>
    <m/>
    <n v="0"/>
    <n v="0"/>
    <n v="52.109090909090909"/>
    <n v="56.797333333333334"/>
    <n v="8598"/>
    <n v="8519.6"/>
    <n v="150"/>
    <n v="130"/>
    <n v="150"/>
    <n v="130"/>
    <n v="4.3"/>
    <n v="4.5"/>
    <n v="645"/>
    <n v="585"/>
    <n v="59.4"/>
    <n v="47.4"/>
    <n v="8910"/>
    <n v="6162"/>
    <n v="252"/>
    <n v="219"/>
    <n v="252"/>
    <n v="219"/>
    <n v="936"/>
    <n v="756.9"/>
    <n v="18346.5"/>
    <n v="15728.7"/>
    <n v="174"/>
    <n v="171"/>
    <n v="174"/>
    <n v="171"/>
    <n v="598.4"/>
    <n v="667.3"/>
    <n v="10587.5"/>
    <n v="11357"/>
    <n v="426"/>
    <n v="390"/>
    <n v="426"/>
    <n v="390"/>
    <n v="1534.4"/>
    <n v="1424.1999999999998"/>
    <n v="28934"/>
    <n v="27085.7"/>
    <n v="0"/>
    <n v="0"/>
    <n v="0"/>
    <n v="0"/>
    <s v=""/>
    <s v=""/>
    <s v=""/>
    <s v=""/>
    <n v="2179.4"/>
    <n v="2009.2"/>
    <n v="37844"/>
    <n v="33247.700000000004"/>
  </r>
  <r>
    <x v="13"/>
    <s v="South Texas College"/>
    <m/>
    <n v="409315"/>
    <x v="10"/>
    <n v="3680"/>
    <n v="4183"/>
    <n v="21"/>
    <n v="21"/>
    <n v="3659"/>
    <n v="4162"/>
    <m/>
    <m/>
    <n v="3659"/>
    <n v="4162"/>
    <n v="3659"/>
    <n v="4162"/>
    <n v="398"/>
    <n v="450"/>
    <n v="398"/>
    <n v="450"/>
    <n v="493"/>
    <n v="632"/>
    <n v="493"/>
    <n v="632"/>
    <m/>
    <m/>
    <n v="0"/>
    <n v="0"/>
    <n v="891"/>
    <n v="1082"/>
    <n v="891"/>
    <n v="1082"/>
    <n v="3.9"/>
    <n v="3.8"/>
    <n v="1552.2"/>
    <n v="1710"/>
    <n v="2.9"/>
    <n v="2.7"/>
    <n v="1429.7"/>
    <n v="1706.4"/>
    <m/>
    <m/>
    <n v="0"/>
    <n v="0"/>
    <n v="3.3466891133557803"/>
    <n v="3.1574861367837341"/>
    <n v="2981.9"/>
    <n v="3416.4000000000005"/>
    <n v="76.599999999999994"/>
    <n v="72.8"/>
    <n v="30486.799999999999"/>
    <n v="32760"/>
    <n v="42.8"/>
    <n v="40"/>
    <n v="21100.399999999998"/>
    <n v="25280"/>
    <m/>
    <m/>
    <n v="0"/>
    <n v="0"/>
    <n v="57.898092031425364"/>
    <n v="53.641404805914974"/>
    <n v="51587.199999999997"/>
    <n v="58040"/>
    <n v="586"/>
    <n v="606"/>
    <n v="586"/>
    <n v="606"/>
    <n v="333"/>
    <n v="459"/>
    <n v="333"/>
    <n v="459"/>
    <m/>
    <m/>
    <n v="0"/>
    <n v="0"/>
    <n v="919"/>
    <n v="1065"/>
    <n v="919"/>
    <n v="1065"/>
    <n v="4.7"/>
    <n v="4.3"/>
    <n v="2754.2000000000003"/>
    <n v="2605.7999999999997"/>
    <n v="4.8"/>
    <n v="4.4000000000000004"/>
    <n v="1598.3999999999999"/>
    <n v="2019.6000000000001"/>
    <m/>
    <m/>
    <n v="0"/>
    <n v="0"/>
    <n v="4.7362350380848754"/>
    <n v="4.3430985915492952"/>
    <n v="4352.6000000000004"/>
    <n v="4625.3999999999996"/>
    <n v="88.6"/>
    <n v="83.6"/>
    <n v="51919.6"/>
    <n v="50661.599999999999"/>
    <n v="84.3"/>
    <n v="81.3"/>
    <n v="28071.899999999998"/>
    <n v="37316.699999999997"/>
    <m/>
    <m/>
    <n v="0"/>
    <n v="0"/>
    <n v="87.041893362350379"/>
    <n v="82.608732394366186"/>
    <n v="79991.5"/>
    <n v="87978.299999999988"/>
    <n v="1810"/>
    <n v="2147"/>
    <n v="1810"/>
    <n v="2147"/>
    <n v="4.0522099447513815"/>
    <n v="3.7455985095482069"/>
    <n v="7334.5000000000009"/>
    <n v="8041.8"/>
    <n v="72.695414364640897"/>
    <n v="68.010386585933858"/>
    <n v="131578.70000000001"/>
    <n v="146018.29999999999"/>
    <n v="234"/>
    <n v="246"/>
    <n v="234"/>
    <n v="246"/>
    <n v="345"/>
    <n v="355"/>
    <n v="345"/>
    <n v="355"/>
    <m/>
    <m/>
    <n v="0"/>
    <n v="0"/>
    <n v="579"/>
    <n v="601"/>
    <n v="579"/>
    <n v="601"/>
    <n v="3.7"/>
    <n v="3.9"/>
    <n v="865.80000000000007"/>
    <n v="959.4"/>
    <n v="4"/>
    <n v="3.9"/>
    <n v="1380"/>
    <n v="1384.5"/>
    <m/>
    <m/>
    <n v="0"/>
    <n v="0"/>
    <n v="3.8787564766839382"/>
    <n v="3.9000000000000004"/>
    <n v="2245.8000000000002"/>
    <n v="2343.9"/>
    <n v="64"/>
    <n v="69.3"/>
    <n v="14976"/>
    <n v="17047.8"/>
    <n v="62"/>
    <n v="60.5"/>
    <n v="21390"/>
    <n v="21477.5"/>
    <m/>
    <m/>
    <n v="0"/>
    <n v="0"/>
    <n v="62.808290155440417"/>
    <n v="64.101996672212977"/>
    <n v="36366"/>
    <n v="38525.299999999996"/>
    <n v="1270"/>
    <n v="1414"/>
    <n v="1270"/>
    <n v="1414"/>
    <n v="2.4"/>
    <n v="2.1"/>
    <n v="3048"/>
    <n v="2969.4"/>
    <n v="27.7"/>
    <n v="22.1"/>
    <n v="35179"/>
    <n v="31249.4"/>
    <n v="1218"/>
    <n v="1302"/>
    <n v="1218"/>
    <n v="1302"/>
    <n v="5172.2000000000007"/>
    <n v="5275.1999999999989"/>
    <n v="97382.399999999994"/>
    <n v="100469.40000000001"/>
    <n v="1171"/>
    <n v="1446"/>
    <n v="1171"/>
    <n v="1446"/>
    <n v="4408.1000000000004"/>
    <n v="5110.5"/>
    <n v="70562.299999999988"/>
    <n v="84074.2"/>
    <n v="2389"/>
    <n v="2748"/>
    <n v="2389"/>
    <n v="2748"/>
    <n v="9580.3000000000011"/>
    <n v="10385.699999999999"/>
    <n v="167944.69999999998"/>
    <n v="184543.6"/>
    <n v="0"/>
    <n v="0"/>
    <n v="0"/>
    <n v="0"/>
    <s v=""/>
    <s v=""/>
    <s v=""/>
    <s v=""/>
    <n v="12628.300000000001"/>
    <n v="13355.1"/>
    <n v="203123.7"/>
    <n v="215792.99999999997"/>
  </r>
  <r>
    <x v="13"/>
    <s v="Amarillo College "/>
    <m/>
    <n v="222576"/>
    <x v="7"/>
    <n v="1153"/>
    <n v="1200"/>
    <n v="15"/>
    <n v="8"/>
    <n v="1138"/>
    <n v="1192"/>
    <m/>
    <m/>
    <n v="1138"/>
    <n v="1192"/>
    <n v="1138"/>
    <n v="1192"/>
    <n v="134"/>
    <n v="93"/>
    <n v="134"/>
    <n v="93"/>
    <n v="73"/>
    <n v="123"/>
    <n v="73"/>
    <n v="123"/>
    <m/>
    <m/>
    <n v="0"/>
    <n v="0"/>
    <n v="207"/>
    <n v="216"/>
    <n v="207"/>
    <n v="216"/>
    <n v="3.7"/>
    <n v="4.2"/>
    <n v="495.8"/>
    <n v="390.6"/>
    <n v="3.5"/>
    <n v="3"/>
    <n v="255.5"/>
    <n v="369"/>
    <m/>
    <m/>
    <n v="0"/>
    <n v="0"/>
    <n v="3.629468599033816"/>
    <n v="3.5166666666666666"/>
    <n v="751.3"/>
    <n v="759.6"/>
    <n v="65.8"/>
    <n v="72"/>
    <n v="8817.1999999999989"/>
    <n v="6696"/>
    <n v="57.7"/>
    <n v="56.3"/>
    <n v="4212.1000000000004"/>
    <n v="6924.9"/>
    <m/>
    <m/>
    <n v="0"/>
    <n v="0"/>
    <n v="62.943478260869561"/>
    <n v="63.05972222222222"/>
    <n v="13029.3"/>
    <n v="13620.9"/>
    <n v="205"/>
    <n v="192"/>
    <n v="205"/>
    <n v="192"/>
    <n v="209"/>
    <n v="248"/>
    <n v="209"/>
    <n v="248"/>
    <m/>
    <m/>
    <n v="0"/>
    <n v="0"/>
    <n v="414"/>
    <n v="440"/>
    <n v="414"/>
    <n v="440"/>
    <n v="4.5"/>
    <n v="5.3"/>
    <n v="922.5"/>
    <n v="1017.5999999999999"/>
    <n v="5.2"/>
    <n v="4.8"/>
    <n v="1086.8"/>
    <n v="1190.3999999999999"/>
    <m/>
    <m/>
    <n v="0"/>
    <n v="0"/>
    <n v="4.853381642512077"/>
    <n v="5.0181818181818185"/>
    <n v="2009.3"/>
    <n v="2208"/>
    <n v="80"/>
    <n v="86.2"/>
    <n v="16400"/>
    <n v="16550.400000000001"/>
    <n v="79.900000000000006"/>
    <n v="80.2"/>
    <n v="16699.100000000002"/>
    <n v="19889.600000000002"/>
    <m/>
    <m/>
    <n v="0"/>
    <n v="0"/>
    <n v="79.949516908212573"/>
    <n v="82.818181818181813"/>
    <n v="33099.100000000006"/>
    <n v="36440"/>
    <n v="621"/>
    <n v="656"/>
    <n v="621"/>
    <n v="656"/>
    <n v="4.4454106280193235"/>
    <n v="4.5237804878048777"/>
    <n v="2760.6"/>
    <n v="2967.6"/>
    <n v="74.280837359098243"/>
    <n v="76.31234756097561"/>
    <n v="46128.400000000009"/>
    <n v="50060.9"/>
    <n v="73"/>
    <n v="70"/>
    <n v="73"/>
    <n v="70"/>
    <n v="185"/>
    <n v="202"/>
    <n v="185"/>
    <n v="202"/>
    <m/>
    <m/>
    <n v="0"/>
    <n v="0"/>
    <n v="258"/>
    <n v="272"/>
    <n v="258"/>
    <n v="272"/>
    <n v="3.8"/>
    <n v="4.3"/>
    <n v="277.39999999999998"/>
    <n v="301"/>
    <n v="3.9"/>
    <n v="3.1"/>
    <n v="721.5"/>
    <n v="626.20000000000005"/>
    <m/>
    <m/>
    <n v="0"/>
    <n v="0"/>
    <n v="3.8717054263565891"/>
    <n v="3.408823529411765"/>
    <n v="998.9"/>
    <n v="927.2"/>
    <n v="65.599999999999994"/>
    <n v="63.2"/>
    <n v="4788.7999999999993"/>
    <n v="4424"/>
    <n v="56.3"/>
    <n v="48.4"/>
    <n v="10415.5"/>
    <n v="9776.7999999999993"/>
    <m/>
    <m/>
    <n v="0"/>
    <n v="0"/>
    <n v="58.931395348837206"/>
    <n v="52.20882352941176"/>
    <n v="15204.3"/>
    <n v="14200.8"/>
    <n v="259"/>
    <n v="264"/>
    <n v="259"/>
    <n v="264"/>
    <n v="5.7"/>
    <n v="5.6"/>
    <n v="1476.3"/>
    <n v="1478.3999999999999"/>
    <n v="65.900000000000006"/>
    <n v="60.3"/>
    <n v="17068.100000000002"/>
    <n v="15919.199999999999"/>
    <n v="412"/>
    <n v="355"/>
    <n v="412"/>
    <n v="355"/>
    <n v="1695.6999999999998"/>
    <n v="1709.1999999999998"/>
    <n v="30005.999999999996"/>
    <n v="27670.400000000001"/>
    <n v="467"/>
    <n v="573"/>
    <n v="467"/>
    <n v="573"/>
    <n v="2063.8000000000002"/>
    <n v="2185.6"/>
    <n v="31326.700000000004"/>
    <n v="36591.300000000003"/>
    <n v="879"/>
    <n v="928"/>
    <n v="879"/>
    <n v="928"/>
    <n v="3759.5"/>
    <n v="3894.7999999999997"/>
    <n v="61332.7"/>
    <n v="64261.700000000004"/>
    <n v="0"/>
    <n v="0"/>
    <n v="0"/>
    <n v="0"/>
    <s v=""/>
    <s v=""/>
    <s v=""/>
    <s v=""/>
    <n v="5235.8"/>
    <n v="5373.2"/>
    <n v="78400.800000000017"/>
    <n v="80180.899999999994"/>
  </r>
  <r>
    <x v="13"/>
    <s v="Austin Community College "/>
    <m/>
    <n v="222992"/>
    <x v="7"/>
    <n v="3469"/>
    <n v="3413"/>
    <n v="67"/>
    <n v="48"/>
    <n v="3402"/>
    <n v="3365"/>
    <m/>
    <m/>
    <n v="3402"/>
    <n v="3365"/>
    <n v="3402"/>
    <n v="3365"/>
    <n v="124"/>
    <n v="153"/>
    <n v="124"/>
    <n v="153"/>
    <n v="171"/>
    <n v="179"/>
    <n v="171"/>
    <n v="179"/>
    <m/>
    <m/>
    <n v="0"/>
    <n v="0"/>
    <n v="295"/>
    <n v="332"/>
    <n v="295"/>
    <n v="332"/>
    <n v="4.5"/>
    <n v="4.4000000000000004"/>
    <n v="558"/>
    <n v="673.2"/>
    <n v="4.8"/>
    <n v="4.7"/>
    <n v="820.8"/>
    <n v="841.30000000000007"/>
    <m/>
    <m/>
    <n v="0"/>
    <n v="0"/>
    <n v="4.6738983050847454"/>
    <n v="4.5617469879518069"/>
    <n v="1378.8"/>
    <n v="1514.5"/>
    <n v="68.400000000000006"/>
    <n v="70.900000000000006"/>
    <n v="8481.6"/>
    <n v="10847.7"/>
    <n v="67.5"/>
    <n v="69.2"/>
    <n v="11542.5"/>
    <n v="12386.800000000001"/>
    <m/>
    <m/>
    <n v="0"/>
    <n v="0"/>
    <n v="67.878305084745762"/>
    <n v="69.983433734939766"/>
    <n v="20024.099999999999"/>
    <n v="23234.500000000004"/>
    <n v="425"/>
    <n v="393"/>
    <n v="425"/>
    <n v="393"/>
    <n v="618"/>
    <n v="596"/>
    <n v="618"/>
    <n v="596"/>
    <m/>
    <m/>
    <n v="0"/>
    <n v="0"/>
    <n v="1043"/>
    <n v="989"/>
    <n v="1043"/>
    <n v="989"/>
    <n v="5.3"/>
    <n v="4.5999999999999996"/>
    <n v="2252.5"/>
    <n v="1807.8"/>
    <n v="5.9"/>
    <n v="5.4"/>
    <n v="3646.2000000000003"/>
    <n v="3218.4"/>
    <m/>
    <m/>
    <n v="0"/>
    <n v="0"/>
    <n v="5.6555129434324076"/>
    <n v="5.0821031344792722"/>
    <n v="5898.7000000000007"/>
    <n v="5026.2"/>
    <n v="81.7"/>
    <n v="74.099999999999994"/>
    <n v="34722.5"/>
    <n v="29121.3"/>
    <n v="85.3"/>
    <n v="82.1"/>
    <n v="52715.4"/>
    <n v="48931.6"/>
    <m/>
    <m/>
    <n v="0"/>
    <n v="0"/>
    <n v="83.833077660594427"/>
    <n v="78.921031344792709"/>
    <n v="87437.9"/>
    <n v="78052.899999999994"/>
    <n v="1338"/>
    <n v="1321"/>
    <n v="1338"/>
    <n v="1321"/>
    <n v="5.4390881913303444"/>
    <n v="4.9513247539742622"/>
    <n v="7277.5000000000009"/>
    <n v="6540.7000000000007"/>
    <n v="80.31539611360239"/>
    <n v="76.674791824375475"/>
    <n v="107462"/>
    <n v="101287.40000000001"/>
    <n v="399"/>
    <n v="323"/>
    <n v="399"/>
    <n v="323"/>
    <n v="840"/>
    <n v="825"/>
    <n v="840"/>
    <n v="825"/>
    <m/>
    <m/>
    <n v="0"/>
    <n v="0"/>
    <n v="1239"/>
    <n v="1148"/>
    <n v="1239"/>
    <n v="1148"/>
    <n v="3.9"/>
    <n v="3.7"/>
    <n v="1556.1"/>
    <n v="1195.1000000000001"/>
    <n v="4.5"/>
    <n v="4.3"/>
    <n v="3780"/>
    <n v="3547.5"/>
    <m/>
    <m/>
    <n v="0"/>
    <n v="0"/>
    <n v="4.3067796610169493"/>
    <n v="4.1311846689895475"/>
    <n v="5336.1"/>
    <n v="4742.6000000000004"/>
    <n v="65.5"/>
    <n v="61.5"/>
    <n v="26134.5"/>
    <n v="19864.5"/>
    <n v="61.8"/>
    <n v="58.9"/>
    <n v="51912"/>
    <n v="48592.5"/>
    <m/>
    <m/>
    <n v="0"/>
    <n v="0"/>
    <n v="62.991525423728817"/>
    <n v="59.631533101045299"/>
    <n v="78046.5"/>
    <n v="68457"/>
    <n v="825"/>
    <n v="896"/>
    <n v="825"/>
    <n v="896"/>
    <n v="5.9"/>
    <n v="5.0999999999999996"/>
    <n v="4867.5"/>
    <n v="4569.5999999999995"/>
    <n v="67.5"/>
    <n v="58"/>
    <n v="55687.5"/>
    <n v="51968"/>
    <n v="948"/>
    <n v="869"/>
    <n v="948"/>
    <n v="869"/>
    <n v="4366.6000000000004"/>
    <n v="3676.1000000000004"/>
    <n v="69338.600000000006"/>
    <n v="59833.5"/>
    <n v="1629"/>
    <n v="1600"/>
    <n v="1629"/>
    <n v="1600"/>
    <n v="8247"/>
    <n v="7607.2000000000007"/>
    <n v="116169.9"/>
    <n v="109910.9"/>
    <n v="2577"/>
    <n v="2469"/>
    <n v="2577"/>
    <n v="2469"/>
    <n v="12613.6"/>
    <n v="11283.300000000001"/>
    <n v="185508.5"/>
    <n v="169744.4"/>
    <n v="0"/>
    <n v="0"/>
    <n v="0"/>
    <n v="0"/>
    <s v=""/>
    <s v=""/>
    <s v=""/>
    <s v=""/>
    <n v="17481.100000000002"/>
    <n v="15852.900000000001"/>
    <n v="241196"/>
    <n v="221712.40000000002"/>
  </r>
  <r>
    <x v="13"/>
    <s v="Blinn College "/>
    <m/>
    <n v="223427"/>
    <x v="7"/>
    <n v="2170"/>
    <n v="1998"/>
    <n v="27"/>
    <n v="21"/>
    <n v="2143"/>
    <n v="1977"/>
    <m/>
    <m/>
    <n v="2143"/>
    <n v="1977"/>
    <n v="2143"/>
    <n v="1977"/>
    <n v="297"/>
    <n v="231"/>
    <n v="297"/>
    <n v="231"/>
    <n v="209"/>
    <n v="158"/>
    <n v="209"/>
    <n v="158"/>
    <m/>
    <m/>
    <n v="0"/>
    <n v="0"/>
    <n v="506"/>
    <n v="389"/>
    <n v="506"/>
    <n v="389"/>
    <n v="4.0999999999999996"/>
    <n v="4"/>
    <n v="1217.6999999999998"/>
    <n v="924"/>
    <n v="3.8"/>
    <n v="3.9"/>
    <n v="794.19999999999993"/>
    <n v="616.19999999999993"/>
    <m/>
    <m/>
    <n v="0"/>
    <n v="0"/>
    <n v="3.9760869565217383"/>
    <n v="3.9593830334190225"/>
    <n v="2011.8999999999996"/>
    <n v="1540.1999999999998"/>
    <n v="56.8"/>
    <n v="60.6"/>
    <n v="16869.599999999999"/>
    <n v="13998.6"/>
    <n v="47.9"/>
    <n v="46.8"/>
    <n v="10011.1"/>
    <n v="7394.4"/>
    <m/>
    <m/>
    <n v="0"/>
    <n v="0"/>
    <n v="53.123913043478254"/>
    <n v="54.994858611825194"/>
    <n v="26880.699999999997"/>
    <n v="21393"/>
    <n v="631"/>
    <n v="558"/>
    <n v="631"/>
    <n v="558"/>
    <n v="310"/>
    <n v="291"/>
    <n v="310"/>
    <n v="291"/>
    <m/>
    <m/>
    <n v="0"/>
    <n v="0"/>
    <n v="941"/>
    <n v="849"/>
    <n v="941"/>
    <n v="849"/>
    <n v="4.5999999999999996"/>
    <n v="4.4000000000000004"/>
    <n v="2902.6"/>
    <n v="2455.2000000000003"/>
    <n v="4.4000000000000004"/>
    <n v="4.5"/>
    <n v="1364"/>
    <n v="1309.5"/>
    <m/>
    <m/>
    <n v="0"/>
    <n v="0"/>
    <n v="4.5341126461211481"/>
    <n v="4.4342756183745582"/>
    <n v="4266.6000000000004"/>
    <n v="3764.7"/>
    <n v="68.8"/>
    <n v="67.099999999999994"/>
    <n v="43412.799999999996"/>
    <n v="37441.799999999996"/>
    <n v="61.3"/>
    <n v="62.4"/>
    <n v="19003"/>
    <n v="18158.399999999998"/>
    <m/>
    <m/>
    <n v="0"/>
    <n v="0"/>
    <n v="66.32922422954303"/>
    <n v="65.489045936395755"/>
    <n v="62415.799999999988"/>
    <n v="55600.2"/>
    <n v="1447"/>
    <n v="1238"/>
    <n v="1447"/>
    <n v="1238"/>
    <n v="4.3389771941948858"/>
    <n v="4.2850565428109855"/>
    <n v="6278.5"/>
    <n v="5304.9"/>
    <n v="61.711472011057353"/>
    <n v="62.191599353796441"/>
    <n v="89296.499999999985"/>
    <n v="76993.2"/>
    <n v="338"/>
    <n v="358"/>
    <n v="338"/>
    <n v="358"/>
    <n v="247"/>
    <n v="239"/>
    <n v="247"/>
    <n v="239"/>
    <m/>
    <m/>
    <n v="0"/>
    <n v="0"/>
    <n v="585"/>
    <n v="597"/>
    <n v="585"/>
    <n v="597"/>
    <n v="4.0999999999999996"/>
    <n v="3.5"/>
    <n v="1385.8"/>
    <n v="1253"/>
    <n v="3.9"/>
    <n v="3.7"/>
    <n v="963.3"/>
    <n v="884.30000000000007"/>
    <m/>
    <m/>
    <n v="0"/>
    <n v="0"/>
    <n v="4.0155555555555553"/>
    <n v="3.580067001675042"/>
    <n v="2349.1"/>
    <n v="2137.3000000000002"/>
    <n v="57.9"/>
    <n v="55.5"/>
    <n v="19570.2"/>
    <n v="19869"/>
    <n v="48.7"/>
    <n v="45.4"/>
    <n v="12028.900000000001"/>
    <n v="10850.6"/>
    <m/>
    <m/>
    <n v="0"/>
    <n v="0"/>
    <n v="54.015555555555558"/>
    <n v="51.45661641541038"/>
    <n v="31599.100000000002"/>
    <n v="30719.599999999999"/>
    <n v="111"/>
    <n v="142"/>
    <n v="111"/>
    <n v="142"/>
    <n v="4.8"/>
    <n v="3.8"/>
    <n v="532.79999999999995"/>
    <n v="539.6"/>
    <n v="43.5"/>
    <n v="33.4"/>
    <n v="4828.5"/>
    <n v="4742.8"/>
    <n v="1266"/>
    <n v="1147"/>
    <n v="1266"/>
    <n v="1147"/>
    <n v="5506.0999999999995"/>
    <n v="4632.2000000000007"/>
    <n v="79852.599999999991"/>
    <n v="71309.399999999994"/>
    <n v="766"/>
    <n v="688"/>
    <n v="766"/>
    <n v="688"/>
    <n v="3121.5"/>
    <n v="2810"/>
    <n v="41043"/>
    <n v="36403.399999999994"/>
    <n v="2032"/>
    <n v="1835"/>
    <n v="2032"/>
    <n v="1835"/>
    <n v="8627.5999999999985"/>
    <n v="7442.2000000000007"/>
    <n v="120895.59999999999"/>
    <n v="107712.79999999999"/>
    <n v="0"/>
    <n v="0"/>
    <n v="0"/>
    <n v="0"/>
    <s v=""/>
    <s v=""/>
    <s v=""/>
    <s v=""/>
    <n v="9160.4"/>
    <n v="7981.8"/>
    <n v="125724.09999999999"/>
    <n v="112455.59999999999"/>
  </r>
  <r>
    <x v="13"/>
    <s v="Brookhaven College (DCCCD)"/>
    <m/>
    <n v="223524"/>
    <x v="7"/>
    <n v="996"/>
    <n v="1099"/>
    <n v="16"/>
    <n v="14"/>
    <n v="980"/>
    <n v="1085"/>
    <m/>
    <m/>
    <n v="980"/>
    <n v="1085"/>
    <n v="980"/>
    <n v="1085"/>
    <n v="15"/>
    <n v="22"/>
    <n v="15"/>
    <n v="22"/>
    <n v="24"/>
    <n v="27"/>
    <n v="24"/>
    <n v="27"/>
    <m/>
    <m/>
    <n v="0"/>
    <n v="0"/>
    <n v="39"/>
    <n v="49"/>
    <n v="39"/>
    <n v="49"/>
    <n v="3.5"/>
    <n v="4.0999999999999996"/>
    <n v="52.5"/>
    <n v="90.199999999999989"/>
    <n v="3.8"/>
    <n v="3"/>
    <n v="91.199999999999989"/>
    <n v="81"/>
    <m/>
    <m/>
    <n v="0"/>
    <n v="0"/>
    <n v="3.6846153846153844"/>
    <n v="3.4938775510204079"/>
    <n v="143.69999999999999"/>
    <n v="171.2"/>
    <n v="61"/>
    <n v="62.4"/>
    <n v="915"/>
    <n v="1372.8"/>
    <n v="57.1"/>
    <n v="51.9"/>
    <n v="1370.4"/>
    <n v="1401.3"/>
    <m/>
    <m/>
    <n v="0"/>
    <n v="0"/>
    <n v="58.6"/>
    <n v="56.614285714285714"/>
    <n v="2285.4"/>
    <n v="2774.1"/>
    <n v="112"/>
    <n v="104"/>
    <n v="112"/>
    <n v="104"/>
    <n v="198"/>
    <n v="223"/>
    <n v="198"/>
    <n v="223"/>
    <m/>
    <m/>
    <n v="0"/>
    <n v="0"/>
    <n v="310"/>
    <n v="327"/>
    <n v="310"/>
    <n v="327"/>
    <n v="4.2"/>
    <n v="4.5999999999999996"/>
    <n v="470.40000000000003"/>
    <n v="478.4"/>
    <n v="4.8"/>
    <n v="4.5999999999999996"/>
    <n v="950.4"/>
    <n v="1025.8"/>
    <m/>
    <m/>
    <n v="0"/>
    <n v="0"/>
    <n v="4.5832258064516127"/>
    <n v="4.5999999999999996"/>
    <n v="1420.8"/>
    <n v="1504.1999999999998"/>
    <n v="72.900000000000006"/>
    <n v="74.900000000000006"/>
    <n v="8164.8000000000011"/>
    <n v="7789.6"/>
    <n v="74.8"/>
    <n v="73.8"/>
    <n v="14810.4"/>
    <n v="16457.399999999998"/>
    <m/>
    <m/>
    <n v="0"/>
    <n v="0"/>
    <n v="74.11354838709677"/>
    <n v="74.149847094801217"/>
    <n v="22975.199999999997"/>
    <n v="24246.999999999996"/>
    <n v="349"/>
    <n v="376"/>
    <n v="349"/>
    <n v="376"/>
    <n v="4.4828080229226357"/>
    <n v="4.4558510638297868"/>
    <n v="1564.4999999999998"/>
    <n v="1675.3999999999999"/>
    <n v="72.379942693409731"/>
    <n v="71.864627659574452"/>
    <n v="25260.599999999995"/>
    <n v="27021.099999999995"/>
    <n v="51"/>
    <n v="56"/>
    <n v="51"/>
    <n v="56"/>
    <n v="198"/>
    <n v="252"/>
    <n v="198"/>
    <n v="252"/>
    <m/>
    <m/>
    <n v="0"/>
    <n v="0"/>
    <n v="249"/>
    <n v="308"/>
    <n v="249"/>
    <n v="308"/>
    <n v="3.2"/>
    <n v="2.9"/>
    <n v="163.20000000000002"/>
    <n v="162.4"/>
    <n v="3.3"/>
    <n v="3.4"/>
    <n v="653.4"/>
    <n v="856.8"/>
    <m/>
    <m/>
    <n v="0"/>
    <n v="0"/>
    <n v="3.2795180722891568"/>
    <n v="3.3090909090909091"/>
    <n v="816.6"/>
    <n v="1019.2"/>
    <n v="51.4"/>
    <n v="46.9"/>
    <n v="2621.4"/>
    <n v="2626.4"/>
    <n v="43.4"/>
    <n v="44.6"/>
    <n v="8593.1999999999989"/>
    <n v="11239.2"/>
    <m/>
    <m/>
    <n v="0"/>
    <n v="0"/>
    <n v="45.038554216867468"/>
    <n v="45.018181818181816"/>
    <n v="11214.599999999999"/>
    <n v="13865.599999999999"/>
    <n v="382"/>
    <n v="401"/>
    <n v="382"/>
    <n v="401"/>
    <n v="3.6"/>
    <n v="3.2"/>
    <n v="1375.2"/>
    <n v="1283.2"/>
    <n v="41.3"/>
    <n v="36.6"/>
    <n v="15776.599999999999"/>
    <n v="14676.6"/>
    <n v="178"/>
    <n v="182"/>
    <n v="178"/>
    <n v="182"/>
    <n v="686.10000000000014"/>
    <n v="730.99999999999989"/>
    <n v="11701.2"/>
    <n v="11788.8"/>
    <n v="420"/>
    <n v="502"/>
    <n v="420"/>
    <n v="502"/>
    <n v="1695"/>
    <n v="1963.6"/>
    <n v="24774"/>
    <n v="29097.899999999998"/>
    <n v="598"/>
    <n v="684"/>
    <n v="598"/>
    <n v="684"/>
    <n v="2381.1000000000004"/>
    <n v="2694.6"/>
    <n v="36475.199999999997"/>
    <n v="40886.699999999997"/>
    <n v="0"/>
    <n v="0"/>
    <n v="0"/>
    <n v="0"/>
    <s v=""/>
    <s v=""/>
    <s v=""/>
    <s v=""/>
    <n v="3756.3"/>
    <n v="3977.8"/>
    <n v="52251.799999999996"/>
    <n v="55563.299999999996"/>
  </r>
  <r>
    <x v="13"/>
    <s v="Central Texas College "/>
    <m/>
    <n v="223816"/>
    <x v="7"/>
    <n v="1841"/>
    <n v="1709"/>
    <n v="86"/>
    <n v="96"/>
    <n v="1755"/>
    <n v="1613"/>
    <m/>
    <m/>
    <n v="1755"/>
    <n v="1613"/>
    <n v="1755"/>
    <n v="1613"/>
    <n v="29"/>
    <n v="29"/>
    <n v="29"/>
    <n v="29"/>
    <n v="36"/>
    <n v="28"/>
    <n v="36"/>
    <n v="28"/>
    <m/>
    <m/>
    <n v="0"/>
    <n v="0"/>
    <n v="65"/>
    <n v="57"/>
    <n v="65"/>
    <n v="57"/>
    <n v="3.8"/>
    <n v="3.5"/>
    <n v="110.19999999999999"/>
    <n v="101.5"/>
    <n v="2.9"/>
    <n v="3.5"/>
    <n v="104.39999999999999"/>
    <n v="98"/>
    <m/>
    <m/>
    <n v="0"/>
    <n v="0"/>
    <n v="3.3015384615384611"/>
    <n v="3.5"/>
    <n v="214.59999999999997"/>
    <n v="199.5"/>
    <n v="55.7"/>
    <n v="56.9"/>
    <n v="1615.3000000000002"/>
    <n v="1650.1"/>
    <n v="49.4"/>
    <n v="49.9"/>
    <n v="1778.3999999999999"/>
    <n v="1397.2"/>
    <m/>
    <m/>
    <n v="0"/>
    <n v="0"/>
    <n v="52.21076923076923"/>
    <n v="53.46140350877193"/>
    <n v="3393.7"/>
    <n v="3047.3"/>
    <n v="173"/>
    <n v="120"/>
    <n v="173"/>
    <n v="120"/>
    <n v="279"/>
    <n v="254"/>
    <n v="279"/>
    <n v="254"/>
    <m/>
    <m/>
    <n v="0"/>
    <n v="0"/>
    <n v="452"/>
    <n v="374"/>
    <n v="452"/>
    <n v="374"/>
    <n v="4.3"/>
    <n v="4.4000000000000004"/>
    <n v="743.9"/>
    <n v="528"/>
    <n v="5"/>
    <n v="4.8"/>
    <n v="1395"/>
    <n v="1219.2"/>
    <m/>
    <m/>
    <n v="0"/>
    <n v="0"/>
    <n v="4.7320796460176995"/>
    <n v="4.6716577540106954"/>
    <n v="2138.9"/>
    <n v="1747.2"/>
    <n v="78.400000000000006"/>
    <n v="82.1"/>
    <n v="13563.2"/>
    <n v="9852"/>
    <n v="60.8"/>
    <n v="61.8"/>
    <n v="16963.2"/>
    <n v="15697.199999999999"/>
    <m/>
    <m/>
    <n v="0"/>
    <n v="0"/>
    <n v="67.536283185840716"/>
    <n v="68.313368983957218"/>
    <n v="30526.400000000005"/>
    <n v="25549.200000000001"/>
    <n v="517"/>
    <n v="431"/>
    <n v="517"/>
    <n v="431"/>
    <n v="4.5522243713733079"/>
    <n v="4.5167053364269139"/>
    <n v="2353.5"/>
    <n v="1946.6999999999998"/>
    <n v="65.609477756286282"/>
    <n v="66.349187935034806"/>
    <n v="33920.100000000006"/>
    <n v="28596.5"/>
    <n v="102"/>
    <n v="105"/>
    <n v="102"/>
    <n v="105"/>
    <n v="313"/>
    <n v="317"/>
    <n v="313"/>
    <n v="317"/>
    <m/>
    <m/>
    <n v="0"/>
    <n v="0"/>
    <n v="415"/>
    <n v="422"/>
    <n v="415"/>
    <n v="422"/>
    <n v="3.4"/>
    <n v="3"/>
    <n v="346.8"/>
    <n v="315"/>
    <n v="3.5"/>
    <n v="3.4"/>
    <n v="1095.5"/>
    <n v="1077.8"/>
    <m/>
    <m/>
    <n v="0"/>
    <n v="0"/>
    <n v="3.475421686746988"/>
    <n v="3.3004739336492892"/>
    <n v="1442.3"/>
    <n v="1392.8"/>
    <n v="59.9"/>
    <n v="55.1"/>
    <n v="6109.8"/>
    <n v="5785.5"/>
    <n v="41.3"/>
    <n v="42.2"/>
    <n v="12926.9"/>
    <n v="13377.400000000001"/>
    <m/>
    <m/>
    <n v="0"/>
    <n v="0"/>
    <n v="45.871566265060245"/>
    <n v="45.409715639810429"/>
    <n v="19036.7"/>
    <n v="19162.900000000001"/>
    <n v="823"/>
    <n v="760"/>
    <n v="823"/>
    <n v="760"/>
    <n v="3.9"/>
    <n v="4.2"/>
    <n v="3209.7"/>
    <n v="3192"/>
    <n v="36.5"/>
    <n v="38.4"/>
    <n v="30039.5"/>
    <n v="29184"/>
    <n v="304"/>
    <n v="254"/>
    <n v="304"/>
    <n v="254"/>
    <n v="1200.8999999999999"/>
    <n v="944.5"/>
    <n v="21288.3"/>
    <n v="17287.599999999999"/>
    <n v="628"/>
    <n v="599"/>
    <n v="628"/>
    <n v="599"/>
    <n v="2594.9"/>
    <n v="2395"/>
    <n v="31668.5"/>
    <n v="30471.8"/>
    <n v="932"/>
    <n v="853"/>
    <n v="932"/>
    <n v="853"/>
    <n v="3795.8"/>
    <n v="3339.5"/>
    <n v="52956.800000000003"/>
    <n v="47759.399999999994"/>
    <n v="0"/>
    <n v="0"/>
    <n v="0"/>
    <n v="0"/>
    <s v=""/>
    <s v=""/>
    <s v=""/>
    <s v=""/>
    <n v="7005.5"/>
    <n v="6531.5"/>
    <n v="82996.3"/>
    <n v="76943.399999999994"/>
  </r>
  <r>
    <x v="13"/>
    <s v="Collin County Community College District"/>
    <m/>
    <n v="247834"/>
    <x v="7"/>
    <n v="2943"/>
    <n v="2649"/>
    <n v="82"/>
    <n v="70"/>
    <n v="2861"/>
    <n v="2579"/>
    <m/>
    <m/>
    <n v="2861"/>
    <n v="2579"/>
    <n v="2861"/>
    <n v="2579"/>
    <n v="176"/>
    <n v="124"/>
    <n v="176"/>
    <n v="124"/>
    <n v="98"/>
    <n v="115"/>
    <n v="98"/>
    <n v="115"/>
    <m/>
    <m/>
    <n v="0"/>
    <n v="0"/>
    <n v="274"/>
    <n v="239"/>
    <n v="274"/>
    <n v="239"/>
    <n v="3.2"/>
    <n v="3.1"/>
    <n v="563.20000000000005"/>
    <n v="384.40000000000003"/>
    <n v="3.1"/>
    <n v="3.2"/>
    <n v="303.8"/>
    <n v="368"/>
    <m/>
    <m/>
    <n v="0"/>
    <n v="0"/>
    <n v="3.164233576642336"/>
    <n v="3.1481171548117159"/>
    <n v="867"/>
    <n v="752.40000000000009"/>
    <n v="63.5"/>
    <n v="62.7"/>
    <n v="11176"/>
    <n v="7774.8"/>
    <n v="57.4"/>
    <n v="60.8"/>
    <n v="5625.2"/>
    <n v="6992"/>
    <m/>
    <m/>
    <n v="0"/>
    <n v="0"/>
    <n v="61.318248175182482"/>
    <n v="61.785774058577402"/>
    <n v="16801.2"/>
    <n v="14766.8"/>
    <n v="800"/>
    <n v="696"/>
    <n v="800"/>
    <n v="696"/>
    <n v="495"/>
    <n v="492"/>
    <n v="495"/>
    <n v="492"/>
    <m/>
    <m/>
    <n v="0"/>
    <n v="0"/>
    <n v="1295"/>
    <n v="1188"/>
    <n v="1295"/>
    <n v="1188"/>
    <n v="4.2"/>
    <n v="4"/>
    <n v="3360"/>
    <n v="2784"/>
    <n v="4.7"/>
    <n v="4.5"/>
    <n v="2326.5"/>
    <n v="2214"/>
    <m/>
    <m/>
    <n v="0"/>
    <n v="0"/>
    <n v="4.391119691119691"/>
    <n v="4.2070707070707067"/>
    <n v="5686.5"/>
    <n v="4998"/>
    <n v="79.599999999999994"/>
    <n v="78.7"/>
    <n v="63679.999999999993"/>
    <n v="54775.200000000004"/>
    <n v="80.2"/>
    <n v="78.099999999999994"/>
    <n v="39699"/>
    <n v="38425.199999999997"/>
    <m/>
    <m/>
    <n v="0"/>
    <n v="0"/>
    <n v="79.829343629343626"/>
    <n v="78.451515151515153"/>
    <n v="103379"/>
    <n v="93200.400000000009"/>
    <n v="1569"/>
    <n v="1427"/>
    <n v="1569"/>
    <n v="1427"/>
    <n v="4.176864244741874"/>
    <n v="4.0297126839523472"/>
    <n v="6553.5"/>
    <n v="5750.4"/>
    <n v="76.596685787125551"/>
    <n v="75.660266292922216"/>
    <n v="120180.2"/>
    <n v="107967.2"/>
    <n v="334"/>
    <n v="293"/>
    <n v="334"/>
    <n v="293"/>
    <n v="636"/>
    <n v="595"/>
    <n v="636"/>
    <n v="595"/>
    <m/>
    <m/>
    <n v="0"/>
    <n v="0"/>
    <n v="970"/>
    <n v="888"/>
    <n v="970"/>
    <n v="888"/>
    <n v="3.4"/>
    <n v="3.2"/>
    <n v="1135.5999999999999"/>
    <n v="937.6"/>
    <n v="3.8"/>
    <n v="3.6"/>
    <n v="2416.7999999999997"/>
    <n v="2142"/>
    <m/>
    <m/>
    <n v="0"/>
    <n v="0"/>
    <n v="3.6622680412371129"/>
    <n v="3.468018018018018"/>
    <n v="3552.3999999999996"/>
    <n v="3079.6"/>
    <n v="60.4"/>
    <n v="61.2"/>
    <n v="20173.599999999999"/>
    <n v="17931.600000000002"/>
    <n v="56.6"/>
    <n v="53.4"/>
    <n v="35997.599999999999"/>
    <n v="31773"/>
    <m/>
    <m/>
    <n v="0"/>
    <n v="0"/>
    <n v="57.90845360824742"/>
    <n v="55.973648648648656"/>
    <n v="56171.199999999997"/>
    <n v="49704.600000000006"/>
    <n v="322"/>
    <n v="264"/>
    <n v="322"/>
    <n v="264"/>
    <n v="5.0999999999999996"/>
    <n v="4.8"/>
    <n v="1642.1999999999998"/>
    <n v="1267.2"/>
    <n v="57.4"/>
    <n v="53.5"/>
    <n v="18482.8"/>
    <n v="14124"/>
    <n v="1310"/>
    <n v="1113"/>
    <n v="1310"/>
    <n v="1113"/>
    <n v="5058.7999999999993"/>
    <n v="4106"/>
    <n v="95029.6"/>
    <n v="80481.600000000006"/>
    <n v="1229"/>
    <n v="1202"/>
    <n v="1229"/>
    <n v="1202"/>
    <n v="5047.1000000000004"/>
    <n v="4724"/>
    <n v="81321.799999999988"/>
    <n v="77190.2"/>
    <n v="2539"/>
    <n v="2315"/>
    <n v="2539"/>
    <n v="2315"/>
    <n v="10105.9"/>
    <n v="8830"/>
    <n v="176351.4"/>
    <n v="157671.79999999999"/>
    <n v="0"/>
    <n v="0"/>
    <n v="0"/>
    <n v="0"/>
    <s v=""/>
    <s v=""/>
    <s v=""/>
    <s v=""/>
    <n v="11748.099999999999"/>
    <n v="10097.200000000001"/>
    <n v="194834.19999999998"/>
    <n v="171795.8"/>
  </r>
  <r>
    <x v="13"/>
    <s v="Del Mar College "/>
    <m/>
    <n v="224350"/>
    <x v="7"/>
    <n v="1292"/>
    <n v="1422"/>
    <n v="128"/>
    <n v="229"/>
    <n v="1164"/>
    <n v="1193"/>
    <m/>
    <m/>
    <n v="1164"/>
    <n v="1193"/>
    <n v="1164"/>
    <n v="1193"/>
    <n v="47"/>
    <n v="45"/>
    <n v="47"/>
    <n v="45"/>
    <n v="28"/>
    <n v="41"/>
    <n v="28"/>
    <n v="41"/>
    <m/>
    <m/>
    <n v="0"/>
    <n v="0"/>
    <n v="75"/>
    <n v="86"/>
    <n v="75"/>
    <n v="86"/>
    <n v="3.9"/>
    <n v="4.0999999999999996"/>
    <n v="183.29999999999998"/>
    <n v="184.49999999999997"/>
    <n v="4.2"/>
    <n v="4.3"/>
    <n v="117.60000000000001"/>
    <n v="176.29999999999998"/>
    <m/>
    <m/>
    <n v="0"/>
    <n v="0"/>
    <n v="4.0119999999999996"/>
    <n v="4.195348837209302"/>
    <n v="300.89999999999998"/>
    <n v="360.79999999999995"/>
    <n v="82.3"/>
    <n v="78.900000000000006"/>
    <n v="3868.1"/>
    <n v="3550.5000000000005"/>
    <n v="80.099999999999994"/>
    <n v="74.8"/>
    <n v="2242.7999999999997"/>
    <n v="3066.7999999999997"/>
    <m/>
    <m/>
    <n v="0"/>
    <n v="0"/>
    <n v="81.478666666666655"/>
    <n v="76.945348837209309"/>
    <n v="6110.8999999999987"/>
    <n v="6617.3"/>
    <n v="162"/>
    <n v="150"/>
    <n v="162"/>
    <n v="150"/>
    <n v="187"/>
    <n v="219"/>
    <n v="187"/>
    <n v="219"/>
    <m/>
    <m/>
    <n v="0"/>
    <n v="0"/>
    <n v="349"/>
    <n v="369"/>
    <n v="349"/>
    <n v="369"/>
    <n v="4.8"/>
    <n v="4.8"/>
    <n v="777.6"/>
    <n v="720"/>
    <n v="5.2"/>
    <n v="5.6"/>
    <n v="972.4"/>
    <n v="1226.3999999999999"/>
    <m/>
    <m/>
    <n v="0"/>
    <n v="0"/>
    <n v="5.0143266475644701"/>
    <n v="5.2747967479674793"/>
    <n v="1750"/>
    <n v="1946.3999999999999"/>
    <n v="92.5"/>
    <n v="90.2"/>
    <n v="14985"/>
    <n v="13530"/>
    <n v="85.9"/>
    <n v="88.6"/>
    <n v="16063.300000000001"/>
    <n v="19403.399999999998"/>
    <m/>
    <m/>
    <n v="0"/>
    <n v="0"/>
    <n v="88.963610315186259"/>
    <n v="89.250406504065026"/>
    <n v="31048.300000000003"/>
    <n v="32933.399999999994"/>
    <n v="424"/>
    <n v="455"/>
    <n v="424"/>
    <n v="455"/>
    <n v="4.837028301886793"/>
    <n v="5.0707692307692307"/>
    <n v="2050.9"/>
    <n v="2307.1999999999998"/>
    <n v="87.639622641509447"/>
    <n v="86.924615384615379"/>
    <n v="37159.200000000004"/>
    <n v="39550.699999999997"/>
    <n v="123"/>
    <n v="138"/>
    <n v="123"/>
    <n v="138"/>
    <n v="264"/>
    <n v="246"/>
    <n v="264"/>
    <n v="246"/>
    <m/>
    <m/>
    <n v="0"/>
    <n v="0"/>
    <n v="387"/>
    <n v="384"/>
    <n v="387"/>
    <n v="384"/>
    <n v="3.4"/>
    <n v="3.3"/>
    <n v="418.2"/>
    <n v="455.4"/>
    <n v="3.8"/>
    <n v="4"/>
    <n v="1003.1999999999999"/>
    <n v="984"/>
    <m/>
    <m/>
    <n v="0"/>
    <n v="0"/>
    <n v="3.6728682170542633"/>
    <n v="3.7484375000000001"/>
    <n v="1421.3999999999999"/>
    <n v="1439.4"/>
    <n v="67"/>
    <n v="66.599999999999994"/>
    <n v="8241"/>
    <n v="9190.7999999999993"/>
    <n v="59.5"/>
    <n v="61.1"/>
    <n v="15708"/>
    <n v="15030.6"/>
    <m/>
    <m/>
    <n v="0"/>
    <n v="0"/>
    <n v="61.883720930232556"/>
    <n v="63.076562500000001"/>
    <n v="23949"/>
    <n v="24221.4"/>
    <n v="353"/>
    <n v="354"/>
    <n v="353"/>
    <n v="354"/>
    <n v="5"/>
    <n v="4.7"/>
    <n v="1765"/>
    <n v="1663.8"/>
    <n v="64.599999999999994"/>
    <n v="59.5"/>
    <n v="22803.8"/>
    <n v="21063"/>
    <n v="332"/>
    <n v="333"/>
    <n v="332"/>
    <n v="333"/>
    <n v="1379.1"/>
    <n v="1359.9"/>
    <n v="27094.1"/>
    <n v="26271.3"/>
    <n v="479"/>
    <n v="506"/>
    <n v="479"/>
    <n v="506"/>
    <n v="2093.1999999999998"/>
    <n v="2386.6999999999998"/>
    <n v="34014.100000000006"/>
    <n v="37500.799999999996"/>
    <n v="811"/>
    <n v="839"/>
    <n v="811"/>
    <n v="839"/>
    <n v="3472.2999999999997"/>
    <n v="3746.6"/>
    <n v="61108.200000000004"/>
    <n v="63772.099999999991"/>
    <n v="0"/>
    <n v="0"/>
    <n v="0"/>
    <n v="0"/>
    <s v=""/>
    <s v=""/>
    <s v=""/>
    <s v=""/>
    <n v="5237.3"/>
    <n v="5410.4"/>
    <n v="83912"/>
    <n v="84835.1"/>
  </r>
  <r>
    <x v="13"/>
    <s v="Eastfield College (DCCCD)"/>
    <m/>
    <n v="224572"/>
    <x v="7"/>
    <n v="982"/>
    <n v="1408"/>
    <n v="9"/>
    <n v="9"/>
    <n v="973"/>
    <n v="1399"/>
    <m/>
    <m/>
    <n v="973"/>
    <n v="1399"/>
    <n v="973"/>
    <n v="1399"/>
    <n v="30"/>
    <n v="50"/>
    <n v="30"/>
    <n v="50"/>
    <n v="31"/>
    <n v="92"/>
    <n v="31"/>
    <n v="92"/>
    <m/>
    <m/>
    <n v="0"/>
    <n v="0"/>
    <n v="61"/>
    <n v="142"/>
    <n v="61"/>
    <n v="142"/>
    <n v="2.5"/>
    <n v="3.7"/>
    <n v="75"/>
    <n v="185"/>
    <n v="3.7"/>
    <n v="3.1"/>
    <n v="114.7"/>
    <n v="285.2"/>
    <m/>
    <m/>
    <n v="0"/>
    <n v="0"/>
    <n v="3.1098360655737705"/>
    <n v="3.3112676056338026"/>
    <n v="189.7"/>
    <n v="470.2"/>
    <n v="59.9"/>
    <n v="65.3"/>
    <n v="1797"/>
    <n v="3265"/>
    <n v="58.4"/>
    <n v="43.6"/>
    <n v="1810.3999999999999"/>
    <n v="4011.2000000000003"/>
    <m/>
    <m/>
    <n v="0"/>
    <n v="0"/>
    <n v="59.137704918032782"/>
    <n v="51.240845070422537"/>
    <n v="3607.3999999999996"/>
    <n v="7276.2000000000007"/>
    <n v="122"/>
    <n v="189"/>
    <n v="122"/>
    <n v="189"/>
    <n v="219"/>
    <n v="320"/>
    <n v="219"/>
    <n v="320"/>
    <m/>
    <m/>
    <n v="0"/>
    <n v="0"/>
    <n v="341"/>
    <n v="509"/>
    <n v="341"/>
    <n v="509"/>
    <n v="4.5999999999999996"/>
    <n v="4.5999999999999996"/>
    <n v="561.19999999999993"/>
    <n v="869.4"/>
    <n v="4.5"/>
    <n v="4.7"/>
    <n v="985.5"/>
    <n v="1504"/>
    <m/>
    <m/>
    <n v="0"/>
    <n v="0"/>
    <n v="4.5357771260997062"/>
    <n v="4.6628683693516697"/>
    <n v="1546.6999999999998"/>
    <n v="2373.4"/>
    <n v="80.8"/>
    <n v="77.599999999999994"/>
    <n v="9857.6"/>
    <n v="14666.4"/>
    <n v="73.599999999999994"/>
    <n v="72.5"/>
    <n v="16118.4"/>
    <n v="23200"/>
    <m/>
    <m/>
    <n v="0"/>
    <n v="0"/>
    <n v="76.175953079178882"/>
    <n v="74.393713163064831"/>
    <n v="25976"/>
    <n v="37866.400000000001"/>
    <n v="402"/>
    <n v="651"/>
    <n v="402"/>
    <n v="651"/>
    <n v="4.3194029850746265"/>
    <n v="4.3680491551459291"/>
    <n v="1736.3999999999999"/>
    <n v="2843.6"/>
    <n v="73.5905472636816"/>
    <n v="69.343471582181266"/>
    <n v="29583.4"/>
    <n v="45142.600000000006"/>
    <n v="42"/>
    <n v="72"/>
    <n v="42"/>
    <n v="72"/>
    <n v="139"/>
    <n v="235"/>
    <n v="139"/>
    <n v="235"/>
    <m/>
    <m/>
    <n v="0"/>
    <n v="0"/>
    <n v="181"/>
    <n v="307"/>
    <n v="181"/>
    <n v="307"/>
    <n v="3.1"/>
    <n v="3.6"/>
    <n v="130.20000000000002"/>
    <n v="259.2"/>
    <n v="3.7"/>
    <n v="3.9"/>
    <n v="514.30000000000007"/>
    <n v="916.5"/>
    <m/>
    <m/>
    <n v="0"/>
    <n v="0"/>
    <n v="3.5607734806629843"/>
    <n v="3.8296416938110749"/>
    <n v="644.50000000000011"/>
    <n v="1175.7"/>
    <n v="55.5"/>
    <n v="53.5"/>
    <n v="2331"/>
    <n v="3852"/>
    <n v="49.2"/>
    <n v="44.5"/>
    <n v="6838.8"/>
    <n v="10457.5"/>
    <m/>
    <m/>
    <n v="0"/>
    <n v="0"/>
    <n v="50.661878453038668"/>
    <n v="46.61074918566775"/>
    <n v="9169.7999999999993"/>
    <n v="14309.5"/>
    <n v="390"/>
    <n v="441"/>
    <n v="390"/>
    <n v="441"/>
    <n v="2.8"/>
    <n v="4.0999999999999996"/>
    <n v="1092"/>
    <n v="1808.1"/>
    <n v="36.4"/>
    <n v="43.3"/>
    <n v="14196"/>
    <n v="19095.3"/>
    <n v="194"/>
    <n v="311"/>
    <n v="194"/>
    <n v="311"/>
    <n v="766.4"/>
    <n v="1313.6000000000001"/>
    <n v="13985.6"/>
    <n v="21783.4"/>
    <n v="389"/>
    <n v="647"/>
    <n v="389"/>
    <n v="647"/>
    <n v="1614.5"/>
    <n v="2705.7"/>
    <n v="24767.599999999999"/>
    <n v="37668.699999999997"/>
    <n v="583"/>
    <n v="958"/>
    <n v="583"/>
    <n v="958"/>
    <n v="2380.9"/>
    <n v="4019.3"/>
    <n v="38753.199999999997"/>
    <n v="59452.1"/>
    <n v="0"/>
    <n v="0"/>
    <n v="0"/>
    <n v="0"/>
    <s v=""/>
    <s v=""/>
    <s v=""/>
    <s v=""/>
    <n v="3472.9"/>
    <n v="5827.4"/>
    <n v="52949.2"/>
    <n v="78547.400000000009"/>
  </r>
  <r>
    <x v="13"/>
    <s v="El Centro College  (DCCCD)"/>
    <m/>
    <n v="224615"/>
    <x v="7"/>
    <n v="993"/>
    <n v="917"/>
    <n v="12"/>
    <n v="11"/>
    <n v="981"/>
    <n v="906"/>
    <m/>
    <m/>
    <n v="981"/>
    <n v="906"/>
    <n v="981"/>
    <n v="906"/>
    <n v="11"/>
    <n v="7"/>
    <n v="11"/>
    <n v="7"/>
    <n v="14"/>
    <n v="33"/>
    <n v="14"/>
    <n v="33"/>
    <m/>
    <m/>
    <n v="0"/>
    <n v="0"/>
    <n v="25"/>
    <n v="40"/>
    <n v="25"/>
    <n v="40"/>
    <n v="3"/>
    <n v="3.1"/>
    <n v="33"/>
    <n v="21.7"/>
    <n v="4.3"/>
    <n v="4"/>
    <n v="60.199999999999996"/>
    <n v="132"/>
    <m/>
    <m/>
    <n v="0"/>
    <n v="0"/>
    <n v="3.7279999999999998"/>
    <n v="3.8424999999999998"/>
    <n v="93.199999999999989"/>
    <n v="153.69999999999999"/>
    <n v="62"/>
    <n v="64.900000000000006"/>
    <n v="682"/>
    <n v="454.30000000000007"/>
    <n v="68.8"/>
    <n v="42.8"/>
    <n v="963.19999999999993"/>
    <n v="1412.3999999999999"/>
    <m/>
    <m/>
    <n v="0"/>
    <n v="0"/>
    <n v="65.807999999999993"/>
    <n v="46.667499999999997"/>
    <n v="1645.1999999999998"/>
    <n v="1866.6999999999998"/>
    <n v="62"/>
    <n v="71"/>
    <n v="62"/>
    <n v="71"/>
    <n v="126"/>
    <n v="118"/>
    <n v="126"/>
    <n v="118"/>
    <m/>
    <m/>
    <n v="0"/>
    <n v="0"/>
    <n v="188"/>
    <n v="189"/>
    <n v="188"/>
    <n v="189"/>
    <n v="4.8"/>
    <n v="4.4000000000000004"/>
    <n v="297.59999999999997"/>
    <n v="312.40000000000003"/>
    <n v="5.2"/>
    <n v="4.5999999999999996"/>
    <n v="655.20000000000005"/>
    <n v="542.79999999999995"/>
    <m/>
    <m/>
    <n v="0"/>
    <n v="0"/>
    <n v="5.0680851063829788"/>
    <n v="4.5248677248677254"/>
    <n v="952.80000000000007"/>
    <n v="855.2"/>
    <n v="84"/>
    <n v="80.2"/>
    <n v="5208"/>
    <n v="5694.2"/>
    <n v="74.7"/>
    <n v="74.3"/>
    <n v="9412.2000000000007"/>
    <n v="8767.4"/>
    <m/>
    <m/>
    <n v="0"/>
    <n v="0"/>
    <n v="77.767021276595742"/>
    <n v="76.516402116402105"/>
    <n v="14620.199999999999"/>
    <n v="14461.599999999999"/>
    <n v="213"/>
    <n v="229"/>
    <n v="213"/>
    <n v="229"/>
    <n v="4.910798122065728"/>
    <n v="4.4056768558951971"/>
    <n v="1046"/>
    <n v="1008.9000000000001"/>
    <n v="76.363380281690127"/>
    <n v="71.302620087336237"/>
    <n v="16265.399999999998"/>
    <n v="16328.299999999997"/>
    <n v="40"/>
    <n v="53"/>
    <n v="40"/>
    <n v="53"/>
    <n v="289"/>
    <n v="231"/>
    <n v="289"/>
    <n v="231"/>
    <m/>
    <m/>
    <n v="0"/>
    <n v="0"/>
    <n v="329"/>
    <n v="284"/>
    <n v="329"/>
    <n v="284"/>
    <n v="3.3"/>
    <n v="2.8"/>
    <n v="132"/>
    <n v="148.39999999999998"/>
    <n v="3.8"/>
    <n v="3.7"/>
    <n v="1098.2"/>
    <n v="854.7"/>
    <m/>
    <m/>
    <n v="0"/>
    <n v="0"/>
    <n v="3.7392097264437689"/>
    <n v="3.5320422535211269"/>
    <n v="1230.2"/>
    <n v="1003.1"/>
    <n v="51.5"/>
    <n v="50"/>
    <n v="2060"/>
    <n v="2650"/>
    <n v="47"/>
    <n v="45.3"/>
    <n v="13583"/>
    <n v="10464.299999999999"/>
    <m/>
    <m/>
    <n v="0"/>
    <n v="0"/>
    <n v="47.547112462006076"/>
    <n v="46.177112676056332"/>
    <n v="15643"/>
    <n v="13114.299999999997"/>
    <n v="439"/>
    <n v="393"/>
    <n v="439"/>
    <n v="393"/>
    <n v="3.8"/>
    <n v="3.9"/>
    <n v="1668.1999999999998"/>
    <n v="1532.7"/>
    <n v="43.5"/>
    <n v="42.1"/>
    <n v="19096.5"/>
    <n v="16545.3"/>
    <n v="113"/>
    <n v="131"/>
    <n v="113"/>
    <n v="131"/>
    <n v="462.59999999999997"/>
    <n v="482.5"/>
    <n v="7950"/>
    <n v="8798.5"/>
    <n v="429"/>
    <n v="382"/>
    <n v="429"/>
    <n v="382"/>
    <n v="1813.6000000000001"/>
    <n v="1529.5"/>
    <n v="23958.400000000001"/>
    <n v="20644.099999999999"/>
    <n v="542"/>
    <n v="513"/>
    <n v="542"/>
    <n v="513"/>
    <n v="2276.2000000000003"/>
    <n v="2012"/>
    <n v="31908.400000000001"/>
    <n v="29442.6"/>
    <n v="0"/>
    <n v="0"/>
    <n v="0"/>
    <n v="0"/>
    <s v=""/>
    <s v=""/>
    <s v=""/>
    <s v=""/>
    <n v="3944.3999999999996"/>
    <n v="3544.7"/>
    <n v="51004.899999999994"/>
    <n v="45987.899999999994"/>
  </r>
  <r>
    <x v="13"/>
    <s v="El Paso County Community College District"/>
    <m/>
    <n v="224642"/>
    <x v="7"/>
    <n v="3601"/>
    <n v="3581"/>
    <n v="93"/>
    <n v="91"/>
    <n v="3508"/>
    <n v="3490"/>
    <m/>
    <m/>
    <n v="3508"/>
    <n v="3490"/>
    <n v="3508"/>
    <n v="3490"/>
    <n v="201"/>
    <n v="209"/>
    <n v="201"/>
    <n v="209"/>
    <n v="121"/>
    <n v="131"/>
    <n v="121"/>
    <n v="131"/>
    <m/>
    <m/>
    <n v="0"/>
    <n v="0"/>
    <n v="322"/>
    <n v="340"/>
    <n v="322"/>
    <n v="340"/>
    <n v="3.9"/>
    <n v="3.2"/>
    <n v="783.9"/>
    <n v="668.80000000000007"/>
    <n v="4.0999999999999996"/>
    <n v="4.3"/>
    <n v="496.09999999999997"/>
    <n v="563.29999999999995"/>
    <m/>
    <m/>
    <n v="0"/>
    <n v="0"/>
    <n v="3.9751552795031055"/>
    <n v="3.6238235294117644"/>
    <n v="1280"/>
    <n v="1232.0999999999999"/>
    <n v="70.099999999999994"/>
    <n v="63.3"/>
    <n v="14090.099999999999"/>
    <n v="13229.699999999999"/>
    <n v="63.5"/>
    <n v="67"/>
    <n v="7683.5"/>
    <n v="8777"/>
    <m/>
    <m/>
    <n v="0"/>
    <n v="0"/>
    <n v="67.619875776397507"/>
    <n v="64.725588235294111"/>
    <n v="21773.599999999999"/>
    <n v="22006.699999999997"/>
    <n v="860"/>
    <n v="791"/>
    <n v="860"/>
    <n v="791"/>
    <n v="634"/>
    <n v="617"/>
    <n v="634"/>
    <n v="617"/>
    <m/>
    <m/>
    <n v="0"/>
    <n v="0"/>
    <n v="1494"/>
    <n v="1408"/>
    <n v="1494"/>
    <n v="1408"/>
    <n v="4.7"/>
    <n v="4.5999999999999996"/>
    <n v="4042"/>
    <n v="3638.6"/>
    <n v="5.0999999999999996"/>
    <n v="4.9000000000000004"/>
    <n v="3233.3999999999996"/>
    <n v="3023.3"/>
    <m/>
    <m/>
    <n v="0"/>
    <n v="0"/>
    <n v="4.869745649263721"/>
    <n v="4.7314630681818182"/>
    <n v="7275.3999999999987"/>
    <n v="6661.9"/>
    <n v="84.8"/>
    <n v="83.3"/>
    <n v="72928"/>
    <n v="65890.3"/>
    <n v="87.3"/>
    <n v="84.7"/>
    <n v="55348.2"/>
    <n v="52259.9"/>
    <m/>
    <m/>
    <n v="0"/>
    <n v="0"/>
    <n v="85.860910307898251"/>
    <n v="83.913494318181833"/>
    <n v="128276.19999999998"/>
    <n v="118150.20000000003"/>
    <n v="1816"/>
    <n v="1748"/>
    <n v="1816"/>
    <n v="1748"/>
    <n v="4.7111233480176198"/>
    <n v="4.5160183066361554"/>
    <n v="8555.3999999999978"/>
    <n v="7894"/>
    <n v="82.626541850220264"/>
    <n v="80.181292906178498"/>
    <n v="150049.79999999999"/>
    <n v="140156.90000000002"/>
    <n v="233"/>
    <n v="230"/>
    <n v="233"/>
    <n v="230"/>
    <n v="458"/>
    <n v="411"/>
    <n v="458"/>
    <n v="411"/>
    <m/>
    <m/>
    <n v="0"/>
    <n v="0"/>
    <n v="691"/>
    <n v="641"/>
    <n v="691"/>
    <n v="641"/>
    <n v="3.4"/>
    <n v="3.6"/>
    <n v="792.19999999999993"/>
    <n v="828"/>
    <n v="3.8"/>
    <n v="3.7"/>
    <n v="1740.3999999999999"/>
    <n v="1520.7"/>
    <m/>
    <m/>
    <n v="0"/>
    <n v="0"/>
    <n v="3.6651230101302459"/>
    <n v="3.6641185647425893"/>
    <n v="2532.6"/>
    <n v="2348.6999999999998"/>
    <n v="63"/>
    <n v="64.099999999999994"/>
    <n v="14679"/>
    <n v="14742.999999999998"/>
    <n v="49.7"/>
    <n v="48"/>
    <n v="22762.600000000002"/>
    <n v="19728"/>
    <m/>
    <m/>
    <n v="0"/>
    <n v="0"/>
    <n v="54.184659913169327"/>
    <n v="53.776911076443056"/>
    <n v="37441.600000000006"/>
    <n v="34471"/>
    <n v="1001"/>
    <n v="1101"/>
    <n v="1001"/>
    <n v="1101"/>
    <n v="3.3"/>
    <n v="2.7"/>
    <n v="3303.2999999999997"/>
    <n v="2972.7000000000003"/>
    <n v="33"/>
    <n v="27.9"/>
    <n v="33033"/>
    <n v="30717.899999999998"/>
    <n v="1294"/>
    <n v="1230"/>
    <n v="1294"/>
    <n v="1230"/>
    <n v="5618.0999999999995"/>
    <n v="5135.3999999999996"/>
    <n v="101697.1"/>
    <n v="93863"/>
    <n v="1213"/>
    <n v="1159"/>
    <n v="1213"/>
    <n v="1159"/>
    <n v="5469.9"/>
    <n v="5107.3"/>
    <n v="85794.3"/>
    <n v="80764.899999999994"/>
    <n v="2507"/>
    <n v="2389"/>
    <n v="2507"/>
    <n v="2389"/>
    <n v="11088"/>
    <n v="10242.700000000001"/>
    <n v="187491.40000000002"/>
    <n v="174627.9"/>
    <n v="0"/>
    <n v="0"/>
    <n v="0"/>
    <n v="0"/>
    <s v=""/>
    <s v=""/>
    <s v=""/>
    <s v=""/>
    <n v="14391.299999999997"/>
    <n v="13215.400000000001"/>
    <n v="220524.4"/>
    <n v="205345.80000000002"/>
  </r>
  <r>
    <x v="13"/>
    <s v="Houston Community College"/>
    <m/>
    <n v="225423"/>
    <x v="7"/>
    <n v="6145"/>
    <n v="5814"/>
    <n v="32"/>
    <n v="76"/>
    <n v="6113"/>
    <n v="5738"/>
    <m/>
    <m/>
    <n v="6113"/>
    <n v="5738"/>
    <n v="6113"/>
    <n v="5738"/>
    <n v="87"/>
    <n v="92"/>
    <n v="87"/>
    <n v="92"/>
    <n v="202"/>
    <n v="185"/>
    <n v="202"/>
    <n v="185"/>
    <m/>
    <m/>
    <n v="0"/>
    <n v="0"/>
    <n v="289"/>
    <n v="277"/>
    <n v="289"/>
    <n v="277"/>
    <n v="3.7"/>
    <n v="3.6"/>
    <n v="321.90000000000003"/>
    <n v="331.2"/>
    <n v="4"/>
    <n v="4.0999999999999996"/>
    <n v="808"/>
    <n v="758.49999999999989"/>
    <m/>
    <m/>
    <n v="0"/>
    <n v="0"/>
    <n v="3.9096885813148794"/>
    <n v="3.933935018050541"/>
    <n v="1129.9000000000001"/>
    <n v="1089.6999999999998"/>
    <n v="66.2"/>
    <n v="63.1"/>
    <n v="5759.4000000000005"/>
    <n v="5805.2"/>
    <n v="59.8"/>
    <n v="59.5"/>
    <n v="12079.599999999999"/>
    <n v="11007.5"/>
    <m/>
    <m/>
    <n v="0"/>
    <n v="0"/>
    <n v="61.726643598615915"/>
    <n v="60.695667870036104"/>
    <n v="17839"/>
    <n v="16812.7"/>
    <n v="913"/>
    <n v="947"/>
    <n v="913"/>
    <n v="947"/>
    <n v="1414"/>
    <n v="1255"/>
    <n v="1414"/>
    <n v="1255"/>
    <m/>
    <m/>
    <n v="0"/>
    <n v="0"/>
    <n v="2327"/>
    <n v="2202"/>
    <n v="2327"/>
    <n v="2202"/>
    <n v="4.0999999999999996"/>
    <n v="4"/>
    <n v="3743.2999999999997"/>
    <n v="3788"/>
    <n v="5"/>
    <n v="4.9000000000000004"/>
    <n v="7070"/>
    <n v="6149.5"/>
    <m/>
    <m/>
    <n v="0"/>
    <n v="0"/>
    <n v="4.6468844005156855"/>
    <n v="4.5129427792915529"/>
    <n v="10813.300000000001"/>
    <n v="9937.5"/>
    <n v="89.2"/>
    <n v="86.3"/>
    <n v="81439.600000000006"/>
    <n v="81726.099999999991"/>
    <n v="85.6"/>
    <n v="83.7"/>
    <n v="121038.39999999999"/>
    <n v="105043.5"/>
    <m/>
    <m/>
    <n v="0"/>
    <n v="0"/>
    <n v="87.012462397937256"/>
    <n v="84.818165304268831"/>
    <n v="202478"/>
    <n v="186769.59999999998"/>
    <n v="2616"/>
    <n v="2479"/>
    <n v="2616"/>
    <n v="2479"/>
    <n v="4.5654434250764533"/>
    <n v="4.4482452601855593"/>
    <n v="11943.200000000003"/>
    <n v="11027.2"/>
    <n v="84.219036697247702"/>
    <n v="82.122751109318273"/>
    <n v="220317"/>
    <n v="203582.3"/>
    <n v="607"/>
    <n v="574"/>
    <n v="607"/>
    <n v="574"/>
    <n v="1468"/>
    <n v="1330"/>
    <n v="1468"/>
    <n v="1330"/>
    <m/>
    <m/>
    <n v="0"/>
    <n v="0"/>
    <n v="2075"/>
    <n v="1904"/>
    <n v="2075"/>
    <n v="1904"/>
    <n v="3.1"/>
    <n v="3.3"/>
    <n v="1881.7"/>
    <n v="1894.1999999999998"/>
    <n v="3.6"/>
    <n v="3.7"/>
    <n v="5284.8"/>
    <n v="4921"/>
    <m/>
    <m/>
    <n v="0"/>
    <n v="0"/>
    <n v="3.4537349397590362"/>
    <n v="3.5794117647058821"/>
    <n v="7166.5"/>
    <n v="6815.2"/>
    <n v="64.2"/>
    <n v="66.099999999999994"/>
    <n v="38969.4"/>
    <n v="37941.399999999994"/>
    <n v="56.9"/>
    <n v="57.1"/>
    <n v="83529.2"/>
    <n v="75943"/>
    <m/>
    <m/>
    <n v="0"/>
    <n v="0"/>
    <n v="59.035469879518075"/>
    <n v="59.813235294117646"/>
    <n v="122498.6"/>
    <n v="113884.4"/>
    <n v="1422"/>
    <n v="1355"/>
    <n v="1422"/>
    <n v="1355"/>
    <n v="3.9"/>
    <n v="3.6"/>
    <n v="5545.8"/>
    <n v="4878"/>
    <n v="38.700000000000003"/>
    <n v="37.4"/>
    <n v="55031.4"/>
    <n v="50677"/>
    <n v="1607"/>
    <n v="1613"/>
    <n v="1607"/>
    <n v="1613"/>
    <n v="5946.9"/>
    <n v="6013.4"/>
    <n v="126168.4"/>
    <n v="125472.69999999998"/>
    <n v="3084"/>
    <n v="2770"/>
    <n v="3084"/>
    <n v="2770"/>
    <n v="13162.8"/>
    <n v="11829"/>
    <n v="216647.2"/>
    <n v="191994"/>
    <n v="4691"/>
    <n v="4383"/>
    <n v="4691"/>
    <n v="4383"/>
    <n v="19109.699999999997"/>
    <n v="17842.400000000001"/>
    <n v="342815.6"/>
    <n v="317466.69999999995"/>
    <n v="0"/>
    <n v="0"/>
    <n v="0"/>
    <n v="0"/>
    <s v=""/>
    <s v=""/>
    <s v=""/>
    <s v=""/>
    <n v="24655.500000000004"/>
    <n v="22720.400000000001"/>
    <n v="397847"/>
    <n v="368143.69999999995"/>
  </r>
  <r>
    <x v="13"/>
    <s v="Laredo Community College "/>
    <m/>
    <n v="226134"/>
    <x v="7"/>
    <n v="936"/>
    <n v="1066"/>
    <n v="7"/>
    <n v="9"/>
    <n v="929"/>
    <n v="1057"/>
    <m/>
    <m/>
    <n v="929"/>
    <n v="1057"/>
    <n v="929"/>
    <n v="1057"/>
    <n v="76"/>
    <n v="79"/>
    <n v="76"/>
    <n v="79"/>
    <n v="31"/>
    <n v="50"/>
    <n v="31"/>
    <n v="50"/>
    <m/>
    <m/>
    <n v="0"/>
    <n v="0"/>
    <n v="107"/>
    <n v="129"/>
    <n v="107"/>
    <n v="129"/>
    <n v="3"/>
    <n v="3.7"/>
    <n v="228"/>
    <n v="292.3"/>
    <n v="3.6"/>
    <n v="3.9"/>
    <n v="111.60000000000001"/>
    <n v="195"/>
    <m/>
    <m/>
    <n v="0"/>
    <n v="0"/>
    <n v="3.1738317757009349"/>
    <n v="3.7775193798449611"/>
    <n v="339.6"/>
    <n v="487.3"/>
    <n v="60.6"/>
    <n v="66.099999999999994"/>
    <n v="4605.6000000000004"/>
    <n v="5221.8999999999996"/>
    <n v="61.8"/>
    <n v="65.900000000000006"/>
    <n v="1915.8"/>
    <n v="3295.0000000000005"/>
    <m/>
    <m/>
    <n v="0"/>
    <n v="0"/>
    <n v="60.947663551401874"/>
    <n v="66.022480620155036"/>
    <n v="6521.4000000000005"/>
    <n v="8516.9"/>
    <n v="329"/>
    <n v="342"/>
    <n v="329"/>
    <n v="342"/>
    <n v="238"/>
    <n v="279"/>
    <n v="238"/>
    <n v="279"/>
    <m/>
    <m/>
    <n v="0"/>
    <n v="0"/>
    <n v="567"/>
    <n v="621"/>
    <n v="567"/>
    <n v="621"/>
    <n v="4"/>
    <n v="4.3"/>
    <n v="1316"/>
    <n v="1470.6"/>
    <n v="4.5"/>
    <n v="4.5999999999999996"/>
    <n v="1071"/>
    <n v="1283.3999999999999"/>
    <m/>
    <m/>
    <n v="0"/>
    <n v="0"/>
    <n v="4.2098765432098766"/>
    <n v="4.4347826086956523"/>
    <n v="2387"/>
    <n v="2754"/>
    <n v="77.8"/>
    <n v="78.400000000000006"/>
    <n v="25596.2"/>
    <n v="26812.800000000003"/>
    <n v="83.9"/>
    <n v="84.2"/>
    <n v="19968.2"/>
    <n v="23491.8"/>
    <m/>
    <m/>
    <n v="0"/>
    <n v="0"/>
    <n v="80.360493827160496"/>
    <n v="81.005797101449289"/>
    <n v="45564.4"/>
    <n v="50304.600000000006"/>
    <n v="674"/>
    <n v="750"/>
    <n v="674"/>
    <n v="750"/>
    <n v="4.0454005934718102"/>
    <n v="4.3217333333333334"/>
    <n v="2726.6"/>
    <n v="3241.3"/>
    <n v="77.278635014836794"/>
    <n v="78.428666666666672"/>
    <n v="52085.8"/>
    <n v="58821.500000000007"/>
    <n v="35"/>
    <n v="44"/>
    <n v="35"/>
    <n v="44"/>
    <n v="64"/>
    <n v="70"/>
    <n v="64"/>
    <n v="70"/>
    <m/>
    <m/>
    <n v="0"/>
    <n v="0"/>
    <n v="99"/>
    <n v="114"/>
    <n v="99"/>
    <n v="114"/>
    <n v="3.5"/>
    <n v="4.3"/>
    <n v="122.5"/>
    <n v="189.2"/>
    <n v="4"/>
    <n v="4.8"/>
    <n v="256"/>
    <n v="336"/>
    <m/>
    <m/>
    <n v="0"/>
    <n v="0"/>
    <n v="3.8232323232323231"/>
    <n v="4.6070175438596497"/>
    <n v="378.5"/>
    <n v="525.20000000000005"/>
    <n v="62.3"/>
    <n v="58.5"/>
    <n v="2180.5"/>
    <n v="2574"/>
    <n v="55.4"/>
    <n v="54.4"/>
    <n v="3545.6"/>
    <n v="3808"/>
    <m/>
    <m/>
    <n v="0"/>
    <n v="0"/>
    <n v="57.839393939393943"/>
    <n v="55.982456140350877"/>
    <n v="5726.1"/>
    <n v="6382"/>
    <n v="156"/>
    <n v="193"/>
    <n v="156"/>
    <n v="193"/>
    <n v="6.1"/>
    <n v="6.8"/>
    <n v="951.59999999999991"/>
    <n v="1312.3999999999999"/>
    <n v="66.900000000000006"/>
    <n v="60.1"/>
    <n v="10436.400000000001"/>
    <n v="11599.300000000001"/>
    <n v="440"/>
    <n v="465"/>
    <n v="440"/>
    <n v="465"/>
    <n v="1666.5"/>
    <n v="1952.1"/>
    <n v="32382.300000000003"/>
    <n v="34608.700000000004"/>
    <n v="333"/>
    <n v="399"/>
    <n v="333"/>
    <n v="399"/>
    <n v="1438.6"/>
    <n v="1814.3999999999999"/>
    <n v="25429.599999999999"/>
    <n v="30594.799999999999"/>
    <n v="773"/>
    <n v="864"/>
    <n v="773"/>
    <n v="864"/>
    <n v="3105.1"/>
    <n v="3766.5"/>
    <n v="57811.9"/>
    <n v="65203.5"/>
    <n v="0"/>
    <n v="0"/>
    <n v="0"/>
    <n v="0"/>
    <s v=""/>
    <s v=""/>
    <s v=""/>
    <s v=""/>
    <n v="4056.7"/>
    <n v="5078.8999999999996"/>
    <n v="68248.3"/>
    <n v="76802.8"/>
  </r>
  <r>
    <x v="13"/>
    <s v="Lone Star College System District"/>
    <m/>
    <n v="227182"/>
    <x v="7"/>
    <n v="7143"/>
    <n v="7291"/>
    <n v="10"/>
    <n v="5"/>
    <n v="7133"/>
    <n v="7286"/>
    <m/>
    <m/>
    <n v="7133"/>
    <n v="7286"/>
    <n v="7133"/>
    <n v="7286"/>
    <n v="281"/>
    <n v="568"/>
    <n v="281"/>
    <n v="568"/>
    <n v="364"/>
    <n v="444"/>
    <n v="364"/>
    <n v="444"/>
    <m/>
    <m/>
    <n v="0"/>
    <n v="0"/>
    <n v="645"/>
    <n v="1012"/>
    <n v="645"/>
    <n v="1012"/>
    <n v="3.3"/>
    <n v="3.8"/>
    <n v="927.3"/>
    <n v="2158.4"/>
    <n v="3.9"/>
    <n v="3.7"/>
    <n v="1419.6"/>
    <n v="1642.8000000000002"/>
    <m/>
    <m/>
    <n v="0"/>
    <n v="0"/>
    <n v="3.6386046511627903"/>
    <n v="3.756126482213439"/>
    <n v="2346.8999999999996"/>
    <n v="3801.2000000000003"/>
    <n v="65.7"/>
    <n v="84.4"/>
    <n v="18461.7"/>
    <n v="47939.200000000004"/>
    <n v="64.8"/>
    <n v="73.099999999999994"/>
    <n v="23587.200000000001"/>
    <n v="32456.399999999998"/>
    <m/>
    <m/>
    <n v="0"/>
    <n v="0"/>
    <n v="65.192093023255822"/>
    <n v="79.442292490118589"/>
    <n v="42048.900000000009"/>
    <n v="80395.600000000006"/>
    <n v="1240"/>
    <n v="1720"/>
    <n v="1240"/>
    <n v="1720"/>
    <n v="2138"/>
    <n v="2298"/>
    <n v="2138"/>
    <n v="2298"/>
    <m/>
    <m/>
    <n v="0"/>
    <n v="0"/>
    <n v="3378"/>
    <n v="4018"/>
    <n v="3378"/>
    <n v="4018"/>
    <n v="4.3"/>
    <n v="4.7"/>
    <n v="5332"/>
    <n v="8084"/>
    <n v="4.9000000000000004"/>
    <n v="5.0999999999999996"/>
    <n v="10476.200000000001"/>
    <n v="11719.8"/>
    <m/>
    <m/>
    <n v="0"/>
    <n v="0"/>
    <n v="4.679751332149201"/>
    <n v="4.9287705326032851"/>
    <n v="15808.2"/>
    <n v="19803.8"/>
    <n v="81.599999999999994"/>
    <n v="94.7"/>
    <n v="101184"/>
    <n v="162884"/>
    <n v="82.1"/>
    <n v="89.4"/>
    <n v="175529.8"/>
    <n v="205441.2"/>
    <m/>
    <m/>
    <n v="0"/>
    <n v="0"/>
    <n v="81.916459443457668"/>
    <n v="91.668790443006472"/>
    <n v="276713.8"/>
    <n v="368325.2"/>
    <n v="4023"/>
    <n v="5030"/>
    <n v="4023"/>
    <n v="5030"/>
    <n v="4.5128262490678592"/>
    <n v="4.6928429423459246"/>
    <n v="18155.099999999999"/>
    <n v="23605"/>
    <n v="79.235073328361921"/>
    <n v="89.208906560636194"/>
    <n v="318762.7"/>
    <n v="448720.80000000005"/>
    <n v="360"/>
    <n v="196"/>
    <n v="360"/>
    <n v="196"/>
    <n v="1266"/>
    <n v="512"/>
    <n v="1266"/>
    <n v="512"/>
    <m/>
    <m/>
    <n v="0"/>
    <n v="0"/>
    <n v="1626"/>
    <n v="708"/>
    <n v="1626"/>
    <n v="708"/>
    <n v="3.8"/>
    <n v="4.2"/>
    <n v="1368"/>
    <n v="823.2"/>
    <n v="3.9"/>
    <n v="4.7"/>
    <n v="4937.3999999999996"/>
    <n v="2406.4"/>
    <m/>
    <m/>
    <n v="0"/>
    <n v="0"/>
    <n v="3.8778597785977857"/>
    <n v="4.5615819209039552"/>
    <n v="6305.4"/>
    <n v="3229.6000000000004"/>
    <n v="64"/>
    <n v="72.900000000000006"/>
    <n v="23040"/>
    <n v="14288.400000000001"/>
    <n v="56.3"/>
    <n v="68.7"/>
    <n v="71275.8"/>
    <n v="35174.400000000001"/>
    <m/>
    <m/>
    <n v="0"/>
    <n v="0"/>
    <n v="58.004797047970484"/>
    <n v="69.862711864406791"/>
    <n v="94315.8"/>
    <n v="49462.80000000001"/>
    <n v="1484"/>
    <n v="1548"/>
    <n v="1484"/>
    <n v="1548"/>
    <n v="3.8"/>
    <n v="4.0999999999999996"/>
    <n v="5639.2"/>
    <n v="6346.7999999999993"/>
    <n v="42.6"/>
    <n v="51.7"/>
    <n v="63218.400000000001"/>
    <n v="80031.600000000006"/>
    <n v="1881"/>
    <n v="2484"/>
    <n v="1881"/>
    <n v="2484"/>
    <n v="7627.3"/>
    <n v="11065.6"/>
    <n v="142685.70000000001"/>
    <n v="225111.6"/>
    <n v="3768"/>
    <n v="3254"/>
    <n v="3768"/>
    <n v="3254"/>
    <n v="16833.2"/>
    <n v="15768.999999999998"/>
    <n v="270392.8"/>
    <n v="273072"/>
    <n v="5649"/>
    <n v="5738"/>
    <n v="5649"/>
    <n v="5738"/>
    <n v="24460.5"/>
    <n v="26834.6"/>
    <n v="413078.5"/>
    <n v="498183.6"/>
    <n v="0"/>
    <n v="0"/>
    <n v="0"/>
    <n v="0"/>
    <s v=""/>
    <s v=""/>
    <s v=""/>
    <s v=""/>
    <n v="30099.7"/>
    <n v="33181.399999999994"/>
    <n v="476296.9"/>
    <n v="578215.20000000007"/>
  </r>
  <r>
    <x v="13"/>
    <s v="McLennan Community College "/>
    <m/>
    <n v="226578"/>
    <x v="7"/>
    <n v="1306"/>
    <n v="1270"/>
    <n v="86"/>
    <n v="61"/>
    <n v="1220"/>
    <n v="1209"/>
    <m/>
    <m/>
    <n v="1220"/>
    <n v="1209"/>
    <n v="1220"/>
    <n v="1209"/>
    <n v="175"/>
    <n v="173"/>
    <n v="175"/>
    <n v="173"/>
    <n v="58"/>
    <n v="64"/>
    <n v="58"/>
    <n v="64"/>
    <m/>
    <m/>
    <n v="0"/>
    <n v="0"/>
    <n v="233"/>
    <n v="237"/>
    <n v="233"/>
    <n v="237"/>
    <n v="3.8"/>
    <n v="3.6"/>
    <n v="665"/>
    <n v="622.80000000000007"/>
    <n v="3.7"/>
    <n v="3.5"/>
    <n v="214.60000000000002"/>
    <n v="224"/>
    <m/>
    <m/>
    <n v="0"/>
    <n v="0"/>
    <n v="3.7751072961373393"/>
    <n v="3.5729957805907175"/>
    <n v="879.6"/>
    <n v="846.80000000000007"/>
    <n v="76.099999999999994"/>
    <n v="70.599999999999994"/>
    <n v="13317.499999999998"/>
    <n v="12213.8"/>
    <n v="75.5"/>
    <n v="67.099999999999994"/>
    <n v="4379"/>
    <n v="4294.3999999999996"/>
    <m/>
    <m/>
    <n v="0"/>
    <n v="0"/>
    <n v="75.950643776824037"/>
    <n v="69.65485232067509"/>
    <n v="17696.5"/>
    <n v="16508.199999999997"/>
    <n v="266"/>
    <n v="278"/>
    <n v="266"/>
    <n v="278"/>
    <n v="112"/>
    <n v="105"/>
    <n v="112"/>
    <n v="105"/>
    <m/>
    <m/>
    <n v="0"/>
    <n v="0"/>
    <n v="378"/>
    <n v="383"/>
    <n v="378"/>
    <n v="383"/>
    <n v="4.3"/>
    <n v="4.3"/>
    <n v="1143.8"/>
    <n v="1195.3999999999999"/>
    <n v="4.8"/>
    <n v="4.5"/>
    <n v="537.6"/>
    <n v="472.5"/>
    <m/>
    <m/>
    <n v="0"/>
    <n v="0"/>
    <n v="4.4481481481481486"/>
    <n v="4.3548302872062656"/>
    <n v="1681.4"/>
    <n v="1667.8999999999996"/>
    <n v="87.5"/>
    <n v="87.3"/>
    <n v="23275"/>
    <n v="24269.399999999998"/>
    <n v="93.2"/>
    <n v="86.4"/>
    <n v="10438.4"/>
    <n v="9072"/>
    <m/>
    <m/>
    <n v="0"/>
    <n v="0"/>
    <n v="89.188888888888897"/>
    <n v="87.053263707571787"/>
    <n v="33713.4"/>
    <n v="33341.399999999994"/>
    <n v="611"/>
    <n v="620"/>
    <n v="611"/>
    <n v="620"/>
    <n v="4.1914893617021276"/>
    <n v="4.0559677419354836"/>
    <n v="2561"/>
    <n v="2514.6999999999998"/>
    <n v="84.140589198036011"/>
    <n v="80.402580645161279"/>
    <n v="51409.9"/>
    <n v="49849.599999999991"/>
    <n v="175"/>
    <n v="155"/>
    <n v="175"/>
    <n v="155"/>
    <n v="180"/>
    <n v="192"/>
    <n v="180"/>
    <n v="192"/>
    <m/>
    <m/>
    <n v="0"/>
    <n v="0"/>
    <n v="355"/>
    <n v="347"/>
    <n v="355"/>
    <n v="347"/>
    <n v="3.2"/>
    <n v="3.3"/>
    <n v="560"/>
    <n v="511.5"/>
    <n v="3.5"/>
    <n v="3.6"/>
    <n v="630"/>
    <n v="691.2"/>
    <m/>
    <m/>
    <n v="0"/>
    <n v="0"/>
    <n v="3.352112676056338"/>
    <n v="3.4659942363112393"/>
    <n v="1190"/>
    <n v="1202.7"/>
    <n v="64.5"/>
    <n v="63.4"/>
    <n v="11287.5"/>
    <n v="9827"/>
    <n v="59.6"/>
    <n v="57.5"/>
    <n v="10728"/>
    <n v="11040"/>
    <m/>
    <m/>
    <n v="0"/>
    <n v="0"/>
    <n v="62.015492957746481"/>
    <n v="60.135446685878961"/>
    <n v="22015.5"/>
    <n v="20867"/>
    <n v="254"/>
    <n v="242"/>
    <n v="254"/>
    <n v="242"/>
    <n v="5.3"/>
    <n v="5.0999999999999996"/>
    <n v="1346.2"/>
    <n v="1234.1999999999998"/>
    <n v="68.400000000000006"/>
    <n v="62.5"/>
    <n v="17373.600000000002"/>
    <n v="15125"/>
    <n v="616"/>
    <n v="606"/>
    <n v="616"/>
    <n v="606"/>
    <n v="2368.8000000000002"/>
    <n v="2329.6999999999998"/>
    <n v="47880"/>
    <n v="46310.2"/>
    <n v="350"/>
    <n v="361"/>
    <n v="350"/>
    <n v="361"/>
    <n v="1382.2"/>
    <n v="1387.7"/>
    <n v="25545.4"/>
    <n v="24406.400000000001"/>
    <n v="966"/>
    <n v="967"/>
    <n v="966"/>
    <n v="967"/>
    <n v="3751"/>
    <n v="3717.3999999999996"/>
    <n v="73425.399999999994"/>
    <n v="70716.600000000006"/>
    <n v="0"/>
    <n v="0"/>
    <n v="0"/>
    <n v="0"/>
    <s v=""/>
    <s v=""/>
    <s v=""/>
    <s v=""/>
    <n v="5097.2"/>
    <n v="4951.5999999999995"/>
    <n v="90799"/>
    <n v="85841.599999999991"/>
  </r>
  <r>
    <x v="13"/>
    <s v="Navarro College "/>
    <m/>
    <n v="227146"/>
    <x v="7"/>
    <n v="963"/>
    <n v="935"/>
    <n v="8"/>
    <n v="7"/>
    <n v="955"/>
    <n v="928"/>
    <m/>
    <m/>
    <n v="955"/>
    <n v="928"/>
    <n v="955"/>
    <n v="928"/>
    <n v="130"/>
    <n v="132"/>
    <n v="130"/>
    <n v="132"/>
    <n v="70"/>
    <n v="69"/>
    <n v="70"/>
    <n v="69"/>
    <m/>
    <m/>
    <n v="0"/>
    <n v="0"/>
    <n v="200"/>
    <n v="201"/>
    <n v="200"/>
    <n v="201"/>
    <n v="3.2"/>
    <n v="3"/>
    <n v="416"/>
    <n v="396"/>
    <n v="3.5"/>
    <n v="3.5"/>
    <n v="245"/>
    <n v="241.5"/>
    <m/>
    <m/>
    <n v="0"/>
    <n v="0"/>
    <n v="3.3050000000000002"/>
    <n v="3.1716417910447761"/>
    <n v="661"/>
    <n v="637.5"/>
    <n v="66.7"/>
    <n v="62.1"/>
    <n v="8671"/>
    <n v="8197.2000000000007"/>
    <n v="65.900000000000006"/>
    <n v="62.3"/>
    <n v="4613"/>
    <n v="4298.7"/>
    <m/>
    <m/>
    <n v="0"/>
    <n v="0"/>
    <n v="66.42"/>
    <n v="62.168656716417921"/>
    <n v="13284"/>
    <n v="12495.900000000001"/>
    <n v="196"/>
    <n v="198"/>
    <n v="196"/>
    <n v="198"/>
    <n v="98"/>
    <n v="95"/>
    <n v="98"/>
    <n v="95"/>
    <m/>
    <m/>
    <n v="0"/>
    <n v="0"/>
    <n v="294"/>
    <n v="293"/>
    <n v="294"/>
    <n v="293"/>
    <n v="3.6"/>
    <n v="3.8"/>
    <n v="705.6"/>
    <n v="752.4"/>
    <n v="4.0999999999999996"/>
    <n v="4.0999999999999996"/>
    <n v="401.79999999999995"/>
    <n v="389.49999999999994"/>
    <m/>
    <m/>
    <n v="0"/>
    <n v="0"/>
    <n v="3.7666666666666671"/>
    <n v="3.8972696245733784"/>
    <n v="1107.4000000000001"/>
    <n v="1141.8999999999999"/>
    <n v="79.7"/>
    <n v="79.5"/>
    <n v="15621.2"/>
    <n v="15741"/>
    <n v="81.099999999999994"/>
    <n v="76.400000000000006"/>
    <n v="7947.7999999999993"/>
    <n v="7258.0000000000009"/>
    <m/>
    <m/>
    <n v="0"/>
    <n v="0"/>
    <n v="80.166666666666671"/>
    <n v="78.49488054607508"/>
    <n v="23569"/>
    <n v="22999"/>
    <n v="494"/>
    <n v="494"/>
    <n v="494"/>
    <n v="494"/>
    <n v="3.5797570850202431"/>
    <n v="3.6020242914979756"/>
    <n v="1768.4"/>
    <n v="1779.3999999999999"/>
    <n v="74.60121457489879"/>
    <n v="71.852024291497983"/>
    <n v="36853"/>
    <n v="35494.9"/>
    <n v="114"/>
    <n v="95"/>
    <n v="114"/>
    <n v="95"/>
    <n v="155"/>
    <n v="164"/>
    <n v="155"/>
    <n v="164"/>
    <m/>
    <m/>
    <n v="0"/>
    <n v="0"/>
    <n v="269"/>
    <n v="259"/>
    <n v="269"/>
    <n v="259"/>
    <n v="3.1"/>
    <n v="3.5"/>
    <n v="353.40000000000003"/>
    <n v="332.5"/>
    <n v="3.3"/>
    <n v="2.8"/>
    <n v="511.5"/>
    <n v="459.2"/>
    <m/>
    <m/>
    <n v="0"/>
    <n v="0"/>
    <n v="3.2152416356877325"/>
    <n v="3.0567567567567568"/>
    <n v="864.90000000000009"/>
    <n v="791.7"/>
    <n v="60.9"/>
    <n v="63.7"/>
    <n v="6942.5999999999995"/>
    <n v="6051.5"/>
    <n v="52.7"/>
    <n v="49.8"/>
    <n v="8168.5"/>
    <n v="8167.2"/>
    <m/>
    <m/>
    <n v="0"/>
    <n v="0"/>
    <n v="56.175092936802969"/>
    <n v="54.898455598455598"/>
    <n v="15111.099999999999"/>
    <n v="14218.7"/>
    <n v="192"/>
    <n v="175"/>
    <n v="192"/>
    <n v="175"/>
    <n v="2.7"/>
    <n v="2.1"/>
    <n v="518.40000000000009"/>
    <n v="367.5"/>
    <n v="34.4"/>
    <n v="25.1"/>
    <n v="6604.7999999999993"/>
    <n v="4392.5"/>
    <n v="440"/>
    <n v="425"/>
    <n v="440"/>
    <n v="425"/>
    <n v="1475"/>
    <n v="1480.9"/>
    <n v="31234.799999999999"/>
    <n v="29989.7"/>
    <n v="323"/>
    <n v="328"/>
    <n v="323"/>
    <n v="328"/>
    <n v="1158.3"/>
    <n v="1090.2"/>
    <n v="20729.3"/>
    <n v="19723.900000000001"/>
    <n v="763"/>
    <n v="753"/>
    <n v="763"/>
    <n v="753"/>
    <n v="2633.3"/>
    <n v="2571.1000000000004"/>
    <n v="51964.1"/>
    <n v="49713.600000000006"/>
    <n v="0"/>
    <n v="0"/>
    <n v="0"/>
    <n v="0"/>
    <s v=""/>
    <s v=""/>
    <s v=""/>
    <s v=""/>
    <n v="3151.7000000000003"/>
    <n v="2938.6"/>
    <n v="58568.899999999994"/>
    <n v="54106.100000000006"/>
  </r>
  <r>
    <x v="13"/>
    <s v="North Central Texas Community College"/>
    <m/>
    <n v="224110"/>
    <x v="7"/>
    <n v="737"/>
    <n v="860"/>
    <n v="3"/>
    <n v="8"/>
    <n v="734"/>
    <n v="852"/>
    <m/>
    <m/>
    <n v="734"/>
    <n v="852"/>
    <n v="734"/>
    <n v="852"/>
    <n v="38"/>
    <n v="60"/>
    <n v="38"/>
    <n v="60"/>
    <n v="31"/>
    <n v="39"/>
    <n v="31"/>
    <n v="39"/>
    <m/>
    <m/>
    <n v="0"/>
    <n v="0"/>
    <n v="69"/>
    <n v="99"/>
    <n v="69"/>
    <n v="99"/>
    <n v="3.1"/>
    <n v="3.3"/>
    <n v="117.8"/>
    <n v="198"/>
    <n v="3.3"/>
    <n v="3.1"/>
    <n v="102.3"/>
    <n v="120.9"/>
    <m/>
    <m/>
    <n v="0"/>
    <n v="0"/>
    <n v="3.189855072463768"/>
    <n v="3.2212121212121212"/>
    <n v="220.1"/>
    <n v="318.89999999999998"/>
    <n v="60"/>
    <n v="61.5"/>
    <n v="2280"/>
    <n v="3690"/>
    <n v="57.2"/>
    <n v="52.6"/>
    <n v="1773.2"/>
    <n v="2051.4"/>
    <m/>
    <m/>
    <n v="0"/>
    <n v="0"/>
    <n v="58.742028985507247"/>
    <n v="57.993939393939392"/>
    <n v="4053.2"/>
    <n v="5741.4"/>
    <n v="177"/>
    <n v="207"/>
    <n v="177"/>
    <n v="207"/>
    <n v="126"/>
    <n v="159"/>
    <n v="126"/>
    <n v="159"/>
    <m/>
    <m/>
    <n v="0"/>
    <n v="0"/>
    <n v="303"/>
    <n v="366"/>
    <n v="303"/>
    <n v="366"/>
    <n v="4.2"/>
    <n v="4"/>
    <n v="743.4"/>
    <n v="828"/>
    <n v="4.7"/>
    <n v="4.4000000000000004"/>
    <n v="592.20000000000005"/>
    <n v="699.6"/>
    <m/>
    <m/>
    <n v="0"/>
    <n v="0"/>
    <n v="4.4079207920792074"/>
    <n v="4.1737704918032783"/>
    <n v="1335.6"/>
    <n v="1527.6"/>
    <n v="76.2"/>
    <n v="74.900000000000006"/>
    <n v="13487.4"/>
    <n v="15504.300000000001"/>
    <n v="76.2"/>
    <n v="70.8"/>
    <n v="9601.2000000000007"/>
    <n v="11257.199999999999"/>
    <m/>
    <m/>
    <n v="0"/>
    <n v="0"/>
    <n v="76.199999999999989"/>
    <n v="73.118852459016395"/>
    <n v="23088.599999999995"/>
    <n v="26761.5"/>
    <n v="372"/>
    <n v="465"/>
    <n v="372"/>
    <n v="465"/>
    <n v="4.1819892473118276"/>
    <n v="3.9709677419354841"/>
    <n v="1555.6999999999998"/>
    <n v="1846.5"/>
    <n v="72.961827956989239"/>
    <n v="69.898709677419362"/>
    <n v="27141.799999999996"/>
    <n v="32502.9"/>
    <n v="111"/>
    <n v="115"/>
    <n v="111"/>
    <n v="115"/>
    <n v="150"/>
    <n v="158"/>
    <n v="150"/>
    <n v="158"/>
    <m/>
    <m/>
    <n v="0"/>
    <n v="0"/>
    <n v="261"/>
    <n v="273"/>
    <n v="261"/>
    <n v="273"/>
    <n v="3.3"/>
    <n v="3.4"/>
    <n v="366.29999999999995"/>
    <n v="391"/>
    <n v="3.6"/>
    <n v="3.7"/>
    <n v="540"/>
    <n v="584.6"/>
    <m/>
    <m/>
    <n v="0"/>
    <n v="0"/>
    <n v="3.4724137931034482"/>
    <n v="3.5736263736263738"/>
    <n v="906.3"/>
    <n v="975.6"/>
    <n v="59.8"/>
    <n v="56.5"/>
    <n v="6637.7999999999993"/>
    <n v="6497.5"/>
    <n v="54.1"/>
    <n v="53.5"/>
    <n v="8115"/>
    <n v="8453"/>
    <m/>
    <m/>
    <n v="0"/>
    <n v="0"/>
    <n v="56.524137931034481"/>
    <n v="54.763736263736263"/>
    <n v="14752.8"/>
    <n v="14950.5"/>
    <n v="101"/>
    <n v="114"/>
    <n v="101"/>
    <n v="114"/>
    <n v="5.3"/>
    <n v="5"/>
    <n v="535.29999999999995"/>
    <n v="570"/>
    <n v="55.6"/>
    <n v="54.6"/>
    <n v="5615.6"/>
    <n v="6224.4000000000005"/>
    <n v="326"/>
    <n v="382"/>
    <n v="326"/>
    <n v="382"/>
    <n v="1227.5"/>
    <n v="1417"/>
    <n v="22405.199999999997"/>
    <n v="25691.800000000003"/>
    <n v="307"/>
    <n v="356"/>
    <n v="307"/>
    <n v="356"/>
    <n v="1234.5"/>
    <n v="1405.1"/>
    <n v="19489.400000000001"/>
    <n v="21761.599999999999"/>
    <n v="633"/>
    <n v="738"/>
    <n v="633"/>
    <n v="738"/>
    <n v="2462"/>
    <n v="2822.1"/>
    <n v="41894.6"/>
    <n v="47453.4"/>
    <n v="0"/>
    <n v="0"/>
    <n v="0"/>
    <n v="0"/>
    <s v=""/>
    <s v=""/>
    <s v=""/>
    <s v=""/>
    <n v="2997.3"/>
    <n v="3392.1"/>
    <n v="47510.19999999999"/>
    <n v="53677.8"/>
  </r>
  <r>
    <x v="13"/>
    <s v="North Lake College (DCCCD)"/>
    <m/>
    <n v="227191"/>
    <x v="7"/>
    <n v="1042"/>
    <n v="1223"/>
    <n v="8"/>
    <n v="9"/>
    <n v="1034"/>
    <n v="1214"/>
    <m/>
    <m/>
    <n v="1034"/>
    <n v="1214"/>
    <n v="1034"/>
    <n v="1214"/>
    <n v="19"/>
    <n v="19"/>
    <n v="19"/>
    <n v="19"/>
    <n v="18"/>
    <n v="32"/>
    <n v="18"/>
    <n v="32"/>
    <m/>
    <m/>
    <n v="0"/>
    <n v="0"/>
    <n v="37"/>
    <n v="51"/>
    <n v="37"/>
    <n v="51"/>
    <n v="3.9"/>
    <n v="3.7"/>
    <n v="74.099999999999994"/>
    <n v="70.3"/>
    <n v="4.3"/>
    <n v="3.7"/>
    <n v="77.399999999999991"/>
    <n v="118.4"/>
    <m/>
    <m/>
    <n v="0"/>
    <n v="0"/>
    <n v="4.0945945945945947"/>
    <n v="3.6999999999999997"/>
    <n v="151.5"/>
    <n v="188.7"/>
    <n v="57.8"/>
    <n v="68.599999999999994"/>
    <n v="1098.2"/>
    <n v="1303.3999999999999"/>
    <n v="53.2"/>
    <n v="50"/>
    <n v="957.6"/>
    <n v="1600"/>
    <m/>
    <m/>
    <n v="0"/>
    <n v="0"/>
    <n v="55.562162162162167"/>
    <n v="56.929411764705875"/>
    <n v="2055.8000000000002"/>
    <n v="2903.3999999999996"/>
    <n v="183"/>
    <n v="195"/>
    <n v="183"/>
    <n v="195"/>
    <n v="164"/>
    <n v="281"/>
    <n v="164"/>
    <n v="281"/>
    <m/>
    <m/>
    <n v="0"/>
    <n v="0"/>
    <n v="347"/>
    <n v="476"/>
    <n v="347"/>
    <n v="476"/>
    <n v="4"/>
    <n v="3.6"/>
    <n v="732"/>
    <n v="702"/>
    <n v="4.9000000000000004"/>
    <n v="3.9"/>
    <n v="803.6"/>
    <n v="1095.8999999999999"/>
    <m/>
    <m/>
    <n v="0"/>
    <n v="0"/>
    <n v="4.4253602305475503"/>
    <n v="3.7771008403361344"/>
    <n v="1535.6"/>
    <n v="1797.8999999999999"/>
    <n v="67.7"/>
    <n v="62.5"/>
    <n v="12389.1"/>
    <n v="12187.5"/>
    <n v="64.599999999999994"/>
    <n v="60.2"/>
    <n v="10594.4"/>
    <n v="16916.2"/>
    <m/>
    <m/>
    <n v="0"/>
    <n v="0"/>
    <n v="66.234870317002887"/>
    <n v="61.142226890756305"/>
    <n v="22983.5"/>
    <n v="29103.7"/>
    <n v="384"/>
    <n v="527"/>
    <n v="384"/>
    <n v="527"/>
    <n v="4.3934895833333334"/>
    <n v="3.769639468690702"/>
    <n v="1687.1"/>
    <n v="1986.6"/>
    <n v="65.20651041666666"/>
    <n v="60.734535104364326"/>
    <n v="25039.299999999996"/>
    <n v="32007.1"/>
    <n v="54"/>
    <n v="50"/>
    <n v="54"/>
    <n v="50"/>
    <n v="190"/>
    <n v="198"/>
    <n v="190"/>
    <n v="198"/>
    <m/>
    <m/>
    <n v="0"/>
    <n v="0"/>
    <n v="244"/>
    <n v="248"/>
    <n v="244"/>
    <n v="248"/>
    <n v="3.4"/>
    <n v="2.7"/>
    <n v="183.6"/>
    <n v="135"/>
    <n v="3.4"/>
    <n v="3.5"/>
    <n v="646"/>
    <n v="693"/>
    <m/>
    <m/>
    <n v="0"/>
    <n v="0"/>
    <n v="3.4"/>
    <n v="3.338709677419355"/>
    <n v="829.6"/>
    <n v="828"/>
    <n v="48.1"/>
    <n v="42.2"/>
    <n v="2597.4"/>
    <n v="2110"/>
    <n v="35.4"/>
    <n v="40.1"/>
    <n v="6726"/>
    <n v="7939.8"/>
    <m/>
    <m/>
    <n v="0"/>
    <n v="0"/>
    <n v="38.210655737704919"/>
    <n v="40.523387096774194"/>
    <n v="9323.4"/>
    <n v="10049.799999999999"/>
    <n v="406"/>
    <n v="439"/>
    <n v="406"/>
    <n v="439"/>
    <n v="3.5"/>
    <n v="3.5"/>
    <n v="1421"/>
    <n v="1536.5"/>
    <n v="37.1"/>
    <n v="38.299999999999997"/>
    <n v="15062.6"/>
    <n v="16813.699999999997"/>
    <n v="256"/>
    <n v="264"/>
    <n v="256"/>
    <n v="264"/>
    <n v="989.7"/>
    <n v="907.3"/>
    <n v="16084.7"/>
    <n v="15600.9"/>
    <n v="372"/>
    <n v="511"/>
    <n v="372"/>
    <n v="511"/>
    <n v="1527"/>
    <n v="1907.3"/>
    <n v="18278"/>
    <n v="26456"/>
    <n v="628"/>
    <n v="775"/>
    <n v="628"/>
    <n v="775"/>
    <n v="2516.6999999999998"/>
    <n v="2814.6"/>
    <n v="34362.699999999997"/>
    <n v="42056.9"/>
    <n v="0"/>
    <n v="0"/>
    <n v="0"/>
    <n v="0"/>
    <s v=""/>
    <s v=""/>
    <s v=""/>
    <s v=""/>
    <n v="3937.7"/>
    <n v="4351.1000000000004"/>
    <n v="49425.299999999996"/>
    <n v="58870.599999999991"/>
  </r>
  <r>
    <x v="13"/>
    <s v="Northwest Vista College (ACCD)"/>
    <m/>
    <n v="420398"/>
    <x v="7"/>
    <n v="3086"/>
    <n v="2547"/>
    <n v="613"/>
    <n v="139"/>
    <n v="2473"/>
    <n v="2408"/>
    <m/>
    <m/>
    <n v="2473"/>
    <n v="2408"/>
    <n v="2473"/>
    <n v="2408"/>
    <n v="172"/>
    <n v="156"/>
    <n v="172"/>
    <n v="156"/>
    <n v="130"/>
    <n v="125"/>
    <n v="130"/>
    <n v="125"/>
    <m/>
    <m/>
    <n v="0"/>
    <n v="0"/>
    <n v="302"/>
    <n v="281"/>
    <n v="302"/>
    <n v="281"/>
    <n v="3.6"/>
    <n v="3.2"/>
    <n v="619.20000000000005"/>
    <n v="499.20000000000005"/>
    <n v="4"/>
    <n v="3.6"/>
    <n v="520"/>
    <n v="450"/>
    <m/>
    <m/>
    <n v="0"/>
    <n v="0"/>
    <n v="3.7721854304635762"/>
    <n v="3.3779359430604985"/>
    <n v="1139.2"/>
    <n v="949.2"/>
    <n v="61.7"/>
    <n v="57.3"/>
    <n v="10612.4"/>
    <n v="8938.7999999999993"/>
    <n v="58.1"/>
    <n v="58"/>
    <n v="7553"/>
    <n v="7250"/>
    <m/>
    <m/>
    <n v="0"/>
    <n v="0"/>
    <n v="60.150331125827819"/>
    <n v="57.611387900355872"/>
    <n v="18165.400000000001"/>
    <n v="16188.8"/>
    <n v="467"/>
    <n v="522"/>
    <n v="467"/>
    <n v="522"/>
    <n v="571"/>
    <n v="553"/>
    <n v="571"/>
    <n v="553"/>
    <m/>
    <m/>
    <n v="0"/>
    <n v="0"/>
    <n v="1038"/>
    <n v="1075"/>
    <n v="1038"/>
    <n v="1075"/>
    <n v="4.2"/>
    <n v="3.7"/>
    <n v="1961.4"/>
    <n v="1931.4"/>
    <n v="4.8"/>
    <n v="4.4000000000000004"/>
    <n v="2740.7999999999997"/>
    <n v="2433.2000000000003"/>
    <m/>
    <m/>
    <n v="0"/>
    <n v="0"/>
    <n v="4.5300578034682077"/>
    <n v="4.0600930232558143"/>
    <n v="4702.2"/>
    <n v="4364.6000000000004"/>
    <n v="73.2"/>
    <n v="70.099999999999994"/>
    <n v="34184.400000000001"/>
    <n v="36592.199999999997"/>
    <n v="74.5"/>
    <n v="70.3"/>
    <n v="42539.5"/>
    <n v="38875.9"/>
    <m/>
    <m/>
    <n v="0"/>
    <n v="0"/>
    <n v="73.915125240847772"/>
    <n v="70.202883720930231"/>
    <n v="76723.899999999994"/>
    <n v="75468.099999999991"/>
    <n v="1340"/>
    <n v="1356"/>
    <n v="1340"/>
    <n v="1356"/>
    <n v="4.3592537313432835"/>
    <n v="3.9187315634218289"/>
    <n v="5841.4"/>
    <n v="5313.8"/>
    <n v="70.812910447761183"/>
    <n v="67.593584070796453"/>
    <n v="94889.299999999988"/>
    <n v="91656.9"/>
    <n v="272"/>
    <n v="241"/>
    <n v="272"/>
    <n v="241"/>
    <n v="525"/>
    <n v="553"/>
    <n v="525"/>
    <n v="553"/>
    <m/>
    <m/>
    <n v="0"/>
    <n v="0"/>
    <n v="797"/>
    <n v="794"/>
    <n v="797"/>
    <n v="794"/>
    <n v="3.5"/>
    <n v="3.3"/>
    <n v="952"/>
    <n v="795.3"/>
    <n v="3.8"/>
    <n v="3.5"/>
    <n v="1995"/>
    <n v="1935.5"/>
    <m/>
    <m/>
    <n v="0"/>
    <n v="0"/>
    <n v="3.697616060225847"/>
    <n v="3.4392947103274563"/>
    <n v="2947"/>
    <n v="2730.8"/>
    <n v="56.1"/>
    <n v="51.7"/>
    <n v="15259.2"/>
    <n v="12459.7"/>
    <n v="47.6"/>
    <n v="44.1"/>
    <n v="24990"/>
    <n v="24387.3"/>
    <m/>
    <m/>
    <n v="0"/>
    <n v="0"/>
    <n v="50.500878293600998"/>
    <n v="46.406801007556673"/>
    <n v="40249.199999999997"/>
    <n v="36847"/>
    <n v="336"/>
    <n v="258"/>
    <n v="336"/>
    <n v="258"/>
    <n v="4.5999999999999996"/>
    <n v="4.9000000000000004"/>
    <n v="1545.6"/>
    <n v="1264.2"/>
    <n v="49.6"/>
    <n v="45.4"/>
    <n v="16665.600000000002"/>
    <n v="11713.199999999999"/>
    <n v="911"/>
    <n v="919"/>
    <n v="911"/>
    <n v="919"/>
    <n v="3532.6000000000004"/>
    <n v="3225.9000000000005"/>
    <n v="60056"/>
    <n v="57990.7"/>
    <n v="1226"/>
    <n v="1231"/>
    <n v="1226"/>
    <n v="1231"/>
    <n v="5255.7999999999993"/>
    <n v="4818.7000000000007"/>
    <n v="75082.5"/>
    <n v="70513.2"/>
    <n v="2137"/>
    <n v="2150"/>
    <n v="2137"/>
    <n v="2150"/>
    <n v="8788.4"/>
    <n v="8044.6000000000013"/>
    <n v="135138.5"/>
    <n v="128503.9"/>
    <n v="0"/>
    <n v="0"/>
    <n v="0"/>
    <n v="0"/>
    <s v=""/>
    <s v=""/>
    <s v=""/>
    <s v=""/>
    <n v="10334"/>
    <n v="9308.8000000000011"/>
    <n v="151804.1"/>
    <n v="140217.1"/>
  </r>
  <r>
    <x v="13"/>
    <s v="Palo Alto College (ACCD)"/>
    <m/>
    <n v="246354"/>
    <x v="7"/>
    <n v="1331"/>
    <n v="1493"/>
    <n v="211"/>
    <n v="204"/>
    <n v="1120"/>
    <n v="1289"/>
    <m/>
    <m/>
    <n v="1120"/>
    <n v="1289"/>
    <n v="1120"/>
    <n v="1289"/>
    <n v="84"/>
    <n v="78"/>
    <n v="84"/>
    <n v="78"/>
    <n v="58"/>
    <n v="74"/>
    <n v="58"/>
    <n v="74"/>
    <m/>
    <m/>
    <n v="0"/>
    <n v="0"/>
    <n v="142"/>
    <n v="152"/>
    <n v="142"/>
    <n v="152"/>
    <n v="3.4"/>
    <n v="3.9"/>
    <n v="285.59999999999997"/>
    <n v="304.2"/>
    <n v="3.9"/>
    <n v="3.2"/>
    <n v="226.2"/>
    <n v="236.8"/>
    <m/>
    <m/>
    <n v="0"/>
    <n v="0"/>
    <n v="3.6042253521126759"/>
    <n v="3.5592105263157894"/>
    <n v="511.79999999999995"/>
    <n v="541"/>
    <n v="58.1"/>
    <n v="59.1"/>
    <n v="4880.4000000000005"/>
    <n v="4609.8"/>
    <n v="59.6"/>
    <n v="41.2"/>
    <n v="3456.8"/>
    <n v="3048.8"/>
    <m/>
    <m/>
    <n v="0"/>
    <n v="0"/>
    <n v="58.712676056338033"/>
    <n v="50.385526315789477"/>
    <n v="8337.2000000000007"/>
    <n v="7658.6"/>
    <n v="208"/>
    <n v="228"/>
    <n v="208"/>
    <n v="228"/>
    <n v="253"/>
    <n v="278"/>
    <n v="253"/>
    <n v="278"/>
    <m/>
    <m/>
    <n v="0"/>
    <n v="0"/>
    <n v="461"/>
    <n v="506"/>
    <n v="461"/>
    <n v="506"/>
    <n v="4.5"/>
    <n v="4.2"/>
    <n v="936"/>
    <n v="957.6"/>
    <n v="4.5"/>
    <n v="4.2"/>
    <n v="1138.5"/>
    <n v="1167.6000000000001"/>
    <m/>
    <m/>
    <n v="0"/>
    <n v="0"/>
    <n v="4.5"/>
    <n v="4.2"/>
    <n v="2074.5"/>
    <n v="2125.2000000000003"/>
    <n v="75.599999999999994"/>
    <n v="74.5"/>
    <n v="15724.8"/>
    <n v="16986"/>
    <n v="77"/>
    <n v="74.599999999999994"/>
    <n v="19481"/>
    <n v="20738.8"/>
    <m/>
    <m/>
    <n v="0"/>
    <n v="0"/>
    <n v="76.368329718004347"/>
    <n v="74.55494071146245"/>
    <n v="35205.800000000003"/>
    <n v="37724.800000000003"/>
    <n v="603"/>
    <n v="658"/>
    <n v="603"/>
    <n v="658"/>
    <n v="4.2890547263681595"/>
    <n v="4.0519756838905776"/>
    <n v="2586.3000000000002"/>
    <n v="2666.2000000000003"/>
    <n v="72.210613598673305"/>
    <n v="68.971732522796358"/>
    <n v="43543"/>
    <n v="45383.4"/>
    <n v="81"/>
    <n v="93"/>
    <n v="81"/>
    <n v="93"/>
    <n v="230"/>
    <n v="208"/>
    <n v="230"/>
    <n v="208"/>
    <m/>
    <m/>
    <n v="0"/>
    <n v="0"/>
    <n v="311"/>
    <n v="301"/>
    <n v="311"/>
    <n v="301"/>
    <n v="3.4"/>
    <n v="3"/>
    <n v="275.39999999999998"/>
    <n v="279"/>
    <n v="3.6"/>
    <n v="3.7"/>
    <n v="828"/>
    <n v="769.6"/>
    <m/>
    <m/>
    <n v="0"/>
    <n v="0"/>
    <n v="3.5479099678456594"/>
    <n v="3.483720930232558"/>
    <n v="1103.4000000000001"/>
    <n v="1048.5999999999999"/>
    <n v="51.8"/>
    <n v="51.7"/>
    <n v="4195.8"/>
    <n v="4808.1000000000004"/>
    <n v="42.7"/>
    <n v="42.7"/>
    <n v="9821"/>
    <n v="8881.6"/>
    <m/>
    <m/>
    <n v="0"/>
    <n v="0"/>
    <n v="45.070096463022509"/>
    <n v="45.48073089700997"/>
    <n v="14016.800000000001"/>
    <n v="13689.7"/>
    <n v="206"/>
    <n v="330"/>
    <n v="206"/>
    <n v="330"/>
    <n v="4.7"/>
    <n v="2.7"/>
    <n v="968.2"/>
    <n v="891.00000000000011"/>
    <n v="45.1"/>
    <n v="22.4"/>
    <n v="9290.6"/>
    <n v="7391.9999999999991"/>
    <n v="373"/>
    <n v="399"/>
    <n v="373"/>
    <n v="399"/>
    <n v="1497"/>
    <n v="1540.8"/>
    <n v="24801"/>
    <n v="26403.9"/>
    <n v="541"/>
    <n v="560"/>
    <n v="541"/>
    <n v="560"/>
    <n v="2192.6999999999998"/>
    <n v="2174"/>
    <n v="32758.799999999999"/>
    <n v="32669.199999999997"/>
    <n v="914"/>
    <n v="959"/>
    <n v="914"/>
    <n v="959"/>
    <n v="3689.7"/>
    <n v="3714.8"/>
    <n v="57559.8"/>
    <n v="59073.1"/>
    <n v="0"/>
    <n v="0"/>
    <n v="0"/>
    <n v="0"/>
    <s v=""/>
    <s v=""/>
    <s v=""/>
    <s v=""/>
    <n v="4657.9000000000005"/>
    <n v="4605.8"/>
    <n v="66850.400000000009"/>
    <n v="66465.100000000006"/>
  </r>
  <r>
    <x v="13"/>
    <s v="Richland College (DCCCD)"/>
    <m/>
    <n v="227766"/>
    <x v="7"/>
    <n v="1993"/>
    <n v="2305"/>
    <n v="67"/>
    <n v="88"/>
    <n v="1926"/>
    <n v="2217"/>
    <m/>
    <m/>
    <n v="1926"/>
    <n v="2217"/>
    <n v="1926"/>
    <n v="2217"/>
    <n v="56"/>
    <n v="61"/>
    <n v="56"/>
    <n v="61"/>
    <n v="66"/>
    <n v="98"/>
    <n v="66"/>
    <n v="98"/>
    <m/>
    <m/>
    <n v="0"/>
    <n v="0"/>
    <n v="122"/>
    <n v="159"/>
    <n v="122"/>
    <n v="159"/>
    <n v="3.1"/>
    <n v="3.7"/>
    <n v="173.6"/>
    <n v="225.70000000000002"/>
    <n v="3.6"/>
    <n v="3.5"/>
    <n v="237.6"/>
    <n v="343"/>
    <m/>
    <m/>
    <n v="0"/>
    <n v="0"/>
    <n v="3.3704918032786884"/>
    <n v="3.5767295597484279"/>
    <n v="411.2"/>
    <n v="568.70000000000005"/>
    <n v="60.1"/>
    <n v="63.4"/>
    <n v="3365.6"/>
    <n v="3867.4"/>
    <n v="57.4"/>
    <n v="50.3"/>
    <n v="3788.4"/>
    <n v="4929.3999999999996"/>
    <m/>
    <m/>
    <n v="0"/>
    <n v="0"/>
    <n v="58.639344262295083"/>
    <n v="55.325786163522011"/>
    <n v="7154"/>
    <n v="8796.7999999999993"/>
    <n v="232"/>
    <n v="263"/>
    <n v="232"/>
    <n v="263"/>
    <n v="438"/>
    <n v="437"/>
    <n v="438"/>
    <n v="437"/>
    <m/>
    <m/>
    <n v="0"/>
    <n v="0"/>
    <n v="670"/>
    <n v="700"/>
    <n v="670"/>
    <n v="700"/>
    <n v="4.2"/>
    <n v="4.2"/>
    <n v="974.40000000000009"/>
    <n v="1104.6000000000001"/>
    <n v="4.5"/>
    <n v="4.7"/>
    <n v="1971"/>
    <n v="2053.9"/>
    <m/>
    <m/>
    <n v="0"/>
    <n v="0"/>
    <n v="4.3961194029850752"/>
    <n v="4.512142857142857"/>
    <n v="2945.4000000000005"/>
    <n v="3158.5"/>
    <n v="74.8"/>
    <n v="73.599999999999994"/>
    <n v="17353.599999999999"/>
    <n v="19356.8"/>
    <n v="80.099999999999994"/>
    <n v="79.5"/>
    <n v="35083.799999999996"/>
    <n v="34741.5"/>
    <m/>
    <m/>
    <n v="0"/>
    <n v="0"/>
    <n v="78.264776119402981"/>
    <n v="77.283285714285725"/>
    <n v="52437.399999999994"/>
    <n v="54098.30000000001"/>
    <n v="792"/>
    <n v="859"/>
    <n v="792"/>
    <n v="859"/>
    <n v="4.2381313131313139"/>
    <n v="4.3389988358556462"/>
    <n v="3356.6000000000004"/>
    <n v="3727.2000000000003"/>
    <n v="75.24166666666666"/>
    <n v="73.218975552968573"/>
    <n v="59591.399999999994"/>
    <n v="62895.100000000006"/>
    <n v="68"/>
    <n v="89"/>
    <n v="68"/>
    <n v="89"/>
    <n v="298"/>
    <n v="393"/>
    <n v="298"/>
    <n v="393"/>
    <m/>
    <m/>
    <n v="0"/>
    <n v="0"/>
    <n v="366"/>
    <n v="482"/>
    <n v="366"/>
    <n v="482"/>
    <n v="2.9"/>
    <n v="3.1"/>
    <n v="197.2"/>
    <n v="275.90000000000003"/>
    <n v="3.6"/>
    <n v="3.5"/>
    <n v="1072.8"/>
    <n v="1375.5"/>
    <m/>
    <m/>
    <n v="0"/>
    <n v="0"/>
    <n v="3.4699453551912569"/>
    <n v="3.4261410788381745"/>
    <n v="1270"/>
    <n v="1651.4"/>
    <n v="52.3"/>
    <n v="51.3"/>
    <n v="3556.3999999999996"/>
    <n v="4565.7"/>
    <n v="41.8"/>
    <n v="37.799999999999997"/>
    <n v="12456.4"/>
    <n v="14855.4"/>
    <m/>
    <m/>
    <n v="0"/>
    <n v="0"/>
    <n v="43.750819672131144"/>
    <n v="40.292738589211616"/>
    <n v="16012.8"/>
    <n v="19421.099999999999"/>
    <n v="768"/>
    <n v="876"/>
    <n v="768"/>
    <n v="876"/>
    <n v="2.7"/>
    <n v="2.9"/>
    <n v="2073.6000000000004"/>
    <n v="2540.4"/>
    <n v="27.8"/>
    <n v="29.6"/>
    <n v="21350.400000000001"/>
    <n v="25929.600000000002"/>
    <n v="356"/>
    <n v="413"/>
    <n v="356"/>
    <n v="413"/>
    <n v="1345.2"/>
    <n v="1606.2000000000003"/>
    <n v="24275.599999999999"/>
    <n v="27789.9"/>
    <n v="802"/>
    <n v="928"/>
    <n v="802"/>
    <n v="928"/>
    <n v="3281.3999999999996"/>
    <n v="3772.4"/>
    <n v="51328.6"/>
    <n v="54526.3"/>
    <n v="1158"/>
    <n v="1341"/>
    <n v="1158"/>
    <n v="1341"/>
    <n v="4626.5999999999995"/>
    <n v="5378.6"/>
    <n v="75604.2"/>
    <n v="82316.200000000012"/>
    <n v="0"/>
    <n v="0"/>
    <n v="0"/>
    <n v="0"/>
    <s v=""/>
    <s v=""/>
    <s v=""/>
    <s v=""/>
    <n v="6700.2000000000007"/>
    <n v="7919"/>
    <n v="96954.6"/>
    <n v="108245.80000000002"/>
  </r>
  <r>
    <x v="13"/>
    <s v="San Antonio College (ACCD)"/>
    <m/>
    <n v="227924"/>
    <x v="7"/>
    <n v="4617"/>
    <n v="3210"/>
    <n v="454"/>
    <n v="254"/>
    <n v="4163"/>
    <n v="2956"/>
    <m/>
    <m/>
    <n v="4163"/>
    <n v="2956"/>
    <n v="4163"/>
    <n v="2956"/>
    <n v="123"/>
    <n v="73"/>
    <n v="123"/>
    <n v="73"/>
    <n v="88"/>
    <n v="73"/>
    <n v="88"/>
    <n v="73"/>
    <m/>
    <m/>
    <n v="0"/>
    <n v="0"/>
    <n v="211"/>
    <n v="146"/>
    <n v="211"/>
    <n v="146"/>
    <n v="4.0999999999999996"/>
    <n v="3.7"/>
    <n v="504.29999999999995"/>
    <n v="270.10000000000002"/>
    <n v="4.5"/>
    <n v="3.9"/>
    <n v="396"/>
    <n v="284.7"/>
    <m/>
    <m/>
    <n v="0"/>
    <n v="0"/>
    <n v="4.2668246445497626"/>
    <n v="3.8"/>
    <n v="900.3"/>
    <n v="554.79999999999995"/>
    <n v="63.4"/>
    <n v="66.099999999999994"/>
    <n v="7798.2"/>
    <n v="4825.2999999999993"/>
    <n v="55.7"/>
    <n v="45.7"/>
    <n v="4901.6000000000004"/>
    <n v="3336.1000000000004"/>
    <m/>
    <m/>
    <n v="0"/>
    <n v="0"/>
    <n v="60.188625592417061"/>
    <n v="55.9"/>
    <n v="12699.8"/>
    <n v="8161.4"/>
    <n v="655"/>
    <n v="394"/>
    <n v="655"/>
    <n v="394"/>
    <n v="670"/>
    <n v="534"/>
    <n v="670"/>
    <n v="534"/>
    <m/>
    <m/>
    <n v="0"/>
    <n v="0"/>
    <n v="1325"/>
    <n v="928"/>
    <n v="1325"/>
    <n v="928"/>
    <n v="5.5"/>
    <n v="4.5999999999999996"/>
    <n v="3602.5"/>
    <n v="1812.3999999999999"/>
    <n v="5.2"/>
    <n v="4.8"/>
    <n v="3484"/>
    <n v="2563.1999999999998"/>
    <m/>
    <m/>
    <n v="0"/>
    <n v="0"/>
    <n v="5.348301886792453"/>
    <n v="4.7150862068965509"/>
    <n v="7086.5"/>
    <n v="4375.5999999999995"/>
    <n v="81.3"/>
    <n v="77.2"/>
    <n v="53251.5"/>
    <n v="30416.800000000003"/>
    <n v="73.8"/>
    <n v="71.900000000000006"/>
    <n v="49446"/>
    <n v="38394.600000000006"/>
    <m/>
    <m/>
    <n v="0"/>
    <n v="0"/>
    <n v="77.507547169811318"/>
    <n v="74.150215517241392"/>
    <n v="102697.5"/>
    <n v="68811.400000000009"/>
    <n v="1536"/>
    <n v="1074"/>
    <n v="1536"/>
    <n v="1074"/>
    <n v="5.1997395833333337"/>
    <n v="4.590689013035381"/>
    <n v="7986.8000000000011"/>
    <n v="4930.3999999999996"/>
    <n v="75.12845052083334"/>
    <n v="71.66927374301676"/>
    <n v="115397.30000000002"/>
    <n v="76972.800000000003"/>
    <n v="425"/>
    <n v="267"/>
    <n v="425"/>
    <n v="267"/>
    <n v="1097"/>
    <n v="851"/>
    <n v="1097"/>
    <n v="851"/>
    <m/>
    <m/>
    <n v="0"/>
    <n v="0"/>
    <n v="1522"/>
    <n v="1118"/>
    <n v="1522"/>
    <n v="1118"/>
    <n v="4.5999999999999996"/>
    <n v="3.9"/>
    <n v="1954.9999999999998"/>
    <n v="1041.3"/>
    <n v="4.4000000000000004"/>
    <n v="3.9"/>
    <n v="4826.8"/>
    <n v="3318.9"/>
    <m/>
    <m/>
    <n v="0"/>
    <n v="0"/>
    <n v="4.4558475689881734"/>
    <n v="3.9"/>
    <n v="6781.8"/>
    <n v="4360.2"/>
    <n v="64"/>
    <n v="59.9"/>
    <n v="27200"/>
    <n v="15993.3"/>
    <n v="49.2"/>
    <n v="45.8"/>
    <n v="53972.4"/>
    <n v="38975.799999999996"/>
    <m/>
    <m/>
    <n v="0"/>
    <n v="0"/>
    <n v="53.332720105124835"/>
    <n v="49.167352415026826"/>
    <n v="81172.399999999994"/>
    <n v="54969.099999999991"/>
    <n v="1105"/>
    <n v="764"/>
    <n v="1105"/>
    <n v="764"/>
    <n v="5.2"/>
    <n v="4.5"/>
    <n v="5746"/>
    <n v="3438"/>
    <n v="46.8"/>
    <n v="39.700000000000003"/>
    <n v="51714"/>
    <n v="30330.800000000003"/>
    <n v="1203"/>
    <n v="734"/>
    <n v="1203"/>
    <n v="734"/>
    <n v="6061.8"/>
    <n v="3123.8"/>
    <n v="88249.7"/>
    <n v="51235.400000000009"/>
    <n v="1855"/>
    <n v="1458"/>
    <n v="1855"/>
    <n v="1458"/>
    <n v="8706.7999999999993"/>
    <n v="6166.7999999999993"/>
    <n v="108320"/>
    <n v="80706.5"/>
    <n v="3058"/>
    <n v="2192"/>
    <n v="3058"/>
    <n v="2192"/>
    <n v="14768.599999999999"/>
    <n v="9290.5999999999985"/>
    <n v="196569.7"/>
    <n v="131941.90000000002"/>
    <n v="0"/>
    <n v="0"/>
    <n v="0"/>
    <n v="0"/>
    <s v=""/>
    <s v=""/>
    <s v=""/>
    <s v=""/>
    <n v="20514.600000000002"/>
    <n v="12728.599999999999"/>
    <n v="248283.7"/>
    <n v="162272.70000000001"/>
  </r>
  <r>
    <x v="13"/>
    <s v="San Jacinto College"/>
    <m/>
    <n v="227979"/>
    <x v="7"/>
    <n v="4359"/>
    <n v="4705"/>
    <n v="49"/>
    <n v="119"/>
    <n v="4310"/>
    <n v="4586"/>
    <m/>
    <m/>
    <n v="4310"/>
    <n v="4586"/>
    <n v="4310"/>
    <n v="4586"/>
    <n v="261"/>
    <n v="345"/>
    <n v="261"/>
    <n v="345"/>
    <n v="268"/>
    <n v="297"/>
    <n v="268"/>
    <n v="297"/>
    <m/>
    <m/>
    <n v="0"/>
    <n v="0"/>
    <n v="529"/>
    <n v="642"/>
    <n v="529"/>
    <n v="642"/>
    <n v="3.8"/>
    <n v="4.3"/>
    <n v="991.8"/>
    <n v="1483.5"/>
    <n v="3.5"/>
    <n v="3.6"/>
    <n v="938"/>
    <n v="1069.2"/>
    <m/>
    <m/>
    <n v="0"/>
    <n v="0"/>
    <n v="3.6480151228733457"/>
    <n v="3.976168224299065"/>
    <n v="1929.8"/>
    <n v="2552.6999999999998"/>
    <n v="70.099999999999994"/>
    <n v="88.8"/>
    <n v="18296.099999999999"/>
    <n v="30636"/>
    <n v="61"/>
    <n v="71"/>
    <n v="16348"/>
    <n v="21087"/>
    <m/>
    <m/>
    <n v="0"/>
    <n v="0"/>
    <n v="65.489792060491496"/>
    <n v="80.565420560747668"/>
    <n v="34644.1"/>
    <n v="51723"/>
    <n v="956"/>
    <n v="1252"/>
    <n v="956"/>
    <n v="1252"/>
    <n v="958"/>
    <n v="1251"/>
    <n v="958"/>
    <n v="1251"/>
    <m/>
    <m/>
    <n v="0"/>
    <n v="0"/>
    <n v="1914"/>
    <n v="2503"/>
    <n v="1914"/>
    <n v="2503"/>
    <n v="4.5999999999999996"/>
    <n v="5.0999999999999996"/>
    <n v="4397.5999999999995"/>
    <n v="6385.2"/>
    <n v="4.5999999999999996"/>
    <n v="4.9000000000000004"/>
    <n v="4406.7999999999993"/>
    <n v="6129.9000000000005"/>
    <m/>
    <m/>
    <n v="0"/>
    <n v="0"/>
    <n v="4.5999999999999988"/>
    <n v="5.0000399520575307"/>
    <n v="8804.3999999999978"/>
    <n v="12515.099999999999"/>
    <n v="87.1"/>
    <n v="97.6"/>
    <n v="83267.599999999991"/>
    <n v="122195.2"/>
    <n v="84.3"/>
    <n v="90.4"/>
    <n v="80759.399999999994"/>
    <n v="113090.40000000001"/>
    <m/>
    <m/>
    <n v="0"/>
    <n v="0"/>
    <n v="85.698537095088824"/>
    <n v="94.00143827407112"/>
    <n v="164027"/>
    <n v="235285.6"/>
    <n v="2443"/>
    <n v="3145"/>
    <n v="2443"/>
    <n v="3145"/>
    <n v="4.3938600081866541"/>
    <n v="4.7910333863275039"/>
    <n v="10734.199999999995"/>
    <n v="15067.8"/>
    <n v="81.322595169873111"/>
    <n v="91.258696343402221"/>
    <n v="198671.1"/>
    <n v="287008.59999999998"/>
    <n v="247"/>
    <n v="143"/>
    <n v="247"/>
    <n v="143"/>
    <n v="841"/>
    <n v="316"/>
    <n v="841"/>
    <n v="316"/>
    <m/>
    <m/>
    <n v="0"/>
    <n v="0"/>
    <n v="1088"/>
    <n v="459"/>
    <n v="1088"/>
    <n v="459"/>
    <n v="3.8"/>
    <n v="4.4000000000000004"/>
    <n v="938.59999999999991"/>
    <n v="629.20000000000005"/>
    <n v="3.6"/>
    <n v="4.2"/>
    <n v="3027.6"/>
    <n v="1327.2"/>
    <m/>
    <m/>
    <n v="0"/>
    <n v="0"/>
    <n v="3.6454044117647055"/>
    <n v="4.2623093681917217"/>
    <n v="3966.2"/>
    <n v="1956.4000000000003"/>
    <n v="66.8"/>
    <n v="78.3"/>
    <n v="16499.599999999999"/>
    <n v="11196.9"/>
    <n v="56.1"/>
    <n v="71.099999999999994"/>
    <n v="47180.1"/>
    <n v="22467.599999999999"/>
    <m/>
    <m/>
    <n v="0"/>
    <n v="0"/>
    <n v="58.52913602941176"/>
    <n v="73.343137254901961"/>
    <n v="63679.7"/>
    <n v="33664.5"/>
    <n v="779"/>
    <n v="982"/>
    <n v="779"/>
    <n v="982"/>
    <n v="4"/>
    <n v="5.3"/>
    <n v="3116"/>
    <n v="5204.5999999999995"/>
    <n v="42.6"/>
    <n v="63.4"/>
    <n v="33185.4"/>
    <n v="62258.799999999996"/>
    <n v="1464"/>
    <n v="1740"/>
    <n v="1464"/>
    <n v="1740"/>
    <n v="6328"/>
    <n v="8497.9"/>
    <n v="118063.29999999999"/>
    <n v="164028.1"/>
    <n v="2067"/>
    <n v="1864"/>
    <n v="2067"/>
    <n v="1864"/>
    <n v="8372.4"/>
    <n v="8526.3000000000011"/>
    <n v="144287.5"/>
    <n v="156645.00000000003"/>
    <n v="3531"/>
    <n v="3604"/>
    <n v="3531"/>
    <n v="3604"/>
    <n v="14700.4"/>
    <n v="17024.2"/>
    <n v="262350.8"/>
    <n v="320673.10000000003"/>
    <n v="0"/>
    <n v="0"/>
    <n v="0"/>
    <n v="0"/>
    <s v=""/>
    <s v=""/>
    <s v=""/>
    <s v=""/>
    <n v="17816.399999999994"/>
    <n v="22228.799999999999"/>
    <n v="295536.2"/>
    <n v="382931.89999999997"/>
  </r>
  <r>
    <x v="13"/>
    <s v="South Plains College "/>
    <m/>
    <n v="228158"/>
    <x v="7"/>
    <n v="829"/>
    <n v="861"/>
    <n v="3"/>
    <n v="13"/>
    <n v="826"/>
    <n v="848"/>
    <m/>
    <m/>
    <n v="826"/>
    <n v="848"/>
    <n v="826"/>
    <n v="848"/>
    <n v="112"/>
    <n v="108"/>
    <n v="112"/>
    <n v="108"/>
    <n v="36"/>
    <n v="21"/>
    <n v="36"/>
    <n v="21"/>
    <m/>
    <m/>
    <n v="0"/>
    <n v="0"/>
    <n v="148"/>
    <n v="129"/>
    <n v="148"/>
    <n v="129"/>
    <n v="3.2"/>
    <n v="3.1"/>
    <n v="358.40000000000003"/>
    <n v="334.8"/>
    <n v="3.1"/>
    <n v="2.8"/>
    <n v="111.60000000000001"/>
    <n v="58.8"/>
    <m/>
    <m/>
    <n v="0"/>
    <n v="0"/>
    <n v="3.1756756756756759"/>
    <n v="3.0511627906976746"/>
    <n v="470.00000000000006"/>
    <n v="393.6"/>
    <n v="69.2"/>
    <n v="67"/>
    <n v="7750.4000000000005"/>
    <n v="7236"/>
    <n v="58.3"/>
    <n v="57.9"/>
    <n v="2098.7999999999997"/>
    <n v="1215.8999999999999"/>
    <m/>
    <m/>
    <n v="0"/>
    <n v="0"/>
    <n v="66.548648648648651"/>
    <n v="65.518604651162789"/>
    <n v="9849.2000000000007"/>
    <n v="8451.9"/>
    <n v="252"/>
    <n v="239"/>
    <n v="252"/>
    <n v="239"/>
    <n v="67"/>
    <n v="76"/>
    <n v="67"/>
    <n v="76"/>
    <m/>
    <m/>
    <n v="0"/>
    <n v="0"/>
    <n v="319"/>
    <n v="315"/>
    <n v="319"/>
    <n v="315"/>
    <n v="4.0999999999999996"/>
    <n v="3.8"/>
    <n v="1033.1999999999998"/>
    <n v="908.19999999999993"/>
    <n v="5.2"/>
    <n v="5"/>
    <n v="348.40000000000003"/>
    <n v="380"/>
    <m/>
    <m/>
    <n v="0"/>
    <n v="0"/>
    <n v="4.3310344827586205"/>
    <n v="4.0895238095238087"/>
    <n v="1381.6"/>
    <n v="1288.1999999999998"/>
    <n v="87.4"/>
    <n v="82.6"/>
    <n v="22024.800000000003"/>
    <n v="19741.399999999998"/>
    <n v="88.8"/>
    <n v="91.6"/>
    <n v="5949.5999999999995"/>
    <n v="6961.5999999999995"/>
    <m/>
    <m/>
    <n v="0"/>
    <n v="0"/>
    <n v="87.694043887147345"/>
    <n v="84.771428571428558"/>
    <n v="27974.400000000001"/>
    <n v="26702.999999999996"/>
    <n v="467"/>
    <n v="444"/>
    <n v="467"/>
    <n v="444"/>
    <n v="3.9648822269807278"/>
    <n v="3.787837837837837"/>
    <n v="1851.6"/>
    <n v="1681.7999999999997"/>
    <n v="80.992719486081384"/>
    <n v="79.177702702702689"/>
    <n v="37823.600000000006"/>
    <n v="35154.899999999994"/>
    <n v="146"/>
    <n v="193"/>
    <n v="146"/>
    <n v="193"/>
    <n v="116"/>
    <n v="109"/>
    <n v="116"/>
    <n v="109"/>
    <m/>
    <m/>
    <n v="0"/>
    <n v="0"/>
    <n v="262"/>
    <n v="302"/>
    <n v="262"/>
    <n v="302"/>
    <n v="3.3"/>
    <n v="3.2"/>
    <n v="481.79999999999995"/>
    <n v="617.6"/>
    <n v="3.6"/>
    <n v="3.5"/>
    <n v="417.6"/>
    <n v="381.5"/>
    <m/>
    <m/>
    <n v="0"/>
    <n v="0"/>
    <n v="3.4328244274809161"/>
    <n v="3.3082781456953643"/>
    <n v="899.4"/>
    <n v="999.1"/>
    <n v="68.599999999999994"/>
    <n v="66.3"/>
    <n v="10015.599999999999"/>
    <n v="12795.9"/>
    <n v="60.3"/>
    <n v="56.7"/>
    <n v="6994.7999999999993"/>
    <n v="6180.3"/>
    <m/>
    <m/>
    <n v="0"/>
    <n v="0"/>
    <n v="64.92519083969465"/>
    <n v="62.835099337748346"/>
    <n v="17010.399999999998"/>
    <n v="18976.2"/>
    <n v="97"/>
    <n v="102"/>
    <n v="97"/>
    <n v="102"/>
    <n v="5.3"/>
    <n v="4.5999999999999996"/>
    <n v="514.1"/>
    <n v="469.2"/>
    <n v="61.3"/>
    <n v="52"/>
    <n v="5946.0999999999995"/>
    <n v="5304"/>
    <n v="510"/>
    <n v="540"/>
    <n v="510"/>
    <n v="540"/>
    <n v="1873.3999999999999"/>
    <n v="1860.6"/>
    <n v="39790.800000000003"/>
    <n v="39773.299999999996"/>
    <n v="219"/>
    <n v="206"/>
    <n v="219"/>
    <n v="206"/>
    <n v="877.60000000000014"/>
    <n v="820.3"/>
    <n v="15043.199999999999"/>
    <n v="14357.8"/>
    <n v="729"/>
    <n v="746"/>
    <n v="729"/>
    <n v="746"/>
    <n v="2751"/>
    <n v="2680.8999999999996"/>
    <n v="54834"/>
    <n v="54131.099999999991"/>
    <n v="0"/>
    <n v="0"/>
    <n v="0"/>
    <n v="0"/>
    <s v=""/>
    <s v=""/>
    <s v=""/>
    <s v=""/>
    <n v="3265.1"/>
    <n v="3150.0999999999995"/>
    <n v="60780.1"/>
    <n v="59435.099999999991"/>
  </r>
  <r>
    <x v="13"/>
    <s v="St. Philip's College (ACCD)"/>
    <m/>
    <n v="227854"/>
    <x v="7"/>
    <n v="1144"/>
    <n v="1194"/>
    <n v="79"/>
    <n v="74"/>
    <n v="1065"/>
    <n v="1120"/>
    <m/>
    <m/>
    <n v="1065"/>
    <n v="1120"/>
    <n v="1065"/>
    <n v="1120"/>
    <n v="29"/>
    <n v="16"/>
    <n v="29"/>
    <n v="16"/>
    <n v="25"/>
    <n v="23"/>
    <n v="25"/>
    <n v="23"/>
    <m/>
    <m/>
    <n v="0"/>
    <n v="0"/>
    <n v="54"/>
    <n v="39"/>
    <n v="54"/>
    <n v="39"/>
    <n v="3.6"/>
    <n v="2.6"/>
    <n v="104.4"/>
    <n v="41.6"/>
    <n v="3.2"/>
    <n v="3.3"/>
    <n v="80"/>
    <n v="75.899999999999991"/>
    <m/>
    <m/>
    <n v="0"/>
    <n v="0"/>
    <n v="3.414814814814815"/>
    <n v="3.0128205128205128"/>
    <n v="184.4"/>
    <n v="117.5"/>
    <n v="71.400000000000006"/>
    <n v="69"/>
    <n v="2070.6000000000004"/>
    <n v="1104"/>
    <n v="55.6"/>
    <n v="50"/>
    <n v="1390"/>
    <n v="1150"/>
    <m/>
    <m/>
    <n v="0"/>
    <n v="0"/>
    <n v="64.085185185185196"/>
    <n v="57.794871794871796"/>
    <n v="3460.6000000000004"/>
    <n v="2254"/>
    <n v="155"/>
    <n v="153"/>
    <n v="155"/>
    <n v="153"/>
    <n v="149"/>
    <n v="179"/>
    <n v="149"/>
    <n v="179"/>
    <m/>
    <m/>
    <n v="0"/>
    <n v="0"/>
    <n v="304"/>
    <n v="332"/>
    <n v="304"/>
    <n v="332"/>
    <n v="4.9000000000000004"/>
    <n v="4.2"/>
    <n v="759.5"/>
    <n v="642.6"/>
    <n v="4.5999999999999996"/>
    <n v="4.3"/>
    <n v="685.4"/>
    <n v="769.69999999999993"/>
    <m/>
    <m/>
    <n v="0"/>
    <n v="0"/>
    <n v="4.7529605263157899"/>
    <n v="4.2539156626506021"/>
    <n v="1444.9"/>
    <n v="1412.3"/>
    <n v="81.400000000000006"/>
    <n v="73.400000000000006"/>
    <n v="12617"/>
    <n v="11230.2"/>
    <n v="73"/>
    <n v="71.7"/>
    <n v="10877"/>
    <n v="12834.300000000001"/>
    <m/>
    <m/>
    <n v="0"/>
    <n v="0"/>
    <n v="77.28289473684211"/>
    <n v="72.483433734939766"/>
    <n v="23494"/>
    <n v="24064.500000000004"/>
    <n v="358"/>
    <n v="371"/>
    <n v="358"/>
    <n v="371"/>
    <n v="4.5511173184357547"/>
    <n v="4.1234501347708896"/>
    <n v="1629.3000000000002"/>
    <n v="1529.8"/>
    <n v="75.292178770949718"/>
    <n v="70.939353099730468"/>
    <n v="26954.6"/>
    <n v="26318.500000000004"/>
    <n v="114"/>
    <n v="82"/>
    <n v="114"/>
    <n v="82"/>
    <n v="330"/>
    <n v="330"/>
    <n v="330"/>
    <n v="330"/>
    <m/>
    <m/>
    <n v="0"/>
    <n v="0"/>
    <n v="444"/>
    <n v="412"/>
    <n v="444"/>
    <n v="412"/>
    <n v="3.8"/>
    <n v="3.7"/>
    <n v="433.2"/>
    <n v="303.40000000000003"/>
    <n v="3.8"/>
    <n v="3.6"/>
    <n v="1254"/>
    <n v="1188"/>
    <m/>
    <m/>
    <n v="0"/>
    <n v="0"/>
    <n v="3.8000000000000003"/>
    <n v="3.6199029126213595"/>
    <n v="1687.2"/>
    <n v="1491.4"/>
    <n v="62.6"/>
    <n v="56.4"/>
    <n v="7136.4000000000005"/>
    <n v="4624.8"/>
    <n v="53"/>
    <n v="49.2"/>
    <n v="17490"/>
    <n v="16236.000000000002"/>
    <m/>
    <m/>
    <n v="0"/>
    <n v="0"/>
    <n v="55.464864864864872"/>
    <n v="50.633009708737873"/>
    <n v="24626.400000000001"/>
    <n v="20860.800000000003"/>
    <n v="263"/>
    <n v="337"/>
    <n v="263"/>
    <n v="337"/>
    <n v="4.3"/>
    <n v="3.2"/>
    <n v="1130.8999999999999"/>
    <n v="1078.4000000000001"/>
    <n v="45.2"/>
    <n v="34.200000000000003"/>
    <n v="11887.6"/>
    <n v="11525.400000000001"/>
    <n v="298"/>
    <n v="251"/>
    <n v="298"/>
    <n v="251"/>
    <n v="1297.0999999999999"/>
    <n v="987.60000000000014"/>
    <n v="21824"/>
    <n v="16959"/>
    <n v="504"/>
    <n v="532"/>
    <n v="504"/>
    <n v="532"/>
    <n v="2019.4"/>
    <n v="2033.6"/>
    <n v="29757"/>
    <n v="30220.300000000003"/>
    <n v="802"/>
    <n v="783"/>
    <n v="802"/>
    <n v="783"/>
    <n v="3316.5"/>
    <n v="3021.2"/>
    <n v="51581"/>
    <n v="47179.3"/>
    <n v="0"/>
    <n v="0"/>
    <n v="0"/>
    <n v="0"/>
    <s v=""/>
    <s v=""/>
    <s v=""/>
    <s v=""/>
    <n v="4447.3999999999996"/>
    <n v="4099.6000000000004"/>
    <n v="63468.6"/>
    <n v="58704.700000000004"/>
  </r>
  <r>
    <x v="13"/>
    <s v="Tarrant County College"/>
    <m/>
    <n v="228547"/>
    <x v="7"/>
    <n v="5434"/>
    <n v="5590"/>
    <n v="74"/>
    <n v="75"/>
    <n v="5360"/>
    <n v="5515"/>
    <m/>
    <m/>
    <n v="5360"/>
    <n v="5515"/>
    <n v="5360"/>
    <n v="5515"/>
    <n v="223"/>
    <n v="322"/>
    <n v="223"/>
    <n v="322"/>
    <n v="251"/>
    <n v="328"/>
    <n v="251"/>
    <n v="328"/>
    <m/>
    <m/>
    <n v="0"/>
    <n v="0"/>
    <n v="474"/>
    <n v="650"/>
    <n v="474"/>
    <n v="650"/>
    <n v="3.3"/>
    <n v="3.9"/>
    <n v="735.9"/>
    <n v="1255.8"/>
    <n v="3.8"/>
    <n v="3.7"/>
    <n v="953.8"/>
    <n v="1213.6000000000001"/>
    <m/>
    <m/>
    <n v="0"/>
    <n v="0"/>
    <n v="3.5647679324894512"/>
    <n v="3.7990769230769232"/>
    <n v="1689.6999999999998"/>
    <n v="2469.4"/>
    <n v="61.9"/>
    <n v="78.3"/>
    <n v="13803.699999999999"/>
    <n v="25212.6"/>
    <n v="63.2"/>
    <n v="66.400000000000006"/>
    <n v="15863.2"/>
    <n v="21779.200000000001"/>
    <m/>
    <m/>
    <n v="0"/>
    <n v="0"/>
    <n v="62.58839662447258"/>
    <n v="72.295076923076934"/>
    <n v="29666.9"/>
    <n v="46991.80000000001"/>
    <n v="907"/>
    <n v="1172"/>
    <n v="907"/>
    <n v="1172"/>
    <n v="1640"/>
    <n v="1676"/>
    <n v="1640"/>
    <n v="1676"/>
    <m/>
    <m/>
    <n v="0"/>
    <n v="0"/>
    <n v="2547"/>
    <n v="2848"/>
    <n v="2547"/>
    <n v="2848"/>
    <n v="4.3"/>
    <n v="4.7"/>
    <n v="3900.1"/>
    <n v="5508.4000000000005"/>
    <n v="4.9000000000000004"/>
    <n v="4.9000000000000004"/>
    <n v="8036.0000000000009"/>
    <n v="8212.4000000000015"/>
    <m/>
    <m/>
    <n v="0"/>
    <n v="0"/>
    <n v="4.6863368669022378"/>
    <n v="4.8176966292134837"/>
    <n v="11936.1"/>
    <n v="13720.800000000001"/>
    <n v="80.3"/>
    <n v="91.4"/>
    <n v="72832.099999999991"/>
    <n v="107120.8"/>
    <n v="83.1"/>
    <n v="88.7"/>
    <n v="136284"/>
    <n v="148661.20000000001"/>
    <m/>
    <m/>
    <n v="0"/>
    <n v="0"/>
    <n v="82.102905378877097"/>
    <n v="89.811095505617971"/>
    <n v="209116.09999999998"/>
    <n v="255781.99999999997"/>
    <n v="3021"/>
    <n v="3498"/>
    <n v="3021"/>
    <n v="3498"/>
    <n v="4.510360807679576"/>
    <n v="4.6284162378502005"/>
    <n v="13625.8"/>
    <n v="16190.2"/>
    <n v="79.041046011254537"/>
    <n v="86.556260720411657"/>
    <n v="238782.99999999994"/>
    <n v="302773.8"/>
    <n v="259"/>
    <n v="136"/>
    <n v="259"/>
    <n v="136"/>
    <n v="1029"/>
    <n v="518"/>
    <n v="1029"/>
    <n v="518"/>
    <m/>
    <m/>
    <n v="0"/>
    <n v="0"/>
    <n v="1288"/>
    <n v="654"/>
    <n v="1288"/>
    <n v="654"/>
    <n v="3.6"/>
    <n v="4.5999999999999996"/>
    <n v="932.4"/>
    <n v="625.59999999999991"/>
    <n v="3.9"/>
    <n v="4.2"/>
    <n v="4013.1"/>
    <n v="2175.6"/>
    <m/>
    <m/>
    <n v="0"/>
    <n v="0"/>
    <n v="3.839673913043478"/>
    <n v="4.283180428134556"/>
    <n v="4945.5"/>
    <n v="2801.2"/>
    <n v="64"/>
    <n v="77.599999999999994"/>
    <n v="16576"/>
    <n v="10553.599999999999"/>
    <n v="58"/>
    <n v="64.2"/>
    <n v="59682"/>
    <n v="33255.599999999999"/>
    <m/>
    <m/>
    <n v="0"/>
    <n v="0"/>
    <n v="59.206521739130437"/>
    <n v="66.986544342507642"/>
    <n v="76258"/>
    <n v="43809.2"/>
    <n v="1051"/>
    <n v="1363"/>
    <n v="1051"/>
    <n v="1363"/>
    <n v="4.5999999999999996"/>
    <n v="4.5999999999999996"/>
    <n v="4834.5999999999995"/>
    <n v="6269.7999999999993"/>
    <n v="54.3"/>
    <n v="56.9"/>
    <n v="57069.299999999996"/>
    <n v="77554.7"/>
    <n v="1389"/>
    <n v="1630"/>
    <n v="1389"/>
    <n v="1630"/>
    <n v="5568.4"/>
    <n v="7389.8000000000011"/>
    <n v="103211.79999999999"/>
    <n v="142887"/>
    <n v="2920"/>
    <n v="2522"/>
    <n v="2920"/>
    <n v="2522"/>
    <n v="13002.900000000001"/>
    <n v="11601.600000000002"/>
    <n v="211829.2"/>
    <n v="203696.00000000003"/>
    <n v="4309"/>
    <n v="4152"/>
    <n v="4309"/>
    <n v="4152"/>
    <n v="18571.300000000003"/>
    <n v="18991.400000000001"/>
    <n v="315041"/>
    <n v="346583"/>
    <n v="0"/>
    <n v="0"/>
    <n v="0"/>
    <n v="0"/>
    <s v=""/>
    <s v=""/>
    <s v=""/>
    <s v=""/>
    <n v="23405.899999999998"/>
    <n v="25261.200000000001"/>
    <n v="372110.29999999993"/>
    <n v="424137.7"/>
  </r>
  <r>
    <x v="13"/>
    <s v="Trinity Valley Community College"/>
    <m/>
    <n v="225308"/>
    <x v="7"/>
    <n v="880"/>
    <n v="1025"/>
    <n v="14"/>
    <n v="8"/>
    <n v="866"/>
    <n v="1017"/>
    <m/>
    <m/>
    <n v="866"/>
    <n v="1017"/>
    <n v="866"/>
    <n v="1017"/>
    <n v="78"/>
    <n v="76"/>
    <n v="78"/>
    <n v="76"/>
    <n v="52"/>
    <n v="44"/>
    <n v="52"/>
    <n v="44"/>
    <m/>
    <m/>
    <n v="0"/>
    <n v="0"/>
    <n v="130"/>
    <n v="120"/>
    <n v="130"/>
    <n v="120"/>
    <n v="3.3"/>
    <n v="3"/>
    <n v="257.39999999999998"/>
    <n v="228"/>
    <n v="3.6"/>
    <n v="3.8"/>
    <n v="187.20000000000002"/>
    <n v="167.2"/>
    <m/>
    <m/>
    <n v="0"/>
    <n v="0"/>
    <n v="3.4200000000000004"/>
    <n v="3.2933333333333334"/>
    <n v="444.6"/>
    <n v="395.2"/>
    <n v="61.4"/>
    <n v="63"/>
    <n v="4789.2"/>
    <n v="4788"/>
    <n v="61.3"/>
    <n v="58.4"/>
    <n v="3187.6"/>
    <n v="2569.6"/>
    <m/>
    <m/>
    <n v="0"/>
    <n v="0"/>
    <n v="61.359999999999992"/>
    <n v="61.31333333333334"/>
    <n v="7976.7999999999993"/>
    <n v="7357.6"/>
    <n v="155"/>
    <n v="166"/>
    <n v="155"/>
    <n v="166"/>
    <n v="122"/>
    <n v="133"/>
    <n v="122"/>
    <n v="133"/>
    <m/>
    <m/>
    <n v="0"/>
    <n v="0"/>
    <n v="277"/>
    <n v="299"/>
    <n v="277"/>
    <n v="299"/>
    <n v="3.9"/>
    <n v="3.7"/>
    <n v="604.5"/>
    <n v="614.20000000000005"/>
    <n v="4.7"/>
    <n v="4.2"/>
    <n v="573.4"/>
    <n v="558.6"/>
    <m/>
    <m/>
    <n v="0"/>
    <n v="0"/>
    <n v="4.2523465703971119"/>
    <n v="3.9224080267558534"/>
    <n v="1177.9000000000001"/>
    <n v="1172.8000000000002"/>
    <n v="83.3"/>
    <n v="79"/>
    <n v="12911.5"/>
    <n v="13114"/>
    <n v="85.9"/>
    <n v="81.5"/>
    <n v="10479.800000000001"/>
    <n v="10839.5"/>
    <m/>
    <m/>
    <n v="0"/>
    <n v="0"/>
    <n v="84.445126353790627"/>
    <n v="80.11204013377926"/>
    <n v="23391.300000000003"/>
    <n v="23953.5"/>
    <n v="407"/>
    <n v="419"/>
    <n v="407"/>
    <n v="419"/>
    <n v="3.9864864864864864"/>
    <n v="3.742243436754177"/>
    <n v="1622.5"/>
    <n v="1568.0000000000002"/>
    <n v="77.071498771498781"/>
    <n v="74.728162291169454"/>
    <n v="31368.100000000006"/>
    <n v="31311.100000000002"/>
    <n v="88"/>
    <n v="122"/>
    <n v="88"/>
    <n v="122"/>
    <n v="160"/>
    <n v="165"/>
    <n v="160"/>
    <n v="165"/>
    <m/>
    <m/>
    <n v="0"/>
    <n v="0"/>
    <n v="248"/>
    <n v="287"/>
    <n v="248"/>
    <n v="287"/>
    <n v="3.2"/>
    <n v="2.7"/>
    <n v="281.60000000000002"/>
    <n v="329.40000000000003"/>
    <n v="3.3"/>
    <n v="3.2"/>
    <n v="528"/>
    <n v="528"/>
    <m/>
    <m/>
    <n v="0"/>
    <n v="0"/>
    <n v="3.2645161290322582"/>
    <n v="2.9874564459930317"/>
    <n v="809.6"/>
    <n v="857.40000000000009"/>
    <n v="62.4"/>
    <n v="55.7"/>
    <n v="5491.2"/>
    <n v="6795.4000000000005"/>
    <n v="53.9"/>
    <n v="49.4"/>
    <n v="8624"/>
    <n v="8151"/>
    <m/>
    <m/>
    <n v="0"/>
    <n v="0"/>
    <n v="56.91612903225807"/>
    <n v="52.078048780487812"/>
    <n v="14115.2"/>
    <n v="14946.400000000001"/>
    <n v="211"/>
    <n v="311"/>
    <n v="211"/>
    <n v="311"/>
    <n v="4"/>
    <n v="3.4"/>
    <n v="844"/>
    <n v="1057.3999999999999"/>
    <n v="48.1"/>
    <n v="37.200000000000003"/>
    <n v="10149.1"/>
    <n v="11569.2"/>
    <n v="321"/>
    <n v="364"/>
    <n v="321"/>
    <n v="364"/>
    <n v="1143.5"/>
    <n v="1171.6000000000001"/>
    <n v="23191.9"/>
    <n v="24697.4"/>
    <n v="334"/>
    <n v="342"/>
    <n v="334"/>
    <n v="342"/>
    <n v="1288.5999999999999"/>
    <n v="1253.8"/>
    <n v="22291.4"/>
    <n v="21560.1"/>
    <n v="655"/>
    <n v="706"/>
    <n v="655"/>
    <n v="706"/>
    <n v="2432.1"/>
    <n v="2425.4"/>
    <n v="45483.3"/>
    <n v="46257.5"/>
    <n v="0"/>
    <n v="0"/>
    <n v="0"/>
    <n v="0"/>
    <s v=""/>
    <s v=""/>
    <s v=""/>
    <s v=""/>
    <n v="3276.1"/>
    <n v="3482.8"/>
    <n v="55632.4"/>
    <n v="57826.7"/>
  </r>
  <r>
    <x v="13"/>
    <s v="Tyler Junior College "/>
    <s v="Met the criteria for Two-Year with Bachelor's in 2018-19. "/>
    <n v="229355"/>
    <x v="7"/>
    <n v="1300"/>
    <n v="1508"/>
    <n v="26"/>
    <n v="22"/>
    <n v="1274"/>
    <n v="1486"/>
    <m/>
    <m/>
    <n v="1274"/>
    <n v="1486"/>
    <n v="1274"/>
    <n v="1486"/>
    <n v="181"/>
    <n v="222"/>
    <n v="181"/>
    <n v="222"/>
    <n v="55"/>
    <n v="65"/>
    <n v="55"/>
    <n v="65"/>
    <m/>
    <m/>
    <n v="0"/>
    <n v="0"/>
    <n v="236"/>
    <n v="287"/>
    <n v="236"/>
    <n v="287"/>
    <n v="2.8"/>
    <n v="3"/>
    <n v="506.79999999999995"/>
    <n v="666"/>
    <n v="3.7"/>
    <n v="2.9"/>
    <n v="203.5"/>
    <n v="188.5"/>
    <m/>
    <m/>
    <n v="0"/>
    <n v="0"/>
    <n v="3.009745762711864"/>
    <n v="2.9773519163763065"/>
    <n v="710.3"/>
    <n v="854.5"/>
    <n v="64"/>
    <n v="63.9"/>
    <n v="11584"/>
    <n v="14185.8"/>
    <n v="67.099999999999994"/>
    <n v="59.7"/>
    <n v="3690.4999999999995"/>
    <n v="3880.5"/>
    <m/>
    <m/>
    <n v="0"/>
    <n v="0"/>
    <n v="64.722457627118644"/>
    <n v="62.948780487804875"/>
    <n v="15274.5"/>
    <n v="18066.3"/>
    <n v="388"/>
    <n v="422"/>
    <n v="388"/>
    <n v="422"/>
    <n v="127"/>
    <n v="151"/>
    <n v="127"/>
    <n v="151"/>
    <m/>
    <m/>
    <n v="0"/>
    <n v="0"/>
    <n v="515"/>
    <n v="573"/>
    <n v="515"/>
    <n v="573"/>
    <n v="3.8"/>
    <n v="3.9"/>
    <n v="1474.3999999999999"/>
    <n v="1645.8"/>
    <n v="4.2"/>
    <n v="4.2"/>
    <n v="533.4"/>
    <n v="634.20000000000005"/>
    <m/>
    <m/>
    <n v="0"/>
    <n v="0"/>
    <n v="3.8986407766990285"/>
    <n v="3.9790575916230368"/>
    <n v="2007.7999999999997"/>
    <n v="2280"/>
    <n v="81.2"/>
    <n v="80.099999999999994"/>
    <n v="31505.600000000002"/>
    <n v="33802.199999999997"/>
    <n v="79.8"/>
    <n v="81.099999999999994"/>
    <n v="10134.6"/>
    <n v="12246.099999999999"/>
    <m/>
    <m/>
    <n v="0"/>
    <n v="0"/>
    <n v="80.854757281553404"/>
    <n v="80.363525305410121"/>
    <n v="41640.200000000004"/>
    <n v="46048.3"/>
    <n v="751"/>
    <n v="860"/>
    <n v="751"/>
    <n v="860"/>
    <n v="3.619307589880159"/>
    <n v="3.644767441860465"/>
    <n v="2718.0999999999995"/>
    <n v="3134.5"/>
    <n v="75.785219707057266"/>
    <n v="74.551860465116292"/>
    <n v="56914.700000000004"/>
    <n v="64114.600000000013"/>
    <n v="156"/>
    <n v="193"/>
    <n v="156"/>
    <n v="193"/>
    <n v="185"/>
    <n v="220"/>
    <n v="185"/>
    <n v="220"/>
    <m/>
    <m/>
    <n v="0"/>
    <n v="0"/>
    <n v="341"/>
    <n v="413"/>
    <n v="341"/>
    <n v="413"/>
    <n v="2.9"/>
    <n v="3"/>
    <n v="452.4"/>
    <n v="579"/>
    <n v="3.1"/>
    <n v="3.1"/>
    <n v="573.5"/>
    <n v="682"/>
    <m/>
    <m/>
    <n v="0"/>
    <n v="0"/>
    <n v="3.0085043988269797"/>
    <n v="3.053268765133172"/>
    <n v="1025.9000000000001"/>
    <n v="1261"/>
    <n v="55.7"/>
    <n v="57.3"/>
    <n v="8689.2000000000007"/>
    <n v="11058.9"/>
    <n v="51.6"/>
    <n v="49.1"/>
    <n v="9546"/>
    <n v="10802"/>
    <m/>
    <m/>
    <n v="0"/>
    <n v="0"/>
    <n v="53.475659824046922"/>
    <n v="52.931961259079905"/>
    <n v="18235.2"/>
    <n v="21860.9"/>
    <n v="182"/>
    <n v="213"/>
    <n v="182"/>
    <n v="213"/>
    <n v="5.6"/>
    <n v="5.4"/>
    <n v="1019.1999999999999"/>
    <n v="1150.2"/>
    <n v="63.2"/>
    <n v="61.9"/>
    <n v="11502.4"/>
    <n v="13184.699999999999"/>
    <n v="725"/>
    <n v="837"/>
    <n v="725"/>
    <n v="837"/>
    <n v="2433.6"/>
    <n v="2890.8"/>
    <n v="51778.8"/>
    <n v="59046.9"/>
    <n v="367"/>
    <n v="436"/>
    <n v="367"/>
    <n v="436"/>
    <n v="1310.4000000000001"/>
    <n v="1504.7"/>
    <n v="23371.1"/>
    <n v="26928.6"/>
    <n v="1092"/>
    <n v="1273"/>
    <n v="1092"/>
    <n v="1273"/>
    <n v="3744"/>
    <n v="4395.5"/>
    <n v="75149.899999999994"/>
    <n v="85975.5"/>
    <n v="0"/>
    <n v="0"/>
    <n v="0"/>
    <n v="0"/>
    <s v=""/>
    <s v=""/>
    <s v=""/>
    <s v=""/>
    <n v="4763.2"/>
    <n v="5545.7"/>
    <n v="86652.3"/>
    <n v="99160.200000000012"/>
  </r>
  <r>
    <x v="13"/>
    <s v="Alvin Community College "/>
    <m/>
    <n v="222567"/>
    <x v="8"/>
    <n v="821"/>
    <n v="868"/>
    <n v="39"/>
    <n v="10"/>
    <n v="782"/>
    <n v="858"/>
    <m/>
    <m/>
    <n v="782"/>
    <n v="858"/>
    <n v="782"/>
    <n v="858"/>
    <n v="48"/>
    <n v="55"/>
    <n v="48"/>
    <n v="55"/>
    <n v="47"/>
    <n v="58"/>
    <n v="47"/>
    <n v="58"/>
    <m/>
    <m/>
    <n v="0"/>
    <n v="0"/>
    <n v="95"/>
    <n v="113"/>
    <n v="95"/>
    <n v="113"/>
    <n v="4.0999999999999996"/>
    <n v="3.3"/>
    <n v="196.79999999999998"/>
    <n v="181.5"/>
    <n v="3.6"/>
    <n v="3.2"/>
    <n v="169.20000000000002"/>
    <n v="185.60000000000002"/>
    <m/>
    <m/>
    <n v="0"/>
    <n v="0"/>
    <n v="3.8526315789473684"/>
    <n v="3.2486725663716816"/>
    <n v="366"/>
    <n v="367.1"/>
    <n v="65.599999999999994"/>
    <n v="63.6"/>
    <n v="3148.7999999999997"/>
    <n v="3498"/>
    <n v="61.1"/>
    <n v="53.2"/>
    <n v="2871.7000000000003"/>
    <n v="3085.6000000000004"/>
    <m/>
    <m/>
    <n v="0"/>
    <n v="0"/>
    <n v="63.373684210526314"/>
    <n v="58.26194690265487"/>
    <n v="6020.5"/>
    <n v="6583.6"/>
    <n v="95"/>
    <n v="122"/>
    <n v="95"/>
    <n v="122"/>
    <n v="81"/>
    <n v="100"/>
    <n v="81"/>
    <n v="100"/>
    <m/>
    <m/>
    <n v="0"/>
    <n v="0"/>
    <n v="176"/>
    <n v="222"/>
    <n v="176"/>
    <n v="222"/>
    <n v="4.5999999999999996"/>
    <n v="4.5"/>
    <n v="436.99999999999994"/>
    <n v="549"/>
    <n v="4.7"/>
    <n v="4.5"/>
    <n v="380.7"/>
    <n v="450"/>
    <m/>
    <m/>
    <n v="0"/>
    <n v="0"/>
    <n v="4.6460227272727268"/>
    <n v="4.5"/>
    <n v="817.69999999999993"/>
    <n v="999"/>
    <n v="81.3"/>
    <n v="81.599999999999994"/>
    <n v="7723.5"/>
    <n v="9955.1999999999989"/>
    <n v="80.8"/>
    <n v="77.599999999999994"/>
    <n v="6544.8"/>
    <n v="7759.9999999999991"/>
    <m/>
    <m/>
    <n v="0"/>
    <n v="0"/>
    <n v="81.069886363636357"/>
    <n v="79.798198198198179"/>
    <n v="14268.3"/>
    <n v="17715.199999999997"/>
    <n v="271"/>
    <n v="335"/>
    <n v="271"/>
    <n v="335"/>
    <n v="4.3678966789667886"/>
    <n v="4.0779104477611936"/>
    <n v="1183.6999999999996"/>
    <n v="1366.1"/>
    <n v="74.866420664206643"/>
    <n v="72.533731343283563"/>
    <n v="20288.8"/>
    <n v="24298.799999999992"/>
    <n v="97"/>
    <n v="94"/>
    <n v="97"/>
    <n v="94"/>
    <n v="206"/>
    <n v="197"/>
    <n v="206"/>
    <n v="197"/>
    <m/>
    <m/>
    <n v="0"/>
    <n v="0"/>
    <n v="303"/>
    <n v="291"/>
    <n v="303"/>
    <n v="291"/>
    <n v="2.9"/>
    <n v="3"/>
    <n v="281.3"/>
    <n v="282"/>
    <n v="3.2"/>
    <n v="3.1"/>
    <n v="659.2"/>
    <n v="610.70000000000005"/>
    <m/>
    <m/>
    <n v="0"/>
    <n v="0"/>
    <n v="3.1039603960396041"/>
    <n v="3.0676975945017184"/>
    <n v="940.5"/>
    <n v="892.7"/>
    <n v="59.3"/>
    <n v="53.4"/>
    <n v="5752.0999999999995"/>
    <n v="5019.5999999999995"/>
    <n v="50.6"/>
    <n v="50.5"/>
    <n v="10423.6"/>
    <n v="9948.5"/>
    <m/>
    <m/>
    <n v="0"/>
    <n v="0"/>
    <n v="53.385148514851487"/>
    <n v="51.436769759450165"/>
    <n v="16175.7"/>
    <n v="14968.099999999999"/>
    <n v="208"/>
    <n v="232"/>
    <n v="208"/>
    <n v="232"/>
    <n v="2.2000000000000002"/>
    <n v="1.8"/>
    <n v="457.6"/>
    <n v="417.6"/>
    <n v="23.3"/>
    <n v="18.899999999999999"/>
    <n v="4846.4000000000005"/>
    <n v="4384.7999999999993"/>
    <n v="240"/>
    <n v="271"/>
    <n v="240"/>
    <n v="271"/>
    <n v="915.09999999999991"/>
    <n v="1012.5"/>
    <n v="16624.399999999998"/>
    <n v="18472.8"/>
    <n v="334"/>
    <n v="355"/>
    <n v="334"/>
    <n v="355"/>
    <n v="1209.0999999999999"/>
    <n v="1246.3000000000002"/>
    <n v="19840.099999999999"/>
    <n v="20794.099999999999"/>
    <n v="574"/>
    <n v="626"/>
    <n v="574"/>
    <n v="626"/>
    <n v="2124.1999999999998"/>
    <n v="2258.8000000000002"/>
    <n v="36464.5"/>
    <n v="39266.899999999994"/>
    <n v="0"/>
    <n v="0"/>
    <n v="0"/>
    <n v="0"/>
    <s v=""/>
    <s v=""/>
    <s v=""/>
    <s v=""/>
    <n v="2581.7999999999997"/>
    <n v="2676.4"/>
    <n v="41310.9"/>
    <n v="43651.7"/>
  </r>
  <r>
    <x v="13"/>
    <s v="Angelina College "/>
    <m/>
    <n v="222822"/>
    <x v="8"/>
    <n v="361"/>
    <n v="367"/>
    <n v="2"/>
    <n v="3"/>
    <n v="359"/>
    <n v="364"/>
    <m/>
    <m/>
    <n v="359"/>
    <n v="364"/>
    <n v="359"/>
    <n v="364"/>
    <n v="19"/>
    <n v="29"/>
    <n v="19"/>
    <n v="29"/>
    <n v="15"/>
    <n v="25"/>
    <n v="15"/>
    <n v="25"/>
    <m/>
    <m/>
    <n v="0"/>
    <n v="0"/>
    <n v="34"/>
    <n v="54"/>
    <n v="34"/>
    <n v="54"/>
    <n v="3.9"/>
    <n v="3.4"/>
    <n v="74.099999999999994"/>
    <n v="98.6"/>
    <n v="3.5"/>
    <n v="3.5"/>
    <n v="52.5"/>
    <n v="87.5"/>
    <m/>
    <m/>
    <n v="0"/>
    <n v="0"/>
    <n v="3.7235294117647055"/>
    <n v="3.4462962962962962"/>
    <n v="126.6"/>
    <n v="186.1"/>
    <n v="74.2"/>
    <n v="73.3"/>
    <n v="1409.8"/>
    <n v="2125.6999999999998"/>
    <n v="72.8"/>
    <n v="69.099999999999994"/>
    <n v="1092"/>
    <n v="1727.4999999999998"/>
    <m/>
    <m/>
    <n v="0"/>
    <n v="0"/>
    <n v="73.582352941176481"/>
    <n v="71.355555555555554"/>
    <n v="2501.8000000000002"/>
    <n v="3853.2"/>
    <n v="105"/>
    <n v="97"/>
    <n v="105"/>
    <n v="97"/>
    <n v="44"/>
    <n v="48"/>
    <n v="44"/>
    <n v="48"/>
    <m/>
    <m/>
    <n v="0"/>
    <n v="0"/>
    <n v="149"/>
    <n v="145"/>
    <n v="149"/>
    <n v="145"/>
    <n v="4.4000000000000004"/>
    <n v="4.2"/>
    <n v="462.00000000000006"/>
    <n v="407.40000000000003"/>
    <n v="5"/>
    <n v="4.5999999999999996"/>
    <n v="220"/>
    <n v="220.79999999999998"/>
    <m/>
    <m/>
    <n v="0"/>
    <n v="0"/>
    <n v="4.5771812080536911"/>
    <n v="4.3324137931034485"/>
    <n v="682"/>
    <n v="628.20000000000005"/>
    <n v="85.1"/>
    <n v="86.4"/>
    <n v="8935.5"/>
    <n v="8380.8000000000011"/>
    <n v="82"/>
    <n v="82.3"/>
    <n v="3608"/>
    <n v="3950.3999999999996"/>
    <m/>
    <m/>
    <n v="0"/>
    <n v="0"/>
    <n v="84.18456375838926"/>
    <n v="85.042758620689654"/>
    <n v="12543.5"/>
    <n v="12331.199999999999"/>
    <n v="183"/>
    <n v="199"/>
    <n v="183"/>
    <n v="199"/>
    <n v="4.418579234972678"/>
    <n v="4.0919597989949752"/>
    <n v="808.6"/>
    <n v="814.30000000000007"/>
    <n v="82.214754098360658"/>
    <n v="81.328643216080394"/>
    <n v="15045.300000000001"/>
    <n v="16184.399999999998"/>
    <n v="47"/>
    <n v="32"/>
    <n v="47"/>
    <n v="32"/>
    <n v="50"/>
    <n v="46"/>
    <n v="50"/>
    <n v="46"/>
    <m/>
    <m/>
    <n v="0"/>
    <n v="0"/>
    <n v="97"/>
    <n v="78"/>
    <n v="97"/>
    <n v="78"/>
    <n v="3.2"/>
    <n v="2.4"/>
    <n v="150.4"/>
    <n v="76.8"/>
    <n v="3.8"/>
    <n v="3.8"/>
    <n v="190"/>
    <n v="174.79999999999998"/>
    <m/>
    <m/>
    <n v="0"/>
    <n v="0"/>
    <n v="3.5092783505154639"/>
    <n v="3.2256410256410253"/>
    <n v="340.4"/>
    <n v="251.59999999999997"/>
    <n v="63.8"/>
    <n v="58.1"/>
    <n v="2998.6"/>
    <n v="1859.2"/>
    <n v="59.5"/>
    <n v="64.2"/>
    <n v="2975"/>
    <n v="2953.2000000000003"/>
    <m/>
    <m/>
    <n v="0"/>
    <n v="0"/>
    <n v="61.583505154639177"/>
    <n v="61.697435897435902"/>
    <n v="5973.6"/>
    <n v="4812.4000000000005"/>
    <n v="79"/>
    <n v="87"/>
    <n v="79"/>
    <n v="87"/>
    <n v="4.0999999999999996"/>
    <n v="4.9000000000000004"/>
    <n v="323.89999999999998"/>
    <n v="426.3"/>
    <n v="57.4"/>
    <n v="56.4"/>
    <n v="4534.5999999999995"/>
    <n v="4906.8"/>
    <n v="171"/>
    <n v="158"/>
    <n v="171"/>
    <n v="158"/>
    <n v="686.5"/>
    <n v="582.79999999999995"/>
    <n v="13343.9"/>
    <n v="12365.7"/>
    <n v="109"/>
    <n v="119"/>
    <n v="109"/>
    <n v="119"/>
    <n v="462.5"/>
    <n v="483.09999999999991"/>
    <n v="7675"/>
    <n v="8631.1"/>
    <n v="280"/>
    <n v="277"/>
    <n v="280"/>
    <n v="277"/>
    <n v="1149"/>
    <n v="1065.8999999999999"/>
    <n v="21018.9"/>
    <n v="20996.800000000003"/>
    <n v="0"/>
    <n v="0"/>
    <n v="0"/>
    <n v="0"/>
    <s v=""/>
    <s v=""/>
    <s v=""/>
    <s v=""/>
    <n v="1472.9"/>
    <n v="1492.2"/>
    <n v="25553.5"/>
    <n v="25903.599999999999"/>
  </r>
  <r>
    <x v="13"/>
    <s v="Cedar Valley College (DCCCD)"/>
    <m/>
    <n v="223773"/>
    <x v="8"/>
    <n v="596"/>
    <n v="648"/>
    <n v="8"/>
    <n v="8"/>
    <n v="588"/>
    <n v="640"/>
    <m/>
    <m/>
    <n v="588"/>
    <n v="640"/>
    <n v="588"/>
    <n v="640"/>
    <n v="12"/>
    <n v="14"/>
    <n v="12"/>
    <n v="14"/>
    <n v="13"/>
    <n v="15"/>
    <n v="13"/>
    <n v="15"/>
    <m/>
    <m/>
    <n v="0"/>
    <n v="0"/>
    <n v="25"/>
    <n v="29"/>
    <n v="25"/>
    <n v="29"/>
    <n v="2.8"/>
    <n v="3.5"/>
    <n v="33.599999999999994"/>
    <n v="49"/>
    <n v="2.4"/>
    <n v="2.4"/>
    <n v="31.2"/>
    <n v="36"/>
    <m/>
    <m/>
    <n v="0"/>
    <n v="0"/>
    <n v="2.5920000000000001"/>
    <n v="2.9310344827586206"/>
    <n v="64.8"/>
    <n v="85"/>
    <n v="54.4"/>
    <n v="57.3"/>
    <n v="652.79999999999995"/>
    <n v="802.19999999999993"/>
    <n v="47.4"/>
    <n v="37"/>
    <n v="616.19999999999993"/>
    <n v="555"/>
    <m/>
    <m/>
    <n v="0"/>
    <n v="0"/>
    <n v="50.76"/>
    <n v="46.8"/>
    <n v="1269"/>
    <n v="1357.1999999999998"/>
    <n v="49"/>
    <n v="51"/>
    <n v="49"/>
    <n v="51"/>
    <n v="55"/>
    <n v="60"/>
    <n v="55"/>
    <n v="60"/>
    <m/>
    <m/>
    <n v="0"/>
    <n v="0"/>
    <n v="104"/>
    <n v="111"/>
    <n v="104"/>
    <n v="111"/>
    <n v="4.4000000000000004"/>
    <n v="4.5"/>
    <n v="215.60000000000002"/>
    <n v="229.5"/>
    <n v="4.5"/>
    <n v="4.4000000000000004"/>
    <n v="247.5"/>
    <n v="264"/>
    <m/>
    <m/>
    <n v="0"/>
    <n v="0"/>
    <n v="4.4528846153846153"/>
    <n v="4.4459459459459456"/>
    <n v="463.1"/>
    <n v="493.49999999999994"/>
    <n v="72.8"/>
    <n v="74.3"/>
    <n v="3567.2"/>
    <n v="3789.2999999999997"/>
    <n v="71.400000000000006"/>
    <n v="64"/>
    <n v="3927.0000000000005"/>
    <n v="3840"/>
    <m/>
    <m/>
    <n v="0"/>
    <n v="0"/>
    <n v="72.059615384615398"/>
    <n v="68.732432432432432"/>
    <n v="7494.2000000000016"/>
    <n v="7629.3"/>
    <n v="129"/>
    <n v="140"/>
    <n v="129"/>
    <n v="140"/>
    <n v="4.0922480620155035"/>
    <n v="4.1321428571428571"/>
    <n v="527.9"/>
    <n v="578.5"/>
    <n v="67.931782945736444"/>
    <n v="64.189285714285717"/>
    <n v="8763.2000000000007"/>
    <n v="8986.5"/>
    <n v="48"/>
    <n v="29"/>
    <n v="48"/>
    <n v="29"/>
    <n v="109"/>
    <n v="122"/>
    <n v="109"/>
    <n v="122"/>
    <m/>
    <m/>
    <n v="0"/>
    <n v="0"/>
    <n v="157"/>
    <n v="151"/>
    <n v="157"/>
    <n v="151"/>
    <n v="2.9"/>
    <n v="3.5"/>
    <n v="139.19999999999999"/>
    <n v="101.5"/>
    <n v="2.8"/>
    <n v="2.8"/>
    <n v="305.2"/>
    <n v="341.59999999999997"/>
    <m/>
    <m/>
    <n v="0"/>
    <n v="0"/>
    <n v="2.8305732484076431"/>
    <n v="2.9344370860927151"/>
    <n v="444.4"/>
    <n v="443.09999999999997"/>
    <n v="50.1"/>
    <n v="51"/>
    <n v="2404.8000000000002"/>
    <n v="1479"/>
    <n v="37.299999999999997"/>
    <n v="38.5"/>
    <n v="4065.7"/>
    <n v="4697"/>
    <m/>
    <m/>
    <n v="0"/>
    <n v="0"/>
    <n v="41.213375796178347"/>
    <n v="40.900662251655632"/>
    <n v="6470.5000000000009"/>
    <n v="6176"/>
    <n v="302"/>
    <n v="349"/>
    <n v="302"/>
    <n v="349"/>
    <n v="1.4"/>
    <n v="1.6"/>
    <n v="422.79999999999995"/>
    <n v="558.4"/>
    <n v="15"/>
    <n v="14.9"/>
    <n v="4530"/>
    <n v="5200.1000000000004"/>
    <n v="109"/>
    <n v="94"/>
    <n v="109"/>
    <n v="94"/>
    <n v="388.4"/>
    <n v="380"/>
    <n v="6624.8"/>
    <n v="6070.5"/>
    <n v="177"/>
    <n v="197"/>
    <n v="177"/>
    <n v="197"/>
    <n v="583.9"/>
    <n v="641.59999999999991"/>
    <n v="8608.9000000000015"/>
    <n v="9092"/>
    <n v="286"/>
    <n v="291"/>
    <n v="286"/>
    <n v="291"/>
    <n v="972.3"/>
    <n v="1021.5999999999999"/>
    <n v="15233.7"/>
    <n v="15162.5"/>
    <n v="0"/>
    <n v="0"/>
    <n v="0"/>
    <n v="0"/>
    <s v=""/>
    <s v=""/>
    <s v=""/>
    <s v=""/>
    <n v="1395.1"/>
    <n v="1580"/>
    <n v="19763.7"/>
    <n v="20362.599999999999"/>
  </r>
  <r>
    <x v="13"/>
    <s v="Cisco Junior College "/>
    <m/>
    <n v="223898"/>
    <x v="8"/>
    <n v="331"/>
    <n v="426"/>
    <n v="6"/>
    <n v="27"/>
    <n v="325"/>
    <n v="399"/>
    <m/>
    <m/>
    <n v="325"/>
    <n v="399"/>
    <n v="325"/>
    <n v="399"/>
    <n v="18"/>
    <n v="27"/>
    <n v="18"/>
    <n v="27"/>
    <n v="8"/>
    <n v="18"/>
    <n v="8"/>
    <n v="18"/>
    <m/>
    <m/>
    <n v="0"/>
    <n v="0"/>
    <n v="26"/>
    <n v="45"/>
    <n v="26"/>
    <n v="45"/>
    <n v="2.1"/>
    <n v="2.5"/>
    <n v="37.800000000000004"/>
    <n v="67.5"/>
    <n v="3.1"/>
    <n v="3.1"/>
    <n v="24.8"/>
    <n v="55.800000000000004"/>
    <m/>
    <m/>
    <n v="0"/>
    <n v="0"/>
    <n v="2.407692307692308"/>
    <n v="2.74"/>
    <n v="62.600000000000009"/>
    <n v="123.30000000000001"/>
    <n v="51.3"/>
    <n v="50.8"/>
    <n v="923.4"/>
    <n v="1371.6"/>
    <n v="50.4"/>
    <n v="50.1"/>
    <n v="403.2"/>
    <n v="901.80000000000007"/>
    <m/>
    <m/>
    <n v="0"/>
    <n v="0"/>
    <n v="51.023076923076921"/>
    <n v="50.52"/>
    <n v="1326.6"/>
    <n v="2273.4"/>
    <n v="83"/>
    <n v="97"/>
    <n v="83"/>
    <n v="97"/>
    <n v="44"/>
    <n v="55"/>
    <n v="44"/>
    <n v="55"/>
    <m/>
    <m/>
    <n v="0"/>
    <n v="0"/>
    <n v="127"/>
    <n v="152"/>
    <n v="127"/>
    <n v="152"/>
    <n v="4.0999999999999996"/>
    <n v="4"/>
    <n v="340.29999999999995"/>
    <n v="388"/>
    <n v="4.5"/>
    <n v="5.4"/>
    <n v="198"/>
    <n v="297"/>
    <m/>
    <m/>
    <n v="0"/>
    <n v="0"/>
    <n v="4.2385826771653541"/>
    <n v="4.5065789473684212"/>
    <n v="538.29999999999995"/>
    <n v="685"/>
    <n v="77.3"/>
    <n v="77.5"/>
    <n v="6415.9"/>
    <n v="7517.5"/>
    <n v="87"/>
    <n v="87.9"/>
    <n v="3828"/>
    <n v="4834.5"/>
    <m/>
    <m/>
    <n v="0"/>
    <n v="0"/>
    <n v="80.66062992125984"/>
    <n v="81.263157894736835"/>
    <n v="10243.9"/>
    <n v="12351.999999999998"/>
    <n v="153"/>
    <n v="197"/>
    <n v="153"/>
    <n v="197"/>
    <n v="3.9274509803921567"/>
    <n v="4.1030456852791879"/>
    <n v="600.9"/>
    <n v="808.30000000000007"/>
    <n v="75.624183006535944"/>
    <n v="74.240609137055827"/>
    <n v="11570.5"/>
    <n v="14625.399999999998"/>
    <n v="74"/>
    <n v="81"/>
    <n v="74"/>
    <n v="81"/>
    <n v="58"/>
    <n v="68"/>
    <n v="58"/>
    <n v="68"/>
    <m/>
    <m/>
    <n v="0"/>
    <n v="0"/>
    <n v="132"/>
    <n v="149"/>
    <n v="132"/>
    <n v="149"/>
    <n v="2.5"/>
    <n v="3"/>
    <n v="185"/>
    <n v="243"/>
    <n v="3.3"/>
    <n v="2.7"/>
    <n v="191.39999999999998"/>
    <n v="183.60000000000002"/>
    <m/>
    <m/>
    <n v="0"/>
    <n v="0"/>
    <n v="2.8515151515151516"/>
    <n v="2.8630872483221479"/>
    <n v="376.4"/>
    <n v="426.6"/>
    <n v="55"/>
    <n v="56.7"/>
    <n v="4070"/>
    <n v="4592.7"/>
    <n v="60.3"/>
    <n v="48"/>
    <n v="3497.3999999999996"/>
    <n v="3264"/>
    <m/>
    <m/>
    <n v="0"/>
    <n v="0"/>
    <n v="57.328787878787878"/>
    <n v="52.729530201342278"/>
    <n v="7567.4"/>
    <n v="7856.7"/>
    <n v="40"/>
    <n v="53"/>
    <n v="40"/>
    <n v="53"/>
    <n v="4.9000000000000004"/>
    <n v="5"/>
    <n v="196"/>
    <n v="265"/>
    <n v="61.5"/>
    <n v="52.4"/>
    <n v="2460"/>
    <n v="2777.2"/>
    <n v="175"/>
    <n v="205"/>
    <n v="175"/>
    <n v="205"/>
    <n v="563.09999999999991"/>
    <n v="698.5"/>
    <n v="11409.3"/>
    <n v="13481.8"/>
    <n v="110"/>
    <n v="141"/>
    <n v="110"/>
    <n v="141"/>
    <n v="414.2"/>
    <n v="536.40000000000009"/>
    <n v="7728.5999999999995"/>
    <n v="9000.2999999999993"/>
    <n v="285"/>
    <n v="346"/>
    <n v="285"/>
    <n v="346"/>
    <n v="977.3"/>
    <n v="1234.9000000000001"/>
    <n v="19137.899999999998"/>
    <n v="22482.1"/>
    <n v="0"/>
    <n v="0"/>
    <n v="0"/>
    <n v="0"/>
    <s v=""/>
    <s v=""/>
    <s v=""/>
    <s v=""/>
    <n v="1173.3"/>
    <n v="1499.9"/>
    <n v="21597.9"/>
    <n v="25259.3"/>
  </r>
  <r>
    <x v="13"/>
    <s v="Coastal Bend College"/>
    <m/>
    <n v="223320"/>
    <x v="8"/>
    <n v="349"/>
    <n v="403"/>
    <n v="6"/>
    <n v="7"/>
    <n v="343"/>
    <n v="396"/>
    <m/>
    <m/>
    <n v="343"/>
    <n v="396"/>
    <n v="343"/>
    <n v="396"/>
    <n v="37"/>
    <n v="28"/>
    <n v="37"/>
    <n v="28"/>
    <n v="27"/>
    <n v="52"/>
    <n v="27"/>
    <n v="52"/>
    <m/>
    <m/>
    <n v="0"/>
    <n v="0"/>
    <n v="64"/>
    <n v="80"/>
    <n v="64"/>
    <n v="80"/>
    <n v="3.3"/>
    <n v="3.4"/>
    <n v="122.1"/>
    <n v="95.2"/>
    <n v="3.7"/>
    <n v="3.2"/>
    <n v="99.9"/>
    <n v="166.4"/>
    <m/>
    <m/>
    <n v="0"/>
    <n v="0"/>
    <n v="3.46875"/>
    <n v="3.2700000000000005"/>
    <n v="222"/>
    <n v="261.60000000000002"/>
    <n v="69.900000000000006"/>
    <n v="67.099999999999994"/>
    <n v="2586.3000000000002"/>
    <n v="1878.7999999999997"/>
    <n v="54.9"/>
    <n v="40.299999999999997"/>
    <n v="1482.3"/>
    <n v="2095.6"/>
    <m/>
    <m/>
    <n v="0"/>
    <n v="0"/>
    <n v="63.571875000000006"/>
    <n v="49.679999999999993"/>
    <n v="4068.6000000000004"/>
    <n v="3974.3999999999996"/>
    <n v="91"/>
    <n v="91"/>
    <n v="91"/>
    <n v="91"/>
    <n v="46"/>
    <n v="46"/>
    <n v="46"/>
    <n v="46"/>
    <m/>
    <m/>
    <n v="0"/>
    <n v="0"/>
    <n v="137"/>
    <n v="137"/>
    <n v="137"/>
    <n v="137"/>
    <n v="4"/>
    <n v="4.3"/>
    <n v="364"/>
    <n v="391.3"/>
    <n v="4.3"/>
    <n v="4.5"/>
    <n v="197.79999999999998"/>
    <n v="207"/>
    <m/>
    <m/>
    <n v="0"/>
    <n v="0"/>
    <n v="4.1007299270072988"/>
    <n v="4.3671532846715326"/>
    <n v="561.79999999999995"/>
    <n v="598.29999999999995"/>
    <n v="81.099999999999994"/>
    <n v="79.099999999999994"/>
    <n v="7380.0999999999995"/>
    <n v="7198.0999999999995"/>
    <n v="69.900000000000006"/>
    <n v="73.2"/>
    <n v="3215.4"/>
    <n v="3367.2000000000003"/>
    <m/>
    <m/>
    <n v="0"/>
    <n v="0"/>
    <n v="77.339416058394164"/>
    <n v="77.118978102189772"/>
    <n v="10595.5"/>
    <n v="10565.3"/>
    <n v="201"/>
    <n v="217"/>
    <n v="201"/>
    <n v="217"/>
    <n v="3.8995024875621889"/>
    <n v="3.9626728110599077"/>
    <n v="783.8"/>
    <n v="859.9"/>
    <n v="72.955721393034821"/>
    <n v="67.00322580645161"/>
    <n v="14664.099999999999"/>
    <n v="14539.699999999999"/>
    <n v="51"/>
    <n v="55"/>
    <n v="51"/>
    <n v="55"/>
    <n v="51"/>
    <n v="60"/>
    <n v="51"/>
    <n v="60"/>
    <m/>
    <m/>
    <n v="0"/>
    <n v="0"/>
    <n v="102"/>
    <n v="115"/>
    <n v="102"/>
    <n v="115"/>
    <n v="2.6"/>
    <n v="2.5"/>
    <n v="132.6"/>
    <n v="137.5"/>
    <n v="2.5"/>
    <n v="2.5"/>
    <n v="127.5"/>
    <n v="150"/>
    <m/>
    <m/>
    <n v="0"/>
    <n v="0"/>
    <n v="2.5500000000000003"/>
    <n v="2.5"/>
    <n v="260.10000000000002"/>
    <n v="287.5"/>
    <n v="56"/>
    <n v="53.7"/>
    <n v="2856"/>
    <n v="2953.5"/>
    <n v="43.4"/>
    <n v="42.5"/>
    <n v="2213.4"/>
    <n v="2550"/>
    <m/>
    <m/>
    <n v="0"/>
    <n v="0"/>
    <n v="49.699999999999996"/>
    <n v="47.856521739130436"/>
    <n v="5069.3999999999996"/>
    <n v="5503.5"/>
    <n v="40"/>
    <n v="64"/>
    <n v="40"/>
    <n v="64"/>
    <n v="5.0999999999999996"/>
    <n v="5.4"/>
    <n v="204"/>
    <n v="345.6"/>
    <n v="53.6"/>
    <n v="56.2"/>
    <n v="2144"/>
    <n v="3596.8"/>
    <n v="179"/>
    <n v="174"/>
    <n v="179"/>
    <n v="174"/>
    <n v="618.70000000000005"/>
    <n v="624"/>
    <n v="12822.4"/>
    <n v="12030.4"/>
    <n v="124"/>
    <n v="158"/>
    <n v="124"/>
    <n v="158"/>
    <n v="425.2"/>
    <n v="523.4"/>
    <n v="6911.1"/>
    <n v="8012.8"/>
    <n v="303"/>
    <n v="332"/>
    <n v="303"/>
    <n v="332"/>
    <n v="1043.9000000000001"/>
    <n v="1147.4000000000001"/>
    <n v="19733.5"/>
    <n v="20043.2"/>
    <n v="0"/>
    <n v="0"/>
    <n v="0"/>
    <n v="0"/>
    <s v=""/>
    <s v=""/>
    <s v=""/>
    <s v=""/>
    <n v="1247.9000000000001"/>
    <n v="1493"/>
    <n v="21877.5"/>
    <n v="23639.999999999996"/>
  </r>
  <r>
    <x v="13"/>
    <s v="College of the Mainland"/>
    <m/>
    <n v="226408"/>
    <x v="8"/>
    <n v="469"/>
    <n v="601"/>
    <n v="3"/>
    <n v="3"/>
    <n v="466"/>
    <n v="598"/>
    <m/>
    <m/>
    <n v="466"/>
    <n v="598"/>
    <n v="466"/>
    <n v="598"/>
    <n v="16"/>
    <n v="34"/>
    <n v="16"/>
    <n v="34"/>
    <n v="15"/>
    <n v="38"/>
    <n v="15"/>
    <n v="38"/>
    <m/>
    <m/>
    <n v="0"/>
    <n v="0"/>
    <n v="31"/>
    <n v="72"/>
    <n v="31"/>
    <n v="72"/>
    <n v="3"/>
    <n v="2.4"/>
    <n v="48"/>
    <n v="81.599999999999994"/>
    <n v="2.7"/>
    <n v="2.2999999999999998"/>
    <n v="40.5"/>
    <n v="87.399999999999991"/>
    <m/>
    <m/>
    <n v="0"/>
    <n v="0"/>
    <n v="2.8548387096774195"/>
    <n v="2.3472222222222223"/>
    <n v="88.5"/>
    <n v="169"/>
    <n v="50.5"/>
    <n v="33.1"/>
    <n v="808"/>
    <n v="1125.4000000000001"/>
    <n v="51.3"/>
    <n v="32.6"/>
    <n v="769.5"/>
    <n v="1238.8"/>
    <m/>
    <m/>
    <n v="0"/>
    <n v="0"/>
    <n v="50.887096774193552"/>
    <n v="32.836111111111109"/>
    <n v="1577.5"/>
    <n v="2364.1999999999998"/>
    <n v="70"/>
    <n v="79"/>
    <n v="70"/>
    <n v="79"/>
    <n v="61"/>
    <n v="96"/>
    <n v="61"/>
    <n v="96"/>
    <m/>
    <m/>
    <n v="0"/>
    <n v="0"/>
    <n v="131"/>
    <n v="175"/>
    <n v="131"/>
    <n v="175"/>
    <n v="4.5"/>
    <n v="4.5999999999999996"/>
    <n v="315"/>
    <n v="363.4"/>
    <n v="4.3"/>
    <n v="4"/>
    <n v="262.3"/>
    <n v="384"/>
    <m/>
    <m/>
    <n v="0"/>
    <n v="0"/>
    <n v="4.4068702290076329"/>
    <n v="4.2708571428571425"/>
    <n v="577.29999999999995"/>
    <n v="747.4"/>
    <n v="79.099999999999994"/>
    <n v="79.900000000000006"/>
    <n v="5537"/>
    <n v="6312.1"/>
    <n v="74.5"/>
    <n v="73.2"/>
    <n v="4544.5"/>
    <n v="7027.2000000000007"/>
    <m/>
    <m/>
    <n v="0"/>
    <n v="0"/>
    <n v="76.958015267175568"/>
    <n v="76.224571428571437"/>
    <n v="10081.5"/>
    <n v="13339.300000000001"/>
    <n v="162"/>
    <n v="247"/>
    <n v="162"/>
    <n v="247"/>
    <n v="4.1098765432098761"/>
    <n v="3.7101214574898784"/>
    <n v="665.8"/>
    <n v="916.4"/>
    <n v="71.96913580246914"/>
    <n v="63.57692307692308"/>
    <n v="11659"/>
    <n v="15703.5"/>
    <n v="49"/>
    <n v="52"/>
    <n v="49"/>
    <n v="52"/>
    <n v="111"/>
    <n v="142"/>
    <n v="111"/>
    <n v="142"/>
    <m/>
    <m/>
    <n v="0"/>
    <n v="0"/>
    <n v="160"/>
    <n v="194"/>
    <n v="160"/>
    <n v="194"/>
    <n v="3.4"/>
    <n v="3"/>
    <n v="166.6"/>
    <n v="156"/>
    <n v="3.5"/>
    <n v="3.3"/>
    <n v="388.5"/>
    <n v="468.59999999999997"/>
    <m/>
    <m/>
    <n v="0"/>
    <n v="0"/>
    <n v="3.4693750000000003"/>
    <n v="3.219587628865979"/>
    <n v="555.1"/>
    <n v="624.59999999999991"/>
    <n v="63.2"/>
    <n v="60.6"/>
    <n v="3096.8"/>
    <n v="3151.2000000000003"/>
    <n v="55.2"/>
    <n v="53"/>
    <n v="6127.2000000000007"/>
    <n v="7526"/>
    <m/>
    <m/>
    <n v="0"/>
    <n v="0"/>
    <n v="57.65"/>
    <n v="55.037113402061863"/>
    <n v="9224"/>
    <n v="10677.2"/>
    <n v="144"/>
    <n v="157"/>
    <n v="144"/>
    <n v="157"/>
    <n v="3.9"/>
    <n v="5.0999999999999996"/>
    <n v="561.6"/>
    <n v="800.69999999999993"/>
    <n v="50.4"/>
    <n v="57"/>
    <n v="7257.5999999999995"/>
    <n v="8949"/>
    <n v="135"/>
    <n v="165"/>
    <n v="135"/>
    <n v="165"/>
    <n v="529.6"/>
    <n v="601"/>
    <n v="9441.7999999999993"/>
    <n v="10588.7"/>
    <n v="187"/>
    <n v="276"/>
    <n v="187"/>
    <n v="276"/>
    <n v="691.3"/>
    <n v="940"/>
    <n v="11441.2"/>
    <n v="15792"/>
    <n v="322"/>
    <n v="441"/>
    <n v="322"/>
    <n v="441"/>
    <n v="1220.9000000000001"/>
    <n v="1541"/>
    <n v="20883"/>
    <n v="26380.7"/>
    <n v="0"/>
    <n v="0"/>
    <n v="0"/>
    <n v="0"/>
    <s v=""/>
    <s v=""/>
    <s v=""/>
    <s v=""/>
    <n v="1782.5"/>
    <n v="2341.6999999999998"/>
    <n v="28140.6"/>
    <n v="35329.699999999997"/>
  </r>
  <r>
    <x v="13"/>
    <s v="Grayson County College "/>
    <m/>
    <n v="225070"/>
    <x v="8"/>
    <n v="570"/>
    <n v="566"/>
    <n v="15"/>
    <n v="18"/>
    <n v="555"/>
    <n v="548"/>
    <m/>
    <m/>
    <n v="555"/>
    <n v="548"/>
    <n v="555"/>
    <n v="548"/>
    <n v="53"/>
    <n v="62"/>
    <n v="53"/>
    <n v="62"/>
    <n v="20"/>
    <n v="42"/>
    <n v="20"/>
    <n v="42"/>
    <m/>
    <m/>
    <n v="0"/>
    <n v="0"/>
    <n v="73"/>
    <n v="104"/>
    <n v="73"/>
    <n v="104"/>
    <n v="2.9"/>
    <n v="3.3"/>
    <n v="153.69999999999999"/>
    <n v="204.6"/>
    <n v="3.3"/>
    <n v="2.9"/>
    <n v="66"/>
    <n v="121.8"/>
    <m/>
    <m/>
    <n v="0"/>
    <n v="0"/>
    <n v="3.0095890410958903"/>
    <n v="3.1384615384615384"/>
    <n v="219.7"/>
    <n v="326.39999999999998"/>
    <n v="62.6"/>
    <n v="64.7"/>
    <n v="3317.8"/>
    <n v="4011.4"/>
    <n v="61.4"/>
    <n v="46.8"/>
    <n v="1228"/>
    <n v="1965.6"/>
    <m/>
    <m/>
    <n v="0"/>
    <n v="0"/>
    <n v="62.271232876712332"/>
    <n v="57.471153846153847"/>
    <n v="4545.8"/>
    <n v="5977"/>
    <n v="153"/>
    <n v="120"/>
    <n v="153"/>
    <n v="120"/>
    <n v="61"/>
    <n v="74"/>
    <n v="61"/>
    <n v="74"/>
    <m/>
    <m/>
    <n v="0"/>
    <n v="0"/>
    <n v="214"/>
    <n v="194"/>
    <n v="214"/>
    <n v="194"/>
    <n v="4.4000000000000004"/>
    <n v="4.0999999999999996"/>
    <n v="673.2"/>
    <n v="491.99999999999994"/>
    <n v="4.9000000000000004"/>
    <n v="4.0999999999999996"/>
    <n v="298.90000000000003"/>
    <n v="303.39999999999998"/>
    <m/>
    <m/>
    <n v="0"/>
    <n v="0"/>
    <n v="4.5425233644859819"/>
    <n v="4.0999999999999996"/>
    <n v="972.10000000000014"/>
    <n v="795.4"/>
    <n v="84.5"/>
    <n v="77.400000000000006"/>
    <n v="12928.5"/>
    <n v="9288"/>
    <n v="83.7"/>
    <n v="74.900000000000006"/>
    <n v="5105.7"/>
    <n v="5542.6"/>
    <m/>
    <m/>
    <n v="0"/>
    <n v="0"/>
    <n v="84.271962616822435"/>
    <n v="76.446391752577327"/>
    <n v="18034.2"/>
    <n v="14830.600000000002"/>
    <n v="287"/>
    <n v="298"/>
    <n v="287"/>
    <n v="298"/>
    <n v="4.1526132404181189"/>
    <n v="3.7644295302013422"/>
    <n v="1191.8000000000002"/>
    <n v="1121.8"/>
    <n v="78.675958188153317"/>
    <n v="69.824161073825508"/>
    <n v="22580.000000000004"/>
    <n v="20807.600000000002"/>
    <n v="50"/>
    <n v="48"/>
    <n v="50"/>
    <n v="48"/>
    <n v="109"/>
    <n v="92"/>
    <n v="109"/>
    <n v="92"/>
    <m/>
    <m/>
    <n v="0"/>
    <n v="0"/>
    <n v="159"/>
    <n v="140"/>
    <n v="159"/>
    <n v="140"/>
    <n v="2.9"/>
    <n v="3.1"/>
    <n v="145"/>
    <n v="148.80000000000001"/>
    <n v="2.9"/>
    <n v="3.8"/>
    <n v="316.09999999999997"/>
    <n v="349.59999999999997"/>
    <m/>
    <m/>
    <n v="0"/>
    <n v="0"/>
    <n v="2.9"/>
    <n v="3.56"/>
    <n v="461.09999999999997"/>
    <n v="498.40000000000003"/>
    <n v="55.2"/>
    <n v="58.5"/>
    <n v="2760"/>
    <n v="2808"/>
    <n v="49.3"/>
    <n v="56.1"/>
    <n v="5373.7"/>
    <n v="5161.2"/>
    <m/>
    <m/>
    <n v="0"/>
    <n v="0"/>
    <n v="51.155345911949688"/>
    <n v="56.92285714285714"/>
    <n v="8133.7000000000007"/>
    <n v="7969.2"/>
    <n v="109"/>
    <n v="110"/>
    <n v="109"/>
    <n v="110"/>
    <n v="5"/>
    <n v="4.0999999999999996"/>
    <n v="545"/>
    <n v="450.99999999999994"/>
    <n v="61"/>
    <n v="58.3"/>
    <n v="6649"/>
    <n v="6413"/>
    <n v="256"/>
    <n v="230"/>
    <n v="256"/>
    <n v="230"/>
    <n v="971.90000000000009"/>
    <n v="845.39999999999986"/>
    <n v="19006.3"/>
    <n v="16107.4"/>
    <n v="190"/>
    <n v="208"/>
    <n v="190"/>
    <n v="208"/>
    <n v="681"/>
    <n v="774.8"/>
    <n v="11707.4"/>
    <n v="12669.400000000001"/>
    <n v="446"/>
    <n v="438"/>
    <n v="446"/>
    <n v="438"/>
    <n v="1652.9"/>
    <n v="1620.1999999999998"/>
    <n v="30713.699999999997"/>
    <n v="28776.800000000003"/>
    <n v="0"/>
    <n v="0"/>
    <n v="0"/>
    <n v="0"/>
    <s v=""/>
    <s v=""/>
    <s v=""/>
    <s v=""/>
    <n v="2197.9"/>
    <n v="2071.1999999999998"/>
    <n v="37362.700000000004"/>
    <n v="35189.800000000003"/>
  </r>
  <r>
    <x v="13"/>
    <s v="Hill College"/>
    <m/>
    <n v="225371"/>
    <x v="8"/>
    <n v="392"/>
    <n v="414"/>
    <n v="28"/>
    <n v="23"/>
    <n v="364"/>
    <n v="391"/>
    <m/>
    <m/>
    <n v="364"/>
    <n v="391"/>
    <n v="364"/>
    <n v="391"/>
    <n v="30"/>
    <n v="35"/>
    <n v="30"/>
    <n v="35"/>
    <n v="11"/>
    <n v="16"/>
    <n v="11"/>
    <n v="16"/>
    <m/>
    <m/>
    <n v="0"/>
    <n v="0"/>
    <n v="41"/>
    <n v="51"/>
    <n v="41"/>
    <n v="51"/>
    <n v="3.7"/>
    <n v="3"/>
    <n v="111"/>
    <n v="105"/>
    <n v="3.5"/>
    <n v="2.6"/>
    <n v="38.5"/>
    <n v="41.6"/>
    <m/>
    <m/>
    <n v="0"/>
    <n v="0"/>
    <n v="3.6463414634146343"/>
    <n v="2.8745098039215686"/>
    <n v="149.5"/>
    <n v="146.6"/>
    <n v="64.5"/>
    <n v="55.6"/>
    <n v="1935"/>
    <n v="1946"/>
    <n v="59.6"/>
    <n v="45.8"/>
    <n v="655.6"/>
    <n v="732.8"/>
    <m/>
    <m/>
    <n v="0"/>
    <n v="0"/>
    <n v="63.185365853658531"/>
    <n v="52.525490196078437"/>
    <n v="2590.6"/>
    <n v="2678.8"/>
    <n v="92"/>
    <n v="114"/>
    <n v="92"/>
    <n v="114"/>
    <n v="48"/>
    <n v="24"/>
    <n v="48"/>
    <n v="24"/>
    <m/>
    <m/>
    <n v="0"/>
    <n v="0"/>
    <n v="140"/>
    <n v="138"/>
    <n v="140"/>
    <n v="138"/>
    <n v="3.5"/>
    <n v="3.7"/>
    <n v="322"/>
    <n v="421.8"/>
    <n v="4.9000000000000004"/>
    <n v="4.5"/>
    <n v="235.20000000000002"/>
    <n v="108"/>
    <m/>
    <m/>
    <n v="0"/>
    <n v="0"/>
    <n v="3.9800000000000004"/>
    <n v="3.8391304347826085"/>
    <n v="557.20000000000005"/>
    <n v="529.79999999999995"/>
    <n v="75.3"/>
    <n v="75.099999999999994"/>
    <n v="6927.5999999999995"/>
    <n v="8561.4"/>
    <n v="79.099999999999994"/>
    <n v="74.2"/>
    <n v="3796.7999999999997"/>
    <n v="1780.8000000000002"/>
    <m/>
    <m/>
    <n v="0"/>
    <n v="0"/>
    <n v="76.602857142857147"/>
    <n v="74.943478260869568"/>
    <n v="10724.400000000001"/>
    <n v="10342.200000000001"/>
    <n v="181"/>
    <n v="189"/>
    <n v="181"/>
    <n v="189"/>
    <n v="3.9044198895027629"/>
    <n v="3.5788359788359787"/>
    <n v="706.7"/>
    <n v="676.4"/>
    <n v="73.563535911602216"/>
    <n v="68.894179894179899"/>
    <n v="13315.000000000002"/>
    <n v="13021.000000000002"/>
    <n v="67"/>
    <n v="74"/>
    <n v="67"/>
    <n v="74"/>
    <n v="50"/>
    <n v="58"/>
    <n v="50"/>
    <n v="58"/>
    <m/>
    <m/>
    <n v="0"/>
    <n v="0"/>
    <n v="117"/>
    <n v="132"/>
    <n v="117"/>
    <n v="132"/>
    <n v="3"/>
    <n v="3"/>
    <n v="201"/>
    <n v="222"/>
    <n v="3.1"/>
    <n v="3.3"/>
    <n v="155"/>
    <n v="191.39999999999998"/>
    <m/>
    <m/>
    <n v="0"/>
    <n v="0"/>
    <n v="3.0427350427350426"/>
    <n v="3.1318181818181818"/>
    <n v="356"/>
    <n v="413.4"/>
    <n v="61.4"/>
    <n v="60.7"/>
    <n v="4113.8"/>
    <n v="4491.8"/>
    <n v="52"/>
    <n v="45"/>
    <n v="2600"/>
    <n v="2610"/>
    <m/>
    <m/>
    <n v="0"/>
    <n v="0"/>
    <n v="57.382905982905982"/>
    <n v="53.801515151515154"/>
    <n v="6713.8"/>
    <n v="7101.8"/>
    <n v="66"/>
    <n v="70"/>
    <n v="66"/>
    <n v="70"/>
    <n v="4"/>
    <n v="3.7"/>
    <n v="264"/>
    <n v="259"/>
    <n v="56.1"/>
    <n v="55.9"/>
    <n v="3702.6"/>
    <n v="3913"/>
    <n v="189"/>
    <n v="223"/>
    <n v="189"/>
    <n v="223"/>
    <n v="634"/>
    <n v="748.8"/>
    <n v="12976.399999999998"/>
    <n v="14999.2"/>
    <n v="109"/>
    <n v="98"/>
    <n v="109"/>
    <n v="98"/>
    <n v="428.70000000000005"/>
    <n v="341"/>
    <n v="7052.4"/>
    <n v="5123.6000000000004"/>
    <n v="298"/>
    <n v="321"/>
    <n v="298"/>
    <n v="321"/>
    <n v="1062.7"/>
    <n v="1089.8"/>
    <n v="20028.799999999996"/>
    <n v="20122.800000000003"/>
    <n v="0"/>
    <n v="0"/>
    <n v="0"/>
    <n v="0"/>
    <s v=""/>
    <s v=""/>
    <s v=""/>
    <s v=""/>
    <n v="1326.7"/>
    <n v="1348.8"/>
    <n v="23731.4"/>
    <n v="24035.800000000003"/>
  </r>
  <r>
    <x v="13"/>
    <s v="Howard College (HCJCD)"/>
    <m/>
    <n v="225520"/>
    <x v="8"/>
    <n v="390"/>
    <n v="489"/>
    <n v="5"/>
    <n v="8"/>
    <n v="385"/>
    <n v="481"/>
    <m/>
    <m/>
    <n v="385"/>
    <n v="481"/>
    <n v="385"/>
    <n v="481"/>
    <n v="44"/>
    <n v="49"/>
    <n v="44"/>
    <n v="49"/>
    <n v="26"/>
    <n v="33"/>
    <n v="26"/>
    <n v="33"/>
    <m/>
    <m/>
    <n v="0"/>
    <n v="0"/>
    <n v="70"/>
    <n v="82"/>
    <n v="70"/>
    <n v="82"/>
    <n v="3.1"/>
    <n v="3.1"/>
    <n v="136.4"/>
    <n v="151.9"/>
    <n v="3.4"/>
    <n v="3.3"/>
    <n v="88.399999999999991"/>
    <n v="108.89999999999999"/>
    <m/>
    <m/>
    <n v="0"/>
    <n v="0"/>
    <n v="3.2114285714285717"/>
    <n v="3.1804878048780489"/>
    <n v="224.8"/>
    <n v="260.8"/>
    <n v="54.8"/>
    <n v="57.7"/>
    <n v="2411.1999999999998"/>
    <n v="2827.3"/>
    <n v="46.7"/>
    <n v="50.3"/>
    <n v="1214.2"/>
    <n v="1659.8999999999999"/>
    <m/>
    <m/>
    <n v="0"/>
    <n v="0"/>
    <n v="51.791428571428568"/>
    <n v="54.721951219512192"/>
    <n v="3625.3999999999996"/>
    <n v="4487.2"/>
    <n v="51"/>
    <n v="68"/>
    <n v="51"/>
    <n v="68"/>
    <n v="33"/>
    <n v="32"/>
    <n v="33"/>
    <n v="32"/>
    <m/>
    <m/>
    <n v="0"/>
    <n v="0"/>
    <n v="84"/>
    <n v="100"/>
    <n v="84"/>
    <n v="100"/>
    <n v="3.9"/>
    <n v="4.0999999999999996"/>
    <n v="198.9"/>
    <n v="278.79999999999995"/>
    <n v="5.5"/>
    <n v="4.8"/>
    <n v="181.5"/>
    <n v="153.6"/>
    <m/>
    <m/>
    <n v="0"/>
    <n v="0"/>
    <n v="4.5285714285714285"/>
    <n v="4.3239999999999998"/>
    <n v="380.4"/>
    <n v="432.4"/>
    <n v="77.400000000000006"/>
    <n v="69.599999999999994"/>
    <n v="3947.4"/>
    <n v="4732.7999999999993"/>
    <n v="77.7"/>
    <n v="63.2"/>
    <n v="2564.1"/>
    <n v="2022.4"/>
    <m/>
    <m/>
    <n v="0"/>
    <n v="0"/>
    <n v="77.517857142857139"/>
    <n v="67.551999999999992"/>
    <n v="6511.5"/>
    <n v="6755.1999999999989"/>
    <n v="154"/>
    <n v="182"/>
    <n v="154"/>
    <n v="182"/>
    <n v="3.92987012987013"/>
    <n v="3.808791208791209"/>
    <n v="605.20000000000005"/>
    <n v="693.2"/>
    <n v="65.824025974025972"/>
    <n v="61.771428571428558"/>
    <n v="10136.9"/>
    <n v="11242.399999999998"/>
    <n v="67"/>
    <n v="87"/>
    <n v="67"/>
    <n v="87"/>
    <n v="95"/>
    <n v="142"/>
    <n v="95"/>
    <n v="142"/>
    <m/>
    <m/>
    <n v="0"/>
    <n v="0"/>
    <n v="162"/>
    <n v="229"/>
    <n v="162"/>
    <n v="229"/>
    <n v="2.6"/>
    <n v="2.4"/>
    <n v="174.20000000000002"/>
    <n v="208.79999999999998"/>
    <n v="3.3"/>
    <n v="2.8"/>
    <n v="313.5"/>
    <n v="397.59999999999997"/>
    <m/>
    <m/>
    <n v="0"/>
    <n v="0"/>
    <n v="3.0104938271604942"/>
    <n v="2.6480349344978165"/>
    <n v="487.70000000000005"/>
    <n v="606.4"/>
    <n v="50.1"/>
    <n v="46.1"/>
    <n v="3356.7000000000003"/>
    <n v="4010.7000000000003"/>
    <n v="44.4"/>
    <n v="38.5"/>
    <n v="4218"/>
    <n v="5467"/>
    <m/>
    <m/>
    <n v="0"/>
    <n v="0"/>
    <n v="46.757407407407413"/>
    <n v="41.387336244541487"/>
    <n v="7574.7000000000007"/>
    <n v="9477.7000000000007"/>
    <n v="69"/>
    <n v="70"/>
    <n v="69"/>
    <n v="70"/>
    <n v="4.9000000000000004"/>
    <n v="4.3"/>
    <n v="338.1"/>
    <n v="301"/>
    <n v="51.4"/>
    <n v="47.9"/>
    <n v="3546.6"/>
    <n v="3353"/>
    <n v="162"/>
    <n v="204"/>
    <n v="162"/>
    <n v="204"/>
    <n v="509.5"/>
    <n v="639.49999999999989"/>
    <n v="9715.3000000000011"/>
    <n v="11570.8"/>
    <n v="154"/>
    <n v="207"/>
    <n v="154"/>
    <n v="207"/>
    <n v="583.4"/>
    <n v="660.09999999999991"/>
    <n v="7996.3"/>
    <n v="9149.2999999999993"/>
    <n v="316"/>
    <n v="411"/>
    <n v="316"/>
    <n v="411"/>
    <n v="1092.9000000000001"/>
    <n v="1299.5999999999999"/>
    <n v="17711.600000000002"/>
    <n v="20720.099999999999"/>
    <n v="0"/>
    <n v="0"/>
    <n v="0"/>
    <n v="0"/>
    <s v=""/>
    <s v=""/>
    <s v=""/>
    <s v=""/>
    <n v="1431"/>
    <n v="1600.6"/>
    <n v="21258.199999999997"/>
    <n v="24073.1"/>
  </r>
  <r>
    <x v="13"/>
    <s v="Kilgore College "/>
    <m/>
    <n v="226019"/>
    <x v="8"/>
    <n v="699"/>
    <n v="672"/>
    <n v="36"/>
    <n v="17"/>
    <n v="663"/>
    <n v="655"/>
    <m/>
    <m/>
    <n v="663"/>
    <n v="655"/>
    <n v="663"/>
    <n v="655"/>
    <n v="91"/>
    <n v="102"/>
    <n v="91"/>
    <n v="102"/>
    <n v="26"/>
    <n v="23"/>
    <n v="26"/>
    <n v="23"/>
    <m/>
    <m/>
    <n v="0"/>
    <n v="0"/>
    <n v="117"/>
    <n v="125"/>
    <n v="117"/>
    <n v="125"/>
    <n v="3.6"/>
    <n v="3"/>
    <n v="327.60000000000002"/>
    <n v="306"/>
    <n v="3.7"/>
    <n v="3.8"/>
    <n v="96.2"/>
    <n v="87.399999999999991"/>
    <m/>
    <m/>
    <n v="0"/>
    <n v="0"/>
    <n v="3.6222222222222222"/>
    <n v="3.1471999999999998"/>
    <n v="423.8"/>
    <n v="393.4"/>
    <n v="64.2"/>
    <n v="65"/>
    <n v="5842.2"/>
    <n v="6630"/>
    <n v="59.7"/>
    <n v="71.900000000000006"/>
    <n v="1552.2"/>
    <n v="1653.7"/>
    <m/>
    <m/>
    <n v="0"/>
    <n v="0"/>
    <n v="63.199999999999996"/>
    <n v="66.269600000000011"/>
    <n v="7394.4"/>
    <n v="8283.7000000000007"/>
    <n v="196"/>
    <n v="173"/>
    <n v="196"/>
    <n v="173"/>
    <n v="80"/>
    <n v="64"/>
    <n v="80"/>
    <n v="64"/>
    <m/>
    <m/>
    <n v="0"/>
    <n v="0"/>
    <n v="276"/>
    <n v="237"/>
    <n v="276"/>
    <n v="237"/>
    <n v="4.3"/>
    <n v="3.9"/>
    <n v="842.8"/>
    <n v="674.69999999999993"/>
    <n v="4.9000000000000004"/>
    <n v="3.9"/>
    <n v="392"/>
    <n v="249.6"/>
    <m/>
    <m/>
    <n v="0"/>
    <n v="0"/>
    <n v="4.4739130434782606"/>
    <n v="3.9"/>
    <n v="1234.8"/>
    <n v="924.3"/>
    <n v="82.6"/>
    <n v="82.5"/>
    <n v="16189.599999999999"/>
    <n v="14272.5"/>
    <n v="85.4"/>
    <n v="77.599999999999994"/>
    <n v="6832"/>
    <n v="4966.3999999999996"/>
    <m/>
    <m/>
    <n v="0"/>
    <n v="0"/>
    <n v="83.411594202898542"/>
    <n v="81.17679324894516"/>
    <n v="23021.599999999999"/>
    <n v="19238.900000000001"/>
    <n v="393"/>
    <n v="362"/>
    <n v="393"/>
    <n v="362"/>
    <n v="4.220356234096692"/>
    <n v="3.640055248618784"/>
    <n v="1658.6"/>
    <n v="1317.6999999999998"/>
    <n v="77.394402035623415"/>
    <n v="76.029281767955808"/>
    <n v="30416.000000000004"/>
    <n v="27522.600000000002"/>
    <n v="98"/>
    <n v="80"/>
    <n v="98"/>
    <n v="80"/>
    <n v="72"/>
    <n v="67"/>
    <n v="72"/>
    <n v="67"/>
    <m/>
    <m/>
    <n v="0"/>
    <n v="0"/>
    <n v="170"/>
    <n v="147"/>
    <n v="170"/>
    <n v="147"/>
    <n v="2.9"/>
    <n v="3.3"/>
    <n v="284.2"/>
    <n v="264"/>
    <n v="3"/>
    <n v="3.5"/>
    <n v="216"/>
    <n v="234.5"/>
    <m/>
    <m/>
    <n v="0"/>
    <n v="0"/>
    <n v="2.9423529411764706"/>
    <n v="3.3911564625850339"/>
    <n v="500.2"/>
    <n v="498.5"/>
    <n v="61.2"/>
    <n v="65.099999999999994"/>
    <n v="5997.6"/>
    <n v="5208"/>
    <n v="51.8"/>
    <n v="55"/>
    <n v="3729.6"/>
    <n v="3685"/>
    <m/>
    <m/>
    <n v="0"/>
    <n v="0"/>
    <n v="57.218823529411772"/>
    <n v="60.496598639455783"/>
    <n v="9727.2000000000007"/>
    <n v="8893"/>
    <n v="100"/>
    <n v="146"/>
    <n v="100"/>
    <n v="146"/>
    <n v="4.4000000000000004"/>
    <n v="4.0999999999999996"/>
    <n v="440.00000000000006"/>
    <n v="598.59999999999991"/>
    <n v="58"/>
    <n v="60.9"/>
    <n v="5800"/>
    <n v="8891.4"/>
    <n v="385"/>
    <n v="355"/>
    <n v="385"/>
    <n v="355"/>
    <n v="1454.6000000000001"/>
    <n v="1244.6999999999998"/>
    <n v="28029.4"/>
    <n v="26110.5"/>
    <n v="178"/>
    <n v="154"/>
    <n v="178"/>
    <n v="154"/>
    <n v="704.2"/>
    <n v="571.5"/>
    <n v="12113.800000000001"/>
    <n v="10305.099999999999"/>
    <n v="563"/>
    <n v="509"/>
    <n v="563"/>
    <n v="509"/>
    <n v="2158.8000000000002"/>
    <n v="1816.1999999999998"/>
    <n v="40143.200000000004"/>
    <n v="36415.599999999999"/>
    <n v="0"/>
    <n v="0"/>
    <n v="0"/>
    <n v="0"/>
    <s v=""/>
    <s v=""/>
    <s v=""/>
    <s v=""/>
    <n v="2598.7999999999997"/>
    <n v="2414.7999999999997"/>
    <n v="45943.200000000004"/>
    <n v="45307.000000000007"/>
  </r>
  <r>
    <x v="13"/>
    <s v="Lamar Institute of Technology"/>
    <m/>
    <n v="441760"/>
    <x v="8"/>
    <n v="487"/>
    <n v="442"/>
    <n v="1"/>
    <n v="0"/>
    <n v="486"/>
    <n v="442"/>
    <m/>
    <m/>
    <n v="486"/>
    <n v="442"/>
    <n v="486"/>
    <n v="442"/>
    <n v="24"/>
    <n v="19"/>
    <n v="24"/>
    <n v="19"/>
    <n v="11"/>
    <n v="13"/>
    <n v="11"/>
    <n v="13"/>
    <m/>
    <m/>
    <n v="0"/>
    <n v="0"/>
    <n v="35"/>
    <n v="32"/>
    <n v="35"/>
    <n v="32"/>
    <n v="3"/>
    <n v="2.7"/>
    <n v="72"/>
    <n v="51.300000000000004"/>
    <n v="3.5"/>
    <n v="3.3"/>
    <n v="38.5"/>
    <n v="42.9"/>
    <m/>
    <m/>
    <n v="0"/>
    <n v="0"/>
    <n v="3.157142857142857"/>
    <n v="2.9437500000000001"/>
    <n v="110.5"/>
    <n v="94.2"/>
    <n v="64.7"/>
    <n v="59.1"/>
    <n v="1552.8000000000002"/>
    <n v="1122.9000000000001"/>
    <n v="70.8"/>
    <n v="65.3"/>
    <n v="778.8"/>
    <n v="848.9"/>
    <m/>
    <m/>
    <n v="0"/>
    <n v="0"/>
    <n v="66.617142857142866"/>
    <n v="61.618750000000006"/>
    <n v="2331.6000000000004"/>
    <n v="1971.8000000000002"/>
    <n v="125"/>
    <n v="108"/>
    <n v="125"/>
    <n v="108"/>
    <n v="60"/>
    <n v="53"/>
    <n v="60"/>
    <n v="53"/>
    <m/>
    <m/>
    <n v="0"/>
    <n v="0"/>
    <n v="185"/>
    <n v="161"/>
    <n v="185"/>
    <n v="161"/>
    <n v="3.9"/>
    <n v="3.6"/>
    <n v="487.5"/>
    <n v="388.8"/>
    <n v="4"/>
    <n v="3.7"/>
    <n v="240"/>
    <n v="196.10000000000002"/>
    <m/>
    <m/>
    <n v="0"/>
    <n v="0"/>
    <n v="3.9324324324324325"/>
    <n v="3.6329192546583857"/>
    <n v="727.5"/>
    <n v="584.90000000000009"/>
    <n v="77.3"/>
    <n v="73.5"/>
    <n v="9662.5"/>
    <n v="7938"/>
    <n v="75.3"/>
    <n v="72.2"/>
    <n v="4518"/>
    <n v="3826.6000000000004"/>
    <m/>
    <m/>
    <n v="0"/>
    <n v="0"/>
    <n v="76.651351351351352"/>
    <n v="73.072049689441002"/>
    <n v="14180.5"/>
    <n v="11764.600000000002"/>
    <n v="220"/>
    <n v="193"/>
    <n v="220"/>
    <n v="193"/>
    <n v="3.8090909090909091"/>
    <n v="3.5186528497409335"/>
    <n v="838"/>
    <n v="679.10000000000014"/>
    <n v="75.054999999999993"/>
    <n v="71.173056994818666"/>
    <n v="16512.099999999999"/>
    <n v="13736.400000000003"/>
    <n v="114"/>
    <n v="72"/>
    <n v="114"/>
    <n v="72"/>
    <n v="116"/>
    <n v="134"/>
    <n v="116"/>
    <n v="134"/>
    <m/>
    <m/>
    <n v="0"/>
    <n v="0"/>
    <n v="230"/>
    <n v="206"/>
    <n v="230"/>
    <n v="206"/>
    <n v="2.9"/>
    <n v="2.5"/>
    <n v="330.59999999999997"/>
    <n v="180"/>
    <n v="3"/>
    <n v="3.3"/>
    <n v="348"/>
    <n v="442.2"/>
    <m/>
    <m/>
    <n v="0"/>
    <n v="0"/>
    <n v="2.9504347826086952"/>
    <n v="3.0203883495145631"/>
    <n v="678.59999999999991"/>
    <n v="622.20000000000005"/>
    <n v="58.6"/>
    <n v="53.8"/>
    <n v="6680.4000000000005"/>
    <n v="3873.6"/>
    <n v="56.9"/>
    <n v="55"/>
    <n v="6600.4"/>
    <n v="7370"/>
    <m/>
    <m/>
    <n v="0"/>
    <n v="0"/>
    <n v="57.742608695652173"/>
    <n v="54.580582524271847"/>
    <n v="13280.8"/>
    <n v="11243.6"/>
    <n v="36"/>
    <n v="43"/>
    <n v="36"/>
    <n v="43"/>
    <n v="4.8"/>
    <n v="4.4000000000000004"/>
    <n v="172.79999999999998"/>
    <n v="189.20000000000002"/>
    <n v="58.6"/>
    <n v="59"/>
    <n v="2109.6"/>
    <n v="2537"/>
    <n v="263"/>
    <n v="199"/>
    <n v="263"/>
    <n v="199"/>
    <n v="890.09999999999991"/>
    <n v="620.1"/>
    <n v="17895.7"/>
    <n v="12934.5"/>
    <n v="187"/>
    <n v="200"/>
    <n v="187"/>
    <n v="200"/>
    <n v="626.5"/>
    <n v="681.2"/>
    <n v="11897.2"/>
    <n v="12045.5"/>
    <n v="450"/>
    <n v="399"/>
    <n v="450"/>
    <n v="399"/>
    <n v="1516.6"/>
    <n v="1301.3000000000002"/>
    <n v="29792.9"/>
    <n v="24980"/>
    <n v="0"/>
    <n v="0"/>
    <n v="0"/>
    <n v="0"/>
    <s v=""/>
    <s v=""/>
    <s v=""/>
    <s v=""/>
    <n v="1689.3999999999999"/>
    <n v="1490.5000000000002"/>
    <n v="31902.499999999996"/>
    <n v="27517.000000000004"/>
  </r>
  <r>
    <x v="13"/>
    <s v="Lee College "/>
    <m/>
    <n v="226204"/>
    <x v="8"/>
    <n v="1028"/>
    <n v="1145"/>
    <n v="70"/>
    <n v="72"/>
    <n v="958"/>
    <n v="1073"/>
    <m/>
    <m/>
    <n v="958"/>
    <n v="1073"/>
    <n v="958"/>
    <n v="1073"/>
    <n v="47"/>
    <n v="71"/>
    <n v="47"/>
    <n v="71"/>
    <n v="37"/>
    <n v="47"/>
    <n v="37"/>
    <n v="47"/>
    <m/>
    <m/>
    <n v="0"/>
    <n v="0"/>
    <n v="84"/>
    <n v="118"/>
    <n v="84"/>
    <n v="118"/>
    <n v="3.9"/>
    <n v="3.4"/>
    <n v="183.29999999999998"/>
    <n v="241.4"/>
    <n v="3.4"/>
    <n v="3.7"/>
    <n v="125.8"/>
    <n v="173.9"/>
    <m/>
    <m/>
    <n v="0"/>
    <n v="0"/>
    <n v="3.6797619047619046"/>
    <n v="3.5194915254237289"/>
    <n v="309.09999999999997"/>
    <n v="415.3"/>
    <n v="77.400000000000006"/>
    <n v="64.5"/>
    <n v="3637.8"/>
    <n v="4579.5"/>
    <n v="68.7"/>
    <n v="58.4"/>
    <n v="2541.9"/>
    <n v="2744.7999999999997"/>
    <m/>
    <m/>
    <n v="0"/>
    <n v="0"/>
    <n v="73.56785714285715"/>
    <n v="62.070338983050839"/>
    <n v="6179.7000000000007"/>
    <n v="7324.2999999999993"/>
    <n v="154"/>
    <n v="158"/>
    <n v="154"/>
    <n v="158"/>
    <n v="183"/>
    <n v="220"/>
    <n v="183"/>
    <n v="220"/>
    <m/>
    <m/>
    <n v="0"/>
    <n v="0"/>
    <n v="337"/>
    <n v="378"/>
    <n v="337"/>
    <n v="378"/>
    <n v="4.5"/>
    <n v="4.4000000000000004"/>
    <n v="693"/>
    <n v="695.2"/>
    <n v="4.3"/>
    <n v="4.3"/>
    <n v="786.9"/>
    <n v="946"/>
    <m/>
    <m/>
    <n v="0"/>
    <n v="0"/>
    <n v="4.3913946587537094"/>
    <n v="4.3417989417989418"/>
    <n v="1479.9"/>
    <n v="1641.2"/>
    <n v="87.1"/>
    <n v="83.5"/>
    <n v="13413.4"/>
    <n v="13193"/>
    <n v="82.9"/>
    <n v="81.099999999999994"/>
    <n v="15170.7"/>
    <n v="17842"/>
    <m/>
    <m/>
    <n v="0"/>
    <n v="0"/>
    <n v="84.819287833827886"/>
    <n v="82.103174603174608"/>
    <n v="28584.1"/>
    <n v="31035.000000000004"/>
    <n v="421"/>
    <n v="496"/>
    <n v="421"/>
    <n v="496"/>
    <n v="4.2494061757719717"/>
    <n v="4.14616935483871"/>
    <n v="1789"/>
    <n v="2056.5"/>
    <n v="82.574346793349179"/>
    <n v="77.33729838709678"/>
    <n v="34763.800000000003"/>
    <n v="38359.300000000003"/>
    <n v="84"/>
    <n v="75"/>
    <n v="84"/>
    <n v="75"/>
    <n v="174"/>
    <n v="213"/>
    <n v="174"/>
    <n v="213"/>
    <m/>
    <m/>
    <n v="0"/>
    <n v="0"/>
    <n v="258"/>
    <n v="288"/>
    <n v="258"/>
    <n v="288"/>
    <n v="2.9"/>
    <n v="3"/>
    <n v="243.6"/>
    <n v="225"/>
    <n v="3.2"/>
    <n v="3.3"/>
    <n v="556.80000000000007"/>
    <n v="702.9"/>
    <m/>
    <m/>
    <n v="0"/>
    <n v="0"/>
    <n v="3.1023255813953492"/>
    <n v="3.2218749999999998"/>
    <n v="800.40000000000009"/>
    <n v="927.9"/>
    <n v="62.5"/>
    <n v="63.7"/>
    <n v="5250"/>
    <n v="4777.5"/>
    <n v="61.1"/>
    <n v="57.5"/>
    <n v="10631.4"/>
    <n v="12247.5"/>
    <m/>
    <m/>
    <n v="0"/>
    <n v="0"/>
    <n v="61.555813953488368"/>
    <n v="59.114583333333336"/>
    <n v="15881.4"/>
    <n v="17025"/>
    <n v="279"/>
    <n v="289"/>
    <n v="279"/>
    <n v="289"/>
    <n v="4.3"/>
    <n v="4.4000000000000004"/>
    <n v="1199.7"/>
    <n v="1271.6000000000001"/>
    <n v="59.5"/>
    <n v="59.8"/>
    <n v="16600.5"/>
    <n v="17282.2"/>
    <n v="285"/>
    <n v="304"/>
    <n v="285"/>
    <n v="304"/>
    <n v="1119.8999999999999"/>
    <n v="1161.5999999999999"/>
    <n v="22301.200000000001"/>
    <n v="22550"/>
    <n v="394"/>
    <n v="480"/>
    <n v="394"/>
    <n v="480"/>
    <n v="1469.5"/>
    <n v="1822.8000000000002"/>
    <n v="28344"/>
    <n v="32834.300000000003"/>
    <n v="679"/>
    <n v="784"/>
    <n v="679"/>
    <n v="784"/>
    <n v="2589.3999999999996"/>
    <n v="2984.4"/>
    <n v="50645.2"/>
    <n v="55384.3"/>
    <n v="0"/>
    <n v="0"/>
    <n v="0"/>
    <n v="0"/>
    <s v=""/>
    <s v=""/>
    <s v=""/>
    <s v=""/>
    <n v="3789.1000000000004"/>
    <n v="4256"/>
    <n v="67245.700000000012"/>
    <n v="72666.5"/>
  </r>
  <r>
    <x v="13"/>
    <s v="Mountain View College  (DCCCD)"/>
    <s v="Reclassified: Met the criteria for Two-Year 1 in 2016-17, 2017-18, and 2018-19."/>
    <n v="226930"/>
    <x v="7"/>
    <n v="870"/>
    <n v="955"/>
    <n v="8"/>
    <n v="12"/>
    <n v="862"/>
    <n v="943"/>
    <m/>
    <m/>
    <n v="862"/>
    <n v="943"/>
    <n v="862"/>
    <n v="943"/>
    <n v="39"/>
    <n v="33"/>
    <n v="39"/>
    <n v="33"/>
    <n v="25"/>
    <n v="31"/>
    <n v="25"/>
    <n v="31"/>
    <m/>
    <m/>
    <n v="0"/>
    <n v="0"/>
    <n v="64"/>
    <n v="64"/>
    <n v="64"/>
    <n v="64"/>
    <n v="3.3"/>
    <n v="3.1"/>
    <n v="128.69999999999999"/>
    <n v="102.3"/>
    <n v="3.6"/>
    <n v="3.3"/>
    <n v="90"/>
    <n v="102.3"/>
    <m/>
    <m/>
    <n v="0"/>
    <n v="0"/>
    <n v="3.4171874999999998"/>
    <n v="3.1968749999999999"/>
    <n v="218.7"/>
    <n v="204.6"/>
    <n v="60.7"/>
    <n v="58.4"/>
    <n v="2367.3000000000002"/>
    <n v="1927.2"/>
    <n v="55.9"/>
    <n v="43.2"/>
    <n v="1397.5"/>
    <n v="1339.2"/>
    <m/>
    <m/>
    <n v="0"/>
    <n v="0"/>
    <n v="58.825000000000003"/>
    <n v="51.037500000000001"/>
    <n v="3764.8"/>
    <n v="3266.4"/>
    <n v="153"/>
    <n v="170"/>
    <n v="153"/>
    <n v="170"/>
    <n v="135"/>
    <n v="120"/>
    <n v="135"/>
    <n v="120"/>
    <m/>
    <m/>
    <n v="0"/>
    <n v="0"/>
    <n v="288"/>
    <n v="290"/>
    <n v="288"/>
    <n v="290"/>
    <n v="4.7"/>
    <n v="4.2"/>
    <n v="719.1"/>
    <n v="714"/>
    <n v="5"/>
    <n v="4.3"/>
    <n v="675"/>
    <n v="516"/>
    <m/>
    <m/>
    <n v="0"/>
    <n v="0"/>
    <n v="4.8406249999999993"/>
    <n v="4.2413793103448274"/>
    <n v="1394.1"/>
    <n v="1230"/>
    <n v="74"/>
    <n v="69.400000000000006"/>
    <n v="11322"/>
    <n v="11798.000000000002"/>
    <n v="66.7"/>
    <n v="68.5"/>
    <n v="9004.5"/>
    <n v="8220"/>
    <m/>
    <m/>
    <n v="0"/>
    <n v="0"/>
    <n v="70.578125"/>
    <n v="69.027586206896558"/>
    <n v="20326.5"/>
    <n v="20018"/>
    <n v="352"/>
    <n v="354"/>
    <n v="352"/>
    <n v="354"/>
    <n v="4.581818181818182"/>
    <n v="4.0525423728813559"/>
    <n v="1612.8000000000002"/>
    <n v="1434.6"/>
    <n v="68.441193181818178"/>
    <n v="65.775141242937863"/>
    <n v="24091.3"/>
    <n v="23284.400000000005"/>
    <n v="37"/>
    <n v="43"/>
    <n v="37"/>
    <n v="43"/>
    <n v="134"/>
    <n v="153"/>
    <n v="134"/>
    <n v="153"/>
    <m/>
    <m/>
    <n v="0"/>
    <n v="0"/>
    <n v="171"/>
    <n v="196"/>
    <n v="171"/>
    <n v="196"/>
    <n v="3.4"/>
    <n v="2.8"/>
    <n v="125.8"/>
    <n v="120.39999999999999"/>
    <n v="3.6"/>
    <n v="3.2"/>
    <n v="482.40000000000003"/>
    <n v="489.6"/>
    <m/>
    <m/>
    <n v="0"/>
    <n v="0"/>
    <n v="3.5567251461988305"/>
    <n v="3.1122448979591835"/>
    <n v="608.20000000000005"/>
    <n v="610"/>
    <n v="51.7"/>
    <n v="44.9"/>
    <n v="1912.9"/>
    <n v="1930.7"/>
    <n v="41.9"/>
    <n v="37.700000000000003"/>
    <n v="5614.5999999999995"/>
    <n v="5768.1"/>
    <m/>
    <m/>
    <n v="0"/>
    <n v="0"/>
    <n v="44.020467836257311"/>
    <n v="39.279591836734696"/>
    <n v="7527.5"/>
    <n v="7698.8"/>
    <n v="339"/>
    <n v="393"/>
    <n v="339"/>
    <n v="393"/>
    <n v="3.3"/>
    <n v="3.1"/>
    <n v="1118.7"/>
    <n v="1218.3"/>
    <n v="33"/>
    <n v="32.6"/>
    <n v="11187"/>
    <n v="12811.800000000001"/>
    <n v="229"/>
    <n v="246"/>
    <n v="229"/>
    <n v="246"/>
    <n v="973.59999999999991"/>
    <n v="936.69999999999993"/>
    <n v="15602.199999999999"/>
    <n v="15655.900000000003"/>
    <n v="294"/>
    <n v="304"/>
    <n v="294"/>
    <n v="304"/>
    <n v="1247.4000000000001"/>
    <n v="1107.9000000000001"/>
    <n v="16016.599999999999"/>
    <n v="15327.300000000001"/>
    <n v="523"/>
    <n v="550"/>
    <n v="523"/>
    <n v="550"/>
    <n v="2221"/>
    <n v="2044.6"/>
    <n v="31618.799999999996"/>
    <n v="30983.200000000004"/>
    <n v="0"/>
    <n v="0"/>
    <n v="0"/>
    <n v="0"/>
    <s v=""/>
    <s v=""/>
    <s v=""/>
    <s v=""/>
    <n v="3339.7"/>
    <n v="3262.8999999999996"/>
    <n v="42805.8"/>
    <n v="43795.000000000007"/>
  </r>
  <r>
    <x v="13"/>
    <s v="Northeast Texas Community College "/>
    <m/>
    <n v="227225"/>
    <x v="8"/>
    <n v="352"/>
    <n v="421"/>
    <n v="6"/>
    <n v="10"/>
    <n v="346"/>
    <n v="411"/>
    <m/>
    <m/>
    <n v="346"/>
    <n v="411"/>
    <n v="346"/>
    <n v="411"/>
    <n v="35"/>
    <n v="55"/>
    <n v="35"/>
    <n v="55"/>
    <n v="19"/>
    <n v="26"/>
    <n v="19"/>
    <n v="26"/>
    <m/>
    <m/>
    <n v="0"/>
    <n v="0"/>
    <n v="54"/>
    <n v="81"/>
    <n v="54"/>
    <n v="81"/>
    <n v="3.1"/>
    <n v="3.2"/>
    <n v="108.5"/>
    <n v="176"/>
    <n v="3"/>
    <n v="2.6"/>
    <n v="57"/>
    <n v="67.600000000000009"/>
    <m/>
    <m/>
    <n v="0"/>
    <n v="0"/>
    <n v="3.0648148148148149"/>
    <n v="3.0074074074074075"/>
    <n v="165.5"/>
    <n v="243.60000000000002"/>
    <n v="68.8"/>
    <n v="64.099999999999994"/>
    <n v="2408"/>
    <n v="3525.4999999999995"/>
    <n v="71.5"/>
    <n v="59.2"/>
    <n v="1358.5"/>
    <n v="1539.2"/>
    <m/>
    <m/>
    <n v="0"/>
    <n v="0"/>
    <n v="69.75"/>
    <n v="62.527160493827161"/>
    <n v="3766.5"/>
    <n v="5064.7"/>
    <n v="88"/>
    <n v="96"/>
    <n v="88"/>
    <n v="96"/>
    <n v="37"/>
    <n v="57"/>
    <n v="37"/>
    <n v="57"/>
    <m/>
    <m/>
    <n v="0"/>
    <n v="0"/>
    <n v="125"/>
    <n v="153"/>
    <n v="125"/>
    <n v="153"/>
    <n v="4.3"/>
    <n v="4.5"/>
    <n v="378.4"/>
    <n v="432"/>
    <n v="4.5"/>
    <n v="4.0999999999999996"/>
    <n v="166.5"/>
    <n v="233.7"/>
    <m/>
    <m/>
    <n v="0"/>
    <n v="0"/>
    <n v="4.3591999999999995"/>
    <n v="4.3509803921568633"/>
    <n v="544.9"/>
    <n v="665.7"/>
    <n v="84.1"/>
    <n v="85.5"/>
    <n v="7400.7999999999993"/>
    <n v="8208"/>
    <n v="79.8"/>
    <n v="75.2"/>
    <n v="2952.6"/>
    <n v="4286.4000000000005"/>
    <m/>
    <m/>
    <n v="0"/>
    <n v="0"/>
    <n v="82.827199999999991"/>
    <n v="81.662745098039224"/>
    <n v="10353.4"/>
    <n v="12494.400000000001"/>
    <n v="179"/>
    <n v="234"/>
    <n v="179"/>
    <n v="234"/>
    <n v="3.9687150837988825"/>
    <n v="3.8858974358974363"/>
    <n v="710.4"/>
    <n v="909.30000000000007"/>
    <n v="78.882122905027927"/>
    <n v="75.038888888888891"/>
    <n v="14119.9"/>
    <n v="17559.100000000002"/>
    <n v="39"/>
    <n v="39"/>
    <n v="39"/>
    <n v="39"/>
    <n v="49"/>
    <n v="51"/>
    <n v="49"/>
    <n v="51"/>
    <m/>
    <m/>
    <n v="0"/>
    <n v="0"/>
    <n v="88"/>
    <n v="90"/>
    <n v="88"/>
    <n v="90"/>
    <n v="3.3"/>
    <n v="3.3"/>
    <n v="128.69999999999999"/>
    <n v="128.69999999999999"/>
    <n v="2.7"/>
    <n v="2.7"/>
    <n v="132.30000000000001"/>
    <n v="137.70000000000002"/>
    <m/>
    <m/>
    <n v="0"/>
    <n v="0"/>
    <n v="2.9659090909090908"/>
    <n v="2.96"/>
    <n v="261"/>
    <n v="266.39999999999998"/>
    <n v="61.3"/>
    <n v="60.2"/>
    <n v="2390.6999999999998"/>
    <n v="2347.8000000000002"/>
    <n v="47.7"/>
    <n v="47.4"/>
    <n v="2337.3000000000002"/>
    <n v="2417.4"/>
    <m/>
    <m/>
    <n v="0"/>
    <n v="0"/>
    <n v="53.727272727272727"/>
    <n v="52.946666666666673"/>
    <n v="4728"/>
    <n v="4765.2000000000007"/>
    <n v="79"/>
    <n v="87"/>
    <n v="79"/>
    <n v="87"/>
    <n v="3.9"/>
    <n v="4.0999999999999996"/>
    <n v="308.09999999999997"/>
    <n v="356.7"/>
    <n v="55.8"/>
    <n v="60.2"/>
    <n v="4408.2"/>
    <n v="5237.4000000000005"/>
    <n v="162"/>
    <n v="190"/>
    <n v="162"/>
    <n v="190"/>
    <n v="615.59999999999991"/>
    <n v="736.7"/>
    <n v="12199.5"/>
    <n v="14081.3"/>
    <n v="105"/>
    <n v="134"/>
    <n v="105"/>
    <n v="134"/>
    <n v="355.8"/>
    <n v="439"/>
    <n v="6648.4000000000005"/>
    <n v="8243"/>
    <n v="267"/>
    <n v="324"/>
    <n v="267"/>
    <n v="324"/>
    <n v="971.39999999999986"/>
    <n v="1175.7"/>
    <n v="18847.900000000001"/>
    <n v="22324.3"/>
    <n v="0"/>
    <n v="0"/>
    <n v="0"/>
    <n v="0"/>
    <s v=""/>
    <s v=""/>
    <s v=""/>
    <s v=""/>
    <n v="1279.5"/>
    <n v="1532.4"/>
    <n v="23256.100000000002"/>
    <n v="27561.700000000004"/>
  </r>
  <r>
    <x v="13"/>
    <s v="Odessa College "/>
    <m/>
    <n v="227304"/>
    <x v="8"/>
    <n v="759"/>
    <n v="750"/>
    <n v="104"/>
    <n v="67"/>
    <n v="655"/>
    <n v="683"/>
    <m/>
    <m/>
    <n v="655"/>
    <n v="683"/>
    <n v="655"/>
    <n v="683"/>
    <n v="41"/>
    <n v="50"/>
    <n v="41"/>
    <n v="50"/>
    <n v="52"/>
    <n v="42"/>
    <n v="52"/>
    <n v="42"/>
    <m/>
    <m/>
    <n v="0"/>
    <n v="0"/>
    <n v="93"/>
    <n v="92"/>
    <n v="93"/>
    <n v="92"/>
    <n v="3.6"/>
    <n v="3.2"/>
    <n v="147.6"/>
    <n v="160"/>
    <n v="4"/>
    <n v="3.9"/>
    <n v="208"/>
    <n v="163.79999999999998"/>
    <m/>
    <m/>
    <n v="0"/>
    <n v="0"/>
    <n v="3.8236559139784947"/>
    <n v="3.5195652173913037"/>
    <n v="355.6"/>
    <n v="323.79999999999995"/>
    <n v="77.400000000000006"/>
    <n v="63.1"/>
    <n v="3173.4"/>
    <n v="3155"/>
    <n v="73.099999999999994"/>
    <n v="72.099999999999994"/>
    <n v="3801.2"/>
    <n v="3028.2"/>
    <m/>
    <m/>
    <n v="0"/>
    <n v="0"/>
    <n v="74.995698924731187"/>
    <n v="67.208695652173915"/>
    <n v="6974.6"/>
    <n v="6183.2"/>
    <n v="99"/>
    <n v="134"/>
    <n v="99"/>
    <n v="134"/>
    <n v="147"/>
    <n v="156"/>
    <n v="147"/>
    <n v="156"/>
    <m/>
    <m/>
    <n v="0"/>
    <n v="0"/>
    <n v="246"/>
    <n v="290"/>
    <n v="246"/>
    <n v="290"/>
    <n v="5"/>
    <n v="4.0999999999999996"/>
    <n v="495"/>
    <n v="549.4"/>
    <n v="3.9"/>
    <n v="4.4000000000000004"/>
    <n v="573.29999999999995"/>
    <n v="686.40000000000009"/>
    <m/>
    <m/>
    <n v="0"/>
    <n v="0"/>
    <n v="4.3426829268292684"/>
    <n v="4.2613793103448279"/>
    <n v="1068.3"/>
    <n v="1235.8000000000002"/>
    <n v="88.7"/>
    <n v="80.7"/>
    <n v="8781.3000000000011"/>
    <n v="10813.800000000001"/>
    <n v="74.3"/>
    <n v="78.7"/>
    <n v="10922.1"/>
    <n v="12277.2"/>
    <m/>
    <m/>
    <n v="0"/>
    <n v="0"/>
    <n v="80.095121951219525"/>
    <n v="79.624137931034483"/>
    <n v="19703.400000000001"/>
    <n v="23091"/>
    <n v="339"/>
    <n v="382"/>
    <n v="339"/>
    <n v="382"/>
    <n v="4.2002949852507374"/>
    <n v="4.0827225130890055"/>
    <n v="1423.9"/>
    <n v="1559.6000000000001"/>
    <n v="78.69616519174042"/>
    <n v="76.634031413612561"/>
    <n v="26678.000000000004"/>
    <n v="29274.199999999997"/>
    <n v="49"/>
    <n v="45"/>
    <n v="49"/>
    <n v="45"/>
    <n v="143"/>
    <n v="129"/>
    <n v="143"/>
    <n v="129"/>
    <m/>
    <m/>
    <n v="0"/>
    <n v="0"/>
    <n v="192"/>
    <n v="174"/>
    <n v="192"/>
    <n v="174"/>
    <n v="3.6"/>
    <n v="3.3"/>
    <n v="176.4"/>
    <n v="148.5"/>
    <n v="3.3"/>
    <n v="3.3"/>
    <n v="471.9"/>
    <n v="425.7"/>
    <m/>
    <m/>
    <n v="0"/>
    <n v="0"/>
    <n v="3.3765624999999999"/>
    <n v="3.3000000000000003"/>
    <n v="648.29999999999995"/>
    <n v="574.20000000000005"/>
    <n v="60.6"/>
    <n v="60.8"/>
    <n v="2969.4"/>
    <n v="2736"/>
    <n v="52.8"/>
    <n v="50.5"/>
    <n v="7550.4"/>
    <n v="6514.5"/>
    <m/>
    <m/>
    <n v="0"/>
    <n v="0"/>
    <n v="54.790624999999999"/>
    <n v="53.163793103448278"/>
    <n v="10519.8"/>
    <n v="9250.5"/>
    <n v="124"/>
    <n v="127"/>
    <n v="124"/>
    <n v="127"/>
    <n v="4.7"/>
    <n v="3.9"/>
    <n v="582.80000000000007"/>
    <n v="495.3"/>
    <n v="47.8"/>
    <n v="43.8"/>
    <n v="5927.2"/>
    <n v="5562.5999999999995"/>
    <n v="189"/>
    <n v="229"/>
    <n v="189"/>
    <n v="229"/>
    <n v="819"/>
    <n v="857.9"/>
    <n v="14924.1"/>
    <n v="16704.800000000003"/>
    <n v="342"/>
    <n v="327"/>
    <n v="342"/>
    <n v="327"/>
    <n v="1253.1999999999998"/>
    <n v="1275.9000000000001"/>
    <n v="22273.699999999997"/>
    <n v="21819.9"/>
    <n v="531"/>
    <n v="556"/>
    <n v="531"/>
    <n v="556"/>
    <n v="2072.1999999999998"/>
    <n v="2133.8000000000002"/>
    <n v="37197.799999999996"/>
    <n v="38524.700000000004"/>
    <n v="0"/>
    <n v="0"/>
    <n v="0"/>
    <n v="0"/>
    <s v=""/>
    <s v=""/>
    <s v=""/>
    <s v=""/>
    <n v="2655"/>
    <n v="2629.1000000000004"/>
    <n v="43125"/>
    <n v="44087.299999999996"/>
  </r>
  <r>
    <x v="13"/>
    <s v="Paris Junior College"/>
    <m/>
    <n v="227401"/>
    <x v="8"/>
    <n v="539"/>
    <n v="520"/>
    <n v="6"/>
    <n v="3"/>
    <n v="533"/>
    <n v="517"/>
    <m/>
    <m/>
    <n v="533"/>
    <n v="517"/>
    <n v="533"/>
    <n v="517"/>
    <n v="71"/>
    <n v="48"/>
    <n v="71"/>
    <n v="48"/>
    <n v="88"/>
    <n v="88"/>
    <n v="88"/>
    <n v="88"/>
    <m/>
    <m/>
    <n v="0"/>
    <n v="0"/>
    <n v="159"/>
    <n v="136"/>
    <n v="159"/>
    <n v="136"/>
    <n v="3.3"/>
    <n v="2.8"/>
    <n v="234.29999999999998"/>
    <n v="134.39999999999998"/>
    <n v="2.2999999999999998"/>
    <n v="2.5"/>
    <n v="202.39999999999998"/>
    <n v="220"/>
    <m/>
    <m/>
    <n v="0"/>
    <n v="0"/>
    <n v="2.7465408805031442"/>
    <n v="2.6058823529411761"/>
    <n v="436.69999999999993"/>
    <n v="354.4"/>
    <n v="64.3"/>
    <n v="55.5"/>
    <n v="4565.3"/>
    <n v="2664"/>
    <n v="46.7"/>
    <n v="47.5"/>
    <n v="4109.6000000000004"/>
    <n v="4180"/>
    <m/>
    <m/>
    <n v="0"/>
    <n v="0"/>
    <n v="54.559119496855352"/>
    <n v="50.323529411764703"/>
    <n v="8674.9000000000015"/>
    <n v="6844"/>
    <n v="124"/>
    <n v="128"/>
    <n v="124"/>
    <n v="128"/>
    <n v="44"/>
    <n v="50"/>
    <n v="44"/>
    <n v="50"/>
    <m/>
    <m/>
    <n v="0"/>
    <n v="0"/>
    <n v="168"/>
    <n v="178"/>
    <n v="168"/>
    <n v="178"/>
    <n v="4"/>
    <n v="4"/>
    <n v="496"/>
    <n v="512"/>
    <n v="4.7"/>
    <n v="4.0999999999999996"/>
    <n v="206.8"/>
    <n v="204.99999999999997"/>
    <m/>
    <m/>
    <n v="0"/>
    <n v="0"/>
    <n v="4.1833333333333327"/>
    <n v="4.0280898876404496"/>
    <n v="702.79999999999984"/>
    <n v="717"/>
    <n v="75.3"/>
    <n v="76.099999999999994"/>
    <n v="9337.1999999999989"/>
    <n v="9740.7999999999993"/>
    <n v="79.400000000000006"/>
    <n v="73.2"/>
    <n v="3493.6000000000004"/>
    <n v="3660"/>
    <m/>
    <m/>
    <n v="0"/>
    <n v="0"/>
    <n v="76.373809523809513"/>
    <n v="75.285393258426964"/>
    <n v="12830.799999999997"/>
    <n v="13400.8"/>
    <n v="327"/>
    <n v="314"/>
    <n v="327"/>
    <n v="314"/>
    <n v="3.4847094801223233"/>
    <n v="3.4121019108280257"/>
    <n v="1139.4999999999998"/>
    <n v="1071.4000000000001"/>
    <n v="65.766666666666652"/>
    <n v="64.473885350318469"/>
    <n v="21505.699999999993"/>
    <n v="20244.8"/>
    <n v="62"/>
    <n v="53"/>
    <n v="62"/>
    <n v="53"/>
    <n v="46"/>
    <n v="43"/>
    <n v="46"/>
    <n v="43"/>
    <m/>
    <m/>
    <n v="0"/>
    <n v="0"/>
    <n v="108"/>
    <n v="96"/>
    <n v="108"/>
    <n v="96"/>
    <n v="3"/>
    <n v="3.1"/>
    <n v="186"/>
    <n v="164.3"/>
    <n v="3.1"/>
    <n v="3.2"/>
    <n v="142.6"/>
    <n v="137.6"/>
    <m/>
    <m/>
    <n v="0"/>
    <n v="0"/>
    <n v="3.0425925925925927"/>
    <n v="3.1447916666666664"/>
    <n v="328.6"/>
    <n v="301.89999999999998"/>
    <n v="56.1"/>
    <n v="62.5"/>
    <n v="3478.2000000000003"/>
    <n v="3312.5"/>
    <n v="48.5"/>
    <n v="46.2"/>
    <n v="2231"/>
    <n v="1986.6000000000001"/>
    <m/>
    <m/>
    <n v="0"/>
    <n v="0"/>
    <n v="52.862962962962968"/>
    <n v="55.198958333333337"/>
    <n v="5709.2000000000007"/>
    <n v="5299.1"/>
    <n v="98"/>
    <n v="107"/>
    <n v="98"/>
    <n v="107"/>
    <n v="4.0999999999999996"/>
    <n v="4.2"/>
    <n v="401.79999999999995"/>
    <n v="449.40000000000003"/>
    <n v="43.6"/>
    <n v="46.9"/>
    <n v="4272.8"/>
    <n v="5018.3"/>
    <n v="257"/>
    <n v="229"/>
    <n v="257"/>
    <n v="229"/>
    <n v="916.3"/>
    <n v="810.7"/>
    <n v="17380.7"/>
    <n v="15717.3"/>
    <n v="178"/>
    <n v="181"/>
    <n v="178"/>
    <n v="181"/>
    <n v="551.79999999999995"/>
    <n v="562.6"/>
    <n v="9834.2000000000007"/>
    <n v="9826.6"/>
    <n v="435"/>
    <n v="410"/>
    <n v="435"/>
    <n v="410"/>
    <n v="1468.1"/>
    <n v="1373.3000000000002"/>
    <n v="27214.9"/>
    <n v="25543.9"/>
    <n v="0"/>
    <n v="0"/>
    <n v="0"/>
    <n v="0"/>
    <s v=""/>
    <s v=""/>
    <s v=""/>
    <s v=""/>
    <n v="1869.8999999999999"/>
    <n v="1822.7000000000003"/>
    <n v="31487.699999999993"/>
    <n v="30562.2"/>
  </r>
  <r>
    <x v="13"/>
    <s v="Southwest Texas Junior College "/>
    <m/>
    <n v="228316"/>
    <x v="8"/>
    <n v="631"/>
    <n v="597"/>
    <n v="26"/>
    <n v="19"/>
    <n v="605"/>
    <n v="578"/>
    <m/>
    <m/>
    <n v="605"/>
    <n v="578"/>
    <n v="605"/>
    <n v="578"/>
    <n v="71"/>
    <n v="64"/>
    <n v="71"/>
    <n v="64"/>
    <n v="67"/>
    <n v="57"/>
    <n v="67"/>
    <n v="57"/>
    <m/>
    <m/>
    <n v="0"/>
    <n v="0"/>
    <n v="138"/>
    <n v="121"/>
    <n v="138"/>
    <n v="121"/>
    <n v="3.4"/>
    <n v="2.9"/>
    <n v="241.4"/>
    <n v="185.6"/>
    <n v="2.4"/>
    <n v="2.5"/>
    <n v="160.79999999999998"/>
    <n v="142.5"/>
    <m/>
    <m/>
    <n v="0"/>
    <n v="0"/>
    <n v="2.9144927536231884"/>
    <n v="2.7115702479338846"/>
    <n v="402.2"/>
    <n v="328.1"/>
    <n v="61.3"/>
    <n v="56.6"/>
    <n v="4352.3"/>
    <n v="3622.4"/>
    <n v="44.2"/>
    <n v="36.9"/>
    <n v="2961.4"/>
    <n v="2103.2999999999997"/>
    <m/>
    <m/>
    <n v="0"/>
    <n v="0"/>
    <n v="52.997826086956529"/>
    <n v="47.319834710743798"/>
    <n v="7313.7000000000007"/>
    <n v="5725.7"/>
    <n v="162"/>
    <n v="166"/>
    <n v="162"/>
    <n v="166"/>
    <n v="134"/>
    <n v="128"/>
    <n v="134"/>
    <n v="128"/>
    <m/>
    <m/>
    <n v="0"/>
    <n v="0"/>
    <n v="296"/>
    <n v="294"/>
    <n v="296"/>
    <n v="294"/>
    <n v="4.2"/>
    <n v="3.9"/>
    <n v="680.4"/>
    <n v="647.4"/>
    <n v="4.0999999999999996"/>
    <n v="4.0999999999999996"/>
    <n v="549.4"/>
    <n v="524.79999999999995"/>
    <m/>
    <m/>
    <n v="0"/>
    <n v="0"/>
    <n v="4.1547297297297296"/>
    <n v="3.9870748299319723"/>
    <n v="1229.8"/>
    <n v="1172.1999999999998"/>
    <n v="79.8"/>
    <n v="75.099999999999994"/>
    <n v="12927.6"/>
    <n v="12466.599999999999"/>
    <n v="70"/>
    <n v="68.3"/>
    <n v="9380"/>
    <n v="8742.4"/>
    <m/>
    <m/>
    <n v="0"/>
    <n v="0"/>
    <n v="75.36351351351351"/>
    <n v="72.139455782312922"/>
    <n v="22307.599999999999"/>
    <n v="21209"/>
    <n v="434"/>
    <n v="415"/>
    <n v="434"/>
    <n v="415"/>
    <n v="3.7603686635944702"/>
    <n v="3.6151807228915658"/>
    <n v="1632"/>
    <n v="1500.2999999999997"/>
    <n v="68.251843317972344"/>
    <n v="64.902891566265069"/>
    <n v="29621.3"/>
    <n v="26934.700000000004"/>
    <n v="38"/>
    <n v="33"/>
    <n v="38"/>
    <n v="33"/>
    <n v="53"/>
    <n v="49"/>
    <n v="53"/>
    <n v="49"/>
    <m/>
    <m/>
    <n v="0"/>
    <n v="0"/>
    <n v="91"/>
    <n v="82"/>
    <n v="91"/>
    <n v="82"/>
    <n v="2.8"/>
    <n v="2.9"/>
    <n v="106.39999999999999"/>
    <n v="95.7"/>
    <n v="3.4"/>
    <n v="3.6"/>
    <n v="180.2"/>
    <n v="176.4"/>
    <m/>
    <m/>
    <n v="0"/>
    <n v="0"/>
    <n v="3.1494505494505489"/>
    <n v="3.3182926829268293"/>
    <n v="286.59999999999997"/>
    <n v="272.10000000000002"/>
    <n v="49.4"/>
    <n v="52.5"/>
    <n v="1877.2"/>
    <n v="1732.5"/>
    <n v="56.7"/>
    <n v="57.8"/>
    <n v="3005.1000000000004"/>
    <n v="2832.2"/>
    <m/>
    <m/>
    <n v="0"/>
    <n v="0"/>
    <n v="53.651648351648355"/>
    <n v="55.667073170731705"/>
    <n v="4882.3"/>
    <n v="4564.7"/>
    <n v="80"/>
    <n v="81"/>
    <n v="80"/>
    <n v="81"/>
    <n v="4"/>
    <n v="5"/>
    <n v="320"/>
    <n v="405"/>
    <n v="41"/>
    <n v="44.3"/>
    <n v="3280"/>
    <n v="3588.2999999999997"/>
    <n v="271"/>
    <n v="263"/>
    <n v="271"/>
    <n v="263"/>
    <n v="1028.2"/>
    <n v="928.7"/>
    <n v="19157.100000000002"/>
    <n v="17821.5"/>
    <n v="254"/>
    <n v="234"/>
    <n v="254"/>
    <n v="234"/>
    <n v="890.39999999999986"/>
    <n v="843.69999999999993"/>
    <n v="15346.5"/>
    <n v="13677.899999999998"/>
    <n v="525"/>
    <n v="497"/>
    <n v="525"/>
    <n v="497"/>
    <n v="1918.6"/>
    <n v="1772.4"/>
    <n v="34503.600000000006"/>
    <n v="31499.399999999998"/>
    <n v="0"/>
    <n v="0"/>
    <n v="0"/>
    <n v="0"/>
    <s v=""/>
    <s v=""/>
    <s v=""/>
    <s v=""/>
    <n v="2238.6"/>
    <n v="2177.3999999999996"/>
    <n v="37783.599999999999"/>
    <n v="35087.700000000004"/>
  </r>
  <r>
    <x v="13"/>
    <s v="Temple College "/>
    <m/>
    <n v="228608"/>
    <x v="8"/>
    <n v="500"/>
    <n v="544"/>
    <n v="2"/>
    <n v="2"/>
    <n v="498"/>
    <n v="542"/>
    <m/>
    <m/>
    <n v="498"/>
    <n v="542"/>
    <n v="498"/>
    <n v="542"/>
    <n v="25"/>
    <n v="29"/>
    <n v="25"/>
    <n v="29"/>
    <n v="13"/>
    <n v="22"/>
    <n v="13"/>
    <n v="22"/>
    <m/>
    <m/>
    <n v="0"/>
    <n v="0"/>
    <n v="38"/>
    <n v="51"/>
    <n v="38"/>
    <n v="51"/>
    <n v="3.2"/>
    <n v="4.0999999999999996"/>
    <n v="80"/>
    <n v="118.89999999999999"/>
    <n v="5"/>
    <n v="4"/>
    <n v="65"/>
    <n v="88"/>
    <m/>
    <m/>
    <n v="0"/>
    <n v="0"/>
    <n v="3.8157894736842106"/>
    <n v="4.056862745098039"/>
    <n v="145"/>
    <n v="206.89999999999998"/>
    <n v="65.8"/>
    <n v="68.900000000000006"/>
    <n v="1645"/>
    <n v="1998.1000000000001"/>
    <n v="82.5"/>
    <n v="61"/>
    <n v="1072.5"/>
    <n v="1342"/>
    <m/>
    <m/>
    <n v="0"/>
    <n v="0"/>
    <n v="71.513157894736835"/>
    <n v="65.492156862745105"/>
    <n v="2717.4999999999995"/>
    <n v="3340.1000000000004"/>
    <n v="75"/>
    <n v="86"/>
    <n v="75"/>
    <n v="86"/>
    <n v="52"/>
    <n v="59"/>
    <n v="52"/>
    <n v="59"/>
    <m/>
    <m/>
    <n v="0"/>
    <n v="0"/>
    <n v="127"/>
    <n v="145"/>
    <n v="127"/>
    <n v="145"/>
    <n v="3.8"/>
    <n v="4"/>
    <n v="285"/>
    <n v="344"/>
    <n v="4.3"/>
    <n v="4.5"/>
    <n v="223.6"/>
    <n v="265.5"/>
    <m/>
    <m/>
    <n v="0"/>
    <n v="0"/>
    <n v="4.0047244094488192"/>
    <n v="4.203448275862069"/>
    <n v="508.6"/>
    <n v="609.5"/>
    <n v="79.2"/>
    <n v="78.599999999999994"/>
    <n v="5940"/>
    <n v="6759.5999999999995"/>
    <n v="84.8"/>
    <n v="87.1"/>
    <n v="4409.5999999999995"/>
    <n v="5138.8999999999996"/>
    <m/>
    <m/>
    <n v="0"/>
    <n v="0"/>
    <n v="81.492913385826753"/>
    <n v="82.058620689655172"/>
    <n v="10349.599999999999"/>
    <n v="11898.5"/>
    <n v="165"/>
    <n v="196"/>
    <n v="165"/>
    <n v="196"/>
    <n v="3.9612121212121214"/>
    <n v="4.1653061224489791"/>
    <n v="653.6"/>
    <n v="816.39999999999986"/>
    <n v="79.194545454545448"/>
    <n v="77.747959183673473"/>
    <n v="13067.099999999999"/>
    <n v="15238.6"/>
    <n v="38"/>
    <n v="48"/>
    <n v="38"/>
    <n v="48"/>
    <n v="151"/>
    <n v="149"/>
    <n v="151"/>
    <n v="149"/>
    <m/>
    <m/>
    <n v="0"/>
    <n v="0"/>
    <n v="189"/>
    <n v="197"/>
    <n v="189"/>
    <n v="197"/>
    <n v="2.2999999999999998"/>
    <n v="2.9"/>
    <n v="87.399999999999991"/>
    <n v="139.19999999999999"/>
    <n v="2.6"/>
    <n v="2.5"/>
    <n v="392.6"/>
    <n v="372.5"/>
    <m/>
    <m/>
    <n v="0"/>
    <n v="0"/>
    <n v="2.5396825396825395"/>
    <n v="2.5974619289340102"/>
    <n v="480"/>
    <n v="511.7"/>
    <n v="50.5"/>
    <n v="54.8"/>
    <n v="1919"/>
    <n v="2630.3999999999996"/>
    <n v="40.799999999999997"/>
    <n v="39.5"/>
    <n v="6160.7999999999993"/>
    <n v="5885.5"/>
    <m/>
    <m/>
    <n v="0"/>
    <n v="0"/>
    <n v="42.750264550264546"/>
    <n v="43.227918781725883"/>
    <n v="8079.7999999999993"/>
    <n v="8515.9"/>
    <n v="144"/>
    <n v="149"/>
    <n v="144"/>
    <n v="149"/>
    <n v="2.7"/>
    <n v="2.6"/>
    <n v="388.8"/>
    <n v="387.40000000000003"/>
    <n v="36.299999999999997"/>
    <n v="33.700000000000003"/>
    <n v="5227.2"/>
    <n v="5021.3"/>
    <n v="138"/>
    <n v="163"/>
    <n v="138"/>
    <n v="163"/>
    <n v="452.4"/>
    <n v="602.09999999999991"/>
    <n v="9504"/>
    <n v="11388.099999999999"/>
    <n v="216"/>
    <n v="230"/>
    <n v="216"/>
    <n v="230"/>
    <n v="681.2"/>
    <n v="726"/>
    <n v="11642.899999999998"/>
    <n v="12366.4"/>
    <n v="354"/>
    <n v="393"/>
    <n v="354"/>
    <n v="393"/>
    <n v="1133.5999999999999"/>
    <n v="1328.1"/>
    <n v="21146.899999999998"/>
    <n v="23754.5"/>
    <n v="0"/>
    <n v="0"/>
    <n v="0"/>
    <n v="0"/>
    <s v=""/>
    <s v=""/>
    <s v=""/>
    <s v=""/>
    <n v="1522.3999999999999"/>
    <n v="1715.5"/>
    <n v="26374.1"/>
    <n v="28775.8"/>
  </r>
  <r>
    <x v="13"/>
    <s v="Texarkana College "/>
    <m/>
    <n v="228699"/>
    <x v="8"/>
    <n v="512"/>
    <n v="476"/>
    <n v="0"/>
    <n v="4"/>
    <n v="512"/>
    <n v="472"/>
    <m/>
    <m/>
    <n v="512"/>
    <n v="472"/>
    <n v="512"/>
    <n v="472"/>
    <n v="95"/>
    <n v="90"/>
    <n v="95"/>
    <n v="90"/>
    <n v="29"/>
    <n v="24"/>
    <n v="29"/>
    <n v="24"/>
    <m/>
    <m/>
    <n v="0"/>
    <n v="0"/>
    <n v="124"/>
    <n v="114"/>
    <n v="124"/>
    <n v="114"/>
    <n v="3.4"/>
    <n v="3.2"/>
    <n v="323"/>
    <n v="288"/>
    <n v="3.3"/>
    <n v="3.5"/>
    <n v="95.699999999999989"/>
    <n v="84"/>
    <m/>
    <m/>
    <n v="0"/>
    <n v="0"/>
    <n v="3.3766129032258063"/>
    <n v="3.263157894736842"/>
    <n v="418.7"/>
    <n v="372"/>
    <n v="61.1"/>
    <n v="55.2"/>
    <n v="5804.5"/>
    <n v="4968"/>
    <n v="48"/>
    <n v="59.8"/>
    <n v="1392"/>
    <n v="1435.1999999999998"/>
    <m/>
    <m/>
    <n v="0"/>
    <n v="0"/>
    <n v="58.036290322580648"/>
    <n v="56.168421052631579"/>
    <n v="7196.5"/>
    <n v="6403.2"/>
    <n v="97"/>
    <n v="98"/>
    <n v="97"/>
    <n v="98"/>
    <n v="42"/>
    <n v="32"/>
    <n v="42"/>
    <n v="32"/>
    <m/>
    <m/>
    <n v="0"/>
    <n v="0"/>
    <n v="139"/>
    <n v="130"/>
    <n v="139"/>
    <n v="130"/>
    <n v="4.5"/>
    <n v="4.5999999999999996"/>
    <n v="436.5"/>
    <n v="450.79999999999995"/>
    <n v="5.0999999999999996"/>
    <n v="4.5999999999999996"/>
    <n v="214.2"/>
    <n v="147.19999999999999"/>
    <m/>
    <m/>
    <n v="0"/>
    <n v="0"/>
    <n v="4.6812949640287771"/>
    <n v="4.5999999999999996"/>
    <n v="650.70000000000005"/>
    <n v="598"/>
    <n v="82.6"/>
    <n v="81.2"/>
    <n v="8012.2"/>
    <n v="7957.6"/>
    <n v="69.599999999999994"/>
    <n v="80.900000000000006"/>
    <n v="2923.2"/>
    <n v="2588.8000000000002"/>
    <m/>
    <m/>
    <n v="0"/>
    <n v="0"/>
    <n v="78.671942446043161"/>
    <n v="81.126153846153855"/>
    <n v="10935.4"/>
    <n v="10546.400000000001"/>
    <n v="263"/>
    <n v="244"/>
    <n v="263"/>
    <n v="244"/>
    <n v="4.0661596958174906"/>
    <n v="3.9754098360655736"/>
    <n v="1069.4000000000001"/>
    <n v="970"/>
    <n v="68.942585551330808"/>
    <n v="69.465573770491815"/>
    <n v="18131.900000000001"/>
    <n v="16949.600000000002"/>
    <n v="58"/>
    <n v="61"/>
    <n v="58"/>
    <n v="61"/>
    <n v="64"/>
    <n v="56"/>
    <n v="64"/>
    <n v="56"/>
    <m/>
    <m/>
    <n v="0"/>
    <n v="0"/>
    <n v="122"/>
    <n v="117"/>
    <n v="122"/>
    <n v="117"/>
    <n v="3.2"/>
    <n v="3.3"/>
    <n v="185.60000000000002"/>
    <n v="201.29999999999998"/>
    <n v="3.1"/>
    <n v="3.2"/>
    <n v="198.4"/>
    <n v="179.20000000000002"/>
    <m/>
    <m/>
    <n v="0"/>
    <n v="0"/>
    <n v="3.1475409836065573"/>
    <n v="3.2521367521367521"/>
    <n v="384"/>
    <n v="380.5"/>
    <n v="57.1"/>
    <n v="59.5"/>
    <n v="3311.8"/>
    <n v="3629.5"/>
    <n v="49.4"/>
    <n v="53.1"/>
    <n v="3161.6"/>
    <n v="2973.6"/>
    <m/>
    <m/>
    <n v="0"/>
    <n v="0"/>
    <n v="53.060655737704913"/>
    <n v="56.436752136752141"/>
    <n v="6473.4"/>
    <n v="6603.1"/>
    <n v="127"/>
    <n v="111"/>
    <n v="127"/>
    <n v="111"/>
    <n v="5.9"/>
    <n v="5"/>
    <n v="749.30000000000007"/>
    <n v="555"/>
    <n v="62"/>
    <n v="53.6"/>
    <n v="7874"/>
    <n v="5949.6"/>
    <n v="250"/>
    <n v="249"/>
    <n v="250"/>
    <n v="249"/>
    <n v="945.1"/>
    <n v="940.09999999999991"/>
    <n v="17128.5"/>
    <n v="16555.099999999999"/>
    <n v="135"/>
    <n v="112"/>
    <n v="135"/>
    <n v="112"/>
    <n v="508.29999999999995"/>
    <n v="410.4"/>
    <n v="7476.7999999999993"/>
    <n v="6997.6"/>
    <n v="385"/>
    <n v="361"/>
    <n v="385"/>
    <n v="361"/>
    <n v="1453.4"/>
    <n v="1350.5"/>
    <n v="24605.3"/>
    <n v="23552.699999999997"/>
    <n v="0"/>
    <n v="0"/>
    <n v="0"/>
    <n v="0"/>
    <s v=""/>
    <s v=""/>
    <s v=""/>
    <s v=""/>
    <n v="2202.7000000000003"/>
    <n v="1905.5"/>
    <n v="32479.300000000003"/>
    <n v="29502.300000000003"/>
  </r>
  <r>
    <x v="13"/>
    <s v="Texas Southmost College "/>
    <m/>
    <n v="229072"/>
    <x v="8"/>
    <n v="473"/>
    <n v="509"/>
    <n v="7"/>
    <n v="2"/>
    <n v="466"/>
    <n v="507"/>
    <m/>
    <m/>
    <n v="466"/>
    <n v="507"/>
    <n v="466"/>
    <n v="507"/>
    <n v="10"/>
    <n v="18"/>
    <n v="10"/>
    <n v="18"/>
    <n v="11"/>
    <n v="14"/>
    <n v="11"/>
    <n v="14"/>
    <m/>
    <m/>
    <n v="0"/>
    <n v="0"/>
    <n v="21"/>
    <n v="32"/>
    <n v="21"/>
    <n v="32"/>
    <n v="5.7"/>
    <n v="6.1"/>
    <n v="57"/>
    <n v="109.8"/>
    <n v="6.4"/>
    <n v="5.8"/>
    <n v="70.400000000000006"/>
    <n v="81.2"/>
    <m/>
    <m/>
    <n v="0"/>
    <n v="0"/>
    <n v="6.0666666666666673"/>
    <n v="5.96875"/>
    <n v="127.40000000000002"/>
    <n v="191"/>
    <n v="84.3"/>
    <n v="73.599999999999994"/>
    <n v="843"/>
    <n v="1324.8"/>
    <n v="76.8"/>
    <n v="69.8"/>
    <n v="844.8"/>
    <n v="977.19999999999993"/>
    <m/>
    <m/>
    <n v="0"/>
    <n v="0"/>
    <n v="80.371428571428567"/>
    <n v="71.9375"/>
    <n v="1687.8"/>
    <n v="2302"/>
    <n v="166"/>
    <n v="154"/>
    <n v="166"/>
    <n v="154"/>
    <n v="106"/>
    <n v="155"/>
    <n v="106"/>
    <n v="155"/>
    <m/>
    <m/>
    <n v="0"/>
    <n v="0"/>
    <n v="272"/>
    <n v="309"/>
    <n v="272"/>
    <n v="309"/>
    <n v="4.2"/>
    <n v="4.5999999999999996"/>
    <n v="697.2"/>
    <n v="708.4"/>
    <n v="4.5999999999999996"/>
    <n v="4.4000000000000004"/>
    <n v="487.59999999999997"/>
    <n v="682"/>
    <m/>
    <m/>
    <n v="0"/>
    <n v="0"/>
    <n v="4.3558823529411761"/>
    <n v="4.4996763754045315"/>
    <n v="1184.8"/>
    <n v="1390.4000000000003"/>
    <n v="75.7"/>
    <n v="77.099999999999994"/>
    <n v="12566.2"/>
    <n v="11873.4"/>
    <n v="77.900000000000006"/>
    <n v="76.5"/>
    <n v="8257.4000000000015"/>
    <n v="11857.5"/>
    <m/>
    <m/>
    <n v="0"/>
    <n v="0"/>
    <n v="76.557352941176475"/>
    <n v="76.799029126213597"/>
    <n v="20823.600000000002"/>
    <n v="23730.9"/>
    <n v="293"/>
    <n v="341"/>
    <n v="293"/>
    <n v="341"/>
    <n v="4.4784982935153588"/>
    <n v="4.6375366568914966"/>
    <n v="1312.2"/>
    <n v="1581.4000000000003"/>
    <n v="76.8307167235495"/>
    <n v="76.342815249266863"/>
    <n v="22511.400000000005"/>
    <n v="26032.9"/>
    <n v="35"/>
    <n v="40"/>
    <n v="35"/>
    <n v="40"/>
    <n v="46"/>
    <n v="45"/>
    <n v="46"/>
    <n v="45"/>
    <m/>
    <m/>
    <n v="0"/>
    <n v="0"/>
    <n v="81"/>
    <n v="85"/>
    <n v="81"/>
    <n v="85"/>
    <n v="3.8"/>
    <n v="2.9"/>
    <n v="133"/>
    <n v="116"/>
    <n v="3.7"/>
    <n v="4.0999999999999996"/>
    <n v="170.20000000000002"/>
    <n v="184.49999999999997"/>
    <m/>
    <m/>
    <n v="0"/>
    <n v="0"/>
    <n v="3.7432098765432102"/>
    <n v="3.5352941176470587"/>
    <n v="303.20000000000005"/>
    <n v="300.5"/>
    <n v="56.3"/>
    <n v="54.2"/>
    <n v="1970.5"/>
    <n v="2168"/>
    <n v="49.3"/>
    <n v="58.7"/>
    <n v="2267.7999999999997"/>
    <n v="2641.5"/>
    <m/>
    <m/>
    <n v="0"/>
    <n v="0"/>
    <n v="52.32469135802468"/>
    <n v="56.582352941176474"/>
    <n v="4238.2999999999993"/>
    <n v="4809.5"/>
    <n v="92"/>
    <n v="81"/>
    <n v="92"/>
    <n v="81"/>
    <n v="5"/>
    <n v="5.5"/>
    <n v="460"/>
    <n v="445.5"/>
    <n v="53.7"/>
    <n v="60.9"/>
    <n v="4940.4000000000005"/>
    <n v="4932.8999999999996"/>
    <n v="211"/>
    <n v="212"/>
    <n v="211"/>
    <n v="212"/>
    <n v="887.2"/>
    <n v="934.19999999999993"/>
    <n v="15379.7"/>
    <n v="15366.199999999999"/>
    <n v="163"/>
    <n v="214"/>
    <n v="163"/>
    <n v="214"/>
    <n v="728.2"/>
    <n v="947.7"/>
    <n v="11370"/>
    <n v="15476.2"/>
    <n v="374"/>
    <n v="426"/>
    <n v="374"/>
    <n v="426"/>
    <n v="1615.4"/>
    <n v="1881.9"/>
    <n v="26749.7"/>
    <n v="30842.400000000001"/>
    <n v="0"/>
    <n v="0"/>
    <n v="0"/>
    <n v="0"/>
    <s v=""/>
    <s v=""/>
    <s v=""/>
    <s v=""/>
    <n v="2075.4"/>
    <n v="2327.4000000000005"/>
    <n v="31690.100000000006"/>
    <n v="35775.300000000003"/>
  </r>
  <r>
    <x v="13"/>
    <s v="Texas State Technical College-Harlingen "/>
    <m/>
    <n v="229319"/>
    <x v="8"/>
    <n v="554"/>
    <n v="664"/>
    <n v="17"/>
    <n v="18"/>
    <n v="537"/>
    <n v="646"/>
    <m/>
    <m/>
    <n v="537"/>
    <n v="646"/>
    <n v="537"/>
    <n v="646"/>
    <n v="41"/>
    <n v="36"/>
    <n v="41"/>
    <n v="36"/>
    <n v="30"/>
    <n v="45"/>
    <n v="30"/>
    <n v="45"/>
    <m/>
    <m/>
    <n v="0"/>
    <n v="0"/>
    <n v="71"/>
    <n v="81"/>
    <n v="71"/>
    <n v="81"/>
    <n v="4"/>
    <n v="4.0999999999999996"/>
    <n v="164"/>
    <n v="147.6"/>
    <n v="3.7"/>
    <n v="3.5"/>
    <n v="111"/>
    <n v="157.5"/>
    <m/>
    <m/>
    <n v="0"/>
    <n v="0"/>
    <n v="3.8732394366197185"/>
    <n v="3.7666666666666671"/>
    <n v="275"/>
    <n v="305.10000000000002"/>
    <n v="81.7"/>
    <n v="85.5"/>
    <n v="3349.7000000000003"/>
    <n v="3078"/>
    <n v="79.599999999999994"/>
    <n v="76.8"/>
    <n v="2388"/>
    <n v="3456"/>
    <m/>
    <m/>
    <n v="0"/>
    <n v="0"/>
    <n v="80.812676056338034"/>
    <n v="80.666666666666671"/>
    <n v="5737.7000000000007"/>
    <n v="6534"/>
    <n v="165"/>
    <n v="176"/>
    <n v="165"/>
    <n v="176"/>
    <n v="79"/>
    <n v="92"/>
    <n v="79"/>
    <n v="92"/>
    <m/>
    <m/>
    <n v="0"/>
    <n v="0"/>
    <n v="244"/>
    <n v="268"/>
    <n v="244"/>
    <n v="268"/>
    <n v="3.7"/>
    <n v="3.7"/>
    <n v="610.5"/>
    <n v="651.20000000000005"/>
    <n v="3.8"/>
    <n v="4"/>
    <n v="300.2"/>
    <n v="368"/>
    <m/>
    <m/>
    <n v="0"/>
    <n v="0"/>
    <n v="3.7323770491803279"/>
    <n v="3.8029850746268656"/>
    <n v="910.7"/>
    <n v="1019.2"/>
    <n v="83.5"/>
    <n v="86.1"/>
    <n v="13777.5"/>
    <n v="15153.599999999999"/>
    <n v="81.599999999999994"/>
    <n v="80.7"/>
    <n v="6446.4"/>
    <n v="7424.4000000000005"/>
    <m/>
    <m/>
    <n v="0"/>
    <n v="0"/>
    <n v="82.884836065573779"/>
    <n v="84.246268656716424"/>
    <n v="20223.900000000001"/>
    <n v="22578"/>
    <n v="315"/>
    <n v="349"/>
    <n v="315"/>
    <n v="349"/>
    <n v="3.7641269841269844"/>
    <n v="3.7945558739255021"/>
    <n v="1185.7"/>
    <n v="1324.3000000000002"/>
    <n v="82.417777777777786"/>
    <n v="83.415472779369622"/>
    <n v="25961.600000000002"/>
    <n v="29112"/>
    <n v="73"/>
    <n v="86"/>
    <n v="73"/>
    <n v="86"/>
    <n v="75"/>
    <n v="100"/>
    <n v="75"/>
    <n v="100"/>
    <m/>
    <m/>
    <n v="0"/>
    <n v="0"/>
    <n v="148"/>
    <n v="186"/>
    <n v="148"/>
    <n v="186"/>
    <n v="3"/>
    <n v="2.9"/>
    <n v="219"/>
    <n v="249.4"/>
    <n v="3.2"/>
    <n v="3.1"/>
    <n v="240"/>
    <n v="310"/>
    <m/>
    <m/>
    <n v="0"/>
    <n v="0"/>
    <n v="3.1013513513513513"/>
    <n v="3.0075268817204299"/>
    <n v="459"/>
    <n v="559.4"/>
    <n v="71.5"/>
    <n v="69.3"/>
    <n v="5219.5"/>
    <n v="5959.8"/>
    <n v="63.7"/>
    <n v="62.5"/>
    <n v="4777.5"/>
    <n v="6250"/>
    <m/>
    <m/>
    <n v="0"/>
    <n v="0"/>
    <n v="67.547297297297291"/>
    <n v="65.644086021505373"/>
    <n v="9997"/>
    <n v="12209.8"/>
    <n v="74"/>
    <n v="111"/>
    <n v="74"/>
    <n v="111"/>
    <n v="4"/>
    <n v="5"/>
    <n v="296"/>
    <n v="555"/>
    <n v="63.3"/>
    <n v="66.3"/>
    <n v="4684.2"/>
    <n v="7359.2999999999993"/>
    <n v="279"/>
    <n v="298"/>
    <n v="279"/>
    <n v="298"/>
    <n v="993.5"/>
    <n v="1048.2"/>
    <n v="22346.7"/>
    <n v="24191.399999999998"/>
    <n v="184"/>
    <n v="237"/>
    <n v="184"/>
    <n v="237"/>
    <n v="651.20000000000005"/>
    <n v="835.5"/>
    <n v="13611.9"/>
    <n v="17130.400000000001"/>
    <n v="463"/>
    <n v="535"/>
    <n v="463"/>
    <n v="535"/>
    <n v="1644.7"/>
    <n v="1883.7"/>
    <n v="35958.6"/>
    <n v="41321.800000000003"/>
    <n v="0"/>
    <n v="0"/>
    <n v="0"/>
    <n v="0"/>
    <s v=""/>
    <s v=""/>
    <s v=""/>
    <s v=""/>
    <n v="1940.7"/>
    <n v="2438.7000000000003"/>
    <n v="40642.800000000003"/>
    <n v="48681.100000000006"/>
  </r>
  <r>
    <x v="13"/>
    <s v="Texas State Technical College-Waco"/>
    <m/>
    <n v="228680"/>
    <x v="8"/>
    <n v="966"/>
    <n v="973"/>
    <n v="149"/>
    <n v="166"/>
    <n v="817"/>
    <n v="807"/>
    <m/>
    <m/>
    <n v="817"/>
    <n v="807"/>
    <n v="817"/>
    <n v="807"/>
    <n v="56"/>
    <n v="39"/>
    <n v="56"/>
    <n v="39"/>
    <n v="10"/>
    <n v="6"/>
    <n v="10"/>
    <n v="6"/>
    <m/>
    <m/>
    <n v="0"/>
    <n v="0"/>
    <n v="66"/>
    <n v="45"/>
    <n v="66"/>
    <n v="45"/>
    <n v="2.8"/>
    <n v="3.1"/>
    <n v="156.79999999999998"/>
    <n v="120.9"/>
    <n v="3"/>
    <n v="3.7"/>
    <n v="30"/>
    <n v="22.200000000000003"/>
    <m/>
    <m/>
    <n v="0"/>
    <n v="0"/>
    <n v="2.8303030303030301"/>
    <n v="3.1800000000000006"/>
    <n v="186.79999999999998"/>
    <n v="143.10000000000002"/>
    <n v="75.099999999999994"/>
    <n v="75.2"/>
    <n v="4205.5999999999995"/>
    <n v="2932.8"/>
    <n v="70.2"/>
    <n v="65.3"/>
    <n v="702"/>
    <n v="391.79999999999995"/>
    <m/>
    <m/>
    <n v="0"/>
    <n v="0"/>
    <n v="74.357575757575745"/>
    <n v="73.88000000000001"/>
    <n v="4907.5999999999995"/>
    <n v="3324.6000000000004"/>
    <n v="321"/>
    <n v="275"/>
    <n v="321"/>
    <n v="275"/>
    <n v="35"/>
    <n v="32"/>
    <n v="35"/>
    <n v="32"/>
    <m/>
    <m/>
    <n v="0"/>
    <n v="0"/>
    <n v="356"/>
    <n v="307"/>
    <n v="356"/>
    <n v="307"/>
    <n v="2.9"/>
    <n v="2.9"/>
    <n v="930.9"/>
    <n v="797.5"/>
    <n v="3"/>
    <n v="3.7"/>
    <n v="105"/>
    <n v="118.4"/>
    <m/>
    <m/>
    <n v="0"/>
    <n v="0"/>
    <n v="2.9098314606741575"/>
    <n v="2.983387622149837"/>
    <n v="1035.9000000000001"/>
    <n v="915.9"/>
    <n v="83.5"/>
    <n v="81.099999999999994"/>
    <n v="26803.5"/>
    <n v="22302.5"/>
    <n v="79.8"/>
    <n v="78.599999999999994"/>
    <n v="2793"/>
    <n v="2515.1999999999998"/>
    <m/>
    <m/>
    <n v="0"/>
    <n v="0"/>
    <n v="83.136235955056179"/>
    <n v="80.83941368078176"/>
    <n v="29596.5"/>
    <n v="24817.7"/>
    <n v="422"/>
    <n v="352"/>
    <n v="422"/>
    <n v="352"/>
    <n v="2.8973933649289099"/>
    <n v="3.0085227272727271"/>
    <n v="1222.7"/>
    <n v="1059"/>
    <n v="81.76327014218009"/>
    <n v="79.949715909090912"/>
    <n v="34504.1"/>
    <n v="28142.300000000003"/>
    <n v="255"/>
    <n v="287"/>
    <n v="255"/>
    <n v="287"/>
    <n v="96"/>
    <n v="115"/>
    <n v="96"/>
    <n v="115"/>
    <m/>
    <m/>
    <n v="0"/>
    <n v="0"/>
    <n v="351"/>
    <n v="402"/>
    <n v="351"/>
    <n v="402"/>
    <n v="2.5"/>
    <n v="2.5"/>
    <n v="637.5"/>
    <n v="717.5"/>
    <n v="2.4"/>
    <n v="2.2999999999999998"/>
    <n v="230.39999999999998"/>
    <n v="264.5"/>
    <m/>
    <m/>
    <n v="0"/>
    <n v="0"/>
    <n v="2.4726495726495727"/>
    <n v="2.4427860696517412"/>
    <n v="867.90000000000009"/>
    <n v="982"/>
    <n v="71.099999999999994"/>
    <n v="69.2"/>
    <n v="18130.5"/>
    <n v="19860.400000000001"/>
    <n v="59.2"/>
    <n v="57"/>
    <n v="5683.2000000000007"/>
    <n v="6555"/>
    <m/>
    <m/>
    <n v="0"/>
    <n v="0"/>
    <n v="67.845299145299151"/>
    <n v="65.709950248756229"/>
    <n v="23813.7"/>
    <n v="26415.400000000005"/>
    <n v="44"/>
    <n v="53"/>
    <n v="44"/>
    <n v="53"/>
    <n v="3.3"/>
    <n v="3"/>
    <n v="145.19999999999999"/>
    <n v="159"/>
    <n v="68.5"/>
    <n v="70.900000000000006"/>
    <n v="3014"/>
    <n v="3757.7000000000003"/>
    <n v="632"/>
    <n v="601"/>
    <n v="632"/>
    <n v="601"/>
    <n v="1725.2"/>
    <n v="1635.9"/>
    <n v="49139.6"/>
    <n v="45095.7"/>
    <n v="141"/>
    <n v="153"/>
    <n v="141"/>
    <n v="153"/>
    <n v="365.4"/>
    <n v="405.1"/>
    <n v="9178.2000000000007"/>
    <n v="9462"/>
    <n v="773"/>
    <n v="754"/>
    <n v="773"/>
    <n v="754"/>
    <n v="2090.6"/>
    <n v="2041"/>
    <n v="58317.8"/>
    <n v="54557.7"/>
    <n v="0"/>
    <n v="0"/>
    <n v="0"/>
    <n v="0"/>
    <s v=""/>
    <s v=""/>
    <s v=""/>
    <s v=""/>
    <n v="2235.8000000000002"/>
    <n v="2200"/>
    <n v="61331.8"/>
    <n v="58315.400000000009"/>
  </r>
  <r>
    <x v="13"/>
    <s v="Vernon College "/>
    <m/>
    <n v="229504"/>
    <x v="8"/>
    <n v="265"/>
    <n v="303"/>
    <n v="12"/>
    <n v="12"/>
    <n v="253"/>
    <n v="291"/>
    <m/>
    <m/>
    <n v="253"/>
    <n v="291"/>
    <n v="253"/>
    <n v="291"/>
    <n v="9"/>
    <n v="22"/>
    <n v="9"/>
    <n v="22"/>
    <n v="11"/>
    <n v="9"/>
    <n v="11"/>
    <n v="9"/>
    <m/>
    <m/>
    <n v="0"/>
    <n v="0"/>
    <n v="20"/>
    <n v="31"/>
    <n v="20"/>
    <n v="31"/>
    <n v="4.5999999999999996"/>
    <n v="2.8"/>
    <n v="41.4"/>
    <n v="61.599999999999994"/>
    <n v="4.5999999999999996"/>
    <n v="3.6"/>
    <n v="50.599999999999994"/>
    <n v="32.4"/>
    <m/>
    <m/>
    <n v="0"/>
    <n v="0"/>
    <n v="4.5999999999999996"/>
    <n v="3.032258064516129"/>
    <n v="92"/>
    <n v="94"/>
    <n v="76.2"/>
    <n v="58.9"/>
    <n v="685.80000000000007"/>
    <n v="1295.8"/>
    <n v="67"/>
    <n v="56.1"/>
    <n v="737"/>
    <n v="504.90000000000003"/>
    <m/>
    <m/>
    <n v="0"/>
    <n v="0"/>
    <n v="71.140000000000015"/>
    <n v="58.087096774193547"/>
    <n v="1422.8000000000002"/>
    <n v="1800.7"/>
    <n v="63"/>
    <n v="79"/>
    <n v="63"/>
    <n v="79"/>
    <n v="37"/>
    <n v="43"/>
    <n v="37"/>
    <n v="43"/>
    <m/>
    <m/>
    <n v="0"/>
    <n v="0"/>
    <n v="100"/>
    <n v="122"/>
    <n v="100"/>
    <n v="122"/>
    <n v="3.9"/>
    <n v="4"/>
    <n v="245.7"/>
    <n v="316"/>
    <n v="6.2"/>
    <n v="5"/>
    <n v="229.4"/>
    <n v="215"/>
    <m/>
    <m/>
    <n v="0"/>
    <n v="0"/>
    <n v="4.7510000000000003"/>
    <n v="4.3524590163934427"/>
    <n v="475.1"/>
    <n v="531"/>
    <n v="82.2"/>
    <n v="82"/>
    <n v="5178.6000000000004"/>
    <n v="6478"/>
    <n v="101.8"/>
    <n v="88.6"/>
    <n v="3766.6"/>
    <n v="3809.7999999999997"/>
    <m/>
    <m/>
    <n v="0"/>
    <n v="0"/>
    <n v="89.452000000000012"/>
    <n v="84.326229508196718"/>
    <n v="8945.2000000000007"/>
    <n v="10287.799999999999"/>
    <n v="120"/>
    <n v="153"/>
    <n v="120"/>
    <n v="153"/>
    <n v="4.7258333333333331"/>
    <n v="4.0849673202614376"/>
    <n v="567.1"/>
    <n v="625"/>
    <n v="86.4"/>
    <n v="79.009803921568633"/>
    <n v="10368"/>
    <n v="12088.5"/>
    <n v="48"/>
    <n v="43"/>
    <n v="48"/>
    <n v="43"/>
    <n v="40"/>
    <n v="39"/>
    <n v="40"/>
    <n v="39"/>
    <m/>
    <m/>
    <n v="0"/>
    <n v="0"/>
    <n v="88"/>
    <n v="82"/>
    <n v="88"/>
    <n v="82"/>
    <n v="3.2"/>
    <n v="3"/>
    <n v="153.60000000000002"/>
    <n v="129"/>
    <n v="4.2"/>
    <n v="3.2"/>
    <n v="168"/>
    <n v="124.80000000000001"/>
    <m/>
    <m/>
    <n v="0"/>
    <n v="0"/>
    <n v="3.6545454545454548"/>
    <n v="3.0951219512195123"/>
    <n v="321.60000000000002"/>
    <n v="253.8"/>
    <n v="63.8"/>
    <n v="59"/>
    <n v="3062.3999999999996"/>
    <n v="2537"/>
    <n v="65.900000000000006"/>
    <n v="52.9"/>
    <n v="2636"/>
    <n v="2063.1"/>
    <m/>
    <m/>
    <n v="0"/>
    <n v="0"/>
    <n v="64.75454545454545"/>
    <n v="56.098780487804881"/>
    <n v="5698.4"/>
    <n v="4600.1000000000004"/>
    <n v="45"/>
    <n v="56"/>
    <n v="45"/>
    <n v="56"/>
    <n v="5.2"/>
    <n v="5.8"/>
    <n v="234"/>
    <n v="324.8"/>
    <n v="66.2"/>
    <n v="68.099999999999994"/>
    <n v="2979"/>
    <n v="3813.5999999999995"/>
    <n v="120"/>
    <n v="144"/>
    <n v="120"/>
    <n v="144"/>
    <n v="440.7"/>
    <n v="506.6"/>
    <n v="8926.7999999999993"/>
    <n v="10310.799999999999"/>
    <n v="88"/>
    <n v="91"/>
    <n v="88"/>
    <n v="91"/>
    <n v="448"/>
    <n v="372.20000000000005"/>
    <n v="7139.6"/>
    <n v="6377.7999999999993"/>
    <n v="208"/>
    <n v="235"/>
    <n v="208"/>
    <n v="235"/>
    <n v="888.7"/>
    <n v="878.80000000000007"/>
    <n v="16066.4"/>
    <n v="16688.599999999999"/>
    <n v="0"/>
    <n v="0"/>
    <n v="0"/>
    <n v="0"/>
    <s v=""/>
    <s v=""/>
    <s v=""/>
    <s v=""/>
    <n v="1122.7"/>
    <n v="1203.5999999999999"/>
    <n v="19045.400000000001"/>
    <n v="20502.199999999997"/>
  </r>
  <r>
    <x v="13"/>
    <s v="Victoria College "/>
    <m/>
    <n v="229540"/>
    <x v="8"/>
    <n v="491"/>
    <n v="460"/>
    <n v="46"/>
    <n v="40"/>
    <n v="445"/>
    <n v="420"/>
    <m/>
    <m/>
    <n v="445"/>
    <n v="420"/>
    <n v="445"/>
    <n v="420"/>
    <n v="34"/>
    <n v="19"/>
    <n v="34"/>
    <n v="19"/>
    <n v="27"/>
    <n v="25"/>
    <n v="27"/>
    <n v="25"/>
    <m/>
    <m/>
    <n v="0"/>
    <n v="0"/>
    <n v="61"/>
    <n v="44"/>
    <n v="61"/>
    <n v="44"/>
    <n v="3.5"/>
    <n v="3.8"/>
    <n v="119"/>
    <n v="72.2"/>
    <n v="3.5"/>
    <n v="3.9"/>
    <n v="94.5"/>
    <n v="97.5"/>
    <m/>
    <m/>
    <n v="0"/>
    <n v="0"/>
    <n v="3.5"/>
    <n v="3.8568181818181815"/>
    <n v="213.5"/>
    <n v="169.7"/>
    <n v="69.599999999999994"/>
    <n v="73.8"/>
    <n v="2366.3999999999996"/>
    <n v="1402.2"/>
    <n v="69"/>
    <n v="65.400000000000006"/>
    <n v="1863"/>
    <n v="1635.0000000000002"/>
    <m/>
    <m/>
    <n v="0"/>
    <n v="0"/>
    <n v="69.334426229508196"/>
    <n v="69.027272727272731"/>
    <n v="4229.3999999999996"/>
    <n v="3037.2000000000003"/>
    <n v="84"/>
    <n v="98"/>
    <n v="84"/>
    <n v="98"/>
    <n v="90"/>
    <n v="103"/>
    <n v="90"/>
    <n v="103"/>
    <m/>
    <m/>
    <n v="0"/>
    <n v="0"/>
    <n v="174"/>
    <n v="201"/>
    <n v="174"/>
    <n v="201"/>
    <n v="4.4000000000000004"/>
    <n v="4.0999999999999996"/>
    <n v="369.6"/>
    <n v="401.79999999999995"/>
    <n v="4.9000000000000004"/>
    <n v="5"/>
    <n v="441.00000000000006"/>
    <n v="515"/>
    <m/>
    <m/>
    <n v="0"/>
    <n v="0"/>
    <n v="4.658620689655173"/>
    <n v="4.5611940298507463"/>
    <n v="810.60000000000014"/>
    <n v="916.8"/>
    <n v="83"/>
    <n v="83.7"/>
    <n v="6972"/>
    <n v="8202.6"/>
    <n v="84.1"/>
    <n v="83.6"/>
    <n v="7568.9999999999991"/>
    <n v="8610.7999999999993"/>
    <m/>
    <m/>
    <n v="0"/>
    <n v="0"/>
    <n v="83.568965517241381"/>
    <n v="83.648756218905476"/>
    <n v="14541"/>
    <n v="16813.400000000001"/>
    <n v="235"/>
    <n v="245"/>
    <n v="235"/>
    <n v="245"/>
    <n v="4.3578723404255326"/>
    <n v="4.4346938775510205"/>
    <n v="1024.1000000000001"/>
    <n v="1086.5"/>
    <n v="79.874042553191501"/>
    <n v="81.022857142857148"/>
    <n v="18770.400000000001"/>
    <n v="19850.600000000002"/>
    <n v="35"/>
    <n v="34"/>
    <n v="35"/>
    <n v="34"/>
    <n v="64"/>
    <n v="54"/>
    <n v="64"/>
    <n v="54"/>
    <m/>
    <m/>
    <n v="0"/>
    <n v="0"/>
    <n v="99"/>
    <n v="88"/>
    <n v="99"/>
    <n v="88"/>
    <n v="3.7"/>
    <n v="3.9"/>
    <n v="129.5"/>
    <n v="132.6"/>
    <n v="3.4"/>
    <n v="3.9"/>
    <n v="217.6"/>
    <n v="210.6"/>
    <m/>
    <m/>
    <n v="0"/>
    <n v="0"/>
    <n v="3.5060606060606063"/>
    <n v="3.9"/>
    <n v="347.1"/>
    <n v="343.2"/>
    <n v="67.5"/>
    <n v="72.7"/>
    <n v="2362.5"/>
    <n v="2471.8000000000002"/>
    <n v="50.9"/>
    <n v="63.5"/>
    <n v="3257.6"/>
    <n v="3429"/>
    <m/>
    <m/>
    <n v="0"/>
    <n v="0"/>
    <n v="56.768686868686871"/>
    <n v="67.054545454545462"/>
    <n v="5620.1"/>
    <n v="5900.8000000000011"/>
    <n v="111"/>
    <n v="87"/>
    <n v="111"/>
    <n v="87"/>
    <n v="5.2"/>
    <n v="5.4"/>
    <n v="577.20000000000005"/>
    <n v="469.8"/>
    <n v="58.6"/>
    <n v="63.1"/>
    <n v="6504.6"/>
    <n v="5489.7"/>
    <n v="153"/>
    <n v="151"/>
    <n v="153"/>
    <n v="151"/>
    <n v="618.1"/>
    <n v="606.59999999999991"/>
    <n v="11700.9"/>
    <n v="12076.600000000002"/>
    <n v="181"/>
    <n v="182"/>
    <n v="181"/>
    <n v="182"/>
    <n v="753.1"/>
    <n v="823.1"/>
    <n v="12689.6"/>
    <n v="13674.8"/>
    <n v="334"/>
    <n v="333"/>
    <n v="334"/>
    <n v="333"/>
    <n v="1371.2"/>
    <n v="1429.6999999999998"/>
    <n v="24390.5"/>
    <n v="25751.4"/>
    <n v="0"/>
    <n v="0"/>
    <n v="0"/>
    <n v="0"/>
    <s v=""/>
    <s v=""/>
    <s v=""/>
    <s v=""/>
    <n v="1948.4000000000003"/>
    <n v="1899.5"/>
    <n v="30895.1"/>
    <n v="31241.100000000002"/>
  </r>
  <r>
    <x v="13"/>
    <s v="Weatherford College "/>
    <m/>
    <n v="229799"/>
    <x v="8"/>
    <n v="718"/>
    <n v="729"/>
    <n v="32"/>
    <n v="24"/>
    <n v="686"/>
    <n v="705"/>
    <m/>
    <m/>
    <n v="686"/>
    <n v="705"/>
    <n v="686"/>
    <n v="705"/>
    <n v="45"/>
    <n v="53"/>
    <n v="45"/>
    <n v="53"/>
    <n v="23"/>
    <n v="31"/>
    <n v="23"/>
    <n v="31"/>
    <m/>
    <m/>
    <n v="0"/>
    <n v="0"/>
    <n v="68"/>
    <n v="84"/>
    <n v="68"/>
    <n v="84"/>
    <n v="3.1"/>
    <n v="3.1"/>
    <n v="139.5"/>
    <n v="164.3"/>
    <n v="3.4"/>
    <n v="3"/>
    <n v="78.2"/>
    <n v="93"/>
    <m/>
    <m/>
    <n v="0"/>
    <n v="0"/>
    <n v="3.2014705882352938"/>
    <n v="3.0630952380952383"/>
    <n v="217.7"/>
    <n v="257.3"/>
    <n v="60.1"/>
    <n v="60.8"/>
    <n v="2704.5"/>
    <n v="3222.3999999999996"/>
    <n v="54.1"/>
    <n v="53.2"/>
    <n v="1244.3"/>
    <n v="1649.2"/>
    <m/>
    <m/>
    <n v="0"/>
    <n v="0"/>
    <n v="58.070588235294117"/>
    <n v="57.995238095238086"/>
    <n v="3948.8"/>
    <n v="4871.5999999999995"/>
    <n v="194"/>
    <n v="157"/>
    <n v="194"/>
    <n v="157"/>
    <n v="79"/>
    <n v="93"/>
    <n v="79"/>
    <n v="93"/>
    <m/>
    <m/>
    <n v="0"/>
    <n v="0"/>
    <n v="273"/>
    <n v="250"/>
    <n v="273"/>
    <n v="250"/>
    <n v="4.3"/>
    <n v="4.0999999999999996"/>
    <n v="834.19999999999993"/>
    <n v="643.69999999999993"/>
    <n v="4.5"/>
    <n v="4.5999999999999996"/>
    <n v="355.5"/>
    <n v="427.79999999999995"/>
    <m/>
    <m/>
    <n v="0"/>
    <n v="0"/>
    <n v="4.3578754578754575"/>
    <n v="4.2859999999999996"/>
    <n v="1189.6999999999998"/>
    <n v="1071.5"/>
    <n v="80.099999999999994"/>
    <n v="77.7"/>
    <n v="15539.4"/>
    <n v="12198.9"/>
    <n v="76.5"/>
    <n v="77.8"/>
    <n v="6043.5"/>
    <n v="7235.4"/>
    <m/>
    <m/>
    <n v="0"/>
    <n v="0"/>
    <n v="79.058241758241763"/>
    <n v="77.737200000000001"/>
    <n v="21582.9"/>
    <n v="19434.3"/>
    <n v="341"/>
    <n v="334"/>
    <n v="341"/>
    <n v="334"/>
    <n v="4.127272727272727"/>
    <n v="3.978443113772455"/>
    <n v="1407.3999999999999"/>
    <n v="1328.8"/>
    <n v="74.873020527859239"/>
    <n v="72.772155688622746"/>
    <n v="25531.7"/>
    <n v="24305.899999999998"/>
    <n v="103"/>
    <n v="104"/>
    <n v="103"/>
    <n v="104"/>
    <n v="172"/>
    <n v="201"/>
    <n v="172"/>
    <n v="201"/>
    <m/>
    <m/>
    <n v="0"/>
    <n v="0"/>
    <n v="275"/>
    <n v="305"/>
    <n v="275"/>
    <n v="305"/>
    <n v="2.9"/>
    <n v="2.8"/>
    <n v="298.7"/>
    <n v="291.2"/>
    <n v="3"/>
    <n v="3"/>
    <n v="516"/>
    <n v="603"/>
    <m/>
    <m/>
    <n v="0"/>
    <n v="0"/>
    <n v="2.9625454545454546"/>
    <n v="2.9318032786885246"/>
    <n v="814.7"/>
    <n v="894.2"/>
    <n v="56.2"/>
    <n v="57.4"/>
    <n v="5788.6"/>
    <n v="5969.5999999999995"/>
    <n v="46.1"/>
    <n v="47.3"/>
    <n v="7929.2"/>
    <n v="9507.2999999999993"/>
    <m/>
    <m/>
    <n v="0"/>
    <n v="0"/>
    <n v="49.882909090909088"/>
    <n v="50.743934426229501"/>
    <n v="13717.8"/>
    <n v="15476.899999999998"/>
    <n v="70"/>
    <n v="66"/>
    <n v="70"/>
    <n v="66"/>
    <n v="4.5"/>
    <n v="4.7"/>
    <n v="315"/>
    <n v="310.2"/>
    <n v="51.7"/>
    <n v="52.6"/>
    <n v="3619"/>
    <n v="3471.6"/>
    <n v="342"/>
    <n v="314"/>
    <n v="342"/>
    <n v="314"/>
    <n v="1272.3999999999999"/>
    <n v="1099.2"/>
    <n v="24032.5"/>
    <n v="21390.899999999998"/>
    <n v="274"/>
    <n v="325"/>
    <n v="274"/>
    <n v="325"/>
    <n v="949.7"/>
    <n v="1123.8"/>
    <n v="15217"/>
    <n v="18391.900000000001"/>
    <n v="616"/>
    <n v="639"/>
    <n v="616"/>
    <n v="639"/>
    <n v="2222.1"/>
    <n v="2223"/>
    <n v="39249.5"/>
    <n v="39782.800000000003"/>
    <n v="0"/>
    <n v="0"/>
    <n v="0"/>
    <n v="0"/>
    <s v=""/>
    <s v=""/>
    <s v=""/>
    <s v=""/>
    <n v="2537.1"/>
    <n v="2533.1999999999998"/>
    <n v="42868.5"/>
    <n v="43254.399999999994"/>
  </r>
  <r>
    <x v="13"/>
    <s v="Wharton County Junior College "/>
    <m/>
    <n v="229841"/>
    <x v="8"/>
    <n v="731"/>
    <n v="744"/>
    <n v="2"/>
    <n v="5"/>
    <n v="729"/>
    <n v="739"/>
    <m/>
    <m/>
    <n v="729"/>
    <n v="739"/>
    <n v="729"/>
    <n v="739"/>
    <n v="74"/>
    <n v="68"/>
    <n v="74"/>
    <n v="68"/>
    <n v="25"/>
    <n v="22"/>
    <n v="25"/>
    <n v="22"/>
    <m/>
    <m/>
    <n v="0"/>
    <n v="0"/>
    <n v="99"/>
    <n v="90"/>
    <n v="99"/>
    <n v="90"/>
    <n v="4"/>
    <n v="3.9"/>
    <n v="296"/>
    <n v="265.2"/>
    <n v="3.8"/>
    <n v="4"/>
    <n v="95"/>
    <n v="88"/>
    <m/>
    <m/>
    <n v="0"/>
    <n v="0"/>
    <n v="3.9494949494949494"/>
    <n v="3.9244444444444442"/>
    <n v="391"/>
    <n v="353.2"/>
    <n v="70.2"/>
    <n v="66.8"/>
    <n v="5194.8"/>
    <n v="4542.3999999999996"/>
    <n v="61.6"/>
    <n v="65.3"/>
    <n v="1540"/>
    <n v="1436.6"/>
    <m/>
    <m/>
    <n v="0"/>
    <n v="0"/>
    <n v="68.028282828282826"/>
    <n v="66.433333333333337"/>
    <n v="6734.8"/>
    <n v="5979"/>
    <n v="274"/>
    <n v="286"/>
    <n v="274"/>
    <n v="286"/>
    <n v="111"/>
    <n v="103"/>
    <n v="111"/>
    <n v="103"/>
    <m/>
    <m/>
    <n v="0"/>
    <n v="0"/>
    <n v="385"/>
    <n v="389"/>
    <n v="385"/>
    <n v="389"/>
    <n v="4.3"/>
    <n v="4.5"/>
    <n v="1178.2"/>
    <n v="1287"/>
    <n v="4.7"/>
    <n v="5.0999999999999996"/>
    <n v="521.70000000000005"/>
    <n v="525.29999999999995"/>
    <m/>
    <m/>
    <n v="0"/>
    <n v="0"/>
    <n v="4.4153246753246753"/>
    <n v="4.6588688946015422"/>
    <n v="1699.9"/>
    <n v="1812.3"/>
    <n v="77.7"/>
    <n v="79.2"/>
    <n v="21289.8"/>
    <n v="22651.200000000001"/>
    <n v="77.099999999999994"/>
    <n v="79.599999999999994"/>
    <n v="8558.0999999999985"/>
    <n v="8198.7999999999993"/>
    <m/>
    <m/>
    <n v="0"/>
    <n v="0"/>
    <n v="77.527012987012981"/>
    <n v="79.305912596401029"/>
    <n v="29847.899999999998"/>
    <n v="30850"/>
    <n v="484"/>
    <n v="479"/>
    <n v="484"/>
    <n v="479"/>
    <n v="4.3200413223140499"/>
    <n v="4.520876826722338"/>
    <n v="2090.9"/>
    <n v="2165.5"/>
    <n v="75.584090909090904"/>
    <n v="76.88726513569938"/>
    <n v="36582.699999999997"/>
    <n v="36829"/>
    <n v="61"/>
    <n v="64"/>
    <n v="61"/>
    <n v="64"/>
    <n v="106"/>
    <n v="136"/>
    <n v="106"/>
    <n v="136"/>
    <m/>
    <m/>
    <n v="0"/>
    <n v="0"/>
    <n v="167"/>
    <n v="200"/>
    <n v="167"/>
    <n v="200"/>
    <n v="3.5"/>
    <n v="3.5"/>
    <n v="213.5"/>
    <n v="224"/>
    <n v="3.3"/>
    <n v="3.6"/>
    <n v="349.79999999999995"/>
    <n v="489.6"/>
    <m/>
    <m/>
    <n v="0"/>
    <n v="0"/>
    <n v="3.3730538922155686"/>
    <n v="3.5680000000000001"/>
    <n v="563.29999999999995"/>
    <n v="713.6"/>
    <n v="62.4"/>
    <n v="56.9"/>
    <n v="3806.4"/>
    <n v="3641.6"/>
    <n v="54.2"/>
    <n v="53.6"/>
    <n v="5745.2000000000007"/>
    <n v="7289.6"/>
    <m/>
    <m/>
    <n v="0"/>
    <n v="0"/>
    <n v="57.195209580838323"/>
    <n v="54.656000000000006"/>
    <n v="9551.6"/>
    <n v="10931.2"/>
    <n v="78"/>
    <n v="60"/>
    <n v="78"/>
    <n v="60"/>
    <n v="4.4000000000000004"/>
    <n v="4.0999999999999996"/>
    <n v="343.20000000000005"/>
    <n v="245.99999999999997"/>
    <n v="42"/>
    <n v="40.1"/>
    <n v="3276"/>
    <n v="2406"/>
    <n v="409"/>
    <n v="418"/>
    <n v="409"/>
    <n v="418"/>
    <n v="1687.7"/>
    <n v="1776.2"/>
    <n v="30291"/>
    <n v="30835.199999999997"/>
    <n v="242"/>
    <n v="261"/>
    <n v="242"/>
    <n v="261"/>
    <n v="966.5"/>
    <n v="1102.9000000000001"/>
    <n v="15843.3"/>
    <n v="16925"/>
    <n v="651"/>
    <n v="679"/>
    <n v="651"/>
    <n v="679"/>
    <n v="2654.2"/>
    <n v="2879.1000000000004"/>
    <n v="46134.3"/>
    <n v="47760.2"/>
    <n v="0"/>
    <n v="0"/>
    <n v="0"/>
    <n v="0"/>
    <s v=""/>
    <s v=""/>
    <s v=""/>
    <s v=""/>
    <n v="2997.3999999999996"/>
    <n v="3125.1"/>
    <n v="49410.299999999996"/>
    <n v="50166.2"/>
  </r>
  <r>
    <x v="13"/>
    <s v="Clarendon College "/>
    <m/>
    <n v="223922"/>
    <x v="9"/>
    <n v="126"/>
    <n v="159"/>
    <n v="1"/>
    <n v="0"/>
    <n v="125"/>
    <n v="159"/>
    <m/>
    <m/>
    <n v="125"/>
    <n v="156"/>
    <n v="125"/>
    <n v="156"/>
    <n v="18"/>
    <n v="20"/>
    <n v="18"/>
    <n v="20"/>
    <n v="5"/>
    <m/>
    <n v="5"/>
    <n v="0"/>
    <m/>
    <m/>
    <n v="0"/>
    <n v="0"/>
    <n v="23"/>
    <n v="20"/>
    <n v="23"/>
    <n v="20"/>
    <n v="2.7"/>
    <n v="2.2000000000000002"/>
    <n v="48.6"/>
    <n v="44"/>
    <n v="3.3"/>
    <m/>
    <n v="16.5"/>
    <n v="0"/>
    <m/>
    <m/>
    <n v="0"/>
    <n v="0"/>
    <n v="2.8304347826086955"/>
    <n v="2.2000000000000002"/>
    <n v="65.099999999999994"/>
    <n v="44"/>
    <n v="58.2"/>
    <n v="57.1"/>
    <n v="1047.6000000000001"/>
    <n v="1142"/>
    <n v="48.6"/>
    <m/>
    <n v="243"/>
    <n v="0"/>
    <m/>
    <m/>
    <n v="0"/>
    <n v="0"/>
    <n v="56.113043478260877"/>
    <n v="57.1"/>
    <n v="1290.6000000000001"/>
    <n v="1142"/>
    <n v="42"/>
    <n v="66"/>
    <n v="42"/>
    <n v="66"/>
    <n v="14"/>
    <n v="11"/>
    <n v="14"/>
    <n v="11"/>
    <m/>
    <m/>
    <n v="0"/>
    <n v="0"/>
    <n v="56"/>
    <n v="77"/>
    <n v="56"/>
    <n v="77"/>
    <n v="2.7"/>
    <n v="2.8"/>
    <n v="113.4"/>
    <n v="184.79999999999998"/>
    <n v="4.2"/>
    <n v="4.3"/>
    <n v="58.800000000000004"/>
    <n v="47.3"/>
    <m/>
    <m/>
    <n v="0"/>
    <n v="0"/>
    <n v="3.0750000000000002"/>
    <n v="3.0142857142857138"/>
    <n v="172.20000000000002"/>
    <n v="232.09999999999997"/>
    <n v="70.5"/>
    <n v="66.8"/>
    <n v="2961"/>
    <n v="4408.8"/>
    <n v="62.9"/>
    <n v="63.6"/>
    <n v="880.6"/>
    <n v="699.6"/>
    <m/>
    <m/>
    <n v="0"/>
    <n v="0"/>
    <n v="68.599999999999994"/>
    <n v="66.342857142857156"/>
    <n v="3841.5999999999995"/>
    <n v="5108.4000000000015"/>
    <n v="79"/>
    <n v="97"/>
    <n v="79"/>
    <n v="97"/>
    <n v="3.0037974683544304"/>
    <n v="2.8463917525773192"/>
    <n v="237.3"/>
    <n v="276.09999999999997"/>
    <n v="64.964556962025313"/>
    <n v="64.437113402061868"/>
    <n v="5132.2"/>
    <n v="6250.4000000000015"/>
    <n v="11"/>
    <n v="10"/>
    <n v="11"/>
    <n v="10"/>
    <n v="8"/>
    <n v="14"/>
    <n v="8"/>
    <n v="14"/>
    <m/>
    <m/>
    <n v="0"/>
    <n v="0"/>
    <n v="19"/>
    <n v="24"/>
    <n v="19"/>
    <n v="24"/>
    <n v="3.7"/>
    <n v="2.4"/>
    <n v="40.700000000000003"/>
    <n v="24"/>
    <n v="2.6"/>
    <n v="2.2999999999999998"/>
    <n v="20.8"/>
    <n v="32.199999999999996"/>
    <m/>
    <m/>
    <n v="0"/>
    <n v="0"/>
    <n v="3.236842105263158"/>
    <n v="2.3416666666666663"/>
    <n v="61.5"/>
    <n v="56.199999999999989"/>
    <n v="77.400000000000006"/>
    <n v="46.6"/>
    <n v="851.40000000000009"/>
    <n v="466"/>
    <n v="49.6"/>
    <n v="47.7"/>
    <n v="396.8"/>
    <n v="667.80000000000007"/>
    <m/>
    <m/>
    <n v="0"/>
    <n v="0"/>
    <n v="65.694736842105272"/>
    <n v="47.241666666666674"/>
    <n v="1248.2000000000003"/>
    <n v="1133.8000000000002"/>
    <n v="27"/>
    <n v="35"/>
    <n v="27"/>
    <n v="35"/>
    <n v="3.5"/>
    <n v="3.4"/>
    <n v="94.5"/>
    <n v="119"/>
    <n v="54.7"/>
    <n v="44.2"/>
    <n v="1476.9"/>
    <n v="1547"/>
    <n v="71"/>
    <n v="96"/>
    <n v="71"/>
    <n v="96"/>
    <n v="202.7"/>
    <n v="252.79999999999998"/>
    <n v="4860"/>
    <n v="6016.8"/>
    <n v="27"/>
    <n v="25"/>
    <n v="27"/>
    <n v="25"/>
    <n v="96.100000000000009"/>
    <n v="79.5"/>
    <n v="1520.3999999999999"/>
    <n v="1367.4"/>
    <n v="98"/>
    <n v="121"/>
    <n v="98"/>
    <n v="121"/>
    <n v="298.8"/>
    <n v="332.29999999999995"/>
    <n v="6380.4"/>
    <n v="7384.2000000000007"/>
    <n v="0"/>
    <n v="0"/>
    <n v="0"/>
    <n v="0"/>
    <s v=""/>
    <s v=""/>
    <s v=""/>
    <s v=""/>
    <n v="393.3"/>
    <n v="451.29999999999995"/>
    <n v="7857.2999999999993"/>
    <n v="8931.2000000000007"/>
  </r>
  <r>
    <x v="13"/>
    <s v="Frank Phillips College "/>
    <m/>
    <n v="224891"/>
    <x v="9"/>
    <n v="92"/>
    <n v="79"/>
    <n v="0"/>
    <n v="0"/>
    <n v="92"/>
    <n v="79"/>
    <m/>
    <m/>
    <n v="92"/>
    <n v="78"/>
    <n v="92"/>
    <n v="78"/>
    <n v="22"/>
    <n v="18"/>
    <n v="22"/>
    <n v="18"/>
    <n v="21"/>
    <m/>
    <n v="21"/>
    <n v="0"/>
    <m/>
    <m/>
    <n v="0"/>
    <n v="0"/>
    <n v="43"/>
    <n v="18"/>
    <n v="43"/>
    <n v="18"/>
    <n v="2.4"/>
    <n v="2.4"/>
    <n v="52.8"/>
    <n v="43.199999999999996"/>
    <n v="1.8"/>
    <m/>
    <n v="37.800000000000004"/>
    <n v="0"/>
    <m/>
    <m/>
    <n v="0"/>
    <n v="0"/>
    <n v="2.1069767441860465"/>
    <n v="2.4"/>
    <n v="90.6"/>
    <n v="43.199999999999996"/>
    <n v="52"/>
    <n v="53.6"/>
    <n v="1144"/>
    <n v="964.80000000000007"/>
    <n v="13.6"/>
    <m/>
    <n v="285.59999999999997"/>
    <n v="0"/>
    <m/>
    <m/>
    <n v="0"/>
    <n v="0"/>
    <n v="33.246511627906976"/>
    <n v="53.6"/>
    <n v="1429.6"/>
    <n v="964.80000000000007"/>
    <n v="20"/>
    <n v="23"/>
    <n v="20"/>
    <n v="23"/>
    <n v="5"/>
    <n v="5"/>
    <n v="5"/>
    <n v="5"/>
    <m/>
    <m/>
    <n v="0"/>
    <n v="0"/>
    <n v="25"/>
    <n v="28"/>
    <n v="25"/>
    <n v="28"/>
    <n v="2.4"/>
    <n v="2.7"/>
    <n v="48"/>
    <n v="62.1"/>
    <n v="4.2"/>
    <n v="3.4"/>
    <n v="21"/>
    <n v="17"/>
    <m/>
    <m/>
    <n v="0"/>
    <n v="0"/>
    <n v="2.76"/>
    <n v="2.8249999999999997"/>
    <n v="69"/>
    <n v="79.099999999999994"/>
    <n v="63.6"/>
    <n v="70.900000000000006"/>
    <n v="1272"/>
    <n v="1630.7"/>
    <n v="66.2"/>
    <n v="67"/>
    <n v="331"/>
    <n v="335"/>
    <m/>
    <m/>
    <n v="0"/>
    <n v="0"/>
    <n v="64.12"/>
    <n v="70.203571428571436"/>
    <n v="1603"/>
    <n v="1965.7000000000003"/>
    <n v="68"/>
    <n v="46"/>
    <n v="68"/>
    <n v="46"/>
    <n v="2.3470588235294119"/>
    <n v="2.6586956521739125"/>
    <n v="159.6"/>
    <n v="122.29999999999997"/>
    <n v="44.597058823529409"/>
    <n v="63.706521739130444"/>
    <n v="3032.6"/>
    <n v="2930.5000000000005"/>
    <n v="10"/>
    <n v="11"/>
    <n v="10"/>
    <n v="11"/>
    <n v="7"/>
    <n v="7"/>
    <n v="7"/>
    <n v="7"/>
    <m/>
    <m/>
    <n v="0"/>
    <n v="0"/>
    <n v="17"/>
    <n v="18"/>
    <n v="17"/>
    <n v="18"/>
    <n v="1.8"/>
    <n v="1.9"/>
    <n v="18"/>
    <n v="20.9"/>
    <n v="4.2"/>
    <n v="4.4000000000000004"/>
    <n v="29.400000000000002"/>
    <n v="30.800000000000004"/>
    <m/>
    <m/>
    <n v="0"/>
    <n v="0"/>
    <n v="2.7882352941176474"/>
    <n v="2.8722222222222222"/>
    <n v="47.400000000000006"/>
    <n v="51.7"/>
    <n v="39"/>
    <n v="42.5"/>
    <n v="390"/>
    <n v="467.5"/>
    <n v="55.6"/>
    <n v="52.6"/>
    <n v="389.2"/>
    <n v="368.2"/>
    <m/>
    <m/>
    <n v="0"/>
    <n v="0"/>
    <n v="45.835294117647059"/>
    <n v="46.427777777777777"/>
    <n v="779.2"/>
    <n v="835.7"/>
    <n v="7"/>
    <n v="14"/>
    <n v="7"/>
    <n v="14"/>
    <n v="3.5"/>
    <n v="1.5"/>
    <n v="24.5"/>
    <n v="21"/>
    <n v="43.1"/>
    <n v="28.8"/>
    <n v="301.7"/>
    <n v="403.2"/>
    <n v="52"/>
    <n v="52"/>
    <n v="52"/>
    <n v="52"/>
    <n v="118.8"/>
    <n v="126.19999999999999"/>
    <n v="2806"/>
    <n v="3063"/>
    <n v="33"/>
    <n v="12"/>
    <n v="33"/>
    <n v="12"/>
    <n v="88.2"/>
    <n v="47.800000000000004"/>
    <n v="1005.8"/>
    <n v="703.2"/>
    <n v="85"/>
    <n v="64"/>
    <n v="85"/>
    <n v="64"/>
    <n v="207"/>
    <n v="174"/>
    <n v="3811.8"/>
    <n v="3766.2"/>
    <n v="0"/>
    <n v="0"/>
    <n v="0"/>
    <n v="0"/>
    <s v=""/>
    <s v=""/>
    <s v=""/>
    <s v=""/>
    <n v="231.5"/>
    <n v="194.99999999999997"/>
    <n v="4113.5"/>
    <n v="4169.4000000000005"/>
  </r>
  <r>
    <x v="13"/>
    <s v="Galveston College "/>
    <m/>
    <n v="224961"/>
    <x v="9"/>
    <n v="284"/>
    <n v="293"/>
    <n v="8"/>
    <n v="4"/>
    <n v="276"/>
    <n v="289"/>
    <m/>
    <m/>
    <n v="276"/>
    <n v="289"/>
    <n v="276"/>
    <n v="289"/>
    <n v="21"/>
    <n v="18"/>
    <n v="21"/>
    <n v="18"/>
    <n v="19"/>
    <n v="13"/>
    <n v="19"/>
    <n v="13"/>
    <m/>
    <m/>
    <n v="0"/>
    <n v="0"/>
    <n v="40"/>
    <n v="31"/>
    <n v="40"/>
    <n v="31"/>
    <n v="3.9"/>
    <n v="3.1"/>
    <n v="81.899999999999991"/>
    <n v="55.800000000000004"/>
    <n v="4.5999999999999996"/>
    <n v="4.9000000000000004"/>
    <n v="87.399999999999991"/>
    <n v="63.7"/>
    <m/>
    <m/>
    <n v="0"/>
    <n v="0"/>
    <n v="4.2324999999999999"/>
    <n v="3.8548387096774195"/>
    <n v="169.3"/>
    <n v="119.5"/>
    <n v="71.900000000000006"/>
    <n v="62.5"/>
    <n v="1509.9"/>
    <n v="1125"/>
    <n v="65.5"/>
    <n v="70"/>
    <n v="1244.5"/>
    <n v="910"/>
    <m/>
    <m/>
    <n v="0"/>
    <n v="0"/>
    <n v="68.86"/>
    <n v="65.645161290322577"/>
    <n v="2754.4"/>
    <n v="2034.9999999999998"/>
    <n v="40"/>
    <n v="40"/>
    <n v="40"/>
    <n v="40"/>
    <n v="38"/>
    <n v="45"/>
    <n v="38"/>
    <n v="45"/>
    <m/>
    <m/>
    <n v="0"/>
    <n v="0"/>
    <n v="78"/>
    <n v="85"/>
    <n v="78"/>
    <n v="85"/>
    <n v="4"/>
    <n v="4"/>
    <n v="160"/>
    <n v="160"/>
    <n v="4.5999999999999996"/>
    <n v="5.3"/>
    <n v="174.79999999999998"/>
    <n v="238.5"/>
    <m/>
    <m/>
    <n v="0"/>
    <n v="0"/>
    <n v="4.2923076923076922"/>
    <n v="4.6882352941176473"/>
    <n v="334.8"/>
    <n v="398.5"/>
    <n v="78.8"/>
    <n v="76.3"/>
    <n v="3152"/>
    <n v="3052"/>
    <n v="86.9"/>
    <n v="92.1"/>
    <n v="3302.2000000000003"/>
    <n v="4144.5"/>
    <m/>
    <m/>
    <n v="0"/>
    <n v="0"/>
    <n v="82.746153846153859"/>
    <n v="84.664705882352948"/>
    <n v="6454.2000000000007"/>
    <n v="7196.5000000000009"/>
    <n v="118"/>
    <n v="116"/>
    <n v="118"/>
    <n v="116"/>
    <n v="4.272033898305085"/>
    <n v="4.4655172413793105"/>
    <n v="504.1"/>
    <n v="518"/>
    <n v="78.038983050847463"/>
    <n v="79.581896551724142"/>
    <n v="9208.6"/>
    <n v="9231.5"/>
    <n v="45"/>
    <n v="39"/>
    <n v="45"/>
    <n v="39"/>
    <n v="75"/>
    <n v="76"/>
    <n v="75"/>
    <n v="76"/>
    <m/>
    <m/>
    <n v="0"/>
    <n v="0"/>
    <n v="120"/>
    <n v="115"/>
    <n v="120"/>
    <n v="115"/>
    <n v="2.9"/>
    <n v="2.4"/>
    <n v="130.5"/>
    <n v="93.6"/>
    <n v="3.1"/>
    <n v="2.8"/>
    <n v="232.5"/>
    <n v="212.79999999999998"/>
    <m/>
    <m/>
    <n v="0"/>
    <n v="0"/>
    <n v="3.0249999999999999"/>
    <n v="2.6643478260869564"/>
    <n v="363"/>
    <n v="306.39999999999998"/>
    <n v="58.4"/>
    <n v="49.3"/>
    <n v="2628"/>
    <n v="1922.6999999999998"/>
    <n v="50.8"/>
    <n v="48.3"/>
    <n v="3810"/>
    <n v="3670.7999999999997"/>
    <m/>
    <m/>
    <n v="0"/>
    <n v="0"/>
    <n v="53.65"/>
    <n v="48.639130434782608"/>
    <n v="6438"/>
    <n v="5593.5"/>
    <n v="38"/>
    <n v="58"/>
    <n v="38"/>
    <n v="58"/>
    <n v="4.2"/>
    <n v="5.5"/>
    <n v="159.6"/>
    <n v="319"/>
    <n v="66.400000000000006"/>
    <n v="67.5"/>
    <n v="2523.2000000000003"/>
    <n v="3915"/>
    <n v="106"/>
    <n v="97"/>
    <n v="106"/>
    <n v="97"/>
    <n v="372.4"/>
    <n v="309.39999999999998"/>
    <n v="7289.9"/>
    <n v="6099.7"/>
    <n v="132"/>
    <n v="134"/>
    <n v="132"/>
    <n v="134"/>
    <n v="494.7"/>
    <n v="515"/>
    <n v="8356.7000000000007"/>
    <n v="8725.2999999999993"/>
    <n v="238"/>
    <n v="231"/>
    <n v="238"/>
    <n v="231"/>
    <n v="867.09999999999991"/>
    <n v="824.4"/>
    <n v="15646.6"/>
    <n v="14825"/>
    <n v="0"/>
    <n v="0"/>
    <n v="0"/>
    <n v="0"/>
    <s v=""/>
    <s v=""/>
    <s v=""/>
    <s v=""/>
    <n v="1026.7"/>
    <n v="1143.4000000000001"/>
    <n v="18169.8"/>
    <n v="18740"/>
  </r>
  <r>
    <x v="13"/>
    <s v="Lamar State College-Orange"/>
    <m/>
    <n v="226107"/>
    <x v="9"/>
    <n v="220"/>
    <n v="204"/>
    <n v="1"/>
    <n v="2"/>
    <n v="219"/>
    <n v="202"/>
    <m/>
    <m/>
    <n v="219"/>
    <n v="202"/>
    <n v="219"/>
    <n v="202"/>
    <n v="24"/>
    <n v="18"/>
    <n v="24"/>
    <n v="18"/>
    <n v="1"/>
    <n v="5"/>
    <n v="1"/>
    <n v="5"/>
    <m/>
    <m/>
    <n v="0"/>
    <n v="0"/>
    <n v="25"/>
    <n v="23"/>
    <n v="25"/>
    <n v="23"/>
    <n v="3.4"/>
    <n v="3.5"/>
    <n v="81.599999999999994"/>
    <n v="63"/>
    <n v="6.5"/>
    <n v="3.9"/>
    <n v="6.5"/>
    <n v="19.5"/>
    <m/>
    <m/>
    <n v="0"/>
    <n v="0"/>
    <n v="3.5239999999999996"/>
    <n v="3.5869565217391304"/>
    <n v="88.1"/>
    <n v="82.5"/>
    <n v="72.7"/>
    <n v="71.3"/>
    <n v="1744.8000000000002"/>
    <n v="1283.3999999999999"/>
    <n v="136"/>
    <n v="79"/>
    <n v="136"/>
    <n v="395"/>
    <m/>
    <m/>
    <n v="0"/>
    <n v="0"/>
    <n v="75.232000000000014"/>
    <n v="72.973913043478248"/>
    <n v="1880.8000000000004"/>
    <n v="1678.3999999999996"/>
    <n v="67"/>
    <n v="63"/>
    <n v="67"/>
    <n v="63"/>
    <n v="17"/>
    <n v="10"/>
    <n v="17"/>
    <n v="10"/>
    <m/>
    <m/>
    <n v="0"/>
    <n v="0"/>
    <n v="84"/>
    <n v="73"/>
    <n v="84"/>
    <n v="73"/>
    <n v="4.4000000000000004"/>
    <n v="4.4000000000000004"/>
    <n v="294.8"/>
    <n v="277.20000000000005"/>
    <n v="5"/>
    <n v="4.2"/>
    <n v="85"/>
    <n v="42"/>
    <m/>
    <m/>
    <n v="0"/>
    <n v="0"/>
    <n v="4.5214285714285714"/>
    <n v="4.3726027397260276"/>
    <n v="379.8"/>
    <n v="319.20000000000005"/>
    <n v="85"/>
    <n v="85.7"/>
    <n v="5695"/>
    <n v="5399.1"/>
    <n v="85.9"/>
    <n v="77.2"/>
    <n v="1460.3000000000002"/>
    <n v="772"/>
    <m/>
    <m/>
    <n v="0"/>
    <n v="0"/>
    <n v="85.182142857142864"/>
    <n v="84.535616438356172"/>
    <n v="7155.3"/>
    <n v="6171.1"/>
    <n v="109"/>
    <n v="96"/>
    <n v="109"/>
    <n v="96"/>
    <n v="4.2926605504587156"/>
    <n v="4.1843750000000002"/>
    <n v="467.9"/>
    <n v="401.70000000000005"/>
    <n v="82.9"/>
    <n v="81.765625"/>
    <n v="9036.1"/>
    <n v="7849.5"/>
    <n v="40"/>
    <n v="49"/>
    <n v="40"/>
    <n v="49"/>
    <n v="36"/>
    <n v="38"/>
    <n v="36"/>
    <n v="38"/>
    <m/>
    <m/>
    <n v="0"/>
    <n v="0"/>
    <n v="76"/>
    <n v="87"/>
    <n v="76"/>
    <n v="87"/>
    <n v="3.8"/>
    <n v="3.6"/>
    <n v="152"/>
    <n v="176.4"/>
    <n v="3"/>
    <n v="3.5"/>
    <n v="108"/>
    <n v="133"/>
    <m/>
    <m/>
    <n v="0"/>
    <n v="0"/>
    <n v="3.4210526315789473"/>
    <n v="3.5563218390804594"/>
    <n v="260"/>
    <n v="309.39999999999998"/>
    <n v="75.2"/>
    <n v="73.8"/>
    <n v="3008"/>
    <n v="3616.2"/>
    <n v="54.3"/>
    <n v="62.3"/>
    <n v="1954.8"/>
    <n v="2367.4"/>
    <m/>
    <m/>
    <n v="0"/>
    <n v="0"/>
    <n v="65.3"/>
    <n v="68.777011494252875"/>
    <n v="4962.8"/>
    <n v="5983.6"/>
    <n v="34"/>
    <n v="19"/>
    <n v="34"/>
    <n v="19"/>
    <n v="5.0999999999999996"/>
    <n v="4.9000000000000004"/>
    <n v="173.39999999999998"/>
    <n v="93.100000000000009"/>
    <n v="66.2"/>
    <n v="76.900000000000006"/>
    <n v="2250.8000000000002"/>
    <n v="1461.1000000000001"/>
    <n v="131"/>
    <n v="130"/>
    <n v="131"/>
    <n v="130"/>
    <n v="528.4"/>
    <n v="516.6"/>
    <n v="10447.799999999999"/>
    <n v="10298.700000000001"/>
    <n v="54"/>
    <n v="53"/>
    <n v="54"/>
    <n v="53"/>
    <n v="199.5"/>
    <n v="194.5"/>
    <n v="3551.1000000000004"/>
    <n v="3534.4"/>
    <n v="185"/>
    <n v="183"/>
    <n v="185"/>
    <n v="183"/>
    <n v="727.9"/>
    <n v="711.1"/>
    <n v="13998.9"/>
    <n v="13833.1"/>
    <n v="0"/>
    <n v="0"/>
    <n v="0"/>
    <n v="0"/>
    <s v=""/>
    <s v=""/>
    <s v=""/>
    <s v=""/>
    <n v="901.3"/>
    <n v="804.2"/>
    <n v="16249.7"/>
    <n v="15294.2"/>
  </r>
  <r>
    <x v="13"/>
    <s v="Lamar State College-Port Arthur"/>
    <m/>
    <n v="226116"/>
    <x v="9"/>
    <n v="249"/>
    <n v="254"/>
    <n v="5"/>
    <n v="6"/>
    <n v="244"/>
    <n v="248"/>
    <m/>
    <m/>
    <n v="244"/>
    <n v="245"/>
    <n v="244"/>
    <n v="245"/>
    <n v="15"/>
    <n v="13"/>
    <n v="15"/>
    <n v="13"/>
    <n v="7"/>
    <m/>
    <n v="7"/>
    <n v="0"/>
    <m/>
    <m/>
    <n v="0"/>
    <n v="0"/>
    <n v="22"/>
    <n v="13"/>
    <n v="22"/>
    <n v="13"/>
    <n v="2.8"/>
    <n v="3.7"/>
    <n v="42"/>
    <n v="48.1"/>
    <n v="2.9"/>
    <m/>
    <n v="20.3"/>
    <n v="0"/>
    <m/>
    <m/>
    <n v="0"/>
    <n v="0"/>
    <n v="2.8318181818181816"/>
    <n v="3.7"/>
    <n v="62.3"/>
    <n v="48.1"/>
    <n v="63.4"/>
    <n v="73.400000000000006"/>
    <n v="951"/>
    <n v="954.2"/>
    <n v="59.9"/>
    <m/>
    <n v="419.3"/>
    <n v="0"/>
    <m/>
    <m/>
    <n v="0"/>
    <n v="0"/>
    <n v="62.286363636363632"/>
    <n v="73.400000000000006"/>
    <n v="1370.3"/>
    <n v="954.2"/>
    <n v="73"/>
    <n v="85"/>
    <n v="73"/>
    <n v="85"/>
    <n v="32"/>
    <n v="31"/>
    <n v="32"/>
    <n v="31"/>
    <m/>
    <m/>
    <n v="0"/>
    <n v="0"/>
    <n v="105"/>
    <n v="116"/>
    <n v="105"/>
    <n v="116"/>
    <n v="4.0999999999999996"/>
    <n v="3.6"/>
    <n v="299.29999999999995"/>
    <n v="306"/>
    <n v="4.8"/>
    <n v="4"/>
    <n v="153.6"/>
    <n v="124"/>
    <m/>
    <m/>
    <n v="0"/>
    <n v="0"/>
    <n v="4.3133333333333335"/>
    <n v="3.7068965517241379"/>
    <n v="452.90000000000003"/>
    <n v="430"/>
    <n v="80.8"/>
    <n v="77.3"/>
    <n v="5898.4"/>
    <n v="6570.5"/>
    <n v="90.5"/>
    <n v="82.6"/>
    <n v="2896"/>
    <n v="2560.6"/>
    <m/>
    <m/>
    <n v="0"/>
    <n v="0"/>
    <n v="83.756190476190469"/>
    <n v="78.716379310344834"/>
    <n v="8794.4"/>
    <n v="9131.1"/>
    <n v="127"/>
    <n v="129"/>
    <n v="127"/>
    <n v="129"/>
    <n v="4.0566929133858274"/>
    <n v="3.7062015503875969"/>
    <n v="515.20000000000005"/>
    <n v="478.1"/>
    <n v="80.037007874015742"/>
    <n v="78.180620155038767"/>
    <n v="10164.699999999999"/>
    <n v="10085.300000000001"/>
    <n v="42"/>
    <n v="45"/>
    <n v="42"/>
    <n v="45"/>
    <n v="46"/>
    <n v="47"/>
    <n v="46"/>
    <n v="47"/>
    <m/>
    <m/>
    <n v="0"/>
    <n v="0"/>
    <n v="88"/>
    <n v="92"/>
    <n v="88"/>
    <n v="92"/>
    <n v="2.9"/>
    <n v="2.8"/>
    <n v="121.8"/>
    <n v="125.99999999999999"/>
    <n v="3.5"/>
    <n v="3.5"/>
    <n v="161"/>
    <n v="164.5"/>
    <m/>
    <m/>
    <n v="0"/>
    <n v="0"/>
    <n v="3.2136363636363638"/>
    <n v="3.1576086956521738"/>
    <n v="282.8"/>
    <n v="290.5"/>
    <n v="60.8"/>
    <n v="59.7"/>
    <n v="2553.6"/>
    <n v="2686.5"/>
    <n v="59.7"/>
    <n v="56.9"/>
    <n v="2746.2000000000003"/>
    <n v="2674.2999999999997"/>
    <m/>
    <m/>
    <n v="0"/>
    <n v="0"/>
    <n v="60.225000000000001"/>
    <n v="58.269565217391296"/>
    <n v="5299.8"/>
    <n v="5360.7999999999993"/>
    <n v="29"/>
    <n v="24"/>
    <n v="29"/>
    <n v="24"/>
    <n v="4.9000000000000004"/>
    <n v="4.5"/>
    <n v="142.10000000000002"/>
    <n v="108"/>
    <n v="68.400000000000006"/>
    <n v="66.3"/>
    <n v="1983.6000000000001"/>
    <n v="1591.1999999999998"/>
    <n v="130"/>
    <n v="143"/>
    <n v="130"/>
    <n v="143"/>
    <n v="463.09999999999997"/>
    <n v="480.1"/>
    <n v="9403"/>
    <n v="10211.200000000001"/>
    <n v="85"/>
    <n v="78"/>
    <n v="85"/>
    <n v="78"/>
    <n v="334.9"/>
    <n v="288.5"/>
    <n v="6061.5"/>
    <n v="5234.8999999999996"/>
    <n v="215"/>
    <n v="221"/>
    <n v="215"/>
    <n v="221"/>
    <n v="798"/>
    <n v="768.6"/>
    <n v="15464.5"/>
    <n v="15446.1"/>
    <n v="0"/>
    <n v="0"/>
    <n v="0"/>
    <n v="0"/>
    <s v=""/>
    <s v=""/>
    <s v=""/>
    <s v=""/>
    <n v="940.1"/>
    <n v="876.6"/>
    <n v="17448.099999999999"/>
    <n v="17037.3"/>
  </r>
  <r>
    <x v="13"/>
    <s v="Northeast Lakeview College (ACCD)"/>
    <s v="Met the criteria for Two-Year 2 in 2018-19."/>
    <n v="488730"/>
    <x v="9"/>
    <n v="141"/>
    <n v="305"/>
    <n v="0"/>
    <n v="1"/>
    <n v="141"/>
    <n v="304"/>
    <m/>
    <m/>
    <n v="141"/>
    <n v="304"/>
    <n v="141"/>
    <n v="304"/>
    <n v="5"/>
    <n v="15"/>
    <n v="5"/>
    <n v="15"/>
    <n v="5"/>
    <n v="16"/>
    <n v="5"/>
    <n v="16"/>
    <m/>
    <m/>
    <n v="0"/>
    <n v="0"/>
    <n v="10"/>
    <n v="31"/>
    <n v="10"/>
    <n v="31"/>
    <n v="3.5"/>
    <n v="2.4"/>
    <n v="17.5"/>
    <n v="36"/>
    <n v="2.8"/>
    <n v="3.6"/>
    <n v="14"/>
    <n v="57.6"/>
    <m/>
    <m/>
    <n v="0"/>
    <n v="0"/>
    <n v="3.15"/>
    <n v="3.0193548387096771"/>
    <n v="31.5"/>
    <n v="93.6"/>
    <n v="32.799999999999997"/>
    <n v="33.4"/>
    <n v="164"/>
    <n v="501"/>
    <n v="26.4"/>
    <n v="38.6"/>
    <n v="132"/>
    <n v="617.6"/>
    <m/>
    <m/>
    <n v="0"/>
    <n v="0"/>
    <n v="29.6"/>
    <n v="36.08387096774193"/>
    <n v="296"/>
    <n v="1118.5999999999999"/>
    <n v="17"/>
    <n v="35"/>
    <n v="17"/>
    <n v="35"/>
    <n v="30"/>
    <n v="96"/>
    <n v="30"/>
    <n v="96"/>
    <m/>
    <m/>
    <n v="0"/>
    <n v="0"/>
    <n v="47"/>
    <n v="131"/>
    <n v="47"/>
    <n v="131"/>
    <n v="3.2"/>
    <n v="3.1"/>
    <n v="54.400000000000006"/>
    <n v="108.5"/>
    <n v="3.8"/>
    <n v="3.2"/>
    <n v="114"/>
    <n v="307.20000000000005"/>
    <m/>
    <m/>
    <n v="0"/>
    <n v="0"/>
    <n v="3.5829787234042554"/>
    <n v="3.1732824427480919"/>
    <n v="168.4"/>
    <n v="415.70000000000005"/>
    <n v="46.9"/>
    <n v="48.5"/>
    <n v="797.3"/>
    <n v="1697.5"/>
    <n v="38.700000000000003"/>
    <n v="41.1"/>
    <n v="1161"/>
    <n v="3945.6000000000004"/>
    <m/>
    <m/>
    <n v="0"/>
    <n v="0"/>
    <n v="41.665957446808513"/>
    <n v="43.077099236641224"/>
    <n v="1958.3000000000002"/>
    <n v="5643.1"/>
    <n v="57"/>
    <n v="162"/>
    <n v="57"/>
    <n v="162"/>
    <n v="3.5070175438596491"/>
    <n v="3.1438271604938275"/>
    <n v="199.9"/>
    <n v="509.30000000000007"/>
    <n v="39.549122807017547"/>
    <n v="41.738888888888894"/>
    <n v="2254.3000000000002"/>
    <n v="6761.7000000000007"/>
    <n v="7"/>
    <n v="14"/>
    <n v="7"/>
    <n v="14"/>
    <n v="59"/>
    <n v="102"/>
    <n v="59"/>
    <n v="102"/>
    <m/>
    <m/>
    <n v="0"/>
    <n v="0"/>
    <n v="66"/>
    <n v="116"/>
    <n v="66"/>
    <n v="116"/>
    <n v="3.1"/>
    <n v="2.4"/>
    <n v="21.7"/>
    <n v="33.6"/>
    <n v="2.8"/>
    <n v="3.1"/>
    <n v="165.2"/>
    <n v="316.2"/>
    <m/>
    <m/>
    <n v="0"/>
    <n v="0"/>
    <n v="2.8318181818181816"/>
    <n v="3.0155172413793103"/>
    <n v="186.89999999999998"/>
    <n v="349.8"/>
    <n v="39.700000000000003"/>
    <n v="34.299999999999997"/>
    <n v="277.90000000000003"/>
    <n v="480.19999999999993"/>
    <n v="26.3"/>
    <n v="33.799999999999997"/>
    <n v="1551.7"/>
    <n v="3447.6"/>
    <m/>
    <m/>
    <n v="0"/>
    <n v="0"/>
    <n v="27.721212121212123"/>
    <n v="33.860344827586204"/>
    <n v="1829.6000000000001"/>
    <n v="3927.7999999999997"/>
    <n v="18"/>
    <n v="26"/>
    <n v="18"/>
    <n v="26"/>
    <n v="2.4"/>
    <n v="3.2"/>
    <n v="43.199999999999996"/>
    <n v="83.2"/>
    <n v="23.7"/>
    <n v="28.1"/>
    <n v="426.59999999999997"/>
    <n v="730.6"/>
    <n v="29"/>
    <n v="64"/>
    <n v="29"/>
    <n v="64"/>
    <n v="93.600000000000009"/>
    <n v="178.1"/>
    <n v="1239.2"/>
    <n v="2678.7"/>
    <n v="94"/>
    <n v="214"/>
    <n v="94"/>
    <n v="214"/>
    <n v="293.2"/>
    <n v="681"/>
    <n v="2844.7"/>
    <n v="8010.8000000000011"/>
    <n v="123"/>
    <n v="278"/>
    <n v="123"/>
    <n v="278"/>
    <n v="386.8"/>
    <n v="859.1"/>
    <n v="4083.8999999999996"/>
    <n v="10689.5"/>
    <n v="0"/>
    <n v="0"/>
    <n v="0"/>
    <n v="0"/>
    <s v=""/>
    <s v=""/>
    <s v=""/>
    <s v=""/>
    <n v="429.99999999999994"/>
    <n v="942.30000000000018"/>
    <n v="4510.5000000000009"/>
    <n v="11420.1"/>
  </r>
  <r>
    <x v="13"/>
    <s v="Panola College"/>
    <m/>
    <n v="227386"/>
    <x v="9"/>
    <n v="397"/>
    <n v="363"/>
    <n v="11"/>
    <n v="7"/>
    <n v="386"/>
    <n v="356"/>
    <m/>
    <m/>
    <n v="386"/>
    <n v="356"/>
    <n v="386"/>
    <n v="356"/>
    <n v="49"/>
    <n v="50"/>
    <n v="49"/>
    <n v="50"/>
    <n v="10"/>
    <n v="11"/>
    <n v="10"/>
    <n v="11"/>
    <m/>
    <m/>
    <n v="0"/>
    <n v="0"/>
    <n v="59"/>
    <n v="61"/>
    <n v="59"/>
    <n v="61"/>
    <n v="3.3"/>
    <n v="3.2"/>
    <n v="161.69999999999999"/>
    <n v="160"/>
    <n v="2.1"/>
    <n v="2.1"/>
    <n v="21"/>
    <n v="23.1"/>
    <m/>
    <m/>
    <n v="0"/>
    <n v="0"/>
    <n v="3.0966101694915253"/>
    <n v="3.0016393442622951"/>
    <n v="182.7"/>
    <n v="183.1"/>
    <n v="69.900000000000006"/>
    <n v="69.2"/>
    <n v="3425.1000000000004"/>
    <n v="3460"/>
    <n v="48.1"/>
    <n v="39.200000000000003"/>
    <n v="481"/>
    <n v="431.20000000000005"/>
    <m/>
    <m/>
    <n v="0"/>
    <n v="0"/>
    <n v="66.205084745762719"/>
    <n v="63.790163934426225"/>
    <n v="3906.1000000000004"/>
    <n v="3891.2"/>
    <n v="90"/>
    <n v="84"/>
    <n v="90"/>
    <n v="84"/>
    <n v="25"/>
    <n v="18"/>
    <n v="25"/>
    <n v="18"/>
    <m/>
    <m/>
    <n v="0"/>
    <n v="0"/>
    <n v="115"/>
    <n v="102"/>
    <n v="115"/>
    <n v="102"/>
    <n v="3.8"/>
    <n v="3.4"/>
    <n v="342"/>
    <n v="285.59999999999997"/>
    <n v="4.5"/>
    <n v="4.8"/>
    <n v="112.5"/>
    <n v="86.399999999999991"/>
    <m/>
    <m/>
    <n v="0"/>
    <n v="0"/>
    <n v="3.9521739130434783"/>
    <n v="3.6470588235294112"/>
    <n v="454.5"/>
    <n v="371.99999999999994"/>
    <n v="86.7"/>
    <n v="84"/>
    <n v="7803"/>
    <n v="7056"/>
    <n v="84.8"/>
    <n v="88.9"/>
    <n v="2120"/>
    <n v="1600.2"/>
    <m/>
    <m/>
    <n v="0"/>
    <n v="0"/>
    <n v="86.286956521739128"/>
    <n v="84.864705882352951"/>
    <n v="9923"/>
    <n v="8656.2000000000007"/>
    <n v="174"/>
    <n v="163"/>
    <n v="174"/>
    <n v="163"/>
    <n v="3.6620689655172418"/>
    <n v="3.4055214723926377"/>
    <n v="637.20000000000005"/>
    <n v="555.09999999999991"/>
    <n v="79.477586206896561"/>
    <n v="76.977914110429452"/>
    <n v="13829.100000000002"/>
    <n v="12547.400000000001"/>
    <n v="79"/>
    <n v="87"/>
    <n v="79"/>
    <n v="87"/>
    <n v="73"/>
    <n v="65"/>
    <n v="73"/>
    <n v="65"/>
    <m/>
    <m/>
    <n v="0"/>
    <n v="0"/>
    <n v="152"/>
    <n v="152"/>
    <n v="152"/>
    <n v="152"/>
    <n v="3.1"/>
    <n v="3.2"/>
    <n v="244.9"/>
    <n v="278.40000000000003"/>
    <n v="3.5"/>
    <n v="3.1"/>
    <n v="255.5"/>
    <n v="201.5"/>
    <m/>
    <m/>
    <n v="0"/>
    <n v="0"/>
    <n v="3.2921052631578944"/>
    <n v="3.1572368421052635"/>
    <n v="500.4"/>
    <n v="479.90000000000003"/>
    <n v="66.900000000000006"/>
    <n v="66.7"/>
    <n v="5285.1"/>
    <n v="5802.9000000000005"/>
    <n v="54.6"/>
    <n v="53.2"/>
    <n v="3985.8"/>
    <n v="3458"/>
    <m/>
    <m/>
    <n v="0"/>
    <n v="0"/>
    <n v="60.99276315789475"/>
    <n v="60.926973684210537"/>
    <n v="9270.9000000000015"/>
    <n v="9260.9000000000015"/>
    <n v="60"/>
    <n v="41"/>
    <n v="60"/>
    <n v="41"/>
    <n v="4"/>
    <n v="4"/>
    <n v="240"/>
    <n v="164"/>
    <n v="48.3"/>
    <n v="41.4"/>
    <n v="2898"/>
    <n v="1697.3999999999999"/>
    <n v="218"/>
    <n v="221"/>
    <n v="218"/>
    <n v="221"/>
    <n v="748.6"/>
    <n v="724"/>
    <n v="16513.2"/>
    <n v="16318.900000000001"/>
    <n v="108"/>
    <n v="94"/>
    <n v="108"/>
    <n v="94"/>
    <n v="389"/>
    <n v="311"/>
    <n v="6586.8"/>
    <n v="5489.4"/>
    <n v="326"/>
    <n v="315"/>
    <n v="326"/>
    <n v="315"/>
    <n v="1137.5999999999999"/>
    <n v="1035"/>
    <n v="23100"/>
    <n v="21808.300000000003"/>
    <n v="0"/>
    <n v="0"/>
    <n v="0"/>
    <n v="0"/>
    <s v=""/>
    <s v=""/>
    <s v=""/>
    <s v=""/>
    <n v="1377.6"/>
    <n v="1199"/>
    <n v="25998.000000000004"/>
    <n v="23505.700000000004"/>
  </r>
  <r>
    <x v="13"/>
    <s v="Ranger College "/>
    <m/>
    <n v="227687"/>
    <x v="9"/>
    <n v="181"/>
    <n v="250"/>
    <n v="9"/>
    <n v="9"/>
    <n v="172"/>
    <n v="241"/>
    <m/>
    <m/>
    <n v="172"/>
    <n v="241"/>
    <n v="172"/>
    <n v="241"/>
    <n v="13"/>
    <n v="11"/>
    <n v="13"/>
    <n v="11"/>
    <n v="8"/>
    <n v="10"/>
    <n v="8"/>
    <n v="10"/>
    <m/>
    <m/>
    <n v="0"/>
    <n v="0"/>
    <n v="21"/>
    <n v="21"/>
    <n v="21"/>
    <n v="21"/>
    <n v="2.6"/>
    <n v="1.6"/>
    <n v="33.800000000000004"/>
    <n v="17.600000000000001"/>
    <n v="2.6"/>
    <n v="1.4"/>
    <n v="20.8"/>
    <n v="14"/>
    <m/>
    <m/>
    <n v="0"/>
    <n v="0"/>
    <n v="2.6000000000000005"/>
    <n v="1.5047619047619047"/>
    <n v="54.600000000000009"/>
    <n v="31.6"/>
    <n v="65.099999999999994"/>
    <n v="48.1"/>
    <n v="846.3"/>
    <n v="529.1"/>
    <n v="56.6"/>
    <n v="18.600000000000001"/>
    <n v="452.8"/>
    <n v="186"/>
    <m/>
    <m/>
    <n v="0"/>
    <n v="0"/>
    <n v="61.861904761904761"/>
    <n v="34.05238095238095"/>
    <n v="1299.0999999999999"/>
    <n v="715.09999999999991"/>
    <n v="63"/>
    <n v="85"/>
    <n v="63"/>
    <n v="85"/>
    <n v="16"/>
    <n v="9"/>
    <n v="16"/>
    <n v="9"/>
    <m/>
    <m/>
    <n v="0"/>
    <n v="0"/>
    <n v="79"/>
    <n v="94"/>
    <n v="79"/>
    <n v="94"/>
    <n v="2.5"/>
    <n v="2.7"/>
    <n v="157.5"/>
    <n v="229.50000000000003"/>
    <n v="3.8"/>
    <n v="3.7"/>
    <n v="60.8"/>
    <n v="33.300000000000004"/>
    <m/>
    <m/>
    <n v="0"/>
    <n v="0"/>
    <n v="2.7632911392405064"/>
    <n v="2.795744680851064"/>
    <n v="218.3"/>
    <n v="262.8"/>
    <n v="70.900000000000006"/>
    <n v="72.2"/>
    <n v="4466.7000000000007"/>
    <n v="6137"/>
    <n v="59.8"/>
    <n v="69.400000000000006"/>
    <n v="956.8"/>
    <n v="624.6"/>
    <m/>
    <m/>
    <n v="0"/>
    <n v="0"/>
    <n v="68.651898734177223"/>
    <n v="71.931914893617019"/>
    <n v="5423.5000000000009"/>
    <n v="6761.5999999999995"/>
    <n v="100"/>
    <n v="115"/>
    <n v="100"/>
    <n v="115"/>
    <n v="2.7290000000000005"/>
    <n v="2.5600000000000005"/>
    <n v="272.90000000000003"/>
    <n v="294.40000000000003"/>
    <n v="67.225999999999999"/>
    <n v="65.01478260869564"/>
    <n v="6722.6"/>
    <n v="7476.6999999999989"/>
    <n v="36"/>
    <n v="43"/>
    <n v="36"/>
    <n v="43"/>
    <n v="16"/>
    <n v="30"/>
    <n v="16"/>
    <n v="30"/>
    <m/>
    <m/>
    <n v="0"/>
    <n v="0"/>
    <n v="52"/>
    <n v="73"/>
    <n v="52"/>
    <n v="73"/>
    <n v="2.2999999999999998"/>
    <n v="2.5"/>
    <n v="82.8"/>
    <n v="107.5"/>
    <n v="2.6"/>
    <n v="2.1"/>
    <n v="41.6"/>
    <n v="63"/>
    <m/>
    <m/>
    <n v="0"/>
    <n v="0"/>
    <n v="2.3923076923076922"/>
    <n v="2.3356164383561642"/>
    <n v="124.39999999999999"/>
    <n v="170.49999999999997"/>
    <n v="56.5"/>
    <n v="57.3"/>
    <n v="2034"/>
    <n v="2463.9"/>
    <n v="44.1"/>
    <n v="36.700000000000003"/>
    <n v="705.6"/>
    <n v="1101"/>
    <m/>
    <m/>
    <n v="0"/>
    <n v="0"/>
    <n v="52.684615384615384"/>
    <n v="48.834246575342469"/>
    <n v="2739.6"/>
    <n v="3564.9"/>
    <n v="20"/>
    <n v="53"/>
    <n v="20"/>
    <n v="53"/>
    <n v="1.6"/>
    <n v="0.7"/>
    <n v="32"/>
    <n v="37.099999999999994"/>
    <n v="19.899999999999999"/>
    <n v="6.1"/>
    <n v="398"/>
    <n v="323.29999999999995"/>
    <n v="112"/>
    <n v="139"/>
    <n v="112"/>
    <n v="139"/>
    <n v="274.10000000000002"/>
    <n v="354.6"/>
    <n v="7347.0000000000009"/>
    <n v="9130"/>
    <n v="40"/>
    <n v="49"/>
    <n v="40"/>
    <n v="49"/>
    <n v="123.19999999999999"/>
    <n v="110.30000000000001"/>
    <n v="2115.1999999999998"/>
    <n v="1911.6"/>
    <n v="152"/>
    <n v="188"/>
    <n v="152"/>
    <n v="188"/>
    <n v="397.3"/>
    <n v="464.90000000000003"/>
    <n v="9462.2000000000007"/>
    <n v="11041.6"/>
    <n v="0"/>
    <n v="0"/>
    <n v="0"/>
    <n v="0"/>
    <s v=""/>
    <s v=""/>
    <s v=""/>
    <s v=""/>
    <n v="429.3"/>
    <n v="502"/>
    <n v="9860.2000000000007"/>
    <n v="11364.899999999998"/>
  </r>
  <r>
    <x v="13"/>
    <s v="Southwest Collegiate Institute for the Deaf (HCJCD)"/>
    <m/>
    <n v="382911"/>
    <x v="9"/>
    <n v="14"/>
    <n v="11"/>
    <n v="0"/>
    <n v="0"/>
    <n v="14"/>
    <n v="11"/>
    <m/>
    <m/>
    <n v="14"/>
    <n v="0"/>
    <n v="14"/>
    <n v="0"/>
    <n v="0"/>
    <m/>
    <n v="0"/>
    <n v="0"/>
    <n v="0"/>
    <m/>
    <n v="0"/>
    <n v="0"/>
    <m/>
    <m/>
    <n v="0"/>
    <n v="0"/>
    <n v="0"/>
    <n v="0"/>
    <n v="0"/>
    <n v="0"/>
    <n v="0"/>
    <m/>
    <n v="0"/>
    <n v="0"/>
    <n v="0"/>
    <m/>
    <n v="0"/>
    <n v="0"/>
    <m/>
    <m/>
    <n v="0"/>
    <n v="0"/>
    <n v="0"/>
    <n v="0"/>
    <n v="0"/>
    <n v="0"/>
    <n v="0"/>
    <m/>
    <n v="0"/>
    <n v="0"/>
    <n v="0"/>
    <m/>
    <n v="0"/>
    <n v="0"/>
    <m/>
    <m/>
    <n v="0"/>
    <n v="0"/>
    <n v="0"/>
    <n v="0"/>
    <n v="0"/>
    <n v="0"/>
    <n v="2"/>
    <m/>
    <n v="2"/>
    <n v="0"/>
    <n v="4"/>
    <m/>
    <n v="4"/>
    <n v="0"/>
    <m/>
    <m/>
    <n v="0"/>
    <n v="0"/>
    <n v="6"/>
    <n v="0"/>
    <n v="6"/>
    <n v="0"/>
    <n v="3"/>
    <m/>
    <n v="6"/>
    <n v="0"/>
    <n v="3.9"/>
    <m/>
    <n v="15.6"/>
    <n v="0"/>
    <m/>
    <m/>
    <n v="0"/>
    <n v="0"/>
    <n v="3.6"/>
    <n v="0"/>
    <n v="21.6"/>
    <n v="0"/>
    <n v="51.5"/>
    <m/>
    <n v="103"/>
    <n v="0"/>
    <n v="72.3"/>
    <m/>
    <n v="289.2"/>
    <n v="0"/>
    <m/>
    <m/>
    <n v="0"/>
    <n v="0"/>
    <n v="65.36666666666666"/>
    <n v="0"/>
    <n v="392.19999999999993"/>
    <n v="0"/>
    <n v="6"/>
    <n v="0"/>
    <n v="6"/>
    <n v="0"/>
    <n v="3.6"/>
    <n v="0"/>
    <n v="21.6"/>
    <n v="0"/>
    <n v="65.36666666666666"/>
    <n v="0"/>
    <n v="392.19999999999993"/>
    <n v="0"/>
    <n v="2"/>
    <m/>
    <n v="2"/>
    <n v="0"/>
    <n v="2"/>
    <m/>
    <n v="2"/>
    <n v="0"/>
    <m/>
    <m/>
    <n v="0"/>
    <n v="0"/>
    <n v="4"/>
    <n v="0"/>
    <n v="4"/>
    <n v="0"/>
    <n v="5.5"/>
    <m/>
    <n v="11"/>
    <n v="0"/>
    <n v="2.8"/>
    <m/>
    <n v="5.6"/>
    <n v="0"/>
    <m/>
    <m/>
    <n v="0"/>
    <n v="0"/>
    <n v="4.1500000000000004"/>
    <n v="0"/>
    <n v="16.600000000000001"/>
    <n v="0"/>
    <n v="45.5"/>
    <m/>
    <n v="91"/>
    <n v="0"/>
    <n v="30"/>
    <m/>
    <n v="60"/>
    <n v="0"/>
    <m/>
    <m/>
    <n v="0"/>
    <n v="0"/>
    <n v="37.75"/>
    <n v="0"/>
    <n v="151"/>
    <n v="0"/>
    <n v="4"/>
    <m/>
    <n v="4"/>
    <n v="0"/>
    <n v="3.8"/>
    <m/>
    <n v="15.2"/>
    <n v="0"/>
    <n v="48.8"/>
    <m/>
    <n v="195.2"/>
    <n v="0"/>
    <n v="4"/>
    <n v="0"/>
    <n v="4"/>
    <n v="0"/>
    <n v="17"/>
    <s v=""/>
    <n v="194"/>
    <s v=""/>
    <n v="6"/>
    <n v="0"/>
    <n v="6"/>
    <n v="0"/>
    <n v="21.2"/>
    <n v="0"/>
    <n v="349.2"/>
    <n v="0"/>
    <n v="10"/>
    <n v="0"/>
    <n v="10"/>
    <n v="0"/>
    <n v="38.200000000000003"/>
    <s v=""/>
    <n v="543.20000000000005"/>
    <s v=""/>
    <n v="0"/>
    <n v="0"/>
    <n v="0"/>
    <n v="0"/>
    <s v=""/>
    <s v=""/>
    <s v=""/>
    <s v=""/>
    <n v="53.400000000000006"/>
    <s v=""/>
    <n v="738.39999999999986"/>
    <s v=""/>
  </r>
  <r>
    <x v="13"/>
    <s v="Texas State Technical College-Fort Bend"/>
    <s v="New fall 2015."/>
    <s v="N/A"/>
    <x v="9"/>
    <n v="3"/>
    <n v="30"/>
    <n v="0"/>
    <n v="0"/>
    <n v="3"/>
    <n v="30"/>
    <m/>
    <m/>
    <n v="3"/>
    <n v="27"/>
    <n v="1"/>
    <n v="27"/>
    <n v="0"/>
    <m/>
    <n v="0"/>
    <n v="0"/>
    <n v="0"/>
    <m/>
    <n v="0"/>
    <n v="0"/>
    <m/>
    <m/>
    <n v="0"/>
    <n v="0"/>
    <n v="0"/>
    <n v="0"/>
    <n v="0"/>
    <n v="0"/>
    <n v="0"/>
    <m/>
    <n v="0"/>
    <n v="0"/>
    <n v="0"/>
    <m/>
    <n v="0"/>
    <n v="0"/>
    <m/>
    <m/>
    <n v="0"/>
    <n v="0"/>
    <n v="0"/>
    <n v="0"/>
    <n v="0"/>
    <n v="0"/>
    <n v="0"/>
    <m/>
    <n v="0"/>
    <n v="0"/>
    <n v="0"/>
    <m/>
    <n v="0"/>
    <n v="0"/>
    <m/>
    <m/>
    <n v="0"/>
    <n v="0"/>
    <n v="0"/>
    <n v="0"/>
    <n v="0"/>
    <n v="0"/>
    <n v="0"/>
    <n v="5"/>
    <n v="0"/>
    <n v="5"/>
    <n v="0"/>
    <m/>
    <n v="0"/>
    <n v="0"/>
    <m/>
    <m/>
    <n v="0"/>
    <n v="0"/>
    <n v="0"/>
    <n v="5"/>
    <n v="0"/>
    <n v="5"/>
    <n v="0"/>
    <n v="2"/>
    <n v="0"/>
    <n v="10"/>
    <n v="0"/>
    <m/>
    <n v="0"/>
    <n v="0"/>
    <m/>
    <m/>
    <n v="0"/>
    <n v="0"/>
    <n v="0"/>
    <n v="2"/>
    <n v="0"/>
    <n v="10"/>
    <n v="0"/>
    <n v="45.6"/>
    <n v="0"/>
    <n v="228"/>
    <n v="0"/>
    <m/>
    <n v="0"/>
    <n v="0"/>
    <m/>
    <m/>
    <n v="0"/>
    <n v="0"/>
    <n v="0"/>
    <n v="45.6"/>
    <n v="0"/>
    <n v="228"/>
    <n v="0"/>
    <n v="5"/>
    <n v="0"/>
    <n v="5"/>
    <n v="0"/>
    <n v="2"/>
    <n v="0"/>
    <n v="10"/>
    <n v="0"/>
    <n v="45.6"/>
    <n v="0"/>
    <n v="228"/>
    <n v="0"/>
    <n v="16"/>
    <n v="0"/>
    <n v="16"/>
    <n v="2"/>
    <m/>
    <n v="0"/>
    <n v="0"/>
    <m/>
    <m/>
    <n v="0"/>
    <n v="0"/>
    <n v="2"/>
    <n v="16"/>
    <n v="0"/>
    <n v="16"/>
    <n v="0"/>
    <n v="1.9"/>
    <n v="0"/>
    <n v="30.4"/>
    <n v="0.5"/>
    <m/>
    <n v="1"/>
    <n v="0"/>
    <m/>
    <m/>
    <n v="0"/>
    <n v="0"/>
    <n v="0.5"/>
    <n v="1.9"/>
    <n v="1"/>
    <n v="30.4"/>
    <n v="0"/>
    <n v="45"/>
    <n v="0"/>
    <n v="720"/>
    <n v="0"/>
    <m/>
    <n v="0"/>
    <n v="0"/>
    <m/>
    <m/>
    <n v="0"/>
    <n v="0"/>
    <n v="0"/>
    <n v="45"/>
    <n v="0"/>
    <n v="720"/>
    <n v="1"/>
    <n v="6"/>
    <n v="1"/>
    <n v="6"/>
    <n v="1"/>
    <n v="1.6"/>
    <n v="1"/>
    <n v="9.6000000000000014"/>
    <n v="23"/>
    <n v="37"/>
    <n v="23"/>
    <n v="222"/>
    <n v="0"/>
    <n v="21"/>
    <n v="0"/>
    <n v="21"/>
    <s v=""/>
    <n v="40.4"/>
    <s v=""/>
    <n v="948"/>
    <n v="2"/>
    <n v="0"/>
    <n v="0"/>
    <n v="0"/>
    <n v="1"/>
    <n v="0"/>
    <n v="0"/>
    <n v="0"/>
    <n v="2"/>
    <n v="21"/>
    <n v="0"/>
    <n v="21"/>
    <e v="#VALUE!"/>
    <n v="40.4"/>
    <s v=""/>
    <n v="948"/>
    <n v="0"/>
    <n v="0"/>
    <n v="0"/>
    <n v="0"/>
    <s v=""/>
    <s v=""/>
    <s v=""/>
    <s v=""/>
    <n v="2"/>
    <n v="50"/>
    <n v="23"/>
    <n v="1170"/>
  </r>
  <r>
    <x v="13"/>
    <s v="Texas State Technical College-Marshall"/>
    <m/>
    <n v="408394"/>
    <x v="9"/>
    <n v="114"/>
    <n v="153"/>
    <n v="3"/>
    <n v="7"/>
    <n v="111"/>
    <n v="146"/>
    <m/>
    <m/>
    <n v="111"/>
    <n v="141"/>
    <n v="111"/>
    <n v="141"/>
    <n v="6"/>
    <m/>
    <n v="6"/>
    <n v="0"/>
    <n v="3"/>
    <m/>
    <n v="3"/>
    <n v="0"/>
    <m/>
    <m/>
    <n v="0"/>
    <n v="0"/>
    <n v="9"/>
    <n v="0"/>
    <n v="9"/>
    <n v="0"/>
    <n v="2.2999999999999998"/>
    <m/>
    <n v="13.799999999999999"/>
    <n v="0"/>
    <n v="3.3"/>
    <m/>
    <n v="9.8999999999999986"/>
    <n v="0"/>
    <m/>
    <m/>
    <n v="0"/>
    <n v="0"/>
    <n v="2.6333333333333329"/>
    <n v="0"/>
    <n v="23.699999999999996"/>
    <n v="0"/>
    <n v="59.3"/>
    <m/>
    <n v="355.79999999999995"/>
    <n v="0"/>
    <n v="70.7"/>
    <m/>
    <n v="212.10000000000002"/>
    <n v="0"/>
    <m/>
    <m/>
    <n v="0"/>
    <n v="0"/>
    <n v="63.099999999999994"/>
    <n v="0"/>
    <n v="567.9"/>
    <n v="0"/>
    <n v="36"/>
    <n v="43"/>
    <n v="36"/>
    <n v="43"/>
    <n v="8"/>
    <n v="16"/>
    <n v="8"/>
    <n v="16"/>
    <m/>
    <m/>
    <n v="0"/>
    <n v="0"/>
    <n v="44"/>
    <n v="59"/>
    <n v="44"/>
    <n v="59"/>
    <n v="2.9"/>
    <n v="2.6"/>
    <n v="104.39999999999999"/>
    <n v="111.8"/>
    <n v="3.4"/>
    <n v="2.6"/>
    <n v="27.2"/>
    <n v="41.6"/>
    <m/>
    <m/>
    <n v="0"/>
    <n v="0"/>
    <n v="2.9909090909090907"/>
    <n v="2.6"/>
    <n v="131.6"/>
    <n v="153.4"/>
    <n v="73"/>
    <n v="71.599999999999994"/>
    <n v="2628"/>
    <n v="3078.7999999999997"/>
    <n v="76.400000000000006"/>
    <n v="69"/>
    <n v="611.20000000000005"/>
    <n v="1104"/>
    <m/>
    <m/>
    <n v="0"/>
    <n v="0"/>
    <n v="73.61818181818181"/>
    <n v="70.894915254237276"/>
    <n v="3239.2"/>
    <n v="4182.7999999999993"/>
    <n v="53"/>
    <n v="59"/>
    <n v="53"/>
    <n v="59"/>
    <n v="2.9301886792452825"/>
    <n v="2.6"/>
    <n v="155.29999999999998"/>
    <n v="153.4"/>
    <n v="71.832075471698118"/>
    <n v="70.894915254237276"/>
    <n v="3807.1000000000004"/>
    <n v="4182.7999999999993"/>
    <n v="36"/>
    <n v="46"/>
    <n v="36"/>
    <n v="46"/>
    <n v="13"/>
    <n v="22"/>
    <n v="13"/>
    <n v="22"/>
    <m/>
    <m/>
    <n v="0"/>
    <n v="0"/>
    <n v="49"/>
    <n v="68"/>
    <n v="49"/>
    <n v="68"/>
    <n v="2"/>
    <n v="2.5"/>
    <n v="72"/>
    <n v="115"/>
    <n v="2.1"/>
    <n v="3"/>
    <n v="27.3"/>
    <n v="66"/>
    <m/>
    <m/>
    <n v="0"/>
    <n v="0"/>
    <n v="2.0265306122448981"/>
    <n v="2.6617647058823528"/>
    <n v="99.300000000000011"/>
    <n v="181"/>
    <n v="56"/>
    <n v="58"/>
    <n v="2016"/>
    <n v="2668"/>
    <n v="46.5"/>
    <n v="56.3"/>
    <n v="604.5"/>
    <n v="1238.5999999999999"/>
    <m/>
    <m/>
    <n v="0"/>
    <n v="0"/>
    <n v="53.479591836734691"/>
    <n v="57.449999999999996"/>
    <n v="2620.5"/>
    <n v="3906.6"/>
    <n v="9"/>
    <n v="14"/>
    <n v="9"/>
    <n v="14"/>
    <n v="2.2000000000000002"/>
    <n v="2.4"/>
    <n v="19.8"/>
    <n v="33.6"/>
    <n v="52.4"/>
    <n v="44.9"/>
    <n v="471.59999999999997"/>
    <n v="628.6"/>
    <n v="78"/>
    <n v="89"/>
    <n v="78"/>
    <n v="89"/>
    <n v="190.2"/>
    <n v="226.8"/>
    <n v="4999.8"/>
    <n v="5746.7999999999993"/>
    <n v="24"/>
    <n v="38"/>
    <n v="24"/>
    <n v="38"/>
    <n v="64.399999999999991"/>
    <n v="107.6"/>
    <n v="1427.8000000000002"/>
    <n v="2342.6"/>
    <n v="102"/>
    <n v="127"/>
    <n v="102"/>
    <n v="127"/>
    <n v="254.59999999999997"/>
    <n v="334.4"/>
    <n v="6427.6"/>
    <n v="8089.4"/>
    <n v="0"/>
    <n v="0"/>
    <n v="0"/>
    <n v="0"/>
    <s v=""/>
    <s v=""/>
    <s v=""/>
    <s v=""/>
    <n v="274.39999999999998"/>
    <n v="368"/>
    <n v="6899.2000000000007"/>
    <n v="8718"/>
  </r>
  <r>
    <x v="13"/>
    <s v="Texas State Technical College-North Texas"/>
    <s v="New fall 2015."/>
    <s v="N/A"/>
    <x v="9"/>
    <n v="30"/>
    <n v="31"/>
    <n v="0"/>
    <n v="0"/>
    <n v="30"/>
    <n v="31"/>
    <m/>
    <m/>
    <n v="30"/>
    <n v="24"/>
    <n v="30"/>
    <n v="24"/>
    <n v="0"/>
    <m/>
    <n v="0"/>
    <n v="0"/>
    <n v="0"/>
    <m/>
    <n v="0"/>
    <n v="0"/>
    <m/>
    <m/>
    <n v="0"/>
    <n v="0"/>
    <n v="0"/>
    <n v="0"/>
    <n v="0"/>
    <n v="0"/>
    <n v="0"/>
    <m/>
    <n v="0"/>
    <n v="0"/>
    <n v="0"/>
    <m/>
    <n v="0"/>
    <n v="0"/>
    <m/>
    <m/>
    <n v="0"/>
    <n v="0"/>
    <n v="0"/>
    <n v="0"/>
    <n v="0"/>
    <n v="0"/>
    <n v="0"/>
    <m/>
    <n v="0"/>
    <n v="0"/>
    <n v="0"/>
    <m/>
    <n v="0"/>
    <n v="0"/>
    <m/>
    <m/>
    <n v="0"/>
    <n v="0"/>
    <n v="0"/>
    <n v="0"/>
    <n v="0"/>
    <n v="0"/>
    <n v="0"/>
    <m/>
    <n v="0"/>
    <n v="0"/>
    <n v="0"/>
    <m/>
    <n v="0"/>
    <n v="0"/>
    <m/>
    <m/>
    <n v="0"/>
    <n v="0"/>
    <n v="0"/>
    <n v="0"/>
    <n v="0"/>
    <n v="0"/>
    <n v="0"/>
    <m/>
    <n v="0"/>
    <n v="0"/>
    <n v="0"/>
    <m/>
    <n v="0"/>
    <n v="0"/>
    <m/>
    <m/>
    <n v="0"/>
    <n v="0"/>
    <n v="0"/>
    <n v="0"/>
    <n v="0"/>
    <n v="0"/>
    <n v="0"/>
    <m/>
    <n v="0"/>
    <n v="0"/>
    <n v="0"/>
    <m/>
    <n v="0"/>
    <n v="0"/>
    <m/>
    <m/>
    <n v="0"/>
    <n v="0"/>
    <n v="0"/>
    <n v="0"/>
    <n v="0"/>
    <n v="0"/>
    <n v="0"/>
    <n v="0"/>
    <n v="0"/>
    <n v="0"/>
    <n v="0"/>
    <n v="0"/>
    <n v="0"/>
    <n v="0"/>
    <n v="0"/>
    <n v="0"/>
    <n v="0"/>
    <n v="0"/>
    <n v="9"/>
    <m/>
    <n v="9"/>
    <n v="0"/>
    <n v="14"/>
    <n v="16"/>
    <n v="14"/>
    <n v="16"/>
    <m/>
    <m/>
    <n v="0"/>
    <n v="0"/>
    <n v="23"/>
    <n v="16"/>
    <n v="23"/>
    <n v="16"/>
    <n v="1"/>
    <m/>
    <n v="9"/>
    <n v="0"/>
    <n v="0.9"/>
    <n v="1.8"/>
    <n v="12.6"/>
    <n v="28.8"/>
    <m/>
    <m/>
    <n v="0"/>
    <n v="0"/>
    <n v="0.93913043478260871"/>
    <n v="1.8"/>
    <n v="21.6"/>
    <n v="28.8"/>
    <n v="16"/>
    <m/>
    <n v="144"/>
    <n v="0"/>
    <n v="12.6"/>
    <n v="34.6"/>
    <n v="176.4"/>
    <n v="553.6"/>
    <m/>
    <m/>
    <n v="0"/>
    <n v="0"/>
    <n v="13.930434782608694"/>
    <n v="34.6"/>
    <n v="320.39999999999998"/>
    <n v="553.6"/>
    <n v="7"/>
    <n v="8"/>
    <n v="7"/>
    <n v="8"/>
    <n v="0.6"/>
    <n v="1.8"/>
    <n v="4.2"/>
    <n v="14.4"/>
    <n v="6.4"/>
    <n v="28.1"/>
    <n v="44.800000000000004"/>
    <n v="224.8"/>
    <n v="9"/>
    <n v="0"/>
    <n v="9"/>
    <n v="0"/>
    <n v="9"/>
    <s v=""/>
    <n v="144"/>
    <s v=""/>
    <n v="14"/>
    <n v="16"/>
    <n v="14"/>
    <n v="16"/>
    <n v="12.6"/>
    <n v="28.8"/>
    <n v="176.4"/>
    <n v="553.6"/>
    <n v="23"/>
    <n v="16"/>
    <n v="23"/>
    <n v="16"/>
    <n v="21.6"/>
    <e v="#VALUE!"/>
    <n v="320.39999999999998"/>
    <e v="#VALUE!"/>
    <n v="0"/>
    <n v="0"/>
    <n v="0"/>
    <n v="0"/>
    <s v=""/>
    <s v=""/>
    <s v=""/>
    <s v=""/>
    <n v="25.8"/>
    <n v="43.2"/>
    <n v="365.2"/>
    <n v="778.40000000000009"/>
  </r>
  <r>
    <x v="13"/>
    <s v="Texas State Technical College-West Texas"/>
    <m/>
    <n v="229328"/>
    <x v="9"/>
    <n v="218"/>
    <n v="215"/>
    <n v="7"/>
    <n v="7"/>
    <n v="211"/>
    <n v="208"/>
    <m/>
    <m/>
    <n v="211"/>
    <n v="205"/>
    <n v="211"/>
    <n v="205"/>
    <n v="4"/>
    <m/>
    <n v="4"/>
    <n v="0"/>
    <n v="7"/>
    <m/>
    <n v="7"/>
    <n v="0"/>
    <m/>
    <m/>
    <n v="0"/>
    <n v="0"/>
    <n v="11"/>
    <n v="0"/>
    <n v="11"/>
    <n v="0"/>
    <n v="2"/>
    <m/>
    <n v="8"/>
    <n v="0"/>
    <n v="1.9"/>
    <m/>
    <n v="13.299999999999999"/>
    <n v="0"/>
    <m/>
    <m/>
    <n v="0"/>
    <n v="0"/>
    <n v="1.9363636363636361"/>
    <n v="0"/>
    <n v="21.299999999999997"/>
    <n v="0"/>
    <n v="60.8"/>
    <m/>
    <n v="243.2"/>
    <n v="0"/>
    <n v="49.8"/>
    <m/>
    <n v="348.59999999999997"/>
    <n v="0"/>
    <m/>
    <m/>
    <n v="0"/>
    <n v="0"/>
    <n v="53.8"/>
    <n v="0"/>
    <n v="591.79999999999995"/>
    <n v="0"/>
    <n v="19"/>
    <n v="25"/>
    <n v="19"/>
    <n v="25"/>
    <n v="19"/>
    <n v="17"/>
    <n v="19"/>
    <n v="17"/>
    <m/>
    <m/>
    <n v="0"/>
    <n v="0"/>
    <n v="38"/>
    <n v="42"/>
    <n v="38"/>
    <n v="42"/>
    <n v="2.2999999999999998"/>
    <n v="2.1"/>
    <n v="43.699999999999996"/>
    <n v="52.5"/>
    <n v="2.7"/>
    <n v="3"/>
    <n v="51.300000000000004"/>
    <n v="51"/>
    <m/>
    <m/>
    <n v="0"/>
    <n v="0"/>
    <n v="2.5"/>
    <n v="2.4642857142857144"/>
    <n v="95"/>
    <n v="103.5"/>
    <n v="63.9"/>
    <n v="67.900000000000006"/>
    <n v="1214.0999999999999"/>
    <n v="1697.5000000000002"/>
    <n v="67.3"/>
    <n v="73"/>
    <n v="1278.7"/>
    <n v="1241"/>
    <m/>
    <m/>
    <n v="0"/>
    <n v="0"/>
    <n v="65.600000000000009"/>
    <n v="69.964285714285708"/>
    <n v="2492.8000000000002"/>
    <n v="2938.4999999999995"/>
    <n v="49"/>
    <n v="42"/>
    <n v="49"/>
    <n v="42"/>
    <n v="2.3734693877551019"/>
    <n v="2.4642857142857144"/>
    <n v="116.3"/>
    <n v="103.5"/>
    <n v="62.951020408163274"/>
    <n v="69.964285714285708"/>
    <n v="3084.6000000000004"/>
    <n v="2938.4999999999995"/>
    <n v="71"/>
    <n v="69"/>
    <n v="71"/>
    <n v="69"/>
    <n v="65"/>
    <n v="69"/>
    <n v="65"/>
    <n v="69"/>
    <m/>
    <m/>
    <n v="0"/>
    <n v="0"/>
    <n v="136"/>
    <n v="138"/>
    <n v="136"/>
    <n v="138"/>
    <n v="1.7"/>
    <n v="1.7"/>
    <n v="120.7"/>
    <n v="117.3"/>
    <n v="2.6"/>
    <n v="2.5"/>
    <n v="169"/>
    <n v="172.5"/>
    <m/>
    <m/>
    <n v="0"/>
    <n v="0"/>
    <n v="2.1301470588235292"/>
    <n v="2.1"/>
    <n v="289.7"/>
    <n v="289.8"/>
    <n v="47.9"/>
    <n v="49"/>
    <n v="3400.9"/>
    <n v="3381"/>
    <n v="55"/>
    <n v="52.2"/>
    <n v="3575"/>
    <n v="3601.8"/>
    <m/>
    <m/>
    <n v="0"/>
    <n v="0"/>
    <n v="51.293382352941173"/>
    <n v="50.6"/>
    <n v="6975.9"/>
    <n v="6982.8"/>
    <n v="26"/>
    <n v="25"/>
    <n v="26"/>
    <n v="25"/>
    <n v="2.5"/>
    <n v="3.1"/>
    <n v="65"/>
    <n v="77.5"/>
    <n v="48.1"/>
    <n v="56.3"/>
    <n v="1250.6000000000001"/>
    <n v="1407.5"/>
    <n v="94"/>
    <n v="94"/>
    <n v="94"/>
    <n v="94"/>
    <n v="172.4"/>
    <n v="169.8"/>
    <n v="4858.2"/>
    <n v="5078.5"/>
    <n v="91"/>
    <n v="86"/>
    <n v="91"/>
    <n v="86"/>
    <n v="233.60000000000002"/>
    <n v="223.5"/>
    <n v="5202.3"/>
    <n v="4842.8"/>
    <n v="185"/>
    <n v="180"/>
    <n v="185"/>
    <n v="180"/>
    <n v="406"/>
    <n v="393.3"/>
    <n v="10060.5"/>
    <n v="9921.2999999999993"/>
    <n v="0"/>
    <n v="0"/>
    <n v="0"/>
    <n v="0"/>
    <s v=""/>
    <s v=""/>
    <s v=""/>
    <s v=""/>
    <n v="471"/>
    <n v="470.8"/>
    <n v="11311.1"/>
    <n v="11328.8"/>
  </r>
  <r>
    <x v="13"/>
    <s v="University of North Texas at Dallas"/>
    <s v="New fall 2009. No degrees yet granted."/>
    <n v="443711"/>
    <x v="9"/>
    <n v="435"/>
    <n v="561"/>
    <n v="1"/>
    <n v="0"/>
    <n v="434"/>
    <n v="561"/>
    <m/>
    <m/>
    <n v="434"/>
    <n v="558"/>
    <n v="434"/>
    <n v="558"/>
    <n v="13"/>
    <n v="31"/>
    <n v="13"/>
    <n v="31"/>
    <n v="0"/>
    <m/>
    <n v="0"/>
    <n v="0"/>
    <m/>
    <m/>
    <n v="0"/>
    <n v="0"/>
    <n v="13"/>
    <n v="31"/>
    <n v="13"/>
    <n v="31"/>
    <n v="4.4000000000000004"/>
    <n v="3.5"/>
    <n v="57.2"/>
    <n v="108.5"/>
    <n v="0"/>
    <m/>
    <n v="0"/>
    <n v="0"/>
    <m/>
    <m/>
    <n v="0"/>
    <n v="0"/>
    <n v="4.4000000000000004"/>
    <n v="3.5"/>
    <n v="57.2"/>
    <n v="108.5"/>
    <n v="98.8"/>
    <n v="92.5"/>
    <n v="1284.3999999999999"/>
    <n v="2867.5"/>
    <n v="0"/>
    <m/>
    <n v="0"/>
    <n v="0"/>
    <m/>
    <m/>
    <n v="0"/>
    <n v="0"/>
    <n v="98.799999999999983"/>
    <n v="92.5"/>
    <n v="1284.3999999999999"/>
    <n v="2867.5"/>
    <n v="25"/>
    <n v="30"/>
    <n v="25"/>
    <n v="30"/>
    <n v="0"/>
    <m/>
    <n v="0"/>
    <n v="0"/>
    <m/>
    <m/>
    <n v="0"/>
    <n v="0"/>
    <n v="25"/>
    <n v="30"/>
    <n v="25"/>
    <n v="30"/>
    <n v="4.4000000000000004"/>
    <n v="4.3"/>
    <n v="110.00000000000001"/>
    <n v="129"/>
    <n v="0"/>
    <m/>
    <n v="0"/>
    <n v="0"/>
    <m/>
    <m/>
    <n v="0"/>
    <n v="0"/>
    <n v="4.4000000000000004"/>
    <n v="4.3"/>
    <n v="110.00000000000001"/>
    <n v="129"/>
    <n v="112.9"/>
    <n v="109.7"/>
    <n v="2822.5"/>
    <n v="3291"/>
    <n v="0"/>
    <m/>
    <n v="0"/>
    <n v="0"/>
    <m/>
    <m/>
    <n v="0"/>
    <n v="0"/>
    <n v="112.9"/>
    <n v="109.7"/>
    <n v="2822.5"/>
    <n v="3291"/>
    <n v="38"/>
    <n v="61"/>
    <n v="38"/>
    <n v="61"/>
    <n v="4.4000000000000004"/>
    <n v="3.8934426229508197"/>
    <n v="167.20000000000002"/>
    <n v="237.5"/>
    <n v="108.07631578947367"/>
    <n v="100.95901639344262"/>
    <n v="4106.8999999999996"/>
    <n v="6158.5"/>
    <n v="225"/>
    <n v="270"/>
    <n v="225"/>
    <n v="270"/>
    <n v="150"/>
    <n v="211"/>
    <n v="150"/>
    <n v="211"/>
    <m/>
    <m/>
    <n v="0"/>
    <n v="0"/>
    <n v="375"/>
    <n v="481"/>
    <n v="375"/>
    <n v="481"/>
    <n v="2.7"/>
    <n v="2.6"/>
    <n v="607.5"/>
    <n v="702"/>
    <n v="3.2"/>
    <n v="3.5"/>
    <n v="480"/>
    <n v="738.5"/>
    <m/>
    <m/>
    <n v="0"/>
    <n v="0"/>
    <n v="2.9"/>
    <n v="2.9948024948024949"/>
    <n v="1087.5"/>
    <n v="1440.5"/>
    <n v="62.3"/>
    <n v="63.8"/>
    <n v="14017.5"/>
    <n v="17226"/>
    <n v="56.8"/>
    <n v="58.3"/>
    <n v="8520"/>
    <n v="12301.3"/>
    <m/>
    <m/>
    <n v="0"/>
    <n v="0"/>
    <n v="60.1"/>
    <n v="61.387318087318086"/>
    <n v="22537.5"/>
    <n v="29527.3"/>
    <n v="21"/>
    <n v="16"/>
    <n v="21"/>
    <n v="16"/>
    <n v="3.7"/>
    <n v="4.3"/>
    <n v="77.7"/>
    <n v="68.8"/>
    <n v="46"/>
    <n v="46.3"/>
    <n v="966"/>
    <n v="740.8"/>
    <n v="263"/>
    <n v="331"/>
    <n v="263"/>
    <n v="331"/>
    <n v="774.7"/>
    <n v="939.5"/>
    <n v="18124.400000000001"/>
    <n v="23384.5"/>
    <n v="150"/>
    <n v="211"/>
    <n v="150"/>
    <n v="211"/>
    <n v="480"/>
    <n v="738.5"/>
    <n v="8520"/>
    <n v="12301.3"/>
    <n v="413"/>
    <n v="542"/>
    <n v="413"/>
    <n v="542"/>
    <n v="1254.7"/>
    <n v="1678"/>
    <n v="26644.400000000001"/>
    <n v="35685.800000000003"/>
    <n v="0"/>
    <n v="0"/>
    <n v="0"/>
    <n v="0"/>
    <s v=""/>
    <s v=""/>
    <s v=""/>
    <s v=""/>
    <n v="1332.4"/>
    <n v="1746.8"/>
    <n v="27610.400000000001"/>
    <n v="36426.600000000006"/>
  </r>
  <r>
    <x v="13"/>
    <s v="Western Texas College "/>
    <m/>
    <n v="229832"/>
    <x v="9"/>
    <n v="198"/>
    <n v="236"/>
    <n v="2"/>
    <n v="0"/>
    <n v="196"/>
    <n v="236"/>
    <m/>
    <m/>
    <n v="196"/>
    <n v="236"/>
    <n v="196"/>
    <n v="236"/>
    <n v="27"/>
    <n v="30"/>
    <n v="27"/>
    <n v="30"/>
    <n v="21"/>
    <n v="8"/>
    <n v="21"/>
    <n v="8"/>
    <m/>
    <m/>
    <n v="0"/>
    <n v="0"/>
    <n v="48"/>
    <n v="38"/>
    <n v="48"/>
    <n v="38"/>
    <n v="2.4"/>
    <n v="2.6"/>
    <n v="64.8"/>
    <n v="78"/>
    <n v="3"/>
    <n v="4.0999999999999996"/>
    <n v="63"/>
    <n v="32.799999999999997"/>
    <m/>
    <m/>
    <n v="0"/>
    <n v="0"/>
    <n v="2.6625000000000001"/>
    <n v="2.9157894736842103"/>
    <n v="127.80000000000001"/>
    <n v="110.79999999999998"/>
    <n v="57.1"/>
    <n v="53.6"/>
    <n v="1541.7"/>
    <n v="1608"/>
    <n v="7"/>
    <n v="39"/>
    <n v="147"/>
    <n v="312"/>
    <m/>
    <m/>
    <n v="0"/>
    <n v="0"/>
    <n v="35.181249999999999"/>
    <n v="50.526315789473685"/>
    <n v="1688.6999999999998"/>
    <n v="1920"/>
    <n v="64"/>
    <n v="75"/>
    <n v="64"/>
    <n v="75"/>
    <n v="10"/>
    <n v="23"/>
    <n v="10"/>
    <n v="23"/>
    <m/>
    <m/>
    <n v="0"/>
    <n v="0"/>
    <n v="74"/>
    <n v="98"/>
    <n v="74"/>
    <n v="98"/>
    <n v="2.8"/>
    <n v="2.8"/>
    <n v="179.2"/>
    <n v="210"/>
    <n v="5.2"/>
    <n v="4.0999999999999996"/>
    <n v="52"/>
    <n v="94.3"/>
    <m/>
    <m/>
    <n v="0"/>
    <n v="0"/>
    <n v="3.1243243243243244"/>
    <n v="3.1051020408163268"/>
    <n v="231.20000000000002"/>
    <n v="304.3"/>
    <n v="71.400000000000006"/>
    <n v="71"/>
    <n v="4569.6000000000004"/>
    <n v="5325"/>
    <n v="59.2"/>
    <n v="66.2"/>
    <n v="592"/>
    <n v="1522.6000000000001"/>
    <m/>
    <m/>
    <n v="0"/>
    <n v="0"/>
    <n v="69.75135135135136"/>
    <n v="69.873469387755108"/>
    <n v="5161.6000000000004"/>
    <n v="6847.6"/>
    <n v="122"/>
    <n v="136"/>
    <n v="122"/>
    <n v="136"/>
    <n v="2.942622950819672"/>
    <n v="3.0522058823529412"/>
    <n v="359"/>
    <n v="415.1"/>
    <n v="56.15"/>
    <n v="64.46764705882353"/>
    <n v="6850.3"/>
    <n v="8767.6"/>
    <n v="26"/>
    <n v="24"/>
    <n v="26"/>
    <n v="24"/>
    <n v="10"/>
    <n v="16"/>
    <n v="10"/>
    <n v="16"/>
    <m/>
    <m/>
    <n v="0"/>
    <n v="0"/>
    <n v="36"/>
    <n v="40"/>
    <n v="36"/>
    <n v="40"/>
    <n v="1.9"/>
    <n v="2.2000000000000002"/>
    <n v="49.4"/>
    <n v="52.800000000000004"/>
    <n v="2.9"/>
    <n v="2.9"/>
    <n v="29"/>
    <n v="46.4"/>
    <m/>
    <m/>
    <n v="0"/>
    <n v="0"/>
    <n v="2.177777777777778"/>
    <n v="2.48"/>
    <n v="78.400000000000006"/>
    <n v="99.2"/>
    <n v="43"/>
    <n v="39.9"/>
    <n v="1118"/>
    <n v="957.59999999999991"/>
    <n v="40.6"/>
    <n v="42.8"/>
    <n v="406"/>
    <n v="684.8"/>
    <m/>
    <m/>
    <n v="0"/>
    <n v="0"/>
    <n v="42.333333333333336"/>
    <n v="41.059999999999995"/>
    <n v="1524"/>
    <n v="1642.3999999999999"/>
    <n v="38"/>
    <n v="60"/>
    <n v="38"/>
    <n v="60"/>
    <n v="2.8"/>
    <n v="1.6"/>
    <n v="106.39999999999999"/>
    <n v="96"/>
    <n v="29.1"/>
    <n v="12.5"/>
    <n v="1105.8"/>
    <n v="750"/>
    <n v="117"/>
    <n v="129"/>
    <n v="117"/>
    <n v="129"/>
    <n v="293.39999999999998"/>
    <n v="340.8"/>
    <n v="7229.3"/>
    <n v="7890.6"/>
    <n v="41"/>
    <n v="47"/>
    <n v="41"/>
    <n v="47"/>
    <n v="144"/>
    <n v="173.5"/>
    <n v="1145"/>
    <n v="2519.4"/>
    <n v="158"/>
    <n v="176"/>
    <n v="158"/>
    <n v="176"/>
    <n v="437.4"/>
    <n v="514.29999999999995"/>
    <n v="8374.2999999999993"/>
    <n v="10410"/>
    <n v="0"/>
    <n v="0"/>
    <n v="0"/>
    <n v="0"/>
    <s v=""/>
    <s v=""/>
    <s v=""/>
    <s v=""/>
    <n v="543.79999999999995"/>
    <n v="610.30000000000007"/>
    <n v="9480.0999999999985"/>
    <n v="11160"/>
  </r>
  <r>
    <x v="14"/>
    <s v="George Mason University "/>
    <m/>
    <n v="232186"/>
    <x v="1"/>
    <n v="5443"/>
    <n v="5706"/>
    <n v="131"/>
    <n v="161"/>
    <n v="5312"/>
    <n v="5545"/>
    <n v="120"/>
    <n v="120"/>
    <n v="5312"/>
    <n v="5545"/>
    <n v="5312"/>
    <n v="5545"/>
    <n v="61"/>
    <n v="71"/>
    <n v="61"/>
    <n v="71"/>
    <n v="1"/>
    <n v="1"/>
    <n v="1"/>
    <n v="1"/>
    <m/>
    <m/>
    <n v="0"/>
    <n v="0"/>
    <n v="62"/>
    <n v="72"/>
    <n v="62"/>
    <n v="72"/>
    <n v="4.14754098360656"/>
    <n v="4.2112676056338003"/>
    <n v="253.00000000000017"/>
    <n v="298.99999999999983"/>
    <n v="2.5"/>
    <n v="10"/>
    <n v="2.5"/>
    <n v="10"/>
    <m/>
    <m/>
    <n v="0"/>
    <n v="0"/>
    <n v="4.1209677419354867"/>
    <n v="4.2916666666666643"/>
    <n v="255.50000000000017"/>
    <n v="308.99999999999983"/>
    <n v="127.245901639344"/>
    <n v="126.859154929577"/>
    <n v="7761.9999999999836"/>
    <n v="9006.9999999999673"/>
    <n v="73"/>
    <n v="93"/>
    <n v="73"/>
    <n v="93"/>
    <m/>
    <m/>
    <n v="0"/>
    <n v="0"/>
    <n v="126.37096774193522"/>
    <n v="126.38888888888843"/>
    <n v="7834.9999999999836"/>
    <n v="9099.9999999999673"/>
    <n v="2211"/>
    <n v="2299"/>
    <n v="2211"/>
    <n v="2299"/>
    <n v="38"/>
    <n v="41"/>
    <n v="38"/>
    <n v="41"/>
    <m/>
    <m/>
    <n v="0"/>
    <n v="0"/>
    <n v="2249"/>
    <n v="2340"/>
    <n v="2249"/>
    <n v="2340"/>
    <n v="4.7582541836273204"/>
    <n v="4.7416267942583703"/>
    <n v="10520.500000000005"/>
    <n v="10900.999999999993"/>
    <n v="9.2631578947368407"/>
    <n v="6.8048780487804903"/>
    <n v="351.99999999999994"/>
    <n v="279.00000000000011"/>
    <m/>
    <m/>
    <n v="0"/>
    <n v="0"/>
    <n v="4.8343708314806602"/>
    <n v="4.777777777777775"/>
    <n v="10872.500000000005"/>
    <n v="11179.999999999993"/>
    <n v="131.90366350067799"/>
    <n v="131.03979991300599"/>
    <n v="291638.99999999907"/>
    <n v="301260.50000000076"/>
    <n v="99.289473684210506"/>
    <n v="101.951219512195"/>
    <n v="3772.9999999999991"/>
    <n v="4179.9999999999945"/>
    <m/>
    <m/>
    <n v="0"/>
    <n v="0"/>
    <n v="131.35260115606894"/>
    <n v="130.53012820512853"/>
    <n v="295411.99999999907"/>
    <n v="305440.50000000076"/>
    <n v="2311"/>
    <n v="2412"/>
    <n v="2311"/>
    <n v="2412"/>
    <n v="4.8152315015144982"/>
    <n v="4.7632669983416225"/>
    <n v="11128.000000000005"/>
    <n v="11488.999999999993"/>
    <n v="131.21895283427048"/>
    <n v="130.40650912106165"/>
    <n v="303246.99999999907"/>
    <n v="314540.5000000007"/>
    <n v="2275"/>
    <n v="2368"/>
    <n v="2275"/>
    <n v="2368"/>
    <n v="668"/>
    <n v="660"/>
    <n v="668"/>
    <n v="660"/>
    <m/>
    <m/>
    <n v="0"/>
    <n v="0"/>
    <n v="2943"/>
    <n v="3028"/>
    <n v="2943"/>
    <n v="3028"/>
    <n v="3.43098901098901"/>
    <n v="3.4191300675675702"/>
    <n v="7805.4999999999982"/>
    <n v="8096.5000000000064"/>
    <n v="4.4071856287425204"/>
    <n v="4.4340909090909104"/>
    <n v="2944.0000000000036"/>
    <n v="2926.5000000000009"/>
    <m/>
    <m/>
    <n v="0"/>
    <n v="0"/>
    <n v="3.6525654094461442"/>
    <n v="3.6403566710700157"/>
    <n v="10749.500000000002"/>
    <n v="11023.000000000007"/>
    <n v="81.843516483516495"/>
    <n v="80.869087837837796"/>
    <n v="186194.00000000003"/>
    <n v="191497.99999999991"/>
    <n v="74.422155688622794"/>
    <n v="74.207575757575796"/>
    <n v="49714.000000000029"/>
    <n v="48977.000000000029"/>
    <m/>
    <m/>
    <n v="0"/>
    <n v="0"/>
    <n v="80.159021406727845"/>
    <n v="79.417107001320986"/>
    <n v="235908.00000000006"/>
    <n v="240474.99999999994"/>
    <n v="58"/>
    <n v="105"/>
    <n v="58"/>
    <n v="105"/>
    <n v="2.7844827586206899"/>
    <n v="3.5238095238095202"/>
    <n v="161.50000000000003"/>
    <n v="369.9999999999996"/>
    <n v="50.465517241379303"/>
    <n v="62.180952380952398"/>
    <n v="2926.9999999999995"/>
    <n v="6529.0000000000018"/>
    <n v="4547"/>
    <n v="4738"/>
    <n v="4547"/>
    <n v="4738"/>
    <n v="18579.000000000004"/>
    <n v="19296.5"/>
    <n v="485594.99999999907"/>
    <n v="501765.50000000058"/>
    <n v="707"/>
    <n v="702"/>
    <n v="707"/>
    <n v="702"/>
    <n v="3298.5000000000036"/>
    <n v="3215.5000000000009"/>
    <n v="53560.000000000029"/>
    <n v="53250.000000000022"/>
    <n v="5254"/>
    <n v="5440"/>
    <n v="5254"/>
    <n v="5440"/>
    <n v="21877.500000000007"/>
    <n v="22512"/>
    <n v="539154.99999999907"/>
    <n v="555015.50000000058"/>
    <n v="0"/>
    <n v="0"/>
    <n v="0"/>
    <n v="0"/>
    <s v=""/>
    <s v=""/>
    <s v=""/>
    <s v=""/>
    <n v="22039.000000000007"/>
    <n v="22882"/>
    <n v="542081.99999999907"/>
    <n v="561544.5000000007"/>
  </r>
  <r>
    <x v="14"/>
    <s v="Old Dominion University "/>
    <m/>
    <n v="232982"/>
    <x v="1"/>
    <n v="4111"/>
    <n v="4039"/>
    <n v="96"/>
    <n v="105"/>
    <n v="4015"/>
    <n v="3934"/>
    <n v="120"/>
    <n v="120"/>
    <n v="4015"/>
    <n v="3934"/>
    <n v="4015"/>
    <n v="3934"/>
    <n v="1"/>
    <n v="0"/>
    <n v="1"/>
    <n v="0"/>
    <n v="1"/>
    <n v="0"/>
    <n v="1"/>
    <n v="0"/>
    <m/>
    <m/>
    <n v="0"/>
    <n v="0"/>
    <n v="2"/>
    <n v="0"/>
    <n v="2"/>
    <n v="0"/>
    <n v="6"/>
    <m/>
    <n v="6"/>
    <n v="0"/>
    <n v="5"/>
    <m/>
    <n v="5"/>
    <n v="0"/>
    <m/>
    <m/>
    <n v="0"/>
    <n v="0"/>
    <n v="5.5"/>
    <n v="0"/>
    <n v="11"/>
    <n v="0"/>
    <n v="145"/>
    <m/>
    <n v="145"/>
    <n v="0"/>
    <n v="81"/>
    <m/>
    <n v="81"/>
    <n v="0"/>
    <m/>
    <m/>
    <n v="0"/>
    <n v="0"/>
    <n v="113"/>
    <n v="0"/>
    <n v="226"/>
    <n v="0"/>
    <n v="1540"/>
    <n v="1519"/>
    <n v="1540"/>
    <n v="1519"/>
    <n v="189"/>
    <n v="186"/>
    <n v="189"/>
    <n v="186"/>
    <m/>
    <m/>
    <n v="0"/>
    <n v="0"/>
    <n v="1729"/>
    <n v="1705"/>
    <n v="1729"/>
    <n v="1705"/>
    <n v="5.1701298701298697"/>
    <n v="5.2873601053324597"/>
    <n v="7961.9999999999991"/>
    <n v="8031.5000000000064"/>
    <n v="6.7010582010582"/>
    <n v="7.3037634408602203"/>
    <n v="1266.4999999999998"/>
    <n v="1358.5000000000009"/>
    <m/>
    <m/>
    <n v="0"/>
    <n v="0"/>
    <n v="5.3374783111625206"/>
    <n v="5.5073313782991242"/>
    <n v="9228.4999999999982"/>
    <n v="9390.0000000000073"/>
    <n v="131.97272727272701"/>
    <n v="133.32850559578699"/>
    <n v="203237.99999999959"/>
    <n v="202526.00000000044"/>
    <n v="119.566137566138"/>
    <n v="123.559139784946"/>
    <n v="22598.00000000008"/>
    <n v="22981.999999999956"/>
    <m/>
    <m/>
    <n v="0"/>
    <n v="0"/>
    <n v="130.61654135338327"/>
    <n v="132.26275659824071"/>
    <n v="225835.99999999968"/>
    <n v="225508.00000000041"/>
    <n v="1731"/>
    <n v="1705"/>
    <n v="1731"/>
    <n v="1705"/>
    <n v="5.3376660889659142"/>
    <n v="5.5073313782991242"/>
    <n v="9239.4999999999982"/>
    <n v="9390.0000000000073"/>
    <n v="130.59618717504316"/>
    <n v="132.26275659824071"/>
    <n v="226061.99999999971"/>
    <n v="225508.00000000041"/>
    <n v="1451"/>
    <n v="1432"/>
    <n v="1451"/>
    <n v="1432"/>
    <n v="676"/>
    <n v="658"/>
    <n v="676"/>
    <n v="658"/>
    <m/>
    <m/>
    <n v="0"/>
    <n v="0"/>
    <n v="2127"/>
    <n v="2090"/>
    <n v="2127"/>
    <n v="2090"/>
    <n v="3.7705031013094401"/>
    <n v="3.8051675977653598"/>
    <n v="5470.9999999999973"/>
    <n v="5448.9999999999955"/>
    <n v="4.39201183431953"/>
    <n v="4.5554711246200599"/>
    <n v="2969.0000000000023"/>
    <n v="2997.4999999999995"/>
    <m/>
    <m/>
    <n v="0"/>
    <n v="0"/>
    <n v="3.9680300893276916"/>
    <n v="4.0413875598086095"/>
    <n v="8440"/>
    <n v="8446.4999999999945"/>
    <n v="85.096485182632705"/>
    <n v="86.168994413407802"/>
    <n v="123475.00000000006"/>
    <n v="123393.99999999997"/>
    <n v="66.7559171597633"/>
    <n v="67.419452887538"/>
    <n v="45126.999999999993"/>
    <n v="44362.000000000007"/>
    <m/>
    <m/>
    <n v="0"/>
    <n v="0"/>
    <n v="79.267512929008021"/>
    <n v="80.266028708133959"/>
    <n v="168602.00000000006"/>
    <n v="167755.99999999997"/>
    <n v="157"/>
    <n v="139"/>
    <n v="157"/>
    <n v="139"/>
    <n v="5.4076433121019098"/>
    <n v="5.3093525179856096"/>
    <n v="848.99999999999989"/>
    <n v="737.99999999999977"/>
    <n v="59.452229299363097"/>
    <n v="60.064748201438803"/>
    <n v="9334.0000000000055"/>
    <n v="8348.9999999999945"/>
    <n v="2992"/>
    <n v="2951"/>
    <n v="2992"/>
    <n v="2951"/>
    <n v="13438.999999999996"/>
    <n v="13480.500000000002"/>
    <n v="326857.99999999965"/>
    <n v="325920.00000000041"/>
    <n v="866"/>
    <n v="844"/>
    <n v="866"/>
    <n v="844"/>
    <n v="4240.5000000000018"/>
    <n v="4356"/>
    <n v="67806.000000000073"/>
    <n v="67343.999999999971"/>
    <n v="3858"/>
    <n v="3795"/>
    <n v="3858"/>
    <n v="3795"/>
    <n v="17679.5"/>
    <n v="17836.5"/>
    <n v="394663.99999999971"/>
    <n v="393264.00000000035"/>
    <n v="0"/>
    <n v="0"/>
    <n v="0"/>
    <n v="0"/>
    <s v=""/>
    <s v=""/>
    <s v=""/>
    <s v=""/>
    <n v="18528.5"/>
    <n v="18574.5"/>
    <n v="403997.99999999977"/>
    <n v="401613.00000000035"/>
  </r>
  <r>
    <x v="14"/>
    <s v="University of Virginia"/>
    <m/>
    <n v="234076"/>
    <x v="1"/>
    <n v="5033"/>
    <n v="5188"/>
    <n v="1018"/>
    <n v="1010"/>
    <n v="4015"/>
    <n v="4178"/>
    <n v="120"/>
    <n v="120"/>
    <n v="4015"/>
    <n v="4177"/>
    <n v="4015"/>
    <n v="4177"/>
    <n v="0"/>
    <n v="0"/>
    <n v="0"/>
    <n v="0"/>
    <n v="2"/>
    <n v="0"/>
    <n v="2"/>
    <n v="0"/>
    <m/>
    <m/>
    <n v="0"/>
    <n v="0"/>
    <n v="2"/>
    <n v="0"/>
    <n v="2"/>
    <n v="0"/>
    <m/>
    <m/>
    <n v="0"/>
    <n v="0"/>
    <n v="4.5"/>
    <m/>
    <n v="9"/>
    <n v="0"/>
    <m/>
    <m/>
    <n v="0"/>
    <n v="0"/>
    <n v="4.5"/>
    <n v="0"/>
    <n v="9"/>
    <n v="0"/>
    <m/>
    <m/>
    <n v="0"/>
    <n v="0"/>
    <n v="71.25"/>
    <m/>
    <n v="142.5"/>
    <n v="0"/>
    <m/>
    <m/>
    <n v="0"/>
    <n v="0"/>
    <n v="71.25"/>
    <n v="0"/>
    <n v="142.5"/>
    <n v="0"/>
    <n v="3210"/>
    <n v="3377"/>
    <n v="3210"/>
    <n v="3377"/>
    <n v="174"/>
    <n v="162"/>
    <n v="174"/>
    <n v="162"/>
    <m/>
    <m/>
    <n v="0"/>
    <n v="0"/>
    <n v="3384"/>
    <n v="3539"/>
    <n v="3384"/>
    <n v="3539"/>
    <n v="4.08520249221184"/>
    <n v="4.0777317145395298"/>
    <n v="13113.500000000005"/>
    <n v="13770.499999999993"/>
    <n v="5.2471264367816097"/>
    <n v="5.2283950617283903"/>
    <n v="913.00000000000011"/>
    <n v="846.9999999999992"/>
    <m/>
    <m/>
    <n v="0"/>
    <n v="0"/>
    <n v="4.1449468085106398"/>
    <n v="4.130404068946028"/>
    <n v="14026.500000000005"/>
    <n v="14617.499999999993"/>
    <n v="118.064018691589"/>
    <n v="117.248445365709"/>
    <n v="378985.5000000007"/>
    <n v="395947.9999999993"/>
    <n v="115.126436781609"/>
    <n v="115.623456790123"/>
    <n v="20031.999999999967"/>
    <n v="18730.999999999927"/>
    <m/>
    <m/>
    <n v="0"/>
    <n v="0"/>
    <n v="117.91297281323897"/>
    <n v="117.17406046905884"/>
    <n v="399017.50000000064"/>
    <n v="414678.99999999924"/>
    <n v="3386"/>
    <n v="3539"/>
    <n v="3386"/>
    <n v="3539"/>
    <n v="4.145156526875371"/>
    <n v="4.130404068946028"/>
    <n v="14035.500000000005"/>
    <n v="14617.499999999993"/>
    <n v="117.88541051388087"/>
    <n v="117.17406046905884"/>
    <n v="399160.00000000064"/>
    <n v="414678.99999999924"/>
    <n v="506"/>
    <n v="514"/>
    <n v="506"/>
    <n v="514"/>
    <n v="119"/>
    <n v="122"/>
    <n v="119"/>
    <n v="122"/>
    <m/>
    <m/>
    <n v="0"/>
    <n v="0"/>
    <n v="625"/>
    <n v="636"/>
    <n v="625"/>
    <n v="636"/>
    <n v="2.7272727272727302"/>
    <n v="2.7655642023346299"/>
    <n v="1380.0000000000014"/>
    <n v="1421.4999999999998"/>
    <n v="3.9579831932773102"/>
    <n v="3.6926229508196702"/>
    <n v="470.99999999999989"/>
    <n v="450.49999999999977"/>
    <m/>
    <m/>
    <n v="0"/>
    <n v="0"/>
    <n v="2.961600000000002"/>
    <n v="2.9433962264150937"/>
    <n v="1851.0000000000014"/>
    <n v="1871.9999999999995"/>
    <n v="75.879446640316203"/>
    <n v="75.233463035019497"/>
    <n v="38395"/>
    <n v="38670.000000000022"/>
    <n v="60.147058823529399"/>
    <n v="56.168032786885199"/>
    <n v="7157.4999999999982"/>
    <n v="6852.4999999999945"/>
    <m/>
    <m/>
    <n v="0"/>
    <n v="0"/>
    <n v="72.884"/>
    <n v="71.576257861635241"/>
    <n v="45552.5"/>
    <n v="45522.500000000015"/>
    <n v="4"/>
    <n v="2"/>
    <n v="4"/>
    <n v="2"/>
    <n v="2.25"/>
    <n v="4.5"/>
    <n v="9"/>
    <n v="9"/>
    <n v="66.625"/>
    <n v="68.5"/>
    <n v="266.5"/>
    <n v="137"/>
    <n v="3716"/>
    <n v="3891"/>
    <n v="3716"/>
    <n v="3891"/>
    <n v="14493.500000000007"/>
    <n v="15191.999999999993"/>
    <n v="417380.5000000007"/>
    <n v="434617.9999999993"/>
    <n v="295"/>
    <n v="284"/>
    <n v="295"/>
    <n v="284"/>
    <n v="1393"/>
    <n v="1297.4999999999991"/>
    <n v="27331.999999999964"/>
    <n v="25583.49999999992"/>
    <n v="4011"/>
    <n v="4175"/>
    <n v="4011"/>
    <n v="4175"/>
    <n v="15886.500000000007"/>
    <n v="16489.499999999993"/>
    <n v="444712.50000000064"/>
    <n v="460201.49999999924"/>
    <n v="0"/>
    <n v="0"/>
    <n v="0"/>
    <n v="0"/>
    <s v=""/>
    <s v=""/>
    <s v=""/>
    <s v=""/>
    <n v="15895.500000000007"/>
    <n v="16498.499999999993"/>
    <n v="444979.00000000064"/>
    <n v="460338.49999999924"/>
  </r>
  <r>
    <x v="14"/>
    <s v="Virginia Commonwealth University"/>
    <m/>
    <n v="234030"/>
    <x v="1"/>
    <n v="5353"/>
    <n v="5249"/>
    <n v="163"/>
    <n v="174"/>
    <n v="5190"/>
    <n v="5075"/>
    <n v="120"/>
    <n v="120"/>
    <n v="5187"/>
    <n v="5074"/>
    <n v="5187"/>
    <n v="5074"/>
    <n v="68"/>
    <n v="84"/>
    <n v="68"/>
    <n v="84"/>
    <n v="4"/>
    <n v="2"/>
    <n v="4"/>
    <n v="2"/>
    <m/>
    <m/>
    <n v="0"/>
    <n v="0"/>
    <n v="72"/>
    <n v="86"/>
    <n v="72"/>
    <n v="86"/>
    <n v="4.3897058823529402"/>
    <n v="4.8214285714285703"/>
    <n v="298.49999999999994"/>
    <n v="404.99999999999989"/>
    <n v="6"/>
    <n v="12.25"/>
    <n v="24"/>
    <n v="24.5"/>
    <m/>
    <m/>
    <n v="0"/>
    <n v="0"/>
    <n v="4.4791666666666661"/>
    <n v="4.9941860465116266"/>
    <n v="322.49999999999994"/>
    <n v="429.49999999999989"/>
    <n v="146.74264705882399"/>
    <n v="144.74404761904799"/>
    <n v="9978.5000000000309"/>
    <n v="12158.500000000031"/>
    <n v="125.5"/>
    <n v="116.5"/>
    <n v="502"/>
    <n v="233"/>
    <m/>
    <m/>
    <n v="0"/>
    <n v="0"/>
    <n v="145.56250000000043"/>
    <n v="144.08720930232593"/>
    <n v="10480.500000000031"/>
    <n v="12391.500000000031"/>
    <n v="2746"/>
    <n v="2676"/>
    <n v="2746"/>
    <n v="2676"/>
    <n v="37"/>
    <n v="44"/>
    <n v="37"/>
    <n v="44"/>
    <m/>
    <m/>
    <n v="0"/>
    <n v="0"/>
    <n v="2783"/>
    <n v="2720"/>
    <n v="2783"/>
    <n v="2720"/>
    <n v="4.9056809905316801"/>
    <n v="4.8482810164424501"/>
    <n v="13470.999999999993"/>
    <n v="12973.999999999996"/>
    <n v="9.4864864864864895"/>
    <n v="9.2727272727272698"/>
    <n v="351.00000000000011"/>
    <n v="407.99999999999989"/>
    <m/>
    <m/>
    <n v="0"/>
    <n v="0"/>
    <n v="4.9665828242903318"/>
    <n v="4.9198529411764689"/>
    <n v="13821.999999999993"/>
    <n v="13381.999999999995"/>
    <n v="131.193736343773"/>
    <n v="110.909379671151"/>
    <n v="360258.00000000064"/>
    <n v="296793.50000000006"/>
    <n v="122.891891891892"/>
    <n v="126.625"/>
    <n v="4547.0000000000036"/>
    <n v="5571.5"/>
    <m/>
    <m/>
    <n v="0"/>
    <n v="0"/>
    <n v="131.08336327703941"/>
    <n v="111.16360294117649"/>
    <n v="364805.0000000007"/>
    <n v="302365.00000000006"/>
    <n v="2855"/>
    <n v="2806"/>
    <n v="2855"/>
    <n v="2806"/>
    <n v="4.9542907180385267"/>
    <n v="4.9221311475409815"/>
    <n v="14144.499999999995"/>
    <n v="13811.499999999995"/>
    <n v="131.44851138353792"/>
    <n v="112.17266571632221"/>
    <n v="375285.50000000076"/>
    <n v="314756.50000000012"/>
    <n v="1791"/>
    <n v="1866"/>
    <n v="1791"/>
    <n v="1866"/>
    <n v="404"/>
    <n v="322"/>
    <n v="404"/>
    <n v="322"/>
    <m/>
    <m/>
    <n v="0"/>
    <n v="0"/>
    <n v="2195"/>
    <n v="2188"/>
    <n v="2195"/>
    <n v="2188"/>
    <n v="3.6711334450027899"/>
    <n v="3.57422293676313"/>
    <n v="6574.9999999999964"/>
    <n v="6669.5000000000009"/>
    <n v="3.96287128712871"/>
    <n v="4.0310559006211202"/>
    <n v="1600.9999999999989"/>
    <n v="1298.0000000000007"/>
    <m/>
    <m/>
    <n v="0"/>
    <n v="0"/>
    <n v="3.7248291571753964"/>
    <n v="3.6414533820840957"/>
    <n v="8175.9999999999955"/>
    <n v="7967.5000000000018"/>
    <n v="85.9567280848688"/>
    <n v="68.381028938906795"/>
    <n v="153948.50000000003"/>
    <n v="127599.00000000007"/>
    <n v="65.257425742574299"/>
    <n v="54.885093167701903"/>
    <n v="26364.000000000018"/>
    <n v="17673.000000000015"/>
    <m/>
    <m/>
    <n v="0"/>
    <n v="0"/>
    <n v="82.1469248291572"/>
    <n v="66.394881170018323"/>
    <n v="180312.50000000006"/>
    <n v="145272.00000000009"/>
    <n v="137"/>
    <n v="80"/>
    <n v="137"/>
    <n v="80"/>
    <n v="5.71532846715328"/>
    <n v="6.8227848101265796"/>
    <n v="782.99999999999932"/>
    <n v="545.82278481012634"/>
    <n v="113.003649635036"/>
    <n v="93.670886075949397"/>
    <n v="15481.499999999931"/>
    <n v="7493.6708860759518"/>
    <n v="4605"/>
    <n v="4626"/>
    <n v="4605"/>
    <n v="4626"/>
    <n v="20344.499999999989"/>
    <n v="20048.499999999996"/>
    <n v="524185.0000000007"/>
    <n v="436551.00000000017"/>
    <n v="445"/>
    <n v="368"/>
    <n v="445"/>
    <n v="368"/>
    <n v="1975.9999999999991"/>
    <n v="1730.5000000000005"/>
    <n v="31413.000000000022"/>
    <n v="23477.500000000015"/>
    <n v="5050"/>
    <n v="4994"/>
    <n v="5050"/>
    <n v="4994"/>
    <n v="22320.499999999989"/>
    <n v="21778.999999999996"/>
    <n v="555598.0000000007"/>
    <n v="460028.50000000017"/>
    <n v="0"/>
    <n v="0"/>
    <n v="0"/>
    <n v="0"/>
    <s v=""/>
    <s v=""/>
    <s v=""/>
    <s v=""/>
    <n v="23103.499999999989"/>
    <n v="22324.822784810123"/>
    <n v="571079.5000000007"/>
    <n v="467522.17088607617"/>
  </r>
  <r>
    <x v="14"/>
    <s v="Virginia Tech "/>
    <m/>
    <n v="233921"/>
    <x v="1"/>
    <n v="6233"/>
    <n v="6433"/>
    <n v="233"/>
    <n v="285"/>
    <n v="6000"/>
    <n v="6148"/>
    <n v="120"/>
    <n v="120"/>
    <n v="6000"/>
    <n v="6148"/>
    <n v="6000"/>
    <n v="6148"/>
    <n v="0"/>
    <n v="0"/>
    <n v="0"/>
    <n v="0"/>
    <n v="0"/>
    <n v="0"/>
    <n v="0"/>
    <n v="0"/>
    <m/>
    <m/>
    <n v="0"/>
    <n v="0"/>
    <n v="0"/>
    <n v="0"/>
    <n v="0"/>
    <n v="0"/>
    <m/>
    <m/>
    <n v="0"/>
    <n v="0"/>
    <m/>
    <m/>
    <n v="0"/>
    <n v="0"/>
    <m/>
    <m/>
    <n v="0"/>
    <n v="0"/>
    <n v="0"/>
    <n v="0"/>
    <n v="0"/>
    <n v="0"/>
    <m/>
    <m/>
    <n v="0"/>
    <n v="0"/>
    <m/>
    <m/>
    <n v="0"/>
    <n v="0"/>
    <m/>
    <m/>
    <n v="0"/>
    <n v="0"/>
    <n v="0"/>
    <n v="0"/>
    <n v="0"/>
    <n v="0"/>
    <n v="5101"/>
    <n v="5193"/>
    <n v="5101"/>
    <n v="5193"/>
    <n v="10"/>
    <n v="19"/>
    <n v="10"/>
    <n v="19"/>
    <m/>
    <m/>
    <n v="0"/>
    <n v="0"/>
    <n v="5111"/>
    <n v="5212"/>
    <n v="5111"/>
    <n v="5212"/>
    <n v="4.3602234855910602"/>
    <n v="4.3514346235316799"/>
    <n v="22241.499999999996"/>
    <n v="22597.000000000015"/>
    <n v="4.4000000000000004"/>
    <n v="5.1315789473684204"/>
    <n v="44"/>
    <n v="97.499999999999986"/>
    <m/>
    <m/>
    <n v="0"/>
    <n v="0"/>
    <n v="4.3603013108980626"/>
    <n v="4.3542785878741395"/>
    <n v="22285.499999999996"/>
    <n v="22694.500000000015"/>
    <n v="132.53087629876501"/>
    <n v="131.569612940497"/>
    <n v="676040.00000000035"/>
    <n v="683241.00000000093"/>
    <n v="124.1"/>
    <n v="137.47368421052599"/>
    <n v="1241"/>
    <n v="2611.9999999999936"/>
    <m/>
    <m/>
    <n v="0"/>
    <n v="0"/>
    <n v="132.51438074740761"/>
    <n v="131.59113584036857"/>
    <n v="677281.00000000035"/>
    <n v="685853.00000000093"/>
    <n v="5111"/>
    <n v="5212"/>
    <n v="5111"/>
    <n v="5212"/>
    <n v="4.3603013108980626"/>
    <n v="4.3542785878741395"/>
    <n v="22285.499999999996"/>
    <n v="22694.500000000015"/>
    <n v="132.51438074740761"/>
    <n v="131.59113584036857"/>
    <n v="677281.00000000035"/>
    <n v="685853.00000000093"/>
    <n v="861"/>
    <n v="918"/>
    <n v="861"/>
    <n v="918"/>
    <n v="11"/>
    <n v="14"/>
    <n v="11"/>
    <n v="14"/>
    <m/>
    <m/>
    <n v="0"/>
    <n v="0"/>
    <n v="872"/>
    <n v="932"/>
    <n v="872"/>
    <n v="932"/>
    <n v="3.2671312427410002"/>
    <n v="3.2156862745098"/>
    <n v="2813.0000000000014"/>
    <n v="2951.9999999999964"/>
    <n v="4.5909090909090899"/>
    <n v="3.9285714285714302"/>
    <n v="50.499999999999986"/>
    <n v="55.000000000000021"/>
    <m/>
    <m/>
    <n v="0"/>
    <n v="0"/>
    <n v="3.2838302752293593"/>
    <n v="3.2263948497854038"/>
    <n v="2863.5000000000014"/>
    <n v="3006.9999999999964"/>
    <n v="93.994192799070802"/>
    <n v="90.485838779956396"/>
    <n v="80928.999999999956"/>
    <n v="83065.999999999971"/>
    <n v="82.181818181818201"/>
    <n v="94.214285714285694"/>
    <n v="904.00000000000023"/>
    <n v="1318.9999999999998"/>
    <m/>
    <m/>
    <n v="0"/>
    <n v="0"/>
    <n v="93.845183486238483"/>
    <n v="90.541845493562207"/>
    <n v="81832.999999999956"/>
    <n v="84384.999999999971"/>
    <n v="17"/>
    <n v="4"/>
    <n v="17"/>
    <n v="4"/>
    <n v="7.8529411764705896"/>
    <n v="8.5"/>
    <n v="133.50000000000003"/>
    <n v="34"/>
    <n v="80.176470588235304"/>
    <n v="73.75"/>
    <n v="1363.0000000000002"/>
    <n v="295"/>
    <n v="5962"/>
    <n v="6111"/>
    <n v="5962"/>
    <n v="6111"/>
    <n v="25054.499999999996"/>
    <n v="25549.000000000011"/>
    <n v="756969.00000000035"/>
    <n v="766307.00000000093"/>
    <n v="21"/>
    <n v="33"/>
    <n v="21"/>
    <n v="33"/>
    <n v="94.499999999999986"/>
    <n v="152.5"/>
    <n v="2145"/>
    <n v="3930.9999999999936"/>
    <n v="5983"/>
    <n v="6144"/>
    <n v="5983"/>
    <n v="6144"/>
    <n v="25148.999999999996"/>
    <n v="25701.500000000011"/>
    <n v="759114.00000000035"/>
    <n v="770238.00000000093"/>
    <n v="0"/>
    <n v="0"/>
    <n v="0"/>
    <n v="0"/>
    <s v=""/>
    <s v=""/>
    <s v=""/>
    <s v=""/>
    <n v="25282.499999999996"/>
    <n v="25735.500000000011"/>
    <n v="760477.00000000035"/>
    <n v="770533.00000000093"/>
  </r>
  <r>
    <x v="14"/>
    <s v="College of William &amp; Mary"/>
    <m/>
    <n v="231624"/>
    <x v="2"/>
    <n v="1965"/>
    <n v="1906"/>
    <n v="374"/>
    <n v="348"/>
    <n v="1591"/>
    <n v="1558"/>
    <n v="120"/>
    <n v="120"/>
    <n v="1591"/>
    <n v="1558"/>
    <n v="1591"/>
    <n v="1558"/>
    <n v="14"/>
    <n v="16"/>
    <n v="14"/>
    <n v="16"/>
    <n v="0"/>
    <n v="0"/>
    <n v="0"/>
    <n v="0"/>
    <m/>
    <m/>
    <n v="0"/>
    <n v="0"/>
    <n v="14"/>
    <n v="16"/>
    <n v="14"/>
    <n v="16"/>
    <n v="4.0714285714285703"/>
    <n v="4.375"/>
    <n v="56.999999999999986"/>
    <n v="70"/>
    <m/>
    <m/>
    <n v="0"/>
    <n v="0"/>
    <m/>
    <m/>
    <n v="0"/>
    <n v="0"/>
    <n v="4.0714285714285703"/>
    <n v="4.375"/>
    <n v="56.999999999999986"/>
    <n v="70"/>
    <n v="117.142857142857"/>
    <n v="121.4375"/>
    <n v="1639.999999999998"/>
    <n v="1943"/>
    <m/>
    <m/>
    <n v="0"/>
    <n v="0"/>
    <m/>
    <m/>
    <n v="0"/>
    <n v="0"/>
    <n v="117.142857142857"/>
    <n v="121.4375"/>
    <n v="1639.999999999998"/>
    <n v="1943"/>
    <n v="1358"/>
    <n v="1334"/>
    <n v="1358"/>
    <n v="1334"/>
    <n v="1"/>
    <n v="0"/>
    <n v="1"/>
    <n v="0"/>
    <m/>
    <m/>
    <n v="0"/>
    <n v="0"/>
    <n v="1359"/>
    <n v="1334"/>
    <n v="1359"/>
    <n v="1334"/>
    <n v="4.0957290132547897"/>
    <n v="4.1131934032983501"/>
    <n v="5562.0000000000045"/>
    <n v="5486.9999999999991"/>
    <n v="4"/>
    <m/>
    <n v="4"/>
    <n v="0"/>
    <m/>
    <m/>
    <n v="0"/>
    <n v="0"/>
    <n v="4.0956585724797678"/>
    <n v="4.1131934032983501"/>
    <n v="5566.0000000000045"/>
    <n v="5486.9999999999991"/>
    <n v="116.25648011782"/>
    <n v="115.77631184407799"/>
    <n v="157876.29999999955"/>
    <n v="154445.60000000003"/>
    <n v="138"/>
    <m/>
    <n v="138"/>
    <n v="0"/>
    <m/>
    <m/>
    <n v="0"/>
    <n v="0"/>
    <n v="116.27247976453242"/>
    <n v="115.77631184407798"/>
    <n v="158014.29999999955"/>
    <n v="154445.60000000003"/>
    <n v="1373"/>
    <n v="1350"/>
    <n v="1373"/>
    <n v="1350"/>
    <n v="4.0954115076474906"/>
    <n v="4.1162962962962952"/>
    <n v="5623.0000000000045"/>
    <n v="5556.9999999999982"/>
    <n v="116.28135469774185"/>
    <n v="115.84340740740744"/>
    <n v="159654.29999999955"/>
    <n v="156388.60000000003"/>
    <n v="210"/>
    <n v="196"/>
    <n v="210"/>
    <n v="196"/>
    <n v="7"/>
    <n v="9"/>
    <n v="7"/>
    <n v="9"/>
    <m/>
    <m/>
    <n v="0"/>
    <n v="0"/>
    <n v="217"/>
    <n v="205"/>
    <n v="217"/>
    <n v="205"/>
    <n v="2.8761904761904802"/>
    <n v="2.7933673469387799"/>
    <n v="604.0000000000008"/>
    <n v="547.50000000000091"/>
    <n v="4.3571428571428603"/>
    <n v="3.1111111111111098"/>
    <n v="30.500000000000021"/>
    <n v="27.999999999999989"/>
    <m/>
    <m/>
    <n v="0"/>
    <n v="0"/>
    <n v="2.9239631336405565"/>
    <n v="2.807317073170736"/>
    <n v="634.5000000000008"/>
    <n v="575.50000000000091"/>
    <n v="80.145238095238099"/>
    <n v="76.573979591836704"/>
    <n v="16830.5"/>
    <n v="15008.499999999995"/>
    <n v="75.285714285714306"/>
    <n v="67.5555555555556"/>
    <n v="527.00000000000011"/>
    <n v="608.00000000000045"/>
    <m/>
    <m/>
    <n v="0"/>
    <n v="0"/>
    <n v="79.988479262672811"/>
    <n v="76.178048780487785"/>
    <n v="17357.5"/>
    <n v="15616.499999999996"/>
    <n v="1"/>
    <n v="3"/>
    <n v="1"/>
    <n v="3"/>
    <n v="2"/>
    <n v="8"/>
    <n v="2"/>
    <n v="24"/>
    <n v="36"/>
    <n v="77.3333333333333"/>
    <n v="36"/>
    <n v="231.99999999999989"/>
    <n v="1582"/>
    <n v="1546"/>
    <n v="1582"/>
    <n v="1546"/>
    <n v="6223.0000000000055"/>
    <n v="6104.5"/>
    <n v="176346.79999999955"/>
    <n v="171397.10000000003"/>
    <n v="8"/>
    <n v="9"/>
    <n v="8"/>
    <n v="9"/>
    <n v="34.500000000000021"/>
    <n v="27.999999999999989"/>
    <n v="665.00000000000011"/>
    <n v="608.00000000000045"/>
    <n v="1590"/>
    <n v="1555"/>
    <n v="1590"/>
    <n v="1555"/>
    <n v="6257.5000000000055"/>
    <n v="6132.5"/>
    <n v="177011.79999999955"/>
    <n v="172005.10000000003"/>
    <n v="0"/>
    <n v="0"/>
    <n v="0"/>
    <n v="0"/>
    <s v=""/>
    <s v=""/>
    <s v=""/>
    <s v=""/>
    <n v="6259.5000000000055"/>
    <n v="6156.4999999999991"/>
    <n v="177047.79999999955"/>
    <n v="172237.10000000003"/>
  </r>
  <r>
    <x v="14"/>
    <s v="James Madison University"/>
    <m/>
    <n v="232423"/>
    <x v="3"/>
    <n v="4725"/>
    <n v="4639"/>
    <n v="209"/>
    <n v="189"/>
    <n v="4516"/>
    <n v="4450"/>
    <n v="120"/>
    <n v="120"/>
    <n v="4516"/>
    <n v="4450"/>
    <n v="4516"/>
    <n v="4450"/>
    <n v="45"/>
    <n v="79"/>
    <n v="45"/>
    <n v="79"/>
    <n v="0"/>
    <n v="0"/>
    <n v="0"/>
    <n v="0"/>
    <m/>
    <m/>
    <n v="0"/>
    <n v="0"/>
    <n v="45"/>
    <n v="79"/>
    <n v="45"/>
    <n v="79"/>
    <n v="4.3"/>
    <n v="4.16455696202532"/>
    <n v="193.5"/>
    <n v="329.00000000000028"/>
    <m/>
    <m/>
    <n v="0"/>
    <n v="0"/>
    <m/>
    <m/>
    <n v="0"/>
    <n v="0"/>
    <n v="4.3"/>
    <n v="4.16455696202532"/>
    <n v="193.5"/>
    <n v="329.00000000000028"/>
    <n v="134.222222222222"/>
    <n v="129.949367088608"/>
    <n v="6039.99999999999"/>
    <n v="10266.000000000033"/>
    <m/>
    <m/>
    <n v="0"/>
    <n v="0"/>
    <m/>
    <m/>
    <n v="0"/>
    <n v="0"/>
    <n v="134.222222222222"/>
    <n v="129.949367088608"/>
    <n v="6039.99999999999"/>
    <n v="10266.000000000033"/>
    <n v="3639"/>
    <n v="3558"/>
    <n v="3639"/>
    <n v="3558"/>
    <n v="5"/>
    <n v="10"/>
    <n v="5"/>
    <n v="10"/>
    <m/>
    <m/>
    <n v="0"/>
    <n v="0"/>
    <n v="3644"/>
    <n v="3568"/>
    <n v="3644"/>
    <n v="3568"/>
    <n v="4.3711184391316298"/>
    <n v="4.3847667228780196"/>
    <n v="15906.5"/>
    <n v="15600.999999999995"/>
    <n v="13.1"/>
    <n v="8.65"/>
    <n v="65.5"/>
    <n v="86.5"/>
    <m/>
    <m/>
    <n v="0"/>
    <n v="0"/>
    <n v="4.3830954994511524"/>
    <n v="4.3967208520179355"/>
    <n v="15972"/>
    <n v="15687.499999999995"/>
    <n v="126.99972519923099"/>
    <n v="127.643338954469"/>
    <n v="462152.00000000157"/>
    <n v="454155.0000000007"/>
    <n v="99.8"/>
    <n v="111.3"/>
    <n v="499"/>
    <n v="1113"/>
    <m/>
    <m/>
    <n v="0"/>
    <n v="0"/>
    <n v="126.96240395170186"/>
    <n v="127.5975336322872"/>
    <n v="462651.00000000157"/>
    <n v="455268.0000000007"/>
    <n v="3689"/>
    <n v="3647"/>
    <n v="3689"/>
    <n v="3647"/>
    <n v="4.382081865004066"/>
    <n v="4.3916918014806674"/>
    <n v="16165.5"/>
    <n v="16016.499999999995"/>
    <n v="127.05096232041247"/>
    <n v="127.64847820126151"/>
    <n v="468691.00000000157"/>
    <n v="465534.00000000076"/>
    <n v="730"/>
    <n v="722"/>
    <n v="730"/>
    <n v="722"/>
    <n v="92"/>
    <n v="79"/>
    <n v="92"/>
    <n v="79"/>
    <m/>
    <m/>
    <n v="0"/>
    <n v="0"/>
    <n v="822"/>
    <n v="801"/>
    <n v="822"/>
    <n v="801"/>
    <n v="3.2294520547945198"/>
    <n v="3.31163434903047"/>
    <n v="2357.4999999999995"/>
    <n v="2390.9999999999995"/>
    <n v="3.6195652173913002"/>
    <n v="3.2658227848101302"/>
    <n v="332.9999999999996"/>
    <n v="258.00000000000028"/>
    <m/>
    <m/>
    <n v="0"/>
    <n v="0"/>
    <n v="3.2731143552311424"/>
    <n v="3.3071161048689137"/>
    <n v="2690.4999999999991"/>
    <n v="2649"/>
    <n v="81.605479452054794"/>
    <n v="79.806094182825504"/>
    <n v="59572"/>
    <n v="57620.000000000015"/>
    <n v="58"/>
    <n v="51.531645569620302"/>
    <n v="5336"/>
    <n v="4071.0000000000041"/>
    <m/>
    <m/>
    <n v="0"/>
    <n v="0"/>
    <n v="78.96350364963503"/>
    <n v="77.017478152309636"/>
    <n v="64907.999999999993"/>
    <n v="61691.000000000015"/>
    <n v="5"/>
    <n v="2"/>
    <n v="5"/>
    <n v="2"/>
    <n v="13"/>
    <n v="3"/>
    <n v="65"/>
    <n v="6"/>
    <n v="76.599999999999994"/>
    <n v="21"/>
    <n v="383"/>
    <n v="42"/>
    <n v="4414"/>
    <n v="4359"/>
    <n v="4414"/>
    <n v="4359"/>
    <n v="18457.5"/>
    <n v="18320.999999999993"/>
    <n v="527764.00000000163"/>
    <n v="522041.00000000076"/>
    <n v="97"/>
    <n v="89"/>
    <n v="97"/>
    <n v="89"/>
    <n v="398.4999999999996"/>
    <n v="344.50000000000028"/>
    <n v="5835"/>
    <n v="5184.0000000000036"/>
    <n v="4511"/>
    <n v="4448"/>
    <n v="4511"/>
    <n v="4448"/>
    <n v="18856"/>
    <n v="18665.499999999993"/>
    <n v="533599.00000000163"/>
    <n v="527225.00000000081"/>
    <n v="0"/>
    <n v="0"/>
    <n v="0"/>
    <n v="0"/>
    <s v=""/>
    <s v=""/>
    <s v=""/>
    <s v=""/>
    <n v="18921"/>
    <n v="18671.499999999993"/>
    <n v="533982.00000000151"/>
    <n v="527267.00000000081"/>
  </r>
  <r>
    <x v="14"/>
    <s v="Longwood University "/>
    <s v="Met the criteria for Four-Year 5 in 2018-19."/>
    <n v="232566"/>
    <x v="3"/>
    <n v="961"/>
    <n v="948"/>
    <n v="18"/>
    <n v="19"/>
    <n v="943"/>
    <n v="929"/>
    <n v="120"/>
    <n v="120"/>
    <n v="943"/>
    <n v="929"/>
    <n v="943"/>
    <n v="929"/>
    <n v="0"/>
    <n v="0"/>
    <n v="0"/>
    <n v="0"/>
    <n v="0"/>
    <n v="0"/>
    <n v="0"/>
    <n v="0"/>
    <m/>
    <m/>
    <n v="0"/>
    <n v="0"/>
    <n v="0"/>
    <n v="0"/>
    <n v="0"/>
    <n v="0"/>
    <m/>
    <m/>
    <n v="0"/>
    <n v="0"/>
    <m/>
    <m/>
    <n v="0"/>
    <n v="0"/>
    <m/>
    <m/>
    <n v="0"/>
    <n v="0"/>
    <n v="0"/>
    <n v="0"/>
    <n v="0"/>
    <n v="0"/>
    <m/>
    <m/>
    <n v="0"/>
    <n v="0"/>
    <m/>
    <m/>
    <n v="0"/>
    <n v="0"/>
    <m/>
    <m/>
    <n v="0"/>
    <n v="0"/>
    <n v="0"/>
    <n v="0"/>
    <n v="0"/>
    <n v="0"/>
    <n v="712"/>
    <n v="707"/>
    <n v="712"/>
    <n v="707"/>
    <n v="7"/>
    <n v="6"/>
    <n v="7"/>
    <n v="6"/>
    <m/>
    <m/>
    <n v="0"/>
    <n v="0"/>
    <n v="719"/>
    <n v="713"/>
    <n v="719"/>
    <n v="713"/>
    <n v="4.4515449438202204"/>
    <n v="4.3429985855728397"/>
    <n v="3169.4999999999968"/>
    <n v="3070.4999999999977"/>
    <n v="5.1428571428571397"/>
    <n v="6"/>
    <n v="35.999999999999979"/>
    <n v="36"/>
    <m/>
    <m/>
    <n v="0"/>
    <n v="0"/>
    <n v="4.458275382475656"/>
    <n v="4.3569424964936854"/>
    <n v="3205.4999999999968"/>
    <n v="3106.4999999999977"/>
    <n v="129.494382022472"/>
    <n v="128.44908062234799"/>
    <n v="92200.000000000058"/>
    <n v="90813.500000000029"/>
    <n v="129.42857142857099"/>
    <n v="120.5"/>
    <n v="905.99999999999693"/>
    <n v="723"/>
    <m/>
    <m/>
    <n v="0"/>
    <n v="0"/>
    <n v="129.49374130737144"/>
    <n v="128.38218793828895"/>
    <n v="93106.000000000058"/>
    <n v="91536.500000000015"/>
    <n v="719"/>
    <n v="713"/>
    <n v="719"/>
    <n v="713"/>
    <n v="4.458275382475656"/>
    <n v="4.3569424964936854"/>
    <n v="3205.4999999999968"/>
    <n v="3106.4999999999977"/>
    <n v="129.49374130737144"/>
    <n v="128.38218793828895"/>
    <n v="93106.000000000058"/>
    <n v="91536.500000000015"/>
    <n v="204"/>
    <n v="195"/>
    <n v="204"/>
    <n v="195"/>
    <n v="19"/>
    <n v="15"/>
    <n v="19"/>
    <n v="15"/>
    <m/>
    <m/>
    <n v="0"/>
    <n v="0"/>
    <n v="223"/>
    <n v="210"/>
    <n v="223"/>
    <n v="210"/>
    <n v="3.3529411764705901"/>
    <n v="3.0974358974359002"/>
    <n v="684.00000000000034"/>
    <n v="604.00000000000057"/>
    <n v="3.7894736842105301"/>
    <n v="4.06666666666667"/>
    <n v="72.000000000000071"/>
    <n v="61.00000000000005"/>
    <m/>
    <m/>
    <n v="0"/>
    <n v="0"/>
    <n v="3.3901345291479843"/>
    <n v="3.1666666666666692"/>
    <n v="756.00000000000045"/>
    <n v="665.00000000000057"/>
    <n v="87.191176470588204"/>
    <n v="80.661538461538498"/>
    <n v="17786.999999999993"/>
    <n v="15729.000000000007"/>
    <n v="64.578947368421098"/>
    <n v="67.599999999999994"/>
    <n v="1227.0000000000009"/>
    <n v="1013.9999999999999"/>
    <m/>
    <m/>
    <n v="0"/>
    <n v="0"/>
    <n v="85.264573991031355"/>
    <n v="79.728571428571456"/>
    <n v="19013.999999999993"/>
    <n v="16743.000000000007"/>
    <n v="1"/>
    <n v="6"/>
    <n v="1"/>
    <n v="6"/>
    <n v="2"/>
    <n v="7.1666666666666696"/>
    <n v="2"/>
    <n v="43.000000000000014"/>
    <n v="36"/>
    <n v="100.166666666667"/>
    <n v="36"/>
    <n v="601.00000000000205"/>
    <n v="916"/>
    <n v="902"/>
    <n v="916"/>
    <n v="902"/>
    <n v="3853.4999999999973"/>
    <n v="3674.4999999999982"/>
    <n v="109987.00000000006"/>
    <n v="106542.50000000003"/>
    <n v="26"/>
    <n v="21"/>
    <n v="26"/>
    <n v="21"/>
    <n v="108.00000000000006"/>
    <n v="97.000000000000057"/>
    <n v="2132.9999999999977"/>
    <n v="1737"/>
    <n v="942"/>
    <n v="923"/>
    <n v="942"/>
    <n v="923"/>
    <n v="3961.4999999999973"/>
    <n v="3771.4999999999982"/>
    <n v="112120.00000000006"/>
    <n v="108279.50000000003"/>
    <n v="0"/>
    <n v="0"/>
    <n v="0"/>
    <n v="0"/>
    <s v=""/>
    <s v=""/>
    <s v=""/>
    <s v=""/>
    <n v="3963.4999999999973"/>
    <n v="3814.4999999999982"/>
    <n v="112156.00000000006"/>
    <n v="108880.50000000003"/>
  </r>
  <r>
    <x v="14"/>
    <s v="Norfolk State University "/>
    <s v="Met the criteria for Four-Year 4 in 2018-19."/>
    <n v="232937"/>
    <x v="3"/>
    <n v="906"/>
    <n v="735"/>
    <n v="14"/>
    <n v="4"/>
    <n v="892"/>
    <n v="731"/>
    <n v="120"/>
    <n v="120"/>
    <n v="892"/>
    <n v="731"/>
    <n v="892"/>
    <n v="731"/>
    <n v="41"/>
    <n v="15"/>
    <n v="41"/>
    <n v="15"/>
    <n v="2"/>
    <n v="1"/>
    <n v="2"/>
    <n v="1"/>
    <m/>
    <m/>
    <n v="0"/>
    <n v="0"/>
    <n v="43"/>
    <n v="16"/>
    <n v="43"/>
    <n v="16"/>
    <n v="5.2439024390243896"/>
    <n v="6.1333333333333302"/>
    <n v="214.99999999999997"/>
    <n v="91.999999999999957"/>
    <n v="4.5"/>
    <n v="5.5"/>
    <n v="9"/>
    <n v="5.5"/>
    <m/>
    <m/>
    <n v="0"/>
    <n v="0"/>
    <n v="5.2093023255813948"/>
    <n v="6.0937499999999973"/>
    <n v="223.99999999999997"/>
    <n v="97.499999999999957"/>
    <n v="150.121951219512"/>
    <n v="160.46666666666701"/>
    <n v="6154.9999999999918"/>
    <n v="2407.000000000005"/>
    <n v="140.5"/>
    <n v="138"/>
    <n v="281"/>
    <n v="138"/>
    <m/>
    <m/>
    <n v="0"/>
    <n v="0"/>
    <n v="149.67441860465098"/>
    <n v="159.06250000000031"/>
    <n v="6435.9999999999918"/>
    <n v="2545.000000000005"/>
    <n v="385"/>
    <n v="334"/>
    <n v="385"/>
    <n v="334"/>
    <n v="45"/>
    <n v="34"/>
    <n v="45"/>
    <n v="34"/>
    <m/>
    <m/>
    <n v="0"/>
    <n v="0"/>
    <n v="430"/>
    <n v="368"/>
    <n v="430"/>
    <n v="368"/>
    <n v="5.9402597402597399"/>
    <n v="5.9745508982035904"/>
    <n v="2287"/>
    <n v="1995.4999999999991"/>
    <n v="5.8222222222222202"/>
    <n v="6.6029411764705896"/>
    <n v="261.99999999999989"/>
    <n v="224.50000000000006"/>
    <m/>
    <m/>
    <n v="0"/>
    <n v="0"/>
    <n v="5.9279069767441861"/>
    <n v="6.0326086956521712"/>
    <n v="2549"/>
    <n v="2219.9999999999991"/>
    <n v="147.994805194805"/>
    <n v="149.83233532934099"/>
    <n v="56977.999999999927"/>
    <n v="50043.999999999891"/>
    <n v="144.08888888888899"/>
    <n v="152.941176470588"/>
    <n v="6484.0000000000045"/>
    <n v="5199.9999999999918"/>
    <m/>
    <m/>
    <n v="0"/>
    <n v="0"/>
    <n v="147.58604651162776"/>
    <n v="150.119565217391"/>
    <n v="63461.999999999935"/>
    <n v="55243.999999999891"/>
    <n v="473"/>
    <n v="384"/>
    <n v="473"/>
    <n v="384"/>
    <n v="5.8625792811839323"/>
    <n v="6.0351562499999973"/>
    <n v="2773"/>
    <n v="2317.4999999999991"/>
    <n v="147.77589852008441"/>
    <n v="150.49218749999974"/>
    <n v="69897.999999999927"/>
    <n v="57788.999999999898"/>
    <n v="307"/>
    <n v="245"/>
    <n v="307"/>
    <n v="245"/>
    <n v="68"/>
    <n v="65"/>
    <n v="68"/>
    <n v="65"/>
    <m/>
    <m/>
    <n v="0"/>
    <n v="0"/>
    <n v="375"/>
    <n v="310"/>
    <n v="375"/>
    <n v="310"/>
    <n v="4.1644951140065203"/>
    <n v="4.3081632653061197"/>
    <n v="1278.5000000000018"/>
    <n v="1055.4999999999993"/>
    <n v="4.9264705882352899"/>
    <n v="5.4538461538461496"/>
    <n v="334.99999999999972"/>
    <n v="354.49999999999972"/>
    <m/>
    <m/>
    <n v="0"/>
    <n v="0"/>
    <n v="4.3026666666666706"/>
    <n v="4.5483870967741904"/>
    <n v="1613.5000000000016"/>
    <n v="1409.9999999999991"/>
    <n v="102.306188925081"/>
    <n v="103.367346938776"/>
    <n v="31407.999999999869"/>
    <n v="25325.00000000012"/>
    <n v="86.014705882352899"/>
    <n v="86.138461538461499"/>
    <n v="5848.9999999999973"/>
    <n v="5598.9999999999973"/>
    <m/>
    <m/>
    <n v="0"/>
    <n v="0"/>
    <n v="99.351999999999649"/>
    <n v="99.754838709677799"/>
    <n v="37256.999999999869"/>
    <n v="30924.000000000116"/>
    <n v="44"/>
    <n v="37"/>
    <n v="44"/>
    <n v="37"/>
    <n v="10.079545454545499"/>
    <n v="11.756756756756801"/>
    <n v="443.50000000000199"/>
    <n v="435.00000000000159"/>
    <n v="104.068181818182"/>
    <n v="114.05405405405401"/>
    <n v="4579.0000000000082"/>
    <n v="4219.9999999999982"/>
    <n v="733"/>
    <n v="594"/>
    <n v="733"/>
    <n v="594"/>
    <n v="3780.5000000000018"/>
    <n v="3142.9999999999982"/>
    <n v="94540.999999999796"/>
    <n v="77776.000000000015"/>
    <n v="115"/>
    <n v="100"/>
    <n v="115"/>
    <n v="100"/>
    <n v="605.99999999999955"/>
    <n v="584.49999999999977"/>
    <n v="12614.000000000002"/>
    <n v="10936.999999999989"/>
    <n v="848"/>
    <n v="694"/>
    <n v="848"/>
    <n v="694"/>
    <n v="4386.5000000000018"/>
    <n v="3727.4999999999982"/>
    <n v="107154.9999999998"/>
    <n v="88713"/>
    <n v="0"/>
    <n v="0"/>
    <n v="0"/>
    <n v="0"/>
    <s v=""/>
    <s v=""/>
    <s v=""/>
    <s v=""/>
    <n v="4830.0000000000036"/>
    <n v="4162.5"/>
    <n v="111733.99999999981"/>
    <n v="92933.000000000015"/>
  </r>
  <r>
    <x v="14"/>
    <s v="Radford University"/>
    <m/>
    <n v="233277"/>
    <x v="3"/>
    <n v="1993"/>
    <n v="1990"/>
    <n v="82"/>
    <n v="80"/>
    <n v="1911"/>
    <n v="1910"/>
    <n v="120"/>
    <n v="120"/>
    <n v="1911"/>
    <n v="1910"/>
    <n v="1911"/>
    <n v="1910"/>
    <n v="1"/>
    <n v="3"/>
    <n v="1"/>
    <n v="3"/>
    <n v="0"/>
    <n v="0"/>
    <n v="0"/>
    <n v="0"/>
    <m/>
    <m/>
    <n v="0"/>
    <n v="0"/>
    <n v="1"/>
    <n v="3"/>
    <n v="1"/>
    <n v="3"/>
    <n v="2"/>
    <n v="4"/>
    <n v="2"/>
    <n v="12"/>
    <m/>
    <m/>
    <n v="0"/>
    <n v="0"/>
    <m/>
    <m/>
    <n v="0"/>
    <n v="0"/>
    <n v="2"/>
    <n v="4"/>
    <n v="2"/>
    <n v="12"/>
    <n v="76"/>
    <n v="120.666666666667"/>
    <n v="76"/>
    <n v="362.00000000000102"/>
    <m/>
    <m/>
    <n v="0"/>
    <n v="0"/>
    <m/>
    <m/>
    <n v="0"/>
    <n v="0"/>
    <n v="76"/>
    <n v="120.66666666666701"/>
    <n v="76"/>
    <n v="362.00000000000102"/>
    <n v="1218"/>
    <n v="1213"/>
    <n v="1218"/>
    <n v="1213"/>
    <n v="5"/>
    <n v="8"/>
    <n v="5"/>
    <n v="8"/>
    <m/>
    <m/>
    <n v="0"/>
    <n v="0"/>
    <n v="1223"/>
    <n v="1221"/>
    <n v="1223"/>
    <n v="1221"/>
    <n v="4.6461412151067298"/>
    <n v="4.6034624896949703"/>
    <n v="5658.9999999999973"/>
    <n v="5583.9999999999991"/>
    <n v="5"/>
    <n v="4.5625"/>
    <n v="25"/>
    <n v="36.5"/>
    <m/>
    <m/>
    <n v="0"/>
    <n v="0"/>
    <n v="4.6475878986099737"/>
    <n v="4.6031941031941024"/>
    <n v="5683.9999999999982"/>
    <n v="5620.4999999999991"/>
    <n v="130.13300492610799"/>
    <n v="129.08408903544901"/>
    <n v="158501.99999999953"/>
    <n v="156578.99999999965"/>
    <n v="125.8"/>
    <n v="115.5"/>
    <n v="629"/>
    <n v="924"/>
    <m/>
    <m/>
    <n v="0"/>
    <n v="0"/>
    <n v="130.11529026982791"/>
    <n v="128.9950859950857"/>
    <n v="159130.99999999953"/>
    <n v="157502.99999999965"/>
    <n v="1224"/>
    <n v="1224"/>
    <n v="1224"/>
    <n v="1224"/>
    <n v="4.6454248366013058"/>
    <n v="4.6017156862745088"/>
    <n v="5685.9999999999982"/>
    <n v="5632.4999999999991"/>
    <n v="130.07107843137217"/>
    <n v="128.9746732026141"/>
    <n v="159206.99999999953"/>
    <n v="157864.99999999965"/>
    <n v="623"/>
    <n v="637"/>
    <n v="623"/>
    <n v="637"/>
    <n v="50"/>
    <n v="41"/>
    <n v="50"/>
    <n v="41"/>
    <m/>
    <m/>
    <n v="0"/>
    <n v="0"/>
    <n v="673"/>
    <n v="678"/>
    <n v="673"/>
    <n v="678"/>
    <n v="3.3603531300160498"/>
    <n v="3.3312401883830498"/>
    <n v="2093.4999999999991"/>
    <n v="2122.0000000000027"/>
    <n v="4.12"/>
    <n v="4.9268292682926802"/>
    <n v="206"/>
    <n v="201.99999999999989"/>
    <m/>
    <m/>
    <n v="0"/>
    <n v="0"/>
    <n v="3.4167904903417519"/>
    <n v="3.4277286135693257"/>
    <n v="2299.4999999999991"/>
    <n v="2324.0000000000027"/>
    <n v="85.837881219903693"/>
    <n v="83.806907378336007"/>
    <n v="53477"/>
    <n v="53385.000000000036"/>
    <n v="63.72"/>
    <n v="60.390243902439003"/>
    <n v="3186"/>
    <n v="2475.9999999999991"/>
    <m/>
    <m/>
    <n v="0"/>
    <n v="0"/>
    <n v="84.194650817236251"/>
    <n v="82.39085545722719"/>
    <n v="56663"/>
    <n v="55861.000000000036"/>
    <n v="14"/>
    <n v="8"/>
    <n v="14"/>
    <n v="8"/>
    <n v="8.5"/>
    <n v="5.5"/>
    <n v="119"/>
    <n v="44"/>
    <n v="61.357142857142897"/>
    <n v="68.125"/>
    <n v="859.00000000000057"/>
    <n v="545"/>
    <n v="1842"/>
    <n v="1853"/>
    <n v="1842"/>
    <n v="1853"/>
    <n v="7754.4999999999964"/>
    <n v="7718.0000000000018"/>
    <n v="212054.99999999953"/>
    <n v="210325.99999999968"/>
    <n v="55"/>
    <n v="49"/>
    <n v="55"/>
    <n v="49"/>
    <n v="231"/>
    <n v="238.49999999999989"/>
    <n v="3815"/>
    <n v="3399.9999999999991"/>
    <n v="1897"/>
    <n v="1902"/>
    <n v="1897"/>
    <n v="1902"/>
    <n v="7985.4999999999964"/>
    <n v="7956.5000000000018"/>
    <n v="215869.99999999953"/>
    <n v="213725.99999999968"/>
    <n v="0"/>
    <n v="0"/>
    <n v="0"/>
    <n v="0"/>
    <s v=""/>
    <s v=""/>
    <s v=""/>
    <s v=""/>
    <n v="8104.4999999999973"/>
    <n v="8000.5000000000018"/>
    <n v="216728.99999999953"/>
    <n v="214270.99999999968"/>
  </r>
  <r>
    <x v="14"/>
    <s v="University of Mary Washington "/>
    <s v="Met the criteria for Four-Year 5 in 2018-19."/>
    <n v="232681"/>
    <x v="3"/>
    <n v="1067"/>
    <n v="1000"/>
    <n v="69"/>
    <n v="66"/>
    <n v="998"/>
    <n v="934"/>
    <n v="120"/>
    <n v="120"/>
    <n v="998"/>
    <n v="934"/>
    <n v="998"/>
    <n v="934"/>
    <n v="0"/>
    <n v="0"/>
    <n v="0"/>
    <n v="0"/>
    <n v="0"/>
    <n v="0"/>
    <n v="0"/>
    <n v="0"/>
    <m/>
    <m/>
    <n v="0"/>
    <n v="0"/>
    <n v="0"/>
    <n v="0"/>
    <n v="0"/>
    <n v="0"/>
    <m/>
    <m/>
    <n v="0"/>
    <n v="0"/>
    <m/>
    <m/>
    <n v="0"/>
    <n v="0"/>
    <m/>
    <m/>
    <n v="0"/>
    <n v="0"/>
    <n v="0"/>
    <n v="0"/>
    <n v="0"/>
    <n v="0"/>
    <m/>
    <m/>
    <n v="0"/>
    <n v="0"/>
    <m/>
    <m/>
    <n v="0"/>
    <n v="0"/>
    <m/>
    <m/>
    <n v="0"/>
    <n v="0"/>
    <n v="0"/>
    <n v="0"/>
    <n v="0"/>
    <n v="0"/>
    <n v="601"/>
    <n v="567"/>
    <n v="601"/>
    <n v="567"/>
    <n v="48"/>
    <n v="22"/>
    <n v="48"/>
    <n v="22"/>
    <m/>
    <m/>
    <n v="0"/>
    <n v="0"/>
    <n v="649"/>
    <n v="589"/>
    <n v="649"/>
    <n v="589"/>
    <n v="4.2895174708818598"/>
    <n v="4.2874779541446202"/>
    <n v="2577.9999999999977"/>
    <n v="2430.9999999999995"/>
    <n v="5.5625"/>
    <n v="6.0454545454545503"/>
    <n v="267"/>
    <n v="133.00000000000011"/>
    <m/>
    <m/>
    <n v="0"/>
    <n v="0"/>
    <n v="4.3836671802773459"/>
    <n v="4.3531409168081483"/>
    <n v="2844.9999999999977"/>
    <n v="2563.9999999999995"/>
    <n v="121.409317803661"/>
    <n v="121.241622574956"/>
    <n v="72967.000000000262"/>
    <n v="68744.000000000044"/>
    <n v="119.25"/>
    <n v="133.136363636364"/>
    <n v="5724"/>
    <n v="2929.0000000000077"/>
    <m/>
    <m/>
    <n v="0"/>
    <n v="0"/>
    <n v="121.24961479198808"/>
    <n v="121.68590831918516"/>
    <n v="78691.000000000262"/>
    <n v="71673.000000000058"/>
    <n v="649"/>
    <n v="589"/>
    <n v="649"/>
    <n v="589"/>
    <n v="4.3836671802773459"/>
    <n v="4.3531409168081483"/>
    <n v="2844.9999999999977"/>
    <n v="2563.9999999999995"/>
    <n v="121.24961479198808"/>
    <n v="121.68590831918516"/>
    <n v="78691.000000000262"/>
    <n v="71673.000000000058"/>
    <n v="255"/>
    <n v="257"/>
    <n v="255"/>
    <n v="257"/>
    <n v="91"/>
    <n v="85"/>
    <n v="91"/>
    <n v="85"/>
    <m/>
    <m/>
    <n v="0"/>
    <n v="0"/>
    <n v="346"/>
    <n v="342"/>
    <n v="346"/>
    <n v="342"/>
    <n v="2.9058823529411799"/>
    <n v="3.0953307392996101"/>
    <n v="741.00000000000091"/>
    <n v="795.49999999999977"/>
    <n v="4.1593406593406597"/>
    <n v="3.50588235294118"/>
    <n v="378.50000000000006"/>
    <n v="298.00000000000028"/>
    <m/>
    <m/>
    <n v="0"/>
    <n v="0"/>
    <n v="3.2355491329479795"/>
    <n v="3.1973684210526314"/>
    <n v="1119.5000000000009"/>
    <n v="1093.5"/>
    <n v="71.850980392156899"/>
    <n v="75.852140077821005"/>
    <n v="18322.000000000011"/>
    <n v="19494"/>
    <n v="53.934065934065899"/>
    <n v="48.6"/>
    <n v="4907.9999999999964"/>
    <n v="4131"/>
    <m/>
    <m/>
    <n v="0"/>
    <n v="0"/>
    <n v="67.138728323699439"/>
    <n v="69.078947368421055"/>
    <n v="23230.000000000007"/>
    <n v="23625"/>
    <n v="3"/>
    <n v="3"/>
    <n v="3"/>
    <n v="3"/>
    <n v="4"/>
    <n v="10.6666666666667"/>
    <n v="12"/>
    <n v="32.000000000000099"/>
    <n v="52.6666666666667"/>
    <n v="70.3333333333333"/>
    <n v="158.00000000000011"/>
    <n v="210.99999999999989"/>
    <n v="856"/>
    <n v="824"/>
    <n v="856"/>
    <n v="824"/>
    <n v="3318.9999999999986"/>
    <n v="3226.4999999999991"/>
    <n v="91289.000000000276"/>
    <n v="88238.000000000044"/>
    <n v="139"/>
    <n v="107"/>
    <n v="139"/>
    <n v="107"/>
    <n v="645.5"/>
    <n v="431.0000000000004"/>
    <n v="10631.999999999996"/>
    <n v="7060.0000000000073"/>
    <n v="995"/>
    <n v="931"/>
    <n v="995"/>
    <n v="931"/>
    <n v="3964.4999999999986"/>
    <n v="3657.4999999999995"/>
    <n v="101921.00000000028"/>
    <n v="95298.000000000058"/>
    <n v="0"/>
    <n v="0"/>
    <n v="0"/>
    <n v="0"/>
    <s v=""/>
    <s v=""/>
    <s v=""/>
    <s v=""/>
    <n v="3976.4999999999986"/>
    <n v="3689.4999999999995"/>
    <n v="102079.00000000026"/>
    <n v="95509.000000000058"/>
  </r>
  <r>
    <x v="14"/>
    <s v="Virginia State University "/>
    <m/>
    <n v="234155"/>
    <x v="3"/>
    <n v="829"/>
    <n v="731"/>
    <n v="1"/>
    <n v="0"/>
    <n v="828"/>
    <n v="731"/>
    <n v="120"/>
    <n v="120"/>
    <n v="828"/>
    <n v="731"/>
    <n v="828"/>
    <n v="731"/>
    <n v="0"/>
    <n v="0"/>
    <n v="0"/>
    <n v="0"/>
    <n v="0"/>
    <n v="0"/>
    <n v="0"/>
    <n v="0"/>
    <m/>
    <m/>
    <n v="0"/>
    <n v="0"/>
    <n v="0"/>
    <n v="0"/>
    <n v="0"/>
    <n v="0"/>
    <m/>
    <m/>
    <n v="0"/>
    <n v="0"/>
    <m/>
    <m/>
    <n v="0"/>
    <n v="0"/>
    <m/>
    <m/>
    <n v="0"/>
    <n v="0"/>
    <n v="0"/>
    <n v="0"/>
    <n v="0"/>
    <n v="0"/>
    <m/>
    <m/>
    <n v="0"/>
    <n v="0"/>
    <m/>
    <m/>
    <n v="0"/>
    <n v="0"/>
    <m/>
    <m/>
    <n v="0"/>
    <n v="0"/>
    <n v="0"/>
    <n v="0"/>
    <n v="0"/>
    <n v="0"/>
    <n v="593"/>
    <n v="476"/>
    <n v="593"/>
    <n v="476"/>
    <n v="11"/>
    <n v="7"/>
    <n v="11"/>
    <n v="7"/>
    <m/>
    <m/>
    <n v="0"/>
    <n v="0"/>
    <n v="604"/>
    <n v="483"/>
    <n v="604"/>
    <n v="483"/>
    <n v="4.8946037099494104"/>
    <n v="4.7909663865546204"/>
    <n v="2902.5000000000005"/>
    <n v="2280.4999999999991"/>
    <n v="5.8181818181818201"/>
    <n v="5.5"/>
    <n v="64.000000000000028"/>
    <n v="38.5"/>
    <m/>
    <m/>
    <n v="0"/>
    <n v="0"/>
    <n v="4.9114238410596034"/>
    <n v="4.8012422360248426"/>
    <n v="2966.5000000000005"/>
    <n v="2318.9999999999991"/>
    <n v="141.63440134907299"/>
    <n v="139.04369747899199"/>
    <n v="83989.200000000288"/>
    <n v="66184.800000000192"/>
    <n v="122.809090909091"/>
    <n v="121.571428571429"/>
    <n v="1350.900000000001"/>
    <n v="851.00000000000296"/>
    <m/>
    <m/>
    <n v="0"/>
    <n v="0"/>
    <n v="141.2915562913912"/>
    <n v="138.7904761904766"/>
    <n v="85340.100000000282"/>
    <n v="67035.800000000192"/>
    <n v="604"/>
    <n v="483"/>
    <n v="604"/>
    <n v="483"/>
    <n v="4.9114238410596034"/>
    <n v="4.8012422360248426"/>
    <n v="2966.5000000000005"/>
    <n v="2318.9999999999991"/>
    <n v="141.2915562913912"/>
    <n v="138.7904761904766"/>
    <n v="85340.100000000282"/>
    <n v="67035.800000000192"/>
    <n v="197"/>
    <n v="226"/>
    <n v="197"/>
    <n v="226"/>
    <n v="15"/>
    <n v="12"/>
    <n v="15"/>
    <n v="12"/>
    <m/>
    <m/>
    <n v="0"/>
    <n v="0"/>
    <n v="212"/>
    <n v="238"/>
    <n v="212"/>
    <n v="238"/>
    <n v="3.60659898477157"/>
    <n v="3.7079646017699099"/>
    <n v="710.49999999999932"/>
    <n v="837.99999999999966"/>
    <n v="4.0999999999999996"/>
    <n v="3.9166666666666701"/>
    <n v="61.499999999999993"/>
    <n v="47.000000000000043"/>
    <m/>
    <m/>
    <n v="0"/>
    <n v="0"/>
    <n v="3.6415094339622609"/>
    <n v="3.718487394957982"/>
    <n v="771.99999999999932"/>
    <n v="884.99999999999966"/>
    <n v="98.880203045685306"/>
    <n v="102.588495575221"/>
    <n v="19479.400000000005"/>
    <n v="23184.999999999945"/>
    <n v="64.733333333333306"/>
    <n v="81"/>
    <n v="970.99999999999955"/>
    <n v="972"/>
    <m/>
    <m/>
    <n v="0"/>
    <n v="0"/>
    <n v="96.464150943396248"/>
    <n v="101.49999999999977"/>
    <n v="20450.400000000005"/>
    <n v="24156.999999999945"/>
    <n v="12"/>
    <n v="10"/>
    <n v="12"/>
    <n v="10"/>
    <n v="7.25"/>
    <n v="7"/>
    <n v="87"/>
    <n v="70"/>
    <n v="111.575"/>
    <n v="132.19999999999999"/>
    <n v="1338.9"/>
    <n v="1322"/>
    <n v="790"/>
    <n v="702"/>
    <n v="790"/>
    <n v="702"/>
    <n v="3613"/>
    <n v="3118.4999999999986"/>
    <n v="103468.6000000003"/>
    <n v="89369.800000000134"/>
    <n v="26"/>
    <n v="19"/>
    <n v="26"/>
    <n v="19"/>
    <n v="125.50000000000003"/>
    <n v="85.500000000000043"/>
    <n v="2321.9000000000005"/>
    <n v="1823.000000000003"/>
    <n v="816"/>
    <n v="721"/>
    <n v="816"/>
    <n v="721"/>
    <n v="3738.5"/>
    <n v="3203.9999999999986"/>
    <n v="105790.50000000029"/>
    <n v="91192.800000000134"/>
    <n v="0"/>
    <n v="0"/>
    <n v="0"/>
    <n v="0"/>
    <s v=""/>
    <s v=""/>
    <s v=""/>
    <s v=""/>
    <n v="3825.5"/>
    <n v="3273.9999999999986"/>
    <n v="107129.40000000029"/>
    <n v="92514.800000000134"/>
  </r>
  <r>
    <x v="14"/>
    <s v="Christopher Newport University"/>
    <m/>
    <n v="231712"/>
    <x v="5"/>
    <n v="1255"/>
    <n v="1237"/>
    <n v="87"/>
    <n v="99"/>
    <n v="1168"/>
    <n v="1138"/>
    <n v="120"/>
    <n v="120"/>
    <n v="1168"/>
    <n v="1138"/>
    <n v="1168"/>
    <n v="1138"/>
    <n v="0"/>
    <n v="0"/>
    <n v="0"/>
    <n v="0"/>
    <n v="0"/>
    <n v="0"/>
    <n v="0"/>
    <n v="0"/>
    <m/>
    <m/>
    <n v="0"/>
    <n v="0"/>
    <n v="0"/>
    <n v="0"/>
    <n v="0"/>
    <n v="0"/>
    <m/>
    <m/>
    <n v="0"/>
    <n v="0"/>
    <m/>
    <m/>
    <n v="0"/>
    <n v="0"/>
    <m/>
    <m/>
    <n v="0"/>
    <n v="0"/>
    <n v="0"/>
    <n v="0"/>
    <n v="0"/>
    <n v="0"/>
    <m/>
    <m/>
    <n v="0"/>
    <n v="0"/>
    <m/>
    <m/>
    <n v="0"/>
    <n v="0"/>
    <m/>
    <m/>
    <n v="0"/>
    <n v="0"/>
    <n v="0"/>
    <n v="0"/>
    <n v="0"/>
    <n v="0"/>
    <n v="1009"/>
    <n v="994"/>
    <n v="1009"/>
    <n v="994"/>
    <n v="0"/>
    <n v="0"/>
    <n v="0"/>
    <n v="0"/>
    <m/>
    <m/>
    <n v="0"/>
    <n v="0"/>
    <n v="1009"/>
    <n v="994"/>
    <n v="1009"/>
    <n v="994"/>
    <n v="4.1897918731417203"/>
    <n v="4.1790744466800804"/>
    <n v="4227.4999999999955"/>
    <n v="4154"/>
    <m/>
    <m/>
    <n v="0"/>
    <n v="0"/>
    <m/>
    <m/>
    <n v="0"/>
    <n v="0"/>
    <n v="4.1897918731417203"/>
    <n v="4.1790744466800804"/>
    <n v="4227.4999999999955"/>
    <n v="4154"/>
    <n v="122.36769078295301"/>
    <n v="122.00402414486901"/>
    <n v="123468.99999999958"/>
    <n v="121271.9999999998"/>
    <m/>
    <m/>
    <n v="0"/>
    <n v="0"/>
    <m/>
    <m/>
    <n v="0"/>
    <n v="0"/>
    <n v="122.36769078295301"/>
    <n v="122.00402414486901"/>
    <n v="123468.99999999958"/>
    <n v="121271.9999999998"/>
    <n v="1009"/>
    <n v="994"/>
    <n v="1009"/>
    <n v="994"/>
    <n v="4.1897918731417203"/>
    <n v="4.1790744466800804"/>
    <n v="4227.4999999999955"/>
    <n v="4154"/>
    <n v="122.36769078295301"/>
    <n v="122.00402414486901"/>
    <n v="123468.99999999958"/>
    <n v="121271.9999999998"/>
    <n v="155"/>
    <n v="142"/>
    <n v="155"/>
    <n v="142"/>
    <n v="4"/>
    <n v="2"/>
    <n v="4"/>
    <n v="2"/>
    <m/>
    <m/>
    <n v="0"/>
    <n v="0"/>
    <n v="159"/>
    <n v="144"/>
    <n v="159"/>
    <n v="144"/>
    <n v="3.12903225806452"/>
    <n v="3.2007042253521099"/>
    <n v="485.00000000000063"/>
    <n v="454.4999999999996"/>
    <n v="3.25"/>
    <n v="3.5"/>
    <n v="13"/>
    <n v="7"/>
    <m/>
    <m/>
    <n v="0"/>
    <n v="0"/>
    <n v="3.132075471698117"/>
    <n v="3.2048611111111085"/>
    <n v="498.00000000000057"/>
    <n v="461.4999999999996"/>
    <n v="85.954838709677404"/>
    <n v="84.767605633802802"/>
    <n v="13322.999999999998"/>
    <n v="12036.999999999998"/>
    <n v="60.5"/>
    <n v="72.5"/>
    <n v="242"/>
    <n v="145"/>
    <m/>
    <m/>
    <n v="0"/>
    <n v="0"/>
    <n v="85.31446540880502"/>
    <n v="84.597222222222214"/>
    <n v="13564.999999999998"/>
    <n v="12181.999999999998"/>
    <n v="0"/>
    <n v="0"/>
    <n v="0"/>
    <n v="0"/>
    <m/>
    <m/>
    <n v="0"/>
    <n v="0"/>
    <m/>
    <m/>
    <n v="0"/>
    <n v="0"/>
    <n v="1164"/>
    <n v="1136"/>
    <n v="1164"/>
    <n v="1136"/>
    <n v="4712.4999999999964"/>
    <n v="4608.5"/>
    <n v="136791.99999999956"/>
    <n v="133308.9999999998"/>
    <n v="4"/>
    <n v="2"/>
    <n v="4"/>
    <n v="2"/>
    <n v="13"/>
    <n v="7"/>
    <n v="242"/>
    <n v="145"/>
    <n v="1168"/>
    <n v="1138"/>
    <n v="1168"/>
    <n v="1138"/>
    <n v="4725.4999999999964"/>
    <n v="4615.5"/>
    <n v="137033.99999999956"/>
    <n v="133453.9999999998"/>
    <n v="0"/>
    <n v="0"/>
    <n v="0"/>
    <n v="0"/>
    <s v=""/>
    <s v=""/>
    <s v=""/>
    <s v=""/>
    <n v="4725.4999999999964"/>
    <n v="4615.5"/>
    <n v="137033.99999999956"/>
    <n v="133453.9999999998"/>
  </r>
  <r>
    <x v="14"/>
    <s v="University of Virginia's College at Wise "/>
    <m/>
    <n v="233897"/>
    <x v="6"/>
    <n v="283"/>
    <n v="272"/>
    <n v="5"/>
    <n v="5"/>
    <n v="278"/>
    <n v="267"/>
    <n v="120"/>
    <n v="120"/>
    <n v="278"/>
    <n v="267"/>
    <n v="278"/>
    <n v="267"/>
    <n v="1"/>
    <n v="0"/>
    <n v="1"/>
    <n v="0"/>
    <n v="0"/>
    <n v="0"/>
    <n v="0"/>
    <n v="0"/>
    <m/>
    <m/>
    <n v="0"/>
    <n v="0"/>
    <n v="1"/>
    <n v="0"/>
    <n v="1"/>
    <n v="0"/>
    <n v="6"/>
    <m/>
    <n v="6"/>
    <n v="0"/>
    <m/>
    <m/>
    <n v="0"/>
    <n v="0"/>
    <m/>
    <m/>
    <n v="0"/>
    <n v="0"/>
    <n v="6"/>
    <n v="0"/>
    <n v="6"/>
    <n v="0"/>
    <n v="173"/>
    <m/>
    <n v="173"/>
    <n v="0"/>
    <m/>
    <m/>
    <n v="0"/>
    <n v="0"/>
    <m/>
    <m/>
    <n v="0"/>
    <n v="0"/>
    <n v="173"/>
    <n v="0"/>
    <n v="173"/>
    <n v="0"/>
    <n v="166"/>
    <n v="166"/>
    <n v="166"/>
    <n v="166"/>
    <n v="18"/>
    <n v="13"/>
    <n v="18"/>
    <n v="13"/>
    <m/>
    <m/>
    <n v="0"/>
    <n v="0"/>
    <n v="184"/>
    <n v="179"/>
    <n v="184"/>
    <n v="179"/>
    <n v="4.6867469879518104"/>
    <n v="4.9638554216867501"/>
    <n v="778.00000000000057"/>
    <n v="824.00000000000057"/>
    <n v="6.1944444444444402"/>
    <n v="6.8461538461538503"/>
    <n v="111.49999999999993"/>
    <n v="89.000000000000057"/>
    <m/>
    <m/>
    <n v="0"/>
    <n v="0"/>
    <n v="4.8342391304347849"/>
    <n v="5.1005586592178807"/>
    <n v="889.50000000000045"/>
    <n v="913.00000000000068"/>
    <n v="132.14457831325299"/>
    <n v="137.20180722891601"/>
    <n v="21935.999999999996"/>
    <n v="22775.500000000058"/>
    <n v="141.055555555556"/>
    <n v="120.769230769231"/>
    <n v="2539.0000000000082"/>
    <n v="1570.000000000003"/>
    <m/>
    <m/>
    <n v="0"/>
    <n v="0"/>
    <n v="133.01630434782609"/>
    <n v="136.00837988826851"/>
    <n v="24475"/>
    <n v="24345.500000000062"/>
    <n v="185"/>
    <n v="179"/>
    <n v="185"/>
    <n v="179"/>
    <n v="4.8405405405405428"/>
    <n v="5.1005586592178807"/>
    <n v="895.50000000000045"/>
    <n v="913.00000000000068"/>
    <n v="133.23243243243243"/>
    <n v="136.00837988826851"/>
    <n v="24648"/>
    <n v="24345.500000000062"/>
    <n v="73"/>
    <n v="62"/>
    <n v="73"/>
    <n v="62"/>
    <n v="6"/>
    <n v="7"/>
    <n v="6"/>
    <n v="7"/>
    <m/>
    <m/>
    <n v="0"/>
    <n v="0"/>
    <n v="79"/>
    <n v="69"/>
    <n v="79"/>
    <n v="69"/>
    <n v="4.1575342465753398"/>
    <n v="3.9354838709677402"/>
    <n v="303.49999999999983"/>
    <n v="243.99999999999989"/>
    <n v="8.1666666666666696"/>
    <n v="3.4285714285714302"/>
    <n v="49.000000000000014"/>
    <n v="24.000000000000011"/>
    <m/>
    <m/>
    <n v="0"/>
    <n v="0"/>
    <n v="4.4620253164556942"/>
    <n v="3.8840579710144909"/>
    <n v="352.49999999999983"/>
    <n v="267.99999999999989"/>
    <n v="99.342465753424705"/>
    <n v="95.661290322580598"/>
    <n v="7252.0000000000036"/>
    <n v="5930.9999999999973"/>
    <n v="84.6666666666667"/>
    <n v="84"/>
    <n v="508.00000000000023"/>
    <n v="588"/>
    <m/>
    <m/>
    <n v="0"/>
    <n v="0"/>
    <n v="98.227848101265863"/>
    <n v="94.478260869565176"/>
    <n v="7760.0000000000036"/>
    <n v="6518.9999999999973"/>
    <n v="14"/>
    <n v="19"/>
    <n v="14"/>
    <n v="19"/>
    <n v="4.0714285714285703"/>
    <n v="3.5"/>
    <n v="56.999999999999986"/>
    <n v="66.5"/>
    <n v="85.857142857142904"/>
    <n v="90.157894736842096"/>
    <n v="1202.0000000000007"/>
    <n v="1712.9999999999998"/>
    <n v="240"/>
    <n v="228"/>
    <n v="240"/>
    <n v="228"/>
    <n v="1087.5000000000005"/>
    <n v="1068.0000000000005"/>
    <n v="29361"/>
    <n v="28706.500000000055"/>
    <n v="24"/>
    <n v="20"/>
    <n v="24"/>
    <n v="20"/>
    <n v="160.49999999999994"/>
    <n v="113.00000000000007"/>
    <n v="3047.0000000000082"/>
    <n v="2158.0000000000027"/>
    <n v="264"/>
    <n v="248"/>
    <n v="264"/>
    <n v="248"/>
    <n v="1248.0000000000005"/>
    <n v="1181.0000000000005"/>
    <n v="32408.000000000007"/>
    <n v="30864.500000000058"/>
    <n v="0"/>
    <n v="0"/>
    <n v="0"/>
    <n v="0"/>
    <s v=""/>
    <s v=""/>
    <s v=""/>
    <s v=""/>
    <n v="1305.0000000000002"/>
    <n v="1247.5000000000005"/>
    <n v="33610.000000000007"/>
    <n v="32577.500000000058"/>
  </r>
  <r>
    <x v="14"/>
    <s v="J.S. Reynolds Community College"/>
    <m/>
    <n v="232414"/>
    <x v="7"/>
    <n v="976"/>
    <n v="919"/>
    <n v="0"/>
    <n v="0"/>
    <n v="976"/>
    <n v="919"/>
    <n v="66"/>
    <n v="66"/>
    <n v="976"/>
    <n v="919"/>
    <n v="976"/>
    <n v="919"/>
    <n v="25"/>
    <n v="22"/>
    <n v="25"/>
    <n v="22"/>
    <n v="14"/>
    <n v="17"/>
    <n v="14"/>
    <n v="17"/>
    <m/>
    <m/>
    <n v="0"/>
    <n v="0"/>
    <n v="39"/>
    <n v="39"/>
    <n v="39"/>
    <n v="39"/>
    <n v="4.5199999999999996"/>
    <n v="3.6363636363636398"/>
    <n v="112.99999999999999"/>
    <n v="80.000000000000071"/>
    <n v="6"/>
    <n v="5.3529411764705896"/>
    <n v="84"/>
    <n v="91.000000000000028"/>
    <m/>
    <m/>
    <n v="0"/>
    <n v="0"/>
    <n v="5.0512820512820511"/>
    <n v="4.3846153846153877"/>
    <n v="197"/>
    <n v="171.00000000000011"/>
    <n v="96.92"/>
    <n v="83.363636363636402"/>
    <n v="2423"/>
    <n v="1834.0000000000009"/>
    <n v="84.357142857142904"/>
    <n v="82.235294117647101"/>
    <n v="1181.0000000000007"/>
    <n v="1398.0000000000007"/>
    <m/>
    <m/>
    <n v="0"/>
    <n v="0"/>
    <n v="92.410256410256437"/>
    <n v="82.871794871794918"/>
    <n v="3604.0000000000009"/>
    <n v="3232.0000000000018"/>
    <n v="156"/>
    <n v="153"/>
    <n v="156"/>
    <n v="153"/>
    <n v="332"/>
    <n v="240"/>
    <n v="332"/>
    <n v="240"/>
    <m/>
    <m/>
    <n v="0"/>
    <n v="0"/>
    <n v="488"/>
    <n v="393"/>
    <n v="488"/>
    <n v="393"/>
    <n v="4.2275641025641004"/>
    <n v="4.3921568627451002"/>
    <n v="659.49999999999966"/>
    <n v="672.00000000000034"/>
    <n v="6.3584337349397604"/>
    <n v="7.3416666666666703"/>
    <n v="2111.0000000000005"/>
    <n v="1762.0000000000009"/>
    <m/>
    <m/>
    <n v="0"/>
    <n v="0"/>
    <n v="5.6772540983606561"/>
    <n v="6.1933842239185788"/>
    <n v="2770.5"/>
    <n v="2434.0000000000014"/>
    <n v="80.814102564102598"/>
    <n v="80.261437908496703"/>
    <n v="12607.000000000005"/>
    <n v="12279.999999999996"/>
    <n v="81.198795180722897"/>
    <n v="84.679166666666703"/>
    <n v="26958"/>
    <n v="20323.000000000007"/>
    <m/>
    <m/>
    <n v="0"/>
    <n v="0"/>
    <n v="81.075819672131161"/>
    <n v="82.959287531806623"/>
    <n v="39565.000000000007"/>
    <n v="32603.000000000004"/>
    <n v="527"/>
    <n v="432"/>
    <n v="527"/>
    <n v="432"/>
    <n v="5.6309297912713472"/>
    <n v="6.0300925925925961"/>
    <n v="2967.5"/>
    <n v="2605.0000000000014"/>
    <n v="81.91461100569262"/>
    <n v="82.9513888888889"/>
    <n v="43169.000000000015"/>
    <n v="35835.000000000007"/>
    <n v="87"/>
    <n v="108"/>
    <n v="87"/>
    <n v="108"/>
    <n v="221"/>
    <n v="232"/>
    <n v="221"/>
    <n v="232"/>
    <m/>
    <m/>
    <n v="0"/>
    <n v="0"/>
    <n v="308"/>
    <n v="340"/>
    <n v="308"/>
    <n v="340"/>
    <n v="4.0057471264367797"/>
    <n v="4.2407407407407396"/>
    <n v="348.49999999999983"/>
    <n v="457.99999999999989"/>
    <n v="5.2398190045248896"/>
    <n v="5.3448275862069003"/>
    <n v="1158.0000000000007"/>
    <n v="1240.0000000000009"/>
    <m/>
    <m/>
    <n v="0"/>
    <n v="0"/>
    <n v="4.8912337662337677"/>
    <n v="4.9941176470588262"/>
    <n v="1506.5000000000005"/>
    <n v="1698.0000000000009"/>
    <n v="73.195402298850595"/>
    <n v="73.1666666666667"/>
    <n v="6368.0000000000018"/>
    <n v="7902.0000000000036"/>
    <n v="66.027149321267004"/>
    <n v="67.306034482758605"/>
    <n v="14592.000000000007"/>
    <n v="15614.999999999996"/>
    <m/>
    <m/>
    <n v="0"/>
    <n v="0"/>
    <n v="68.051948051948074"/>
    <n v="69.167647058823533"/>
    <n v="20960.000000000007"/>
    <n v="23517"/>
    <n v="141"/>
    <n v="147"/>
    <n v="141"/>
    <n v="147"/>
    <n v="7.2872340425531901"/>
    <n v="7.1768707482993204"/>
    <n v="1027.4999999999998"/>
    <n v="1055"/>
    <n v="79.801418439716301"/>
    <n v="82.918367346938794"/>
    <n v="11251.999999999998"/>
    <n v="12189.000000000004"/>
    <n v="268"/>
    <n v="283"/>
    <n v="268"/>
    <n v="283"/>
    <n v="1120.9999999999995"/>
    <n v="1210.0000000000005"/>
    <n v="21398.000000000007"/>
    <n v="22016"/>
    <n v="567"/>
    <n v="489"/>
    <n v="567"/>
    <n v="489"/>
    <n v="3353.0000000000009"/>
    <n v="3093.0000000000018"/>
    <n v="42731.000000000007"/>
    <n v="37336"/>
    <n v="835"/>
    <n v="772"/>
    <n v="835"/>
    <n v="772"/>
    <n v="4474"/>
    <n v="4303.0000000000018"/>
    <n v="64129.000000000015"/>
    <n v="59352"/>
    <n v="0"/>
    <n v="0"/>
    <n v="0"/>
    <n v="0"/>
    <s v=""/>
    <s v=""/>
    <s v=""/>
    <s v=""/>
    <n v="5501.5"/>
    <n v="5358.0000000000018"/>
    <n v="75381.000000000015"/>
    <n v="71541.000000000015"/>
  </r>
  <r>
    <x v="14"/>
    <s v="John Tyler Community College"/>
    <m/>
    <n v="232450"/>
    <x v="7"/>
    <n v="887"/>
    <n v="920"/>
    <n v="0"/>
    <n v="0"/>
    <n v="887"/>
    <n v="920"/>
    <n v="66"/>
    <n v="66"/>
    <n v="887"/>
    <n v="920"/>
    <n v="887"/>
    <n v="920"/>
    <n v="101"/>
    <n v="105"/>
    <n v="101"/>
    <n v="105"/>
    <n v="45"/>
    <n v="46"/>
    <n v="45"/>
    <n v="46"/>
    <m/>
    <m/>
    <n v="0"/>
    <n v="0"/>
    <n v="146"/>
    <n v="151"/>
    <n v="146"/>
    <n v="151"/>
    <n v="2.7623762376237599"/>
    <n v="2.9047619047619002"/>
    <n v="278.99999999999977"/>
    <n v="304.99999999999955"/>
    <n v="3.5555555555555598"/>
    <n v="4.1739130434782599"/>
    <n v="160.0000000000002"/>
    <n v="191.99999999999994"/>
    <m/>
    <m/>
    <n v="0"/>
    <n v="0"/>
    <n v="3.006849315068493"/>
    <n v="3.2913907284768178"/>
    <n v="439"/>
    <n v="496.99999999999949"/>
    <n v="74.267326732673297"/>
    <n v="75.180952380952405"/>
    <n v="7501.0000000000027"/>
    <n v="7894.0000000000027"/>
    <n v="72.4444444444444"/>
    <n v="81.5"/>
    <n v="3259.9999999999982"/>
    <n v="3749"/>
    <m/>
    <m/>
    <n v="0"/>
    <n v="0"/>
    <n v="73.705479452054789"/>
    <n v="77.105960264900688"/>
    <n v="10761"/>
    <n v="11643.000000000004"/>
    <n v="157"/>
    <n v="169"/>
    <n v="157"/>
    <n v="169"/>
    <n v="204"/>
    <n v="208"/>
    <n v="204"/>
    <n v="208"/>
    <m/>
    <m/>
    <n v="0"/>
    <n v="0"/>
    <n v="361"/>
    <n v="377"/>
    <n v="361"/>
    <n v="377"/>
    <n v="3.4522292993630601"/>
    <n v="4.0887573964496999"/>
    <n v="542.00000000000045"/>
    <n v="690.99999999999932"/>
    <n v="5.9681372549019596"/>
    <n v="5.6947115384615401"/>
    <n v="1217.4999999999998"/>
    <n v="1184.5000000000005"/>
    <m/>
    <m/>
    <n v="0"/>
    <n v="0"/>
    <n v="4.8739612188365653"/>
    <n v="4.9748010610079572"/>
    <n v="1759.5"/>
    <n v="1875.4999999999998"/>
    <n v="75.292993630573307"/>
    <n v="76.893491124260393"/>
    <n v="11821.000000000009"/>
    <n v="12995.000000000007"/>
    <n v="78.161764705882305"/>
    <n v="73.985576923076906"/>
    <n v="15944.999999999991"/>
    <n v="15388.999999999996"/>
    <m/>
    <m/>
    <n v="0"/>
    <n v="0"/>
    <n v="76.91412742382272"/>
    <n v="75.289124668435022"/>
    <n v="27766"/>
    <n v="28384.000000000004"/>
    <n v="507"/>
    <n v="528"/>
    <n v="507"/>
    <n v="528"/>
    <n v="4.33629191321499"/>
    <n v="4.4933712121212102"/>
    <n v="2198.5"/>
    <n v="2372.4999999999991"/>
    <n v="75.990138067061139"/>
    <n v="75.808712121212139"/>
    <n v="38527"/>
    <n v="40027.000000000007"/>
    <n v="79"/>
    <n v="97"/>
    <n v="79"/>
    <n v="97"/>
    <n v="184"/>
    <n v="203"/>
    <n v="184"/>
    <n v="203"/>
    <m/>
    <m/>
    <n v="0"/>
    <n v="0"/>
    <n v="263"/>
    <n v="300"/>
    <n v="263"/>
    <n v="300"/>
    <n v="3.8291139240506298"/>
    <n v="3.8144329896907201"/>
    <n v="302.49999999999977"/>
    <n v="369.99999999999983"/>
    <n v="4.7880434782608701"/>
    <n v="4.8546798029556602"/>
    <n v="881.00000000000011"/>
    <n v="985.49999999999898"/>
    <m/>
    <m/>
    <n v="0"/>
    <n v="0"/>
    <n v="4.5"/>
    <n v="4.51833333333333"/>
    <n v="1183.5"/>
    <n v="1355.4999999999991"/>
    <n v="62.5822784810127"/>
    <n v="63.123711340206199"/>
    <n v="4944.0000000000036"/>
    <n v="6123.0000000000009"/>
    <n v="61.9673913043478"/>
    <n v="61.0788177339901"/>
    <n v="11401.999999999995"/>
    <n v="12398.999999999991"/>
    <m/>
    <m/>
    <n v="0"/>
    <n v="0"/>
    <n v="62.152091254752847"/>
    <n v="61.739999999999974"/>
    <n v="16345.999999999998"/>
    <n v="18521.999999999993"/>
    <n v="117"/>
    <n v="92"/>
    <n v="117"/>
    <n v="92"/>
    <n v="6.8547008547008499"/>
    <n v="6.7282608695652204"/>
    <n v="801.99999999999943"/>
    <n v="619.00000000000023"/>
    <n v="69.692307692307693"/>
    <n v="66.239130434782595"/>
    <n v="8154"/>
    <n v="6093.9999999999991"/>
    <n v="337"/>
    <n v="371"/>
    <n v="337"/>
    <n v="371"/>
    <n v="1123.5"/>
    <n v="1365.9999999999986"/>
    <n v="24266.000000000015"/>
    <n v="27012.000000000011"/>
    <n v="433"/>
    <n v="457"/>
    <n v="433"/>
    <n v="457"/>
    <n v="2258.5"/>
    <n v="2361.9999999999995"/>
    <n v="30606.999999999985"/>
    <n v="31536.999999999985"/>
    <n v="770"/>
    <n v="828"/>
    <n v="770"/>
    <n v="828"/>
    <n v="3382"/>
    <n v="3727.9999999999982"/>
    <n v="54873"/>
    <n v="58549"/>
    <n v="0"/>
    <n v="0"/>
    <n v="0"/>
    <n v="0"/>
    <s v=""/>
    <s v=""/>
    <s v=""/>
    <s v=""/>
    <n v="4183.9999999999991"/>
    <n v="4346.9999999999982"/>
    <n v="63027"/>
    <n v="64643"/>
  </r>
  <r>
    <x v="14"/>
    <s v="Northern Virginia Community College "/>
    <m/>
    <n v="232946"/>
    <x v="7"/>
    <n v="5443"/>
    <n v="5419"/>
    <n v="0"/>
    <n v="0"/>
    <n v="5443"/>
    <n v="5419"/>
    <n v="66"/>
    <n v="66"/>
    <n v="5443"/>
    <n v="5419"/>
    <n v="5443"/>
    <n v="5419"/>
    <n v="207"/>
    <n v="277"/>
    <n v="207"/>
    <n v="277"/>
    <n v="85"/>
    <n v="96"/>
    <n v="85"/>
    <n v="96"/>
    <m/>
    <m/>
    <n v="0"/>
    <n v="0"/>
    <n v="292"/>
    <n v="373"/>
    <n v="292"/>
    <n v="373"/>
    <n v="2.73429951690821"/>
    <n v="2.81227436823105"/>
    <n v="565.99999999999943"/>
    <n v="779.00000000000091"/>
    <n v="3.71764705882353"/>
    <n v="3.9479166666666701"/>
    <n v="316.00000000000006"/>
    <n v="379.00000000000034"/>
    <m/>
    <m/>
    <n v="0"/>
    <n v="0"/>
    <n v="3.020547945205478"/>
    <n v="3.1045576407506741"/>
    <n v="881.99999999999955"/>
    <n v="1158.0000000000014"/>
    <n v="75.096618357487898"/>
    <n v="76.357400722021694"/>
    <n v="15544.999999999995"/>
    <n v="21151.000000000011"/>
    <n v="78.141176470588206"/>
    <n v="79.4895833333333"/>
    <n v="6641.9999999999973"/>
    <n v="7630.9999999999964"/>
    <m/>
    <m/>
    <n v="0"/>
    <n v="0"/>
    <n v="75.982876712328746"/>
    <n v="77.163538873994653"/>
    <n v="22186.999999999993"/>
    <n v="28782.000000000007"/>
    <n v="1501"/>
    <n v="1533"/>
    <n v="1501"/>
    <n v="1533"/>
    <n v="1648"/>
    <n v="1603"/>
    <n v="1648"/>
    <n v="1603"/>
    <m/>
    <m/>
    <n v="0"/>
    <n v="0"/>
    <n v="3149"/>
    <n v="3136"/>
    <n v="3149"/>
    <n v="3136"/>
    <n v="3.67721518987342"/>
    <n v="3.8519243313763898"/>
    <n v="5519.5000000000036"/>
    <n v="5905.0000000000055"/>
    <n v="5.8689320388349504"/>
    <n v="5.7891453524641303"/>
    <n v="9671.9999999999982"/>
    <n v="9280"/>
    <m/>
    <m/>
    <n v="0"/>
    <n v="0"/>
    <n v="4.8242299142584955"/>
    <n v="4.8421556122449001"/>
    <n v="15191.500000000002"/>
    <n v="15185.000000000007"/>
    <n v="78.146568954030599"/>
    <n v="78.298108284409693"/>
    <n v="117297.99999999993"/>
    <n v="120031.00000000006"/>
    <n v="81.836771844660205"/>
    <n v="81.285090455396102"/>
    <n v="134867.00000000003"/>
    <n v="130299.99999999996"/>
    <m/>
    <m/>
    <n v="0"/>
    <n v="0"/>
    <n v="80.0778024769768"/>
    <n v="79.82493622448979"/>
    <n v="252164.99999999994"/>
    <n v="250330.99999999997"/>
    <n v="3441"/>
    <n v="3509"/>
    <n v="3441"/>
    <n v="3509"/>
    <n v="4.6711711711711716"/>
    <n v="4.6574522656027382"/>
    <n v="16073.500000000002"/>
    <n v="16343.000000000009"/>
    <n v="79.730310956117393"/>
    <n v="79.542034767740091"/>
    <n v="274351.99999999994"/>
    <n v="279113"/>
    <n v="391"/>
    <n v="352"/>
    <n v="391"/>
    <n v="352"/>
    <n v="812"/>
    <n v="817"/>
    <n v="812"/>
    <n v="817"/>
    <m/>
    <m/>
    <n v="0"/>
    <n v="0"/>
    <n v="1203"/>
    <n v="1169"/>
    <n v="1203"/>
    <n v="1169"/>
    <n v="4.0063938618925796"/>
    <n v="4.2002840909090899"/>
    <n v="1566.4999999999986"/>
    <n v="1478.4999999999995"/>
    <n v="5.1724137931034502"/>
    <n v="5.4571603427172599"/>
    <n v="4200.0000000000018"/>
    <n v="4458.5000000000009"/>
    <m/>
    <m/>
    <n v="0"/>
    <n v="0"/>
    <n v="4.7934330839567751"/>
    <n v="5.078699743370402"/>
    <n v="5766.5000000000009"/>
    <n v="5937"/>
    <n v="69.9053708439898"/>
    <n v="68.6875"/>
    <n v="27333.000000000011"/>
    <n v="24178"/>
    <n v="65.926108374384199"/>
    <n v="67.228886168910606"/>
    <n v="53531.999999999971"/>
    <n v="54925.999999999964"/>
    <m/>
    <m/>
    <n v="0"/>
    <n v="0"/>
    <n v="67.219451371571054"/>
    <n v="67.668092386655232"/>
    <n v="80864.999999999985"/>
    <n v="79103.999999999971"/>
    <n v="799"/>
    <n v="741"/>
    <n v="799"/>
    <n v="741"/>
    <n v="7.2622027534417999"/>
    <n v="6.9568151147098503"/>
    <n v="5802.4999999999982"/>
    <n v="5154.9999999999991"/>
    <n v="79.392991239048797"/>
    <n v="79.429149797570801"/>
    <n v="63434.999999999985"/>
    <n v="58856.999999999964"/>
    <n v="2099"/>
    <n v="2162"/>
    <n v="2099"/>
    <n v="2162"/>
    <n v="7652.0000000000018"/>
    <n v="8162.5000000000055"/>
    <n v="160175.99999999991"/>
    <n v="165360.00000000006"/>
    <n v="2545"/>
    <n v="2516"/>
    <n v="2545"/>
    <n v="2516"/>
    <n v="14188"/>
    <n v="14117.5"/>
    <n v="195041"/>
    <n v="192856.99999999991"/>
    <n v="4644"/>
    <n v="4678"/>
    <n v="4644"/>
    <n v="4678"/>
    <n v="21840"/>
    <n v="22280.000000000007"/>
    <n v="355216.99999999988"/>
    <n v="358217"/>
    <n v="0"/>
    <n v="0"/>
    <n v="0"/>
    <n v="0"/>
    <s v=""/>
    <s v=""/>
    <s v=""/>
    <s v=""/>
    <n v="27642.5"/>
    <n v="27435.000000000007"/>
    <n v="418651.99999999994"/>
    <n v="417073.99999999994"/>
  </r>
  <r>
    <x v="14"/>
    <s v="Thomas Nelson Community College "/>
    <m/>
    <n v="233754"/>
    <x v="7"/>
    <n v="858"/>
    <n v="905"/>
    <n v="0"/>
    <n v="0"/>
    <n v="858"/>
    <n v="905"/>
    <n v="66"/>
    <n v="66"/>
    <n v="858"/>
    <n v="905"/>
    <n v="858"/>
    <n v="905"/>
    <n v="49"/>
    <n v="52"/>
    <n v="49"/>
    <n v="52"/>
    <n v="18"/>
    <n v="21"/>
    <n v="18"/>
    <n v="21"/>
    <m/>
    <m/>
    <n v="0"/>
    <n v="0"/>
    <n v="67"/>
    <n v="73"/>
    <n v="67"/>
    <n v="73"/>
    <n v="2.81632653061224"/>
    <n v="3.0576923076923102"/>
    <n v="137.99999999999977"/>
    <n v="159.00000000000011"/>
    <n v="4.2777777777777803"/>
    <n v="5.2380952380952399"/>
    <n v="77.000000000000043"/>
    <n v="110.00000000000004"/>
    <m/>
    <m/>
    <n v="0"/>
    <n v="0"/>
    <n v="3.2089552238805945"/>
    <n v="3.6849315068493174"/>
    <n v="214.99999999999983"/>
    <n v="269.00000000000017"/>
    <n v="74.102040816326493"/>
    <n v="75.211538461538495"/>
    <n v="3630.9999999999982"/>
    <n v="3911.0000000000018"/>
    <n v="76.8888888888889"/>
    <n v="86.761904761904802"/>
    <n v="1384.0000000000002"/>
    <n v="1822.0000000000009"/>
    <m/>
    <m/>
    <n v="0"/>
    <n v="0"/>
    <n v="74.850746268656692"/>
    <n v="78.534246575342507"/>
    <n v="5014.9999999999982"/>
    <n v="5733.0000000000027"/>
    <n v="182"/>
    <n v="172"/>
    <n v="182"/>
    <n v="172"/>
    <n v="245"/>
    <n v="253"/>
    <n v="245"/>
    <n v="253"/>
    <m/>
    <m/>
    <n v="0"/>
    <n v="0"/>
    <n v="427"/>
    <n v="425"/>
    <n v="427"/>
    <n v="425"/>
    <n v="3.8461538461538498"/>
    <n v="4.0203488372093004"/>
    <n v="700.00000000000068"/>
    <n v="691.49999999999966"/>
    <n v="6.3591836734693903"/>
    <n v="5.9466403162055297"/>
    <n v="1558.0000000000007"/>
    <n v="1504.4999999999991"/>
    <m/>
    <m/>
    <n v="0"/>
    <n v="0"/>
    <n v="5.2880562060889957"/>
    <n v="5.1670588235294082"/>
    <n v="2258.0000000000014"/>
    <n v="2195.9999999999986"/>
    <n v="76.098901098901095"/>
    <n v="75.302325581395394"/>
    <n v="13850"/>
    <n v="12952.000000000007"/>
    <n v="78.473469387755102"/>
    <n v="78.292490118577106"/>
    <n v="19226"/>
    <n v="19808.000000000007"/>
    <m/>
    <m/>
    <n v="0"/>
    <n v="0"/>
    <n v="77.461358313817328"/>
    <n v="77.082352941176509"/>
    <n v="33076"/>
    <n v="32760.000000000018"/>
    <n v="494"/>
    <n v="498"/>
    <n v="494"/>
    <n v="498"/>
    <n v="5.0060728744939302"/>
    <n v="4.9497991967871462"/>
    <n v="2473.0000000000014"/>
    <n v="2464.9999999999986"/>
    <n v="77.107287449392715"/>
    <n v="77.295180722891615"/>
    <n v="38091"/>
    <n v="38493.000000000022"/>
    <n v="74"/>
    <n v="79"/>
    <n v="74"/>
    <n v="79"/>
    <n v="182"/>
    <n v="206"/>
    <n v="182"/>
    <n v="206"/>
    <m/>
    <m/>
    <n v="0"/>
    <n v="0"/>
    <n v="256"/>
    <n v="285"/>
    <n v="256"/>
    <n v="285"/>
    <n v="3.7432432432432399"/>
    <n v="3.59493670886076"/>
    <n v="276.99999999999977"/>
    <n v="284.00000000000006"/>
    <n v="4.8269230769230802"/>
    <n v="5.5048543689320404"/>
    <n v="878.50000000000057"/>
    <n v="1134.0000000000002"/>
    <m/>
    <m/>
    <n v="0"/>
    <n v="0"/>
    <n v="4.5136718750000018"/>
    <n v="4.9754385964912284"/>
    <n v="1155.5000000000005"/>
    <n v="1418"/>
    <n v="62.5"/>
    <n v="66.569620253164601"/>
    <n v="4625"/>
    <n v="5259.0000000000036"/>
    <n v="63.906593406593402"/>
    <n v="64.660194174757294"/>
    <n v="11631"/>
    <n v="13320.000000000002"/>
    <m/>
    <m/>
    <n v="0"/>
    <n v="0"/>
    <n v="63.5"/>
    <n v="65.189473684210554"/>
    <n v="16256"/>
    <n v="18579.000000000007"/>
    <n v="108"/>
    <n v="122"/>
    <n v="108"/>
    <n v="122"/>
    <n v="7.6203703703703702"/>
    <n v="8.3032786885245908"/>
    <n v="823"/>
    <n v="1013.0000000000001"/>
    <n v="77.657407407407405"/>
    <n v="79.081967213114794"/>
    <n v="8387"/>
    <n v="9648.0000000000055"/>
    <n v="305"/>
    <n v="303"/>
    <n v="305"/>
    <n v="303"/>
    <n v="1115.0000000000002"/>
    <n v="1134.4999999999998"/>
    <n v="22106"/>
    <n v="22122.000000000011"/>
    <n v="445"/>
    <n v="480"/>
    <n v="445"/>
    <n v="480"/>
    <n v="2513.5000000000014"/>
    <n v="2748.4999999999991"/>
    <n v="32241"/>
    <n v="34950.000000000007"/>
    <n v="750"/>
    <n v="783"/>
    <n v="750"/>
    <n v="783"/>
    <n v="3628.5000000000018"/>
    <n v="3882.9999999999991"/>
    <n v="54347"/>
    <n v="57072.000000000015"/>
    <n v="0"/>
    <n v="0"/>
    <n v="0"/>
    <n v="0"/>
    <s v=""/>
    <s v=""/>
    <s v=""/>
    <s v=""/>
    <n v="4451.5000000000018"/>
    <n v="4895.9999999999991"/>
    <n v="62734"/>
    <n v="66720.000000000029"/>
  </r>
  <r>
    <x v="14"/>
    <s v="Tidewater Community College "/>
    <m/>
    <n v="233772"/>
    <x v="7"/>
    <n v="2851"/>
    <n v="2687"/>
    <n v="0"/>
    <n v="0"/>
    <n v="2851"/>
    <n v="2687"/>
    <n v="66"/>
    <n v="66"/>
    <n v="2851"/>
    <n v="2687"/>
    <n v="2851"/>
    <n v="2687"/>
    <n v="68"/>
    <n v="73"/>
    <n v="68"/>
    <n v="73"/>
    <n v="34"/>
    <n v="46"/>
    <n v="34"/>
    <n v="46"/>
    <m/>
    <m/>
    <n v="0"/>
    <n v="0"/>
    <n v="102"/>
    <n v="119"/>
    <n v="102"/>
    <n v="119"/>
    <n v="3.1617647058823501"/>
    <n v="2.8493150684931501"/>
    <n v="214.9999999999998"/>
    <n v="207.99999999999994"/>
    <n v="4.1176470588235299"/>
    <n v="3.60869565217391"/>
    <n v="140.00000000000003"/>
    <n v="165.99999999999986"/>
    <m/>
    <m/>
    <n v="0"/>
    <n v="0"/>
    <n v="3.4803921568627434"/>
    <n v="3.142857142857141"/>
    <n v="354.99999999999983"/>
    <n v="373.99999999999977"/>
    <n v="76.970588235294102"/>
    <n v="72.835616438356197"/>
    <n v="5233.9999999999991"/>
    <n v="5317.0000000000027"/>
    <n v="79.5"/>
    <n v="77.239130434782595"/>
    <n v="2703"/>
    <n v="3552.9999999999995"/>
    <m/>
    <m/>
    <n v="0"/>
    <n v="0"/>
    <n v="77.813725490196063"/>
    <n v="74.537815126050432"/>
    <n v="7936.9999999999982"/>
    <n v="8870.0000000000018"/>
    <n v="597"/>
    <n v="631"/>
    <n v="597"/>
    <n v="631"/>
    <n v="1005"/>
    <n v="879"/>
    <n v="1005"/>
    <n v="879"/>
    <m/>
    <m/>
    <n v="0"/>
    <n v="0"/>
    <n v="1602"/>
    <n v="1510"/>
    <n v="1602"/>
    <n v="1510"/>
    <n v="4.0092127303182599"/>
    <n v="4.1497622820919204"/>
    <n v="2393.5000000000014"/>
    <n v="2618.5000000000018"/>
    <n v="6.5353233830845801"/>
    <n v="6.4021615472127396"/>
    <n v="6568.0000000000027"/>
    <n v="5627.4999999999982"/>
    <m/>
    <m/>
    <n v="0"/>
    <n v="0"/>
    <n v="5.5939450686641718"/>
    <n v="5.4609271523178808"/>
    <n v="8961.5000000000036"/>
    <n v="8246"/>
    <n v="79.634840871021794"/>
    <n v="77.748019017432597"/>
    <n v="47542.000000000015"/>
    <n v="49058.999999999971"/>
    <n v="84.957213930348303"/>
    <n v="82.894197952218406"/>
    <n v="85382.000000000044"/>
    <n v="72863.999999999985"/>
    <m/>
    <m/>
    <n v="0"/>
    <n v="0"/>
    <n v="82.97378277153561"/>
    <n v="80.743708609271494"/>
    <n v="132924.00000000006"/>
    <n v="121922.99999999996"/>
    <n v="1704"/>
    <n v="1629"/>
    <n v="1704"/>
    <n v="1629"/>
    <n v="5.4674295774647907"/>
    <n v="5.2915899324739106"/>
    <n v="9316.5000000000036"/>
    <n v="8620"/>
    <n v="82.664906103286413"/>
    <n v="80.290362185389782"/>
    <n v="140861.00000000006"/>
    <n v="130792.99999999996"/>
    <n v="283"/>
    <n v="296"/>
    <n v="283"/>
    <n v="296"/>
    <n v="601"/>
    <n v="539"/>
    <n v="601"/>
    <n v="539"/>
    <m/>
    <m/>
    <n v="0"/>
    <n v="0"/>
    <n v="884"/>
    <n v="835"/>
    <n v="884"/>
    <n v="835"/>
    <n v="3.6696113074204901"/>
    <n v="3.75"/>
    <n v="1038.4999999999986"/>
    <n v="1110"/>
    <n v="5.1264559068219597"/>
    <n v="5.17996289424861"/>
    <n v="3080.9999999999977"/>
    <n v="2792.0000000000009"/>
    <m/>
    <m/>
    <n v="0"/>
    <n v="0"/>
    <n v="4.6600678733031637"/>
    <n v="4.6730538922155702"/>
    <n v="4119.4999999999964"/>
    <n v="3902.0000000000009"/>
    <n v="67.590106007067106"/>
    <n v="68.5033783783784"/>
    <n v="19127.999999999993"/>
    <n v="20277.000000000007"/>
    <n v="68.873544093177998"/>
    <n v="66.640074211502807"/>
    <n v="41392.999999999978"/>
    <n v="35919.000000000015"/>
    <m/>
    <m/>
    <n v="0"/>
    <n v="0"/>
    <n v="68.462669683257886"/>
    <n v="67.300598802395243"/>
    <n v="60520.999999999971"/>
    <n v="56196.000000000029"/>
    <n v="263"/>
    <n v="223"/>
    <n v="263"/>
    <n v="223"/>
    <n v="9.4068441064638808"/>
    <n v="10.062780269058299"/>
    <n v="2474.0000000000005"/>
    <n v="2244.0000000000009"/>
    <n v="85.475285171102698"/>
    <n v="81.569506726457405"/>
    <n v="22480.000000000011"/>
    <n v="18190"/>
    <n v="948"/>
    <n v="1000"/>
    <n v="948"/>
    <n v="1000"/>
    <n v="3647"/>
    <n v="3936.5000000000018"/>
    <n v="71904"/>
    <n v="74652.999999999971"/>
    <n v="1640"/>
    <n v="1464"/>
    <n v="1640"/>
    <n v="1464"/>
    <n v="9789"/>
    <n v="8585.5"/>
    <n v="129478.00000000003"/>
    <n v="112336"/>
    <n v="2588"/>
    <n v="2464"/>
    <n v="2588"/>
    <n v="2464"/>
    <n v="13436"/>
    <n v="12522.000000000002"/>
    <n v="201382.00000000003"/>
    <n v="186988.99999999997"/>
    <n v="0"/>
    <n v="0"/>
    <n v="0"/>
    <n v="0"/>
    <s v=""/>
    <s v=""/>
    <s v=""/>
    <s v=""/>
    <n v="15910"/>
    <n v="14766"/>
    <n v="223862.00000000003"/>
    <n v="205179"/>
  </r>
  <r>
    <x v="14"/>
    <s v="Blue Ridge Community College "/>
    <m/>
    <n v="231536"/>
    <x v="8"/>
    <n v="526"/>
    <n v="523"/>
    <n v="0"/>
    <n v="0"/>
    <n v="526"/>
    <n v="523"/>
    <n v="66"/>
    <n v="66"/>
    <n v="526"/>
    <n v="522"/>
    <n v="526"/>
    <n v="522"/>
    <n v="63"/>
    <n v="63"/>
    <n v="63"/>
    <n v="63"/>
    <n v="16"/>
    <n v="19"/>
    <n v="16"/>
    <n v="19"/>
    <m/>
    <m/>
    <n v="0"/>
    <n v="0"/>
    <n v="79"/>
    <n v="82"/>
    <n v="79"/>
    <n v="82"/>
    <n v="3.0317460317460299"/>
    <n v="2.9682539682539701"/>
    <n v="190.99999999999989"/>
    <n v="187.00000000000011"/>
    <n v="3.125"/>
    <n v="3.5263157894736801"/>
    <n v="50"/>
    <n v="66.999999999999915"/>
    <m/>
    <m/>
    <n v="0"/>
    <n v="0"/>
    <n v="3.0506329113924036"/>
    <n v="3.0975609756097566"/>
    <n v="240.99999999999989"/>
    <n v="254.00000000000006"/>
    <n v="77.523809523809504"/>
    <n v="77.317460317460302"/>
    <n v="4883.9999999999991"/>
    <n v="4870.9999999999991"/>
    <n v="76"/>
    <n v="81.789473684210506"/>
    <n v="1216"/>
    <n v="1553.9999999999995"/>
    <m/>
    <m/>
    <n v="0"/>
    <n v="0"/>
    <n v="77.215189873417714"/>
    <n v="78.353658536585343"/>
    <n v="6099.9999999999991"/>
    <n v="6424.9999999999982"/>
    <n v="121"/>
    <n v="103"/>
    <n v="121"/>
    <n v="103"/>
    <n v="135"/>
    <n v="126"/>
    <n v="135"/>
    <n v="126"/>
    <m/>
    <m/>
    <n v="0"/>
    <n v="0"/>
    <n v="256"/>
    <n v="229"/>
    <n v="256"/>
    <n v="229"/>
    <n v="3.6652892561983501"/>
    <n v="4.0436893203883502"/>
    <n v="443.50000000000034"/>
    <n v="416.50000000000006"/>
    <n v="6.0185185185185199"/>
    <n v="6.7896825396825404"/>
    <n v="812.50000000000023"/>
    <n v="855.50000000000011"/>
    <m/>
    <m/>
    <n v="0"/>
    <n v="0"/>
    <n v="4.9062500000000018"/>
    <n v="5.5545851528384294"/>
    <n v="1256.0000000000005"/>
    <n v="1272.0000000000002"/>
    <n v="76.710743801652896"/>
    <n v="76.514563106796103"/>
    <n v="9282"/>
    <n v="7880.9999999999991"/>
    <n v="76.992592592592601"/>
    <n v="83.785714285714306"/>
    <n v="10394.000000000002"/>
    <n v="10557.000000000002"/>
    <m/>
    <m/>
    <n v="0"/>
    <n v="0"/>
    <n v="76.859375"/>
    <n v="80.515283842794759"/>
    <n v="19676"/>
    <n v="18438"/>
    <n v="335"/>
    <n v="311"/>
    <n v="335"/>
    <n v="311"/>
    <n v="4.4686567164179118"/>
    <n v="4.9067524115755639"/>
    <n v="1497.0000000000005"/>
    <n v="1526.0000000000005"/>
    <n v="76.943283582089549"/>
    <n v="79.945337620578783"/>
    <n v="25776"/>
    <n v="24863"/>
    <n v="63"/>
    <n v="67"/>
    <n v="63"/>
    <n v="67"/>
    <n v="78"/>
    <n v="99"/>
    <n v="78"/>
    <n v="99"/>
    <m/>
    <m/>
    <n v="0"/>
    <n v="0"/>
    <n v="141"/>
    <n v="166"/>
    <n v="141"/>
    <n v="166"/>
    <n v="3.2619047619047601"/>
    <n v="3.0447761194029899"/>
    <n v="205.49999999999989"/>
    <n v="204.00000000000031"/>
    <n v="3.9166666666666701"/>
    <n v="3.9090909090909101"/>
    <n v="305.50000000000028"/>
    <n v="387.00000000000011"/>
    <m/>
    <m/>
    <n v="0"/>
    <n v="0"/>
    <n v="3.6241134751773063"/>
    <n v="3.5602409638554242"/>
    <n v="511.00000000000017"/>
    <n v="591.00000000000045"/>
    <n v="63.015873015872998"/>
    <n v="59.701492537313399"/>
    <n v="3969.9999999999991"/>
    <n v="3999.9999999999977"/>
    <n v="64.525641025640994"/>
    <n v="61.434343434343397"/>
    <n v="5032.9999999999973"/>
    <n v="6081.9999999999964"/>
    <m/>
    <m/>
    <n v="0"/>
    <n v="0"/>
    <n v="63.851063829787208"/>
    <n v="60.734939759036109"/>
    <n v="9002.9999999999964"/>
    <n v="10081.999999999995"/>
    <n v="50"/>
    <n v="45"/>
    <n v="50"/>
    <n v="45"/>
    <n v="8.1199999999999992"/>
    <n v="5.5333333333333297"/>
    <n v="405.99999999999994"/>
    <n v="248.99999999999983"/>
    <n v="69.2"/>
    <n v="50.955555555555598"/>
    <n v="3460"/>
    <n v="2293.0000000000018"/>
    <n v="247"/>
    <n v="233"/>
    <n v="247"/>
    <n v="233"/>
    <n v="840.00000000000011"/>
    <n v="807.50000000000057"/>
    <n v="18136"/>
    <n v="16751.999999999996"/>
    <n v="229"/>
    <n v="244"/>
    <n v="229"/>
    <n v="244"/>
    <n v="1168.0000000000005"/>
    <n v="1309.5"/>
    <n v="16643"/>
    <n v="18193"/>
    <n v="476"/>
    <n v="477"/>
    <n v="476"/>
    <n v="477"/>
    <n v="2008.0000000000005"/>
    <n v="2117.0000000000005"/>
    <n v="34779"/>
    <n v="34945"/>
    <n v="0"/>
    <n v="0"/>
    <n v="0"/>
    <n v="0"/>
    <s v=""/>
    <s v=""/>
    <s v=""/>
    <s v=""/>
    <n v="2414.0000000000005"/>
    <n v="2366.0000000000009"/>
    <n v="38239"/>
    <n v="37237.999999999993"/>
  </r>
  <r>
    <x v="14"/>
    <s v="Central Virginia Community College "/>
    <m/>
    <n v="231697"/>
    <x v="8"/>
    <n v="450"/>
    <n v="448"/>
    <n v="0"/>
    <n v="0"/>
    <n v="450"/>
    <n v="448"/>
    <n v="66"/>
    <n v="66"/>
    <n v="447"/>
    <n v="448"/>
    <n v="447"/>
    <n v="448"/>
    <n v="65"/>
    <n v="67"/>
    <n v="65"/>
    <n v="67"/>
    <n v="26"/>
    <n v="26"/>
    <n v="26"/>
    <n v="26"/>
    <m/>
    <m/>
    <n v="0"/>
    <n v="0"/>
    <n v="91"/>
    <n v="93"/>
    <n v="91"/>
    <n v="93"/>
    <n v="2.8615384615384598"/>
    <n v="2.8870967741935498"/>
    <n v="185.99999999999989"/>
    <n v="193.43548387096783"/>
    <n v="3.3461538461538498"/>
    <n v="4.6538461538461497"/>
    <n v="87.000000000000099"/>
    <n v="120.99999999999989"/>
    <m/>
    <m/>
    <n v="0"/>
    <n v="0"/>
    <n v="3"/>
    <n v="3.381026708289975"/>
    <n v="273"/>
    <n v="314.43548387096769"/>
    <n v="73.907692307692301"/>
    <n v="74.661290322580598"/>
    <n v="4804"/>
    <n v="5002.3064516128998"/>
    <n v="71.346153846153797"/>
    <n v="81.538461538461505"/>
    <n v="1854.9999999999986"/>
    <n v="2119.9999999999991"/>
    <m/>
    <m/>
    <n v="0"/>
    <n v="0"/>
    <n v="73.175824175824161"/>
    <n v="76.583940339923643"/>
    <n v="6658.9999999999991"/>
    <n v="7122.3064516128989"/>
    <n v="66"/>
    <n v="84"/>
    <n v="66"/>
    <n v="84"/>
    <n v="73"/>
    <n v="71"/>
    <n v="73"/>
    <n v="71"/>
    <m/>
    <m/>
    <n v="0"/>
    <n v="0"/>
    <n v="139"/>
    <n v="155"/>
    <n v="139"/>
    <n v="155"/>
    <n v="3.8333333333333299"/>
    <n v="3.4345238095238102"/>
    <n v="252.99999999999977"/>
    <n v="288.50000000000006"/>
    <n v="6.6301369863013697"/>
    <n v="6.8802816901408503"/>
    <n v="484"/>
    <n v="488.5000000000004"/>
    <m/>
    <m/>
    <n v="0"/>
    <n v="0"/>
    <n v="5.3021582733812931"/>
    <n v="5.012903225806455"/>
    <n v="736.99999999999977"/>
    <n v="777.00000000000057"/>
    <n v="73.409090909090907"/>
    <n v="70.6666666666667"/>
    <n v="4845"/>
    <n v="5936.0000000000027"/>
    <n v="71.589041095890394"/>
    <n v="75.492957746478893"/>
    <n v="5225.9999999999991"/>
    <n v="5360.0000000000018"/>
    <m/>
    <m/>
    <n v="0"/>
    <n v="0"/>
    <n v="72.453237410071949"/>
    <n v="72.877419354838736"/>
    <n v="10071.000000000002"/>
    <n v="11296.000000000004"/>
    <n v="230"/>
    <n v="248"/>
    <n v="230"/>
    <n v="248"/>
    <n v="4.391304347826086"/>
    <n v="4.4009495317377754"/>
    <n v="1009.9999999999998"/>
    <n v="1091.4354838709683"/>
    <n v="72.739130434782609"/>
    <n v="74.267364724245567"/>
    <n v="16730"/>
    <n v="18418.306451612902"/>
    <n v="36"/>
    <n v="31"/>
    <n v="36"/>
    <n v="31"/>
    <n v="44"/>
    <n v="40"/>
    <n v="44"/>
    <n v="40"/>
    <m/>
    <m/>
    <n v="0"/>
    <n v="0"/>
    <n v="80"/>
    <n v="71"/>
    <n v="80"/>
    <n v="71"/>
    <n v="3.9583333333333299"/>
    <n v="4.2580645161290303"/>
    <n v="142.49999999999989"/>
    <n v="131.99999999999994"/>
    <n v="4.2045454545454497"/>
    <n v="3.8875000000000002"/>
    <n v="184.99999999999977"/>
    <n v="155.5"/>
    <m/>
    <m/>
    <n v="0"/>
    <n v="0"/>
    <n v="4.0937499999999956"/>
    <n v="4.0492957746478861"/>
    <n v="327.49999999999966"/>
    <n v="287.49999999999994"/>
    <n v="60.6666666666667"/>
    <n v="59.677419354838698"/>
    <n v="2184.0000000000014"/>
    <n v="1849.9999999999995"/>
    <n v="58.204545454545503"/>
    <n v="52.45"/>
    <n v="2561.0000000000023"/>
    <n v="2098"/>
    <m/>
    <m/>
    <n v="0"/>
    <n v="0"/>
    <n v="59.312500000000043"/>
    <n v="55.605633802816897"/>
    <n v="4745.0000000000036"/>
    <n v="3947.9999999999995"/>
    <n v="137"/>
    <n v="129"/>
    <n v="137"/>
    <n v="129"/>
    <n v="2.35766423357664"/>
    <n v="2.2790697674418601"/>
    <n v="322.99999999999966"/>
    <n v="293.99999999999994"/>
    <n v="21.087591240875899"/>
    <n v="16.023255813953501"/>
    <n v="2888.9999999999982"/>
    <n v="2067.0000000000018"/>
    <n v="167"/>
    <n v="182"/>
    <n v="167"/>
    <n v="182"/>
    <n v="581.49999999999955"/>
    <n v="613.9354838709678"/>
    <n v="11833.000000000002"/>
    <n v="12788.306451612902"/>
    <n v="143"/>
    <n v="137"/>
    <n v="143"/>
    <n v="137"/>
    <n v="755.99999999999989"/>
    <n v="765.00000000000023"/>
    <n v="9642"/>
    <n v="9578"/>
    <n v="310"/>
    <n v="319"/>
    <n v="310"/>
    <n v="319"/>
    <n v="1337.4999999999995"/>
    <n v="1378.935483870968"/>
    <n v="21475"/>
    <n v="22366.306451612902"/>
    <n v="0"/>
    <n v="0"/>
    <n v="0"/>
    <n v="0"/>
    <s v=""/>
    <s v=""/>
    <s v=""/>
    <s v=""/>
    <n v="1660.4999999999991"/>
    <n v="1672.9354838709683"/>
    <n v="24364"/>
    <n v="24433.306451612902"/>
  </r>
  <r>
    <x v="14"/>
    <s v="Danville Community College "/>
    <s v="Reclassified: Met the criteria for Two-Year 3 in 2016-17, 2017-18, and 2018-19. "/>
    <n v="231882"/>
    <x v="9"/>
    <n v="251"/>
    <n v="209"/>
    <n v="0"/>
    <n v="0"/>
    <n v="251"/>
    <n v="209"/>
    <n v="66"/>
    <n v="66"/>
    <n v="251"/>
    <n v="209"/>
    <n v="251"/>
    <n v="209"/>
    <n v="66"/>
    <n v="60"/>
    <n v="66"/>
    <n v="60"/>
    <n v="15"/>
    <n v="16"/>
    <n v="15"/>
    <n v="16"/>
    <m/>
    <m/>
    <n v="0"/>
    <n v="0"/>
    <n v="81"/>
    <n v="76"/>
    <n v="81"/>
    <n v="76"/>
    <n v="3.24242424242424"/>
    <n v="3.1166666666666698"/>
    <n v="213.99999999999983"/>
    <n v="187.0000000000002"/>
    <n v="3.3333333333333299"/>
    <n v="4.4375"/>
    <n v="49.99999999999995"/>
    <n v="71"/>
    <m/>
    <m/>
    <n v="0"/>
    <n v="0"/>
    <n v="3.2592592592592564"/>
    <n v="3.3947368421052659"/>
    <n v="263.99999999999977"/>
    <n v="258.00000000000023"/>
    <n v="89.803030303030297"/>
    <n v="86.033333333333303"/>
    <n v="5927"/>
    <n v="5161.9999999999982"/>
    <n v="86.733333333333306"/>
    <n v="96.125"/>
    <n v="1300.9999999999995"/>
    <n v="1538"/>
    <m/>
    <m/>
    <n v="0"/>
    <n v="0"/>
    <n v="89.23456790123457"/>
    <n v="88.157894736842081"/>
    <n v="7228"/>
    <n v="6699.9999999999982"/>
    <n v="29"/>
    <n v="25"/>
    <n v="29"/>
    <n v="25"/>
    <n v="74"/>
    <n v="34"/>
    <n v="74"/>
    <n v="34"/>
    <m/>
    <m/>
    <n v="0"/>
    <n v="0"/>
    <n v="103"/>
    <n v="59"/>
    <n v="103"/>
    <n v="59"/>
    <n v="5.3448275862069003"/>
    <n v="5.78"/>
    <n v="155.00000000000011"/>
    <n v="144.5"/>
    <n v="9.8513513513513509"/>
    <n v="10.4411764705882"/>
    <n v="729"/>
    <n v="354.99999999999881"/>
    <m/>
    <m/>
    <n v="0"/>
    <n v="0"/>
    <n v="8.5825242718446617"/>
    <n v="8.4661016949152348"/>
    <n v="884.00000000000011"/>
    <n v="499.49999999999886"/>
    <n v="97.551724137931004"/>
    <n v="106.88"/>
    <n v="2828.9999999999991"/>
    <n v="2672"/>
    <n v="97.459459459459495"/>
    <n v="96.411764705882305"/>
    <n v="7212.0000000000027"/>
    <n v="3277.9999999999982"/>
    <m/>
    <m/>
    <n v="0"/>
    <n v="0"/>
    <n v="97.485436893203897"/>
    <n v="100.84745762711862"/>
    <n v="10041.000000000002"/>
    <n v="5949.9999999999982"/>
    <n v="184"/>
    <n v="135"/>
    <n v="184"/>
    <n v="135"/>
    <n v="6.2391304347826084"/>
    <n v="5.6111111111111045"/>
    <n v="1148"/>
    <n v="757.49999999999909"/>
    <n v="93.853260869565219"/>
    <n v="93.703703703703681"/>
    <n v="17269"/>
    <n v="12649.999999999996"/>
    <n v="8"/>
    <n v="16"/>
    <n v="8"/>
    <n v="16"/>
    <n v="20"/>
    <n v="17"/>
    <n v="20"/>
    <n v="17"/>
    <m/>
    <m/>
    <n v="0"/>
    <n v="0"/>
    <n v="28"/>
    <n v="33"/>
    <n v="28"/>
    <n v="33"/>
    <n v="3.1875"/>
    <n v="3.1875"/>
    <n v="25.5"/>
    <n v="51"/>
    <n v="8.4250000000000007"/>
    <n v="6.0588235294117601"/>
    <n v="168.5"/>
    <n v="102.99999999999991"/>
    <m/>
    <m/>
    <n v="0"/>
    <n v="0"/>
    <n v="6.9285714285714288"/>
    <n v="4.6666666666666643"/>
    <n v="194"/>
    <n v="153.99999999999991"/>
    <n v="71.125"/>
    <n v="69.125"/>
    <n v="569"/>
    <n v="1106"/>
    <n v="75"/>
    <n v="72.588235294117695"/>
    <n v="1500"/>
    <n v="1234.0000000000009"/>
    <m/>
    <m/>
    <n v="0"/>
    <n v="0"/>
    <n v="73.892857142857139"/>
    <n v="70.909090909090935"/>
    <n v="2069"/>
    <n v="2340.0000000000009"/>
    <n v="39"/>
    <n v="41"/>
    <n v="39"/>
    <n v="41"/>
    <n v="7.3333333333333304"/>
    <n v="7.1463414634146298"/>
    <n v="285.99999999999989"/>
    <n v="292.99999999999983"/>
    <n v="68.435897435897402"/>
    <n v="70.902439024390205"/>
    <n v="2668.9999999999986"/>
    <n v="2906.9999999999982"/>
    <n v="103"/>
    <n v="101"/>
    <n v="103"/>
    <n v="101"/>
    <n v="394.49999999999994"/>
    <n v="382.50000000000023"/>
    <n v="9325"/>
    <n v="8939.9999999999982"/>
    <n v="109"/>
    <n v="67"/>
    <n v="109"/>
    <n v="67"/>
    <n v="947.5"/>
    <n v="528.99999999999875"/>
    <n v="10013.000000000002"/>
    <n v="6049.9999999999991"/>
    <n v="212"/>
    <n v="168"/>
    <n v="212"/>
    <n v="168"/>
    <n v="1342"/>
    <n v="911.49999999999898"/>
    <n v="19338"/>
    <n v="14989.999999999996"/>
    <n v="0"/>
    <n v="0"/>
    <n v="0"/>
    <n v="0"/>
    <s v=""/>
    <s v=""/>
    <s v=""/>
    <s v=""/>
    <n v="1628"/>
    <n v="1204.4999999999989"/>
    <n v="22007"/>
    <n v="17896.999999999993"/>
  </r>
  <r>
    <x v="14"/>
    <s v="Germanna Community College"/>
    <m/>
    <n v="232195"/>
    <x v="8"/>
    <n v="931"/>
    <n v="908"/>
    <n v="0"/>
    <n v="0"/>
    <n v="931"/>
    <n v="908"/>
    <n v="66"/>
    <n v="66"/>
    <n v="931"/>
    <n v="907"/>
    <n v="931"/>
    <n v="907"/>
    <n v="79"/>
    <n v="93"/>
    <n v="79"/>
    <n v="93"/>
    <n v="36"/>
    <n v="33"/>
    <n v="36"/>
    <n v="33"/>
    <m/>
    <m/>
    <n v="0"/>
    <n v="0"/>
    <n v="115"/>
    <n v="126"/>
    <n v="115"/>
    <n v="126"/>
    <n v="2.7088607594936698"/>
    <n v="3.02150537634409"/>
    <n v="213.99999999999991"/>
    <n v="281.0000000000004"/>
    <n v="3.5277777777777799"/>
    <n v="3.6969696969696999"/>
    <n v="127.00000000000007"/>
    <n v="122.0000000000001"/>
    <m/>
    <m/>
    <n v="0"/>
    <n v="0"/>
    <n v="2.965217391304348"/>
    <n v="3.1984126984127026"/>
    <n v="341"/>
    <n v="403.00000000000051"/>
    <n v="71.860759493670898"/>
    <n v="72.279569892473106"/>
    <n v="5677.0000000000009"/>
    <n v="6721.9999999999991"/>
    <n v="75.8055555555556"/>
    <n v="79.454545454545496"/>
    <n v="2729.0000000000018"/>
    <n v="2622.0000000000014"/>
    <m/>
    <m/>
    <n v="0"/>
    <n v="0"/>
    <n v="73.095652173913081"/>
    <n v="74.158730158730165"/>
    <n v="8406.0000000000036"/>
    <n v="9344"/>
    <n v="225"/>
    <n v="216"/>
    <n v="225"/>
    <n v="216"/>
    <n v="256"/>
    <n v="228"/>
    <n v="256"/>
    <n v="228"/>
    <m/>
    <m/>
    <n v="0"/>
    <n v="0"/>
    <n v="481"/>
    <n v="444"/>
    <n v="481"/>
    <n v="444"/>
    <n v="3.5888888888888899"/>
    <n v="3.9791666666666701"/>
    <n v="807.50000000000023"/>
    <n v="859.50000000000068"/>
    <n v="5.91796875"/>
    <n v="6.3092105263157903"/>
    <n v="1515"/>
    <n v="1438.5000000000002"/>
    <m/>
    <m/>
    <n v="0"/>
    <n v="0"/>
    <n v="4.8284823284823286"/>
    <n v="5.1756756756756781"/>
    <n v="2322.5"/>
    <n v="2298.0000000000009"/>
    <n v="74.377777777777794"/>
    <n v="77.032407407407405"/>
    <n v="16735.000000000004"/>
    <n v="16639"/>
    <n v="77.65234375"/>
    <n v="79.192982456140399"/>
    <n v="19879"/>
    <n v="18056.000000000011"/>
    <m/>
    <m/>
    <n v="0"/>
    <n v="0"/>
    <n v="76.120582120582114"/>
    <n v="78.14189189189193"/>
    <n v="36614"/>
    <n v="34695.000000000015"/>
    <n v="596"/>
    <n v="570"/>
    <n v="596"/>
    <n v="570"/>
    <n v="4.4689597315436238"/>
    <n v="4.7385964912280727"/>
    <n v="2663.5"/>
    <n v="2701.0000000000014"/>
    <n v="75.536912751677846"/>
    <n v="77.261403508771949"/>
    <n v="45020"/>
    <n v="44039.000000000007"/>
    <n v="77"/>
    <n v="76"/>
    <n v="77"/>
    <n v="76"/>
    <n v="136"/>
    <n v="135"/>
    <n v="136"/>
    <n v="135"/>
    <m/>
    <m/>
    <n v="0"/>
    <n v="0"/>
    <n v="213"/>
    <n v="211"/>
    <n v="213"/>
    <n v="211"/>
    <n v="4.3051948051948097"/>
    <n v="3.6052631578947398"/>
    <n v="331.50000000000034"/>
    <n v="274.00000000000023"/>
    <n v="4.7389705882352899"/>
    <n v="4.7481481481481502"/>
    <n v="644.49999999999943"/>
    <n v="641.00000000000023"/>
    <m/>
    <m/>
    <n v="0"/>
    <n v="0"/>
    <n v="4.5821596244131442"/>
    <n v="4.3364928909952631"/>
    <n v="975.99999999999966"/>
    <n v="915.00000000000057"/>
    <n v="60.675324675324703"/>
    <n v="59.394736842105303"/>
    <n v="4672.0000000000018"/>
    <n v="4514.0000000000027"/>
    <n v="63.794117647058798"/>
    <n v="64.014814814814798"/>
    <n v="8675.9999999999964"/>
    <n v="8641.9999999999982"/>
    <m/>
    <m/>
    <n v="0"/>
    <n v="0"/>
    <n v="62.666666666666657"/>
    <n v="62.350710900473935"/>
    <n v="13347.999999999998"/>
    <n v="13156"/>
    <n v="122"/>
    <n v="126"/>
    <n v="122"/>
    <n v="126"/>
    <n v="5.0901639344262302"/>
    <n v="5.28571428571429"/>
    <n v="621.00000000000011"/>
    <n v="666.00000000000057"/>
    <n v="51.737704918032797"/>
    <n v="52.460317460317498"/>
    <n v="6312.0000000000009"/>
    <n v="6610.0000000000045"/>
    <n v="381"/>
    <n v="385"/>
    <n v="381"/>
    <n v="385"/>
    <n v="1353.0000000000005"/>
    <n v="1414.5000000000014"/>
    <n v="27084.000000000007"/>
    <n v="27875.000000000004"/>
    <n v="428"/>
    <n v="396"/>
    <n v="428"/>
    <n v="396"/>
    <n v="2286.4999999999995"/>
    <n v="2201.5000000000005"/>
    <n v="31283.999999999996"/>
    <n v="29320.000000000007"/>
    <n v="809"/>
    <n v="781"/>
    <n v="809"/>
    <n v="781"/>
    <n v="3639.5"/>
    <n v="3616.0000000000018"/>
    <n v="58368"/>
    <n v="57195.000000000015"/>
    <n v="0"/>
    <n v="0"/>
    <n v="0"/>
    <n v="0"/>
    <s v=""/>
    <s v=""/>
    <s v=""/>
    <s v=""/>
    <n v="4260.5"/>
    <n v="4282.0000000000027"/>
    <n v="64680"/>
    <n v="63805.000000000015"/>
  </r>
  <r>
    <x v="14"/>
    <s v="Lord Fairfax Community College"/>
    <m/>
    <n v="232575"/>
    <x v="8"/>
    <n v="752"/>
    <n v="664"/>
    <n v="0"/>
    <n v="0"/>
    <n v="752"/>
    <n v="664"/>
    <n v="66"/>
    <n v="66"/>
    <n v="752"/>
    <n v="663"/>
    <n v="752"/>
    <n v="663"/>
    <n v="126"/>
    <n v="123"/>
    <n v="126"/>
    <n v="123"/>
    <n v="47"/>
    <n v="45"/>
    <n v="47"/>
    <n v="45"/>
    <m/>
    <m/>
    <n v="0"/>
    <n v="0"/>
    <n v="173"/>
    <n v="168"/>
    <n v="173"/>
    <n v="168"/>
    <n v="2.7301587301587298"/>
    <n v="2.76422764227642"/>
    <n v="343.99999999999994"/>
    <n v="339.99999999999966"/>
    <n v="3.8297872340425498"/>
    <n v="3.2888888888888901"/>
    <n v="179.99999999999983"/>
    <n v="148.00000000000006"/>
    <m/>
    <m/>
    <n v="0"/>
    <n v="0"/>
    <n v="3.028901734104045"/>
    <n v="2.9047619047619029"/>
    <n v="523.99999999999977"/>
    <n v="487.99999999999966"/>
    <n v="75.460317460317498"/>
    <n v="74.894308943089399"/>
    <n v="9508.0000000000055"/>
    <n v="9211.9999999999964"/>
    <n v="78.404255319148902"/>
    <n v="72.488888888888894"/>
    <n v="3684.9999999999982"/>
    <n v="3262.0000000000005"/>
    <m/>
    <m/>
    <n v="0"/>
    <n v="0"/>
    <n v="76.260115606936438"/>
    <n v="74.249999999999972"/>
    <n v="13193.000000000004"/>
    <n v="12473.999999999995"/>
    <n v="143"/>
    <n v="115"/>
    <n v="143"/>
    <n v="115"/>
    <n v="166"/>
    <n v="151"/>
    <n v="166"/>
    <n v="151"/>
    <m/>
    <m/>
    <n v="0"/>
    <n v="0"/>
    <n v="309"/>
    <n v="266"/>
    <n v="309"/>
    <n v="266"/>
    <n v="4.05944055944056"/>
    <n v="5.4478260869565203"/>
    <n v="580.50000000000011"/>
    <n v="626.49999999999989"/>
    <n v="6.2650602409638596"/>
    <n v="6.7019867549668897"/>
    <n v="1040.0000000000007"/>
    <n v="1012.0000000000003"/>
    <m/>
    <m/>
    <n v="0"/>
    <n v="0"/>
    <n v="5.244336569579291"/>
    <n v="6.1597744360902267"/>
    <n v="1620.5000000000009"/>
    <n v="1638.5000000000002"/>
    <n v="77.244755244755197"/>
    <n v="74.026086956521695"/>
    <n v="11045.999999999993"/>
    <n v="8512.9999999999945"/>
    <n v="78.861445783132496"/>
    <n v="78.165562913907294"/>
    <n v="13090.999999999995"/>
    <n v="11803.000000000002"/>
    <m/>
    <m/>
    <n v="0"/>
    <n v="0"/>
    <n v="78.113268608414188"/>
    <n v="76.375939849624046"/>
    <n v="24136.999999999985"/>
    <n v="20315.999999999996"/>
    <n v="482"/>
    <n v="434"/>
    <n v="482"/>
    <n v="434"/>
    <n v="4.4491701244813298"/>
    <n v="4.8997695852534564"/>
    <n v="2144.5000000000009"/>
    <n v="2126.5"/>
    <n v="77.448132780082958"/>
    <n v="75.552995391705053"/>
    <n v="37329.999999999985"/>
    <n v="32789.999999999993"/>
    <n v="62"/>
    <n v="47"/>
    <n v="62"/>
    <n v="47"/>
    <n v="113"/>
    <n v="83"/>
    <n v="113"/>
    <n v="83"/>
    <m/>
    <m/>
    <n v="0"/>
    <n v="0"/>
    <n v="175"/>
    <n v="130"/>
    <n v="175"/>
    <n v="130"/>
    <n v="4.67741935483871"/>
    <n v="3.6489361702127701"/>
    <n v="290"/>
    <n v="171.5000000000002"/>
    <n v="4.9115044247787596"/>
    <n v="5.3975903614457801"/>
    <n v="554.99999999999989"/>
    <n v="447.99999999999977"/>
    <m/>
    <m/>
    <n v="0"/>
    <n v="0"/>
    <n v="4.8285714285714283"/>
    <n v="4.7653846153846153"/>
    <n v="845"/>
    <n v="619.5"/>
    <n v="65.322580645161295"/>
    <n v="60.446808510638299"/>
    <n v="4050.0000000000005"/>
    <n v="2841"/>
    <n v="65.610619469026503"/>
    <n v="64.722891566265105"/>
    <n v="7413.9999999999945"/>
    <n v="5372.0000000000036"/>
    <m/>
    <m/>
    <n v="0"/>
    <n v="0"/>
    <n v="65.5085714285714"/>
    <n v="63.176923076923103"/>
    <n v="11463.999999999995"/>
    <n v="8213.0000000000036"/>
    <n v="95"/>
    <n v="99"/>
    <n v="95"/>
    <n v="99"/>
    <n v="5.2842105263157899"/>
    <n v="4.0606060606060597"/>
    <n v="502.00000000000006"/>
    <n v="401.99999999999989"/>
    <n v="52.357894736842098"/>
    <n v="37.464646464646499"/>
    <n v="4973.9999999999991"/>
    <n v="3709.0000000000036"/>
    <n v="331"/>
    <n v="285"/>
    <n v="331"/>
    <n v="285"/>
    <n v="1214.5"/>
    <n v="1137.9999999999998"/>
    <n v="24604"/>
    <n v="20565.999999999993"/>
    <n v="326"/>
    <n v="279"/>
    <n v="326"/>
    <n v="279"/>
    <n v="1775.0000000000005"/>
    <n v="1608.0000000000002"/>
    <n v="24189.999999999985"/>
    <n v="20437.000000000007"/>
    <n v="657"/>
    <n v="564"/>
    <n v="657"/>
    <n v="564"/>
    <n v="2989.5000000000005"/>
    <n v="2746"/>
    <n v="48793.999999999985"/>
    <n v="41003"/>
    <n v="0"/>
    <n v="0"/>
    <n v="0"/>
    <n v="0"/>
    <s v=""/>
    <s v=""/>
    <s v=""/>
    <s v=""/>
    <n v="3491.5000000000009"/>
    <n v="3148"/>
    <n v="53767.999999999978"/>
    <n v="44712"/>
  </r>
  <r>
    <x v="14"/>
    <s v="New River Community College "/>
    <m/>
    <n v="232867"/>
    <x v="8"/>
    <n v="434"/>
    <n v="426"/>
    <n v="0"/>
    <n v="0"/>
    <n v="434"/>
    <n v="426"/>
    <n v="66"/>
    <n v="66"/>
    <n v="434"/>
    <n v="424"/>
    <n v="434"/>
    <n v="424"/>
    <n v="95"/>
    <n v="114"/>
    <n v="95"/>
    <n v="114"/>
    <n v="41"/>
    <n v="37"/>
    <n v="41"/>
    <n v="37"/>
    <m/>
    <m/>
    <n v="0"/>
    <n v="0"/>
    <n v="136"/>
    <n v="151"/>
    <n v="136"/>
    <n v="151"/>
    <n v="3.23157894736842"/>
    <n v="2.8859649122806998"/>
    <n v="306.99999999999989"/>
    <n v="328.99999999999977"/>
    <n v="3.48780487804878"/>
    <n v="4.35135135135135"/>
    <n v="142.99999999999997"/>
    <n v="160.99999999999994"/>
    <m/>
    <m/>
    <n v="0"/>
    <n v="0"/>
    <n v="3.3088235294117641"/>
    <n v="3.2450331125827794"/>
    <n v="449.99999999999989"/>
    <n v="489.99999999999966"/>
    <n v="84.905263157894694"/>
    <n v="77.675438596491205"/>
    <n v="8065.9999999999964"/>
    <n v="8854.9999999999982"/>
    <n v="80"/>
    <n v="83.081081081081095"/>
    <n v="3280"/>
    <n v="3074.0000000000005"/>
    <m/>
    <m/>
    <n v="0"/>
    <n v="0"/>
    <n v="83.426470588235262"/>
    <n v="78.999999999999986"/>
    <n v="11345.999999999996"/>
    <n v="11928.999999999998"/>
    <n v="53"/>
    <n v="65"/>
    <n v="53"/>
    <n v="65"/>
    <n v="63"/>
    <n v="57"/>
    <n v="63"/>
    <n v="57"/>
    <m/>
    <m/>
    <n v="0"/>
    <n v="0"/>
    <n v="116"/>
    <n v="122"/>
    <n v="116"/>
    <n v="122"/>
    <n v="3.9528301886792501"/>
    <n v="3.6615384615384601"/>
    <n v="209.50000000000026"/>
    <n v="237.99999999999991"/>
    <n v="8.7301587301587293"/>
    <n v="6.2807017543859596"/>
    <n v="550"/>
    <n v="357.99999999999972"/>
    <m/>
    <m/>
    <n v="0"/>
    <n v="0"/>
    <n v="6.5474137931034502"/>
    <n v="4.8852459016393412"/>
    <n v="759.50000000000023"/>
    <n v="595.99999999999966"/>
    <n v="74.886792452830207"/>
    <n v="74.230769230769198"/>
    <n v="3969.0000000000009"/>
    <n v="4824.9999999999982"/>
    <n v="88.492063492063494"/>
    <n v="83.771929824561397"/>
    <n v="5575"/>
    <n v="4775"/>
    <m/>
    <m/>
    <n v="0"/>
    <n v="0"/>
    <n v="82.275862068965523"/>
    <n v="78.688524590163922"/>
    <n v="9544"/>
    <n v="9599.9999999999982"/>
    <n v="252"/>
    <n v="273"/>
    <n v="252"/>
    <n v="273"/>
    <n v="4.7996031746031749"/>
    <n v="3.9780219780219754"/>
    <n v="1209.5"/>
    <n v="1085.9999999999993"/>
    <n v="82.896825396825378"/>
    <n v="78.860805860805854"/>
    <n v="20889.999999999996"/>
    <n v="21529"/>
    <n v="63"/>
    <n v="53"/>
    <n v="63"/>
    <n v="53"/>
    <n v="61"/>
    <n v="61"/>
    <n v="61"/>
    <n v="61"/>
    <m/>
    <m/>
    <n v="0"/>
    <n v="0"/>
    <n v="124"/>
    <n v="114"/>
    <n v="124"/>
    <n v="114"/>
    <n v="3.1666666666666701"/>
    <n v="3.0377358490566002"/>
    <n v="199.50000000000023"/>
    <n v="160.9999999999998"/>
    <n v="4.4426229508196702"/>
    <n v="3.9672131147541001"/>
    <n v="270.99999999999989"/>
    <n v="242.00000000000011"/>
    <m/>
    <m/>
    <n v="0"/>
    <n v="0"/>
    <n v="3.7943548387096784"/>
    <n v="3.5350877192982448"/>
    <n v="470.50000000000011"/>
    <n v="402.99999999999989"/>
    <n v="67.079365079365104"/>
    <n v="66.169811320754704"/>
    <n v="4226.0000000000018"/>
    <n v="3506.9999999999991"/>
    <n v="62.311475409836099"/>
    <n v="62.836065573770497"/>
    <n v="3801.0000000000018"/>
    <n v="3833.0000000000005"/>
    <m/>
    <m/>
    <n v="0"/>
    <n v="0"/>
    <n v="64.733870967741964"/>
    <n v="64.385964912280699"/>
    <n v="8027.0000000000036"/>
    <n v="7340"/>
    <n v="58"/>
    <n v="37"/>
    <n v="58"/>
    <n v="37"/>
    <n v="9.8793103448275907"/>
    <n v="9.6756756756756808"/>
    <n v="573.00000000000023"/>
    <n v="358.00000000000017"/>
    <n v="81.103448275862107"/>
    <n v="77.837837837837796"/>
    <n v="4704.0000000000018"/>
    <n v="2879.9999999999986"/>
    <n v="211"/>
    <n v="232"/>
    <n v="211"/>
    <n v="232"/>
    <n v="716.00000000000034"/>
    <n v="727.99999999999943"/>
    <n v="16260.999999999998"/>
    <n v="17186.999999999996"/>
    <n v="165"/>
    <n v="155"/>
    <n v="165"/>
    <n v="155"/>
    <n v="963.99999999999989"/>
    <n v="760.99999999999977"/>
    <n v="12656.000000000002"/>
    <n v="11682"/>
    <n v="376"/>
    <n v="387"/>
    <n v="376"/>
    <n v="387"/>
    <n v="1680.0000000000002"/>
    <n v="1488.9999999999991"/>
    <n v="28917"/>
    <n v="28868.999999999996"/>
    <n v="0"/>
    <n v="0"/>
    <n v="0"/>
    <n v="0"/>
    <s v=""/>
    <s v=""/>
    <s v=""/>
    <s v=""/>
    <n v="2253"/>
    <n v="1846.9999999999993"/>
    <n v="33621"/>
    <n v="31749"/>
  </r>
  <r>
    <x v="14"/>
    <s v="Piedmont Virginia Community College "/>
    <m/>
    <n v="233116"/>
    <x v="8"/>
    <n v="545"/>
    <n v="544"/>
    <n v="0"/>
    <n v="0"/>
    <n v="545"/>
    <n v="544"/>
    <n v="66"/>
    <n v="66"/>
    <n v="545"/>
    <n v="544"/>
    <n v="545"/>
    <n v="544"/>
    <n v="82"/>
    <n v="77"/>
    <n v="82"/>
    <n v="77"/>
    <n v="29"/>
    <n v="40"/>
    <n v="29"/>
    <n v="40"/>
    <m/>
    <m/>
    <n v="0"/>
    <n v="0"/>
    <n v="111"/>
    <n v="117"/>
    <n v="111"/>
    <n v="117"/>
    <n v="3.0487804878048799"/>
    <n v="3.1948051948051899"/>
    <n v="250.00000000000014"/>
    <n v="245.99999999999963"/>
    <n v="3.7586206896551699"/>
    <n v="3.75"/>
    <n v="108.99999999999993"/>
    <n v="150"/>
    <m/>
    <m/>
    <n v="0"/>
    <n v="0"/>
    <n v="3.234234234234235"/>
    <n v="3.3846153846153819"/>
    <n v="359.00000000000006"/>
    <n v="395.99999999999966"/>
    <n v="77.207317073170699"/>
    <n v="78.467532467532493"/>
    <n v="6330.9999999999973"/>
    <n v="6042.0000000000018"/>
    <n v="74.655172413793096"/>
    <n v="77.45"/>
    <n v="2165"/>
    <n v="3098"/>
    <m/>
    <m/>
    <n v="0"/>
    <n v="0"/>
    <n v="76.540540540540505"/>
    <n v="78.119658119658141"/>
    <n v="8495.9999999999964"/>
    <n v="9140.0000000000018"/>
    <n v="80"/>
    <n v="77"/>
    <n v="80"/>
    <n v="77"/>
    <n v="99"/>
    <n v="111"/>
    <n v="99"/>
    <n v="111"/>
    <m/>
    <m/>
    <n v="0"/>
    <n v="0"/>
    <n v="179"/>
    <n v="188"/>
    <n v="179"/>
    <n v="188"/>
    <n v="4.5812499999999998"/>
    <n v="3.2272727272727302"/>
    <n v="366.5"/>
    <n v="248.50000000000023"/>
    <n v="8.1111111111111107"/>
    <n v="6.8963963963964003"/>
    <n v="803"/>
    <n v="765.50000000000045"/>
    <m/>
    <m/>
    <n v="0"/>
    <n v="0"/>
    <n v="6.533519553072626"/>
    <n v="5.393617021276599"/>
    <n v="1169.5"/>
    <n v="1014.0000000000006"/>
    <n v="79.412499999999994"/>
    <n v="71.948051948051997"/>
    <n v="6353"/>
    <n v="5540.0000000000036"/>
    <n v="81.969696969696997"/>
    <n v="79.738738738738704"/>
    <n v="8115.0000000000027"/>
    <n v="8850.9999999999964"/>
    <m/>
    <m/>
    <n v="0"/>
    <n v="0"/>
    <n v="80.826815642458115"/>
    <n v="76.547872340425528"/>
    <n v="14468.000000000002"/>
    <n v="14391"/>
    <n v="290"/>
    <n v="305"/>
    <n v="290"/>
    <n v="305"/>
    <n v="5.2706896551724141"/>
    <n v="4.6229508196721323"/>
    <n v="1528.5"/>
    <n v="1410.0000000000005"/>
    <n v="79.186206896551724"/>
    <n v="77.150819672131149"/>
    <n v="22964"/>
    <n v="23531"/>
    <n v="62"/>
    <n v="47"/>
    <n v="62"/>
    <n v="47"/>
    <n v="100"/>
    <n v="103"/>
    <n v="100"/>
    <n v="103"/>
    <m/>
    <m/>
    <n v="0"/>
    <n v="0"/>
    <n v="162"/>
    <n v="150"/>
    <n v="162"/>
    <n v="150"/>
    <n v="4.5"/>
    <n v="3.5212765957446801"/>
    <n v="279"/>
    <n v="165.49999999999997"/>
    <n v="4.34"/>
    <n v="4.1456310679611699"/>
    <n v="434"/>
    <n v="427.00000000000051"/>
    <m/>
    <m/>
    <n v="0"/>
    <n v="0"/>
    <n v="4.4012345679012341"/>
    <n v="3.9500000000000028"/>
    <n v="712.99999999999989"/>
    <n v="592.50000000000045"/>
    <n v="67.629032258064498"/>
    <n v="60.170212765957402"/>
    <n v="4192.9999999999991"/>
    <n v="2827.9999999999977"/>
    <n v="59.62"/>
    <n v="58.504854368932001"/>
    <n v="5962"/>
    <n v="6025.9999999999964"/>
    <m/>
    <m/>
    <n v="0"/>
    <n v="0"/>
    <n v="62.685185185185183"/>
    <n v="59.026666666666628"/>
    <n v="10155"/>
    <n v="8853.9999999999945"/>
    <n v="93"/>
    <n v="89"/>
    <n v="93"/>
    <n v="89"/>
    <n v="5.7956989247311803"/>
    <n v="5.7752808988764004"/>
    <n v="538.99999999999977"/>
    <n v="513.99999999999966"/>
    <n v="54.6666666666667"/>
    <n v="52.4157303370786"/>
    <n v="5084.0000000000027"/>
    <n v="4664.9999999999955"/>
    <n v="224"/>
    <n v="201"/>
    <n v="224"/>
    <n v="201"/>
    <n v="895.50000000000011"/>
    <n v="659.99999999999989"/>
    <n v="16876.999999999996"/>
    <n v="14410.000000000004"/>
    <n v="228"/>
    <n v="254"/>
    <n v="228"/>
    <n v="254"/>
    <n v="1346"/>
    <n v="1342.5000000000009"/>
    <n v="16242.000000000004"/>
    <n v="17974.999999999993"/>
    <n v="452"/>
    <n v="455"/>
    <n v="452"/>
    <n v="455"/>
    <n v="2241.5"/>
    <n v="2002.5000000000009"/>
    <n v="33119"/>
    <n v="32384.999999999996"/>
    <n v="0"/>
    <n v="0"/>
    <n v="0"/>
    <n v="0"/>
    <s v=""/>
    <s v=""/>
    <s v=""/>
    <s v=""/>
    <n v="2780.5"/>
    <n v="2516.5000000000005"/>
    <n v="38203"/>
    <n v="37049.999999999985"/>
  </r>
  <r>
    <x v="14"/>
    <s v="Southside Virginia Community College"/>
    <m/>
    <n v="233639"/>
    <x v="8"/>
    <n v="599"/>
    <n v="500"/>
    <n v="0"/>
    <n v="0"/>
    <n v="599"/>
    <n v="500"/>
    <n v="66"/>
    <n v="66"/>
    <n v="589"/>
    <n v="495"/>
    <n v="589"/>
    <n v="495"/>
    <n v="48"/>
    <n v="28"/>
    <n v="48"/>
    <n v="28"/>
    <n v="57"/>
    <n v="38"/>
    <n v="57"/>
    <n v="38"/>
    <m/>
    <m/>
    <n v="0"/>
    <n v="0"/>
    <n v="105"/>
    <n v="66"/>
    <n v="105"/>
    <n v="66"/>
    <n v="3.6875"/>
    <n v="3.78571428571429"/>
    <n v="177"/>
    <n v="106.00000000000011"/>
    <n v="3.42105263157895"/>
    <n v="3.6578947368421102"/>
    <n v="195.00000000000014"/>
    <n v="139.0000000000002"/>
    <m/>
    <m/>
    <n v="0"/>
    <n v="0"/>
    <n v="3.542857142857144"/>
    <n v="3.7121212121212168"/>
    <n v="372.00000000000011"/>
    <n v="245.00000000000031"/>
    <n v="83.7083333333333"/>
    <n v="72.464285714285694"/>
    <n v="4017.9999999999982"/>
    <n v="2028.9999999999995"/>
    <n v="78.684210526315795"/>
    <n v="65.184210526315795"/>
    <n v="4485"/>
    <n v="2477"/>
    <m/>
    <m/>
    <n v="0"/>
    <n v="0"/>
    <n v="80.98095238095236"/>
    <n v="68.272727272727266"/>
    <n v="8502.9999999999982"/>
    <n v="4506"/>
    <n v="22"/>
    <n v="30"/>
    <n v="22"/>
    <n v="30"/>
    <n v="108"/>
    <n v="77"/>
    <n v="108"/>
    <n v="77"/>
    <m/>
    <m/>
    <n v="0"/>
    <n v="0"/>
    <n v="130"/>
    <n v="107"/>
    <n v="130"/>
    <n v="107"/>
    <n v="5.2954545454545503"/>
    <n v="5.4"/>
    <n v="116.50000000000011"/>
    <n v="162"/>
    <n v="9.1064814814814792"/>
    <n v="8.9610389610389607"/>
    <n v="983.49999999999977"/>
    <n v="690"/>
    <m/>
    <m/>
    <n v="0"/>
    <n v="0"/>
    <n v="8.4615384615384617"/>
    <n v="7.962616822429907"/>
    <n v="1100"/>
    <n v="852"/>
    <n v="77"/>
    <n v="62.466666666666697"/>
    <n v="1694"/>
    <n v="1874.0000000000009"/>
    <n v="82"/>
    <n v="65.844155844155907"/>
    <n v="8856"/>
    <n v="5070.0000000000045"/>
    <m/>
    <m/>
    <n v="0"/>
    <n v="0"/>
    <n v="81.15384615384616"/>
    <n v="64.897196261682296"/>
    <n v="10550"/>
    <n v="6944.0000000000055"/>
    <n v="235"/>
    <n v="173"/>
    <n v="235"/>
    <n v="173"/>
    <n v="6.2638297872340427"/>
    <n v="6.3410404624277472"/>
    <n v="1472"/>
    <n v="1097.0000000000002"/>
    <n v="81.076595744680844"/>
    <n v="66.184971098265933"/>
    <n v="19053"/>
    <n v="11450.000000000007"/>
    <n v="15"/>
    <n v="9"/>
    <n v="15"/>
    <n v="9"/>
    <n v="28"/>
    <n v="20"/>
    <n v="28"/>
    <n v="20"/>
    <m/>
    <m/>
    <n v="0"/>
    <n v="0"/>
    <n v="43"/>
    <n v="29"/>
    <n v="43"/>
    <n v="29"/>
    <n v="4.0333333333333297"/>
    <n v="3.2777777777777799"/>
    <n v="60.499999999999943"/>
    <n v="29.500000000000018"/>
    <n v="4.7678571428571397"/>
    <n v="4.125"/>
    <n v="133.49999999999991"/>
    <n v="82.5"/>
    <m/>
    <m/>
    <n v="0"/>
    <n v="0"/>
    <n v="4.5116279069767407"/>
    <n v="3.862068965517242"/>
    <n v="193.99999999999986"/>
    <n v="112.00000000000001"/>
    <n v="78.266666666666694"/>
    <n v="51.7777777777778"/>
    <n v="1174.0000000000005"/>
    <n v="466.00000000000023"/>
    <n v="61.178571428571402"/>
    <n v="43"/>
    <n v="1712.9999999999993"/>
    <n v="860"/>
    <m/>
    <m/>
    <n v="0"/>
    <n v="0"/>
    <n v="67.139534883720927"/>
    <n v="45.724137931034491"/>
    <n v="2887"/>
    <n v="1326.0000000000002"/>
    <n v="311"/>
    <n v="293"/>
    <n v="311"/>
    <n v="293"/>
    <n v="1.80064308681672"/>
    <n v="1.7372013651877101"/>
    <n v="559.99999999999989"/>
    <n v="508.99999999999903"/>
    <n v="14.9967845659164"/>
    <n v="12.1774744027304"/>
    <n v="4664"/>
    <n v="3568.0000000000073"/>
    <n v="85"/>
    <n v="67"/>
    <n v="85"/>
    <n v="67"/>
    <n v="354.00000000000006"/>
    <n v="297.50000000000011"/>
    <n v="6885.9999999999982"/>
    <n v="4369.0000000000009"/>
    <n v="193"/>
    <n v="135"/>
    <n v="193"/>
    <n v="135"/>
    <n v="1312"/>
    <n v="911.50000000000023"/>
    <n v="15054"/>
    <n v="8407.0000000000036"/>
    <n v="278"/>
    <n v="202"/>
    <n v="278"/>
    <n v="202"/>
    <n v="1666"/>
    <n v="1209.0000000000005"/>
    <n v="21940"/>
    <n v="12776.000000000004"/>
    <n v="0"/>
    <n v="0"/>
    <n v="0"/>
    <n v="0"/>
    <s v=""/>
    <s v=""/>
    <s v=""/>
    <s v=""/>
    <n v="2225.9999999999995"/>
    <n v="1717.9999999999993"/>
    <n v="26604"/>
    <n v="16344.000000000015"/>
  </r>
  <r>
    <x v="14"/>
    <s v="Virginia Western Community College "/>
    <m/>
    <n v="233949"/>
    <x v="8"/>
    <n v="735"/>
    <n v="704"/>
    <n v="0"/>
    <n v="0"/>
    <n v="735"/>
    <n v="704"/>
    <n v="66"/>
    <n v="66"/>
    <n v="733"/>
    <n v="702"/>
    <n v="733"/>
    <n v="702"/>
    <n v="179"/>
    <n v="179"/>
    <n v="179"/>
    <n v="179"/>
    <n v="33"/>
    <n v="56"/>
    <n v="33"/>
    <n v="56"/>
    <m/>
    <m/>
    <n v="0"/>
    <n v="0"/>
    <n v="212"/>
    <n v="235"/>
    <n v="212"/>
    <n v="235"/>
    <n v="3.0614525139664801"/>
    <n v="2.9608938547485999"/>
    <n v="547.99999999999989"/>
    <n v="529.99999999999943"/>
    <n v="3.8181818181818201"/>
    <n v="4"/>
    <n v="126.00000000000006"/>
    <n v="224"/>
    <m/>
    <m/>
    <n v="0"/>
    <n v="0"/>
    <n v="3.1792452830188678"/>
    <n v="3.2085106382978701"/>
    <n v="674"/>
    <n v="753.99999999999943"/>
    <n v="78.782122905027904"/>
    <n v="81.865921787709496"/>
    <n v="14101.999999999995"/>
    <n v="14654"/>
    <n v="82"/>
    <n v="84.910714285714306"/>
    <n v="2706"/>
    <n v="4755.0000000000009"/>
    <m/>
    <m/>
    <n v="0"/>
    <n v="0"/>
    <n v="79.283018867924497"/>
    <n v="82.591489361702131"/>
    <n v="16807.999999999993"/>
    <n v="19409"/>
    <n v="149"/>
    <n v="111"/>
    <n v="149"/>
    <n v="111"/>
    <n v="168"/>
    <n v="139"/>
    <n v="168"/>
    <n v="139"/>
    <m/>
    <m/>
    <n v="0"/>
    <n v="0"/>
    <n v="317"/>
    <n v="250"/>
    <n v="317"/>
    <n v="250"/>
    <n v="4.1577181208053702"/>
    <n v="4.7972972972973"/>
    <n v="619.50000000000011"/>
    <n v="532.50000000000034"/>
    <n v="7.52678571428571"/>
    <n v="7.5323741007194203"/>
    <n v="1264.4999999999993"/>
    <n v="1046.9999999999993"/>
    <m/>
    <m/>
    <n v="0"/>
    <n v="0"/>
    <n v="5.9432176656151405"/>
    <n v="6.3179999999999978"/>
    <n v="1883.9999999999995"/>
    <n v="1579.4999999999995"/>
    <n v="78.181208053691293"/>
    <n v="79.927927927927897"/>
    <n v="11649.000000000002"/>
    <n v="8871.9999999999964"/>
    <n v="88.970238095238102"/>
    <n v="86.827338129496397"/>
    <n v="14947.000000000002"/>
    <n v="12069"/>
    <m/>
    <m/>
    <n v="0"/>
    <n v="0"/>
    <n v="83.899053627760267"/>
    <n v="83.763999999999982"/>
    <n v="26596.000000000004"/>
    <n v="20940.999999999996"/>
    <n v="529"/>
    <n v="485"/>
    <n v="529"/>
    <n v="485"/>
    <n v="4.8355387523629485"/>
    <n v="4.811340206185565"/>
    <n v="2557.9999999999995"/>
    <n v="2333.4999999999991"/>
    <n v="82.049149338374292"/>
    <n v="83.19587628865979"/>
    <n v="43404"/>
    <n v="40350"/>
    <n v="39"/>
    <n v="43"/>
    <n v="39"/>
    <n v="43"/>
    <n v="103"/>
    <n v="120"/>
    <n v="103"/>
    <n v="120"/>
    <m/>
    <m/>
    <n v="0"/>
    <n v="0"/>
    <n v="142"/>
    <n v="163"/>
    <n v="142"/>
    <n v="163"/>
    <n v="4.6153846153846203"/>
    <n v="3.7209302325581399"/>
    <n v="180.0000000000002"/>
    <n v="160.00000000000003"/>
    <n v="5.0388349514563098"/>
    <n v="4.6124999999999998"/>
    <n v="518.99999999999989"/>
    <n v="553.5"/>
    <m/>
    <m/>
    <n v="0"/>
    <n v="0"/>
    <n v="4.9225352112676068"/>
    <n v="4.3773006134969323"/>
    <n v="699.00000000000023"/>
    <n v="713.5"/>
    <n v="66.589743589743605"/>
    <n v="65.209302325581405"/>
    <n v="2597.0000000000005"/>
    <n v="2804.0000000000005"/>
    <n v="65.747572815533999"/>
    <n v="58.233333333333299"/>
    <n v="6772.0000000000018"/>
    <n v="6987.9999999999955"/>
    <m/>
    <m/>
    <n v="0"/>
    <n v="0"/>
    <n v="65.978873239436638"/>
    <n v="60.073619631901821"/>
    <n v="9369.0000000000018"/>
    <n v="9791.9999999999964"/>
    <n v="62"/>
    <n v="54"/>
    <n v="62"/>
    <n v="54"/>
    <n v="9.6129032258064502"/>
    <n v="9.2592592592592595"/>
    <n v="595.99999999999989"/>
    <n v="500"/>
    <n v="84.548387096774206"/>
    <n v="71.7222222222222"/>
    <n v="5242.0000000000009"/>
    <n v="3872.9999999999986"/>
    <n v="367"/>
    <n v="333"/>
    <n v="367"/>
    <n v="333"/>
    <n v="1347.5000000000002"/>
    <n v="1222.4999999999998"/>
    <n v="28347.999999999996"/>
    <n v="26329.999999999996"/>
    <n v="304"/>
    <n v="315"/>
    <n v="304"/>
    <n v="315"/>
    <n v="1909.4999999999991"/>
    <n v="1824.4999999999993"/>
    <n v="24425"/>
    <n v="23811.999999999996"/>
    <n v="671"/>
    <n v="648"/>
    <n v="671"/>
    <n v="648"/>
    <n v="3256.9999999999991"/>
    <n v="3046.9999999999991"/>
    <n v="52773"/>
    <n v="50141.999999999993"/>
    <n v="0"/>
    <n v="0"/>
    <n v="0"/>
    <n v="0"/>
    <s v=""/>
    <s v=""/>
    <s v=""/>
    <s v=""/>
    <n v="3853"/>
    <n v="3546.9999999999991"/>
    <n v="58015"/>
    <n v="54015"/>
  </r>
  <r>
    <x v="14"/>
    <s v="D.S. Lancaster Community College "/>
    <m/>
    <n v="231873"/>
    <x v="9"/>
    <n v="124"/>
    <n v="127"/>
    <n v="0"/>
    <n v="0"/>
    <n v="124"/>
    <n v="127"/>
    <n v="66"/>
    <n v="66"/>
    <n v="124"/>
    <n v="127"/>
    <n v="124"/>
    <n v="127"/>
    <n v="23"/>
    <n v="29"/>
    <n v="23"/>
    <n v="29"/>
    <n v="3"/>
    <n v="9"/>
    <n v="3"/>
    <n v="9"/>
    <m/>
    <m/>
    <n v="0"/>
    <n v="0"/>
    <n v="26"/>
    <n v="38"/>
    <n v="26"/>
    <n v="38"/>
    <n v="2.7826086956521698"/>
    <n v="2.6551724137931001"/>
    <n v="63.999999999999908"/>
    <n v="76.999999999999901"/>
    <n v="3.3333333333333299"/>
    <n v="3.3333333333333299"/>
    <n v="9.9999999999999893"/>
    <n v="29.999999999999968"/>
    <m/>
    <m/>
    <n v="0"/>
    <n v="0"/>
    <n v="2.8461538461538423"/>
    <n v="2.8157894736842071"/>
    <n v="73.999999999999901"/>
    <n v="106.99999999999987"/>
    <n v="77.260869565217405"/>
    <n v="78.827586206896598"/>
    <n v="1777.0000000000002"/>
    <n v="2286.0000000000014"/>
    <n v="72"/>
    <n v="74.8888888888889"/>
    <n v="216"/>
    <n v="674.00000000000011"/>
    <m/>
    <m/>
    <n v="0"/>
    <n v="0"/>
    <n v="76.65384615384616"/>
    <n v="77.894736842105303"/>
    <n v="1993.0000000000002"/>
    <n v="2960.0000000000014"/>
    <n v="21"/>
    <n v="29"/>
    <n v="21"/>
    <n v="29"/>
    <n v="25"/>
    <n v="24"/>
    <n v="25"/>
    <n v="24"/>
    <m/>
    <m/>
    <n v="0"/>
    <n v="0"/>
    <n v="46"/>
    <n v="53"/>
    <n v="46"/>
    <n v="53"/>
    <n v="3.5714285714285698"/>
    <n v="4.7241379310344804"/>
    <n v="74.999999999999972"/>
    <n v="136.99999999999994"/>
    <n v="9.18"/>
    <n v="5.875"/>
    <n v="229.5"/>
    <n v="141"/>
    <m/>
    <m/>
    <n v="0"/>
    <n v="0"/>
    <n v="6.6195652173913047"/>
    <n v="5.2452830188679238"/>
    <n v="304.5"/>
    <n v="277.99999999999994"/>
    <n v="79.190476190476204"/>
    <n v="76.103448275862107"/>
    <n v="1663.0000000000002"/>
    <n v="2207.0000000000009"/>
    <n v="86.28"/>
    <n v="80.9583333333333"/>
    <n v="2157"/>
    <n v="1942.9999999999991"/>
    <m/>
    <m/>
    <n v="0"/>
    <n v="0"/>
    <n v="83.043478260869563"/>
    <n v="78.301886792452834"/>
    <n v="3820"/>
    <n v="4150"/>
    <n v="72"/>
    <n v="91"/>
    <n v="72"/>
    <n v="91"/>
    <n v="5.2569444444444429"/>
    <n v="4.2307692307692291"/>
    <n v="378.49999999999989"/>
    <n v="384.99999999999983"/>
    <n v="80.736111111111114"/>
    <n v="78.131868131868146"/>
    <n v="5813"/>
    <n v="7110.0000000000009"/>
    <n v="13"/>
    <n v="9"/>
    <n v="13"/>
    <n v="9"/>
    <n v="19"/>
    <n v="13"/>
    <n v="19"/>
    <n v="13"/>
    <m/>
    <m/>
    <n v="0"/>
    <n v="0"/>
    <n v="32"/>
    <n v="22"/>
    <n v="32"/>
    <n v="22"/>
    <n v="2.5"/>
    <n v="2.7777777777777799"/>
    <n v="32.5"/>
    <n v="25.000000000000018"/>
    <n v="3.4736842105263199"/>
    <n v="4.8846153846153904"/>
    <n v="66.000000000000085"/>
    <n v="63.500000000000071"/>
    <m/>
    <m/>
    <n v="0"/>
    <n v="0"/>
    <n v="3.0781250000000027"/>
    <n v="4.0227272727272769"/>
    <n v="98.500000000000085"/>
    <n v="88.500000000000085"/>
    <n v="60.384615384615401"/>
    <n v="65"/>
    <n v="785.00000000000023"/>
    <n v="585"/>
    <n v="60.7368421052632"/>
    <n v="58.846153846153797"/>
    <n v="1154.0000000000009"/>
    <n v="764.99999999999932"/>
    <m/>
    <m/>
    <n v="0"/>
    <n v="0"/>
    <n v="60.593750000000036"/>
    <n v="61.363636363636331"/>
    <n v="1939.0000000000011"/>
    <n v="1349.9999999999993"/>
    <n v="20"/>
    <n v="14"/>
    <n v="20"/>
    <n v="14"/>
    <n v="9.75"/>
    <n v="7.6428571428571397"/>
    <n v="195"/>
    <n v="106.99999999999996"/>
    <n v="74.349999999999994"/>
    <n v="66.428571428571402"/>
    <n v="1487"/>
    <n v="929.99999999999966"/>
    <n v="57"/>
    <n v="67"/>
    <n v="57"/>
    <n v="67"/>
    <n v="171.49999999999989"/>
    <n v="238.99999999999986"/>
    <n v="4225.0000000000009"/>
    <n v="5078.0000000000018"/>
    <n v="47"/>
    <n v="46"/>
    <n v="47"/>
    <n v="46"/>
    <n v="305.50000000000011"/>
    <n v="234.50000000000006"/>
    <n v="3527.0000000000009"/>
    <n v="3381.9999999999982"/>
    <n v="104"/>
    <n v="113"/>
    <n v="104"/>
    <n v="113"/>
    <n v="477"/>
    <n v="473.49999999999989"/>
    <n v="7752.0000000000018"/>
    <n v="8460"/>
    <n v="0"/>
    <n v="0"/>
    <n v="0"/>
    <n v="0"/>
    <s v=""/>
    <s v=""/>
    <s v=""/>
    <s v=""/>
    <n v="672"/>
    <n v="580.49999999999989"/>
    <n v="9239"/>
    <n v="9390"/>
  </r>
  <r>
    <x v="14"/>
    <s v="Eastern Shore Community College"/>
    <m/>
    <n v="232052"/>
    <x v="9"/>
    <n v="43"/>
    <n v="46"/>
    <n v="0"/>
    <n v="0"/>
    <n v="43"/>
    <n v="46"/>
    <n v="66"/>
    <n v="66"/>
    <n v="43"/>
    <n v="46"/>
    <n v="43"/>
    <n v="46"/>
    <n v="8"/>
    <n v="13"/>
    <n v="8"/>
    <n v="13"/>
    <n v="6"/>
    <n v="8"/>
    <n v="6"/>
    <n v="8"/>
    <m/>
    <m/>
    <n v="0"/>
    <n v="0"/>
    <n v="14"/>
    <n v="21"/>
    <n v="14"/>
    <n v="21"/>
    <n v="2.875"/>
    <n v="2.5384615384615401"/>
    <n v="23"/>
    <n v="33.000000000000021"/>
    <n v="3"/>
    <n v="3.625"/>
    <n v="18"/>
    <n v="29"/>
    <m/>
    <m/>
    <n v="0"/>
    <n v="0"/>
    <n v="2.9285714285714284"/>
    <n v="2.9523809523809534"/>
    <n v="41"/>
    <n v="62.000000000000021"/>
    <n v="73.375"/>
    <n v="69.692307692307693"/>
    <n v="587"/>
    <n v="906"/>
    <n v="62.6666666666667"/>
    <n v="66.375"/>
    <n v="376.00000000000023"/>
    <n v="531"/>
    <m/>
    <m/>
    <n v="0"/>
    <n v="0"/>
    <n v="68.785714285714306"/>
    <n v="68.428571428571431"/>
    <n v="963.00000000000023"/>
    <n v="1437"/>
    <n v="3"/>
    <n v="5"/>
    <n v="3"/>
    <n v="5"/>
    <n v="11"/>
    <n v="8"/>
    <n v="11"/>
    <n v="8"/>
    <m/>
    <m/>
    <n v="0"/>
    <n v="0"/>
    <n v="14"/>
    <n v="13"/>
    <n v="14"/>
    <n v="13"/>
    <n v="4"/>
    <n v="7.8"/>
    <n v="12"/>
    <n v="39"/>
    <n v="5.7272727272727302"/>
    <n v="7.6875"/>
    <n v="63.000000000000028"/>
    <n v="61.5"/>
    <m/>
    <m/>
    <n v="0"/>
    <n v="0"/>
    <n v="5.3571428571428594"/>
    <n v="7.7307692307692308"/>
    <n v="75.000000000000028"/>
    <n v="100.5"/>
    <n v="73.3333333333333"/>
    <n v="92.2"/>
    <n v="219.99999999999989"/>
    <n v="461"/>
    <n v="70"/>
    <n v="70.375"/>
    <n v="770"/>
    <n v="563"/>
    <m/>
    <m/>
    <n v="0"/>
    <n v="0"/>
    <n v="70.714285714285708"/>
    <n v="78.769230769230774"/>
    <n v="989.99999999999989"/>
    <n v="1024"/>
    <n v="28"/>
    <n v="34"/>
    <n v="28"/>
    <n v="34"/>
    <n v="4.1428571428571441"/>
    <n v="4.7794117647058831"/>
    <n v="116.00000000000003"/>
    <n v="162.50000000000003"/>
    <n v="69.75"/>
    <n v="72.382352941176464"/>
    <n v="1953"/>
    <n v="2461"/>
    <n v="0"/>
    <n v="0"/>
    <n v="0"/>
    <n v="0"/>
    <n v="4"/>
    <n v="4"/>
    <n v="4"/>
    <n v="4"/>
    <m/>
    <m/>
    <n v="0"/>
    <n v="0"/>
    <n v="4"/>
    <n v="4"/>
    <n v="4"/>
    <n v="4"/>
    <m/>
    <m/>
    <n v="0"/>
    <n v="0"/>
    <n v="4.25"/>
    <n v="13"/>
    <n v="17"/>
    <n v="52"/>
    <m/>
    <m/>
    <n v="0"/>
    <n v="0"/>
    <n v="4.25"/>
    <n v="13"/>
    <n v="17"/>
    <n v="52"/>
    <m/>
    <m/>
    <n v="0"/>
    <n v="0"/>
    <n v="59.5"/>
    <n v="72.25"/>
    <n v="238"/>
    <n v="289"/>
    <m/>
    <m/>
    <n v="0"/>
    <n v="0"/>
    <n v="59.5"/>
    <n v="72.25"/>
    <n v="238"/>
    <n v="289"/>
    <n v="11"/>
    <n v="8"/>
    <n v="11"/>
    <n v="8"/>
    <n v="7.4545454545454497"/>
    <n v="8.875"/>
    <n v="81.999999999999943"/>
    <n v="71"/>
    <n v="74.181818181818201"/>
    <n v="58"/>
    <n v="816.00000000000023"/>
    <n v="464"/>
    <n v="11"/>
    <n v="18"/>
    <n v="11"/>
    <n v="18"/>
    <n v="35"/>
    <n v="72.000000000000028"/>
    <n v="806.99999999999989"/>
    <n v="1367"/>
    <n v="21"/>
    <n v="20"/>
    <n v="21"/>
    <n v="20"/>
    <n v="98.000000000000028"/>
    <n v="142.5"/>
    <n v="1384.0000000000002"/>
    <n v="1383"/>
    <n v="32"/>
    <n v="38"/>
    <n v="32"/>
    <n v="38"/>
    <n v="133.00000000000003"/>
    <n v="214.50000000000003"/>
    <n v="2191"/>
    <n v="2750"/>
    <n v="0"/>
    <n v="0"/>
    <n v="0"/>
    <n v="0"/>
    <s v=""/>
    <s v=""/>
    <s v=""/>
    <s v=""/>
    <n v="214.99999999999997"/>
    <n v="285.5"/>
    <n v="3007"/>
    <n v="3214"/>
  </r>
  <r>
    <x v="14"/>
    <s v="Mountain Empire Community College"/>
    <m/>
    <n v="232788"/>
    <x v="9"/>
    <n v="285"/>
    <n v="286"/>
    <n v="0"/>
    <n v="0"/>
    <n v="285"/>
    <n v="286"/>
    <n v="66"/>
    <n v="66"/>
    <n v="283"/>
    <n v="285"/>
    <n v="283"/>
    <n v="285"/>
    <n v="109"/>
    <n v="88"/>
    <n v="109"/>
    <n v="88"/>
    <n v="14"/>
    <n v="22"/>
    <n v="14"/>
    <n v="22"/>
    <m/>
    <m/>
    <n v="0"/>
    <n v="0"/>
    <n v="123"/>
    <n v="110"/>
    <n v="123"/>
    <n v="110"/>
    <n v="2.8715596330275202"/>
    <n v="2.7954545454545499"/>
    <n v="312.99999999999972"/>
    <n v="246.0000000000004"/>
    <n v="5.3571428571428603"/>
    <n v="5.3181818181818201"/>
    <n v="75.000000000000043"/>
    <n v="117.00000000000004"/>
    <m/>
    <m/>
    <n v="0"/>
    <n v="0"/>
    <n v="3.1544715447154452"/>
    <n v="3.3000000000000043"/>
    <n v="387.99999999999977"/>
    <n v="363.00000000000045"/>
    <n v="87.266055045871596"/>
    <n v="84"/>
    <n v="9512.0000000000036"/>
    <n v="7392"/>
    <n v="103.21428571428601"/>
    <n v="100.181818181818"/>
    <n v="1445.0000000000041"/>
    <n v="2203.9999999999959"/>
    <m/>
    <m/>
    <n v="0"/>
    <n v="0"/>
    <n v="89.081300813008184"/>
    <n v="87.236363636363606"/>
    <n v="10957.000000000007"/>
    <n v="9595.9999999999964"/>
    <n v="36"/>
    <n v="55"/>
    <n v="36"/>
    <n v="55"/>
    <n v="54"/>
    <n v="41"/>
    <n v="54"/>
    <n v="41"/>
    <m/>
    <m/>
    <n v="0"/>
    <n v="0"/>
    <n v="90"/>
    <n v="96"/>
    <n v="90"/>
    <n v="96"/>
    <n v="6.1527777777777803"/>
    <n v="5.7818181818181804"/>
    <n v="221.50000000000009"/>
    <n v="317.99999999999994"/>
    <n v="9.3611111111111107"/>
    <n v="11.451219512195101"/>
    <n v="505.5"/>
    <n v="469.49999999999915"/>
    <m/>
    <m/>
    <n v="0"/>
    <n v="0"/>
    <n v="8.0777777777777793"/>
    <n v="8.2031249999999911"/>
    <n v="727.00000000000011"/>
    <n v="787.49999999999909"/>
    <n v="89.5"/>
    <n v="88.363636363636402"/>
    <n v="3222"/>
    <n v="4860.0000000000018"/>
    <n v="95.962962962963005"/>
    <n v="97.243902439024396"/>
    <n v="5182.0000000000018"/>
    <n v="3987"/>
    <m/>
    <m/>
    <n v="0"/>
    <n v="0"/>
    <n v="93.377777777777794"/>
    <n v="92.156250000000014"/>
    <n v="8404.0000000000018"/>
    <n v="8847.0000000000018"/>
    <n v="213"/>
    <n v="206"/>
    <n v="213"/>
    <n v="206"/>
    <n v="5.234741784037559"/>
    <n v="5.5849514563106775"/>
    <n v="1115"/>
    <n v="1150.4999999999995"/>
    <n v="90.896713615023515"/>
    <n v="89.529126213592235"/>
    <n v="19361.000000000007"/>
    <n v="18443"/>
    <n v="13"/>
    <n v="10"/>
    <n v="13"/>
    <n v="10"/>
    <n v="17"/>
    <n v="14"/>
    <n v="17"/>
    <n v="14"/>
    <m/>
    <m/>
    <n v="0"/>
    <n v="0"/>
    <n v="30"/>
    <n v="24"/>
    <n v="30"/>
    <n v="24"/>
    <n v="5.1538461538461497"/>
    <n v="5.15"/>
    <n v="66.999999999999943"/>
    <n v="51.5"/>
    <n v="7.3235294117647101"/>
    <n v="6.6428571428571397"/>
    <n v="124.50000000000007"/>
    <n v="92.999999999999957"/>
    <m/>
    <m/>
    <n v="0"/>
    <n v="0"/>
    <n v="6.3833333333333337"/>
    <n v="6.0208333333333313"/>
    <n v="191.5"/>
    <n v="144.49999999999994"/>
    <n v="74.076923076923094"/>
    <n v="80.900000000000006"/>
    <n v="963.00000000000023"/>
    <n v="809"/>
    <n v="72.235294117647101"/>
    <n v="69.071428571428598"/>
    <n v="1228.0000000000007"/>
    <n v="967.00000000000034"/>
    <m/>
    <m/>
    <n v="0"/>
    <n v="0"/>
    <n v="73.03333333333336"/>
    <n v="74.000000000000014"/>
    <n v="2191.0000000000009"/>
    <n v="1776.0000000000005"/>
    <n v="40"/>
    <n v="55"/>
    <n v="40"/>
    <n v="55"/>
    <n v="9.0749999999999993"/>
    <n v="9.8363636363636395"/>
    <n v="363"/>
    <n v="541.00000000000023"/>
    <n v="75.025000000000006"/>
    <n v="82.545454545454504"/>
    <n v="3001"/>
    <n v="4539.9999999999982"/>
    <n v="158"/>
    <n v="153"/>
    <n v="158"/>
    <n v="153"/>
    <n v="601.49999999999977"/>
    <n v="615.50000000000034"/>
    <n v="13697.000000000004"/>
    <n v="13061.000000000002"/>
    <n v="85"/>
    <n v="77"/>
    <n v="85"/>
    <n v="77"/>
    <n v="705.00000000000011"/>
    <n v="679.4999999999992"/>
    <n v="7855.0000000000064"/>
    <n v="7157.9999999999964"/>
    <n v="243"/>
    <n v="230"/>
    <n v="243"/>
    <n v="230"/>
    <n v="1306.5"/>
    <n v="1294.9999999999995"/>
    <n v="21552.000000000011"/>
    <n v="20219"/>
    <n v="0"/>
    <n v="0"/>
    <n v="0"/>
    <n v="0"/>
    <s v=""/>
    <s v=""/>
    <s v=""/>
    <s v=""/>
    <n v="1669.5"/>
    <n v="1835.9999999999998"/>
    <n v="24553.000000000007"/>
    <n v="24759"/>
  </r>
  <r>
    <x v="14"/>
    <s v="Patrick Henry Community College "/>
    <m/>
    <n v="233019"/>
    <x v="9"/>
    <n v="278"/>
    <n v="443"/>
    <n v="0"/>
    <n v="0"/>
    <n v="278"/>
    <n v="443"/>
    <n v="66"/>
    <n v="66"/>
    <n v="272"/>
    <n v="425"/>
    <n v="272"/>
    <n v="425"/>
    <n v="42"/>
    <n v="50"/>
    <n v="42"/>
    <n v="50"/>
    <n v="21"/>
    <n v="26"/>
    <n v="21"/>
    <n v="26"/>
    <m/>
    <m/>
    <n v="0"/>
    <n v="0"/>
    <n v="63"/>
    <n v="76"/>
    <n v="63"/>
    <n v="76"/>
    <n v="2.61904761904762"/>
    <n v="2.68"/>
    <n v="110.00000000000004"/>
    <n v="134"/>
    <n v="4.1904761904761898"/>
    <n v="4.5384615384615401"/>
    <n v="87.999999999999986"/>
    <n v="118.00000000000004"/>
    <m/>
    <m/>
    <n v="0"/>
    <n v="0"/>
    <n v="3.1428571428571432"/>
    <n v="3.3157894736842111"/>
    <n v="198.00000000000003"/>
    <n v="252.00000000000003"/>
    <n v="81.595238095238102"/>
    <n v="78.599999999999994"/>
    <n v="3427.0000000000005"/>
    <n v="3929.9999999999995"/>
    <n v="91"/>
    <n v="93.769230769230802"/>
    <n v="1911"/>
    <n v="2438.0000000000009"/>
    <m/>
    <m/>
    <n v="0"/>
    <n v="0"/>
    <n v="84.730158730158735"/>
    <n v="83.78947368421052"/>
    <n v="5338"/>
    <n v="6368"/>
    <n v="55"/>
    <n v="37"/>
    <n v="55"/>
    <n v="37"/>
    <n v="72"/>
    <n v="59"/>
    <n v="72"/>
    <n v="59"/>
    <m/>
    <m/>
    <n v="0"/>
    <n v="0"/>
    <n v="127"/>
    <n v="96"/>
    <n v="127"/>
    <n v="96"/>
    <n v="3.6727272727272702"/>
    <n v="2.63513513513514"/>
    <n v="201.99999999999986"/>
    <n v="97.500000000000185"/>
    <n v="8.1736111111111107"/>
    <n v="9.4830508474576298"/>
    <n v="588.5"/>
    <n v="559.50000000000011"/>
    <m/>
    <m/>
    <n v="0"/>
    <n v="0"/>
    <n v="6.2244094488188964"/>
    <n v="6.8437500000000036"/>
    <n v="790.49999999999989"/>
    <n v="657.00000000000034"/>
    <n v="78.6727272727273"/>
    <n v="71.243243243243199"/>
    <n v="4327.0000000000018"/>
    <n v="2635.9999999999982"/>
    <n v="95.1527777777778"/>
    <n v="92.762711864406796"/>
    <n v="6851.0000000000018"/>
    <n v="5473.0000000000009"/>
    <m/>
    <m/>
    <n v="0"/>
    <n v="0"/>
    <n v="88.015748031496088"/>
    <n v="84.468749999999986"/>
    <n v="11178.000000000004"/>
    <n v="8108.9999999999982"/>
    <n v="190"/>
    <n v="172"/>
    <n v="190"/>
    <n v="172"/>
    <n v="5.2026315789473676"/>
    <n v="5.2848837209302344"/>
    <n v="988.49999999999989"/>
    <n v="909.00000000000034"/>
    <n v="86.926315789473705"/>
    <n v="84.168604651162781"/>
    <n v="16516.000000000004"/>
    <n v="14476.999999999998"/>
    <n v="23"/>
    <n v="23"/>
    <n v="23"/>
    <n v="23"/>
    <n v="27"/>
    <n v="29"/>
    <n v="27"/>
    <n v="29"/>
    <m/>
    <m/>
    <n v="0"/>
    <n v="0"/>
    <n v="50"/>
    <n v="52"/>
    <n v="50"/>
    <n v="52"/>
    <n v="2.9130434782608701"/>
    <n v="3.6739130434782599"/>
    <n v="67.000000000000014"/>
    <n v="84.499999999999972"/>
    <n v="5.4629629629629601"/>
    <n v="7.3965517241379297"/>
    <n v="147.49999999999991"/>
    <n v="214.49999999999997"/>
    <m/>
    <m/>
    <n v="0"/>
    <n v="0"/>
    <n v="4.2899999999999991"/>
    <n v="5.7499999999999991"/>
    <n v="214.49999999999994"/>
    <n v="298.99999999999994"/>
    <n v="67.2173913043478"/>
    <n v="61.304347826087003"/>
    <n v="1545.9999999999993"/>
    <n v="1410.0000000000011"/>
    <n v="76.5555555555556"/>
    <n v="76.310344827586206"/>
    <n v="2067.0000000000014"/>
    <n v="2213"/>
    <m/>
    <m/>
    <n v="0"/>
    <n v="0"/>
    <n v="72.260000000000019"/>
    <n v="69.673076923076934"/>
    <n v="3613.0000000000009"/>
    <n v="3623.0000000000005"/>
    <n v="32"/>
    <n v="201"/>
    <n v="32"/>
    <n v="201"/>
    <n v="10.65625"/>
    <n v="1.7363184079602001"/>
    <n v="341"/>
    <n v="349.00000000000023"/>
    <n v="94.1875"/>
    <n v="17.223880597014901"/>
    <n v="3014"/>
    <n v="3461.999999999995"/>
    <n v="120"/>
    <n v="110"/>
    <n v="120"/>
    <n v="110"/>
    <n v="378.99999999999989"/>
    <n v="316.00000000000011"/>
    <n v="9300.0000000000018"/>
    <n v="7975.9999999999991"/>
    <n v="120"/>
    <n v="114"/>
    <n v="120"/>
    <n v="114"/>
    <n v="823.99999999999989"/>
    <n v="892.00000000000011"/>
    <n v="10829.000000000004"/>
    <n v="10124.000000000002"/>
    <n v="240"/>
    <n v="224"/>
    <n v="240"/>
    <n v="224"/>
    <n v="1202.9999999999998"/>
    <n v="1208.0000000000002"/>
    <n v="20129.000000000007"/>
    <n v="18100"/>
    <n v="0"/>
    <n v="0"/>
    <n v="0"/>
    <n v="0"/>
    <s v=""/>
    <s v=""/>
    <s v=""/>
    <s v=""/>
    <n v="1543.9999999999998"/>
    <n v="1557.0000000000005"/>
    <n v="23143.000000000004"/>
    <n v="21561.999999999996"/>
  </r>
  <r>
    <x v="14"/>
    <s v="Paul D. Camp Community College"/>
    <m/>
    <n v="233037"/>
    <x v="9"/>
    <n v="114"/>
    <n v="103"/>
    <n v="0"/>
    <n v="0"/>
    <n v="114"/>
    <n v="103"/>
    <n v="66"/>
    <n v="66"/>
    <n v="114"/>
    <n v="103"/>
    <n v="114"/>
    <n v="103"/>
    <n v="7"/>
    <n v="15"/>
    <n v="7"/>
    <n v="15"/>
    <n v="1"/>
    <n v="4"/>
    <n v="1"/>
    <n v="4"/>
    <m/>
    <m/>
    <n v="0"/>
    <n v="0"/>
    <n v="8"/>
    <n v="19"/>
    <n v="8"/>
    <n v="19"/>
    <n v="2.28571428571429"/>
    <n v="2.4"/>
    <n v="16.000000000000028"/>
    <n v="36"/>
    <n v="3"/>
    <n v="6"/>
    <n v="3"/>
    <n v="24"/>
    <m/>
    <m/>
    <n v="0"/>
    <n v="0"/>
    <n v="2.3750000000000036"/>
    <n v="3.1578947368421053"/>
    <n v="19.000000000000028"/>
    <n v="60"/>
    <n v="65.285714285714306"/>
    <n v="75.733333333333306"/>
    <n v="457.00000000000011"/>
    <n v="1135.9999999999995"/>
    <n v="70"/>
    <n v="93.5"/>
    <n v="70"/>
    <n v="374"/>
    <m/>
    <m/>
    <n v="0"/>
    <n v="0"/>
    <n v="65.875000000000014"/>
    <n v="79.473684210526287"/>
    <n v="527.00000000000011"/>
    <n v="1509.9999999999995"/>
    <n v="13"/>
    <n v="7"/>
    <n v="13"/>
    <n v="7"/>
    <n v="38"/>
    <n v="31"/>
    <n v="38"/>
    <n v="31"/>
    <m/>
    <m/>
    <n v="0"/>
    <n v="0"/>
    <n v="51"/>
    <n v="38"/>
    <n v="51"/>
    <n v="38"/>
    <n v="3.5384615384615401"/>
    <n v="6.6428571428571397"/>
    <n v="46.000000000000021"/>
    <n v="46.499999999999979"/>
    <n v="7.5526315789473699"/>
    <n v="5.7741935483870996"/>
    <n v="287.00000000000006"/>
    <n v="179.00000000000009"/>
    <m/>
    <m/>
    <n v="0"/>
    <n v="0"/>
    <n v="6.5294117647058831"/>
    <n v="5.9342105263157912"/>
    <n v="333.00000000000006"/>
    <n v="225.50000000000006"/>
    <n v="79.692307692307693"/>
    <n v="61.857142857142897"/>
    <n v="1036"/>
    <n v="433.00000000000028"/>
    <n v="81.868421052631604"/>
    <n v="75.193548387096797"/>
    <n v="3111.0000000000009"/>
    <n v="2331.0000000000009"/>
    <m/>
    <m/>
    <n v="0"/>
    <n v="0"/>
    <n v="81.313725490196092"/>
    <n v="72.736842105263193"/>
    <n v="4147.0000000000009"/>
    <n v="2764.0000000000014"/>
    <n v="59"/>
    <n v="57"/>
    <n v="59"/>
    <n v="57"/>
    <n v="5.9661016949152561"/>
    <n v="5.0087719298245625"/>
    <n v="352.00000000000011"/>
    <n v="285.50000000000006"/>
    <n v="79.220338983050866"/>
    <n v="74.982456140350891"/>
    <n v="4674.0000000000009"/>
    <n v="4274.0000000000009"/>
    <n v="7"/>
    <n v="10"/>
    <n v="7"/>
    <n v="10"/>
    <n v="18"/>
    <n v="16"/>
    <n v="18"/>
    <n v="16"/>
    <m/>
    <m/>
    <n v="0"/>
    <n v="0"/>
    <n v="25"/>
    <n v="26"/>
    <n v="25"/>
    <n v="26"/>
    <n v="2.3571428571428599"/>
    <n v="5.55"/>
    <n v="16.500000000000018"/>
    <n v="55.5"/>
    <n v="2.6666666666666701"/>
    <n v="4.3125"/>
    <n v="48.000000000000064"/>
    <n v="69"/>
    <m/>
    <m/>
    <n v="0"/>
    <n v="0"/>
    <n v="2.5800000000000036"/>
    <n v="4.7884615384615383"/>
    <n v="64.500000000000085"/>
    <n v="124.5"/>
    <n v="59"/>
    <n v="60.5"/>
    <n v="413"/>
    <n v="605"/>
    <n v="51.7777777777778"/>
    <n v="58.875"/>
    <n v="932.00000000000045"/>
    <n v="942"/>
    <m/>
    <m/>
    <n v="0"/>
    <n v="0"/>
    <n v="53.800000000000018"/>
    <n v="59.5"/>
    <n v="1345.0000000000005"/>
    <n v="1547"/>
    <n v="30"/>
    <n v="20"/>
    <n v="30"/>
    <n v="20"/>
    <n v="3.2333333333333298"/>
    <n v="4.45"/>
    <n v="96.999999999999901"/>
    <n v="89"/>
    <n v="34.8333333333333"/>
    <n v="27.85"/>
    <n v="1044.9999999999991"/>
    <n v="557"/>
    <n v="27"/>
    <n v="32"/>
    <n v="27"/>
    <n v="32"/>
    <n v="78.500000000000071"/>
    <n v="137.99999999999997"/>
    <n v="1906"/>
    <n v="2174"/>
    <n v="57"/>
    <n v="51"/>
    <n v="57"/>
    <n v="51"/>
    <n v="338.00000000000011"/>
    <n v="272.00000000000011"/>
    <n v="4113.0000000000018"/>
    <n v="3647.0000000000009"/>
    <n v="84"/>
    <n v="83"/>
    <n v="84"/>
    <n v="83"/>
    <n v="416.50000000000017"/>
    <n v="410.00000000000011"/>
    <n v="6019.0000000000018"/>
    <n v="5821.0000000000009"/>
    <n v="0"/>
    <n v="0"/>
    <n v="0"/>
    <n v="0"/>
    <s v=""/>
    <s v=""/>
    <s v=""/>
    <s v=""/>
    <n v="513.50000000000011"/>
    <n v="499.00000000000006"/>
    <n v="7064.0000000000009"/>
    <n v="6378.0000000000009"/>
  </r>
  <r>
    <x v="14"/>
    <s v="Rappahannock Community College"/>
    <m/>
    <n v="233310"/>
    <x v="9"/>
    <n v="269"/>
    <n v="285"/>
    <n v="0"/>
    <n v="0"/>
    <n v="269"/>
    <n v="285"/>
    <n v="66"/>
    <n v="66"/>
    <n v="268"/>
    <n v="283"/>
    <n v="268"/>
    <n v="283"/>
    <n v="37"/>
    <n v="39"/>
    <n v="37"/>
    <n v="39"/>
    <n v="38"/>
    <n v="43"/>
    <n v="38"/>
    <n v="43"/>
    <m/>
    <m/>
    <n v="0"/>
    <n v="0"/>
    <n v="75"/>
    <n v="82"/>
    <n v="75"/>
    <n v="82"/>
    <n v="2.6857142857142899"/>
    <n v="3.2564102564102599"/>
    <n v="99.371428571428723"/>
    <n v="127.00000000000014"/>
    <n v="3.1578947368421102"/>
    <n v="3.5813953488372099"/>
    <n v="120.00000000000018"/>
    <n v="154.00000000000003"/>
    <m/>
    <m/>
    <n v="0"/>
    <n v="0"/>
    <n v="2.9249523809523854"/>
    <n v="3.4268292682926851"/>
    <n v="219.37142857142891"/>
    <n v="281.00000000000017"/>
    <n v="84.228571428571399"/>
    <n v="82.307692307692307"/>
    <n v="3116.4571428571417"/>
    <n v="3210"/>
    <n v="79.210526315789494"/>
    <n v="77.093023255813904"/>
    <n v="3010.0000000000009"/>
    <n v="3314.9999999999977"/>
    <m/>
    <m/>
    <n v="0"/>
    <n v="0"/>
    <n v="81.686095238095234"/>
    <n v="79.573170731707293"/>
    <n v="6126.4571428571426"/>
    <n v="6524.9999999999982"/>
    <n v="19"/>
    <n v="16"/>
    <n v="19"/>
    <n v="16"/>
    <n v="45"/>
    <n v="47"/>
    <n v="45"/>
    <n v="47"/>
    <m/>
    <m/>
    <n v="0"/>
    <n v="0"/>
    <n v="64"/>
    <n v="63"/>
    <n v="64"/>
    <n v="63"/>
    <n v="6.2368421052631602"/>
    <n v="3.8125"/>
    <n v="118.50000000000004"/>
    <n v="61"/>
    <n v="7.2888888888888896"/>
    <n v="7.4468085106383004"/>
    <n v="328.00000000000006"/>
    <n v="350.00000000000011"/>
    <m/>
    <m/>
    <n v="0"/>
    <n v="0"/>
    <n v="6.9765625000000018"/>
    <n v="6.5238095238095255"/>
    <n v="446.50000000000011"/>
    <n v="411.00000000000011"/>
    <n v="77.052631578947398"/>
    <n v="69.25"/>
    <n v="1464.0000000000005"/>
    <n v="1108"/>
    <n v="75.377777777777794"/>
    <n v="81"/>
    <n v="3392.0000000000009"/>
    <n v="3807"/>
    <m/>
    <m/>
    <n v="0"/>
    <n v="0"/>
    <n v="75.875000000000028"/>
    <n v="78.015873015873012"/>
    <n v="4856.0000000000018"/>
    <n v="4915"/>
    <n v="139"/>
    <n v="145"/>
    <n v="139"/>
    <n v="145"/>
    <n v="4.7904419321685543"/>
    <n v="4.7724137931034498"/>
    <n v="665.87142857142908"/>
    <n v="692.00000000000023"/>
    <n v="79.010483042137722"/>
    <n v="78.896551724137922"/>
    <n v="10982.457142857143"/>
    <n v="11439.999999999998"/>
    <n v="12"/>
    <n v="14"/>
    <n v="12"/>
    <n v="14"/>
    <n v="35"/>
    <n v="39"/>
    <n v="35"/>
    <n v="39"/>
    <m/>
    <m/>
    <n v="0"/>
    <n v="0"/>
    <n v="47"/>
    <n v="53"/>
    <n v="47"/>
    <n v="53"/>
    <n v="3.375"/>
    <n v="4.5"/>
    <n v="40.5"/>
    <n v="63"/>
    <n v="4.0714285714285703"/>
    <n v="4.6410256410256396"/>
    <n v="142.49999999999997"/>
    <n v="180.99999999999994"/>
    <m/>
    <m/>
    <n v="0"/>
    <n v="0"/>
    <n v="3.893617021276595"/>
    <n v="4.6037735849056594"/>
    <n v="182.99999999999997"/>
    <n v="243.99999999999994"/>
    <n v="55.5833333333333"/>
    <n v="58.642857142857103"/>
    <n v="666.99999999999955"/>
    <n v="820.99999999999943"/>
    <n v="62.285714285714299"/>
    <n v="62.794871794871803"/>
    <n v="2180.0000000000005"/>
    <n v="2449.0000000000005"/>
    <m/>
    <m/>
    <n v="0"/>
    <n v="0"/>
    <n v="60.574468085106382"/>
    <n v="61.698113207547166"/>
    <n v="2847"/>
    <n v="3270"/>
    <n v="82"/>
    <n v="85"/>
    <n v="82"/>
    <n v="85"/>
    <n v="3.1707317073170702"/>
    <n v="3.5647058823529401"/>
    <n v="259.99999999999977"/>
    <n v="302.99999999999989"/>
    <n v="31.378048780487799"/>
    <n v="25.882352941176499"/>
    <n v="2572.9999999999995"/>
    <n v="2200.0000000000023"/>
    <n v="68"/>
    <n v="69"/>
    <n v="68"/>
    <n v="69"/>
    <n v="258.37142857142874"/>
    <n v="251.00000000000014"/>
    <n v="5247.4571428571417"/>
    <n v="5138.9999999999991"/>
    <n v="118"/>
    <n v="129"/>
    <n v="118"/>
    <n v="129"/>
    <n v="590.50000000000023"/>
    <n v="685"/>
    <n v="8582.0000000000018"/>
    <n v="9570.9999999999982"/>
    <n v="186"/>
    <n v="198"/>
    <n v="186"/>
    <n v="198"/>
    <n v="848.87142857142896"/>
    <n v="936.00000000000011"/>
    <n v="13829.457142857143"/>
    <n v="14709.999999999996"/>
    <n v="0"/>
    <n v="0"/>
    <n v="0"/>
    <n v="0"/>
    <s v=""/>
    <s v=""/>
    <s v=""/>
    <s v=""/>
    <n v="1108.8714285714289"/>
    <n v="1239"/>
    <n v="16402.457142857143"/>
    <n v="16910"/>
  </r>
  <r>
    <x v="14"/>
    <s v="Richard Bland College "/>
    <m/>
    <n v="233338"/>
    <x v="9"/>
    <n v="222"/>
    <n v="227"/>
    <n v="0"/>
    <n v="0"/>
    <n v="222"/>
    <n v="227"/>
    <n v="66"/>
    <n v="66"/>
    <n v="222"/>
    <n v="227"/>
    <n v="222"/>
    <n v="227"/>
    <n v="31"/>
    <n v="27"/>
    <n v="31"/>
    <n v="27"/>
    <n v="2"/>
    <n v="6"/>
    <n v="2"/>
    <n v="6"/>
    <m/>
    <m/>
    <n v="0"/>
    <n v="0"/>
    <n v="33"/>
    <n v="33"/>
    <n v="33"/>
    <n v="33"/>
    <n v="1.74193548387097"/>
    <n v="2.07407407407407"/>
    <n v="54.000000000000071"/>
    <n v="55.999999999999886"/>
    <n v="2.5"/>
    <n v="4.3333333333333304"/>
    <n v="5"/>
    <n v="25.999999999999982"/>
    <m/>
    <m/>
    <n v="0"/>
    <n v="0"/>
    <n v="1.7878787878787901"/>
    <n v="2.4848484848484809"/>
    <n v="59.000000000000071"/>
    <n v="81.999999999999872"/>
    <n v="62.322580645161302"/>
    <n v="62.370370370370402"/>
    <n v="1932.0000000000005"/>
    <n v="1684.0000000000009"/>
    <n v="71.5"/>
    <n v="68"/>
    <n v="143"/>
    <n v="408"/>
    <m/>
    <m/>
    <n v="0"/>
    <n v="0"/>
    <n v="62.87878787878789"/>
    <n v="63.393939393939419"/>
    <n v="2075.0000000000005"/>
    <n v="2092.0000000000009"/>
    <n v="102"/>
    <n v="102"/>
    <n v="102"/>
    <n v="102"/>
    <n v="57"/>
    <n v="67"/>
    <n v="57"/>
    <n v="67"/>
    <m/>
    <m/>
    <n v="0"/>
    <n v="0"/>
    <n v="159"/>
    <n v="169"/>
    <n v="159"/>
    <n v="169"/>
    <n v="2.62745098039216"/>
    <n v="2.8235294117647101"/>
    <n v="268.00000000000034"/>
    <n v="288.00000000000045"/>
    <n v="4.8596491228070198"/>
    <n v="3.5223880597014898"/>
    <n v="277.00000000000011"/>
    <n v="235.99999999999983"/>
    <m/>
    <m/>
    <n v="0"/>
    <n v="0"/>
    <n v="3.4276729559748458"/>
    <n v="3.1005917159763325"/>
    <n v="545.00000000000045"/>
    <n v="524.00000000000023"/>
    <n v="63.029411764705898"/>
    <n v="62.774509803921603"/>
    <n v="6429.0000000000018"/>
    <n v="6403.0000000000036"/>
    <n v="72.192982456140399"/>
    <n v="68.597014925373102"/>
    <n v="4115.0000000000027"/>
    <n v="4595.9999999999982"/>
    <m/>
    <m/>
    <n v="0"/>
    <n v="0"/>
    <n v="66.314465408805049"/>
    <n v="65.082840236686408"/>
    <n v="10544.000000000004"/>
    <n v="10999.000000000004"/>
    <n v="192"/>
    <n v="202"/>
    <n v="192"/>
    <n v="202"/>
    <n v="3.1458333333333361"/>
    <n v="3.0000000000000004"/>
    <n v="604.00000000000057"/>
    <n v="606.00000000000011"/>
    <n v="65.723958333333357"/>
    <n v="64.806930693069319"/>
    <n v="12619.000000000004"/>
    <n v="13091.000000000002"/>
    <n v="15"/>
    <n v="16"/>
    <n v="15"/>
    <n v="16"/>
    <n v="7"/>
    <n v="4"/>
    <n v="7"/>
    <n v="4"/>
    <m/>
    <m/>
    <n v="0"/>
    <n v="0"/>
    <n v="22"/>
    <n v="20"/>
    <n v="22"/>
    <n v="20"/>
    <n v="2.2999999999999998"/>
    <n v="2.125"/>
    <n v="34.5"/>
    <n v="34"/>
    <n v="4.8571428571428603"/>
    <n v="2.375"/>
    <n v="34.000000000000021"/>
    <n v="9.5"/>
    <m/>
    <m/>
    <n v="0"/>
    <n v="0"/>
    <n v="3.1136363636363651"/>
    <n v="2.1749999999999998"/>
    <n v="68.500000000000028"/>
    <n v="43.5"/>
    <n v="54.3333333333333"/>
    <n v="47"/>
    <n v="814.99999999999955"/>
    <n v="752"/>
    <n v="55.857142857142897"/>
    <n v="60"/>
    <n v="391.00000000000028"/>
    <n v="240"/>
    <m/>
    <m/>
    <n v="0"/>
    <n v="0"/>
    <n v="54.818181818181806"/>
    <n v="49.6"/>
    <n v="1205.9999999999998"/>
    <n v="992"/>
    <n v="8"/>
    <n v="5"/>
    <n v="8"/>
    <n v="5"/>
    <n v="1.875"/>
    <n v="8.1999999999999993"/>
    <n v="15"/>
    <n v="41"/>
    <n v="26.375"/>
    <n v="51.2"/>
    <n v="211"/>
    <n v="256"/>
    <n v="148"/>
    <n v="145"/>
    <n v="148"/>
    <n v="145"/>
    <n v="356.5000000000004"/>
    <n v="378.00000000000034"/>
    <n v="9176.0000000000018"/>
    <n v="8839.0000000000036"/>
    <n v="66"/>
    <n v="77"/>
    <n v="66"/>
    <n v="77"/>
    <n v="316.00000000000011"/>
    <n v="271.49999999999983"/>
    <n v="4649.0000000000027"/>
    <n v="5243.9999999999982"/>
    <n v="214"/>
    <n v="222"/>
    <n v="214"/>
    <n v="222"/>
    <n v="672.50000000000045"/>
    <n v="649.50000000000023"/>
    <n v="13825.000000000004"/>
    <n v="14083.000000000002"/>
    <n v="0"/>
    <n v="0"/>
    <n v="0"/>
    <n v="0"/>
    <s v=""/>
    <s v=""/>
    <s v=""/>
    <s v=""/>
    <n v="687.50000000000057"/>
    <n v="690.50000000000011"/>
    <n v="14036.000000000004"/>
    <n v="14339.000000000002"/>
  </r>
  <r>
    <x v="14"/>
    <s v="Southwest Virginia Community College "/>
    <m/>
    <n v="233648"/>
    <x v="9"/>
    <n v="300"/>
    <n v="292"/>
    <n v="0"/>
    <n v="0"/>
    <n v="300"/>
    <n v="292"/>
    <n v="66"/>
    <n v="66"/>
    <n v="300"/>
    <n v="290"/>
    <n v="300"/>
    <n v="290"/>
    <n v="133"/>
    <n v="124"/>
    <n v="133"/>
    <n v="124"/>
    <n v="16"/>
    <n v="16"/>
    <n v="16"/>
    <n v="16"/>
    <m/>
    <m/>
    <n v="0"/>
    <n v="0"/>
    <n v="149"/>
    <n v="140"/>
    <n v="149"/>
    <n v="140"/>
    <n v="3.1654135338345899"/>
    <n v="3.0080645161290298"/>
    <n v="421.00000000000045"/>
    <n v="372.99999999999972"/>
    <n v="4.0625"/>
    <n v="4"/>
    <n v="65"/>
    <n v="64"/>
    <m/>
    <m/>
    <n v="0"/>
    <n v="0"/>
    <n v="3.2617449664429561"/>
    <n v="3.1214285714285692"/>
    <n v="486.00000000000045"/>
    <n v="436.99999999999972"/>
    <n v="89.924812030075202"/>
    <n v="87.854838709677395"/>
    <n v="11960.000000000002"/>
    <n v="10893.999999999996"/>
    <n v="98.1875"/>
    <n v="93.375"/>
    <n v="1571"/>
    <n v="1494"/>
    <m/>
    <m/>
    <n v="0"/>
    <n v="0"/>
    <n v="90.812080536912759"/>
    <n v="88.485714285714266"/>
    <n v="13531.000000000002"/>
    <n v="12387.999999999996"/>
    <n v="47"/>
    <n v="44"/>
    <n v="47"/>
    <n v="44"/>
    <n v="35"/>
    <n v="43"/>
    <n v="35"/>
    <n v="43"/>
    <m/>
    <m/>
    <n v="0"/>
    <n v="0"/>
    <n v="82"/>
    <n v="87"/>
    <n v="82"/>
    <n v="87"/>
    <n v="5.7021276595744697"/>
    <n v="5.5909090909090899"/>
    <n v="268.00000000000006"/>
    <n v="245.99999999999994"/>
    <n v="8.1142857142857103"/>
    <n v="9.8953488372092995"/>
    <n v="283.99999999999989"/>
    <n v="425.49999999999989"/>
    <m/>
    <m/>
    <n v="0"/>
    <n v="0"/>
    <n v="6.7317073170731705"/>
    <n v="7.7183908045976981"/>
    <n v="552"/>
    <n v="671.49999999999977"/>
    <n v="86.787234042553195"/>
    <n v="87.136363636363598"/>
    <n v="4079"/>
    <n v="3833.9999999999982"/>
    <n v="99.371428571428595"/>
    <n v="93.906976744186096"/>
    <n v="3478.0000000000009"/>
    <n v="4038.0000000000023"/>
    <m/>
    <m/>
    <n v="0"/>
    <n v="0"/>
    <n v="92.158536585365866"/>
    <n v="90.482758620689651"/>
    <n v="7557.0000000000009"/>
    <n v="7872"/>
    <n v="231"/>
    <n v="227"/>
    <n v="231"/>
    <n v="227"/>
    <n v="4.4935064935064952"/>
    <n v="4.883259911894271"/>
    <n v="1038.0000000000005"/>
    <n v="1108.4999999999995"/>
    <n v="91.2900432900433"/>
    <n v="89.251101321585892"/>
    <n v="21088.000000000004"/>
    <n v="20259.999999999996"/>
    <n v="10"/>
    <n v="6"/>
    <n v="10"/>
    <n v="6"/>
    <n v="30"/>
    <n v="28"/>
    <n v="30"/>
    <n v="28"/>
    <m/>
    <m/>
    <n v="0"/>
    <n v="0"/>
    <n v="40"/>
    <n v="34"/>
    <n v="40"/>
    <n v="34"/>
    <n v="4.05"/>
    <n v="3.3333333333333299"/>
    <n v="40.5"/>
    <n v="19.999999999999979"/>
    <n v="3.45"/>
    <n v="3.6428571428571401"/>
    <n v="103.5"/>
    <n v="101.99999999999993"/>
    <m/>
    <m/>
    <n v="0"/>
    <n v="0"/>
    <n v="3.6"/>
    <n v="3.5882352941176445"/>
    <n v="144"/>
    <n v="121.99999999999991"/>
    <n v="74.099999999999994"/>
    <n v="81.5"/>
    <n v="741"/>
    <n v="489"/>
    <n v="57.3333333333333"/>
    <n v="56.035714285714299"/>
    <n v="1719.9999999999991"/>
    <n v="1569.0000000000005"/>
    <m/>
    <m/>
    <n v="0"/>
    <n v="0"/>
    <n v="61.524999999999977"/>
    <n v="60.529411764705898"/>
    <n v="2460.9999999999991"/>
    <n v="2058.0000000000005"/>
    <n v="29"/>
    <n v="29"/>
    <n v="29"/>
    <n v="29"/>
    <n v="8.6206896551724093"/>
    <n v="12"/>
    <n v="249.99999999999986"/>
    <n v="348"/>
    <n v="88.379310344827601"/>
    <n v="96.137931034482804"/>
    <n v="2563.0000000000005"/>
    <n v="2788.0000000000014"/>
    <n v="190"/>
    <n v="174"/>
    <n v="190"/>
    <n v="174"/>
    <n v="729.50000000000045"/>
    <n v="638.99999999999966"/>
    <n v="16780"/>
    <n v="15216.999999999995"/>
    <n v="81"/>
    <n v="87"/>
    <n v="81"/>
    <n v="87"/>
    <n v="452.49999999999989"/>
    <n v="591.49999999999977"/>
    <n v="6769"/>
    <n v="7101.0000000000018"/>
    <n v="271"/>
    <n v="261"/>
    <n v="271"/>
    <n v="261"/>
    <n v="1182.0000000000005"/>
    <n v="1230.4999999999995"/>
    <n v="23549"/>
    <n v="22317.999999999996"/>
    <n v="0"/>
    <n v="0"/>
    <n v="0"/>
    <n v="0"/>
    <s v=""/>
    <s v=""/>
    <s v=""/>
    <s v=""/>
    <n v="1432.0000000000002"/>
    <n v="1578.4999999999995"/>
    <n v="26112.000000000004"/>
    <n v="25105.999999999996"/>
  </r>
  <r>
    <x v="14"/>
    <s v="Virginia Highlands Community College "/>
    <m/>
    <n v="233903"/>
    <x v="9"/>
    <n v="223"/>
    <n v="264"/>
    <n v="0"/>
    <n v="0"/>
    <n v="223"/>
    <n v="264"/>
    <n v="66"/>
    <n v="66"/>
    <n v="223"/>
    <n v="264"/>
    <n v="223"/>
    <n v="264"/>
    <n v="59"/>
    <n v="76"/>
    <n v="59"/>
    <n v="76"/>
    <n v="15"/>
    <n v="14"/>
    <n v="15"/>
    <n v="14"/>
    <m/>
    <m/>
    <n v="0"/>
    <n v="0"/>
    <n v="74"/>
    <n v="90"/>
    <n v="74"/>
    <n v="90"/>
    <n v="2.5254237288135601"/>
    <n v="2.7368421052631602"/>
    <n v="149.00000000000006"/>
    <n v="208.00000000000017"/>
    <n v="3.93333333333333"/>
    <n v="3.6428571428571401"/>
    <n v="58.99999999999995"/>
    <n v="50.999999999999964"/>
    <m/>
    <m/>
    <n v="0"/>
    <n v="0"/>
    <n v="2.810810810810811"/>
    <n v="2.8777777777777791"/>
    <n v="208"/>
    <n v="259.00000000000011"/>
    <n v="79.694915254237301"/>
    <n v="78.736842105263193"/>
    <n v="4702.0000000000009"/>
    <n v="5984.0000000000027"/>
    <n v="81.533333333333303"/>
    <n v="79.214285714285694"/>
    <n v="1222.9999999999995"/>
    <n v="1108.9999999999998"/>
    <m/>
    <m/>
    <n v="0"/>
    <n v="0"/>
    <n v="80.067567567567565"/>
    <n v="78.811111111111146"/>
    <n v="5925"/>
    <n v="7093.0000000000027"/>
    <n v="36"/>
    <n v="44"/>
    <n v="36"/>
    <n v="44"/>
    <n v="46"/>
    <n v="44"/>
    <n v="46"/>
    <n v="44"/>
    <m/>
    <m/>
    <n v="0"/>
    <n v="0"/>
    <n v="82"/>
    <n v="88"/>
    <n v="82"/>
    <n v="88"/>
    <n v="6.2916666666666696"/>
    <n v="5.6590909090909101"/>
    <n v="226.50000000000011"/>
    <n v="249.00000000000006"/>
    <n v="8.5434782608695592"/>
    <n v="7.4772727272727302"/>
    <n v="392.99999999999972"/>
    <n v="329.00000000000011"/>
    <m/>
    <m/>
    <n v="0"/>
    <n v="0"/>
    <n v="7.554878048780485"/>
    <n v="6.568181818181821"/>
    <n v="619.49999999999977"/>
    <n v="578.00000000000023"/>
    <n v="76.4444444444444"/>
    <n v="81.295454545454504"/>
    <n v="2751.9999999999982"/>
    <n v="3576.9999999999982"/>
    <n v="89.7826086956522"/>
    <n v="85.909090909090907"/>
    <n v="4130.0000000000009"/>
    <n v="3780"/>
    <m/>
    <m/>
    <n v="0"/>
    <n v="0"/>
    <n v="83.926829268292678"/>
    <n v="83.602272727272705"/>
    <n v="6882"/>
    <n v="7356.9999999999982"/>
    <n v="156"/>
    <n v="178"/>
    <n v="156"/>
    <n v="178"/>
    <n v="5.304487179487178"/>
    <n v="4.7022471910112378"/>
    <n v="827.49999999999977"/>
    <n v="837.00000000000034"/>
    <n v="82.09615384615384"/>
    <n v="81.17977528089888"/>
    <n v="12806.999999999998"/>
    <n v="14450"/>
    <n v="21"/>
    <n v="16"/>
    <n v="21"/>
    <n v="16"/>
    <n v="26"/>
    <n v="42"/>
    <n v="26"/>
    <n v="42"/>
    <m/>
    <m/>
    <n v="0"/>
    <n v="0"/>
    <n v="47"/>
    <n v="58"/>
    <n v="47"/>
    <n v="58"/>
    <n v="3.9523809523809499"/>
    <n v="5.65625"/>
    <n v="82.999999999999943"/>
    <n v="90.5"/>
    <n v="3.9615384615384599"/>
    <n v="6.3809523809523796"/>
    <n v="102.99999999999996"/>
    <n v="267.99999999999994"/>
    <m/>
    <m/>
    <n v="0"/>
    <n v="0"/>
    <n v="3.9574468085106358"/>
    <n v="6.1810344827586201"/>
    <n v="185.99999999999989"/>
    <n v="358.49999999999994"/>
    <n v="69.761904761904802"/>
    <n v="71.75"/>
    <n v="1465.0000000000009"/>
    <n v="1148"/>
    <n v="61.884615384615401"/>
    <n v="60"/>
    <n v="1609.0000000000005"/>
    <n v="2520"/>
    <m/>
    <m/>
    <n v="0"/>
    <n v="0"/>
    <n v="65.404255319148959"/>
    <n v="63.241379310344826"/>
    <n v="3074.0000000000009"/>
    <n v="3668"/>
    <n v="20"/>
    <n v="28"/>
    <n v="20"/>
    <n v="28"/>
    <n v="11.05"/>
    <n v="10.5714285714286"/>
    <n v="221"/>
    <n v="296.0000000000008"/>
    <n v="88.3"/>
    <n v="72.464285714285694"/>
    <n v="1766"/>
    <n v="2028.9999999999995"/>
    <n v="116"/>
    <n v="136"/>
    <n v="116"/>
    <n v="136"/>
    <n v="458.50000000000011"/>
    <n v="547.50000000000023"/>
    <n v="8919"/>
    <n v="10709"/>
    <n v="87"/>
    <n v="100"/>
    <n v="87"/>
    <n v="100"/>
    <n v="554.99999999999966"/>
    <n v="648"/>
    <n v="6962"/>
    <n v="7409"/>
    <n v="203"/>
    <n v="236"/>
    <n v="203"/>
    <n v="236"/>
    <n v="1013.4999999999998"/>
    <n v="1195.5000000000002"/>
    <n v="15881"/>
    <n v="18118"/>
    <n v="0"/>
    <n v="0"/>
    <n v="0"/>
    <n v="0"/>
    <s v=""/>
    <s v=""/>
    <s v=""/>
    <s v=""/>
    <n v="1234.4999999999995"/>
    <n v="1491.5000000000009"/>
    <n v="17647"/>
    <n v="20147"/>
  </r>
  <r>
    <x v="14"/>
    <s v="Wytheville Community College "/>
    <m/>
    <n v="234377"/>
    <x v="9"/>
    <n v="323"/>
    <n v="351"/>
    <n v="0"/>
    <n v="0"/>
    <n v="323"/>
    <n v="351"/>
    <n v="66"/>
    <n v="66"/>
    <n v="322"/>
    <n v="350"/>
    <n v="322"/>
    <n v="350"/>
    <n v="99"/>
    <n v="28"/>
    <n v="99"/>
    <n v="28"/>
    <n v="33"/>
    <n v="12"/>
    <n v="33"/>
    <n v="12"/>
    <m/>
    <m/>
    <n v="0"/>
    <n v="0"/>
    <n v="132"/>
    <n v="40"/>
    <n v="132"/>
    <n v="40"/>
    <n v="2.5757575757575801"/>
    <n v="2.46428571428571"/>
    <n v="255.00000000000043"/>
    <n v="68.999999999999886"/>
    <n v="3.2727272727272698"/>
    <n v="2.9166666666666701"/>
    <n v="107.9999999999999"/>
    <n v="35.000000000000043"/>
    <m/>
    <m/>
    <n v="0"/>
    <n v="0"/>
    <n v="2.7500000000000027"/>
    <n v="2.5999999999999983"/>
    <n v="363.00000000000034"/>
    <n v="103.99999999999993"/>
    <n v="80.484848484848499"/>
    <n v="72.392857142857096"/>
    <n v="7968.0000000000018"/>
    <n v="2026.9999999999986"/>
    <n v="79.484848484848499"/>
    <n v="75.75"/>
    <n v="2623.0000000000005"/>
    <n v="909"/>
    <m/>
    <m/>
    <n v="0"/>
    <n v="0"/>
    <n v="80.234848484848499"/>
    <n v="73.399999999999963"/>
    <n v="10591.000000000002"/>
    <n v="2935.9999999999986"/>
    <n v="36"/>
    <n v="7"/>
    <n v="36"/>
    <n v="7"/>
    <n v="39"/>
    <n v="18"/>
    <n v="39"/>
    <n v="18"/>
    <m/>
    <m/>
    <n v="0"/>
    <n v="0"/>
    <n v="75"/>
    <n v="25"/>
    <n v="75"/>
    <n v="25"/>
    <n v="3.6527777777777799"/>
    <n v="5"/>
    <n v="131.50000000000009"/>
    <n v="35"/>
    <n v="6.6153846153846203"/>
    <n v="11.8611111111111"/>
    <n v="258.00000000000017"/>
    <n v="213.4999999999998"/>
    <m/>
    <m/>
    <n v="0"/>
    <n v="0"/>
    <n v="5.193333333333336"/>
    <n v="9.9399999999999924"/>
    <n v="389.50000000000023"/>
    <n v="248.4999999999998"/>
    <n v="78.0833333333333"/>
    <n v="77.714285714285694"/>
    <n v="2810.9999999999986"/>
    <n v="543.99999999999989"/>
    <n v="81.6666666666667"/>
    <n v="85.0555555555556"/>
    <n v="3185.0000000000014"/>
    <n v="1531.0000000000009"/>
    <m/>
    <m/>
    <n v="0"/>
    <n v="0"/>
    <n v="79.946666666666673"/>
    <n v="83.000000000000043"/>
    <n v="5996"/>
    <n v="2075.0000000000009"/>
    <n v="207"/>
    <n v="65"/>
    <n v="207"/>
    <n v="65"/>
    <n v="3.6352657004830946"/>
    <n v="5.4230769230769189"/>
    <n v="752.50000000000057"/>
    <n v="352.49999999999972"/>
    <n v="80.130434782608702"/>
    <n v="77.092307692307699"/>
    <n v="16587"/>
    <n v="5011"/>
    <n v="19"/>
    <n v="9"/>
    <n v="19"/>
    <n v="9"/>
    <n v="33"/>
    <n v="3"/>
    <n v="33"/>
    <n v="3"/>
    <m/>
    <m/>
    <n v="0"/>
    <n v="0"/>
    <n v="52"/>
    <n v="12"/>
    <n v="52"/>
    <n v="12"/>
    <n v="2.8157894736842102"/>
    <n v="3.1666666666666701"/>
    <n v="53.499999999999993"/>
    <n v="28.500000000000032"/>
    <n v="3.8787878787878798"/>
    <n v="4.3333333333333304"/>
    <n v="128.00000000000003"/>
    <n v="12.999999999999991"/>
    <m/>
    <m/>
    <n v="0"/>
    <n v="0"/>
    <n v="3.4903846153846159"/>
    <n v="3.4583333333333353"/>
    <n v="181.50000000000003"/>
    <n v="41.500000000000021"/>
    <n v="63.684210526315802"/>
    <n v="60.5555555555556"/>
    <n v="1210.0000000000002"/>
    <n v="545.00000000000045"/>
    <n v="66.454545454545496"/>
    <n v="66.6666666666667"/>
    <n v="2193.0000000000014"/>
    <n v="200.00000000000011"/>
    <m/>
    <m/>
    <n v="0"/>
    <n v="0"/>
    <n v="65.442307692307722"/>
    <n v="62.083333333333378"/>
    <n v="3403.0000000000014"/>
    <n v="745.00000000000057"/>
    <n v="63"/>
    <n v="273"/>
    <n v="63"/>
    <n v="273"/>
    <n v="5.3333333333333304"/>
    <n v="0.43223443223443198"/>
    <n v="335.99999999999983"/>
    <n v="117.99999999999993"/>
    <n v="53.349206349206298"/>
    <n v="4.51648351648352"/>
    <n v="3360.9999999999968"/>
    <n v="1233.0000000000009"/>
    <n v="154"/>
    <n v="44"/>
    <n v="154"/>
    <n v="44"/>
    <n v="440.00000000000051"/>
    <n v="132.49999999999991"/>
    <n v="11989"/>
    <n v="3115.9999999999991"/>
    <n v="105"/>
    <n v="33"/>
    <n v="105"/>
    <n v="33"/>
    <n v="494.00000000000011"/>
    <n v="261.49999999999983"/>
    <n v="8001.0000000000036"/>
    <n v="2640.0000000000009"/>
    <n v="259"/>
    <n v="77"/>
    <n v="259"/>
    <n v="77"/>
    <n v="934.00000000000068"/>
    <n v="393.99999999999977"/>
    <n v="19990.000000000004"/>
    <n v="5756"/>
    <n v="0"/>
    <n v="0"/>
    <n v="0"/>
    <n v="0"/>
    <s v=""/>
    <s v=""/>
    <s v=""/>
    <s v=""/>
    <n v="1270.0000000000005"/>
    <n v="511.99999999999966"/>
    <n v="23350.999999999996"/>
    <n v="6989.0000000000018"/>
  </r>
  <r>
    <x v="15"/>
    <s v="West Virginia University"/>
    <m/>
    <n v="238032"/>
    <x v="1"/>
    <n v="4524"/>
    <n v="4519"/>
    <n v="124"/>
    <n v="125"/>
    <n v="4400"/>
    <n v="4394"/>
    <n v="120"/>
    <n v="120"/>
    <n v="4400"/>
    <n v="4394"/>
    <n v="0"/>
    <n v="0"/>
    <n v="798"/>
    <n v="799"/>
    <n v="0"/>
    <n v="0"/>
    <n v="1"/>
    <m/>
    <n v="0"/>
    <n v="0"/>
    <m/>
    <m/>
    <n v="0"/>
    <n v="0"/>
    <n v="799"/>
    <n v="799"/>
    <n v="0"/>
    <n v="0"/>
    <n v="4.5999999999999996"/>
    <n v="4.5999999999999996"/>
    <n v="3670.7999999999997"/>
    <n v="3675.3999999999996"/>
    <n v="7"/>
    <m/>
    <n v="7"/>
    <n v="0"/>
    <m/>
    <m/>
    <n v="0"/>
    <n v="0"/>
    <n v="4.6030037546933666"/>
    <n v="4.5999999999999996"/>
    <n v="3677.7999999999997"/>
    <n v="3675.3999999999996"/>
    <m/>
    <m/>
    <n v="0"/>
    <n v="0"/>
    <m/>
    <m/>
    <n v="0"/>
    <n v="0"/>
    <m/>
    <m/>
    <n v="0"/>
    <n v="0"/>
    <n v="0"/>
    <n v="0"/>
    <n v="0"/>
    <n v="0"/>
    <n v="2511"/>
    <n v="2556"/>
    <n v="0"/>
    <n v="0"/>
    <n v="5"/>
    <n v="8"/>
    <n v="0"/>
    <n v="0"/>
    <m/>
    <m/>
    <n v="0"/>
    <n v="0"/>
    <n v="2516"/>
    <n v="2564"/>
    <n v="0"/>
    <n v="0"/>
    <n v="4.7"/>
    <n v="4.7"/>
    <n v="11801.7"/>
    <n v="12013.2"/>
    <n v="4.4000000000000004"/>
    <n v="8.6"/>
    <n v="22"/>
    <n v="68.8"/>
    <m/>
    <m/>
    <n v="0"/>
    <n v="0"/>
    <n v="4.6994038155802862"/>
    <n v="4.7121684867394693"/>
    <n v="11823.7"/>
    <n v="12082"/>
    <m/>
    <m/>
    <n v="0"/>
    <n v="0"/>
    <m/>
    <m/>
    <n v="0"/>
    <n v="0"/>
    <m/>
    <m/>
    <n v="0"/>
    <n v="0"/>
    <n v="0"/>
    <n v="0"/>
    <n v="0"/>
    <n v="0"/>
    <n v="3315"/>
    <n v="3363"/>
    <n v="0"/>
    <n v="0"/>
    <n v="4.6761689291101058"/>
    <n v="4.6855188819506388"/>
    <n v="15501.5"/>
    <n v="15757.399999999998"/>
    <n v="0"/>
    <n v="0"/>
    <n v="0"/>
    <n v="0"/>
    <n v="884"/>
    <n v="848"/>
    <n v="0"/>
    <n v="0"/>
    <n v="64"/>
    <n v="56"/>
    <n v="0"/>
    <n v="0"/>
    <m/>
    <m/>
    <n v="0"/>
    <n v="0"/>
    <n v="948"/>
    <n v="904"/>
    <n v="0"/>
    <n v="0"/>
    <n v="3.9"/>
    <n v="3.9"/>
    <n v="3447.6"/>
    <n v="3307.2"/>
    <n v="3.8"/>
    <n v="3.9"/>
    <n v="243.2"/>
    <n v="218.4"/>
    <m/>
    <m/>
    <n v="0"/>
    <n v="0"/>
    <n v="3.8932489451476791"/>
    <n v="3.9"/>
    <n v="3690.7999999999997"/>
    <n v="3525.6"/>
    <m/>
    <m/>
    <n v="0"/>
    <n v="0"/>
    <m/>
    <m/>
    <n v="0"/>
    <n v="0"/>
    <m/>
    <m/>
    <n v="0"/>
    <n v="0"/>
    <n v="0"/>
    <n v="0"/>
    <n v="0"/>
    <n v="0"/>
    <n v="137"/>
    <n v="127"/>
    <n v="0"/>
    <n v="0"/>
    <n v="6.1"/>
    <n v="5.8"/>
    <n v="835.69999999999993"/>
    <n v="736.6"/>
    <m/>
    <m/>
    <n v="0"/>
    <n v="0"/>
    <n v="4193"/>
    <n v="4203"/>
    <n v="0"/>
    <n v="0"/>
    <n v="18920.099999999999"/>
    <n v="18995.8"/>
    <s v=""/>
    <s v=""/>
    <n v="70"/>
    <n v="64"/>
    <n v="0"/>
    <n v="0"/>
    <n v="272.2"/>
    <n v="287.2"/>
    <n v="0"/>
    <n v="0"/>
    <n v="4263"/>
    <n v="4267"/>
    <n v="0"/>
    <n v="0"/>
    <n v="19192.3"/>
    <n v="19283"/>
    <s v=""/>
    <s v=""/>
    <n v="0"/>
    <n v="0"/>
    <n v="0"/>
    <n v="0"/>
    <s v=""/>
    <s v=""/>
    <s v=""/>
    <s v=""/>
    <n v="20028"/>
    <n v="20019.599999999995"/>
    <s v=""/>
    <s v=""/>
  </r>
  <r>
    <x v="15"/>
    <s v="Marshall University "/>
    <m/>
    <n v="237525"/>
    <x v="3"/>
    <n v="1454"/>
    <n v="1549"/>
    <n v="9"/>
    <n v="12"/>
    <n v="1445"/>
    <n v="1537"/>
    <n v="120"/>
    <n v="120"/>
    <n v="1445"/>
    <n v="1537"/>
    <n v="0"/>
    <n v="0"/>
    <n v="327"/>
    <n v="407"/>
    <n v="0"/>
    <n v="0"/>
    <n v="1"/>
    <n v="1"/>
    <n v="0"/>
    <n v="0"/>
    <m/>
    <m/>
    <n v="0"/>
    <n v="0"/>
    <n v="328"/>
    <n v="408"/>
    <n v="0"/>
    <n v="0"/>
    <n v="4.7"/>
    <n v="4.5"/>
    <n v="1536.9"/>
    <n v="1831.5"/>
    <n v="9.5"/>
    <n v="4"/>
    <n v="9.5"/>
    <n v="4"/>
    <m/>
    <m/>
    <n v="0"/>
    <n v="0"/>
    <n v="4.7146341463414636"/>
    <n v="4.4987745098039218"/>
    <n v="1546.4"/>
    <n v="1835.5"/>
    <m/>
    <m/>
    <n v="0"/>
    <n v="0"/>
    <m/>
    <m/>
    <n v="0"/>
    <n v="0"/>
    <m/>
    <m/>
    <n v="0"/>
    <n v="0"/>
    <n v="0"/>
    <n v="0"/>
    <n v="0"/>
    <n v="0"/>
    <n v="685"/>
    <n v="663"/>
    <n v="0"/>
    <n v="0"/>
    <n v="6"/>
    <n v="8"/>
    <n v="0"/>
    <n v="0"/>
    <m/>
    <m/>
    <n v="0"/>
    <n v="0"/>
    <n v="691"/>
    <n v="671"/>
    <n v="0"/>
    <n v="0"/>
    <n v="5.6"/>
    <n v="5.5"/>
    <n v="3835.9999999999995"/>
    <n v="3646.5"/>
    <n v="11.3"/>
    <n v="9.9"/>
    <n v="67.800000000000011"/>
    <n v="79.2"/>
    <m/>
    <m/>
    <n v="0"/>
    <n v="0"/>
    <n v="5.6494934876989866"/>
    <n v="5.552459016393442"/>
    <n v="3903.7999999999997"/>
    <n v="3725.6999999999994"/>
    <m/>
    <m/>
    <n v="0"/>
    <n v="0"/>
    <m/>
    <m/>
    <n v="0"/>
    <n v="0"/>
    <m/>
    <m/>
    <n v="0"/>
    <n v="0"/>
    <n v="0"/>
    <n v="0"/>
    <n v="0"/>
    <n v="0"/>
    <n v="1019"/>
    <n v="1079"/>
    <n v="0"/>
    <n v="0"/>
    <n v="5.3485770363101075"/>
    <n v="5.1540315106580152"/>
    <n v="5450.2"/>
    <n v="5561.199999999998"/>
    <n v="0"/>
    <n v="0"/>
    <n v="0"/>
    <n v="0"/>
    <n v="330"/>
    <n v="361"/>
    <n v="0"/>
    <n v="0"/>
    <n v="56"/>
    <n v="52"/>
    <n v="0"/>
    <n v="0"/>
    <m/>
    <m/>
    <n v="0"/>
    <n v="0"/>
    <n v="386"/>
    <n v="413"/>
    <n v="0"/>
    <n v="0"/>
    <n v="4"/>
    <n v="4"/>
    <n v="1320"/>
    <n v="1444"/>
    <n v="4.7"/>
    <n v="4"/>
    <n v="263.2"/>
    <n v="208"/>
    <m/>
    <m/>
    <n v="0"/>
    <n v="0"/>
    <n v="4.1015544041450775"/>
    <n v="4"/>
    <n v="1583.2"/>
    <n v="1652"/>
    <m/>
    <m/>
    <n v="0"/>
    <n v="0"/>
    <m/>
    <m/>
    <n v="0"/>
    <n v="0"/>
    <m/>
    <m/>
    <n v="0"/>
    <n v="0"/>
    <n v="0"/>
    <n v="0"/>
    <n v="0"/>
    <n v="0"/>
    <n v="40"/>
    <n v="45"/>
    <n v="0"/>
    <n v="0"/>
    <n v="7.9"/>
    <n v="8.1"/>
    <n v="316"/>
    <n v="364.5"/>
    <m/>
    <m/>
    <n v="0"/>
    <n v="0"/>
    <n v="1342"/>
    <n v="1431"/>
    <n v="0"/>
    <n v="0"/>
    <n v="6692.9"/>
    <n v="6922"/>
    <s v=""/>
    <s v=""/>
    <n v="63"/>
    <n v="61"/>
    <n v="0"/>
    <n v="0"/>
    <n v="340.5"/>
    <n v="291.2"/>
    <n v="0"/>
    <n v="0"/>
    <n v="1405"/>
    <n v="1492"/>
    <n v="0"/>
    <n v="0"/>
    <n v="7033.4"/>
    <n v="7213.2"/>
    <s v=""/>
    <s v=""/>
    <n v="0"/>
    <n v="0"/>
    <n v="0"/>
    <n v="0"/>
    <s v=""/>
    <s v=""/>
    <s v=""/>
    <s v=""/>
    <n v="7349.4"/>
    <n v="7577.699999999998"/>
    <s v=""/>
    <s v=""/>
  </r>
  <r>
    <x v="15"/>
    <s v="Concord University "/>
    <m/>
    <n v="237330"/>
    <x v="5"/>
    <n v="464"/>
    <n v="386"/>
    <n v="29"/>
    <n v="22"/>
    <n v="435"/>
    <n v="364"/>
    <n v="120"/>
    <n v="120"/>
    <n v="435"/>
    <n v="364"/>
    <n v="0"/>
    <n v="0"/>
    <n v="84"/>
    <n v="55"/>
    <n v="0"/>
    <n v="0"/>
    <m/>
    <m/>
    <n v="0"/>
    <n v="0"/>
    <m/>
    <m/>
    <n v="0"/>
    <n v="0"/>
    <n v="84"/>
    <n v="55"/>
    <n v="0"/>
    <n v="0"/>
    <n v="4.8"/>
    <n v="4.5"/>
    <n v="403.2"/>
    <n v="247.5"/>
    <m/>
    <m/>
    <n v="0"/>
    <n v="0"/>
    <m/>
    <m/>
    <n v="0"/>
    <n v="0"/>
    <n v="4.8"/>
    <n v="4.5"/>
    <n v="403.2"/>
    <n v="247.5"/>
    <m/>
    <m/>
    <n v="0"/>
    <n v="0"/>
    <m/>
    <m/>
    <n v="0"/>
    <n v="0"/>
    <m/>
    <m/>
    <n v="0"/>
    <n v="0"/>
    <n v="0"/>
    <n v="0"/>
    <n v="0"/>
    <n v="0"/>
    <n v="188"/>
    <n v="172"/>
    <n v="0"/>
    <n v="0"/>
    <n v="2"/>
    <m/>
    <n v="0"/>
    <n v="0"/>
    <m/>
    <m/>
    <n v="0"/>
    <n v="0"/>
    <n v="190"/>
    <n v="172"/>
    <n v="0"/>
    <n v="0"/>
    <n v="5.5"/>
    <n v="5"/>
    <n v="1034"/>
    <n v="860"/>
    <n v="12.5"/>
    <m/>
    <n v="25"/>
    <n v="0"/>
    <m/>
    <m/>
    <n v="0"/>
    <n v="0"/>
    <n v="5.5736842105263156"/>
    <n v="5"/>
    <n v="1059"/>
    <n v="860"/>
    <m/>
    <m/>
    <n v="0"/>
    <n v="0"/>
    <m/>
    <m/>
    <n v="0"/>
    <n v="0"/>
    <m/>
    <m/>
    <n v="0"/>
    <n v="0"/>
    <n v="0"/>
    <n v="0"/>
    <n v="0"/>
    <n v="0"/>
    <n v="274"/>
    <n v="227"/>
    <n v="0"/>
    <n v="0"/>
    <n v="5.3364963503649641"/>
    <n v="4.8788546255506606"/>
    <n v="1462.2"/>
    <n v="1107.5"/>
    <n v="0"/>
    <n v="0"/>
    <n v="0"/>
    <n v="0"/>
    <n v="129"/>
    <n v="116"/>
    <n v="0"/>
    <n v="0"/>
    <n v="15"/>
    <n v="7"/>
    <n v="0"/>
    <n v="0"/>
    <m/>
    <m/>
    <n v="0"/>
    <n v="0"/>
    <n v="144"/>
    <n v="123"/>
    <n v="0"/>
    <n v="0"/>
    <n v="3.9"/>
    <n v="3.6"/>
    <n v="503.09999999999997"/>
    <n v="417.6"/>
    <n v="2.9"/>
    <n v="4.4000000000000004"/>
    <n v="43.5"/>
    <n v="30.800000000000004"/>
    <m/>
    <m/>
    <n v="0"/>
    <n v="0"/>
    <n v="3.7958333333333325"/>
    <n v="3.6455284552845533"/>
    <n v="546.59999999999991"/>
    <n v="448.40000000000003"/>
    <m/>
    <m/>
    <n v="0"/>
    <n v="0"/>
    <m/>
    <m/>
    <n v="0"/>
    <n v="0"/>
    <m/>
    <m/>
    <n v="0"/>
    <n v="0"/>
    <n v="0"/>
    <n v="0"/>
    <n v="0"/>
    <n v="0"/>
    <n v="17"/>
    <n v="14"/>
    <n v="0"/>
    <n v="0"/>
    <n v="10"/>
    <n v="7.3"/>
    <n v="170"/>
    <n v="102.2"/>
    <m/>
    <m/>
    <n v="0"/>
    <n v="0"/>
    <n v="401"/>
    <n v="343"/>
    <n v="0"/>
    <n v="0"/>
    <n v="1940.3"/>
    <n v="1525.1"/>
    <s v=""/>
    <s v=""/>
    <n v="17"/>
    <n v="7"/>
    <n v="0"/>
    <n v="0"/>
    <n v="68.5"/>
    <n v="30.800000000000004"/>
    <n v="0"/>
    <n v="0"/>
    <n v="418"/>
    <n v="350"/>
    <n v="0"/>
    <n v="0"/>
    <n v="2008.8"/>
    <n v="1555.8999999999999"/>
    <s v=""/>
    <s v=""/>
    <n v="0"/>
    <n v="0"/>
    <n v="0"/>
    <n v="0"/>
    <s v=""/>
    <s v=""/>
    <s v=""/>
    <s v=""/>
    <n v="2178.8000000000002"/>
    <n v="1658.1000000000001"/>
    <s v=""/>
    <s v=""/>
  </r>
  <r>
    <x v="15"/>
    <s v="Fairmont State University"/>
    <m/>
    <n v="237367"/>
    <x v="5"/>
    <n v="672"/>
    <n v="667"/>
    <n v="17"/>
    <n v="15"/>
    <n v="655"/>
    <n v="652"/>
    <n v="120"/>
    <n v="120"/>
    <n v="655"/>
    <n v="652"/>
    <n v="0"/>
    <n v="0"/>
    <n v="136"/>
    <n v="137"/>
    <n v="0"/>
    <n v="0"/>
    <m/>
    <m/>
    <n v="0"/>
    <n v="0"/>
    <m/>
    <m/>
    <n v="0"/>
    <n v="0"/>
    <n v="136"/>
    <n v="137"/>
    <n v="0"/>
    <n v="0"/>
    <n v="4.5999999999999996"/>
    <n v="4.5"/>
    <n v="625.59999999999991"/>
    <n v="616.5"/>
    <m/>
    <m/>
    <n v="0"/>
    <n v="0"/>
    <m/>
    <m/>
    <n v="0"/>
    <n v="0"/>
    <n v="4.5999999999999996"/>
    <n v="4.5"/>
    <n v="625.59999999999991"/>
    <n v="616.5"/>
    <m/>
    <m/>
    <n v="0"/>
    <n v="0"/>
    <m/>
    <m/>
    <n v="0"/>
    <n v="0"/>
    <m/>
    <m/>
    <n v="0"/>
    <n v="0"/>
    <n v="0"/>
    <n v="0"/>
    <n v="0"/>
    <n v="0"/>
    <n v="245"/>
    <n v="229"/>
    <n v="0"/>
    <n v="0"/>
    <n v="2"/>
    <m/>
    <n v="0"/>
    <n v="0"/>
    <m/>
    <m/>
    <n v="0"/>
    <n v="0"/>
    <n v="247"/>
    <n v="229"/>
    <n v="0"/>
    <n v="0"/>
    <n v="5.6"/>
    <n v="6"/>
    <n v="1372"/>
    <n v="1374"/>
    <n v="5.8"/>
    <m/>
    <n v="11.6"/>
    <n v="0"/>
    <m/>
    <m/>
    <n v="0"/>
    <n v="0"/>
    <n v="5.6016194331983806"/>
    <n v="6"/>
    <n v="1383.6"/>
    <n v="1374"/>
    <m/>
    <m/>
    <n v="0"/>
    <n v="0"/>
    <m/>
    <m/>
    <n v="0"/>
    <n v="0"/>
    <m/>
    <m/>
    <n v="0"/>
    <n v="0"/>
    <n v="0"/>
    <n v="0"/>
    <n v="0"/>
    <n v="0"/>
    <n v="383"/>
    <n v="366"/>
    <n v="0"/>
    <n v="0"/>
    <n v="5.2459530026109658"/>
    <n v="5.4385245901639347"/>
    <n v="2009.1999999999998"/>
    <n v="1990.5000000000002"/>
    <n v="0"/>
    <n v="0"/>
    <n v="0"/>
    <n v="0"/>
    <n v="234"/>
    <n v="227"/>
    <n v="0"/>
    <n v="0"/>
    <n v="17"/>
    <n v="34"/>
    <n v="0"/>
    <n v="0"/>
    <m/>
    <m/>
    <n v="0"/>
    <n v="0"/>
    <n v="251"/>
    <n v="261"/>
    <n v="0"/>
    <n v="0"/>
    <n v="3.7"/>
    <n v="3.9"/>
    <n v="865.80000000000007"/>
    <n v="885.3"/>
    <n v="5.0999999999999996"/>
    <n v="4.3"/>
    <n v="86.699999999999989"/>
    <n v="146.19999999999999"/>
    <m/>
    <m/>
    <n v="0"/>
    <n v="0"/>
    <n v="3.7948207171314743"/>
    <n v="3.9521072796934864"/>
    <n v="952.5"/>
    <n v="1031.5"/>
    <m/>
    <m/>
    <n v="0"/>
    <n v="0"/>
    <m/>
    <m/>
    <n v="0"/>
    <n v="0"/>
    <m/>
    <m/>
    <n v="0"/>
    <n v="0"/>
    <n v="0"/>
    <n v="0"/>
    <n v="0"/>
    <n v="0"/>
    <n v="21"/>
    <n v="25"/>
    <n v="0"/>
    <n v="0"/>
    <n v="8.1999999999999993"/>
    <n v="7.8"/>
    <n v="172.2"/>
    <n v="195"/>
    <m/>
    <m/>
    <n v="0"/>
    <n v="0"/>
    <n v="615"/>
    <n v="593"/>
    <n v="0"/>
    <n v="0"/>
    <n v="2863.4"/>
    <n v="2875.8"/>
    <s v=""/>
    <s v=""/>
    <n v="19"/>
    <n v="34"/>
    <n v="0"/>
    <n v="0"/>
    <n v="98.299999999999983"/>
    <n v="146.19999999999999"/>
    <n v="0"/>
    <n v="0"/>
    <n v="634"/>
    <n v="627"/>
    <n v="0"/>
    <n v="0"/>
    <n v="2961.7000000000003"/>
    <n v="3022"/>
    <s v=""/>
    <s v=""/>
    <n v="0"/>
    <n v="0"/>
    <n v="0"/>
    <n v="0"/>
    <s v=""/>
    <s v=""/>
    <s v=""/>
    <s v=""/>
    <n v="3133.8999999999996"/>
    <n v="3217"/>
    <s v=""/>
    <s v=""/>
  </r>
  <r>
    <x v="15"/>
    <s v="Shepherd University "/>
    <m/>
    <n v="237792"/>
    <x v="5"/>
    <n v="763"/>
    <n v="648"/>
    <n v="22"/>
    <n v="7"/>
    <n v="741"/>
    <n v="641"/>
    <n v="120"/>
    <n v="120"/>
    <n v="741"/>
    <n v="641"/>
    <n v="0"/>
    <n v="0"/>
    <n v="64"/>
    <n v="62"/>
    <n v="0"/>
    <n v="0"/>
    <m/>
    <m/>
    <n v="0"/>
    <n v="0"/>
    <m/>
    <m/>
    <n v="0"/>
    <n v="0"/>
    <n v="64"/>
    <n v="62"/>
    <n v="0"/>
    <n v="0"/>
    <n v="4.7"/>
    <n v="4.2"/>
    <n v="300.8"/>
    <n v="260.40000000000003"/>
    <m/>
    <m/>
    <n v="0"/>
    <n v="0"/>
    <m/>
    <m/>
    <n v="0"/>
    <n v="0"/>
    <n v="4.7"/>
    <n v="4.2"/>
    <n v="300.8"/>
    <n v="260.40000000000003"/>
    <m/>
    <m/>
    <n v="0"/>
    <n v="0"/>
    <m/>
    <m/>
    <n v="0"/>
    <n v="0"/>
    <m/>
    <m/>
    <n v="0"/>
    <n v="0"/>
    <n v="0"/>
    <n v="0"/>
    <n v="0"/>
    <n v="0"/>
    <n v="335"/>
    <n v="287"/>
    <n v="0"/>
    <n v="0"/>
    <n v="6"/>
    <n v="6"/>
    <n v="0"/>
    <n v="0"/>
    <m/>
    <m/>
    <n v="0"/>
    <n v="0"/>
    <n v="341"/>
    <n v="293"/>
    <n v="0"/>
    <n v="0"/>
    <n v="4.9000000000000004"/>
    <n v="5"/>
    <n v="1641.5000000000002"/>
    <n v="1435"/>
    <n v="10.3"/>
    <n v="11.6"/>
    <n v="61.800000000000004"/>
    <n v="69.599999999999994"/>
    <m/>
    <m/>
    <n v="0"/>
    <n v="0"/>
    <n v="4.9950146627565983"/>
    <n v="5.1351535836177469"/>
    <n v="1703.3"/>
    <n v="1504.6"/>
    <m/>
    <m/>
    <n v="0"/>
    <n v="0"/>
    <m/>
    <m/>
    <n v="0"/>
    <n v="0"/>
    <m/>
    <m/>
    <n v="0"/>
    <n v="0"/>
    <n v="0"/>
    <n v="0"/>
    <n v="0"/>
    <n v="0"/>
    <n v="405"/>
    <n v="355"/>
    <n v="0"/>
    <n v="0"/>
    <n v="4.9483950617283945"/>
    <n v="4.971830985915493"/>
    <n v="2004.0999999999997"/>
    <n v="1765"/>
    <n v="0"/>
    <n v="0"/>
    <n v="0"/>
    <n v="0"/>
    <n v="270"/>
    <n v="227"/>
    <n v="0"/>
    <n v="0"/>
    <n v="55"/>
    <n v="51"/>
    <n v="0"/>
    <n v="0"/>
    <m/>
    <m/>
    <n v="0"/>
    <n v="0"/>
    <n v="325"/>
    <n v="278"/>
    <n v="0"/>
    <n v="0"/>
    <n v="3.5"/>
    <n v="3.4"/>
    <n v="945"/>
    <n v="771.8"/>
    <n v="3.7"/>
    <n v="4.7"/>
    <n v="203.5"/>
    <n v="239.70000000000002"/>
    <m/>
    <m/>
    <n v="0"/>
    <n v="0"/>
    <n v="3.5338461538461536"/>
    <n v="3.6384892086330933"/>
    <n v="1148.5"/>
    <n v="1011.5"/>
    <m/>
    <m/>
    <n v="0"/>
    <n v="0"/>
    <m/>
    <m/>
    <n v="0"/>
    <n v="0"/>
    <m/>
    <m/>
    <n v="0"/>
    <n v="0"/>
    <n v="0"/>
    <n v="0"/>
    <n v="0"/>
    <n v="0"/>
    <n v="11"/>
    <n v="8"/>
    <n v="0"/>
    <n v="0"/>
    <n v="9.9"/>
    <n v="8.6999999999999993"/>
    <n v="108.9"/>
    <n v="69.599999999999994"/>
    <m/>
    <m/>
    <n v="0"/>
    <n v="0"/>
    <n v="669"/>
    <n v="576"/>
    <n v="0"/>
    <n v="0"/>
    <n v="2887.3"/>
    <n v="2467.1999999999998"/>
    <s v=""/>
    <s v=""/>
    <n v="61"/>
    <n v="57"/>
    <n v="0"/>
    <n v="0"/>
    <n v="265.3"/>
    <n v="309.3"/>
    <n v="0"/>
    <n v="0"/>
    <n v="730"/>
    <n v="633"/>
    <n v="0"/>
    <n v="0"/>
    <n v="3152.6000000000004"/>
    <n v="2776.5"/>
    <s v=""/>
    <s v=""/>
    <n v="0"/>
    <n v="0"/>
    <n v="0"/>
    <n v="0"/>
    <s v=""/>
    <s v=""/>
    <s v=""/>
    <s v=""/>
    <n v="3261.4999999999995"/>
    <n v="2846.1"/>
    <s v=""/>
    <s v=""/>
  </r>
  <r>
    <x v="15"/>
    <s v="West Liberty University"/>
    <m/>
    <n v="237932"/>
    <x v="5"/>
    <n v="425"/>
    <n v="445"/>
    <n v="1"/>
    <n v="5"/>
    <n v="424"/>
    <n v="440"/>
    <n v="120"/>
    <n v="120"/>
    <n v="424"/>
    <n v="440"/>
    <n v="0"/>
    <n v="0"/>
    <n v="85"/>
    <n v="89"/>
    <n v="0"/>
    <n v="0"/>
    <m/>
    <m/>
    <n v="0"/>
    <n v="0"/>
    <m/>
    <m/>
    <n v="0"/>
    <n v="0"/>
    <n v="85"/>
    <n v="89"/>
    <n v="0"/>
    <n v="0"/>
    <n v="4.2"/>
    <n v="3.9"/>
    <n v="357"/>
    <n v="347.09999999999997"/>
    <m/>
    <m/>
    <n v="0"/>
    <n v="0"/>
    <m/>
    <m/>
    <n v="0"/>
    <n v="0"/>
    <n v="4.2"/>
    <n v="3.8999999999999995"/>
    <n v="357"/>
    <n v="347.09999999999997"/>
    <m/>
    <m/>
    <n v="0"/>
    <n v="0"/>
    <m/>
    <m/>
    <n v="0"/>
    <n v="0"/>
    <m/>
    <m/>
    <n v="0"/>
    <n v="0"/>
    <n v="0"/>
    <n v="0"/>
    <n v="0"/>
    <n v="0"/>
    <n v="173"/>
    <n v="201"/>
    <n v="0"/>
    <n v="0"/>
    <m/>
    <m/>
    <n v="0"/>
    <n v="0"/>
    <m/>
    <m/>
    <n v="0"/>
    <n v="0"/>
    <n v="173"/>
    <n v="201"/>
    <n v="0"/>
    <n v="0"/>
    <n v="4.9000000000000004"/>
    <n v="4.5999999999999996"/>
    <n v="847.7"/>
    <n v="924.59999999999991"/>
    <m/>
    <m/>
    <n v="0"/>
    <n v="0"/>
    <m/>
    <m/>
    <n v="0"/>
    <n v="0"/>
    <n v="4.9000000000000004"/>
    <n v="4.5999999999999996"/>
    <n v="847.7"/>
    <n v="924.59999999999991"/>
    <m/>
    <m/>
    <n v="0"/>
    <n v="0"/>
    <m/>
    <m/>
    <n v="0"/>
    <n v="0"/>
    <m/>
    <m/>
    <n v="0"/>
    <n v="0"/>
    <n v="0"/>
    <n v="0"/>
    <n v="0"/>
    <n v="0"/>
    <n v="258"/>
    <n v="290"/>
    <n v="0"/>
    <n v="0"/>
    <n v="4.6693798449612407"/>
    <n v="4.3851724137931027"/>
    <n v="1204.7"/>
    <n v="1271.6999999999998"/>
    <n v="0"/>
    <n v="0"/>
    <n v="0"/>
    <n v="0"/>
    <n v="120"/>
    <n v="112"/>
    <n v="0"/>
    <n v="0"/>
    <n v="24"/>
    <n v="25"/>
    <n v="0"/>
    <n v="0"/>
    <m/>
    <m/>
    <n v="0"/>
    <n v="0"/>
    <n v="144"/>
    <n v="137"/>
    <n v="0"/>
    <n v="0"/>
    <n v="3.8"/>
    <n v="3.4"/>
    <n v="456"/>
    <n v="380.8"/>
    <n v="3.7"/>
    <n v="3.4"/>
    <n v="88.800000000000011"/>
    <n v="85"/>
    <m/>
    <m/>
    <n v="0"/>
    <n v="0"/>
    <n v="3.7833333333333332"/>
    <n v="3.4"/>
    <n v="544.79999999999995"/>
    <n v="465.8"/>
    <m/>
    <m/>
    <n v="0"/>
    <n v="0"/>
    <m/>
    <m/>
    <n v="0"/>
    <n v="0"/>
    <m/>
    <m/>
    <n v="0"/>
    <n v="0"/>
    <n v="0"/>
    <n v="0"/>
    <n v="0"/>
    <n v="0"/>
    <n v="22"/>
    <n v="13"/>
    <n v="0"/>
    <n v="0"/>
    <n v="6.9"/>
    <n v="8.6"/>
    <n v="151.80000000000001"/>
    <n v="111.8"/>
    <m/>
    <m/>
    <n v="0"/>
    <n v="0"/>
    <n v="378"/>
    <n v="402"/>
    <n v="0"/>
    <n v="0"/>
    <n v="1660.7"/>
    <n v="1652.4999999999998"/>
    <s v=""/>
    <s v=""/>
    <n v="24"/>
    <n v="25"/>
    <n v="0"/>
    <n v="0"/>
    <n v="88.800000000000011"/>
    <n v="85"/>
    <n v="0"/>
    <n v="0"/>
    <n v="402"/>
    <n v="427"/>
    <n v="0"/>
    <n v="0"/>
    <n v="1749.5"/>
    <n v="1737.4999999999998"/>
    <s v=""/>
    <s v=""/>
    <n v="0"/>
    <n v="0"/>
    <n v="0"/>
    <n v="0"/>
    <s v=""/>
    <s v=""/>
    <s v=""/>
    <s v=""/>
    <n v="1901.3"/>
    <n v="1849.2999999999997"/>
    <s v=""/>
    <s v=""/>
  </r>
  <r>
    <x v="15"/>
    <s v="Bluefield State College "/>
    <m/>
    <n v="237215"/>
    <x v="6"/>
    <n v="198"/>
    <n v="226"/>
    <n v="4"/>
    <n v="5"/>
    <n v="194"/>
    <n v="221"/>
    <n v="120"/>
    <n v="120"/>
    <n v="194"/>
    <n v="221"/>
    <n v="0"/>
    <n v="0"/>
    <n v="17"/>
    <n v="21"/>
    <n v="0"/>
    <n v="0"/>
    <m/>
    <m/>
    <n v="0"/>
    <n v="0"/>
    <m/>
    <m/>
    <n v="0"/>
    <n v="0"/>
    <n v="17"/>
    <n v="21"/>
    <n v="0"/>
    <n v="0"/>
    <n v="5.3"/>
    <n v="5.8"/>
    <n v="90.1"/>
    <n v="121.8"/>
    <m/>
    <m/>
    <n v="0"/>
    <n v="0"/>
    <m/>
    <m/>
    <n v="0"/>
    <n v="0"/>
    <n v="5.3"/>
    <n v="5.8"/>
    <n v="90.1"/>
    <n v="121.8"/>
    <m/>
    <m/>
    <n v="0"/>
    <n v="0"/>
    <m/>
    <m/>
    <n v="0"/>
    <n v="0"/>
    <m/>
    <m/>
    <n v="0"/>
    <n v="0"/>
    <n v="0"/>
    <n v="0"/>
    <n v="0"/>
    <n v="0"/>
    <n v="82"/>
    <n v="74"/>
    <n v="0"/>
    <n v="0"/>
    <n v="1"/>
    <n v="5"/>
    <n v="0"/>
    <n v="0"/>
    <m/>
    <m/>
    <n v="0"/>
    <n v="0"/>
    <n v="83"/>
    <n v="79"/>
    <n v="0"/>
    <n v="0"/>
    <n v="6.8"/>
    <n v="7.3"/>
    <n v="557.6"/>
    <n v="540.19999999999993"/>
    <n v="9"/>
    <n v="13.8"/>
    <n v="9"/>
    <n v="69"/>
    <m/>
    <m/>
    <n v="0"/>
    <n v="0"/>
    <n v="6.8265060240963855"/>
    <n v="7.7113924050632905"/>
    <n v="566.6"/>
    <n v="609.19999999999993"/>
    <m/>
    <m/>
    <n v="0"/>
    <n v="0"/>
    <m/>
    <m/>
    <n v="0"/>
    <n v="0"/>
    <m/>
    <m/>
    <n v="0"/>
    <n v="0"/>
    <n v="0"/>
    <n v="0"/>
    <n v="0"/>
    <n v="0"/>
    <n v="100"/>
    <n v="100"/>
    <n v="0"/>
    <n v="0"/>
    <n v="6.5670000000000002"/>
    <n v="7.3099999999999987"/>
    <n v="656.7"/>
    <n v="730.99999999999989"/>
    <n v="0"/>
    <n v="0"/>
    <n v="0"/>
    <n v="0"/>
    <n v="73"/>
    <n v="93"/>
    <n v="0"/>
    <n v="0"/>
    <n v="9"/>
    <n v="19"/>
    <n v="0"/>
    <n v="0"/>
    <m/>
    <m/>
    <n v="0"/>
    <n v="0"/>
    <n v="82"/>
    <n v="112"/>
    <n v="0"/>
    <n v="0"/>
    <n v="4.4000000000000004"/>
    <n v="4.5"/>
    <n v="321.20000000000005"/>
    <n v="418.5"/>
    <n v="6.6"/>
    <n v="4.7"/>
    <n v="59.4"/>
    <n v="89.3"/>
    <m/>
    <m/>
    <n v="0"/>
    <n v="0"/>
    <n v="4.6414634146341465"/>
    <n v="4.5339285714285715"/>
    <n v="380.6"/>
    <n v="507.8"/>
    <m/>
    <m/>
    <n v="0"/>
    <n v="0"/>
    <m/>
    <m/>
    <n v="0"/>
    <n v="0"/>
    <m/>
    <m/>
    <n v="0"/>
    <n v="0"/>
    <n v="0"/>
    <n v="0"/>
    <n v="0"/>
    <n v="0"/>
    <n v="12"/>
    <n v="9"/>
    <n v="0"/>
    <n v="0"/>
    <n v="9.1999999999999993"/>
    <n v="9.4"/>
    <n v="110.39999999999999"/>
    <n v="84.600000000000009"/>
    <m/>
    <m/>
    <n v="0"/>
    <n v="0"/>
    <n v="172"/>
    <n v="188"/>
    <n v="0"/>
    <n v="0"/>
    <n v="968.90000000000009"/>
    <n v="1080.5"/>
    <s v=""/>
    <s v=""/>
    <n v="10"/>
    <n v="24"/>
    <n v="0"/>
    <n v="0"/>
    <n v="68.400000000000006"/>
    <n v="158.30000000000001"/>
    <n v="0"/>
    <n v="0"/>
    <n v="182"/>
    <n v="212"/>
    <n v="0"/>
    <n v="0"/>
    <n v="1037.3000000000002"/>
    <n v="1238.8"/>
    <s v=""/>
    <s v=""/>
    <n v="0"/>
    <n v="0"/>
    <n v="0"/>
    <n v="0"/>
    <s v=""/>
    <s v=""/>
    <s v=""/>
    <s v=""/>
    <n v="1147.7000000000003"/>
    <n v="1323.3999999999999"/>
    <s v=""/>
    <s v=""/>
  </r>
  <r>
    <x v="15"/>
    <s v="Glenville State College "/>
    <m/>
    <n v="237385"/>
    <x v="6"/>
    <n v="168"/>
    <n v="173"/>
    <n v="4"/>
    <n v="3"/>
    <n v="164"/>
    <n v="170"/>
    <n v="120"/>
    <n v="120"/>
    <n v="164"/>
    <n v="170"/>
    <n v="0"/>
    <n v="0"/>
    <n v="25"/>
    <n v="45"/>
    <n v="0"/>
    <n v="0"/>
    <m/>
    <m/>
    <n v="0"/>
    <n v="0"/>
    <m/>
    <m/>
    <n v="0"/>
    <n v="0"/>
    <n v="25"/>
    <n v="45"/>
    <n v="0"/>
    <n v="0"/>
    <n v="4.5999999999999996"/>
    <n v="4.0999999999999996"/>
    <n v="114.99999999999999"/>
    <n v="184.49999999999997"/>
    <m/>
    <m/>
    <n v="0"/>
    <n v="0"/>
    <m/>
    <m/>
    <n v="0"/>
    <n v="0"/>
    <n v="4.5999999999999996"/>
    <n v="4.0999999999999996"/>
    <n v="114.99999999999999"/>
    <n v="184.49999999999997"/>
    <m/>
    <m/>
    <n v="0"/>
    <n v="0"/>
    <m/>
    <m/>
    <n v="0"/>
    <n v="0"/>
    <m/>
    <m/>
    <n v="0"/>
    <n v="0"/>
    <n v="0"/>
    <n v="0"/>
    <n v="0"/>
    <n v="0"/>
    <n v="81"/>
    <n v="67"/>
    <n v="0"/>
    <n v="0"/>
    <n v="2"/>
    <n v="2"/>
    <n v="0"/>
    <n v="0"/>
    <m/>
    <m/>
    <n v="0"/>
    <n v="0"/>
    <n v="83"/>
    <n v="69"/>
    <n v="0"/>
    <n v="0"/>
    <n v="5.7"/>
    <n v="5.6"/>
    <n v="461.7"/>
    <n v="375.2"/>
    <n v="6.3"/>
    <n v="6"/>
    <n v="12.6"/>
    <n v="12"/>
    <m/>
    <m/>
    <n v="0"/>
    <n v="0"/>
    <n v="5.7144578313253014"/>
    <n v="5.6115942028985506"/>
    <n v="474.3"/>
    <n v="387.2"/>
    <m/>
    <m/>
    <n v="0"/>
    <n v="0"/>
    <m/>
    <m/>
    <n v="0"/>
    <n v="0"/>
    <m/>
    <m/>
    <n v="0"/>
    <n v="0"/>
    <n v="0"/>
    <n v="0"/>
    <n v="0"/>
    <n v="0"/>
    <n v="108"/>
    <n v="114"/>
    <n v="0"/>
    <n v="0"/>
    <n v="5.4564814814814815"/>
    <n v="5.0149122807017541"/>
    <n v="589.29999999999995"/>
    <n v="571.69999999999993"/>
    <n v="0"/>
    <n v="0"/>
    <n v="0"/>
    <n v="0"/>
    <n v="42"/>
    <n v="45"/>
    <n v="0"/>
    <n v="0"/>
    <n v="9"/>
    <n v="5"/>
    <n v="0"/>
    <n v="0"/>
    <m/>
    <m/>
    <n v="0"/>
    <n v="0"/>
    <n v="51"/>
    <n v="50"/>
    <n v="0"/>
    <n v="0"/>
    <n v="3.6"/>
    <n v="3.3"/>
    <n v="151.20000000000002"/>
    <n v="148.5"/>
    <n v="3.8"/>
    <n v="4.7"/>
    <n v="34.199999999999996"/>
    <n v="23.5"/>
    <m/>
    <m/>
    <n v="0"/>
    <n v="0"/>
    <n v="3.6352941176470588"/>
    <n v="3.44"/>
    <n v="185.4"/>
    <n v="172"/>
    <m/>
    <m/>
    <n v="0"/>
    <n v="0"/>
    <m/>
    <m/>
    <n v="0"/>
    <n v="0"/>
    <m/>
    <m/>
    <n v="0"/>
    <n v="0"/>
    <n v="0"/>
    <n v="0"/>
    <n v="0"/>
    <n v="0"/>
    <n v="5"/>
    <n v="6"/>
    <n v="0"/>
    <n v="0"/>
    <n v="6.6"/>
    <n v="11.8"/>
    <n v="33"/>
    <n v="70.800000000000011"/>
    <m/>
    <m/>
    <n v="0"/>
    <n v="0"/>
    <n v="148"/>
    <n v="157"/>
    <n v="0"/>
    <n v="0"/>
    <n v="727.9"/>
    <n v="708.19999999999993"/>
    <s v=""/>
    <s v=""/>
    <n v="11"/>
    <n v="7"/>
    <n v="0"/>
    <n v="0"/>
    <n v="46.8"/>
    <n v="35.5"/>
    <n v="0"/>
    <n v="0"/>
    <n v="159"/>
    <n v="164"/>
    <n v="0"/>
    <n v="0"/>
    <n v="774.69999999999993"/>
    <n v="743.69999999999993"/>
    <s v=""/>
    <s v=""/>
    <n v="0"/>
    <n v="0"/>
    <n v="0"/>
    <n v="0"/>
    <s v=""/>
    <s v=""/>
    <s v=""/>
    <s v=""/>
    <n v="807.69999999999993"/>
    <n v="814.5"/>
    <s v=""/>
    <s v=""/>
  </r>
  <r>
    <x v="15"/>
    <s v="West Virginia State University "/>
    <s v="Met the criteria for Four-Year 5 in 2018-19."/>
    <n v="237899"/>
    <x v="6"/>
    <n v="357"/>
    <n v="370"/>
    <n v="13"/>
    <n v="11"/>
    <n v="344"/>
    <n v="359"/>
    <n v="120"/>
    <n v="120"/>
    <n v="344"/>
    <n v="359"/>
    <n v="0"/>
    <n v="0"/>
    <n v="34"/>
    <n v="26"/>
    <n v="0"/>
    <n v="0"/>
    <n v="1"/>
    <m/>
    <n v="0"/>
    <n v="0"/>
    <m/>
    <m/>
    <n v="0"/>
    <n v="0"/>
    <n v="35"/>
    <n v="26"/>
    <n v="0"/>
    <n v="0"/>
    <n v="4.8"/>
    <n v="4.8"/>
    <n v="163.19999999999999"/>
    <n v="124.8"/>
    <n v="7"/>
    <m/>
    <n v="7"/>
    <n v="0"/>
    <m/>
    <m/>
    <n v="0"/>
    <n v="0"/>
    <n v="4.8628571428571421"/>
    <n v="4.8"/>
    <n v="170.19999999999996"/>
    <n v="124.8"/>
    <m/>
    <m/>
    <n v="0"/>
    <n v="0"/>
    <m/>
    <m/>
    <n v="0"/>
    <n v="0"/>
    <m/>
    <m/>
    <n v="0"/>
    <n v="0"/>
    <n v="0"/>
    <n v="0"/>
    <n v="0"/>
    <n v="0"/>
    <n v="111"/>
    <n v="130"/>
    <n v="0"/>
    <n v="0"/>
    <n v="10"/>
    <n v="7"/>
    <n v="0"/>
    <n v="0"/>
    <m/>
    <m/>
    <n v="0"/>
    <n v="0"/>
    <n v="121"/>
    <n v="137"/>
    <n v="0"/>
    <n v="0"/>
    <n v="5.9"/>
    <n v="5.6"/>
    <n v="654.90000000000009"/>
    <n v="728"/>
    <n v="13.3"/>
    <n v="13.7"/>
    <n v="133"/>
    <n v="95.899999999999991"/>
    <m/>
    <m/>
    <n v="0"/>
    <n v="0"/>
    <n v="6.5115702479338848"/>
    <n v="6.013868613138686"/>
    <n v="787.90000000000009"/>
    <n v="823.9"/>
    <m/>
    <m/>
    <n v="0"/>
    <n v="0"/>
    <m/>
    <m/>
    <n v="0"/>
    <n v="0"/>
    <m/>
    <m/>
    <n v="0"/>
    <n v="0"/>
    <n v="0"/>
    <n v="0"/>
    <n v="0"/>
    <n v="0"/>
    <n v="156"/>
    <n v="163"/>
    <n v="0"/>
    <n v="0"/>
    <n v="6.1416666666666666"/>
    <n v="5.8202453987730056"/>
    <n v="958.1"/>
    <n v="948.69999999999993"/>
    <n v="0"/>
    <n v="0"/>
    <n v="0"/>
    <n v="0"/>
    <n v="138"/>
    <n v="155"/>
    <n v="0"/>
    <n v="0"/>
    <n v="27"/>
    <n v="25"/>
    <n v="0"/>
    <n v="0"/>
    <m/>
    <m/>
    <n v="0"/>
    <n v="0"/>
    <n v="165"/>
    <n v="180"/>
    <n v="0"/>
    <n v="0"/>
    <n v="4.5999999999999996"/>
    <n v="4"/>
    <n v="634.79999999999995"/>
    <n v="620"/>
    <n v="5.3"/>
    <n v="4.3"/>
    <n v="143.1"/>
    <n v="107.5"/>
    <m/>
    <m/>
    <n v="0"/>
    <n v="0"/>
    <n v="4.7145454545454548"/>
    <n v="4.041666666666667"/>
    <n v="777.90000000000009"/>
    <n v="727.5"/>
    <m/>
    <m/>
    <n v="0"/>
    <n v="0"/>
    <m/>
    <m/>
    <n v="0"/>
    <n v="0"/>
    <m/>
    <m/>
    <n v="0"/>
    <n v="0"/>
    <n v="0"/>
    <n v="0"/>
    <n v="0"/>
    <n v="0"/>
    <n v="23"/>
    <n v="16"/>
    <n v="0"/>
    <n v="0"/>
    <n v="9.5"/>
    <n v="7.6"/>
    <n v="218.5"/>
    <n v="121.6"/>
    <m/>
    <m/>
    <n v="0"/>
    <n v="0"/>
    <n v="283"/>
    <n v="311"/>
    <n v="0"/>
    <n v="0"/>
    <n v="1452.9"/>
    <n v="1472.8"/>
    <s v=""/>
    <s v=""/>
    <n v="38"/>
    <n v="32"/>
    <n v="0"/>
    <n v="0"/>
    <n v="283.10000000000002"/>
    <n v="203.39999999999998"/>
    <n v="0"/>
    <n v="0"/>
    <n v="321"/>
    <n v="343"/>
    <n v="0"/>
    <n v="0"/>
    <n v="1736"/>
    <n v="1676.1999999999998"/>
    <s v=""/>
    <s v=""/>
    <n v="0"/>
    <n v="0"/>
    <n v="0"/>
    <n v="0"/>
    <s v=""/>
    <s v=""/>
    <s v=""/>
    <s v=""/>
    <n v="1954.5"/>
    <n v="1797.7999999999997"/>
    <s v=""/>
    <s v=""/>
  </r>
  <r>
    <x v="15"/>
    <s v="West Virginia University Institute of Technology"/>
    <m/>
    <n v="237950"/>
    <x v="6"/>
    <n v="156"/>
    <n v="153"/>
    <n v="4"/>
    <n v="3"/>
    <n v="152"/>
    <n v="150"/>
    <n v="120"/>
    <n v="120"/>
    <n v="152"/>
    <n v="150"/>
    <n v="0"/>
    <n v="0"/>
    <n v="23"/>
    <n v="12"/>
    <n v="0"/>
    <n v="0"/>
    <m/>
    <m/>
    <n v="0"/>
    <n v="0"/>
    <m/>
    <m/>
    <n v="0"/>
    <n v="0"/>
    <n v="23"/>
    <n v="12"/>
    <n v="0"/>
    <n v="0"/>
    <n v="4.4000000000000004"/>
    <n v="5.8"/>
    <n v="101.2"/>
    <n v="69.599999999999994"/>
    <m/>
    <m/>
    <n v="0"/>
    <n v="0"/>
    <m/>
    <m/>
    <n v="0"/>
    <n v="0"/>
    <n v="4.4000000000000004"/>
    <n v="5.8"/>
    <n v="101.2"/>
    <n v="69.599999999999994"/>
    <m/>
    <m/>
    <n v="0"/>
    <n v="0"/>
    <m/>
    <m/>
    <n v="0"/>
    <n v="0"/>
    <m/>
    <m/>
    <n v="0"/>
    <n v="0"/>
    <n v="0"/>
    <n v="0"/>
    <n v="0"/>
    <n v="0"/>
    <n v="52"/>
    <n v="59"/>
    <n v="0"/>
    <n v="0"/>
    <n v="4"/>
    <n v="1"/>
    <n v="0"/>
    <n v="0"/>
    <m/>
    <m/>
    <n v="0"/>
    <n v="0"/>
    <n v="56"/>
    <n v="60"/>
    <n v="0"/>
    <n v="0"/>
    <n v="5"/>
    <n v="5.4"/>
    <n v="260"/>
    <n v="318.60000000000002"/>
    <n v="5.0999999999999996"/>
    <n v="5"/>
    <n v="20.399999999999999"/>
    <n v="5"/>
    <m/>
    <m/>
    <n v="0"/>
    <n v="0"/>
    <n v="5.0071428571428571"/>
    <n v="5.3933333333333335"/>
    <n v="280.39999999999998"/>
    <n v="323.60000000000002"/>
    <m/>
    <m/>
    <n v="0"/>
    <n v="0"/>
    <m/>
    <m/>
    <n v="0"/>
    <n v="0"/>
    <m/>
    <m/>
    <n v="0"/>
    <n v="0"/>
    <n v="0"/>
    <n v="0"/>
    <n v="0"/>
    <n v="0"/>
    <n v="79"/>
    <n v="72"/>
    <n v="0"/>
    <n v="0"/>
    <n v="4.830379746835443"/>
    <n v="5.4611111111111121"/>
    <n v="381.6"/>
    <n v="393.20000000000005"/>
    <n v="0"/>
    <n v="0"/>
    <n v="0"/>
    <n v="0"/>
    <n v="59"/>
    <n v="54"/>
    <n v="0"/>
    <n v="0"/>
    <n v="8"/>
    <n v="6"/>
    <n v="0"/>
    <n v="0"/>
    <m/>
    <m/>
    <n v="0"/>
    <n v="0"/>
    <n v="67"/>
    <n v="60"/>
    <n v="0"/>
    <n v="0"/>
    <n v="5.4"/>
    <n v="3.7"/>
    <n v="318.60000000000002"/>
    <n v="199.8"/>
    <n v="3.3"/>
    <n v="5.3"/>
    <n v="26.4"/>
    <n v="31.799999999999997"/>
    <m/>
    <m/>
    <n v="0"/>
    <n v="0"/>
    <n v="5.1492537313432836"/>
    <n v="3.8600000000000003"/>
    <n v="345"/>
    <n v="231.60000000000002"/>
    <m/>
    <m/>
    <n v="0"/>
    <n v="0"/>
    <m/>
    <m/>
    <n v="0"/>
    <n v="0"/>
    <m/>
    <m/>
    <n v="0"/>
    <n v="0"/>
    <n v="0"/>
    <n v="0"/>
    <n v="0"/>
    <n v="0"/>
    <n v="6"/>
    <n v="18"/>
    <n v="0"/>
    <n v="0"/>
    <n v="5.3"/>
    <n v="9.6"/>
    <n v="31.799999999999997"/>
    <n v="172.79999999999998"/>
    <m/>
    <m/>
    <n v="0"/>
    <n v="0"/>
    <n v="134"/>
    <n v="125"/>
    <n v="0"/>
    <n v="0"/>
    <n v="679.8"/>
    <n v="588"/>
    <s v=""/>
    <s v=""/>
    <n v="12"/>
    <n v="7"/>
    <n v="0"/>
    <n v="0"/>
    <n v="46.8"/>
    <n v="36.799999999999997"/>
    <n v="0"/>
    <n v="0"/>
    <n v="146"/>
    <n v="132"/>
    <n v="0"/>
    <n v="0"/>
    <n v="726.59999999999991"/>
    <n v="624.79999999999995"/>
    <s v=""/>
    <s v=""/>
    <n v="0"/>
    <n v="0"/>
    <n v="0"/>
    <n v="0"/>
    <s v=""/>
    <s v=""/>
    <s v=""/>
    <s v=""/>
    <n v="758.4"/>
    <n v="797.6"/>
    <s v=""/>
    <s v=""/>
  </r>
  <r>
    <x v="15"/>
    <s v="Potomac State College of West Virginia University"/>
    <m/>
    <n v="237701"/>
    <x v="10"/>
    <n v="262"/>
    <n v="198"/>
    <n v="15"/>
    <n v="8"/>
    <n v="247"/>
    <n v="190"/>
    <n v="60"/>
    <n v="60"/>
    <n v="247"/>
    <n v="190"/>
    <n v="0"/>
    <n v="0"/>
    <n v="63"/>
    <n v="43"/>
    <n v="0"/>
    <n v="0"/>
    <m/>
    <m/>
    <n v="0"/>
    <n v="0"/>
    <m/>
    <m/>
    <n v="0"/>
    <n v="0"/>
    <n v="63"/>
    <n v="43"/>
    <n v="0"/>
    <n v="0"/>
    <n v="2.6"/>
    <n v="2.2000000000000002"/>
    <n v="163.80000000000001"/>
    <n v="94.600000000000009"/>
    <m/>
    <m/>
    <n v="0"/>
    <n v="0"/>
    <m/>
    <m/>
    <n v="0"/>
    <n v="0"/>
    <n v="2.6"/>
    <n v="2.2000000000000002"/>
    <n v="163.80000000000001"/>
    <n v="94.600000000000009"/>
    <m/>
    <m/>
    <n v="0"/>
    <n v="0"/>
    <m/>
    <m/>
    <n v="0"/>
    <n v="0"/>
    <m/>
    <m/>
    <n v="0"/>
    <n v="0"/>
    <n v="0"/>
    <n v="0"/>
    <n v="0"/>
    <n v="0"/>
    <n v="144"/>
    <n v="116"/>
    <n v="0"/>
    <n v="0"/>
    <n v="2"/>
    <m/>
    <n v="0"/>
    <n v="0"/>
    <m/>
    <m/>
    <n v="0"/>
    <n v="0"/>
    <n v="146"/>
    <n v="116"/>
    <n v="0"/>
    <n v="0"/>
    <n v="3.8"/>
    <n v="3.2"/>
    <n v="547.19999999999993"/>
    <n v="371.20000000000005"/>
    <n v="4"/>
    <m/>
    <n v="8"/>
    <n v="0"/>
    <m/>
    <m/>
    <n v="0"/>
    <n v="0"/>
    <n v="3.8027397260273967"/>
    <n v="3.2"/>
    <n v="555.19999999999993"/>
    <n v="371.20000000000005"/>
    <m/>
    <m/>
    <n v="0"/>
    <n v="0"/>
    <m/>
    <m/>
    <n v="0"/>
    <n v="0"/>
    <m/>
    <m/>
    <n v="0"/>
    <n v="0"/>
    <n v="0"/>
    <n v="0"/>
    <n v="0"/>
    <n v="0"/>
    <n v="209"/>
    <n v="159"/>
    <n v="0"/>
    <n v="0"/>
    <n v="3.4401913875598087"/>
    <n v="2.9295597484276734"/>
    <n v="719"/>
    <n v="465.80000000000007"/>
    <n v="0"/>
    <n v="0"/>
    <n v="0"/>
    <n v="0"/>
    <n v="28"/>
    <n v="19"/>
    <n v="0"/>
    <n v="0"/>
    <n v="4"/>
    <n v="4"/>
    <n v="0"/>
    <n v="0"/>
    <m/>
    <m/>
    <n v="0"/>
    <n v="0"/>
    <n v="32"/>
    <n v="23"/>
    <n v="0"/>
    <n v="0"/>
    <n v="2.7"/>
    <n v="3.7"/>
    <n v="75.600000000000009"/>
    <n v="70.3"/>
    <n v="2.5"/>
    <n v="4.0999999999999996"/>
    <n v="10"/>
    <n v="16.399999999999999"/>
    <m/>
    <m/>
    <n v="0"/>
    <n v="0"/>
    <n v="2.6750000000000003"/>
    <n v="3.7695652173913037"/>
    <n v="85.600000000000009"/>
    <n v="86.699999999999989"/>
    <m/>
    <m/>
    <n v="0"/>
    <n v="0"/>
    <m/>
    <m/>
    <n v="0"/>
    <n v="0"/>
    <m/>
    <m/>
    <n v="0"/>
    <n v="0"/>
    <n v="0"/>
    <n v="0"/>
    <n v="0"/>
    <n v="0"/>
    <n v="6"/>
    <n v="8"/>
    <n v="0"/>
    <n v="0"/>
    <n v="3"/>
    <n v="5.0999999999999996"/>
    <n v="18"/>
    <n v="40.799999999999997"/>
    <m/>
    <m/>
    <n v="0"/>
    <n v="0"/>
    <n v="235"/>
    <n v="178"/>
    <n v="0"/>
    <n v="0"/>
    <n v="786.6"/>
    <n v="536.1"/>
    <s v=""/>
    <s v=""/>
    <n v="6"/>
    <n v="4"/>
    <n v="0"/>
    <n v="0"/>
    <n v="18"/>
    <n v="16.399999999999999"/>
    <n v="0"/>
    <n v="0"/>
    <n v="241"/>
    <n v="182"/>
    <n v="0"/>
    <n v="0"/>
    <n v="804.6"/>
    <n v="552.5"/>
    <s v=""/>
    <s v=""/>
    <n v="0"/>
    <n v="0"/>
    <n v="0"/>
    <n v="0"/>
    <s v=""/>
    <s v=""/>
    <s v=""/>
    <s v=""/>
    <n v="822.6"/>
    <n v="593.29999999999995"/>
    <s v=""/>
    <s v=""/>
  </r>
  <r>
    <x v="15"/>
    <s v="West Virginia University at Parkersburg"/>
    <m/>
    <n v="237686"/>
    <x v="10"/>
    <n v="333"/>
    <n v="362"/>
    <n v="9"/>
    <n v="11"/>
    <n v="324"/>
    <n v="351"/>
    <n v="60"/>
    <n v="60"/>
    <n v="324"/>
    <n v="351"/>
    <n v="0"/>
    <n v="0"/>
    <n v="25"/>
    <n v="41"/>
    <n v="0"/>
    <n v="0"/>
    <n v="2"/>
    <n v="2"/>
    <n v="0"/>
    <n v="0"/>
    <m/>
    <m/>
    <n v="0"/>
    <n v="0"/>
    <n v="27"/>
    <n v="43"/>
    <n v="0"/>
    <n v="0"/>
    <n v="3.6"/>
    <n v="3.8"/>
    <n v="90"/>
    <n v="155.79999999999998"/>
    <n v="5.5"/>
    <n v="4.5"/>
    <n v="11"/>
    <n v="9"/>
    <m/>
    <m/>
    <n v="0"/>
    <n v="0"/>
    <n v="3.7407407407407409"/>
    <n v="3.8325581395348833"/>
    <n v="101"/>
    <n v="164.79999999999998"/>
    <m/>
    <m/>
    <n v="0"/>
    <n v="0"/>
    <m/>
    <m/>
    <n v="0"/>
    <n v="0"/>
    <m/>
    <m/>
    <n v="0"/>
    <n v="0"/>
    <n v="0"/>
    <n v="0"/>
    <n v="0"/>
    <n v="0"/>
    <n v="131"/>
    <n v="133"/>
    <n v="0"/>
    <n v="0"/>
    <n v="32"/>
    <n v="33"/>
    <n v="0"/>
    <n v="0"/>
    <m/>
    <m/>
    <n v="0"/>
    <n v="0"/>
    <n v="163"/>
    <n v="166"/>
    <n v="0"/>
    <n v="0"/>
    <n v="5.6"/>
    <n v="5.9"/>
    <n v="733.59999999999991"/>
    <n v="784.7"/>
    <n v="5.9"/>
    <n v="7.6"/>
    <n v="188.8"/>
    <n v="250.79999999999998"/>
    <m/>
    <m/>
    <n v="0"/>
    <n v="0"/>
    <n v="5.6588957055214717"/>
    <n v="6.2379518072289155"/>
    <n v="922.39999999999986"/>
    <n v="1035.5"/>
    <m/>
    <m/>
    <n v="0"/>
    <n v="0"/>
    <m/>
    <m/>
    <n v="0"/>
    <n v="0"/>
    <m/>
    <m/>
    <n v="0"/>
    <n v="0"/>
    <n v="0"/>
    <n v="0"/>
    <n v="0"/>
    <n v="0"/>
    <n v="190"/>
    <n v="209"/>
    <n v="0"/>
    <n v="0"/>
    <n v="5.3863157894736835"/>
    <n v="5.7430622009569374"/>
    <n v="1023.3999999999999"/>
    <n v="1200.3"/>
    <n v="0"/>
    <n v="0"/>
    <n v="0"/>
    <n v="0"/>
    <n v="72"/>
    <n v="90"/>
    <n v="0"/>
    <n v="0"/>
    <n v="19"/>
    <n v="21"/>
    <n v="0"/>
    <n v="0"/>
    <m/>
    <m/>
    <n v="0"/>
    <n v="0"/>
    <n v="91"/>
    <n v="111"/>
    <n v="0"/>
    <n v="0"/>
    <n v="4.3"/>
    <n v="4.0999999999999996"/>
    <n v="309.59999999999997"/>
    <n v="368.99999999999994"/>
    <n v="4.4000000000000004"/>
    <n v="2.9"/>
    <n v="83.600000000000009"/>
    <n v="60.9"/>
    <m/>
    <m/>
    <n v="0"/>
    <n v="0"/>
    <n v="4.3208791208791206"/>
    <n v="3.8729729729729723"/>
    <n v="393.2"/>
    <n v="429.89999999999992"/>
    <m/>
    <m/>
    <n v="0"/>
    <n v="0"/>
    <m/>
    <m/>
    <n v="0"/>
    <n v="0"/>
    <m/>
    <m/>
    <n v="0"/>
    <n v="0"/>
    <n v="0"/>
    <n v="0"/>
    <n v="0"/>
    <n v="0"/>
    <n v="43"/>
    <n v="31"/>
    <n v="0"/>
    <n v="0"/>
    <n v="6.7"/>
    <n v="6.7"/>
    <n v="288.10000000000002"/>
    <n v="207.70000000000002"/>
    <m/>
    <m/>
    <n v="0"/>
    <n v="0"/>
    <n v="228"/>
    <n v="264"/>
    <n v="0"/>
    <n v="0"/>
    <n v="1133.1999999999998"/>
    <n v="1309.5"/>
    <s v=""/>
    <s v=""/>
    <n v="53"/>
    <n v="56"/>
    <n v="0"/>
    <n v="0"/>
    <n v="283.40000000000003"/>
    <n v="320.69999999999993"/>
    <n v="0"/>
    <n v="0"/>
    <n v="281"/>
    <n v="320"/>
    <n v="0"/>
    <n v="0"/>
    <n v="1416.6"/>
    <n v="1630.1999999999998"/>
    <s v=""/>
    <s v=""/>
    <n v="0"/>
    <n v="0"/>
    <n v="0"/>
    <n v="0"/>
    <s v=""/>
    <s v=""/>
    <s v=""/>
    <s v=""/>
    <n v="1704.6999999999998"/>
    <n v="1837.8999999999999"/>
    <s v=""/>
    <s v=""/>
  </r>
  <r>
    <x v="15"/>
    <s v="Blue Ridge Community &amp; Technical College"/>
    <s v="Met the criteria for Two-Year 2 in  2017-18 and 2018-19. "/>
    <n v="446774"/>
    <x v="9"/>
    <n v="566"/>
    <n v="498"/>
    <n v="68"/>
    <n v="47"/>
    <n v="498"/>
    <n v="451"/>
    <n v="60"/>
    <n v="60"/>
    <n v="498"/>
    <n v="451"/>
    <n v="0"/>
    <n v="0"/>
    <n v="28"/>
    <n v="28"/>
    <n v="0"/>
    <n v="0"/>
    <n v="3"/>
    <n v="4"/>
    <n v="0"/>
    <n v="0"/>
    <m/>
    <m/>
    <n v="0"/>
    <n v="0"/>
    <n v="31"/>
    <n v="32"/>
    <n v="0"/>
    <n v="0"/>
    <n v="3.2"/>
    <n v="2.7"/>
    <n v="89.600000000000009"/>
    <n v="75.600000000000009"/>
    <n v="3.7"/>
    <n v="2.6"/>
    <n v="11.100000000000001"/>
    <n v="10.4"/>
    <m/>
    <m/>
    <n v="0"/>
    <n v="0"/>
    <n v="3.2483870967741941"/>
    <n v="2.6875000000000004"/>
    <n v="100.70000000000002"/>
    <n v="86.000000000000014"/>
    <m/>
    <m/>
    <n v="0"/>
    <n v="0"/>
    <m/>
    <m/>
    <n v="0"/>
    <n v="0"/>
    <m/>
    <m/>
    <n v="0"/>
    <n v="0"/>
    <n v="0"/>
    <n v="0"/>
    <n v="0"/>
    <n v="0"/>
    <n v="154"/>
    <n v="123"/>
    <n v="0"/>
    <n v="0"/>
    <n v="67"/>
    <n v="58"/>
    <n v="0"/>
    <n v="0"/>
    <m/>
    <m/>
    <n v="0"/>
    <n v="0"/>
    <n v="221"/>
    <n v="181"/>
    <n v="0"/>
    <n v="0"/>
    <n v="3.7"/>
    <n v="3.7"/>
    <n v="569.80000000000007"/>
    <n v="455.1"/>
    <n v="4.5999999999999996"/>
    <n v="4.5"/>
    <n v="308.2"/>
    <n v="261"/>
    <m/>
    <m/>
    <n v="0"/>
    <n v="0"/>
    <n v="3.9728506787330318"/>
    <n v="3.9563535911602212"/>
    <n v="878"/>
    <n v="716.1"/>
    <m/>
    <m/>
    <n v="0"/>
    <n v="0"/>
    <m/>
    <m/>
    <n v="0"/>
    <n v="0"/>
    <m/>
    <m/>
    <n v="0"/>
    <n v="0"/>
    <n v="0"/>
    <n v="0"/>
    <n v="0"/>
    <n v="0"/>
    <n v="252"/>
    <n v="213"/>
    <n v="0"/>
    <n v="0"/>
    <n v="3.8837301587301587"/>
    <n v="3.7657276995305167"/>
    <n v="978.7"/>
    <n v="802.1"/>
    <n v="0"/>
    <n v="0"/>
    <n v="0"/>
    <n v="0"/>
    <n v="108"/>
    <n v="92"/>
    <n v="0"/>
    <n v="0"/>
    <n v="96"/>
    <n v="107"/>
    <n v="0"/>
    <n v="0"/>
    <m/>
    <m/>
    <n v="0"/>
    <n v="0"/>
    <n v="204"/>
    <n v="199"/>
    <n v="0"/>
    <n v="0"/>
    <n v="3"/>
    <n v="2.7"/>
    <n v="324"/>
    <n v="248.4"/>
    <n v="2.7"/>
    <n v="2.7"/>
    <n v="259.20000000000005"/>
    <n v="288.90000000000003"/>
    <m/>
    <m/>
    <n v="0"/>
    <n v="0"/>
    <n v="2.8588235294117648"/>
    <n v="2.7"/>
    <n v="583.20000000000005"/>
    <n v="537.30000000000007"/>
    <m/>
    <m/>
    <n v="0"/>
    <n v="0"/>
    <m/>
    <m/>
    <n v="0"/>
    <n v="0"/>
    <m/>
    <m/>
    <n v="0"/>
    <n v="0"/>
    <n v="0"/>
    <n v="0"/>
    <n v="0"/>
    <n v="0"/>
    <n v="42"/>
    <n v="39"/>
    <n v="0"/>
    <n v="0"/>
    <n v="5.0999999999999996"/>
    <n v="4.7"/>
    <n v="214.2"/>
    <n v="183.3"/>
    <m/>
    <m/>
    <n v="0"/>
    <n v="0"/>
    <n v="290"/>
    <n v="243"/>
    <n v="0"/>
    <n v="0"/>
    <n v="983.40000000000009"/>
    <n v="779.1"/>
    <s v=""/>
    <s v=""/>
    <n v="166"/>
    <n v="169"/>
    <n v="0"/>
    <n v="0"/>
    <n v="578.5"/>
    <n v="560.29999999999995"/>
    <n v="0"/>
    <n v="0"/>
    <n v="456"/>
    <n v="412"/>
    <n v="0"/>
    <n v="0"/>
    <n v="1561.9"/>
    <n v="1339.4"/>
    <s v=""/>
    <s v=""/>
    <n v="0"/>
    <n v="0"/>
    <n v="0"/>
    <n v="0"/>
    <s v=""/>
    <s v=""/>
    <s v=""/>
    <s v=""/>
    <n v="1776.1000000000001"/>
    <n v="1522.7"/>
    <s v=""/>
    <s v=""/>
  </r>
  <r>
    <x v="15"/>
    <s v="BridgeValley Community &amp; Technical College"/>
    <s v="New"/>
    <n v="484932"/>
    <x v="9"/>
    <n v="379"/>
    <n v="386"/>
    <n v="14"/>
    <n v="20"/>
    <n v="365"/>
    <n v="366"/>
    <n v="60"/>
    <n v="60"/>
    <n v="365"/>
    <n v="366"/>
    <n v="0"/>
    <n v="0"/>
    <n v="20"/>
    <n v="20"/>
    <n v="0"/>
    <n v="0"/>
    <n v="3"/>
    <n v="1"/>
    <n v="0"/>
    <n v="0"/>
    <m/>
    <m/>
    <n v="0"/>
    <n v="0"/>
    <n v="23"/>
    <n v="21"/>
    <n v="0"/>
    <n v="0"/>
    <n v="2.5"/>
    <n v="2.6"/>
    <n v="50"/>
    <n v="52"/>
    <n v="5.8"/>
    <n v="3"/>
    <n v="17.399999999999999"/>
    <n v="3"/>
    <m/>
    <m/>
    <n v="0"/>
    <n v="0"/>
    <n v="2.9304347826086961"/>
    <n v="2.6190476190476191"/>
    <n v="67.400000000000006"/>
    <n v="55"/>
    <m/>
    <m/>
    <n v="0"/>
    <n v="0"/>
    <m/>
    <m/>
    <n v="0"/>
    <n v="0"/>
    <m/>
    <m/>
    <n v="0"/>
    <n v="0"/>
    <n v="0"/>
    <n v="0"/>
    <n v="0"/>
    <n v="0"/>
    <n v="110"/>
    <n v="98"/>
    <n v="0"/>
    <n v="0"/>
    <n v="17"/>
    <n v="17"/>
    <n v="0"/>
    <n v="0"/>
    <m/>
    <m/>
    <n v="0"/>
    <n v="0"/>
    <n v="127"/>
    <n v="115"/>
    <n v="0"/>
    <n v="0"/>
    <n v="3.6"/>
    <n v="3.9"/>
    <n v="396"/>
    <n v="382.2"/>
    <n v="4.0999999999999996"/>
    <n v="4.2"/>
    <n v="69.699999999999989"/>
    <n v="71.400000000000006"/>
    <m/>
    <m/>
    <n v="0"/>
    <n v="0"/>
    <n v="3.6669291338582677"/>
    <n v="3.9443478260869567"/>
    <n v="465.7"/>
    <n v="453.6"/>
    <m/>
    <m/>
    <n v="0"/>
    <n v="0"/>
    <m/>
    <m/>
    <n v="0"/>
    <n v="0"/>
    <m/>
    <m/>
    <n v="0"/>
    <n v="0"/>
    <n v="0"/>
    <n v="0"/>
    <n v="0"/>
    <n v="0"/>
    <n v="150"/>
    <n v="136"/>
    <n v="0"/>
    <n v="0"/>
    <n v="3.5540000000000003"/>
    <n v="3.7397058823529412"/>
    <n v="533.1"/>
    <n v="508.6"/>
    <n v="0"/>
    <n v="0"/>
    <n v="0"/>
    <n v="0"/>
    <n v="129"/>
    <n v="140"/>
    <n v="0"/>
    <n v="0"/>
    <n v="70"/>
    <n v="76"/>
    <n v="0"/>
    <n v="0"/>
    <m/>
    <m/>
    <n v="0"/>
    <n v="0"/>
    <n v="199"/>
    <n v="216"/>
    <n v="0"/>
    <n v="0"/>
    <n v="4"/>
    <n v="3.9"/>
    <n v="516"/>
    <n v="546"/>
    <n v="3.5"/>
    <n v="3.4"/>
    <n v="245"/>
    <n v="258.39999999999998"/>
    <m/>
    <m/>
    <n v="0"/>
    <n v="0"/>
    <n v="3.8241206030150754"/>
    <n v="3.7240740740740739"/>
    <n v="761"/>
    <n v="804.4"/>
    <m/>
    <m/>
    <n v="0"/>
    <n v="0"/>
    <m/>
    <m/>
    <n v="0"/>
    <n v="0"/>
    <m/>
    <m/>
    <n v="0"/>
    <n v="0"/>
    <n v="0"/>
    <n v="0"/>
    <n v="0"/>
    <n v="0"/>
    <n v="16"/>
    <n v="14"/>
    <n v="0"/>
    <n v="0"/>
    <n v="6.8"/>
    <n v="12.2"/>
    <n v="108.8"/>
    <n v="170.79999999999998"/>
    <m/>
    <m/>
    <n v="0"/>
    <n v="0"/>
    <n v="259"/>
    <n v="258"/>
    <n v="0"/>
    <n v="0"/>
    <n v="962"/>
    <n v="980.2"/>
    <s v=""/>
    <s v=""/>
    <n v="90"/>
    <n v="94"/>
    <n v="0"/>
    <n v="0"/>
    <n v="332.1"/>
    <n v="332.79999999999995"/>
    <n v="0"/>
    <n v="0"/>
    <n v="349"/>
    <n v="352"/>
    <n v="0"/>
    <n v="0"/>
    <n v="1294.0999999999999"/>
    <n v="1313"/>
    <s v=""/>
    <s v=""/>
    <n v="0"/>
    <n v="0"/>
    <n v="0"/>
    <n v="0"/>
    <s v=""/>
    <s v=""/>
    <s v=""/>
    <s v=""/>
    <n v="1402.8999999999999"/>
    <n v="1483.8"/>
    <s v=""/>
    <s v=""/>
  </r>
  <r>
    <x v="15"/>
    <s v="Eastern West Virginia Community &amp; Technical College"/>
    <m/>
    <n v="438708"/>
    <x v="9"/>
    <n v="91"/>
    <n v="86"/>
    <n v="10"/>
    <n v="2"/>
    <n v="81"/>
    <n v="84"/>
    <n v="60"/>
    <n v="60"/>
    <n v="81"/>
    <n v="84"/>
    <n v="0"/>
    <n v="0"/>
    <n v="2"/>
    <n v="6"/>
    <n v="0"/>
    <n v="0"/>
    <n v="1"/>
    <m/>
    <n v="0"/>
    <n v="0"/>
    <m/>
    <m/>
    <n v="0"/>
    <n v="0"/>
    <n v="3"/>
    <n v="6"/>
    <n v="0"/>
    <n v="0"/>
    <n v="3.3"/>
    <n v="4.8"/>
    <n v="6.6"/>
    <n v="28.799999999999997"/>
    <n v="2"/>
    <m/>
    <n v="2"/>
    <n v="0"/>
    <m/>
    <m/>
    <n v="0"/>
    <n v="0"/>
    <n v="2.8666666666666667"/>
    <n v="4.8"/>
    <n v="8.6"/>
    <n v="28.799999999999997"/>
    <m/>
    <m/>
    <n v="0"/>
    <n v="0"/>
    <m/>
    <m/>
    <n v="0"/>
    <n v="0"/>
    <m/>
    <m/>
    <n v="0"/>
    <n v="0"/>
    <n v="0"/>
    <n v="0"/>
    <n v="0"/>
    <n v="0"/>
    <n v="30"/>
    <n v="11"/>
    <n v="0"/>
    <n v="0"/>
    <n v="11"/>
    <n v="10"/>
    <n v="0"/>
    <n v="0"/>
    <m/>
    <m/>
    <n v="0"/>
    <n v="0"/>
    <n v="41"/>
    <n v="21"/>
    <n v="0"/>
    <n v="0"/>
    <n v="4.9000000000000004"/>
    <n v="4.5999999999999996"/>
    <n v="147"/>
    <n v="50.599999999999994"/>
    <n v="5.7"/>
    <n v="6.9"/>
    <n v="62.7"/>
    <n v="69"/>
    <m/>
    <m/>
    <n v="0"/>
    <n v="0"/>
    <n v="5.1146341463414631"/>
    <n v="5.6952380952380945"/>
    <n v="209.7"/>
    <n v="119.59999999999998"/>
    <m/>
    <m/>
    <n v="0"/>
    <n v="0"/>
    <m/>
    <m/>
    <n v="0"/>
    <n v="0"/>
    <m/>
    <m/>
    <n v="0"/>
    <n v="0"/>
    <n v="0"/>
    <n v="0"/>
    <n v="0"/>
    <n v="0"/>
    <n v="44"/>
    <n v="27"/>
    <n v="0"/>
    <n v="0"/>
    <n v="4.961363636363636"/>
    <n v="5.4962962962962951"/>
    <n v="218.29999999999998"/>
    <n v="148.39999999999998"/>
    <n v="0"/>
    <n v="0"/>
    <n v="0"/>
    <n v="0"/>
    <n v="17"/>
    <n v="27"/>
    <n v="0"/>
    <n v="0"/>
    <n v="10"/>
    <n v="13"/>
    <n v="0"/>
    <n v="0"/>
    <m/>
    <m/>
    <n v="0"/>
    <n v="0"/>
    <n v="27"/>
    <n v="40"/>
    <n v="0"/>
    <n v="0"/>
    <n v="3"/>
    <n v="3.6"/>
    <n v="51"/>
    <n v="97.2"/>
    <n v="5.6"/>
    <n v="4.7"/>
    <n v="56"/>
    <n v="61.1"/>
    <m/>
    <m/>
    <n v="0"/>
    <n v="0"/>
    <n v="3.9629629629629628"/>
    <n v="3.9575000000000005"/>
    <n v="107"/>
    <n v="158.30000000000001"/>
    <m/>
    <m/>
    <n v="0"/>
    <n v="0"/>
    <m/>
    <m/>
    <n v="0"/>
    <n v="0"/>
    <m/>
    <m/>
    <n v="0"/>
    <n v="0"/>
    <n v="0"/>
    <n v="0"/>
    <n v="0"/>
    <n v="0"/>
    <n v="10"/>
    <n v="17"/>
    <n v="0"/>
    <n v="0"/>
    <n v="4.3"/>
    <n v="8.9"/>
    <n v="43"/>
    <n v="151.30000000000001"/>
    <m/>
    <m/>
    <n v="0"/>
    <n v="0"/>
    <n v="49"/>
    <n v="44"/>
    <n v="0"/>
    <n v="0"/>
    <n v="204.6"/>
    <n v="176.6"/>
    <s v=""/>
    <s v=""/>
    <n v="22"/>
    <n v="23"/>
    <n v="0"/>
    <n v="0"/>
    <n v="120.7"/>
    <n v="130.1"/>
    <n v="0"/>
    <n v="0"/>
    <n v="71"/>
    <n v="67"/>
    <n v="0"/>
    <n v="0"/>
    <n v="325.3"/>
    <n v="306.7"/>
    <s v=""/>
    <s v=""/>
    <n v="0"/>
    <n v="0"/>
    <n v="0"/>
    <n v="0"/>
    <s v=""/>
    <s v=""/>
    <s v=""/>
    <s v=""/>
    <n v="368.29999999999995"/>
    <n v="458"/>
    <s v=""/>
    <s v=""/>
  </r>
  <r>
    <x v="15"/>
    <s v="Mountwest Community &amp; Technical College"/>
    <m/>
    <n v="444954"/>
    <x v="9"/>
    <n v="387"/>
    <n v="336"/>
    <n v="13"/>
    <n v="13"/>
    <n v="374"/>
    <n v="323"/>
    <n v="60"/>
    <n v="60"/>
    <n v="374"/>
    <n v="323"/>
    <n v="0"/>
    <n v="0"/>
    <n v="13"/>
    <n v="12"/>
    <n v="0"/>
    <n v="0"/>
    <m/>
    <m/>
    <n v="0"/>
    <n v="0"/>
    <m/>
    <m/>
    <n v="0"/>
    <n v="0"/>
    <n v="13"/>
    <n v="12"/>
    <n v="0"/>
    <n v="0"/>
    <n v="3.3"/>
    <n v="3.6"/>
    <n v="42.9"/>
    <n v="43.2"/>
    <m/>
    <m/>
    <n v="0"/>
    <n v="0"/>
    <m/>
    <m/>
    <n v="0"/>
    <n v="0"/>
    <n v="3.3"/>
    <n v="3.6"/>
    <n v="42.9"/>
    <n v="43.2"/>
    <m/>
    <m/>
    <n v="0"/>
    <n v="0"/>
    <m/>
    <m/>
    <n v="0"/>
    <n v="0"/>
    <m/>
    <m/>
    <n v="0"/>
    <n v="0"/>
    <n v="0"/>
    <n v="0"/>
    <n v="0"/>
    <n v="0"/>
    <n v="124"/>
    <n v="95"/>
    <n v="0"/>
    <n v="0"/>
    <n v="35"/>
    <n v="30"/>
    <n v="0"/>
    <n v="0"/>
    <m/>
    <m/>
    <n v="0"/>
    <n v="0"/>
    <n v="159"/>
    <n v="125"/>
    <n v="0"/>
    <n v="0"/>
    <n v="3.6"/>
    <n v="3.7"/>
    <n v="446.40000000000003"/>
    <n v="351.5"/>
    <n v="4.3"/>
    <n v="3.4"/>
    <n v="150.5"/>
    <n v="102"/>
    <m/>
    <m/>
    <n v="0"/>
    <n v="0"/>
    <n v="3.7540880503144658"/>
    <n v="3.6280000000000001"/>
    <n v="596.90000000000009"/>
    <n v="453.5"/>
    <m/>
    <m/>
    <n v="0"/>
    <n v="0"/>
    <m/>
    <m/>
    <n v="0"/>
    <n v="0"/>
    <m/>
    <m/>
    <n v="0"/>
    <n v="0"/>
    <n v="0"/>
    <n v="0"/>
    <n v="0"/>
    <n v="0"/>
    <n v="172"/>
    <n v="137"/>
    <n v="0"/>
    <n v="0"/>
    <n v="3.7197674418604656"/>
    <n v="3.6255474452554743"/>
    <n v="639.80000000000007"/>
    <n v="496.7"/>
    <n v="0"/>
    <n v="0"/>
    <n v="0"/>
    <n v="0"/>
    <n v="112"/>
    <n v="101"/>
    <n v="0"/>
    <n v="0"/>
    <n v="72"/>
    <n v="76"/>
    <n v="0"/>
    <n v="0"/>
    <m/>
    <m/>
    <n v="0"/>
    <n v="0"/>
    <n v="184"/>
    <n v="177"/>
    <n v="0"/>
    <n v="0"/>
    <n v="4.0999999999999996"/>
    <n v="4.0999999999999996"/>
    <n v="459.19999999999993"/>
    <n v="414.09999999999997"/>
    <n v="3.2"/>
    <n v="3.4"/>
    <n v="230.4"/>
    <n v="258.39999999999998"/>
    <m/>
    <m/>
    <n v="0"/>
    <n v="0"/>
    <n v="3.7478260869565214"/>
    <n v="3.7994350282485874"/>
    <n v="689.59999999999991"/>
    <n v="672.5"/>
    <m/>
    <m/>
    <n v="0"/>
    <n v="0"/>
    <m/>
    <m/>
    <n v="0"/>
    <n v="0"/>
    <m/>
    <m/>
    <n v="0"/>
    <n v="0"/>
    <n v="0"/>
    <n v="0"/>
    <n v="0"/>
    <n v="0"/>
    <n v="18"/>
    <n v="9"/>
    <n v="0"/>
    <n v="0"/>
    <n v="10.3"/>
    <n v="8"/>
    <n v="185.4"/>
    <n v="72"/>
    <m/>
    <m/>
    <n v="0"/>
    <n v="0"/>
    <n v="249"/>
    <n v="208"/>
    <n v="0"/>
    <n v="0"/>
    <n v="948.5"/>
    <n v="808.8"/>
    <s v=""/>
    <s v=""/>
    <n v="107"/>
    <n v="106"/>
    <n v="0"/>
    <n v="0"/>
    <n v="380.9"/>
    <n v="360.4"/>
    <n v="0"/>
    <n v="0"/>
    <n v="356"/>
    <n v="314"/>
    <n v="0"/>
    <n v="0"/>
    <n v="1329.4"/>
    <n v="1169.1999999999998"/>
    <s v=""/>
    <s v=""/>
    <n v="0"/>
    <n v="0"/>
    <n v="0"/>
    <n v="0"/>
    <s v=""/>
    <s v=""/>
    <s v=""/>
    <s v=""/>
    <n v="1514.8000000000002"/>
    <n v="1241.2"/>
    <s v=""/>
    <s v=""/>
  </r>
  <r>
    <x v="15"/>
    <s v="New River Community &amp; Technical College"/>
    <m/>
    <n v="447582"/>
    <x v="9"/>
    <n v="197"/>
    <n v="175"/>
    <n v="5"/>
    <n v="7"/>
    <n v="192"/>
    <n v="168"/>
    <n v="60"/>
    <n v="60"/>
    <n v="192"/>
    <n v="168"/>
    <n v="0"/>
    <n v="0"/>
    <n v="14"/>
    <n v="6"/>
    <n v="0"/>
    <n v="0"/>
    <n v="1"/>
    <n v="1"/>
    <n v="0"/>
    <n v="0"/>
    <m/>
    <m/>
    <n v="0"/>
    <n v="0"/>
    <n v="15"/>
    <n v="7"/>
    <n v="0"/>
    <n v="0"/>
    <n v="3.4"/>
    <n v="4.8"/>
    <n v="47.6"/>
    <n v="28.799999999999997"/>
    <n v="5"/>
    <n v="3.5"/>
    <n v="5"/>
    <n v="3.5"/>
    <m/>
    <m/>
    <n v="0"/>
    <n v="0"/>
    <n v="3.5066666666666668"/>
    <n v="4.6142857142857139"/>
    <n v="52.6"/>
    <n v="32.299999999999997"/>
    <m/>
    <m/>
    <n v="0"/>
    <n v="0"/>
    <m/>
    <m/>
    <n v="0"/>
    <n v="0"/>
    <m/>
    <m/>
    <n v="0"/>
    <n v="0"/>
    <n v="0"/>
    <n v="0"/>
    <n v="0"/>
    <n v="0"/>
    <n v="82"/>
    <n v="65"/>
    <n v="0"/>
    <n v="0"/>
    <n v="14"/>
    <n v="6"/>
    <n v="0"/>
    <n v="0"/>
    <m/>
    <m/>
    <n v="0"/>
    <n v="0"/>
    <n v="96"/>
    <n v="71"/>
    <n v="0"/>
    <n v="0"/>
    <n v="4.2"/>
    <n v="4.9000000000000004"/>
    <n v="344.40000000000003"/>
    <n v="318.5"/>
    <n v="6.1"/>
    <n v="6.8"/>
    <n v="85.399999999999991"/>
    <n v="40.799999999999997"/>
    <m/>
    <m/>
    <n v="0"/>
    <n v="0"/>
    <n v="4.4770833333333337"/>
    <n v="5.0605633802816907"/>
    <n v="429.80000000000007"/>
    <n v="359.30000000000007"/>
    <m/>
    <m/>
    <n v="0"/>
    <n v="0"/>
    <m/>
    <m/>
    <n v="0"/>
    <n v="0"/>
    <m/>
    <m/>
    <n v="0"/>
    <n v="0"/>
    <n v="0"/>
    <n v="0"/>
    <n v="0"/>
    <n v="0"/>
    <n v="111"/>
    <n v="78"/>
    <n v="0"/>
    <n v="0"/>
    <n v="4.3459459459459469"/>
    <n v="5.0205128205128213"/>
    <n v="482.40000000000009"/>
    <n v="391.60000000000008"/>
    <n v="0"/>
    <n v="0"/>
    <n v="0"/>
    <n v="0"/>
    <n v="56"/>
    <n v="65"/>
    <n v="0"/>
    <n v="0"/>
    <n v="18"/>
    <n v="21"/>
    <n v="0"/>
    <n v="0"/>
    <m/>
    <m/>
    <n v="0"/>
    <n v="0"/>
    <n v="74"/>
    <n v="86"/>
    <n v="0"/>
    <n v="0"/>
    <n v="3"/>
    <n v="4.3"/>
    <n v="168"/>
    <n v="279.5"/>
    <n v="4.7"/>
    <n v="5.7"/>
    <n v="84.600000000000009"/>
    <n v="119.7"/>
    <m/>
    <m/>
    <n v="0"/>
    <n v="0"/>
    <n v="3.413513513513514"/>
    <n v="4.6418604651162791"/>
    <n v="252.60000000000002"/>
    <n v="399.2"/>
    <m/>
    <m/>
    <n v="0"/>
    <n v="0"/>
    <m/>
    <m/>
    <n v="0"/>
    <n v="0"/>
    <m/>
    <m/>
    <n v="0"/>
    <n v="0"/>
    <n v="0"/>
    <n v="0"/>
    <n v="0"/>
    <n v="0"/>
    <n v="7"/>
    <n v="4"/>
    <n v="0"/>
    <n v="0"/>
    <n v="3.4"/>
    <n v="10.1"/>
    <n v="23.8"/>
    <n v="40.4"/>
    <m/>
    <m/>
    <n v="0"/>
    <n v="0"/>
    <n v="152"/>
    <n v="136"/>
    <n v="0"/>
    <n v="0"/>
    <n v="560"/>
    <n v="626.79999999999995"/>
    <s v=""/>
    <s v=""/>
    <n v="33"/>
    <n v="28"/>
    <n v="0"/>
    <n v="0"/>
    <n v="175"/>
    <n v="164"/>
    <n v="0"/>
    <n v="0"/>
    <n v="185"/>
    <n v="164"/>
    <n v="0"/>
    <n v="0"/>
    <n v="735"/>
    <n v="790.8"/>
    <s v=""/>
    <s v=""/>
    <n v="0"/>
    <n v="0"/>
    <n v="0"/>
    <n v="0"/>
    <s v=""/>
    <s v=""/>
    <s v=""/>
    <s v=""/>
    <n v="758.80000000000007"/>
    <n v="831.2"/>
    <s v=""/>
    <s v=""/>
  </r>
  <r>
    <x v="15"/>
    <s v="Pierpont Community &amp; Technical College"/>
    <m/>
    <n v="443492"/>
    <x v="9"/>
    <n v="330"/>
    <n v="314"/>
    <n v="1"/>
    <n v="2"/>
    <n v="329"/>
    <n v="312"/>
    <n v="60"/>
    <n v="60"/>
    <n v="329"/>
    <n v="312"/>
    <n v="0"/>
    <n v="0"/>
    <n v="35"/>
    <n v="32"/>
    <n v="0"/>
    <n v="0"/>
    <n v="1"/>
    <m/>
    <n v="0"/>
    <n v="0"/>
    <m/>
    <m/>
    <n v="0"/>
    <n v="0"/>
    <n v="36"/>
    <n v="32"/>
    <n v="0"/>
    <n v="0"/>
    <n v="3.2"/>
    <n v="2.5"/>
    <n v="112"/>
    <n v="80"/>
    <n v="6"/>
    <m/>
    <n v="6"/>
    <n v="0"/>
    <m/>
    <m/>
    <n v="0"/>
    <n v="0"/>
    <n v="3.2777777777777777"/>
    <n v="2.5"/>
    <n v="118"/>
    <n v="80"/>
    <m/>
    <m/>
    <n v="0"/>
    <n v="0"/>
    <m/>
    <m/>
    <n v="0"/>
    <n v="0"/>
    <m/>
    <m/>
    <n v="0"/>
    <n v="0"/>
    <n v="0"/>
    <n v="0"/>
    <n v="0"/>
    <n v="0"/>
    <n v="103"/>
    <n v="113"/>
    <n v="0"/>
    <n v="0"/>
    <n v="9"/>
    <n v="14"/>
    <n v="0"/>
    <n v="0"/>
    <m/>
    <m/>
    <n v="0"/>
    <n v="0"/>
    <n v="112"/>
    <n v="127"/>
    <n v="0"/>
    <n v="0"/>
    <n v="3.7"/>
    <n v="3.8"/>
    <n v="381.1"/>
    <n v="429.4"/>
    <n v="4.8"/>
    <n v="4.5999999999999996"/>
    <n v="43.199999999999996"/>
    <n v="64.399999999999991"/>
    <m/>
    <m/>
    <n v="0"/>
    <n v="0"/>
    <n v="3.7883928571428571"/>
    <n v="3.8881889763779522"/>
    <n v="424.3"/>
    <n v="493.79999999999995"/>
    <m/>
    <m/>
    <n v="0"/>
    <n v="0"/>
    <m/>
    <m/>
    <n v="0"/>
    <n v="0"/>
    <m/>
    <m/>
    <n v="0"/>
    <n v="0"/>
    <n v="0"/>
    <n v="0"/>
    <n v="0"/>
    <n v="0"/>
    <n v="148"/>
    <n v="159"/>
    <n v="0"/>
    <n v="0"/>
    <n v="3.6641891891891887"/>
    <n v="3.6088050314465407"/>
    <n v="542.29999999999995"/>
    <n v="573.79999999999995"/>
    <n v="0"/>
    <n v="0"/>
    <n v="0"/>
    <n v="0"/>
    <n v="135"/>
    <n v="103"/>
    <n v="0"/>
    <n v="0"/>
    <n v="28"/>
    <n v="18"/>
    <n v="0"/>
    <n v="0"/>
    <m/>
    <m/>
    <n v="0"/>
    <n v="0"/>
    <n v="163"/>
    <n v="121"/>
    <n v="0"/>
    <n v="0"/>
    <n v="3.7"/>
    <n v="3.3"/>
    <n v="499.5"/>
    <n v="339.9"/>
    <n v="2.8"/>
    <n v="4.3"/>
    <n v="78.399999999999991"/>
    <n v="77.399999999999991"/>
    <m/>
    <m/>
    <n v="0"/>
    <n v="0"/>
    <n v="3.5453987730061347"/>
    <n v="3.4487603305785122"/>
    <n v="577.9"/>
    <n v="417.29999999999995"/>
    <m/>
    <m/>
    <n v="0"/>
    <n v="0"/>
    <m/>
    <m/>
    <n v="0"/>
    <n v="0"/>
    <m/>
    <m/>
    <n v="0"/>
    <n v="0"/>
    <n v="0"/>
    <n v="0"/>
    <n v="0"/>
    <n v="0"/>
    <n v="18"/>
    <n v="32"/>
    <n v="0"/>
    <n v="0"/>
    <n v="9"/>
    <n v="8.6"/>
    <n v="162"/>
    <n v="275.2"/>
    <m/>
    <m/>
    <n v="0"/>
    <n v="0"/>
    <n v="273"/>
    <n v="248"/>
    <n v="0"/>
    <n v="0"/>
    <n v="992.6"/>
    <n v="849.3"/>
    <s v=""/>
    <s v=""/>
    <n v="38"/>
    <n v="32"/>
    <n v="0"/>
    <n v="0"/>
    <n v="127.6"/>
    <n v="141.79999999999998"/>
    <n v="0"/>
    <n v="0"/>
    <n v="311"/>
    <n v="280"/>
    <n v="0"/>
    <n v="0"/>
    <n v="1120.2"/>
    <n v="991.09999999999991"/>
    <s v=""/>
    <s v=""/>
    <n v="0"/>
    <n v="0"/>
    <n v="0"/>
    <n v="0"/>
    <s v=""/>
    <s v=""/>
    <s v=""/>
    <s v=""/>
    <n v="1282.1999999999998"/>
    <n v="1266.3"/>
    <s v=""/>
    <s v=""/>
  </r>
  <r>
    <x v="15"/>
    <s v="Southern West Virginia Community &amp; Technical College "/>
    <m/>
    <n v="237817"/>
    <x v="9"/>
    <n v="283"/>
    <n v="306"/>
    <n v="27"/>
    <n v="24"/>
    <n v="256"/>
    <n v="282"/>
    <n v="60"/>
    <n v="60"/>
    <n v="256"/>
    <n v="282"/>
    <n v="0"/>
    <n v="0"/>
    <n v="22"/>
    <n v="19"/>
    <n v="0"/>
    <n v="0"/>
    <n v="1"/>
    <n v="1"/>
    <n v="0"/>
    <n v="0"/>
    <m/>
    <m/>
    <n v="0"/>
    <n v="0"/>
    <n v="23"/>
    <n v="20"/>
    <n v="0"/>
    <n v="0"/>
    <n v="4"/>
    <n v="3.9"/>
    <n v="88"/>
    <n v="74.099999999999994"/>
    <n v="3.5"/>
    <n v="4"/>
    <n v="3.5"/>
    <n v="4"/>
    <m/>
    <m/>
    <n v="0"/>
    <n v="0"/>
    <n v="3.9782608695652173"/>
    <n v="3.9049999999999998"/>
    <n v="91.5"/>
    <n v="78.099999999999994"/>
    <m/>
    <m/>
    <n v="0"/>
    <n v="0"/>
    <m/>
    <m/>
    <n v="0"/>
    <n v="0"/>
    <m/>
    <m/>
    <n v="0"/>
    <n v="0"/>
    <n v="0"/>
    <n v="0"/>
    <n v="0"/>
    <n v="0"/>
    <n v="134"/>
    <n v="155"/>
    <n v="0"/>
    <n v="0"/>
    <n v="21"/>
    <n v="27"/>
    <n v="0"/>
    <n v="0"/>
    <m/>
    <m/>
    <n v="0"/>
    <n v="0"/>
    <n v="155"/>
    <n v="182"/>
    <n v="0"/>
    <n v="0"/>
    <n v="6.3"/>
    <n v="5.6"/>
    <n v="844.19999999999993"/>
    <n v="868"/>
    <n v="9.1"/>
    <n v="9.3000000000000007"/>
    <n v="191.1"/>
    <n v="251.10000000000002"/>
    <m/>
    <m/>
    <n v="0"/>
    <n v="0"/>
    <n v="6.6793548387096768"/>
    <n v="6.1489010989010984"/>
    <n v="1035.3"/>
    <n v="1119.0999999999999"/>
    <m/>
    <m/>
    <n v="0"/>
    <n v="0"/>
    <m/>
    <m/>
    <n v="0"/>
    <n v="0"/>
    <m/>
    <m/>
    <n v="0"/>
    <n v="0"/>
    <n v="0"/>
    <n v="0"/>
    <n v="0"/>
    <n v="0"/>
    <n v="178"/>
    <n v="202"/>
    <n v="0"/>
    <n v="0"/>
    <n v="6.3303370786516853"/>
    <n v="5.9267326732673258"/>
    <n v="1126.8"/>
    <n v="1197.1999999999998"/>
    <n v="0"/>
    <n v="0"/>
    <n v="0"/>
    <n v="0"/>
    <n v="24"/>
    <n v="33"/>
    <n v="0"/>
    <n v="0"/>
    <n v="4"/>
    <n v="5"/>
    <n v="0"/>
    <n v="0"/>
    <m/>
    <m/>
    <n v="0"/>
    <n v="0"/>
    <n v="28"/>
    <n v="38"/>
    <n v="0"/>
    <n v="0"/>
    <n v="5.2"/>
    <n v="4.3"/>
    <n v="124.80000000000001"/>
    <n v="141.9"/>
    <n v="5.0999999999999996"/>
    <n v="8.1"/>
    <n v="20.399999999999999"/>
    <n v="40.5"/>
    <m/>
    <m/>
    <n v="0"/>
    <n v="0"/>
    <n v="5.1857142857142859"/>
    <n v="4.8"/>
    <n v="145.20000000000002"/>
    <n v="182.4"/>
    <m/>
    <m/>
    <n v="0"/>
    <n v="0"/>
    <m/>
    <m/>
    <n v="0"/>
    <n v="0"/>
    <m/>
    <m/>
    <n v="0"/>
    <n v="0"/>
    <n v="0"/>
    <n v="0"/>
    <n v="0"/>
    <n v="0"/>
    <n v="50"/>
    <n v="42"/>
    <n v="0"/>
    <n v="0"/>
    <n v="7.5"/>
    <n v="6.9"/>
    <n v="375"/>
    <n v="289.8"/>
    <m/>
    <m/>
    <n v="0"/>
    <n v="0"/>
    <n v="180"/>
    <n v="207"/>
    <n v="0"/>
    <n v="0"/>
    <n v="1057"/>
    <n v="1084"/>
    <s v=""/>
    <s v=""/>
    <n v="26"/>
    <n v="33"/>
    <n v="0"/>
    <n v="0"/>
    <n v="215"/>
    <n v="295.60000000000002"/>
    <n v="0"/>
    <n v="0"/>
    <n v="206"/>
    <n v="240"/>
    <n v="0"/>
    <n v="0"/>
    <n v="1272"/>
    <n v="1379.6"/>
    <s v=""/>
    <s v=""/>
    <n v="0"/>
    <n v="0"/>
    <n v="0"/>
    <n v="0"/>
    <s v=""/>
    <s v=""/>
    <s v=""/>
    <s v=""/>
    <n v="1647"/>
    <n v="1669.3999999999999"/>
    <s v=""/>
    <s v=""/>
  </r>
  <r>
    <x v="15"/>
    <s v="West Virginia Northern Community College"/>
    <m/>
    <n v="238014"/>
    <x v="9"/>
    <n v="275"/>
    <n v="262"/>
    <n v="3"/>
    <n v="6"/>
    <n v="272"/>
    <n v="256"/>
    <n v="60"/>
    <n v="60"/>
    <n v="272"/>
    <n v="256"/>
    <n v="0"/>
    <n v="0"/>
    <n v="27"/>
    <n v="26"/>
    <n v="0"/>
    <n v="0"/>
    <n v="3"/>
    <n v="2"/>
    <n v="0"/>
    <n v="0"/>
    <m/>
    <m/>
    <n v="0"/>
    <n v="0"/>
    <n v="30"/>
    <n v="28"/>
    <n v="0"/>
    <n v="0"/>
    <n v="3.4"/>
    <n v="3.3"/>
    <n v="91.8"/>
    <n v="85.8"/>
    <n v="2.7"/>
    <n v="3.5"/>
    <n v="8.1000000000000014"/>
    <n v="7"/>
    <m/>
    <m/>
    <n v="0"/>
    <n v="0"/>
    <n v="3.33"/>
    <n v="3.3142857142857141"/>
    <n v="99.9"/>
    <n v="92.8"/>
    <m/>
    <m/>
    <n v="0"/>
    <n v="0"/>
    <m/>
    <m/>
    <n v="0"/>
    <n v="0"/>
    <m/>
    <m/>
    <n v="0"/>
    <n v="0"/>
    <n v="0"/>
    <n v="0"/>
    <n v="0"/>
    <n v="0"/>
    <n v="75"/>
    <n v="99"/>
    <n v="0"/>
    <n v="0"/>
    <n v="16"/>
    <n v="17"/>
    <n v="0"/>
    <n v="0"/>
    <m/>
    <m/>
    <n v="0"/>
    <n v="0"/>
    <n v="91"/>
    <n v="116"/>
    <n v="0"/>
    <n v="0"/>
    <n v="5.2"/>
    <n v="5.5"/>
    <n v="390"/>
    <n v="544.5"/>
    <n v="5.2"/>
    <n v="8.1999999999999993"/>
    <n v="83.2"/>
    <n v="139.39999999999998"/>
    <m/>
    <m/>
    <n v="0"/>
    <n v="0"/>
    <n v="5.2"/>
    <n v="5.8956896551724132"/>
    <n v="473.2"/>
    <n v="683.9"/>
    <m/>
    <m/>
    <n v="0"/>
    <n v="0"/>
    <m/>
    <m/>
    <n v="0"/>
    <n v="0"/>
    <m/>
    <m/>
    <n v="0"/>
    <n v="0"/>
    <n v="0"/>
    <n v="0"/>
    <n v="0"/>
    <n v="0"/>
    <n v="121"/>
    <n v="144"/>
    <n v="0"/>
    <n v="0"/>
    <n v="4.7363636363636363"/>
    <n v="5.3937499999999998"/>
    <n v="573.1"/>
    <n v="776.69999999999993"/>
    <n v="0"/>
    <n v="0"/>
    <n v="0"/>
    <n v="0"/>
    <n v="75"/>
    <n v="70"/>
    <n v="0"/>
    <n v="0"/>
    <n v="54"/>
    <n v="37"/>
    <n v="0"/>
    <n v="0"/>
    <m/>
    <m/>
    <n v="0"/>
    <n v="0"/>
    <n v="129"/>
    <n v="107"/>
    <n v="0"/>
    <n v="0"/>
    <n v="4.7"/>
    <n v="4"/>
    <n v="352.5"/>
    <n v="280"/>
    <n v="4.7"/>
    <n v="3.9"/>
    <n v="253.8"/>
    <n v="144.29999999999998"/>
    <m/>
    <m/>
    <n v="0"/>
    <n v="0"/>
    <n v="4.6999999999999993"/>
    <n v="3.9654205607476629"/>
    <n v="606.29999999999995"/>
    <n v="424.29999999999995"/>
    <m/>
    <m/>
    <n v="0"/>
    <n v="0"/>
    <m/>
    <m/>
    <n v="0"/>
    <n v="0"/>
    <m/>
    <m/>
    <n v="0"/>
    <n v="0"/>
    <n v="0"/>
    <n v="0"/>
    <n v="0"/>
    <n v="0"/>
    <n v="22"/>
    <n v="5"/>
    <n v="0"/>
    <n v="0"/>
    <n v="7.1"/>
    <n v="6"/>
    <n v="156.19999999999999"/>
    <n v="30"/>
    <m/>
    <m/>
    <n v="0"/>
    <n v="0"/>
    <n v="177"/>
    <n v="195"/>
    <n v="0"/>
    <n v="0"/>
    <n v="834.3"/>
    <n v="910.3"/>
    <s v=""/>
    <s v=""/>
    <n v="73"/>
    <n v="56"/>
    <n v="0"/>
    <n v="0"/>
    <n v="345.1"/>
    <n v="290.69999999999993"/>
    <n v="0"/>
    <n v="0"/>
    <n v="250"/>
    <n v="251"/>
    <n v="0"/>
    <n v="0"/>
    <n v="1179.4000000000001"/>
    <n v="1201"/>
    <s v=""/>
    <s v=""/>
    <n v="0"/>
    <n v="0"/>
    <n v="0"/>
    <n v="0"/>
    <s v=""/>
    <s v=""/>
    <s v=""/>
    <s v=""/>
    <n v="1335.6000000000001"/>
    <n v="1231"/>
    <s v=""/>
    <s v=""/>
  </r>
  <r>
    <x v="16"/>
    <m/>
    <m/>
    <m/>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0250AD7-4392-447C-B0C4-A5A63C9815D9}" name="PivotTable1" cacheId="16" dataOnRows="1" applyNumberFormats="0" applyBorderFormats="0" applyFontFormats="0" applyPatternFormats="0" applyAlignmentFormats="0" applyWidthHeightFormats="1" dataCaption="Data" updatedVersion="6" minRefreshableVersion="3" asteriskTotals="1" showMemberPropertyTips="0" useAutoFormatting="1" colGrandTotals="0" itemPrintTitles="1" createdVersion="3" indent="0" compact="0" compactData="0" gridDropZones="1">
  <location ref="A3:P401" firstHeaderRow="1" firstDataRow="3" firstDataCol="2"/>
  <pivotFields count="286">
    <pivotField axis="axisRow" compact="0" outline="0" subtotalTop="0" showAll="0" includeNewItemsInFilter="1" sortType="ascending">
      <items count="18">
        <item x="0"/>
        <item x="1"/>
        <item x="2"/>
        <item x="3"/>
        <item x="4"/>
        <item x="5"/>
        <item x="6"/>
        <item x="7"/>
        <item x="8"/>
        <item x="9"/>
        <item x="10"/>
        <item x="11"/>
        <item x="12"/>
        <item x="13"/>
        <item x="14"/>
        <item x="15"/>
        <item x="16"/>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8">
        <item x="1"/>
        <item x="2"/>
        <item x="3"/>
        <item x="4"/>
        <item x="5"/>
        <item x="6"/>
        <item x="10"/>
        <item x="7"/>
        <item x="8"/>
        <item x="9"/>
        <item m="1" x="16"/>
        <item m="1" x="12"/>
        <item m="1" x="13"/>
        <item x="11"/>
        <item m="1" x="14"/>
        <item x="0"/>
        <item m="1" x="15"/>
        <item t="default"/>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dataField="1" compact="0" outline="0" subtotalTop="0" showAll="0" includeNewItemsInFilter="1"/>
    <pivotField dataField="1" compact="0" numFmtId="3" outline="0" showAll="0" defaultSubtotal="0"/>
    <pivotField compact="0" outline="0" showAll="0" defaultSubtotal="0"/>
    <pivotField compact="0" outline="0" showAll="0" defaultSubtotal="0"/>
    <pivotField compact="0" numFmtId="165" outline="0" subtotalTop="0" showAll="0" includeNewItemsInFilter="1" defaultSubtotal="0"/>
    <pivotField compact="0" numFmtId="3" outline="0" showAll="0" defaultSubtotal="0"/>
    <pivotField compact="0" outline="0" showAll="0" defaultSubtotal="0"/>
    <pivotField compact="0" numFmtId="3" outline="0" showAll="0" defaultSubtotal="0"/>
    <pivotField dataField="1" compact="0" outline="0" showAll="0" defaultSubtotal="0"/>
    <pivotField dataField="1" compact="0" outline="0" showAll="0" defaultSubtotal="0"/>
    <pivotField compact="0" outline="0" showAll="0" defaultSubtotal="0"/>
    <pivotField compact="0" numFmtId="3" outline="0" showAll="0" defaultSubtotal="0"/>
    <pivotField dataField="1" compact="0" outline="0" showAll="0" defaultSubtotal="0"/>
    <pivotField dataField="1" compact="0" outline="0" showAll="0" defaultSubtotal="0"/>
    <pivotField compact="0" outline="0" showAll="0" defaultSubtotal="0"/>
    <pivotField compact="0" numFmtId="3" outline="0" showAll="0" defaultSubtotal="0"/>
    <pivotField dataField="1" compact="0" outline="0" showAll="0" defaultSubtotal="0"/>
    <pivotField dataField="1"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5" outline="0" subtotalTop="0" showAll="0" includeNewItemsInFilter="1" defaultSubtotal="0"/>
    <pivotField compact="0" numFmtId="3" outline="0" showAll="0" defaultSubtotal="0"/>
    <pivotField compact="0" outline="0" subtotalTop="0" showAll="0" includeNewItemsInFilter="1"/>
    <pivotField compact="0" outline="0" showAll="0" defaultSubtotal="0"/>
    <pivotField compact="0" numFmtId="165" outline="0" subtotalTop="0" showAll="0" includeNewItemsInFilter="1"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dataField="1" compact="0" outline="0" subtotalTop="0" showAll="0" includeNewItemsInFilter="1"/>
    <pivotField dataField="1" compact="0" outline="0" showAll="0" defaultSubtotal="0"/>
    <pivotField compact="0" outline="0" subtotalTop="0" showAll="0" includeNewItemsInFilter="1"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numFmtId="3" outline="0" showAll="0" defaultSubtotal="0"/>
    <pivotField compact="0" outline="0" subtotalTop="0" showAll="0" includeNewItemsInFilter="1" defaultSubtotal="0"/>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axis="axisCol" compact="0" outline="0" subtotalTop="0" showAll="0" includeNewItemsInFilter="1" rankBy="0">
      <items count="8">
        <item n="Four-Year" x="1"/>
        <item n="Two-Year" x="2"/>
        <item n="Technical" h="1" x="3"/>
        <item h="1" sd="0" x="0"/>
        <item h="1" x="4"/>
        <item x="5"/>
        <item x="6"/>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0"/>
    <field x="-2"/>
  </rowFields>
  <rowItems count="396">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rowItems>
  <colFields count="2">
    <field x="221"/>
    <field x="4"/>
  </colFields>
  <colItems count="14">
    <i>
      <x/>
      <x/>
    </i>
    <i r="1">
      <x v="1"/>
    </i>
    <i r="1">
      <x v="2"/>
    </i>
    <i r="1">
      <x v="3"/>
    </i>
    <i r="1">
      <x v="4"/>
    </i>
    <i r="1">
      <x v="5"/>
    </i>
    <i t="default">
      <x/>
    </i>
    <i>
      <x v="1"/>
      <x v="6"/>
    </i>
    <i r="1">
      <x v="7"/>
    </i>
    <i r="1">
      <x v="8"/>
    </i>
    <i r="1">
      <x v="9"/>
    </i>
    <i t="default">
      <x v="1"/>
    </i>
    <i>
      <x v="5"/>
      <x v="15"/>
    </i>
    <i t="default">
      <x v="5"/>
    </i>
  </colItems>
  <dataFields count="22">
    <dataField name=" Undup-num-awards" fld="9" baseField="0" baseItem="0" numFmtId="164"/>
    <dataField name=" New-Undup-num-awards" fld="10" baseField="0" baseItem="0" numFmtId="164"/>
    <dataField name=" HS1stT-FT-subtot" fld="17" baseField="0" baseItem="0" numFmtId="164"/>
    <dataField name=" New-HS1stT-FT-subtot" fld="18" baseField="0" baseItem="0" numFmtId="164"/>
    <dataField name=" HS1stT-PT-subtot" fld="21" baseField="0" baseItem="0" numFmtId="164"/>
    <dataField name=" New-HS1stT-PT-subtot" fld="22" baseField="0" baseItem="0" numFmtId="164"/>
    <dataField name=" HS1stT-UNK-subtot" fld="25" baseField="0" baseItem="0" numFmtId="164"/>
    <dataField name=" New-HS1stT-UNK-subtot" fld="26" baseField="0" baseItem="0" numFmtId="164"/>
    <dataField name=" 1stT-FT-subtot" fld="65" baseField="0" baseItem="0" numFmtId="164"/>
    <dataField name=" New-1stT-FT-subtot" fld="66" baseField="0" baseItem="0" numFmtId="164"/>
    <dataField name=" 1stT-PT-subtot" fld="69" baseField="0" baseItem="0" numFmtId="164"/>
    <dataField name=" New-1stT-PT-subtot" fld="70" baseField="0" baseItem="0" numFmtId="164"/>
    <dataField name=" 1stT-UNK-subtot" fld="73" baseField="0" baseItem="0" numFmtId="164"/>
    <dataField name=" New-1stT-UNK-subtot" fld="74" baseField="0" baseItem="0" numFmtId="164"/>
    <dataField name=" TRF-FT-subtot" fld="125" baseField="0" baseItem="0" numFmtId="164"/>
    <dataField name=" New-TRF-FT-subtot" fld="126" baseField="0" baseItem="0" numFmtId="164"/>
    <dataField name=" TRF-PT-subtot" fld="129" baseField="0" baseItem="0" numFmtId="164"/>
    <dataField name=" New-TRF-PT-subtot" fld="130" baseField="0" baseItem="0" numFmtId="164"/>
    <dataField name=" TRF-UNK-subtot" fld="133" baseField="0" baseItem="0" numFmtId="164"/>
    <dataField name=" New-TRF-UNK-subtot" fld="134" baseField="0" baseItem="0" numFmtId="164"/>
    <dataField name=" UNK-subtot" fld="173" baseField="0" baseItem="0" numFmtId="164"/>
    <dataField name=" New-UNK-subtot" fld="174" baseField="0" baseItem="0" numFmtId="164"/>
  </dataFields>
  <formats count="627">
    <format dxfId="3026">
      <pivotArea type="all" dataOnly="0" outline="0" fieldPosition="0"/>
    </format>
    <format dxfId="3025">
      <pivotArea type="all" dataOnly="0" outline="0" fieldPosition="0"/>
    </format>
    <format dxfId="3024">
      <pivotArea outline="0" fieldPosition="0"/>
    </format>
    <format dxfId="3023">
      <pivotArea field="0" dataOnly="0" labelOnly="1" grandRow="1" outline="0" offset="IV256" axis="axisRow" fieldPosition="0">
        <references count="1">
          <reference field="4294967294" count="1" selected="0">
            <x v="0"/>
          </reference>
        </references>
      </pivotArea>
    </format>
    <format dxfId="3022">
      <pivotArea field="0" dataOnly="0" labelOnly="1" grandRow="1" outline="0" offset="IV256" axis="axisRow" fieldPosition="0">
        <references count="1">
          <reference field="4294967294" count="1" selected="0">
            <x v="8"/>
          </reference>
        </references>
      </pivotArea>
    </format>
    <format dxfId="3021">
      <pivotArea field="0" dataOnly="0" labelOnly="1" grandRow="1" outline="0" offset="IV256" axis="axisRow" fieldPosition="0">
        <references count="1">
          <reference field="4294967294" count="1" selected="0">
            <x v="12"/>
          </reference>
        </references>
      </pivotArea>
    </format>
    <format dxfId="3020">
      <pivotArea field="0" dataOnly="0" labelOnly="1" grandRow="1" outline="0" offset="IV256" axis="axisRow" fieldPosition="0">
        <references count="1">
          <reference field="4294967294" count="1" selected="0">
            <x v="10"/>
          </reference>
        </references>
      </pivotArea>
    </format>
    <format dxfId="3019">
      <pivotArea field="0" dataOnly="0" labelOnly="1" grandRow="1" outline="0" offset="IV256" axis="axisRow" fieldPosition="0">
        <references count="1">
          <reference field="4294967294" count="1" selected="0">
            <x v="14"/>
          </reference>
        </references>
      </pivotArea>
    </format>
    <format dxfId="3018">
      <pivotArea field="0" dataOnly="0" labelOnly="1" grandRow="1" outline="0" offset="IV256" axis="axisRow" fieldPosition="0">
        <references count="1">
          <reference field="4294967294" count="1" selected="0">
            <x v="16"/>
          </reference>
        </references>
      </pivotArea>
    </format>
    <format dxfId="3017">
      <pivotArea field="0" dataOnly="0" labelOnly="1" grandRow="1" outline="0" offset="IV256" axis="axisRow" fieldPosition="0">
        <references count="1">
          <reference field="4294967294" count="1" selected="0">
            <x v="18"/>
          </reference>
        </references>
      </pivotArea>
    </format>
    <format dxfId="3016">
      <pivotArea field="0" dataOnly="0" labelOnly="1" grandRow="1" outline="0" offset="IV256" axis="axisRow" fieldPosition="0">
        <references count="1">
          <reference field="4294967294" count="1" selected="0">
            <x v="20"/>
          </reference>
        </references>
      </pivotArea>
    </format>
    <format dxfId="3015">
      <pivotArea outline="0" fieldPosition="0">
        <references count="2">
          <reference field="4294967294" count="1" selected="0">
            <x v="0"/>
          </reference>
          <reference field="0" count="1" selected="0">
            <x v="6"/>
          </reference>
        </references>
      </pivotArea>
    </format>
    <format dxfId="3014">
      <pivotArea dataOnly="0" labelOnly="1" outline="0" offset="IV1" fieldPosition="0">
        <references count="1">
          <reference field="0" count="1">
            <x v="6"/>
          </reference>
        </references>
      </pivotArea>
    </format>
    <format dxfId="3013">
      <pivotArea dataOnly="0" labelOnly="1" outline="0" fieldPosition="0">
        <references count="2">
          <reference field="4294967294" count="1">
            <x v="0"/>
          </reference>
          <reference field="0" count="1" selected="0">
            <x v="6"/>
          </reference>
        </references>
      </pivotArea>
    </format>
    <format dxfId="3012">
      <pivotArea type="origin" dataOnly="0" labelOnly="1" outline="0" fieldPosition="0"/>
    </format>
    <format dxfId="3011">
      <pivotArea field="0" type="button" dataOnly="0" labelOnly="1" outline="0" axis="axisRow" fieldPosition="0"/>
    </format>
    <format dxfId="3010">
      <pivotArea dataOnly="0" labelOnly="1" outline="0" fieldPosition="0">
        <references count="1">
          <reference field="0" count="0"/>
        </references>
      </pivotArea>
    </format>
    <format dxfId="3009">
      <pivotArea field="0" dataOnly="0" labelOnly="1" grandRow="1" outline="0" offset="A256" axis="axisRow" fieldPosition="0">
        <references count="1">
          <reference field="4294967294" count="1" selected="0">
            <x v="0"/>
          </reference>
        </references>
      </pivotArea>
    </format>
    <format dxfId="3008">
      <pivotArea field="0" dataOnly="0" labelOnly="1" grandRow="1" outline="0" offset="A256" axis="axisRow" fieldPosition="0">
        <references count="1">
          <reference field="4294967294" count="1" selected="0">
            <x v="8"/>
          </reference>
        </references>
      </pivotArea>
    </format>
    <format dxfId="3007">
      <pivotArea field="0" dataOnly="0" labelOnly="1" grandRow="1" outline="0" offset="A256" axis="axisRow" fieldPosition="0">
        <references count="1">
          <reference field="4294967294" count="1" selected="0">
            <x v="10"/>
          </reference>
        </references>
      </pivotArea>
    </format>
    <format dxfId="3006">
      <pivotArea field="0" dataOnly="0" labelOnly="1" grandRow="1" outline="0" offset="A256" axis="axisRow" fieldPosition="0">
        <references count="1">
          <reference field="4294967294" count="1" selected="0">
            <x v="12"/>
          </reference>
        </references>
      </pivotArea>
    </format>
    <format dxfId="3005">
      <pivotArea field="0" dataOnly="0" labelOnly="1" grandRow="1" outline="0" offset="A256" axis="axisRow" fieldPosition="0">
        <references count="1">
          <reference field="4294967294" count="1" selected="0">
            <x v="14"/>
          </reference>
        </references>
      </pivotArea>
    </format>
    <format dxfId="3004">
      <pivotArea field="0" dataOnly="0" labelOnly="1" grandRow="1" outline="0" offset="A256" axis="axisRow" fieldPosition="0">
        <references count="1">
          <reference field="4294967294" count="1" selected="0">
            <x v="16"/>
          </reference>
        </references>
      </pivotArea>
    </format>
    <format dxfId="3003">
      <pivotArea field="0" dataOnly="0" labelOnly="1" grandRow="1" outline="0" offset="A256" axis="axisRow" fieldPosition="0">
        <references count="1">
          <reference field="4294967294" count="1" selected="0">
            <x v="18"/>
          </reference>
        </references>
      </pivotArea>
    </format>
    <format dxfId="3002">
      <pivotArea field="0" dataOnly="0" labelOnly="1" grandRow="1" outline="0" offset="A256" axis="axisRow" fieldPosition="0">
        <references count="1">
          <reference field="4294967294" count="1" selected="0">
            <x v="20"/>
          </reference>
        </references>
      </pivotArea>
    </format>
    <format dxfId="3001">
      <pivotArea type="origin" dataOnly="0" labelOnly="1" outline="0" offset="A1:B1" fieldPosition="0"/>
    </format>
    <format dxfId="3000">
      <pivotArea dataOnly="0" labelOnly="1" outline="0" fieldPosition="0">
        <references count="1">
          <reference field="0" count="1">
            <x v="6"/>
          </reference>
        </references>
      </pivotArea>
    </format>
    <format dxfId="2999">
      <pivotArea field="0" dataOnly="0" labelOnly="1" grandRow="1" outline="0" axis="axisRow" fieldPosition="0">
        <references count="1">
          <reference field="4294967294" count="1" selected="0">
            <x v="0"/>
          </reference>
        </references>
      </pivotArea>
    </format>
    <format dxfId="2998">
      <pivotArea field="0" dataOnly="0" labelOnly="1" grandRow="1" outline="0" axis="axisRow" fieldPosition="0">
        <references count="1">
          <reference field="4294967294" count="1" selected="0">
            <x v="2"/>
          </reference>
        </references>
      </pivotArea>
    </format>
    <format dxfId="2997">
      <pivotArea field="0" dataOnly="0" labelOnly="1" grandRow="1" outline="0" axis="axisRow" fieldPosition="0">
        <references count="1">
          <reference field="4294967294" count="1" selected="0">
            <x v="4"/>
          </reference>
        </references>
      </pivotArea>
    </format>
    <format dxfId="2996">
      <pivotArea field="0" dataOnly="0" labelOnly="1" grandRow="1" outline="0" axis="axisRow" fieldPosition="0">
        <references count="1">
          <reference field="4294967294" count="1" selected="0">
            <x v="6"/>
          </reference>
        </references>
      </pivotArea>
    </format>
    <format dxfId="2995">
      <pivotArea field="0" dataOnly="0" labelOnly="1" grandRow="1" outline="0" axis="axisRow" fieldPosition="0">
        <references count="1">
          <reference field="4294967294" count="1" selected="0">
            <x v="8"/>
          </reference>
        </references>
      </pivotArea>
    </format>
    <format dxfId="2994">
      <pivotArea field="0" dataOnly="0" labelOnly="1" grandRow="1" outline="0" axis="axisRow" fieldPosition="0">
        <references count="1">
          <reference field="4294967294" count="1" selected="0">
            <x v="10"/>
          </reference>
        </references>
      </pivotArea>
    </format>
    <format dxfId="2993">
      <pivotArea field="0" dataOnly="0" labelOnly="1" grandRow="1" outline="0" axis="axisRow" fieldPosition="0">
        <references count="1">
          <reference field="4294967294" count="1" selected="0">
            <x v="12"/>
          </reference>
        </references>
      </pivotArea>
    </format>
    <format dxfId="2992">
      <pivotArea field="0" dataOnly="0" labelOnly="1" grandRow="1" outline="0" axis="axisRow" fieldPosition="0">
        <references count="1">
          <reference field="4294967294" count="1" selected="0">
            <x v="14"/>
          </reference>
        </references>
      </pivotArea>
    </format>
    <format dxfId="2991">
      <pivotArea field="0" dataOnly="0" labelOnly="1" grandRow="1" outline="0" axis="axisRow" fieldPosition="0">
        <references count="1">
          <reference field="4294967294" count="1" selected="0">
            <x v="16"/>
          </reference>
        </references>
      </pivotArea>
    </format>
    <format dxfId="2990">
      <pivotArea field="0" dataOnly="0" labelOnly="1" grandRow="1" outline="0" axis="axisRow" fieldPosition="0">
        <references count="1">
          <reference field="4294967294" count="1" selected="0">
            <x v="18"/>
          </reference>
        </references>
      </pivotArea>
    </format>
    <format dxfId="2989">
      <pivotArea field="0" dataOnly="0" labelOnly="1" grandRow="1" outline="0" axis="axisRow" fieldPosition="0">
        <references count="1">
          <reference field="4294967294" count="1" selected="0">
            <x v="20"/>
          </reference>
        </references>
      </pivotArea>
    </format>
    <format dxfId="2988">
      <pivotArea field="0" dataOnly="0" labelOnly="1" grandRow="1" outline="0" axis="axisRow" fieldPosition="0">
        <references count="1">
          <reference field="4294967294" count="1" selected="0">
            <x v="0"/>
          </reference>
        </references>
      </pivotArea>
    </format>
    <format dxfId="2987">
      <pivotArea field="0" dataOnly="0" labelOnly="1" grandRow="1" outline="0" axis="axisRow" fieldPosition="0">
        <references count="1">
          <reference field="4294967294" count="1" selected="0">
            <x v="1"/>
          </reference>
        </references>
      </pivotArea>
    </format>
    <format dxfId="2986">
      <pivotArea field="0" dataOnly="0" labelOnly="1" grandRow="1" outline="0" axis="axisRow" fieldPosition="0">
        <references count="1">
          <reference field="4294967294" count="1" selected="0">
            <x v="2"/>
          </reference>
        </references>
      </pivotArea>
    </format>
    <format dxfId="2985">
      <pivotArea field="0" dataOnly="0" labelOnly="1" grandRow="1" outline="0" axis="axisRow" fieldPosition="0">
        <references count="1">
          <reference field="4294967294" count="1" selected="0">
            <x v="3"/>
          </reference>
        </references>
      </pivotArea>
    </format>
    <format dxfId="2984">
      <pivotArea field="0" dataOnly="0" labelOnly="1" grandRow="1" outline="0" axis="axisRow" fieldPosition="0">
        <references count="1">
          <reference field="4294967294" count="1" selected="0">
            <x v="4"/>
          </reference>
        </references>
      </pivotArea>
    </format>
    <format dxfId="2983">
      <pivotArea field="0" dataOnly="0" labelOnly="1" grandRow="1" outline="0" axis="axisRow" fieldPosition="0">
        <references count="1">
          <reference field="4294967294" count="1" selected="0">
            <x v="5"/>
          </reference>
        </references>
      </pivotArea>
    </format>
    <format dxfId="2982">
      <pivotArea field="0" dataOnly="0" labelOnly="1" grandRow="1" outline="0" axis="axisRow" fieldPosition="0">
        <references count="1">
          <reference field="4294967294" count="1" selected="0">
            <x v="6"/>
          </reference>
        </references>
      </pivotArea>
    </format>
    <format dxfId="2981">
      <pivotArea field="0" dataOnly="0" labelOnly="1" grandRow="1" outline="0" axis="axisRow" fieldPosition="0">
        <references count="1">
          <reference field="4294967294" count="1" selected="0">
            <x v="7"/>
          </reference>
        </references>
      </pivotArea>
    </format>
    <format dxfId="2980">
      <pivotArea field="0" dataOnly="0" labelOnly="1" grandRow="1" outline="0" axis="axisRow" fieldPosition="0">
        <references count="1">
          <reference field="4294967294" count="1" selected="0">
            <x v="8"/>
          </reference>
        </references>
      </pivotArea>
    </format>
    <format dxfId="2979">
      <pivotArea field="0" dataOnly="0" labelOnly="1" grandRow="1" outline="0" axis="axisRow" fieldPosition="0">
        <references count="1">
          <reference field="4294967294" count="1" selected="0">
            <x v="9"/>
          </reference>
        </references>
      </pivotArea>
    </format>
    <format dxfId="2978">
      <pivotArea field="0" dataOnly="0" labelOnly="1" grandRow="1" outline="0" axis="axisRow" fieldPosition="0">
        <references count="1">
          <reference field="4294967294" count="1" selected="0">
            <x v="10"/>
          </reference>
        </references>
      </pivotArea>
    </format>
    <format dxfId="2977">
      <pivotArea field="0" dataOnly="0" labelOnly="1" grandRow="1" outline="0" axis="axisRow" fieldPosition="0">
        <references count="1">
          <reference field="4294967294" count="1" selected="0">
            <x v="11"/>
          </reference>
        </references>
      </pivotArea>
    </format>
    <format dxfId="2976">
      <pivotArea field="0" dataOnly="0" labelOnly="1" grandRow="1" outline="0" axis="axisRow" fieldPosition="0">
        <references count="1">
          <reference field="4294967294" count="1" selected="0">
            <x v="12"/>
          </reference>
        </references>
      </pivotArea>
    </format>
    <format dxfId="2975">
      <pivotArea field="0" dataOnly="0" labelOnly="1" grandRow="1" outline="0" axis="axisRow" fieldPosition="0">
        <references count="1">
          <reference field="4294967294" count="1" selected="0">
            <x v="13"/>
          </reference>
        </references>
      </pivotArea>
    </format>
    <format dxfId="2974">
      <pivotArea field="0" dataOnly="0" labelOnly="1" grandRow="1" outline="0" axis="axisRow" fieldPosition="0">
        <references count="1">
          <reference field="4294967294" count="1" selected="0">
            <x v="14"/>
          </reference>
        </references>
      </pivotArea>
    </format>
    <format dxfId="2973">
      <pivotArea field="0" dataOnly="0" labelOnly="1" grandRow="1" outline="0" axis="axisRow" fieldPosition="0">
        <references count="1">
          <reference field="4294967294" count="1" selected="0">
            <x v="15"/>
          </reference>
        </references>
      </pivotArea>
    </format>
    <format dxfId="2972">
      <pivotArea field="0" dataOnly="0" labelOnly="1" grandRow="1" outline="0" axis="axisRow" fieldPosition="0">
        <references count="1">
          <reference field="4294967294" count="1" selected="0">
            <x v="16"/>
          </reference>
        </references>
      </pivotArea>
    </format>
    <format dxfId="2971">
      <pivotArea field="0" dataOnly="0" labelOnly="1" grandRow="1" outline="0" axis="axisRow" fieldPosition="0">
        <references count="1">
          <reference field="4294967294" count="1" selected="0">
            <x v="17"/>
          </reference>
        </references>
      </pivotArea>
    </format>
    <format dxfId="2970">
      <pivotArea field="0" dataOnly="0" labelOnly="1" grandRow="1" outline="0" axis="axisRow" fieldPosition="0">
        <references count="1">
          <reference field="4294967294" count="1" selected="0">
            <x v="18"/>
          </reference>
        </references>
      </pivotArea>
    </format>
    <format dxfId="2969">
      <pivotArea field="0" dataOnly="0" labelOnly="1" grandRow="1" outline="0" axis="axisRow" fieldPosition="0">
        <references count="1">
          <reference field="4294967294" count="1" selected="0">
            <x v="19"/>
          </reference>
        </references>
      </pivotArea>
    </format>
    <format dxfId="2968">
      <pivotArea field="0" dataOnly="0" labelOnly="1" grandRow="1" outline="0" axis="axisRow" fieldPosition="0">
        <references count="1">
          <reference field="4294967294" count="1" selected="0">
            <x v="20"/>
          </reference>
        </references>
      </pivotArea>
    </format>
    <format dxfId="2967">
      <pivotArea field="0" dataOnly="0" labelOnly="1" grandRow="1" outline="0" axis="axisRow" fieldPosition="0">
        <references count="1">
          <reference field="4294967294" count="1" selected="0">
            <x v="21"/>
          </reference>
        </references>
      </pivotArea>
    </format>
    <format dxfId="2966">
      <pivotArea type="origin" dataOnly="0" labelOnly="1" outline="0" fieldPosition="0"/>
    </format>
    <format dxfId="2965">
      <pivotArea field="0" type="button" dataOnly="0" labelOnly="1" outline="0" axis="axisRow" fieldPosition="0"/>
    </format>
    <format dxfId="2964">
      <pivotArea dataOnly="0" labelOnly="1" outline="0" fieldPosition="0">
        <references count="1">
          <reference field="0" count="0"/>
        </references>
      </pivotArea>
    </format>
    <format dxfId="2963">
      <pivotArea field="0" dataOnly="0" labelOnly="1" grandRow="1" outline="0" offset="A256" axis="axisRow" fieldPosition="0">
        <references count="1">
          <reference field="4294967294" count="1" selected="0">
            <x v="0"/>
          </reference>
        </references>
      </pivotArea>
    </format>
    <format dxfId="2962">
      <pivotArea field="0" dataOnly="0" labelOnly="1" grandRow="1" outline="0" offset="A256" axis="axisRow" fieldPosition="0">
        <references count="1">
          <reference field="4294967294" count="1" selected="0">
            <x v="1"/>
          </reference>
        </references>
      </pivotArea>
    </format>
    <format dxfId="2961">
      <pivotArea field="0" dataOnly="0" labelOnly="1" grandRow="1" outline="0" offset="A256" axis="axisRow" fieldPosition="0">
        <references count="1">
          <reference field="4294967294" count="1" selected="0">
            <x v="2"/>
          </reference>
        </references>
      </pivotArea>
    </format>
    <format dxfId="2960">
      <pivotArea field="0" dataOnly="0" labelOnly="1" grandRow="1" outline="0" offset="A256" axis="axisRow" fieldPosition="0">
        <references count="1">
          <reference field="4294967294" count="1" selected="0">
            <x v="3"/>
          </reference>
        </references>
      </pivotArea>
    </format>
    <format dxfId="2959">
      <pivotArea field="0" dataOnly="0" labelOnly="1" grandRow="1" outline="0" offset="A256" axis="axisRow" fieldPosition="0">
        <references count="1">
          <reference field="4294967294" count="1" selected="0">
            <x v="4"/>
          </reference>
        </references>
      </pivotArea>
    </format>
    <format dxfId="2958">
      <pivotArea field="0" dataOnly="0" labelOnly="1" grandRow="1" outline="0" offset="A256" axis="axisRow" fieldPosition="0">
        <references count="1">
          <reference field="4294967294" count="1" selected="0">
            <x v="5"/>
          </reference>
        </references>
      </pivotArea>
    </format>
    <format dxfId="2957">
      <pivotArea field="0" dataOnly="0" labelOnly="1" grandRow="1" outline="0" offset="A256" axis="axisRow" fieldPosition="0">
        <references count="1">
          <reference field="4294967294" count="1" selected="0">
            <x v="6"/>
          </reference>
        </references>
      </pivotArea>
    </format>
    <format dxfId="2956">
      <pivotArea field="0" dataOnly="0" labelOnly="1" grandRow="1" outline="0" offset="A256" axis="axisRow" fieldPosition="0">
        <references count="1">
          <reference field="4294967294" count="1" selected="0">
            <x v="7"/>
          </reference>
        </references>
      </pivotArea>
    </format>
    <format dxfId="2955">
      <pivotArea field="0" dataOnly="0" labelOnly="1" grandRow="1" outline="0" offset="A256" axis="axisRow" fieldPosition="0">
        <references count="1">
          <reference field="4294967294" count="1" selected="0">
            <x v="8"/>
          </reference>
        </references>
      </pivotArea>
    </format>
    <format dxfId="2954">
      <pivotArea field="0" dataOnly="0" labelOnly="1" grandRow="1" outline="0" offset="A256" axis="axisRow" fieldPosition="0">
        <references count="1">
          <reference field="4294967294" count="1" selected="0">
            <x v="9"/>
          </reference>
        </references>
      </pivotArea>
    </format>
    <format dxfId="2953">
      <pivotArea field="0" dataOnly="0" labelOnly="1" grandRow="1" outline="0" offset="A256" axis="axisRow" fieldPosition="0">
        <references count="1">
          <reference field="4294967294" count="1" selected="0">
            <x v="10"/>
          </reference>
        </references>
      </pivotArea>
    </format>
    <format dxfId="2952">
      <pivotArea field="0" dataOnly="0" labelOnly="1" grandRow="1" outline="0" offset="A256" axis="axisRow" fieldPosition="0">
        <references count="1">
          <reference field="4294967294" count="1" selected="0">
            <x v="11"/>
          </reference>
        </references>
      </pivotArea>
    </format>
    <format dxfId="2951">
      <pivotArea field="0" dataOnly="0" labelOnly="1" grandRow="1" outline="0" offset="A256" axis="axisRow" fieldPosition="0">
        <references count="1">
          <reference field="4294967294" count="1" selected="0">
            <x v="12"/>
          </reference>
        </references>
      </pivotArea>
    </format>
    <format dxfId="2950">
      <pivotArea field="0" dataOnly="0" labelOnly="1" grandRow="1" outline="0" offset="A256" axis="axisRow" fieldPosition="0">
        <references count="1">
          <reference field="4294967294" count="1" selected="0">
            <x v="13"/>
          </reference>
        </references>
      </pivotArea>
    </format>
    <format dxfId="2949">
      <pivotArea field="0" dataOnly="0" labelOnly="1" grandRow="1" outline="0" offset="A256" axis="axisRow" fieldPosition="0">
        <references count="1">
          <reference field="4294967294" count="1" selected="0">
            <x v="14"/>
          </reference>
        </references>
      </pivotArea>
    </format>
    <format dxfId="2948">
      <pivotArea field="0" dataOnly="0" labelOnly="1" grandRow="1" outline="0" offset="A256" axis="axisRow" fieldPosition="0">
        <references count="1">
          <reference field="4294967294" count="1" selected="0">
            <x v="15"/>
          </reference>
        </references>
      </pivotArea>
    </format>
    <format dxfId="2947">
      <pivotArea field="0" dataOnly="0" labelOnly="1" grandRow="1" outline="0" offset="A256" axis="axisRow" fieldPosition="0">
        <references count="1">
          <reference field="4294967294" count="1" selected="0">
            <x v="16"/>
          </reference>
        </references>
      </pivotArea>
    </format>
    <format dxfId="2946">
      <pivotArea field="0" dataOnly="0" labelOnly="1" grandRow="1" outline="0" offset="A256" axis="axisRow" fieldPosition="0">
        <references count="1">
          <reference field="4294967294" count="1" selected="0">
            <x v="17"/>
          </reference>
        </references>
      </pivotArea>
    </format>
    <format dxfId="2945">
      <pivotArea field="0" dataOnly="0" labelOnly="1" grandRow="1" outline="0" offset="A256" axis="axisRow" fieldPosition="0">
        <references count="1">
          <reference field="4294967294" count="1" selected="0">
            <x v="18"/>
          </reference>
        </references>
      </pivotArea>
    </format>
    <format dxfId="2944">
      <pivotArea field="0" dataOnly="0" labelOnly="1" grandRow="1" outline="0" offset="A256" axis="axisRow" fieldPosition="0">
        <references count="1">
          <reference field="4294967294" count="1" selected="0">
            <x v="19"/>
          </reference>
        </references>
      </pivotArea>
    </format>
    <format dxfId="2943">
      <pivotArea field="0" dataOnly="0" labelOnly="1" grandRow="1" outline="0" offset="A256" axis="axisRow" fieldPosition="0">
        <references count="1">
          <reference field="4294967294" count="1" selected="0">
            <x v="20"/>
          </reference>
        </references>
      </pivotArea>
    </format>
    <format dxfId="2942">
      <pivotArea field="0" dataOnly="0" labelOnly="1" grandRow="1" outline="0" offset="A256" axis="axisRow" fieldPosition="0">
        <references count="1">
          <reference field="4294967294" count="1" selected="0">
            <x v="21"/>
          </reference>
        </references>
      </pivotArea>
    </format>
    <format dxfId="2941">
      <pivotArea dataOnly="0" labelOnly="1" outline="0" fieldPosition="0">
        <references count="1">
          <reference field="221" count="1" defaultSubtotal="1">
            <x v="1"/>
          </reference>
        </references>
      </pivotArea>
    </format>
    <format dxfId="2940">
      <pivotArea dataOnly="0" labelOnly="1" outline="0" fieldPosition="0">
        <references count="1">
          <reference field="221" count="1" defaultSubtotal="1">
            <x v="0"/>
          </reference>
        </references>
      </pivotArea>
    </format>
    <format dxfId="2939">
      <pivotArea dataOnly="0" labelOnly="1" outline="0" fieldPosition="0">
        <references count="1">
          <reference field="221" count="1" defaultSubtotal="1">
            <x v="0"/>
          </reference>
        </references>
      </pivotArea>
    </format>
    <format dxfId="2938">
      <pivotArea dataOnly="0" labelOnly="1" outline="0" fieldPosition="0">
        <references count="1">
          <reference field="221" count="1" defaultSubtotal="1">
            <x v="1"/>
          </reference>
        </references>
      </pivotArea>
    </format>
    <format dxfId="2937">
      <pivotArea dataOnly="0" labelOnly="1" outline="0" offset="IV1" fieldPosition="0">
        <references count="1">
          <reference field="221" count="1" defaultSubtotal="1">
            <x v="1"/>
          </reference>
        </references>
      </pivotArea>
    </format>
    <format dxfId="2936">
      <pivotArea field="0" dataOnly="0" labelOnly="1" grandRow="1" outline="0" axis="axisRow" fieldPosition="0">
        <references count="1">
          <reference field="4294967294" count="1" selected="0">
            <x v="0"/>
          </reference>
        </references>
      </pivotArea>
    </format>
    <format dxfId="2935">
      <pivotArea field="0" dataOnly="0" labelOnly="1" grandRow="1" outline="0" axis="axisRow" fieldPosition="0">
        <references count="1">
          <reference field="4294967294" count="1" selected="0">
            <x v="1"/>
          </reference>
        </references>
      </pivotArea>
    </format>
    <format dxfId="2934">
      <pivotArea field="0" dataOnly="0" labelOnly="1" grandRow="1" outline="0" axis="axisRow" fieldPosition="0">
        <references count="1">
          <reference field="4294967294" count="1" selected="0">
            <x v="2"/>
          </reference>
        </references>
      </pivotArea>
    </format>
    <format dxfId="2933">
      <pivotArea field="0" dataOnly="0" labelOnly="1" grandRow="1" outline="0" axis="axisRow" fieldPosition="0">
        <references count="1">
          <reference field="4294967294" count="1" selected="0">
            <x v="3"/>
          </reference>
        </references>
      </pivotArea>
    </format>
    <format dxfId="2932">
      <pivotArea field="0" dataOnly="0" labelOnly="1" grandRow="1" outline="0" axis="axisRow" fieldPosition="0">
        <references count="1">
          <reference field="4294967294" count="1" selected="0">
            <x v="4"/>
          </reference>
        </references>
      </pivotArea>
    </format>
    <format dxfId="2931">
      <pivotArea field="0" dataOnly="0" labelOnly="1" grandRow="1" outline="0" axis="axisRow" fieldPosition="0">
        <references count="1">
          <reference field="4294967294" count="1" selected="0">
            <x v="5"/>
          </reference>
        </references>
      </pivotArea>
    </format>
    <format dxfId="2930">
      <pivotArea field="0" dataOnly="0" labelOnly="1" grandRow="1" outline="0" axis="axisRow" fieldPosition="0">
        <references count="1">
          <reference field="4294967294" count="1" selected="0">
            <x v="6"/>
          </reference>
        </references>
      </pivotArea>
    </format>
    <format dxfId="2929">
      <pivotArea field="0" dataOnly="0" labelOnly="1" grandRow="1" outline="0" axis="axisRow" fieldPosition="0">
        <references count="1">
          <reference field="4294967294" count="1" selected="0">
            <x v="7"/>
          </reference>
        </references>
      </pivotArea>
    </format>
    <format dxfId="2928">
      <pivotArea field="0" dataOnly="0" labelOnly="1" grandRow="1" outline="0" axis="axisRow" fieldPosition="0">
        <references count="1">
          <reference field="4294967294" count="1" selected="0">
            <x v="8"/>
          </reference>
        </references>
      </pivotArea>
    </format>
    <format dxfId="2927">
      <pivotArea field="0" dataOnly="0" labelOnly="1" grandRow="1" outline="0" axis="axisRow" fieldPosition="0">
        <references count="1">
          <reference field="4294967294" count="1" selected="0">
            <x v="9"/>
          </reference>
        </references>
      </pivotArea>
    </format>
    <format dxfId="2926">
      <pivotArea field="0" dataOnly="0" labelOnly="1" grandRow="1" outline="0" axis="axisRow" fieldPosition="0">
        <references count="1">
          <reference field="4294967294" count="1" selected="0">
            <x v="10"/>
          </reference>
        </references>
      </pivotArea>
    </format>
    <format dxfId="2925">
      <pivotArea field="0" dataOnly="0" labelOnly="1" grandRow="1" outline="0" axis="axisRow" fieldPosition="0">
        <references count="1">
          <reference field="4294967294" count="1" selected="0">
            <x v="11"/>
          </reference>
        </references>
      </pivotArea>
    </format>
    <format dxfId="2924">
      <pivotArea field="0" dataOnly="0" labelOnly="1" grandRow="1" outline="0" axis="axisRow" fieldPosition="0">
        <references count="1">
          <reference field="4294967294" count="1" selected="0">
            <x v="12"/>
          </reference>
        </references>
      </pivotArea>
    </format>
    <format dxfId="2923">
      <pivotArea field="0" dataOnly="0" labelOnly="1" grandRow="1" outline="0" axis="axisRow" fieldPosition="0">
        <references count="1">
          <reference field="4294967294" count="1" selected="0">
            <x v="13"/>
          </reference>
        </references>
      </pivotArea>
    </format>
    <format dxfId="2922">
      <pivotArea field="0" dataOnly="0" labelOnly="1" grandRow="1" outline="0" axis="axisRow" fieldPosition="0">
        <references count="1">
          <reference field="4294967294" count="1" selected="0">
            <x v="14"/>
          </reference>
        </references>
      </pivotArea>
    </format>
    <format dxfId="2921">
      <pivotArea field="0" dataOnly="0" labelOnly="1" grandRow="1" outline="0" axis="axisRow" fieldPosition="0">
        <references count="1">
          <reference field="4294967294" count="1" selected="0">
            <x v="15"/>
          </reference>
        </references>
      </pivotArea>
    </format>
    <format dxfId="2920">
      <pivotArea field="0" dataOnly="0" labelOnly="1" grandRow="1" outline="0" axis="axisRow" fieldPosition="0">
        <references count="1">
          <reference field="4294967294" count="1" selected="0">
            <x v="16"/>
          </reference>
        </references>
      </pivotArea>
    </format>
    <format dxfId="2919">
      <pivotArea field="0" dataOnly="0" labelOnly="1" grandRow="1" outline="0" axis="axisRow" fieldPosition="0">
        <references count="1">
          <reference field="4294967294" count="1" selected="0">
            <x v="17"/>
          </reference>
        </references>
      </pivotArea>
    </format>
    <format dxfId="2918">
      <pivotArea field="0" dataOnly="0" labelOnly="1" grandRow="1" outline="0" axis="axisRow" fieldPosition="0">
        <references count="1">
          <reference field="4294967294" count="1" selected="0">
            <x v="18"/>
          </reference>
        </references>
      </pivotArea>
    </format>
    <format dxfId="2917">
      <pivotArea field="0" dataOnly="0" labelOnly="1" grandRow="1" outline="0" axis="axisRow" fieldPosition="0">
        <references count="1">
          <reference field="4294967294" count="1" selected="0">
            <x v="19"/>
          </reference>
        </references>
      </pivotArea>
    </format>
    <format dxfId="2916">
      <pivotArea field="0" dataOnly="0" labelOnly="1" grandRow="1" outline="0" axis="axisRow" fieldPosition="0">
        <references count="1">
          <reference field="4294967294" count="1" selected="0">
            <x v="20"/>
          </reference>
        </references>
      </pivotArea>
    </format>
    <format dxfId="2915">
      <pivotArea field="0" dataOnly="0" labelOnly="1" grandRow="1" outline="0" axis="axisRow" fieldPosition="0">
        <references count="1">
          <reference field="4294967294" count="1" selected="0">
            <x v="21"/>
          </reference>
        </references>
      </pivotArea>
    </format>
    <format dxfId="2914">
      <pivotArea outline="0" collapsedLevelsAreSubtotals="1" fieldPosition="0">
        <references count="4">
          <reference field="4294967294" count="2" selected="0">
            <x v="12"/>
            <x v="13"/>
          </reference>
          <reference field="0" count="1" selected="0">
            <x v="3"/>
          </reference>
          <reference field="4" count="4" selected="0">
            <x v="0"/>
            <x v="1"/>
            <x v="2"/>
            <x v="3"/>
          </reference>
          <reference field="221" count="1" selected="0">
            <x v="0"/>
          </reference>
        </references>
      </pivotArea>
    </format>
    <format dxfId="2913">
      <pivotArea type="all" dataOnly="0" outline="0" fieldPosition="0"/>
    </format>
    <format dxfId="2912">
      <pivotArea outline="0" collapsedLevelsAreSubtotals="1" fieldPosition="0"/>
    </format>
    <format dxfId="2911">
      <pivotArea type="origin" dataOnly="0" labelOnly="1" outline="0" fieldPosition="0"/>
    </format>
    <format dxfId="2910">
      <pivotArea field="221" type="button" dataOnly="0" labelOnly="1" outline="0" axis="axisCol" fieldPosition="0"/>
    </format>
    <format dxfId="2909">
      <pivotArea field="4" type="button" dataOnly="0" labelOnly="1" outline="0" axis="axisCol" fieldPosition="1"/>
    </format>
    <format dxfId="2908">
      <pivotArea type="topRight" dataOnly="0" labelOnly="1" outline="0" fieldPosition="0"/>
    </format>
    <format dxfId="2907">
      <pivotArea field="0" type="button" dataOnly="0" labelOnly="1" outline="0" axis="axisRow" fieldPosition="0"/>
    </format>
    <format dxfId="2906">
      <pivotArea field="-2" type="button" dataOnly="0" labelOnly="1" outline="0" axis="axisRow" fieldPosition="1"/>
    </format>
    <format dxfId="2905">
      <pivotArea dataOnly="0" labelOnly="1" outline="0" fieldPosition="0">
        <references count="1">
          <reference field="0" count="0"/>
        </references>
      </pivotArea>
    </format>
    <format dxfId="2904">
      <pivotArea field="0" dataOnly="0" labelOnly="1" grandRow="1" outline="0" axis="axisRow" fieldPosition="0">
        <references count="1">
          <reference field="4294967294" count="1" selected="0">
            <x v="0"/>
          </reference>
        </references>
      </pivotArea>
    </format>
    <format dxfId="2903">
      <pivotArea field="0" dataOnly="0" labelOnly="1" grandRow="1" outline="0" axis="axisRow" fieldPosition="0">
        <references count="1">
          <reference field="4294967294" count="1" selected="0">
            <x v="1"/>
          </reference>
        </references>
      </pivotArea>
    </format>
    <format dxfId="2902">
      <pivotArea field="0" dataOnly="0" labelOnly="1" grandRow="1" outline="0" axis="axisRow" fieldPosition="0">
        <references count="1">
          <reference field="4294967294" count="1" selected="0">
            <x v="2"/>
          </reference>
        </references>
      </pivotArea>
    </format>
    <format dxfId="2901">
      <pivotArea field="0" dataOnly="0" labelOnly="1" grandRow="1" outline="0" axis="axisRow" fieldPosition="0">
        <references count="1">
          <reference field="4294967294" count="1" selected="0">
            <x v="3"/>
          </reference>
        </references>
      </pivotArea>
    </format>
    <format dxfId="2900">
      <pivotArea field="0" dataOnly="0" labelOnly="1" grandRow="1" outline="0" axis="axisRow" fieldPosition="0">
        <references count="1">
          <reference field="4294967294" count="1" selected="0">
            <x v="4"/>
          </reference>
        </references>
      </pivotArea>
    </format>
    <format dxfId="2899">
      <pivotArea field="0" dataOnly="0" labelOnly="1" grandRow="1" outline="0" axis="axisRow" fieldPosition="0">
        <references count="1">
          <reference field="4294967294" count="1" selected="0">
            <x v="5"/>
          </reference>
        </references>
      </pivotArea>
    </format>
    <format dxfId="2898">
      <pivotArea field="0" dataOnly="0" labelOnly="1" grandRow="1" outline="0" axis="axisRow" fieldPosition="0">
        <references count="1">
          <reference field="4294967294" count="1" selected="0">
            <x v="6"/>
          </reference>
        </references>
      </pivotArea>
    </format>
    <format dxfId="2897">
      <pivotArea field="0" dataOnly="0" labelOnly="1" grandRow="1" outline="0" axis="axisRow" fieldPosition="0">
        <references count="1">
          <reference field="4294967294" count="1" selected="0">
            <x v="7"/>
          </reference>
        </references>
      </pivotArea>
    </format>
    <format dxfId="2896">
      <pivotArea field="0" dataOnly="0" labelOnly="1" grandRow="1" outline="0" axis="axisRow" fieldPosition="0">
        <references count="1">
          <reference field="4294967294" count="1" selected="0">
            <x v="8"/>
          </reference>
        </references>
      </pivotArea>
    </format>
    <format dxfId="2895">
      <pivotArea field="0" dataOnly="0" labelOnly="1" grandRow="1" outline="0" axis="axisRow" fieldPosition="0">
        <references count="1">
          <reference field="4294967294" count="1" selected="0">
            <x v="9"/>
          </reference>
        </references>
      </pivotArea>
    </format>
    <format dxfId="2894">
      <pivotArea field="0" dataOnly="0" labelOnly="1" grandRow="1" outline="0" axis="axisRow" fieldPosition="0">
        <references count="1">
          <reference field="4294967294" count="1" selected="0">
            <x v="10"/>
          </reference>
        </references>
      </pivotArea>
    </format>
    <format dxfId="2893">
      <pivotArea field="0" dataOnly="0" labelOnly="1" grandRow="1" outline="0" axis="axisRow" fieldPosition="0">
        <references count="1">
          <reference field="4294967294" count="1" selected="0">
            <x v="11"/>
          </reference>
        </references>
      </pivotArea>
    </format>
    <format dxfId="2892">
      <pivotArea field="0" dataOnly="0" labelOnly="1" grandRow="1" outline="0" axis="axisRow" fieldPosition="0">
        <references count="1">
          <reference field="4294967294" count="1" selected="0">
            <x v="12"/>
          </reference>
        </references>
      </pivotArea>
    </format>
    <format dxfId="2891">
      <pivotArea field="0" dataOnly="0" labelOnly="1" grandRow="1" outline="0" axis="axisRow" fieldPosition="0">
        <references count="1">
          <reference field="4294967294" count="1" selected="0">
            <x v="13"/>
          </reference>
        </references>
      </pivotArea>
    </format>
    <format dxfId="2890">
      <pivotArea field="0" dataOnly="0" labelOnly="1" grandRow="1" outline="0" axis="axisRow" fieldPosition="0">
        <references count="1">
          <reference field="4294967294" count="1" selected="0">
            <x v="14"/>
          </reference>
        </references>
      </pivotArea>
    </format>
    <format dxfId="2889">
      <pivotArea field="0" dataOnly="0" labelOnly="1" grandRow="1" outline="0" axis="axisRow" fieldPosition="0">
        <references count="1">
          <reference field="4294967294" count="1" selected="0">
            <x v="15"/>
          </reference>
        </references>
      </pivotArea>
    </format>
    <format dxfId="2888">
      <pivotArea field="0" dataOnly="0" labelOnly="1" grandRow="1" outline="0" axis="axisRow" fieldPosition="0">
        <references count="1">
          <reference field="4294967294" count="1" selected="0">
            <x v="16"/>
          </reference>
        </references>
      </pivotArea>
    </format>
    <format dxfId="2887">
      <pivotArea field="0" dataOnly="0" labelOnly="1" grandRow="1" outline="0" axis="axisRow" fieldPosition="0">
        <references count="1">
          <reference field="4294967294" count="1" selected="0">
            <x v="17"/>
          </reference>
        </references>
      </pivotArea>
    </format>
    <format dxfId="2886">
      <pivotArea field="0" dataOnly="0" labelOnly="1" grandRow="1" outline="0" axis="axisRow" fieldPosition="0">
        <references count="1">
          <reference field="4294967294" count="1" selected="0">
            <x v="18"/>
          </reference>
        </references>
      </pivotArea>
    </format>
    <format dxfId="2885">
      <pivotArea field="0" dataOnly="0" labelOnly="1" grandRow="1" outline="0" axis="axisRow" fieldPosition="0">
        <references count="1">
          <reference field="4294967294" count="1" selected="0">
            <x v="19"/>
          </reference>
        </references>
      </pivotArea>
    </format>
    <format dxfId="2884">
      <pivotArea field="0" dataOnly="0" labelOnly="1" grandRow="1" outline="0" axis="axisRow" fieldPosition="0">
        <references count="1">
          <reference field="4294967294" count="1" selected="0">
            <x v="20"/>
          </reference>
        </references>
      </pivotArea>
    </format>
    <format dxfId="2883">
      <pivotArea field="0" dataOnly="0" labelOnly="1" grandRow="1" outline="0" axis="axisRow" fieldPosition="0">
        <references count="1">
          <reference field="4294967294" count="1" selected="0">
            <x v="21"/>
          </reference>
        </references>
      </pivotArea>
    </format>
    <format dxfId="2882">
      <pivotArea field="0" dataOnly="0" labelOnly="1" grandRow="1" outline="0" axis="axisRow" fieldPosition="0">
        <references count="1">
          <reference field="4294967294" count="1" selected="0">
            <x v="0"/>
          </reference>
        </references>
      </pivotArea>
    </format>
    <format dxfId="2881">
      <pivotArea field="0" dataOnly="0" labelOnly="1" grandRow="1" outline="0" axis="axisRow" fieldPosition="0">
        <references count="1">
          <reference field="4294967294" count="1" selected="0">
            <x v="1"/>
          </reference>
        </references>
      </pivotArea>
    </format>
    <format dxfId="2880">
      <pivotArea field="0" dataOnly="0" labelOnly="1" grandRow="1" outline="0" axis="axisRow" fieldPosition="0">
        <references count="1">
          <reference field="4294967294" count="1" selected="0">
            <x v="2"/>
          </reference>
        </references>
      </pivotArea>
    </format>
    <format dxfId="2879">
      <pivotArea field="0" dataOnly="0" labelOnly="1" grandRow="1" outline="0" axis="axisRow" fieldPosition="0">
        <references count="1">
          <reference field="4294967294" count="1" selected="0">
            <x v="3"/>
          </reference>
        </references>
      </pivotArea>
    </format>
    <format dxfId="2878">
      <pivotArea field="0" dataOnly="0" labelOnly="1" grandRow="1" outline="0" axis="axisRow" fieldPosition="0">
        <references count="1">
          <reference field="4294967294" count="1" selected="0">
            <x v="4"/>
          </reference>
        </references>
      </pivotArea>
    </format>
    <format dxfId="2877">
      <pivotArea field="0" dataOnly="0" labelOnly="1" grandRow="1" outline="0" axis="axisRow" fieldPosition="0">
        <references count="1">
          <reference field="4294967294" count="1" selected="0">
            <x v="5"/>
          </reference>
        </references>
      </pivotArea>
    </format>
    <format dxfId="2876">
      <pivotArea field="0" dataOnly="0" labelOnly="1" grandRow="1" outline="0" axis="axisRow" fieldPosition="0">
        <references count="1">
          <reference field="4294967294" count="1" selected="0">
            <x v="6"/>
          </reference>
        </references>
      </pivotArea>
    </format>
    <format dxfId="2875">
      <pivotArea field="0" dataOnly="0" labelOnly="1" grandRow="1" outline="0" axis="axisRow" fieldPosition="0">
        <references count="1">
          <reference field="4294967294" count="1" selected="0">
            <x v="7"/>
          </reference>
        </references>
      </pivotArea>
    </format>
    <format dxfId="2874">
      <pivotArea field="0" dataOnly="0" labelOnly="1" grandRow="1" outline="0" axis="axisRow" fieldPosition="0">
        <references count="1">
          <reference field="4294967294" count="1" selected="0">
            <x v="8"/>
          </reference>
        </references>
      </pivotArea>
    </format>
    <format dxfId="2873">
      <pivotArea field="0" dataOnly="0" labelOnly="1" grandRow="1" outline="0" axis="axisRow" fieldPosition="0">
        <references count="1">
          <reference field="4294967294" count="1" selected="0">
            <x v="9"/>
          </reference>
        </references>
      </pivotArea>
    </format>
    <format dxfId="2872">
      <pivotArea field="0" dataOnly="0" labelOnly="1" grandRow="1" outline="0" axis="axisRow" fieldPosition="0">
        <references count="1">
          <reference field="4294967294" count="1" selected="0">
            <x v="10"/>
          </reference>
        </references>
      </pivotArea>
    </format>
    <format dxfId="2871">
      <pivotArea field="0" dataOnly="0" labelOnly="1" grandRow="1" outline="0" axis="axisRow" fieldPosition="0">
        <references count="1">
          <reference field="4294967294" count="1" selected="0">
            <x v="11"/>
          </reference>
        </references>
      </pivotArea>
    </format>
    <format dxfId="2870">
      <pivotArea field="0" dataOnly="0" labelOnly="1" grandRow="1" outline="0" axis="axisRow" fieldPosition="0">
        <references count="1">
          <reference field="4294967294" count="1" selected="0">
            <x v="12"/>
          </reference>
        </references>
      </pivotArea>
    </format>
    <format dxfId="2869">
      <pivotArea field="0" dataOnly="0" labelOnly="1" grandRow="1" outline="0" axis="axisRow" fieldPosition="0">
        <references count="1">
          <reference field="4294967294" count="1" selected="0">
            <x v="13"/>
          </reference>
        </references>
      </pivotArea>
    </format>
    <format dxfId="2868">
      <pivotArea field="0" dataOnly="0" labelOnly="1" grandRow="1" outline="0" axis="axisRow" fieldPosition="0">
        <references count="1">
          <reference field="4294967294" count="1" selected="0">
            <x v="14"/>
          </reference>
        </references>
      </pivotArea>
    </format>
    <format dxfId="2867">
      <pivotArea field="0" dataOnly="0" labelOnly="1" grandRow="1" outline="0" axis="axisRow" fieldPosition="0">
        <references count="1">
          <reference field="4294967294" count="1" selected="0">
            <x v="15"/>
          </reference>
        </references>
      </pivotArea>
    </format>
    <format dxfId="2866">
      <pivotArea field="0" dataOnly="0" labelOnly="1" grandRow="1" outline="0" axis="axisRow" fieldPosition="0">
        <references count="1">
          <reference field="4294967294" count="1" selected="0">
            <x v="16"/>
          </reference>
        </references>
      </pivotArea>
    </format>
    <format dxfId="2865">
      <pivotArea field="0" dataOnly="0" labelOnly="1" grandRow="1" outline="0" axis="axisRow" fieldPosition="0">
        <references count="1">
          <reference field="4294967294" count="1" selected="0">
            <x v="17"/>
          </reference>
        </references>
      </pivotArea>
    </format>
    <format dxfId="2864">
      <pivotArea field="0" dataOnly="0" labelOnly="1" grandRow="1" outline="0" axis="axisRow" fieldPosition="0">
        <references count="1">
          <reference field="4294967294" count="1" selected="0">
            <x v="18"/>
          </reference>
        </references>
      </pivotArea>
    </format>
    <format dxfId="2863">
      <pivotArea field="0" dataOnly="0" labelOnly="1" grandRow="1" outline="0" axis="axisRow" fieldPosition="0">
        <references count="1">
          <reference field="4294967294" count="1" selected="0">
            <x v="19"/>
          </reference>
        </references>
      </pivotArea>
    </format>
    <format dxfId="2862">
      <pivotArea field="0" dataOnly="0" labelOnly="1" grandRow="1" outline="0" axis="axisRow" fieldPosition="0">
        <references count="1">
          <reference field="4294967294" count="1" selected="0">
            <x v="20"/>
          </reference>
        </references>
      </pivotArea>
    </format>
    <format dxfId="2861">
      <pivotArea field="0" dataOnly="0" labelOnly="1" grandRow="1" outline="0" axis="axisRow" fieldPosition="0">
        <references count="1">
          <reference field="4294967294" count="1" selected="0">
            <x v="21"/>
          </reference>
        </references>
      </pivotArea>
    </format>
    <format dxfId="2860">
      <pivotArea field="0" dataOnly="0" labelOnly="1" grandRow="1" outline="0" axis="axisRow" fieldPosition="0">
        <references count="1">
          <reference field="4294967294" count="1" selected="0">
            <x v="0"/>
          </reference>
        </references>
      </pivotArea>
    </format>
    <format dxfId="2859">
      <pivotArea field="0" dataOnly="0" labelOnly="1" grandRow="1" outline="0" axis="axisRow" fieldPosition="0">
        <references count="1">
          <reference field="4294967294" count="1" selected="0">
            <x v="1"/>
          </reference>
        </references>
      </pivotArea>
    </format>
    <format dxfId="2858">
      <pivotArea field="0" dataOnly="0" labelOnly="1" grandRow="1" outline="0" axis="axisRow" fieldPosition="0">
        <references count="1">
          <reference field="4294967294" count="1" selected="0">
            <x v="2"/>
          </reference>
        </references>
      </pivotArea>
    </format>
    <format dxfId="2857">
      <pivotArea field="0" dataOnly="0" labelOnly="1" grandRow="1" outline="0" axis="axisRow" fieldPosition="0">
        <references count="1">
          <reference field="4294967294" count="1" selected="0">
            <x v="3"/>
          </reference>
        </references>
      </pivotArea>
    </format>
    <format dxfId="2856">
      <pivotArea field="0" dataOnly="0" labelOnly="1" grandRow="1" outline="0" axis="axisRow" fieldPosition="0">
        <references count="1">
          <reference field="4294967294" count="1" selected="0">
            <x v="4"/>
          </reference>
        </references>
      </pivotArea>
    </format>
    <format dxfId="2855">
      <pivotArea field="0" dataOnly="0" labelOnly="1" grandRow="1" outline="0" axis="axisRow" fieldPosition="0">
        <references count="1">
          <reference field="4294967294" count="1" selected="0">
            <x v="5"/>
          </reference>
        </references>
      </pivotArea>
    </format>
    <format dxfId="2854">
      <pivotArea field="0" dataOnly="0" labelOnly="1" grandRow="1" outline="0" axis="axisRow" fieldPosition="0">
        <references count="1">
          <reference field="4294967294" count="1" selected="0">
            <x v="6"/>
          </reference>
        </references>
      </pivotArea>
    </format>
    <format dxfId="2853">
      <pivotArea field="0" dataOnly="0" labelOnly="1" grandRow="1" outline="0" axis="axisRow" fieldPosition="0">
        <references count="1">
          <reference field="4294967294" count="1" selected="0">
            <x v="7"/>
          </reference>
        </references>
      </pivotArea>
    </format>
    <format dxfId="2852">
      <pivotArea field="0" dataOnly="0" labelOnly="1" grandRow="1" outline="0" axis="axisRow" fieldPosition="0">
        <references count="1">
          <reference field="4294967294" count="1" selected="0">
            <x v="8"/>
          </reference>
        </references>
      </pivotArea>
    </format>
    <format dxfId="2851">
      <pivotArea field="0" dataOnly="0" labelOnly="1" grandRow="1" outline="0" axis="axisRow" fieldPosition="0">
        <references count="1">
          <reference field="4294967294" count="1" selected="0">
            <x v="9"/>
          </reference>
        </references>
      </pivotArea>
    </format>
    <format dxfId="2850">
      <pivotArea field="0" dataOnly="0" labelOnly="1" grandRow="1" outline="0" axis="axisRow" fieldPosition="0">
        <references count="1">
          <reference field="4294967294" count="1" selected="0">
            <x v="10"/>
          </reference>
        </references>
      </pivotArea>
    </format>
    <format dxfId="2849">
      <pivotArea field="0" dataOnly="0" labelOnly="1" grandRow="1" outline="0" axis="axisRow" fieldPosition="0">
        <references count="1">
          <reference field="4294967294" count="1" selected="0">
            <x v="11"/>
          </reference>
        </references>
      </pivotArea>
    </format>
    <format dxfId="2848">
      <pivotArea field="0" dataOnly="0" labelOnly="1" grandRow="1" outline="0" axis="axisRow" fieldPosition="0">
        <references count="1">
          <reference field="4294967294" count="1" selected="0">
            <x v="12"/>
          </reference>
        </references>
      </pivotArea>
    </format>
    <format dxfId="2847">
      <pivotArea field="0" dataOnly="0" labelOnly="1" grandRow="1" outline="0" axis="axisRow" fieldPosition="0">
        <references count="1">
          <reference field="4294967294" count="1" selected="0">
            <x v="13"/>
          </reference>
        </references>
      </pivotArea>
    </format>
    <format dxfId="2846">
      <pivotArea field="0" dataOnly="0" labelOnly="1" grandRow="1" outline="0" axis="axisRow" fieldPosition="0">
        <references count="1">
          <reference field="4294967294" count="1" selected="0">
            <x v="14"/>
          </reference>
        </references>
      </pivotArea>
    </format>
    <format dxfId="2845">
      <pivotArea field="0" dataOnly="0" labelOnly="1" grandRow="1" outline="0" axis="axisRow" fieldPosition="0">
        <references count="1">
          <reference field="4294967294" count="1" selected="0">
            <x v="15"/>
          </reference>
        </references>
      </pivotArea>
    </format>
    <format dxfId="2844">
      <pivotArea field="0" dataOnly="0" labelOnly="1" grandRow="1" outline="0" axis="axisRow" fieldPosition="0">
        <references count="1">
          <reference field="4294967294" count="1" selected="0">
            <x v="16"/>
          </reference>
        </references>
      </pivotArea>
    </format>
    <format dxfId="2843">
      <pivotArea field="0" dataOnly="0" labelOnly="1" grandRow="1" outline="0" axis="axisRow" fieldPosition="0">
        <references count="1">
          <reference field="4294967294" count="1" selected="0">
            <x v="17"/>
          </reference>
        </references>
      </pivotArea>
    </format>
    <format dxfId="2842">
      <pivotArea field="0" dataOnly="0" labelOnly="1" grandRow="1" outline="0" axis="axisRow" fieldPosition="0">
        <references count="1">
          <reference field="4294967294" count="1" selected="0">
            <x v="18"/>
          </reference>
        </references>
      </pivotArea>
    </format>
    <format dxfId="2841">
      <pivotArea field="0" dataOnly="0" labelOnly="1" grandRow="1" outline="0" axis="axisRow" fieldPosition="0">
        <references count="1">
          <reference field="4294967294" count="1" selected="0">
            <x v="19"/>
          </reference>
        </references>
      </pivotArea>
    </format>
    <format dxfId="2840">
      <pivotArea field="0" dataOnly="0" labelOnly="1" grandRow="1" outline="0" axis="axisRow" fieldPosition="0">
        <references count="1">
          <reference field="4294967294" count="1" selected="0">
            <x v="20"/>
          </reference>
        </references>
      </pivotArea>
    </format>
    <format dxfId="2839">
      <pivotArea field="0" dataOnly="0" labelOnly="1" grandRow="1" outline="0" axis="axisRow" fieldPosition="0">
        <references count="1">
          <reference field="4294967294" count="1" selected="0">
            <x v="21"/>
          </reference>
        </references>
      </pivotArea>
    </format>
    <format dxfId="2838">
      <pivotArea field="0" dataOnly="0" labelOnly="1" grandRow="1" outline="0" axis="axisRow" fieldPosition="0">
        <references count="1">
          <reference field="4294967294" count="1" selected="0">
            <x v="0"/>
          </reference>
        </references>
      </pivotArea>
    </format>
    <format dxfId="2837">
      <pivotArea field="0" dataOnly="0" labelOnly="1" grandRow="1" outline="0" axis="axisRow" fieldPosition="0">
        <references count="1">
          <reference field="4294967294" count="1" selected="0">
            <x v="1"/>
          </reference>
        </references>
      </pivotArea>
    </format>
    <format dxfId="2836">
      <pivotArea field="0" dataOnly="0" labelOnly="1" grandRow="1" outline="0" axis="axisRow" fieldPosition="0">
        <references count="1">
          <reference field="4294967294" count="1" selected="0">
            <x v="2"/>
          </reference>
        </references>
      </pivotArea>
    </format>
    <format dxfId="2835">
      <pivotArea field="0" dataOnly="0" labelOnly="1" grandRow="1" outline="0" axis="axisRow" fieldPosition="0">
        <references count="1">
          <reference field="4294967294" count="1" selected="0">
            <x v="3"/>
          </reference>
        </references>
      </pivotArea>
    </format>
    <format dxfId="2834">
      <pivotArea field="0" dataOnly="0" labelOnly="1" grandRow="1" outline="0" axis="axisRow" fieldPosition="0">
        <references count="1">
          <reference field="4294967294" count="1" selected="0">
            <x v="4"/>
          </reference>
        </references>
      </pivotArea>
    </format>
    <format dxfId="2833">
      <pivotArea field="0" dataOnly="0" labelOnly="1" grandRow="1" outline="0" axis="axisRow" fieldPosition="0">
        <references count="1">
          <reference field="4294967294" count="1" selected="0">
            <x v="5"/>
          </reference>
        </references>
      </pivotArea>
    </format>
    <format dxfId="2832">
      <pivotArea field="0" dataOnly="0" labelOnly="1" grandRow="1" outline="0" axis="axisRow" fieldPosition="0">
        <references count="1">
          <reference field="4294967294" count="1" selected="0">
            <x v="6"/>
          </reference>
        </references>
      </pivotArea>
    </format>
    <format dxfId="2831">
      <pivotArea field="0" dataOnly="0" labelOnly="1" grandRow="1" outline="0" axis="axisRow" fieldPosition="0">
        <references count="1">
          <reference field="4294967294" count="1" selected="0">
            <x v="7"/>
          </reference>
        </references>
      </pivotArea>
    </format>
    <format dxfId="2830">
      <pivotArea field="0" dataOnly="0" labelOnly="1" grandRow="1" outline="0" axis="axisRow" fieldPosition="0">
        <references count="1">
          <reference field="4294967294" count="1" selected="0">
            <x v="8"/>
          </reference>
        </references>
      </pivotArea>
    </format>
    <format dxfId="2829">
      <pivotArea field="0" dataOnly="0" labelOnly="1" grandRow="1" outline="0" axis="axisRow" fieldPosition="0">
        <references count="1">
          <reference field="4294967294" count="1" selected="0">
            <x v="9"/>
          </reference>
        </references>
      </pivotArea>
    </format>
    <format dxfId="2828">
      <pivotArea field="0" dataOnly="0" labelOnly="1" grandRow="1" outline="0" axis="axisRow" fieldPosition="0">
        <references count="1">
          <reference field="4294967294" count="1" selected="0">
            <x v="10"/>
          </reference>
        </references>
      </pivotArea>
    </format>
    <format dxfId="2827">
      <pivotArea field="0" dataOnly="0" labelOnly="1" grandRow="1" outline="0" axis="axisRow" fieldPosition="0">
        <references count="1">
          <reference field="4294967294" count="1" selected="0">
            <x v="11"/>
          </reference>
        </references>
      </pivotArea>
    </format>
    <format dxfId="2826">
      <pivotArea field="0" dataOnly="0" labelOnly="1" grandRow="1" outline="0" axis="axisRow" fieldPosition="0">
        <references count="1">
          <reference field="4294967294" count="1" selected="0">
            <x v="12"/>
          </reference>
        </references>
      </pivotArea>
    </format>
    <format dxfId="2825">
      <pivotArea field="0" dataOnly="0" labelOnly="1" grandRow="1" outline="0" axis="axisRow" fieldPosition="0">
        <references count="1">
          <reference field="4294967294" count="1" selected="0">
            <x v="13"/>
          </reference>
        </references>
      </pivotArea>
    </format>
    <format dxfId="2824">
      <pivotArea field="0" dataOnly="0" labelOnly="1" grandRow="1" outline="0" axis="axisRow" fieldPosition="0">
        <references count="1">
          <reference field="4294967294" count="1" selected="0">
            <x v="14"/>
          </reference>
        </references>
      </pivotArea>
    </format>
    <format dxfId="2823">
      <pivotArea field="0" dataOnly="0" labelOnly="1" grandRow="1" outline="0" axis="axisRow" fieldPosition="0">
        <references count="1">
          <reference field="4294967294" count="1" selected="0">
            <x v="15"/>
          </reference>
        </references>
      </pivotArea>
    </format>
    <format dxfId="2822">
      <pivotArea field="0" dataOnly="0" labelOnly="1" grandRow="1" outline="0" axis="axisRow" fieldPosition="0">
        <references count="1">
          <reference field="4294967294" count="1" selected="0">
            <x v="16"/>
          </reference>
        </references>
      </pivotArea>
    </format>
    <format dxfId="2821">
      <pivotArea field="0" dataOnly="0" labelOnly="1" grandRow="1" outline="0" axis="axisRow" fieldPosition="0">
        <references count="1">
          <reference field="4294967294" count="1" selected="0">
            <x v="17"/>
          </reference>
        </references>
      </pivotArea>
    </format>
    <format dxfId="2820">
      <pivotArea field="0" dataOnly="0" labelOnly="1" grandRow="1" outline="0" axis="axisRow" fieldPosition="0">
        <references count="1">
          <reference field="4294967294" count="1" selected="0">
            <x v="18"/>
          </reference>
        </references>
      </pivotArea>
    </format>
    <format dxfId="2819">
      <pivotArea field="0" dataOnly="0" labelOnly="1" grandRow="1" outline="0" axis="axisRow" fieldPosition="0">
        <references count="1">
          <reference field="4294967294" count="1" selected="0">
            <x v="19"/>
          </reference>
        </references>
      </pivotArea>
    </format>
    <format dxfId="2818">
      <pivotArea field="0" dataOnly="0" labelOnly="1" grandRow="1" outline="0" axis="axisRow" fieldPosition="0">
        <references count="1">
          <reference field="4294967294" count="1" selected="0">
            <x v="20"/>
          </reference>
        </references>
      </pivotArea>
    </format>
    <format dxfId="2817">
      <pivotArea field="0" dataOnly="0" labelOnly="1" grandRow="1" outline="0" axis="axisRow" fieldPosition="0">
        <references count="1">
          <reference field="4294967294" count="1" selected="0">
            <x v="21"/>
          </reference>
        </references>
      </pivotArea>
    </format>
    <format dxfId="2816">
      <pivotArea field="0" dataOnly="0" labelOnly="1" grandRow="1" outline="0" axis="axisRow" fieldPosition="0">
        <references count="1">
          <reference field="4294967294" count="1" selected="0">
            <x v="0"/>
          </reference>
        </references>
      </pivotArea>
    </format>
    <format dxfId="2815">
      <pivotArea field="0" dataOnly="0" labelOnly="1" grandRow="1" outline="0" axis="axisRow" fieldPosition="0">
        <references count="1">
          <reference field="4294967294" count="1" selected="0">
            <x v="1"/>
          </reference>
        </references>
      </pivotArea>
    </format>
    <format dxfId="2814">
      <pivotArea field="0" dataOnly="0" labelOnly="1" grandRow="1" outline="0" axis="axisRow" fieldPosition="0">
        <references count="1">
          <reference field="4294967294" count="1" selected="0">
            <x v="2"/>
          </reference>
        </references>
      </pivotArea>
    </format>
    <format dxfId="2813">
      <pivotArea field="0" dataOnly="0" labelOnly="1" grandRow="1" outline="0" axis="axisRow" fieldPosition="0">
        <references count="1">
          <reference field="4294967294" count="1" selected="0">
            <x v="3"/>
          </reference>
        </references>
      </pivotArea>
    </format>
    <format dxfId="2812">
      <pivotArea field="0" dataOnly="0" labelOnly="1" grandRow="1" outline="0" axis="axisRow" fieldPosition="0">
        <references count="1">
          <reference field="4294967294" count="1" selected="0">
            <x v="4"/>
          </reference>
        </references>
      </pivotArea>
    </format>
    <format dxfId="2811">
      <pivotArea field="0" dataOnly="0" labelOnly="1" grandRow="1" outline="0" axis="axisRow" fieldPosition="0">
        <references count="1">
          <reference field="4294967294" count="1" selected="0">
            <x v="5"/>
          </reference>
        </references>
      </pivotArea>
    </format>
    <format dxfId="2810">
      <pivotArea field="0" dataOnly="0" labelOnly="1" grandRow="1" outline="0" axis="axisRow" fieldPosition="0">
        <references count="1">
          <reference field="4294967294" count="1" selected="0">
            <x v="6"/>
          </reference>
        </references>
      </pivotArea>
    </format>
    <format dxfId="2809">
      <pivotArea field="0" dataOnly="0" labelOnly="1" grandRow="1" outline="0" axis="axisRow" fieldPosition="0">
        <references count="1">
          <reference field="4294967294" count="1" selected="0">
            <x v="7"/>
          </reference>
        </references>
      </pivotArea>
    </format>
    <format dxfId="2808">
      <pivotArea field="0" dataOnly="0" labelOnly="1" grandRow="1" outline="0" axis="axisRow" fieldPosition="0">
        <references count="1">
          <reference field="4294967294" count="1" selected="0">
            <x v="8"/>
          </reference>
        </references>
      </pivotArea>
    </format>
    <format dxfId="2807">
      <pivotArea field="0" dataOnly="0" labelOnly="1" grandRow="1" outline="0" axis="axisRow" fieldPosition="0">
        <references count="1">
          <reference field="4294967294" count="1" selected="0">
            <x v="9"/>
          </reference>
        </references>
      </pivotArea>
    </format>
    <format dxfId="2806">
      <pivotArea field="0" dataOnly="0" labelOnly="1" grandRow="1" outline="0" axis="axisRow" fieldPosition="0">
        <references count="1">
          <reference field="4294967294" count="1" selected="0">
            <x v="10"/>
          </reference>
        </references>
      </pivotArea>
    </format>
    <format dxfId="2805">
      <pivotArea field="0" dataOnly="0" labelOnly="1" grandRow="1" outline="0" axis="axisRow" fieldPosition="0">
        <references count="1">
          <reference field="4294967294" count="1" selected="0">
            <x v="11"/>
          </reference>
        </references>
      </pivotArea>
    </format>
    <format dxfId="2804">
      <pivotArea field="0" dataOnly="0" labelOnly="1" grandRow="1" outline="0" axis="axisRow" fieldPosition="0">
        <references count="1">
          <reference field="4294967294" count="1" selected="0">
            <x v="12"/>
          </reference>
        </references>
      </pivotArea>
    </format>
    <format dxfId="2803">
      <pivotArea field="0" dataOnly="0" labelOnly="1" grandRow="1" outline="0" axis="axisRow" fieldPosition="0">
        <references count="1">
          <reference field="4294967294" count="1" selected="0">
            <x v="13"/>
          </reference>
        </references>
      </pivotArea>
    </format>
    <format dxfId="2802">
      <pivotArea field="0" dataOnly="0" labelOnly="1" grandRow="1" outline="0" axis="axisRow" fieldPosition="0">
        <references count="1">
          <reference field="4294967294" count="1" selected="0">
            <x v="14"/>
          </reference>
        </references>
      </pivotArea>
    </format>
    <format dxfId="2801">
      <pivotArea field="0" dataOnly="0" labelOnly="1" grandRow="1" outline="0" axis="axisRow" fieldPosition="0">
        <references count="1">
          <reference field="4294967294" count="1" selected="0">
            <x v="15"/>
          </reference>
        </references>
      </pivotArea>
    </format>
    <format dxfId="2800">
      <pivotArea field="0" dataOnly="0" labelOnly="1" grandRow="1" outline="0" axis="axisRow" fieldPosition="0">
        <references count="1">
          <reference field="4294967294" count="1" selected="0">
            <x v="16"/>
          </reference>
        </references>
      </pivotArea>
    </format>
    <format dxfId="2799">
      <pivotArea field="0" dataOnly="0" labelOnly="1" grandRow="1" outline="0" axis="axisRow" fieldPosition="0">
        <references count="1">
          <reference field="4294967294" count="1" selected="0">
            <x v="17"/>
          </reference>
        </references>
      </pivotArea>
    </format>
    <format dxfId="2798">
      <pivotArea field="0" dataOnly="0" labelOnly="1" grandRow="1" outline="0" axis="axisRow" fieldPosition="0">
        <references count="1">
          <reference field="4294967294" count="1" selected="0">
            <x v="18"/>
          </reference>
        </references>
      </pivotArea>
    </format>
    <format dxfId="2797">
      <pivotArea field="0" dataOnly="0" labelOnly="1" grandRow="1" outline="0" axis="axisRow" fieldPosition="0">
        <references count="1">
          <reference field="4294967294" count="1" selected="0">
            <x v="19"/>
          </reference>
        </references>
      </pivotArea>
    </format>
    <format dxfId="2796">
      <pivotArea field="0" dataOnly="0" labelOnly="1" grandRow="1" outline="0" axis="axisRow" fieldPosition="0">
        <references count="1">
          <reference field="4294967294" count="1" selected="0">
            <x v="20"/>
          </reference>
        </references>
      </pivotArea>
    </format>
    <format dxfId="2795">
      <pivotArea field="0" dataOnly="0" labelOnly="1" grandRow="1" outline="0" axis="axisRow" fieldPosition="0">
        <references count="1">
          <reference field="4294967294" count="1" selected="0">
            <x v="21"/>
          </reference>
        </references>
      </pivotArea>
    </format>
    <format dxfId="2794">
      <pivotArea field="0" dataOnly="0" labelOnly="1" grandRow="1" outline="0" axis="axisRow" fieldPosition="0">
        <references count="1">
          <reference field="4294967294" count="1" selected="0">
            <x v="0"/>
          </reference>
        </references>
      </pivotArea>
    </format>
    <format dxfId="2793">
      <pivotArea field="0" dataOnly="0" labelOnly="1" grandRow="1" outline="0" axis="axisRow" fieldPosition="0">
        <references count="1">
          <reference field="4294967294" count="1" selected="0">
            <x v="1"/>
          </reference>
        </references>
      </pivotArea>
    </format>
    <format dxfId="2792">
      <pivotArea field="0" dataOnly="0" labelOnly="1" grandRow="1" outline="0" axis="axisRow" fieldPosition="0">
        <references count="1">
          <reference field="4294967294" count="1" selected="0">
            <x v="2"/>
          </reference>
        </references>
      </pivotArea>
    </format>
    <format dxfId="2791">
      <pivotArea field="0" dataOnly="0" labelOnly="1" grandRow="1" outline="0" axis="axisRow" fieldPosition="0">
        <references count="1">
          <reference field="4294967294" count="1" selected="0">
            <x v="3"/>
          </reference>
        </references>
      </pivotArea>
    </format>
    <format dxfId="2790">
      <pivotArea field="0" dataOnly="0" labelOnly="1" grandRow="1" outline="0" axis="axisRow" fieldPosition="0">
        <references count="1">
          <reference field="4294967294" count="1" selected="0">
            <x v="4"/>
          </reference>
        </references>
      </pivotArea>
    </format>
    <format dxfId="2789">
      <pivotArea field="0" dataOnly="0" labelOnly="1" grandRow="1" outline="0" axis="axisRow" fieldPosition="0">
        <references count="1">
          <reference field="4294967294" count="1" selected="0">
            <x v="5"/>
          </reference>
        </references>
      </pivotArea>
    </format>
    <format dxfId="2788">
      <pivotArea field="0" dataOnly="0" labelOnly="1" grandRow="1" outline="0" axis="axisRow" fieldPosition="0">
        <references count="1">
          <reference field="4294967294" count="1" selected="0">
            <x v="6"/>
          </reference>
        </references>
      </pivotArea>
    </format>
    <format dxfId="2787">
      <pivotArea field="0" dataOnly="0" labelOnly="1" grandRow="1" outline="0" axis="axisRow" fieldPosition="0">
        <references count="1">
          <reference field="4294967294" count="1" selected="0">
            <x v="7"/>
          </reference>
        </references>
      </pivotArea>
    </format>
    <format dxfId="2786">
      <pivotArea field="0" dataOnly="0" labelOnly="1" grandRow="1" outline="0" axis="axisRow" fieldPosition="0">
        <references count="1">
          <reference field="4294967294" count="1" selected="0">
            <x v="8"/>
          </reference>
        </references>
      </pivotArea>
    </format>
    <format dxfId="2785">
      <pivotArea field="0" dataOnly="0" labelOnly="1" grandRow="1" outline="0" axis="axisRow" fieldPosition="0">
        <references count="1">
          <reference field="4294967294" count="1" selected="0">
            <x v="9"/>
          </reference>
        </references>
      </pivotArea>
    </format>
    <format dxfId="2784">
      <pivotArea field="0" dataOnly="0" labelOnly="1" grandRow="1" outline="0" axis="axisRow" fieldPosition="0">
        <references count="1">
          <reference field="4294967294" count="1" selected="0">
            <x v="10"/>
          </reference>
        </references>
      </pivotArea>
    </format>
    <format dxfId="2783">
      <pivotArea field="0" dataOnly="0" labelOnly="1" grandRow="1" outline="0" axis="axisRow" fieldPosition="0">
        <references count="1">
          <reference field="4294967294" count="1" selected="0">
            <x v="11"/>
          </reference>
        </references>
      </pivotArea>
    </format>
    <format dxfId="2782">
      <pivotArea field="0" dataOnly="0" labelOnly="1" grandRow="1" outline="0" axis="axisRow" fieldPosition="0">
        <references count="1">
          <reference field="4294967294" count="1" selected="0">
            <x v="12"/>
          </reference>
        </references>
      </pivotArea>
    </format>
    <format dxfId="2781">
      <pivotArea field="0" dataOnly="0" labelOnly="1" grandRow="1" outline="0" axis="axisRow" fieldPosition="0">
        <references count="1">
          <reference field="4294967294" count="1" selected="0">
            <x v="13"/>
          </reference>
        </references>
      </pivotArea>
    </format>
    <format dxfId="2780">
      <pivotArea field="0" dataOnly="0" labelOnly="1" grandRow="1" outline="0" axis="axisRow" fieldPosition="0">
        <references count="1">
          <reference field="4294967294" count="1" selected="0">
            <x v="14"/>
          </reference>
        </references>
      </pivotArea>
    </format>
    <format dxfId="2779">
      <pivotArea field="0" dataOnly="0" labelOnly="1" grandRow="1" outline="0" axis="axisRow" fieldPosition="0">
        <references count="1">
          <reference field="4294967294" count="1" selected="0">
            <x v="15"/>
          </reference>
        </references>
      </pivotArea>
    </format>
    <format dxfId="2778">
      <pivotArea field="0" dataOnly="0" labelOnly="1" grandRow="1" outline="0" axis="axisRow" fieldPosition="0">
        <references count="1">
          <reference field="4294967294" count="1" selected="0">
            <x v="16"/>
          </reference>
        </references>
      </pivotArea>
    </format>
    <format dxfId="2777">
      <pivotArea field="0" dataOnly="0" labelOnly="1" grandRow="1" outline="0" axis="axisRow" fieldPosition="0">
        <references count="1">
          <reference field="4294967294" count="1" selected="0">
            <x v="17"/>
          </reference>
        </references>
      </pivotArea>
    </format>
    <format dxfId="2776">
      <pivotArea field="0" dataOnly="0" labelOnly="1" grandRow="1" outline="0" axis="axisRow" fieldPosition="0">
        <references count="1">
          <reference field="4294967294" count="1" selected="0">
            <x v="18"/>
          </reference>
        </references>
      </pivotArea>
    </format>
    <format dxfId="2775">
      <pivotArea field="0" dataOnly="0" labelOnly="1" grandRow="1" outline="0" axis="axisRow" fieldPosition="0">
        <references count="1">
          <reference field="4294967294" count="1" selected="0">
            <x v="19"/>
          </reference>
        </references>
      </pivotArea>
    </format>
    <format dxfId="2774">
      <pivotArea field="0" dataOnly="0" labelOnly="1" grandRow="1" outline="0" axis="axisRow" fieldPosition="0">
        <references count="1">
          <reference field="4294967294" count="1" selected="0">
            <x v="20"/>
          </reference>
        </references>
      </pivotArea>
    </format>
    <format dxfId="2773">
      <pivotArea field="0" dataOnly="0" labelOnly="1" grandRow="1" outline="0" axis="axisRow" fieldPosition="0">
        <references count="1">
          <reference field="4294967294" count="1" selected="0">
            <x v="21"/>
          </reference>
        </references>
      </pivotArea>
    </format>
    <format dxfId="2772">
      <pivotArea field="0" dataOnly="0" labelOnly="1" grandRow="1" outline="0" axis="axisRow" fieldPosition="0">
        <references count="1">
          <reference field="4294967294" count="1" selected="0">
            <x v="0"/>
          </reference>
        </references>
      </pivotArea>
    </format>
    <format dxfId="2771">
      <pivotArea field="0" dataOnly="0" labelOnly="1" grandRow="1" outline="0" axis="axisRow" fieldPosition="0">
        <references count="1">
          <reference field="4294967294" count="1" selected="0">
            <x v="1"/>
          </reference>
        </references>
      </pivotArea>
    </format>
    <format dxfId="2770">
      <pivotArea field="0" dataOnly="0" labelOnly="1" grandRow="1" outline="0" axis="axisRow" fieldPosition="0">
        <references count="1">
          <reference field="4294967294" count="1" selected="0">
            <x v="2"/>
          </reference>
        </references>
      </pivotArea>
    </format>
    <format dxfId="2769">
      <pivotArea field="0" dataOnly="0" labelOnly="1" grandRow="1" outline="0" axis="axisRow" fieldPosition="0">
        <references count="1">
          <reference field="4294967294" count="1" selected="0">
            <x v="3"/>
          </reference>
        </references>
      </pivotArea>
    </format>
    <format dxfId="2768">
      <pivotArea field="0" dataOnly="0" labelOnly="1" grandRow="1" outline="0" axis="axisRow" fieldPosition="0">
        <references count="1">
          <reference field="4294967294" count="1" selected="0">
            <x v="4"/>
          </reference>
        </references>
      </pivotArea>
    </format>
    <format dxfId="2767">
      <pivotArea field="0" dataOnly="0" labelOnly="1" grandRow="1" outline="0" axis="axisRow" fieldPosition="0">
        <references count="1">
          <reference field="4294967294" count="1" selected="0">
            <x v="5"/>
          </reference>
        </references>
      </pivotArea>
    </format>
    <format dxfId="2766">
      <pivotArea field="0" dataOnly="0" labelOnly="1" grandRow="1" outline="0" axis="axisRow" fieldPosition="0">
        <references count="1">
          <reference field="4294967294" count="1" selected="0">
            <x v="6"/>
          </reference>
        </references>
      </pivotArea>
    </format>
    <format dxfId="2765">
      <pivotArea field="0" dataOnly="0" labelOnly="1" grandRow="1" outline="0" axis="axisRow" fieldPosition="0">
        <references count="1">
          <reference field="4294967294" count="1" selected="0">
            <x v="7"/>
          </reference>
        </references>
      </pivotArea>
    </format>
    <format dxfId="2764">
      <pivotArea field="0" dataOnly="0" labelOnly="1" grandRow="1" outline="0" axis="axisRow" fieldPosition="0">
        <references count="1">
          <reference field="4294967294" count="1" selected="0">
            <x v="8"/>
          </reference>
        </references>
      </pivotArea>
    </format>
    <format dxfId="2763">
      <pivotArea field="0" dataOnly="0" labelOnly="1" grandRow="1" outline="0" axis="axisRow" fieldPosition="0">
        <references count="1">
          <reference field="4294967294" count="1" selected="0">
            <x v="9"/>
          </reference>
        </references>
      </pivotArea>
    </format>
    <format dxfId="2762">
      <pivotArea field="0" dataOnly="0" labelOnly="1" grandRow="1" outline="0" axis="axisRow" fieldPosition="0">
        <references count="1">
          <reference field="4294967294" count="1" selected="0">
            <x v="10"/>
          </reference>
        </references>
      </pivotArea>
    </format>
    <format dxfId="2761">
      <pivotArea field="0" dataOnly="0" labelOnly="1" grandRow="1" outline="0" axis="axisRow" fieldPosition="0">
        <references count="1">
          <reference field="4294967294" count="1" selected="0">
            <x v="11"/>
          </reference>
        </references>
      </pivotArea>
    </format>
    <format dxfId="2760">
      <pivotArea field="0" dataOnly="0" labelOnly="1" grandRow="1" outline="0" axis="axisRow" fieldPosition="0">
        <references count="1">
          <reference field="4294967294" count="1" selected="0">
            <x v="12"/>
          </reference>
        </references>
      </pivotArea>
    </format>
    <format dxfId="2759">
      <pivotArea field="0" dataOnly="0" labelOnly="1" grandRow="1" outline="0" axis="axisRow" fieldPosition="0">
        <references count="1">
          <reference field="4294967294" count="1" selected="0">
            <x v="13"/>
          </reference>
        </references>
      </pivotArea>
    </format>
    <format dxfId="2758">
      <pivotArea field="0" dataOnly="0" labelOnly="1" grandRow="1" outline="0" axis="axisRow" fieldPosition="0">
        <references count="1">
          <reference field="4294967294" count="1" selected="0">
            <x v="14"/>
          </reference>
        </references>
      </pivotArea>
    </format>
    <format dxfId="2757">
      <pivotArea field="0" dataOnly="0" labelOnly="1" grandRow="1" outline="0" axis="axisRow" fieldPosition="0">
        <references count="1">
          <reference field="4294967294" count="1" selected="0">
            <x v="15"/>
          </reference>
        </references>
      </pivotArea>
    </format>
    <format dxfId="2756">
      <pivotArea field="0" dataOnly="0" labelOnly="1" grandRow="1" outline="0" axis="axisRow" fieldPosition="0">
        <references count="1">
          <reference field="4294967294" count="1" selected="0">
            <x v="16"/>
          </reference>
        </references>
      </pivotArea>
    </format>
    <format dxfId="2755">
      <pivotArea field="0" dataOnly="0" labelOnly="1" grandRow="1" outline="0" axis="axisRow" fieldPosition="0">
        <references count="1">
          <reference field="4294967294" count="1" selected="0">
            <x v="17"/>
          </reference>
        </references>
      </pivotArea>
    </format>
    <format dxfId="2754">
      <pivotArea field="0" dataOnly="0" labelOnly="1" grandRow="1" outline="0" axis="axisRow" fieldPosition="0">
        <references count="1">
          <reference field="4294967294" count="1" selected="0">
            <x v="18"/>
          </reference>
        </references>
      </pivotArea>
    </format>
    <format dxfId="2753">
      <pivotArea field="0" dataOnly="0" labelOnly="1" grandRow="1" outline="0" axis="axisRow" fieldPosition="0">
        <references count="1">
          <reference field="4294967294" count="1" selected="0">
            <x v="19"/>
          </reference>
        </references>
      </pivotArea>
    </format>
    <format dxfId="2752">
      <pivotArea field="0" dataOnly="0" labelOnly="1" grandRow="1" outline="0" axis="axisRow" fieldPosition="0">
        <references count="1">
          <reference field="4294967294" count="1" selected="0">
            <x v="20"/>
          </reference>
        </references>
      </pivotArea>
    </format>
    <format dxfId="2751">
      <pivotArea field="0" dataOnly="0" labelOnly="1" grandRow="1" outline="0" axis="axisRow" fieldPosition="0">
        <references count="1">
          <reference field="4294967294" count="1" selected="0">
            <x v="21"/>
          </reference>
        </references>
      </pivotArea>
    </format>
    <format dxfId="2750">
      <pivotArea field="0" dataOnly="0" labelOnly="1" grandRow="1" outline="0" axis="axisRow" fieldPosition="0">
        <references count="1">
          <reference field="4294967294" count="1" selected="0">
            <x v="0"/>
          </reference>
        </references>
      </pivotArea>
    </format>
    <format dxfId="2749">
      <pivotArea field="0" dataOnly="0" labelOnly="1" grandRow="1" outline="0" axis="axisRow" fieldPosition="0">
        <references count="1">
          <reference field="4294967294" count="1" selected="0">
            <x v="1"/>
          </reference>
        </references>
      </pivotArea>
    </format>
    <format dxfId="2748">
      <pivotArea field="0" dataOnly="0" labelOnly="1" grandRow="1" outline="0" axis="axisRow" fieldPosition="0">
        <references count="1">
          <reference field="4294967294" count="1" selected="0">
            <x v="2"/>
          </reference>
        </references>
      </pivotArea>
    </format>
    <format dxfId="2747">
      <pivotArea field="0" dataOnly="0" labelOnly="1" grandRow="1" outline="0" axis="axisRow" fieldPosition="0">
        <references count="1">
          <reference field="4294967294" count="1" selected="0">
            <x v="3"/>
          </reference>
        </references>
      </pivotArea>
    </format>
    <format dxfId="2746">
      <pivotArea field="0" dataOnly="0" labelOnly="1" grandRow="1" outline="0" axis="axisRow" fieldPosition="0">
        <references count="1">
          <reference field="4294967294" count="1" selected="0">
            <x v="4"/>
          </reference>
        </references>
      </pivotArea>
    </format>
    <format dxfId="2745">
      <pivotArea field="0" dataOnly="0" labelOnly="1" grandRow="1" outline="0" axis="axisRow" fieldPosition="0">
        <references count="1">
          <reference field="4294967294" count="1" selected="0">
            <x v="5"/>
          </reference>
        </references>
      </pivotArea>
    </format>
    <format dxfId="2744">
      <pivotArea field="0" dataOnly="0" labelOnly="1" grandRow="1" outline="0" axis="axisRow" fieldPosition="0">
        <references count="1">
          <reference field="4294967294" count="1" selected="0">
            <x v="6"/>
          </reference>
        </references>
      </pivotArea>
    </format>
    <format dxfId="2743">
      <pivotArea field="0" dataOnly="0" labelOnly="1" grandRow="1" outline="0" axis="axisRow" fieldPosition="0">
        <references count="1">
          <reference field="4294967294" count="1" selected="0">
            <x v="7"/>
          </reference>
        </references>
      </pivotArea>
    </format>
    <format dxfId="2742">
      <pivotArea field="0" dataOnly="0" labelOnly="1" grandRow="1" outline="0" axis="axisRow" fieldPosition="0">
        <references count="1">
          <reference field="4294967294" count="1" selected="0">
            <x v="8"/>
          </reference>
        </references>
      </pivotArea>
    </format>
    <format dxfId="2741">
      <pivotArea field="0" dataOnly="0" labelOnly="1" grandRow="1" outline="0" axis="axisRow" fieldPosition="0">
        <references count="1">
          <reference field="4294967294" count="1" selected="0">
            <x v="9"/>
          </reference>
        </references>
      </pivotArea>
    </format>
    <format dxfId="2740">
      <pivotArea field="0" dataOnly="0" labelOnly="1" grandRow="1" outline="0" axis="axisRow" fieldPosition="0">
        <references count="1">
          <reference field="4294967294" count="1" selected="0">
            <x v="10"/>
          </reference>
        </references>
      </pivotArea>
    </format>
    <format dxfId="2739">
      <pivotArea field="0" dataOnly="0" labelOnly="1" grandRow="1" outline="0" axis="axisRow" fieldPosition="0">
        <references count="1">
          <reference field="4294967294" count="1" selected="0">
            <x v="11"/>
          </reference>
        </references>
      </pivotArea>
    </format>
    <format dxfId="2738">
      <pivotArea field="0" dataOnly="0" labelOnly="1" grandRow="1" outline="0" axis="axisRow" fieldPosition="0">
        <references count="1">
          <reference field="4294967294" count="1" selected="0">
            <x v="12"/>
          </reference>
        </references>
      </pivotArea>
    </format>
    <format dxfId="2737">
      <pivotArea field="0" dataOnly="0" labelOnly="1" grandRow="1" outline="0" axis="axisRow" fieldPosition="0">
        <references count="1">
          <reference field="4294967294" count="1" selected="0">
            <x v="13"/>
          </reference>
        </references>
      </pivotArea>
    </format>
    <format dxfId="2736">
      <pivotArea field="0" dataOnly="0" labelOnly="1" grandRow="1" outline="0" axis="axisRow" fieldPosition="0">
        <references count="1">
          <reference field="4294967294" count="1" selected="0">
            <x v="14"/>
          </reference>
        </references>
      </pivotArea>
    </format>
    <format dxfId="2735">
      <pivotArea field="0" dataOnly="0" labelOnly="1" grandRow="1" outline="0" axis="axisRow" fieldPosition="0">
        <references count="1">
          <reference field="4294967294" count="1" selected="0">
            <x v="15"/>
          </reference>
        </references>
      </pivotArea>
    </format>
    <format dxfId="2734">
      <pivotArea field="0" dataOnly="0" labelOnly="1" grandRow="1" outline="0" axis="axisRow" fieldPosition="0">
        <references count="1">
          <reference field="4294967294" count="1" selected="0">
            <x v="16"/>
          </reference>
        </references>
      </pivotArea>
    </format>
    <format dxfId="2733">
      <pivotArea field="0" dataOnly="0" labelOnly="1" grandRow="1" outline="0" axis="axisRow" fieldPosition="0">
        <references count="1">
          <reference field="4294967294" count="1" selected="0">
            <x v="17"/>
          </reference>
        </references>
      </pivotArea>
    </format>
    <format dxfId="2732">
      <pivotArea field="0" dataOnly="0" labelOnly="1" grandRow="1" outline="0" axis="axisRow" fieldPosition="0">
        <references count="1">
          <reference field="4294967294" count="1" selected="0">
            <x v="18"/>
          </reference>
        </references>
      </pivotArea>
    </format>
    <format dxfId="2731">
      <pivotArea field="0" dataOnly="0" labelOnly="1" grandRow="1" outline="0" axis="axisRow" fieldPosition="0">
        <references count="1">
          <reference field="4294967294" count="1" selected="0">
            <x v="19"/>
          </reference>
        </references>
      </pivotArea>
    </format>
    <format dxfId="2730">
      <pivotArea field="0" dataOnly="0" labelOnly="1" grandRow="1" outline="0" axis="axisRow" fieldPosition="0">
        <references count="1">
          <reference field="4294967294" count="1" selected="0">
            <x v="20"/>
          </reference>
        </references>
      </pivotArea>
    </format>
    <format dxfId="2729">
      <pivotArea field="0" dataOnly="0" labelOnly="1" grandRow="1" outline="0" axis="axisRow" fieldPosition="0">
        <references count="1">
          <reference field="4294967294" count="1" selected="0">
            <x v="21"/>
          </reference>
        </references>
      </pivotArea>
    </format>
    <format dxfId="2728">
      <pivotArea field="0" dataOnly="0" labelOnly="1" grandRow="1" outline="0" axis="axisRow" fieldPosition="0">
        <references count="1">
          <reference field="4294967294" count="1" selected="0">
            <x v="0"/>
          </reference>
        </references>
      </pivotArea>
    </format>
    <format dxfId="2727">
      <pivotArea field="0" dataOnly="0" labelOnly="1" grandRow="1" outline="0" axis="axisRow" fieldPosition="0">
        <references count="1">
          <reference field="4294967294" count="1" selected="0">
            <x v="1"/>
          </reference>
        </references>
      </pivotArea>
    </format>
    <format dxfId="2726">
      <pivotArea field="0" dataOnly="0" labelOnly="1" grandRow="1" outline="0" axis="axisRow" fieldPosition="0">
        <references count="1">
          <reference field="4294967294" count="1" selected="0">
            <x v="2"/>
          </reference>
        </references>
      </pivotArea>
    </format>
    <format dxfId="2725">
      <pivotArea field="0" dataOnly="0" labelOnly="1" grandRow="1" outline="0" axis="axisRow" fieldPosition="0">
        <references count="1">
          <reference field="4294967294" count="1" selected="0">
            <x v="3"/>
          </reference>
        </references>
      </pivotArea>
    </format>
    <format dxfId="2724">
      <pivotArea field="0" dataOnly="0" labelOnly="1" grandRow="1" outline="0" axis="axisRow" fieldPosition="0">
        <references count="1">
          <reference field="4294967294" count="1" selected="0">
            <x v="4"/>
          </reference>
        </references>
      </pivotArea>
    </format>
    <format dxfId="2723">
      <pivotArea field="0" dataOnly="0" labelOnly="1" grandRow="1" outline="0" axis="axisRow" fieldPosition="0">
        <references count="1">
          <reference field="4294967294" count="1" selected="0">
            <x v="5"/>
          </reference>
        </references>
      </pivotArea>
    </format>
    <format dxfId="2722">
      <pivotArea field="0" dataOnly="0" labelOnly="1" grandRow="1" outline="0" axis="axisRow" fieldPosition="0">
        <references count="1">
          <reference field="4294967294" count="1" selected="0">
            <x v="6"/>
          </reference>
        </references>
      </pivotArea>
    </format>
    <format dxfId="2721">
      <pivotArea field="0" dataOnly="0" labelOnly="1" grandRow="1" outline="0" axis="axisRow" fieldPosition="0">
        <references count="1">
          <reference field="4294967294" count="1" selected="0">
            <x v="7"/>
          </reference>
        </references>
      </pivotArea>
    </format>
    <format dxfId="2720">
      <pivotArea field="0" dataOnly="0" labelOnly="1" grandRow="1" outline="0" axis="axisRow" fieldPosition="0">
        <references count="1">
          <reference field="4294967294" count="1" selected="0">
            <x v="8"/>
          </reference>
        </references>
      </pivotArea>
    </format>
    <format dxfId="2719">
      <pivotArea field="0" dataOnly="0" labelOnly="1" grandRow="1" outline="0" axis="axisRow" fieldPosition="0">
        <references count="1">
          <reference field="4294967294" count="1" selected="0">
            <x v="9"/>
          </reference>
        </references>
      </pivotArea>
    </format>
    <format dxfId="2718">
      <pivotArea field="0" dataOnly="0" labelOnly="1" grandRow="1" outline="0" axis="axisRow" fieldPosition="0">
        <references count="1">
          <reference field="4294967294" count="1" selected="0">
            <x v="10"/>
          </reference>
        </references>
      </pivotArea>
    </format>
    <format dxfId="2717">
      <pivotArea field="0" dataOnly="0" labelOnly="1" grandRow="1" outline="0" axis="axisRow" fieldPosition="0">
        <references count="1">
          <reference field="4294967294" count="1" selected="0">
            <x v="11"/>
          </reference>
        </references>
      </pivotArea>
    </format>
    <format dxfId="2716">
      <pivotArea field="0" dataOnly="0" labelOnly="1" grandRow="1" outline="0" axis="axisRow" fieldPosition="0">
        <references count="1">
          <reference field="4294967294" count="1" selected="0">
            <x v="12"/>
          </reference>
        </references>
      </pivotArea>
    </format>
    <format dxfId="2715">
      <pivotArea field="0" dataOnly="0" labelOnly="1" grandRow="1" outline="0" axis="axisRow" fieldPosition="0">
        <references count="1">
          <reference field="4294967294" count="1" selected="0">
            <x v="13"/>
          </reference>
        </references>
      </pivotArea>
    </format>
    <format dxfId="2714">
      <pivotArea field="0" dataOnly="0" labelOnly="1" grandRow="1" outline="0" axis="axisRow" fieldPosition="0">
        <references count="1">
          <reference field="4294967294" count="1" selected="0">
            <x v="14"/>
          </reference>
        </references>
      </pivotArea>
    </format>
    <format dxfId="2713">
      <pivotArea field="0" dataOnly="0" labelOnly="1" grandRow="1" outline="0" axis="axisRow" fieldPosition="0">
        <references count="1">
          <reference field="4294967294" count="1" selected="0">
            <x v="15"/>
          </reference>
        </references>
      </pivotArea>
    </format>
    <format dxfId="2712">
      <pivotArea field="0" dataOnly="0" labelOnly="1" grandRow="1" outline="0" axis="axisRow" fieldPosition="0">
        <references count="1">
          <reference field="4294967294" count="1" selected="0">
            <x v="16"/>
          </reference>
        </references>
      </pivotArea>
    </format>
    <format dxfId="2711">
      <pivotArea field="0" dataOnly="0" labelOnly="1" grandRow="1" outline="0" axis="axisRow" fieldPosition="0">
        <references count="1">
          <reference field="4294967294" count="1" selected="0">
            <x v="17"/>
          </reference>
        </references>
      </pivotArea>
    </format>
    <format dxfId="2710">
      <pivotArea field="0" dataOnly="0" labelOnly="1" grandRow="1" outline="0" axis="axisRow" fieldPosition="0">
        <references count="1">
          <reference field="4294967294" count="1" selected="0">
            <x v="18"/>
          </reference>
        </references>
      </pivotArea>
    </format>
    <format dxfId="2709">
      <pivotArea field="0" dataOnly="0" labelOnly="1" grandRow="1" outline="0" axis="axisRow" fieldPosition="0">
        <references count="1">
          <reference field="4294967294" count="1" selected="0">
            <x v="19"/>
          </reference>
        </references>
      </pivotArea>
    </format>
    <format dxfId="2708">
      <pivotArea field="0" dataOnly="0" labelOnly="1" grandRow="1" outline="0" axis="axisRow" fieldPosition="0">
        <references count="1">
          <reference field="4294967294" count="1" selected="0">
            <x v="20"/>
          </reference>
        </references>
      </pivotArea>
    </format>
    <format dxfId="2707">
      <pivotArea field="0" dataOnly="0" labelOnly="1" grandRow="1" outline="0" axis="axisRow" fieldPosition="0">
        <references count="1">
          <reference field="4294967294" count="1" selected="0">
            <x v="21"/>
          </reference>
        </references>
      </pivotArea>
    </format>
    <format dxfId="2706">
      <pivotArea field="0" dataOnly="0" labelOnly="1" grandRow="1" outline="0" axis="axisRow" fieldPosition="0">
        <references count="1">
          <reference field="4294967294" count="1" selected="0">
            <x v="0"/>
          </reference>
        </references>
      </pivotArea>
    </format>
    <format dxfId="2705">
      <pivotArea field="0" dataOnly="0" labelOnly="1" grandRow="1" outline="0" axis="axisRow" fieldPosition="0">
        <references count="1">
          <reference field="4294967294" count="1" selected="0">
            <x v="1"/>
          </reference>
        </references>
      </pivotArea>
    </format>
    <format dxfId="2704">
      <pivotArea field="0" dataOnly="0" labelOnly="1" grandRow="1" outline="0" axis="axisRow" fieldPosition="0">
        <references count="1">
          <reference field="4294967294" count="1" selected="0">
            <x v="2"/>
          </reference>
        </references>
      </pivotArea>
    </format>
    <format dxfId="2703">
      <pivotArea field="0" dataOnly="0" labelOnly="1" grandRow="1" outline="0" axis="axisRow" fieldPosition="0">
        <references count="1">
          <reference field="4294967294" count="1" selected="0">
            <x v="3"/>
          </reference>
        </references>
      </pivotArea>
    </format>
    <format dxfId="2702">
      <pivotArea field="0" dataOnly="0" labelOnly="1" grandRow="1" outline="0" axis="axisRow" fieldPosition="0">
        <references count="1">
          <reference field="4294967294" count="1" selected="0">
            <x v="4"/>
          </reference>
        </references>
      </pivotArea>
    </format>
    <format dxfId="2701">
      <pivotArea field="0" dataOnly="0" labelOnly="1" grandRow="1" outline="0" axis="axisRow" fieldPosition="0">
        <references count="1">
          <reference field="4294967294" count="1" selected="0">
            <x v="5"/>
          </reference>
        </references>
      </pivotArea>
    </format>
    <format dxfId="2700">
      <pivotArea field="0" dataOnly="0" labelOnly="1" grandRow="1" outline="0" axis="axisRow" fieldPosition="0">
        <references count="1">
          <reference field="4294967294" count="1" selected="0">
            <x v="6"/>
          </reference>
        </references>
      </pivotArea>
    </format>
    <format dxfId="2699">
      <pivotArea field="0" dataOnly="0" labelOnly="1" grandRow="1" outline="0" axis="axisRow" fieldPosition="0">
        <references count="1">
          <reference field="4294967294" count="1" selected="0">
            <x v="7"/>
          </reference>
        </references>
      </pivotArea>
    </format>
    <format dxfId="2698">
      <pivotArea field="0" dataOnly="0" labelOnly="1" grandRow="1" outline="0" axis="axisRow" fieldPosition="0">
        <references count="1">
          <reference field="4294967294" count="1" selected="0">
            <x v="8"/>
          </reference>
        </references>
      </pivotArea>
    </format>
    <format dxfId="2697">
      <pivotArea field="0" dataOnly="0" labelOnly="1" grandRow="1" outline="0" axis="axisRow" fieldPosition="0">
        <references count="1">
          <reference field="4294967294" count="1" selected="0">
            <x v="9"/>
          </reference>
        </references>
      </pivotArea>
    </format>
    <format dxfId="2696">
      <pivotArea field="0" dataOnly="0" labelOnly="1" grandRow="1" outline="0" axis="axisRow" fieldPosition="0">
        <references count="1">
          <reference field="4294967294" count="1" selected="0">
            <x v="10"/>
          </reference>
        </references>
      </pivotArea>
    </format>
    <format dxfId="2695">
      <pivotArea field="0" dataOnly="0" labelOnly="1" grandRow="1" outline="0" axis="axisRow" fieldPosition="0">
        <references count="1">
          <reference field="4294967294" count="1" selected="0">
            <x v="11"/>
          </reference>
        </references>
      </pivotArea>
    </format>
    <format dxfId="2694">
      <pivotArea field="0" dataOnly="0" labelOnly="1" grandRow="1" outline="0" axis="axisRow" fieldPosition="0">
        <references count="1">
          <reference field="4294967294" count="1" selected="0">
            <x v="12"/>
          </reference>
        </references>
      </pivotArea>
    </format>
    <format dxfId="2693">
      <pivotArea field="0" dataOnly="0" labelOnly="1" grandRow="1" outline="0" axis="axisRow" fieldPosition="0">
        <references count="1">
          <reference field="4294967294" count="1" selected="0">
            <x v="13"/>
          </reference>
        </references>
      </pivotArea>
    </format>
    <format dxfId="2692">
      <pivotArea field="0" dataOnly="0" labelOnly="1" grandRow="1" outline="0" axis="axisRow" fieldPosition="0">
        <references count="1">
          <reference field="4294967294" count="1" selected="0">
            <x v="14"/>
          </reference>
        </references>
      </pivotArea>
    </format>
    <format dxfId="2691">
      <pivotArea field="0" dataOnly="0" labelOnly="1" grandRow="1" outline="0" axis="axisRow" fieldPosition="0">
        <references count="1">
          <reference field="4294967294" count="1" selected="0">
            <x v="15"/>
          </reference>
        </references>
      </pivotArea>
    </format>
    <format dxfId="2690">
      <pivotArea field="0" dataOnly="0" labelOnly="1" grandRow="1" outline="0" axis="axisRow" fieldPosition="0">
        <references count="1">
          <reference field="4294967294" count="1" selected="0">
            <x v="16"/>
          </reference>
        </references>
      </pivotArea>
    </format>
    <format dxfId="2689">
      <pivotArea field="0" dataOnly="0" labelOnly="1" grandRow="1" outline="0" axis="axisRow" fieldPosition="0">
        <references count="1">
          <reference field="4294967294" count="1" selected="0">
            <x v="17"/>
          </reference>
        </references>
      </pivotArea>
    </format>
    <format dxfId="2688">
      <pivotArea field="0" dataOnly="0" labelOnly="1" grandRow="1" outline="0" axis="axisRow" fieldPosition="0">
        <references count="1">
          <reference field="4294967294" count="1" selected="0">
            <x v="18"/>
          </reference>
        </references>
      </pivotArea>
    </format>
    <format dxfId="2687">
      <pivotArea field="0" dataOnly="0" labelOnly="1" grandRow="1" outline="0" axis="axisRow" fieldPosition="0">
        <references count="1">
          <reference field="4294967294" count="1" selected="0">
            <x v="19"/>
          </reference>
        </references>
      </pivotArea>
    </format>
    <format dxfId="2686">
      <pivotArea field="0" dataOnly="0" labelOnly="1" grandRow="1" outline="0" axis="axisRow" fieldPosition="0">
        <references count="1">
          <reference field="4294967294" count="1" selected="0">
            <x v="20"/>
          </reference>
        </references>
      </pivotArea>
    </format>
    <format dxfId="2685">
      <pivotArea field="0" dataOnly="0" labelOnly="1" grandRow="1" outline="0" axis="axisRow" fieldPosition="0">
        <references count="1">
          <reference field="4294967294" count="1" selected="0">
            <x v="21"/>
          </reference>
        </references>
      </pivotArea>
    </format>
    <format dxfId="2684">
      <pivotArea field="0" dataOnly="0" labelOnly="1" grandRow="1" outline="0" axis="axisRow" fieldPosition="0">
        <references count="1">
          <reference field="4294967294" count="1" selected="0">
            <x v="0"/>
          </reference>
        </references>
      </pivotArea>
    </format>
    <format dxfId="2683">
      <pivotArea field="0" dataOnly="0" labelOnly="1" grandRow="1" outline="0" axis="axisRow" fieldPosition="0">
        <references count="1">
          <reference field="4294967294" count="1" selected="0">
            <x v="1"/>
          </reference>
        </references>
      </pivotArea>
    </format>
    <format dxfId="2682">
      <pivotArea field="0" dataOnly="0" labelOnly="1" grandRow="1" outline="0" axis="axisRow" fieldPosition="0">
        <references count="1">
          <reference field="4294967294" count="1" selected="0">
            <x v="2"/>
          </reference>
        </references>
      </pivotArea>
    </format>
    <format dxfId="2681">
      <pivotArea field="0" dataOnly="0" labelOnly="1" grandRow="1" outline="0" axis="axisRow" fieldPosition="0">
        <references count="1">
          <reference field="4294967294" count="1" selected="0">
            <x v="3"/>
          </reference>
        </references>
      </pivotArea>
    </format>
    <format dxfId="2680">
      <pivotArea field="0" dataOnly="0" labelOnly="1" grandRow="1" outline="0" axis="axisRow" fieldPosition="0">
        <references count="1">
          <reference field="4294967294" count="1" selected="0">
            <x v="4"/>
          </reference>
        </references>
      </pivotArea>
    </format>
    <format dxfId="2679">
      <pivotArea field="0" dataOnly="0" labelOnly="1" grandRow="1" outline="0" axis="axisRow" fieldPosition="0">
        <references count="1">
          <reference field="4294967294" count="1" selected="0">
            <x v="5"/>
          </reference>
        </references>
      </pivotArea>
    </format>
    <format dxfId="2678">
      <pivotArea field="0" dataOnly="0" labelOnly="1" grandRow="1" outline="0" axis="axisRow" fieldPosition="0">
        <references count="1">
          <reference field="4294967294" count="1" selected="0">
            <x v="6"/>
          </reference>
        </references>
      </pivotArea>
    </format>
    <format dxfId="2677">
      <pivotArea field="0" dataOnly="0" labelOnly="1" grandRow="1" outline="0" axis="axisRow" fieldPosition="0">
        <references count="1">
          <reference field="4294967294" count="1" selected="0">
            <x v="7"/>
          </reference>
        </references>
      </pivotArea>
    </format>
    <format dxfId="2676">
      <pivotArea field="0" dataOnly="0" labelOnly="1" grandRow="1" outline="0" axis="axisRow" fieldPosition="0">
        <references count="1">
          <reference field="4294967294" count="1" selected="0">
            <x v="8"/>
          </reference>
        </references>
      </pivotArea>
    </format>
    <format dxfId="2675">
      <pivotArea field="0" dataOnly="0" labelOnly="1" grandRow="1" outline="0" axis="axisRow" fieldPosition="0">
        <references count="1">
          <reference field="4294967294" count="1" selected="0">
            <x v="9"/>
          </reference>
        </references>
      </pivotArea>
    </format>
    <format dxfId="2674">
      <pivotArea field="0" dataOnly="0" labelOnly="1" grandRow="1" outline="0" axis="axisRow" fieldPosition="0">
        <references count="1">
          <reference field="4294967294" count="1" selected="0">
            <x v="10"/>
          </reference>
        </references>
      </pivotArea>
    </format>
    <format dxfId="2673">
      <pivotArea field="0" dataOnly="0" labelOnly="1" grandRow="1" outline="0" axis="axisRow" fieldPosition="0">
        <references count="1">
          <reference field="4294967294" count="1" selected="0">
            <x v="11"/>
          </reference>
        </references>
      </pivotArea>
    </format>
    <format dxfId="2672">
      <pivotArea field="0" dataOnly="0" labelOnly="1" grandRow="1" outline="0" axis="axisRow" fieldPosition="0">
        <references count="1">
          <reference field="4294967294" count="1" selected="0">
            <x v="12"/>
          </reference>
        </references>
      </pivotArea>
    </format>
    <format dxfId="2671">
      <pivotArea field="0" dataOnly="0" labelOnly="1" grandRow="1" outline="0" axis="axisRow" fieldPosition="0">
        <references count="1">
          <reference field="4294967294" count="1" selected="0">
            <x v="13"/>
          </reference>
        </references>
      </pivotArea>
    </format>
    <format dxfId="2670">
      <pivotArea field="0" dataOnly="0" labelOnly="1" grandRow="1" outline="0" axis="axisRow" fieldPosition="0">
        <references count="1">
          <reference field="4294967294" count="1" selected="0">
            <x v="14"/>
          </reference>
        </references>
      </pivotArea>
    </format>
    <format dxfId="2669">
      <pivotArea field="0" dataOnly="0" labelOnly="1" grandRow="1" outline="0" axis="axisRow" fieldPosition="0">
        <references count="1">
          <reference field="4294967294" count="1" selected="0">
            <x v="15"/>
          </reference>
        </references>
      </pivotArea>
    </format>
    <format dxfId="2668">
      <pivotArea field="0" dataOnly="0" labelOnly="1" grandRow="1" outline="0" axis="axisRow" fieldPosition="0">
        <references count="1">
          <reference field="4294967294" count="1" selected="0">
            <x v="16"/>
          </reference>
        </references>
      </pivotArea>
    </format>
    <format dxfId="2667">
      <pivotArea field="0" dataOnly="0" labelOnly="1" grandRow="1" outline="0" axis="axisRow" fieldPosition="0">
        <references count="1">
          <reference field="4294967294" count="1" selected="0">
            <x v="17"/>
          </reference>
        </references>
      </pivotArea>
    </format>
    <format dxfId="2666">
      <pivotArea field="0" dataOnly="0" labelOnly="1" grandRow="1" outline="0" axis="axisRow" fieldPosition="0">
        <references count="1">
          <reference field="4294967294" count="1" selected="0">
            <x v="18"/>
          </reference>
        </references>
      </pivotArea>
    </format>
    <format dxfId="2665">
      <pivotArea field="0" dataOnly="0" labelOnly="1" grandRow="1" outline="0" axis="axisRow" fieldPosition="0">
        <references count="1">
          <reference field="4294967294" count="1" selected="0">
            <x v="19"/>
          </reference>
        </references>
      </pivotArea>
    </format>
    <format dxfId="2664">
      <pivotArea field="0" dataOnly="0" labelOnly="1" grandRow="1" outline="0" axis="axisRow" fieldPosition="0">
        <references count="1">
          <reference field="4294967294" count="1" selected="0">
            <x v="20"/>
          </reference>
        </references>
      </pivotArea>
    </format>
    <format dxfId="2663">
      <pivotArea field="0" dataOnly="0" labelOnly="1" grandRow="1" outline="0" axis="axisRow" fieldPosition="0">
        <references count="1">
          <reference field="4294967294" count="1" selected="0">
            <x v="21"/>
          </reference>
        </references>
      </pivotArea>
    </format>
    <format dxfId="2662">
      <pivotArea field="0" dataOnly="0" labelOnly="1" grandRow="1" outline="0" axis="axisRow" fieldPosition="0">
        <references count="1">
          <reference field="4294967294" count="1" selected="0">
            <x v="0"/>
          </reference>
        </references>
      </pivotArea>
    </format>
    <format dxfId="2661">
      <pivotArea field="0" dataOnly="0" labelOnly="1" grandRow="1" outline="0" axis="axisRow" fieldPosition="0">
        <references count="1">
          <reference field="4294967294" count="1" selected="0">
            <x v="1"/>
          </reference>
        </references>
      </pivotArea>
    </format>
    <format dxfId="2660">
      <pivotArea field="0" dataOnly="0" labelOnly="1" grandRow="1" outline="0" axis="axisRow" fieldPosition="0">
        <references count="1">
          <reference field="4294967294" count="1" selected="0">
            <x v="2"/>
          </reference>
        </references>
      </pivotArea>
    </format>
    <format dxfId="2659">
      <pivotArea field="0" dataOnly="0" labelOnly="1" grandRow="1" outline="0" axis="axisRow" fieldPosition="0">
        <references count="1">
          <reference field="4294967294" count="1" selected="0">
            <x v="3"/>
          </reference>
        </references>
      </pivotArea>
    </format>
    <format dxfId="2658">
      <pivotArea field="0" dataOnly="0" labelOnly="1" grandRow="1" outline="0" axis="axisRow" fieldPosition="0">
        <references count="1">
          <reference field="4294967294" count="1" selected="0">
            <x v="4"/>
          </reference>
        </references>
      </pivotArea>
    </format>
    <format dxfId="2657">
      <pivotArea field="0" dataOnly="0" labelOnly="1" grandRow="1" outline="0" axis="axisRow" fieldPosition="0">
        <references count="1">
          <reference field="4294967294" count="1" selected="0">
            <x v="5"/>
          </reference>
        </references>
      </pivotArea>
    </format>
    <format dxfId="2656">
      <pivotArea field="0" dataOnly="0" labelOnly="1" grandRow="1" outline="0" axis="axisRow" fieldPosition="0">
        <references count="1">
          <reference field="4294967294" count="1" selected="0">
            <x v="6"/>
          </reference>
        </references>
      </pivotArea>
    </format>
    <format dxfId="2655">
      <pivotArea field="0" dataOnly="0" labelOnly="1" grandRow="1" outline="0" axis="axisRow" fieldPosition="0">
        <references count="1">
          <reference field="4294967294" count="1" selected="0">
            <x v="7"/>
          </reference>
        </references>
      </pivotArea>
    </format>
    <format dxfId="2654">
      <pivotArea field="0" dataOnly="0" labelOnly="1" grandRow="1" outline="0" axis="axisRow" fieldPosition="0">
        <references count="1">
          <reference field="4294967294" count="1" selected="0">
            <x v="8"/>
          </reference>
        </references>
      </pivotArea>
    </format>
    <format dxfId="2653">
      <pivotArea field="0" dataOnly="0" labelOnly="1" grandRow="1" outline="0" axis="axisRow" fieldPosition="0">
        <references count="1">
          <reference field="4294967294" count="1" selected="0">
            <x v="9"/>
          </reference>
        </references>
      </pivotArea>
    </format>
    <format dxfId="2652">
      <pivotArea field="0" dataOnly="0" labelOnly="1" grandRow="1" outline="0" axis="axisRow" fieldPosition="0">
        <references count="1">
          <reference field="4294967294" count="1" selected="0">
            <x v="10"/>
          </reference>
        </references>
      </pivotArea>
    </format>
    <format dxfId="2651">
      <pivotArea field="0" dataOnly="0" labelOnly="1" grandRow="1" outline="0" axis="axisRow" fieldPosition="0">
        <references count="1">
          <reference field="4294967294" count="1" selected="0">
            <x v="11"/>
          </reference>
        </references>
      </pivotArea>
    </format>
    <format dxfId="2650">
      <pivotArea field="0" dataOnly="0" labelOnly="1" grandRow="1" outline="0" axis="axisRow" fieldPosition="0">
        <references count="1">
          <reference field="4294967294" count="1" selected="0">
            <x v="12"/>
          </reference>
        </references>
      </pivotArea>
    </format>
    <format dxfId="2649">
      <pivotArea field="0" dataOnly="0" labelOnly="1" grandRow="1" outline="0" axis="axisRow" fieldPosition="0">
        <references count="1">
          <reference field="4294967294" count="1" selected="0">
            <x v="13"/>
          </reference>
        </references>
      </pivotArea>
    </format>
    <format dxfId="2648">
      <pivotArea field="0" dataOnly="0" labelOnly="1" grandRow="1" outline="0" axis="axisRow" fieldPosition="0">
        <references count="1">
          <reference field="4294967294" count="1" selected="0">
            <x v="14"/>
          </reference>
        </references>
      </pivotArea>
    </format>
    <format dxfId="2647">
      <pivotArea field="0" dataOnly="0" labelOnly="1" grandRow="1" outline="0" axis="axisRow" fieldPosition="0">
        <references count="1">
          <reference field="4294967294" count="1" selected="0">
            <x v="15"/>
          </reference>
        </references>
      </pivotArea>
    </format>
    <format dxfId="2646">
      <pivotArea field="0" dataOnly="0" labelOnly="1" grandRow="1" outline="0" axis="axisRow" fieldPosition="0">
        <references count="1">
          <reference field="4294967294" count="1" selected="0">
            <x v="16"/>
          </reference>
        </references>
      </pivotArea>
    </format>
    <format dxfId="2645">
      <pivotArea field="0" dataOnly="0" labelOnly="1" grandRow="1" outline="0" axis="axisRow" fieldPosition="0">
        <references count="1">
          <reference field="4294967294" count="1" selected="0">
            <x v="17"/>
          </reference>
        </references>
      </pivotArea>
    </format>
    <format dxfId="2644">
      <pivotArea field="0" dataOnly="0" labelOnly="1" grandRow="1" outline="0" axis="axisRow" fieldPosition="0">
        <references count="1">
          <reference field="4294967294" count="1" selected="0">
            <x v="18"/>
          </reference>
        </references>
      </pivotArea>
    </format>
    <format dxfId="2643">
      <pivotArea field="0" dataOnly="0" labelOnly="1" grandRow="1" outline="0" axis="axisRow" fieldPosition="0">
        <references count="1">
          <reference field="4294967294" count="1" selected="0">
            <x v="19"/>
          </reference>
        </references>
      </pivotArea>
    </format>
    <format dxfId="2642">
      <pivotArea field="0" dataOnly="0" labelOnly="1" grandRow="1" outline="0" axis="axisRow" fieldPosition="0">
        <references count="1">
          <reference field="4294967294" count="1" selected="0">
            <x v="20"/>
          </reference>
        </references>
      </pivotArea>
    </format>
    <format dxfId="2641">
      <pivotArea field="0" dataOnly="0" labelOnly="1" grandRow="1" outline="0" axis="axisRow" fieldPosition="0">
        <references count="1">
          <reference field="4294967294" count="1" selected="0">
            <x v="21"/>
          </reference>
        </references>
      </pivotArea>
    </format>
    <format dxfId="2640">
      <pivotArea field="0" dataOnly="0" labelOnly="1" grandRow="1" outline="0" axis="axisRow" fieldPosition="0">
        <references count="1">
          <reference field="4294967294" count="1" selected="0">
            <x v="0"/>
          </reference>
        </references>
      </pivotArea>
    </format>
    <format dxfId="2639">
      <pivotArea field="0" dataOnly="0" labelOnly="1" grandRow="1" outline="0" axis="axisRow" fieldPosition="0">
        <references count="1">
          <reference field="4294967294" count="1" selected="0">
            <x v="1"/>
          </reference>
        </references>
      </pivotArea>
    </format>
    <format dxfId="2638">
      <pivotArea field="0" dataOnly="0" labelOnly="1" grandRow="1" outline="0" axis="axisRow" fieldPosition="0">
        <references count="1">
          <reference field="4294967294" count="1" selected="0">
            <x v="2"/>
          </reference>
        </references>
      </pivotArea>
    </format>
    <format dxfId="2637">
      <pivotArea field="0" dataOnly="0" labelOnly="1" grandRow="1" outline="0" axis="axisRow" fieldPosition="0">
        <references count="1">
          <reference field="4294967294" count="1" selected="0">
            <x v="3"/>
          </reference>
        </references>
      </pivotArea>
    </format>
    <format dxfId="2636">
      <pivotArea field="0" dataOnly="0" labelOnly="1" grandRow="1" outline="0" axis="axisRow" fieldPosition="0">
        <references count="1">
          <reference field="4294967294" count="1" selected="0">
            <x v="4"/>
          </reference>
        </references>
      </pivotArea>
    </format>
    <format dxfId="2635">
      <pivotArea field="0" dataOnly="0" labelOnly="1" grandRow="1" outline="0" axis="axisRow" fieldPosition="0">
        <references count="1">
          <reference field="4294967294" count="1" selected="0">
            <x v="5"/>
          </reference>
        </references>
      </pivotArea>
    </format>
    <format dxfId="2634">
      <pivotArea field="0" dataOnly="0" labelOnly="1" grandRow="1" outline="0" axis="axisRow" fieldPosition="0">
        <references count="1">
          <reference field="4294967294" count="1" selected="0">
            <x v="6"/>
          </reference>
        </references>
      </pivotArea>
    </format>
    <format dxfId="2633">
      <pivotArea field="0" dataOnly="0" labelOnly="1" grandRow="1" outline="0" axis="axisRow" fieldPosition="0">
        <references count="1">
          <reference field="4294967294" count="1" selected="0">
            <x v="7"/>
          </reference>
        </references>
      </pivotArea>
    </format>
    <format dxfId="2632">
      <pivotArea field="0" dataOnly="0" labelOnly="1" grandRow="1" outline="0" axis="axisRow" fieldPosition="0">
        <references count="1">
          <reference field="4294967294" count="1" selected="0">
            <x v="8"/>
          </reference>
        </references>
      </pivotArea>
    </format>
    <format dxfId="2631">
      <pivotArea field="0" dataOnly="0" labelOnly="1" grandRow="1" outline="0" axis="axisRow" fieldPosition="0">
        <references count="1">
          <reference field="4294967294" count="1" selected="0">
            <x v="9"/>
          </reference>
        </references>
      </pivotArea>
    </format>
    <format dxfId="2630">
      <pivotArea field="0" dataOnly="0" labelOnly="1" grandRow="1" outline="0" axis="axisRow" fieldPosition="0">
        <references count="1">
          <reference field="4294967294" count="1" selected="0">
            <x v="10"/>
          </reference>
        </references>
      </pivotArea>
    </format>
    <format dxfId="2629">
      <pivotArea field="0" dataOnly="0" labelOnly="1" grandRow="1" outline="0" axis="axisRow" fieldPosition="0">
        <references count="1">
          <reference field="4294967294" count="1" selected="0">
            <x v="11"/>
          </reference>
        </references>
      </pivotArea>
    </format>
    <format dxfId="2628">
      <pivotArea field="0" dataOnly="0" labelOnly="1" grandRow="1" outline="0" axis="axisRow" fieldPosition="0">
        <references count="1">
          <reference field="4294967294" count="1" selected="0">
            <x v="12"/>
          </reference>
        </references>
      </pivotArea>
    </format>
    <format dxfId="2627">
      <pivotArea field="0" dataOnly="0" labelOnly="1" grandRow="1" outline="0" axis="axisRow" fieldPosition="0">
        <references count="1">
          <reference field="4294967294" count="1" selected="0">
            <x v="13"/>
          </reference>
        </references>
      </pivotArea>
    </format>
    <format dxfId="2626">
      <pivotArea field="0" dataOnly="0" labelOnly="1" grandRow="1" outline="0" axis="axisRow" fieldPosition="0">
        <references count="1">
          <reference field="4294967294" count="1" selected="0">
            <x v="14"/>
          </reference>
        </references>
      </pivotArea>
    </format>
    <format dxfId="2625">
      <pivotArea field="0" dataOnly="0" labelOnly="1" grandRow="1" outline="0" axis="axisRow" fieldPosition="0">
        <references count="1">
          <reference field="4294967294" count="1" selected="0">
            <x v="15"/>
          </reference>
        </references>
      </pivotArea>
    </format>
    <format dxfId="2624">
      <pivotArea field="0" dataOnly="0" labelOnly="1" grandRow="1" outline="0" axis="axisRow" fieldPosition="0">
        <references count="1">
          <reference field="4294967294" count="1" selected="0">
            <x v="16"/>
          </reference>
        </references>
      </pivotArea>
    </format>
    <format dxfId="2623">
      <pivotArea field="0" dataOnly="0" labelOnly="1" grandRow="1" outline="0" axis="axisRow" fieldPosition="0">
        <references count="1">
          <reference field="4294967294" count="1" selected="0">
            <x v="17"/>
          </reference>
        </references>
      </pivotArea>
    </format>
    <format dxfId="2622">
      <pivotArea field="0" dataOnly="0" labelOnly="1" grandRow="1" outline="0" axis="axisRow" fieldPosition="0">
        <references count="1">
          <reference field="4294967294" count="1" selected="0">
            <x v="18"/>
          </reference>
        </references>
      </pivotArea>
    </format>
    <format dxfId="2621">
      <pivotArea field="0" dataOnly="0" labelOnly="1" grandRow="1" outline="0" axis="axisRow" fieldPosition="0">
        <references count="1">
          <reference field="4294967294" count="1" selected="0">
            <x v="19"/>
          </reference>
        </references>
      </pivotArea>
    </format>
    <format dxfId="2620">
      <pivotArea field="0" dataOnly="0" labelOnly="1" grandRow="1" outline="0" axis="axisRow" fieldPosition="0">
        <references count="1">
          <reference field="4294967294" count="1" selected="0">
            <x v="20"/>
          </reference>
        </references>
      </pivotArea>
    </format>
    <format dxfId="2619">
      <pivotArea field="0" dataOnly="0" labelOnly="1" grandRow="1" outline="0" axis="axisRow" fieldPosition="0">
        <references count="1">
          <reference field="4294967294" count="1" selected="0">
            <x v="21"/>
          </reference>
        </references>
      </pivotArea>
    </format>
    <format dxfId="2618">
      <pivotArea field="0" dataOnly="0" labelOnly="1" grandRow="1" outline="0" axis="axisRow" fieldPosition="0">
        <references count="1">
          <reference field="4294967294" count="1" selected="0">
            <x v="0"/>
          </reference>
        </references>
      </pivotArea>
    </format>
    <format dxfId="2617">
      <pivotArea field="0" dataOnly="0" labelOnly="1" grandRow="1" outline="0" axis="axisRow" fieldPosition="0">
        <references count="1">
          <reference field="4294967294" count="1" selected="0">
            <x v="1"/>
          </reference>
        </references>
      </pivotArea>
    </format>
    <format dxfId="2616">
      <pivotArea field="0" dataOnly="0" labelOnly="1" grandRow="1" outline="0" axis="axisRow" fieldPosition="0">
        <references count="1">
          <reference field="4294967294" count="1" selected="0">
            <x v="2"/>
          </reference>
        </references>
      </pivotArea>
    </format>
    <format dxfId="2615">
      <pivotArea field="0" dataOnly="0" labelOnly="1" grandRow="1" outline="0" axis="axisRow" fieldPosition="0">
        <references count="1">
          <reference field="4294967294" count="1" selected="0">
            <x v="3"/>
          </reference>
        </references>
      </pivotArea>
    </format>
    <format dxfId="2614">
      <pivotArea field="0" dataOnly="0" labelOnly="1" grandRow="1" outline="0" axis="axisRow" fieldPosition="0">
        <references count="1">
          <reference field="4294967294" count="1" selected="0">
            <x v="4"/>
          </reference>
        </references>
      </pivotArea>
    </format>
    <format dxfId="2613">
      <pivotArea field="0" dataOnly="0" labelOnly="1" grandRow="1" outline="0" axis="axisRow" fieldPosition="0">
        <references count="1">
          <reference field="4294967294" count="1" selected="0">
            <x v="5"/>
          </reference>
        </references>
      </pivotArea>
    </format>
    <format dxfId="2612">
      <pivotArea field="0" dataOnly="0" labelOnly="1" grandRow="1" outline="0" axis="axisRow" fieldPosition="0">
        <references count="1">
          <reference field="4294967294" count="1" selected="0">
            <x v="6"/>
          </reference>
        </references>
      </pivotArea>
    </format>
    <format dxfId="2611">
      <pivotArea field="0" dataOnly="0" labelOnly="1" grandRow="1" outline="0" axis="axisRow" fieldPosition="0">
        <references count="1">
          <reference field="4294967294" count="1" selected="0">
            <x v="7"/>
          </reference>
        </references>
      </pivotArea>
    </format>
    <format dxfId="2610">
      <pivotArea field="0" dataOnly="0" labelOnly="1" grandRow="1" outline="0" axis="axisRow" fieldPosition="0">
        <references count="1">
          <reference field="4294967294" count="1" selected="0">
            <x v="8"/>
          </reference>
        </references>
      </pivotArea>
    </format>
    <format dxfId="2609">
      <pivotArea field="0" dataOnly="0" labelOnly="1" grandRow="1" outline="0" axis="axisRow" fieldPosition="0">
        <references count="1">
          <reference field="4294967294" count="1" selected="0">
            <x v="9"/>
          </reference>
        </references>
      </pivotArea>
    </format>
    <format dxfId="2608">
      <pivotArea field="0" dataOnly="0" labelOnly="1" grandRow="1" outline="0" axis="axisRow" fieldPosition="0">
        <references count="1">
          <reference field="4294967294" count="1" selected="0">
            <x v="10"/>
          </reference>
        </references>
      </pivotArea>
    </format>
    <format dxfId="2607">
      <pivotArea field="0" dataOnly="0" labelOnly="1" grandRow="1" outline="0" axis="axisRow" fieldPosition="0">
        <references count="1">
          <reference field="4294967294" count="1" selected="0">
            <x v="11"/>
          </reference>
        </references>
      </pivotArea>
    </format>
    <format dxfId="2606">
      <pivotArea field="0" dataOnly="0" labelOnly="1" grandRow="1" outline="0" axis="axisRow" fieldPosition="0">
        <references count="1">
          <reference field="4294967294" count="1" selected="0">
            <x v="12"/>
          </reference>
        </references>
      </pivotArea>
    </format>
    <format dxfId="2605">
      <pivotArea field="0" dataOnly="0" labelOnly="1" grandRow="1" outline="0" axis="axisRow" fieldPosition="0">
        <references count="1">
          <reference field="4294967294" count="1" selected="0">
            <x v="13"/>
          </reference>
        </references>
      </pivotArea>
    </format>
    <format dxfId="2604">
      <pivotArea field="0" dataOnly="0" labelOnly="1" grandRow="1" outline="0" axis="axisRow" fieldPosition="0">
        <references count="1">
          <reference field="4294967294" count="1" selected="0">
            <x v="14"/>
          </reference>
        </references>
      </pivotArea>
    </format>
    <format dxfId="2603">
      <pivotArea field="0" dataOnly="0" labelOnly="1" grandRow="1" outline="0" axis="axisRow" fieldPosition="0">
        <references count="1">
          <reference field="4294967294" count="1" selected="0">
            <x v="15"/>
          </reference>
        </references>
      </pivotArea>
    </format>
    <format dxfId="2602">
      <pivotArea field="0" dataOnly="0" labelOnly="1" grandRow="1" outline="0" axis="axisRow" fieldPosition="0">
        <references count="1">
          <reference field="4294967294" count="1" selected="0">
            <x v="16"/>
          </reference>
        </references>
      </pivotArea>
    </format>
    <format dxfId="2601">
      <pivotArea field="0" dataOnly="0" labelOnly="1" grandRow="1" outline="0" axis="axisRow" fieldPosition="0">
        <references count="1">
          <reference field="4294967294" count="1" selected="0">
            <x v="17"/>
          </reference>
        </references>
      </pivotArea>
    </format>
    <format dxfId="2600">
      <pivotArea field="0" dataOnly="0" labelOnly="1" grandRow="1" outline="0" axis="axisRow" fieldPosition="0">
        <references count="1">
          <reference field="4294967294" count="1" selected="0">
            <x v="18"/>
          </reference>
        </references>
      </pivotArea>
    </format>
    <format dxfId="2599">
      <pivotArea field="0" dataOnly="0" labelOnly="1" grandRow="1" outline="0" axis="axisRow" fieldPosition="0">
        <references count="1">
          <reference field="4294967294" count="1" selected="0">
            <x v="19"/>
          </reference>
        </references>
      </pivotArea>
    </format>
    <format dxfId="2598">
      <pivotArea field="0" dataOnly="0" labelOnly="1" grandRow="1" outline="0" axis="axisRow" fieldPosition="0">
        <references count="1">
          <reference field="4294967294" count="1" selected="0">
            <x v="20"/>
          </reference>
        </references>
      </pivotArea>
    </format>
    <format dxfId="2597">
      <pivotArea field="0" dataOnly="0" labelOnly="1" grandRow="1" outline="0" axis="axisRow" fieldPosition="0">
        <references count="1">
          <reference field="4294967294" count="1" selected="0">
            <x v="21"/>
          </reference>
        </references>
      </pivotArea>
    </format>
    <format dxfId="2596">
      <pivotArea field="0" dataOnly="0" labelOnly="1" grandRow="1" outline="0" axis="axisRow" fieldPosition="0">
        <references count="1">
          <reference field="4294967294" count="1" selected="0">
            <x v="0"/>
          </reference>
        </references>
      </pivotArea>
    </format>
    <format dxfId="2595">
      <pivotArea field="0" dataOnly="0" labelOnly="1" grandRow="1" outline="0" axis="axisRow" fieldPosition="0">
        <references count="1">
          <reference field="4294967294" count="1" selected="0">
            <x v="1"/>
          </reference>
        </references>
      </pivotArea>
    </format>
    <format dxfId="2594">
      <pivotArea field="0" dataOnly="0" labelOnly="1" grandRow="1" outline="0" axis="axisRow" fieldPosition="0">
        <references count="1">
          <reference field="4294967294" count="1" selected="0">
            <x v="2"/>
          </reference>
        </references>
      </pivotArea>
    </format>
    <format dxfId="2593">
      <pivotArea field="0" dataOnly="0" labelOnly="1" grandRow="1" outline="0" axis="axisRow" fieldPosition="0">
        <references count="1">
          <reference field="4294967294" count="1" selected="0">
            <x v="3"/>
          </reference>
        </references>
      </pivotArea>
    </format>
    <format dxfId="2592">
      <pivotArea field="0" dataOnly="0" labelOnly="1" grandRow="1" outline="0" axis="axisRow" fieldPosition="0">
        <references count="1">
          <reference field="4294967294" count="1" selected="0">
            <x v="4"/>
          </reference>
        </references>
      </pivotArea>
    </format>
    <format dxfId="2591">
      <pivotArea field="0" dataOnly="0" labelOnly="1" grandRow="1" outline="0" axis="axisRow" fieldPosition="0">
        <references count="1">
          <reference field="4294967294" count="1" selected="0">
            <x v="5"/>
          </reference>
        </references>
      </pivotArea>
    </format>
    <format dxfId="2590">
      <pivotArea field="0" dataOnly="0" labelOnly="1" grandRow="1" outline="0" axis="axisRow" fieldPosition="0">
        <references count="1">
          <reference field="4294967294" count="1" selected="0">
            <x v="6"/>
          </reference>
        </references>
      </pivotArea>
    </format>
    <format dxfId="2589">
      <pivotArea field="0" dataOnly="0" labelOnly="1" grandRow="1" outline="0" axis="axisRow" fieldPosition="0">
        <references count="1">
          <reference field="4294967294" count="1" selected="0">
            <x v="7"/>
          </reference>
        </references>
      </pivotArea>
    </format>
    <format dxfId="2588">
      <pivotArea field="0" dataOnly="0" labelOnly="1" grandRow="1" outline="0" axis="axisRow" fieldPosition="0">
        <references count="1">
          <reference field="4294967294" count="1" selected="0">
            <x v="8"/>
          </reference>
        </references>
      </pivotArea>
    </format>
    <format dxfId="2587">
      <pivotArea field="0" dataOnly="0" labelOnly="1" grandRow="1" outline="0" axis="axisRow" fieldPosition="0">
        <references count="1">
          <reference field="4294967294" count="1" selected="0">
            <x v="9"/>
          </reference>
        </references>
      </pivotArea>
    </format>
    <format dxfId="2586">
      <pivotArea field="0" dataOnly="0" labelOnly="1" grandRow="1" outline="0" axis="axisRow" fieldPosition="0">
        <references count="1">
          <reference field="4294967294" count="1" selected="0">
            <x v="10"/>
          </reference>
        </references>
      </pivotArea>
    </format>
    <format dxfId="2585">
      <pivotArea field="0" dataOnly="0" labelOnly="1" grandRow="1" outline="0" axis="axisRow" fieldPosition="0">
        <references count="1">
          <reference field="4294967294" count="1" selected="0">
            <x v="11"/>
          </reference>
        </references>
      </pivotArea>
    </format>
    <format dxfId="2584">
      <pivotArea field="0" dataOnly="0" labelOnly="1" grandRow="1" outline="0" axis="axisRow" fieldPosition="0">
        <references count="1">
          <reference field="4294967294" count="1" selected="0">
            <x v="12"/>
          </reference>
        </references>
      </pivotArea>
    </format>
    <format dxfId="2583">
      <pivotArea field="0" dataOnly="0" labelOnly="1" grandRow="1" outline="0" axis="axisRow" fieldPosition="0">
        <references count="1">
          <reference field="4294967294" count="1" selected="0">
            <x v="13"/>
          </reference>
        </references>
      </pivotArea>
    </format>
    <format dxfId="2582">
      <pivotArea field="0" dataOnly="0" labelOnly="1" grandRow="1" outline="0" axis="axisRow" fieldPosition="0">
        <references count="1">
          <reference field="4294967294" count="1" selected="0">
            <x v="14"/>
          </reference>
        </references>
      </pivotArea>
    </format>
    <format dxfId="2581">
      <pivotArea field="0" dataOnly="0" labelOnly="1" grandRow="1" outline="0" axis="axisRow" fieldPosition="0">
        <references count="1">
          <reference field="4294967294" count="1" selected="0">
            <x v="15"/>
          </reference>
        </references>
      </pivotArea>
    </format>
    <format dxfId="2580">
      <pivotArea field="0" dataOnly="0" labelOnly="1" grandRow="1" outline="0" axis="axisRow" fieldPosition="0">
        <references count="1">
          <reference field="4294967294" count="1" selected="0">
            <x v="16"/>
          </reference>
        </references>
      </pivotArea>
    </format>
    <format dxfId="2579">
      <pivotArea field="0" dataOnly="0" labelOnly="1" grandRow="1" outline="0" axis="axisRow" fieldPosition="0">
        <references count="1">
          <reference field="4294967294" count="1" selected="0">
            <x v="17"/>
          </reference>
        </references>
      </pivotArea>
    </format>
    <format dxfId="2578">
      <pivotArea field="0" dataOnly="0" labelOnly="1" grandRow="1" outline="0" axis="axisRow" fieldPosition="0">
        <references count="1">
          <reference field="4294967294" count="1" selected="0">
            <x v="18"/>
          </reference>
        </references>
      </pivotArea>
    </format>
    <format dxfId="2577">
      <pivotArea field="0" dataOnly="0" labelOnly="1" grandRow="1" outline="0" axis="axisRow" fieldPosition="0">
        <references count="1">
          <reference field="4294967294" count="1" selected="0">
            <x v="19"/>
          </reference>
        </references>
      </pivotArea>
    </format>
    <format dxfId="2576">
      <pivotArea field="0" dataOnly="0" labelOnly="1" grandRow="1" outline="0" axis="axisRow" fieldPosition="0">
        <references count="1">
          <reference field="4294967294" count="1" selected="0">
            <x v="20"/>
          </reference>
        </references>
      </pivotArea>
    </format>
    <format dxfId="2575">
      <pivotArea field="0" dataOnly="0" labelOnly="1" grandRow="1" outline="0" axis="axisRow" fieldPosition="0">
        <references count="1">
          <reference field="4294967294" count="1" selected="0">
            <x v="21"/>
          </reference>
        </references>
      </pivotArea>
    </format>
    <format dxfId="2574">
      <pivotArea field="0" dataOnly="0" labelOnly="1" grandRow="1" outline="0" axis="axisRow" fieldPosition="0">
        <references count="1">
          <reference field="4294967294" count="1" selected="0">
            <x v="0"/>
          </reference>
        </references>
      </pivotArea>
    </format>
    <format dxfId="2573">
      <pivotArea field="0" dataOnly="0" labelOnly="1" grandRow="1" outline="0" axis="axisRow" fieldPosition="0">
        <references count="1">
          <reference field="4294967294" count="1" selected="0">
            <x v="1"/>
          </reference>
        </references>
      </pivotArea>
    </format>
    <format dxfId="2572">
      <pivotArea field="0" dataOnly="0" labelOnly="1" grandRow="1" outline="0" axis="axisRow" fieldPosition="0">
        <references count="1">
          <reference field="4294967294" count="1" selected="0">
            <x v="2"/>
          </reference>
        </references>
      </pivotArea>
    </format>
    <format dxfId="2571">
      <pivotArea field="0" dataOnly="0" labelOnly="1" grandRow="1" outline="0" axis="axisRow" fieldPosition="0">
        <references count="1">
          <reference field="4294967294" count="1" selected="0">
            <x v="3"/>
          </reference>
        </references>
      </pivotArea>
    </format>
    <format dxfId="2570">
      <pivotArea field="0" dataOnly="0" labelOnly="1" grandRow="1" outline="0" axis="axisRow" fieldPosition="0">
        <references count="1">
          <reference field="4294967294" count="1" selected="0">
            <x v="4"/>
          </reference>
        </references>
      </pivotArea>
    </format>
    <format dxfId="2569">
      <pivotArea field="0" dataOnly="0" labelOnly="1" grandRow="1" outline="0" axis="axisRow" fieldPosition="0">
        <references count="1">
          <reference field="4294967294" count="1" selected="0">
            <x v="5"/>
          </reference>
        </references>
      </pivotArea>
    </format>
    <format dxfId="2568">
      <pivotArea field="0" dataOnly="0" labelOnly="1" grandRow="1" outline="0" axis="axisRow" fieldPosition="0">
        <references count="1">
          <reference field="4294967294" count="1" selected="0">
            <x v="6"/>
          </reference>
        </references>
      </pivotArea>
    </format>
    <format dxfId="2567">
      <pivotArea field="0" dataOnly="0" labelOnly="1" grandRow="1" outline="0" axis="axisRow" fieldPosition="0">
        <references count="1">
          <reference field="4294967294" count="1" selected="0">
            <x v="7"/>
          </reference>
        </references>
      </pivotArea>
    </format>
    <format dxfId="2566">
      <pivotArea field="0" dataOnly="0" labelOnly="1" grandRow="1" outline="0" axis="axisRow" fieldPosition="0">
        <references count="1">
          <reference field="4294967294" count="1" selected="0">
            <x v="8"/>
          </reference>
        </references>
      </pivotArea>
    </format>
    <format dxfId="2565">
      <pivotArea field="0" dataOnly="0" labelOnly="1" grandRow="1" outline="0" axis="axisRow" fieldPosition="0">
        <references count="1">
          <reference field="4294967294" count="1" selected="0">
            <x v="9"/>
          </reference>
        </references>
      </pivotArea>
    </format>
    <format dxfId="2564">
      <pivotArea field="0" dataOnly="0" labelOnly="1" grandRow="1" outline="0" axis="axisRow" fieldPosition="0">
        <references count="1">
          <reference field="4294967294" count="1" selected="0">
            <x v="10"/>
          </reference>
        </references>
      </pivotArea>
    </format>
    <format dxfId="2563">
      <pivotArea field="0" dataOnly="0" labelOnly="1" grandRow="1" outline="0" axis="axisRow" fieldPosition="0">
        <references count="1">
          <reference field="4294967294" count="1" selected="0">
            <x v="11"/>
          </reference>
        </references>
      </pivotArea>
    </format>
    <format dxfId="2562">
      <pivotArea field="0" dataOnly="0" labelOnly="1" grandRow="1" outline="0" axis="axisRow" fieldPosition="0">
        <references count="1">
          <reference field="4294967294" count="1" selected="0">
            <x v="12"/>
          </reference>
        </references>
      </pivotArea>
    </format>
    <format dxfId="2561">
      <pivotArea field="0" dataOnly="0" labelOnly="1" grandRow="1" outline="0" axis="axisRow" fieldPosition="0">
        <references count="1">
          <reference field="4294967294" count="1" selected="0">
            <x v="13"/>
          </reference>
        </references>
      </pivotArea>
    </format>
    <format dxfId="2560">
      <pivotArea field="0" dataOnly="0" labelOnly="1" grandRow="1" outline="0" axis="axisRow" fieldPosition="0">
        <references count="1">
          <reference field="4294967294" count="1" selected="0">
            <x v="14"/>
          </reference>
        </references>
      </pivotArea>
    </format>
    <format dxfId="2559">
      <pivotArea field="0" dataOnly="0" labelOnly="1" grandRow="1" outline="0" axis="axisRow" fieldPosition="0">
        <references count="1">
          <reference field="4294967294" count="1" selected="0">
            <x v="15"/>
          </reference>
        </references>
      </pivotArea>
    </format>
    <format dxfId="2558">
      <pivotArea field="0" dataOnly="0" labelOnly="1" grandRow="1" outline="0" axis="axisRow" fieldPosition="0">
        <references count="1">
          <reference field="4294967294" count="1" selected="0">
            <x v="16"/>
          </reference>
        </references>
      </pivotArea>
    </format>
    <format dxfId="2557">
      <pivotArea field="0" dataOnly="0" labelOnly="1" grandRow="1" outline="0" axis="axisRow" fieldPosition="0">
        <references count="1">
          <reference field="4294967294" count="1" selected="0">
            <x v="17"/>
          </reference>
        </references>
      </pivotArea>
    </format>
    <format dxfId="2556">
      <pivotArea field="0" dataOnly="0" labelOnly="1" grandRow="1" outline="0" axis="axisRow" fieldPosition="0">
        <references count="1">
          <reference field="4294967294" count="1" selected="0">
            <x v="18"/>
          </reference>
        </references>
      </pivotArea>
    </format>
    <format dxfId="2555">
      <pivotArea field="0" dataOnly="0" labelOnly="1" grandRow="1" outline="0" axis="axisRow" fieldPosition="0">
        <references count="1">
          <reference field="4294967294" count="1" selected="0">
            <x v="19"/>
          </reference>
        </references>
      </pivotArea>
    </format>
    <format dxfId="2554">
      <pivotArea field="0" dataOnly="0" labelOnly="1" grandRow="1" outline="0" axis="axisRow" fieldPosition="0">
        <references count="1">
          <reference field="4294967294" count="1" selected="0">
            <x v="20"/>
          </reference>
        </references>
      </pivotArea>
    </format>
    <format dxfId="2553">
      <pivotArea field="0" dataOnly="0" labelOnly="1" grandRow="1" outline="0" axis="axisRow" fieldPosition="0">
        <references count="1">
          <reference field="4294967294" count="1" selected="0">
            <x v="21"/>
          </reference>
        </references>
      </pivotArea>
    </format>
    <format dxfId="2552">
      <pivotArea field="0" dataOnly="0" labelOnly="1" grandRow="1" outline="0" axis="axisRow" fieldPosition="0">
        <references count="1">
          <reference field="4294967294" count="1" selected="0">
            <x v="0"/>
          </reference>
        </references>
      </pivotArea>
    </format>
    <format dxfId="2551">
      <pivotArea field="0" dataOnly="0" labelOnly="1" grandRow="1" outline="0" axis="axisRow" fieldPosition="0">
        <references count="1">
          <reference field="4294967294" count="1" selected="0">
            <x v="1"/>
          </reference>
        </references>
      </pivotArea>
    </format>
    <format dxfId="2550">
      <pivotArea field="0" dataOnly="0" labelOnly="1" grandRow="1" outline="0" axis="axisRow" fieldPosition="0">
        <references count="1">
          <reference field="4294967294" count="1" selected="0">
            <x v="2"/>
          </reference>
        </references>
      </pivotArea>
    </format>
    <format dxfId="2549">
      <pivotArea field="0" dataOnly="0" labelOnly="1" grandRow="1" outline="0" axis="axisRow" fieldPosition="0">
        <references count="1">
          <reference field="4294967294" count="1" selected="0">
            <x v="3"/>
          </reference>
        </references>
      </pivotArea>
    </format>
    <format dxfId="2548">
      <pivotArea field="0" dataOnly="0" labelOnly="1" grandRow="1" outline="0" axis="axisRow" fieldPosition="0">
        <references count="1">
          <reference field="4294967294" count="1" selected="0">
            <x v="4"/>
          </reference>
        </references>
      </pivotArea>
    </format>
    <format dxfId="2547">
      <pivotArea field="0" dataOnly="0" labelOnly="1" grandRow="1" outline="0" axis="axisRow" fieldPosition="0">
        <references count="1">
          <reference field="4294967294" count="1" selected="0">
            <x v="5"/>
          </reference>
        </references>
      </pivotArea>
    </format>
    <format dxfId="2546">
      <pivotArea field="0" dataOnly="0" labelOnly="1" grandRow="1" outline="0" axis="axisRow" fieldPosition="0">
        <references count="1">
          <reference field="4294967294" count="1" selected="0">
            <x v="6"/>
          </reference>
        </references>
      </pivotArea>
    </format>
    <format dxfId="2545">
      <pivotArea field="0" dataOnly="0" labelOnly="1" grandRow="1" outline="0" axis="axisRow" fieldPosition="0">
        <references count="1">
          <reference field="4294967294" count="1" selected="0">
            <x v="7"/>
          </reference>
        </references>
      </pivotArea>
    </format>
    <format dxfId="2544">
      <pivotArea field="0" dataOnly="0" labelOnly="1" grandRow="1" outline="0" axis="axisRow" fieldPosition="0">
        <references count="1">
          <reference field="4294967294" count="1" selected="0">
            <x v="8"/>
          </reference>
        </references>
      </pivotArea>
    </format>
    <format dxfId="2543">
      <pivotArea field="0" dataOnly="0" labelOnly="1" grandRow="1" outline="0" axis="axisRow" fieldPosition="0">
        <references count="1">
          <reference field="4294967294" count="1" selected="0">
            <x v="9"/>
          </reference>
        </references>
      </pivotArea>
    </format>
    <format dxfId="2542">
      <pivotArea field="0" dataOnly="0" labelOnly="1" grandRow="1" outline="0" axis="axisRow" fieldPosition="0">
        <references count="1">
          <reference field="4294967294" count="1" selected="0">
            <x v="10"/>
          </reference>
        </references>
      </pivotArea>
    </format>
    <format dxfId="2541">
      <pivotArea field="0" dataOnly="0" labelOnly="1" grandRow="1" outline="0" axis="axisRow" fieldPosition="0">
        <references count="1">
          <reference field="4294967294" count="1" selected="0">
            <x v="11"/>
          </reference>
        </references>
      </pivotArea>
    </format>
    <format dxfId="2540">
      <pivotArea field="0" dataOnly="0" labelOnly="1" grandRow="1" outline="0" axis="axisRow" fieldPosition="0">
        <references count="1">
          <reference field="4294967294" count="1" selected="0">
            <x v="12"/>
          </reference>
        </references>
      </pivotArea>
    </format>
    <format dxfId="2539">
      <pivotArea field="0" dataOnly="0" labelOnly="1" grandRow="1" outline="0" axis="axisRow" fieldPosition="0">
        <references count="1">
          <reference field="4294967294" count="1" selected="0">
            <x v="13"/>
          </reference>
        </references>
      </pivotArea>
    </format>
    <format dxfId="2538">
      <pivotArea field="0" dataOnly="0" labelOnly="1" grandRow="1" outline="0" axis="axisRow" fieldPosition="0">
        <references count="1">
          <reference field="4294967294" count="1" selected="0">
            <x v="14"/>
          </reference>
        </references>
      </pivotArea>
    </format>
    <format dxfId="2537">
      <pivotArea field="0" dataOnly="0" labelOnly="1" grandRow="1" outline="0" axis="axisRow" fieldPosition="0">
        <references count="1">
          <reference field="4294967294" count="1" selected="0">
            <x v="15"/>
          </reference>
        </references>
      </pivotArea>
    </format>
    <format dxfId="2536">
      <pivotArea field="0" dataOnly="0" labelOnly="1" grandRow="1" outline="0" axis="axisRow" fieldPosition="0">
        <references count="1">
          <reference field="4294967294" count="1" selected="0">
            <x v="16"/>
          </reference>
        </references>
      </pivotArea>
    </format>
    <format dxfId="2535">
      <pivotArea field="0" dataOnly="0" labelOnly="1" grandRow="1" outline="0" axis="axisRow" fieldPosition="0">
        <references count="1">
          <reference field="4294967294" count="1" selected="0">
            <x v="17"/>
          </reference>
        </references>
      </pivotArea>
    </format>
    <format dxfId="2534">
      <pivotArea field="0" dataOnly="0" labelOnly="1" grandRow="1" outline="0" axis="axisRow" fieldPosition="0">
        <references count="1">
          <reference field="4294967294" count="1" selected="0">
            <x v="18"/>
          </reference>
        </references>
      </pivotArea>
    </format>
    <format dxfId="2533">
      <pivotArea field="0" dataOnly="0" labelOnly="1" grandRow="1" outline="0" axis="axisRow" fieldPosition="0">
        <references count="1">
          <reference field="4294967294" count="1" selected="0">
            <x v="19"/>
          </reference>
        </references>
      </pivotArea>
    </format>
    <format dxfId="2532">
      <pivotArea field="0" dataOnly="0" labelOnly="1" grandRow="1" outline="0" axis="axisRow" fieldPosition="0">
        <references count="1">
          <reference field="4294967294" count="1" selected="0">
            <x v="20"/>
          </reference>
        </references>
      </pivotArea>
    </format>
    <format dxfId="2531">
      <pivotArea field="0" dataOnly="0" labelOnly="1" grandRow="1" outline="0" axis="axisRow" fieldPosition="0">
        <references count="1">
          <reference field="4294967294" count="1" selected="0">
            <x v="21"/>
          </reference>
        </references>
      </pivotArea>
    </format>
    <format dxfId="2530">
      <pivotArea field="0" dataOnly="0" labelOnly="1" grandRow="1" outline="0" axis="axisRow" fieldPosition="0">
        <references count="1">
          <reference field="4294967294" count="1" selected="0">
            <x v="0"/>
          </reference>
        </references>
      </pivotArea>
    </format>
    <format dxfId="2529">
      <pivotArea field="0" dataOnly="0" labelOnly="1" grandRow="1" outline="0" axis="axisRow" fieldPosition="0">
        <references count="1">
          <reference field="4294967294" count="1" selected="0">
            <x v="1"/>
          </reference>
        </references>
      </pivotArea>
    </format>
    <format dxfId="2528">
      <pivotArea field="0" dataOnly="0" labelOnly="1" grandRow="1" outline="0" axis="axisRow" fieldPosition="0">
        <references count="1">
          <reference field="4294967294" count="1" selected="0">
            <x v="2"/>
          </reference>
        </references>
      </pivotArea>
    </format>
    <format dxfId="2527">
      <pivotArea field="0" dataOnly="0" labelOnly="1" grandRow="1" outline="0" axis="axisRow" fieldPosition="0">
        <references count="1">
          <reference field="4294967294" count="1" selected="0">
            <x v="3"/>
          </reference>
        </references>
      </pivotArea>
    </format>
    <format dxfId="2526">
      <pivotArea field="0" dataOnly="0" labelOnly="1" grandRow="1" outline="0" axis="axisRow" fieldPosition="0">
        <references count="1">
          <reference field="4294967294" count="1" selected="0">
            <x v="4"/>
          </reference>
        </references>
      </pivotArea>
    </format>
    <format dxfId="2525">
      <pivotArea field="0" dataOnly="0" labelOnly="1" grandRow="1" outline="0" axis="axisRow" fieldPosition="0">
        <references count="1">
          <reference field="4294967294" count="1" selected="0">
            <x v="5"/>
          </reference>
        </references>
      </pivotArea>
    </format>
    <format dxfId="2524">
      <pivotArea field="0" dataOnly="0" labelOnly="1" grandRow="1" outline="0" axis="axisRow" fieldPosition="0">
        <references count="1">
          <reference field="4294967294" count="1" selected="0">
            <x v="6"/>
          </reference>
        </references>
      </pivotArea>
    </format>
    <format dxfId="2523">
      <pivotArea field="0" dataOnly="0" labelOnly="1" grandRow="1" outline="0" axis="axisRow" fieldPosition="0">
        <references count="1">
          <reference field="4294967294" count="1" selected="0">
            <x v="7"/>
          </reference>
        </references>
      </pivotArea>
    </format>
    <format dxfId="2522">
      <pivotArea field="0" dataOnly="0" labelOnly="1" grandRow="1" outline="0" axis="axisRow" fieldPosition="0">
        <references count="1">
          <reference field="4294967294" count="1" selected="0">
            <x v="8"/>
          </reference>
        </references>
      </pivotArea>
    </format>
    <format dxfId="2521">
      <pivotArea field="0" dataOnly="0" labelOnly="1" grandRow="1" outline="0" axis="axisRow" fieldPosition="0">
        <references count="1">
          <reference field="4294967294" count="1" selected="0">
            <x v="9"/>
          </reference>
        </references>
      </pivotArea>
    </format>
    <format dxfId="2520">
      <pivotArea field="0" dataOnly="0" labelOnly="1" grandRow="1" outline="0" axis="axisRow" fieldPosition="0">
        <references count="1">
          <reference field="4294967294" count="1" selected="0">
            <x v="10"/>
          </reference>
        </references>
      </pivotArea>
    </format>
    <format dxfId="2519">
      <pivotArea field="0" dataOnly="0" labelOnly="1" grandRow="1" outline="0" axis="axisRow" fieldPosition="0">
        <references count="1">
          <reference field="4294967294" count="1" selected="0">
            <x v="11"/>
          </reference>
        </references>
      </pivotArea>
    </format>
    <format dxfId="2518">
      <pivotArea field="0" dataOnly="0" labelOnly="1" grandRow="1" outline="0" axis="axisRow" fieldPosition="0">
        <references count="1">
          <reference field="4294967294" count="1" selected="0">
            <x v="12"/>
          </reference>
        </references>
      </pivotArea>
    </format>
    <format dxfId="2517">
      <pivotArea field="0" dataOnly="0" labelOnly="1" grandRow="1" outline="0" axis="axisRow" fieldPosition="0">
        <references count="1">
          <reference field="4294967294" count="1" selected="0">
            <x v="13"/>
          </reference>
        </references>
      </pivotArea>
    </format>
    <format dxfId="2516">
      <pivotArea field="0" dataOnly="0" labelOnly="1" grandRow="1" outline="0" axis="axisRow" fieldPosition="0">
        <references count="1">
          <reference field="4294967294" count="1" selected="0">
            <x v="14"/>
          </reference>
        </references>
      </pivotArea>
    </format>
    <format dxfId="2515">
      <pivotArea field="0" dataOnly="0" labelOnly="1" grandRow="1" outline="0" axis="axisRow" fieldPosition="0">
        <references count="1">
          <reference field="4294967294" count="1" selected="0">
            <x v="15"/>
          </reference>
        </references>
      </pivotArea>
    </format>
    <format dxfId="2514">
      <pivotArea field="0" dataOnly="0" labelOnly="1" grandRow="1" outline="0" axis="axisRow" fieldPosition="0">
        <references count="1">
          <reference field="4294967294" count="1" selected="0">
            <x v="16"/>
          </reference>
        </references>
      </pivotArea>
    </format>
    <format dxfId="2513">
      <pivotArea field="0" dataOnly="0" labelOnly="1" grandRow="1" outline="0" axis="axisRow" fieldPosition="0">
        <references count="1">
          <reference field="4294967294" count="1" selected="0">
            <x v="17"/>
          </reference>
        </references>
      </pivotArea>
    </format>
    <format dxfId="2512">
      <pivotArea field="0" dataOnly="0" labelOnly="1" grandRow="1" outline="0" axis="axisRow" fieldPosition="0">
        <references count="1">
          <reference field="4294967294" count="1" selected="0">
            <x v="18"/>
          </reference>
        </references>
      </pivotArea>
    </format>
    <format dxfId="2511">
      <pivotArea field="0" dataOnly="0" labelOnly="1" grandRow="1" outline="0" axis="axisRow" fieldPosition="0">
        <references count="1">
          <reference field="4294967294" count="1" selected="0">
            <x v="19"/>
          </reference>
        </references>
      </pivotArea>
    </format>
    <format dxfId="2510">
      <pivotArea field="0" dataOnly="0" labelOnly="1" grandRow="1" outline="0" axis="axisRow" fieldPosition="0">
        <references count="1">
          <reference field="4294967294" count="1" selected="0">
            <x v="20"/>
          </reference>
        </references>
      </pivotArea>
    </format>
    <format dxfId="2509">
      <pivotArea field="0" dataOnly="0" labelOnly="1" grandRow="1" outline="0" axis="axisRow" fieldPosition="0">
        <references count="1">
          <reference field="4294967294" count="1" selected="0">
            <x v="21"/>
          </reference>
        </references>
      </pivotArea>
    </format>
    <format dxfId="2508">
      <pivotArea field="0" dataOnly="0" labelOnly="1" grandRow="1" outline="0" axis="axisRow" fieldPosition="0">
        <references count="1">
          <reference field="4294967294" count="1" selected="0">
            <x v="0"/>
          </reference>
        </references>
      </pivotArea>
    </format>
    <format dxfId="2507">
      <pivotArea field="0" dataOnly="0" labelOnly="1" grandRow="1" outline="0" axis="axisRow" fieldPosition="0">
        <references count="1">
          <reference field="4294967294" count="1" selected="0">
            <x v="1"/>
          </reference>
        </references>
      </pivotArea>
    </format>
    <format dxfId="2506">
      <pivotArea field="0" dataOnly="0" labelOnly="1" grandRow="1" outline="0" axis="axisRow" fieldPosition="0">
        <references count="1">
          <reference field="4294967294" count="1" selected="0">
            <x v="2"/>
          </reference>
        </references>
      </pivotArea>
    </format>
    <format dxfId="2505">
      <pivotArea field="0" dataOnly="0" labelOnly="1" grandRow="1" outline="0" axis="axisRow" fieldPosition="0">
        <references count="1">
          <reference field="4294967294" count="1" selected="0">
            <x v="3"/>
          </reference>
        </references>
      </pivotArea>
    </format>
    <format dxfId="2504">
      <pivotArea field="0" dataOnly="0" labelOnly="1" grandRow="1" outline="0" axis="axisRow" fieldPosition="0">
        <references count="1">
          <reference field="4294967294" count="1" selected="0">
            <x v="4"/>
          </reference>
        </references>
      </pivotArea>
    </format>
    <format dxfId="2503">
      <pivotArea field="0" dataOnly="0" labelOnly="1" grandRow="1" outline="0" axis="axisRow" fieldPosition="0">
        <references count="1">
          <reference field="4294967294" count="1" selected="0">
            <x v="5"/>
          </reference>
        </references>
      </pivotArea>
    </format>
    <format dxfId="2502">
      <pivotArea field="0" dataOnly="0" labelOnly="1" grandRow="1" outline="0" axis="axisRow" fieldPosition="0">
        <references count="1">
          <reference field="4294967294" count="1" selected="0">
            <x v="6"/>
          </reference>
        </references>
      </pivotArea>
    </format>
    <format dxfId="2501">
      <pivotArea field="0" dataOnly="0" labelOnly="1" grandRow="1" outline="0" axis="axisRow" fieldPosition="0">
        <references count="1">
          <reference field="4294967294" count="1" selected="0">
            <x v="7"/>
          </reference>
        </references>
      </pivotArea>
    </format>
    <format dxfId="2500">
      <pivotArea field="0" dataOnly="0" labelOnly="1" grandRow="1" outline="0" axis="axisRow" fieldPosition="0">
        <references count="1">
          <reference field="4294967294" count="1" selected="0">
            <x v="8"/>
          </reference>
        </references>
      </pivotArea>
    </format>
    <format dxfId="2499">
      <pivotArea field="0" dataOnly="0" labelOnly="1" grandRow="1" outline="0" axis="axisRow" fieldPosition="0">
        <references count="1">
          <reference field="4294967294" count="1" selected="0">
            <x v="9"/>
          </reference>
        </references>
      </pivotArea>
    </format>
    <format dxfId="2498">
      <pivotArea field="0" dataOnly="0" labelOnly="1" grandRow="1" outline="0" axis="axisRow" fieldPosition="0">
        <references count="1">
          <reference field="4294967294" count="1" selected="0">
            <x v="10"/>
          </reference>
        </references>
      </pivotArea>
    </format>
    <format dxfId="2497">
      <pivotArea field="0" dataOnly="0" labelOnly="1" grandRow="1" outline="0" axis="axisRow" fieldPosition="0">
        <references count="1">
          <reference field="4294967294" count="1" selected="0">
            <x v="11"/>
          </reference>
        </references>
      </pivotArea>
    </format>
    <format dxfId="2496">
      <pivotArea field="0" dataOnly="0" labelOnly="1" grandRow="1" outline="0" axis="axisRow" fieldPosition="0">
        <references count="1">
          <reference field="4294967294" count="1" selected="0">
            <x v="12"/>
          </reference>
        </references>
      </pivotArea>
    </format>
    <format dxfId="2495">
      <pivotArea field="0" dataOnly="0" labelOnly="1" grandRow="1" outline="0" axis="axisRow" fieldPosition="0">
        <references count="1">
          <reference field="4294967294" count="1" selected="0">
            <x v="13"/>
          </reference>
        </references>
      </pivotArea>
    </format>
    <format dxfId="2494">
      <pivotArea field="0" dataOnly="0" labelOnly="1" grandRow="1" outline="0" axis="axisRow" fieldPosition="0">
        <references count="1">
          <reference field="4294967294" count="1" selected="0">
            <x v="14"/>
          </reference>
        </references>
      </pivotArea>
    </format>
    <format dxfId="2493">
      <pivotArea field="0" dataOnly="0" labelOnly="1" grandRow="1" outline="0" axis="axisRow" fieldPosition="0">
        <references count="1">
          <reference field="4294967294" count="1" selected="0">
            <x v="15"/>
          </reference>
        </references>
      </pivotArea>
    </format>
    <format dxfId="2492">
      <pivotArea field="0" dataOnly="0" labelOnly="1" grandRow="1" outline="0" axis="axisRow" fieldPosition="0">
        <references count="1">
          <reference field="4294967294" count="1" selected="0">
            <x v="16"/>
          </reference>
        </references>
      </pivotArea>
    </format>
    <format dxfId="2491">
      <pivotArea field="0" dataOnly="0" labelOnly="1" grandRow="1" outline="0" axis="axisRow" fieldPosition="0">
        <references count="1">
          <reference field="4294967294" count="1" selected="0">
            <x v="17"/>
          </reference>
        </references>
      </pivotArea>
    </format>
    <format dxfId="2490">
      <pivotArea field="0" dataOnly="0" labelOnly="1" grandRow="1" outline="0" axis="axisRow" fieldPosition="0">
        <references count="1">
          <reference field="4294967294" count="1" selected="0">
            <x v="18"/>
          </reference>
        </references>
      </pivotArea>
    </format>
    <format dxfId="2489">
      <pivotArea field="0" dataOnly="0" labelOnly="1" grandRow="1" outline="0" axis="axisRow" fieldPosition="0">
        <references count="1">
          <reference field="4294967294" count="1" selected="0">
            <x v="19"/>
          </reference>
        </references>
      </pivotArea>
    </format>
    <format dxfId="2488">
      <pivotArea field="0" dataOnly="0" labelOnly="1" grandRow="1" outline="0" axis="axisRow" fieldPosition="0">
        <references count="1">
          <reference field="4294967294" count="1" selected="0">
            <x v="20"/>
          </reference>
        </references>
      </pivotArea>
    </format>
    <format dxfId="2487">
      <pivotArea field="0" dataOnly="0" labelOnly="1" grandRow="1" outline="0" axis="axisRow" fieldPosition="0">
        <references count="1">
          <reference field="4294967294" count="1" selected="0">
            <x v="21"/>
          </reference>
        </references>
      </pivotArea>
    </format>
    <format dxfId="2486">
      <pivotArea field="0" dataOnly="0" labelOnly="1" grandRow="1" outline="0" axis="axisRow" fieldPosition="0">
        <references count="1">
          <reference field="4294967294" count="1" selected="0">
            <x v="0"/>
          </reference>
        </references>
      </pivotArea>
    </format>
    <format dxfId="2485">
      <pivotArea field="0" dataOnly="0" labelOnly="1" grandRow="1" outline="0" axis="axisRow" fieldPosition="0">
        <references count="1">
          <reference field="4294967294" count="1" selected="0">
            <x v="1"/>
          </reference>
        </references>
      </pivotArea>
    </format>
    <format dxfId="2484">
      <pivotArea field="0" dataOnly="0" labelOnly="1" grandRow="1" outline="0" axis="axisRow" fieldPosition="0">
        <references count="1">
          <reference field="4294967294" count="1" selected="0">
            <x v="2"/>
          </reference>
        </references>
      </pivotArea>
    </format>
    <format dxfId="2483">
      <pivotArea field="0" dataOnly="0" labelOnly="1" grandRow="1" outline="0" axis="axisRow" fieldPosition="0">
        <references count="1">
          <reference field="4294967294" count="1" selected="0">
            <x v="3"/>
          </reference>
        </references>
      </pivotArea>
    </format>
    <format dxfId="2482">
      <pivotArea field="0" dataOnly="0" labelOnly="1" grandRow="1" outline="0" axis="axisRow" fieldPosition="0">
        <references count="1">
          <reference field="4294967294" count="1" selected="0">
            <x v="4"/>
          </reference>
        </references>
      </pivotArea>
    </format>
    <format dxfId="2481">
      <pivotArea field="0" dataOnly="0" labelOnly="1" grandRow="1" outline="0" axis="axisRow" fieldPosition="0">
        <references count="1">
          <reference field="4294967294" count="1" selected="0">
            <x v="5"/>
          </reference>
        </references>
      </pivotArea>
    </format>
    <format dxfId="2480">
      <pivotArea field="0" dataOnly="0" labelOnly="1" grandRow="1" outline="0" axis="axisRow" fieldPosition="0">
        <references count="1">
          <reference field="4294967294" count="1" selected="0">
            <x v="6"/>
          </reference>
        </references>
      </pivotArea>
    </format>
    <format dxfId="2479">
      <pivotArea field="0" dataOnly="0" labelOnly="1" grandRow="1" outline="0" axis="axisRow" fieldPosition="0">
        <references count="1">
          <reference field="4294967294" count="1" selected="0">
            <x v="7"/>
          </reference>
        </references>
      </pivotArea>
    </format>
    <format dxfId="2478">
      <pivotArea field="0" dataOnly="0" labelOnly="1" grandRow="1" outline="0" axis="axisRow" fieldPosition="0">
        <references count="1">
          <reference field="4294967294" count="1" selected="0">
            <x v="8"/>
          </reference>
        </references>
      </pivotArea>
    </format>
    <format dxfId="2477">
      <pivotArea field="0" dataOnly="0" labelOnly="1" grandRow="1" outline="0" axis="axisRow" fieldPosition="0">
        <references count="1">
          <reference field="4294967294" count="1" selected="0">
            <x v="9"/>
          </reference>
        </references>
      </pivotArea>
    </format>
    <format dxfId="2476">
      <pivotArea field="0" dataOnly="0" labelOnly="1" grandRow="1" outline="0" axis="axisRow" fieldPosition="0">
        <references count="1">
          <reference field="4294967294" count="1" selected="0">
            <x v="10"/>
          </reference>
        </references>
      </pivotArea>
    </format>
    <format dxfId="2475">
      <pivotArea field="0" dataOnly="0" labelOnly="1" grandRow="1" outline="0" axis="axisRow" fieldPosition="0">
        <references count="1">
          <reference field="4294967294" count="1" selected="0">
            <x v="11"/>
          </reference>
        </references>
      </pivotArea>
    </format>
    <format dxfId="2474">
      <pivotArea field="0" dataOnly="0" labelOnly="1" grandRow="1" outline="0" axis="axisRow" fieldPosition="0">
        <references count="1">
          <reference field="4294967294" count="1" selected="0">
            <x v="12"/>
          </reference>
        </references>
      </pivotArea>
    </format>
    <format dxfId="2473">
      <pivotArea field="0" dataOnly="0" labelOnly="1" grandRow="1" outline="0" axis="axisRow" fieldPosition="0">
        <references count="1">
          <reference field="4294967294" count="1" selected="0">
            <x v="13"/>
          </reference>
        </references>
      </pivotArea>
    </format>
    <format dxfId="2472">
      <pivotArea field="0" dataOnly="0" labelOnly="1" grandRow="1" outline="0" axis="axisRow" fieldPosition="0">
        <references count="1">
          <reference field="4294967294" count="1" selected="0">
            <x v="14"/>
          </reference>
        </references>
      </pivotArea>
    </format>
    <format dxfId="2471">
      <pivotArea field="0" dataOnly="0" labelOnly="1" grandRow="1" outline="0" axis="axisRow" fieldPosition="0">
        <references count="1">
          <reference field="4294967294" count="1" selected="0">
            <x v="15"/>
          </reference>
        </references>
      </pivotArea>
    </format>
    <format dxfId="2470">
      <pivotArea field="0" dataOnly="0" labelOnly="1" grandRow="1" outline="0" axis="axisRow" fieldPosition="0">
        <references count="1">
          <reference field="4294967294" count="1" selected="0">
            <x v="16"/>
          </reference>
        </references>
      </pivotArea>
    </format>
    <format dxfId="2469">
      <pivotArea field="0" dataOnly="0" labelOnly="1" grandRow="1" outline="0" axis="axisRow" fieldPosition="0">
        <references count="1">
          <reference field="4294967294" count="1" selected="0">
            <x v="17"/>
          </reference>
        </references>
      </pivotArea>
    </format>
    <format dxfId="2468">
      <pivotArea field="0" dataOnly="0" labelOnly="1" grandRow="1" outline="0" axis="axisRow" fieldPosition="0">
        <references count="1">
          <reference field="4294967294" count="1" selected="0">
            <x v="18"/>
          </reference>
        </references>
      </pivotArea>
    </format>
    <format dxfId="2467">
      <pivotArea field="0" dataOnly="0" labelOnly="1" grandRow="1" outline="0" axis="axisRow" fieldPosition="0">
        <references count="1">
          <reference field="4294967294" count="1" selected="0">
            <x v="19"/>
          </reference>
        </references>
      </pivotArea>
    </format>
    <format dxfId="2466">
      <pivotArea field="0" dataOnly="0" labelOnly="1" grandRow="1" outline="0" axis="axisRow" fieldPosition="0">
        <references count="1">
          <reference field="4294967294" count="1" selected="0">
            <x v="20"/>
          </reference>
        </references>
      </pivotArea>
    </format>
    <format dxfId="2465">
      <pivotArea field="0" dataOnly="0" labelOnly="1" grandRow="1" outline="0" axis="axisRow" fieldPosition="0">
        <references count="1">
          <reference field="4294967294" count="1" selected="0">
            <x v="21"/>
          </reference>
        </references>
      </pivotArea>
    </format>
    <format dxfId="2464">
      <pivotArea field="0" dataOnly="0" labelOnly="1" grandRow="1" outline="0" axis="axisRow" fieldPosition="0">
        <references count="1">
          <reference field="4294967294" count="1" selected="0">
            <x v="0"/>
          </reference>
        </references>
      </pivotArea>
    </format>
    <format dxfId="2463">
      <pivotArea field="0" dataOnly="0" labelOnly="1" grandRow="1" outline="0" axis="axisRow" fieldPosition="0">
        <references count="1">
          <reference field="4294967294" count="1" selected="0">
            <x v="1"/>
          </reference>
        </references>
      </pivotArea>
    </format>
    <format dxfId="2462">
      <pivotArea field="0" dataOnly="0" labelOnly="1" grandRow="1" outline="0" axis="axisRow" fieldPosition="0">
        <references count="1">
          <reference field="4294967294" count="1" selected="0">
            <x v="2"/>
          </reference>
        </references>
      </pivotArea>
    </format>
    <format dxfId="2461">
      <pivotArea field="0" dataOnly="0" labelOnly="1" grandRow="1" outline="0" axis="axisRow" fieldPosition="0">
        <references count="1">
          <reference field="4294967294" count="1" selected="0">
            <x v="3"/>
          </reference>
        </references>
      </pivotArea>
    </format>
    <format dxfId="2460">
      <pivotArea field="0" dataOnly="0" labelOnly="1" grandRow="1" outline="0" axis="axisRow" fieldPosition="0">
        <references count="1">
          <reference field="4294967294" count="1" selected="0">
            <x v="4"/>
          </reference>
        </references>
      </pivotArea>
    </format>
    <format dxfId="2459">
      <pivotArea field="0" dataOnly="0" labelOnly="1" grandRow="1" outline="0" axis="axisRow" fieldPosition="0">
        <references count="1">
          <reference field="4294967294" count="1" selected="0">
            <x v="5"/>
          </reference>
        </references>
      </pivotArea>
    </format>
    <format dxfId="2458">
      <pivotArea field="0" dataOnly="0" labelOnly="1" grandRow="1" outline="0" axis="axisRow" fieldPosition="0">
        <references count="1">
          <reference field="4294967294" count="1" selected="0">
            <x v="6"/>
          </reference>
        </references>
      </pivotArea>
    </format>
    <format dxfId="2457">
      <pivotArea field="0" dataOnly="0" labelOnly="1" grandRow="1" outline="0" axis="axisRow" fieldPosition="0">
        <references count="1">
          <reference field="4294967294" count="1" selected="0">
            <x v="7"/>
          </reference>
        </references>
      </pivotArea>
    </format>
    <format dxfId="2456">
      <pivotArea field="0" dataOnly="0" labelOnly="1" grandRow="1" outline="0" axis="axisRow" fieldPosition="0">
        <references count="1">
          <reference field="4294967294" count="1" selected="0">
            <x v="8"/>
          </reference>
        </references>
      </pivotArea>
    </format>
    <format dxfId="2455">
      <pivotArea field="0" dataOnly="0" labelOnly="1" grandRow="1" outline="0" axis="axisRow" fieldPosition="0">
        <references count="1">
          <reference field="4294967294" count="1" selected="0">
            <x v="9"/>
          </reference>
        </references>
      </pivotArea>
    </format>
    <format dxfId="2454">
      <pivotArea field="0" dataOnly="0" labelOnly="1" grandRow="1" outline="0" axis="axisRow" fieldPosition="0">
        <references count="1">
          <reference field="4294967294" count="1" selected="0">
            <x v="10"/>
          </reference>
        </references>
      </pivotArea>
    </format>
    <format dxfId="2453">
      <pivotArea field="0" dataOnly="0" labelOnly="1" grandRow="1" outline="0" axis="axisRow" fieldPosition="0">
        <references count="1">
          <reference field="4294967294" count="1" selected="0">
            <x v="11"/>
          </reference>
        </references>
      </pivotArea>
    </format>
    <format dxfId="2452">
      <pivotArea field="0" dataOnly="0" labelOnly="1" grandRow="1" outline="0" axis="axisRow" fieldPosition="0">
        <references count="1">
          <reference field="4294967294" count="1" selected="0">
            <x v="12"/>
          </reference>
        </references>
      </pivotArea>
    </format>
    <format dxfId="2451">
      <pivotArea field="0" dataOnly="0" labelOnly="1" grandRow="1" outline="0" axis="axisRow" fieldPosition="0">
        <references count="1">
          <reference field="4294967294" count="1" selected="0">
            <x v="13"/>
          </reference>
        </references>
      </pivotArea>
    </format>
    <format dxfId="2450">
      <pivotArea field="0" dataOnly="0" labelOnly="1" grandRow="1" outline="0" axis="axisRow" fieldPosition="0">
        <references count="1">
          <reference field="4294967294" count="1" selected="0">
            <x v="14"/>
          </reference>
        </references>
      </pivotArea>
    </format>
    <format dxfId="2449">
      <pivotArea field="0" dataOnly="0" labelOnly="1" grandRow="1" outline="0" axis="axisRow" fieldPosition="0">
        <references count="1">
          <reference field="4294967294" count="1" selected="0">
            <x v="15"/>
          </reference>
        </references>
      </pivotArea>
    </format>
    <format dxfId="2448">
      <pivotArea field="0" dataOnly="0" labelOnly="1" grandRow="1" outline="0" axis="axisRow" fieldPosition="0">
        <references count="1">
          <reference field="4294967294" count="1" selected="0">
            <x v="16"/>
          </reference>
        </references>
      </pivotArea>
    </format>
    <format dxfId="2447">
      <pivotArea field="0" dataOnly="0" labelOnly="1" grandRow="1" outline="0" axis="axisRow" fieldPosition="0">
        <references count="1">
          <reference field="4294967294" count="1" selected="0">
            <x v="17"/>
          </reference>
        </references>
      </pivotArea>
    </format>
    <format dxfId="2446">
      <pivotArea field="0" dataOnly="0" labelOnly="1" grandRow="1" outline="0" axis="axisRow" fieldPosition="0">
        <references count="1">
          <reference field="4294967294" count="1" selected="0">
            <x v="18"/>
          </reference>
        </references>
      </pivotArea>
    </format>
    <format dxfId="2445">
      <pivotArea field="0" dataOnly="0" labelOnly="1" grandRow="1" outline="0" axis="axisRow" fieldPosition="0">
        <references count="1">
          <reference field="4294967294" count="1" selected="0">
            <x v="19"/>
          </reference>
        </references>
      </pivotArea>
    </format>
    <format dxfId="2444">
      <pivotArea field="0" dataOnly="0" labelOnly="1" grandRow="1" outline="0" axis="axisRow" fieldPosition="0">
        <references count="1">
          <reference field="4294967294" count="1" selected="0">
            <x v="20"/>
          </reference>
        </references>
      </pivotArea>
    </format>
    <format dxfId="2443">
      <pivotArea field="0" dataOnly="0" labelOnly="1" grandRow="1" outline="0" axis="axisRow" fieldPosition="0">
        <references count="1">
          <reference field="4294967294" count="1" selected="0">
            <x v="21"/>
          </reference>
        </references>
      </pivotArea>
    </format>
    <format dxfId="2442">
      <pivotArea field="0" dataOnly="0" labelOnly="1" grandRow="1" outline="0" axis="axisRow" fieldPosition="0">
        <references count="1">
          <reference field="4294967294" count="1" selected="0">
            <x v="0"/>
          </reference>
        </references>
      </pivotArea>
    </format>
    <format dxfId="2441">
      <pivotArea field="0" dataOnly="0" labelOnly="1" grandRow="1" outline="0" axis="axisRow" fieldPosition="0">
        <references count="1">
          <reference field="4294967294" count="1" selected="0">
            <x v="1"/>
          </reference>
        </references>
      </pivotArea>
    </format>
    <format dxfId="2440">
      <pivotArea field="0" dataOnly="0" labelOnly="1" grandRow="1" outline="0" axis="axisRow" fieldPosition="0">
        <references count="1">
          <reference field="4294967294" count="1" selected="0">
            <x v="2"/>
          </reference>
        </references>
      </pivotArea>
    </format>
    <format dxfId="2439">
      <pivotArea field="0" dataOnly="0" labelOnly="1" grandRow="1" outline="0" axis="axisRow" fieldPosition="0">
        <references count="1">
          <reference field="4294967294" count="1" selected="0">
            <x v="3"/>
          </reference>
        </references>
      </pivotArea>
    </format>
    <format dxfId="2438">
      <pivotArea field="0" dataOnly="0" labelOnly="1" grandRow="1" outline="0" axis="axisRow" fieldPosition="0">
        <references count="1">
          <reference field="4294967294" count="1" selected="0">
            <x v="4"/>
          </reference>
        </references>
      </pivotArea>
    </format>
    <format dxfId="2437">
      <pivotArea field="0" dataOnly="0" labelOnly="1" grandRow="1" outline="0" axis="axisRow" fieldPosition="0">
        <references count="1">
          <reference field="4294967294" count="1" selected="0">
            <x v="5"/>
          </reference>
        </references>
      </pivotArea>
    </format>
    <format dxfId="2436">
      <pivotArea field="0" dataOnly="0" labelOnly="1" grandRow="1" outline="0" axis="axisRow" fieldPosition="0">
        <references count="1">
          <reference field="4294967294" count="1" selected="0">
            <x v="6"/>
          </reference>
        </references>
      </pivotArea>
    </format>
    <format dxfId="2435">
      <pivotArea field="0" dataOnly="0" labelOnly="1" grandRow="1" outline="0" axis="axisRow" fieldPosition="0">
        <references count="1">
          <reference field="4294967294" count="1" selected="0">
            <x v="7"/>
          </reference>
        </references>
      </pivotArea>
    </format>
    <format dxfId="2434">
      <pivotArea field="0" dataOnly="0" labelOnly="1" grandRow="1" outline="0" axis="axisRow" fieldPosition="0">
        <references count="1">
          <reference field="4294967294" count="1" selected="0">
            <x v="8"/>
          </reference>
        </references>
      </pivotArea>
    </format>
    <format dxfId="2433">
      <pivotArea field="0" dataOnly="0" labelOnly="1" grandRow="1" outline="0" axis="axisRow" fieldPosition="0">
        <references count="1">
          <reference field="4294967294" count="1" selected="0">
            <x v="9"/>
          </reference>
        </references>
      </pivotArea>
    </format>
    <format dxfId="2432">
      <pivotArea field="0" dataOnly="0" labelOnly="1" grandRow="1" outline="0" axis="axisRow" fieldPosition="0">
        <references count="1">
          <reference field="4294967294" count="1" selected="0">
            <x v="10"/>
          </reference>
        </references>
      </pivotArea>
    </format>
    <format dxfId="2431">
      <pivotArea field="0" dataOnly="0" labelOnly="1" grandRow="1" outline="0" axis="axisRow" fieldPosition="0">
        <references count="1">
          <reference field="4294967294" count="1" selected="0">
            <x v="11"/>
          </reference>
        </references>
      </pivotArea>
    </format>
    <format dxfId="2430">
      <pivotArea field="0" dataOnly="0" labelOnly="1" grandRow="1" outline="0" axis="axisRow" fieldPosition="0">
        <references count="1">
          <reference field="4294967294" count="1" selected="0">
            <x v="12"/>
          </reference>
        </references>
      </pivotArea>
    </format>
    <format dxfId="2429">
      <pivotArea field="0" dataOnly="0" labelOnly="1" grandRow="1" outline="0" axis="axisRow" fieldPosition="0">
        <references count="1">
          <reference field="4294967294" count="1" selected="0">
            <x v="13"/>
          </reference>
        </references>
      </pivotArea>
    </format>
    <format dxfId="2428">
      <pivotArea field="0" dataOnly="0" labelOnly="1" grandRow="1" outline="0" axis="axisRow" fieldPosition="0">
        <references count="1">
          <reference field="4294967294" count="1" selected="0">
            <x v="14"/>
          </reference>
        </references>
      </pivotArea>
    </format>
    <format dxfId="2427">
      <pivotArea field="0" dataOnly="0" labelOnly="1" grandRow="1" outline="0" axis="axisRow" fieldPosition="0">
        <references count="1">
          <reference field="4294967294" count="1" selected="0">
            <x v="15"/>
          </reference>
        </references>
      </pivotArea>
    </format>
    <format dxfId="2426">
      <pivotArea field="0" dataOnly="0" labelOnly="1" grandRow="1" outline="0" axis="axisRow" fieldPosition="0">
        <references count="1">
          <reference field="4294967294" count="1" selected="0">
            <x v="16"/>
          </reference>
        </references>
      </pivotArea>
    </format>
    <format dxfId="2425">
      <pivotArea field="0" dataOnly="0" labelOnly="1" grandRow="1" outline="0" axis="axisRow" fieldPosition="0">
        <references count="1">
          <reference field="4294967294" count="1" selected="0">
            <x v="17"/>
          </reference>
        </references>
      </pivotArea>
    </format>
    <format dxfId="2424">
      <pivotArea field="0" dataOnly="0" labelOnly="1" grandRow="1" outline="0" axis="axisRow" fieldPosition="0">
        <references count="1">
          <reference field="4294967294" count="1" selected="0">
            <x v="18"/>
          </reference>
        </references>
      </pivotArea>
    </format>
    <format dxfId="2423">
      <pivotArea field="0" dataOnly="0" labelOnly="1" grandRow="1" outline="0" axis="axisRow" fieldPosition="0">
        <references count="1">
          <reference field="4294967294" count="1" selected="0">
            <x v="19"/>
          </reference>
        </references>
      </pivotArea>
    </format>
    <format dxfId="2422">
      <pivotArea field="0" dataOnly="0" labelOnly="1" grandRow="1" outline="0" axis="axisRow" fieldPosition="0">
        <references count="1">
          <reference field="4294967294" count="1" selected="0">
            <x v="20"/>
          </reference>
        </references>
      </pivotArea>
    </format>
    <format dxfId="2421">
      <pivotArea field="0" dataOnly="0" labelOnly="1" grandRow="1" outline="0" axis="axisRow" fieldPosition="0">
        <references count="1">
          <reference field="4294967294" count="1" selected="0">
            <x v="21"/>
          </reference>
        </references>
      </pivotArea>
    </format>
    <format dxfId="2420">
      <pivotArea dataOnly="0" labelOnly="1" outline="0" fieldPosition="0">
        <references count="2">
          <reference field="4294967294" count="22">
            <x v="0"/>
            <x v="1"/>
            <x v="2"/>
            <x v="3"/>
            <x v="4"/>
            <x v="5"/>
            <x v="6"/>
            <x v="7"/>
            <x v="8"/>
            <x v="9"/>
            <x v="10"/>
            <x v="11"/>
            <x v="12"/>
            <x v="13"/>
            <x v="14"/>
            <x v="15"/>
            <x v="16"/>
            <x v="17"/>
            <x v="18"/>
            <x v="19"/>
            <x v="20"/>
            <x v="21"/>
          </reference>
          <reference field="0" count="1" selected="0">
            <x v="0"/>
          </reference>
        </references>
      </pivotArea>
    </format>
    <format dxfId="2419">
      <pivotArea dataOnly="0" labelOnly="1" outline="0" fieldPosition="0">
        <references count="2">
          <reference field="4294967294" count="22">
            <x v="0"/>
            <x v="1"/>
            <x v="2"/>
            <x v="3"/>
            <x v="4"/>
            <x v="5"/>
            <x v="6"/>
            <x v="7"/>
            <x v="8"/>
            <x v="9"/>
            <x v="10"/>
            <x v="11"/>
            <x v="12"/>
            <x v="13"/>
            <x v="14"/>
            <x v="15"/>
            <x v="16"/>
            <x v="17"/>
            <x v="18"/>
            <x v="19"/>
            <x v="20"/>
            <x v="21"/>
          </reference>
          <reference field="0" count="1" selected="0">
            <x v="1"/>
          </reference>
        </references>
      </pivotArea>
    </format>
    <format dxfId="2418">
      <pivotArea dataOnly="0" labelOnly="1" outline="0" fieldPosition="0">
        <references count="2">
          <reference field="4294967294" count="22">
            <x v="0"/>
            <x v="1"/>
            <x v="2"/>
            <x v="3"/>
            <x v="4"/>
            <x v="5"/>
            <x v="6"/>
            <x v="7"/>
            <x v="8"/>
            <x v="9"/>
            <x v="10"/>
            <x v="11"/>
            <x v="12"/>
            <x v="13"/>
            <x v="14"/>
            <x v="15"/>
            <x v="16"/>
            <x v="17"/>
            <x v="18"/>
            <x v="19"/>
            <x v="20"/>
            <x v="21"/>
          </reference>
          <reference field="0" count="1" selected="0">
            <x v="2"/>
          </reference>
        </references>
      </pivotArea>
    </format>
    <format dxfId="2417">
      <pivotArea dataOnly="0" labelOnly="1" outline="0" fieldPosition="0">
        <references count="2">
          <reference field="4294967294" count="22">
            <x v="0"/>
            <x v="1"/>
            <x v="2"/>
            <x v="3"/>
            <x v="4"/>
            <x v="5"/>
            <x v="6"/>
            <x v="7"/>
            <x v="8"/>
            <x v="9"/>
            <x v="10"/>
            <x v="11"/>
            <x v="12"/>
            <x v="13"/>
            <x v="14"/>
            <x v="15"/>
            <x v="16"/>
            <x v="17"/>
            <x v="18"/>
            <x v="19"/>
            <x v="20"/>
            <x v="21"/>
          </reference>
          <reference field="0" count="1" selected="0">
            <x v="3"/>
          </reference>
        </references>
      </pivotArea>
    </format>
    <format dxfId="2416">
      <pivotArea dataOnly="0" labelOnly="1" outline="0" fieldPosition="0">
        <references count="2">
          <reference field="4294967294" count="22">
            <x v="0"/>
            <x v="1"/>
            <x v="2"/>
            <x v="3"/>
            <x v="4"/>
            <x v="5"/>
            <x v="6"/>
            <x v="7"/>
            <x v="8"/>
            <x v="9"/>
            <x v="10"/>
            <x v="11"/>
            <x v="12"/>
            <x v="13"/>
            <x v="14"/>
            <x v="15"/>
            <x v="16"/>
            <x v="17"/>
            <x v="18"/>
            <x v="19"/>
            <x v="20"/>
            <x v="21"/>
          </reference>
          <reference field="0" count="1" selected="0">
            <x v="4"/>
          </reference>
        </references>
      </pivotArea>
    </format>
    <format dxfId="2415">
      <pivotArea dataOnly="0" labelOnly="1" outline="0" fieldPosition="0">
        <references count="2">
          <reference field="4294967294" count="22">
            <x v="0"/>
            <x v="1"/>
            <x v="2"/>
            <x v="3"/>
            <x v="4"/>
            <x v="5"/>
            <x v="6"/>
            <x v="7"/>
            <x v="8"/>
            <x v="9"/>
            <x v="10"/>
            <x v="11"/>
            <x v="12"/>
            <x v="13"/>
            <x v="14"/>
            <x v="15"/>
            <x v="16"/>
            <x v="17"/>
            <x v="18"/>
            <x v="19"/>
            <x v="20"/>
            <x v="21"/>
          </reference>
          <reference field="0" count="1" selected="0">
            <x v="5"/>
          </reference>
        </references>
      </pivotArea>
    </format>
    <format dxfId="2414">
      <pivotArea dataOnly="0" labelOnly="1" outline="0" fieldPosition="0">
        <references count="2">
          <reference field="4294967294" count="22">
            <x v="0"/>
            <x v="1"/>
            <x v="2"/>
            <x v="3"/>
            <x v="4"/>
            <x v="5"/>
            <x v="6"/>
            <x v="7"/>
            <x v="8"/>
            <x v="9"/>
            <x v="10"/>
            <x v="11"/>
            <x v="12"/>
            <x v="13"/>
            <x v="14"/>
            <x v="15"/>
            <x v="16"/>
            <x v="17"/>
            <x v="18"/>
            <x v="19"/>
            <x v="20"/>
            <x v="21"/>
          </reference>
          <reference field="0" count="1" selected="0">
            <x v="6"/>
          </reference>
        </references>
      </pivotArea>
    </format>
    <format dxfId="2413">
      <pivotArea dataOnly="0" labelOnly="1" outline="0" fieldPosition="0">
        <references count="2">
          <reference field="4294967294" count="22">
            <x v="0"/>
            <x v="1"/>
            <x v="2"/>
            <x v="3"/>
            <x v="4"/>
            <x v="5"/>
            <x v="6"/>
            <x v="7"/>
            <x v="8"/>
            <x v="9"/>
            <x v="10"/>
            <x v="11"/>
            <x v="12"/>
            <x v="13"/>
            <x v="14"/>
            <x v="15"/>
            <x v="16"/>
            <x v="17"/>
            <x v="18"/>
            <x v="19"/>
            <x v="20"/>
            <x v="21"/>
          </reference>
          <reference field="0" count="1" selected="0">
            <x v="7"/>
          </reference>
        </references>
      </pivotArea>
    </format>
    <format dxfId="2412">
      <pivotArea dataOnly="0" labelOnly="1" outline="0" fieldPosition="0">
        <references count="2">
          <reference field="4294967294" count="22">
            <x v="0"/>
            <x v="1"/>
            <x v="2"/>
            <x v="3"/>
            <x v="4"/>
            <x v="5"/>
            <x v="6"/>
            <x v="7"/>
            <x v="8"/>
            <x v="9"/>
            <x v="10"/>
            <x v="11"/>
            <x v="12"/>
            <x v="13"/>
            <x v="14"/>
            <x v="15"/>
            <x v="16"/>
            <x v="17"/>
            <x v="18"/>
            <x v="19"/>
            <x v="20"/>
            <x v="21"/>
          </reference>
          <reference field="0" count="1" selected="0">
            <x v="8"/>
          </reference>
        </references>
      </pivotArea>
    </format>
    <format dxfId="2411">
      <pivotArea dataOnly="0" labelOnly="1" outline="0" fieldPosition="0">
        <references count="2">
          <reference field="4294967294" count="22">
            <x v="0"/>
            <x v="1"/>
            <x v="2"/>
            <x v="3"/>
            <x v="4"/>
            <x v="5"/>
            <x v="6"/>
            <x v="7"/>
            <x v="8"/>
            <x v="9"/>
            <x v="10"/>
            <x v="11"/>
            <x v="12"/>
            <x v="13"/>
            <x v="14"/>
            <x v="15"/>
            <x v="16"/>
            <x v="17"/>
            <x v="18"/>
            <x v="19"/>
            <x v="20"/>
            <x v="21"/>
          </reference>
          <reference field="0" count="1" selected="0">
            <x v="9"/>
          </reference>
        </references>
      </pivotArea>
    </format>
    <format dxfId="2410">
      <pivotArea dataOnly="0" labelOnly="1" outline="0" fieldPosition="0">
        <references count="2">
          <reference field="4294967294" count="22">
            <x v="0"/>
            <x v="1"/>
            <x v="2"/>
            <x v="3"/>
            <x v="4"/>
            <x v="5"/>
            <x v="6"/>
            <x v="7"/>
            <x v="8"/>
            <x v="9"/>
            <x v="10"/>
            <x v="11"/>
            <x v="12"/>
            <x v="13"/>
            <x v="14"/>
            <x v="15"/>
            <x v="16"/>
            <x v="17"/>
            <x v="18"/>
            <x v="19"/>
            <x v="20"/>
            <x v="21"/>
          </reference>
          <reference field="0" count="1" selected="0">
            <x v="10"/>
          </reference>
        </references>
      </pivotArea>
    </format>
    <format dxfId="2409">
      <pivotArea dataOnly="0" labelOnly="1" outline="0" fieldPosition="0">
        <references count="2">
          <reference field="4294967294" count="22">
            <x v="0"/>
            <x v="1"/>
            <x v="2"/>
            <x v="3"/>
            <x v="4"/>
            <x v="5"/>
            <x v="6"/>
            <x v="7"/>
            <x v="8"/>
            <x v="9"/>
            <x v="10"/>
            <x v="11"/>
            <x v="12"/>
            <x v="13"/>
            <x v="14"/>
            <x v="15"/>
            <x v="16"/>
            <x v="17"/>
            <x v="18"/>
            <x v="19"/>
            <x v="20"/>
            <x v="21"/>
          </reference>
          <reference field="0" count="1" selected="0">
            <x v="11"/>
          </reference>
        </references>
      </pivotArea>
    </format>
    <format dxfId="2408">
      <pivotArea dataOnly="0" labelOnly="1" outline="0" fieldPosition="0">
        <references count="2">
          <reference field="4294967294" count="22">
            <x v="0"/>
            <x v="1"/>
            <x v="2"/>
            <x v="3"/>
            <x v="4"/>
            <x v="5"/>
            <x v="6"/>
            <x v="7"/>
            <x v="8"/>
            <x v="9"/>
            <x v="10"/>
            <x v="11"/>
            <x v="12"/>
            <x v="13"/>
            <x v="14"/>
            <x v="15"/>
            <x v="16"/>
            <x v="17"/>
            <x v="18"/>
            <x v="19"/>
            <x v="20"/>
            <x v="21"/>
          </reference>
          <reference field="0" count="1" selected="0">
            <x v="12"/>
          </reference>
        </references>
      </pivotArea>
    </format>
    <format dxfId="2407">
      <pivotArea dataOnly="0" labelOnly="1" outline="0" fieldPosition="0">
        <references count="2">
          <reference field="4294967294" count="22">
            <x v="0"/>
            <x v="1"/>
            <x v="2"/>
            <x v="3"/>
            <x v="4"/>
            <x v="5"/>
            <x v="6"/>
            <x v="7"/>
            <x v="8"/>
            <x v="9"/>
            <x v="10"/>
            <x v="11"/>
            <x v="12"/>
            <x v="13"/>
            <x v="14"/>
            <x v="15"/>
            <x v="16"/>
            <x v="17"/>
            <x v="18"/>
            <x v="19"/>
            <x v="20"/>
            <x v="21"/>
          </reference>
          <reference field="0" count="1" selected="0">
            <x v="13"/>
          </reference>
        </references>
      </pivotArea>
    </format>
    <format dxfId="2406">
      <pivotArea dataOnly="0" labelOnly="1" outline="0" fieldPosition="0">
        <references count="2">
          <reference field="4294967294" count="22">
            <x v="0"/>
            <x v="1"/>
            <x v="2"/>
            <x v="3"/>
            <x v="4"/>
            <x v="5"/>
            <x v="6"/>
            <x v="7"/>
            <x v="8"/>
            <x v="9"/>
            <x v="10"/>
            <x v="11"/>
            <x v="12"/>
            <x v="13"/>
            <x v="14"/>
            <x v="15"/>
            <x v="16"/>
            <x v="17"/>
            <x v="18"/>
            <x v="19"/>
            <x v="20"/>
            <x v="21"/>
          </reference>
          <reference field="0" count="1" selected="0">
            <x v="14"/>
          </reference>
        </references>
      </pivotArea>
    </format>
    <format dxfId="2405">
      <pivotArea dataOnly="0" labelOnly="1" outline="0" fieldPosition="0">
        <references count="2">
          <reference field="4294967294" count="22">
            <x v="0"/>
            <x v="1"/>
            <x v="2"/>
            <x v="3"/>
            <x v="4"/>
            <x v="5"/>
            <x v="6"/>
            <x v="7"/>
            <x v="8"/>
            <x v="9"/>
            <x v="10"/>
            <x v="11"/>
            <x v="12"/>
            <x v="13"/>
            <x v="14"/>
            <x v="15"/>
            <x v="16"/>
            <x v="17"/>
            <x v="18"/>
            <x v="19"/>
            <x v="20"/>
            <x v="21"/>
          </reference>
          <reference field="0" count="1" selected="0">
            <x v="15"/>
          </reference>
        </references>
      </pivotArea>
    </format>
    <format dxfId="2404">
      <pivotArea dataOnly="0" labelOnly="1" outline="0" fieldPosition="0">
        <references count="1">
          <reference field="221" count="0"/>
        </references>
      </pivotArea>
    </format>
    <format dxfId="2403">
      <pivotArea dataOnly="0" labelOnly="1" outline="0" fieldPosition="0">
        <references count="1">
          <reference field="221" count="0" defaultSubtotal="1"/>
        </references>
      </pivotArea>
    </format>
    <format dxfId="2402">
      <pivotArea dataOnly="0" labelOnly="1" outline="0" fieldPosition="0">
        <references count="2">
          <reference field="4" count="6">
            <x v="0"/>
            <x v="1"/>
            <x v="2"/>
            <x v="3"/>
            <x v="4"/>
            <x v="5"/>
          </reference>
          <reference field="221" count="1" selected="0">
            <x v="0"/>
          </reference>
        </references>
      </pivotArea>
    </format>
    <format dxfId="2401">
      <pivotArea dataOnly="0" labelOnly="1" outline="0" fieldPosition="0">
        <references count="2">
          <reference field="4" count="4">
            <x v="6"/>
            <x v="7"/>
            <x v="8"/>
            <x v="9"/>
          </reference>
          <reference field="221" count="1" selected="0">
            <x v="1"/>
          </reference>
        </references>
      </pivotArea>
    </format>
    <format dxfId="2400">
      <pivotArea dataOnly="0" labelOnly="1" outline="0" fieldPosition="0">
        <references count="2">
          <reference field="4" count="1">
            <x v="15"/>
          </reference>
          <reference field="221" count="1" selected="0">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EB04CF5-3488-4B83-9E19-52D21F91AB75}" name="PivotTable1" cacheId="16" dataOnRows="1" applyNumberFormats="0" applyBorderFormats="0" applyFontFormats="0" applyPatternFormats="0" applyAlignmentFormats="0" applyWidthHeightFormats="1" dataCaption="Data" updatedVersion="6" minRefreshableVersion="3" showMemberPropertyTips="0" useAutoFormatting="1" colGrandTotals="0" itemPrintTitles="1" createdVersion="3" indent="0" compact="0" compactData="0" gridDropZones="1">
  <location ref="A3:P581" firstHeaderRow="1" firstDataRow="3" firstDataCol="2"/>
  <pivotFields count="286">
    <pivotField axis="axisRow" compact="0" outline="0" subtotalTop="0" showAll="0" includeNewItemsInFilter="1" sortType="ascending">
      <items count="18">
        <item x="0"/>
        <item x="1"/>
        <item x="2"/>
        <item x="3"/>
        <item x="4"/>
        <item x="5"/>
        <item x="6"/>
        <item x="7"/>
        <item x="8"/>
        <item x="9"/>
        <item x="10"/>
        <item x="11"/>
        <item x="12"/>
        <item x="13"/>
        <item x="14"/>
        <item x="15"/>
        <item x="16"/>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8">
        <item x="1"/>
        <item x="2"/>
        <item x="3"/>
        <item x="4"/>
        <item x="5"/>
        <item x="6"/>
        <item x="10"/>
        <item x="7"/>
        <item x="8"/>
        <item x="9"/>
        <item m="1" x="16"/>
        <item m="1" x="12"/>
        <item m="1" x="13"/>
        <item x="11"/>
        <item m="1" x="14"/>
        <item x="0"/>
        <item m="1" x="15"/>
        <item t="default"/>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outline="0" showAll="0" defaultSubtotal="0"/>
    <pivotField compact="0" numFmtId="165"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5"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5"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axis="axisCol" compact="0" outline="0" subtotalTop="0" showAll="0" includeNewItemsInFilter="1">
      <items count="8">
        <item n="Four-Year" x="1"/>
        <item n="Two-Year" x="2"/>
        <item n="Technical" h="1" x="3"/>
        <item h="1" sd="0" x="0"/>
        <item h="1" x="4"/>
        <item x="5"/>
        <item x="6"/>
        <item t="default"/>
      </items>
    </pivotField>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0"/>
    <field x="-2"/>
  </rowFields>
  <rowItems count="576">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rowItems>
  <colFields count="2">
    <field x="221"/>
    <field x="4"/>
  </colFields>
  <colItems count="14">
    <i>
      <x/>
      <x/>
    </i>
    <i r="1">
      <x v="1"/>
    </i>
    <i r="1">
      <x v="2"/>
    </i>
    <i r="1">
      <x v="3"/>
    </i>
    <i r="1">
      <x v="4"/>
    </i>
    <i r="1">
      <x v="5"/>
    </i>
    <i t="default">
      <x/>
    </i>
    <i>
      <x v="1"/>
      <x v="6"/>
    </i>
    <i r="1">
      <x v="7"/>
    </i>
    <i r="1">
      <x v="8"/>
    </i>
    <i r="1">
      <x v="9"/>
    </i>
    <i t="default">
      <x v="1"/>
    </i>
    <i>
      <x v="5"/>
      <x v="15"/>
    </i>
    <i t="default">
      <x v="5"/>
    </i>
  </colItems>
  <dataFields count="32">
    <dataField name=" AvHS1stT-FT-TTA" fld="246" baseField="0" baseItem="0" numFmtId="164"/>
    <dataField name=" AvNew-HS1stT-FT-TTA" fld="266" baseField="0" baseItem="0" numFmtId="3"/>
    <dataField name=" AvHS1stT-PT-TTA" fld="247" baseField="0" baseItem="0" numFmtId="164"/>
    <dataField name=" AvNew-HS1stT-PT-TTA" fld="267" baseField="0" baseItem="0" numFmtId="3"/>
    <dataField name=" AvHS1stT-UNK-TTA" fld="248" baseField="0" baseItem="0" numFmtId="164"/>
    <dataField name=" AvNew-HS1stT-UNK-TTA" fld="268" baseField="0" baseItem="0" numFmtId="3"/>
    <dataField name=" AvHS1stT-TTA" fld="249" baseField="0" baseItem="0" numFmtId="164"/>
    <dataField name=" AvNew-HS1stT-TTA" fld="269" baseField="0" baseItem="0" numFmtId="3"/>
    <dataField name=" Av1stT-FT-TTA" fld="222" baseField="0" baseItem="0" numFmtId="164"/>
    <dataField name=" AvNew-1stT-FT-TTA" fld="254" baseField="0" baseItem="0" numFmtId="3"/>
    <dataField name=" Av1stT-PT-TTA" fld="223" baseField="0" baseItem="0" numFmtId="164"/>
    <dataField name=" AvNew-1stT-PT-TTA" fld="255" baseField="0" baseItem="0" numFmtId="3"/>
    <dataField name=" Av1stT-UNK-TTA" fld="224" baseField="0" baseItem="0" numFmtId="164"/>
    <dataField name=" AvNew-1stT-UNK-TTA" fld="256" baseField="0" baseItem="0" numFmtId="3"/>
    <dataField name=" Av1stT-TTA" fld="225" baseField="0" baseItem="0" numFmtId="164"/>
    <dataField name=" AvNew-1stT-TTA" fld="257" baseField="0" baseItem="0" numFmtId="3"/>
    <dataField name=" AvTRF-FT-TTA" fld="226" baseField="0" baseItem="0" numFmtId="164"/>
    <dataField name=" AvNew-TRF-FT-TTA" fld="258" baseField="0" baseItem="0" numFmtId="3"/>
    <dataField name=" AvTRF-PT-TTA" fld="227" baseField="0" baseItem="0" numFmtId="164"/>
    <dataField name=" AvNew-TRF-PT-TTA" fld="259" baseField="0" baseItem="0" numFmtId="3"/>
    <dataField name=" AvTRF-UNK-TTA" fld="228" baseField="0" baseItem="0" numFmtId="164"/>
    <dataField name=" AvNew-TRF-UNK-TTA" fld="260" baseField="0" baseItem="0" numFmtId="3"/>
    <dataField name=" AvTRF-TTA" fld="229" baseField="0" baseItem="0" numFmtId="164"/>
    <dataField name=" AvNew-TRF-TTA" fld="261" baseField="0" baseItem="0" numFmtId="3"/>
    <dataField name=" AvUNK-TTA" fld="230" baseField="0" baseItem="0" numFmtId="164"/>
    <dataField name=" AvNew-UNK-TTA" fld="262" baseField="0" baseItem="0" numFmtId="3"/>
    <dataField name=" Av FT-TTA" fld="231" baseField="0" baseItem="0" numFmtId="164"/>
    <dataField name=" AvNew- FT-TTA" fld="263" baseField="0" baseItem="0" numFmtId="3"/>
    <dataField name=" Av PT-TTA" fld="232" baseField="0" baseItem="0" numFmtId="164"/>
    <dataField name=" AvNew- PT-TTA" fld="264" baseField="0" baseItem="0" numFmtId="3"/>
    <dataField name=" Av FTPT-TTA" fld="244" baseField="0" baseItem="0" numFmtId="164"/>
    <dataField name=" AvNew- FTPT-TTA" fld="265" baseField="0" baseItem="0" numFmtId="3"/>
  </dataFields>
  <formats count="1230">
    <format dxfId="2399">
      <pivotArea type="all" dataOnly="0" outline="0" fieldPosition="0"/>
    </format>
    <format dxfId="2398">
      <pivotArea type="all" dataOnly="0" outline="0" fieldPosition="0"/>
    </format>
    <format dxfId="2397">
      <pivotArea dataOnly="0" labelOnly="1" outline="0" offset="IV1" fieldPosition="0">
        <references count="1">
          <reference field="0" count="1">
            <x v="6"/>
          </reference>
        </references>
      </pivotArea>
    </format>
    <format dxfId="2396">
      <pivotArea type="origin" dataOnly="0" labelOnly="1" outline="0" fieldPosition="0"/>
    </format>
    <format dxfId="2395">
      <pivotArea field="0" type="button" dataOnly="0" labelOnly="1" outline="0" axis="axisRow" fieldPosition="0"/>
    </format>
    <format dxfId="2394">
      <pivotArea dataOnly="0" labelOnly="1" outline="0" fieldPosition="0">
        <references count="1">
          <reference field="0" count="0"/>
        </references>
      </pivotArea>
    </format>
    <format dxfId="2393">
      <pivotArea outline="0" fieldPosition="0"/>
    </format>
    <format dxfId="2392">
      <pivotArea outline="0" fieldPosition="0">
        <references count="3">
          <reference field="4294967294" count="1" selected="0">
            <x v="24"/>
          </reference>
          <reference field="0" count="1" selected="0">
            <x v="6"/>
          </reference>
          <reference field="221" count="1" selected="0" defaultSubtotal="1">
            <x v="0"/>
          </reference>
        </references>
      </pivotArea>
    </format>
    <format dxfId="2391">
      <pivotArea outline="0" fieldPosition="0">
        <references count="1">
          <reference field="221" count="1" selected="0" defaultSubtotal="1">
            <x v="0"/>
          </reference>
        </references>
      </pivotArea>
    </format>
    <format dxfId="2390">
      <pivotArea type="topRight" dataOnly="0" labelOnly="1" outline="0" offset="E1" fieldPosition="0"/>
    </format>
    <format dxfId="2389">
      <pivotArea dataOnly="0" labelOnly="1" outline="0" fieldPosition="0">
        <references count="1">
          <reference field="221" count="1" defaultSubtotal="1">
            <x v="0"/>
          </reference>
        </references>
      </pivotArea>
    </format>
    <format dxfId="2388">
      <pivotArea outline="0" fieldPosition="0">
        <references count="3">
          <reference field="4294967294" count="1" selected="0">
            <x v="30"/>
          </reference>
          <reference field="0" count="1" selected="0">
            <x v="6"/>
          </reference>
          <reference field="221" count="2" selected="0" defaultSubtotal="1">
            <x v="0"/>
            <x v="1"/>
          </reference>
        </references>
      </pivotArea>
    </format>
    <format dxfId="2387">
      <pivotArea outline="0" collapsedLevelsAreSubtotals="1" fieldPosition="0">
        <references count="4">
          <reference field="4294967294" count="1" selected="0">
            <x v="30"/>
          </reference>
          <reference field="0" count="1" selected="0">
            <x v="6"/>
          </reference>
          <reference field="4" count="6" selected="0">
            <x v="0"/>
            <x v="1"/>
            <x v="2"/>
            <x v="3"/>
            <x v="4"/>
            <x v="5"/>
          </reference>
          <reference field="221" count="1" selected="0">
            <x v="0"/>
          </reference>
        </references>
      </pivotArea>
    </format>
    <format dxfId="2386">
      <pivotArea outline="0" collapsedLevelsAreSubtotals="1" fieldPosition="0">
        <references count="4">
          <reference field="4294967294" count="1" selected="0">
            <x v="30"/>
          </reference>
          <reference field="0" count="1" selected="0">
            <x v="6"/>
          </reference>
          <reference field="4" count="1" selected="0">
            <x v="0"/>
          </reference>
          <reference field="221" count="1" selected="0">
            <x v="0"/>
          </reference>
        </references>
      </pivotArea>
    </format>
    <format dxfId="2385">
      <pivotArea dataOnly="0" labelOnly="1" outline="0" fieldPosition="0">
        <references count="1">
          <reference field="221" count="1" defaultSubtotal="1">
            <x v="0"/>
          </reference>
        </references>
      </pivotArea>
    </format>
    <format dxfId="2384">
      <pivotArea dataOnly="0" labelOnly="1" outline="0" fieldPosition="0">
        <references count="1">
          <reference field="221" count="1" defaultSubtotal="1">
            <x v="1"/>
          </reference>
        </references>
      </pivotArea>
    </format>
    <format dxfId="2383">
      <pivotArea dataOnly="0" labelOnly="1" outline="0" fieldPosition="0">
        <references count="1">
          <reference field="221" count="1" defaultSubtotal="1">
            <x v="2"/>
          </reference>
        </references>
      </pivotArea>
    </format>
    <format dxfId="2382">
      <pivotArea outline="0" collapsedLevelsAreSubtotals="1" fieldPosition="0">
        <references count="1">
          <reference field="221" count="1" selected="0" defaultSubtotal="1">
            <x v="2"/>
          </reference>
        </references>
      </pivotArea>
    </format>
    <format dxfId="2381">
      <pivotArea type="topRight" dataOnly="0" labelOnly="1" outline="0" offset="N1" fieldPosition="0"/>
    </format>
    <format dxfId="2380">
      <pivotArea dataOnly="0" labelOnly="1" outline="0" fieldPosition="0">
        <references count="1">
          <reference field="221" count="1" defaultSubtotal="1">
            <x v="2"/>
          </reference>
        </references>
      </pivotArea>
    </format>
    <format dxfId="2379">
      <pivotArea type="origin" dataOnly="0" labelOnly="1" outline="0" fieldPosition="0"/>
    </format>
    <format dxfId="2378">
      <pivotArea field="0" type="button" dataOnly="0" labelOnly="1" outline="0" axis="axisRow" fieldPosition="0"/>
    </format>
    <format dxfId="2377">
      <pivotArea dataOnly="0" labelOnly="1" outline="0" fieldPosition="0">
        <references count="1">
          <reference field="0" count="0"/>
        </references>
      </pivotArea>
    </format>
    <format dxfId="2376">
      <pivotArea field="0" dataOnly="0" labelOnly="1" grandRow="1" outline="0" offset="A256" axis="axisRow" fieldPosition="0">
        <references count="1">
          <reference field="4294967294" count="1" selected="0">
            <x v="8"/>
          </reference>
        </references>
      </pivotArea>
    </format>
    <format dxfId="2375">
      <pivotArea field="0" dataOnly="0" labelOnly="1" grandRow="1" outline="0" offset="A256" axis="axisRow" fieldPosition="0">
        <references count="1">
          <reference field="4294967294" count="1" selected="0">
            <x v="10"/>
          </reference>
        </references>
      </pivotArea>
    </format>
    <format dxfId="2374">
      <pivotArea field="0" dataOnly="0" labelOnly="1" grandRow="1" outline="0" offset="A256" axis="axisRow" fieldPosition="0">
        <references count="1">
          <reference field="4294967294" count="1" selected="0">
            <x v="12"/>
          </reference>
        </references>
      </pivotArea>
    </format>
    <format dxfId="2373">
      <pivotArea field="0" dataOnly="0" labelOnly="1" grandRow="1" outline="0" offset="A256" axis="axisRow" fieldPosition="0">
        <references count="1">
          <reference field="4294967294" count="1" selected="0">
            <x v="14"/>
          </reference>
        </references>
      </pivotArea>
    </format>
    <format dxfId="2372">
      <pivotArea field="0" dataOnly="0" labelOnly="1" grandRow="1" outline="0" offset="A256" axis="axisRow" fieldPosition="0">
        <references count="1">
          <reference field="4294967294" count="1" selected="0">
            <x v="16"/>
          </reference>
        </references>
      </pivotArea>
    </format>
    <format dxfId="2371">
      <pivotArea field="0" dataOnly="0" labelOnly="1" grandRow="1" outline="0" offset="A256" axis="axisRow" fieldPosition="0">
        <references count="1">
          <reference field="4294967294" count="1" selected="0">
            <x v="18"/>
          </reference>
        </references>
      </pivotArea>
    </format>
    <format dxfId="2370">
      <pivotArea field="0" dataOnly="0" labelOnly="1" grandRow="1" outline="0" offset="A256" axis="axisRow" fieldPosition="0">
        <references count="1">
          <reference field="4294967294" count="1" selected="0">
            <x v="20"/>
          </reference>
        </references>
      </pivotArea>
    </format>
    <format dxfId="2369">
      <pivotArea field="0" dataOnly="0" labelOnly="1" grandRow="1" outline="0" offset="A256" axis="axisRow" fieldPosition="0">
        <references count="1">
          <reference field="4294967294" count="1" selected="0">
            <x v="22"/>
          </reference>
        </references>
      </pivotArea>
    </format>
    <format dxfId="2368">
      <pivotArea field="0" dataOnly="0" labelOnly="1" grandRow="1" outline="0" offset="A256" axis="axisRow" fieldPosition="0">
        <references count="1">
          <reference field="4294967294" count="1" selected="0">
            <x v="24"/>
          </reference>
        </references>
      </pivotArea>
    </format>
    <format dxfId="2367">
      <pivotArea field="0" dataOnly="0" labelOnly="1" grandRow="1" outline="0" offset="A256" axis="axisRow" fieldPosition="0">
        <references count="1">
          <reference field="4294967294" count="1" selected="0">
            <x v="26"/>
          </reference>
        </references>
      </pivotArea>
    </format>
    <format dxfId="2366">
      <pivotArea field="0" dataOnly="0" labelOnly="1" grandRow="1" outline="0" offset="A256" axis="axisRow" fieldPosition="0">
        <references count="1">
          <reference field="4294967294" count="1" selected="0">
            <x v="28"/>
          </reference>
        </references>
      </pivotArea>
    </format>
    <format dxfId="2365">
      <pivotArea field="0" dataOnly="0" labelOnly="1" grandRow="1" outline="0" offset="A256" axis="axisRow" fieldPosition="0">
        <references count="1">
          <reference field="4294967294" count="1" selected="0">
            <x v="30"/>
          </reference>
        </references>
      </pivotArea>
    </format>
    <format dxfId="2364">
      <pivotArea dataOnly="0" labelOnly="1" outline="0" fieldPosition="0">
        <references count="1">
          <reference field="0" count="1">
            <x v="6"/>
          </reference>
        </references>
      </pivotArea>
    </format>
    <format dxfId="2363">
      <pivotArea field="0" dataOnly="0" labelOnly="1" grandRow="1" outline="0" axis="axisRow" fieldPosition="0">
        <references count="1">
          <reference field="4294967294" count="1" selected="0">
            <x v="0"/>
          </reference>
        </references>
      </pivotArea>
    </format>
    <format dxfId="2362">
      <pivotArea field="0" dataOnly="0" labelOnly="1" grandRow="1" outline="0" axis="axisRow" fieldPosition="0">
        <references count="1">
          <reference field="4294967294" count="1" selected="0">
            <x v="2"/>
          </reference>
        </references>
      </pivotArea>
    </format>
    <format dxfId="2361">
      <pivotArea field="0" dataOnly="0" labelOnly="1" grandRow="1" outline="0" axis="axisRow" fieldPosition="0">
        <references count="1">
          <reference field="4294967294" count="1" selected="0">
            <x v="4"/>
          </reference>
        </references>
      </pivotArea>
    </format>
    <format dxfId="2360">
      <pivotArea field="0" dataOnly="0" labelOnly="1" grandRow="1" outline="0" axis="axisRow" fieldPosition="0">
        <references count="1">
          <reference field="4294967294" count="1" selected="0">
            <x v="6"/>
          </reference>
        </references>
      </pivotArea>
    </format>
    <format dxfId="2359">
      <pivotArea field="0" dataOnly="0" labelOnly="1" grandRow="1" outline="0" axis="axisRow" fieldPosition="0">
        <references count="1">
          <reference field="4294967294" count="1" selected="0">
            <x v="8"/>
          </reference>
        </references>
      </pivotArea>
    </format>
    <format dxfId="2358">
      <pivotArea field="0" dataOnly="0" labelOnly="1" grandRow="1" outline="0" axis="axisRow" fieldPosition="0">
        <references count="1">
          <reference field="4294967294" count="1" selected="0">
            <x v="10"/>
          </reference>
        </references>
      </pivotArea>
    </format>
    <format dxfId="2357">
      <pivotArea field="0" dataOnly="0" labelOnly="1" grandRow="1" outline="0" axis="axisRow" fieldPosition="0">
        <references count="1">
          <reference field="4294967294" count="1" selected="0">
            <x v="12"/>
          </reference>
        </references>
      </pivotArea>
    </format>
    <format dxfId="2356">
      <pivotArea field="0" dataOnly="0" labelOnly="1" grandRow="1" outline="0" axis="axisRow" fieldPosition="0">
        <references count="1">
          <reference field="4294967294" count="1" selected="0">
            <x v="14"/>
          </reference>
        </references>
      </pivotArea>
    </format>
    <format dxfId="2355">
      <pivotArea field="0" dataOnly="0" labelOnly="1" grandRow="1" outline="0" axis="axisRow" fieldPosition="0">
        <references count="1">
          <reference field="4294967294" count="1" selected="0">
            <x v="16"/>
          </reference>
        </references>
      </pivotArea>
    </format>
    <format dxfId="2354">
      <pivotArea field="0" dataOnly="0" labelOnly="1" grandRow="1" outline="0" axis="axisRow" fieldPosition="0">
        <references count="1">
          <reference field="4294967294" count="1" selected="0">
            <x v="18"/>
          </reference>
        </references>
      </pivotArea>
    </format>
    <format dxfId="2353">
      <pivotArea field="0" dataOnly="0" labelOnly="1" grandRow="1" outline="0" axis="axisRow" fieldPosition="0">
        <references count="1">
          <reference field="4294967294" count="1" selected="0">
            <x v="20"/>
          </reference>
        </references>
      </pivotArea>
    </format>
    <format dxfId="2352">
      <pivotArea field="0" dataOnly="0" labelOnly="1" grandRow="1" outline="0" axis="axisRow" fieldPosition="0">
        <references count="1">
          <reference field="4294967294" count="1" selected="0">
            <x v="22"/>
          </reference>
        </references>
      </pivotArea>
    </format>
    <format dxfId="2351">
      <pivotArea field="0" dataOnly="0" labelOnly="1" grandRow="1" outline="0" axis="axisRow" fieldPosition="0">
        <references count="1">
          <reference field="4294967294" count="1" selected="0">
            <x v="24"/>
          </reference>
        </references>
      </pivotArea>
    </format>
    <format dxfId="2350">
      <pivotArea field="0" dataOnly="0" labelOnly="1" grandRow="1" outline="0" axis="axisRow" fieldPosition="0">
        <references count="1">
          <reference field="4294967294" count="1" selected="0">
            <x v="26"/>
          </reference>
        </references>
      </pivotArea>
    </format>
    <format dxfId="2349">
      <pivotArea field="0" dataOnly="0" labelOnly="1" grandRow="1" outline="0" axis="axisRow" fieldPosition="0">
        <references count="1">
          <reference field="4294967294" count="1" selected="0">
            <x v="28"/>
          </reference>
        </references>
      </pivotArea>
    </format>
    <format dxfId="2348">
      <pivotArea field="0" dataOnly="0" labelOnly="1" grandRow="1" outline="0" axis="axisRow" fieldPosition="0">
        <references count="1">
          <reference field="4294967294" count="1" selected="0">
            <x v="30"/>
          </reference>
        </references>
      </pivotArea>
    </format>
    <format dxfId="2347">
      <pivotArea field="0" dataOnly="0" labelOnly="1" grandRow="1" outline="0" offset="IV256" axis="axisRow" fieldPosition="0">
        <references count="1">
          <reference field="4294967294" count="1" selected="0">
            <x v="0"/>
          </reference>
        </references>
      </pivotArea>
    </format>
    <format dxfId="2346">
      <pivotArea field="0" dataOnly="0" labelOnly="1" grandRow="1" outline="0" offset="IV256" axis="axisRow" fieldPosition="0">
        <references count="1">
          <reference field="4294967294" count="1" selected="0">
            <x v="2"/>
          </reference>
        </references>
      </pivotArea>
    </format>
    <format dxfId="2345">
      <pivotArea field="0" dataOnly="0" labelOnly="1" grandRow="1" outline="0" offset="IV256" axis="axisRow" fieldPosition="0">
        <references count="1">
          <reference field="4294967294" count="1" selected="0">
            <x v="4"/>
          </reference>
        </references>
      </pivotArea>
    </format>
    <format dxfId="2344">
      <pivotArea field="0" dataOnly="0" labelOnly="1" grandRow="1" outline="0" offset="IV256" axis="axisRow" fieldPosition="0">
        <references count="1">
          <reference field="4294967294" count="1" selected="0">
            <x v="6"/>
          </reference>
        </references>
      </pivotArea>
    </format>
    <format dxfId="2343">
      <pivotArea field="0" dataOnly="0" labelOnly="1" grandRow="1" outline="0" offset="IV256" axis="axisRow" fieldPosition="0">
        <references count="1">
          <reference field="4294967294" count="1" selected="0">
            <x v="8"/>
          </reference>
        </references>
      </pivotArea>
    </format>
    <format dxfId="2342">
      <pivotArea field="0" dataOnly="0" labelOnly="1" grandRow="1" outline="0" offset="IV256" axis="axisRow" fieldPosition="0">
        <references count="1">
          <reference field="4294967294" count="1" selected="0">
            <x v="10"/>
          </reference>
        </references>
      </pivotArea>
    </format>
    <format dxfId="2341">
      <pivotArea field="0" dataOnly="0" labelOnly="1" grandRow="1" outline="0" offset="IV256" axis="axisRow" fieldPosition="0">
        <references count="1">
          <reference field="4294967294" count="1" selected="0">
            <x v="12"/>
          </reference>
        </references>
      </pivotArea>
    </format>
    <format dxfId="2340">
      <pivotArea field="0" dataOnly="0" labelOnly="1" grandRow="1" outline="0" offset="IV256" axis="axisRow" fieldPosition="0">
        <references count="1">
          <reference field="4294967294" count="1" selected="0">
            <x v="14"/>
          </reference>
        </references>
      </pivotArea>
    </format>
    <format dxfId="2339">
      <pivotArea field="0" dataOnly="0" labelOnly="1" grandRow="1" outline="0" offset="IV256" axis="axisRow" fieldPosition="0">
        <references count="1">
          <reference field="4294967294" count="1" selected="0">
            <x v="16"/>
          </reference>
        </references>
      </pivotArea>
    </format>
    <format dxfId="2338">
      <pivotArea field="0" dataOnly="0" labelOnly="1" grandRow="1" outline="0" offset="IV256" axis="axisRow" fieldPosition="0">
        <references count="1">
          <reference field="4294967294" count="1" selected="0">
            <x v="18"/>
          </reference>
        </references>
      </pivotArea>
    </format>
    <format dxfId="2337">
      <pivotArea field="0" dataOnly="0" labelOnly="1" grandRow="1" outline="0" offset="IV256" axis="axisRow" fieldPosition="0">
        <references count="1">
          <reference field="4294967294" count="1" selected="0">
            <x v="20"/>
          </reference>
        </references>
      </pivotArea>
    </format>
    <format dxfId="2336">
      <pivotArea field="0" dataOnly="0" labelOnly="1" grandRow="1" outline="0" offset="IV256" axis="axisRow" fieldPosition="0">
        <references count="1">
          <reference field="4294967294" count="1" selected="0">
            <x v="22"/>
          </reference>
        </references>
      </pivotArea>
    </format>
    <format dxfId="2335">
      <pivotArea field="0" dataOnly="0" labelOnly="1" grandRow="1" outline="0" offset="IV256" axis="axisRow" fieldPosition="0">
        <references count="1">
          <reference field="4294967294" count="1" selected="0">
            <x v="24"/>
          </reference>
        </references>
      </pivotArea>
    </format>
    <format dxfId="2334">
      <pivotArea field="0" dataOnly="0" labelOnly="1" grandRow="1" outline="0" offset="IV256" axis="axisRow" fieldPosition="0">
        <references count="1">
          <reference field="4294967294" count="1" selected="0">
            <x v="26"/>
          </reference>
        </references>
      </pivotArea>
    </format>
    <format dxfId="2333">
      <pivotArea field="0" dataOnly="0" labelOnly="1" grandRow="1" outline="0" offset="IV256" axis="axisRow" fieldPosition="0">
        <references count="1">
          <reference field="4294967294" count="1" selected="0">
            <x v="28"/>
          </reference>
        </references>
      </pivotArea>
    </format>
    <format dxfId="2332">
      <pivotArea field="0" dataOnly="0" labelOnly="1" grandRow="1" outline="0" offset="IV256" axis="axisRow" fieldPosition="0">
        <references count="1">
          <reference field="4294967294" count="1" selected="0">
            <x v="30"/>
          </reference>
        </references>
      </pivotArea>
    </format>
    <format dxfId="2331">
      <pivotArea field="0" dataOnly="0" labelOnly="1" grandRow="1" outline="0" offset="A256" axis="axisRow" fieldPosition="0">
        <references count="1">
          <reference field="4294967294" count="1" selected="0">
            <x v="0"/>
          </reference>
        </references>
      </pivotArea>
    </format>
    <format dxfId="2330">
      <pivotArea field="0" dataOnly="0" labelOnly="1" grandRow="1" outline="0" offset="A256" axis="axisRow" fieldPosition="0">
        <references count="1">
          <reference field="4294967294" count="1" selected="0">
            <x v="2"/>
          </reference>
        </references>
      </pivotArea>
    </format>
    <format dxfId="2329">
      <pivotArea field="0" dataOnly="0" labelOnly="1" grandRow="1" outline="0" offset="A256" axis="axisRow" fieldPosition="0">
        <references count="1">
          <reference field="4294967294" count="1" selected="0">
            <x v="4"/>
          </reference>
        </references>
      </pivotArea>
    </format>
    <format dxfId="2328">
      <pivotArea field="0" dataOnly="0" labelOnly="1" grandRow="1" outline="0" offset="A256" axis="axisRow" fieldPosition="0">
        <references count="1">
          <reference field="4294967294" count="1" selected="0">
            <x v="6"/>
          </reference>
        </references>
      </pivotArea>
    </format>
    <format dxfId="2327">
      <pivotArea field="0" dataOnly="0" labelOnly="1" grandRow="1" outline="0" offset="A256" axis="axisRow" fieldPosition="0">
        <references count="1">
          <reference field="4294967294" count="1" selected="0">
            <x v="8"/>
          </reference>
        </references>
      </pivotArea>
    </format>
    <format dxfId="2326">
      <pivotArea field="0" dataOnly="0" labelOnly="1" grandRow="1" outline="0" offset="A256" axis="axisRow" fieldPosition="0">
        <references count="1">
          <reference field="4294967294" count="1" selected="0">
            <x v="10"/>
          </reference>
        </references>
      </pivotArea>
    </format>
    <format dxfId="2325">
      <pivotArea field="0" dataOnly="0" labelOnly="1" grandRow="1" outline="0" offset="A256" axis="axisRow" fieldPosition="0">
        <references count="1">
          <reference field="4294967294" count="1" selected="0">
            <x v="12"/>
          </reference>
        </references>
      </pivotArea>
    </format>
    <format dxfId="2324">
      <pivotArea field="0" dataOnly="0" labelOnly="1" grandRow="1" outline="0" offset="A256" axis="axisRow" fieldPosition="0">
        <references count="1">
          <reference field="4294967294" count="1" selected="0">
            <x v="14"/>
          </reference>
        </references>
      </pivotArea>
    </format>
    <format dxfId="2323">
      <pivotArea field="0" dataOnly="0" labelOnly="1" grandRow="1" outline="0" offset="A256" axis="axisRow" fieldPosition="0">
        <references count="1">
          <reference field="4294967294" count="1" selected="0">
            <x v="16"/>
          </reference>
        </references>
      </pivotArea>
    </format>
    <format dxfId="2322">
      <pivotArea field="0" dataOnly="0" labelOnly="1" grandRow="1" outline="0" offset="A256" axis="axisRow" fieldPosition="0">
        <references count="1">
          <reference field="4294967294" count="1" selected="0">
            <x v="18"/>
          </reference>
        </references>
      </pivotArea>
    </format>
    <format dxfId="2321">
      <pivotArea field="0" dataOnly="0" labelOnly="1" grandRow="1" outline="0" offset="A256" axis="axisRow" fieldPosition="0">
        <references count="1">
          <reference field="4294967294" count="1" selected="0">
            <x v="20"/>
          </reference>
        </references>
      </pivotArea>
    </format>
    <format dxfId="2320">
      <pivotArea field="0" dataOnly="0" labelOnly="1" grandRow="1" outline="0" offset="A256" axis="axisRow" fieldPosition="0">
        <references count="1">
          <reference field="4294967294" count="1" selected="0">
            <x v="22"/>
          </reference>
        </references>
      </pivotArea>
    </format>
    <format dxfId="2319">
      <pivotArea field="0" dataOnly="0" labelOnly="1" grandRow="1" outline="0" offset="A256" axis="axisRow" fieldPosition="0">
        <references count="1">
          <reference field="4294967294" count="1" selected="0">
            <x v="24"/>
          </reference>
        </references>
      </pivotArea>
    </format>
    <format dxfId="2318">
      <pivotArea field="0" dataOnly="0" labelOnly="1" grandRow="1" outline="0" offset="A256" axis="axisRow" fieldPosition="0">
        <references count="1">
          <reference field="4294967294" count="1" selected="0">
            <x v="26"/>
          </reference>
        </references>
      </pivotArea>
    </format>
    <format dxfId="2317">
      <pivotArea field="0" dataOnly="0" labelOnly="1" grandRow="1" outline="0" offset="A256" axis="axisRow" fieldPosition="0">
        <references count="1">
          <reference field="4294967294" count="1" selected="0">
            <x v="28"/>
          </reference>
        </references>
      </pivotArea>
    </format>
    <format dxfId="2316">
      <pivotArea field="0" dataOnly="0" labelOnly="1" grandRow="1" outline="0" offset="A256" axis="axisRow" fieldPosition="0">
        <references count="1">
          <reference field="4294967294" count="1" selected="0">
            <x v="30"/>
          </reference>
        </references>
      </pivotArea>
    </format>
    <format dxfId="2315">
      <pivotArea type="all" dataOnly="0" outline="0" fieldPosition="0"/>
    </format>
    <format dxfId="2314">
      <pivotArea dataOnly="0" outline="0" fieldPosition="0">
        <references count="1">
          <reference field="4294967294" count="2">
            <x v="0"/>
            <x v="1"/>
          </reference>
        </references>
      </pivotArea>
    </format>
    <format dxfId="2313">
      <pivotArea type="all" dataOnly="0" outline="0" fieldPosition="0"/>
    </format>
    <format dxfId="2312">
      <pivotArea type="all" dataOnly="0" outline="0" fieldPosition="0"/>
    </format>
    <format dxfId="2311">
      <pivotArea type="all" dataOnly="0" outline="0" fieldPosition="0"/>
    </format>
    <format dxfId="2310">
      <pivotArea outline="0" collapsedLevelsAreSubtotals="1" fieldPosition="0">
        <references count="1">
          <reference field="221" count="2" selected="0" defaultSubtotal="1">
            <x v="0"/>
            <x v="1"/>
          </reference>
        </references>
      </pivotArea>
    </format>
    <format dxfId="2309">
      <pivotArea type="origin" dataOnly="0" labelOnly="1" outline="0" fieldPosition="0"/>
    </format>
    <format dxfId="2308">
      <pivotArea field="0" type="button" dataOnly="0" labelOnly="1" outline="0" axis="axisRow" fieldPosition="0"/>
    </format>
    <format dxfId="2307">
      <pivotArea field="-2" type="button" dataOnly="0" labelOnly="1" outline="0" axis="axisRow" fieldPosition="1"/>
    </format>
    <format dxfId="2306">
      <pivotArea dataOnly="0" labelOnly="1" outline="0" fieldPosition="0">
        <references count="1">
          <reference field="0" count="0"/>
        </references>
      </pivotArea>
    </format>
    <format dxfId="2305">
      <pivotArea field="0" dataOnly="0" labelOnly="1" grandRow="1" outline="0" axis="axisRow" fieldPosition="0">
        <references count="1">
          <reference field="4294967294" count="1" selected="0">
            <x v="0"/>
          </reference>
        </references>
      </pivotArea>
    </format>
    <format dxfId="2304">
      <pivotArea field="0" dataOnly="0" labelOnly="1" grandRow="1" outline="0" axis="axisRow" fieldPosition="0">
        <references count="1">
          <reference field="4294967294" count="1" selected="0">
            <x v="1"/>
          </reference>
        </references>
      </pivotArea>
    </format>
    <format dxfId="2303">
      <pivotArea field="0" dataOnly="0" labelOnly="1" grandRow="1" outline="0" axis="axisRow" fieldPosition="0">
        <references count="1">
          <reference field="4294967294" count="1" selected="0">
            <x v="2"/>
          </reference>
        </references>
      </pivotArea>
    </format>
    <format dxfId="2302">
      <pivotArea field="0" dataOnly="0" labelOnly="1" grandRow="1" outline="0" axis="axisRow" fieldPosition="0">
        <references count="1">
          <reference field="4294967294" count="1" selected="0">
            <x v="3"/>
          </reference>
        </references>
      </pivotArea>
    </format>
    <format dxfId="2301">
      <pivotArea field="0" dataOnly="0" labelOnly="1" grandRow="1" outline="0" axis="axisRow" fieldPosition="0">
        <references count="1">
          <reference field="4294967294" count="1" selected="0">
            <x v="4"/>
          </reference>
        </references>
      </pivotArea>
    </format>
    <format dxfId="2300">
      <pivotArea field="0" dataOnly="0" labelOnly="1" grandRow="1" outline="0" axis="axisRow" fieldPosition="0">
        <references count="1">
          <reference field="4294967294" count="1" selected="0">
            <x v="5"/>
          </reference>
        </references>
      </pivotArea>
    </format>
    <format dxfId="2299">
      <pivotArea field="0" dataOnly="0" labelOnly="1" grandRow="1" outline="0" axis="axisRow" fieldPosition="0">
        <references count="1">
          <reference field="4294967294" count="1" selected="0">
            <x v="6"/>
          </reference>
        </references>
      </pivotArea>
    </format>
    <format dxfId="2298">
      <pivotArea field="0" dataOnly="0" labelOnly="1" grandRow="1" outline="0" axis="axisRow" fieldPosition="0">
        <references count="1">
          <reference field="4294967294" count="1" selected="0">
            <x v="7"/>
          </reference>
        </references>
      </pivotArea>
    </format>
    <format dxfId="2297">
      <pivotArea field="0" dataOnly="0" labelOnly="1" grandRow="1" outline="0" axis="axisRow" fieldPosition="0">
        <references count="1">
          <reference field="4294967294" count="1" selected="0">
            <x v="8"/>
          </reference>
        </references>
      </pivotArea>
    </format>
    <format dxfId="2296">
      <pivotArea field="0" dataOnly="0" labelOnly="1" grandRow="1" outline="0" axis="axisRow" fieldPosition="0">
        <references count="1">
          <reference field="4294967294" count="1" selected="0">
            <x v="9"/>
          </reference>
        </references>
      </pivotArea>
    </format>
    <format dxfId="2295">
      <pivotArea field="0" dataOnly="0" labelOnly="1" grandRow="1" outline="0" axis="axisRow" fieldPosition="0">
        <references count="1">
          <reference field="4294967294" count="1" selected="0">
            <x v="10"/>
          </reference>
        </references>
      </pivotArea>
    </format>
    <format dxfId="2294">
      <pivotArea field="0" dataOnly="0" labelOnly="1" grandRow="1" outline="0" axis="axisRow" fieldPosition="0">
        <references count="1">
          <reference field="4294967294" count="1" selected="0">
            <x v="11"/>
          </reference>
        </references>
      </pivotArea>
    </format>
    <format dxfId="2293">
      <pivotArea field="0" dataOnly="0" labelOnly="1" grandRow="1" outline="0" axis="axisRow" fieldPosition="0">
        <references count="1">
          <reference field="4294967294" count="1" selected="0">
            <x v="12"/>
          </reference>
        </references>
      </pivotArea>
    </format>
    <format dxfId="2292">
      <pivotArea field="0" dataOnly="0" labelOnly="1" grandRow="1" outline="0" axis="axisRow" fieldPosition="0">
        <references count="1">
          <reference field="4294967294" count="1" selected="0">
            <x v="13"/>
          </reference>
        </references>
      </pivotArea>
    </format>
    <format dxfId="2291">
      <pivotArea field="0" dataOnly="0" labelOnly="1" grandRow="1" outline="0" axis="axisRow" fieldPosition="0">
        <references count="1">
          <reference field="4294967294" count="1" selected="0">
            <x v="14"/>
          </reference>
        </references>
      </pivotArea>
    </format>
    <format dxfId="2290">
      <pivotArea field="0" dataOnly="0" labelOnly="1" grandRow="1" outline="0" axis="axisRow" fieldPosition="0">
        <references count="1">
          <reference field="4294967294" count="1" selected="0">
            <x v="15"/>
          </reference>
        </references>
      </pivotArea>
    </format>
    <format dxfId="2289">
      <pivotArea field="0" dataOnly="0" labelOnly="1" grandRow="1" outline="0" axis="axisRow" fieldPosition="0">
        <references count="1">
          <reference field="4294967294" count="1" selected="0">
            <x v="16"/>
          </reference>
        </references>
      </pivotArea>
    </format>
    <format dxfId="2288">
      <pivotArea field="0" dataOnly="0" labelOnly="1" grandRow="1" outline="0" axis="axisRow" fieldPosition="0">
        <references count="1">
          <reference field="4294967294" count="1" selected="0">
            <x v="17"/>
          </reference>
        </references>
      </pivotArea>
    </format>
    <format dxfId="2287">
      <pivotArea field="0" dataOnly="0" labelOnly="1" grandRow="1" outline="0" axis="axisRow" fieldPosition="0">
        <references count="1">
          <reference field="4294967294" count="1" selected="0">
            <x v="18"/>
          </reference>
        </references>
      </pivotArea>
    </format>
    <format dxfId="2286">
      <pivotArea field="0" dataOnly="0" labelOnly="1" grandRow="1" outline="0" axis="axisRow" fieldPosition="0">
        <references count="1">
          <reference field="4294967294" count="1" selected="0">
            <x v="19"/>
          </reference>
        </references>
      </pivotArea>
    </format>
    <format dxfId="2285">
      <pivotArea field="0" dataOnly="0" labelOnly="1" grandRow="1" outline="0" axis="axisRow" fieldPosition="0">
        <references count="1">
          <reference field="4294967294" count="1" selected="0">
            <x v="20"/>
          </reference>
        </references>
      </pivotArea>
    </format>
    <format dxfId="2284">
      <pivotArea field="0" dataOnly="0" labelOnly="1" grandRow="1" outline="0" axis="axisRow" fieldPosition="0">
        <references count="1">
          <reference field="4294967294" count="1" selected="0">
            <x v="21"/>
          </reference>
        </references>
      </pivotArea>
    </format>
    <format dxfId="2283">
      <pivotArea field="0" dataOnly="0" labelOnly="1" grandRow="1" outline="0" axis="axisRow" fieldPosition="0">
        <references count="1">
          <reference field="4294967294" count="1" selected="0">
            <x v="22"/>
          </reference>
        </references>
      </pivotArea>
    </format>
    <format dxfId="2282">
      <pivotArea field="0" dataOnly="0" labelOnly="1" grandRow="1" outline="0" axis="axisRow" fieldPosition="0">
        <references count="1">
          <reference field="4294967294" count="1" selected="0">
            <x v="23"/>
          </reference>
        </references>
      </pivotArea>
    </format>
    <format dxfId="2281">
      <pivotArea field="0" dataOnly="0" labelOnly="1" grandRow="1" outline="0" axis="axisRow" fieldPosition="0">
        <references count="1">
          <reference field="4294967294" count="1" selected="0">
            <x v="24"/>
          </reference>
        </references>
      </pivotArea>
    </format>
    <format dxfId="2280">
      <pivotArea field="0" dataOnly="0" labelOnly="1" grandRow="1" outline="0" axis="axisRow" fieldPosition="0">
        <references count="1">
          <reference field="4294967294" count="1" selected="0">
            <x v="25"/>
          </reference>
        </references>
      </pivotArea>
    </format>
    <format dxfId="2279">
      <pivotArea field="0" dataOnly="0" labelOnly="1" grandRow="1" outline="0" axis="axisRow" fieldPosition="0">
        <references count="1">
          <reference field="4294967294" count="1" selected="0">
            <x v="26"/>
          </reference>
        </references>
      </pivotArea>
    </format>
    <format dxfId="2278">
      <pivotArea field="0" dataOnly="0" labelOnly="1" grandRow="1" outline="0" axis="axisRow" fieldPosition="0">
        <references count="1">
          <reference field="4294967294" count="1" selected="0">
            <x v="27"/>
          </reference>
        </references>
      </pivotArea>
    </format>
    <format dxfId="2277">
      <pivotArea field="0" dataOnly="0" labelOnly="1" grandRow="1" outline="0" axis="axisRow" fieldPosition="0">
        <references count="1">
          <reference field="4294967294" count="1" selected="0">
            <x v="28"/>
          </reference>
        </references>
      </pivotArea>
    </format>
    <format dxfId="2276">
      <pivotArea field="0" dataOnly="0" labelOnly="1" grandRow="1" outline="0" axis="axisRow" fieldPosition="0">
        <references count="1">
          <reference field="4294967294" count="1" selected="0">
            <x v="29"/>
          </reference>
        </references>
      </pivotArea>
    </format>
    <format dxfId="2275">
      <pivotArea field="0" dataOnly="0" labelOnly="1" grandRow="1" outline="0" axis="axisRow" fieldPosition="0">
        <references count="1">
          <reference field="4294967294" count="1" selected="0">
            <x v="30"/>
          </reference>
        </references>
      </pivotArea>
    </format>
    <format dxfId="2274">
      <pivotArea field="0" dataOnly="0" labelOnly="1" grandRow="1" outline="0" axis="axisRow" fieldPosition="0">
        <references count="1">
          <reference field="4294967294" count="1" selected="0">
            <x v="31"/>
          </reference>
        </references>
      </pivotArea>
    </format>
    <format dxfId="2273">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6"/>
          </reference>
        </references>
      </pivotArea>
    </format>
    <format dxfId="2272">
      <pivotArea field="0" dataOnly="0" labelOnly="1" grandRow="1" outline="0" axis="axisRow" fieldPosition="0">
        <references count="1">
          <reference field="4294967294" count="1" selected="0">
            <x v="0"/>
          </reference>
        </references>
      </pivotArea>
    </format>
    <format dxfId="2271">
      <pivotArea field="0" dataOnly="0" labelOnly="1" grandRow="1" outline="0" axis="axisRow" fieldPosition="0">
        <references count="1">
          <reference field="4294967294" count="1" selected="0">
            <x v="1"/>
          </reference>
        </references>
      </pivotArea>
    </format>
    <format dxfId="2270">
      <pivotArea field="0" dataOnly="0" labelOnly="1" grandRow="1" outline="0" axis="axisRow" fieldPosition="0">
        <references count="1">
          <reference field="4294967294" count="1" selected="0">
            <x v="2"/>
          </reference>
        </references>
      </pivotArea>
    </format>
    <format dxfId="2269">
      <pivotArea field="0" dataOnly="0" labelOnly="1" grandRow="1" outline="0" axis="axisRow" fieldPosition="0">
        <references count="1">
          <reference field="4294967294" count="1" selected="0">
            <x v="3"/>
          </reference>
        </references>
      </pivotArea>
    </format>
    <format dxfId="2268">
      <pivotArea field="0" dataOnly="0" labelOnly="1" grandRow="1" outline="0" axis="axisRow" fieldPosition="0">
        <references count="1">
          <reference field="4294967294" count="1" selected="0">
            <x v="4"/>
          </reference>
        </references>
      </pivotArea>
    </format>
    <format dxfId="2267">
      <pivotArea field="0" dataOnly="0" labelOnly="1" grandRow="1" outline="0" axis="axisRow" fieldPosition="0">
        <references count="1">
          <reference field="4294967294" count="1" selected="0">
            <x v="5"/>
          </reference>
        </references>
      </pivotArea>
    </format>
    <format dxfId="2266">
      <pivotArea field="0" dataOnly="0" labelOnly="1" grandRow="1" outline="0" axis="axisRow" fieldPosition="0">
        <references count="1">
          <reference field="4294967294" count="1" selected="0">
            <x v="6"/>
          </reference>
        </references>
      </pivotArea>
    </format>
    <format dxfId="2265">
      <pivotArea field="0" dataOnly="0" labelOnly="1" grandRow="1" outline="0" axis="axisRow" fieldPosition="0">
        <references count="1">
          <reference field="4294967294" count="1" selected="0">
            <x v="7"/>
          </reference>
        </references>
      </pivotArea>
    </format>
    <format dxfId="2264">
      <pivotArea field="0" dataOnly="0" labelOnly="1" grandRow="1" outline="0" axis="axisRow" fieldPosition="0">
        <references count="1">
          <reference field="4294967294" count="1" selected="0">
            <x v="8"/>
          </reference>
        </references>
      </pivotArea>
    </format>
    <format dxfId="2263">
      <pivotArea field="0" dataOnly="0" labelOnly="1" grandRow="1" outline="0" axis="axisRow" fieldPosition="0">
        <references count="1">
          <reference field="4294967294" count="1" selected="0">
            <x v="9"/>
          </reference>
        </references>
      </pivotArea>
    </format>
    <format dxfId="2262">
      <pivotArea field="0" dataOnly="0" labelOnly="1" grandRow="1" outline="0" axis="axisRow" fieldPosition="0">
        <references count="1">
          <reference field="4294967294" count="1" selected="0">
            <x v="10"/>
          </reference>
        </references>
      </pivotArea>
    </format>
    <format dxfId="2261">
      <pivotArea field="0" dataOnly="0" labelOnly="1" grandRow="1" outline="0" axis="axisRow" fieldPosition="0">
        <references count="1">
          <reference field="4294967294" count="1" selected="0">
            <x v="11"/>
          </reference>
        </references>
      </pivotArea>
    </format>
    <format dxfId="2260">
      <pivotArea field="0" dataOnly="0" labelOnly="1" grandRow="1" outline="0" axis="axisRow" fieldPosition="0">
        <references count="1">
          <reference field="4294967294" count="1" selected="0">
            <x v="12"/>
          </reference>
        </references>
      </pivotArea>
    </format>
    <format dxfId="2259">
      <pivotArea field="0" dataOnly="0" labelOnly="1" grandRow="1" outline="0" axis="axisRow" fieldPosition="0">
        <references count="1">
          <reference field="4294967294" count="1" selected="0">
            <x v="13"/>
          </reference>
        </references>
      </pivotArea>
    </format>
    <format dxfId="2258">
      <pivotArea field="0" dataOnly="0" labelOnly="1" grandRow="1" outline="0" axis="axisRow" fieldPosition="0">
        <references count="1">
          <reference field="4294967294" count="1" selected="0">
            <x v="14"/>
          </reference>
        </references>
      </pivotArea>
    </format>
    <format dxfId="2257">
      <pivotArea field="0" dataOnly="0" labelOnly="1" grandRow="1" outline="0" axis="axisRow" fieldPosition="0">
        <references count="1">
          <reference field="4294967294" count="1" selected="0">
            <x v="15"/>
          </reference>
        </references>
      </pivotArea>
    </format>
    <format dxfId="2256">
      <pivotArea field="0" dataOnly="0" labelOnly="1" grandRow="1" outline="0" axis="axisRow" fieldPosition="0">
        <references count="1">
          <reference field="4294967294" count="1" selected="0">
            <x v="16"/>
          </reference>
        </references>
      </pivotArea>
    </format>
    <format dxfId="2255">
      <pivotArea field="0" dataOnly="0" labelOnly="1" grandRow="1" outline="0" axis="axisRow" fieldPosition="0">
        <references count="1">
          <reference field="4294967294" count="1" selected="0">
            <x v="17"/>
          </reference>
        </references>
      </pivotArea>
    </format>
    <format dxfId="2254">
      <pivotArea field="0" dataOnly="0" labelOnly="1" grandRow="1" outline="0" axis="axisRow" fieldPosition="0">
        <references count="1">
          <reference field="4294967294" count="1" selected="0">
            <x v="18"/>
          </reference>
        </references>
      </pivotArea>
    </format>
    <format dxfId="2253">
      <pivotArea field="0" dataOnly="0" labelOnly="1" grandRow="1" outline="0" axis="axisRow" fieldPosition="0">
        <references count="1">
          <reference field="4294967294" count="1" selected="0">
            <x v="19"/>
          </reference>
        </references>
      </pivotArea>
    </format>
    <format dxfId="2252">
      <pivotArea field="0" dataOnly="0" labelOnly="1" grandRow="1" outline="0" axis="axisRow" fieldPosition="0">
        <references count="1">
          <reference field="4294967294" count="1" selected="0">
            <x v="20"/>
          </reference>
        </references>
      </pivotArea>
    </format>
    <format dxfId="2251">
      <pivotArea field="0" dataOnly="0" labelOnly="1" grandRow="1" outline="0" axis="axisRow" fieldPosition="0">
        <references count="1">
          <reference field="4294967294" count="1" selected="0">
            <x v="21"/>
          </reference>
        </references>
      </pivotArea>
    </format>
    <format dxfId="2250">
      <pivotArea field="0" dataOnly="0" labelOnly="1" grandRow="1" outline="0" axis="axisRow" fieldPosition="0">
        <references count="1">
          <reference field="4294967294" count="1" selected="0">
            <x v="22"/>
          </reference>
        </references>
      </pivotArea>
    </format>
    <format dxfId="2249">
      <pivotArea field="0" dataOnly="0" labelOnly="1" grandRow="1" outline="0" axis="axisRow" fieldPosition="0">
        <references count="1">
          <reference field="4294967294" count="1" selected="0">
            <x v="23"/>
          </reference>
        </references>
      </pivotArea>
    </format>
    <format dxfId="2248">
      <pivotArea field="0" dataOnly="0" labelOnly="1" grandRow="1" outline="0" axis="axisRow" fieldPosition="0">
        <references count="1">
          <reference field="4294967294" count="1" selected="0">
            <x v="24"/>
          </reference>
        </references>
      </pivotArea>
    </format>
    <format dxfId="2247">
      <pivotArea field="0" dataOnly="0" labelOnly="1" grandRow="1" outline="0" axis="axisRow" fieldPosition="0">
        <references count="1">
          <reference field="4294967294" count="1" selected="0">
            <x v="25"/>
          </reference>
        </references>
      </pivotArea>
    </format>
    <format dxfId="2246">
      <pivotArea field="0" dataOnly="0" labelOnly="1" grandRow="1" outline="0" axis="axisRow" fieldPosition="0">
        <references count="1">
          <reference field="4294967294" count="1" selected="0">
            <x v="26"/>
          </reference>
        </references>
      </pivotArea>
    </format>
    <format dxfId="2245">
      <pivotArea field="0" dataOnly="0" labelOnly="1" grandRow="1" outline="0" axis="axisRow" fieldPosition="0">
        <references count="1">
          <reference field="4294967294" count="1" selected="0">
            <x v="27"/>
          </reference>
        </references>
      </pivotArea>
    </format>
    <format dxfId="2244">
      <pivotArea field="0" dataOnly="0" labelOnly="1" grandRow="1" outline="0" axis="axisRow" fieldPosition="0">
        <references count="1">
          <reference field="4294967294" count="1" selected="0">
            <x v="28"/>
          </reference>
        </references>
      </pivotArea>
    </format>
    <format dxfId="2243">
      <pivotArea field="0" dataOnly="0" labelOnly="1" grandRow="1" outline="0" axis="axisRow" fieldPosition="0">
        <references count="1">
          <reference field="4294967294" count="1" selected="0">
            <x v="29"/>
          </reference>
        </references>
      </pivotArea>
    </format>
    <format dxfId="2242">
      <pivotArea field="0" dataOnly="0" labelOnly="1" grandRow="1" outline="0" axis="axisRow" fieldPosition="0">
        <references count="1">
          <reference field="4294967294" count="1" selected="0">
            <x v="30"/>
          </reference>
        </references>
      </pivotArea>
    </format>
    <format dxfId="2241">
      <pivotArea field="0" dataOnly="0" labelOnly="1" grandRow="1" outline="0" axis="axisRow" fieldPosition="0">
        <references count="1">
          <reference field="4294967294" count="1" selected="0">
            <x v="31"/>
          </reference>
        </references>
      </pivotArea>
    </format>
    <format dxfId="2240">
      <pivotArea outline="0" collapsedLevelsAreSubtotals="1" fieldPosition="0"/>
    </format>
    <format dxfId="2239">
      <pivotArea field="221" type="button" dataOnly="0" labelOnly="1" outline="0" axis="axisCol" fieldPosition="0"/>
    </format>
    <format dxfId="2238">
      <pivotArea field="4" type="button" dataOnly="0" labelOnly="1" outline="0" axis="axisCol" fieldPosition="1"/>
    </format>
    <format dxfId="2237">
      <pivotArea type="topRight" dataOnly="0" labelOnly="1" outline="0" fieldPosition="0"/>
    </format>
    <format dxfId="2236">
      <pivotArea dataOnly="0" labelOnly="1" outline="0" fieldPosition="0">
        <references count="1">
          <reference field="221" count="0"/>
        </references>
      </pivotArea>
    </format>
    <format dxfId="2235">
      <pivotArea dataOnly="0" labelOnly="1" outline="0" fieldPosition="0">
        <references count="1">
          <reference field="221" count="0" defaultSubtotal="1"/>
        </references>
      </pivotArea>
    </format>
    <format dxfId="2234">
      <pivotArea dataOnly="0" labelOnly="1" outline="0" fieldPosition="0">
        <references count="2">
          <reference field="4" count="6">
            <x v="0"/>
            <x v="1"/>
            <x v="2"/>
            <x v="3"/>
            <x v="4"/>
            <x v="5"/>
          </reference>
          <reference field="221" count="1" selected="0">
            <x v="0"/>
          </reference>
        </references>
      </pivotArea>
    </format>
    <format dxfId="2233">
      <pivotArea dataOnly="0" labelOnly="1" outline="0" fieldPosition="0">
        <references count="2">
          <reference field="4" count="4">
            <x v="6"/>
            <x v="7"/>
            <x v="8"/>
            <x v="9"/>
          </reference>
          <reference field="221" count="1" selected="0">
            <x v="1"/>
          </reference>
        </references>
      </pivotArea>
    </format>
    <format dxfId="2232">
      <pivotArea dataOnly="0" outline="0" fieldPosition="0">
        <references count="1">
          <reference field="4294967294" count="2">
            <x v="6"/>
            <x v="7"/>
          </reference>
        </references>
      </pivotArea>
    </format>
    <format dxfId="2231">
      <pivotArea dataOnly="0" outline="0" fieldPosition="0">
        <references count="1">
          <reference field="4294967294" count="1">
            <x v="2"/>
          </reference>
        </references>
      </pivotArea>
    </format>
    <format dxfId="2230">
      <pivotArea outline="0" collapsedLevelsAreSubtotals="1" fieldPosition="0">
        <references count="2">
          <reference field="4294967294" count="2" selected="0">
            <x v="6"/>
            <x v="7"/>
          </reference>
          <reference field="0" count="1" selected="0">
            <x v="0"/>
          </reference>
        </references>
      </pivotArea>
    </format>
    <format dxfId="2229">
      <pivotArea dataOnly="0" labelOnly="1" outline="0" fieldPosition="0">
        <references count="2">
          <reference field="4294967294" count="2">
            <x v="6"/>
            <x v="7"/>
          </reference>
          <reference field="0" count="1" selected="0">
            <x v="0"/>
          </reference>
        </references>
      </pivotArea>
    </format>
    <format dxfId="2228">
      <pivotArea outline="0" collapsedLevelsAreSubtotals="1" fieldPosition="0">
        <references count="2">
          <reference field="4294967294" count="2" selected="0">
            <x v="14"/>
            <x v="15"/>
          </reference>
          <reference field="0" count="1" selected="0">
            <x v="0"/>
          </reference>
        </references>
      </pivotArea>
    </format>
    <format dxfId="2227">
      <pivotArea dataOnly="0" labelOnly="1" outline="0" fieldPosition="0">
        <references count="2">
          <reference field="4294967294" count="2">
            <x v="14"/>
            <x v="15"/>
          </reference>
          <reference field="0" count="1" selected="0">
            <x v="0"/>
          </reference>
        </references>
      </pivotArea>
    </format>
    <format dxfId="2226">
      <pivotArea outline="0" collapsedLevelsAreSubtotals="1" fieldPosition="0">
        <references count="2">
          <reference field="4294967294" count="2" selected="0">
            <x v="14"/>
            <x v="15"/>
          </reference>
          <reference field="0" count="1" selected="0">
            <x v="0"/>
          </reference>
        </references>
      </pivotArea>
    </format>
    <format dxfId="2225">
      <pivotArea dataOnly="0" labelOnly="1" outline="0" fieldPosition="0">
        <references count="2">
          <reference field="4294967294" count="2">
            <x v="14"/>
            <x v="15"/>
          </reference>
          <reference field="0" count="1" selected="0">
            <x v="0"/>
          </reference>
        </references>
      </pivotArea>
    </format>
    <format dxfId="2224">
      <pivotArea outline="0" collapsedLevelsAreSubtotals="1" fieldPosition="0">
        <references count="4">
          <reference field="4294967294" count="1" selected="0">
            <x v="3"/>
          </reference>
          <reference field="0" count="1" selected="0">
            <x v="14"/>
          </reference>
          <reference field="4" count="1" selected="0">
            <x v="0"/>
          </reference>
          <reference field="221" count="1" selected="0">
            <x v="0"/>
          </reference>
        </references>
      </pivotArea>
    </format>
    <format dxfId="2223">
      <pivotArea type="all" dataOnly="0" outline="0" fieldPosition="0"/>
    </format>
    <format dxfId="2222">
      <pivotArea outline="0" collapsedLevelsAreSubtotals="1" fieldPosition="0"/>
    </format>
    <format dxfId="2221">
      <pivotArea type="origin" dataOnly="0" labelOnly="1" outline="0" fieldPosition="0"/>
    </format>
    <format dxfId="2220">
      <pivotArea field="221" type="button" dataOnly="0" labelOnly="1" outline="0" axis="axisCol" fieldPosition="0"/>
    </format>
    <format dxfId="2219">
      <pivotArea field="4" type="button" dataOnly="0" labelOnly="1" outline="0" axis="axisCol" fieldPosition="1"/>
    </format>
    <format dxfId="2218">
      <pivotArea type="topRight" dataOnly="0" labelOnly="1" outline="0" fieldPosition="0"/>
    </format>
    <format dxfId="2217">
      <pivotArea field="0" type="button" dataOnly="0" labelOnly="1" outline="0" axis="axisRow" fieldPosition="0"/>
    </format>
    <format dxfId="2216">
      <pivotArea field="-2" type="button" dataOnly="0" labelOnly="1" outline="0" axis="axisRow" fieldPosition="1"/>
    </format>
    <format dxfId="2215">
      <pivotArea dataOnly="0" labelOnly="1" outline="0" fieldPosition="0">
        <references count="1">
          <reference field="0" count="0"/>
        </references>
      </pivotArea>
    </format>
    <format dxfId="2214">
      <pivotArea field="0" dataOnly="0" labelOnly="1" grandRow="1" outline="0" axis="axisRow" fieldPosition="0">
        <references count="1">
          <reference field="4294967294" count="1" selected="0">
            <x v="0"/>
          </reference>
        </references>
      </pivotArea>
    </format>
    <format dxfId="2213">
      <pivotArea field="0" dataOnly="0" labelOnly="1" grandRow="1" outline="0" axis="axisRow" fieldPosition="0">
        <references count="1">
          <reference field="4294967294" count="1" selected="0">
            <x v="1"/>
          </reference>
        </references>
      </pivotArea>
    </format>
    <format dxfId="2212">
      <pivotArea field="0" dataOnly="0" labelOnly="1" grandRow="1" outline="0" axis="axisRow" fieldPosition="0">
        <references count="1">
          <reference field="4294967294" count="1" selected="0">
            <x v="2"/>
          </reference>
        </references>
      </pivotArea>
    </format>
    <format dxfId="2211">
      <pivotArea field="0" dataOnly="0" labelOnly="1" grandRow="1" outline="0" axis="axisRow" fieldPosition="0">
        <references count="1">
          <reference field="4294967294" count="1" selected="0">
            <x v="3"/>
          </reference>
        </references>
      </pivotArea>
    </format>
    <format dxfId="2210">
      <pivotArea field="0" dataOnly="0" labelOnly="1" grandRow="1" outline="0" axis="axisRow" fieldPosition="0">
        <references count="1">
          <reference field="4294967294" count="1" selected="0">
            <x v="4"/>
          </reference>
        </references>
      </pivotArea>
    </format>
    <format dxfId="2209">
      <pivotArea field="0" dataOnly="0" labelOnly="1" grandRow="1" outline="0" axis="axisRow" fieldPosition="0">
        <references count="1">
          <reference field="4294967294" count="1" selected="0">
            <x v="5"/>
          </reference>
        </references>
      </pivotArea>
    </format>
    <format dxfId="2208">
      <pivotArea field="0" dataOnly="0" labelOnly="1" grandRow="1" outline="0" axis="axisRow" fieldPosition="0">
        <references count="1">
          <reference field="4294967294" count="1" selected="0">
            <x v="6"/>
          </reference>
        </references>
      </pivotArea>
    </format>
    <format dxfId="2207">
      <pivotArea field="0" dataOnly="0" labelOnly="1" grandRow="1" outline="0" axis="axisRow" fieldPosition="0">
        <references count="1">
          <reference field="4294967294" count="1" selected="0">
            <x v="7"/>
          </reference>
        </references>
      </pivotArea>
    </format>
    <format dxfId="2206">
      <pivotArea field="0" dataOnly="0" labelOnly="1" grandRow="1" outline="0" axis="axisRow" fieldPosition="0">
        <references count="1">
          <reference field="4294967294" count="1" selected="0">
            <x v="8"/>
          </reference>
        </references>
      </pivotArea>
    </format>
    <format dxfId="2205">
      <pivotArea field="0" dataOnly="0" labelOnly="1" grandRow="1" outline="0" axis="axisRow" fieldPosition="0">
        <references count="1">
          <reference field="4294967294" count="1" selected="0">
            <x v="9"/>
          </reference>
        </references>
      </pivotArea>
    </format>
    <format dxfId="2204">
      <pivotArea field="0" dataOnly="0" labelOnly="1" grandRow="1" outline="0" axis="axisRow" fieldPosition="0">
        <references count="1">
          <reference field="4294967294" count="1" selected="0">
            <x v="10"/>
          </reference>
        </references>
      </pivotArea>
    </format>
    <format dxfId="2203">
      <pivotArea field="0" dataOnly="0" labelOnly="1" grandRow="1" outline="0" axis="axisRow" fieldPosition="0">
        <references count="1">
          <reference field="4294967294" count="1" selected="0">
            <x v="11"/>
          </reference>
        </references>
      </pivotArea>
    </format>
    <format dxfId="2202">
      <pivotArea field="0" dataOnly="0" labelOnly="1" grandRow="1" outline="0" axis="axisRow" fieldPosition="0">
        <references count="1">
          <reference field="4294967294" count="1" selected="0">
            <x v="12"/>
          </reference>
        </references>
      </pivotArea>
    </format>
    <format dxfId="2201">
      <pivotArea field="0" dataOnly="0" labelOnly="1" grandRow="1" outline="0" axis="axisRow" fieldPosition="0">
        <references count="1">
          <reference field="4294967294" count="1" selected="0">
            <x v="13"/>
          </reference>
        </references>
      </pivotArea>
    </format>
    <format dxfId="2200">
      <pivotArea field="0" dataOnly="0" labelOnly="1" grandRow="1" outline="0" axis="axisRow" fieldPosition="0">
        <references count="1">
          <reference field="4294967294" count="1" selected="0">
            <x v="14"/>
          </reference>
        </references>
      </pivotArea>
    </format>
    <format dxfId="2199">
      <pivotArea field="0" dataOnly="0" labelOnly="1" grandRow="1" outline="0" axis="axisRow" fieldPosition="0">
        <references count="1">
          <reference field="4294967294" count="1" selected="0">
            <x v="15"/>
          </reference>
        </references>
      </pivotArea>
    </format>
    <format dxfId="2198">
      <pivotArea field="0" dataOnly="0" labelOnly="1" grandRow="1" outline="0" axis="axisRow" fieldPosition="0">
        <references count="1">
          <reference field="4294967294" count="1" selected="0">
            <x v="16"/>
          </reference>
        </references>
      </pivotArea>
    </format>
    <format dxfId="2197">
      <pivotArea field="0" dataOnly="0" labelOnly="1" grandRow="1" outline="0" axis="axisRow" fieldPosition="0">
        <references count="1">
          <reference field="4294967294" count="1" selected="0">
            <x v="17"/>
          </reference>
        </references>
      </pivotArea>
    </format>
    <format dxfId="2196">
      <pivotArea field="0" dataOnly="0" labelOnly="1" grandRow="1" outline="0" axis="axisRow" fieldPosition="0">
        <references count="1">
          <reference field="4294967294" count="1" selected="0">
            <x v="18"/>
          </reference>
        </references>
      </pivotArea>
    </format>
    <format dxfId="2195">
      <pivotArea field="0" dataOnly="0" labelOnly="1" grandRow="1" outline="0" axis="axisRow" fieldPosition="0">
        <references count="1">
          <reference field="4294967294" count="1" selected="0">
            <x v="19"/>
          </reference>
        </references>
      </pivotArea>
    </format>
    <format dxfId="2194">
      <pivotArea field="0" dataOnly="0" labelOnly="1" grandRow="1" outline="0" axis="axisRow" fieldPosition="0">
        <references count="1">
          <reference field="4294967294" count="1" selected="0">
            <x v="20"/>
          </reference>
        </references>
      </pivotArea>
    </format>
    <format dxfId="2193">
      <pivotArea field="0" dataOnly="0" labelOnly="1" grandRow="1" outline="0" axis="axisRow" fieldPosition="0">
        <references count="1">
          <reference field="4294967294" count="1" selected="0">
            <x v="21"/>
          </reference>
        </references>
      </pivotArea>
    </format>
    <format dxfId="2192">
      <pivotArea field="0" dataOnly="0" labelOnly="1" grandRow="1" outline="0" axis="axisRow" fieldPosition="0">
        <references count="1">
          <reference field="4294967294" count="1" selected="0">
            <x v="22"/>
          </reference>
        </references>
      </pivotArea>
    </format>
    <format dxfId="2191">
      <pivotArea field="0" dataOnly="0" labelOnly="1" grandRow="1" outline="0" axis="axisRow" fieldPosition="0">
        <references count="1">
          <reference field="4294967294" count="1" selected="0">
            <x v="23"/>
          </reference>
        </references>
      </pivotArea>
    </format>
    <format dxfId="2190">
      <pivotArea field="0" dataOnly="0" labelOnly="1" grandRow="1" outline="0" axis="axisRow" fieldPosition="0">
        <references count="1">
          <reference field="4294967294" count="1" selected="0">
            <x v="24"/>
          </reference>
        </references>
      </pivotArea>
    </format>
    <format dxfId="2189">
      <pivotArea field="0" dataOnly="0" labelOnly="1" grandRow="1" outline="0" axis="axisRow" fieldPosition="0">
        <references count="1">
          <reference field="4294967294" count="1" selected="0">
            <x v="25"/>
          </reference>
        </references>
      </pivotArea>
    </format>
    <format dxfId="2188">
      <pivotArea field="0" dataOnly="0" labelOnly="1" grandRow="1" outline="0" axis="axisRow" fieldPosition="0">
        <references count="1">
          <reference field="4294967294" count="1" selected="0">
            <x v="26"/>
          </reference>
        </references>
      </pivotArea>
    </format>
    <format dxfId="2187">
      <pivotArea field="0" dataOnly="0" labelOnly="1" grandRow="1" outline="0" axis="axisRow" fieldPosition="0">
        <references count="1">
          <reference field="4294967294" count="1" selected="0">
            <x v="27"/>
          </reference>
        </references>
      </pivotArea>
    </format>
    <format dxfId="2186">
      <pivotArea field="0" dataOnly="0" labelOnly="1" grandRow="1" outline="0" axis="axisRow" fieldPosition="0">
        <references count="1">
          <reference field="4294967294" count="1" selected="0">
            <x v="28"/>
          </reference>
        </references>
      </pivotArea>
    </format>
    <format dxfId="2185">
      <pivotArea field="0" dataOnly="0" labelOnly="1" grandRow="1" outline="0" axis="axisRow" fieldPosition="0">
        <references count="1">
          <reference field="4294967294" count="1" selected="0">
            <x v="29"/>
          </reference>
        </references>
      </pivotArea>
    </format>
    <format dxfId="2184">
      <pivotArea field="0" dataOnly="0" labelOnly="1" grandRow="1" outline="0" axis="axisRow" fieldPosition="0">
        <references count="1">
          <reference field="4294967294" count="1" selected="0">
            <x v="30"/>
          </reference>
        </references>
      </pivotArea>
    </format>
    <format dxfId="2183">
      <pivotArea field="0" dataOnly="0" labelOnly="1" grandRow="1" outline="0" axis="axisRow" fieldPosition="0">
        <references count="1">
          <reference field="4294967294" count="1" selected="0">
            <x v="31"/>
          </reference>
        </references>
      </pivotArea>
    </format>
    <format dxfId="2182">
      <pivotArea field="0" dataOnly="0" labelOnly="1" grandRow="1" outline="0" axis="axisRow" fieldPosition="0">
        <references count="1">
          <reference field="4294967294" count="1" selected="0">
            <x v="0"/>
          </reference>
        </references>
      </pivotArea>
    </format>
    <format dxfId="2181">
      <pivotArea field="0" dataOnly="0" labelOnly="1" grandRow="1" outline="0" axis="axisRow" fieldPosition="0">
        <references count="1">
          <reference field="4294967294" count="1" selected="0">
            <x v="1"/>
          </reference>
        </references>
      </pivotArea>
    </format>
    <format dxfId="2180">
      <pivotArea field="0" dataOnly="0" labelOnly="1" grandRow="1" outline="0" axis="axisRow" fieldPosition="0">
        <references count="1">
          <reference field="4294967294" count="1" selected="0">
            <x v="2"/>
          </reference>
        </references>
      </pivotArea>
    </format>
    <format dxfId="2179">
      <pivotArea field="0" dataOnly="0" labelOnly="1" grandRow="1" outline="0" axis="axisRow" fieldPosition="0">
        <references count="1">
          <reference field="4294967294" count="1" selected="0">
            <x v="3"/>
          </reference>
        </references>
      </pivotArea>
    </format>
    <format dxfId="2178">
      <pivotArea field="0" dataOnly="0" labelOnly="1" grandRow="1" outline="0" axis="axisRow" fieldPosition="0">
        <references count="1">
          <reference field="4294967294" count="1" selected="0">
            <x v="4"/>
          </reference>
        </references>
      </pivotArea>
    </format>
    <format dxfId="2177">
      <pivotArea field="0" dataOnly="0" labelOnly="1" grandRow="1" outline="0" axis="axisRow" fieldPosition="0">
        <references count="1">
          <reference field="4294967294" count="1" selected="0">
            <x v="5"/>
          </reference>
        </references>
      </pivotArea>
    </format>
    <format dxfId="2176">
      <pivotArea field="0" dataOnly="0" labelOnly="1" grandRow="1" outline="0" axis="axisRow" fieldPosition="0">
        <references count="1">
          <reference field="4294967294" count="1" selected="0">
            <x v="6"/>
          </reference>
        </references>
      </pivotArea>
    </format>
    <format dxfId="2175">
      <pivotArea field="0" dataOnly="0" labelOnly="1" grandRow="1" outline="0" axis="axisRow" fieldPosition="0">
        <references count="1">
          <reference field="4294967294" count="1" selected="0">
            <x v="7"/>
          </reference>
        </references>
      </pivotArea>
    </format>
    <format dxfId="2174">
      <pivotArea field="0" dataOnly="0" labelOnly="1" grandRow="1" outline="0" axis="axisRow" fieldPosition="0">
        <references count="1">
          <reference field="4294967294" count="1" selected="0">
            <x v="8"/>
          </reference>
        </references>
      </pivotArea>
    </format>
    <format dxfId="2173">
      <pivotArea field="0" dataOnly="0" labelOnly="1" grandRow="1" outline="0" axis="axisRow" fieldPosition="0">
        <references count="1">
          <reference field="4294967294" count="1" selected="0">
            <x v="9"/>
          </reference>
        </references>
      </pivotArea>
    </format>
    <format dxfId="2172">
      <pivotArea field="0" dataOnly="0" labelOnly="1" grandRow="1" outline="0" axis="axisRow" fieldPosition="0">
        <references count="1">
          <reference field="4294967294" count="1" selected="0">
            <x v="10"/>
          </reference>
        </references>
      </pivotArea>
    </format>
    <format dxfId="2171">
      <pivotArea field="0" dataOnly="0" labelOnly="1" grandRow="1" outline="0" axis="axisRow" fieldPosition="0">
        <references count="1">
          <reference field="4294967294" count="1" selected="0">
            <x v="11"/>
          </reference>
        </references>
      </pivotArea>
    </format>
    <format dxfId="2170">
      <pivotArea field="0" dataOnly="0" labelOnly="1" grandRow="1" outline="0" axis="axisRow" fieldPosition="0">
        <references count="1">
          <reference field="4294967294" count="1" selected="0">
            <x v="12"/>
          </reference>
        </references>
      </pivotArea>
    </format>
    <format dxfId="2169">
      <pivotArea field="0" dataOnly="0" labelOnly="1" grandRow="1" outline="0" axis="axisRow" fieldPosition="0">
        <references count="1">
          <reference field="4294967294" count="1" selected="0">
            <x v="13"/>
          </reference>
        </references>
      </pivotArea>
    </format>
    <format dxfId="2168">
      <pivotArea field="0" dataOnly="0" labelOnly="1" grandRow="1" outline="0" axis="axisRow" fieldPosition="0">
        <references count="1">
          <reference field="4294967294" count="1" selected="0">
            <x v="14"/>
          </reference>
        </references>
      </pivotArea>
    </format>
    <format dxfId="2167">
      <pivotArea field="0" dataOnly="0" labelOnly="1" grandRow="1" outline="0" axis="axisRow" fieldPosition="0">
        <references count="1">
          <reference field="4294967294" count="1" selected="0">
            <x v="15"/>
          </reference>
        </references>
      </pivotArea>
    </format>
    <format dxfId="2166">
      <pivotArea field="0" dataOnly="0" labelOnly="1" grandRow="1" outline="0" axis="axisRow" fieldPosition="0">
        <references count="1">
          <reference field="4294967294" count="1" selected="0">
            <x v="16"/>
          </reference>
        </references>
      </pivotArea>
    </format>
    <format dxfId="2165">
      <pivotArea field="0" dataOnly="0" labelOnly="1" grandRow="1" outline="0" axis="axisRow" fieldPosition="0">
        <references count="1">
          <reference field="4294967294" count="1" selected="0">
            <x v="17"/>
          </reference>
        </references>
      </pivotArea>
    </format>
    <format dxfId="2164">
      <pivotArea field="0" dataOnly="0" labelOnly="1" grandRow="1" outline="0" axis="axisRow" fieldPosition="0">
        <references count="1">
          <reference field="4294967294" count="1" selected="0">
            <x v="18"/>
          </reference>
        </references>
      </pivotArea>
    </format>
    <format dxfId="2163">
      <pivotArea field="0" dataOnly="0" labelOnly="1" grandRow="1" outline="0" axis="axisRow" fieldPosition="0">
        <references count="1">
          <reference field="4294967294" count="1" selected="0">
            <x v="19"/>
          </reference>
        </references>
      </pivotArea>
    </format>
    <format dxfId="2162">
      <pivotArea field="0" dataOnly="0" labelOnly="1" grandRow="1" outline="0" axis="axisRow" fieldPosition="0">
        <references count="1">
          <reference field="4294967294" count="1" selected="0">
            <x v="20"/>
          </reference>
        </references>
      </pivotArea>
    </format>
    <format dxfId="2161">
      <pivotArea field="0" dataOnly="0" labelOnly="1" grandRow="1" outline="0" axis="axisRow" fieldPosition="0">
        <references count="1">
          <reference field="4294967294" count="1" selected="0">
            <x v="21"/>
          </reference>
        </references>
      </pivotArea>
    </format>
    <format dxfId="2160">
      <pivotArea field="0" dataOnly="0" labelOnly="1" grandRow="1" outline="0" axis="axisRow" fieldPosition="0">
        <references count="1">
          <reference field="4294967294" count="1" selected="0">
            <x v="22"/>
          </reference>
        </references>
      </pivotArea>
    </format>
    <format dxfId="2159">
      <pivotArea field="0" dataOnly="0" labelOnly="1" grandRow="1" outline="0" axis="axisRow" fieldPosition="0">
        <references count="1">
          <reference field="4294967294" count="1" selected="0">
            <x v="23"/>
          </reference>
        </references>
      </pivotArea>
    </format>
    <format dxfId="2158">
      <pivotArea field="0" dataOnly="0" labelOnly="1" grandRow="1" outline="0" axis="axisRow" fieldPosition="0">
        <references count="1">
          <reference field="4294967294" count="1" selected="0">
            <x v="24"/>
          </reference>
        </references>
      </pivotArea>
    </format>
    <format dxfId="2157">
      <pivotArea field="0" dataOnly="0" labelOnly="1" grandRow="1" outline="0" axis="axisRow" fieldPosition="0">
        <references count="1">
          <reference field="4294967294" count="1" selected="0">
            <x v="25"/>
          </reference>
        </references>
      </pivotArea>
    </format>
    <format dxfId="2156">
      <pivotArea field="0" dataOnly="0" labelOnly="1" grandRow="1" outline="0" axis="axisRow" fieldPosition="0">
        <references count="1">
          <reference field="4294967294" count="1" selected="0">
            <x v="26"/>
          </reference>
        </references>
      </pivotArea>
    </format>
    <format dxfId="2155">
      <pivotArea field="0" dataOnly="0" labelOnly="1" grandRow="1" outline="0" axis="axisRow" fieldPosition="0">
        <references count="1">
          <reference field="4294967294" count="1" selected="0">
            <x v="27"/>
          </reference>
        </references>
      </pivotArea>
    </format>
    <format dxfId="2154">
      <pivotArea field="0" dataOnly="0" labelOnly="1" grandRow="1" outline="0" axis="axisRow" fieldPosition="0">
        <references count="1">
          <reference field="4294967294" count="1" selected="0">
            <x v="28"/>
          </reference>
        </references>
      </pivotArea>
    </format>
    <format dxfId="2153">
      <pivotArea field="0" dataOnly="0" labelOnly="1" grandRow="1" outline="0" axis="axisRow" fieldPosition="0">
        <references count="1">
          <reference field="4294967294" count="1" selected="0">
            <x v="29"/>
          </reference>
        </references>
      </pivotArea>
    </format>
    <format dxfId="2152">
      <pivotArea field="0" dataOnly="0" labelOnly="1" grandRow="1" outline="0" axis="axisRow" fieldPosition="0">
        <references count="1">
          <reference field="4294967294" count="1" selected="0">
            <x v="30"/>
          </reference>
        </references>
      </pivotArea>
    </format>
    <format dxfId="2151">
      <pivotArea field="0" dataOnly="0" labelOnly="1" grandRow="1" outline="0" axis="axisRow" fieldPosition="0">
        <references count="1">
          <reference field="4294967294" count="1" selected="0">
            <x v="31"/>
          </reference>
        </references>
      </pivotArea>
    </format>
    <format dxfId="2150">
      <pivotArea field="0" dataOnly="0" labelOnly="1" grandRow="1" outline="0" axis="axisRow" fieldPosition="0">
        <references count="1">
          <reference field="4294967294" count="1" selected="0">
            <x v="0"/>
          </reference>
        </references>
      </pivotArea>
    </format>
    <format dxfId="2149">
      <pivotArea field="0" dataOnly="0" labelOnly="1" grandRow="1" outline="0" axis="axisRow" fieldPosition="0">
        <references count="1">
          <reference field="4294967294" count="1" selected="0">
            <x v="1"/>
          </reference>
        </references>
      </pivotArea>
    </format>
    <format dxfId="2148">
      <pivotArea field="0" dataOnly="0" labelOnly="1" grandRow="1" outline="0" axis="axisRow" fieldPosition="0">
        <references count="1">
          <reference field="4294967294" count="1" selected="0">
            <x v="2"/>
          </reference>
        </references>
      </pivotArea>
    </format>
    <format dxfId="2147">
      <pivotArea field="0" dataOnly="0" labelOnly="1" grandRow="1" outline="0" axis="axisRow" fieldPosition="0">
        <references count="1">
          <reference field="4294967294" count="1" selected="0">
            <x v="3"/>
          </reference>
        </references>
      </pivotArea>
    </format>
    <format dxfId="2146">
      <pivotArea field="0" dataOnly="0" labelOnly="1" grandRow="1" outline="0" axis="axisRow" fieldPosition="0">
        <references count="1">
          <reference field="4294967294" count="1" selected="0">
            <x v="4"/>
          </reference>
        </references>
      </pivotArea>
    </format>
    <format dxfId="2145">
      <pivotArea field="0" dataOnly="0" labelOnly="1" grandRow="1" outline="0" axis="axisRow" fieldPosition="0">
        <references count="1">
          <reference field="4294967294" count="1" selected="0">
            <x v="5"/>
          </reference>
        </references>
      </pivotArea>
    </format>
    <format dxfId="2144">
      <pivotArea field="0" dataOnly="0" labelOnly="1" grandRow="1" outline="0" axis="axisRow" fieldPosition="0">
        <references count="1">
          <reference field="4294967294" count="1" selected="0">
            <x v="6"/>
          </reference>
        </references>
      </pivotArea>
    </format>
    <format dxfId="2143">
      <pivotArea field="0" dataOnly="0" labelOnly="1" grandRow="1" outline="0" axis="axisRow" fieldPosition="0">
        <references count="1">
          <reference field="4294967294" count="1" selected="0">
            <x v="7"/>
          </reference>
        </references>
      </pivotArea>
    </format>
    <format dxfId="2142">
      <pivotArea field="0" dataOnly="0" labelOnly="1" grandRow="1" outline="0" axis="axisRow" fieldPosition="0">
        <references count="1">
          <reference field="4294967294" count="1" selected="0">
            <x v="8"/>
          </reference>
        </references>
      </pivotArea>
    </format>
    <format dxfId="2141">
      <pivotArea field="0" dataOnly="0" labelOnly="1" grandRow="1" outline="0" axis="axisRow" fieldPosition="0">
        <references count="1">
          <reference field="4294967294" count="1" selected="0">
            <x v="9"/>
          </reference>
        </references>
      </pivotArea>
    </format>
    <format dxfId="2140">
      <pivotArea field="0" dataOnly="0" labelOnly="1" grandRow="1" outline="0" axis="axisRow" fieldPosition="0">
        <references count="1">
          <reference field="4294967294" count="1" selected="0">
            <x v="10"/>
          </reference>
        </references>
      </pivotArea>
    </format>
    <format dxfId="2139">
      <pivotArea field="0" dataOnly="0" labelOnly="1" grandRow="1" outline="0" axis="axisRow" fieldPosition="0">
        <references count="1">
          <reference field="4294967294" count="1" selected="0">
            <x v="11"/>
          </reference>
        </references>
      </pivotArea>
    </format>
    <format dxfId="2138">
      <pivotArea field="0" dataOnly="0" labelOnly="1" grandRow="1" outline="0" axis="axisRow" fieldPosition="0">
        <references count="1">
          <reference field="4294967294" count="1" selected="0">
            <x v="12"/>
          </reference>
        </references>
      </pivotArea>
    </format>
    <format dxfId="2137">
      <pivotArea field="0" dataOnly="0" labelOnly="1" grandRow="1" outline="0" axis="axisRow" fieldPosition="0">
        <references count="1">
          <reference field="4294967294" count="1" selected="0">
            <x v="13"/>
          </reference>
        </references>
      </pivotArea>
    </format>
    <format dxfId="2136">
      <pivotArea field="0" dataOnly="0" labelOnly="1" grandRow="1" outline="0" axis="axisRow" fieldPosition="0">
        <references count="1">
          <reference field="4294967294" count="1" selected="0">
            <x v="14"/>
          </reference>
        </references>
      </pivotArea>
    </format>
    <format dxfId="2135">
      <pivotArea field="0" dataOnly="0" labelOnly="1" grandRow="1" outline="0" axis="axisRow" fieldPosition="0">
        <references count="1">
          <reference field="4294967294" count="1" selected="0">
            <x v="15"/>
          </reference>
        </references>
      </pivotArea>
    </format>
    <format dxfId="2134">
      <pivotArea field="0" dataOnly="0" labelOnly="1" grandRow="1" outline="0" axis="axisRow" fieldPosition="0">
        <references count="1">
          <reference field="4294967294" count="1" selected="0">
            <x v="16"/>
          </reference>
        </references>
      </pivotArea>
    </format>
    <format dxfId="2133">
      <pivotArea field="0" dataOnly="0" labelOnly="1" grandRow="1" outline="0" axis="axisRow" fieldPosition="0">
        <references count="1">
          <reference field="4294967294" count="1" selected="0">
            <x v="17"/>
          </reference>
        </references>
      </pivotArea>
    </format>
    <format dxfId="2132">
      <pivotArea field="0" dataOnly="0" labelOnly="1" grandRow="1" outline="0" axis="axisRow" fieldPosition="0">
        <references count="1">
          <reference field="4294967294" count="1" selected="0">
            <x v="18"/>
          </reference>
        </references>
      </pivotArea>
    </format>
    <format dxfId="2131">
      <pivotArea field="0" dataOnly="0" labelOnly="1" grandRow="1" outline="0" axis="axisRow" fieldPosition="0">
        <references count="1">
          <reference field="4294967294" count="1" selected="0">
            <x v="19"/>
          </reference>
        </references>
      </pivotArea>
    </format>
    <format dxfId="2130">
      <pivotArea field="0" dataOnly="0" labelOnly="1" grandRow="1" outline="0" axis="axisRow" fieldPosition="0">
        <references count="1">
          <reference field="4294967294" count="1" selected="0">
            <x v="20"/>
          </reference>
        </references>
      </pivotArea>
    </format>
    <format dxfId="2129">
      <pivotArea field="0" dataOnly="0" labelOnly="1" grandRow="1" outline="0" axis="axisRow" fieldPosition="0">
        <references count="1">
          <reference field="4294967294" count="1" selected="0">
            <x v="21"/>
          </reference>
        </references>
      </pivotArea>
    </format>
    <format dxfId="2128">
      <pivotArea field="0" dataOnly="0" labelOnly="1" grandRow="1" outline="0" axis="axisRow" fieldPosition="0">
        <references count="1">
          <reference field="4294967294" count="1" selected="0">
            <x v="22"/>
          </reference>
        </references>
      </pivotArea>
    </format>
    <format dxfId="2127">
      <pivotArea field="0" dataOnly="0" labelOnly="1" grandRow="1" outline="0" axis="axisRow" fieldPosition="0">
        <references count="1">
          <reference field="4294967294" count="1" selected="0">
            <x v="23"/>
          </reference>
        </references>
      </pivotArea>
    </format>
    <format dxfId="2126">
      <pivotArea field="0" dataOnly="0" labelOnly="1" grandRow="1" outline="0" axis="axisRow" fieldPosition="0">
        <references count="1">
          <reference field="4294967294" count="1" selected="0">
            <x v="24"/>
          </reference>
        </references>
      </pivotArea>
    </format>
    <format dxfId="2125">
      <pivotArea field="0" dataOnly="0" labelOnly="1" grandRow="1" outline="0" axis="axisRow" fieldPosition="0">
        <references count="1">
          <reference field="4294967294" count="1" selected="0">
            <x v="25"/>
          </reference>
        </references>
      </pivotArea>
    </format>
    <format dxfId="2124">
      <pivotArea field="0" dataOnly="0" labelOnly="1" grandRow="1" outline="0" axis="axisRow" fieldPosition="0">
        <references count="1">
          <reference field="4294967294" count="1" selected="0">
            <x v="26"/>
          </reference>
        </references>
      </pivotArea>
    </format>
    <format dxfId="2123">
      <pivotArea field="0" dataOnly="0" labelOnly="1" grandRow="1" outline="0" axis="axisRow" fieldPosition="0">
        <references count="1">
          <reference field="4294967294" count="1" selected="0">
            <x v="27"/>
          </reference>
        </references>
      </pivotArea>
    </format>
    <format dxfId="2122">
      <pivotArea field="0" dataOnly="0" labelOnly="1" grandRow="1" outline="0" axis="axisRow" fieldPosition="0">
        <references count="1">
          <reference field="4294967294" count="1" selected="0">
            <x v="28"/>
          </reference>
        </references>
      </pivotArea>
    </format>
    <format dxfId="2121">
      <pivotArea field="0" dataOnly="0" labelOnly="1" grandRow="1" outline="0" axis="axisRow" fieldPosition="0">
        <references count="1">
          <reference field="4294967294" count="1" selected="0">
            <x v="29"/>
          </reference>
        </references>
      </pivotArea>
    </format>
    <format dxfId="2120">
      <pivotArea field="0" dataOnly="0" labelOnly="1" grandRow="1" outline="0" axis="axisRow" fieldPosition="0">
        <references count="1">
          <reference field="4294967294" count="1" selected="0">
            <x v="30"/>
          </reference>
        </references>
      </pivotArea>
    </format>
    <format dxfId="2119">
      <pivotArea field="0" dataOnly="0" labelOnly="1" grandRow="1" outline="0" axis="axisRow" fieldPosition="0">
        <references count="1">
          <reference field="4294967294" count="1" selected="0">
            <x v="31"/>
          </reference>
        </references>
      </pivotArea>
    </format>
    <format dxfId="2118">
      <pivotArea field="0" dataOnly="0" labelOnly="1" grandRow="1" outline="0" axis="axisRow" fieldPosition="0">
        <references count="1">
          <reference field="4294967294" count="1" selected="0">
            <x v="0"/>
          </reference>
        </references>
      </pivotArea>
    </format>
    <format dxfId="2117">
      <pivotArea field="0" dataOnly="0" labelOnly="1" grandRow="1" outline="0" axis="axisRow" fieldPosition="0">
        <references count="1">
          <reference field="4294967294" count="1" selected="0">
            <x v="1"/>
          </reference>
        </references>
      </pivotArea>
    </format>
    <format dxfId="2116">
      <pivotArea field="0" dataOnly="0" labelOnly="1" grandRow="1" outline="0" axis="axisRow" fieldPosition="0">
        <references count="1">
          <reference field="4294967294" count="1" selected="0">
            <x v="2"/>
          </reference>
        </references>
      </pivotArea>
    </format>
    <format dxfId="2115">
      <pivotArea field="0" dataOnly="0" labelOnly="1" grandRow="1" outline="0" axis="axisRow" fieldPosition="0">
        <references count="1">
          <reference field="4294967294" count="1" selected="0">
            <x v="3"/>
          </reference>
        </references>
      </pivotArea>
    </format>
    <format dxfId="2114">
      <pivotArea field="0" dataOnly="0" labelOnly="1" grandRow="1" outline="0" axis="axisRow" fieldPosition="0">
        <references count="1">
          <reference field="4294967294" count="1" selected="0">
            <x v="4"/>
          </reference>
        </references>
      </pivotArea>
    </format>
    <format dxfId="2113">
      <pivotArea field="0" dataOnly="0" labelOnly="1" grandRow="1" outline="0" axis="axisRow" fieldPosition="0">
        <references count="1">
          <reference field="4294967294" count="1" selected="0">
            <x v="5"/>
          </reference>
        </references>
      </pivotArea>
    </format>
    <format dxfId="2112">
      <pivotArea field="0" dataOnly="0" labelOnly="1" grandRow="1" outline="0" axis="axisRow" fieldPosition="0">
        <references count="1">
          <reference field="4294967294" count="1" selected="0">
            <x v="6"/>
          </reference>
        </references>
      </pivotArea>
    </format>
    <format dxfId="2111">
      <pivotArea field="0" dataOnly="0" labelOnly="1" grandRow="1" outline="0" axis="axisRow" fieldPosition="0">
        <references count="1">
          <reference field="4294967294" count="1" selected="0">
            <x v="7"/>
          </reference>
        </references>
      </pivotArea>
    </format>
    <format dxfId="2110">
      <pivotArea field="0" dataOnly="0" labelOnly="1" grandRow="1" outline="0" axis="axisRow" fieldPosition="0">
        <references count="1">
          <reference field="4294967294" count="1" selected="0">
            <x v="8"/>
          </reference>
        </references>
      </pivotArea>
    </format>
    <format dxfId="2109">
      <pivotArea field="0" dataOnly="0" labelOnly="1" grandRow="1" outline="0" axis="axisRow" fieldPosition="0">
        <references count="1">
          <reference field="4294967294" count="1" selected="0">
            <x v="9"/>
          </reference>
        </references>
      </pivotArea>
    </format>
    <format dxfId="2108">
      <pivotArea field="0" dataOnly="0" labelOnly="1" grandRow="1" outline="0" axis="axisRow" fieldPosition="0">
        <references count="1">
          <reference field="4294967294" count="1" selected="0">
            <x v="10"/>
          </reference>
        </references>
      </pivotArea>
    </format>
    <format dxfId="2107">
      <pivotArea field="0" dataOnly="0" labelOnly="1" grandRow="1" outline="0" axis="axisRow" fieldPosition="0">
        <references count="1">
          <reference field="4294967294" count="1" selected="0">
            <x v="11"/>
          </reference>
        </references>
      </pivotArea>
    </format>
    <format dxfId="2106">
      <pivotArea field="0" dataOnly="0" labelOnly="1" grandRow="1" outline="0" axis="axisRow" fieldPosition="0">
        <references count="1">
          <reference field="4294967294" count="1" selected="0">
            <x v="12"/>
          </reference>
        </references>
      </pivotArea>
    </format>
    <format dxfId="2105">
      <pivotArea field="0" dataOnly="0" labelOnly="1" grandRow="1" outline="0" axis="axisRow" fieldPosition="0">
        <references count="1">
          <reference field="4294967294" count="1" selected="0">
            <x v="13"/>
          </reference>
        </references>
      </pivotArea>
    </format>
    <format dxfId="2104">
      <pivotArea field="0" dataOnly="0" labelOnly="1" grandRow="1" outline="0" axis="axisRow" fieldPosition="0">
        <references count="1">
          <reference field="4294967294" count="1" selected="0">
            <x v="14"/>
          </reference>
        </references>
      </pivotArea>
    </format>
    <format dxfId="2103">
      <pivotArea field="0" dataOnly="0" labelOnly="1" grandRow="1" outline="0" axis="axisRow" fieldPosition="0">
        <references count="1">
          <reference field="4294967294" count="1" selected="0">
            <x v="15"/>
          </reference>
        </references>
      </pivotArea>
    </format>
    <format dxfId="2102">
      <pivotArea field="0" dataOnly="0" labelOnly="1" grandRow="1" outline="0" axis="axisRow" fieldPosition="0">
        <references count="1">
          <reference field="4294967294" count="1" selected="0">
            <x v="16"/>
          </reference>
        </references>
      </pivotArea>
    </format>
    <format dxfId="2101">
      <pivotArea field="0" dataOnly="0" labelOnly="1" grandRow="1" outline="0" axis="axisRow" fieldPosition="0">
        <references count="1">
          <reference field="4294967294" count="1" selected="0">
            <x v="17"/>
          </reference>
        </references>
      </pivotArea>
    </format>
    <format dxfId="2100">
      <pivotArea field="0" dataOnly="0" labelOnly="1" grandRow="1" outline="0" axis="axisRow" fieldPosition="0">
        <references count="1">
          <reference field="4294967294" count="1" selected="0">
            <x v="18"/>
          </reference>
        </references>
      </pivotArea>
    </format>
    <format dxfId="2099">
      <pivotArea field="0" dataOnly="0" labelOnly="1" grandRow="1" outline="0" axis="axisRow" fieldPosition="0">
        <references count="1">
          <reference field="4294967294" count="1" selected="0">
            <x v="19"/>
          </reference>
        </references>
      </pivotArea>
    </format>
    <format dxfId="2098">
      <pivotArea field="0" dataOnly="0" labelOnly="1" grandRow="1" outline="0" axis="axisRow" fieldPosition="0">
        <references count="1">
          <reference field="4294967294" count="1" selected="0">
            <x v="20"/>
          </reference>
        </references>
      </pivotArea>
    </format>
    <format dxfId="2097">
      <pivotArea field="0" dataOnly="0" labelOnly="1" grandRow="1" outline="0" axis="axisRow" fieldPosition="0">
        <references count="1">
          <reference field="4294967294" count="1" selected="0">
            <x v="21"/>
          </reference>
        </references>
      </pivotArea>
    </format>
    <format dxfId="2096">
      <pivotArea field="0" dataOnly="0" labelOnly="1" grandRow="1" outline="0" axis="axisRow" fieldPosition="0">
        <references count="1">
          <reference field="4294967294" count="1" selected="0">
            <x v="22"/>
          </reference>
        </references>
      </pivotArea>
    </format>
    <format dxfId="2095">
      <pivotArea field="0" dataOnly="0" labelOnly="1" grandRow="1" outline="0" axis="axisRow" fieldPosition="0">
        <references count="1">
          <reference field="4294967294" count="1" selected="0">
            <x v="23"/>
          </reference>
        </references>
      </pivotArea>
    </format>
    <format dxfId="2094">
      <pivotArea field="0" dataOnly="0" labelOnly="1" grandRow="1" outline="0" axis="axisRow" fieldPosition="0">
        <references count="1">
          <reference field="4294967294" count="1" selected="0">
            <x v="24"/>
          </reference>
        </references>
      </pivotArea>
    </format>
    <format dxfId="2093">
      <pivotArea field="0" dataOnly="0" labelOnly="1" grandRow="1" outline="0" axis="axisRow" fieldPosition="0">
        <references count="1">
          <reference field="4294967294" count="1" selected="0">
            <x v="25"/>
          </reference>
        </references>
      </pivotArea>
    </format>
    <format dxfId="2092">
      <pivotArea field="0" dataOnly="0" labelOnly="1" grandRow="1" outline="0" axis="axisRow" fieldPosition="0">
        <references count="1">
          <reference field="4294967294" count="1" selected="0">
            <x v="26"/>
          </reference>
        </references>
      </pivotArea>
    </format>
    <format dxfId="2091">
      <pivotArea field="0" dataOnly="0" labelOnly="1" grandRow="1" outline="0" axis="axisRow" fieldPosition="0">
        <references count="1">
          <reference field="4294967294" count="1" selected="0">
            <x v="27"/>
          </reference>
        </references>
      </pivotArea>
    </format>
    <format dxfId="2090">
      <pivotArea field="0" dataOnly="0" labelOnly="1" grandRow="1" outline="0" axis="axisRow" fieldPosition="0">
        <references count="1">
          <reference field="4294967294" count="1" selected="0">
            <x v="28"/>
          </reference>
        </references>
      </pivotArea>
    </format>
    <format dxfId="2089">
      <pivotArea field="0" dataOnly="0" labelOnly="1" grandRow="1" outline="0" axis="axisRow" fieldPosition="0">
        <references count="1">
          <reference field="4294967294" count="1" selected="0">
            <x v="29"/>
          </reference>
        </references>
      </pivotArea>
    </format>
    <format dxfId="2088">
      <pivotArea field="0" dataOnly="0" labelOnly="1" grandRow="1" outline="0" axis="axisRow" fieldPosition="0">
        <references count="1">
          <reference field="4294967294" count="1" selected="0">
            <x v="30"/>
          </reference>
        </references>
      </pivotArea>
    </format>
    <format dxfId="2087">
      <pivotArea field="0" dataOnly="0" labelOnly="1" grandRow="1" outline="0" axis="axisRow" fieldPosition="0">
        <references count="1">
          <reference field="4294967294" count="1" selected="0">
            <x v="31"/>
          </reference>
        </references>
      </pivotArea>
    </format>
    <format dxfId="2086">
      <pivotArea field="0" dataOnly="0" labelOnly="1" grandRow="1" outline="0" axis="axisRow" fieldPosition="0">
        <references count="1">
          <reference field="4294967294" count="1" selected="0">
            <x v="0"/>
          </reference>
        </references>
      </pivotArea>
    </format>
    <format dxfId="2085">
      <pivotArea field="0" dataOnly="0" labelOnly="1" grandRow="1" outline="0" axis="axisRow" fieldPosition="0">
        <references count="1">
          <reference field="4294967294" count="1" selected="0">
            <x v="1"/>
          </reference>
        </references>
      </pivotArea>
    </format>
    <format dxfId="2084">
      <pivotArea field="0" dataOnly="0" labelOnly="1" grandRow="1" outline="0" axis="axisRow" fieldPosition="0">
        <references count="1">
          <reference field="4294967294" count="1" selected="0">
            <x v="2"/>
          </reference>
        </references>
      </pivotArea>
    </format>
    <format dxfId="2083">
      <pivotArea field="0" dataOnly="0" labelOnly="1" grandRow="1" outline="0" axis="axisRow" fieldPosition="0">
        <references count="1">
          <reference field="4294967294" count="1" selected="0">
            <x v="3"/>
          </reference>
        </references>
      </pivotArea>
    </format>
    <format dxfId="2082">
      <pivotArea field="0" dataOnly="0" labelOnly="1" grandRow="1" outline="0" axis="axisRow" fieldPosition="0">
        <references count="1">
          <reference field="4294967294" count="1" selected="0">
            <x v="4"/>
          </reference>
        </references>
      </pivotArea>
    </format>
    <format dxfId="2081">
      <pivotArea field="0" dataOnly="0" labelOnly="1" grandRow="1" outline="0" axis="axisRow" fieldPosition="0">
        <references count="1">
          <reference field="4294967294" count="1" selected="0">
            <x v="5"/>
          </reference>
        </references>
      </pivotArea>
    </format>
    <format dxfId="2080">
      <pivotArea field="0" dataOnly="0" labelOnly="1" grandRow="1" outline="0" axis="axisRow" fieldPosition="0">
        <references count="1">
          <reference field="4294967294" count="1" selected="0">
            <x v="6"/>
          </reference>
        </references>
      </pivotArea>
    </format>
    <format dxfId="2079">
      <pivotArea field="0" dataOnly="0" labelOnly="1" grandRow="1" outline="0" axis="axisRow" fieldPosition="0">
        <references count="1">
          <reference field="4294967294" count="1" selected="0">
            <x v="7"/>
          </reference>
        </references>
      </pivotArea>
    </format>
    <format dxfId="2078">
      <pivotArea field="0" dataOnly="0" labelOnly="1" grandRow="1" outline="0" axis="axisRow" fieldPosition="0">
        <references count="1">
          <reference field="4294967294" count="1" selected="0">
            <x v="8"/>
          </reference>
        </references>
      </pivotArea>
    </format>
    <format dxfId="2077">
      <pivotArea field="0" dataOnly="0" labelOnly="1" grandRow="1" outline="0" axis="axisRow" fieldPosition="0">
        <references count="1">
          <reference field="4294967294" count="1" selected="0">
            <x v="9"/>
          </reference>
        </references>
      </pivotArea>
    </format>
    <format dxfId="2076">
      <pivotArea field="0" dataOnly="0" labelOnly="1" grandRow="1" outline="0" axis="axisRow" fieldPosition="0">
        <references count="1">
          <reference field="4294967294" count="1" selected="0">
            <x v="10"/>
          </reference>
        </references>
      </pivotArea>
    </format>
    <format dxfId="2075">
      <pivotArea field="0" dataOnly="0" labelOnly="1" grandRow="1" outline="0" axis="axisRow" fieldPosition="0">
        <references count="1">
          <reference field="4294967294" count="1" selected="0">
            <x v="11"/>
          </reference>
        </references>
      </pivotArea>
    </format>
    <format dxfId="2074">
      <pivotArea field="0" dataOnly="0" labelOnly="1" grandRow="1" outline="0" axis="axisRow" fieldPosition="0">
        <references count="1">
          <reference field="4294967294" count="1" selected="0">
            <x v="12"/>
          </reference>
        </references>
      </pivotArea>
    </format>
    <format dxfId="2073">
      <pivotArea field="0" dataOnly="0" labelOnly="1" grandRow="1" outline="0" axis="axisRow" fieldPosition="0">
        <references count="1">
          <reference field="4294967294" count="1" selected="0">
            <x v="13"/>
          </reference>
        </references>
      </pivotArea>
    </format>
    <format dxfId="2072">
      <pivotArea field="0" dataOnly="0" labelOnly="1" grandRow="1" outline="0" axis="axisRow" fieldPosition="0">
        <references count="1">
          <reference field="4294967294" count="1" selected="0">
            <x v="14"/>
          </reference>
        </references>
      </pivotArea>
    </format>
    <format dxfId="2071">
      <pivotArea field="0" dataOnly="0" labelOnly="1" grandRow="1" outline="0" axis="axisRow" fieldPosition="0">
        <references count="1">
          <reference field="4294967294" count="1" selected="0">
            <x v="15"/>
          </reference>
        </references>
      </pivotArea>
    </format>
    <format dxfId="2070">
      <pivotArea field="0" dataOnly="0" labelOnly="1" grandRow="1" outline="0" axis="axisRow" fieldPosition="0">
        <references count="1">
          <reference field="4294967294" count="1" selected="0">
            <x v="16"/>
          </reference>
        </references>
      </pivotArea>
    </format>
    <format dxfId="2069">
      <pivotArea field="0" dataOnly="0" labelOnly="1" grandRow="1" outline="0" axis="axisRow" fieldPosition="0">
        <references count="1">
          <reference field="4294967294" count="1" selected="0">
            <x v="17"/>
          </reference>
        </references>
      </pivotArea>
    </format>
    <format dxfId="2068">
      <pivotArea field="0" dataOnly="0" labelOnly="1" grandRow="1" outline="0" axis="axisRow" fieldPosition="0">
        <references count="1">
          <reference field="4294967294" count="1" selected="0">
            <x v="18"/>
          </reference>
        </references>
      </pivotArea>
    </format>
    <format dxfId="2067">
      <pivotArea field="0" dataOnly="0" labelOnly="1" grandRow="1" outline="0" axis="axisRow" fieldPosition="0">
        <references count="1">
          <reference field="4294967294" count="1" selected="0">
            <x v="19"/>
          </reference>
        </references>
      </pivotArea>
    </format>
    <format dxfId="2066">
      <pivotArea field="0" dataOnly="0" labelOnly="1" grandRow="1" outline="0" axis="axisRow" fieldPosition="0">
        <references count="1">
          <reference field="4294967294" count="1" selected="0">
            <x v="20"/>
          </reference>
        </references>
      </pivotArea>
    </format>
    <format dxfId="2065">
      <pivotArea field="0" dataOnly="0" labelOnly="1" grandRow="1" outline="0" axis="axisRow" fieldPosition="0">
        <references count="1">
          <reference field="4294967294" count="1" selected="0">
            <x v="21"/>
          </reference>
        </references>
      </pivotArea>
    </format>
    <format dxfId="2064">
      <pivotArea field="0" dataOnly="0" labelOnly="1" grandRow="1" outline="0" axis="axisRow" fieldPosition="0">
        <references count="1">
          <reference field="4294967294" count="1" selected="0">
            <x v="22"/>
          </reference>
        </references>
      </pivotArea>
    </format>
    <format dxfId="2063">
      <pivotArea field="0" dataOnly="0" labelOnly="1" grandRow="1" outline="0" axis="axisRow" fieldPosition="0">
        <references count="1">
          <reference field="4294967294" count="1" selected="0">
            <x v="23"/>
          </reference>
        </references>
      </pivotArea>
    </format>
    <format dxfId="2062">
      <pivotArea field="0" dataOnly="0" labelOnly="1" grandRow="1" outline="0" axis="axisRow" fieldPosition="0">
        <references count="1">
          <reference field="4294967294" count="1" selected="0">
            <x v="24"/>
          </reference>
        </references>
      </pivotArea>
    </format>
    <format dxfId="2061">
      <pivotArea field="0" dataOnly="0" labelOnly="1" grandRow="1" outline="0" axis="axisRow" fieldPosition="0">
        <references count="1">
          <reference field="4294967294" count="1" selected="0">
            <x v="25"/>
          </reference>
        </references>
      </pivotArea>
    </format>
    <format dxfId="2060">
      <pivotArea field="0" dataOnly="0" labelOnly="1" grandRow="1" outline="0" axis="axisRow" fieldPosition="0">
        <references count="1">
          <reference field="4294967294" count="1" selected="0">
            <x v="26"/>
          </reference>
        </references>
      </pivotArea>
    </format>
    <format dxfId="2059">
      <pivotArea field="0" dataOnly="0" labelOnly="1" grandRow="1" outline="0" axis="axisRow" fieldPosition="0">
        <references count="1">
          <reference field="4294967294" count="1" selected="0">
            <x v="27"/>
          </reference>
        </references>
      </pivotArea>
    </format>
    <format dxfId="2058">
      <pivotArea field="0" dataOnly="0" labelOnly="1" grandRow="1" outline="0" axis="axisRow" fieldPosition="0">
        <references count="1">
          <reference field="4294967294" count="1" selected="0">
            <x v="28"/>
          </reference>
        </references>
      </pivotArea>
    </format>
    <format dxfId="2057">
      <pivotArea field="0" dataOnly="0" labelOnly="1" grandRow="1" outline="0" axis="axisRow" fieldPosition="0">
        <references count="1">
          <reference field="4294967294" count="1" selected="0">
            <x v="29"/>
          </reference>
        </references>
      </pivotArea>
    </format>
    <format dxfId="2056">
      <pivotArea field="0" dataOnly="0" labelOnly="1" grandRow="1" outline="0" axis="axisRow" fieldPosition="0">
        <references count="1">
          <reference field="4294967294" count="1" selected="0">
            <x v="30"/>
          </reference>
        </references>
      </pivotArea>
    </format>
    <format dxfId="2055">
      <pivotArea field="0" dataOnly="0" labelOnly="1" grandRow="1" outline="0" axis="axisRow" fieldPosition="0">
        <references count="1">
          <reference field="4294967294" count="1" selected="0">
            <x v="31"/>
          </reference>
        </references>
      </pivotArea>
    </format>
    <format dxfId="2054">
      <pivotArea field="0" dataOnly="0" labelOnly="1" grandRow="1" outline="0" axis="axisRow" fieldPosition="0">
        <references count="1">
          <reference field="4294967294" count="1" selected="0">
            <x v="0"/>
          </reference>
        </references>
      </pivotArea>
    </format>
    <format dxfId="2053">
      <pivotArea field="0" dataOnly="0" labelOnly="1" grandRow="1" outline="0" axis="axisRow" fieldPosition="0">
        <references count="1">
          <reference field="4294967294" count="1" selected="0">
            <x v="1"/>
          </reference>
        </references>
      </pivotArea>
    </format>
    <format dxfId="2052">
      <pivotArea field="0" dataOnly="0" labelOnly="1" grandRow="1" outline="0" axis="axisRow" fieldPosition="0">
        <references count="1">
          <reference field="4294967294" count="1" selected="0">
            <x v="2"/>
          </reference>
        </references>
      </pivotArea>
    </format>
    <format dxfId="2051">
      <pivotArea field="0" dataOnly="0" labelOnly="1" grandRow="1" outline="0" axis="axisRow" fieldPosition="0">
        <references count="1">
          <reference field="4294967294" count="1" selected="0">
            <x v="3"/>
          </reference>
        </references>
      </pivotArea>
    </format>
    <format dxfId="2050">
      <pivotArea field="0" dataOnly="0" labelOnly="1" grandRow="1" outline="0" axis="axisRow" fieldPosition="0">
        <references count="1">
          <reference field="4294967294" count="1" selected="0">
            <x v="4"/>
          </reference>
        </references>
      </pivotArea>
    </format>
    <format dxfId="2049">
      <pivotArea field="0" dataOnly="0" labelOnly="1" grandRow="1" outline="0" axis="axisRow" fieldPosition="0">
        <references count="1">
          <reference field="4294967294" count="1" selected="0">
            <x v="5"/>
          </reference>
        </references>
      </pivotArea>
    </format>
    <format dxfId="2048">
      <pivotArea field="0" dataOnly="0" labelOnly="1" grandRow="1" outline="0" axis="axisRow" fieldPosition="0">
        <references count="1">
          <reference field="4294967294" count="1" selected="0">
            <x v="6"/>
          </reference>
        </references>
      </pivotArea>
    </format>
    <format dxfId="2047">
      <pivotArea field="0" dataOnly="0" labelOnly="1" grandRow="1" outline="0" axis="axisRow" fieldPosition="0">
        <references count="1">
          <reference field="4294967294" count="1" selected="0">
            <x v="7"/>
          </reference>
        </references>
      </pivotArea>
    </format>
    <format dxfId="2046">
      <pivotArea field="0" dataOnly="0" labelOnly="1" grandRow="1" outline="0" axis="axisRow" fieldPosition="0">
        <references count="1">
          <reference field="4294967294" count="1" selected="0">
            <x v="8"/>
          </reference>
        </references>
      </pivotArea>
    </format>
    <format dxfId="2045">
      <pivotArea field="0" dataOnly="0" labelOnly="1" grandRow="1" outline="0" axis="axisRow" fieldPosition="0">
        <references count="1">
          <reference field="4294967294" count="1" selected="0">
            <x v="9"/>
          </reference>
        </references>
      </pivotArea>
    </format>
    <format dxfId="2044">
      <pivotArea field="0" dataOnly="0" labelOnly="1" grandRow="1" outline="0" axis="axisRow" fieldPosition="0">
        <references count="1">
          <reference field="4294967294" count="1" selected="0">
            <x v="10"/>
          </reference>
        </references>
      </pivotArea>
    </format>
    <format dxfId="2043">
      <pivotArea field="0" dataOnly="0" labelOnly="1" grandRow="1" outline="0" axis="axisRow" fieldPosition="0">
        <references count="1">
          <reference field="4294967294" count="1" selected="0">
            <x v="11"/>
          </reference>
        </references>
      </pivotArea>
    </format>
    <format dxfId="2042">
      <pivotArea field="0" dataOnly="0" labelOnly="1" grandRow="1" outline="0" axis="axisRow" fieldPosition="0">
        <references count="1">
          <reference field="4294967294" count="1" selected="0">
            <x v="12"/>
          </reference>
        </references>
      </pivotArea>
    </format>
    <format dxfId="2041">
      <pivotArea field="0" dataOnly="0" labelOnly="1" grandRow="1" outline="0" axis="axisRow" fieldPosition="0">
        <references count="1">
          <reference field="4294967294" count="1" selected="0">
            <x v="13"/>
          </reference>
        </references>
      </pivotArea>
    </format>
    <format dxfId="2040">
      <pivotArea field="0" dataOnly="0" labelOnly="1" grandRow="1" outline="0" axis="axisRow" fieldPosition="0">
        <references count="1">
          <reference field="4294967294" count="1" selected="0">
            <x v="14"/>
          </reference>
        </references>
      </pivotArea>
    </format>
    <format dxfId="2039">
      <pivotArea field="0" dataOnly="0" labelOnly="1" grandRow="1" outline="0" axis="axisRow" fieldPosition="0">
        <references count="1">
          <reference field="4294967294" count="1" selected="0">
            <x v="15"/>
          </reference>
        </references>
      </pivotArea>
    </format>
    <format dxfId="2038">
      <pivotArea field="0" dataOnly="0" labelOnly="1" grandRow="1" outline="0" axis="axisRow" fieldPosition="0">
        <references count="1">
          <reference field="4294967294" count="1" selected="0">
            <x v="16"/>
          </reference>
        </references>
      </pivotArea>
    </format>
    <format dxfId="2037">
      <pivotArea field="0" dataOnly="0" labelOnly="1" grandRow="1" outline="0" axis="axisRow" fieldPosition="0">
        <references count="1">
          <reference field="4294967294" count="1" selected="0">
            <x v="17"/>
          </reference>
        </references>
      </pivotArea>
    </format>
    <format dxfId="2036">
      <pivotArea field="0" dataOnly="0" labelOnly="1" grandRow="1" outline="0" axis="axisRow" fieldPosition="0">
        <references count="1">
          <reference field="4294967294" count="1" selected="0">
            <x v="18"/>
          </reference>
        </references>
      </pivotArea>
    </format>
    <format dxfId="2035">
      <pivotArea field="0" dataOnly="0" labelOnly="1" grandRow="1" outline="0" axis="axisRow" fieldPosition="0">
        <references count="1">
          <reference field="4294967294" count="1" selected="0">
            <x v="19"/>
          </reference>
        </references>
      </pivotArea>
    </format>
    <format dxfId="2034">
      <pivotArea field="0" dataOnly="0" labelOnly="1" grandRow="1" outline="0" axis="axisRow" fieldPosition="0">
        <references count="1">
          <reference field="4294967294" count="1" selected="0">
            <x v="20"/>
          </reference>
        </references>
      </pivotArea>
    </format>
    <format dxfId="2033">
      <pivotArea field="0" dataOnly="0" labelOnly="1" grandRow="1" outline="0" axis="axisRow" fieldPosition="0">
        <references count="1">
          <reference field="4294967294" count="1" selected="0">
            <x v="21"/>
          </reference>
        </references>
      </pivotArea>
    </format>
    <format dxfId="2032">
      <pivotArea field="0" dataOnly="0" labelOnly="1" grandRow="1" outline="0" axis="axisRow" fieldPosition="0">
        <references count="1">
          <reference field="4294967294" count="1" selected="0">
            <x v="22"/>
          </reference>
        </references>
      </pivotArea>
    </format>
    <format dxfId="2031">
      <pivotArea field="0" dataOnly="0" labelOnly="1" grandRow="1" outline="0" axis="axisRow" fieldPosition="0">
        <references count="1">
          <reference field="4294967294" count="1" selected="0">
            <x v="23"/>
          </reference>
        </references>
      </pivotArea>
    </format>
    <format dxfId="2030">
      <pivotArea field="0" dataOnly="0" labelOnly="1" grandRow="1" outline="0" axis="axisRow" fieldPosition="0">
        <references count="1">
          <reference field="4294967294" count="1" selected="0">
            <x v="24"/>
          </reference>
        </references>
      </pivotArea>
    </format>
    <format dxfId="2029">
      <pivotArea field="0" dataOnly="0" labelOnly="1" grandRow="1" outline="0" axis="axisRow" fieldPosition="0">
        <references count="1">
          <reference field="4294967294" count="1" selected="0">
            <x v="25"/>
          </reference>
        </references>
      </pivotArea>
    </format>
    <format dxfId="2028">
      <pivotArea field="0" dataOnly="0" labelOnly="1" grandRow="1" outline="0" axis="axisRow" fieldPosition="0">
        <references count="1">
          <reference field="4294967294" count="1" selected="0">
            <x v="26"/>
          </reference>
        </references>
      </pivotArea>
    </format>
    <format dxfId="2027">
      <pivotArea field="0" dataOnly="0" labelOnly="1" grandRow="1" outline="0" axis="axisRow" fieldPosition="0">
        <references count="1">
          <reference field="4294967294" count="1" selected="0">
            <x v="27"/>
          </reference>
        </references>
      </pivotArea>
    </format>
    <format dxfId="2026">
      <pivotArea field="0" dataOnly="0" labelOnly="1" grandRow="1" outline="0" axis="axisRow" fieldPosition="0">
        <references count="1">
          <reference field="4294967294" count="1" selected="0">
            <x v="28"/>
          </reference>
        </references>
      </pivotArea>
    </format>
    <format dxfId="2025">
      <pivotArea field="0" dataOnly="0" labelOnly="1" grandRow="1" outline="0" axis="axisRow" fieldPosition="0">
        <references count="1">
          <reference field="4294967294" count="1" selected="0">
            <x v="29"/>
          </reference>
        </references>
      </pivotArea>
    </format>
    <format dxfId="2024">
      <pivotArea field="0" dataOnly="0" labelOnly="1" grandRow="1" outline="0" axis="axisRow" fieldPosition="0">
        <references count="1">
          <reference field="4294967294" count="1" selected="0">
            <x v="30"/>
          </reference>
        </references>
      </pivotArea>
    </format>
    <format dxfId="2023">
      <pivotArea field="0" dataOnly="0" labelOnly="1" grandRow="1" outline="0" axis="axisRow" fieldPosition="0">
        <references count="1">
          <reference field="4294967294" count="1" selected="0">
            <x v="31"/>
          </reference>
        </references>
      </pivotArea>
    </format>
    <format dxfId="2022">
      <pivotArea field="0" dataOnly="0" labelOnly="1" grandRow="1" outline="0" axis="axisRow" fieldPosition="0">
        <references count="1">
          <reference field="4294967294" count="1" selected="0">
            <x v="0"/>
          </reference>
        </references>
      </pivotArea>
    </format>
    <format dxfId="2021">
      <pivotArea field="0" dataOnly="0" labelOnly="1" grandRow="1" outline="0" axis="axisRow" fieldPosition="0">
        <references count="1">
          <reference field="4294967294" count="1" selected="0">
            <x v="1"/>
          </reference>
        </references>
      </pivotArea>
    </format>
    <format dxfId="2020">
      <pivotArea field="0" dataOnly="0" labelOnly="1" grandRow="1" outline="0" axis="axisRow" fieldPosition="0">
        <references count="1">
          <reference field="4294967294" count="1" selected="0">
            <x v="2"/>
          </reference>
        </references>
      </pivotArea>
    </format>
    <format dxfId="2019">
      <pivotArea field="0" dataOnly="0" labelOnly="1" grandRow="1" outline="0" axis="axisRow" fieldPosition="0">
        <references count="1">
          <reference field="4294967294" count="1" selected="0">
            <x v="3"/>
          </reference>
        </references>
      </pivotArea>
    </format>
    <format dxfId="2018">
      <pivotArea field="0" dataOnly="0" labelOnly="1" grandRow="1" outline="0" axis="axisRow" fieldPosition="0">
        <references count="1">
          <reference field="4294967294" count="1" selected="0">
            <x v="4"/>
          </reference>
        </references>
      </pivotArea>
    </format>
    <format dxfId="2017">
      <pivotArea field="0" dataOnly="0" labelOnly="1" grandRow="1" outline="0" axis="axisRow" fieldPosition="0">
        <references count="1">
          <reference field="4294967294" count="1" selected="0">
            <x v="5"/>
          </reference>
        </references>
      </pivotArea>
    </format>
    <format dxfId="2016">
      <pivotArea field="0" dataOnly="0" labelOnly="1" grandRow="1" outline="0" axis="axisRow" fieldPosition="0">
        <references count="1">
          <reference field="4294967294" count="1" selected="0">
            <x v="6"/>
          </reference>
        </references>
      </pivotArea>
    </format>
    <format dxfId="2015">
      <pivotArea field="0" dataOnly="0" labelOnly="1" grandRow="1" outline="0" axis="axisRow" fieldPosition="0">
        <references count="1">
          <reference field="4294967294" count="1" selected="0">
            <x v="7"/>
          </reference>
        </references>
      </pivotArea>
    </format>
    <format dxfId="2014">
      <pivotArea field="0" dataOnly="0" labelOnly="1" grandRow="1" outline="0" axis="axisRow" fieldPosition="0">
        <references count="1">
          <reference field="4294967294" count="1" selected="0">
            <x v="8"/>
          </reference>
        </references>
      </pivotArea>
    </format>
    <format dxfId="2013">
      <pivotArea field="0" dataOnly="0" labelOnly="1" grandRow="1" outline="0" axis="axisRow" fieldPosition="0">
        <references count="1">
          <reference field="4294967294" count="1" selected="0">
            <x v="9"/>
          </reference>
        </references>
      </pivotArea>
    </format>
    <format dxfId="2012">
      <pivotArea field="0" dataOnly="0" labelOnly="1" grandRow="1" outline="0" axis="axisRow" fieldPosition="0">
        <references count="1">
          <reference field="4294967294" count="1" selected="0">
            <x v="10"/>
          </reference>
        </references>
      </pivotArea>
    </format>
    <format dxfId="2011">
      <pivotArea field="0" dataOnly="0" labelOnly="1" grandRow="1" outline="0" axis="axisRow" fieldPosition="0">
        <references count="1">
          <reference field="4294967294" count="1" selected="0">
            <x v="11"/>
          </reference>
        </references>
      </pivotArea>
    </format>
    <format dxfId="2010">
      <pivotArea field="0" dataOnly="0" labelOnly="1" grandRow="1" outline="0" axis="axisRow" fieldPosition="0">
        <references count="1">
          <reference field="4294967294" count="1" selected="0">
            <x v="12"/>
          </reference>
        </references>
      </pivotArea>
    </format>
    <format dxfId="2009">
      <pivotArea field="0" dataOnly="0" labelOnly="1" grandRow="1" outline="0" axis="axisRow" fieldPosition="0">
        <references count="1">
          <reference field="4294967294" count="1" selected="0">
            <x v="13"/>
          </reference>
        </references>
      </pivotArea>
    </format>
    <format dxfId="2008">
      <pivotArea field="0" dataOnly="0" labelOnly="1" grandRow="1" outline="0" axis="axisRow" fieldPosition="0">
        <references count="1">
          <reference field="4294967294" count="1" selected="0">
            <x v="14"/>
          </reference>
        </references>
      </pivotArea>
    </format>
    <format dxfId="2007">
      <pivotArea field="0" dataOnly="0" labelOnly="1" grandRow="1" outline="0" axis="axisRow" fieldPosition="0">
        <references count="1">
          <reference field="4294967294" count="1" selected="0">
            <x v="15"/>
          </reference>
        </references>
      </pivotArea>
    </format>
    <format dxfId="2006">
      <pivotArea field="0" dataOnly="0" labelOnly="1" grandRow="1" outline="0" axis="axisRow" fieldPosition="0">
        <references count="1">
          <reference field="4294967294" count="1" selected="0">
            <x v="16"/>
          </reference>
        </references>
      </pivotArea>
    </format>
    <format dxfId="2005">
      <pivotArea field="0" dataOnly="0" labelOnly="1" grandRow="1" outline="0" axis="axisRow" fieldPosition="0">
        <references count="1">
          <reference field="4294967294" count="1" selected="0">
            <x v="17"/>
          </reference>
        </references>
      </pivotArea>
    </format>
    <format dxfId="2004">
      <pivotArea field="0" dataOnly="0" labelOnly="1" grandRow="1" outline="0" axis="axisRow" fieldPosition="0">
        <references count="1">
          <reference field="4294967294" count="1" selected="0">
            <x v="18"/>
          </reference>
        </references>
      </pivotArea>
    </format>
    <format dxfId="2003">
      <pivotArea field="0" dataOnly="0" labelOnly="1" grandRow="1" outline="0" axis="axisRow" fieldPosition="0">
        <references count="1">
          <reference field="4294967294" count="1" selected="0">
            <x v="19"/>
          </reference>
        </references>
      </pivotArea>
    </format>
    <format dxfId="2002">
      <pivotArea field="0" dataOnly="0" labelOnly="1" grandRow="1" outline="0" axis="axisRow" fieldPosition="0">
        <references count="1">
          <reference field="4294967294" count="1" selected="0">
            <x v="20"/>
          </reference>
        </references>
      </pivotArea>
    </format>
    <format dxfId="2001">
      <pivotArea field="0" dataOnly="0" labelOnly="1" grandRow="1" outline="0" axis="axisRow" fieldPosition="0">
        <references count="1">
          <reference field="4294967294" count="1" selected="0">
            <x v="21"/>
          </reference>
        </references>
      </pivotArea>
    </format>
    <format dxfId="2000">
      <pivotArea field="0" dataOnly="0" labelOnly="1" grandRow="1" outline="0" axis="axisRow" fieldPosition="0">
        <references count="1">
          <reference field="4294967294" count="1" selected="0">
            <x v="22"/>
          </reference>
        </references>
      </pivotArea>
    </format>
    <format dxfId="1999">
      <pivotArea field="0" dataOnly="0" labelOnly="1" grandRow="1" outline="0" axis="axisRow" fieldPosition="0">
        <references count="1">
          <reference field="4294967294" count="1" selected="0">
            <x v="23"/>
          </reference>
        </references>
      </pivotArea>
    </format>
    <format dxfId="1998">
      <pivotArea field="0" dataOnly="0" labelOnly="1" grandRow="1" outline="0" axis="axisRow" fieldPosition="0">
        <references count="1">
          <reference field="4294967294" count="1" selected="0">
            <x v="24"/>
          </reference>
        </references>
      </pivotArea>
    </format>
    <format dxfId="1997">
      <pivotArea field="0" dataOnly="0" labelOnly="1" grandRow="1" outline="0" axis="axisRow" fieldPosition="0">
        <references count="1">
          <reference field="4294967294" count="1" selected="0">
            <x v="25"/>
          </reference>
        </references>
      </pivotArea>
    </format>
    <format dxfId="1996">
      <pivotArea field="0" dataOnly="0" labelOnly="1" grandRow="1" outline="0" axis="axisRow" fieldPosition="0">
        <references count="1">
          <reference field="4294967294" count="1" selected="0">
            <x v="26"/>
          </reference>
        </references>
      </pivotArea>
    </format>
    <format dxfId="1995">
      <pivotArea field="0" dataOnly="0" labelOnly="1" grandRow="1" outline="0" axis="axisRow" fieldPosition="0">
        <references count="1">
          <reference field="4294967294" count="1" selected="0">
            <x v="27"/>
          </reference>
        </references>
      </pivotArea>
    </format>
    <format dxfId="1994">
      <pivotArea field="0" dataOnly="0" labelOnly="1" grandRow="1" outline="0" axis="axisRow" fieldPosition="0">
        <references count="1">
          <reference field="4294967294" count="1" selected="0">
            <x v="28"/>
          </reference>
        </references>
      </pivotArea>
    </format>
    <format dxfId="1993">
      <pivotArea field="0" dataOnly="0" labelOnly="1" grandRow="1" outline="0" axis="axisRow" fieldPosition="0">
        <references count="1">
          <reference field="4294967294" count="1" selected="0">
            <x v="29"/>
          </reference>
        </references>
      </pivotArea>
    </format>
    <format dxfId="1992">
      <pivotArea field="0" dataOnly="0" labelOnly="1" grandRow="1" outline="0" axis="axisRow" fieldPosition="0">
        <references count="1">
          <reference field="4294967294" count="1" selected="0">
            <x v="30"/>
          </reference>
        </references>
      </pivotArea>
    </format>
    <format dxfId="1991">
      <pivotArea field="0" dataOnly="0" labelOnly="1" grandRow="1" outline="0" axis="axisRow" fieldPosition="0">
        <references count="1">
          <reference field="4294967294" count="1" selected="0">
            <x v="31"/>
          </reference>
        </references>
      </pivotArea>
    </format>
    <format dxfId="1990">
      <pivotArea field="0" dataOnly="0" labelOnly="1" grandRow="1" outline="0" axis="axisRow" fieldPosition="0">
        <references count="1">
          <reference field="4294967294" count="1" selected="0">
            <x v="0"/>
          </reference>
        </references>
      </pivotArea>
    </format>
    <format dxfId="1989">
      <pivotArea field="0" dataOnly="0" labelOnly="1" grandRow="1" outline="0" axis="axisRow" fieldPosition="0">
        <references count="1">
          <reference field="4294967294" count="1" selected="0">
            <x v="1"/>
          </reference>
        </references>
      </pivotArea>
    </format>
    <format dxfId="1988">
      <pivotArea field="0" dataOnly="0" labelOnly="1" grandRow="1" outline="0" axis="axisRow" fieldPosition="0">
        <references count="1">
          <reference field="4294967294" count="1" selected="0">
            <x v="2"/>
          </reference>
        </references>
      </pivotArea>
    </format>
    <format dxfId="1987">
      <pivotArea field="0" dataOnly="0" labelOnly="1" grandRow="1" outline="0" axis="axisRow" fieldPosition="0">
        <references count="1">
          <reference field="4294967294" count="1" selected="0">
            <x v="3"/>
          </reference>
        </references>
      </pivotArea>
    </format>
    <format dxfId="1986">
      <pivotArea field="0" dataOnly="0" labelOnly="1" grandRow="1" outline="0" axis="axisRow" fieldPosition="0">
        <references count="1">
          <reference field="4294967294" count="1" selected="0">
            <x v="4"/>
          </reference>
        </references>
      </pivotArea>
    </format>
    <format dxfId="1985">
      <pivotArea field="0" dataOnly="0" labelOnly="1" grandRow="1" outline="0" axis="axisRow" fieldPosition="0">
        <references count="1">
          <reference field="4294967294" count="1" selected="0">
            <x v="5"/>
          </reference>
        </references>
      </pivotArea>
    </format>
    <format dxfId="1984">
      <pivotArea field="0" dataOnly="0" labelOnly="1" grandRow="1" outline="0" axis="axisRow" fieldPosition="0">
        <references count="1">
          <reference field="4294967294" count="1" selected="0">
            <x v="6"/>
          </reference>
        </references>
      </pivotArea>
    </format>
    <format dxfId="1983">
      <pivotArea field="0" dataOnly="0" labelOnly="1" grandRow="1" outline="0" axis="axisRow" fieldPosition="0">
        <references count="1">
          <reference field="4294967294" count="1" selected="0">
            <x v="7"/>
          </reference>
        </references>
      </pivotArea>
    </format>
    <format dxfId="1982">
      <pivotArea field="0" dataOnly="0" labelOnly="1" grandRow="1" outline="0" axis="axisRow" fieldPosition="0">
        <references count="1">
          <reference field="4294967294" count="1" selected="0">
            <x v="8"/>
          </reference>
        </references>
      </pivotArea>
    </format>
    <format dxfId="1981">
      <pivotArea field="0" dataOnly="0" labelOnly="1" grandRow="1" outline="0" axis="axisRow" fieldPosition="0">
        <references count="1">
          <reference field="4294967294" count="1" selected="0">
            <x v="9"/>
          </reference>
        </references>
      </pivotArea>
    </format>
    <format dxfId="1980">
      <pivotArea field="0" dataOnly="0" labelOnly="1" grandRow="1" outline="0" axis="axisRow" fieldPosition="0">
        <references count="1">
          <reference field="4294967294" count="1" selected="0">
            <x v="10"/>
          </reference>
        </references>
      </pivotArea>
    </format>
    <format dxfId="1979">
      <pivotArea field="0" dataOnly="0" labelOnly="1" grandRow="1" outline="0" axis="axisRow" fieldPosition="0">
        <references count="1">
          <reference field="4294967294" count="1" selected="0">
            <x v="11"/>
          </reference>
        </references>
      </pivotArea>
    </format>
    <format dxfId="1978">
      <pivotArea field="0" dataOnly="0" labelOnly="1" grandRow="1" outline="0" axis="axisRow" fieldPosition="0">
        <references count="1">
          <reference field="4294967294" count="1" selected="0">
            <x v="12"/>
          </reference>
        </references>
      </pivotArea>
    </format>
    <format dxfId="1977">
      <pivotArea field="0" dataOnly="0" labelOnly="1" grandRow="1" outline="0" axis="axisRow" fieldPosition="0">
        <references count="1">
          <reference field="4294967294" count="1" selected="0">
            <x v="13"/>
          </reference>
        </references>
      </pivotArea>
    </format>
    <format dxfId="1976">
      <pivotArea field="0" dataOnly="0" labelOnly="1" grandRow="1" outline="0" axis="axisRow" fieldPosition="0">
        <references count="1">
          <reference field="4294967294" count="1" selected="0">
            <x v="14"/>
          </reference>
        </references>
      </pivotArea>
    </format>
    <format dxfId="1975">
      <pivotArea field="0" dataOnly="0" labelOnly="1" grandRow="1" outline="0" axis="axisRow" fieldPosition="0">
        <references count="1">
          <reference field="4294967294" count="1" selected="0">
            <x v="15"/>
          </reference>
        </references>
      </pivotArea>
    </format>
    <format dxfId="1974">
      <pivotArea field="0" dataOnly="0" labelOnly="1" grandRow="1" outline="0" axis="axisRow" fieldPosition="0">
        <references count="1">
          <reference field="4294967294" count="1" selected="0">
            <x v="16"/>
          </reference>
        </references>
      </pivotArea>
    </format>
    <format dxfId="1973">
      <pivotArea field="0" dataOnly="0" labelOnly="1" grandRow="1" outline="0" axis="axisRow" fieldPosition="0">
        <references count="1">
          <reference field="4294967294" count="1" selected="0">
            <x v="17"/>
          </reference>
        </references>
      </pivotArea>
    </format>
    <format dxfId="1972">
      <pivotArea field="0" dataOnly="0" labelOnly="1" grandRow="1" outline="0" axis="axisRow" fieldPosition="0">
        <references count="1">
          <reference field="4294967294" count="1" selected="0">
            <x v="18"/>
          </reference>
        </references>
      </pivotArea>
    </format>
    <format dxfId="1971">
      <pivotArea field="0" dataOnly="0" labelOnly="1" grandRow="1" outline="0" axis="axisRow" fieldPosition="0">
        <references count="1">
          <reference field="4294967294" count="1" selected="0">
            <x v="19"/>
          </reference>
        </references>
      </pivotArea>
    </format>
    <format dxfId="1970">
      <pivotArea field="0" dataOnly="0" labelOnly="1" grandRow="1" outline="0" axis="axisRow" fieldPosition="0">
        <references count="1">
          <reference field="4294967294" count="1" selected="0">
            <x v="20"/>
          </reference>
        </references>
      </pivotArea>
    </format>
    <format dxfId="1969">
      <pivotArea field="0" dataOnly="0" labelOnly="1" grandRow="1" outline="0" axis="axisRow" fieldPosition="0">
        <references count="1">
          <reference field="4294967294" count="1" selected="0">
            <x v="21"/>
          </reference>
        </references>
      </pivotArea>
    </format>
    <format dxfId="1968">
      <pivotArea field="0" dataOnly="0" labelOnly="1" grandRow="1" outline="0" axis="axisRow" fieldPosition="0">
        <references count="1">
          <reference field="4294967294" count="1" selected="0">
            <x v="22"/>
          </reference>
        </references>
      </pivotArea>
    </format>
    <format dxfId="1967">
      <pivotArea field="0" dataOnly="0" labelOnly="1" grandRow="1" outline="0" axis="axisRow" fieldPosition="0">
        <references count="1">
          <reference field="4294967294" count="1" selected="0">
            <x v="23"/>
          </reference>
        </references>
      </pivotArea>
    </format>
    <format dxfId="1966">
      <pivotArea field="0" dataOnly="0" labelOnly="1" grandRow="1" outline="0" axis="axisRow" fieldPosition="0">
        <references count="1">
          <reference field="4294967294" count="1" selected="0">
            <x v="24"/>
          </reference>
        </references>
      </pivotArea>
    </format>
    <format dxfId="1965">
      <pivotArea field="0" dataOnly="0" labelOnly="1" grandRow="1" outline="0" axis="axisRow" fieldPosition="0">
        <references count="1">
          <reference field="4294967294" count="1" selected="0">
            <x v="25"/>
          </reference>
        </references>
      </pivotArea>
    </format>
    <format dxfId="1964">
      <pivotArea field="0" dataOnly="0" labelOnly="1" grandRow="1" outline="0" axis="axisRow" fieldPosition="0">
        <references count="1">
          <reference field="4294967294" count="1" selected="0">
            <x v="26"/>
          </reference>
        </references>
      </pivotArea>
    </format>
    <format dxfId="1963">
      <pivotArea field="0" dataOnly="0" labelOnly="1" grandRow="1" outline="0" axis="axisRow" fieldPosition="0">
        <references count="1">
          <reference field="4294967294" count="1" selected="0">
            <x v="27"/>
          </reference>
        </references>
      </pivotArea>
    </format>
    <format dxfId="1962">
      <pivotArea field="0" dataOnly="0" labelOnly="1" grandRow="1" outline="0" axis="axisRow" fieldPosition="0">
        <references count="1">
          <reference field="4294967294" count="1" selected="0">
            <x v="28"/>
          </reference>
        </references>
      </pivotArea>
    </format>
    <format dxfId="1961">
      <pivotArea field="0" dataOnly="0" labelOnly="1" grandRow="1" outline="0" axis="axisRow" fieldPosition="0">
        <references count="1">
          <reference field="4294967294" count="1" selected="0">
            <x v="29"/>
          </reference>
        </references>
      </pivotArea>
    </format>
    <format dxfId="1960">
      <pivotArea field="0" dataOnly="0" labelOnly="1" grandRow="1" outline="0" axis="axisRow" fieldPosition="0">
        <references count="1">
          <reference field="4294967294" count="1" selected="0">
            <x v="30"/>
          </reference>
        </references>
      </pivotArea>
    </format>
    <format dxfId="1959">
      <pivotArea field="0" dataOnly="0" labelOnly="1" grandRow="1" outline="0" axis="axisRow" fieldPosition="0">
        <references count="1">
          <reference field="4294967294" count="1" selected="0">
            <x v="31"/>
          </reference>
        </references>
      </pivotArea>
    </format>
    <format dxfId="1958">
      <pivotArea field="0" dataOnly="0" labelOnly="1" grandRow="1" outline="0" axis="axisRow" fieldPosition="0">
        <references count="1">
          <reference field="4294967294" count="1" selected="0">
            <x v="0"/>
          </reference>
        </references>
      </pivotArea>
    </format>
    <format dxfId="1957">
      <pivotArea field="0" dataOnly="0" labelOnly="1" grandRow="1" outline="0" axis="axisRow" fieldPosition="0">
        <references count="1">
          <reference field="4294967294" count="1" selected="0">
            <x v="1"/>
          </reference>
        </references>
      </pivotArea>
    </format>
    <format dxfId="1956">
      <pivotArea field="0" dataOnly="0" labelOnly="1" grandRow="1" outline="0" axis="axisRow" fieldPosition="0">
        <references count="1">
          <reference field="4294967294" count="1" selected="0">
            <x v="2"/>
          </reference>
        </references>
      </pivotArea>
    </format>
    <format dxfId="1955">
      <pivotArea field="0" dataOnly="0" labelOnly="1" grandRow="1" outline="0" axis="axisRow" fieldPosition="0">
        <references count="1">
          <reference field="4294967294" count="1" selected="0">
            <x v="3"/>
          </reference>
        </references>
      </pivotArea>
    </format>
    <format dxfId="1954">
      <pivotArea field="0" dataOnly="0" labelOnly="1" grandRow="1" outline="0" axis="axisRow" fieldPosition="0">
        <references count="1">
          <reference field="4294967294" count="1" selected="0">
            <x v="4"/>
          </reference>
        </references>
      </pivotArea>
    </format>
    <format dxfId="1953">
      <pivotArea field="0" dataOnly="0" labelOnly="1" grandRow="1" outline="0" axis="axisRow" fieldPosition="0">
        <references count="1">
          <reference field="4294967294" count="1" selected="0">
            <x v="5"/>
          </reference>
        </references>
      </pivotArea>
    </format>
    <format dxfId="1952">
      <pivotArea field="0" dataOnly="0" labelOnly="1" grandRow="1" outline="0" axis="axisRow" fieldPosition="0">
        <references count="1">
          <reference field="4294967294" count="1" selected="0">
            <x v="6"/>
          </reference>
        </references>
      </pivotArea>
    </format>
    <format dxfId="1951">
      <pivotArea field="0" dataOnly="0" labelOnly="1" grandRow="1" outline="0" axis="axisRow" fieldPosition="0">
        <references count="1">
          <reference field="4294967294" count="1" selected="0">
            <x v="7"/>
          </reference>
        </references>
      </pivotArea>
    </format>
    <format dxfId="1950">
      <pivotArea field="0" dataOnly="0" labelOnly="1" grandRow="1" outline="0" axis="axisRow" fieldPosition="0">
        <references count="1">
          <reference field="4294967294" count="1" selected="0">
            <x v="8"/>
          </reference>
        </references>
      </pivotArea>
    </format>
    <format dxfId="1949">
      <pivotArea field="0" dataOnly="0" labelOnly="1" grandRow="1" outline="0" axis="axisRow" fieldPosition="0">
        <references count="1">
          <reference field="4294967294" count="1" selected="0">
            <x v="9"/>
          </reference>
        </references>
      </pivotArea>
    </format>
    <format dxfId="1948">
      <pivotArea field="0" dataOnly="0" labelOnly="1" grandRow="1" outline="0" axis="axisRow" fieldPosition="0">
        <references count="1">
          <reference field="4294967294" count="1" selected="0">
            <x v="10"/>
          </reference>
        </references>
      </pivotArea>
    </format>
    <format dxfId="1947">
      <pivotArea field="0" dataOnly="0" labelOnly="1" grandRow="1" outline="0" axis="axisRow" fieldPosition="0">
        <references count="1">
          <reference field="4294967294" count="1" selected="0">
            <x v="11"/>
          </reference>
        </references>
      </pivotArea>
    </format>
    <format dxfId="1946">
      <pivotArea field="0" dataOnly="0" labelOnly="1" grandRow="1" outline="0" axis="axisRow" fieldPosition="0">
        <references count="1">
          <reference field="4294967294" count="1" selected="0">
            <x v="12"/>
          </reference>
        </references>
      </pivotArea>
    </format>
    <format dxfId="1945">
      <pivotArea field="0" dataOnly="0" labelOnly="1" grandRow="1" outline="0" axis="axisRow" fieldPosition="0">
        <references count="1">
          <reference field="4294967294" count="1" selected="0">
            <x v="13"/>
          </reference>
        </references>
      </pivotArea>
    </format>
    <format dxfId="1944">
      <pivotArea field="0" dataOnly="0" labelOnly="1" grandRow="1" outline="0" axis="axisRow" fieldPosition="0">
        <references count="1">
          <reference field="4294967294" count="1" selected="0">
            <x v="14"/>
          </reference>
        </references>
      </pivotArea>
    </format>
    <format dxfId="1943">
      <pivotArea field="0" dataOnly="0" labelOnly="1" grandRow="1" outline="0" axis="axisRow" fieldPosition="0">
        <references count="1">
          <reference field="4294967294" count="1" selected="0">
            <x v="15"/>
          </reference>
        </references>
      </pivotArea>
    </format>
    <format dxfId="1942">
      <pivotArea field="0" dataOnly="0" labelOnly="1" grandRow="1" outline="0" axis="axisRow" fieldPosition="0">
        <references count="1">
          <reference field="4294967294" count="1" selected="0">
            <x v="16"/>
          </reference>
        </references>
      </pivotArea>
    </format>
    <format dxfId="1941">
      <pivotArea field="0" dataOnly="0" labelOnly="1" grandRow="1" outline="0" axis="axisRow" fieldPosition="0">
        <references count="1">
          <reference field="4294967294" count="1" selected="0">
            <x v="17"/>
          </reference>
        </references>
      </pivotArea>
    </format>
    <format dxfId="1940">
      <pivotArea field="0" dataOnly="0" labelOnly="1" grandRow="1" outline="0" axis="axisRow" fieldPosition="0">
        <references count="1">
          <reference field="4294967294" count="1" selected="0">
            <x v="18"/>
          </reference>
        </references>
      </pivotArea>
    </format>
    <format dxfId="1939">
      <pivotArea field="0" dataOnly="0" labelOnly="1" grandRow="1" outline="0" axis="axisRow" fieldPosition="0">
        <references count="1">
          <reference field="4294967294" count="1" selected="0">
            <x v="19"/>
          </reference>
        </references>
      </pivotArea>
    </format>
    <format dxfId="1938">
      <pivotArea field="0" dataOnly="0" labelOnly="1" grandRow="1" outline="0" axis="axisRow" fieldPosition="0">
        <references count="1">
          <reference field="4294967294" count="1" selected="0">
            <x v="20"/>
          </reference>
        </references>
      </pivotArea>
    </format>
    <format dxfId="1937">
      <pivotArea field="0" dataOnly="0" labelOnly="1" grandRow="1" outline="0" axis="axisRow" fieldPosition="0">
        <references count="1">
          <reference field="4294967294" count="1" selected="0">
            <x v="21"/>
          </reference>
        </references>
      </pivotArea>
    </format>
    <format dxfId="1936">
      <pivotArea field="0" dataOnly="0" labelOnly="1" grandRow="1" outline="0" axis="axisRow" fieldPosition="0">
        <references count="1">
          <reference field="4294967294" count="1" selected="0">
            <x v="22"/>
          </reference>
        </references>
      </pivotArea>
    </format>
    <format dxfId="1935">
      <pivotArea field="0" dataOnly="0" labelOnly="1" grandRow="1" outline="0" axis="axisRow" fieldPosition="0">
        <references count="1">
          <reference field="4294967294" count="1" selected="0">
            <x v="23"/>
          </reference>
        </references>
      </pivotArea>
    </format>
    <format dxfId="1934">
      <pivotArea field="0" dataOnly="0" labelOnly="1" grandRow="1" outline="0" axis="axisRow" fieldPosition="0">
        <references count="1">
          <reference field="4294967294" count="1" selected="0">
            <x v="24"/>
          </reference>
        </references>
      </pivotArea>
    </format>
    <format dxfId="1933">
      <pivotArea field="0" dataOnly="0" labelOnly="1" grandRow="1" outline="0" axis="axisRow" fieldPosition="0">
        <references count="1">
          <reference field="4294967294" count="1" selected="0">
            <x v="25"/>
          </reference>
        </references>
      </pivotArea>
    </format>
    <format dxfId="1932">
      <pivotArea field="0" dataOnly="0" labelOnly="1" grandRow="1" outline="0" axis="axisRow" fieldPosition="0">
        <references count="1">
          <reference field="4294967294" count="1" selected="0">
            <x v="26"/>
          </reference>
        </references>
      </pivotArea>
    </format>
    <format dxfId="1931">
      <pivotArea field="0" dataOnly="0" labelOnly="1" grandRow="1" outline="0" axis="axisRow" fieldPosition="0">
        <references count="1">
          <reference field="4294967294" count="1" selected="0">
            <x v="27"/>
          </reference>
        </references>
      </pivotArea>
    </format>
    <format dxfId="1930">
      <pivotArea field="0" dataOnly="0" labelOnly="1" grandRow="1" outline="0" axis="axisRow" fieldPosition="0">
        <references count="1">
          <reference field="4294967294" count="1" selected="0">
            <x v="28"/>
          </reference>
        </references>
      </pivotArea>
    </format>
    <format dxfId="1929">
      <pivotArea field="0" dataOnly="0" labelOnly="1" grandRow="1" outline="0" axis="axisRow" fieldPosition="0">
        <references count="1">
          <reference field="4294967294" count="1" selected="0">
            <x v="29"/>
          </reference>
        </references>
      </pivotArea>
    </format>
    <format dxfId="1928">
      <pivotArea field="0" dataOnly="0" labelOnly="1" grandRow="1" outline="0" axis="axisRow" fieldPosition="0">
        <references count="1">
          <reference field="4294967294" count="1" selected="0">
            <x v="30"/>
          </reference>
        </references>
      </pivotArea>
    </format>
    <format dxfId="1927">
      <pivotArea field="0" dataOnly="0" labelOnly="1" grandRow="1" outline="0" axis="axisRow" fieldPosition="0">
        <references count="1">
          <reference field="4294967294" count="1" selected="0">
            <x v="31"/>
          </reference>
        </references>
      </pivotArea>
    </format>
    <format dxfId="1926">
      <pivotArea field="0" dataOnly="0" labelOnly="1" grandRow="1" outline="0" axis="axisRow" fieldPosition="0">
        <references count="1">
          <reference field="4294967294" count="1" selected="0">
            <x v="0"/>
          </reference>
        </references>
      </pivotArea>
    </format>
    <format dxfId="1925">
      <pivotArea field="0" dataOnly="0" labelOnly="1" grandRow="1" outline="0" axis="axisRow" fieldPosition="0">
        <references count="1">
          <reference field="4294967294" count="1" selected="0">
            <x v="1"/>
          </reference>
        </references>
      </pivotArea>
    </format>
    <format dxfId="1924">
      <pivotArea field="0" dataOnly="0" labelOnly="1" grandRow="1" outline="0" axis="axisRow" fieldPosition="0">
        <references count="1">
          <reference field="4294967294" count="1" selected="0">
            <x v="2"/>
          </reference>
        </references>
      </pivotArea>
    </format>
    <format dxfId="1923">
      <pivotArea field="0" dataOnly="0" labelOnly="1" grandRow="1" outline="0" axis="axisRow" fieldPosition="0">
        <references count="1">
          <reference field="4294967294" count="1" selected="0">
            <x v="3"/>
          </reference>
        </references>
      </pivotArea>
    </format>
    <format dxfId="1922">
      <pivotArea field="0" dataOnly="0" labelOnly="1" grandRow="1" outline="0" axis="axisRow" fieldPosition="0">
        <references count="1">
          <reference field="4294967294" count="1" selected="0">
            <x v="4"/>
          </reference>
        </references>
      </pivotArea>
    </format>
    <format dxfId="1921">
      <pivotArea field="0" dataOnly="0" labelOnly="1" grandRow="1" outline="0" axis="axisRow" fieldPosition="0">
        <references count="1">
          <reference field="4294967294" count="1" selected="0">
            <x v="5"/>
          </reference>
        </references>
      </pivotArea>
    </format>
    <format dxfId="1920">
      <pivotArea field="0" dataOnly="0" labelOnly="1" grandRow="1" outline="0" axis="axisRow" fieldPosition="0">
        <references count="1">
          <reference field="4294967294" count="1" selected="0">
            <x v="6"/>
          </reference>
        </references>
      </pivotArea>
    </format>
    <format dxfId="1919">
      <pivotArea field="0" dataOnly="0" labelOnly="1" grandRow="1" outline="0" axis="axisRow" fieldPosition="0">
        <references count="1">
          <reference field="4294967294" count="1" selected="0">
            <x v="7"/>
          </reference>
        </references>
      </pivotArea>
    </format>
    <format dxfId="1918">
      <pivotArea field="0" dataOnly="0" labelOnly="1" grandRow="1" outline="0" axis="axisRow" fieldPosition="0">
        <references count="1">
          <reference field="4294967294" count="1" selected="0">
            <x v="8"/>
          </reference>
        </references>
      </pivotArea>
    </format>
    <format dxfId="1917">
      <pivotArea field="0" dataOnly="0" labelOnly="1" grandRow="1" outline="0" axis="axisRow" fieldPosition="0">
        <references count="1">
          <reference field="4294967294" count="1" selected="0">
            <x v="9"/>
          </reference>
        </references>
      </pivotArea>
    </format>
    <format dxfId="1916">
      <pivotArea field="0" dataOnly="0" labelOnly="1" grandRow="1" outline="0" axis="axisRow" fieldPosition="0">
        <references count="1">
          <reference field="4294967294" count="1" selected="0">
            <x v="10"/>
          </reference>
        </references>
      </pivotArea>
    </format>
    <format dxfId="1915">
      <pivotArea field="0" dataOnly="0" labelOnly="1" grandRow="1" outline="0" axis="axisRow" fieldPosition="0">
        <references count="1">
          <reference field="4294967294" count="1" selected="0">
            <x v="11"/>
          </reference>
        </references>
      </pivotArea>
    </format>
    <format dxfId="1914">
      <pivotArea field="0" dataOnly="0" labelOnly="1" grandRow="1" outline="0" axis="axisRow" fieldPosition="0">
        <references count="1">
          <reference field="4294967294" count="1" selected="0">
            <x v="12"/>
          </reference>
        </references>
      </pivotArea>
    </format>
    <format dxfId="1913">
      <pivotArea field="0" dataOnly="0" labelOnly="1" grandRow="1" outline="0" axis="axisRow" fieldPosition="0">
        <references count="1">
          <reference field="4294967294" count="1" selected="0">
            <x v="13"/>
          </reference>
        </references>
      </pivotArea>
    </format>
    <format dxfId="1912">
      <pivotArea field="0" dataOnly="0" labelOnly="1" grandRow="1" outline="0" axis="axisRow" fieldPosition="0">
        <references count="1">
          <reference field="4294967294" count="1" selected="0">
            <x v="14"/>
          </reference>
        </references>
      </pivotArea>
    </format>
    <format dxfId="1911">
      <pivotArea field="0" dataOnly="0" labelOnly="1" grandRow="1" outline="0" axis="axisRow" fieldPosition="0">
        <references count="1">
          <reference field="4294967294" count="1" selected="0">
            <x v="15"/>
          </reference>
        </references>
      </pivotArea>
    </format>
    <format dxfId="1910">
      <pivotArea field="0" dataOnly="0" labelOnly="1" grandRow="1" outline="0" axis="axisRow" fieldPosition="0">
        <references count="1">
          <reference field="4294967294" count="1" selected="0">
            <x v="16"/>
          </reference>
        </references>
      </pivotArea>
    </format>
    <format dxfId="1909">
      <pivotArea field="0" dataOnly="0" labelOnly="1" grandRow="1" outline="0" axis="axisRow" fieldPosition="0">
        <references count="1">
          <reference field="4294967294" count="1" selected="0">
            <x v="17"/>
          </reference>
        </references>
      </pivotArea>
    </format>
    <format dxfId="1908">
      <pivotArea field="0" dataOnly="0" labelOnly="1" grandRow="1" outline="0" axis="axisRow" fieldPosition="0">
        <references count="1">
          <reference field="4294967294" count="1" selected="0">
            <x v="18"/>
          </reference>
        </references>
      </pivotArea>
    </format>
    <format dxfId="1907">
      <pivotArea field="0" dataOnly="0" labelOnly="1" grandRow="1" outline="0" axis="axisRow" fieldPosition="0">
        <references count="1">
          <reference field="4294967294" count="1" selected="0">
            <x v="19"/>
          </reference>
        </references>
      </pivotArea>
    </format>
    <format dxfId="1906">
      <pivotArea field="0" dataOnly="0" labelOnly="1" grandRow="1" outline="0" axis="axisRow" fieldPosition="0">
        <references count="1">
          <reference field="4294967294" count="1" selected="0">
            <x v="20"/>
          </reference>
        </references>
      </pivotArea>
    </format>
    <format dxfId="1905">
      <pivotArea field="0" dataOnly="0" labelOnly="1" grandRow="1" outline="0" axis="axisRow" fieldPosition="0">
        <references count="1">
          <reference field="4294967294" count="1" selected="0">
            <x v="21"/>
          </reference>
        </references>
      </pivotArea>
    </format>
    <format dxfId="1904">
      <pivotArea field="0" dataOnly="0" labelOnly="1" grandRow="1" outline="0" axis="axisRow" fieldPosition="0">
        <references count="1">
          <reference field="4294967294" count="1" selected="0">
            <x v="22"/>
          </reference>
        </references>
      </pivotArea>
    </format>
    <format dxfId="1903">
      <pivotArea field="0" dataOnly="0" labelOnly="1" grandRow="1" outline="0" axis="axisRow" fieldPosition="0">
        <references count="1">
          <reference field="4294967294" count="1" selected="0">
            <x v="23"/>
          </reference>
        </references>
      </pivotArea>
    </format>
    <format dxfId="1902">
      <pivotArea field="0" dataOnly="0" labelOnly="1" grandRow="1" outline="0" axis="axisRow" fieldPosition="0">
        <references count="1">
          <reference field="4294967294" count="1" selected="0">
            <x v="24"/>
          </reference>
        </references>
      </pivotArea>
    </format>
    <format dxfId="1901">
      <pivotArea field="0" dataOnly="0" labelOnly="1" grandRow="1" outline="0" axis="axisRow" fieldPosition="0">
        <references count="1">
          <reference field="4294967294" count="1" selected="0">
            <x v="25"/>
          </reference>
        </references>
      </pivotArea>
    </format>
    <format dxfId="1900">
      <pivotArea field="0" dataOnly="0" labelOnly="1" grandRow="1" outline="0" axis="axisRow" fieldPosition="0">
        <references count="1">
          <reference field="4294967294" count="1" selected="0">
            <x v="26"/>
          </reference>
        </references>
      </pivotArea>
    </format>
    <format dxfId="1899">
      <pivotArea field="0" dataOnly="0" labelOnly="1" grandRow="1" outline="0" axis="axisRow" fieldPosition="0">
        <references count="1">
          <reference field="4294967294" count="1" selected="0">
            <x v="27"/>
          </reference>
        </references>
      </pivotArea>
    </format>
    <format dxfId="1898">
      <pivotArea field="0" dataOnly="0" labelOnly="1" grandRow="1" outline="0" axis="axisRow" fieldPosition="0">
        <references count="1">
          <reference field="4294967294" count="1" selected="0">
            <x v="28"/>
          </reference>
        </references>
      </pivotArea>
    </format>
    <format dxfId="1897">
      <pivotArea field="0" dataOnly="0" labelOnly="1" grandRow="1" outline="0" axis="axisRow" fieldPosition="0">
        <references count="1">
          <reference field="4294967294" count="1" selected="0">
            <x v="29"/>
          </reference>
        </references>
      </pivotArea>
    </format>
    <format dxfId="1896">
      <pivotArea field="0" dataOnly="0" labelOnly="1" grandRow="1" outline="0" axis="axisRow" fieldPosition="0">
        <references count="1">
          <reference field="4294967294" count="1" selected="0">
            <x v="30"/>
          </reference>
        </references>
      </pivotArea>
    </format>
    <format dxfId="1895">
      <pivotArea field="0" dataOnly="0" labelOnly="1" grandRow="1" outline="0" axis="axisRow" fieldPosition="0">
        <references count="1">
          <reference field="4294967294" count="1" selected="0">
            <x v="31"/>
          </reference>
        </references>
      </pivotArea>
    </format>
    <format dxfId="1894">
      <pivotArea field="0" dataOnly="0" labelOnly="1" grandRow="1" outline="0" axis="axisRow" fieldPosition="0">
        <references count="1">
          <reference field="4294967294" count="1" selected="0">
            <x v="0"/>
          </reference>
        </references>
      </pivotArea>
    </format>
    <format dxfId="1893">
      <pivotArea field="0" dataOnly="0" labelOnly="1" grandRow="1" outline="0" axis="axisRow" fieldPosition="0">
        <references count="1">
          <reference field="4294967294" count="1" selected="0">
            <x v="1"/>
          </reference>
        </references>
      </pivotArea>
    </format>
    <format dxfId="1892">
      <pivotArea field="0" dataOnly="0" labelOnly="1" grandRow="1" outline="0" axis="axisRow" fieldPosition="0">
        <references count="1">
          <reference field="4294967294" count="1" selected="0">
            <x v="2"/>
          </reference>
        </references>
      </pivotArea>
    </format>
    <format dxfId="1891">
      <pivotArea field="0" dataOnly="0" labelOnly="1" grandRow="1" outline="0" axis="axisRow" fieldPosition="0">
        <references count="1">
          <reference field="4294967294" count="1" selected="0">
            <x v="3"/>
          </reference>
        </references>
      </pivotArea>
    </format>
    <format dxfId="1890">
      <pivotArea field="0" dataOnly="0" labelOnly="1" grandRow="1" outline="0" axis="axisRow" fieldPosition="0">
        <references count="1">
          <reference field="4294967294" count="1" selected="0">
            <x v="4"/>
          </reference>
        </references>
      </pivotArea>
    </format>
    <format dxfId="1889">
      <pivotArea field="0" dataOnly="0" labelOnly="1" grandRow="1" outline="0" axis="axisRow" fieldPosition="0">
        <references count="1">
          <reference field="4294967294" count="1" selected="0">
            <x v="5"/>
          </reference>
        </references>
      </pivotArea>
    </format>
    <format dxfId="1888">
      <pivotArea field="0" dataOnly="0" labelOnly="1" grandRow="1" outline="0" axis="axisRow" fieldPosition="0">
        <references count="1">
          <reference field="4294967294" count="1" selected="0">
            <x v="6"/>
          </reference>
        </references>
      </pivotArea>
    </format>
    <format dxfId="1887">
      <pivotArea field="0" dataOnly="0" labelOnly="1" grandRow="1" outline="0" axis="axisRow" fieldPosition="0">
        <references count="1">
          <reference field="4294967294" count="1" selected="0">
            <x v="7"/>
          </reference>
        </references>
      </pivotArea>
    </format>
    <format dxfId="1886">
      <pivotArea field="0" dataOnly="0" labelOnly="1" grandRow="1" outline="0" axis="axisRow" fieldPosition="0">
        <references count="1">
          <reference field="4294967294" count="1" selected="0">
            <x v="8"/>
          </reference>
        </references>
      </pivotArea>
    </format>
    <format dxfId="1885">
      <pivotArea field="0" dataOnly="0" labelOnly="1" grandRow="1" outline="0" axis="axisRow" fieldPosition="0">
        <references count="1">
          <reference field="4294967294" count="1" selected="0">
            <x v="9"/>
          </reference>
        </references>
      </pivotArea>
    </format>
    <format dxfId="1884">
      <pivotArea field="0" dataOnly="0" labelOnly="1" grandRow="1" outline="0" axis="axisRow" fieldPosition="0">
        <references count="1">
          <reference field="4294967294" count="1" selected="0">
            <x v="10"/>
          </reference>
        </references>
      </pivotArea>
    </format>
    <format dxfId="1883">
      <pivotArea field="0" dataOnly="0" labelOnly="1" grandRow="1" outline="0" axis="axisRow" fieldPosition="0">
        <references count="1">
          <reference field="4294967294" count="1" selected="0">
            <x v="11"/>
          </reference>
        </references>
      </pivotArea>
    </format>
    <format dxfId="1882">
      <pivotArea field="0" dataOnly="0" labelOnly="1" grandRow="1" outline="0" axis="axisRow" fieldPosition="0">
        <references count="1">
          <reference field="4294967294" count="1" selected="0">
            <x v="12"/>
          </reference>
        </references>
      </pivotArea>
    </format>
    <format dxfId="1881">
      <pivotArea field="0" dataOnly="0" labelOnly="1" grandRow="1" outline="0" axis="axisRow" fieldPosition="0">
        <references count="1">
          <reference field="4294967294" count="1" selected="0">
            <x v="13"/>
          </reference>
        </references>
      </pivotArea>
    </format>
    <format dxfId="1880">
      <pivotArea field="0" dataOnly="0" labelOnly="1" grandRow="1" outline="0" axis="axisRow" fieldPosition="0">
        <references count="1">
          <reference field="4294967294" count="1" selected="0">
            <x v="14"/>
          </reference>
        </references>
      </pivotArea>
    </format>
    <format dxfId="1879">
      <pivotArea field="0" dataOnly="0" labelOnly="1" grandRow="1" outline="0" axis="axisRow" fieldPosition="0">
        <references count="1">
          <reference field="4294967294" count="1" selected="0">
            <x v="15"/>
          </reference>
        </references>
      </pivotArea>
    </format>
    <format dxfId="1878">
      <pivotArea field="0" dataOnly="0" labelOnly="1" grandRow="1" outline="0" axis="axisRow" fieldPosition="0">
        <references count="1">
          <reference field="4294967294" count="1" selected="0">
            <x v="16"/>
          </reference>
        </references>
      </pivotArea>
    </format>
    <format dxfId="1877">
      <pivotArea field="0" dataOnly="0" labelOnly="1" grandRow="1" outline="0" axis="axisRow" fieldPosition="0">
        <references count="1">
          <reference field="4294967294" count="1" selected="0">
            <x v="17"/>
          </reference>
        </references>
      </pivotArea>
    </format>
    <format dxfId="1876">
      <pivotArea field="0" dataOnly="0" labelOnly="1" grandRow="1" outline="0" axis="axisRow" fieldPosition="0">
        <references count="1">
          <reference field="4294967294" count="1" selected="0">
            <x v="18"/>
          </reference>
        </references>
      </pivotArea>
    </format>
    <format dxfId="1875">
      <pivotArea field="0" dataOnly="0" labelOnly="1" grandRow="1" outline="0" axis="axisRow" fieldPosition="0">
        <references count="1">
          <reference field="4294967294" count="1" selected="0">
            <x v="19"/>
          </reference>
        </references>
      </pivotArea>
    </format>
    <format dxfId="1874">
      <pivotArea field="0" dataOnly="0" labelOnly="1" grandRow="1" outline="0" axis="axisRow" fieldPosition="0">
        <references count="1">
          <reference field="4294967294" count="1" selected="0">
            <x v="20"/>
          </reference>
        </references>
      </pivotArea>
    </format>
    <format dxfId="1873">
      <pivotArea field="0" dataOnly="0" labelOnly="1" grandRow="1" outline="0" axis="axisRow" fieldPosition="0">
        <references count="1">
          <reference field="4294967294" count="1" selected="0">
            <x v="21"/>
          </reference>
        </references>
      </pivotArea>
    </format>
    <format dxfId="1872">
      <pivotArea field="0" dataOnly="0" labelOnly="1" grandRow="1" outline="0" axis="axisRow" fieldPosition="0">
        <references count="1">
          <reference field="4294967294" count="1" selected="0">
            <x v="22"/>
          </reference>
        </references>
      </pivotArea>
    </format>
    <format dxfId="1871">
      <pivotArea field="0" dataOnly="0" labelOnly="1" grandRow="1" outline="0" axis="axisRow" fieldPosition="0">
        <references count="1">
          <reference field="4294967294" count="1" selected="0">
            <x v="23"/>
          </reference>
        </references>
      </pivotArea>
    </format>
    <format dxfId="1870">
      <pivotArea field="0" dataOnly="0" labelOnly="1" grandRow="1" outline="0" axis="axisRow" fieldPosition="0">
        <references count="1">
          <reference field="4294967294" count="1" selected="0">
            <x v="24"/>
          </reference>
        </references>
      </pivotArea>
    </format>
    <format dxfId="1869">
      <pivotArea field="0" dataOnly="0" labelOnly="1" grandRow="1" outline="0" axis="axisRow" fieldPosition="0">
        <references count="1">
          <reference field="4294967294" count="1" selected="0">
            <x v="25"/>
          </reference>
        </references>
      </pivotArea>
    </format>
    <format dxfId="1868">
      <pivotArea field="0" dataOnly="0" labelOnly="1" grandRow="1" outline="0" axis="axisRow" fieldPosition="0">
        <references count="1">
          <reference field="4294967294" count="1" selected="0">
            <x v="26"/>
          </reference>
        </references>
      </pivotArea>
    </format>
    <format dxfId="1867">
      <pivotArea field="0" dataOnly="0" labelOnly="1" grandRow="1" outline="0" axis="axisRow" fieldPosition="0">
        <references count="1">
          <reference field="4294967294" count="1" selected="0">
            <x v="27"/>
          </reference>
        </references>
      </pivotArea>
    </format>
    <format dxfId="1866">
      <pivotArea field="0" dataOnly="0" labelOnly="1" grandRow="1" outline="0" axis="axisRow" fieldPosition="0">
        <references count="1">
          <reference field="4294967294" count="1" selected="0">
            <x v="28"/>
          </reference>
        </references>
      </pivotArea>
    </format>
    <format dxfId="1865">
      <pivotArea field="0" dataOnly="0" labelOnly="1" grandRow="1" outline="0" axis="axisRow" fieldPosition="0">
        <references count="1">
          <reference field="4294967294" count="1" selected="0">
            <x v="29"/>
          </reference>
        </references>
      </pivotArea>
    </format>
    <format dxfId="1864">
      <pivotArea field="0" dataOnly="0" labelOnly="1" grandRow="1" outline="0" axis="axisRow" fieldPosition="0">
        <references count="1">
          <reference field="4294967294" count="1" selected="0">
            <x v="30"/>
          </reference>
        </references>
      </pivotArea>
    </format>
    <format dxfId="1863">
      <pivotArea field="0" dataOnly="0" labelOnly="1" grandRow="1" outline="0" axis="axisRow" fieldPosition="0">
        <references count="1">
          <reference field="4294967294" count="1" selected="0">
            <x v="31"/>
          </reference>
        </references>
      </pivotArea>
    </format>
    <format dxfId="1862">
      <pivotArea field="0" dataOnly="0" labelOnly="1" grandRow="1" outline="0" axis="axisRow" fieldPosition="0">
        <references count="1">
          <reference field="4294967294" count="1" selected="0">
            <x v="0"/>
          </reference>
        </references>
      </pivotArea>
    </format>
    <format dxfId="1861">
      <pivotArea field="0" dataOnly="0" labelOnly="1" grandRow="1" outline="0" axis="axisRow" fieldPosition="0">
        <references count="1">
          <reference field="4294967294" count="1" selected="0">
            <x v="1"/>
          </reference>
        </references>
      </pivotArea>
    </format>
    <format dxfId="1860">
      <pivotArea field="0" dataOnly="0" labelOnly="1" grandRow="1" outline="0" axis="axisRow" fieldPosition="0">
        <references count="1">
          <reference field="4294967294" count="1" selected="0">
            <x v="2"/>
          </reference>
        </references>
      </pivotArea>
    </format>
    <format dxfId="1859">
      <pivotArea field="0" dataOnly="0" labelOnly="1" grandRow="1" outline="0" axis="axisRow" fieldPosition="0">
        <references count="1">
          <reference field="4294967294" count="1" selected="0">
            <x v="3"/>
          </reference>
        </references>
      </pivotArea>
    </format>
    <format dxfId="1858">
      <pivotArea field="0" dataOnly="0" labelOnly="1" grandRow="1" outline="0" axis="axisRow" fieldPosition="0">
        <references count="1">
          <reference field="4294967294" count="1" selected="0">
            <x v="4"/>
          </reference>
        </references>
      </pivotArea>
    </format>
    <format dxfId="1857">
      <pivotArea field="0" dataOnly="0" labelOnly="1" grandRow="1" outline="0" axis="axisRow" fieldPosition="0">
        <references count="1">
          <reference field="4294967294" count="1" selected="0">
            <x v="5"/>
          </reference>
        </references>
      </pivotArea>
    </format>
    <format dxfId="1856">
      <pivotArea field="0" dataOnly="0" labelOnly="1" grandRow="1" outline="0" axis="axisRow" fieldPosition="0">
        <references count="1">
          <reference field="4294967294" count="1" selected="0">
            <x v="6"/>
          </reference>
        </references>
      </pivotArea>
    </format>
    <format dxfId="1855">
      <pivotArea field="0" dataOnly="0" labelOnly="1" grandRow="1" outline="0" axis="axisRow" fieldPosition="0">
        <references count="1">
          <reference field="4294967294" count="1" selected="0">
            <x v="7"/>
          </reference>
        </references>
      </pivotArea>
    </format>
    <format dxfId="1854">
      <pivotArea field="0" dataOnly="0" labelOnly="1" grandRow="1" outline="0" axis="axisRow" fieldPosition="0">
        <references count="1">
          <reference field="4294967294" count="1" selected="0">
            <x v="8"/>
          </reference>
        </references>
      </pivotArea>
    </format>
    <format dxfId="1853">
      <pivotArea field="0" dataOnly="0" labelOnly="1" grandRow="1" outline="0" axis="axisRow" fieldPosition="0">
        <references count="1">
          <reference field="4294967294" count="1" selected="0">
            <x v="9"/>
          </reference>
        </references>
      </pivotArea>
    </format>
    <format dxfId="1852">
      <pivotArea field="0" dataOnly="0" labelOnly="1" grandRow="1" outline="0" axis="axisRow" fieldPosition="0">
        <references count="1">
          <reference field="4294967294" count="1" selected="0">
            <x v="10"/>
          </reference>
        </references>
      </pivotArea>
    </format>
    <format dxfId="1851">
      <pivotArea field="0" dataOnly="0" labelOnly="1" grandRow="1" outline="0" axis="axisRow" fieldPosition="0">
        <references count="1">
          <reference field="4294967294" count="1" selected="0">
            <x v="11"/>
          </reference>
        </references>
      </pivotArea>
    </format>
    <format dxfId="1850">
      <pivotArea field="0" dataOnly="0" labelOnly="1" grandRow="1" outline="0" axis="axisRow" fieldPosition="0">
        <references count="1">
          <reference field="4294967294" count="1" selected="0">
            <x v="12"/>
          </reference>
        </references>
      </pivotArea>
    </format>
    <format dxfId="1849">
      <pivotArea field="0" dataOnly="0" labelOnly="1" grandRow="1" outline="0" axis="axisRow" fieldPosition="0">
        <references count="1">
          <reference field="4294967294" count="1" selected="0">
            <x v="13"/>
          </reference>
        </references>
      </pivotArea>
    </format>
    <format dxfId="1848">
      <pivotArea field="0" dataOnly="0" labelOnly="1" grandRow="1" outline="0" axis="axisRow" fieldPosition="0">
        <references count="1">
          <reference field="4294967294" count="1" selected="0">
            <x v="14"/>
          </reference>
        </references>
      </pivotArea>
    </format>
    <format dxfId="1847">
      <pivotArea field="0" dataOnly="0" labelOnly="1" grandRow="1" outline="0" axis="axisRow" fieldPosition="0">
        <references count="1">
          <reference field="4294967294" count="1" selected="0">
            <x v="15"/>
          </reference>
        </references>
      </pivotArea>
    </format>
    <format dxfId="1846">
      <pivotArea field="0" dataOnly="0" labelOnly="1" grandRow="1" outline="0" axis="axisRow" fieldPosition="0">
        <references count="1">
          <reference field="4294967294" count="1" selected="0">
            <x v="16"/>
          </reference>
        </references>
      </pivotArea>
    </format>
    <format dxfId="1845">
      <pivotArea field="0" dataOnly="0" labelOnly="1" grandRow="1" outline="0" axis="axisRow" fieldPosition="0">
        <references count="1">
          <reference field="4294967294" count="1" selected="0">
            <x v="17"/>
          </reference>
        </references>
      </pivotArea>
    </format>
    <format dxfId="1844">
      <pivotArea field="0" dataOnly="0" labelOnly="1" grandRow="1" outline="0" axis="axisRow" fieldPosition="0">
        <references count="1">
          <reference field="4294967294" count="1" selected="0">
            <x v="18"/>
          </reference>
        </references>
      </pivotArea>
    </format>
    <format dxfId="1843">
      <pivotArea field="0" dataOnly="0" labelOnly="1" grandRow="1" outline="0" axis="axisRow" fieldPosition="0">
        <references count="1">
          <reference field="4294967294" count="1" selected="0">
            <x v="19"/>
          </reference>
        </references>
      </pivotArea>
    </format>
    <format dxfId="1842">
      <pivotArea field="0" dataOnly="0" labelOnly="1" grandRow="1" outline="0" axis="axisRow" fieldPosition="0">
        <references count="1">
          <reference field="4294967294" count="1" selected="0">
            <x v="20"/>
          </reference>
        </references>
      </pivotArea>
    </format>
    <format dxfId="1841">
      <pivotArea field="0" dataOnly="0" labelOnly="1" grandRow="1" outline="0" axis="axisRow" fieldPosition="0">
        <references count="1">
          <reference field="4294967294" count="1" selected="0">
            <x v="21"/>
          </reference>
        </references>
      </pivotArea>
    </format>
    <format dxfId="1840">
      <pivotArea field="0" dataOnly="0" labelOnly="1" grandRow="1" outline="0" axis="axisRow" fieldPosition="0">
        <references count="1">
          <reference field="4294967294" count="1" selected="0">
            <x v="22"/>
          </reference>
        </references>
      </pivotArea>
    </format>
    <format dxfId="1839">
      <pivotArea field="0" dataOnly="0" labelOnly="1" grandRow="1" outline="0" axis="axisRow" fieldPosition="0">
        <references count="1">
          <reference field="4294967294" count="1" selected="0">
            <x v="23"/>
          </reference>
        </references>
      </pivotArea>
    </format>
    <format dxfId="1838">
      <pivotArea field="0" dataOnly="0" labelOnly="1" grandRow="1" outline="0" axis="axisRow" fieldPosition="0">
        <references count="1">
          <reference field="4294967294" count="1" selected="0">
            <x v="24"/>
          </reference>
        </references>
      </pivotArea>
    </format>
    <format dxfId="1837">
      <pivotArea field="0" dataOnly="0" labelOnly="1" grandRow="1" outline="0" axis="axisRow" fieldPosition="0">
        <references count="1">
          <reference field="4294967294" count="1" selected="0">
            <x v="25"/>
          </reference>
        </references>
      </pivotArea>
    </format>
    <format dxfId="1836">
      <pivotArea field="0" dataOnly="0" labelOnly="1" grandRow="1" outline="0" axis="axisRow" fieldPosition="0">
        <references count="1">
          <reference field="4294967294" count="1" selected="0">
            <x v="26"/>
          </reference>
        </references>
      </pivotArea>
    </format>
    <format dxfId="1835">
      <pivotArea field="0" dataOnly="0" labelOnly="1" grandRow="1" outline="0" axis="axisRow" fieldPosition="0">
        <references count="1">
          <reference field="4294967294" count="1" selected="0">
            <x v="27"/>
          </reference>
        </references>
      </pivotArea>
    </format>
    <format dxfId="1834">
      <pivotArea field="0" dataOnly="0" labelOnly="1" grandRow="1" outline="0" axis="axisRow" fieldPosition="0">
        <references count="1">
          <reference field="4294967294" count="1" selected="0">
            <x v="28"/>
          </reference>
        </references>
      </pivotArea>
    </format>
    <format dxfId="1833">
      <pivotArea field="0" dataOnly="0" labelOnly="1" grandRow="1" outline="0" axis="axisRow" fieldPosition="0">
        <references count="1">
          <reference field="4294967294" count="1" selected="0">
            <x v="29"/>
          </reference>
        </references>
      </pivotArea>
    </format>
    <format dxfId="1832">
      <pivotArea field="0" dataOnly="0" labelOnly="1" grandRow="1" outline="0" axis="axisRow" fieldPosition="0">
        <references count="1">
          <reference field="4294967294" count="1" selected="0">
            <x v="30"/>
          </reference>
        </references>
      </pivotArea>
    </format>
    <format dxfId="1831">
      <pivotArea field="0" dataOnly="0" labelOnly="1" grandRow="1" outline="0" axis="axisRow" fieldPosition="0">
        <references count="1">
          <reference field="4294967294" count="1" selected="0">
            <x v="31"/>
          </reference>
        </references>
      </pivotArea>
    </format>
    <format dxfId="1830">
      <pivotArea field="0" dataOnly="0" labelOnly="1" grandRow="1" outline="0" axis="axisRow" fieldPosition="0">
        <references count="1">
          <reference field="4294967294" count="1" selected="0">
            <x v="0"/>
          </reference>
        </references>
      </pivotArea>
    </format>
    <format dxfId="1829">
      <pivotArea field="0" dataOnly="0" labelOnly="1" grandRow="1" outline="0" axis="axisRow" fieldPosition="0">
        <references count="1">
          <reference field="4294967294" count="1" selected="0">
            <x v="1"/>
          </reference>
        </references>
      </pivotArea>
    </format>
    <format dxfId="1828">
      <pivotArea field="0" dataOnly="0" labelOnly="1" grandRow="1" outline="0" axis="axisRow" fieldPosition="0">
        <references count="1">
          <reference field="4294967294" count="1" selected="0">
            <x v="2"/>
          </reference>
        </references>
      </pivotArea>
    </format>
    <format dxfId="1827">
      <pivotArea field="0" dataOnly="0" labelOnly="1" grandRow="1" outline="0" axis="axisRow" fieldPosition="0">
        <references count="1">
          <reference field="4294967294" count="1" selected="0">
            <x v="3"/>
          </reference>
        </references>
      </pivotArea>
    </format>
    <format dxfId="1826">
      <pivotArea field="0" dataOnly="0" labelOnly="1" grandRow="1" outline="0" axis="axisRow" fieldPosition="0">
        <references count="1">
          <reference field="4294967294" count="1" selected="0">
            <x v="4"/>
          </reference>
        </references>
      </pivotArea>
    </format>
    <format dxfId="1825">
      <pivotArea field="0" dataOnly="0" labelOnly="1" grandRow="1" outline="0" axis="axisRow" fieldPosition="0">
        <references count="1">
          <reference field="4294967294" count="1" selected="0">
            <x v="5"/>
          </reference>
        </references>
      </pivotArea>
    </format>
    <format dxfId="1824">
      <pivotArea field="0" dataOnly="0" labelOnly="1" grandRow="1" outline="0" axis="axisRow" fieldPosition="0">
        <references count="1">
          <reference field="4294967294" count="1" selected="0">
            <x v="6"/>
          </reference>
        </references>
      </pivotArea>
    </format>
    <format dxfId="1823">
      <pivotArea field="0" dataOnly="0" labelOnly="1" grandRow="1" outline="0" axis="axisRow" fieldPosition="0">
        <references count="1">
          <reference field="4294967294" count="1" selected="0">
            <x v="7"/>
          </reference>
        </references>
      </pivotArea>
    </format>
    <format dxfId="1822">
      <pivotArea field="0" dataOnly="0" labelOnly="1" grandRow="1" outline="0" axis="axisRow" fieldPosition="0">
        <references count="1">
          <reference field="4294967294" count="1" selected="0">
            <x v="8"/>
          </reference>
        </references>
      </pivotArea>
    </format>
    <format dxfId="1821">
      <pivotArea field="0" dataOnly="0" labelOnly="1" grandRow="1" outline="0" axis="axisRow" fieldPosition="0">
        <references count="1">
          <reference field="4294967294" count="1" selected="0">
            <x v="9"/>
          </reference>
        </references>
      </pivotArea>
    </format>
    <format dxfId="1820">
      <pivotArea field="0" dataOnly="0" labelOnly="1" grandRow="1" outline="0" axis="axisRow" fieldPosition="0">
        <references count="1">
          <reference field="4294967294" count="1" selected="0">
            <x v="10"/>
          </reference>
        </references>
      </pivotArea>
    </format>
    <format dxfId="1819">
      <pivotArea field="0" dataOnly="0" labelOnly="1" grandRow="1" outline="0" axis="axisRow" fieldPosition="0">
        <references count="1">
          <reference field="4294967294" count="1" selected="0">
            <x v="11"/>
          </reference>
        </references>
      </pivotArea>
    </format>
    <format dxfId="1818">
      <pivotArea field="0" dataOnly="0" labelOnly="1" grandRow="1" outline="0" axis="axisRow" fieldPosition="0">
        <references count="1">
          <reference field="4294967294" count="1" selected="0">
            <x v="12"/>
          </reference>
        </references>
      </pivotArea>
    </format>
    <format dxfId="1817">
      <pivotArea field="0" dataOnly="0" labelOnly="1" grandRow="1" outline="0" axis="axisRow" fieldPosition="0">
        <references count="1">
          <reference field="4294967294" count="1" selected="0">
            <x v="13"/>
          </reference>
        </references>
      </pivotArea>
    </format>
    <format dxfId="1816">
      <pivotArea field="0" dataOnly="0" labelOnly="1" grandRow="1" outline="0" axis="axisRow" fieldPosition="0">
        <references count="1">
          <reference field="4294967294" count="1" selected="0">
            <x v="14"/>
          </reference>
        </references>
      </pivotArea>
    </format>
    <format dxfId="1815">
      <pivotArea field="0" dataOnly="0" labelOnly="1" grandRow="1" outline="0" axis="axisRow" fieldPosition="0">
        <references count="1">
          <reference field="4294967294" count="1" selected="0">
            <x v="15"/>
          </reference>
        </references>
      </pivotArea>
    </format>
    <format dxfId="1814">
      <pivotArea field="0" dataOnly="0" labelOnly="1" grandRow="1" outline="0" axis="axisRow" fieldPosition="0">
        <references count="1">
          <reference field="4294967294" count="1" selected="0">
            <x v="16"/>
          </reference>
        </references>
      </pivotArea>
    </format>
    <format dxfId="1813">
      <pivotArea field="0" dataOnly="0" labelOnly="1" grandRow="1" outline="0" axis="axisRow" fieldPosition="0">
        <references count="1">
          <reference field="4294967294" count="1" selected="0">
            <x v="17"/>
          </reference>
        </references>
      </pivotArea>
    </format>
    <format dxfId="1812">
      <pivotArea field="0" dataOnly="0" labelOnly="1" grandRow="1" outline="0" axis="axisRow" fieldPosition="0">
        <references count="1">
          <reference field="4294967294" count="1" selected="0">
            <x v="18"/>
          </reference>
        </references>
      </pivotArea>
    </format>
    <format dxfId="1811">
      <pivotArea field="0" dataOnly="0" labelOnly="1" grandRow="1" outline="0" axis="axisRow" fieldPosition="0">
        <references count="1">
          <reference field="4294967294" count="1" selected="0">
            <x v="19"/>
          </reference>
        </references>
      </pivotArea>
    </format>
    <format dxfId="1810">
      <pivotArea field="0" dataOnly="0" labelOnly="1" grandRow="1" outline="0" axis="axisRow" fieldPosition="0">
        <references count="1">
          <reference field="4294967294" count="1" selected="0">
            <x v="20"/>
          </reference>
        </references>
      </pivotArea>
    </format>
    <format dxfId="1809">
      <pivotArea field="0" dataOnly="0" labelOnly="1" grandRow="1" outline="0" axis="axisRow" fieldPosition="0">
        <references count="1">
          <reference field="4294967294" count="1" selected="0">
            <x v="21"/>
          </reference>
        </references>
      </pivotArea>
    </format>
    <format dxfId="1808">
      <pivotArea field="0" dataOnly="0" labelOnly="1" grandRow="1" outline="0" axis="axisRow" fieldPosition="0">
        <references count="1">
          <reference field="4294967294" count="1" selected="0">
            <x v="22"/>
          </reference>
        </references>
      </pivotArea>
    </format>
    <format dxfId="1807">
      <pivotArea field="0" dataOnly="0" labelOnly="1" grandRow="1" outline="0" axis="axisRow" fieldPosition="0">
        <references count="1">
          <reference field="4294967294" count="1" selected="0">
            <x v="23"/>
          </reference>
        </references>
      </pivotArea>
    </format>
    <format dxfId="1806">
      <pivotArea field="0" dataOnly="0" labelOnly="1" grandRow="1" outline="0" axis="axisRow" fieldPosition="0">
        <references count="1">
          <reference field="4294967294" count="1" selected="0">
            <x v="24"/>
          </reference>
        </references>
      </pivotArea>
    </format>
    <format dxfId="1805">
      <pivotArea field="0" dataOnly="0" labelOnly="1" grandRow="1" outline="0" axis="axisRow" fieldPosition="0">
        <references count="1">
          <reference field="4294967294" count="1" selected="0">
            <x v="25"/>
          </reference>
        </references>
      </pivotArea>
    </format>
    <format dxfId="1804">
      <pivotArea field="0" dataOnly="0" labelOnly="1" grandRow="1" outline="0" axis="axisRow" fieldPosition="0">
        <references count="1">
          <reference field="4294967294" count="1" selected="0">
            <x v="26"/>
          </reference>
        </references>
      </pivotArea>
    </format>
    <format dxfId="1803">
      <pivotArea field="0" dataOnly="0" labelOnly="1" grandRow="1" outline="0" axis="axisRow" fieldPosition="0">
        <references count="1">
          <reference field="4294967294" count="1" selected="0">
            <x v="27"/>
          </reference>
        </references>
      </pivotArea>
    </format>
    <format dxfId="1802">
      <pivotArea field="0" dataOnly="0" labelOnly="1" grandRow="1" outline="0" axis="axisRow" fieldPosition="0">
        <references count="1">
          <reference field="4294967294" count="1" selected="0">
            <x v="28"/>
          </reference>
        </references>
      </pivotArea>
    </format>
    <format dxfId="1801">
      <pivotArea field="0" dataOnly="0" labelOnly="1" grandRow="1" outline="0" axis="axisRow" fieldPosition="0">
        <references count="1">
          <reference field="4294967294" count="1" selected="0">
            <x v="29"/>
          </reference>
        </references>
      </pivotArea>
    </format>
    <format dxfId="1800">
      <pivotArea field="0" dataOnly="0" labelOnly="1" grandRow="1" outline="0" axis="axisRow" fieldPosition="0">
        <references count="1">
          <reference field="4294967294" count="1" selected="0">
            <x v="30"/>
          </reference>
        </references>
      </pivotArea>
    </format>
    <format dxfId="1799">
      <pivotArea field="0" dataOnly="0" labelOnly="1" grandRow="1" outline="0" axis="axisRow" fieldPosition="0">
        <references count="1">
          <reference field="4294967294" count="1" selected="0">
            <x v="31"/>
          </reference>
        </references>
      </pivotArea>
    </format>
    <format dxfId="1798">
      <pivotArea field="0" dataOnly="0" labelOnly="1" grandRow="1" outline="0" axis="axisRow" fieldPosition="0">
        <references count="1">
          <reference field="4294967294" count="1" selected="0">
            <x v="0"/>
          </reference>
        </references>
      </pivotArea>
    </format>
    <format dxfId="1797">
      <pivotArea field="0" dataOnly="0" labelOnly="1" grandRow="1" outline="0" axis="axisRow" fieldPosition="0">
        <references count="1">
          <reference field="4294967294" count="1" selected="0">
            <x v="1"/>
          </reference>
        </references>
      </pivotArea>
    </format>
    <format dxfId="1796">
      <pivotArea field="0" dataOnly="0" labelOnly="1" grandRow="1" outline="0" axis="axisRow" fieldPosition="0">
        <references count="1">
          <reference field="4294967294" count="1" selected="0">
            <x v="2"/>
          </reference>
        </references>
      </pivotArea>
    </format>
    <format dxfId="1795">
      <pivotArea field="0" dataOnly="0" labelOnly="1" grandRow="1" outline="0" axis="axisRow" fieldPosition="0">
        <references count="1">
          <reference field="4294967294" count="1" selected="0">
            <x v="3"/>
          </reference>
        </references>
      </pivotArea>
    </format>
    <format dxfId="1794">
      <pivotArea field="0" dataOnly="0" labelOnly="1" grandRow="1" outline="0" axis="axisRow" fieldPosition="0">
        <references count="1">
          <reference field="4294967294" count="1" selected="0">
            <x v="4"/>
          </reference>
        </references>
      </pivotArea>
    </format>
    <format dxfId="1793">
      <pivotArea field="0" dataOnly="0" labelOnly="1" grandRow="1" outline="0" axis="axisRow" fieldPosition="0">
        <references count="1">
          <reference field="4294967294" count="1" selected="0">
            <x v="5"/>
          </reference>
        </references>
      </pivotArea>
    </format>
    <format dxfId="1792">
      <pivotArea field="0" dataOnly="0" labelOnly="1" grandRow="1" outline="0" axis="axisRow" fieldPosition="0">
        <references count="1">
          <reference field="4294967294" count="1" selected="0">
            <x v="6"/>
          </reference>
        </references>
      </pivotArea>
    </format>
    <format dxfId="1791">
      <pivotArea field="0" dataOnly="0" labelOnly="1" grandRow="1" outline="0" axis="axisRow" fieldPosition="0">
        <references count="1">
          <reference field="4294967294" count="1" selected="0">
            <x v="7"/>
          </reference>
        </references>
      </pivotArea>
    </format>
    <format dxfId="1790">
      <pivotArea field="0" dataOnly="0" labelOnly="1" grandRow="1" outline="0" axis="axisRow" fieldPosition="0">
        <references count="1">
          <reference field="4294967294" count="1" selected="0">
            <x v="8"/>
          </reference>
        </references>
      </pivotArea>
    </format>
    <format dxfId="1789">
      <pivotArea field="0" dataOnly="0" labelOnly="1" grandRow="1" outline="0" axis="axisRow" fieldPosition="0">
        <references count="1">
          <reference field="4294967294" count="1" selected="0">
            <x v="9"/>
          </reference>
        </references>
      </pivotArea>
    </format>
    <format dxfId="1788">
      <pivotArea field="0" dataOnly="0" labelOnly="1" grandRow="1" outline="0" axis="axisRow" fieldPosition="0">
        <references count="1">
          <reference field="4294967294" count="1" selected="0">
            <x v="10"/>
          </reference>
        </references>
      </pivotArea>
    </format>
    <format dxfId="1787">
      <pivotArea field="0" dataOnly="0" labelOnly="1" grandRow="1" outline="0" axis="axisRow" fieldPosition="0">
        <references count="1">
          <reference field="4294967294" count="1" selected="0">
            <x v="11"/>
          </reference>
        </references>
      </pivotArea>
    </format>
    <format dxfId="1786">
      <pivotArea field="0" dataOnly="0" labelOnly="1" grandRow="1" outline="0" axis="axisRow" fieldPosition="0">
        <references count="1">
          <reference field="4294967294" count="1" selected="0">
            <x v="12"/>
          </reference>
        </references>
      </pivotArea>
    </format>
    <format dxfId="1785">
      <pivotArea field="0" dataOnly="0" labelOnly="1" grandRow="1" outline="0" axis="axisRow" fieldPosition="0">
        <references count="1">
          <reference field="4294967294" count="1" selected="0">
            <x v="13"/>
          </reference>
        </references>
      </pivotArea>
    </format>
    <format dxfId="1784">
      <pivotArea field="0" dataOnly="0" labelOnly="1" grandRow="1" outline="0" axis="axisRow" fieldPosition="0">
        <references count="1">
          <reference field="4294967294" count="1" selected="0">
            <x v="14"/>
          </reference>
        </references>
      </pivotArea>
    </format>
    <format dxfId="1783">
      <pivotArea field="0" dataOnly="0" labelOnly="1" grandRow="1" outline="0" axis="axisRow" fieldPosition="0">
        <references count="1">
          <reference field="4294967294" count="1" selected="0">
            <x v="15"/>
          </reference>
        </references>
      </pivotArea>
    </format>
    <format dxfId="1782">
      <pivotArea field="0" dataOnly="0" labelOnly="1" grandRow="1" outline="0" axis="axisRow" fieldPosition="0">
        <references count="1">
          <reference field="4294967294" count="1" selected="0">
            <x v="16"/>
          </reference>
        </references>
      </pivotArea>
    </format>
    <format dxfId="1781">
      <pivotArea field="0" dataOnly="0" labelOnly="1" grandRow="1" outline="0" axis="axisRow" fieldPosition="0">
        <references count="1">
          <reference field="4294967294" count="1" selected="0">
            <x v="17"/>
          </reference>
        </references>
      </pivotArea>
    </format>
    <format dxfId="1780">
      <pivotArea field="0" dataOnly="0" labelOnly="1" grandRow="1" outline="0" axis="axisRow" fieldPosition="0">
        <references count="1">
          <reference field="4294967294" count="1" selected="0">
            <x v="18"/>
          </reference>
        </references>
      </pivotArea>
    </format>
    <format dxfId="1779">
      <pivotArea field="0" dataOnly="0" labelOnly="1" grandRow="1" outline="0" axis="axisRow" fieldPosition="0">
        <references count="1">
          <reference field="4294967294" count="1" selected="0">
            <x v="19"/>
          </reference>
        </references>
      </pivotArea>
    </format>
    <format dxfId="1778">
      <pivotArea field="0" dataOnly="0" labelOnly="1" grandRow="1" outline="0" axis="axisRow" fieldPosition="0">
        <references count="1">
          <reference field="4294967294" count="1" selected="0">
            <x v="20"/>
          </reference>
        </references>
      </pivotArea>
    </format>
    <format dxfId="1777">
      <pivotArea field="0" dataOnly="0" labelOnly="1" grandRow="1" outline="0" axis="axisRow" fieldPosition="0">
        <references count="1">
          <reference field="4294967294" count="1" selected="0">
            <x v="21"/>
          </reference>
        </references>
      </pivotArea>
    </format>
    <format dxfId="1776">
      <pivotArea field="0" dataOnly="0" labelOnly="1" grandRow="1" outline="0" axis="axisRow" fieldPosition="0">
        <references count="1">
          <reference field="4294967294" count="1" selected="0">
            <x v="22"/>
          </reference>
        </references>
      </pivotArea>
    </format>
    <format dxfId="1775">
      <pivotArea field="0" dataOnly="0" labelOnly="1" grandRow="1" outline="0" axis="axisRow" fieldPosition="0">
        <references count="1">
          <reference field="4294967294" count="1" selected="0">
            <x v="23"/>
          </reference>
        </references>
      </pivotArea>
    </format>
    <format dxfId="1774">
      <pivotArea field="0" dataOnly="0" labelOnly="1" grandRow="1" outline="0" axis="axisRow" fieldPosition="0">
        <references count="1">
          <reference field="4294967294" count="1" selected="0">
            <x v="24"/>
          </reference>
        </references>
      </pivotArea>
    </format>
    <format dxfId="1773">
      <pivotArea field="0" dataOnly="0" labelOnly="1" grandRow="1" outline="0" axis="axisRow" fieldPosition="0">
        <references count="1">
          <reference field="4294967294" count="1" selected="0">
            <x v="25"/>
          </reference>
        </references>
      </pivotArea>
    </format>
    <format dxfId="1772">
      <pivotArea field="0" dataOnly="0" labelOnly="1" grandRow="1" outline="0" axis="axisRow" fieldPosition="0">
        <references count="1">
          <reference field="4294967294" count="1" selected="0">
            <x v="26"/>
          </reference>
        </references>
      </pivotArea>
    </format>
    <format dxfId="1771">
      <pivotArea field="0" dataOnly="0" labelOnly="1" grandRow="1" outline="0" axis="axisRow" fieldPosition="0">
        <references count="1">
          <reference field="4294967294" count="1" selected="0">
            <x v="27"/>
          </reference>
        </references>
      </pivotArea>
    </format>
    <format dxfId="1770">
      <pivotArea field="0" dataOnly="0" labelOnly="1" grandRow="1" outline="0" axis="axisRow" fieldPosition="0">
        <references count="1">
          <reference field="4294967294" count="1" selected="0">
            <x v="28"/>
          </reference>
        </references>
      </pivotArea>
    </format>
    <format dxfId="1769">
      <pivotArea field="0" dataOnly="0" labelOnly="1" grandRow="1" outline="0" axis="axisRow" fieldPosition="0">
        <references count="1">
          <reference field="4294967294" count="1" selected="0">
            <x v="29"/>
          </reference>
        </references>
      </pivotArea>
    </format>
    <format dxfId="1768">
      <pivotArea field="0" dataOnly="0" labelOnly="1" grandRow="1" outline="0" axis="axisRow" fieldPosition="0">
        <references count="1">
          <reference field="4294967294" count="1" selected="0">
            <x v="30"/>
          </reference>
        </references>
      </pivotArea>
    </format>
    <format dxfId="1767">
      <pivotArea field="0" dataOnly="0" labelOnly="1" grandRow="1" outline="0" axis="axisRow" fieldPosition="0">
        <references count="1">
          <reference field="4294967294" count="1" selected="0">
            <x v="31"/>
          </reference>
        </references>
      </pivotArea>
    </format>
    <format dxfId="1766">
      <pivotArea field="0" dataOnly="0" labelOnly="1" grandRow="1" outline="0" axis="axisRow" fieldPosition="0">
        <references count="1">
          <reference field="4294967294" count="1" selected="0">
            <x v="0"/>
          </reference>
        </references>
      </pivotArea>
    </format>
    <format dxfId="1765">
      <pivotArea field="0" dataOnly="0" labelOnly="1" grandRow="1" outline="0" axis="axisRow" fieldPosition="0">
        <references count="1">
          <reference field="4294967294" count="1" selected="0">
            <x v="1"/>
          </reference>
        </references>
      </pivotArea>
    </format>
    <format dxfId="1764">
      <pivotArea field="0" dataOnly="0" labelOnly="1" grandRow="1" outline="0" axis="axisRow" fieldPosition="0">
        <references count="1">
          <reference field="4294967294" count="1" selected="0">
            <x v="2"/>
          </reference>
        </references>
      </pivotArea>
    </format>
    <format dxfId="1763">
      <pivotArea field="0" dataOnly="0" labelOnly="1" grandRow="1" outline="0" axis="axisRow" fieldPosition="0">
        <references count="1">
          <reference field="4294967294" count="1" selected="0">
            <x v="3"/>
          </reference>
        </references>
      </pivotArea>
    </format>
    <format dxfId="1762">
      <pivotArea field="0" dataOnly="0" labelOnly="1" grandRow="1" outline="0" axis="axisRow" fieldPosition="0">
        <references count="1">
          <reference field="4294967294" count="1" selected="0">
            <x v="4"/>
          </reference>
        </references>
      </pivotArea>
    </format>
    <format dxfId="1761">
      <pivotArea field="0" dataOnly="0" labelOnly="1" grandRow="1" outline="0" axis="axisRow" fieldPosition="0">
        <references count="1">
          <reference field="4294967294" count="1" selected="0">
            <x v="5"/>
          </reference>
        </references>
      </pivotArea>
    </format>
    <format dxfId="1760">
      <pivotArea field="0" dataOnly="0" labelOnly="1" grandRow="1" outline="0" axis="axisRow" fieldPosition="0">
        <references count="1">
          <reference field="4294967294" count="1" selected="0">
            <x v="6"/>
          </reference>
        </references>
      </pivotArea>
    </format>
    <format dxfId="1759">
      <pivotArea field="0" dataOnly="0" labelOnly="1" grandRow="1" outline="0" axis="axisRow" fieldPosition="0">
        <references count="1">
          <reference field="4294967294" count="1" selected="0">
            <x v="7"/>
          </reference>
        </references>
      </pivotArea>
    </format>
    <format dxfId="1758">
      <pivotArea field="0" dataOnly="0" labelOnly="1" grandRow="1" outline="0" axis="axisRow" fieldPosition="0">
        <references count="1">
          <reference field="4294967294" count="1" selected="0">
            <x v="8"/>
          </reference>
        </references>
      </pivotArea>
    </format>
    <format dxfId="1757">
      <pivotArea field="0" dataOnly="0" labelOnly="1" grandRow="1" outline="0" axis="axisRow" fieldPosition="0">
        <references count="1">
          <reference field="4294967294" count="1" selected="0">
            <x v="9"/>
          </reference>
        </references>
      </pivotArea>
    </format>
    <format dxfId="1756">
      <pivotArea field="0" dataOnly="0" labelOnly="1" grandRow="1" outline="0" axis="axisRow" fieldPosition="0">
        <references count="1">
          <reference field="4294967294" count="1" selected="0">
            <x v="10"/>
          </reference>
        </references>
      </pivotArea>
    </format>
    <format dxfId="1755">
      <pivotArea field="0" dataOnly="0" labelOnly="1" grandRow="1" outline="0" axis="axisRow" fieldPosition="0">
        <references count="1">
          <reference field="4294967294" count="1" selected="0">
            <x v="11"/>
          </reference>
        </references>
      </pivotArea>
    </format>
    <format dxfId="1754">
      <pivotArea field="0" dataOnly="0" labelOnly="1" grandRow="1" outline="0" axis="axisRow" fieldPosition="0">
        <references count="1">
          <reference field="4294967294" count="1" selected="0">
            <x v="12"/>
          </reference>
        </references>
      </pivotArea>
    </format>
    <format dxfId="1753">
      <pivotArea field="0" dataOnly="0" labelOnly="1" grandRow="1" outline="0" axis="axisRow" fieldPosition="0">
        <references count="1">
          <reference field="4294967294" count="1" selected="0">
            <x v="13"/>
          </reference>
        </references>
      </pivotArea>
    </format>
    <format dxfId="1752">
      <pivotArea field="0" dataOnly="0" labelOnly="1" grandRow="1" outline="0" axis="axisRow" fieldPosition="0">
        <references count="1">
          <reference field="4294967294" count="1" selected="0">
            <x v="14"/>
          </reference>
        </references>
      </pivotArea>
    </format>
    <format dxfId="1751">
      <pivotArea field="0" dataOnly="0" labelOnly="1" grandRow="1" outline="0" axis="axisRow" fieldPosition="0">
        <references count="1">
          <reference field="4294967294" count="1" selected="0">
            <x v="15"/>
          </reference>
        </references>
      </pivotArea>
    </format>
    <format dxfId="1750">
      <pivotArea field="0" dataOnly="0" labelOnly="1" grandRow="1" outline="0" axis="axisRow" fieldPosition="0">
        <references count="1">
          <reference field="4294967294" count="1" selected="0">
            <x v="16"/>
          </reference>
        </references>
      </pivotArea>
    </format>
    <format dxfId="1749">
      <pivotArea field="0" dataOnly="0" labelOnly="1" grandRow="1" outline="0" axis="axisRow" fieldPosition="0">
        <references count="1">
          <reference field="4294967294" count="1" selected="0">
            <x v="17"/>
          </reference>
        </references>
      </pivotArea>
    </format>
    <format dxfId="1748">
      <pivotArea field="0" dataOnly="0" labelOnly="1" grandRow="1" outline="0" axis="axisRow" fieldPosition="0">
        <references count="1">
          <reference field="4294967294" count="1" selected="0">
            <x v="18"/>
          </reference>
        </references>
      </pivotArea>
    </format>
    <format dxfId="1747">
      <pivotArea field="0" dataOnly="0" labelOnly="1" grandRow="1" outline="0" axis="axisRow" fieldPosition="0">
        <references count="1">
          <reference field="4294967294" count="1" selected="0">
            <x v="19"/>
          </reference>
        </references>
      </pivotArea>
    </format>
    <format dxfId="1746">
      <pivotArea field="0" dataOnly="0" labelOnly="1" grandRow="1" outline="0" axis="axisRow" fieldPosition="0">
        <references count="1">
          <reference field="4294967294" count="1" selected="0">
            <x v="20"/>
          </reference>
        </references>
      </pivotArea>
    </format>
    <format dxfId="1745">
      <pivotArea field="0" dataOnly="0" labelOnly="1" grandRow="1" outline="0" axis="axisRow" fieldPosition="0">
        <references count="1">
          <reference field="4294967294" count="1" selected="0">
            <x v="21"/>
          </reference>
        </references>
      </pivotArea>
    </format>
    <format dxfId="1744">
      <pivotArea field="0" dataOnly="0" labelOnly="1" grandRow="1" outline="0" axis="axisRow" fieldPosition="0">
        <references count="1">
          <reference field="4294967294" count="1" selected="0">
            <x v="22"/>
          </reference>
        </references>
      </pivotArea>
    </format>
    <format dxfId="1743">
      <pivotArea field="0" dataOnly="0" labelOnly="1" grandRow="1" outline="0" axis="axisRow" fieldPosition="0">
        <references count="1">
          <reference field="4294967294" count="1" selected="0">
            <x v="23"/>
          </reference>
        </references>
      </pivotArea>
    </format>
    <format dxfId="1742">
      <pivotArea field="0" dataOnly="0" labelOnly="1" grandRow="1" outline="0" axis="axisRow" fieldPosition="0">
        <references count="1">
          <reference field="4294967294" count="1" selected="0">
            <x v="24"/>
          </reference>
        </references>
      </pivotArea>
    </format>
    <format dxfId="1741">
      <pivotArea field="0" dataOnly="0" labelOnly="1" grandRow="1" outline="0" axis="axisRow" fieldPosition="0">
        <references count="1">
          <reference field="4294967294" count="1" selected="0">
            <x v="25"/>
          </reference>
        </references>
      </pivotArea>
    </format>
    <format dxfId="1740">
      <pivotArea field="0" dataOnly="0" labelOnly="1" grandRow="1" outline="0" axis="axisRow" fieldPosition="0">
        <references count="1">
          <reference field="4294967294" count="1" selected="0">
            <x v="26"/>
          </reference>
        </references>
      </pivotArea>
    </format>
    <format dxfId="1739">
      <pivotArea field="0" dataOnly="0" labelOnly="1" grandRow="1" outline="0" axis="axisRow" fieldPosition="0">
        <references count="1">
          <reference field="4294967294" count="1" selected="0">
            <x v="27"/>
          </reference>
        </references>
      </pivotArea>
    </format>
    <format dxfId="1738">
      <pivotArea field="0" dataOnly="0" labelOnly="1" grandRow="1" outline="0" axis="axisRow" fieldPosition="0">
        <references count="1">
          <reference field="4294967294" count="1" selected="0">
            <x v="28"/>
          </reference>
        </references>
      </pivotArea>
    </format>
    <format dxfId="1737">
      <pivotArea field="0" dataOnly="0" labelOnly="1" grandRow="1" outline="0" axis="axisRow" fieldPosition="0">
        <references count="1">
          <reference field="4294967294" count="1" selected="0">
            <x v="29"/>
          </reference>
        </references>
      </pivotArea>
    </format>
    <format dxfId="1736">
      <pivotArea field="0" dataOnly="0" labelOnly="1" grandRow="1" outline="0" axis="axisRow" fieldPosition="0">
        <references count="1">
          <reference field="4294967294" count="1" selected="0">
            <x v="30"/>
          </reference>
        </references>
      </pivotArea>
    </format>
    <format dxfId="1735">
      <pivotArea field="0" dataOnly="0" labelOnly="1" grandRow="1" outline="0" axis="axisRow" fieldPosition="0">
        <references count="1">
          <reference field="4294967294" count="1" selected="0">
            <x v="31"/>
          </reference>
        </references>
      </pivotArea>
    </format>
    <format dxfId="1734">
      <pivotArea field="0" dataOnly="0" labelOnly="1" grandRow="1" outline="0" axis="axisRow" fieldPosition="0">
        <references count="1">
          <reference field="4294967294" count="1" selected="0">
            <x v="0"/>
          </reference>
        </references>
      </pivotArea>
    </format>
    <format dxfId="1733">
      <pivotArea field="0" dataOnly="0" labelOnly="1" grandRow="1" outline="0" axis="axisRow" fieldPosition="0">
        <references count="1">
          <reference field="4294967294" count="1" selected="0">
            <x v="1"/>
          </reference>
        </references>
      </pivotArea>
    </format>
    <format dxfId="1732">
      <pivotArea field="0" dataOnly="0" labelOnly="1" grandRow="1" outline="0" axis="axisRow" fieldPosition="0">
        <references count="1">
          <reference field="4294967294" count="1" selected="0">
            <x v="2"/>
          </reference>
        </references>
      </pivotArea>
    </format>
    <format dxfId="1731">
      <pivotArea field="0" dataOnly="0" labelOnly="1" grandRow="1" outline="0" axis="axisRow" fieldPosition="0">
        <references count="1">
          <reference field="4294967294" count="1" selected="0">
            <x v="3"/>
          </reference>
        </references>
      </pivotArea>
    </format>
    <format dxfId="1730">
      <pivotArea field="0" dataOnly="0" labelOnly="1" grandRow="1" outline="0" axis="axisRow" fieldPosition="0">
        <references count="1">
          <reference field="4294967294" count="1" selected="0">
            <x v="4"/>
          </reference>
        </references>
      </pivotArea>
    </format>
    <format dxfId="1729">
      <pivotArea field="0" dataOnly="0" labelOnly="1" grandRow="1" outline="0" axis="axisRow" fieldPosition="0">
        <references count="1">
          <reference field="4294967294" count="1" selected="0">
            <x v="5"/>
          </reference>
        </references>
      </pivotArea>
    </format>
    <format dxfId="1728">
      <pivotArea field="0" dataOnly="0" labelOnly="1" grandRow="1" outline="0" axis="axisRow" fieldPosition="0">
        <references count="1">
          <reference field="4294967294" count="1" selected="0">
            <x v="6"/>
          </reference>
        </references>
      </pivotArea>
    </format>
    <format dxfId="1727">
      <pivotArea field="0" dataOnly="0" labelOnly="1" grandRow="1" outline="0" axis="axisRow" fieldPosition="0">
        <references count="1">
          <reference field="4294967294" count="1" selected="0">
            <x v="7"/>
          </reference>
        </references>
      </pivotArea>
    </format>
    <format dxfId="1726">
      <pivotArea field="0" dataOnly="0" labelOnly="1" grandRow="1" outline="0" axis="axisRow" fieldPosition="0">
        <references count="1">
          <reference field="4294967294" count="1" selected="0">
            <x v="8"/>
          </reference>
        </references>
      </pivotArea>
    </format>
    <format dxfId="1725">
      <pivotArea field="0" dataOnly="0" labelOnly="1" grandRow="1" outline="0" axis="axisRow" fieldPosition="0">
        <references count="1">
          <reference field="4294967294" count="1" selected="0">
            <x v="9"/>
          </reference>
        </references>
      </pivotArea>
    </format>
    <format dxfId="1724">
      <pivotArea field="0" dataOnly="0" labelOnly="1" grandRow="1" outline="0" axis="axisRow" fieldPosition="0">
        <references count="1">
          <reference field="4294967294" count="1" selected="0">
            <x v="10"/>
          </reference>
        </references>
      </pivotArea>
    </format>
    <format dxfId="1723">
      <pivotArea field="0" dataOnly="0" labelOnly="1" grandRow="1" outline="0" axis="axisRow" fieldPosition="0">
        <references count="1">
          <reference field="4294967294" count="1" selected="0">
            <x v="11"/>
          </reference>
        </references>
      </pivotArea>
    </format>
    <format dxfId="1722">
      <pivotArea field="0" dataOnly="0" labelOnly="1" grandRow="1" outline="0" axis="axisRow" fieldPosition="0">
        <references count="1">
          <reference field="4294967294" count="1" selected="0">
            <x v="12"/>
          </reference>
        </references>
      </pivotArea>
    </format>
    <format dxfId="1721">
      <pivotArea field="0" dataOnly="0" labelOnly="1" grandRow="1" outline="0" axis="axisRow" fieldPosition="0">
        <references count="1">
          <reference field="4294967294" count="1" selected="0">
            <x v="13"/>
          </reference>
        </references>
      </pivotArea>
    </format>
    <format dxfId="1720">
      <pivotArea field="0" dataOnly="0" labelOnly="1" grandRow="1" outline="0" axis="axisRow" fieldPosition="0">
        <references count="1">
          <reference field="4294967294" count="1" selected="0">
            <x v="14"/>
          </reference>
        </references>
      </pivotArea>
    </format>
    <format dxfId="1719">
      <pivotArea field="0" dataOnly="0" labelOnly="1" grandRow="1" outline="0" axis="axisRow" fieldPosition="0">
        <references count="1">
          <reference field="4294967294" count="1" selected="0">
            <x v="15"/>
          </reference>
        </references>
      </pivotArea>
    </format>
    <format dxfId="1718">
      <pivotArea field="0" dataOnly="0" labelOnly="1" grandRow="1" outline="0" axis="axisRow" fieldPosition="0">
        <references count="1">
          <reference field="4294967294" count="1" selected="0">
            <x v="16"/>
          </reference>
        </references>
      </pivotArea>
    </format>
    <format dxfId="1717">
      <pivotArea field="0" dataOnly="0" labelOnly="1" grandRow="1" outline="0" axis="axisRow" fieldPosition="0">
        <references count="1">
          <reference field="4294967294" count="1" selected="0">
            <x v="17"/>
          </reference>
        </references>
      </pivotArea>
    </format>
    <format dxfId="1716">
      <pivotArea field="0" dataOnly="0" labelOnly="1" grandRow="1" outline="0" axis="axisRow" fieldPosition="0">
        <references count="1">
          <reference field="4294967294" count="1" selected="0">
            <x v="18"/>
          </reference>
        </references>
      </pivotArea>
    </format>
    <format dxfId="1715">
      <pivotArea field="0" dataOnly="0" labelOnly="1" grandRow="1" outline="0" axis="axisRow" fieldPosition="0">
        <references count="1">
          <reference field="4294967294" count="1" selected="0">
            <x v="19"/>
          </reference>
        </references>
      </pivotArea>
    </format>
    <format dxfId="1714">
      <pivotArea field="0" dataOnly="0" labelOnly="1" grandRow="1" outline="0" axis="axisRow" fieldPosition="0">
        <references count="1">
          <reference field="4294967294" count="1" selected="0">
            <x v="20"/>
          </reference>
        </references>
      </pivotArea>
    </format>
    <format dxfId="1713">
      <pivotArea field="0" dataOnly="0" labelOnly="1" grandRow="1" outline="0" axis="axisRow" fieldPosition="0">
        <references count="1">
          <reference field="4294967294" count="1" selected="0">
            <x v="21"/>
          </reference>
        </references>
      </pivotArea>
    </format>
    <format dxfId="1712">
      <pivotArea field="0" dataOnly="0" labelOnly="1" grandRow="1" outline="0" axis="axisRow" fieldPosition="0">
        <references count="1">
          <reference field="4294967294" count="1" selected="0">
            <x v="22"/>
          </reference>
        </references>
      </pivotArea>
    </format>
    <format dxfId="1711">
      <pivotArea field="0" dataOnly="0" labelOnly="1" grandRow="1" outline="0" axis="axisRow" fieldPosition="0">
        <references count="1">
          <reference field="4294967294" count="1" selected="0">
            <x v="23"/>
          </reference>
        </references>
      </pivotArea>
    </format>
    <format dxfId="1710">
      <pivotArea field="0" dataOnly="0" labelOnly="1" grandRow="1" outline="0" axis="axisRow" fieldPosition="0">
        <references count="1">
          <reference field="4294967294" count="1" selected="0">
            <x v="24"/>
          </reference>
        </references>
      </pivotArea>
    </format>
    <format dxfId="1709">
      <pivotArea field="0" dataOnly="0" labelOnly="1" grandRow="1" outline="0" axis="axisRow" fieldPosition="0">
        <references count="1">
          <reference field="4294967294" count="1" selected="0">
            <x v="25"/>
          </reference>
        </references>
      </pivotArea>
    </format>
    <format dxfId="1708">
      <pivotArea field="0" dataOnly="0" labelOnly="1" grandRow="1" outline="0" axis="axisRow" fieldPosition="0">
        <references count="1">
          <reference field="4294967294" count="1" selected="0">
            <x v="26"/>
          </reference>
        </references>
      </pivotArea>
    </format>
    <format dxfId="1707">
      <pivotArea field="0" dataOnly="0" labelOnly="1" grandRow="1" outline="0" axis="axisRow" fieldPosition="0">
        <references count="1">
          <reference field="4294967294" count="1" selected="0">
            <x v="27"/>
          </reference>
        </references>
      </pivotArea>
    </format>
    <format dxfId="1706">
      <pivotArea field="0" dataOnly="0" labelOnly="1" grandRow="1" outline="0" axis="axisRow" fieldPosition="0">
        <references count="1">
          <reference field="4294967294" count="1" selected="0">
            <x v="28"/>
          </reference>
        </references>
      </pivotArea>
    </format>
    <format dxfId="1705">
      <pivotArea field="0" dataOnly="0" labelOnly="1" grandRow="1" outline="0" axis="axisRow" fieldPosition="0">
        <references count="1">
          <reference field="4294967294" count="1" selected="0">
            <x v="29"/>
          </reference>
        </references>
      </pivotArea>
    </format>
    <format dxfId="1704">
      <pivotArea field="0" dataOnly="0" labelOnly="1" grandRow="1" outline="0" axis="axisRow" fieldPosition="0">
        <references count="1">
          <reference field="4294967294" count="1" selected="0">
            <x v="30"/>
          </reference>
        </references>
      </pivotArea>
    </format>
    <format dxfId="1703">
      <pivotArea field="0" dataOnly="0" labelOnly="1" grandRow="1" outline="0" axis="axisRow" fieldPosition="0">
        <references count="1">
          <reference field="4294967294" count="1" selected="0">
            <x v="31"/>
          </reference>
        </references>
      </pivotArea>
    </format>
    <format dxfId="1702">
      <pivotArea field="0" dataOnly="0" labelOnly="1" grandRow="1" outline="0" axis="axisRow" fieldPosition="0">
        <references count="1">
          <reference field="4294967294" count="1" selected="0">
            <x v="0"/>
          </reference>
        </references>
      </pivotArea>
    </format>
    <format dxfId="1701">
      <pivotArea field="0" dataOnly="0" labelOnly="1" grandRow="1" outline="0" axis="axisRow" fieldPosition="0">
        <references count="1">
          <reference field="4294967294" count="1" selected="0">
            <x v="1"/>
          </reference>
        </references>
      </pivotArea>
    </format>
    <format dxfId="1700">
      <pivotArea field="0" dataOnly="0" labelOnly="1" grandRow="1" outline="0" axis="axisRow" fieldPosition="0">
        <references count="1">
          <reference field="4294967294" count="1" selected="0">
            <x v="2"/>
          </reference>
        </references>
      </pivotArea>
    </format>
    <format dxfId="1699">
      <pivotArea field="0" dataOnly="0" labelOnly="1" grandRow="1" outline="0" axis="axisRow" fieldPosition="0">
        <references count="1">
          <reference field="4294967294" count="1" selected="0">
            <x v="3"/>
          </reference>
        </references>
      </pivotArea>
    </format>
    <format dxfId="1698">
      <pivotArea field="0" dataOnly="0" labelOnly="1" grandRow="1" outline="0" axis="axisRow" fieldPosition="0">
        <references count="1">
          <reference field="4294967294" count="1" selected="0">
            <x v="4"/>
          </reference>
        </references>
      </pivotArea>
    </format>
    <format dxfId="1697">
      <pivotArea field="0" dataOnly="0" labelOnly="1" grandRow="1" outline="0" axis="axisRow" fieldPosition="0">
        <references count="1">
          <reference field="4294967294" count="1" selected="0">
            <x v="5"/>
          </reference>
        </references>
      </pivotArea>
    </format>
    <format dxfId="1696">
      <pivotArea field="0" dataOnly="0" labelOnly="1" grandRow="1" outline="0" axis="axisRow" fieldPosition="0">
        <references count="1">
          <reference field="4294967294" count="1" selected="0">
            <x v="6"/>
          </reference>
        </references>
      </pivotArea>
    </format>
    <format dxfId="1695">
      <pivotArea field="0" dataOnly="0" labelOnly="1" grandRow="1" outline="0" axis="axisRow" fieldPosition="0">
        <references count="1">
          <reference field="4294967294" count="1" selected="0">
            <x v="7"/>
          </reference>
        </references>
      </pivotArea>
    </format>
    <format dxfId="1694">
      <pivotArea field="0" dataOnly="0" labelOnly="1" grandRow="1" outline="0" axis="axisRow" fieldPosition="0">
        <references count="1">
          <reference field="4294967294" count="1" selected="0">
            <x v="8"/>
          </reference>
        </references>
      </pivotArea>
    </format>
    <format dxfId="1693">
      <pivotArea field="0" dataOnly="0" labelOnly="1" grandRow="1" outline="0" axis="axisRow" fieldPosition="0">
        <references count="1">
          <reference field="4294967294" count="1" selected="0">
            <x v="9"/>
          </reference>
        </references>
      </pivotArea>
    </format>
    <format dxfId="1692">
      <pivotArea field="0" dataOnly="0" labelOnly="1" grandRow="1" outline="0" axis="axisRow" fieldPosition="0">
        <references count="1">
          <reference field="4294967294" count="1" selected="0">
            <x v="10"/>
          </reference>
        </references>
      </pivotArea>
    </format>
    <format dxfId="1691">
      <pivotArea field="0" dataOnly="0" labelOnly="1" grandRow="1" outline="0" axis="axisRow" fieldPosition="0">
        <references count="1">
          <reference field="4294967294" count="1" selected="0">
            <x v="11"/>
          </reference>
        </references>
      </pivotArea>
    </format>
    <format dxfId="1690">
      <pivotArea field="0" dataOnly="0" labelOnly="1" grandRow="1" outline="0" axis="axisRow" fieldPosition="0">
        <references count="1">
          <reference field="4294967294" count="1" selected="0">
            <x v="12"/>
          </reference>
        </references>
      </pivotArea>
    </format>
    <format dxfId="1689">
      <pivotArea field="0" dataOnly="0" labelOnly="1" grandRow="1" outline="0" axis="axisRow" fieldPosition="0">
        <references count="1">
          <reference field="4294967294" count="1" selected="0">
            <x v="13"/>
          </reference>
        </references>
      </pivotArea>
    </format>
    <format dxfId="1688">
      <pivotArea field="0" dataOnly="0" labelOnly="1" grandRow="1" outline="0" axis="axisRow" fieldPosition="0">
        <references count="1">
          <reference field="4294967294" count="1" selected="0">
            <x v="14"/>
          </reference>
        </references>
      </pivotArea>
    </format>
    <format dxfId="1687">
      <pivotArea field="0" dataOnly="0" labelOnly="1" grandRow="1" outline="0" axis="axisRow" fieldPosition="0">
        <references count="1">
          <reference field="4294967294" count="1" selected="0">
            <x v="15"/>
          </reference>
        </references>
      </pivotArea>
    </format>
    <format dxfId="1686">
      <pivotArea field="0" dataOnly="0" labelOnly="1" grandRow="1" outline="0" axis="axisRow" fieldPosition="0">
        <references count="1">
          <reference field="4294967294" count="1" selected="0">
            <x v="16"/>
          </reference>
        </references>
      </pivotArea>
    </format>
    <format dxfId="1685">
      <pivotArea field="0" dataOnly="0" labelOnly="1" grandRow="1" outline="0" axis="axisRow" fieldPosition="0">
        <references count="1">
          <reference field="4294967294" count="1" selected="0">
            <x v="17"/>
          </reference>
        </references>
      </pivotArea>
    </format>
    <format dxfId="1684">
      <pivotArea field="0" dataOnly="0" labelOnly="1" grandRow="1" outline="0" axis="axisRow" fieldPosition="0">
        <references count="1">
          <reference field="4294967294" count="1" selected="0">
            <x v="18"/>
          </reference>
        </references>
      </pivotArea>
    </format>
    <format dxfId="1683">
      <pivotArea field="0" dataOnly="0" labelOnly="1" grandRow="1" outline="0" axis="axisRow" fieldPosition="0">
        <references count="1">
          <reference field="4294967294" count="1" selected="0">
            <x v="19"/>
          </reference>
        </references>
      </pivotArea>
    </format>
    <format dxfId="1682">
      <pivotArea field="0" dataOnly="0" labelOnly="1" grandRow="1" outline="0" axis="axisRow" fieldPosition="0">
        <references count="1">
          <reference field="4294967294" count="1" selected="0">
            <x v="20"/>
          </reference>
        </references>
      </pivotArea>
    </format>
    <format dxfId="1681">
      <pivotArea field="0" dataOnly="0" labelOnly="1" grandRow="1" outline="0" axis="axisRow" fieldPosition="0">
        <references count="1">
          <reference field="4294967294" count="1" selected="0">
            <x v="21"/>
          </reference>
        </references>
      </pivotArea>
    </format>
    <format dxfId="1680">
      <pivotArea field="0" dataOnly="0" labelOnly="1" grandRow="1" outline="0" axis="axisRow" fieldPosition="0">
        <references count="1">
          <reference field="4294967294" count="1" selected="0">
            <x v="22"/>
          </reference>
        </references>
      </pivotArea>
    </format>
    <format dxfId="1679">
      <pivotArea field="0" dataOnly="0" labelOnly="1" grandRow="1" outline="0" axis="axisRow" fieldPosition="0">
        <references count="1">
          <reference field="4294967294" count="1" selected="0">
            <x v="23"/>
          </reference>
        </references>
      </pivotArea>
    </format>
    <format dxfId="1678">
      <pivotArea field="0" dataOnly="0" labelOnly="1" grandRow="1" outline="0" axis="axisRow" fieldPosition="0">
        <references count="1">
          <reference field="4294967294" count="1" selected="0">
            <x v="24"/>
          </reference>
        </references>
      </pivotArea>
    </format>
    <format dxfId="1677">
      <pivotArea field="0" dataOnly="0" labelOnly="1" grandRow="1" outline="0" axis="axisRow" fieldPosition="0">
        <references count="1">
          <reference field="4294967294" count="1" selected="0">
            <x v="25"/>
          </reference>
        </references>
      </pivotArea>
    </format>
    <format dxfId="1676">
      <pivotArea field="0" dataOnly="0" labelOnly="1" grandRow="1" outline="0" axis="axisRow" fieldPosition="0">
        <references count="1">
          <reference field="4294967294" count="1" selected="0">
            <x v="26"/>
          </reference>
        </references>
      </pivotArea>
    </format>
    <format dxfId="1675">
      <pivotArea field="0" dataOnly="0" labelOnly="1" grandRow="1" outline="0" axis="axisRow" fieldPosition="0">
        <references count="1">
          <reference field="4294967294" count="1" selected="0">
            <x v="27"/>
          </reference>
        </references>
      </pivotArea>
    </format>
    <format dxfId="1674">
      <pivotArea field="0" dataOnly="0" labelOnly="1" grandRow="1" outline="0" axis="axisRow" fieldPosition="0">
        <references count="1">
          <reference field="4294967294" count="1" selected="0">
            <x v="28"/>
          </reference>
        </references>
      </pivotArea>
    </format>
    <format dxfId="1673">
      <pivotArea field="0" dataOnly="0" labelOnly="1" grandRow="1" outline="0" axis="axisRow" fieldPosition="0">
        <references count="1">
          <reference field="4294967294" count="1" selected="0">
            <x v="29"/>
          </reference>
        </references>
      </pivotArea>
    </format>
    <format dxfId="1672">
      <pivotArea field="0" dataOnly="0" labelOnly="1" grandRow="1" outline="0" axis="axisRow" fieldPosition="0">
        <references count="1">
          <reference field="4294967294" count="1" selected="0">
            <x v="30"/>
          </reference>
        </references>
      </pivotArea>
    </format>
    <format dxfId="1671">
      <pivotArea field="0" dataOnly="0" labelOnly="1" grandRow="1" outline="0" axis="axisRow" fieldPosition="0">
        <references count="1">
          <reference field="4294967294" count="1" selected="0">
            <x v="31"/>
          </reference>
        </references>
      </pivotArea>
    </format>
    <format dxfId="1670">
      <pivotArea field="0" dataOnly="0" labelOnly="1" grandRow="1" outline="0" axis="axisRow" fieldPosition="0">
        <references count="1">
          <reference field="4294967294" count="1" selected="0">
            <x v="0"/>
          </reference>
        </references>
      </pivotArea>
    </format>
    <format dxfId="1669">
      <pivotArea field="0" dataOnly="0" labelOnly="1" grandRow="1" outline="0" axis="axisRow" fieldPosition="0">
        <references count="1">
          <reference field="4294967294" count="1" selected="0">
            <x v="1"/>
          </reference>
        </references>
      </pivotArea>
    </format>
    <format dxfId="1668">
      <pivotArea field="0" dataOnly="0" labelOnly="1" grandRow="1" outline="0" axis="axisRow" fieldPosition="0">
        <references count="1">
          <reference field="4294967294" count="1" selected="0">
            <x v="2"/>
          </reference>
        </references>
      </pivotArea>
    </format>
    <format dxfId="1667">
      <pivotArea field="0" dataOnly="0" labelOnly="1" grandRow="1" outline="0" axis="axisRow" fieldPosition="0">
        <references count="1">
          <reference field="4294967294" count="1" selected="0">
            <x v="3"/>
          </reference>
        </references>
      </pivotArea>
    </format>
    <format dxfId="1666">
      <pivotArea field="0" dataOnly="0" labelOnly="1" grandRow="1" outline="0" axis="axisRow" fieldPosition="0">
        <references count="1">
          <reference field="4294967294" count="1" selected="0">
            <x v="4"/>
          </reference>
        </references>
      </pivotArea>
    </format>
    <format dxfId="1665">
      <pivotArea field="0" dataOnly="0" labelOnly="1" grandRow="1" outline="0" axis="axisRow" fieldPosition="0">
        <references count="1">
          <reference field="4294967294" count="1" selected="0">
            <x v="5"/>
          </reference>
        </references>
      </pivotArea>
    </format>
    <format dxfId="1664">
      <pivotArea field="0" dataOnly="0" labelOnly="1" grandRow="1" outline="0" axis="axisRow" fieldPosition="0">
        <references count="1">
          <reference field="4294967294" count="1" selected="0">
            <x v="6"/>
          </reference>
        </references>
      </pivotArea>
    </format>
    <format dxfId="1663">
      <pivotArea field="0" dataOnly="0" labelOnly="1" grandRow="1" outline="0" axis="axisRow" fieldPosition="0">
        <references count="1">
          <reference field="4294967294" count="1" selected="0">
            <x v="7"/>
          </reference>
        </references>
      </pivotArea>
    </format>
    <format dxfId="1662">
      <pivotArea field="0" dataOnly="0" labelOnly="1" grandRow="1" outline="0" axis="axisRow" fieldPosition="0">
        <references count="1">
          <reference field="4294967294" count="1" selected="0">
            <x v="8"/>
          </reference>
        </references>
      </pivotArea>
    </format>
    <format dxfId="1661">
      <pivotArea field="0" dataOnly="0" labelOnly="1" grandRow="1" outline="0" axis="axisRow" fieldPosition="0">
        <references count="1">
          <reference field="4294967294" count="1" selected="0">
            <x v="9"/>
          </reference>
        </references>
      </pivotArea>
    </format>
    <format dxfId="1660">
      <pivotArea field="0" dataOnly="0" labelOnly="1" grandRow="1" outline="0" axis="axisRow" fieldPosition="0">
        <references count="1">
          <reference field="4294967294" count="1" selected="0">
            <x v="10"/>
          </reference>
        </references>
      </pivotArea>
    </format>
    <format dxfId="1659">
      <pivotArea field="0" dataOnly="0" labelOnly="1" grandRow="1" outline="0" axis="axisRow" fieldPosition="0">
        <references count="1">
          <reference field="4294967294" count="1" selected="0">
            <x v="11"/>
          </reference>
        </references>
      </pivotArea>
    </format>
    <format dxfId="1658">
      <pivotArea field="0" dataOnly="0" labelOnly="1" grandRow="1" outline="0" axis="axisRow" fieldPosition="0">
        <references count="1">
          <reference field="4294967294" count="1" selected="0">
            <x v="12"/>
          </reference>
        </references>
      </pivotArea>
    </format>
    <format dxfId="1657">
      <pivotArea field="0" dataOnly="0" labelOnly="1" grandRow="1" outline="0" axis="axisRow" fieldPosition="0">
        <references count="1">
          <reference field="4294967294" count="1" selected="0">
            <x v="13"/>
          </reference>
        </references>
      </pivotArea>
    </format>
    <format dxfId="1656">
      <pivotArea field="0" dataOnly="0" labelOnly="1" grandRow="1" outline="0" axis="axisRow" fieldPosition="0">
        <references count="1">
          <reference field="4294967294" count="1" selected="0">
            <x v="14"/>
          </reference>
        </references>
      </pivotArea>
    </format>
    <format dxfId="1655">
      <pivotArea field="0" dataOnly="0" labelOnly="1" grandRow="1" outline="0" axis="axisRow" fieldPosition="0">
        <references count="1">
          <reference field="4294967294" count="1" selected="0">
            <x v="15"/>
          </reference>
        </references>
      </pivotArea>
    </format>
    <format dxfId="1654">
      <pivotArea field="0" dataOnly="0" labelOnly="1" grandRow="1" outline="0" axis="axisRow" fieldPosition="0">
        <references count="1">
          <reference field="4294967294" count="1" selected="0">
            <x v="16"/>
          </reference>
        </references>
      </pivotArea>
    </format>
    <format dxfId="1653">
      <pivotArea field="0" dataOnly="0" labelOnly="1" grandRow="1" outline="0" axis="axisRow" fieldPosition="0">
        <references count="1">
          <reference field="4294967294" count="1" selected="0">
            <x v="17"/>
          </reference>
        </references>
      </pivotArea>
    </format>
    <format dxfId="1652">
      <pivotArea field="0" dataOnly="0" labelOnly="1" grandRow="1" outline="0" axis="axisRow" fieldPosition="0">
        <references count="1">
          <reference field="4294967294" count="1" selected="0">
            <x v="18"/>
          </reference>
        </references>
      </pivotArea>
    </format>
    <format dxfId="1651">
      <pivotArea field="0" dataOnly="0" labelOnly="1" grandRow="1" outline="0" axis="axisRow" fieldPosition="0">
        <references count="1">
          <reference field="4294967294" count="1" selected="0">
            <x v="19"/>
          </reference>
        </references>
      </pivotArea>
    </format>
    <format dxfId="1650">
      <pivotArea field="0" dataOnly="0" labelOnly="1" grandRow="1" outline="0" axis="axisRow" fieldPosition="0">
        <references count="1">
          <reference field="4294967294" count="1" selected="0">
            <x v="20"/>
          </reference>
        </references>
      </pivotArea>
    </format>
    <format dxfId="1649">
      <pivotArea field="0" dataOnly="0" labelOnly="1" grandRow="1" outline="0" axis="axisRow" fieldPosition="0">
        <references count="1">
          <reference field="4294967294" count="1" selected="0">
            <x v="21"/>
          </reference>
        </references>
      </pivotArea>
    </format>
    <format dxfId="1648">
      <pivotArea field="0" dataOnly="0" labelOnly="1" grandRow="1" outline="0" axis="axisRow" fieldPosition="0">
        <references count="1">
          <reference field="4294967294" count="1" selected="0">
            <x v="22"/>
          </reference>
        </references>
      </pivotArea>
    </format>
    <format dxfId="1647">
      <pivotArea field="0" dataOnly="0" labelOnly="1" grandRow="1" outline="0" axis="axisRow" fieldPosition="0">
        <references count="1">
          <reference field="4294967294" count="1" selected="0">
            <x v="23"/>
          </reference>
        </references>
      </pivotArea>
    </format>
    <format dxfId="1646">
      <pivotArea field="0" dataOnly="0" labelOnly="1" grandRow="1" outline="0" axis="axisRow" fieldPosition="0">
        <references count="1">
          <reference field="4294967294" count="1" selected="0">
            <x v="24"/>
          </reference>
        </references>
      </pivotArea>
    </format>
    <format dxfId="1645">
      <pivotArea field="0" dataOnly="0" labelOnly="1" grandRow="1" outline="0" axis="axisRow" fieldPosition="0">
        <references count="1">
          <reference field="4294967294" count="1" selected="0">
            <x v="25"/>
          </reference>
        </references>
      </pivotArea>
    </format>
    <format dxfId="1644">
      <pivotArea field="0" dataOnly="0" labelOnly="1" grandRow="1" outline="0" axis="axisRow" fieldPosition="0">
        <references count="1">
          <reference field="4294967294" count="1" selected="0">
            <x v="26"/>
          </reference>
        </references>
      </pivotArea>
    </format>
    <format dxfId="1643">
      <pivotArea field="0" dataOnly="0" labelOnly="1" grandRow="1" outline="0" axis="axisRow" fieldPosition="0">
        <references count="1">
          <reference field="4294967294" count="1" selected="0">
            <x v="27"/>
          </reference>
        </references>
      </pivotArea>
    </format>
    <format dxfId="1642">
      <pivotArea field="0" dataOnly="0" labelOnly="1" grandRow="1" outline="0" axis="axisRow" fieldPosition="0">
        <references count="1">
          <reference field="4294967294" count="1" selected="0">
            <x v="28"/>
          </reference>
        </references>
      </pivotArea>
    </format>
    <format dxfId="1641">
      <pivotArea field="0" dataOnly="0" labelOnly="1" grandRow="1" outline="0" axis="axisRow" fieldPosition="0">
        <references count="1">
          <reference field="4294967294" count="1" selected="0">
            <x v="29"/>
          </reference>
        </references>
      </pivotArea>
    </format>
    <format dxfId="1640">
      <pivotArea field="0" dataOnly="0" labelOnly="1" grandRow="1" outline="0" axis="axisRow" fieldPosition="0">
        <references count="1">
          <reference field="4294967294" count="1" selected="0">
            <x v="30"/>
          </reference>
        </references>
      </pivotArea>
    </format>
    <format dxfId="1639">
      <pivotArea field="0" dataOnly="0" labelOnly="1" grandRow="1" outline="0" axis="axisRow" fieldPosition="0">
        <references count="1">
          <reference field="4294967294" count="1" selected="0">
            <x v="31"/>
          </reference>
        </references>
      </pivotArea>
    </format>
    <format dxfId="1638">
      <pivotArea field="0" dataOnly="0" labelOnly="1" grandRow="1" outline="0" axis="axisRow" fieldPosition="0">
        <references count="1">
          <reference field="4294967294" count="1" selected="0">
            <x v="0"/>
          </reference>
        </references>
      </pivotArea>
    </format>
    <format dxfId="1637">
      <pivotArea field="0" dataOnly="0" labelOnly="1" grandRow="1" outline="0" axis="axisRow" fieldPosition="0">
        <references count="1">
          <reference field="4294967294" count="1" selected="0">
            <x v="1"/>
          </reference>
        </references>
      </pivotArea>
    </format>
    <format dxfId="1636">
      <pivotArea field="0" dataOnly="0" labelOnly="1" grandRow="1" outline="0" axis="axisRow" fieldPosition="0">
        <references count="1">
          <reference field="4294967294" count="1" selected="0">
            <x v="2"/>
          </reference>
        </references>
      </pivotArea>
    </format>
    <format dxfId="1635">
      <pivotArea field="0" dataOnly="0" labelOnly="1" grandRow="1" outline="0" axis="axisRow" fieldPosition="0">
        <references count="1">
          <reference field="4294967294" count="1" selected="0">
            <x v="3"/>
          </reference>
        </references>
      </pivotArea>
    </format>
    <format dxfId="1634">
      <pivotArea field="0" dataOnly="0" labelOnly="1" grandRow="1" outline="0" axis="axisRow" fieldPosition="0">
        <references count="1">
          <reference field="4294967294" count="1" selected="0">
            <x v="4"/>
          </reference>
        </references>
      </pivotArea>
    </format>
    <format dxfId="1633">
      <pivotArea field="0" dataOnly="0" labelOnly="1" grandRow="1" outline="0" axis="axisRow" fieldPosition="0">
        <references count="1">
          <reference field="4294967294" count="1" selected="0">
            <x v="5"/>
          </reference>
        </references>
      </pivotArea>
    </format>
    <format dxfId="1632">
      <pivotArea field="0" dataOnly="0" labelOnly="1" grandRow="1" outline="0" axis="axisRow" fieldPosition="0">
        <references count="1">
          <reference field="4294967294" count="1" selected="0">
            <x v="6"/>
          </reference>
        </references>
      </pivotArea>
    </format>
    <format dxfId="1631">
      <pivotArea field="0" dataOnly="0" labelOnly="1" grandRow="1" outline="0" axis="axisRow" fieldPosition="0">
        <references count="1">
          <reference field="4294967294" count="1" selected="0">
            <x v="7"/>
          </reference>
        </references>
      </pivotArea>
    </format>
    <format dxfId="1630">
      <pivotArea field="0" dataOnly="0" labelOnly="1" grandRow="1" outline="0" axis="axisRow" fieldPosition="0">
        <references count="1">
          <reference field="4294967294" count="1" selected="0">
            <x v="8"/>
          </reference>
        </references>
      </pivotArea>
    </format>
    <format dxfId="1629">
      <pivotArea field="0" dataOnly="0" labelOnly="1" grandRow="1" outline="0" axis="axisRow" fieldPosition="0">
        <references count="1">
          <reference field="4294967294" count="1" selected="0">
            <x v="9"/>
          </reference>
        </references>
      </pivotArea>
    </format>
    <format dxfId="1628">
      <pivotArea field="0" dataOnly="0" labelOnly="1" grandRow="1" outline="0" axis="axisRow" fieldPosition="0">
        <references count="1">
          <reference field="4294967294" count="1" selected="0">
            <x v="10"/>
          </reference>
        </references>
      </pivotArea>
    </format>
    <format dxfId="1627">
      <pivotArea field="0" dataOnly="0" labelOnly="1" grandRow="1" outline="0" axis="axisRow" fieldPosition="0">
        <references count="1">
          <reference field="4294967294" count="1" selected="0">
            <x v="11"/>
          </reference>
        </references>
      </pivotArea>
    </format>
    <format dxfId="1626">
      <pivotArea field="0" dataOnly="0" labelOnly="1" grandRow="1" outline="0" axis="axisRow" fieldPosition="0">
        <references count="1">
          <reference field="4294967294" count="1" selected="0">
            <x v="12"/>
          </reference>
        </references>
      </pivotArea>
    </format>
    <format dxfId="1625">
      <pivotArea field="0" dataOnly="0" labelOnly="1" grandRow="1" outline="0" axis="axisRow" fieldPosition="0">
        <references count="1">
          <reference field="4294967294" count="1" selected="0">
            <x v="13"/>
          </reference>
        </references>
      </pivotArea>
    </format>
    <format dxfId="1624">
      <pivotArea field="0" dataOnly="0" labelOnly="1" grandRow="1" outline="0" axis="axisRow" fieldPosition="0">
        <references count="1">
          <reference field="4294967294" count="1" selected="0">
            <x v="14"/>
          </reference>
        </references>
      </pivotArea>
    </format>
    <format dxfId="1623">
      <pivotArea field="0" dataOnly="0" labelOnly="1" grandRow="1" outline="0" axis="axisRow" fieldPosition="0">
        <references count="1">
          <reference field="4294967294" count="1" selected="0">
            <x v="15"/>
          </reference>
        </references>
      </pivotArea>
    </format>
    <format dxfId="1622">
      <pivotArea field="0" dataOnly="0" labelOnly="1" grandRow="1" outline="0" axis="axisRow" fieldPosition="0">
        <references count="1">
          <reference field="4294967294" count="1" selected="0">
            <x v="16"/>
          </reference>
        </references>
      </pivotArea>
    </format>
    <format dxfId="1621">
      <pivotArea field="0" dataOnly="0" labelOnly="1" grandRow="1" outline="0" axis="axisRow" fieldPosition="0">
        <references count="1">
          <reference field="4294967294" count="1" selected="0">
            <x v="17"/>
          </reference>
        </references>
      </pivotArea>
    </format>
    <format dxfId="1620">
      <pivotArea field="0" dataOnly="0" labelOnly="1" grandRow="1" outline="0" axis="axisRow" fieldPosition="0">
        <references count="1">
          <reference field="4294967294" count="1" selected="0">
            <x v="18"/>
          </reference>
        </references>
      </pivotArea>
    </format>
    <format dxfId="1619">
      <pivotArea field="0" dataOnly="0" labelOnly="1" grandRow="1" outline="0" axis="axisRow" fieldPosition="0">
        <references count="1">
          <reference field="4294967294" count="1" selected="0">
            <x v="19"/>
          </reference>
        </references>
      </pivotArea>
    </format>
    <format dxfId="1618">
      <pivotArea field="0" dataOnly="0" labelOnly="1" grandRow="1" outline="0" axis="axisRow" fieldPosition="0">
        <references count="1">
          <reference field="4294967294" count="1" selected="0">
            <x v="20"/>
          </reference>
        </references>
      </pivotArea>
    </format>
    <format dxfId="1617">
      <pivotArea field="0" dataOnly="0" labelOnly="1" grandRow="1" outline="0" axis="axisRow" fieldPosition="0">
        <references count="1">
          <reference field="4294967294" count="1" selected="0">
            <x v="21"/>
          </reference>
        </references>
      </pivotArea>
    </format>
    <format dxfId="1616">
      <pivotArea field="0" dataOnly="0" labelOnly="1" grandRow="1" outline="0" axis="axisRow" fieldPosition="0">
        <references count="1">
          <reference field="4294967294" count="1" selected="0">
            <x v="22"/>
          </reference>
        </references>
      </pivotArea>
    </format>
    <format dxfId="1615">
      <pivotArea field="0" dataOnly="0" labelOnly="1" grandRow="1" outline="0" axis="axisRow" fieldPosition="0">
        <references count="1">
          <reference field="4294967294" count="1" selected="0">
            <x v="23"/>
          </reference>
        </references>
      </pivotArea>
    </format>
    <format dxfId="1614">
      <pivotArea field="0" dataOnly="0" labelOnly="1" grandRow="1" outline="0" axis="axisRow" fieldPosition="0">
        <references count="1">
          <reference field="4294967294" count="1" selected="0">
            <x v="24"/>
          </reference>
        </references>
      </pivotArea>
    </format>
    <format dxfId="1613">
      <pivotArea field="0" dataOnly="0" labelOnly="1" grandRow="1" outline="0" axis="axisRow" fieldPosition="0">
        <references count="1">
          <reference field="4294967294" count="1" selected="0">
            <x v="25"/>
          </reference>
        </references>
      </pivotArea>
    </format>
    <format dxfId="1612">
      <pivotArea field="0" dataOnly="0" labelOnly="1" grandRow="1" outline="0" axis="axisRow" fieldPosition="0">
        <references count="1">
          <reference field="4294967294" count="1" selected="0">
            <x v="26"/>
          </reference>
        </references>
      </pivotArea>
    </format>
    <format dxfId="1611">
      <pivotArea field="0" dataOnly="0" labelOnly="1" grandRow="1" outline="0" axis="axisRow" fieldPosition="0">
        <references count="1">
          <reference field="4294967294" count="1" selected="0">
            <x v="27"/>
          </reference>
        </references>
      </pivotArea>
    </format>
    <format dxfId="1610">
      <pivotArea field="0" dataOnly="0" labelOnly="1" grandRow="1" outline="0" axis="axisRow" fieldPosition="0">
        <references count="1">
          <reference field="4294967294" count="1" selected="0">
            <x v="28"/>
          </reference>
        </references>
      </pivotArea>
    </format>
    <format dxfId="1609">
      <pivotArea field="0" dataOnly="0" labelOnly="1" grandRow="1" outline="0" axis="axisRow" fieldPosition="0">
        <references count="1">
          <reference field="4294967294" count="1" selected="0">
            <x v="29"/>
          </reference>
        </references>
      </pivotArea>
    </format>
    <format dxfId="1608">
      <pivotArea field="0" dataOnly="0" labelOnly="1" grandRow="1" outline="0" axis="axisRow" fieldPosition="0">
        <references count="1">
          <reference field="4294967294" count="1" selected="0">
            <x v="30"/>
          </reference>
        </references>
      </pivotArea>
    </format>
    <format dxfId="1607">
      <pivotArea field="0" dataOnly="0" labelOnly="1" grandRow="1" outline="0" axis="axisRow" fieldPosition="0">
        <references count="1">
          <reference field="4294967294" count="1" selected="0">
            <x v="31"/>
          </reference>
        </references>
      </pivotArea>
    </format>
    <format dxfId="1606">
      <pivotArea field="0" dataOnly="0" labelOnly="1" grandRow="1" outline="0" axis="axisRow" fieldPosition="0">
        <references count="1">
          <reference field="4294967294" count="1" selected="0">
            <x v="0"/>
          </reference>
        </references>
      </pivotArea>
    </format>
    <format dxfId="1605">
      <pivotArea field="0" dataOnly="0" labelOnly="1" grandRow="1" outline="0" axis="axisRow" fieldPosition="0">
        <references count="1">
          <reference field="4294967294" count="1" selected="0">
            <x v="1"/>
          </reference>
        </references>
      </pivotArea>
    </format>
    <format dxfId="1604">
      <pivotArea field="0" dataOnly="0" labelOnly="1" grandRow="1" outline="0" axis="axisRow" fieldPosition="0">
        <references count="1">
          <reference field="4294967294" count="1" selected="0">
            <x v="2"/>
          </reference>
        </references>
      </pivotArea>
    </format>
    <format dxfId="1603">
      <pivotArea field="0" dataOnly="0" labelOnly="1" grandRow="1" outline="0" axis="axisRow" fieldPosition="0">
        <references count="1">
          <reference field="4294967294" count="1" selected="0">
            <x v="3"/>
          </reference>
        </references>
      </pivotArea>
    </format>
    <format dxfId="1602">
      <pivotArea field="0" dataOnly="0" labelOnly="1" grandRow="1" outline="0" axis="axisRow" fieldPosition="0">
        <references count="1">
          <reference field="4294967294" count="1" selected="0">
            <x v="4"/>
          </reference>
        </references>
      </pivotArea>
    </format>
    <format dxfId="1601">
      <pivotArea field="0" dataOnly="0" labelOnly="1" grandRow="1" outline="0" axis="axisRow" fieldPosition="0">
        <references count="1">
          <reference field="4294967294" count="1" selected="0">
            <x v="5"/>
          </reference>
        </references>
      </pivotArea>
    </format>
    <format dxfId="1600">
      <pivotArea field="0" dataOnly="0" labelOnly="1" grandRow="1" outline="0" axis="axisRow" fieldPosition="0">
        <references count="1">
          <reference field="4294967294" count="1" selected="0">
            <x v="6"/>
          </reference>
        </references>
      </pivotArea>
    </format>
    <format dxfId="1599">
      <pivotArea field="0" dataOnly="0" labelOnly="1" grandRow="1" outline="0" axis="axisRow" fieldPosition="0">
        <references count="1">
          <reference field="4294967294" count="1" selected="0">
            <x v="7"/>
          </reference>
        </references>
      </pivotArea>
    </format>
    <format dxfId="1598">
      <pivotArea field="0" dataOnly="0" labelOnly="1" grandRow="1" outline="0" axis="axisRow" fieldPosition="0">
        <references count="1">
          <reference field="4294967294" count="1" selected="0">
            <x v="8"/>
          </reference>
        </references>
      </pivotArea>
    </format>
    <format dxfId="1597">
      <pivotArea field="0" dataOnly="0" labelOnly="1" grandRow="1" outline="0" axis="axisRow" fieldPosition="0">
        <references count="1">
          <reference field="4294967294" count="1" selected="0">
            <x v="9"/>
          </reference>
        </references>
      </pivotArea>
    </format>
    <format dxfId="1596">
      <pivotArea field="0" dataOnly="0" labelOnly="1" grandRow="1" outline="0" axis="axisRow" fieldPosition="0">
        <references count="1">
          <reference field="4294967294" count="1" selected="0">
            <x v="10"/>
          </reference>
        </references>
      </pivotArea>
    </format>
    <format dxfId="1595">
      <pivotArea field="0" dataOnly="0" labelOnly="1" grandRow="1" outline="0" axis="axisRow" fieldPosition="0">
        <references count="1">
          <reference field="4294967294" count="1" selected="0">
            <x v="11"/>
          </reference>
        </references>
      </pivotArea>
    </format>
    <format dxfId="1594">
      <pivotArea field="0" dataOnly="0" labelOnly="1" grandRow="1" outline="0" axis="axisRow" fieldPosition="0">
        <references count="1">
          <reference field="4294967294" count="1" selected="0">
            <x v="12"/>
          </reference>
        </references>
      </pivotArea>
    </format>
    <format dxfId="1593">
      <pivotArea field="0" dataOnly="0" labelOnly="1" grandRow="1" outline="0" axis="axisRow" fieldPosition="0">
        <references count="1">
          <reference field="4294967294" count="1" selected="0">
            <x v="13"/>
          </reference>
        </references>
      </pivotArea>
    </format>
    <format dxfId="1592">
      <pivotArea field="0" dataOnly="0" labelOnly="1" grandRow="1" outline="0" axis="axisRow" fieldPosition="0">
        <references count="1">
          <reference field="4294967294" count="1" selected="0">
            <x v="14"/>
          </reference>
        </references>
      </pivotArea>
    </format>
    <format dxfId="1591">
      <pivotArea field="0" dataOnly="0" labelOnly="1" grandRow="1" outline="0" axis="axisRow" fieldPosition="0">
        <references count="1">
          <reference field="4294967294" count="1" selected="0">
            <x v="15"/>
          </reference>
        </references>
      </pivotArea>
    </format>
    <format dxfId="1590">
      <pivotArea field="0" dataOnly="0" labelOnly="1" grandRow="1" outline="0" axis="axisRow" fieldPosition="0">
        <references count="1">
          <reference field="4294967294" count="1" selected="0">
            <x v="16"/>
          </reference>
        </references>
      </pivotArea>
    </format>
    <format dxfId="1589">
      <pivotArea field="0" dataOnly="0" labelOnly="1" grandRow="1" outline="0" axis="axisRow" fieldPosition="0">
        <references count="1">
          <reference field="4294967294" count="1" selected="0">
            <x v="17"/>
          </reference>
        </references>
      </pivotArea>
    </format>
    <format dxfId="1588">
      <pivotArea field="0" dataOnly="0" labelOnly="1" grandRow="1" outline="0" axis="axisRow" fieldPosition="0">
        <references count="1">
          <reference field="4294967294" count="1" selected="0">
            <x v="18"/>
          </reference>
        </references>
      </pivotArea>
    </format>
    <format dxfId="1587">
      <pivotArea field="0" dataOnly="0" labelOnly="1" grandRow="1" outline="0" axis="axisRow" fieldPosition="0">
        <references count="1">
          <reference field="4294967294" count="1" selected="0">
            <x v="19"/>
          </reference>
        </references>
      </pivotArea>
    </format>
    <format dxfId="1586">
      <pivotArea field="0" dataOnly="0" labelOnly="1" grandRow="1" outline="0" axis="axisRow" fieldPosition="0">
        <references count="1">
          <reference field="4294967294" count="1" selected="0">
            <x v="20"/>
          </reference>
        </references>
      </pivotArea>
    </format>
    <format dxfId="1585">
      <pivotArea field="0" dataOnly="0" labelOnly="1" grandRow="1" outline="0" axis="axisRow" fieldPosition="0">
        <references count="1">
          <reference field="4294967294" count="1" selected="0">
            <x v="21"/>
          </reference>
        </references>
      </pivotArea>
    </format>
    <format dxfId="1584">
      <pivotArea field="0" dataOnly="0" labelOnly="1" grandRow="1" outline="0" axis="axisRow" fieldPosition="0">
        <references count="1">
          <reference field="4294967294" count="1" selected="0">
            <x v="22"/>
          </reference>
        </references>
      </pivotArea>
    </format>
    <format dxfId="1583">
      <pivotArea field="0" dataOnly="0" labelOnly="1" grandRow="1" outline="0" axis="axisRow" fieldPosition="0">
        <references count="1">
          <reference field="4294967294" count="1" selected="0">
            <x v="23"/>
          </reference>
        </references>
      </pivotArea>
    </format>
    <format dxfId="1582">
      <pivotArea field="0" dataOnly="0" labelOnly="1" grandRow="1" outline="0" axis="axisRow" fieldPosition="0">
        <references count="1">
          <reference field="4294967294" count="1" selected="0">
            <x v="24"/>
          </reference>
        </references>
      </pivotArea>
    </format>
    <format dxfId="1581">
      <pivotArea field="0" dataOnly="0" labelOnly="1" grandRow="1" outline="0" axis="axisRow" fieldPosition="0">
        <references count="1">
          <reference field="4294967294" count="1" selected="0">
            <x v="25"/>
          </reference>
        </references>
      </pivotArea>
    </format>
    <format dxfId="1580">
      <pivotArea field="0" dataOnly="0" labelOnly="1" grandRow="1" outline="0" axis="axisRow" fieldPosition="0">
        <references count="1">
          <reference field="4294967294" count="1" selected="0">
            <x v="26"/>
          </reference>
        </references>
      </pivotArea>
    </format>
    <format dxfId="1579">
      <pivotArea field="0" dataOnly="0" labelOnly="1" grandRow="1" outline="0" axis="axisRow" fieldPosition="0">
        <references count="1">
          <reference field="4294967294" count="1" selected="0">
            <x v="27"/>
          </reference>
        </references>
      </pivotArea>
    </format>
    <format dxfId="1578">
      <pivotArea field="0" dataOnly="0" labelOnly="1" grandRow="1" outline="0" axis="axisRow" fieldPosition="0">
        <references count="1">
          <reference field="4294967294" count="1" selected="0">
            <x v="28"/>
          </reference>
        </references>
      </pivotArea>
    </format>
    <format dxfId="1577">
      <pivotArea field="0" dataOnly="0" labelOnly="1" grandRow="1" outline="0" axis="axisRow" fieldPosition="0">
        <references count="1">
          <reference field="4294967294" count="1" selected="0">
            <x v="29"/>
          </reference>
        </references>
      </pivotArea>
    </format>
    <format dxfId="1576">
      <pivotArea field="0" dataOnly="0" labelOnly="1" grandRow="1" outline="0" axis="axisRow" fieldPosition="0">
        <references count="1">
          <reference field="4294967294" count="1" selected="0">
            <x v="30"/>
          </reference>
        </references>
      </pivotArea>
    </format>
    <format dxfId="1575">
      <pivotArea field="0" dataOnly="0" labelOnly="1" grandRow="1" outline="0" axis="axisRow" fieldPosition="0">
        <references count="1">
          <reference field="4294967294" count="1" selected="0">
            <x v="31"/>
          </reference>
        </references>
      </pivotArea>
    </format>
    <format dxfId="1574">
      <pivotArea field="0" dataOnly="0" labelOnly="1" grandRow="1" outline="0" axis="axisRow" fieldPosition="0">
        <references count="1">
          <reference field="4294967294" count="1" selected="0">
            <x v="0"/>
          </reference>
        </references>
      </pivotArea>
    </format>
    <format dxfId="1573">
      <pivotArea field="0" dataOnly="0" labelOnly="1" grandRow="1" outline="0" axis="axisRow" fieldPosition="0">
        <references count="1">
          <reference field="4294967294" count="1" selected="0">
            <x v="1"/>
          </reference>
        </references>
      </pivotArea>
    </format>
    <format dxfId="1572">
      <pivotArea field="0" dataOnly="0" labelOnly="1" grandRow="1" outline="0" axis="axisRow" fieldPosition="0">
        <references count="1">
          <reference field="4294967294" count="1" selected="0">
            <x v="2"/>
          </reference>
        </references>
      </pivotArea>
    </format>
    <format dxfId="1571">
      <pivotArea field="0" dataOnly="0" labelOnly="1" grandRow="1" outline="0" axis="axisRow" fieldPosition="0">
        <references count="1">
          <reference field="4294967294" count="1" selected="0">
            <x v="3"/>
          </reference>
        </references>
      </pivotArea>
    </format>
    <format dxfId="1570">
      <pivotArea field="0" dataOnly="0" labelOnly="1" grandRow="1" outline="0" axis="axisRow" fieldPosition="0">
        <references count="1">
          <reference field="4294967294" count="1" selected="0">
            <x v="4"/>
          </reference>
        </references>
      </pivotArea>
    </format>
    <format dxfId="1569">
      <pivotArea field="0" dataOnly="0" labelOnly="1" grandRow="1" outline="0" axis="axisRow" fieldPosition="0">
        <references count="1">
          <reference field="4294967294" count="1" selected="0">
            <x v="5"/>
          </reference>
        </references>
      </pivotArea>
    </format>
    <format dxfId="1568">
      <pivotArea field="0" dataOnly="0" labelOnly="1" grandRow="1" outline="0" axis="axisRow" fieldPosition="0">
        <references count="1">
          <reference field="4294967294" count="1" selected="0">
            <x v="6"/>
          </reference>
        </references>
      </pivotArea>
    </format>
    <format dxfId="1567">
      <pivotArea field="0" dataOnly="0" labelOnly="1" grandRow="1" outline="0" axis="axisRow" fieldPosition="0">
        <references count="1">
          <reference field="4294967294" count="1" selected="0">
            <x v="7"/>
          </reference>
        </references>
      </pivotArea>
    </format>
    <format dxfId="1566">
      <pivotArea field="0" dataOnly="0" labelOnly="1" grandRow="1" outline="0" axis="axisRow" fieldPosition="0">
        <references count="1">
          <reference field="4294967294" count="1" selected="0">
            <x v="8"/>
          </reference>
        </references>
      </pivotArea>
    </format>
    <format dxfId="1565">
      <pivotArea field="0" dataOnly="0" labelOnly="1" grandRow="1" outline="0" axis="axisRow" fieldPosition="0">
        <references count="1">
          <reference field="4294967294" count="1" selected="0">
            <x v="9"/>
          </reference>
        </references>
      </pivotArea>
    </format>
    <format dxfId="1564">
      <pivotArea field="0" dataOnly="0" labelOnly="1" grandRow="1" outline="0" axis="axisRow" fieldPosition="0">
        <references count="1">
          <reference field="4294967294" count="1" selected="0">
            <x v="10"/>
          </reference>
        </references>
      </pivotArea>
    </format>
    <format dxfId="1563">
      <pivotArea field="0" dataOnly="0" labelOnly="1" grandRow="1" outline="0" axis="axisRow" fieldPosition="0">
        <references count="1">
          <reference field="4294967294" count="1" selected="0">
            <x v="11"/>
          </reference>
        </references>
      </pivotArea>
    </format>
    <format dxfId="1562">
      <pivotArea field="0" dataOnly="0" labelOnly="1" grandRow="1" outline="0" axis="axisRow" fieldPosition="0">
        <references count="1">
          <reference field="4294967294" count="1" selected="0">
            <x v="12"/>
          </reference>
        </references>
      </pivotArea>
    </format>
    <format dxfId="1561">
      <pivotArea field="0" dataOnly="0" labelOnly="1" grandRow="1" outline="0" axis="axisRow" fieldPosition="0">
        <references count="1">
          <reference field="4294967294" count="1" selected="0">
            <x v="13"/>
          </reference>
        </references>
      </pivotArea>
    </format>
    <format dxfId="1560">
      <pivotArea field="0" dataOnly="0" labelOnly="1" grandRow="1" outline="0" axis="axisRow" fieldPosition="0">
        <references count="1">
          <reference field="4294967294" count="1" selected="0">
            <x v="14"/>
          </reference>
        </references>
      </pivotArea>
    </format>
    <format dxfId="1559">
      <pivotArea field="0" dataOnly="0" labelOnly="1" grandRow="1" outline="0" axis="axisRow" fieldPosition="0">
        <references count="1">
          <reference field="4294967294" count="1" selected="0">
            <x v="15"/>
          </reference>
        </references>
      </pivotArea>
    </format>
    <format dxfId="1558">
      <pivotArea field="0" dataOnly="0" labelOnly="1" grandRow="1" outline="0" axis="axisRow" fieldPosition="0">
        <references count="1">
          <reference field="4294967294" count="1" selected="0">
            <x v="16"/>
          </reference>
        </references>
      </pivotArea>
    </format>
    <format dxfId="1557">
      <pivotArea field="0" dataOnly="0" labelOnly="1" grandRow="1" outline="0" axis="axisRow" fieldPosition="0">
        <references count="1">
          <reference field="4294967294" count="1" selected="0">
            <x v="17"/>
          </reference>
        </references>
      </pivotArea>
    </format>
    <format dxfId="1556">
      <pivotArea field="0" dataOnly="0" labelOnly="1" grandRow="1" outline="0" axis="axisRow" fieldPosition="0">
        <references count="1">
          <reference field="4294967294" count="1" selected="0">
            <x v="18"/>
          </reference>
        </references>
      </pivotArea>
    </format>
    <format dxfId="1555">
      <pivotArea field="0" dataOnly="0" labelOnly="1" grandRow="1" outline="0" axis="axisRow" fieldPosition="0">
        <references count="1">
          <reference field="4294967294" count="1" selected="0">
            <x v="19"/>
          </reference>
        </references>
      </pivotArea>
    </format>
    <format dxfId="1554">
      <pivotArea field="0" dataOnly="0" labelOnly="1" grandRow="1" outline="0" axis="axisRow" fieldPosition="0">
        <references count="1">
          <reference field="4294967294" count="1" selected="0">
            <x v="20"/>
          </reference>
        </references>
      </pivotArea>
    </format>
    <format dxfId="1553">
      <pivotArea field="0" dataOnly="0" labelOnly="1" grandRow="1" outline="0" axis="axisRow" fieldPosition="0">
        <references count="1">
          <reference field="4294967294" count="1" selected="0">
            <x v="21"/>
          </reference>
        </references>
      </pivotArea>
    </format>
    <format dxfId="1552">
      <pivotArea field="0" dataOnly="0" labelOnly="1" grandRow="1" outline="0" axis="axisRow" fieldPosition="0">
        <references count="1">
          <reference field="4294967294" count="1" selected="0">
            <x v="22"/>
          </reference>
        </references>
      </pivotArea>
    </format>
    <format dxfId="1551">
      <pivotArea field="0" dataOnly="0" labelOnly="1" grandRow="1" outline="0" axis="axisRow" fieldPosition="0">
        <references count="1">
          <reference field="4294967294" count="1" selected="0">
            <x v="23"/>
          </reference>
        </references>
      </pivotArea>
    </format>
    <format dxfId="1550">
      <pivotArea field="0" dataOnly="0" labelOnly="1" grandRow="1" outline="0" axis="axisRow" fieldPosition="0">
        <references count="1">
          <reference field="4294967294" count="1" selected="0">
            <x v="24"/>
          </reference>
        </references>
      </pivotArea>
    </format>
    <format dxfId="1549">
      <pivotArea field="0" dataOnly="0" labelOnly="1" grandRow="1" outline="0" axis="axisRow" fieldPosition="0">
        <references count="1">
          <reference field="4294967294" count="1" selected="0">
            <x v="25"/>
          </reference>
        </references>
      </pivotArea>
    </format>
    <format dxfId="1548">
      <pivotArea field="0" dataOnly="0" labelOnly="1" grandRow="1" outline="0" axis="axisRow" fieldPosition="0">
        <references count="1">
          <reference field="4294967294" count="1" selected="0">
            <x v="26"/>
          </reference>
        </references>
      </pivotArea>
    </format>
    <format dxfId="1547">
      <pivotArea field="0" dataOnly="0" labelOnly="1" grandRow="1" outline="0" axis="axisRow" fieldPosition="0">
        <references count="1">
          <reference field="4294967294" count="1" selected="0">
            <x v="27"/>
          </reference>
        </references>
      </pivotArea>
    </format>
    <format dxfId="1546">
      <pivotArea field="0" dataOnly="0" labelOnly="1" grandRow="1" outline="0" axis="axisRow" fieldPosition="0">
        <references count="1">
          <reference field="4294967294" count="1" selected="0">
            <x v="28"/>
          </reference>
        </references>
      </pivotArea>
    </format>
    <format dxfId="1545">
      <pivotArea field="0" dataOnly="0" labelOnly="1" grandRow="1" outline="0" axis="axisRow" fieldPosition="0">
        <references count="1">
          <reference field="4294967294" count="1" selected="0">
            <x v="29"/>
          </reference>
        </references>
      </pivotArea>
    </format>
    <format dxfId="1544">
      <pivotArea field="0" dataOnly="0" labelOnly="1" grandRow="1" outline="0" axis="axisRow" fieldPosition="0">
        <references count="1">
          <reference field="4294967294" count="1" selected="0">
            <x v="30"/>
          </reference>
        </references>
      </pivotArea>
    </format>
    <format dxfId="1543">
      <pivotArea field="0" dataOnly="0" labelOnly="1" grandRow="1" outline="0" axis="axisRow" fieldPosition="0">
        <references count="1">
          <reference field="4294967294" count="1" selected="0">
            <x v="31"/>
          </reference>
        </references>
      </pivotArea>
    </format>
    <format dxfId="1542">
      <pivotArea field="0" dataOnly="0" labelOnly="1" grandRow="1" outline="0" axis="axisRow" fieldPosition="0">
        <references count="1">
          <reference field="4294967294" count="1" selected="0">
            <x v="0"/>
          </reference>
        </references>
      </pivotArea>
    </format>
    <format dxfId="1541">
      <pivotArea field="0" dataOnly="0" labelOnly="1" grandRow="1" outline="0" axis="axisRow" fieldPosition="0">
        <references count="1">
          <reference field="4294967294" count="1" selected="0">
            <x v="1"/>
          </reference>
        </references>
      </pivotArea>
    </format>
    <format dxfId="1540">
      <pivotArea field="0" dataOnly="0" labelOnly="1" grandRow="1" outline="0" axis="axisRow" fieldPosition="0">
        <references count="1">
          <reference field="4294967294" count="1" selected="0">
            <x v="2"/>
          </reference>
        </references>
      </pivotArea>
    </format>
    <format dxfId="1539">
      <pivotArea field="0" dataOnly="0" labelOnly="1" grandRow="1" outline="0" axis="axisRow" fieldPosition="0">
        <references count="1">
          <reference field="4294967294" count="1" selected="0">
            <x v="3"/>
          </reference>
        </references>
      </pivotArea>
    </format>
    <format dxfId="1538">
      <pivotArea field="0" dataOnly="0" labelOnly="1" grandRow="1" outline="0" axis="axisRow" fieldPosition="0">
        <references count="1">
          <reference field="4294967294" count="1" selected="0">
            <x v="4"/>
          </reference>
        </references>
      </pivotArea>
    </format>
    <format dxfId="1537">
      <pivotArea field="0" dataOnly="0" labelOnly="1" grandRow="1" outline="0" axis="axisRow" fieldPosition="0">
        <references count="1">
          <reference field="4294967294" count="1" selected="0">
            <x v="5"/>
          </reference>
        </references>
      </pivotArea>
    </format>
    <format dxfId="1536">
      <pivotArea field="0" dataOnly="0" labelOnly="1" grandRow="1" outline="0" axis="axisRow" fieldPosition="0">
        <references count="1">
          <reference field="4294967294" count="1" selected="0">
            <x v="6"/>
          </reference>
        </references>
      </pivotArea>
    </format>
    <format dxfId="1535">
      <pivotArea field="0" dataOnly="0" labelOnly="1" grandRow="1" outline="0" axis="axisRow" fieldPosition="0">
        <references count="1">
          <reference field="4294967294" count="1" selected="0">
            <x v="7"/>
          </reference>
        </references>
      </pivotArea>
    </format>
    <format dxfId="1534">
      <pivotArea field="0" dataOnly="0" labelOnly="1" grandRow="1" outline="0" axis="axisRow" fieldPosition="0">
        <references count="1">
          <reference field="4294967294" count="1" selected="0">
            <x v="8"/>
          </reference>
        </references>
      </pivotArea>
    </format>
    <format dxfId="1533">
      <pivotArea field="0" dataOnly="0" labelOnly="1" grandRow="1" outline="0" axis="axisRow" fieldPosition="0">
        <references count="1">
          <reference field="4294967294" count="1" selected="0">
            <x v="9"/>
          </reference>
        </references>
      </pivotArea>
    </format>
    <format dxfId="1532">
      <pivotArea field="0" dataOnly="0" labelOnly="1" grandRow="1" outline="0" axis="axisRow" fieldPosition="0">
        <references count="1">
          <reference field="4294967294" count="1" selected="0">
            <x v="10"/>
          </reference>
        </references>
      </pivotArea>
    </format>
    <format dxfId="1531">
      <pivotArea field="0" dataOnly="0" labelOnly="1" grandRow="1" outline="0" axis="axisRow" fieldPosition="0">
        <references count="1">
          <reference field="4294967294" count="1" selected="0">
            <x v="11"/>
          </reference>
        </references>
      </pivotArea>
    </format>
    <format dxfId="1530">
      <pivotArea field="0" dataOnly="0" labelOnly="1" grandRow="1" outline="0" axis="axisRow" fieldPosition="0">
        <references count="1">
          <reference field="4294967294" count="1" selected="0">
            <x v="12"/>
          </reference>
        </references>
      </pivotArea>
    </format>
    <format dxfId="1529">
      <pivotArea field="0" dataOnly="0" labelOnly="1" grandRow="1" outline="0" axis="axisRow" fieldPosition="0">
        <references count="1">
          <reference field="4294967294" count="1" selected="0">
            <x v="13"/>
          </reference>
        </references>
      </pivotArea>
    </format>
    <format dxfId="1528">
      <pivotArea field="0" dataOnly="0" labelOnly="1" grandRow="1" outline="0" axis="axisRow" fieldPosition="0">
        <references count="1">
          <reference field="4294967294" count="1" selected="0">
            <x v="14"/>
          </reference>
        </references>
      </pivotArea>
    </format>
    <format dxfId="1527">
      <pivotArea field="0" dataOnly="0" labelOnly="1" grandRow="1" outline="0" axis="axisRow" fieldPosition="0">
        <references count="1">
          <reference field="4294967294" count="1" selected="0">
            <x v="15"/>
          </reference>
        </references>
      </pivotArea>
    </format>
    <format dxfId="1526">
      <pivotArea field="0" dataOnly="0" labelOnly="1" grandRow="1" outline="0" axis="axisRow" fieldPosition="0">
        <references count="1">
          <reference field="4294967294" count="1" selected="0">
            <x v="16"/>
          </reference>
        </references>
      </pivotArea>
    </format>
    <format dxfId="1525">
      <pivotArea field="0" dataOnly="0" labelOnly="1" grandRow="1" outline="0" axis="axisRow" fieldPosition="0">
        <references count="1">
          <reference field="4294967294" count="1" selected="0">
            <x v="17"/>
          </reference>
        </references>
      </pivotArea>
    </format>
    <format dxfId="1524">
      <pivotArea field="0" dataOnly="0" labelOnly="1" grandRow="1" outline="0" axis="axisRow" fieldPosition="0">
        <references count="1">
          <reference field="4294967294" count="1" selected="0">
            <x v="18"/>
          </reference>
        </references>
      </pivotArea>
    </format>
    <format dxfId="1523">
      <pivotArea field="0" dataOnly="0" labelOnly="1" grandRow="1" outline="0" axis="axisRow" fieldPosition="0">
        <references count="1">
          <reference field="4294967294" count="1" selected="0">
            <x v="19"/>
          </reference>
        </references>
      </pivotArea>
    </format>
    <format dxfId="1522">
      <pivotArea field="0" dataOnly="0" labelOnly="1" grandRow="1" outline="0" axis="axisRow" fieldPosition="0">
        <references count="1">
          <reference field="4294967294" count="1" selected="0">
            <x v="20"/>
          </reference>
        </references>
      </pivotArea>
    </format>
    <format dxfId="1521">
      <pivotArea field="0" dataOnly="0" labelOnly="1" grandRow="1" outline="0" axis="axisRow" fieldPosition="0">
        <references count="1">
          <reference field="4294967294" count="1" selected="0">
            <x v="21"/>
          </reference>
        </references>
      </pivotArea>
    </format>
    <format dxfId="1520">
      <pivotArea field="0" dataOnly="0" labelOnly="1" grandRow="1" outline="0" axis="axisRow" fieldPosition="0">
        <references count="1">
          <reference field="4294967294" count="1" selected="0">
            <x v="22"/>
          </reference>
        </references>
      </pivotArea>
    </format>
    <format dxfId="1519">
      <pivotArea field="0" dataOnly="0" labelOnly="1" grandRow="1" outline="0" axis="axisRow" fieldPosition="0">
        <references count="1">
          <reference field="4294967294" count="1" selected="0">
            <x v="23"/>
          </reference>
        </references>
      </pivotArea>
    </format>
    <format dxfId="1518">
      <pivotArea field="0" dataOnly="0" labelOnly="1" grandRow="1" outline="0" axis="axisRow" fieldPosition="0">
        <references count="1">
          <reference field="4294967294" count="1" selected="0">
            <x v="24"/>
          </reference>
        </references>
      </pivotArea>
    </format>
    <format dxfId="1517">
      <pivotArea field="0" dataOnly="0" labelOnly="1" grandRow="1" outline="0" axis="axisRow" fieldPosition="0">
        <references count="1">
          <reference field="4294967294" count="1" selected="0">
            <x v="25"/>
          </reference>
        </references>
      </pivotArea>
    </format>
    <format dxfId="1516">
      <pivotArea field="0" dataOnly="0" labelOnly="1" grandRow="1" outline="0" axis="axisRow" fieldPosition="0">
        <references count="1">
          <reference field="4294967294" count="1" selected="0">
            <x v="26"/>
          </reference>
        </references>
      </pivotArea>
    </format>
    <format dxfId="1515">
      <pivotArea field="0" dataOnly="0" labelOnly="1" grandRow="1" outline="0" axis="axisRow" fieldPosition="0">
        <references count="1">
          <reference field="4294967294" count="1" selected="0">
            <x v="27"/>
          </reference>
        </references>
      </pivotArea>
    </format>
    <format dxfId="1514">
      <pivotArea field="0" dataOnly="0" labelOnly="1" grandRow="1" outline="0" axis="axisRow" fieldPosition="0">
        <references count="1">
          <reference field="4294967294" count="1" selected="0">
            <x v="28"/>
          </reference>
        </references>
      </pivotArea>
    </format>
    <format dxfId="1513">
      <pivotArea field="0" dataOnly="0" labelOnly="1" grandRow="1" outline="0" axis="axisRow" fieldPosition="0">
        <references count="1">
          <reference field="4294967294" count="1" selected="0">
            <x v="29"/>
          </reference>
        </references>
      </pivotArea>
    </format>
    <format dxfId="1512">
      <pivotArea field="0" dataOnly="0" labelOnly="1" grandRow="1" outline="0" axis="axisRow" fieldPosition="0">
        <references count="1">
          <reference field="4294967294" count="1" selected="0">
            <x v="30"/>
          </reference>
        </references>
      </pivotArea>
    </format>
    <format dxfId="1511">
      <pivotArea field="0" dataOnly="0" labelOnly="1" grandRow="1" outline="0" axis="axisRow" fieldPosition="0">
        <references count="1">
          <reference field="4294967294" count="1" selected="0">
            <x v="31"/>
          </reference>
        </references>
      </pivotArea>
    </format>
    <format dxfId="1510">
      <pivotArea field="0" dataOnly="0" labelOnly="1" grandRow="1" outline="0" axis="axisRow" fieldPosition="0">
        <references count="1">
          <reference field="4294967294" count="1" selected="0">
            <x v="0"/>
          </reference>
        </references>
      </pivotArea>
    </format>
    <format dxfId="1509">
      <pivotArea field="0" dataOnly="0" labelOnly="1" grandRow="1" outline="0" axis="axisRow" fieldPosition="0">
        <references count="1">
          <reference field="4294967294" count="1" selected="0">
            <x v="1"/>
          </reference>
        </references>
      </pivotArea>
    </format>
    <format dxfId="1508">
      <pivotArea field="0" dataOnly="0" labelOnly="1" grandRow="1" outline="0" axis="axisRow" fieldPosition="0">
        <references count="1">
          <reference field="4294967294" count="1" selected="0">
            <x v="2"/>
          </reference>
        </references>
      </pivotArea>
    </format>
    <format dxfId="1507">
      <pivotArea field="0" dataOnly="0" labelOnly="1" grandRow="1" outline="0" axis="axisRow" fieldPosition="0">
        <references count="1">
          <reference field="4294967294" count="1" selected="0">
            <x v="3"/>
          </reference>
        </references>
      </pivotArea>
    </format>
    <format dxfId="1506">
      <pivotArea field="0" dataOnly="0" labelOnly="1" grandRow="1" outline="0" axis="axisRow" fieldPosition="0">
        <references count="1">
          <reference field="4294967294" count="1" selected="0">
            <x v="4"/>
          </reference>
        </references>
      </pivotArea>
    </format>
    <format dxfId="1505">
      <pivotArea field="0" dataOnly="0" labelOnly="1" grandRow="1" outline="0" axis="axisRow" fieldPosition="0">
        <references count="1">
          <reference field="4294967294" count="1" selected="0">
            <x v="5"/>
          </reference>
        </references>
      </pivotArea>
    </format>
    <format dxfId="1504">
      <pivotArea field="0" dataOnly="0" labelOnly="1" grandRow="1" outline="0" axis="axisRow" fieldPosition="0">
        <references count="1">
          <reference field="4294967294" count="1" selected="0">
            <x v="6"/>
          </reference>
        </references>
      </pivotArea>
    </format>
    <format dxfId="1503">
      <pivotArea field="0" dataOnly="0" labelOnly="1" grandRow="1" outline="0" axis="axisRow" fieldPosition="0">
        <references count="1">
          <reference field="4294967294" count="1" selected="0">
            <x v="7"/>
          </reference>
        </references>
      </pivotArea>
    </format>
    <format dxfId="1502">
      <pivotArea field="0" dataOnly="0" labelOnly="1" grandRow="1" outline="0" axis="axisRow" fieldPosition="0">
        <references count="1">
          <reference field="4294967294" count="1" selected="0">
            <x v="8"/>
          </reference>
        </references>
      </pivotArea>
    </format>
    <format dxfId="1501">
      <pivotArea field="0" dataOnly="0" labelOnly="1" grandRow="1" outline="0" axis="axisRow" fieldPosition="0">
        <references count="1">
          <reference field="4294967294" count="1" selected="0">
            <x v="9"/>
          </reference>
        </references>
      </pivotArea>
    </format>
    <format dxfId="1500">
      <pivotArea field="0" dataOnly="0" labelOnly="1" grandRow="1" outline="0" axis="axisRow" fieldPosition="0">
        <references count="1">
          <reference field="4294967294" count="1" selected="0">
            <x v="10"/>
          </reference>
        </references>
      </pivotArea>
    </format>
    <format dxfId="1499">
      <pivotArea field="0" dataOnly="0" labelOnly="1" grandRow="1" outline="0" axis="axisRow" fieldPosition="0">
        <references count="1">
          <reference field="4294967294" count="1" selected="0">
            <x v="11"/>
          </reference>
        </references>
      </pivotArea>
    </format>
    <format dxfId="1498">
      <pivotArea field="0" dataOnly="0" labelOnly="1" grandRow="1" outline="0" axis="axisRow" fieldPosition="0">
        <references count="1">
          <reference field="4294967294" count="1" selected="0">
            <x v="12"/>
          </reference>
        </references>
      </pivotArea>
    </format>
    <format dxfId="1497">
      <pivotArea field="0" dataOnly="0" labelOnly="1" grandRow="1" outline="0" axis="axisRow" fieldPosition="0">
        <references count="1">
          <reference field="4294967294" count="1" selected="0">
            <x v="13"/>
          </reference>
        </references>
      </pivotArea>
    </format>
    <format dxfId="1496">
      <pivotArea field="0" dataOnly="0" labelOnly="1" grandRow="1" outline="0" axis="axisRow" fieldPosition="0">
        <references count="1">
          <reference field="4294967294" count="1" selected="0">
            <x v="14"/>
          </reference>
        </references>
      </pivotArea>
    </format>
    <format dxfId="1495">
      <pivotArea field="0" dataOnly="0" labelOnly="1" grandRow="1" outline="0" axis="axisRow" fieldPosition="0">
        <references count="1">
          <reference field="4294967294" count="1" selected="0">
            <x v="15"/>
          </reference>
        </references>
      </pivotArea>
    </format>
    <format dxfId="1494">
      <pivotArea field="0" dataOnly="0" labelOnly="1" grandRow="1" outline="0" axis="axisRow" fieldPosition="0">
        <references count="1">
          <reference field="4294967294" count="1" selected="0">
            <x v="16"/>
          </reference>
        </references>
      </pivotArea>
    </format>
    <format dxfId="1493">
      <pivotArea field="0" dataOnly="0" labelOnly="1" grandRow="1" outline="0" axis="axisRow" fieldPosition="0">
        <references count="1">
          <reference field="4294967294" count="1" selected="0">
            <x v="17"/>
          </reference>
        </references>
      </pivotArea>
    </format>
    <format dxfId="1492">
      <pivotArea field="0" dataOnly="0" labelOnly="1" grandRow="1" outline="0" axis="axisRow" fieldPosition="0">
        <references count="1">
          <reference field="4294967294" count="1" selected="0">
            <x v="18"/>
          </reference>
        </references>
      </pivotArea>
    </format>
    <format dxfId="1491">
      <pivotArea field="0" dataOnly="0" labelOnly="1" grandRow="1" outline="0" axis="axisRow" fieldPosition="0">
        <references count="1">
          <reference field="4294967294" count="1" selected="0">
            <x v="19"/>
          </reference>
        </references>
      </pivotArea>
    </format>
    <format dxfId="1490">
      <pivotArea field="0" dataOnly="0" labelOnly="1" grandRow="1" outline="0" axis="axisRow" fieldPosition="0">
        <references count="1">
          <reference field="4294967294" count="1" selected="0">
            <x v="20"/>
          </reference>
        </references>
      </pivotArea>
    </format>
    <format dxfId="1489">
      <pivotArea field="0" dataOnly="0" labelOnly="1" grandRow="1" outline="0" axis="axisRow" fieldPosition="0">
        <references count="1">
          <reference field="4294967294" count="1" selected="0">
            <x v="21"/>
          </reference>
        </references>
      </pivotArea>
    </format>
    <format dxfId="1488">
      <pivotArea field="0" dataOnly="0" labelOnly="1" grandRow="1" outline="0" axis="axisRow" fieldPosition="0">
        <references count="1">
          <reference field="4294967294" count="1" selected="0">
            <x v="22"/>
          </reference>
        </references>
      </pivotArea>
    </format>
    <format dxfId="1487">
      <pivotArea field="0" dataOnly="0" labelOnly="1" grandRow="1" outline="0" axis="axisRow" fieldPosition="0">
        <references count="1">
          <reference field="4294967294" count="1" selected="0">
            <x v="23"/>
          </reference>
        </references>
      </pivotArea>
    </format>
    <format dxfId="1486">
      <pivotArea field="0" dataOnly="0" labelOnly="1" grandRow="1" outline="0" axis="axisRow" fieldPosition="0">
        <references count="1">
          <reference field="4294967294" count="1" selected="0">
            <x v="24"/>
          </reference>
        </references>
      </pivotArea>
    </format>
    <format dxfId="1485">
      <pivotArea field="0" dataOnly="0" labelOnly="1" grandRow="1" outline="0" axis="axisRow" fieldPosition="0">
        <references count="1">
          <reference field="4294967294" count="1" selected="0">
            <x v="25"/>
          </reference>
        </references>
      </pivotArea>
    </format>
    <format dxfId="1484">
      <pivotArea field="0" dataOnly="0" labelOnly="1" grandRow="1" outline="0" axis="axisRow" fieldPosition="0">
        <references count="1">
          <reference field="4294967294" count="1" selected="0">
            <x v="26"/>
          </reference>
        </references>
      </pivotArea>
    </format>
    <format dxfId="1483">
      <pivotArea field="0" dataOnly="0" labelOnly="1" grandRow="1" outline="0" axis="axisRow" fieldPosition="0">
        <references count="1">
          <reference field="4294967294" count="1" selected="0">
            <x v="27"/>
          </reference>
        </references>
      </pivotArea>
    </format>
    <format dxfId="1482">
      <pivotArea field="0" dataOnly="0" labelOnly="1" grandRow="1" outline="0" axis="axisRow" fieldPosition="0">
        <references count="1">
          <reference field="4294967294" count="1" selected="0">
            <x v="28"/>
          </reference>
        </references>
      </pivotArea>
    </format>
    <format dxfId="1481">
      <pivotArea field="0" dataOnly="0" labelOnly="1" grandRow="1" outline="0" axis="axisRow" fieldPosition="0">
        <references count="1">
          <reference field="4294967294" count="1" selected="0">
            <x v="29"/>
          </reference>
        </references>
      </pivotArea>
    </format>
    <format dxfId="1480">
      <pivotArea field="0" dataOnly="0" labelOnly="1" grandRow="1" outline="0" axis="axisRow" fieldPosition="0">
        <references count="1">
          <reference field="4294967294" count="1" selected="0">
            <x v="30"/>
          </reference>
        </references>
      </pivotArea>
    </format>
    <format dxfId="1479">
      <pivotArea field="0" dataOnly="0" labelOnly="1" grandRow="1" outline="0" axis="axisRow" fieldPosition="0">
        <references count="1">
          <reference field="4294967294" count="1" selected="0">
            <x v="31"/>
          </reference>
        </references>
      </pivotArea>
    </format>
    <format dxfId="1478">
      <pivotArea field="0" dataOnly="0" labelOnly="1" grandRow="1" outline="0" axis="axisRow" fieldPosition="0">
        <references count="1">
          <reference field="4294967294" count="1" selected="0">
            <x v="0"/>
          </reference>
        </references>
      </pivotArea>
    </format>
    <format dxfId="1477">
      <pivotArea field="0" dataOnly="0" labelOnly="1" grandRow="1" outline="0" axis="axisRow" fieldPosition="0">
        <references count="1">
          <reference field="4294967294" count="1" selected="0">
            <x v="1"/>
          </reference>
        </references>
      </pivotArea>
    </format>
    <format dxfId="1476">
      <pivotArea field="0" dataOnly="0" labelOnly="1" grandRow="1" outline="0" axis="axisRow" fieldPosition="0">
        <references count="1">
          <reference field="4294967294" count="1" selected="0">
            <x v="2"/>
          </reference>
        </references>
      </pivotArea>
    </format>
    <format dxfId="1475">
      <pivotArea field="0" dataOnly="0" labelOnly="1" grandRow="1" outline="0" axis="axisRow" fieldPosition="0">
        <references count="1">
          <reference field="4294967294" count="1" selected="0">
            <x v="3"/>
          </reference>
        </references>
      </pivotArea>
    </format>
    <format dxfId="1474">
      <pivotArea field="0" dataOnly="0" labelOnly="1" grandRow="1" outline="0" axis="axisRow" fieldPosition="0">
        <references count="1">
          <reference field="4294967294" count="1" selected="0">
            <x v="4"/>
          </reference>
        </references>
      </pivotArea>
    </format>
    <format dxfId="1473">
      <pivotArea field="0" dataOnly="0" labelOnly="1" grandRow="1" outline="0" axis="axisRow" fieldPosition="0">
        <references count="1">
          <reference field="4294967294" count="1" selected="0">
            <x v="5"/>
          </reference>
        </references>
      </pivotArea>
    </format>
    <format dxfId="1472">
      <pivotArea field="0" dataOnly="0" labelOnly="1" grandRow="1" outline="0" axis="axisRow" fieldPosition="0">
        <references count="1">
          <reference field="4294967294" count="1" selected="0">
            <x v="6"/>
          </reference>
        </references>
      </pivotArea>
    </format>
    <format dxfId="1471">
      <pivotArea field="0" dataOnly="0" labelOnly="1" grandRow="1" outline="0" axis="axisRow" fieldPosition="0">
        <references count="1">
          <reference field="4294967294" count="1" selected="0">
            <x v="7"/>
          </reference>
        </references>
      </pivotArea>
    </format>
    <format dxfId="1470">
      <pivotArea field="0" dataOnly="0" labelOnly="1" grandRow="1" outline="0" axis="axisRow" fieldPosition="0">
        <references count="1">
          <reference field="4294967294" count="1" selected="0">
            <x v="8"/>
          </reference>
        </references>
      </pivotArea>
    </format>
    <format dxfId="1469">
      <pivotArea field="0" dataOnly="0" labelOnly="1" grandRow="1" outline="0" axis="axisRow" fieldPosition="0">
        <references count="1">
          <reference field="4294967294" count="1" selected="0">
            <x v="9"/>
          </reference>
        </references>
      </pivotArea>
    </format>
    <format dxfId="1468">
      <pivotArea field="0" dataOnly="0" labelOnly="1" grandRow="1" outline="0" axis="axisRow" fieldPosition="0">
        <references count="1">
          <reference field="4294967294" count="1" selected="0">
            <x v="10"/>
          </reference>
        </references>
      </pivotArea>
    </format>
    <format dxfId="1467">
      <pivotArea field="0" dataOnly="0" labelOnly="1" grandRow="1" outline="0" axis="axisRow" fieldPosition="0">
        <references count="1">
          <reference field="4294967294" count="1" selected="0">
            <x v="11"/>
          </reference>
        </references>
      </pivotArea>
    </format>
    <format dxfId="1466">
      <pivotArea field="0" dataOnly="0" labelOnly="1" grandRow="1" outline="0" axis="axisRow" fieldPosition="0">
        <references count="1">
          <reference field="4294967294" count="1" selected="0">
            <x v="12"/>
          </reference>
        </references>
      </pivotArea>
    </format>
    <format dxfId="1465">
      <pivotArea field="0" dataOnly="0" labelOnly="1" grandRow="1" outline="0" axis="axisRow" fieldPosition="0">
        <references count="1">
          <reference field="4294967294" count="1" selected="0">
            <x v="13"/>
          </reference>
        </references>
      </pivotArea>
    </format>
    <format dxfId="1464">
      <pivotArea field="0" dataOnly="0" labelOnly="1" grandRow="1" outline="0" axis="axisRow" fieldPosition="0">
        <references count="1">
          <reference field="4294967294" count="1" selected="0">
            <x v="14"/>
          </reference>
        </references>
      </pivotArea>
    </format>
    <format dxfId="1463">
      <pivotArea field="0" dataOnly="0" labelOnly="1" grandRow="1" outline="0" axis="axisRow" fieldPosition="0">
        <references count="1">
          <reference field="4294967294" count="1" selected="0">
            <x v="15"/>
          </reference>
        </references>
      </pivotArea>
    </format>
    <format dxfId="1462">
      <pivotArea field="0" dataOnly="0" labelOnly="1" grandRow="1" outline="0" axis="axisRow" fieldPosition="0">
        <references count="1">
          <reference field="4294967294" count="1" selected="0">
            <x v="16"/>
          </reference>
        </references>
      </pivotArea>
    </format>
    <format dxfId="1461">
      <pivotArea field="0" dataOnly="0" labelOnly="1" grandRow="1" outline="0" axis="axisRow" fieldPosition="0">
        <references count="1">
          <reference field="4294967294" count="1" selected="0">
            <x v="17"/>
          </reference>
        </references>
      </pivotArea>
    </format>
    <format dxfId="1460">
      <pivotArea field="0" dataOnly="0" labelOnly="1" grandRow="1" outline="0" axis="axisRow" fieldPosition="0">
        <references count="1">
          <reference field="4294967294" count="1" selected="0">
            <x v="18"/>
          </reference>
        </references>
      </pivotArea>
    </format>
    <format dxfId="1459">
      <pivotArea field="0" dataOnly="0" labelOnly="1" grandRow="1" outline="0" axis="axisRow" fieldPosition="0">
        <references count="1">
          <reference field="4294967294" count="1" selected="0">
            <x v="19"/>
          </reference>
        </references>
      </pivotArea>
    </format>
    <format dxfId="1458">
      <pivotArea field="0" dataOnly="0" labelOnly="1" grandRow="1" outline="0" axis="axisRow" fieldPosition="0">
        <references count="1">
          <reference field="4294967294" count="1" selected="0">
            <x v="20"/>
          </reference>
        </references>
      </pivotArea>
    </format>
    <format dxfId="1457">
      <pivotArea field="0" dataOnly="0" labelOnly="1" grandRow="1" outline="0" axis="axisRow" fieldPosition="0">
        <references count="1">
          <reference field="4294967294" count="1" selected="0">
            <x v="21"/>
          </reference>
        </references>
      </pivotArea>
    </format>
    <format dxfId="1456">
      <pivotArea field="0" dataOnly="0" labelOnly="1" grandRow="1" outline="0" axis="axisRow" fieldPosition="0">
        <references count="1">
          <reference field="4294967294" count="1" selected="0">
            <x v="22"/>
          </reference>
        </references>
      </pivotArea>
    </format>
    <format dxfId="1455">
      <pivotArea field="0" dataOnly="0" labelOnly="1" grandRow="1" outline="0" axis="axisRow" fieldPosition="0">
        <references count="1">
          <reference field="4294967294" count="1" selected="0">
            <x v="23"/>
          </reference>
        </references>
      </pivotArea>
    </format>
    <format dxfId="1454">
      <pivotArea field="0" dataOnly="0" labelOnly="1" grandRow="1" outline="0" axis="axisRow" fieldPosition="0">
        <references count="1">
          <reference field="4294967294" count="1" selected="0">
            <x v="24"/>
          </reference>
        </references>
      </pivotArea>
    </format>
    <format dxfId="1453">
      <pivotArea field="0" dataOnly="0" labelOnly="1" grandRow="1" outline="0" axis="axisRow" fieldPosition="0">
        <references count="1">
          <reference field="4294967294" count="1" selected="0">
            <x v="25"/>
          </reference>
        </references>
      </pivotArea>
    </format>
    <format dxfId="1452">
      <pivotArea field="0" dataOnly="0" labelOnly="1" grandRow="1" outline="0" axis="axisRow" fieldPosition="0">
        <references count="1">
          <reference field="4294967294" count="1" selected="0">
            <x v="26"/>
          </reference>
        </references>
      </pivotArea>
    </format>
    <format dxfId="1451">
      <pivotArea field="0" dataOnly="0" labelOnly="1" grandRow="1" outline="0" axis="axisRow" fieldPosition="0">
        <references count="1">
          <reference field="4294967294" count="1" selected="0">
            <x v="27"/>
          </reference>
        </references>
      </pivotArea>
    </format>
    <format dxfId="1450">
      <pivotArea field="0" dataOnly="0" labelOnly="1" grandRow="1" outline="0" axis="axisRow" fieldPosition="0">
        <references count="1">
          <reference field="4294967294" count="1" selected="0">
            <x v="28"/>
          </reference>
        </references>
      </pivotArea>
    </format>
    <format dxfId="1449">
      <pivotArea field="0" dataOnly="0" labelOnly="1" grandRow="1" outline="0" axis="axisRow" fieldPosition="0">
        <references count="1">
          <reference field="4294967294" count="1" selected="0">
            <x v="29"/>
          </reference>
        </references>
      </pivotArea>
    </format>
    <format dxfId="1448">
      <pivotArea field="0" dataOnly="0" labelOnly="1" grandRow="1" outline="0" axis="axisRow" fieldPosition="0">
        <references count="1">
          <reference field="4294967294" count="1" selected="0">
            <x v="30"/>
          </reference>
        </references>
      </pivotArea>
    </format>
    <format dxfId="1447">
      <pivotArea field="0" dataOnly="0" labelOnly="1" grandRow="1" outline="0" axis="axisRow" fieldPosition="0">
        <references count="1">
          <reference field="4294967294" count="1" selected="0">
            <x v="31"/>
          </reference>
        </references>
      </pivotArea>
    </format>
    <format dxfId="1446">
      <pivotArea field="0" dataOnly="0" labelOnly="1" grandRow="1" outline="0" axis="axisRow" fieldPosition="0">
        <references count="1">
          <reference field="4294967294" count="1" selected="0">
            <x v="0"/>
          </reference>
        </references>
      </pivotArea>
    </format>
    <format dxfId="1445">
      <pivotArea field="0" dataOnly="0" labelOnly="1" grandRow="1" outline="0" axis="axisRow" fieldPosition="0">
        <references count="1">
          <reference field="4294967294" count="1" selected="0">
            <x v="1"/>
          </reference>
        </references>
      </pivotArea>
    </format>
    <format dxfId="1444">
      <pivotArea field="0" dataOnly="0" labelOnly="1" grandRow="1" outline="0" axis="axisRow" fieldPosition="0">
        <references count="1">
          <reference field="4294967294" count="1" selected="0">
            <x v="2"/>
          </reference>
        </references>
      </pivotArea>
    </format>
    <format dxfId="1443">
      <pivotArea field="0" dataOnly="0" labelOnly="1" grandRow="1" outline="0" axis="axisRow" fieldPosition="0">
        <references count="1">
          <reference field="4294967294" count="1" selected="0">
            <x v="3"/>
          </reference>
        </references>
      </pivotArea>
    </format>
    <format dxfId="1442">
      <pivotArea field="0" dataOnly="0" labelOnly="1" grandRow="1" outline="0" axis="axisRow" fieldPosition="0">
        <references count="1">
          <reference field="4294967294" count="1" selected="0">
            <x v="4"/>
          </reference>
        </references>
      </pivotArea>
    </format>
    <format dxfId="1441">
      <pivotArea field="0" dataOnly="0" labelOnly="1" grandRow="1" outline="0" axis="axisRow" fieldPosition="0">
        <references count="1">
          <reference field="4294967294" count="1" selected="0">
            <x v="5"/>
          </reference>
        </references>
      </pivotArea>
    </format>
    <format dxfId="1440">
      <pivotArea field="0" dataOnly="0" labelOnly="1" grandRow="1" outline="0" axis="axisRow" fieldPosition="0">
        <references count="1">
          <reference field="4294967294" count="1" selected="0">
            <x v="6"/>
          </reference>
        </references>
      </pivotArea>
    </format>
    <format dxfId="1439">
      <pivotArea field="0" dataOnly="0" labelOnly="1" grandRow="1" outline="0" axis="axisRow" fieldPosition="0">
        <references count="1">
          <reference field="4294967294" count="1" selected="0">
            <x v="7"/>
          </reference>
        </references>
      </pivotArea>
    </format>
    <format dxfId="1438">
      <pivotArea field="0" dataOnly="0" labelOnly="1" grandRow="1" outline="0" axis="axisRow" fieldPosition="0">
        <references count="1">
          <reference field="4294967294" count="1" selected="0">
            <x v="8"/>
          </reference>
        </references>
      </pivotArea>
    </format>
    <format dxfId="1437">
      <pivotArea field="0" dataOnly="0" labelOnly="1" grandRow="1" outline="0" axis="axisRow" fieldPosition="0">
        <references count="1">
          <reference field="4294967294" count="1" selected="0">
            <x v="9"/>
          </reference>
        </references>
      </pivotArea>
    </format>
    <format dxfId="1436">
      <pivotArea field="0" dataOnly="0" labelOnly="1" grandRow="1" outline="0" axis="axisRow" fieldPosition="0">
        <references count="1">
          <reference field="4294967294" count="1" selected="0">
            <x v="10"/>
          </reference>
        </references>
      </pivotArea>
    </format>
    <format dxfId="1435">
      <pivotArea field="0" dataOnly="0" labelOnly="1" grandRow="1" outline="0" axis="axisRow" fieldPosition="0">
        <references count="1">
          <reference field="4294967294" count="1" selected="0">
            <x v="11"/>
          </reference>
        </references>
      </pivotArea>
    </format>
    <format dxfId="1434">
      <pivotArea field="0" dataOnly="0" labelOnly="1" grandRow="1" outline="0" axis="axisRow" fieldPosition="0">
        <references count="1">
          <reference field="4294967294" count="1" selected="0">
            <x v="12"/>
          </reference>
        </references>
      </pivotArea>
    </format>
    <format dxfId="1433">
      <pivotArea field="0" dataOnly="0" labelOnly="1" grandRow="1" outline="0" axis="axisRow" fieldPosition="0">
        <references count="1">
          <reference field="4294967294" count="1" selected="0">
            <x v="13"/>
          </reference>
        </references>
      </pivotArea>
    </format>
    <format dxfId="1432">
      <pivotArea field="0" dataOnly="0" labelOnly="1" grandRow="1" outline="0" axis="axisRow" fieldPosition="0">
        <references count="1">
          <reference field="4294967294" count="1" selected="0">
            <x v="14"/>
          </reference>
        </references>
      </pivotArea>
    </format>
    <format dxfId="1431">
      <pivotArea field="0" dataOnly="0" labelOnly="1" grandRow="1" outline="0" axis="axisRow" fieldPosition="0">
        <references count="1">
          <reference field="4294967294" count="1" selected="0">
            <x v="15"/>
          </reference>
        </references>
      </pivotArea>
    </format>
    <format dxfId="1430">
      <pivotArea field="0" dataOnly="0" labelOnly="1" grandRow="1" outline="0" axis="axisRow" fieldPosition="0">
        <references count="1">
          <reference field="4294967294" count="1" selected="0">
            <x v="16"/>
          </reference>
        </references>
      </pivotArea>
    </format>
    <format dxfId="1429">
      <pivotArea field="0" dataOnly="0" labelOnly="1" grandRow="1" outline="0" axis="axisRow" fieldPosition="0">
        <references count="1">
          <reference field="4294967294" count="1" selected="0">
            <x v="17"/>
          </reference>
        </references>
      </pivotArea>
    </format>
    <format dxfId="1428">
      <pivotArea field="0" dataOnly="0" labelOnly="1" grandRow="1" outline="0" axis="axisRow" fieldPosition="0">
        <references count="1">
          <reference field="4294967294" count="1" selected="0">
            <x v="18"/>
          </reference>
        </references>
      </pivotArea>
    </format>
    <format dxfId="1427">
      <pivotArea field="0" dataOnly="0" labelOnly="1" grandRow="1" outline="0" axis="axisRow" fieldPosition="0">
        <references count="1">
          <reference field="4294967294" count="1" selected="0">
            <x v="19"/>
          </reference>
        </references>
      </pivotArea>
    </format>
    <format dxfId="1426">
      <pivotArea field="0" dataOnly="0" labelOnly="1" grandRow="1" outline="0" axis="axisRow" fieldPosition="0">
        <references count="1">
          <reference field="4294967294" count="1" selected="0">
            <x v="20"/>
          </reference>
        </references>
      </pivotArea>
    </format>
    <format dxfId="1425">
      <pivotArea field="0" dataOnly="0" labelOnly="1" grandRow="1" outline="0" axis="axisRow" fieldPosition="0">
        <references count="1">
          <reference field="4294967294" count="1" selected="0">
            <x v="21"/>
          </reference>
        </references>
      </pivotArea>
    </format>
    <format dxfId="1424">
      <pivotArea field="0" dataOnly="0" labelOnly="1" grandRow="1" outline="0" axis="axisRow" fieldPosition="0">
        <references count="1">
          <reference field="4294967294" count="1" selected="0">
            <x v="22"/>
          </reference>
        </references>
      </pivotArea>
    </format>
    <format dxfId="1423">
      <pivotArea field="0" dataOnly="0" labelOnly="1" grandRow="1" outline="0" axis="axisRow" fieldPosition="0">
        <references count="1">
          <reference field="4294967294" count="1" selected="0">
            <x v="23"/>
          </reference>
        </references>
      </pivotArea>
    </format>
    <format dxfId="1422">
      <pivotArea field="0" dataOnly="0" labelOnly="1" grandRow="1" outline="0" axis="axisRow" fieldPosition="0">
        <references count="1">
          <reference field="4294967294" count="1" selected="0">
            <x v="24"/>
          </reference>
        </references>
      </pivotArea>
    </format>
    <format dxfId="1421">
      <pivotArea field="0" dataOnly="0" labelOnly="1" grandRow="1" outline="0" axis="axisRow" fieldPosition="0">
        <references count="1">
          <reference field="4294967294" count="1" selected="0">
            <x v="25"/>
          </reference>
        </references>
      </pivotArea>
    </format>
    <format dxfId="1420">
      <pivotArea field="0" dataOnly="0" labelOnly="1" grandRow="1" outline="0" axis="axisRow" fieldPosition="0">
        <references count="1">
          <reference field="4294967294" count="1" selected="0">
            <x v="26"/>
          </reference>
        </references>
      </pivotArea>
    </format>
    <format dxfId="1419">
      <pivotArea field="0" dataOnly="0" labelOnly="1" grandRow="1" outline="0" axis="axisRow" fieldPosition="0">
        <references count="1">
          <reference field="4294967294" count="1" selected="0">
            <x v="27"/>
          </reference>
        </references>
      </pivotArea>
    </format>
    <format dxfId="1418">
      <pivotArea field="0" dataOnly="0" labelOnly="1" grandRow="1" outline="0" axis="axisRow" fieldPosition="0">
        <references count="1">
          <reference field="4294967294" count="1" selected="0">
            <x v="28"/>
          </reference>
        </references>
      </pivotArea>
    </format>
    <format dxfId="1417">
      <pivotArea field="0" dataOnly="0" labelOnly="1" grandRow="1" outline="0" axis="axisRow" fieldPosition="0">
        <references count="1">
          <reference field="4294967294" count="1" selected="0">
            <x v="29"/>
          </reference>
        </references>
      </pivotArea>
    </format>
    <format dxfId="1416">
      <pivotArea field="0" dataOnly="0" labelOnly="1" grandRow="1" outline="0" axis="axisRow" fieldPosition="0">
        <references count="1">
          <reference field="4294967294" count="1" selected="0">
            <x v="30"/>
          </reference>
        </references>
      </pivotArea>
    </format>
    <format dxfId="1415">
      <pivotArea field="0" dataOnly="0" labelOnly="1" grandRow="1" outline="0" axis="axisRow" fieldPosition="0">
        <references count="1">
          <reference field="4294967294" count="1" selected="0">
            <x v="31"/>
          </reference>
        </references>
      </pivotArea>
    </format>
    <format dxfId="1414">
      <pivotArea field="0" dataOnly="0" labelOnly="1" grandRow="1" outline="0" axis="axisRow" fieldPosition="0">
        <references count="1">
          <reference field="4294967294" count="1" selected="0">
            <x v="0"/>
          </reference>
        </references>
      </pivotArea>
    </format>
    <format dxfId="1413">
      <pivotArea field="0" dataOnly="0" labelOnly="1" grandRow="1" outline="0" axis="axisRow" fieldPosition="0">
        <references count="1">
          <reference field="4294967294" count="1" selected="0">
            <x v="1"/>
          </reference>
        </references>
      </pivotArea>
    </format>
    <format dxfId="1412">
      <pivotArea field="0" dataOnly="0" labelOnly="1" grandRow="1" outline="0" axis="axisRow" fieldPosition="0">
        <references count="1">
          <reference field="4294967294" count="1" selected="0">
            <x v="2"/>
          </reference>
        </references>
      </pivotArea>
    </format>
    <format dxfId="1411">
      <pivotArea field="0" dataOnly="0" labelOnly="1" grandRow="1" outline="0" axis="axisRow" fieldPosition="0">
        <references count="1">
          <reference field="4294967294" count="1" selected="0">
            <x v="3"/>
          </reference>
        </references>
      </pivotArea>
    </format>
    <format dxfId="1410">
      <pivotArea field="0" dataOnly="0" labelOnly="1" grandRow="1" outline="0" axis="axisRow" fieldPosition="0">
        <references count="1">
          <reference field="4294967294" count="1" selected="0">
            <x v="4"/>
          </reference>
        </references>
      </pivotArea>
    </format>
    <format dxfId="1409">
      <pivotArea field="0" dataOnly="0" labelOnly="1" grandRow="1" outline="0" axis="axisRow" fieldPosition="0">
        <references count="1">
          <reference field="4294967294" count="1" selected="0">
            <x v="5"/>
          </reference>
        </references>
      </pivotArea>
    </format>
    <format dxfId="1408">
      <pivotArea field="0" dataOnly="0" labelOnly="1" grandRow="1" outline="0" axis="axisRow" fieldPosition="0">
        <references count="1">
          <reference field="4294967294" count="1" selected="0">
            <x v="6"/>
          </reference>
        </references>
      </pivotArea>
    </format>
    <format dxfId="1407">
      <pivotArea field="0" dataOnly="0" labelOnly="1" grandRow="1" outline="0" axis="axisRow" fieldPosition="0">
        <references count="1">
          <reference field="4294967294" count="1" selected="0">
            <x v="7"/>
          </reference>
        </references>
      </pivotArea>
    </format>
    <format dxfId="1406">
      <pivotArea field="0" dataOnly="0" labelOnly="1" grandRow="1" outline="0" axis="axisRow" fieldPosition="0">
        <references count="1">
          <reference field="4294967294" count="1" selected="0">
            <x v="8"/>
          </reference>
        </references>
      </pivotArea>
    </format>
    <format dxfId="1405">
      <pivotArea field="0" dataOnly="0" labelOnly="1" grandRow="1" outline="0" axis="axisRow" fieldPosition="0">
        <references count="1">
          <reference field="4294967294" count="1" selected="0">
            <x v="9"/>
          </reference>
        </references>
      </pivotArea>
    </format>
    <format dxfId="1404">
      <pivotArea field="0" dataOnly="0" labelOnly="1" grandRow="1" outline="0" axis="axisRow" fieldPosition="0">
        <references count="1">
          <reference field="4294967294" count="1" selected="0">
            <x v="10"/>
          </reference>
        </references>
      </pivotArea>
    </format>
    <format dxfId="1403">
      <pivotArea field="0" dataOnly="0" labelOnly="1" grandRow="1" outline="0" axis="axisRow" fieldPosition="0">
        <references count="1">
          <reference field="4294967294" count="1" selected="0">
            <x v="11"/>
          </reference>
        </references>
      </pivotArea>
    </format>
    <format dxfId="1402">
      <pivotArea field="0" dataOnly="0" labelOnly="1" grandRow="1" outline="0" axis="axisRow" fieldPosition="0">
        <references count="1">
          <reference field="4294967294" count="1" selected="0">
            <x v="12"/>
          </reference>
        </references>
      </pivotArea>
    </format>
    <format dxfId="1401">
      <pivotArea field="0" dataOnly="0" labelOnly="1" grandRow="1" outline="0" axis="axisRow" fieldPosition="0">
        <references count="1">
          <reference field="4294967294" count="1" selected="0">
            <x v="13"/>
          </reference>
        </references>
      </pivotArea>
    </format>
    <format dxfId="1400">
      <pivotArea field="0" dataOnly="0" labelOnly="1" grandRow="1" outline="0" axis="axisRow" fieldPosition="0">
        <references count="1">
          <reference field="4294967294" count="1" selected="0">
            <x v="14"/>
          </reference>
        </references>
      </pivotArea>
    </format>
    <format dxfId="1399">
      <pivotArea field="0" dataOnly="0" labelOnly="1" grandRow="1" outline="0" axis="axisRow" fieldPosition="0">
        <references count="1">
          <reference field="4294967294" count="1" selected="0">
            <x v="15"/>
          </reference>
        </references>
      </pivotArea>
    </format>
    <format dxfId="1398">
      <pivotArea field="0" dataOnly="0" labelOnly="1" grandRow="1" outline="0" axis="axisRow" fieldPosition="0">
        <references count="1">
          <reference field="4294967294" count="1" selected="0">
            <x v="16"/>
          </reference>
        </references>
      </pivotArea>
    </format>
    <format dxfId="1397">
      <pivotArea field="0" dataOnly="0" labelOnly="1" grandRow="1" outline="0" axis="axisRow" fieldPosition="0">
        <references count="1">
          <reference field="4294967294" count="1" selected="0">
            <x v="17"/>
          </reference>
        </references>
      </pivotArea>
    </format>
    <format dxfId="1396">
      <pivotArea field="0" dataOnly="0" labelOnly="1" grandRow="1" outline="0" axis="axisRow" fieldPosition="0">
        <references count="1">
          <reference field="4294967294" count="1" selected="0">
            <x v="18"/>
          </reference>
        </references>
      </pivotArea>
    </format>
    <format dxfId="1395">
      <pivotArea field="0" dataOnly="0" labelOnly="1" grandRow="1" outline="0" axis="axisRow" fieldPosition="0">
        <references count="1">
          <reference field="4294967294" count="1" selected="0">
            <x v="19"/>
          </reference>
        </references>
      </pivotArea>
    </format>
    <format dxfId="1394">
      <pivotArea field="0" dataOnly="0" labelOnly="1" grandRow="1" outline="0" axis="axisRow" fieldPosition="0">
        <references count="1">
          <reference field="4294967294" count="1" selected="0">
            <x v="20"/>
          </reference>
        </references>
      </pivotArea>
    </format>
    <format dxfId="1393">
      <pivotArea field="0" dataOnly="0" labelOnly="1" grandRow="1" outline="0" axis="axisRow" fieldPosition="0">
        <references count="1">
          <reference field="4294967294" count="1" selected="0">
            <x v="21"/>
          </reference>
        </references>
      </pivotArea>
    </format>
    <format dxfId="1392">
      <pivotArea field="0" dataOnly="0" labelOnly="1" grandRow="1" outline="0" axis="axisRow" fieldPosition="0">
        <references count="1">
          <reference field="4294967294" count="1" selected="0">
            <x v="22"/>
          </reference>
        </references>
      </pivotArea>
    </format>
    <format dxfId="1391">
      <pivotArea field="0" dataOnly="0" labelOnly="1" grandRow="1" outline="0" axis="axisRow" fieldPosition="0">
        <references count="1">
          <reference field="4294967294" count="1" selected="0">
            <x v="23"/>
          </reference>
        </references>
      </pivotArea>
    </format>
    <format dxfId="1390">
      <pivotArea field="0" dataOnly="0" labelOnly="1" grandRow="1" outline="0" axis="axisRow" fieldPosition="0">
        <references count="1">
          <reference field="4294967294" count="1" selected="0">
            <x v="24"/>
          </reference>
        </references>
      </pivotArea>
    </format>
    <format dxfId="1389">
      <pivotArea field="0" dataOnly="0" labelOnly="1" grandRow="1" outline="0" axis="axisRow" fieldPosition="0">
        <references count="1">
          <reference field="4294967294" count="1" selected="0">
            <x v="25"/>
          </reference>
        </references>
      </pivotArea>
    </format>
    <format dxfId="1388">
      <pivotArea field="0" dataOnly="0" labelOnly="1" grandRow="1" outline="0" axis="axisRow" fieldPosition="0">
        <references count="1">
          <reference field="4294967294" count="1" selected="0">
            <x v="26"/>
          </reference>
        </references>
      </pivotArea>
    </format>
    <format dxfId="1387">
      <pivotArea field="0" dataOnly="0" labelOnly="1" grandRow="1" outline="0" axis="axisRow" fieldPosition="0">
        <references count="1">
          <reference field="4294967294" count="1" selected="0">
            <x v="27"/>
          </reference>
        </references>
      </pivotArea>
    </format>
    <format dxfId="1386">
      <pivotArea field="0" dataOnly="0" labelOnly="1" grandRow="1" outline="0" axis="axisRow" fieldPosition="0">
        <references count="1">
          <reference field="4294967294" count="1" selected="0">
            <x v="28"/>
          </reference>
        </references>
      </pivotArea>
    </format>
    <format dxfId="1385">
      <pivotArea field="0" dataOnly="0" labelOnly="1" grandRow="1" outline="0" axis="axisRow" fieldPosition="0">
        <references count="1">
          <reference field="4294967294" count="1" selected="0">
            <x v="29"/>
          </reference>
        </references>
      </pivotArea>
    </format>
    <format dxfId="1384">
      <pivotArea field="0" dataOnly="0" labelOnly="1" grandRow="1" outline="0" axis="axisRow" fieldPosition="0">
        <references count="1">
          <reference field="4294967294" count="1" selected="0">
            <x v="30"/>
          </reference>
        </references>
      </pivotArea>
    </format>
    <format dxfId="1383">
      <pivotArea field="0" dataOnly="0" labelOnly="1" grandRow="1" outline="0" axis="axisRow" fieldPosition="0">
        <references count="1">
          <reference field="4294967294" count="1" selected="0">
            <x v="31"/>
          </reference>
        </references>
      </pivotArea>
    </format>
    <format dxfId="1382">
      <pivotArea field="0" dataOnly="0" labelOnly="1" grandRow="1" outline="0" axis="axisRow" fieldPosition="0">
        <references count="1">
          <reference field="4294967294" count="1" selected="0">
            <x v="0"/>
          </reference>
        </references>
      </pivotArea>
    </format>
    <format dxfId="1381">
      <pivotArea field="0" dataOnly="0" labelOnly="1" grandRow="1" outline="0" axis="axisRow" fieldPosition="0">
        <references count="1">
          <reference field="4294967294" count="1" selected="0">
            <x v="1"/>
          </reference>
        </references>
      </pivotArea>
    </format>
    <format dxfId="1380">
      <pivotArea field="0" dataOnly="0" labelOnly="1" grandRow="1" outline="0" axis="axisRow" fieldPosition="0">
        <references count="1">
          <reference field="4294967294" count="1" selected="0">
            <x v="2"/>
          </reference>
        </references>
      </pivotArea>
    </format>
    <format dxfId="1379">
      <pivotArea field="0" dataOnly="0" labelOnly="1" grandRow="1" outline="0" axis="axisRow" fieldPosition="0">
        <references count="1">
          <reference field="4294967294" count="1" selected="0">
            <x v="3"/>
          </reference>
        </references>
      </pivotArea>
    </format>
    <format dxfId="1378">
      <pivotArea field="0" dataOnly="0" labelOnly="1" grandRow="1" outline="0" axis="axisRow" fieldPosition="0">
        <references count="1">
          <reference field="4294967294" count="1" selected="0">
            <x v="4"/>
          </reference>
        </references>
      </pivotArea>
    </format>
    <format dxfId="1377">
      <pivotArea field="0" dataOnly="0" labelOnly="1" grandRow="1" outline="0" axis="axisRow" fieldPosition="0">
        <references count="1">
          <reference field="4294967294" count="1" selected="0">
            <x v="5"/>
          </reference>
        </references>
      </pivotArea>
    </format>
    <format dxfId="1376">
      <pivotArea field="0" dataOnly="0" labelOnly="1" grandRow="1" outline="0" axis="axisRow" fieldPosition="0">
        <references count="1">
          <reference field="4294967294" count="1" selected="0">
            <x v="6"/>
          </reference>
        </references>
      </pivotArea>
    </format>
    <format dxfId="1375">
      <pivotArea field="0" dataOnly="0" labelOnly="1" grandRow="1" outline="0" axis="axisRow" fieldPosition="0">
        <references count="1">
          <reference field="4294967294" count="1" selected="0">
            <x v="7"/>
          </reference>
        </references>
      </pivotArea>
    </format>
    <format dxfId="1374">
      <pivotArea field="0" dataOnly="0" labelOnly="1" grandRow="1" outline="0" axis="axisRow" fieldPosition="0">
        <references count="1">
          <reference field="4294967294" count="1" selected="0">
            <x v="8"/>
          </reference>
        </references>
      </pivotArea>
    </format>
    <format dxfId="1373">
      <pivotArea field="0" dataOnly="0" labelOnly="1" grandRow="1" outline="0" axis="axisRow" fieldPosition="0">
        <references count="1">
          <reference field="4294967294" count="1" selected="0">
            <x v="9"/>
          </reference>
        </references>
      </pivotArea>
    </format>
    <format dxfId="1372">
      <pivotArea field="0" dataOnly="0" labelOnly="1" grandRow="1" outline="0" axis="axisRow" fieldPosition="0">
        <references count="1">
          <reference field="4294967294" count="1" selected="0">
            <x v="10"/>
          </reference>
        </references>
      </pivotArea>
    </format>
    <format dxfId="1371">
      <pivotArea field="0" dataOnly="0" labelOnly="1" grandRow="1" outline="0" axis="axisRow" fieldPosition="0">
        <references count="1">
          <reference field="4294967294" count="1" selected="0">
            <x v="11"/>
          </reference>
        </references>
      </pivotArea>
    </format>
    <format dxfId="1370">
      <pivotArea field="0" dataOnly="0" labelOnly="1" grandRow="1" outline="0" axis="axisRow" fieldPosition="0">
        <references count="1">
          <reference field="4294967294" count="1" selected="0">
            <x v="12"/>
          </reference>
        </references>
      </pivotArea>
    </format>
    <format dxfId="1369">
      <pivotArea field="0" dataOnly="0" labelOnly="1" grandRow="1" outline="0" axis="axisRow" fieldPosition="0">
        <references count="1">
          <reference field="4294967294" count="1" selected="0">
            <x v="13"/>
          </reference>
        </references>
      </pivotArea>
    </format>
    <format dxfId="1368">
      <pivotArea field="0" dataOnly="0" labelOnly="1" grandRow="1" outline="0" axis="axisRow" fieldPosition="0">
        <references count="1">
          <reference field="4294967294" count="1" selected="0">
            <x v="14"/>
          </reference>
        </references>
      </pivotArea>
    </format>
    <format dxfId="1367">
      <pivotArea field="0" dataOnly="0" labelOnly="1" grandRow="1" outline="0" axis="axisRow" fieldPosition="0">
        <references count="1">
          <reference field="4294967294" count="1" selected="0">
            <x v="15"/>
          </reference>
        </references>
      </pivotArea>
    </format>
    <format dxfId="1366">
      <pivotArea field="0" dataOnly="0" labelOnly="1" grandRow="1" outline="0" axis="axisRow" fieldPosition="0">
        <references count="1">
          <reference field="4294967294" count="1" selected="0">
            <x v="16"/>
          </reference>
        </references>
      </pivotArea>
    </format>
    <format dxfId="1365">
      <pivotArea field="0" dataOnly="0" labelOnly="1" grandRow="1" outline="0" axis="axisRow" fieldPosition="0">
        <references count="1">
          <reference field="4294967294" count="1" selected="0">
            <x v="17"/>
          </reference>
        </references>
      </pivotArea>
    </format>
    <format dxfId="1364">
      <pivotArea field="0" dataOnly="0" labelOnly="1" grandRow="1" outline="0" axis="axisRow" fieldPosition="0">
        <references count="1">
          <reference field="4294967294" count="1" selected="0">
            <x v="18"/>
          </reference>
        </references>
      </pivotArea>
    </format>
    <format dxfId="1363">
      <pivotArea field="0" dataOnly="0" labelOnly="1" grandRow="1" outline="0" axis="axisRow" fieldPosition="0">
        <references count="1">
          <reference field="4294967294" count="1" selected="0">
            <x v="19"/>
          </reference>
        </references>
      </pivotArea>
    </format>
    <format dxfId="1362">
      <pivotArea field="0" dataOnly="0" labelOnly="1" grandRow="1" outline="0" axis="axisRow" fieldPosition="0">
        <references count="1">
          <reference field="4294967294" count="1" selected="0">
            <x v="20"/>
          </reference>
        </references>
      </pivotArea>
    </format>
    <format dxfId="1361">
      <pivotArea field="0" dataOnly="0" labelOnly="1" grandRow="1" outline="0" axis="axisRow" fieldPosition="0">
        <references count="1">
          <reference field="4294967294" count="1" selected="0">
            <x v="21"/>
          </reference>
        </references>
      </pivotArea>
    </format>
    <format dxfId="1360">
      <pivotArea field="0" dataOnly="0" labelOnly="1" grandRow="1" outline="0" axis="axisRow" fieldPosition="0">
        <references count="1">
          <reference field="4294967294" count="1" selected="0">
            <x v="22"/>
          </reference>
        </references>
      </pivotArea>
    </format>
    <format dxfId="1359">
      <pivotArea field="0" dataOnly="0" labelOnly="1" grandRow="1" outline="0" axis="axisRow" fieldPosition="0">
        <references count="1">
          <reference field="4294967294" count="1" selected="0">
            <x v="23"/>
          </reference>
        </references>
      </pivotArea>
    </format>
    <format dxfId="1358">
      <pivotArea field="0" dataOnly="0" labelOnly="1" grandRow="1" outline="0" axis="axisRow" fieldPosition="0">
        <references count="1">
          <reference field="4294967294" count="1" selected="0">
            <x v="24"/>
          </reference>
        </references>
      </pivotArea>
    </format>
    <format dxfId="1357">
      <pivotArea field="0" dataOnly="0" labelOnly="1" grandRow="1" outline="0" axis="axisRow" fieldPosition="0">
        <references count="1">
          <reference field="4294967294" count="1" selected="0">
            <x v="25"/>
          </reference>
        </references>
      </pivotArea>
    </format>
    <format dxfId="1356">
      <pivotArea field="0" dataOnly="0" labelOnly="1" grandRow="1" outline="0" axis="axisRow" fieldPosition="0">
        <references count="1">
          <reference field="4294967294" count="1" selected="0">
            <x v="26"/>
          </reference>
        </references>
      </pivotArea>
    </format>
    <format dxfId="1355">
      <pivotArea field="0" dataOnly="0" labelOnly="1" grandRow="1" outline="0" axis="axisRow" fieldPosition="0">
        <references count="1">
          <reference field="4294967294" count="1" selected="0">
            <x v="27"/>
          </reference>
        </references>
      </pivotArea>
    </format>
    <format dxfId="1354">
      <pivotArea field="0" dataOnly="0" labelOnly="1" grandRow="1" outline="0" axis="axisRow" fieldPosition="0">
        <references count="1">
          <reference field="4294967294" count="1" selected="0">
            <x v="28"/>
          </reference>
        </references>
      </pivotArea>
    </format>
    <format dxfId="1353">
      <pivotArea field="0" dataOnly="0" labelOnly="1" grandRow="1" outline="0" axis="axisRow" fieldPosition="0">
        <references count="1">
          <reference field="4294967294" count="1" selected="0">
            <x v="29"/>
          </reference>
        </references>
      </pivotArea>
    </format>
    <format dxfId="1352">
      <pivotArea field="0" dataOnly="0" labelOnly="1" grandRow="1" outline="0" axis="axisRow" fieldPosition="0">
        <references count="1">
          <reference field="4294967294" count="1" selected="0">
            <x v="30"/>
          </reference>
        </references>
      </pivotArea>
    </format>
    <format dxfId="1351">
      <pivotArea field="0" dataOnly="0" labelOnly="1" grandRow="1" outline="0" axis="axisRow" fieldPosition="0">
        <references count="1">
          <reference field="4294967294" count="1" selected="0">
            <x v="31"/>
          </reference>
        </references>
      </pivotArea>
    </format>
    <format dxfId="1350">
      <pivotArea field="0" dataOnly="0" labelOnly="1" grandRow="1" outline="0" axis="axisRow" fieldPosition="0">
        <references count="1">
          <reference field="4294967294" count="1" selected="0">
            <x v="0"/>
          </reference>
        </references>
      </pivotArea>
    </format>
    <format dxfId="1349">
      <pivotArea field="0" dataOnly="0" labelOnly="1" grandRow="1" outline="0" axis="axisRow" fieldPosition="0">
        <references count="1">
          <reference field="4294967294" count="1" selected="0">
            <x v="1"/>
          </reference>
        </references>
      </pivotArea>
    </format>
    <format dxfId="1348">
      <pivotArea field="0" dataOnly="0" labelOnly="1" grandRow="1" outline="0" axis="axisRow" fieldPosition="0">
        <references count="1">
          <reference field="4294967294" count="1" selected="0">
            <x v="2"/>
          </reference>
        </references>
      </pivotArea>
    </format>
    <format dxfId="1347">
      <pivotArea field="0" dataOnly="0" labelOnly="1" grandRow="1" outline="0" axis="axisRow" fieldPosition="0">
        <references count="1">
          <reference field="4294967294" count="1" selected="0">
            <x v="3"/>
          </reference>
        </references>
      </pivotArea>
    </format>
    <format dxfId="1346">
      <pivotArea field="0" dataOnly="0" labelOnly="1" grandRow="1" outline="0" axis="axisRow" fieldPosition="0">
        <references count="1">
          <reference field="4294967294" count="1" selected="0">
            <x v="4"/>
          </reference>
        </references>
      </pivotArea>
    </format>
    <format dxfId="1345">
      <pivotArea field="0" dataOnly="0" labelOnly="1" grandRow="1" outline="0" axis="axisRow" fieldPosition="0">
        <references count="1">
          <reference field="4294967294" count="1" selected="0">
            <x v="5"/>
          </reference>
        </references>
      </pivotArea>
    </format>
    <format dxfId="1344">
      <pivotArea field="0" dataOnly="0" labelOnly="1" grandRow="1" outline="0" axis="axisRow" fieldPosition="0">
        <references count="1">
          <reference field="4294967294" count="1" selected="0">
            <x v="6"/>
          </reference>
        </references>
      </pivotArea>
    </format>
    <format dxfId="1343">
      <pivotArea field="0" dataOnly="0" labelOnly="1" grandRow="1" outline="0" axis="axisRow" fieldPosition="0">
        <references count="1">
          <reference field="4294967294" count="1" selected="0">
            <x v="7"/>
          </reference>
        </references>
      </pivotArea>
    </format>
    <format dxfId="1342">
      <pivotArea field="0" dataOnly="0" labelOnly="1" grandRow="1" outline="0" axis="axisRow" fieldPosition="0">
        <references count="1">
          <reference field="4294967294" count="1" selected="0">
            <x v="8"/>
          </reference>
        </references>
      </pivotArea>
    </format>
    <format dxfId="1341">
      <pivotArea field="0" dataOnly="0" labelOnly="1" grandRow="1" outline="0" axis="axisRow" fieldPosition="0">
        <references count="1">
          <reference field="4294967294" count="1" selected="0">
            <x v="9"/>
          </reference>
        </references>
      </pivotArea>
    </format>
    <format dxfId="1340">
      <pivotArea field="0" dataOnly="0" labelOnly="1" grandRow="1" outline="0" axis="axisRow" fieldPosition="0">
        <references count="1">
          <reference field="4294967294" count="1" selected="0">
            <x v="10"/>
          </reference>
        </references>
      </pivotArea>
    </format>
    <format dxfId="1339">
      <pivotArea field="0" dataOnly="0" labelOnly="1" grandRow="1" outline="0" axis="axisRow" fieldPosition="0">
        <references count="1">
          <reference field="4294967294" count="1" selected="0">
            <x v="11"/>
          </reference>
        </references>
      </pivotArea>
    </format>
    <format dxfId="1338">
      <pivotArea field="0" dataOnly="0" labelOnly="1" grandRow="1" outline="0" axis="axisRow" fieldPosition="0">
        <references count="1">
          <reference field="4294967294" count="1" selected="0">
            <x v="12"/>
          </reference>
        </references>
      </pivotArea>
    </format>
    <format dxfId="1337">
      <pivotArea field="0" dataOnly="0" labelOnly="1" grandRow="1" outline="0" axis="axisRow" fieldPosition="0">
        <references count="1">
          <reference field="4294967294" count="1" selected="0">
            <x v="13"/>
          </reference>
        </references>
      </pivotArea>
    </format>
    <format dxfId="1336">
      <pivotArea field="0" dataOnly="0" labelOnly="1" grandRow="1" outline="0" axis="axisRow" fieldPosition="0">
        <references count="1">
          <reference field="4294967294" count="1" selected="0">
            <x v="14"/>
          </reference>
        </references>
      </pivotArea>
    </format>
    <format dxfId="1335">
      <pivotArea field="0" dataOnly="0" labelOnly="1" grandRow="1" outline="0" axis="axisRow" fieldPosition="0">
        <references count="1">
          <reference field="4294967294" count="1" selected="0">
            <x v="15"/>
          </reference>
        </references>
      </pivotArea>
    </format>
    <format dxfId="1334">
      <pivotArea field="0" dataOnly="0" labelOnly="1" grandRow="1" outline="0" axis="axisRow" fieldPosition="0">
        <references count="1">
          <reference field="4294967294" count="1" selected="0">
            <x v="16"/>
          </reference>
        </references>
      </pivotArea>
    </format>
    <format dxfId="1333">
      <pivotArea field="0" dataOnly="0" labelOnly="1" grandRow="1" outline="0" axis="axisRow" fieldPosition="0">
        <references count="1">
          <reference field="4294967294" count="1" selected="0">
            <x v="17"/>
          </reference>
        </references>
      </pivotArea>
    </format>
    <format dxfId="1332">
      <pivotArea field="0" dataOnly="0" labelOnly="1" grandRow="1" outline="0" axis="axisRow" fieldPosition="0">
        <references count="1">
          <reference field="4294967294" count="1" selected="0">
            <x v="18"/>
          </reference>
        </references>
      </pivotArea>
    </format>
    <format dxfId="1331">
      <pivotArea field="0" dataOnly="0" labelOnly="1" grandRow="1" outline="0" axis="axisRow" fieldPosition="0">
        <references count="1">
          <reference field="4294967294" count="1" selected="0">
            <x v="19"/>
          </reference>
        </references>
      </pivotArea>
    </format>
    <format dxfId="1330">
      <pivotArea field="0" dataOnly="0" labelOnly="1" grandRow="1" outline="0" axis="axisRow" fieldPosition="0">
        <references count="1">
          <reference field="4294967294" count="1" selected="0">
            <x v="20"/>
          </reference>
        </references>
      </pivotArea>
    </format>
    <format dxfId="1329">
      <pivotArea field="0" dataOnly="0" labelOnly="1" grandRow="1" outline="0" axis="axisRow" fieldPosition="0">
        <references count="1">
          <reference field="4294967294" count="1" selected="0">
            <x v="21"/>
          </reference>
        </references>
      </pivotArea>
    </format>
    <format dxfId="1328">
      <pivotArea field="0" dataOnly="0" labelOnly="1" grandRow="1" outline="0" axis="axisRow" fieldPosition="0">
        <references count="1">
          <reference field="4294967294" count="1" selected="0">
            <x v="22"/>
          </reference>
        </references>
      </pivotArea>
    </format>
    <format dxfId="1327">
      <pivotArea field="0" dataOnly="0" labelOnly="1" grandRow="1" outline="0" axis="axisRow" fieldPosition="0">
        <references count="1">
          <reference field="4294967294" count="1" selected="0">
            <x v="23"/>
          </reference>
        </references>
      </pivotArea>
    </format>
    <format dxfId="1326">
      <pivotArea field="0" dataOnly="0" labelOnly="1" grandRow="1" outline="0" axis="axisRow" fieldPosition="0">
        <references count="1">
          <reference field="4294967294" count="1" selected="0">
            <x v="24"/>
          </reference>
        </references>
      </pivotArea>
    </format>
    <format dxfId="1325">
      <pivotArea field="0" dataOnly="0" labelOnly="1" grandRow="1" outline="0" axis="axisRow" fieldPosition="0">
        <references count="1">
          <reference field="4294967294" count="1" selected="0">
            <x v="25"/>
          </reference>
        </references>
      </pivotArea>
    </format>
    <format dxfId="1324">
      <pivotArea field="0" dataOnly="0" labelOnly="1" grandRow="1" outline="0" axis="axisRow" fieldPosition="0">
        <references count="1">
          <reference field="4294967294" count="1" selected="0">
            <x v="26"/>
          </reference>
        </references>
      </pivotArea>
    </format>
    <format dxfId="1323">
      <pivotArea field="0" dataOnly="0" labelOnly="1" grandRow="1" outline="0" axis="axisRow" fieldPosition="0">
        <references count="1">
          <reference field="4294967294" count="1" selected="0">
            <x v="27"/>
          </reference>
        </references>
      </pivotArea>
    </format>
    <format dxfId="1322">
      <pivotArea field="0" dataOnly="0" labelOnly="1" grandRow="1" outline="0" axis="axisRow" fieldPosition="0">
        <references count="1">
          <reference field="4294967294" count="1" selected="0">
            <x v="28"/>
          </reference>
        </references>
      </pivotArea>
    </format>
    <format dxfId="1321">
      <pivotArea field="0" dataOnly="0" labelOnly="1" grandRow="1" outline="0" axis="axisRow" fieldPosition="0">
        <references count="1">
          <reference field="4294967294" count="1" selected="0">
            <x v="29"/>
          </reference>
        </references>
      </pivotArea>
    </format>
    <format dxfId="1320">
      <pivotArea field="0" dataOnly="0" labelOnly="1" grandRow="1" outline="0" axis="axisRow" fieldPosition="0">
        <references count="1">
          <reference field="4294967294" count="1" selected="0">
            <x v="30"/>
          </reference>
        </references>
      </pivotArea>
    </format>
    <format dxfId="1319">
      <pivotArea field="0" dataOnly="0" labelOnly="1" grandRow="1" outline="0" axis="axisRow" fieldPosition="0">
        <references count="1">
          <reference field="4294967294" count="1" selected="0">
            <x v="31"/>
          </reference>
        </references>
      </pivotArea>
    </format>
    <format dxfId="1318">
      <pivotArea field="0" dataOnly="0" labelOnly="1" grandRow="1" outline="0" axis="axisRow" fieldPosition="0">
        <references count="1">
          <reference field="4294967294" count="1" selected="0">
            <x v="0"/>
          </reference>
        </references>
      </pivotArea>
    </format>
    <format dxfId="1317">
      <pivotArea field="0" dataOnly="0" labelOnly="1" grandRow="1" outline="0" axis="axisRow" fieldPosition="0">
        <references count="1">
          <reference field="4294967294" count="1" selected="0">
            <x v="1"/>
          </reference>
        </references>
      </pivotArea>
    </format>
    <format dxfId="1316">
      <pivotArea field="0" dataOnly="0" labelOnly="1" grandRow="1" outline="0" axis="axisRow" fieldPosition="0">
        <references count="1">
          <reference field="4294967294" count="1" selected="0">
            <x v="2"/>
          </reference>
        </references>
      </pivotArea>
    </format>
    <format dxfId="1315">
      <pivotArea field="0" dataOnly="0" labelOnly="1" grandRow="1" outline="0" axis="axisRow" fieldPosition="0">
        <references count="1">
          <reference field="4294967294" count="1" selected="0">
            <x v="3"/>
          </reference>
        </references>
      </pivotArea>
    </format>
    <format dxfId="1314">
      <pivotArea field="0" dataOnly="0" labelOnly="1" grandRow="1" outline="0" axis="axisRow" fieldPosition="0">
        <references count="1">
          <reference field="4294967294" count="1" selected="0">
            <x v="4"/>
          </reference>
        </references>
      </pivotArea>
    </format>
    <format dxfId="1313">
      <pivotArea field="0" dataOnly="0" labelOnly="1" grandRow="1" outline="0" axis="axisRow" fieldPosition="0">
        <references count="1">
          <reference field="4294967294" count="1" selected="0">
            <x v="5"/>
          </reference>
        </references>
      </pivotArea>
    </format>
    <format dxfId="1312">
      <pivotArea field="0" dataOnly="0" labelOnly="1" grandRow="1" outline="0" axis="axisRow" fieldPosition="0">
        <references count="1">
          <reference field="4294967294" count="1" selected="0">
            <x v="6"/>
          </reference>
        </references>
      </pivotArea>
    </format>
    <format dxfId="1311">
      <pivotArea field="0" dataOnly="0" labelOnly="1" grandRow="1" outline="0" axis="axisRow" fieldPosition="0">
        <references count="1">
          <reference field="4294967294" count="1" selected="0">
            <x v="7"/>
          </reference>
        </references>
      </pivotArea>
    </format>
    <format dxfId="1310">
      <pivotArea field="0" dataOnly="0" labelOnly="1" grandRow="1" outline="0" axis="axisRow" fieldPosition="0">
        <references count="1">
          <reference field="4294967294" count="1" selected="0">
            <x v="8"/>
          </reference>
        </references>
      </pivotArea>
    </format>
    <format dxfId="1309">
      <pivotArea field="0" dataOnly="0" labelOnly="1" grandRow="1" outline="0" axis="axisRow" fieldPosition="0">
        <references count="1">
          <reference field="4294967294" count="1" selected="0">
            <x v="9"/>
          </reference>
        </references>
      </pivotArea>
    </format>
    <format dxfId="1308">
      <pivotArea field="0" dataOnly="0" labelOnly="1" grandRow="1" outline="0" axis="axisRow" fieldPosition="0">
        <references count="1">
          <reference field="4294967294" count="1" selected="0">
            <x v="10"/>
          </reference>
        </references>
      </pivotArea>
    </format>
    <format dxfId="1307">
      <pivotArea field="0" dataOnly="0" labelOnly="1" grandRow="1" outline="0" axis="axisRow" fieldPosition="0">
        <references count="1">
          <reference field="4294967294" count="1" selected="0">
            <x v="11"/>
          </reference>
        </references>
      </pivotArea>
    </format>
    <format dxfId="1306">
      <pivotArea field="0" dataOnly="0" labelOnly="1" grandRow="1" outline="0" axis="axisRow" fieldPosition="0">
        <references count="1">
          <reference field="4294967294" count="1" selected="0">
            <x v="12"/>
          </reference>
        </references>
      </pivotArea>
    </format>
    <format dxfId="1305">
      <pivotArea field="0" dataOnly="0" labelOnly="1" grandRow="1" outline="0" axis="axisRow" fieldPosition="0">
        <references count="1">
          <reference field="4294967294" count="1" selected="0">
            <x v="13"/>
          </reference>
        </references>
      </pivotArea>
    </format>
    <format dxfId="1304">
      <pivotArea field="0" dataOnly="0" labelOnly="1" grandRow="1" outline="0" axis="axisRow" fieldPosition="0">
        <references count="1">
          <reference field="4294967294" count="1" selected="0">
            <x v="14"/>
          </reference>
        </references>
      </pivotArea>
    </format>
    <format dxfId="1303">
      <pivotArea field="0" dataOnly="0" labelOnly="1" grandRow="1" outline="0" axis="axisRow" fieldPosition="0">
        <references count="1">
          <reference field="4294967294" count="1" selected="0">
            <x v="15"/>
          </reference>
        </references>
      </pivotArea>
    </format>
    <format dxfId="1302">
      <pivotArea field="0" dataOnly="0" labelOnly="1" grandRow="1" outline="0" axis="axisRow" fieldPosition="0">
        <references count="1">
          <reference field="4294967294" count="1" selected="0">
            <x v="16"/>
          </reference>
        </references>
      </pivotArea>
    </format>
    <format dxfId="1301">
      <pivotArea field="0" dataOnly="0" labelOnly="1" grandRow="1" outline="0" axis="axisRow" fieldPosition="0">
        <references count="1">
          <reference field="4294967294" count="1" selected="0">
            <x v="17"/>
          </reference>
        </references>
      </pivotArea>
    </format>
    <format dxfId="1300">
      <pivotArea field="0" dataOnly="0" labelOnly="1" grandRow="1" outline="0" axis="axisRow" fieldPosition="0">
        <references count="1">
          <reference field="4294967294" count="1" selected="0">
            <x v="18"/>
          </reference>
        </references>
      </pivotArea>
    </format>
    <format dxfId="1299">
      <pivotArea field="0" dataOnly="0" labelOnly="1" grandRow="1" outline="0" axis="axisRow" fieldPosition="0">
        <references count="1">
          <reference field="4294967294" count="1" selected="0">
            <x v="19"/>
          </reference>
        </references>
      </pivotArea>
    </format>
    <format dxfId="1298">
      <pivotArea field="0" dataOnly="0" labelOnly="1" grandRow="1" outline="0" axis="axisRow" fieldPosition="0">
        <references count="1">
          <reference field="4294967294" count="1" selected="0">
            <x v="20"/>
          </reference>
        </references>
      </pivotArea>
    </format>
    <format dxfId="1297">
      <pivotArea field="0" dataOnly="0" labelOnly="1" grandRow="1" outline="0" axis="axisRow" fieldPosition="0">
        <references count="1">
          <reference field="4294967294" count="1" selected="0">
            <x v="21"/>
          </reference>
        </references>
      </pivotArea>
    </format>
    <format dxfId="1296">
      <pivotArea field="0" dataOnly="0" labelOnly="1" grandRow="1" outline="0" axis="axisRow" fieldPosition="0">
        <references count="1">
          <reference field="4294967294" count="1" selected="0">
            <x v="22"/>
          </reference>
        </references>
      </pivotArea>
    </format>
    <format dxfId="1295">
      <pivotArea field="0" dataOnly="0" labelOnly="1" grandRow="1" outline="0" axis="axisRow" fieldPosition="0">
        <references count="1">
          <reference field="4294967294" count="1" selected="0">
            <x v="23"/>
          </reference>
        </references>
      </pivotArea>
    </format>
    <format dxfId="1294">
      <pivotArea field="0" dataOnly="0" labelOnly="1" grandRow="1" outline="0" axis="axisRow" fieldPosition="0">
        <references count="1">
          <reference field="4294967294" count="1" selected="0">
            <x v="24"/>
          </reference>
        </references>
      </pivotArea>
    </format>
    <format dxfId="1293">
      <pivotArea field="0" dataOnly="0" labelOnly="1" grandRow="1" outline="0" axis="axisRow" fieldPosition="0">
        <references count="1">
          <reference field="4294967294" count="1" selected="0">
            <x v="25"/>
          </reference>
        </references>
      </pivotArea>
    </format>
    <format dxfId="1292">
      <pivotArea field="0" dataOnly="0" labelOnly="1" grandRow="1" outline="0" axis="axisRow" fieldPosition="0">
        <references count="1">
          <reference field="4294967294" count="1" selected="0">
            <x v="26"/>
          </reference>
        </references>
      </pivotArea>
    </format>
    <format dxfId="1291">
      <pivotArea field="0" dataOnly="0" labelOnly="1" grandRow="1" outline="0" axis="axisRow" fieldPosition="0">
        <references count="1">
          <reference field="4294967294" count="1" selected="0">
            <x v="27"/>
          </reference>
        </references>
      </pivotArea>
    </format>
    <format dxfId="1290">
      <pivotArea field="0" dataOnly="0" labelOnly="1" grandRow="1" outline="0" axis="axisRow" fieldPosition="0">
        <references count="1">
          <reference field="4294967294" count="1" selected="0">
            <x v="28"/>
          </reference>
        </references>
      </pivotArea>
    </format>
    <format dxfId="1289">
      <pivotArea field="0" dataOnly="0" labelOnly="1" grandRow="1" outline="0" axis="axisRow" fieldPosition="0">
        <references count="1">
          <reference field="4294967294" count="1" selected="0">
            <x v="29"/>
          </reference>
        </references>
      </pivotArea>
    </format>
    <format dxfId="1288">
      <pivotArea field="0" dataOnly="0" labelOnly="1" grandRow="1" outline="0" axis="axisRow" fieldPosition="0">
        <references count="1">
          <reference field="4294967294" count="1" selected="0">
            <x v="30"/>
          </reference>
        </references>
      </pivotArea>
    </format>
    <format dxfId="1287">
      <pivotArea field="0" dataOnly="0" labelOnly="1" grandRow="1" outline="0" axis="axisRow" fieldPosition="0">
        <references count="1">
          <reference field="4294967294" count="1" selected="0">
            <x v="31"/>
          </reference>
        </references>
      </pivotArea>
    </format>
    <format dxfId="1286">
      <pivotArea field="0" dataOnly="0" labelOnly="1" grandRow="1" outline="0" axis="axisRow" fieldPosition="0">
        <references count="1">
          <reference field="4294967294" count="1" selected="0">
            <x v="0"/>
          </reference>
        </references>
      </pivotArea>
    </format>
    <format dxfId="1285">
      <pivotArea field="0" dataOnly="0" labelOnly="1" grandRow="1" outline="0" axis="axisRow" fieldPosition="0">
        <references count="1">
          <reference field="4294967294" count="1" selected="0">
            <x v="1"/>
          </reference>
        </references>
      </pivotArea>
    </format>
    <format dxfId="1284">
      <pivotArea field="0" dataOnly="0" labelOnly="1" grandRow="1" outline="0" axis="axisRow" fieldPosition="0">
        <references count="1">
          <reference field="4294967294" count="1" selected="0">
            <x v="2"/>
          </reference>
        </references>
      </pivotArea>
    </format>
    <format dxfId="1283">
      <pivotArea field="0" dataOnly="0" labelOnly="1" grandRow="1" outline="0" axis="axisRow" fieldPosition="0">
        <references count="1">
          <reference field="4294967294" count="1" selected="0">
            <x v="3"/>
          </reference>
        </references>
      </pivotArea>
    </format>
    <format dxfId="1282">
      <pivotArea field="0" dataOnly="0" labelOnly="1" grandRow="1" outline="0" axis="axisRow" fieldPosition="0">
        <references count="1">
          <reference field="4294967294" count="1" selected="0">
            <x v="4"/>
          </reference>
        </references>
      </pivotArea>
    </format>
    <format dxfId="1281">
      <pivotArea field="0" dataOnly="0" labelOnly="1" grandRow="1" outline="0" axis="axisRow" fieldPosition="0">
        <references count="1">
          <reference field="4294967294" count="1" selected="0">
            <x v="5"/>
          </reference>
        </references>
      </pivotArea>
    </format>
    <format dxfId="1280">
      <pivotArea field="0" dataOnly="0" labelOnly="1" grandRow="1" outline="0" axis="axisRow" fieldPosition="0">
        <references count="1">
          <reference field="4294967294" count="1" selected="0">
            <x v="6"/>
          </reference>
        </references>
      </pivotArea>
    </format>
    <format dxfId="1279">
      <pivotArea field="0" dataOnly="0" labelOnly="1" grandRow="1" outline="0" axis="axisRow" fieldPosition="0">
        <references count="1">
          <reference field="4294967294" count="1" selected="0">
            <x v="7"/>
          </reference>
        </references>
      </pivotArea>
    </format>
    <format dxfId="1278">
      <pivotArea field="0" dataOnly="0" labelOnly="1" grandRow="1" outline="0" axis="axisRow" fieldPosition="0">
        <references count="1">
          <reference field="4294967294" count="1" selected="0">
            <x v="8"/>
          </reference>
        </references>
      </pivotArea>
    </format>
    <format dxfId="1277">
      <pivotArea field="0" dataOnly="0" labelOnly="1" grandRow="1" outline="0" axis="axisRow" fieldPosition="0">
        <references count="1">
          <reference field="4294967294" count="1" selected="0">
            <x v="9"/>
          </reference>
        </references>
      </pivotArea>
    </format>
    <format dxfId="1276">
      <pivotArea field="0" dataOnly="0" labelOnly="1" grandRow="1" outline="0" axis="axisRow" fieldPosition="0">
        <references count="1">
          <reference field="4294967294" count="1" selected="0">
            <x v="10"/>
          </reference>
        </references>
      </pivotArea>
    </format>
    <format dxfId="1275">
      <pivotArea field="0" dataOnly="0" labelOnly="1" grandRow="1" outline="0" axis="axisRow" fieldPosition="0">
        <references count="1">
          <reference field="4294967294" count="1" selected="0">
            <x v="11"/>
          </reference>
        </references>
      </pivotArea>
    </format>
    <format dxfId="1274">
      <pivotArea field="0" dataOnly="0" labelOnly="1" grandRow="1" outline="0" axis="axisRow" fieldPosition="0">
        <references count="1">
          <reference field="4294967294" count="1" selected="0">
            <x v="12"/>
          </reference>
        </references>
      </pivotArea>
    </format>
    <format dxfId="1273">
      <pivotArea field="0" dataOnly="0" labelOnly="1" grandRow="1" outline="0" axis="axisRow" fieldPosition="0">
        <references count="1">
          <reference field="4294967294" count="1" selected="0">
            <x v="13"/>
          </reference>
        </references>
      </pivotArea>
    </format>
    <format dxfId="1272">
      <pivotArea field="0" dataOnly="0" labelOnly="1" grandRow="1" outline="0" axis="axisRow" fieldPosition="0">
        <references count="1">
          <reference field="4294967294" count="1" selected="0">
            <x v="14"/>
          </reference>
        </references>
      </pivotArea>
    </format>
    <format dxfId="1271">
      <pivotArea field="0" dataOnly="0" labelOnly="1" grandRow="1" outline="0" axis="axisRow" fieldPosition="0">
        <references count="1">
          <reference field="4294967294" count="1" selected="0">
            <x v="15"/>
          </reference>
        </references>
      </pivotArea>
    </format>
    <format dxfId="1270">
      <pivotArea field="0" dataOnly="0" labelOnly="1" grandRow="1" outline="0" axis="axisRow" fieldPosition="0">
        <references count="1">
          <reference field="4294967294" count="1" selected="0">
            <x v="16"/>
          </reference>
        </references>
      </pivotArea>
    </format>
    <format dxfId="1269">
      <pivotArea field="0" dataOnly="0" labelOnly="1" grandRow="1" outline="0" axis="axisRow" fieldPosition="0">
        <references count="1">
          <reference field="4294967294" count="1" selected="0">
            <x v="17"/>
          </reference>
        </references>
      </pivotArea>
    </format>
    <format dxfId="1268">
      <pivotArea field="0" dataOnly="0" labelOnly="1" grandRow="1" outline="0" axis="axisRow" fieldPosition="0">
        <references count="1">
          <reference field="4294967294" count="1" selected="0">
            <x v="18"/>
          </reference>
        </references>
      </pivotArea>
    </format>
    <format dxfId="1267">
      <pivotArea field="0" dataOnly="0" labelOnly="1" grandRow="1" outline="0" axis="axisRow" fieldPosition="0">
        <references count="1">
          <reference field="4294967294" count="1" selected="0">
            <x v="19"/>
          </reference>
        </references>
      </pivotArea>
    </format>
    <format dxfId="1266">
      <pivotArea field="0" dataOnly="0" labelOnly="1" grandRow="1" outline="0" axis="axisRow" fieldPosition="0">
        <references count="1">
          <reference field="4294967294" count="1" selected="0">
            <x v="20"/>
          </reference>
        </references>
      </pivotArea>
    </format>
    <format dxfId="1265">
      <pivotArea field="0" dataOnly="0" labelOnly="1" grandRow="1" outline="0" axis="axisRow" fieldPosition="0">
        <references count="1">
          <reference field="4294967294" count="1" selected="0">
            <x v="21"/>
          </reference>
        </references>
      </pivotArea>
    </format>
    <format dxfId="1264">
      <pivotArea field="0" dataOnly="0" labelOnly="1" grandRow="1" outline="0" axis="axisRow" fieldPosition="0">
        <references count="1">
          <reference field="4294967294" count="1" selected="0">
            <x v="22"/>
          </reference>
        </references>
      </pivotArea>
    </format>
    <format dxfId="1263">
      <pivotArea field="0" dataOnly="0" labelOnly="1" grandRow="1" outline="0" axis="axisRow" fieldPosition="0">
        <references count="1">
          <reference field="4294967294" count="1" selected="0">
            <x v="23"/>
          </reference>
        </references>
      </pivotArea>
    </format>
    <format dxfId="1262">
      <pivotArea field="0" dataOnly="0" labelOnly="1" grandRow="1" outline="0" axis="axisRow" fieldPosition="0">
        <references count="1">
          <reference field="4294967294" count="1" selected="0">
            <x v="24"/>
          </reference>
        </references>
      </pivotArea>
    </format>
    <format dxfId="1261">
      <pivotArea field="0" dataOnly="0" labelOnly="1" grandRow="1" outline="0" axis="axisRow" fieldPosition="0">
        <references count="1">
          <reference field="4294967294" count="1" selected="0">
            <x v="25"/>
          </reference>
        </references>
      </pivotArea>
    </format>
    <format dxfId="1260">
      <pivotArea field="0" dataOnly="0" labelOnly="1" grandRow="1" outline="0" axis="axisRow" fieldPosition="0">
        <references count="1">
          <reference field="4294967294" count="1" selected="0">
            <x v="26"/>
          </reference>
        </references>
      </pivotArea>
    </format>
    <format dxfId="1259">
      <pivotArea field="0" dataOnly="0" labelOnly="1" grandRow="1" outline="0" axis="axisRow" fieldPosition="0">
        <references count="1">
          <reference field="4294967294" count="1" selected="0">
            <x v="27"/>
          </reference>
        </references>
      </pivotArea>
    </format>
    <format dxfId="1258">
      <pivotArea field="0" dataOnly="0" labelOnly="1" grandRow="1" outline="0" axis="axisRow" fieldPosition="0">
        <references count="1">
          <reference field="4294967294" count="1" selected="0">
            <x v="28"/>
          </reference>
        </references>
      </pivotArea>
    </format>
    <format dxfId="1257">
      <pivotArea field="0" dataOnly="0" labelOnly="1" grandRow="1" outline="0" axis="axisRow" fieldPosition="0">
        <references count="1">
          <reference field="4294967294" count="1" selected="0">
            <x v="29"/>
          </reference>
        </references>
      </pivotArea>
    </format>
    <format dxfId="1256">
      <pivotArea field="0" dataOnly="0" labelOnly="1" grandRow="1" outline="0" axis="axisRow" fieldPosition="0">
        <references count="1">
          <reference field="4294967294" count="1" selected="0">
            <x v="30"/>
          </reference>
        </references>
      </pivotArea>
    </format>
    <format dxfId="1255">
      <pivotArea field="0" dataOnly="0" labelOnly="1" grandRow="1" outline="0" axis="axisRow" fieldPosition="0">
        <references count="1">
          <reference field="4294967294" count="1" selected="0">
            <x v="31"/>
          </reference>
        </references>
      </pivotArea>
    </format>
    <format dxfId="1254">
      <pivotArea field="0" dataOnly="0" labelOnly="1" grandRow="1" outline="0" axis="axisRow" fieldPosition="0">
        <references count="1">
          <reference field="4294967294" count="1" selected="0">
            <x v="0"/>
          </reference>
        </references>
      </pivotArea>
    </format>
    <format dxfId="1253">
      <pivotArea field="0" dataOnly="0" labelOnly="1" grandRow="1" outline="0" axis="axisRow" fieldPosition="0">
        <references count="1">
          <reference field="4294967294" count="1" selected="0">
            <x v="1"/>
          </reference>
        </references>
      </pivotArea>
    </format>
    <format dxfId="1252">
      <pivotArea field="0" dataOnly="0" labelOnly="1" grandRow="1" outline="0" axis="axisRow" fieldPosition="0">
        <references count="1">
          <reference field="4294967294" count="1" selected="0">
            <x v="2"/>
          </reference>
        </references>
      </pivotArea>
    </format>
    <format dxfId="1251">
      <pivotArea field="0" dataOnly="0" labelOnly="1" grandRow="1" outline="0" axis="axisRow" fieldPosition="0">
        <references count="1">
          <reference field="4294967294" count="1" selected="0">
            <x v="3"/>
          </reference>
        </references>
      </pivotArea>
    </format>
    <format dxfId="1250">
      <pivotArea field="0" dataOnly="0" labelOnly="1" grandRow="1" outline="0" axis="axisRow" fieldPosition="0">
        <references count="1">
          <reference field="4294967294" count="1" selected="0">
            <x v="4"/>
          </reference>
        </references>
      </pivotArea>
    </format>
    <format dxfId="1249">
      <pivotArea field="0" dataOnly="0" labelOnly="1" grandRow="1" outline="0" axis="axisRow" fieldPosition="0">
        <references count="1">
          <reference field="4294967294" count="1" selected="0">
            <x v="5"/>
          </reference>
        </references>
      </pivotArea>
    </format>
    <format dxfId="1248">
      <pivotArea field="0" dataOnly="0" labelOnly="1" grandRow="1" outline="0" axis="axisRow" fieldPosition="0">
        <references count="1">
          <reference field="4294967294" count="1" selected="0">
            <x v="6"/>
          </reference>
        </references>
      </pivotArea>
    </format>
    <format dxfId="1247">
      <pivotArea field="0" dataOnly="0" labelOnly="1" grandRow="1" outline="0" axis="axisRow" fieldPosition="0">
        <references count="1">
          <reference field="4294967294" count="1" selected="0">
            <x v="7"/>
          </reference>
        </references>
      </pivotArea>
    </format>
    <format dxfId="1246">
      <pivotArea field="0" dataOnly="0" labelOnly="1" grandRow="1" outline="0" axis="axisRow" fieldPosition="0">
        <references count="1">
          <reference field="4294967294" count="1" selected="0">
            <x v="8"/>
          </reference>
        </references>
      </pivotArea>
    </format>
    <format dxfId="1245">
      <pivotArea field="0" dataOnly="0" labelOnly="1" grandRow="1" outline="0" axis="axisRow" fieldPosition="0">
        <references count="1">
          <reference field="4294967294" count="1" selected="0">
            <x v="9"/>
          </reference>
        </references>
      </pivotArea>
    </format>
    <format dxfId="1244">
      <pivotArea field="0" dataOnly="0" labelOnly="1" grandRow="1" outline="0" axis="axisRow" fieldPosition="0">
        <references count="1">
          <reference field="4294967294" count="1" selected="0">
            <x v="10"/>
          </reference>
        </references>
      </pivotArea>
    </format>
    <format dxfId="1243">
      <pivotArea field="0" dataOnly="0" labelOnly="1" grandRow="1" outline="0" axis="axisRow" fieldPosition="0">
        <references count="1">
          <reference field="4294967294" count="1" selected="0">
            <x v="11"/>
          </reference>
        </references>
      </pivotArea>
    </format>
    <format dxfId="1242">
      <pivotArea field="0" dataOnly="0" labelOnly="1" grandRow="1" outline="0" axis="axisRow" fieldPosition="0">
        <references count="1">
          <reference field="4294967294" count="1" selected="0">
            <x v="12"/>
          </reference>
        </references>
      </pivotArea>
    </format>
    <format dxfId="1241">
      <pivotArea field="0" dataOnly="0" labelOnly="1" grandRow="1" outline="0" axis="axisRow" fieldPosition="0">
        <references count="1">
          <reference field="4294967294" count="1" selected="0">
            <x v="13"/>
          </reference>
        </references>
      </pivotArea>
    </format>
    <format dxfId="1240">
      <pivotArea field="0" dataOnly="0" labelOnly="1" grandRow="1" outline="0" axis="axisRow" fieldPosition="0">
        <references count="1">
          <reference field="4294967294" count="1" selected="0">
            <x v="14"/>
          </reference>
        </references>
      </pivotArea>
    </format>
    <format dxfId="1239">
      <pivotArea field="0" dataOnly="0" labelOnly="1" grandRow="1" outline="0" axis="axisRow" fieldPosition="0">
        <references count="1">
          <reference field="4294967294" count="1" selected="0">
            <x v="15"/>
          </reference>
        </references>
      </pivotArea>
    </format>
    <format dxfId="1238">
      <pivotArea field="0" dataOnly="0" labelOnly="1" grandRow="1" outline="0" axis="axisRow" fieldPosition="0">
        <references count="1">
          <reference field="4294967294" count="1" selected="0">
            <x v="16"/>
          </reference>
        </references>
      </pivotArea>
    </format>
    <format dxfId="1237">
      <pivotArea field="0" dataOnly="0" labelOnly="1" grandRow="1" outline="0" axis="axisRow" fieldPosition="0">
        <references count="1">
          <reference field="4294967294" count="1" selected="0">
            <x v="17"/>
          </reference>
        </references>
      </pivotArea>
    </format>
    <format dxfId="1236">
      <pivotArea field="0" dataOnly="0" labelOnly="1" grandRow="1" outline="0" axis="axisRow" fieldPosition="0">
        <references count="1">
          <reference field="4294967294" count="1" selected="0">
            <x v="18"/>
          </reference>
        </references>
      </pivotArea>
    </format>
    <format dxfId="1235">
      <pivotArea field="0" dataOnly="0" labelOnly="1" grandRow="1" outline="0" axis="axisRow" fieldPosition="0">
        <references count="1">
          <reference field="4294967294" count="1" selected="0">
            <x v="19"/>
          </reference>
        </references>
      </pivotArea>
    </format>
    <format dxfId="1234">
      <pivotArea field="0" dataOnly="0" labelOnly="1" grandRow="1" outline="0" axis="axisRow" fieldPosition="0">
        <references count="1">
          <reference field="4294967294" count="1" selected="0">
            <x v="20"/>
          </reference>
        </references>
      </pivotArea>
    </format>
    <format dxfId="1233">
      <pivotArea field="0" dataOnly="0" labelOnly="1" grandRow="1" outline="0" axis="axisRow" fieldPosition="0">
        <references count="1">
          <reference field="4294967294" count="1" selected="0">
            <x v="21"/>
          </reference>
        </references>
      </pivotArea>
    </format>
    <format dxfId="1232">
      <pivotArea field="0" dataOnly="0" labelOnly="1" grandRow="1" outline="0" axis="axisRow" fieldPosition="0">
        <references count="1">
          <reference field="4294967294" count="1" selected="0">
            <x v="22"/>
          </reference>
        </references>
      </pivotArea>
    </format>
    <format dxfId="1231">
      <pivotArea field="0" dataOnly="0" labelOnly="1" grandRow="1" outline="0" axis="axisRow" fieldPosition="0">
        <references count="1">
          <reference field="4294967294" count="1" selected="0">
            <x v="23"/>
          </reference>
        </references>
      </pivotArea>
    </format>
    <format dxfId="1230">
      <pivotArea field="0" dataOnly="0" labelOnly="1" grandRow="1" outline="0" axis="axisRow" fieldPosition="0">
        <references count="1">
          <reference field="4294967294" count="1" selected="0">
            <x v="24"/>
          </reference>
        </references>
      </pivotArea>
    </format>
    <format dxfId="1229">
      <pivotArea field="0" dataOnly="0" labelOnly="1" grandRow="1" outline="0" axis="axisRow" fieldPosition="0">
        <references count="1">
          <reference field="4294967294" count="1" selected="0">
            <x v="25"/>
          </reference>
        </references>
      </pivotArea>
    </format>
    <format dxfId="1228">
      <pivotArea field="0" dataOnly="0" labelOnly="1" grandRow="1" outline="0" axis="axisRow" fieldPosition="0">
        <references count="1">
          <reference field="4294967294" count="1" selected="0">
            <x v="26"/>
          </reference>
        </references>
      </pivotArea>
    </format>
    <format dxfId="1227">
      <pivotArea field="0" dataOnly="0" labelOnly="1" grandRow="1" outline="0" axis="axisRow" fieldPosition="0">
        <references count="1">
          <reference field="4294967294" count="1" selected="0">
            <x v="27"/>
          </reference>
        </references>
      </pivotArea>
    </format>
    <format dxfId="1226">
      <pivotArea field="0" dataOnly="0" labelOnly="1" grandRow="1" outline="0" axis="axisRow" fieldPosition="0">
        <references count="1">
          <reference field="4294967294" count="1" selected="0">
            <x v="28"/>
          </reference>
        </references>
      </pivotArea>
    </format>
    <format dxfId="1225">
      <pivotArea field="0" dataOnly="0" labelOnly="1" grandRow="1" outline="0" axis="axisRow" fieldPosition="0">
        <references count="1">
          <reference field="4294967294" count="1" selected="0">
            <x v="29"/>
          </reference>
        </references>
      </pivotArea>
    </format>
    <format dxfId="1224">
      <pivotArea field="0" dataOnly="0" labelOnly="1" grandRow="1" outline="0" axis="axisRow" fieldPosition="0">
        <references count="1">
          <reference field="4294967294" count="1" selected="0">
            <x v="30"/>
          </reference>
        </references>
      </pivotArea>
    </format>
    <format dxfId="1223">
      <pivotArea field="0" dataOnly="0" labelOnly="1" grandRow="1" outline="0" axis="axisRow" fieldPosition="0">
        <references count="1">
          <reference field="4294967294" count="1" selected="0">
            <x v="31"/>
          </reference>
        </references>
      </pivotArea>
    </format>
    <format dxfId="1222">
      <pivotArea field="0" dataOnly="0" labelOnly="1" grandRow="1" outline="0" axis="axisRow" fieldPosition="0">
        <references count="1">
          <reference field="4294967294" count="1" selected="0">
            <x v="0"/>
          </reference>
        </references>
      </pivotArea>
    </format>
    <format dxfId="1221">
      <pivotArea field="0" dataOnly="0" labelOnly="1" grandRow="1" outline="0" axis="axisRow" fieldPosition="0">
        <references count="1">
          <reference field="4294967294" count="1" selected="0">
            <x v="1"/>
          </reference>
        </references>
      </pivotArea>
    </format>
    <format dxfId="1220">
      <pivotArea field="0" dataOnly="0" labelOnly="1" grandRow="1" outline="0" axis="axisRow" fieldPosition="0">
        <references count="1">
          <reference field="4294967294" count="1" selected="0">
            <x v="2"/>
          </reference>
        </references>
      </pivotArea>
    </format>
    <format dxfId="1219">
      <pivotArea field="0" dataOnly="0" labelOnly="1" grandRow="1" outline="0" axis="axisRow" fieldPosition="0">
        <references count="1">
          <reference field="4294967294" count="1" selected="0">
            <x v="3"/>
          </reference>
        </references>
      </pivotArea>
    </format>
    <format dxfId="1218">
      <pivotArea field="0" dataOnly="0" labelOnly="1" grandRow="1" outline="0" axis="axisRow" fieldPosition="0">
        <references count="1">
          <reference field="4294967294" count="1" selected="0">
            <x v="4"/>
          </reference>
        </references>
      </pivotArea>
    </format>
    <format dxfId="1217">
      <pivotArea field="0" dataOnly="0" labelOnly="1" grandRow="1" outline="0" axis="axisRow" fieldPosition="0">
        <references count="1">
          <reference field="4294967294" count="1" selected="0">
            <x v="5"/>
          </reference>
        </references>
      </pivotArea>
    </format>
    <format dxfId="1216">
      <pivotArea field="0" dataOnly="0" labelOnly="1" grandRow="1" outline="0" axis="axisRow" fieldPosition="0">
        <references count="1">
          <reference field="4294967294" count="1" selected="0">
            <x v="6"/>
          </reference>
        </references>
      </pivotArea>
    </format>
    <format dxfId="1215">
      <pivotArea field="0" dataOnly="0" labelOnly="1" grandRow="1" outline="0" axis="axisRow" fieldPosition="0">
        <references count="1">
          <reference field="4294967294" count="1" selected="0">
            <x v="7"/>
          </reference>
        </references>
      </pivotArea>
    </format>
    <format dxfId="1214">
      <pivotArea field="0" dataOnly="0" labelOnly="1" grandRow="1" outline="0" axis="axisRow" fieldPosition="0">
        <references count="1">
          <reference field="4294967294" count="1" selected="0">
            <x v="8"/>
          </reference>
        </references>
      </pivotArea>
    </format>
    <format dxfId="1213">
      <pivotArea field="0" dataOnly="0" labelOnly="1" grandRow="1" outline="0" axis="axisRow" fieldPosition="0">
        <references count="1">
          <reference field="4294967294" count="1" selected="0">
            <x v="9"/>
          </reference>
        </references>
      </pivotArea>
    </format>
    <format dxfId="1212">
      <pivotArea field="0" dataOnly="0" labelOnly="1" grandRow="1" outline="0" axis="axisRow" fieldPosition="0">
        <references count="1">
          <reference field="4294967294" count="1" selected="0">
            <x v="10"/>
          </reference>
        </references>
      </pivotArea>
    </format>
    <format dxfId="1211">
      <pivotArea field="0" dataOnly="0" labelOnly="1" grandRow="1" outline="0" axis="axisRow" fieldPosition="0">
        <references count="1">
          <reference field="4294967294" count="1" selected="0">
            <x v="11"/>
          </reference>
        </references>
      </pivotArea>
    </format>
    <format dxfId="1210">
      <pivotArea field="0" dataOnly="0" labelOnly="1" grandRow="1" outline="0" axis="axisRow" fieldPosition="0">
        <references count="1">
          <reference field="4294967294" count="1" selected="0">
            <x v="12"/>
          </reference>
        </references>
      </pivotArea>
    </format>
    <format dxfId="1209">
      <pivotArea field="0" dataOnly="0" labelOnly="1" grandRow="1" outline="0" axis="axisRow" fieldPosition="0">
        <references count="1">
          <reference field="4294967294" count="1" selected="0">
            <x v="13"/>
          </reference>
        </references>
      </pivotArea>
    </format>
    <format dxfId="1208">
      <pivotArea field="0" dataOnly="0" labelOnly="1" grandRow="1" outline="0" axis="axisRow" fieldPosition="0">
        <references count="1">
          <reference field="4294967294" count="1" selected="0">
            <x v="14"/>
          </reference>
        </references>
      </pivotArea>
    </format>
    <format dxfId="1207">
      <pivotArea field="0" dataOnly="0" labelOnly="1" grandRow="1" outline="0" axis="axisRow" fieldPosition="0">
        <references count="1">
          <reference field="4294967294" count="1" selected="0">
            <x v="15"/>
          </reference>
        </references>
      </pivotArea>
    </format>
    <format dxfId="1206">
      <pivotArea field="0" dataOnly="0" labelOnly="1" grandRow="1" outline="0" axis="axisRow" fieldPosition="0">
        <references count="1">
          <reference field="4294967294" count="1" selected="0">
            <x v="16"/>
          </reference>
        </references>
      </pivotArea>
    </format>
    <format dxfId="1205">
      <pivotArea field="0" dataOnly="0" labelOnly="1" grandRow="1" outline="0" axis="axisRow" fieldPosition="0">
        <references count="1">
          <reference field="4294967294" count="1" selected="0">
            <x v="17"/>
          </reference>
        </references>
      </pivotArea>
    </format>
    <format dxfId="1204">
      <pivotArea field="0" dataOnly="0" labelOnly="1" grandRow="1" outline="0" axis="axisRow" fieldPosition="0">
        <references count="1">
          <reference field="4294967294" count="1" selected="0">
            <x v="18"/>
          </reference>
        </references>
      </pivotArea>
    </format>
    <format dxfId="1203">
      <pivotArea field="0" dataOnly="0" labelOnly="1" grandRow="1" outline="0" axis="axisRow" fieldPosition="0">
        <references count="1">
          <reference field="4294967294" count="1" selected="0">
            <x v="19"/>
          </reference>
        </references>
      </pivotArea>
    </format>
    <format dxfId="1202">
      <pivotArea field="0" dataOnly="0" labelOnly="1" grandRow="1" outline="0" axis="axisRow" fieldPosition="0">
        <references count="1">
          <reference field="4294967294" count="1" selected="0">
            <x v="20"/>
          </reference>
        </references>
      </pivotArea>
    </format>
    <format dxfId="1201">
      <pivotArea field="0" dataOnly="0" labelOnly="1" grandRow="1" outline="0" axis="axisRow" fieldPosition="0">
        <references count="1">
          <reference field="4294967294" count="1" selected="0">
            <x v="21"/>
          </reference>
        </references>
      </pivotArea>
    </format>
    <format dxfId="1200">
      <pivotArea field="0" dataOnly="0" labelOnly="1" grandRow="1" outline="0" axis="axisRow" fieldPosition="0">
        <references count="1">
          <reference field="4294967294" count="1" selected="0">
            <x v="22"/>
          </reference>
        </references>
      </pivotArea>
    </format>
    <format dxfId="1199">
      <pivotArea field="0" dataOnly="0" labelOnly="1" grandRow="1" outline="0" axis="axisRow" fieldPosition="0">
        <references count="1">
          <reference field="4294967294" count="1" selected="0">
            <x v="23"/>
          </reference>
        </references>
      </pivotArea>
    </format>
    <format dxfId="1198">
      <pivotArea field="0" dataOnly="0" labelOnly="1" grandRow="1" outline="0" axis="axisRow" fieldPosition="0">
        <references count="1">
          <reference field="4294967294" count="1" selected="0">
            <x v="24"/>
          </reference>
        </references>
      </pivotArea>
    </format>
    <format dxfId="1197">
      <pivotArea field="0" dataOnly="0" labelOnly="1" grandRow="1" outline="0" axis="axisRow" fieldPosition="0">
        <references count="1">
          <reference field="4294967294" count="1" selected="0">
            <x v="25"/>
          </reference>
        </references>
      </pivotArea>
    </format>
    <format dxfId="1196">
      <pivotArea field="0" dataOnly="0" labelOnly="1" grandRow="1" outline="0" axis="axisRow" fieldPosition="0">
        <references count="1">
          <reference field="4294967294" count="1" selected="0">
            <x v="26"/>
          </reference>
        </references>
      </pivotArea>
    </format>
    <format dxfId="1195">
      <pivotArea field="0" dataOnly="0" labelOnly="1" grandRow="1" outline="0" axis="axisRow" fieldPosition="0">
        <references count="1">
          <reference field="4294967294" count="1" selected="0">
            <x v="27"/>
          </reference>
        </references>
      </pivotArea>
    </format>
    <format dxfId="1194">
      <pivotArea field="0" dataOnly="0" labelOnly="1" grandRow="1" outline="0" axis="axisRow" fieldPosition="0">
        <references count="1">
          <reference field="4294967294" count="1" selected="0">
            <x v="28"/>
          </reference>
        </references>
      </pivotArea>
    </format>
    <format dxfId="1193">
      <pivotArea field="0" dataOnly="0" labelOnly="1" grandRow="1" outline="0" axis="axisRow" fieldPosition="0">
        <references count="1">
          <reference field="4294967294" count="1" selected="0">
            <x v="29"/>
          </reference>
        </references>
      </pivotArea>
    </format>
    <format dxfId="1192">
      <pivotArea field="0" dataOnly="0" labelOnly="1" grandRow="1" outline="0" axis="axisRow" fieldPosition="0">
        <references count="1">
          <reference field="4294967294" count="1" selected="0">
            <x v="30"/>
          </reference>
        </references>
      </pivotArea>
    </format>
    <format dxfId="1191">
      <pivotArea field="0" dataOnly="0" labelOnly="1" grandRow="1" outline="0" axis="axisRow" fieldPosition="0">
        <references count="1">
          <reference field="4294967294" count="1" selected="0">
            <x v="31"/>
          </reference>
        </references>
      </pivotArea>
    </format>
    <format dxfId="1190">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0"/>
          </reference>
        </references>
      </pivotArea>
    </format>
    <format dxfId="1189">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
          </reference>
        </references>
      </pivotArea>
    </format>
    <format dxfId="1188">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2"/>
          </reference>
        </references>
      </pivotArea>
    </format>
    <format dxfId="1187">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3"/>
          </reference>
        </references>
      </pivotArea>
    </format>
    <format dxfId="1186">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4"/>
          </reference>
        </references>
      </pivotArea>
    </format>
    <format dxfId="1185">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5"/>
          </reference>
        </references>
      </pivotArea>
    </format>
    <format dxfId="1184">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6"/>
          </reference>
        </references>
      </pivotArea>
    </format>
    <format dxfId="1183">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7"/>
          </reference>
        </references>
      </pivotArea>
    </format>
    <format dxfId="1182">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8"/>
          </reference>
        </references>
      </pivotArea>
    </format>
    <format dxfId="1181">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9"/>
          </reference>
        </references>
      </pivotArea>
    </format>
    <format dxfId="1180">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0"/>
          </reference>
        </references>
      </pivotArea>
    </format>
    <format dxfId="1179">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1"/>
          </reference>
        </references>
      </pivotArea>
    </format>
    <format dxfId="1178">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2"/>
          </reference>
        </references>
      </pivotArea>
    </format>
    <format dxfId="1177">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3"/>
          </reference>
        </references>
      </pivotArea>
    </format>
    <format dxfId="1176">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4"/>
          </reference>
        </references>
      </pivotArea>
    </format>
    <format dxfId="1175">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5"/>
          </reference>
        </references>
      </pivotArea>
    </format>
    <format dxfId="1174">
      <pivotArea dataOnly="0" labelOnly="1" outline="0" fieldPosition="0">
        <references count="1">
          <reference field="221" count="0"/>
        </references>
      </pivotArea>
    </format>
    <format dxfId="1173">
      <pivotArea dataOnly="0" labelOnly="1" outline="0" fieldPosition="0">
        <references count="1">
          <reference field="221" count="0" defaultSubtotal="1"/>
        </references>
      </pivotArea>
    </format>
    <format dxfId="1172">
      <pivotArea dataOnly="0" labelOnly="1" outline="0" fieldPosition="0">
        <references count="2">
          <reference field="4" count="6">
            <x v="0"/>
            <x v="1"/>
            <x v="2"/>
            <x v="3"/>
            <x v="4"/>
            <x v="5"/>
          </reference>
          <reference field="221" count="1" selected="0">
            <x v="0"/>
          </reference>
        </references>
      </pivotArea>
    </format>
    <format dxfId="1171">
      <pivotArea dataOnly="0" labelOnly="1" outline="0" fieldPosition="0">
        <references count="2">
          <reference field="4" count="4">
            <x v="6"/>
            <x v="7"/>
            <x v="8"/>
            <x v="9"/>
          </reference>
          <reference field="221" count="1" selected="0">
            <x v="1"/>
          </reference>
        </references>
      </pivotArea>
    </format>
    <format dxfId="1170">
      <pivotArea dataOnly="0" labelOnly="1" outline="0" fieldPosition="0">
        <references count="2">
          <reference field="4" count="1">
            <x v="15"/>
          </reference>
          <reference field="221" count="1" selected="0">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78FCAD4-555D-4662-9D9A-680A145D30AC}" name="PivotTable1" cacheId="16" dataOnRows="1" applyNumberFormats="0" applyBorderFormats="0" applyFontFormats="0" applyPatternFormats="0" applyAlignmentFormats="0" applyWidthHeightFormats="1" dataCaption="Data" updatedVersion="6" minRefreshableVersion="3" showMemberPropertyTips="0" useAutoFormatting="1" colGrandTotals="0" itemPrintTitles="1" createdVersion="3" indent="0" compact="0" compactData="0" gridDropZones="1">
  <location ref="A3:P581" firstHeaderRow="1" firstDataRow="3" firstDataCol="2"/>
  <pivotFields count="286">
    <pivotField axis="axisRow" compact="0" outline="0" subtotalTop="0" showAll="0" includeNewItemsInFilter="1" sortType="ascending">
      <items count="18">
        <item x="0"/>
        <item x="1"/>
        <item x="2"/>
        <item x="3"/>
        <item x="4"/>
        <item x="5"/>
        <item x="6"/>
        <item x="7"/>
        <item x="8"/>
        <item x="9"/>
        <item x="10"/>
        <item x="11"/>
        <item x="12"/>
        <item x="13"/>
        <item x="14"/>
        <item x="15"/>
        <item x="16"/>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8">
        <item x="1"/>
        <item x="2"/>
        <item x="3"/>
        <item x="4"/>
        <item x="5"/>
        <item x="6"/>
        <item x="10"/>
        <item x="7"/>
        <item x="8"/>
        <item x="9"/>
        <item m="1" x="16"/>
        <item m="1" x="12"/>
        <item m="1" x="13"/>
        <item x="11"/>
        <item m="1" x="14"/>
        <item x="0"/>
        <item m="1" x="15"/>
        <item t="default"/>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outline="0" showAll="0" defaultSubtotal="0"/>
    <pivotField compact="0" numFmtId="165"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5"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5"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axis="axisCol" compact="0" outline="0" subtotalTop="0" showAll="0" includeNewItemsInFilter="1">
      <items count="8">
        <item n="Four-Year" x="1"/>
        <item n="Two-Year" x="2"/>
        <item n="Technical" h="1" x="3"/>
        <item h="1" sd="0" x="0"/>
        <item h="1" x="4"/>
        <item x="5"/>
        <item x="6"/>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2">
    <field x="0"/>
    <field x="-2"/>
  </rowFields>
  <rowItems count="576">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rowItems>
  <colFields count="2">
    <field x="221"/>
    <field x="4"/>
  </colFields>
  <colItems count="14">
    <i>
      <x/>
      <x/>
    </i>
    <i r="1">
      <x v="1"/>
    </i>
    <i r="1">
      <x v="2"/>
    </i>
    <i r="1">
      <x v="3"/>
    </i>
    <i r="1">
      <x v="4"/>
    </i>
    <i r="1">
      <x v="5"/>
    </i>
    <i t="default">
      <x/>
    </i>
    <i>
      <x v="1"/>
      <x v="6"/>
    </i>
    <i r="1">
      <x v="7"/>
    </i>
    <i r="1">
      <x v="8"/>
    </i>
    <i r="1">
      <x v="9"/>
    </i>
    <i t="default">
      <x v="1"/>
    </i>
    <i>
      <x v="5"/>
      <x v="15"/>
    </i>
    <i t="default">
      <x v="5"/>
    </i>
  </colItems>
  <dataFields count="32">
    <dataField name=" AvHS1stT-FT-CTA" fld="250" baseField="0" baseItem="0" numFmtId="164"/>
    <dataField name=" AvNew-HS1stT-FT-CTA" fld="283" baseField="0" baseItem="0" numFmtId="3"/>
    <dataField name=" AvHS1stT-PT-CTA" fld="251" baseField="0" baseItem="0" numFmtId="164"/>
    <dataField name=" AvNew-HS1stT-PT-CTA" fld="284" baseField="0" baseItem="0" numFmtId="3"/>
    <dataField name=" AvHS1stT-UNK-CTA" fld="252" baseField="0" baseItem="0" numFmtId="164"/>
    <dataField name=" AvNew-HS1stT-UNK-CTA" fld="285" baseField="0" baseItem="0" numFmtId="3"/>
    <dataField name=" AvHS1stT-CTA" fld="253" baseField="0" baseItem="0" numFmtId="164"/>
    <dataField name=" AvNew-HS1stT-CTA" fld="282" baseField="0" baseItem="0" numFmtId="3"/>
    <dataField name=" Av1stT-FT-CTA" fld="236" baseField="0" baseItem="0" numFmtId="165"/>
    <dataField name=" AvNew-1stT-FT-CTA" fld="273" baseField="0" baseItem="0" numFmtId="3"/>
    <dataField name=" Av1stT-PT-CTA" fld="237" baseField="0" baseItem="0" numFmtId="165"/>
    <dataField name=" AvNew-1stT-PT-CTA" fld="274" baseField="0" baseItem="0" numFmtId="3"/>
    <dataField name=" Av1stT-UNK-CTA" fld="238" baseField="0" baseItem="0" numFmtId="164"/>
    <dataField name=" AvNew-1stT-UNK-CTA" fld="275" baseField="0" baseItem="0" numFmtId="3"/>
    <dataField name=" Av1stT-CTA" fld="239" baseField="0" baseItem="0" numFmtId="164"/>
    <dataField name=" AvNew-1stT-CTA" fld="276" baseField="0" baseItem="0" numFmtId="3"/>
    <dataField name=" AvTRF-FT-CTA" fld="240" baseField="0" baseItem="0" numFmtId="164"/>
    <dataField name=" AvNew-TRF-FT-CTA" fld="277" baseField="0" baseItem="0" numFmtId="3"/>
    <dataField name=" AvTRF-PT-CTA" fld="241" baseField="0" baseItem="0" numFmtId="164"/>
    <dataField name=" AvNew-TRF-PT-CTA" fld="278" baseField="0" baseItem="0" numFmtId="3"/>
    <dataField name=" AvTRF-UNK-CTA" fld="242" baseField="0" baseItem="0" numFmtId="164"/>
    <dataField name=" AvNew-TRF-UNK-CTA" fld="279" baseField="0" baseItem="0" numFmtId="3"/>
    <dataField name=" AvTRF-CTA" fld="243" baseField="0" baseItem="0" numFmtId="164"/>
    <dataField name=" AvNew-TRF-CTA" fld="280" baseField="0" baseItem="0" numFmtId="3"/>
    <dataField name=" Av UNK-CTA" fld="235" baseField="0" baseItem="0" numFmtId="164"/>
    <dataField name=" AvNew- UNK-CTA" fld="272" baseField="0" baseItem="0" numFmtId="3"/>
    <dataField name=" Av FT-CTA" fld="233" baseField="0" baseItem="0" numFmtId="164"/>
    <dataField name=" AvNew- FT-CTA" fld="270" baseField="0" baseItem="0" numFmtId="3"/>
    <dataField name=" Av PT-CTA" fld="234" baseField="0" baseItem="0" numFmtId="164"/>
    <dataField name=" AvNew- PT-CTA" fld="271" baseField="0" baseItem="0" numFmtId="3"/>
    <dataField name=" Av FTPT-cTA" fld="245" baseField="0" baseItem="0" numFmtId="164"/>
    <dataField name=" AvNew- FTPT-CTA" fld="281" baseField="0" baseItem="0" numFmtId="3"/>
  </dataFields>
  <formats count="1136">
    <format dxfId="1169">
      <pivotArea type="all" dataOnly="0" outline="0" fieldPosition="0"/>
    </format>
    <format dxfId="1168">
      <pivotArea type="all" dataOnly="0" outline="0" fieldPosition="0"/>
    </format>
    <format dxfId="1167">
      <pivotArea dataOnly="0" labelOnly="1" outline="0" offset="IV1" fieldPosition="0">
        <references count="1">
          <reference field="0" count="1">
            <x v="6"/>
          </reference>
        </references>
      </pivotArea>
    </format>
    <format dxfId="1166">
      <pivotArea type="origin" dataOnly="0" labelOnly="1" outline="0" fieldPosition="0"/>
    </format>
    <format dxfId="1165">
      <pivotArea field="0" type="button" dataOnly="0" labelOnly="1" outline="0" axis="axisRow" fieldPosition="0"/>
    </format>
    <format dxfId="1164">
      <pivotArea dataOnly="0" labelOnly="1" outline="0" fieldPosition="0">
        <references count="1">
          <reference field="0" count="0"/>
        </references>
      </pivotArea>
    </format>
    <format dxfId="1163">
      <pivotArea type="origin" dataOnly="0" labelOnly="1" outline="0" fieldPosition="0"/>
    </format>
    <format dxfId="1162">
      <pivotArea field="0" type="button" dataOnly="0" labelOnly="1" outline="0" axis="axisRow" fieldPosition="0"/>
    </format>
    <format dxfId="1161">
      <pivotArea dataOnly="0" labelOnly="1" outline="0" fieldPosition="0">
        <references count="1">
          <reference field="0" count="0"/>
        </references>
      </pivotArea>
    </format>
    <format dxfId="1160">
      <pivotArea field="0" dataOnly="0" labelOnly="1" grandRow="1" outline="0" offset="A256" axis="axisRow" fieldPosition="0">
        <references count="1">
          <reference field="4294967294" count="1" selected="0">
            <x v="8"/>
          </reference>
        </references>
      </pivotArea>
    </format>
    <format dxfId="1159">
      <pivotArea field="0" dataOnly="0" labelOnly="1" grandRow="1" outline="0" offset="A256" axis="axisRow" fieldPosition="0">
        <references count="1">
          <reference field="4294967294" count="1" selected="0">
            <x v="10"/>
          </reference>
        </references>
      </pivotArea>
    </format>
    <format dxfId="1158">
      <pivotArea field="0" dataOnly="0" labelOnly="1" grandRow="1" outline="0" offset="A256" axis="axisRow" fieldPosition="0">
        <references count="1">
          <reference field="4294967294" count="1" selected="0">
            <x v="12"/>
          </reference>
        </references>
      </pivotArea>
    </format>
    <format dxfId="1157">
      <pivotArea field="0" dataOnly="0" labelOnly="1" grandRow="1" outline="0" offset="A256" axis="axisRow" fieldPosition="0">
        <references count="1">
          <reference field="4294967294" count="1" selected="0">
            <x v="14"/>
          </reference>
        </references>
      </pivotArea>
    </format>
    <format dxfId="1156">
      <pivotArea field="0" dataOnly="0" labelOnly="1" grandRow="1" outline="0" offset="A256" axis="axisRow" fieldPosition="0">
        <references count="1">
          <reference field="4294967294" count="1" selected="0">
            <x v="16"/>
          </reference>
        </references>
      </pivotArea>
    </format>
    <format dxfId="1155">
      <pivotArea field="0" dataOnly="0" labelOnly="1" grandRow="1" outline="0" offset="A256" axis="axisRow" fieldPosition="0">
        <references count="1">
          <reference field="4294967294" count="1" selected="0">
            <x v="18"/>
          </reference>
        </references>
      </pivotArea>
    </format>
    <format dxfId="1154">
      <pivotArea field="0" dataOnly="0" labelOnly="1" grandRow="1" outline="0" offset="A256" axis="axisRow" fieldPosition="0">
        <references count="1">
          <reference field="4294967294" count="1" selected="0">
            <x v="20"/>
          </reference>
        </references>
      </pivotArea>
    </format>
    <format dxfId="1153">
      <pivotArea field="0" dataOnly="0" labelOnly="1" grandRow="1" outline="0" offset="A256" axis="axisRow" fieldPosition="0">
        <references count="1">
          <reference field="4294967294" count="1" selected="0">
            <x v="22"/>
          </reference>
        </references>
      </pivotArea>
    </format>
    <format dxfId="1152">
      <pivotArea field="0" dataOnly="0" labelOnly="1" grandRow="1" outline="0" offset="A256" axis="axisRow" fieldPosition="0">
        <references count="1">
          <reference field="4294967294" count="1" selected="0">
            <x v="26"/>
          </reference>
        </references>
      </pivotArea>
    </format>
    <format dxfId="1151">
      <pivotArea field="0" dataOnly="0" labelOnly="1" grandRow="1" outline="0" offset="A256" axis="axisRow" fieldPosition="0">
        <references count="1">
          <reference field="4294967294" count="1" selected="0">
            <x v="28"/>
          </reference>
        </references>
      </pivotArea>
    </format>
    <format dxfId="1150">
      <pivotArea field="0" dataOnly="0" labelOnly="1" grandRow="1" outline="0" offset="A256" axis="axisRow" fieldPosition="0">
        <references count="1">
          <reference field="4294967294" count="1" selected="0">
            <x v="30"/>
          </reference>
        </references>
      </pivotArea>
    </format>
    <format dxfId="1149">
      <pivotArea field="0" dataOnly="0" labelOnly="1" grandRow="1" outline="0" offset="A256" axis="axisRow" fieldPosition="0">
        <references count="1">
          <reference field="4294967294" count="1" selected="0">
            <x v="24"/>
          </reference>
        </references>
      </pivotArea>
    </format>
    <format dxfId="1148">
      <pivotArea outline="0" collapsedLevelsAreSubtotals="1" fieldPosition="0">
        <references count="1">
          <reference field="221" count="1" selected="0" defaultSubtotal="1">
            <x v="2"/>
          </reference>
        </references>
      </pivotArea>
    </format>
    <format dxfId="1147">
      <pivotArea type="topRight" dataOnly="0" labelOnly="1" outline="0" offset="N1" fieldPosition="0"/>
    </format>
    <format dxfId="1146">
      <pivotArea dataOnly="0" labelOnly="1" outline="0" fieldPosition="0">
        <references count="1">
          <reference field="221" count="1" defaultSubtotal="1">
            <x v="2"/>
          </reference>
        </references>
      </pivotArea>
    </format>
    <format dxfId="1145">
      <pivotArea dataOnly="0" labelOnly="1" outline="0" fieldPosition="0">
        <references count="1">
          <reference field="0" count="1">
            <x v="6"/>
          </reference>
        </references>
      </pivotArea>
    </format>
    <format dxfId="1144">
      <pivotArea field="0" dataOnly="0" labelOnly="1" grandRow="1" outline="0" axis="axisRow" fieldPosition="0">
        <references count="1">
          <reference field="4294967294" count="1" selected="0">
            <x v="0"/>
          </reference>
        </references>
      </pivotArea>
    </format>
    <format dxfId="1143">
      <pivotArea field="0" dataOnly="0" labelOnly="1" grandRow="1" outline="0" axis="axisRow" fieldPosition="0">
        <references count="1">
          <reference field="4294967294" count="1" selected="0">
            <x v="2"/>
          </reference>
        </references>
      </pivotArea>
    </format>
    <format dxfId="1142">
      <pivotArea field="0" dataOnly="0" labelOnly="1" grandRow="1" outline="0" axis="axisRow" fieldPosition="0">
        <references count="1">
          <reference field="4294967294" count="1" selected="0">
            <x v="4"/>
          </reference>
        </references>
      </pivotArea>
    </format>
    <format dxfId="1141">
      <pivotArea field="0" dataOnly="0" labelOnly="1" grandRow="1" outline="0" axis="axisRow" fieldPosition="0">
        <references count="1">
          <reference field="4294967294" count="1" selected="0">
            <x v="6"/>
          </reference>
        </references>
      </pivotArea>
    </format>
    <format dxfId="1140">
      <pivotArea field="0" dataOnly="0" labelOnly="1" grandRow="1" outline="0" axis="axisRow" fieldPosition="0">
        <references count="1">
          <reference field="4294967294" count="1" selected="0">
            <x v="8"/>
          </reference>
        </references>
      </pivotArea>
    </format>
    <format dxfId="1139">
      <pivotArea field="0" dataOnly="0" labelOnly="1" grandRow="1" outline="0" axis="axisRow" fieldPosition="0">
        <references count="1">
          <reference field="4294967294" count="1" selected="0">
            <x v="10"/>
          </reference>
        </references>
      </pivotArea>
    </format>
    <format dxfId="1138">
      <pivotArea field="0" dataOnly="0" labelOnly="1" grandRow="1" outline="0" axis="axisRow" fieldPosition="0">
        <references count="1">
          <reference field="4294967294" count="1" selected="0">
            <x v="12"/>
          </reference>
        </references>
      </pivotArea>
    </format>
    <format dxfId="1137">
      <pivotArea field="0" dataOnly="0" labelOnly="1" grandRow="1" outline="0" axis="axisRow" fieldPosition="0">
        <references count="1">
          <reference field="4294967294" count="1" selected="0">
            <x v="14"/>
          </reference>
        </references>
      </pivotArea>
    </format>
    <format dxfId="1136">
      <pivotArea field="0" dataOnly="0" labelOnly="1" grandRow="1" outline="0" axis="axisRow" fieldPosition="0">
        <references count="1">
          <reference field="4294967294" count="1" selected="0">
            <x v="16"/>
          </reference>
        </references>
      </pivotArea>
    </format>
    <format dxfId="1135">
      <pivotArea field="0" dataOnly="0" labelOnly="1" grandRow="1" outline="0" axis="axisRow" fieldPosition="0">
        <references count="1">
          <reference field="4294967294" count="1" selected="0">
            <x v="18"/>
          </reference>
        </references>
      </pivotArea>
    </format>
    <format dxfId="1134">
      <pivotArea field="0" dataOnly="0" labelOnly="1" grandRow="1" outline="0" axis="axisRow" fieldPosition="0">
        <references count="1">
          <reference field="4294967294" count="1" selected="0">
            <x v="20"/>
          </reference>
        </references>
      </pivotArea>
    </format>
    <format dxfId="1133">
      <pivotArea field="0" dataOnly="0" labelOnly="1" grandRow="1" outline="0" axis="axisRow" fieldPosition="0">
        <references count="1">
          <reference field="4294967294" count="1" selected="0">
            <x v="22"/>
          </reference>
        </references>
      </pivotArea>
    </format>
    <format dxfId="1132">
      <pivotArea field="0" dataOnly="0" labelOnly="1" grandRow="1" outline="0" axis="axisRow" fieldPosition="0">
        <references count="1">
          <reference field="4294967294" count="1" selected="0">
            <x v="26"/>
          </reference>
        </references>
      </pivotArea>
    </format>
    <format dxfId="1131">
      <pivotArea field="0" dataOnly="0" labelOnly="1" grandRow="1" outline="0" axis="axisRow" fieldPosition="0">
        <references count="1">
          <reference field="4294967294" count="1" selected="0">
            <x v="28"/>
          </reference>
        </references>
      </pivotArea>
    </format>
    <format dxfId="1130">
      <pivotArea field="0" dataOnly="0" labelOnly="1" grandRow="1" outline="0" axis="axisRow" fieldPosition="0">
        <references count="1">
          <reference field="4294967294" count="1" selected="0">
            <x v="30"/>
          </reference>
        </references>
      </pivotArea>
    </format>
    <format dxfId="1129">
      <pivotArea field="0" dataOnly="0" labelOnly="1" grandRow="1" outline="0" axis="axisRow" fieldPosition="0">
        <references count="1">
          <reference field="4294967294" count="1" selected="0">
            <x v="24"/>
          </reference>
        </references>
      </pivotArea>
    </format>
    <format dxfId="1128">
      <pivotArea type="all" dataOnly="0" outline="0" fieldPosition="0"/>
    </format>
    <format dxfId="1127">
      <pivotArea outline="0" collapsedLevelsAreSubtotals="1" fieldPosition="0"/>
    </format>
    <format dxfId="1126">
      <pivotArea field="0" grandRow="1" outline="0" collapsedLevelsAreSubtotals="1" axis="axisRow" fieldPosition="0">
        <references count="1">
          <reference field="4294967294" count="1" selected="0">
            <x v="31"/>
          </reference>
        </references>
      </pivotArea>
    </format>
    <format dxfId="1125">
      <pivotArea field="0" dataOnly="0" labelOnly="1" grandRow="1" outline="0" axis="axisRow" fieldPosition="0">
        <references count="1">
          <reference field="4294967294" count="1" selected="0">
            <x v="0"/>
          </reference>
        </references>
      </pivotArea>
    </format>
    <format dxfId="1124">
      <pivotArea field="0" dataOnly="0" labelOnly="1" grandRow="1" outline="0" axis="axisRow" fieldPosition="0">
        <references count="1">
          <reference field="4294967294" count="1" selected="0">
            <x v="1"/>
          </reference>
        </references>
      </pivotArea>
    </format>
    <format dxfId="1123">
      <pivotArea field="0" dataOnly="0" labelOnly="1" grandRow="1" outline="0" axis="axisRow" fieldPosition="0">
        <references count="1">
          <reference field="4294967294" count="1" selected="0">
            <x v="2"/>
          </reference>
        </references>
      </pivotArea>
    </format>
    <format dxfId="1122">
      <pivotArea field="0" dataOnly="0" labelOnly="1" grandRow="1" outline="0" axis="axisRow" fieldPosition="0">
        <references count="1">
          <reference field="4294967294" count="1" selected="0">
            <x v="3"/>
          </reference>
        </references>
      </pivotArea>
    </format>
    <format dxfId="1121">
      <pivotArea field="0" dataOnly="0" labelOnly="1" grandRow="1" outline="0" axis="axisRow" fieldPosition="0">
        <references count="1">
          <reference field="4294967294" count="1" selected="0">
            <x v="4"/>
          </reference>
        </references>
      </pivotArea>
    </format>
    <format dxfId="1120">
      <pivotArea field="0" dataOnly="0" labelOnly="1" grandRow="1" outline="0" axis="axisRow" fieldPosition="0">
        <references count="1">
          <reference field="4294967294" count="1" selected="0">
            <x v="5"/>
          </reference>
        </references>
      </pivotArea>
    </format>
    <format dxfId="1119">
      <pivotArea field="0" dataOnly="0" labelOnly="1" grandRow="1" outline="0" axis="axisRow" fieldPosition="0">
        <references count="1">
          <reference field="4294967294" count="1" selected="0">
            <x v="6"/>
          </reference>
        </references>
      </pivotArea>
    </format>
    <format dxfId="1118">
      <pivotArea field="0" dataOnly="0" labelOnly="1" grandRow="1" outline="0" axis="axisRow" fieldPosition="0">
        <references count="1">
          <reference field="4294967294" count="1" selected="0">
            <x v="7"/>
          </reference>
        </references>
      </pivotArea>
    </format>
    <format dxfId="1117">
      <pivotArea field="0" dataOnly="0" labelOnly="1" grandRow="1" outline="0" axis="axisRow" fieldPosition="0">
        <references count="1">
          <reference field="4294967294" count="1" selected="0">
            <x v="8"/>
          </reference>
        </references>
      </pivotArea>
    </format>
    <format dxfId="1116">
      <pivotArea field="0" dataOnly="0" labelOnly="1" grandRow="1" outline="0" axis="axisRow" fieldPosition="0">
        <references count="1">
          <reference field="4294967294" count="1" selected="0">
            <x v="9"/>
          </reference>
        </references>
      </pivotArea>
    </format>
    <format dxfId="1115">
      <pivotArea field="0" dataOnly="0" labelOnly="1" grandRow="1" outline="0" axis="axisRow" fieldPosition="0">
        <references count="1">
          <reference field="4294967294" count="1" selected="0">
            <x v="10"/>
          </reference>
        </references>
      </pivotArea>
    </format>
    <format dxfId="1114">
      <pivotArea field="0" dataOnly="0" labelOnly="1" grandRow="1" outline="0" axis="axisRow" fieldPosition="0">
        <references count="1">
          <reference field="4294967294" count="1" selected="0">
            <x v="11"/>
          </reference>
        </references>
      </pivotArea>
    </format>
    <format dxfId="1113">
      <pivotArea field="0" dataOnly="0" labelOnly="1" grandRow="1" outline="0" axis="axisRow" fieldPosition="0">
        <references count="1">
          <reference field="4294967294" count="1" selected="0">
            <x v="12"/>
          </reference>
        </references>
      </pivotArea>
    </format>
    <format dxfId="1112">
      <pivotArea field="0" dataOnly="0" labelOnly="1" grandRow="1" outline="0" axis="axisRow" fieldPosition="0">
        <references count="1">
          <reference field="4294967294" count="1" selected="0">
            <x v="13"/>
          </reference>
        </references>
      </pivotArea>
    </format>
    <format dxfId="1111">
      <pivotArea field="0" dataOnly="0" labelOnly="1" grandRow="1" outline="0" axis="axisRow" fieldPosition="0">
        <references count="1">
          <reference field="4294967294" count="1" selected="0">
            <x v="14"/>
          </reference>
        </references>
      </pivotArea>
    </format>
    <format dxfId="1110">
      <pivotArea field="0" dataOnly="0" labelOnly="1" grandRow="1" outline="0" axis="axisRow" fieldPosition="0">
        <references count="1">
          <reference field="4294967294" count="1" selected="0">
            <x v="15"/>
          </reference>
        </references>
      </pivotArea>
    </format>
    <format dxfId="1109">
      <pivotArea field="0" dataOnly="0" labelOnly="1" grandRow="1" outline="0" axis="axisRow" fieldPosition="0">
        <references count="1">
          <reference field="4294967294" count="1" selected="0">
            <x v="16"/>
          </reference>
        </references>
      </pivotArea>
    </format>
    <format dxfId="1108">
      <pivotArea field="0" dataOnly="0" labelOnly="1" grandRow="1" outline="0" axis="axisRow" fieldPosition="0">
        <references count="1">
          <reference field="4294967294" count="1" selected="0">
            <x v="17"/>
          </reference>
        </references>
      </pivotArea>
    </format>
    <format dxfId="1107">
      <pivotArea field="0" dataOnly="0" labelOnly="1" grandRow="1" outline="0" axis="axisRow" fieldPosition="0">
        <references count="1">
          <reference field="4294967294" count="1" selected="0">
            <x v="18"/>
          </reference>
        </references>
      </pivotArea>
    </format>
    <format dxfId="1106">
      <pivotArea field="0" dataOnly="0" labelOnly="1" grandRow="1" outline="0" axis="axisRow" fieldPosition="0">
        <references count="1">
          <reference field="4294967294" count="1" selected="0">
            <x v="19"/>
          </reference>
        </references>
      </pivotArea>
    </format>
    <format dxfId="1105">
      <pivotArea field="0" dataOnly="0" labelOnly="1" grandRow="1" outline="0" axis="axisRow" fieldPosition="0">
        <references count="1">
          <reference field="4294967294" count="1" selected="0">
            <x v="20"/>
          </reference>
        </references>
      </pivotArea>
    </format>
    <format dxfId="1104">
      <pivotArea field="0" dataOnly="0" labelOnly="1" grandRow="1" outline="0" axis="axisRow" fieldPosition="0">
        <references count="1">
          <reference field="4294967294" count="1" selected="0">
            <x v="21"/>
          </reference>
        </references>
      </pivotArea>
    </format>
    <format dxfId="1103">
      <pivotArea field="0" dataOnly="0" labelOnly="1" grandRow="1" outline="0" axis="axisRow" fieldPosition="0">
        <references count="1">
          <reference field="4294967294" count="1" selected="0">
            <x v="22"/>
          </reference>
        </references>
      </pivotArea>
    </format>
    <format dxfId="1102">
      <pivotArea field="0" dataOnly="0" labelOnly="1" grandRow="1" outline="0" axis="axisRow" fieldPosition="0">
        <references count="1">
          <reference field="4294967294" count="1" selected="0">
            <x v="23"/>
          </reference>
        </references>
      </pivotArea>
    </format>
    <format dxfId="1101">
      <pivotArea field="0" dataOnly="0" labelOnly="1" grandRow="1" outline="0" axis="axisRow" fieldPosition="0">
        <references count="1">
          <reference field="4294967294" count="1" selected="0">
            <x v="24"/>
          </reference>
        </references>
      </pivotArea>
    </format>
    <format dxfId="1100">
      <pivotArea field="0" dataOnly="0" labelOnly="1" grandRow="1" outline="0" axis="axisRow" fieldPosition="0">
        <references count="1">
          <reference field="4294967294" count="1" selected="0">
            <x v="25"/>
          </reference>
        </references>
      </pivotArea>
    </format>
    <format dxfId="1099">
      <pivotArea field="0" dataOnly="0" labelOnly="1" grandRow="1" outline="0" axis="axisRow" fieldPosition="0">
        <references count="1">
          <reference field="4294967294" count="1" selected="0">
            <x v="26"/>
          </reference>
        </references>
      </pivotArea>
    </format>
    <format dxfId="1098">
      <pivotArea field="0" dataOnly="0" labelOnly="1" grandRow="1" outline="0" axis="axisRow" fieldPosition="0">
        <references count="1">
          <reference field="4294967294" count="1" selected="0">
            <x v="27"/>
          </reference>
        </references>
      </pivotArea>
    </format>
    <format dxfId="1097">
      <pivotArea field="0" dataOnly="0" labelOnly="1" grandRow="1" outline="0" axis="axisRow" fieldPosition="0">
        <references count="1">
          <reference field="4294967294" count="1" selected="0">
            <x v="28"/>
          </reference>
        </references>
      </pivotArea>
    </format>
    <format dxfId="1096">
      <pivotArea field="0" dataOnly="0" labelOnly="1" grandRow="1" outline="0" axis="axisRow" fieldPosition="0">
        <references count="1">
          <reference field="4294967294" count="1" selected="0">
            <x v="29"/>
          </reference>
        </references>
      </pivotArea>
    </format>
    <format dxfId="1095">
      <pivotArea field="0" dataOnly="0" labelOnly="1" grandRow="1" outline="0" axis="axisRow" fieldPosition="0">
        <references count="1">
          <reference field="4294967294" count="1" selected="0">
            <x v="30"/>
          </reference>
        </references>
      </pivotArea>
    </format>
    <format dxfId="1094">
      <pivotArea field="0" dataOnly="0" labelOnly="1" grandRow="1" outline="0" axis="axisRow" fieldPosition="0">
        <references count="1">
          <reference field="4294967294" count="1" selected="0">
            <x v="31"/>
          </reference>
        </references>
      </pivotArea>
    </format>
    <format dxfId="1093">
      <pivotArea type="all" dataOnly="0" outline="0" fieldPosition="0"/>
    </format>
    <format dxfId="1092">
      <pivotArea outline="0" collapsedLevelsAreSubtotals="1" fieldPosition="0">
        <references count="4">
          <reference field="4294967294" count="1" selected="0">
            <x v="31"/>
          </reference>
          <reference field="0" count="1" selected="0">
            <x v="10"/>
          </reference>
          <reference field="4" count="1" selected="0">
            <x v="0"/>
          </reference>
          <reference field="221" count="1" selected="0">
            <x v="0"/>
          </reference>
        </references>
      </pivotArea>
    </format>
    <format dxfId="1091">
      <pivotArea outline="0" collapsedLevelsAreSubtotals="1" fieldPosition="0">
        <references count="3">
          <reference field="4294967294" count="1" selected="0">
            <x v="31"/>
          </reference>
          <reference field="0" count="1" selected="0">
            <x v="10"/>
          </reference>
          <reference field="221" count="1" selected="0" defaultSubtotal="1">
            <x v="0"/>
          </reference>
        </references>
      </pivotArea>
    </format>
    <format dxfId="1090">
      <pivotArea outline="0" collapsedLevelsAreSubtotals="1" fieldPosition="0"/>
    </format>
    <format dxfId="1089">
      <pivotArea field="221" type="button" dataOnly="0" labelOnly="1" outline="0" axis="axisCol" fieldPosition="0"/>
    </format>
    <format dxfId="1088">
      <pivotArea field="4" type="button" dataOnly="0" labelOnly="1" outline="0" axis="axisCol" fieldPosition="1"/>
    </format>
    <format dxfId="1087">
      <pivotArea type="topRight" dataOnly="0" labelOnly="1" outline="0" fieldPosition="0"/>
    </format>
    <format dxfId="1086">
      <pivotArea dataOnly="0" labelOnly="1" outline="0" fieldPosition="0">
        <references count="1">
          <reference field="221" count="0"/>
        </references>
      </pivotArea>
    </format>
    <format dxfId="1085">
      <pivotArea dataOnly="0" labelOnly="1" outline="0" fieldPosition="0">
        <references count="1">
          <reference field="221" count="0" defaultSubtotal="1"/>
        </references>
      </pivotArea>
    </format>
    <format dxfId="1084">
      <pivotArea dataOnly="0" labelOnly="1" outline="0" fieldPosition="0">
        <references count="2">
          <reference field="4" count="6">
            <x v="0"/>
            <x v="1"/>
            <x v="2"/>
            <x v="3"/>
            <x v="4"/>
            <x v="5"/>
          </reference>
          <reference field="221" count="1" selected="0">
            <x v="0"/>
          </reference>
        </references>
      </pivotArea>
    </format>
    <format dxfId="1083">
      <pivotArea dataOnly="0" labelOnly="1" outline="0" fieldPosition="0">
        <references count="2">
          <reference field="4" count="4">
            <x v="6"/>
            <x v="7"/>
            <x v="8"/>
            <x v="9"/>
          </reference>
          <reference field="221" count="1" selected="0">
            <x v="1"/>
          </reference>
        </references>
      </pivotArea>
    </format>
    <format dxfId="1082">
      <pivotArea type="all" dataOnly="0" outline="0" fieldPosition="0"/>
    </format>
    <format dxfId="1081">
      <pivotArea outline="0" collapsedLevelsAreSubtotals="1" fieldPosition="0"/>
    </format>
    <format dxfId="1080">
      <pivotArea type="origin" dataOnly="0" labelOnly="1" outline="0" fieldPosition="0"/>
    </format>
    <format dxfId="1079">
      <pivotArea field="221" type="button" dataOnly="0" labelOnly="1" outline="0" axis="axisCol" fieldPosition="0"/>
    </format>
    <format dxfId="1078">
      <pivotArea field="4" type="button" dataOnly="0" labelOnly="1" outline="0" axis="axisCol" fieldPosition="1"/>
    </format>
    <format dxfId="1077">
      <pivotArea type="topRight" dataOnly="0" labelOnly="1" outline="0" fieldPosition="0"/>
    </format>
    <format dxfId="1076">
      <pivotArea field="0" type="button" dataOnly="0" labelOnly="1" outline="0" axis="axisRow" fieldPosition="0"/>
    </format>
    <format dxfId="1075">
      <pivotArea field="-2" type="button" dataOnly="0" labelOnly="1" outline="0" axis="axisRow" fieldPosition="1"/>
    </format>
    <format dxfId="1074">
      <pivotArea dataOnly="0" labelOnly="1" outline="0" fieldPosition="0">
        <references count="1">
          <reference field="0" count="0"/>
        </references>
      </pivotArea>
    </format>
    <format dxfId="1073">
      <pivotArea field="0" dataOnly="0" labelOnly="1" grandRow="1" outline="0" axis="axisRow" fieldPosition="0">
        <references count="1">
          <reference field="4294967294" count="1" selected="0">
            <x v="0"/>
          </reference>
        </references>
      </pivotArea>
    </format>
    <format dxfId="1072">
      <pivotArea field="0" dataOnly="0" labelOnly="1" grandRow="1" outline="0" axis="axisRow" fieldPosition="0">
        <references count="1">
          <reference field="4294967294" count="1" selected="0">
            <x v="1"/>
          </reference>
        </references>
      </pivotArea>
    </format>
    <format dxfId="1071">
      <pivotArea field="0" dataOnly="0" labelOnly="1" grandRow="1" outline="0" axis="axisRow" fieldPosition="0">
        <references count="1">
          <reference field="4294967294" count="1" selected="0">
            <x v="2"/>
          </reference>
        </references>
      </pivotArea>
    </format>
    <format dxfId="1070">
      <pivotArea field="0" dataOnly="0" labelOnly="1" grandRow="1" outline="0" axis="axisRow" fieldPosition="0">
        <references count="1">
          <reference field="4294967294" count="1" selected="0">
            <x v="3"/>
          </reference>
        </references>
      </pivotArea>
    </format>
    <format dxfId="1069">
      <pivotArea field="0" dataOnly="0" labelOnly="1" grandRow="1" outline="0" axis="axisRow" fieldPosition="0">
        <references count="1">
          <reference field="4294967294" count="1" selected="0">
            <x v="4"/>
          </reference>
        </references>
      </pivotArea>
    </format>
    <format dxfId="1068">
      <pivotArea field="0" dataOnly="0" labelOnly="1" grandRow="1" outline="0" axis="axisRow" fieldPosition="0">
        <references count="1">
          <reference field="4294967294" count="1" selected="0">
            <x v="5"/>
          </reference>
        </references>
      </pivotArea>
    </format>
    <format dxfId="1067">
      <pivotArea field="0" dataOnly="0" labelOnly="1" grandRow="1" outline="0" axis="axisRow" fieldPosition="0">
        <references count="1">
          <reference field="4294967294" count="1" selected="0">
            <x v="6"/>
          </reference>
        </references>
      </pivotArea>
    </format>
    <format dxfId="1066">
      <pivotArea field="0" dataOnly="0" labelOnly="1" grandRow="1" outline="0" axis="axisRow" fieldPosition="0">
        <references count="1">
          <reference field="4294967294" count="1" selected="0">
            <x v="7"/>
          </reference>
        </references>
      </pivotArea>
    </format>
    <format dxfId="1065">
      <pivotArea field="0" dataOnly="0" labelOnly="1" grandRow="1" outline="0" axis="axisRow" fieldPosition="0">
        <references count="1">
          <reference field="4294967294" count="1" selected="0">
            <x v="8"/>
          </reference>
        </references>
      </pivotArea>
    </format>
    <format dxfId="1064">
      <pivotArea field="0" dataOnly="0" labelOnly="1" grandRow="1" outline="0" axis="axisRow" fieldPosition="0">
        <references count="1">
          <reference field="4294967294" count="1" selected="0">
            <x v="9"/>
          </reference>
        </references>
      </pivotArea>
    </format>
    <format dxfId="1063">
      <pivotArea field="0" dataOnly="0" labelOnly="1" grandRow="1" outline="0" axis="axisRow" fieldPosition="0">
        <references count="1">
          <reference field="4294967294" count="1" selected="0">
            <x v="10"/>
          </reference>
        </references>
      </pivotArea>
    </format>
    <format dxfId="1062">
      <pivotArea field="0" dataOnly="0" labelOnly="1" grandRow="1" outline="0" axis="axisRow" fieldPosition="0">
        <references count="1">
          <reference field="4294967294" count="1" selected="0">
            <x v="11"/>
          </reference>
        </references>
      </pivotArea>
    </format>
    <format dxfId="1061">
      <pivotArea field="0" dataOnly="0" labelOnly="1" grandRow="1" outline="0" axis="axisRow" fieldPosition="0">
        <references count="1">
          <reference field="4294967294" count="1" selected="0">
            <x v="12"/>
          </reference>
        </references>
      </pivotArea>
    </format>
    <format dxfId="1060">
      <pivotArea field="0" dataOnly="0" labelOnly="1" grandRow="1" outline="0" axis="axisRow" fieldPosition="0">
        <references count="1">
          <reference field="4294967294" count="1" selected="0">
            <x v="13"/>
          </reference>
        </references>
      </pivotArea>
    </format>
    <format dxfId="1059">
      <pivotArea field="0" dataOnly="0" labelOnly="1" grandRow="1" outline="0" axis="axisRow" fieldPosition="0">
        <references count="1">
          <reference field="4294967294" count="1" selected="0">
            <x v="14"/>
          </reference>
        </references>
      </pivotArea>
    </format>
    <format dxfId="1058">
      <pivotArea field="0" dataOnly="0" labelOnly="1" grandRow="1" outline="0" axis="axisRow" fieldPosition="0">
        <references count="1">
          <reference field="4294967294" count="1" selected="0">
            <x v="15"/>
          </reference>
        </references>
      </pivotArea>
    </format>
    <format dxfId="1057">
      <pivotArea field="0" dataOnly="0" labelOnly="1" grandRow="1" outline="0" axis="axisRow" fieldPosition="0">
        <references count="1">
          <reference field="4294967294" count="1" selected="0">
            <x v="16"/>
          </reference>
        </references>
      </pivotArea>
    </format>
    <format dxfId="1056">
      <pivotArea field="0" dataOnly="0" labelOnly="1" grandRow="1" outline="0" axis="axisRow" fieldPosition="0">
        <references count="1">
          <reference field="4294967294" count="1" selected="0">
            <x v="17"/>
          </reference>
        </references>
      </pivotArea>
    </format>
    <format dxfId="1055">
      <pivotArea field="0" dataOnly="0" labelOnly="1" grandRow="1" outline="0" axis="axisRow" fieldPosition="0">
        <references count="1">
          <reference field="4294967294" count="1" selected="0">
            <x v="18"/>
          </reference>
        </references>
      </pivotArea>
    </format>
    <format dxfId="1054">
      <pivotArea field="0" dataOnly="0" labelOnly="1" grandRow="1" outline="0" axis="axisRow" fieldPosition="0">
        <references count="1">
          <reference field="4294967294" count="1" selected="0">
            <x v="19"/>
          </reference>
        </references>
      </pivotArea>
    </format>
    <format dxfId="1053">
      <pivotArea field="0" dataOnly="0" labelOnly="1" grandRow="1" outline="0" axis="axisRow" fieldPosition="0">
        <references count="1">
          <reference field="4294967294" count="1" selected="0">
            <x v="20"/>
          </reference>
        </references>
      </pivotArea>
    </format>
    <format dxfId="1052">
      <pivotArea field="0" dataOnly="0" labelOnly="1" grandRow="1" outline="0" axis="axisRow" fieldPosition="0">
        <references count="1">
          <reference field="4294967294" count="1" selected="0">
            <x v="21"/>
          </reference>
        </references>
      </pivotArea>
    </format>
    <format dxfId="1051">
      <pivotArea field="0" dataOnly="0" labelOnly="1" grandRow="1" outline="0" axis="axisRow" fieldPosition="0">
        <references count="1">
          <reference field="4294967294" count="1" selected="0">
            <x v="22"/>
          </reference>
        </references>
      </pivotArea>
    </format>
    <format dxfId="1050">
      <pivotArea field="0" dataOnly="0" labelOnly="1" grandRow="1" outline="0" axis="axisRow" fieldPosition="0">
        <references count="1">
          <reference field="4294967294" count="1" selected="0">
            <x v="23"/>
          </reference>
        </references>
      </pivotArea>
    </format>
    <format dxfId="1049">
      <pivotArea field="0" dataOnly="0" labelOnly="1" grandRow="1" outline="0" axis="axisRow" fieldPosition="0">
        <references count="1">
          <reference field="4294967294" count="1" selected="0">
            <x v="24"/>
          </reference>
        </references>
      </pivotArea>
    </format>
    <format dxfId="1048">
      <pivotArea field="0" dataOnly="0" labelOnly="1" grandRow="1" outline="0" axis="axisRow" fieldPosition="0">
        <references count="1">
          <reference field="4294967294" count="1" selected="0">
            <x v="25"/>
          </reference>
        </references>
      </pivotArea>
    </format>
    <format dxfId="1047">
      <pivotArea field="0" dataOnly="0" labelOnly="1" grandRow="1" outline="0" axis="axisRow" fieldPosition="0">
        <references count="1">
          <reference field="4294967294" count="1" selected="0">
            <x v="26"/>
          </reference>
        </references>
      </pivotArea>
    </format>
    <format dxfId="1046">
      <pivotArea field="0" dataOnly="0" labelOnly="1" grandRow="1" outline="0" axis="axisRow" fieldPosition="0">
        <references count="1">
          <reference field="4294967294" count="1" selected="0">
            <x v="27"/>
          </reference>
        </references>
      </pivotArea>
    </format>
    <format dxfId="1045">
      <pivotArea field="0" dataOnly="0" labelOnly="1" grandRow="1" outline="0" axis="axisRow" fieldPosition="0">
        <references count="1">
          <reference field="4294967294" count="1" selected="0">
            <x v="28"/>
          </reference>
        </references>
      </pivotArea>
    </format>
    <format dxfId="1044">
      <pivotArea field="0" dataOnly="0" labelOnly="1" grandRow="1" outline="0" axis="axisRow" fieldPosition="0">
        <references count="1">
          <reference field="4294967294" count="1" selected="0">
            <x v="29"/>
          </reference>
        </references>
      </pivotArea>
    </format>
    <format dxfId="1043">
      <pivotArea field="0" dataOnly="0" labelOnly="1" grandRow="1" outline="0" axis="axisRow" fieldPosition="0">
        <references count="1">
          <reference field="4294967294" count="1" selected="0">
            <x v="30"/>
          </reference>
        </references>
      </pivotArea>
    </format>
    <format dxfId="1042">
      <pivotArea field="0" dataOnly="0" labelOnly="1" grandRow="1" outline="0" axis="axisRow" fieldPosition="0">
        <references count="1">
          <reference field="4294967294" count="1" selected="0">
            <x v="31"/>
          </reference>
        </references>
      </pivotArea>
    </format>
    <format dxfId="1041">
      <pivotArea field="0" dataOnly="0" labelOnly="1" grandRow="1" outline="0" axis="axisRow" fieldPosition="0">
        <references count="1">
          <reference field="4294967294" count="1" selected="0">
            <x v="0"/>
          </reference>
        </references>
      </pivotArea>
    </format>
    <format dxfId="1040">
      <pivotArea field="0" dataOnly="0" labelOnly="1" grandRow="1" outline="0" axis="axisRow" fieldPosition="0">
        <references count="1">
          <reference field="4294967294" count="1" selected="0">
            <x v="1"/>
          </reference>
        </references>
      </pivotArea>
    </format>
    <format dxfId="1039">
      <pivotArea field="0" dataOnly="0" labelOnly="1" grandRow="1" outline="0" axis="axisRow" fieldPosition="0">
        <references count="1">
          <reference field="4294967294" count="1" selected="0">
            <x v="2"/>
          </reference>
        </references>
      </pivotArea>
    </format>
    <format dxfId="1038">
      <pivotArea field="0" dataOnly="0" labelOnly="1" grandRow="1" outline="0" axis="axisRow" fieldPosition="0">
        <references count="1">
          <reference field="4294967294" count="1" selected="0">
            <x v="3"/>
          </reference>
        </references>
      </pivotArea>
    </format>
    <format dxfId="1037">
      <pivotArea field="0" dataOnly="0" labelOnly="1" grandRow="1" outline="0" axis="axisRow" fieldPosition="0">
        <references count="1">
          <reference field="4294967294" count="1" selected="0">
            <x v="4"/>
          </reference>
        </references>
      </pivotArea>
    </format>
    <format dxfId="1036">
      <pivotArea field="0" dataOnly="0" labelOnly="1" grandRow="1" outline="0" axis="axisRow" fieldPosition="0">
        <references count="1">
          <reference field="4294967294" count="1" selected="0">
            <x v="5"/>
          </reference>
        </references>
      </pivotArea>
    </format>
    <format dxfId="1035">
      <pivotArea field="0" dataOnly="0" labelOnly="1" grandRow="1" outline="0" axis="axisRow" fieldPosition="0">
        <references count="1">
          <reference field="4294967294" count="1" selected="0">
            <x v="6"/>
          </reference>
        </references>
      </pivotArea>
    </format>
    <format dxfId="1034">
      <pivotArea field="0" dataOnly="0" labelOnly="1" grandRow="1" outline="0" axis="axisRow" fieldPosition="0">
        <references count="1">
          <reference field="4294967294" count="1" selected="0">
            <x v="7"/>
          </reference>
        </references>
      </pivotArea>
    </format>
    <format dxfId="1033">
      <pivotArea field="0" dataOnly="0" labelOnly="1" grandRow="1" outline="0" axis="axisRow" fieldPosition="0">
        <references count="1">
          <reference field="4294967294" count="1" selected="0">
            <x v="8"/>
          </reference>
        </references>
      </pivotArea>
    </format>
    <format dxfId="1032">
      <pivotArea field="0" dataOnly="0" labelOnly="1" grandRow="1" outline="0" axis="axisRow" fieldPosition="0">
        <references count="1">
          <reference field="4294967294" count="1" selected="0">
            <x v="9"/>
          </reference>
        </references>
      </pivotArea>
    </format>
    <format dxfId="1031">
      <pivotArea field="0" dataOnly="0" labelOnly="1" grandRow="1" outline="0" axis="axisRow" fieldPosition="0">
        <references count="1">
          <reference field="4294967294" count="1" selected="0">
            <x v="10"/>
          </reference>
        </references>
      </pivotArea>
    </format>
    <format dxfId="1030">
      <pivotArea field="0" dataOnly="0" labelOnly="1" grandRow="1" outline="0" axis="axisRow" fieldPosition="0">
        <references count="1">
          <reference field="4294967294" count="1" selected="0">
            <x v="11"/>
          </reference>
        </references>
      </pivotArea>
    </format>
    <format dxfId="1029">
      <pivotArea field="0" dataOnly="0" labelOnly="1" grandRow="1" outline="0" axis="axisRow" fieldPosition="0">
        <references count="1">
          <reference field="4294967294" count="1" selected="0">
            <x v="12"/>
          </reference>
        </references>
      </pivotArea>
    </format>
    <format dxfId="1028">
      <pivotArea field="0" dataOnly="0" labelOnly="1" grandRow="1" outline="0" axis="axisRow" fieldPosition="0">
        <references count="1">
          <reference field="4294967294" count="1" selected="0">
            <x v="13"/>
          </reference>
        </references>
      </pivotArea>
    </format>
    <format dxfId="1027">
      <pivotArea field="0" dataOnly="0" labelOnly="1" grandRow="1" outline="0" axis="axisRow" fieldPosition="0">
        <references count="1">
          <reference field="4294967294" count="1" selected="0">
            <x v="14"/>
          </reference>
        </references>
      </pivotArea>
    </format>
    <format dxfId="1026">
      <pivotArea field="0" dataOnly="0" labelOnly="1" grandRow="1" outline="0" axis="axisRow" fieldPosition="0">
        <references count="1">
          <reference field="4294967294" count="1" selected="0">
            <x v="15"/>
          </reference>
        </references>
      </pivotArea>
    </format>
    <format dxfId="1025">
      <pivotArea field="0" dataOnly="0" labelOnly="1" grandRow="1" outline="0" axis="axisRow" fieldPosition="0">
        <references count="1">
          <reference field="4294967294" count="1" selected="0">
            <x v="16"/>
          </reference>
        </references>
      </pivotArea>
    </format>
    <format dxfId="1024">
      <pivotArea field="0" dataOnly="0" labelOnly="1" grandRow="1" outline="0" axis="axisRow" fieldPosition="0">
        <references count="1">
          <reference field="4294967294" count="1" selected="0">
            <x v="17"/>
          </reference>
        </references>
      </pivotArea>
    </format>
    <format dxfId="1023">
      <pivotArea field="0" dataOnly="0" labelOnly="1" grandRow="1" outline="0" axis="axisRow" fieldPosition="0">
        <references count="1">
          <reference field="4294967294" count="1" selected="0">
            <x v="18"/>
          </reference>
        </references>
      </pivotArea>
    </format>
    <format dxfId="1022">
      <pivotArea field="0" dataOnly="0" labelOnly="1" grandRow="1" outline="0" axis="axisRow" fieldPosition="0">
        <references count="1">
          <reference field="4294967294" count="1" selected="0">
            <x v="19"/>
          </reference>
        </references>
      </pivotArea>
    </format>
    <format dxfId="1021">
      <pivotArea field="0" dataOnly="0" labelOnly="1" grandRow="1" outline="0" axis="axisRow" fieldPosition="0">
        <references count="1">
          <reference field="4294967294" count="1" selected="0">
            <x v="20"/>
          </reference>
        </references>
      </pivotArea>
    </format>
    <format dxfId="1020">
      <pivotArea field="0" dataOnly="0" labelOnly="1" grandRow="1" outline="0" axis="axisRow" fieldPosition="0">
        <references count="1">
          <reference field="4294967294" count="1" selected="0">
            <x v="21"/>
          </reference>
        </references>
      </pivotArea>
    </format>
    <format dxfId="1019">
      <pivotArea field="0" dataOnly="0" labelOnly="1" grandRow="1" outline="0" axis="axisRow" fieldPosition="0">
        <references count="1">
          <reference field="4294967294" count="1" selected="0">
            <x v="22"/>
          </reference>
        </references>
      </pivotArea>
    </format>
    <format dxfId="1018">
      <pivotArea field="0" dataOnly="0" labelOnly="1" grandRow="1" outline="0" axis="axisRow" fieldPosition="0">
        <references count="1">
          <reference field="4294967294" count="1" selected="0">
            <x v="23"/>
          </reference>
        </references>
      </pivotArea>
    </format>
    <format dxfId="1017">
      <pivotArea field="0" dataOnly="0" labelOnly="1" grandRow="1" outline="0" axis="axisRow" fieldPosition="0">
        <references count="1">
          <reference field="4294967294" count="1" selected="0">
            <x v="24"/>
          </reference>
        </references>
      </pivotArea>
    </format>
    <format dxfId="1016">
      <pivotArea field="0" dataOnly="0" labelOnly="1" grandRow="1" outline="0" axis="axisRow" fieldPosition="0">
        <references count="1">
          <reference field="4294967294" count="1" selected="0">
            <x v="25"/>
          </reference>
        </references>
      </pivotArea>
    </format>
    <format dxfId="1015">
      <pivotArea field="0" dataOnly="0" labelOnly="1" grandRow="1" outline="0" axis="axisRow" fieldPosition="0">
        <references count="1">
          <reference field="4294967294" count="1" selected="0">
            <x v="26"/>
          </reference>
        </references>
      </pivotArea>
    </format>
    <format dxfId="1014">
      <pivotArea field="0" dataOnly="0" labelOnly="1" grandRow="1" outline="0" axis="axisRow" fieldPosition="0">
        <references count="1">
          <reference field="4294967294" count="1" selected="0">
            <x v="27"/>
          </reference>
        </references>
      </pivotArea>
    </format>
    <format dxfId="1013">
      <pivotArea field="0" dataOnly="0" labelOnly="1" grandRow="1" outline="0" axis="axisRow" fieldPosition="0">
        <references count="1">
          <reference field="4294967294" count="1" selected="0">
            <x v="28"/>
          </reference>
        </references>
      </pivotArea>
    </format>
    <format dxfId="1012">
      <pivotArea field="0" dataOnly="0" labelOnly="1" grandRow="1" outline="0" axis="axisRow" fieldPosition="0">
        <references count="1">
          <reference field="4294967294" count="1" selected="0">
            <x v="29"/>
          </reference>
        </references>
      </pivotArea>
    </format>
    <format dxfId="1011">
      <pivotArea field="0" dataOnly="0" labelOnly="1" grandRow="1" outline="0" axis="axisRow" fieldPosition="0">
        <references count="1">
          <reference field="4294967294" count="1" selected="0">
            <x v="30"/>
          </reference>
        </references>
      </pivotArea>
    </format>
    <format dxfId="1010">
      <pivotArea field="0" dataOnly="0" labelOnly="1" grandRow="1" outline="0" axis="axisRow" fieldPosition="0">
        <references count="1">
          <reference field="4294967294" count="1" selected="0">
            <x v="31"/>
          </reference>
        </references>
      </pivotArea>
    </format>
    <format dxfId="1009">
      <pivotArea field="0" dataOnly="0" labelOnly="1" grandRow="1" outline="0" axis="axisRow" fieldPosition="0">
        <references count="1">
          <reference field="4294967294" count="1" selected="0">
            <x v="0"/>
          </reference>
        </references>
      </pivotArea>
    </format>
    <format dxfId="1008">
      <pivotArea field="0" dataOnly="0" labelOnly="1" grandRow="1" outline="0" axis="axisRow" fieldPosition="0">
        <references count="1">
          <reference field="4294967294" count="1" selected="0">
            <x v="1"/>
          </reference>
        </references>
      </pivotArea>
    </format>
    <format dxfId="1007">
      <pivotArea field="0" dataOnly="0" labelOnly="1" grandRow="1" outline="0" axis="axisRow" fieldPosition="0">
        <references count="1">
          <reference field="4294967294" count="1" selected="0">
            <x v="2"/>
          </reference>
        </references>
      </pivotArea>
    </format>
    <format dxfId="1006">
      <pivotArea field="0" dataOnly="0" labelOnly="1" grandRow="1" outline="0" axis="axisRow" fieldPosition="0">
        <references count="1">
          <reference field="4294967294" count="1" selected="0">
            <x v="3"/>
          </reference>
        </references>
      </pivotArea>
    </format>
    <format dxfId="1005">
      <pivotArea field="0" dataOnly="0" labelOnly="1" grandRow="1" outline="0" axis="axisRow" fieldPosition="0">
        <references count="1">
          <reference field="4294967294" count="1" selected="0">
            <x v="4"/>
          </reference>
        </references>
      </pivotArea>
    </format>
    <format dxfId="1004">
      <pivotArea field="0" dataOnly="0" labelOnly="1" grandRow="1" outline="0" axis="axisRow" fieldPosition="0">
        <references count="1">
          <reference field="4294967294" count="1" selected="0">
            <x v="5"/>
          </reference>
        </references>
      </pivotArea>
    </format>
    <format dxfId="1003">
      <pivotArea field="0" dataOnly="0" labelOnly="1" grandRow="1" outline="0" axis="axisRow" fieldPosition="0">
        <references count="1">
          <reference field="4294967294" count="1" selected="0">
            <x v="6"/>
          </reference>
        </references>
      </pivotArea>
    </format>
    <format dxfId="1002">
      <pivotArea field="0" dataOnly="0" labelOnly="1" grandRow="1" outline="0" axis="axisRow" fieldPosition="0">
        <references count="1">
          <reference field="4294967294" count="1" selected="0">
            <x v="7"/>
          </reference>
        </references>
      </pivotArea>
    </format>
    <format dxfId="1001">
      <pivotArea field="0" dataOnly="0" labelOnly="1" grandRow="1" outline="0" axis="axisRow" fieldPosition="0">
        <references count="1">
          <reference field="4294967294" count="1" selected="0">
            <x v="8"/>
          </reference>
        </references>
      </pivotArea>
    </format>
    <format dxfId="1000">
      <pivotArea field="0" dataOnly="0" labelOnly="1" grandRow="1" outline="0" axis="axisRow" fieldPosition="0">
        <references count="1">
          <reference field="4294967294" count="1" selected="0">
            <x v="9"/>
          </reference>
        </references>
      </pivotArea>
    </format>
    <format dxfId="999">
      <pivotArea field="0" dataOnly="0" labelOnly="1" grandRow="1" outline="0" axis="axisRow" fieldPosition="0">
        <references count="1">
          <reference field="4294967294" count="1" selected="0">
            <x v="10"/>
          </reference>
        </references>
      </pivotArea>
    </format>
    <format dxfId="998">
      <pivotArea field="0" dataOnly="0" labelOnly="1" grandRow="1" outline="0" axis="axisRow" fieldPosition="0">
        <references count="1">
          <reference field="4294967294" count="1" selected="0">
            <x v="11"/>
          </reference>
        </references>
      </pivotArea>
    </format>
    <format dxfId="997">
      <pivotArea field="0" dataOnly="0" labelOnly="1" grandRow="1" outline="0" axis="axisRow" fieldPosition="0">
        <references count="1">
          <reference field="4294967294" count="1" selected="0">
            <x v="12"/>
          </reference>
        </references>
      </pivotArea>
    </format>
    <format dxfId="996">
      <pivotArea field="0" dataOnly="0" labelOnly="1" grandRow="1" outline="0" axis="axisRow" fieldPosition="0">
        <references count="1">
          <reference field="4294967294" count="1" selected="0">
            <x v="13"/>
          </reference>
        </references>
      </pivotArea>
    </format>
    <format dxfId="995">
      <pivotArea field="0" dataOnly="0" labelOnly="1" grandRow="1" outline="0" axis="axisRow" fieldPosition="0">
        <references count="1">
          <reference field="4294967294" count="1" selected="0">
            <x v="14"/>
          </reference>
        </references>
      </pivotArea>
    </format>
    <format dxfId="994">
      <pivotArea field="0" dataOnly="0" labelOnly="1" grandRow="1" outline="0" axis="axisRow" fieldPosition="0">
        <references count="1">
          <reference field="4294967294" count="1" selected="0">
            <x v="15"/>
          </reference>
        </references>
      </pivotArea>
    </format>
    <format dxfId="993">
      <pivotArea field="0" dataOnly="0" labelOnly="1" grandRow="1" outline="0" axis="axisRow" fieldPosition="0">
        <references count="1">
          <reference field="4294967294" count="1" selected="0">
            <x v="16"/>
          </reference>
        </references>
      </pivotArea>
    </format>
    <format dxfId="992">
      <pivotArea field="0" dataOnly="0" labelOnly="1" grandRow="1" outline="0" axis="axisRow" fieldPosition="0">
        <references count="1">
          <reference field="4294967294" count="1" selected="0">
            <x v="17"/>
          </reference>
        </references>
      </pivotArea>
    </format>
    <format dxfId="991">
      <pivotArea field="0" dataOnly="0" labelOnly="1" grandRow="1" outline="0" axis="axisRow" fieldPosition="0">
        <references count="1">
          <reference field="4294967294" count="1" selected="0">
            <x v="18"/>
          </reference>
        </references>
      </pivotArea>
    </format>
    <format dxfId="990">
      <pivotArea field="0" dataOnly="0" labelOnly="1" grandRow="1" outline="0" axis="axisRow" fieldPosition="0">
        <references count="1">
          <reference field="4294967294" count="1" selected="0">
            <x v="19"/>
          </reference>
        </references>
      </pivotArea>
    </format>
    <format dxfId="989">
      <pivotArea field="0" dataOnly="0" labelOnly="1" grandRow="1" outline="0" axis="axisRow" fieldPosition="0">
        <references count="1">
          <reference field="4294967294" count="1" selected="0">
            <x v="20"/>
          </reference>
        </references>
      </pivotArea>
    </format>
    <format dxfId="988">
      <pivotArea field="0" dataOnly="0" labelOnly="1" grandRow="1" outline="0" axis="axisRow" fieldPosition="0">
        <references count="1">
          <reference field="4294967294" count="1" selected="0">
            <x v="21"/>
          </reference>
        </references>
      </pivotArea>
    </format>
    <format dxfId="987">
      <pivotArea field="0" dataOnly="0" labelOnly="1" grandRow="1" outline="0" axis="axisRow" fieldPosition="0">
        <references count="1">
          <reference field="4294967294" count="1" selected="0">
            <x v="22"/>
          </reference>
        </references>
      </pivotArea>
    </format>
    <format dxfId="986">
      <pivotArea field="0" dataOnly="0" labelOnly="1" grandRow="1" outline="0" axis="axisRow" fieldPosition="0">
        <references count="1">
          <reference field="4294967294" count="1" selected="0">
            <x v="23"/>
          </reference>
        </references>
      </pivotArea>
    </format>
    <format dxfId="985">
      <pivotArea field="0" dataOnly="0" labelOnly="1" grandRow="1" outline="0" axis="axisRow" fieldPosition="0">
        <references count="1">
          <reference field="4294967294" count="1" selected="0">
            <x v="24"/>
          </reference>
        </references>
      </pivotArea>
    </format>
    <format dxfId="984">
      <pivotArea field="0" dataOnly="0" labelOnly="1" grandRow="1" outline="0" axis="axisRow" fieldPosition="0">
        <references count="1">
          <reference field="4294967294" count="1" selected="0">
            <x v="25"/>
          </reference>
        </references>
      </pivotArea>
    </format>
    <format dxfId="983">
      <pivotArea field="0" dataOnly="0" labelOnly="1" grandRow="1" outline="0" axis="axisRow" fieldPosition="0">
        <references count="1">
          <reference field="4294967294" count="1" selected="0">
            <x v="26"/>
          </reference>
        </references>
      </pivotArea>
    </format>
    <format dxfId="982">
      <pivotArea field="0" dataOnly="0" labelOnly="1" grandRow="1" outline="0" axis="axisRow" fieldPosition="0">
        <references count="1">
          <reference field="4294967294" count="1" selected="0">
            <x v="27"/>
          </reference>
        </references>
      </pivotArea>
    </format>
    <format dxfId="981">
      <pivotArea field="0" dataOnly="0" labelOnly="1" grandRow="1" outline="0" axis="axisRow" fieldPosition="0">
        <references count="1">
          <reference field="4294967294" count="1" selected="0">
            <x v="28"/>
          </reference>
        </references>
      </pivotArea>
    </format>
    <format dxfId="980">
      <pivotArea field="0" dataOnly="0" labelOnly="1" grandRow="1" outline="0" axis="axisRow" fieldPosition="0">
        <references count="1">
          <reference field="4294967294" count="1" selected="0">
            <x v="29"/>
          </reference>
        </references>
      </pivotArea>
    </format>
    <format dxfId="979">
      <pivotArea field="0" dataOnly="0" labelOnly="1" grandRow="1" outline="0" axis="axisRow" fieldPosition="0">
        <references count="1">
          <reference field="4294967294" count="1" selected="0">
            <x v="30"/>
          </reference>
        </references>
      </pivotArea>
    </format>
    <format dxfId="978">
      <pivotArea field="0" dataOnly="0" labelOnly="1" grandRow="1" outline="0" axis="axisRow" fieldPosition="0">
        <references count="1">
          <reference field="4294967294" count="1" selected="0">
            <x v="31"/>
          </reference>
        </references>
      </pivotArea>
    </format>
    <format dxfId="977">
      <pivotArea field="0" dataOnly="0" labelOnly="1" grandRow="1" outline="0" axis="axisRow" fieldPosition="0">
        <references count="1">
          <reference field="4294967294" count="1" selected="0">
            <x v="0"/>
          </reference>
        </references>
      </pivotArea>
    </format>
    <format dxfId="976">
      <pivotArea field="0" dataOnly="0" labelOnly="1" grandRow="1" outline="0" axis="axisRow" fieldPosition="0">
        <references count="1">
          <reference field="4294967294" count="1" selected="0">
            <x v="1"/>
          </reference>
        </references>
      </pivotArea>
    </format>
    <format dxfId="975">
      <pivotArea field="0" dataOnly="0" labelOnly="1" grandRow="1" outline="0" axis="axisRow" fieldPosition="0">
        <references count="1">
          <reference field="4294967294" count="1" selected="0">
            <x v="2"/>
          </reference>
        </references>
      </pivotArea>
    </format>
    <format dxfId="974">
      <pivotArea field="0" dataOnly="0" labelOnly="1" grandRow="1" outline="0" axis="axisRow" fieldPosition="0">
        <references count="1">
          <reference field="4294967294" count="1" selected="0">
            <x v="3"/>
          </reference>
        </references>
      </pivotArea>
    </format>
    <format dxfId="973">
      <pivotArea field="0" dataOnly="0" labelOnly="1" grandRow="1" outline="0" axis="axisRow" fieldPosition="0">
        <references count="1">
          <reference field="4294967294" count="1" selected="0">
            <x v="4"/>
          </reference>
        </references>
      </pivotArea>
    </format>
    <format dxfId="972">
      <pivotArea field="0" dataOnly="0" labelOnly="1" grandRow="1" outline="0" axis="axisRow" fieldPosition="0">
        <references count="1">
          <reference field="4294967294" count="1" selected="0">
            <x v="5"/>
          </reference>
        </references>
      </pivotArea>
    </format>
    <format dxfId="971">
      <pivotArea field="0" dataOnly="0" labelOnly="1" grandRow="1" outline="0" axis="axisRow" fieldPosition="0">
        <references count="1">
          <reference field="4294967294" count="1" selected="0">
            <x v="6"/>
          </reference>
        </references>
      </pivotArea>
    </format>
    <format dxfId="970">
      <pivotArea field="0" dataOnly="0" labelOnly="1" grandRow="1" outline="0" axis="axisRow" fieldPosition="0">
        <references count="1">
          <reference field="4294967294" count="1" selected="0">
            <x v="7"/>
          </reference>
        </references>
      </pivotArea>
    </format>
    <format dxfId="969">
      <pivotArea field="0" dataOnly="0" labelOnly="1" grandRow="1" outline="0" axis="axisRow" fieldPosition="0">
        <references count="1">
          <reference field="4294967294" count="1" selected="0">
            <x v="8"/>
          </reference>
        </references>
      </pivotArea>
    </format>
    <format dxfId="968">
      <pivotArea field="0" dataOnly="0" labelOnly="1" grandRow="1" outline="0" axis="axisRow" fieldPosition="0">
        <references count="1">
          <reference field="4294967294" count="1" selected="0">
            <x v="9"/>
          </reference>
        </references>
      </pivotArea>
    </format>
    <format dxfId="967">
      <pivotArea field="0" dataOnly="0" labelOnly="1" grandRow="1" outline="0" axis="axisRow" fieldPosition="0">
        <references count="1">
          <reference field="4294967294" count="1" selected="0">
            <x v="10"/>
          </reference>
        </references>
      </pivotArea>
    </format>
    <format dxfId="966">
      <pivotArea field="0" dataOnly="0" labelOnly="1" grandRow="1" outline="0" axis="axisRow" fieldPosition="0">
        <references count="1">
          <reference field="4294967294" count="1" selected="0">
            <x v="11"/>
          </reference>
        </references>
      </pivotArea>
    </format>
    <format dxfId="965">
      <pivotArea field="0" dataOnly="0" labelOnly="1" grandRow="1" outline="0" axis="axisRow" fieldPosition="0">
        <references count="1">
          <reference field="4294967294" count="1" selected="0">
            <x v="12"/>
          </reference>
        </references>
      </pivotArea>
    </format>
    <format dxfId="964">
      <pivotArea field="0" dataOnly="0" labelOnly="1" grandRow="1" outline="0" axis="axisRow" fieldPosition="0">
        <references count="1">
          <reference field="4294967294" count="1" selected="0">
            <x v="13"/>
          </reference>
        </references>
      </pivotArea>
    </format>
    <format dxfId="963">
      <pivotArea field="0" dataOnly="0" labelOnly="1" grandRow="1" outline="0" axis="axisRow" fieldPosition="0">
        <references count="1">
          <reference field="4294967294" count="1" selected="0">
            <x v="14"/>
          </reference>
        </references>
      </pivotArea>
    </format>
    <format dxfId="962">
      <pivotArea field="0" dataOnly="0" labelOnly="1" grandRow="1" outline="0" axis="axisRow" fieldPosition="0">
        <references count="1">
          <reference field="4294967294" count="1" selected="0">
            <x v="15"/>
          </reference>
        </references>
      </pivotArea>
    </format>
    <format dxfId="961">
      <pivotArea field="0" dataOnly="0" labelOnly="1" grandRow="1" outline="0" axis="axisRow" fieldPosition="0">
        <references count="1">
          <reference field="4294967294" count="1" selected="0">
            <x v="16"/>
          </reference>
        </references>
      </pivotArea>
    </format>
    <format dxfId="960">
      <pivotArea field="0" dataOnly="0" labelOnly="1" grandRow="1" outline="0" axis="axisRow" fieldPosition="0">
        <references count="1">
          <reference field="4294967294" count="1" selected="0">
            <x v="17"/>
          </reference>
        </references>
      </pivotArea>
    </format>
    <format dxfId="959">
      <pivotArea field="0" dataOnly="0" labelOnly="1" grandRow="1" outline="0" axis="axisRow" fieldPosition="0">
        <references count="1">
          <reference field="4294967294" count="1" selected="0">
            <x v="18"/>
          </reference>
        </references>
      </pivotArea>
    </format>
    <format dxfId="958">
      <pivotArea field="0" dataOnly="0" labelOnly="1" grandRow="1" outline="0" axis="axisRow" fieldPosition="0">
        <references count="1">
          <reference field="4294967294" count="1" selected="0">
            <x v="19"/>
          </reference>
        </references>
      </pivotArea>
    </format>
    <format dxfId="957">
      <pivotArea field="0" dataOnly="0" labelOnly="1" grandRow="1" outline="0" axis="axisRow" fieldPosition="0">
        <references count="1">
          <reference field="4294967294" count="1" selected="0">
            <x v="20"/>
          </reference>
        </references>
      </pivotArea>
    </format>
    <format dxfId="956">
      <pivotArea field="0" dataOnly="0" labelOnly="1" grandRow="1" outline="0" axis="axisRow" fieldPosition="0">
        <references count="1">
          <reference field="4294967294" count="1" selected="0">
            <x v="21"/>
          </reference>
        </references>
      </pivotArea>
    </format>
    <format dxfId="955">
      <pivotArea field="0" dataOnly="0" labelOnly="1" grandRow="1" outline="0" axis="axisRow" fieldPosition="0">
        <references count="1">
          <reference field="4294967294" count="1" selected="0">
            <x v="22"/>
          </reference>
        </references>
      </pivotArea>
    </format>
    <format dxfId="954">
      <pivotArea field="0" dataOnly="0" labelOnly="1" grandRow="1" outline="0" axis="axisRow" fieldPosition="0">
        <references count="1">
          <reference field="4294967294" count="1" selected="0">
            <x v="23"/>
          </reference>
        </references>
      </pivotArea>
    </format>
    <format dxfId="953">
      <pivotArea field="0" dataOnly="0" labelOnly="1" grandRow="1" outline="0" axis="axisRow" fieldPosition="0">
        <references count="1">
          <reference field="4294967294" count="1" selected="0">
            <x v="24"/>
          </reference>
        </references>
      </pivotArea>
    </format>
    <format dxfId="952">
      <pivotArea field="0" dataOnly="0" labelOnly="1" grandRow="1" outline="0" axis="axisRow" fieldPosition="0">
        <references count="1">
          <reference field="4294967294" count="1" selected="0">
            <x v="25"/>
          </reference>
        </references>
      </pivotArea>
    </format>
    <format dxfId="951">
      <pivotArea field="0" dataOnly="0" labelOnly="1" grandRow="1" outline="0" axis="axisRow" fieldPosition="0">
        <references count="1">
          <reference field="4294967294" count="1" selected="0">
            <x v="26"/>
          </reference>
        </references>
      </pivotArea>
    </format>
    <format dxfId="950">
      <pivotArea field="0" dataOnly="0" labelOnly="1" grandRow="1" outline="0" axis="axisRow" fieldPosition="0">
        <references count="1">
          <reference field="4294967294" count="1" selected="0">
            <x v="27"/>
          </reference>
        </references>
      </pivotArea>
    </format>
    <format dxfId="949">
      <pivotArea field="0" dataOnly="0" labelOnly="1" grandRow="1" outline="0" axis="axisRow" fieldPosition="0">
        <references count="1">
          <reference field="4294967294" count="1" selected="0">
            <x v="28"/>
          </reference>
        </references>
      </pivotArea>
    </format>
    <format dxfId="948">
      <pivotArea field="0" dataOnly="0" labelOnly="1" grandRow="1" outline="0" axis="axisRow" fieldPosition="0">
        <references count="1">
          <reference field="4294967294" count="1" selected="0">
            <x v="29"/>
          </reference>
        </references>
      </pivotArea>
    </format>
    <format dxfId="947">
      <pivotArea field="0" dataOnly="0" labelOnly="1" grandRow="1" outline="0" axis="axisRow" fieldPosition="0">
        <references count="1">
          <reference field="4294967294" count="1" selected="0">
            <x v="30"/>
          </reference>
        </references>
      </pivotArea>
    </format>
    <format dxfId="946">
      <pivotArea field="0" dataOnly="0" labelOnly="1" grandRow="1" outline="0" axis="axisRow" fieldPosition="0">
        <references count="1">
          <reference field="4294967294" count="1" selected="0">
            <x v="31"/>
          </reference>
        </references>
      </pivotArea>
    </format>
    <format dxfId="945">
      <pivotArea field="0" dataOnly="0" labelOnly="1" grandRow="1" outline="0" axis="axisRow" fieldPosition="0">
        <references count="1">
          <reference field="4294967294" count="1" selected="0">
            <x v="0"/>
          </reference>
        </references>
      </pivotArea>
    </format>
    <format dxfId="944">
      <pivotArea field="0" dataOnly="0" labelOnly="1" grandRow="1" outline="0" axis="axisRow" fieldPosition="0">
        <references count="1">
          <reference field="4294967294" count="1" selected="0">
            <x v="1"/>
          </reference>
        </references>
      </pivotArea>
    </format>
    <format dxfId="943">
      <pivotArea field="0" dataOnly="0" labelOnly="1" grandRow="1" outline="0" axis="axisRow" fieldPosition="0">
        <references count="1">
          <reference field="4294967294" count="1" selected="0">
            <x v="2"/>
          </reference>
        </references>
      </pivotArea>
    </format>
    <format dxfId="942">
      <pivotArea field="0" dataOnly="0" labelOnly="1" grandRow="1" outline="0" axis="axisRow" fieldPosition="0">
        <references count="1">
          <reference field="4294967294" count="1" selected="0">
            <x v="3"/>
          </reference>
        </references>
      </pivotArea>
    </format>
    <format dxfId="941">
      <pivotArea field="0" dataOnly="0" labelOnly="1" grandRow="1" outline="0" axis="axisRow" fieldPosition="0">
        <references count="1">
          <reference field="4294967294" count="1" selected="0">
            <x v="4"/>
          </reference>
        </references>
      </pivotArea>
    </format>
    <format dxfId="940">
      <pivotArea field="0" dataOnly="0" labelOnly="1" grandRow="1" outline="0" axis="axisRow" fieldPosition="0">
        <references count="1">
          <reference field="4294967294" count="1" selected="0">
            <x v="5"/>
          </reference>
        </references>
      </pivotArea>
    </format>
    <format dxfId="939">
      <pivotArea field="0" dataOnly="0" labelOnly="1" grandRow="1" outline="0" axis="axisRow" fieldPosition="0">
        <references count="1">
          <reference field="4294967294" count="1" selected="0">
            <x v="6"/>
          </reference>
        </references>
      </pivotArea>
    </format>
    <format dxfId="938">
      <pivotArea field="0" dataOnly="0" labelOnly="1" grandRow="1" outline="0" axis="axisRow" fieldPosition="0">
        <references count="1">
          <reference field="4294967294" count="1" selected="0">
            <x v="7"/>
          </reference>
        </references>
      </pivotArea>
    </format>
    <format dxfId="937">
      <pivotArea field="0" dataOnly="0" labelOnly="1" grandRow="1" outline="0" axis="axisRow" fieldPosition="0">
        <references count="1">
          <reference field="4294967294" count="1" selected="0">
            <x v="8"/>
          </reference>
        </references>
      </pivotArea>
    </format>
    <format dxfId="936">
      <pivotArea field="0" dataOnly="0" labelOnly="1" grandRow="1" outline="0" axis="axisRow" fieldPosition="0">
        <references count="1">
          <reference field="4294967294" count="1" selected="0">
            <x v="9"/>
          </reference>
        </references>
      </pivotArea>
    </format>
    <format dxfId="935">
      <pivotArea field="0" dataOnly="0" labelOnly="1" grandRow="1" outline="0" axis="axisRow" fieldPosition="0">
        <references count="1">
          <reference field="4294967294" count="1" selected="0">
            <x v="10"/>
          </reference>
        </references>
      </pivotArea>
    </format>
    <format dxfId="934">
      <pivotArea field="0" dataOnly="0" labelOnly="1" grandRow="1" outline="0" axis="axisRow" fieldPosition="0">
        <references count="1">
          <reference field="4294967294" count="1" selected="0">
            <x v="11"/>
          </reference>
        </references>
      </pivotArea>
    </format>
    <format dxfId="933">
      <pivotArea field="0" dataOnly="0" labelOnly="1" grandRow="1" outline="0" axis="axisRow" fieldPosition="0">
        <references count="1">
          <reference field="4294967294" count="1" selected="0">
            <x v="12"/>
          </reference>
        </references>
      </pivotArea>
    </format>
    <format dxfId="932">
      <pivotArea field="0" dataOnly="0" labelOnly="1" grandRow="1" outline="0" axis="axisRow" fieldPosition="0">
        <references count="1">
          <reference field="4294967294" count="1" selected="0">
            <x v="13"/>
          </reference>
        </references>
      </pivotArea>
    </format>
    <format dxfId="931">
      <pivotArea field="0" dataOnly="0" labelOnly="1" grandRow="1" outline="0" axis="axisRow" fieldPosition="0">
        <references count="1">
          <reference field="4294967294" count="1" selected="0">
            <x v="14"/>
          </reference>
        </references>
      </pivotArea>
    </format>
    <format dxfId="930">
      <pivotArea field="0" dataOnly="0" labelOnly="1" grandRow="1" outline="0" axis="axisRow" fieldPosition="0">
        <references count="1">
          <reference field="4294967294" count="1" selected="0">
            <x v="15"/>
          </reference>
        </references>
      </pivotArea>
    </format>
    <format dxfId="929">
      <pivotArea field="0" dataOnly="0" labelOnly="1" grandRow="1" outline="0" axis="axisRow" fieldPosition="0">
        <references count="1">
          <reference field="4294967294" count="1" selected="0">
            <x v="16"/>
          </reference>
        </references>
      </pivotArea>
    </format>
    <format dxfId="928">
      <pivotArea field="0" dataOnly="0" labelOnly="1" grandRow="1" outline="0" axis="axisRow" fieldPosition="0">
        <references count="1">
          <reference field="4294967294" count="1" selected="0">
            <x v="17"/>
          </reference>
        </references>
      </pivotArea>
    </format>
    <format dxfId="927">
      <pivotArea field="0" dataOnly="0" labelOnly="1" grandRow="1" outline="0" axis="axisRow" fieldPosition="0">
        <references count="1">
          <reference field="4294967294" count="1" selected="0">
            <x v="18"/>
          </reference>
        </references>
      </pivotArea>
    </format>
    <format dxfId="926">
      <pivotArea field="0" dataOnly="0" labelOnly="1" grandRow="1" outline="0" axis="axisRow" fieldPosition="0">
        <references count="1">
          <reference field="4294967294" count="1" selected="0">
            <x v="19"/>
          </reference>
        </references>
      </pivotArea>
    </format>
    <format dxfId="925">
      <pivotArea field="0" dataOnly="0" labelOnly="1" grandRow="1" outline="0" axis="axisRow" fieldPosition="0">
        <references count="1">
          <reference field="4294967294" count="1" selected="0">
            <x v="20"/>
          </reference>
        </references>
      </pivotArea>
    </format>
    <format dxfId="924">
      <pivotArea field="0" dataOnly="0" labelOnly="1" grandRow="1" outline="0" axis="axisRow" fieldPosition="0">
        <references count="1">
          <reference field="4294967294" count="1" selected="0">
            <x v="21"/>
          </reference>
        </references>
      </pivotArea>
    </format>
    <format dxfId="923">
      <pivotArea field="0" dataOnly="0" labelOnly="1" grandRow="1" outline="0" axis="axisRow" fieldPosition="0">
        <references count="1">
          <reference field="4294967294" count="1" selected="0">
            <x v="22"/>
          </reference>
        </references>
      </pivotArea>
    </format>
    <format dxfId="922">
      <pivotArea field="0" dataOnly="0" labelOnly="1" grandRow="1" outline="0" axis="axisRow" fieldPosition="0">
        <references count="1">
          <reference field="4294967294" count="1" selected="0">
            <x v="23"/>
          </reference>
        </references>
      </pivotArea>
    </format>
    <format dxfId="921">
      <pivotArea field="0" dataOnly="0" labelOnly="1" grandRow="1" outline="0" axis="axisRow" fieldPosition="0">
        <references count="1">
          <reference field="4294967294" count="1" selected="0">
            <x v="24"/>
          </reference>
        </references>
      </pivotArea>
    </format>
    <format dxfId="920">
      <pivotArea field="0" dataOnly="0" labelOnly="1" grandRow="1" outline="0" axis="axisRow" fieldPosition="0">
        <references count="1">
          <reference field="4294967294" count="1" selected="0">
            <x v="25"/>
          </reference>
        </references>
      </pivotArea>
    </format>
    <format dxfId="919">
      <pivotArea field="0" dataOnly="0" labelOnly="1" grandRow="1" outline="0" axis="axisRow" fieldPosition="0">
        <references count="1">
          <reference field="4294967294" count="1" selected="0">
            <x v="26"/>
          </reference>
        </references>
      </pivotArea>
    </format>
    <format dxfId="918">
      <pivotArea field="0" dataOnly="0" labelOnly="1" grandRow="1" outline="0" axis="axisRow" fieldPosition="0">
        <references count="1">
          <reference field="4294967294" count="1" selected="0">
            <x v="27"/>
          </reference>
        </references>
      </pivotArea>
    </format>
    <format dxfId="917">
      <pivotArea field="0" dataOnly="0" labelOnly="1" grandRow="1" outline="0" axis="axisRow" fieldPosition="0">
        <references count="1">
          <reference field="4294967294" count="1" selected="0">
            <x v="28"/>
          </reference>
        </references>
      </pivotArea>
    </format>
    <format dxfId="916">
      <pivotArea field="0" dataOnly="0" labelOnly="1" grandRow="1" outline="0" axis="axisRow" fieldPosition="0">
        <references count="1">
          <reference field="4294967294" count="1" selected="0">
            <x v="29"/>
          </reference>
        </references>
      </pivotArea>
    </format>
    <format dxfId="915">
      <pivotArea field="0" dataOnly="0" labelOnly="1" grandRow="1" outline="0" axis="axisRow" fieldPosition="0">
        <references count="1">
          <reference field="4294967294" count="1" selected="0">
            <x v="30"/>
          </reference>
        </references>
      </pivotArea>
    </format>
    <format dxfId="914">
      <pivotArea field="0" dataOnly="0" labelOnly="1" grandRow="1" outline="0" axis="axisRow" fieldPosition="0">
        <references count="1">
          <reference field="4294967294" count="1" selected="0">
            <x v="31"/>
          </reference>
        </references>
      </pivotArea>
    </format>
    <format dxfId="913">
      <pivotArea field="0" dataOnly="0" labelOnly="1" grandRow="1" outline="0" axis="axisRow" fieldPosition="0">
        <references count="1">
          <reference field="4294967294" count="1" selected="0">
            <x v="0"/>
          </reference>
        </references>
      </pivotArea>
    </format>
    <format dxfId="912">
      <pivotArea field="0" dataOnly="0" labelOnly="1" grandRow="1" outline="0" axis="axisRow" fieldPosition="0">
        <references count="1">
          <reference field="4294967294" count="1" selected="0">
            <x v="1"/>
          </reference>
        </references>
      </pivotArea>
    </format>
    <format dxfId="911">
      <pivotArea field="0" dataOnly="0" labelOnly="1" grandRow="1" outline="0" axis="axisRow" fieldPosition="0">
        <references count="1">
          <reference field="4294967294" count="1" selected="0">
            <x v="2"/>
          </reference>
        </references>
      </pivotArea>
    </format>
    <format dxfId="910">
      <pivotArea field="0" dataOnly="0" labelOnly="1" grandRow="1" outline="0" axis="axisRow" fieldPosition="0">
        <references count="1">
          <reference field="4294967294" count="1" selected="0">
            <x v="3"/>
          </reference>
        </references>
      </pivotArea>
    </format>
    <format dxfId="909">
      <pivotArea field="0" dataOnly="0" labelOnly="1" grandRow="1" outline="0" axis="axisRow" fieldPosition="0">
        <references count="1">
          <reference field="4294967294" count="1" selected="0">
            <x v="4"/>
          </reference>
        </references>
      </pivotArea>
    </format>
    <format dxfId="908">
      <pivotArea field="0" dataOnly="0" labelOnly="1" grandRow="1" outline="0" axis="axisRow" fieldPosition="0">
        <references count="1">
          <reference field="4294967294" count="1" selected="0">
            <x v="5"/>
          </reference>
        </references>
      </pivotArea>
    </format>
    <format dxfId="907">
      <pivotArea field="0" dataOnly="0" labelOnly="1" grandRow="1" outline="0" axis="axisRow" fieldPosition="0">
        <references count="1">
          <reference field="4294967294" count="1" selected="0">
            <x v="6"/>
          </reference>
        </references>
      </pivotArea>
    </format>
    <format dxfId="906">
      <pivotArea field="0" dataOnly="0" labelOnly="1" grandRow="1" outline="0" axis="axisRow" fieldPosition="0">
        <references count="1">
          <reference field="4294967294" count="1" selected="0">
            <x v="7"/>
          </reference>
        </references>
      </pivotArea>
    </format>
    <format dxfId="905">
      <pivotArea field="0" dataOnly="0" labelOnly="1" grandRow="1" outline="0" axis="axisRow" fieldPosition="0">
        <references count="1">
          <reference field="4294967294" count="1" selected="0">
            <x v="8"/>
          </reference>
        </references>
      </pivotArea>
    </format>
    <format dxfId="904">
      <pivotArea field="0" dataOnly="0" labelOnly="1" grandRow="1" outline="0" axis="axisRow" fieldPosition="0">
        <references count="1">
          <reference field="4294967294" count="1" selected="0">
            <x v="9"/>
          </reference>
        </references>
      </pivotArea>
    </format>
    <format dxfId="903">
      <pivotArea field="0" dataOnly="0" labelOnly="1" grandRow="1" outline="0" axis="axisRow" fieldPosition="0">
        <references count="1">
          <reference field="4294967294" count="1" selected="0">
            <x v="10"/>
          </reference>
        </references>
      </pivotArea>
    </format>
    <format dxfId="902">
      <pivotArea field="0" dataOnly="0" labelOnly="1" grandRow="1" outline="0" axis="axisRow" fieldPosition="0">
        <references count="1">
          <reference field="4294967294" count="1" selected="0">
            <x v="11"/>
          </reference>
        </references>
      </pivotArea>
    </format>
    <format dxfId="901">
      <pivotArea field="0" dataOnly="0" labelOnly="1" grandRow="1" outline="0" axis="axisRow" fieldPosition="0">
        <references count="1">
          <reference field="4294967294" count="1" selected="0">
            <x v="12"/>
          </reference>
        </references>
      </pivotArea>
    </format>
    <format dxfId="900">
      <pivotArea field="0" dataOnly="0" labelOnly="1" grandRow="1" outline="0" axis="axisRow" fieldPosition="0">
        <references count="1">
          <reference field="4294967294" count="1" selected="0">
            <x v="13"/>
          </reference>
        </references>
      </pivotArea>
    </format>
    <format dxfId="899">
      <pivotArea field="0" dataOnly="0" labelOnly="1" grandRow="1" outline="0" axis="axisRow" fieldPosition="0">
        <references count="1">
          <reference field="4294967294" count="1" selected="0">
            <x v="14"/>
          </reference>
        </references>
      </pivotArea>
    </format>
    <format dxfId="898">
      <pivotArea field="0" dataOnly="0" labelOnly="1" grandRow="1" outline="0" axis="axisRow" fieldPosition="0">
        <references count="1">
          <reference field="4294967294" count="1" selected="0">
            <x v="15"/>
          </reference>
        </references>
      </pivotArea>
    </format>
    <format dxfId="897">
      <pivotArea field="0" dataOnly="0" labelOnly="1" grandRow="1" outline="0" axis="axisRow" fieldPosition="0">
        <references count="1">
          <reference field="4294967294" count="1" selected="0">
            <x v="16"/>
          </reference>
        </references>
      </pivotArea>
    </format>
    <format dxfId="896">
      <pivotArea field="0" dataOnly="0" labelOnly="1" grandRow="1" outline="0" axis="axisRow" fieldPosition="0">
        <references count="1">
          <reference field="4294967294" count="1" selected="0">
            <x v="17"/>
          </reference>
        </references>
      </pivotArea>
    </format>
    <format dxfId="895">
      <pivotArea field="0" dataOnly="0" labelOnly="1" grandRow="1" outline="0" axis="axisRow" fieldPosition="0">
        <references count="1">
          <reference field="4294967294" count="1" selected="0">
            <x v="18"/>
          </reference>
        </references>
      </pivotArea>
    </format>
    <format dxfId="894">
      <pivotArea field="0" dataOnly="0" labelOnly="1" grandRow="1" outline="0" axis="axisRow" fieldPosition="0">
        <references count="1">
          <reference field="4294967294" count="1" selected="0">
            <x v="19"/>
          </reference>
        </references>
      </pivotArea>
    </format>
    <format dxfId="893">
      <pivotArea field="0" dataOnly="0" labelOnly="1" grandRow="1" outline="0" axis="axisRow" fieldPosition="0">
        <references count="1">
          <reference field="4294967294" count="1" selected="0">
            <x v="20"/>
          </reference>
        </references>
      </pivotArea>
    </format>
    <format dxfId="892">
      <pivotArea field="0" dataOnly="0" labelOnly="1" grandRow="1" outline="0" axis="axisRow" fieldPosition="0">
        <references count="1">
          <reference field="4294967294" count="1" selected="0">
            <x v="21"/>
          </reference>
        </references>
      </pivotArea>
    </format>
    <format dxfId="891">
      <pivotArea field="0" dataOnly="0" labelOnly="1" grandRow="1" outline="0" axis="axisRow" fieldPosition="0">
        <references count="1">
          <reference field="4294967294" count="1" selected="0">
            <x v="22"/>
          </reference>
        </references>
      </pivotArea>
    </format>
    <format dxfId="890">
      <pivotArea field="0" dataOnly="0" labelOnly="1" grandRow="1" outline="0" axis="axisRow" fieldPosition="0">
        <references count="1">
          <reference field="4294967294" count="1" selected="0">
            <x v="23"/>
          </reference>
        </references>
      </pivotArea>
    </format>
    <format dxfId="889">
      <pivotArea field="0" dataOnly="0" labelOnly="1" grandRow="1" outline="0" axis="axisRow" fieldPosition="0">
        <references count="1">
          <reference field="4294967294" count="1" selected="0">
            <x v="24"/>
          </reference>
        </references>
      </pivotArea>
    </format>
    <format dxfId="888">
      <pivotArea field="0" dataOnly="0" labelOnly="1" grandRow="1" outline="0" axis="axisRow" fieldPosition="0">
        <references count="1">
          <reference field="4294967294" count="1" selected="0">
            <x v="25"/>
          </reference>
        </references>
      </pivotArea>
    </format>
    <format dxfId="887">
      <pivotArea field="0" dataOnly="0" labelOnly="1" grandRow="1" outline="0" axis="axisRow" fieldPosition="0">
        <references count="1">
          <reference field="4294967294" count="1" selected="0">
            <x v="26"/>
          </reference>
        </references>
      </pivotArea>
    </format>
    <format dxfId="886">
      <pivotArea field="0" dataOnly="0" labelOnly="1" grandRow="1" outline="0" axis="axisRow" fieldPosition="0">
        <references count="1">
          <reference field="4294967294" count="1" selected="0">
            <x v="27"/>
          </reference>
        </references>
      </pivotArea>
    </format>
    <format dxfId="885">
      <pivotArea field="0" dataOnly="0" labelOnly="1" grandRow="1" outline="0" axis="axisRow" fieldPosition="0">
        <references count="1">
          <reference field="4294967294" count="1" selected="0">
            <x v="28"/>
          </reference>
        </references>
      </pivotArea>
    </format>
    <format dxfId="884">
      <pivotArea field="0" dataOnly="0" labelOnly="1" grandRow="1" outline="0" axis="axisRow" fieldPosition="0">
        <references count="1">
          <reference field="4294967294" count="1" selected="0">
            <x v="29"/>
          </reference>
        </references>
      </pivotArea>
    </format>
    <format dxfId="883">
      <pivotArea field="0" dataOnly="0" labelOnly="1" grandRow="1" outline="0" axis="axisRow" fieldPosition="0">
        <references count="1">
          <reference field="4294967294" count="1" selected="0">
            <x v="30"/>
          </reference>
        </references>
      </pivotArea>
    </format>
    <format dxfId="882">
      <pivotArea field="0" dataOnly="0" labelOnly="1" grandRow="1" outline="0" axis="axisRow" fieldPosition="0">
        <references count="1">
          <reference field="4294967294" count="1" selected="0">
            <x v="31"/>
          </reference>
        </references>
      </pivotArea>
    </format>
    <format dxfId="881">
      <pivotArea field="0" dataOnly="0" labelOnly="1" grandRow="1" outline="0" axis="axisRow" fieldPosition="0">
        <references count="1">
          <reference field="4294967294" count="1" selected="0">
            <x v="0"/>
          </reference>
        </references>
      </pivotArea>
    </format>
    <format dxfId="880">
      <pivotArea field="0" dataOnly="0" labelOnly="1" grandRow="1" outline="0" axis="axisRow" fieldPosition="0">
        <references count="1">
          <reference field="4294967294" count="1" selected="0">
            <x v="1"/>
          </reference>
        </references>
      </pivotArea>
    </format>
    <format dxfId="879">
      <pivotArea field="0" dataOnly="0" labelOnly="1" grandRow="1" outline="0" axis="axisRow" fieldPosition="0">
        <references count="1">
          <reference field="4294967294" count="1" selected="0">
            <x v="2"/>
          </reference>
        </references>
      </pivotArea>
    </format>
    <format dxfId="878">
      <pivotArea field="0" dataOnly="0" labelOnly="1" grandRow="1" outline="0" axis="axisRow" fieldPosition="0">
        <references count="1">
          <reference field="4294967294" count="1" selected="0">
            <x v="3"/>
          </reference>
        </references>
      </pivotArea>
    </format>
    <format dxfId="877">
      <pivotArea field="0" dataOnly="0" labelOnly="1" grandRow="1" outline="0" axis="axisRow" fieldPosition="0">
        <references count="1">
          <reference field="4294967294" count="1" selected="0">
            <x v="4"/>
          </reference>
        </references>
      </pivotArea>
    </format>
    <format dxfId="876">
      <pivotArea field="0" dataOnly="0" labelOnly="1" grandRow="1" outline="0" axis="axisRow" fieldPosition="0">
        <references count="1">
          <reference field="4294967294" count="1" selected="0">
            <x v="5"/>
          </reference>
        </references>
      </pivotArea>
    </format>
    <format dxfId="875">
      <pivotArea field="0" dataOnly="0" labelOnly="1" grandRow="1" outline="0" axis="axisRow" fieldPosition="0">
        <references count="1">
          <reference field="4294967294" count="1" selected="0">
            <x v="6"/>
          </reference>
        </references>
      </pivotArea>
    </format>
    <format dxfId="874">
      <pivotArea field="0" dataOnly="0" labelOnly="1" grandRow="1" outline="0" axis="axisRow" fieldPosition="0">
        <references count="1">
          <reference field="4294967294" count="1" selected="0">
            <x v="7"/>
          </reference>
        </references>
      </pivotArea>
    </format>
    <format dxfId="873">
      <pivotArea field="0" dataOnly="0" labelOnly="1" grandRow="1" outline="0" axis="axisRow" fieldPosition="0">
        <references count="1">
          <reference field="4294967294" count="1" selected="0">
            <x v="8"/>
          </reference>
        </references>
      </pivotArea>
    </format>
    <format dxfId="872">
      <pivotArea field="0" dataOnly="0" labelOnly="1" grandRow="1" outline="0" axis="axisRow" fieldPosition="0">
        <references count="1">
          <reference field="4294967294" count="1" selected="0">
            <x v="9"/>
          </reference>
        </references>
      </pivotArea>
    </format>
    <format dxfId="871">
      <pivotArea field="0" dataOnly="0" labelOnly="1" grandRow="1" outline="0" axis="axisRow" fieldPosition="0">
        <references count="1">
          <reference field="4294967294" count="1" selected="0">
            <x v="10"/>
          </reference>
        </references>
      </pivotArea>
    </format>
    <format dxfId="870">
      <pivotArea field="0" dataOnly="0" labelOnly="1" grandRow="1" outline="0" axis="axisRow" fieldPosition="0">
        <references count="1">
          <reference field="4294967294" count="1" selected="0">
            <x v="11"/>
          </reference>
        </references>
      </pivotArea>
    </format>
    <format dxfId="869">
      <pivotArea field="0" dataOnly="0" labelOnly="1" grandRow="1" outline="0" axis="axisRow" fieldPosition="0">
        <references count="1">
          <reference field="4294967294" count="1" selected="0">
            <x v="12"/>
          </reference>
        </references>
      </pivotArea>
    </format>
    <format dxfId="868">
      <pivotArea field="0" dataOnly="0" labelOnly="1" grandRow="1" outline="0" axis="axisRow" fieldPosition="0">
        <references count="1">
          <reference field="4294967294" count="1" selected="0">
            <x v="13"/>
          </reference>
        </references>
      </pivotArea>
    </format>
    <format dxfId="867">
      <pivotArea field="0" dataOnly="0" labelOnly="1" grandRow="1" outline="0" axis="axisRow" fieldPosition="0">
        <references count="1">
          <reference field="4294967294" count="1" selected="0">
            <x v="14"/>
          </reference>
        </references>
      </pivotArea>
    </format>
    <format dxfId="866">
      <pivotArea field="0" dataOnly="0" labelOnly="1" grandRow="1" outline="0" axis="axisRow" fieldPosition="0">
        <references count="1">
          <reference field="4294967294" count="1" selected="0">
            <x v="15"/>
          </reference>
        </references>
      </pivotArea>
    </format>
    <format dxfId="865">
      <pivotArea field="0" dataOnly="0" labelOnly="1" grandRow="1" outline="0" axis="axisRow" fieldPosition="0">
        <references count="1">
          <reference field="4294967294" count="1" selected="0">
            <x v="16"/>
          </reference>
        </references>
      </pivotArea>
    </format>
    <format dxfId="864">
      <pivotArea field="0" dataOnly="0" labelOnly="1" grandRow="1" outline="0" axis="axisRow" fieldPosition="0">
        <references count="1">
          <reference field="4294967294" count="1" selected="0">
            <x v="17"/>
          </reference>
        </references>
      </pivotArea>
    </format>
    <format dxfId="863">
      <pivotArea field="0" dataOnly="0" labelOnly="1" grandRow="1" outline="0" axis="axisRow" fieldPosition="0">
        <references count="1">
          <reference field="4294967294" count="1" selected="0">
            <x v="18"/>
          </reference>
        </references>
      </pivotArea>
    </format>
    <format dxfId="862">
      <pivotArea field="0" dataOnly="0" labelOnly="1" grandRow="1" outline="0" axis="axisRow" fieldPosition="0">
        <references count="1">
          <reference field="4294967294" count="1" selected="0">
            <x v="19"/>
          </reference>
        </references>
      </pivotArea>
    </format>
    <format dxfId="861">
      <pivotArea field="0" dataOnly="0" labelOnly="1" grandRow="1" outline="0" axis="axisRow" fieldPosition="0">
        <references count="1">
          <reference field="4294967294" count="1" selected="0">
            <x v="20"/>
          </reference>
        </references>
      </pivotArea>
    </format>
    <format dxfId="860">
      <pivotArea field="0" dataOnly="0" labelOnly="1" grandRow="1" outline="0" axis="axisRow" fieldPosition="0">
        <references count="1">
          <reference field="4294967294" count="1" selected="0">
            <x v="21"/>
          </reference>
        </references>
      </pivotArea>
    </format>
    <format dxfId="859">
      <pivotArea field="0" dataOnly="0" labelOnly="1" grandRow="1" outline="0" axis="axisRow" fieldPosition="0">
        <references count="1">
          <reference field="4294967294" count="1" selected="0">
            <x v="22"/>
          </reference>
        </references>
      </pivotArea>
    </format>
    <format dxfId="858">
      <pivotArea field="0" dataOnly="0" labelOnly="1" grandRow="1" outline="0" axis="axisRow" fieldPosition="0">
        <references count="1">
          <reference field="4294967294" count="1" selected="0">
            <x v="23"/>
          </reference>
        </references>
      </pivotArea>
    </format>
    <format dxfId="857">
      <pivotArea field="0" dataOnly="0" labelOnly="1" grandRow="1" outline="0" axis="axisRow" fieldPosition="0">
        <references count="1">
          <reference field="4294967294" count="1" selected="0">
            <x v="24"/>
          </reference>
        </references>
      </pivotArea>
    </format>
    <format dxfId="856">
      <pivotArea field="0" dataOnly="0" labelOnly="1" grandRow="1" outline="0" axis="axisRow" fieldPosition="0">
        <references count="1">
          <reference field="4294967294" count="1" selected="0">
            <x v="25"/>
          </reference>
        </references>
      </pivotArea>
    </format>
    <format dxfId="855">
      <pivotArea field="0" dataOnly="0" labelOnly="1" grandRow="1" outline="0" axis="axisRow" fieldPosition="0">
        <references count="1">
          <reference field="4294967294" count="1" selected="0">
            <x v="26"/>
          </reference>
        </references>
      </pivotArea>
    </format>
    <format dxfId="854">
      <pivotArea field="0" dataOnly="0" labelOnly="1" grandRow="1" outline="0" axis="axisRow" fieldPosition="0">
        <references count="1">
          <reference field="4294967294" count="1" selected="0">
            <x v="27"/>
          </reference>
        </references>
      </pivotArea>
    </format>
    <format dxfId="853">
      <pivotArea field="0" dataOnly="0" labelOnly="1" grandRow="1" outline="0" axis="axisRow" fieldPosition="0">
        <references count="1">
          <reference field="4294967294" count="1" selected="0">
            <x v="28"/>
          </reference>
        </references>
      </pivotArea>
    </format>
    <format dxfId="852">
      <pivotArea field="0" dataOnly="0" labelOnly="1" grandRow="1" outline="0" axis="axisRow" fieldPosition="0">
        <references count="1">
          <reference field="4294967294" count="1" selected="0">
            <x v="29"/>
          </reference>
        </references>
      </pivotArea>
    </format>
    <format dxfId="851">
      <pivotArea field="0" dataOnly="0" labelOnly="1" grandRow="1" outline="0" axis="axisRow" fieldPosition="0">
        <references count="1">
          <reference field="4294967294" count="1" selected="0">
            <x v="30"/>
          </reference>
        </references>
      </pivotArea>
    </format>
    <format dxfId="850">
      <pivotArea field="0" dataOnly="0" labelOnly="1" grandRow="1" outline="0" axis="axisRow" fieldPosition="0">
        <references count="1">
          <reference field="4294967294" count="1" selected="0">
            <x v="31"/>
          </reference>
        </references>
      </pivotArea>
    </format>
    <format dxfId="849">
      <pivotArea field="0" dataOnly="0" labelOnly="1" grandRow="1" outline="0" axis="axisRow" fieldPosition="0">
        <references count="1">
          <reference field="4294967294" count="1" selected="0">
            <x v="0"/>
          </reference>
        </references>
      </pivotArea>
    </format>
    <format dxfId="848">
      <pivotArea field="0" dataOnly="0" labelOnly="1" grandRow="1" outline="0" axis="axisRow" fieldPosition="0">
        <references count="1">
          <reference field="4294967294" count="1" selected="0">
            <x v="1"/>
          </reference>
        </references>
      </pivotArea>
    </format>
    <format dxfId="847">
      <pivotArea field="0" dataOnly="0" labelOnly="1" grandRow="1" outline="0" axis="axisRow" fieldPosition="0">
        <references count="1">
          <reference field="4294967294" count="1" selected="0">
            <x v="2"/>
          </reference>
        </references>
      </pivotArea>
    </format>
    <format dxfId="846">
      <pivotArea field="0" dataOnly="0" labelOnly="1" grandRow="1" outline="0" axis="axisRow" fieldPosition="0">
        <references count="1">
          <reference field="4294967294" count="1" selected="0">
            <x v="3"/>
          </reference>
        </references>
      </pivotArea>
    </format>
    <format dxfId="845">
      <pivotArea field="0" dataOnly="0" labelOnly="1" grandRow="1" outline="0" axis="axisRow" fieldPosition="0">
        <references count="1">
          <reference field="4294967294" count="1" selected="0">
            <x v="4"/>
          </reference>
        </references>
      </pivotArea>
    </format>
    <format dxfId="844">
      <pivotArea field="0" dataOnly="0" labelOnly="1" grandRow="1" outline="0" axis="axisRow" fieldPosition="0">
        <references count="1">
          <reference field="4294967294" count="1" selected="0">
            <x v="5"/>
          </reference>
        </references>
      </pivotArea>
    </format>
    <format dxfId="843">
      <pivotArea field="0" dataOnly="0" labelOnly="1" grandRow="1" outline="0" axis="axisRow" fieldPosition="0">
        <references count="1">
          <reference field="4294967294" count="1" selected="0">
            <x v="6"/>
          </reference>
        </references>
      </pivotArea>
    </format>
    <format dxfId="842">
      <pivotArea field="0" dataOnly="0" labelOnly="1" grandRow="1" outline="0" axis="axisRow" fieldPosition="0">
        <references count="1">
          <reference field="4294967294" count="1" selected="0">
            <x v="7"/>
          </reference>
        </references>
      </pivotArea>
    </format>
    <format dxfId="841">
      <pivotArea field="0" dataOnly="0" labelOnly="1" grandRow="1" outline="0" axis="axisRow" fieldPosition="0">
        <references count="1">
          <reference field="4294967294" count="1" selected="0">
            <x v="8"/>
          </reference>
        </references>
      </pivotArea>
    </format>
    <format dxfId="840">
      <pivotArea field="0" dataOnly="0" labelOnly="1" grandRow="1" outline="0" axis="axisRow" fieldPosition="0">
        <references count="1">
          <reference field="4294967294" count="1" selected="0">
            <x v="9"/>
          </reference>
        </references>
      </pivotArea>
    </format>
    <format dxfId="839">
      <pivotArea field="0" dataOnly="0" labelOnly="1" grandRow="1" outline="0" axis="axisRow" fieldPosition="0">
        <references count="1">
          <reference field="4294967294" count="1" selected="0">
            <x v="10"/>
          </reference>
        </references>
      </pivotArea>
    </format>
    <format dxfId="838">
      <pivotArea field="0" dataOnly="0" labelOnly="1" grandRow="1" outline="0" axis="axisRow" fieldPosition="0">
        <references count="1">
          <reference field="4294967294" count="1" selected="0">
            <x v="11"/>
          </reference>
        </references>
      </pivotArea>
    </format>
    <format dxfId="837">
      <pivotArea field="0" dataOnly="0" labelOnly="1" grandRow="1" outline="0" axis="axisRow" fieldPosition="0">
        <references count="1">
          <reference field="4294967294" count="1" selected="0">
            <x v="12"/>
          </reference>
        </references>
      </pivotArea>
    </format>
    <format dxfId="836">
      <pivotArea field="0" dataOnly="0" labelOnly="1" grandRow="1" outline="0" axis="axisRow" fieldPosition="0">
        <references count="1">
          <reference field="4294967294" count="1" selected="0">
            <x v="13"/>
          </reference>
        </references>
      </pivotArea>
    </format>
    <format dxfId="835">
      <pivotArea field="0" dataOnly="0" labelOnly="1" grandRow="1" outline="0" axis="axisRow" fieldPosition="0">
        <references count="1">
          <reference field="4294967294" count="1" selected="0">
            <x v="14"/>
          </reference>
        </references>
      </pivotArea>
    </format>
    <format dxfId="834">
      <pivotArea field="0" dataOnly="0" labelOnly="1" grandRow="1" outline="0" axis="axisRow" fieldPosition="0">
        <references count="1">
          <reference field="4294967294" count="1" selected="0">
            <x v="15"/>
          </reference>
        </references>
      </pivotArea>
    </format>
    <format dxfId="833">
      <pivotArea field="0" dataOnly="0" labelOnly="1" grandRow="1" outline="0" axis="axisRow" fieldPosition="0">
        <references count="1">
          <reference field="4294967294" count="1" selected="0">
            <x v="16"/>
          </reference>
        </references>
      </pivotArea>
    </format>
    <format dxfId="832">
      <pivotArea field="0" dataOnly="0" labelOnly="1" grandRow="1" outline="0" axis="axisRow" fieldPosition="0">
        <references count="1">
          <reference field="4294967294" count="1" selected="0">
            <x v="17"/>
          </reference>
        </references>
      </pivotArea>
    </format>
    <format dxfId="831">
      <pivotArea field="0" dataOnly="0" labelOnly="1" grandRow="1" outline="0" axis="axisRow" fieldPosition="0">
        <references count="1">
          <reference field="4294967294" count="1" selected="0">
            <x v="18"/>
          </reference>
        </references>
      </pivotArea>
    </format>
    <format dxfId="830">
      <pivotArea field="0" dataOnly="0" labelOnly="1" grandRow="1" outline="0" axis="axisRow" fieldPosition="0">
        <references count="1">
          <reference field="4294967294" count="1" selected="0">
            <x v="19"/>
          </reference>
        </references>
      </pivotArea>
    </format>
    <format dxfId="829">
      <pivotArea field="0" dataOnly="0" labelOnly="1" grandRow="1" outline="0" axis="axisRow" fieldPosition="0">
        <references count="1">
          <reference field="4294967294" count="1" selected="0">
            <x v="20"/>
          </reference>
        </references>
      </pivotArea>
    </format>
    <format dxfId="828">
      <pivotArea field="0" dataOnly="0" labelOnly="1" grandRow="1" outline="0" axis="axisRow" fieldPosition="0">
        <references count="1">
          <reference field="4294967294" count="1" selected="0">
            <x v="21"/>
          </reference>
        </references>
      </pivotArea>
    </format>
    <format dxfId="827">
      <pivotArea field="0" dataOnly="0" labelOnly="1" grandRow="1" outline="0" axis="axisRow" fieldPosition="0">
        <references count="1">
          <reference field="4294967294" count="1" selected="0">
            <x v="22"/>
          </reference>
        </references>
      </pivotArea>
    </format>
    <format dxfId="826">
      <pivotArea field="0" dataOnly="0" labelOnly="1" grandRow="1" outline="0" axis="axisRow" fieldPosition="0">
        <references count="1">
          <reference field="4294967294" count="1" selected="0">
            <x v="23"/>
          </reference>
        </references>
      </pivotArea>
    </format>
    <format dxfId="825">
      <pivotArea field="0" dataOnly="0" labelOnly="1" grandRow="1" outline="0" axis="axisRow" fieldPosition="0">
        <references count="1">
          <reference field="4294967294" count="1" selected="0">
            <x v="24"/>
          </reference>
        </references>
      </pivotArea>
    </format>
    <format dxfId="824">
      <pivotArea field="0" dataOnly="0" labelOnly="1" grandRow="1" outline="0" axis="axisRow" fieldPosition="0">
        <references count="1">
          <reference field="4294967294" count="1" selected="0">
            <x v="25"/>
          </reference>
        </references>
      </pivotArea>
    </format>
    <format dxfId="823">
      <pivotArea field="0" dataOnly="0" labelOnly="1" grandRow="1" outline="0" axis="axisRow" fieldPosition="0">
        <references count="1">
          <reference field="4294967294" count="1" selected="0">
            <x v="26"/>
          </reference>
        </references>
      </pivotArea>
    </format>
    <format dxfId="822">
      <pivotArea field="0" dataOnly="0" labelOnly="1" grandRow="1" outline="0" axis="axisRow" fieldPosition="0">
        <references count="1">
          <reference field="4294967294" count="1" selected="0">
            <x v="27"/>
          </reference>
        </references>
      </pivotArea>
    </format>
    <format dxfId="821">
      <pivotArea field="0" dataOnly="0" labelOnly="1" grandRow="1" outline="0" axis="axisRow" fieldPosition="0">
        <references count="1">
          <reference field="4294967294" count="1" selected="0">
            <x v="28"/>
          </reference>
        </references>
      </pivotArea>
    </format>
    <format dxfId="820">
      <pivotArea field="0" dataOnly="0" labelOnly="1" grandRow="1" outline="0" axis="axisRow" fieldPosition="0">
        <references count="1">
          <reference field="4294967294" count="1" selected="0">
            <x v="29"/>
          </reference>
        </references>
      </pivotArea>
    </format>
    <format dxfId="819">
      <pivotArea field="0" dataOnly="0" labelOnly="1" grandRow="1" outline="0" axis="axisRow" fieldPosition="0">
        <references count="1">
          <reference field="4294967294" count="1" selected="0">
            <x v="30"/>
          </reference>
        </references>
      </pivotArea>
    </format>
    <format dxfId="818">
      <pivotArea field="0" dataOnly="0" labelOnly="1" grandRow="1" outline="0" axis="axisRow" fieldPosition="0">
        <references count="1">
          <reference field="4294967294" count="1" selected="0">
            <x v="31"/>
          </reference>
        </references>
      </pivotArea>
    </format>
    <format dxfId="817">
      <pivotArea field="0" dataOnly="0" labelOnly="1" grandRow="1" outline="0" axis="axisRow" fieldPosition="0">
        <references count="1">
          <reference field="4294967294" count="1" selected="0">
            <x v="0"/>
          </reference>
        </references>
      </pivotArea>
    </format>
    <format dxfId="816">
      <pivotArea field="0" dataOnly="0" labelOnly="1" grandRow="1" outline="0" axis="axisRow" fieldPosition="0">
        <references count="1">
          <reference field="4294967294" count="1" selected="0">
            <x v="1"/>
          </reference>
        </references>
      </pivotArea>
    </format>
    <format dxfId="815">
      <pivotArea field="0" dataOnly="0" labelOnly="1" grandRow="1" outline="0" axis="axisRow" fieldPosition="0">
        <references count="1">
          <reference field="4294967294" count="1" selected="0">
            <x v="2"/>
          </reference>
        </references>
      </pivotArea>
    </format>
    <format dxfId="814">
      <pivotArea field="0" dataOnly="0" labelOnly="1" grandRow="1" outline="0" axis="axisRow" fieldPosition="0">
        <references count="1">
          <reference field="4294967294" count="1" selected="0">
            <x v="3"/>
          </reference>
        </references>
      </pivotArea>
    </format>
    <format dxfId="813">
      <pivotArea field="0" dataOnly="0" labelOnly="1" grandRow="1" outline="0" axis="axisRow" fieldPosition="0">
        <references count="1">
          <reference field="4294967294" count="1" selected="0">
            <x v="4"/>
          </reference>
        </references>
      </pivotArea>
    </format>
    <format dxfId="812">
      <pivotArea field="0" dataOnly="0" labelOnly="1" grandRow="1" outline="0" axis="axisRow" fieldPosition="0">
        <references count="1">
          <reference field="4294967294" count="1" selected="0">
            <x v="5"/>
          </reference>
        </references>
      </pivotArea>
    </format>
    <format dxfId="811">
      <pivotArea field="0" dataOnly="0" labelOnly="1" grandRow="1" outline="0" axis="axisRow" fieldPosition="0">
        <references count="1">
          <reference field="4294967294" count="1" selected="0">
            <x v="6"/>
          </reference>
        </references>
      </pivotArea>
    </format>
    <format dxfId="810">
      <pivotArea field="0" dataOnly="0" labelOnly="1" grandRow="1" outline="0" axis="axisRow" fieldPosition="0">
        <references count="1">
          <reference field="4294967294" count="1" selected="0">
            <x v="7"/>
          </reference>
        </references>
      </pivotArea>
    </format>
    <format dxfId="809">
      <pivotArea field="0" dataOnly="0" labelOnly="1" grandRow="1" outline="0" axis="axisRow" fieldPosition="0">
        <references count="1">
          <reference field="4294967294" count="1" selected="0">
            <x v="8"/>
          </reference>
        </references>
      </pivotArea>
    </format>
    <format dxfId="808">
      <pivotArea field="0" dataOnly="0" labelOnly="1" grandRow="1" outline="0" axis="axisRow" fieldPosition="0">
        <references count="1">
          <reference field="4294967294" count="1" selected="0">
            <x v="9"/>
          </reference>
        </references>
      </pivotArea>
    </format>
    <format dxfId="807">
      <pivotArea field="0" dataOnly="0" labelOnly="1" grandRow="1" outline="0" axis="axisRow" fieldPosition="0">
        <references count="1">
          <reference field="4294967294" count="1" selected="0">
            <x v="10"/>
          </reference>
        </references>
      </pivotArea>
    </format>
    <format dxfId="806">
      <pivotArea field="0" dataOnly="0" labelOnly="1" grandRow="1" outline="0" axis="axisRow" fieldPosition="0">
        <references count="1">
          <reference field="4294967294" count="1" selected="0">
            <x v="11"/>
          </reference>
        </references>
      </pivotArea>
    </format>
    <format dxfId="805">
      <pivotArea field="0" dataOnly="0" labelOnly="1" grandRow="1" outline="0" axis="axisRow" fieldPosition="0">
        <references count="1">
          <reference field="4294967294" count="1" selected="0">
            <x v="12"/>
          </reference>
        </references>
      </pivotArea>
    </format>
    <format dxfId="804">
      <pivotArea field="0" dataOnly="0" labelOnly="1" grandRow="1" outline="0" axis="axisRow" fieldPosition="0">
        <references count="1">
          <reference field="4294967294" count="1" selected="0">
            <x v="13"/>
          </reference>
        </references>
      </pivotArea>
    </format>
    <format dxfId="803">
      <pivotArea field="0" dataOnly="0" labelOnly="1" grandRow="1" outline="0" axis="axisRow" fieldPosition="0">
        <references count="1">
          <reference field="4294967294" count="1" selected="0">
            <x v="14"/>
          </reference>
        </references>
      </pivotArea>
    </format>
    <format dxfId="802">
      <pivotArea field="0" dataOnly="0" labelOnly="1" grandRow="1" outline="0" axis="axisRow" fieldPosition="0">
        <references count="1">
          <reference field="4294967294" count="1" selected="0">
            <x v="15"/>
          </reference>
        </references>
      </pivotArea>
    </format>
    <format dxfId="801">
      <pivotArea field="0" dataOnly="0" labelOnly="1" grandRow="1" outline="0" axis="axisRow" fieldPosition="0">
        <references count="1">
          <reference field="4294967294" count="1" selected="0">
            <x v="16"/>
          </reference>
        </references>
      </pivotArea>
    </format>
    <format dxfId="800">
      <pivotArea field="0" dataOnly="0" labelOnly="1" grandRow="1" outline="0" axis="axisRow" fieldPosition="0">
        <references count="1">
          <reference field="4294967294" count="1" selected="0">
            <x v="17"/>
          </reference>
        </references>
      </pivotArea>
    </format>
    <format dxfId="799">
      <pivotArea field="0" dataOnly="0" labelOnly="1" grandRow="1" outline="0" axis="axisRow" fieldPosition="0">
        <references count="1">
          <reference field="4294967294" count="1" selected="0">
            <x v="18"/>
          </reference>
        </references>
      </pivotArea>
    </format>
    <format dxfId="798">
      <pivotArea field="0" dataOnly="0" labelOnly="1" grandRow="1" outline="0" axis="axisRow" fieldPosition="0">
        <references count="1">
          <reference field="4294967294" count="1" selected="0">
            <x v="19"/>
          </reference>
        </references>
      </pivotArea>
    </format>
    <format dxfId="797">
      <pivotArea field="0" dataOnly="0" labelOnly="1" grandRow="1" outline="0" axis="axisRow" fieldPosition="0">
        <references count="1">
          <reference field="4294967294" count="1" selected="0">
            <x v="20"/>
          </reference>
        </references>
      </pivotArea>
    </format>
    <format dxfId="796">
      <pivotArea field="0" dataOnly="0" labelOnly="1" grandRow="1" outline="0" axis="axisRow" fieldPosition="0">
        <references count="1">
          <reference field="4294967294" count="1" selected="0">
            <x v="21"/>
          </reference>
        </references>
      </pivotArea>
    </format>
    <format dxfId="795">
      <pivotArea field="0" dataOnly="0" labelOnly="1" grandRow="1" outline="0" axis="axisRow" fieldPosition="0">
        <references count="1">
          <reference field="4294967294" count="1" selected="0">
            <x v="22"/>
          </reference>
        </references>
      </pivotArea>
    </format>
    <format dxfId="794">
      <pivotArea field="0" dataOnly="0" labelOnly="1" grandRow="1" outline="0" axis="axisRow" fieldPosition="0">
        <references count="1">
          <reference field="4294967294" count="1" selected="0">
            <x v="23"/>
          </reference>
        </references>
      </pivotArea>
    </format>
    <format dxfId="793">
      <pivotArea field="0" dataOnly="0" labelOnly="1" grandRow="1" outline="0" axis="axisRow" fieldPosition="0">
        <references count="1">
          <reference field="4294967294" count="1" selected="0">
            <x v="24"/>
          </reference>
        </references>
      </pivotArea>
    </format>
    <format dxfId="792">
      <pivotArea field="0" dataOnly="0" labelOnly="1" grandRow="1" outline="0" axis="axisRow" fieldPosition="0">
        <references count="1">
          <reference field="4294967294" count="1" selected="0">
            <x v="25"/>
          </reference>
        </references>
      </pivotArea>
    </format>
    <format dxfId="791">
      <pivotArea field="0" dataOnly="0" labelOnly="1" grandRow="1" outline="0" axis="axisRow" fieldPosition="0">
        <references count="1">
          <reference field="4294967294" count="1" selected="0">
            <x v="26"/>
          </reference>
        </references>
      </pivotArea>
    </format>
    <format dxfId="790">
      <pivotArea field="0" dataOnly="0" labelOnly="1" grandRow="1" outline="0" axis="axisRow" fieldPosition="0">
        <references count="1">
          <reference field="4294967294" count="1" selected="0">
            <x v="27"/>
          </reference>
        </references>
      </pivotArea>
    </format>
    <format dxfId="789">
      <pivotArea field="0" dataOnly="0" labelOnly="1" grandRow="1" outline="0" axis="axisRow" fieldPosition="0">
        <references count="1">
          <reference field="4294967294" count="1" selected="0">
            <x v="28"/>
          </reference>
        </references>
      </pivotArea>
    </format>
    <format dxfId="788">
      <pivotArea field="0" dataOnly="0" labelOnly="1" grandRow="1" outline="0" axis="axisRow" fieldPosition="0">
        <references count="1">
          <reference field="4294967294" count="1" selected="0">
            <x v="29"/>
          </reference>
        </references>
      </pivotArea>
    </format>
    <format dxfId="787">
      <pivotArea field="0" dataOnly="0" labelOnly="1" grandRow="1" outline="0" axis="axisRow" fieldPosition="0">
        <references count="1">
          <reference field="4294967294" count="1" selected="0">
            <x v="30"/>
          </reference>
        </references>
      </pivotArea>
    </format>
    <format dxfId="786">
      <pivotArea field="0" dataOnly="0" labelOnly="1" grandRow="1" outline="0" axis="axisRow" fieldPosition="0">
        <references count="1">
          <reference field="4294967294" count="1" selected="0">
            <x v="31"/>
          </reference>
        </references>
      </pivotArea>
    </format>
    <format dxfId="785">
      <pivotArea field="0" dataOnly="0" labelOnly="1" grandRow="1" outline="0" axis="axisRow" fieldPosition="0">
        <references count="1">
          <reference field="4294967294" count="1" selected="0">
            <x v="0"/>
          </reference>
        </references>
      </pivotArea>
    </format>
    <format dxfId="784">
      <pivotArea field="0" dataOnly="0" labelOnly="1" grandRow="1" outline="0" axis="axisRow" fieldPosition="0">
        <references count="1">
          <reference field="4294967294" count="1" selected="0">
            <x v="1"/>
          </reference>
        </references>
      </pivotArea>
    </format>
    <format dxfId="783">
      <pivotArea field="0" dataOnly="0" labelOnly="1" grandRow="1" outline="0" axis="axisRow" fieldPosition="0">
        <references count="1">
          <reference field="4294967294" count="1" selected="0">
            <x v="2"/>
          </reference>
        </references>
      </pivotArea>
    </format>
    <format dxfId="782">
      <pivotArea field="0" dataOnly="0" labelOnly="1" grandRow="1" outline="0" axis="axisRow" fieldPosition="0">
        <references count="1">
          <reference field="4294967294" count="1" selected="0">
            <x v="3"/>
          </reference>
        </references>
      </pivotArea>
    </format>
    <format dxfId="781">
      <pivotArea field="0" dataOnly="0" labelOnly="1" grandRow="1" outline="0" axis="axisRow" fieldPosition="0">
        <references count="1">
          <reference field="4294967294" count="1" selected="0">
            <x v="4"/>
          </reference>
        </references>
      </pivotArea>
    </format>
    <format dxfId="780">
      <pivotArea field="0" dataOnly="0" labelOnly="1" grandRow="1" outline="0" axis="axisRow" fieldPosition="0">
        <references count="1">
          <reference field="4294967294" count="1" selected="0">
            <x v="5"/>
          </reference>
        </references>
      </pivotArea>
    </format>
    <format dxfId="779">
      <pivotArea field="0" dataOnly="0" labelOnly="1" grandRow="1" outline="0" axis="axisRow" fieldPosition="0">
        <references count="1">
          <reference field="4294967294" count="1" selected="0">
            <x v="6"/>
          </reference>
        </references>
      </pivotArea>
    </format>
    <format dxfId="778">
      <pivotArea field="0" dataOnly="0" labelOnly="1" grandRow="1" outline="0" axis="axisRow" fieldPosition="0">
        <references count="1">
          <reference field="4294967294" count="1" selected="0">
            <x v="7"/>
          </reference>
        </references>
      </pivotArea>
    </format>
    <format dxfId="777">
      <pivotArea field="0" dataOnly="0" labelOnly="1" grandRow="1" outline="0" axis="axisRow" fieldPosition="0">
        <references count="1">
          <reference field="4294967294" count="1" selected="0">
            <x v="8"/>
          </reference>
        </references>
      </pivotArea>
    </format>
    <format dxfId="776">
      <pivotArea field="0" dataOnly="0" labelOnly="1" grandRow="1" outline="0" axis="axisRow" fieldPosition="0">
        <references count="1">
          <reference field="4294967294" count="1" selected="0">
            <x v="9"/>
          </reference>
        </references>
      </pivotArea>
    </format>
    <format dxfId="775">
      <pivotArea field="0" dataOnly="0" labelOnly="1" grandRow="1" outline="0" axis="axisRow" fieldPosition="0">
        <references count="1">
          <reference field="4294967294" count="1" selected="0">
            <x v="10"/>
          </reference>
        </references>
      </pivotArea>
    </format>
    <format dxfId="774">
      <pivotArea field="0" dataOnly="0" labelOnly="1" grandRow="1" outline="0" axis="axisRow" fieldPosition="0">
        <references count="1">
          <reference field="4294967294" count="1" selected="0">
            <x v="11"/>
          </reference>
        </references>
      </pivotArea>
    </format>
    <format dxfId="773">
      <pivotArea field="0" dataOnly="0" labelOnly="1" grandRow="1" outline="0" axis="axisRow" fieldPosition="0">
        <references count="1">
          <reference field="4294967294" count="1" selected="0">
            <x v="12"/>
          </reference>
        </references>
      </pivotArea>
    </format>
    <format dxfId="772">
      <pivotArea field="0" dataOnly="0" labelOnly="1" grandRow="1" outline="0" axis="axisRow" fieldPosition="0">
        <references count="1">
          <reference field="4294967294" count="1" selected="0">
            <x v="13"/>
          </reference>
        </references>
      </pivotArea>
    </format>
    <format dxfId="771">
      <pivotArea field="0" dataOnly="0" labelOnly="1" grandRow="1" outline="0" axis="axisRow" fieldPosition="0">
        <references count="1">
          <reference field="4294967294" count="1" selected="0">
            <x v="14"/>
          </reference>
        </references>
      </pivotArea>
    </format>
    <format dxfId="770">
      <pivotArea field="0" dataOnly="0" labelOnly="1" grandRow="1" outline="0" axis="axisRow" fieldPosition="0">
        <references count="1">
          <reference field="4294967294" count="1" selected="0">
            <x v="15"/>
          </reference>
        </references>
      </pivotArea>
    </format>
    <format dxfId="769">
      <pivotArea field="0" dataOnly="0" labelOnly="1" grandRow="1" outline="0" axis="axisRow" fieldPosition="0">
        <references count="1">
          <reference field="4294967294" count="1" selected="0">
            <x v="16"/>
          </reference>
        </references>
      </pivotArea>
    </format>
    <format dxfId="768">
      <pivotArea field="0" dataOnly="0" labelOnly="1" grandRow="1" outline="0" axis="axisRow" fieldPosition="0">
        <references count="1">
          <reference field="4294967294" count="1" selected="0">
            <x v="17"/>
          </reference>
        </references>
      </pivotArea>
    </format>
    <format dxfId="767">
      <pivotArea field="0" dataOnly="0" labelOnly="1" grandRow="1" outline="0" axis="axisRow" fieldPosition="0">
        <references count="1">
          <reference field="4294967294" count="1" selected="0">
            <x v="18"/>
          </reference>
        </references>
      </pivotArea>
    </format>
    <format dxfId="766">
      <pivotArea field="0" dataOnly="0" labelOnly="1" grandRow="1" outline="0" axis="axisRow" fieldPosition="0">
        <references count="1">
          <reference field="4294967294" count="1" selected="0">
            <x v="19"/>
          </reference>
        </references>
      </pivotArea>
    </format>
    <format dxfId="765">
      <pivotArea field="0" dataOnly="0" labelOnly="1" grandRow="1" outline="0" axis="axisRow" fieldPosition="0">
        <references count="1">
          <reference field="4294967294" count="1" selected="0">
            <x v="20"/>
          </reference>
        </references>
      </pivotArea>
    </format>
    <format dxfId="764">
      <pivotArea field="0" dataOnly="0" labelOnly="1" grandRow="1" outline="0" axis="axisRow" fieldPosition="0">
        <references count="1">
          <reference field="4294967294" count="1" selected="0">
            <x v="21"/>
          </reference>
        </references>
      </pivotArea>
    </format>
    <format dxfId="763">
      <pivotArea field="0" dataOnly="0" labelOnly="1" grandRow="1" outline="0" axis="axisRow" fieldPosition="0">
        <references count="1">
          <reference field="4294967294" count="1" selected="0">
            <x v="22"/>
          </reference>
        </references>
      </pivotArea>
    </format>
    <format dxfId="762">
      <pivotArea field="0" dataOnly="0" labelOnly="1" grandRow="1" outline="0" axis="axisRow" fieldPosition="0">
        <references count="1">
          <reference field="4294967294" count="1" selected="0">
            <x v="23"/>
          </reference>
        </references>
      </pivotArea>
    </format>
    <format dxfId="761">
      <pivotArea field="0" dataOnly="0" labelOnly="1" grandRow="1" outline="0" axis="axisRow" fieldPosition="0">
        <references count="1">
          <reference field="4294967294" count="1" selected="0">
            <x v="24"/>
          </reference>
        </references>
      </pivotArea>
    </format>
    <format dxfId="760">
      <pivotArea field="0" dataOnly="0" labelOnly="1" grandRow="1" outline="0" axis="axisRow" fieldPosition="0">
        <references count="1">
          <reference field="4294967294" count="1" selected="0">
            <x v="25"/>
          </reference>
        </references>
      </pivotArea>
    </format>
    <format dxfId="759">
      <pivotArea field="0" dataOnly="0" labelOnly="1" grandRow="1" outline="0" axis="axisRow" fieldPosition="0">
        <references count="1">
          <reference field="4294967294" count="1" selected="0">
            <x v="26"/>
          </reference>
        </references>
      </pivotArea>
    </format>
    <format dxfId="758">
      <pivotArea field="0" dataOnly="0" labelOnly="1" grandRow="1" outline="0" axis="axisRow" fieldPosition="0">
        <references count="1">
          <reference field="4294967294" count="1" selected="0">
            <x v="27"/>
          </reference>
        </references>
      </pivotArea>
    </format>
    <format dxfId="757">
      <pivotArea field="0" dataOnly="0" labelOnly="1" grandRow="1" outline="0" axis="axisRow" fieldPosition="0">
        <references count="1">
          <reference field="4294967294" count="1" selected="0">
            <x v="28"/>
          </reference>
        </references>
      </pivotArea>
    </format>
    <format dxfId="756">
      <pivotArea field="0" dataOnly="0" labelOnly="1" grandRow="1" outline="0" axis="axisRow" fieldPosition="0">
        <references count="1">
          <reference field="4294967294" count="1" selected="0">
            <x v="29"/>
          </reference>
        </references>
      </pivotArea>
    </format>
    <format dxfId="755">
      <pivotArea field="0" dataOnly="0" labelOnly="1" grandRow="1" outline="0" axis="axisRow" fieldPosition="0">
        <references count="1">
          <reference field="4294967294" count="1" selected="0">
            <x v="30"/>
          </reference>
        </references>
      </pivotArea>
    </format>
    <format dxfId="754">
      <pivotArea field="0" dataOnly="0" labelOnly="1" grandRow="1" outline="0" axis="axisRow" fieldPosition="0">
        <references count="1">
          <reference field="4294967294" count="1" selected="0">
            <x v="31"/>
          </reference>
        </references>
      </pivotArea>
    </format>
    <format dxfId="753">
      <pivotArea field="0" dataOnly="0" labelOnly="1" grandRow="1" outline="0" axis="axisRow" fieldPosition="0">
        <references count="1">
          <reference field="4294967294" count="1" selected="0">
            <x v="0"/>
          </reference>
        </references>
      </pivotArea>
    </format>
    <format dxfId="752">
      <pivotArea field="0" dataOnly="0" labelOnly="1" grandRow="1" outline="0" axis="axisRow" fieldPosition="0">
        <references count="1">
          <reference field="4294967294" count="1" selected="0">
            <x v="1"/>
          </reference>
        </references>
      </pivotArea>
    </format>
    <format dxfId="751">
      <pivotArea field="0" dataOnly="0" labelOnly="1" grandRow="1" outline="0" axis="axisRow" fieldPosition="0">
        <references count="1">
          <reference field="4294967294" count="1" selected="0">
            <x v="2"/>
          </reference>
        </references>
      </pivotArea>
    </format>
    <format dxfId="750">
      <pivotArea field="0" dataOnly="0" labelOnly="1" grandRow="1" outline="0" axis="axisRow" fieldPosition="0">
        <references count="1">
          <reference field="4294967294" count="1" selected="0">
            <x v="3"/>
          </reference>
        </references>
      </pivotArea>
    </format>
    <format dxfId="749">
      <pivotArea field="0" dataOnly="0" labelOnly="1" grandRow="1" outline="0" axis="axisRow" fieldPosition="0">
        <references count="1">
          <reference field="4294967294" count="1" selected="0">
            <x v="4"/>
          </reference>
        </references>
      </pivotArea>
    </format>
    <format dxfId="748">
      <pivotArea field="0" dataOnly="0" labelOnly="1" grandRow="1" outline="0" axis="axisRow" fieldPosition="0">
        <references count="1">
          <reference field="4294967294" count="1" selected="0">
            <x v="5"/>
          </reference>
        </references>
      </pivotArea>
    </format>
    <format dxfId="747">
      <pivotArea field="0" dataOnly="0" labelOnly="1" grandRow="1" outline="0" axis="axisRow" fieldPosition="0">
        <references count="1">
          <reference field="4294967294" count="1" selected="0">
            <x v="6"/>
          </reference>
        </references>
      </pivotArea>
    </format>
    <format dxfId="746">
      <pivotArea field="0" dataOnly="0" labelOnly="1" grandRow="1" outline="0" axis="axisRow" fieldPosition="0">
        <references count="1">
          <reference field="4294967294" count="1" selected="0">
            <x v="7"/>
          </reference>
        </references>
      </pivotArea>
    </format>
    <format dxfId="745">
      <pivotArea field="0" dataOnly="0" labelOnly="1" grandRow="1" outline="0" axis="axisRow" fieldPosition="0">
        <references count="1">
          <reference field="4294967294" count="1" selected="0">
            <x v="8"/>
          </reference>
        </references>
      </pivotArea>
    </format>
    <format dxfId="744">
      <pivotArea field="0" dataOnly="0" labelOnly="1" grandRow="1" outline="0" axis="axisRow" fieldPosition="0">
        <references count="1">
          <reference field="4294967294" count="1" selected="0">
            <x v="9"/>
          </reference>
        </references>
      </pivotArea>
    </format>
    <format dxfId="743">
      <pivotArea field="0" dataOnly="0" labelOnly="1" grandRow="1" outline="0" axis="axisRow" fieldPosition="0">
        <references count="1">
          <reference field="4294967294" count="1" selected="0">
            <x v="10"/>
          </reference>
        </references>
      </pivotArea>
    </format>
    <format dxfId="742">
      <pivotArea field="0" dataOnly="0" labelOnly="1" grandRow="1" outline="0" axis="axisRow" fieldPosition="0">
        <references count="1">
          <reference field="4294967294" count="1" selected="0">
            <x v="11"/>
          </reference>
        </references>
      </pivotArea>
    </format>
    <format dxfId="741">
      <pivotArea field="0" dataOnly="0" labelOnly="1" grandRow="1" outline="0" axis="axisRow" fieldPosition="0">
        <references count="1">
          <reference field="4294967294" count="1" selected="0">
            <x v="12"/>
          </reference>
        </references>
      </pivotArea>
    </format>
    <format dxfId="740">
      <pivotArea field="0" dataOnly="0" labelOnly="1" grandRow="1" outline="0" axis="axisRow" fieldPosition="0">
        <references count="1">
          <reference field="4294967294" count="1" selected="0">
            <x v="13"/>
          </reference>
        </references>
      </pivotArea>
    </format>
    <format dxfId="739">
      <pivotArea field="0" dataOnly="0" labelOnly="1" grandRow="1" outline="0" axis="axisRow" fieldPosition="0">
        <references count="1">
          <reference field="4294967294" count="1" selected="0">
            <x v="14"/>
          </reference>
        </references>
      </pivotArea>
    </format>
    <format dxfId="738">
      <pivotArea field="0" dataOnly="0" labelOnly="1" grandRow="1" outline="0" axis="axisRow" fieldPosition="0">
        <references count="1">
          <reference field="4294967294" count="1" selected="0">
            <x v="15"/>
          </reference>
        </references>
      </pivotArea>
    </format>
    <format dxfId="737">
      <pivotArea field="0" dataOnly="0" labelOnly="1" grandRow="1" outline="0" axis="axisRow" fieldPosition="0">
        <references count="1">
          <reference field="4294967294" count="1" selected="0">
            <x v="16"/>
          </reference>
        </references>
      </pivotArea>
    </format>
    <format dxfId="736">
      <pivotArea field="0" dataOnly="0" labelOnly="1" grandRow="1" outline="0" axis="axisRow" fieldPosition="0">
        <references count="1">
          <reference field="4294967294" count="1" selected="0">
            <x v="17"/>
          </reference>
        </references>
      </pivotArea>
    </format>
    <format dxfId="735">
      <pivotArea field="0" dataOnly="0" labelOnly="1" grandRow="1" outline="0" axis="axisRow" fieldPosition="0">
        <references count="1">
          <reference field="4294967294" count="1" selected="0">
            <x v="18"/>
          </reference>
        </references>
      </pivotArea>
    </format>
    <format dxfId="734">
      <pivotArea field="0" dataOnly="0" labelOnly="1" grandRow="1" outline="0" axis="axisRow" fieldPosition="0">
        <references count="1">
          <reference field="4294967294" count="1" selected="0">
            <x v="19"/>
          </reference>
        </references>
      </pivotArea>
    </format>
    <format dxfId="733">
      <pivotArea field="0" dataOnly="0" labelOnly="1" grandRow="1" outline="0" axis="axisRow" fieldPosition="0">
        <references count="1">
          <reference field="4294967294" count="1" selected="0">
            <x v="20"/>
          </reference>
        </references>
      </pivotArea>
    </format>
    <format dxfId="732">
      <pivotArea field="0" dataOnly="0" labelOnly="1" grandRow="1" outline="0" axis="axisRow" fieldPosition="0">
        <references count="1">
          <reference field="4294967294" count="1" selected="0">
            <x v="21"/>
          </reference>
        </references>
      </pivotArea>
    </format>
    <format dxfId="731">
      <pivotArea field="0" dataOnly="0" labelOnly="1" grandRow="1" outline="0" axis="axisRow" fieldPosition="0">
        <references count="1">
          <reference field="4294967294" count="1" selected="0">
            <x v="22"/>
          </reference>
        </references>
      </pivotArea>
    </format>
    <format dxfId="730">
      <pivotArea field="0" dataOnly="0" labelOnly="1" grandRow="1" outline="0" axis="axisRow" fieldPosition="0">
        <references count="1">
          <reference field="4294967294" count="1" selected="0">
            <x v="23"/>
          </reference>
        </references>
      </pivotArea>
    </format>
    <format dxfId="729">
      <pivotArea field="0" dataOnly="0" labelOnly="1" grandRow="1" outline="0" axis="axisRow" fieldPosition="0">
        <references count="1">
          <reference field="4294967294" count="1" selected="0">
            <x v="24"/>
          </reference>
        </references>
      </pivotArea>
    </format>
    <format dxfId="728">
      <pivotArea field="0" dataOnly="0" labelOnly="1" grandRow="1" outline="0" axis="axisRow" fieldPosition="0">
        <references count="1">
          <reference field="4294967294" count="1" selected="0">
            <x v="25"/>
          </reference>
        </references>
      </pivotArea>
    </format>
    <format dxfId="727">
      <pivotArea field="0" dataOnly="0" labelOnly="1" grandRow="1" outline="0" axis="axisRow" fieldPosition="0">
        <references count="1">
          <reference field="4294967294" count="1" selected="0">
            <x v="26"/>
          </reference>
        </references>
      </pivotArea>
    </format>
    <format dxfId="726">
      <pivotArea field="0" dataOnly="0" labelOnly="1" grandRow="1" outline="0" axis="axisRow" fieldPosition="0">
        <references count="1">
          <reference field="4294967294" count="1" selected="0">
            <x v="27"/>
          </reference>
        </references>
      </pivotArea>
    </format>
    <format dxfId="725">
      <pivotArea field="0" dataOnly="0" labelOnly="1" grandRow="1" outline="0" axis="axisRow" fieldPosition="0">
        <references count="1">
          <reference field="4294967294" count="1" selected="0">
            <x v="28"/>
          </reference>
        </references>
      </pivotArea>
    </format>
    <format dxfId="724">
      <pivotArea field="0" dataOnly="0" labelOnly="1" grandRow="1" outline="0" axis="axisRow" fieldPosition="0">
        <references count="1">
          <reference field="4294967294" count="1" selected="0">
            <x v="29"/>
          </reference>
        </references>
      </pivotArea>
    </format>
    <format dxfId="723">
      <pivotArea field="0" dataOnly="0" labelOnly="1" grandRow="1" outline="0" axis="axisRow" fieldPosition="0">
        <references count="1">
          <reference field="4294967294" count="1" selected="0">
            <x v="30"/>
          </reference>
        </references>
      </pivotArea>
    </format>
    <format dxfId="722">
      <pivotArea field="0" dataOnly="0" labelOnly="1" grandRow="1" outline="0" axis="axisRow" fieldPosition="0">
        <references count="1">
          <reference field="4294967294" count="1" selected="0">
            <x v="31"/>
          </reference>
        </references>
      </pivotArea>
    </format>
    <format dxfId="721">
      <pivotArea field="0" dataOnly="0" labelOnly="1" grandRow="1" outline="0" axis="axisRow" fieldPosition="0">
        <references count="1">
          <reference field="4294967294" count="1" selected="0">
            <x v="0"/>
          </reference>
        </references>
      </pivotArea>
    </format>
    <format dxfId="720">
      <pivotArea field="0" dataOnly="0" labelOnly="1" grandRow="1" outline="0" axis="axisRow" fieldPosition="0">
        <references count="1">
          <reference field="4294967294" count="1" selected="0">
            <x v="1"/>
          </reference>
        </references>
      </pivotArea>
    </format>
    <format dxfId="719">
      <pivotArea field="0" dataOnly="0" labelOnly="1" grandRow="1" outline="0" axis="axisRow" fieldPosition="0">
        <references count="1">
          <reference field="4294967294" count="1" selected="0">
            <x v="2"/>
          </reference>
        </references>
      </pivotArea>
    </format>
    <format dxfId="718">
      <pivotArea field="0" dataOnly="0" labelOnly="1" grandRow="1" outline="0" axis="axisRow" fieldPosition="0">
        <references count="1">
          <reference field="4294967294" count="1" selected="0">
            <x v="3"/>
          </reference>
        </references>
      </pivotArea>
    </format>
    <format dxfId="717">
      <pivotArea field="0" dataOnly="0" labelOnly="1" grandRow="1" outline="0" axis="axisRow" fieldPosition="0">
        <references count="1">
          <reference field="4294967294" count="1" selected="0">
            <x v="4"/>
          </reference>
        </references>
      </pivotArea>
    </format>
    <format dxfId="716">
      <pivotArea field="0" dataOnly="0" labelOnly="1" grandRow="1" outline="0" axis="axisRow" fieldPosition="0">
        <references count="1">
          <reference field="4294967294" count="1" selected="0">
            <x v="5"/>
          </reference>
        </references>
      </pivotArea>
    </format>
    <format dxfId="715">
      <pivotArea field="0" dataOnly="0" labelOnly="1" grandRow="1" outline="0" axis="axisRow" fieldPosition="0">
        <references count="1">
          <reference field="4294967294" count="1" selected="0">
            <x v="6"/>
          </reference>
        </references>
      </pivotArea>
    </format>
    <format dxfId="714">
      <pivotArea field="0" dataOnly="0" labelOnly="1" grandRow="1" outline="0" axis="axisRow" fieldPosition="0">
        <references count="1">
          <reference field="4294967294" count="1" selected="0">
            <x v="7"/>
          </reference>
        </references>
      </pivotArea>
    </format>
    <format dxfId="713">
      <pivotArea field="0" dataOnly="0" labelOnly="1" grandRow="1" outline="0" axis="axisRow" fieldPosition="0">
        <references count="1">
          <reference field="4294967294" count="1" selected="0">
            <x v="8"/>
          </reference>
        </references>
      </pivotArea>
    </format>
    <format dxfId="712">
      <pivotArea field="0" dataOnly="0" labelOnly="1" grandRow="1" outline="0" axis="axisRow" fieldPosition="0">
        <references count="1">
          <reference field="4294967294" count="1" selected="0">
            <x v="9"/>
          </reference>
        </references>
      </pivotArea>
    </format>
    <format dxfId="711">
      <pivotArea field="0" dataOnly="0" labelOnly="1" grandRow="1" outline="0" axis="axisRow" fieldPosition="0">
        <references count="1">
          <reference field="4294967294" count="1" selected="0">
            <x v="10"/>
          </reference>
        </references>
      </pivotArea>
    </format>
    <format dxfId="710">
      <pivotArea field="0" dataOnly="0" labelOnly="1" grandRow="1" outline="0" axis="axisRow" fieldPosition="0">
        <references count="1">
          <reference field="4294967294" count="1" selected="0">
            <x v="11"/>
          </reference>
        </references>
      </pivotArea>
    </format>
    <format dxfId="709">
      <pivotArea field="0" dataOnly="0" labelOnly="1" grandRow="1" outline="0" axis="axisRow" fieldPosition="0">
        <references count="1">
          <reference field="4294967294" count="1" selected="0">
            <x v="12"/>
          </reference>
        </references>
      </pivotArea>
    </format>
    <format dxfId="708">
      <pivotArea field="0" dataOnly="0" labelOnly="1" grandRow="1" outline="0" axis="axisRow" fieldPosition="0">
        <references count="1">
          <reference field="4294967294" count="1" selected="0">
            <x v="13"/>
          </reference>
        </references>
      </pivotArea>
    </format>
    <format dxfId="707">
      <pivotArea field="0" dataOnly="0" labelOnly="1" grandRow="1" outline="0" axis="axisRow" fieldPosition="0">
        <references count="1">
          <reference field="4294967294" count="1" selected="0">
            <x v="14"/>
          </reference>
        </references>
      </pivotArea>
    </format>
    <format dxfId="706">
      <pivotArea field="0" dataOnly="0" labelOnly="1" grandRow="1" outline="0" axis="axisRow" fieldPosition="0">
        <references count="1">
          <reference field="4294967294" count="1" selected="0">
            <x v="15"/>
          </reference>
        </references>
      </pivotArea>
    </format>
    <format dxfId="705">
      <pivotArea field="0" dataOnly="0" labelOnly="1" grandRow="1" outline="0" axis="axisRow" fieldPosition="0">
        <references count="1">
          <reference field="4294967294" count="1" selected="0">
            <x v="16"/>
          </reference>
        </references>
      </pivotArea>
    </format>
    <format dxfId="704">
      <pivotArea field="0" dataOnly="0" labelOnly="1" grandRow="1" outline="0" axis="axisRow" fieldPosition="0">
        <references count="1">
          <reference field="4294967294" count="1" selected="0">
            <x v="17"/>
          </reference>
        </references>
      </pivotArea>
    </format>
    <format dxfId="703">
      <pivotArea field="0" dataOnly="0" labelOnly="1" grandRow="1" outline="0" axis="axisRow" fieldPosition="0">
        <references count="1">
          <reference field="4294967294" count="1" selected="0">
            <x v="18"/>
          </reference>
        </references>
      </pivotArea>
    </format>
    <format dxfId="702">
      <pivotArea field="0" dataOnly="0" labelOnly="1" grandRow="1" outline="0" axis="axisRow" fieldPosition="0">
        <references count="1">
          <reference field="4294967294" count="1" selected="0">
            <x v="19"/>
          </reference>
        </references>
      </pivotArea>
    </format>
    <format dxfId="701">
      <pivotArea field="0" dataOnly="0" labelOnly="1" grandRow="1" outline="0" axis="axisRow" fieldPosition="0">
        <references count="1">
          <reference field="4294967294" count="1" selected="0">
            <x v="20"/>
          </reference>
        </references>
      </pivotArea>
    </format>
    <format dxfId="700">
      <pivotArea field="0" dataOnly="0" labelOnly="1" grandRow="1" outline="0" axis="axisRow" fieldPosition="0">
        <references count="1">
          <reference field="4294967294" count="1" selected="0">
            <x v="21"/>
          </reference>
        </references>
      </pivotArea>
    </format>
    <format dxfId="699">
      <pivotArea field="0" dataOnly="0" labelOnly="1" grandRow="1" outline="0" axis="axisRow" fieldPosition="0">
        <references count="1">
          <reference field="4294967294" count="1" selected="0">
            <x v="22"/>
          </reference>
        </references>
      </pivotArea>
    </format>
    <format dxfId="698">
      <pivotArea field="0" dataOnly="0" labelOnly="1" grandRow="1" outline="0" axis="axisRow" fieldPosition="0">
        <references count="1">
          <reference field="4294967294" count="1" selected="0">
            <x v="23"/>
          </reference>
        </references>
      </pivotArea>
    </format>
    <format dxfId="697">
      <pivotArea field="0" dataOnly="0" labelOnly="1" grandRow="1" outline="0" axis="axisRow" fieldPosition="0">
        <references count="1">
          <reference field="4294967294" count="1" selected="0">
            <x v="24"/>
          </reference>
        </references>
      </pivotArea>
    </format>
    <format dxfId="696">
      <pivotArea field="0" dataOnly="0" labelOnly="1" grandRow="1" outline="0" axis="axisRow" fieldPosition="0">
        <references count="1">
          <reference field="4294967294" count="1" selected="0">
            <x v="25"/>
          </reference>
        </references>
      </pivotArea>
    </format>
    <format dxfId="695">
      <pivotArea field="0" dataOnly="0" labelOnly="1" grandRow="1" outline="0" axis="axisRow" fieldPosition="0">
        <references count="1">
          <reference field="4294967294" count="1" selected="0">
            <x v="26"/>
          </reference>
        </references>
      </pivotArea>
    </format>
    <format dxfId="694">
      <pivotArea field="0" dataOnly="0" labelOnly="1" grandRow="1" outline="0" axis="axisRow" fieldPosition="0">
        <references count="1">
          <reference field="4294967294" count="1" selected="0">
            <x v="27"/>
          </reference>
        </references>
      </pivotArea>
    </format>
    <format dxfId="693">
      <pivotArea field="0" dataOnly="0" labelOnly="1" grandRow="1" outline="0" axis="axisRow" fieldPosition="0">
        <references count="1">
          <reference field="4294967294" count="1" selected="0">
            <x v="28"/>
          </reference>
        </references>
      </pivotArea>
    </format>
    <format dxfId="692">
      <pivotArea field="0" dataOnly="0" labelOnly="1" grandRow="1" outline="0" axis="axisRow" fieldPosition="0">
        <references count="1">
          <reference field="4294967294" count="1" selected="0">
            <x v="29"/>
          </reference>
        </references>
      </pivotArea>
    </format>
    <format dxfId="691">
      <pivotArea field="0" dataOnly="0" labelOnly="1" grandRow="1" outline="0" axis="axisRow" fieldPosition="0">
        <references count="1">
          <reference field="4294967294" count="1" selected="0">
            <x v="30"/>
          </reference>
        </references>
      </pivotArea>
    </format>
    <format dxfId="690">
      <pivotArea field="0" dataOnly="0" labelOnly="1" grandRow="1" outline="0" axis="axisRow" fieldPosition="0">
        <references count="1">
          <reference field="4294967294" count="1" selected="0">
            <x v="31"/>
          </reference>
        </references>
      </pivotArea>
    </format>
    <format dxfId="689">
      <pivotArea field="0" dataOnly="0" labelOnly="1" grandRow="1" outline="0" axis="axisRow" fieldPosition="0">
        <references count="1">
          <reference field="4294967294" count="1" selected="0">
            <x v="0"/>
          </reference>
        </references>
      </pivotArea>
    </format>
    <format dxfId="688">
      <pivotArea field="0" dataOnly="0" labelOnly="1" grandRow="1" outline="0" axis="axisRow" fieldPosition="0">
        <references count="1">
          <reference field="4294967294" count="1" selected="0">
            <x v="1"/>
          </reference>
        </references>
      </pivotArea>
    </format>
    <format dxfId="687">
      <pivotArea field="0" dataOnly="0" labelOnly="1" grandRow="1" outline="0" axis="axisRow" fieldPosition="0">
        <references count="1">
          <reference field="4294967294" count="1" selected="0">
            <x v="2"/>
          </reference>
        </references>
      </pivotArea>
    </format>
    <format dxfId="686">
      <pivotArea field="0" dataOnly="0" labelOnly="1" grandRow="1" outline="0" axis="axisRow" fieldPosition="0">
        <references count="1">
          <reference field="4294967294" count="1" selected="0">
            <x v="3"/>
          </reference>
        </references>
      </pivotArea>
    </format>
    <format dxfId="685">
      <pivotArea field="0" dataOnly="0" labelOnly="1" grandRow="1" outline="0" axis="axisRow" fieldPosition="0">
        <references count="1">
          <reference field="4294967294" count="1" selected="0">
            <x v="4"/>
          </reference>
        </references>
      </pivotArea>
    </format>
    <format dxfId="684">
      <pivotArea field="0" dataOnly="0" labelOnly="1" grandRow="1" outline="0" axis="axisRow" fieldPosition="0">
        <references count="1">
          <reference field="4294967294" count="1" selected="0">
            <x v="5"/>
          </reference>
        </references>
      </pivotArea>
    </format>
    <format dxfId="683">
      <pivotArea field="0" dataOnly="0" labelOnly="1" grandRow="1" outline="0" axis="axisRow" fieldPosition="0">
        <references count="1">
          <reference field="4294967294" count="1" selected="0">
            <x v="6"/>
          </reference>
        </references>
      </pivotArea>
    </format>
    <format dxfId="682">
      <pivotArea field="0" dataOnly="0" labelOnly="1" grandRow="1" outline="0" axis="axisRow" fieldPosition="0">
        <references count="1">
          <reference field="4294967294" count="1" selected="0">
            <x v="7"/>
          </reference>
        </references>
      </pivotArea>
    </format>
    <format dxfId="681">
      <pivotArea field="0" dataOnly="0" labelOnly="1" grandRow="1" outline="0" axis="axisRow" fieldPosition="0">
        <references count="1">
          <reference field="4294967294" count="1" selected="0">
            <x v="8"/>
          </reference>
        </references>
      </pivotArea>
    </format>
    <format dxfId="680">
      <pivotArea field="0" dataOnly="0" labelOnly="1" grandRow="1" outline="0" axis="axisRow" fieldPosition="0">
        <references count="1">
          <reference field="4294967294" count="1" selected="0">
            <x v="9"/>
          </reference>
        </references>
      </pivotArea>
    </format>
    <format dxfId="679">
      <pivotArea field="0" dataOnly="0" labelOnly="1" grandRow="1" outline="0" axis="axisRow" fieldPosition="0">
        <references count="1">
          <reference field="4294967294" count="1" selected="0">
            <x v="10"/>
          </reference>
        </references>
      </pivotArea>
    </format>
    <format dxfId="678">
      <pivotArea field="0" dataOnly="0" labelOnly="1" grandRow="1" outline="0" axis="axisRow" fieldPosition="0">
        <references count="1">
          <reference field="4294967294" count="1" selected="0">
            <x v="11"/>
          </reference>
        </references>
      </pivotArea>
    </format>
    <format dxfId="677">
      <pivotArea field="0" dataOnly="0" labelOnly="1" grandRow="1" outline="0" axis="axisRow" fieldPosition="0">
        <references count="1">
          <reference field="4294967294" count="1" selected="0">
            <x v="12"/>
          </reference>
        </references>
      </pivotArea>
    </format>
    <format dxfId="676">
      <pivotArea field="0" dataOnly="0" labelOnly="1" grandRow="1" outline="0" axis="axisRow" fieldPosition="0">
        <references count="1">
          <reference field="4294967294" count="1" selected="0">
            <x v="13"/>
          </reference>
        </references>
      </pivotArea>
    </format>
    <format dxfId="675">
      <pivotArea field="0" dataOnly="0" labelOnly="1" grandRow="1" outline="0" axis="axisRow" fieldPosition="0">
        <references count="1">
          <reference field="4294967294" count="1" selected="0">
            <x v="14"/>
          </reference>
        </references>
      </pivotArea>
    </format>
    <format dxfId="674">
      <pivotArea field="0" dataOnly="0" labelOnly="1" grandRow="1" outline="0" axis="axisRow" fieldPosition="0">
        <references count="1">
          <reference field="4294967294" count="1" selected="0">
            <x v="15"/>
          </reference>
        </references>
      </pivotArea>
    </format>
    <format dxfId="673">
      <pivotArea field="0" dataOnly="0" labelOnly="1" grandRow="1" outline="0" axis="axisRow" fieldPosition="0">
        <references count="1">
          <reference field="4294967294" count="1" selected="0">
            <x v="16"/>
          </reference>
        </references>
      </pivotArea>
    </format>
    <format dxfId="672">
      <pivotArea field="0" dataOnly="0" labelOnly="1" grandRow="1" outline="0" axis="axisRow" fieldPosition="0">
        <references count="1">
          <reference field="4294967294" count="1" selected="0">
            <x v="17"/>
          </reference>
        </references>
      </pivotArea>
    </format>
    <format dxfId="671">
      <pivotArea field="0" dataOnly="0" labelOnly="1" grandRow="1" outline="0" axis="axisRow" fieldPosition="0">
        <references count="1">
          <reference field="4294967294" count="1" selected="0">
            <x v="18"/>
          </reference>
        </references>
      </pivotArea>
    </format>
    <format dxfId="670">
      <pivotArea field="0" dataOnly="0" labelOnly="1" grandRow="1" outline="0" axis="axisRow" fieldPosition="0">
        <references count="1">
          <reference field="4294967294" count="1" selected="0">
            <x v="19"/>
          </reference>
        </references>
      </pivotArea>
    </format>
    <format dxfId="669">
      <pivotArea field="0" dataOnly="0" labelOnly="1" grandRow="1" outline="0" axis="axisRow" fieldPosition="0">
        <references count="1">
          <reference field="4294967294" count="1" selected="0">
            <x v="20"/>
          </reference>
        </references>
      </pivotArea>
    </format>
    <format dxfId="668">
      <pivotArea field="0" dataOnly="0" labelOnly="1" grandRow="1" outline="0" axis="axisRow" fieldPosition="0">
        <references count="1">
          <reference field="4294967294" count="1" selected="0">
            <x v="21"/>
          </reference>
        </references>
      </pivotArea>
    </format>
    <format dxfId="667">
      <pivotArea field="0" dataOnly="0" labelOnly="1" grandRow="1" outline="0" axis="axisRow" fieldPosition="0">
        <references count="1">
          <reference field="4294967294" count="1" selected="0">
            <x v="22"/>
          </reference>
        </references>
      </pivotArea>
    </format>
    <format dxfId="666">
      <pivotArea field="0" dataOnly="0" labelOnly="1" grandRow="1" outline="0" axis="axisRow" fieldPosition="0">
        <references count="1">
          <reference field="4294967294" count="1" selected="0">
            <x v="23"/>
          </reference>
        </references>
      </pivotArea>
    </format>
    <format dxfId="665">
      <pivotArea field="0" dataOnly="0" labelOnly="1" grandRow="1" outline="0" axis="axisRow" fieldPosition="0">
        <references count="1">
          <reference field="4294967294" count="1" selected="0">
            <x v="24"/>
          </reference>
        </references>
      </pivotArea>
    </format>
    <format dxfId="664">
      <pivotArea field="0" dataOnly="0" labelOnly="1" grandRow="1" outline="0" axis="axisRow" fieldPosition="0">
        <references count="1">
          <reference field="4294967294" count="1" selected="0">
            <x v="25"/>
          </reference>
        </references>
      </pivotArea>
    </format>
    <format dxfId="663">
      <pivotArea field="0" dataOnly="0" labelOnly="1" grandRow="1" outline="0" axis="axisRow" fieldPosition="0">
        <references count="1">
          <reference field="4294967294" count="1" selected="0">
            <x v="26"/>
          </reference>
        </references>
      </pivotArea>
    </format>
    <format dxfId="662">
      <pivotArea field="0" dataOnly="0" labelOnly="1" grandRow="1" outline="0" axis="axisRow" fieldPosition="0">
        <references count="1">
          <reference field="4294967294" count="1" selected="0">
            <x v="27"/>
          </reference>
        </references>
      </pivotArea>
    </format>
    <format dxfId="661">
      <pivotArea field="0" dataOnly="0" labelOnly="1" grandRow="1" outline="0" axis="axisRow" fieldPosition="0">
        <references count="1">
          <reference field="4294967294" count="1" selected="0">
            <x v="28"/>
          </reference>
        </references>
      </pivotArea>
    </format>
    <format dxfId="660">
      <pivotArea field="0" dataOnly="0" labelOnly="1" grandRow="1" outline="0" axis="axisRow" fieldPosition="0">
        <references count="1">
          <reference field="4294967294" count="1" selected="0">
            <x v="29"/>
          </reference>
        </references>
      </pivotArea>
    </format>
    <format dxfId="659">
      <pivotArea field="0" dataOnly="0" labelOnly="1" grandRow="1" outline="0" axis="axisRow" fieldPosition="0">
        <references count="1">
          <reference field="4294967294" count="1" selected="0">
            <x v="30"/>
          </reference>
        </references>
      </pivotArea>
    </format>
    <format dxfId="658">
      <pivotArea field="0" dataOnly="0" labelOnly="1" grandRow="1" outline="0" axis="axisRow" fieldPosition="0">
        <references count="1">
          <reference field="4294967294" count="1" selected="0">
            <x v="31"/>
          </reference>
        </references>
      </pivotArea>
    </format>
    <format dxfId="657">
      <pivotArea field="0" dataOnly="0" labelOnly="1" grandRow="1" outline="0" axis="axisRow" fieldPosition="0">
        <references count="1">
          <reference field="4294967294" count="1" selected="0">
            <x v="0"/>
          </reference>
        </references>
      </pivotArea>
    </format>
    <format dxfId="656">
      <pivotArea field="0" dataOnly="0" labelOnly="1" grandRow="1" outline="0" axis="axisRow" fieldPosition="0">
        <references count="1">
          <reference field="4294967294" count="1" selected="0">
            <x v="1"/>
          </reference>
        </references>
      </pivotArea>
    </format>
    <format dxfId="655">
      <pivotArea field="0" dataOnly="0" labelOnly="1" grandRow="1" outline="0" axis="axisRow" fieldPosition="0">
        <references count="1">
          <reference field="4294967294" count="1" selected="0">
            <x v="2"/>
          </reference>
        </references>
      </pivotArea>
    </format>
    <format dxfId="654">
      <pivotArea field="0" dataOnly="0" labelOnly="1" grandRow="1" outline="0" axis="axisRow" fieldPosition="0">
        <references count="1">
          <reference field="4294967294" count="1" selected="0">
            <x v="3"/>
          </reference>
        </references>
      </pivotArea>
    </format>
    <format dxfId="653">
      <pivotArea field="0" dataOnly="0" labelOnly="1" grandRow="1" outline="0" axis="axisRow" fieldPosition="0">
        <references count="1">
          <reference field="4294967294" count="1" selected="0">
            <x v="4"/>
          </reference>
        </references>
      </pivotArea>
    </format>
    <format dxfId="652">
      <pivotArea field="0" dataOnly="0" labelOnly="1" grandRow="1" outline="0" axis="axisRow" fieldPosition="0">
        <references count="1">
          <reference field="4294967294" count="1" selected="0">
            <x v="5"/>
          </reference>
        </references>
      </pivotArea>
    </format>
    <format dxfId="651">
      <pivotArea field="0" dataOnly="0" labelOnly="1" grandRow="1" outline="0" axis="axisRow" fieldPosition="0">
        <references count="1">
          <reference field="4294967294" count="1" selected="0">
            <x v="6"/>
          </reference>
        </references>
      </pivotArea>
    </format>
    <format dxfId="650">
      <pivotArea field="0" dataOnly="0" labelOnly="1" grandRow="1" outline="0" axis="axisRow" fieldPosition="0">
        <references count="1">
          <reference field="4294967294" count="1" selected="0">
            <x v="7"/>
          </reference>
        </references>
      </pivotArea>
    </format>
    <format dxfId="649">
      <pivotArea field="0" dataOnly="0" labelOnly="1" grandRow="1" outline="0" axis="axisRow" fieldPosition="0">
        <references count="1">
          <reference field="4294967294" count="1" selected="0">
            <x v="8"/>
          </reference>
        </references>
      </pivotArea>
    </format>
    <format dxfId="648">
      <pivotArea field="0" dataOnly="0" labelOnly="1" grandRow="1" outline="0" axis="axisRow" fieldPosition="0">
        <references count="1">
          <reference field="4294967294" count="1" selected="0">
            <x v="9"/>
          </reference>
        </references>
      </pivotArea>
    </format>
    <format dxfId="647">
      <pivotArea field="0" dataOnly="0" labelOnly="1" grandRow="1" outline="0" axis="axisRow" fieldPosition="0">
        <references count="1">
          <reference field="4294967294" count="1" selected="0">
            <x v="10"/>
          </reference>
        </references>
      </pivotArea>
    </format>
    <format dxfId="646">
      <pivotArea field="0" dataOnly="0" labelOnly="1" grandRow="1" outline="0" axis="axisRow" fieldPosition="0">
        <references count="1">
          <reference field="4294967294" count="1" selected="0">
            <x v="11"/>
          </reference>
        </references>
      </pivotArea>
    </format>
    <format dxfId="645">
      <pivotArea field="0" dataOnly="0" labelOnly="1" grandRow="1" outline="0" axis="axisRow" fieldPosition="0">
        <references count="1">
          <reference field="4294967294" count="1" selected="0">
            <x v="12"/>
          </reference>
        </references>
      </pivotArea>
    </format>
    <format dxfId="644">
      <pivotArea field="0" dataOnly="0" labelOnly="1" grandRow="1" outline="0" axis="axisRow" fieldPosition="0">
        <references count="1">
          <reference field="4294967294" count="1" selected="0">
            <x v="13"/>
          </reference>
        </references>
      </pivotArea>
    </format>
    <format dxfId="643">
      <pivotArea field="0" dataOnly="0" labelOnly="1" grandRow="1" outline="0" axis="axisRow" fieldPosition="0">
        <references count="1">
          <reference field="4294967294" count="1" selected="0">
            <x v="14"/>
          </reference>
        </references>
      </pivotArea>
    </format>
    <format dxfId="642">
      <pivotArea field="0" dataOnly="0" labelOnly="1" grandRow="1" outline="0" axis="axisRow" fieldPosition="0">
        <references count="1">
          <reference field="4294967294" count="1" selected="0">
            <x v="15"/>
          </reference>
        </references>
      </pivotArea>
    </format>
    <format dxfId="641">
      <pivotArea field="0" dataOnly="0" labelOnly="1" grandRow="1" outline="0" axis="axisRow" fieldPosition="0">
        <references count="1">
          <reference field="4294967294" count="1" selected="0">
            <x v="16"/>
          </reference>
        </references>
      </pivotArea>
    </format>
    <format dxfId="640">
      <pivotArea field="0" dataOnly="0" labelOnly="1" grandRow="1" outline="0" axis="axisRow" fieldPosition="0">
        <references count="1">
          <reference field="4294967294" count="1" selected="0">
            <x v="17"/>
          </reference>
        </references>
      </pivotArea>
    </format>
    <format dxfId="639">
      <pivotArea field="0" dataOnly="0" labelOnly="1" grandRow="1" outline="0" axis="axisRow" fieldPosition="0">
        <references count="1">
          <reference field="4294967294" count="1" selected="0">
            <x v="18"/>
          </reference>
        </references>
      </pivotArea>
    </format>
    <format dxfId="638">
      <pivotArea field="0" dataOnly="0" labelOnly="1" grandRow="1" outline="0" axis="axisRow" fieldPosition="0">
        <references count="1">
          <reference field="4294967294" count="1" selected="0">
            <x v="19"/>
          </reference>
        </references>
      </pivotArea>
    </format>
    <format dxfId="637">
      <pivotArea field="0" dataOnly="0" labelOnly="1" grandRow="1" outline="0" axis="axisRow" fieldPosition="0">
        <references count="1">
          <reference field="4294967294" count="1" selected="0">
            <x v="20"/>
          </reference>
        </references>
      </pivotArea>
    </format>
    <format dxfId="636">
      <pivotArea field="0" dataOnly="0" labelOnly="1" grandRow="1" outline="0" axis="axisRow" fieldPosition="0">
        <references count="1">
          <reference field="4294967294" count="1" selected="0">
            <x v="21"/>
          </reference>
        </references>
      </pivotArea>
    </format>
    <format dxfId="635">
      <pivotArea field="0" dataOnly="0" labelOnly="1" grandRow="1" outline="0" axis="axisRow" fieldPosition="0">
        <references count="1">
          <reference field="4294967294" count="1" selected="0">
            <x v="22"/>
          </reference>
        </references>
      </pivotArea>
    </format>
    <format dxfId="634">
      <pivotArea field="0" dataOnly="0" labelOnly="1" grandRow="1" outline="0" axis="axisRow" fieldPosition="0">
        <references count="1">
          <reference field="4294967294" count="1" selected="0">
            <x v="23"/>
          </reference>
        </references>
      </pivotArea>
    </format>
    <format dxfId="633">
      <pivotArea field="0" dataOnly="0" labelOnly="1" grandRow="1" outline="0" axis="axisRow" fieldPosition="0">
        <references count="1">
          <reference field="4294967294" count="1" selected="0">
            <x v="24"/>
          </reference>
        </references>
      </pivotArea>
    </format>
    <format dxfId="632">
      <pivotArea field="0" dataOnly="0" labelOnly="1" grandRow="1" outline="0" axis="axisRow" fieldPosition="0">
        <references count="1">
          <reference field="4294967294" count="1" selected="0">
            <x v="25"/>
          </reference>
        </references>
      </pivotArea>
    </format>
    <format dxfId="631">
      <pivotArea field="0" dataOnly="0" labelOnly="1" grandRow="1" outline="0" axis="axisRow" fieldPosition="0">
        <references count="1">
          <reference field="4294967294" count="1" selected="0">
            <x v="26"/>
          </reference>
        </references>
      </pivotArea>
    </format>
    <format dxfId="630">
      <pivotArea field="0" dataOnly="0" labelOnly="1" grandRow="1" outline="0" axis="axisRow" fieldPosition="0">
        <references count="1">
          <reference field="4294967294" count="1" selected="0">
            <x v="27"/>
          </reference>
        </references>
      </pivotArea>
    </format>
    <format dxfId="629">
      <pivotArea field="0" dataOnly="0" labelOnly="1" grandRow="1" outline="0" axis="axisRow" fieldPosition="0">
        <references count="1">
          <reference field="4294967294" count="1" selected="0">
            <x v="28"/>
          </reference>
        </references>
      </pivotArea>
    </format>
    <format dxfId="628">
      <pivotArea field="0" dataOnly="0" labelOnly="1" grandRow="1" outline="0" axis="axisRow" fieldPosition="0">
        <references count="1">
          <reference field="4294967294" count="1" selected="0">
            <x v="29"/>
          </reference>
        </references>
      </pivotArea>
    </format>
    <format dxfId="627">
      <pivotArea field="0" dataOnly="0" labelOnly="1" grandRow="1" outline="0" axis="axisRow" fieldPosition="0">
        <references count="1">
          <reference field="4294967294" count="1" selected="0">
            <x v="30"/>
          </reference>
        </references>
      </pivotArea>
    </format>
    <format dxfId="626">
      <pivotArea field="0" dataOnly="0" labelOnly="1" grandRow="1" outline="0" axis="axisRow" fieldPosition="0">
        <references count="1">
          <reference field="4294967294" count="1" selected="0">
            <x v="31"/>
          </reference>
        </references>
      </pivotArea>
    </format>
    <format dxfId="625">
      <pivotArea field="0" dataOnly="0" labelOnly="1" grandRow="1" outline="0" axis="axisRow" fieldPosition="0">
        <references count="1">
          <reference field="4294967294" count="1" selected="0">
            <x v="0"/>
          </reference>
        </references>
      </pivotArea>
    </format>
    <format dxfId="624">
      <pivotArea field="0" dataOnly="0" labelOnly="1" grandRow="1" outline="0" axis="axisRow" fieldPosition="0">
        <references count="1">
          <reference field="4294967294" count="1" selected="0">
            <x v="1"/>
          </reference>
        </references>
      </pivotArea>
    </format>
    <format dxfId="623">
      <pivotArea field="0" dataOnly="0" labelOnly="1" grandRow="1" outline="0" axis="axisRow" fieldPosition="0">
        <references count="1">
          <reference field="4294967294" count="1" selected="0">
            <x v="2"/>
          </reference>
        </references>
      </pivotArea>
    </format>
    <format dxfId="622">
      <pivotArea field="0" dataOnly="0" labelOnly="1" grandRow="1" outline="0" axis="axisRow" fieldPosition="0">
        <references count="1">
          <reference field="4294967294" count="1" selected="0">
            <x v="3"/>
          </reference>
        </references>
      </pivotArea>
    </format>
    <format dxfId="621">
      <pivotArea field="0" dataOnly="0" labelOnly="1" grandRow="1" outline="0" axis="axisRow" fieldPosition="0">
        <references count="1">
          <reference field="4294967294" count="1" selected="0">
            <x v="4"/>
          </reference>
        </references>
      </pivotArea>
    </format>
    <format dxfId="620">
      <pivotArea field="0" dataOnly="0" labelOnly="1" grandRow="1" outline="0" axis="axisRow" fieldPosition="0">
        <references count="1">
          <reference field="4294967294" count="1" selected="0">
            <x v="5"/>
          </reference>
        </references>
      </pivotArea>
    </format>
    <format dxfId="619">
      <pivotArea field="0" dataOnly="0" labelOnly="1" grandRow="1" outline="0" axis="axisRow" fieldPosition="0">
        <references count="1">
          <reference field="4294967294" count="1" selected="0">
            <x v="6"/>
          </reference>
        </references>
      </pivotArea>
    </format>
    <format dxfId="618">
      <pivotArea field="0" dataOnly="0" labelOnly="1" grandRow="1" outline="0" axis="axisRow" fieldPosition="0">
        <references count="1">
          <reference field="4294967294" count="1" selected="0">
            <x v="7"/>
          </reference>
        </references>
      </pivotArea>
    </format>
    <format dxfId="617">
      <pivotArea field="0" dataOnly="0" labelOnly="1" grandRow="1" outline="0" axis="axisRow" fieldPosition="0">
        <references count="1">
          <reference field="4294967294" count="1" selected="0">
            <x v="8"/>
          </reference>
        </references>
      </pivotArea>
    </format>
    <format dxfId="616">
      <pivotArea field="0" dataOnly="0" labelOnly="1" grandRow="1" outline="0" axis="axisRow" fieldPosition="0">
        <references count="1">
          <reference field="4294967294" count="1" selected="0">
            <x v="9"/>
          </reference>
        </references>
      </pivotArea>
    </format>
    <format dxfId="615">
      <pivotArea field="0" dataOnly="0" labelOnly="1" grandRow="1" outline="0" axis="axisRow" fieldPosition="0">
        <references count="1">
          <reference field="4294967294" count="1" selected="0">
            <x v="10"/>
          </reference>
        </references>
      </pivotArea>
    </format>
    <format dxfId="614">
      <pivotArea field="0" dataOnly="0" labelOnly="1" grandRow="1" outline="0" axis="axisRow" fieldPosition="0">
        <references count="1">
          <reference field="4294967294" count="1" selected="0">
            <x v="11"/>
          </reference>
        </references>
      </pivotArea>
    </format>
    <format dxfId="613">
      <pivotArea field="0" dataOnly="0" labelOnly="1" grandRow="1" outline="0" axis="axisRow" fieldPosition="0">
        <references count="1">
          <reference field="4294967294" count="1" selected="0">
            <x v="12"/>
          </reference>
        </references>
      </pivotArea>
    </format>
    <format dxfId="612">
      <pivotArea field="0" dataOnly="0" labelOnly="1" grandRow="1" outline="0" axis="axisRow" fieldPosition="0">
        <references count="1">
          <reference field="4294967294" count="1" selected="0">
            <x v="13"/>
          </reference>
        </references>
      </pivotArea>
    </format>
    <format dxfId="611">
      <pivotArea field="0" dataOnly="0" labelOnly="1" grandRow="1" outline="0" axis="axisRow" fieldPosition="0">
        <references count="1">
          <reference field="4294967294" count="1" selected="0">
            <x v="14"/>
          </reference>
        </references>
      </pivotArea>
    </format>
    <format dxfId="610">
      <pivotArea field="0" dataOnly="0" labelOnly="1" grandRow="1" outline="0" axis="axisRow" fieldPosition="0">
        <references count="1">
          <reference field="4294967294" count="1" selected="0">
            <x v="15"/>
          </reference>
        </references>
      </pivotArea>
    </format>
    <format dxfId="609">
      <pivotArea field="0" dataOnly="0" labelOnly="1" grandRow="1" outline="0" axis="axisRow" fieldPosition="0">
        <references count="1">
          <reference field="4294967294" count="1" selected="0">
            <x v="16"/>
          </reference>
        </references>
      </pivotArea>
    </format>
    <format dxfId="608">
      <pivotArea field="0" dataOnly="0" labelOnly="1" grandRow="1" outline="0" axis="axisRow" fieldPosition="0">
        <references count="1">
          <reference field="4294967294" count="1" selected="0">
            <x v="17"/>
          </reference>
        </references>
      </pivotArea>
    </format>
    <format dxfId="607">
      <pivotArea field="0" dataOnly="0" labelOnly="1" grandRow="1" outline="0" axis="axisRow" fieldPosition="0">
        <references count="1">
          <reference field="4294967294" count="1" selected="0">
            <x v="18"/>
          </reference>
        </references>
      </pivotArea>
    </format>
    <format dxfId="606">
      <pivotArea field="0" dataOnly="0" labelOnly="1" grandRow="1" outline="0" axis="axisRow" fieldPosition="0">
        <references count="1">
          <reference field="4294967294" count="1" selected="0">
            <x v="19"/>
          </reference>
        </references>
      </pivotArea>
    </format>
    <format dxfId="605">
      <pivotArea field="0" dataOnly="0" labelOnly="1" grandRow="1" outline="0" axis="axisRow" fieldPosition="0">
        <references count="1">
          <reference field="4294967294" count="1" selected="0">
            <x v="20"/>
          </reference>
        </references>
      </pivotArea>
    </format>
    <format dxfId="604">
      <pivotArea field="0" dataOnly="0" labelOnly="1" grandRow="1" outline="0" axis="axisRow" fieldPosition="0">
        <references count="1">
          <reference field="4294967294" count="1" selected="0">
            <x v="21"/>
          </reference>
        </references>
      </pivotArea>
    </format>
    <format dxfId="603">
      <pivotArea field="0" dataOnly="0" labelOnly="1" grandRow="1" outline="0" axis="axisRow" fieldPosition="0">
        <references count="1">
          <reference field="4294967294" count="1" selected="0">
            <x v="22"/>
          </reference>
        </references>
      </pivotArea>
    </format>
    <format dxfId="602">
      <pivotArea field="0" dataOnly="0" labelOnly="1" grandRow="1" outline="0" axis="axisRow" fieldPosition="0">
        <references count="1">
          <reference field="4294967294" count="1" selected="0">
            <x v="23"/>
          </reference>
        </references>
      </pivotArea>
    </format>
    <format dxfId="601">
      <pivotArea field="0" dataOnly="0" labelOnly="1" grandRow="1" outline="0" axis="axisRow" fieldPosition="0">
        <references count="1">
          <reference field="4294967294" count="1" selected="0">
            <x v="24"/>
          </reference>
        </references>
      </pivotArea>
    </format>
    <format dxfId="600">
      <pivotArea field="0" dataOnly="0" labelOnly="1" grandRow="1" outline="0" axis="axisRow" fieldPosition="0">
        <references count="1">
          <reference field="4294967294" count="1" selected="0">
            <x v="25"/>
          </reference>
        </references>
      </pivotArea>
    </format>
    <format dxfId="599">
      <pivotArea field="0" dataOnly="0" labelOnly="1" grandRow="1" outline="0" axis="axisRow" fieldPosition="0">
        <references count="1">
          <reference field="4294967294" count="1" selected="0">
            <x v="26"/>
          </reference>
        </references>
      </pivotArea>
    </format>
    <format dxfId="598">
      <pivotArea field="0" dataOnly="0" labelOnly="1" grandRow="1" outline="0" axis="axisRow" fieldPosition="0">
        <references count="1">
          <reference field="4294967294" count="1" selected="0">
            <x v="27"/>
          </reference>
        </references>
      </pivotArea>
    </format>
    <format dxfId="597">
      <pivotArea field="0" dataOnly="0" labelOnly="1" grandRow="1" outline="0" axis="axisRow" fieldPosition="0">
        <references count="1">
          <reference field="4294967294" count="1" selected="0">
            <x v="28"/>
          </reference>
        </references>
      </pivotArea>
    </format>
    <format dxfId="596">
      <pivotArea field="0" dataOnly="0" labelOnly="1" grandRow="1" outline="0" axis="axisRow" fieldPosition="0">
        <references count="1">
          <reference field="4294967294" count="1" selected="0">
            <x v="29"/>
          </reference>
        </references>
      </pivotArea>
    </format>
    <format dxfId="595">
      <pivotArea field="0" dataOnly="0" labelOnly="1" grandRow="1" outline="0" axis="axisRow" fieldPosition="0">
        <references count="1">
          <reference field="4294967294" count="1" selected="0">
            <x v="30"/>
          </reference>
        </references>
      </pivotArea>
    </format>
    <format dxfId="594">
      <pivotArea field="0" dataOnly="0" labelOnly="1" grandRow="1" outline="0" axis="axisRow" fieldPosition="0">
        <references count="1">
          <reference field="4294967294" count="1" selected="0">
            <x v="31"/>
          </reference>
        </references>
      </pivotArea>
    </format>
    <format dxfId="593">
      <pivotArea field="0" dataOnly="0" labelOnly="1" grandRow="1" outline="0" axis="axisRow" fieldPosition="0">
        <references count="1">
          <reference field="4294967294" count="1" selected="0">
            <x v="0"/>
          </reference>
        </references>
      </pivotArea>
    </format>
    <format dxfId="592">
      <pivotArea field="0" dataOnly="0" labelOnly="1" grandRow="1" outline="0" axis="axisRow" fieldPosition="0">
        <references count="1">
          <reference field="4294967294" count="1" selected="0">
            <x v="1"/>
          </reference>
        </references>
      </pivotArea>
    </format>
    <format dxfId="591">
      <pivotArea field="0" dataOnly="0" labelOnly="1" grandRow="1" outline="0" axis="axisRow" fieldPosition="0">
        <references count="1">
          <reference field="4294967294" count="1" selected="0">
            <x v="2"/>
          </reference>
        </references>
      </pivotArea>
    </format>
    <format dxfId="590">
      <pivotArea field="0" dataOnly="0" labelOnly="1" grandRow="1" outline="0" axis="axisRow" fieldPosition="0">
        <references count="1">
          <reference field="4294967294" count="1" selected="0">
            <x v="3"/>
          </reference>
        </references>
      </pivotArea>
    </format>
    <format dxfId="589">
      <pivotArea field="0" dataOnly="0" labelOnly="1" grandRow="1" outline="0" axis="axisRow" fieldPosition="0">
        <references count="1">
          <reference field="4294967294" count="1" selected="0">
            <x v="4"/>
          </reference>
        </references>
      </pivotArea>
    </format>
    <format dxfId="588">
      <pivotArea field="0" dataOnly="0" labelOnly="1" grandRow="1" outline="0" axis="axisRow" fieldPosition="0">
        <references count="1">
          <reference field="4294967294" count="1" selected="0">
            <x v="5"/>
          </reference>
        </references>
      </pivotArea>
    </format>
    <format dxfId="587">
      <pivotArea field="0" dataOnly="0" labelOnly="1" grandRow="1" outline="0" axis="axisRow" fieldPosition="0">
        <references count="1">
          <reference field="4294967294" count="1" selected="0">
            <x v="6"/>
          </reference>
        </references>
      </pivotArea>
    </format>
    <format dxfId="586">
      <pivotArea field="0" dataOnly="0" labelOnly="1" grandRow="1" outline="0" axis="axisRow" fieldPosition="0">
        <references count="1">
          <reference field="4294967294" count="1" selected="0">
            <x v="7"/>
          </reference>
        </references>
      </pivotArea>
    </format>
    <format dxfId="585">
      <pivotArea field="0" dataOnly="0" labelOnly="1" grandRow="1" outline="0" axis="axisRow" fieldPosition="0">
        <references count="1">
          <reference field="4294967294" count="1" selected="0">
            <x v="8"/>
          </reference>
        </references>
      </pivotArea>
    </format>
    <format dxfId="584">
      <pivotArea field="0" dataOnly="0" labelOnly="1" grandRow="1" outline="0" axis="axisRow" fieldPosition="0">
        <references count="1">
          <reference field="4294967294" count="1" selected="0">
            <x v="9"/>
          </reference>
        </references>
      </pivotArea>
    </format>
    <format dxfId="583">
      <pivotArea field="0" dataOnly="0" labelOnly="1" grandRow="1" outline="0" axis="axisRow" fieldPosition="0">
        <references count="1">
          <reference field="4294967294" count="1" selected="0">
            <x v="10"/>
          </reference>
        </references>
      </pivotArea>
    </format>
    <format dxfId="582">
      <pivotArea field="0" dataOnly="0" labelOnly="1" grandRow="1" outline="0" axis="axisRow" fieldPosition="0">
        <references count="1">
          <reference field="4294967294" count="1" selected="0">
            <x v="11"/>
          </reference>
        </references>
      </pivotArea>
    </format>
    <format dxfId="581">
      <pivotArea field="0" dataOnly="0" labelOnly="1" grandRow="1" outline="0" axis="axisRow" fieldPosition="0">
        <references count="1">
          <reference field="4294967294" count="1" selected="0">
            <x v="12"/>
          </reference>
        </references>
      </pivotArea>
    </format>
    <format dxfId="580">
      <pivotArea field="0" dataOnly="0" labelOnly="1" grandRow="1" outline="0" axis="axisRow" fieldPosition="0">
        <references count="1">
          <reference field="4294967294" count="1" selected="0">
            <x v="13"/>
          </reference>
        </references>
      </pivotArea>
    </format>
    <format dxfId="579">
      <pivotArea field="0" dataOnly="0" labelOnly="1" grandRow="1" outline="0" axis="axisRow" fieldPosition="0">
        <references count="1">
          <reference field="4294967294" count="1" selected="0">
            <x v="14"/>
          </reference>
        </references>
      </pivotArea>
    </format>
    <format dxfId="578">
      <pivotArea field="0" dataOnly="0" labelOnly="1" grandRow="1" outline="0" axis="axisRow" fieldPosition="0">
        <references count="1">
          <reference field="4294967294" count="1" selected="0">
            <x v="15"/>
          </reference>
        </references>
      </pivotArea>
    </format>
    <format dxfId="577">
      <pivotArea field="0" dataOnly="0" labelOnly="1" grandRow="1" outline="0" axis="axisRow" fieldPosition="0">
        <references count="1">
          <reference field="4294967294" count="1" selected="0">
            <x v="16"/>
          </reference>
        </references>
      </pivotArea>
    </format>
    <format dxfId="576">
      <pivotArea field="0" dataOnly="0" labelOnly="1" grandRow="1" outline="0" axis="axisRow" fieldPosition="0">
        <references count="1">
          <reference field="4294967294" count="1" selected="0">
            <x v="17"/>
          </reference>
        </references>
      </pivotArea>
    </format>
    <format dxfId="575">
      <pivotArea field="0" dataOnly="0" labelOnly="1" grandRow="1" outline="0" axis="axisRow" fieldPosition="0">
        <references count="1">
          <reference field="4294967294" count="1" selected="0">
            <x v="18"/>
          </reference>
        </references>
      </pivotArea>
    </format>
    <format dxfId="574">
      <pivotArea field="0" dataOnly="0" labelOnly="1" grandRow="1" outline="0" axis="axisRow" fieldPosition="0">
        <references count="1">
          <reference field="4294967294" count="1" selected="0">
            <x v="19"/>
          </reference>
        </references>
      </pivotArea>
    </format>
    <format dxfId="573">
      <pivotArea field="0" dataOnly="0" labelOnly="1" grandRow="1" outline="0" axis="axisRow" fieldPosition="0">
        <references count="1">
          <reference field="4294967294" count="1" selected="0">
            <x v="20"/>
          </reference>
        </references>
      </pivotArea>
    </format>
    <format dxfId="572">
      <pivotArea field="0" dataOnly="0" labelOnly="1" grandRow="1" outline="0" axis="axisRow" fieldPosition="0">
        <references count="1">
          <reference field="4294967294" count="1" selected="0">
            <x v="21"/>
          </reference>
        </references>
      </pivotArea>
    </format>
    <format dxfId="571">
      <pivotArea field="0" dataOnly="0" labelOnly="1" grandRow="1" outline="0" axis="axisRow" fieldPosition="0">
        <references count="1">
          <reference field="4294967294" count="1" selected="0">
            <x v="22"/>
          </reference>
        </references>
      </pivotArea>
    </format>
    <format dxfId="570">
      <pivotArea field="0" dataOnly="0" labelOnly="1" grandRow="1" outline="0" axis="axisRow" fieldPosition="0">
        <references count="1">
          <reference field="4294967294" count="1" selected="0">
            <x v="23"/>
          </reference>
        </references>
      </pivotArea>
    </format>
    <format dxfId="569">
      <pivotArea field="0" dataOnly="0" labelOnly="1" grandRow="1" outline="0" axis="axisRow" fieldPosition="0">
        <references count="1">
          <reference field="4294967294" count="1" selected="0">
            <x v="24"/>
          </reference>
        </references>
      </pivotArea>
    </format>
    <format dxfId="568">
      <pivotArea field="0" dataOnly="0" labelOnly="1" grandRow="1" outline="0" axis="axisRow" fieldPosition="0">
        <references count="1">
          <reference field="4294967294" count="1" selected="0">
            <x v="25"/>
          </reference>
        </references>
      </pivotArea>
    </format>
    <format dxfId="567">
      <pivotArea field="0" dataOnly="0" labelOnly="1" grandRow="1" outline="0" axis="axisRow" fieldPosition="0">
        <references count="1">
          <reference field="4294967294" count="1" selected="0">
            <x v="26"/>
          </reference>
        </references>
      </pivotArea>
    </format>
    <format dxfId="566">
      <pivotArea field="0" dataOnly="0" labelOnly="1" grandRow="1" outline="0" axis="axisRow" fieldPosition="0">
        <references count="1">
          <reference field="4294967294" count="1" selected="0">
            <x v="27"/>
          </reference>
        </references>
      </pivotArea>
    </format>
    <format dxfId="565">
      <pivotArea field="0" dataOnly="0" labelOnly="1" grandRow="1" outline="0" axis="axisRow" fieldPosition="0">
        <references count="1">
          <reference field="4294967294" count="1" selected="0">
            <x v="28"/>
          </reference>
        </references>
      </pivotArea>
    </format>
    <format dxfId="564">
      <pivotArea field="0" dataOnly="0" labelOnly="1" grandRow="1" outline="0" axis="axisRow" fieldPosition="0">
        <references count="1">
          <reference field="4294967294" count="1" selected="0">
            <x v="29"/>
          </reference>
        </references>
      </pivotArea>
    </format>
    <format dxfId="563">
      <pivotArea field="0" dataOnly="0" labelOnly="1" grandRow="1" outline="0" axis="axisRow" fieldPosition="0">
        <references count="1">
          <reference field="4294967294" count="1" selected="0">
            <x v="30"/>
          </reference>
        </references>
      </pivotArea>
    </format>
    <format dxfId="562">
      <pivotArea field="0" dataOnly="0" labelOnly="1" grandRow="1" outline="0" axis="axisRow" fieldPosition="0">
        <references count="1">
          <reference field="4294967294" count="1" selected="0">
            <x v="31"/>
          </reference>
        </references>
      </pivotArea>
    </format>
    <format dxfId="561">
      <pivotArea field="0" dataOnly="0" labelOnly="1" grandRow="1" outline="0" axis="axisRow" fieldPosition="0">
        <references count="1">
          <reference field="4294967294" count="1" selected="0">
            <x v="0"/>
          </reference>
        </references>
      </pivotArea>
    </format>
    <format dxfId="560">
      <pivotArea field="0" dataOnly="0" labelOnly="1" grandRow="1" outline="0" axis="axisRow" fieldPosition="0">
        <references count="1">
          <reference field="4294967294" count="1" selected="0">
            <x v="1"/>
          </reference>
        </references>
      </pivotArea>
    </format>
    <format dxfId="559">
      <pivotArea field="0" dataOnly="0" labelOnly="1" grandRow="1" outline="0" axis="axisRow" fieldPosition="0">
        <references count="1">
          <reference field="4294967294" count="1" selected="0">
            <x v="2"/>
          </reference>
        </references>
      </pivotArea>
    </format>
    <format dxfId="558">
      <pivotArea field="0" dataOnly="0" labelOnly="1" grandRow="1" outline="0" axis="axisRow" fieldPosition="0">
        <references count="1">
          <reference field="4294967294" count="1" selected="0">
            <x v="3"/>
          </reference>
        </references>
      </pivotArea>
    </format>
    <format dxfId="557">
      <pivotArea field="0" dataOnly="0" labelOnly="1" grandRow="1" outline="0" axis="axisRow" fieldPosition="0">
        <references count="1">
          <reference field="4294967294" count="1" selected="0">
            <x v="4"/>
          </reference>
        </references>
      </pivotArea>
    </format>
    <format dxfId="556">
      <pivotArea field="0" dataOnly="0" labelOnly="1" grandRow="1" outline="0" axis="axisRow" fieldPosition="0">
        <references count="1">
          <reference field="4294967294" count="1" selected="0">
            <x v="5"/>
          </reference>
        </references>
      </pivotArea>
    </format>
    <format dxfId="555">
      <pivotArea field="0" dataOnly="0" labelOnly="1" grandRow="1" outline="0" axis="axisRow" fieldPosition="0">
        <references count="1">
          <reference field="4294967294" count="1" selected="0">
            <x v="6"/>
          </reference>
        </references>
      </pivotArea>
    </format>
    <format dxfId="554">
      <pivotArea field="0" dataOnly="0" labelOnly="1" grandRow="1" outline="0" axis="axisRow" fieldPosition="0">
        <references count="1">
          <reference field="4294967294" count="1" selected="0">
            <x v="7"/>
          </reference>
        </references>
      </pivotArea>
    </format>
    <format dxfId="553">
      <pivotArea field="0" dataOnly="0" labelOnly="1" grandRow="1" outline="0" axis="axisRow" fieldPosition="0">
        <references count="1">
          <reference field="4294967294" count="1" selected="0">
            <x v="8"/>
          </reference>
        </references>
      </pivotArea>
    </format>
    <format dxfId="552">
      <pivotArea field="0" dataOnly="0" labelOnly="1" grandRow="1" outline="0" axis="axisRow" fieldPosition="0">
        <references count="1">
          <reference field="4294967294" count="1" selected="0">
            <x v="9"/>
          </reference>
        </references>
      </pivotArea>
    </format>
    <format dxfId="551">
      <pivotArea field="0" dataOnly="0" labelOnly="1" grandRow="1" outline="0" axis="axisRow" fieldPosition="0">
        <references count="1">
          <reference field="4294967294" count="1" selected="0">
            <x v="10"/>
          </reference>
        </references>
      </pivotArea>
    </format>
    <format dxfId="550">
      <pivotArea field="0" dataOnly="0" labelOnly="1" grandRow="1" outline="0" axis="axisRow" fieldPosition="0">
        <references count="1">
          <reference field="4294967294" count="1" selected="0">
            <x v="11"/>
          </reference>
        </references>
      </pivotArea>
    </format>
    <format dxfId="549">
      <pivotArea field="0" dataOnly="0" labelOnly="1" grandRow="1" outline="0" axis="axisRow" fieldPosition="0">
        <references count="1">
          <reference field="4294967294" count="1" selected="0">
            <x v="12"/>
          </reference>
        </references>
      </pivotArea>
    </format>
    <format dxfId="548">
      <pivotArea field="0" dataOnly="0" labelOnly="1" grandRow="1" outline="0" axis="axisRow" fieldPosition="0">
        <references count="1">
          <reference field="4294967294" count="1" selected="0">
            <x v="13"/>
          </reference>
        </references>
      </pivotArea>
    </format>
    <format dxfId="547">
      <pivotArea field="0" dataOnly="0" labelOnly="1" grandRow="1" outline="0" axis="axisRow" fieldPosition="0">
        <references count="1">
          <reference field="4294967294" count="1" selected="0">
            <x v="14"/>
          </reference>
        </references>
      </pivotArea>
    </format>
    <format dxfId="546">
      <pivotArea field="0" dataOnly="0" labelOnly="1" grandRow="1" outline="0" axis="axisRow" fieldPosition="0">
        <references count="1">
          <reference field="4294967294" count="1" selected="0">
            <x v="15"/>
          </reference>
        </references>
      </pivotArea>
    </format>
    <format dxfId="545">
      <pivotArea field="0" dataOnly="0" labelOnly="1" grandRow="1" outline="0" axis="axisRow" fieldPosition="0">
        <references count="1">
          <reference field="4294967294" count="1" selected="0">
            <x v="16"/>
          </reference>
        </references>
      </pivotArea>
    </format>
    <format dxfId="544">
      <pivotArea field="0" dataOnly="0" labelOnly="1" grandRow="1" outline="0" axis="axisRow" fieldPosition="0">
        <references count="1">
          <reference field="4294967294" count="1" selected="0">
            <x v="17"/>
          </reference>
        </references>
      </pivotArea>
    </format>
    <format dxfId="543">
      <pivotArea field="0" dataOnly="0" labelOnly="1" grandRow="1" outline="0" axis="axisRow" fieldPosition="0">
        <references count="1">
          <reference field="4294967294" count="1" selected="0">
            <x v="18"/>
          </reference>
        </references>
      </pivotArea>
    </format>
    <format dxfId="542">
      <pivotArea field="0" dataOnly="0" labelOnly="1" grandRow="1" outline="0" axis="axisRow" fieldPosition="0">
        <references count="1">
          <reference field="4294967294" count="1" selected="0">
            <x v="19"/>
          </reference>
        </references>
      </pivotArea>
    </format>
    <format dxfId="541">
      <pivotArea field="0" dataOnly="0" labelOnly="1" grandRow="1" outline="0" axis="axisRow" fieldPosition="0">
        <references count="1">
          <reference field="4294967294" count="1" selected="0">
            <x v="20"/>
          </reference>
        </references>
      </pivotArea>
    </format>
    <format dxfId="540">
      <pivotArea field="0" dataOnly="0" labelOnly="1" grandRow="1" outline="0" axis="axisRow" fieldPosition="0">
        <references count="1">
          <reference field="4294967294" count="1" selected="0">
            <x v="21"/>
          </reference>
        </references>
      </pivotArea>
    </format>
    <format dxfId="539">
      <pivotArea field="0" dataOnly="0" labelOnly="1" grandRow="1" outline="0" axis="axisRow" fieldPosition="0">
        <references count="1">
          <reference field="4294967294" count="1" selected="0">
            <x v="22"/>
          </reference>
        </references>
      </pivotArea>
    </format>
    <format dxfId="538">
      <pivotArea field="0" dataOnly="0" labelOnly="1" grandRow="1" outline="0" axis="axisRow" fieldPosition="0">
        <references count="1">
          <reference field="4294967294" count="1" selected="0">
            <x v="23"/>
          </reference>
        </references>
      </pivotArea>
    </format>
    <format dxfId="537">
      <pivotArea field="0" dataOnly="0" labelOnly="1" grandRow="1" outline="0" axis="axisRow" fieldPosition="0">
        <references count="1">
          <reference field="4294967294" count="1" selected="0">
            <x v="24"/>
          </reference>
        </references>
      </pivotArea>
    </format>
    <format dxfId="536">
      <pivotArea field="0" dataOnly="0" labelOnly="1" grandRow="1" outline="0" axis="axisRow" fieldPosition="0">
        <references count="1">
          <reference field="4294967294" count="1" selected="0">
            <x v="25"/>
          </reference>
        </references>
      </pivotArea>
    </format>
    <format dxfId="535">
      <pivotArea field="0" dataOnly="0" labelOnly="1" grandRow="1" outline="0" axis="axisRow" fieldPosition="0">
        <references count="1">
          <reference field="4294967294" count="1" selected="0">
            <x v="26"/>
          </reference>
        </references>
      </pivotArea>
    </format>
    <format dxfId="534">
      <pivotArea field="0" dataOnly="0" labelOnly="1" grandRow="1" outline="0" axis="axisRow" fieldPosition="0">
        <references count="1">
          <reference field="4294967294" count="1" selected="0">
            <x v="27"/>
          </reference>
        </references>
      </pivotArea>
    </format>
    <format dxfId="533">
      <pivotArea field="0" dataOnly="0" labelOnly="1" grandRow="1" outline="0" axis="axisRow" fieldPosition="0">
        <references count="1">
          <reference field="4294967294" count="1" selected="0">
            <x v="28"/>
          </reference>
        </references>
      </pivotArea>
    </format>
    <format dxfId="532">
      <pivotArea field="0" dataOnly="0" labelOnly="1" grandRow="1" outline="0" axis="axisRow" fieldPosition="0">
        <references count="1">
          <reference field="4294967294" count="1" selected="0">
            <x v="29"/>
          </reference>
        </references>
      </pivotArea>
    </format>
    <format dxfId="531">
      <pivotArea field="0" dataOnly="0" labelOnly="1" grandRow="1" outline="0" axis="axisRow" fieldPosition="0">
        <references count="1">
          <reference field="4294967294" count="1" selected="0">
            <x v="30"/>
          </reference>
        </references>
      </pivotArea>
    </format>
    <format dxfId="530">
      <pivotArea field="0" dataOnly="0" labelOnly="1" grandRow="1" outline="0" axis="axisRow" fieldPosition="0">
        <references count="1">
          <reference field="4294967294" count="1" selected="0">
            <x v="31"/>
          </reference>
        </references>
      </pivotArea>
    </format>
    <format dxfId="529">
      <pivotArea field="0" dataOnly="0" labelOnly="1" grandRow="1" outline="0" axis="axisRow" fieldPosition="0">
        <references count="1">
          <reference field="4294967294" count="1" selected="0">
            <x v="0"/>
          </reference>
        </references>
      </pivotArea>
    </format>
    <format dxfId="528">
      <pivotArea field="0" dataOnly="0" labelOnly="1" grandRow="1" outline="0" axis="axisRow" fieldPosition="0">
        <references count="1">
          <reference field="4294967294" count="1" selected="0">
            <x v="1"/>
          </reference>
        </references>
      </pivotArea>
    </format>
    <format dxfId="527">
      <pivotArea field="0" dataOnly="0" labelOnly="1" grandRow="1" outline="0" axis="axisRow" fieldPosition="0">
        <references count="1">
          <reference field="4294967294" count="1" selected="0">
            <x v="2"/>
          </reference>
        </references>
      </pivotArea>
    </format>
    <format dxfId="526">
      <pivotArea field="0" dataOnly="0" labelOnly="1" grandRow="1" outline="0" axis="axisRow" fieldPosition="0">
        <references count="1">
          <reference field="4294967294" count="1" selected="0">
            <x v="3"/>
          </reference>
        </references>
      </pivotArea>
    </format>
    <format dxfId="525">
      <pivotArea field="0" dataOnly="0" labelOnly="1" grandRow="1" outline="0" axis="axisRow" fieldPosition="0">
        <references count="1">
          <reference field="4294967294" count="1" selected="0">
            <x v="4"/>
          </reference>
        </references>
      </pivotArea>
    </format>
    <format dxfId="524">
      <pivotArea field="0" dataOnly="0" labelOnly="1" grandRow="1" outline="0" axis="axisRow" fieldPosition="0">
        <references count="1">
          <reference field="4294967294" count="1" selected="0">
            <x v="5"/>
          </reference>
        </references>
      </pivotArea>
    </format>
    <format dxfId="523">
      <pivotArea field="0" dataOnly="0" labelOnly="1" grandRow="1" outline="0" axis="axisRow" fieldPosition="0">
        <references count="1">
          <reference field="4294967294" count="1" selected="0">
            <x v="6"/>
          </reference>
        </references>
      </pivotArea>
    </format>
    <format dxfId="522">
      <pivotArea field="0" dataOnly="0" labelOnly="1" grandRow="1" outline="0" axis="axisRow" fieldPosition="0">
        <references count="1">
          <reference field="4294967294" count="1" selected="0">
            <x v="7"/>
          </reference>
        </references>
      </pivotArea>
    </format>
    <format dxfId="521">
      <pivotArea field="0" dataOnly="0" labelOnly="1" grandRow="1" outline="0" axis="axisRow" fieldPosition="0">
        <references count="1">
          <reference field="4294967294" count="1" selected="0">
            <x v="8"/>
          </reference>
        </references>
      </pivotArea>
    </format>
    <format dxfId="520">
      <pivotArea field="0" dataOnly="0" labelOnly="1" grandRow="1" outline="0" axis="axisRow" fieldPosition="0">
        <references count="1">
          <reference field="4294967294" count="1" selected="0">
            <x v="9"/>
          </reference>
        </references>
      </pivotArea>
    </format>
    <format dxfId="519">
      <pivotArea field="0" dataOnly="0" labelOnly="1" grandRow="1" outline="0" axis="axisRow" fieldPosition="0">
        <references count="1">
          <reference field="4294967294" count="1" selected="0">
            <x v="10"/>
          </reference>
        </references>
      </pivotArea>
    </format>
    <format dxfId="518">
      <pivotArea field="0" dataOnly="0" labelOnly="1" grandRow="1" outline="0" axis="axisRow" fieldPosition="0">
        <references count="1">
          <reference field="4294967294" count="1" selected="0">
            <x v="11"/>
          </reference>
        </references>
      </pivotArea>
    </format>
    <format dxfId="517">
      <pivotArea field="0" dataOnly="0" labelOnly="1" grandRow="1" outline="0" axis="axisRow" fieldPosition="0">
        <references count="1">
          <reference field="4294967294" count="1" selected="0">
            <x v="12"/>
          </reference>
        </references>
      </pivotArea>
    </format>
    <format dxfId="516">
      <pivotArea field="0" dataOnly="0" labelOnly="1" grandRow="1" outline="0" axis="axisRow" fieldPosition="0">
        <references count="1">
          <reference field="4294967294" count="1" selected="0">
            <x v="13"/>
          </reference>
        </references>
      </pivotArea>
    </format>
    <format dxfId="515">
      <pivotArea field="0" dataOnly="0" labelOnly="1" grandRow="1" outline="0" axis="axisRow" fieldPosition="0">
        <references count="1">
          <reference field="4294967294" count="1" selected="0">
            <x v="14"/>
          </reference>
        </references>
      </pivotArea>
    </format>
    <format dxfId="514">
      <pivotArea field="0" dataOnly="0" labelOnly="1" grandRow="1" outline="0" axis="axisRow" fieldPosition="0">
        <references count="1">
          <reference field="4294967294" count="1" selected="0">
            <x v="15"/>
          </reference>
        </references>
      </pivotArea>
    </format>
    <format dxfId="513">
      <pivotArea field="0" dataOnly="0" labelOnly="1" grandRow="1" outline="0" axis="axisRow" fieldPosition="0">
        <references count="1">
          <reference field="4294967294" count="1" selected="0">
            <x v="16"/>
          </reference>
        </references>
      </pivotArea>
    </format>
    <format dxfId="512">
      <pivotArea field="0" dataOnly="0" labelOnly="1" grandRow="1" outline="0" axis="axisRow" fieldPosition="0">
        <references count="1">
          <reference field="4294967294" count="1" selected="0">
            <x v="17"/>
          </reference>
        </references>
      </pivotArea>
    </format>
    <format dxfId="511">
      <pivotArea field="0" dataOnly="0" labelOnly="1" grandRow="1" outline="0" axis="axisRow" fieldPosition="0">
        <references count="1">
          <reference field="4294967294" count="1" selected="0">
            <x v="18"/>
          </reference>
        </references>
      </pivotArea>
    </format>
    <format dxfId="510">
      <pivotArea field="0" dataOnly="0" labelOnly="1" grandRow="1" outline="0" axis="axisRow" fieldPosition="0">
        <references count="1">
          <reference field="4294967294" count="1" selected="0">
            <x v="19"/>
          </reference>
        </references>
      </pivotArea>
    </format>
    <format dxfId="509">
      <pivotArea field="0" dataOnly="0" labelOnly="1" grandRow="1" outline="0" axis="axisRow" fieldPosition="0">
        <references count="1">
          <reference field="4294967294" count="1" selected="0">
            <x v="20"/>
          </reference>
        </references>
      </pivotArea>
    </format>
    <format dxfId="508">
      <pivotArea field="0" dataOnly="0" labelOnly="1" grandRow="1" outline="0" axis="axisRow" fieldPosition="0">
        <references count="1">
          <reference field="4294967294" count="1" selected="0">
            <x v="21"/>
          </reference>
        </references>
      </pivotArea>
    </format>
    <format dxfId="507">
      <pivotArea field="0" dataOnly="0" labelOnly="1" grandRow="1" outline="0" axis="axisRow" fieldPosition="0">
        <references count="1">
          <reference field="4294967294" count="1" selected="0">
            <x v="22"/>
          </reference>
        </references>
      </pivotArea>
    </format>
    <format dxfId="506">
      <pivotArea field="0" dataOnly="0" labelOnly="1" grandRow="1" outline="0" axis="axisRow" fieldPosition="0">
        <references count="1">
          <reference field="4294967294" count="1" selected="0">
            <x v="23"/>
          </reference>
        </references>
      </pivotArea>
    </format>
    <format dxfId="505">
      <pivotArea field="0" dataOnly="0" labelOnly="1" grandRow="1" outline="0" axis="axisRow" fieldPosition="0">
        <references count="1">
          <reference field="4294967294" count="1" selected="0">
            <x v="24"/>
          </reference>
        </references>
      </pivotArea>
    </format>
    <format dxfId="504">
      <pivotArea field="0" dataOnly="0" labelOnly="1" grandRow="1" outline="0" axis="axisRow" fieldPosition="0">
        <references count="1">
          <reference field="4294967294" count="1" selected="0">
            <x v="25"/>
          </reference>
        </references>
      </pivotArea>
    </format>
    <format dxfId="503">
      <pivotArea field="0" dataOnly="0" labelOnly="1" grandRow="1" outline="0" axis="axisRow" fieldPosition="0">
        <references count="1">
          <reference field="4294967294" count="1" selected="0">
            <x v="26"/>
          </reference>
        </references>
      </pivotArea>
    </format>
    <format dxfId="502">
      <pivotArea field="0" dataOnly="0" labelOnly="1" grandRow="1" outline="0" axis="axisRow" fieldPosition="0">
        <references count="1">
          <reference field="4294967294" count="1" selected="0">
            <x v="27"/>
          </reference>
        </references>
      </pivotArea>
    </format>
    <format dxfId="501">
      <pivotArea field="0" dataOnly="0" labelOnly="1" grandRow="1" outline="0" axis="axisRow" fieldPosition="0">
        <references count="1">
          <reference field="4294967294" count="1" selected="0">
            <x v="28"/>
          </reference>
        </references>
      </pivotArea>
    </format>
    <format dxfId="500">
      <pivotArea field="0" dataOnly="0" labelOnly="1" grandRow="1" outline="0" axis="axisRow" fieldPosition="0">
        <references count="1">
          <reference field="4294967294" count="1" selected="0">
            <x v="29"/>
          </reference>
        </references>
      </pivotArea>
    </format>
    <format dxfId="499">
      <pivotArea field="0" dataOnly="0" labelOnly="1" grandRow="1" outline="0" axis="axisRow" fieldPosition="0">
        <references count="1">
          <reference field="4294967294" count="1" selected="0">
            <x v="30"/>
          </reference>
        </references>
      </pivotArea>
    </format>
    <format dxfId="498">
      <pivotArea field="0" dataOnly="0" labelOnly="1" grandRow="1" outline="0" axis="axisRow" fieldPosition="0">
        <references count="1">
          <reference field="4294967294" count="1" selected="0">
            <x v="31"/>
          </reference>
        </references>
      </pivotArea>
    </format>
    <format dxfId="497">
      <pivotArea field="0" dataOnly="0" labelOnly="1" grandRow="1" outline="0" axis="axisRow" fieldPosition="0">
        <references count="1">
          <reference field="4294967294" count="1" selected="0">
            <x v="0"/>
          </reference>
        </references>
      </pivotArea>
    </format>
    <format dxfId="496">
      <pivotArea field="0" dataOnly="0" labelOnly="1" grandRow="1" outline="0" axis="axisRow" fieldPosition="0">
        <references count="1">
          <reference field="4294967294" count="1" selected="0">
            <x v="1"/>
          </reference>
        </references>
      </pivotArea>
    </format>
    <format dxfId="495">
      <pivotArea field="0" dataOnly="0" labelOnly="1" grandRow="1" outline="0" axis="axisRow" fieldPosition="0">
        <references count="1">
          <reference field="4294967294" count="1" selected="0">
            <x v="2"/>
          </reference>
        </references>
      </pivotArea>
    </format>
    <format dxfId="494">
      <pivotArea field="0" dataOnly="0" labelOnly="1" grandRow="1" outline="0" axis="axisRow" fieldPosition="0">
        <references count="1">
          <reference field="4294967294" count="1" selected="0">
            <x v="3"/>
          </reference>
        </references>
      </pivotArea>
    </format>
    <format dxfId="493">
      <pivotArea field="0" dataOnly="0" labelOnly="1" grandRow="1" outline="0" axis="axisRow" fieldPosition="0">
        <references count="1">
          <reference field="4294967294" count="1" selected="0">
            <x v="4"/>
          </reference>
        </references>
      </pivotArea>
    </format>
    <format dxfId="492">
      <pivotArea field="0" dataOnly="0" labelOnly="1" grandRow="1" outline="0" axis="axisRow" fieldPosition="0">
        <references count="1">
          <reference field="4294967294" count="1" selected="0">
            <x v="5"/>
          </reference>
        </references>
      </pivotArea>
    </format>
    <format dxfId="491">
      <pivotArea field="0" dataOnly="0" labelOnly="1" grandRow="1" outline="0" axis="axisRow" fieldPosition="0">
        <references count="1">
          <reference field="4294967294" count="1" selected="0">
            <x v="6"/>
          </reference>
        </references>
      </pivotArea>
    </format>
    <format dxfId="490">
      <pivotArea field="0" dataOnly="0" labelOnly="1" grandRow="1" outline="0" axis="axisRow" fieldPosition="0">
        <references count="1">
          <reference field="4294967294" count="1" selected="0">
            <x v="7"/>
          </reference>
        </references>
      </pivotArea>
    </format>
    <format dxfId="489">
      <pivotArea field="0" dataOnly="0" labelOnly="1" grandRow="1" outline="0" axis="axisRow" fieldPosition="0">
        <references count="1">
          <reference field="4294967294" count="1" selected="0">
            <x v="8"/>
          </reference>
        </references>
      </pivotArea>
    </format>
    <format dxfId="488">
      <pivotArea field="0" dataOnly="0" labelOnly="1" grandRow="1" outline="0" axis="axisRow" fieldPosition="0">
        <references count="1">
          <reference field="4294967294" count="1" selected="0">
            <x v="9"/>
          </reference>
        </references>
      </pivotArea>
    </format>
    <format dxfId="487">
      <pivotArea field="0" dataOnly="0" labelOnly="1" grandRow="1" outline="0" axis="axisRow" fieldPosition="0">
        <references count="1">
          <reference field="4294967294" count="1" selected="0">
            <x v="10"/>
          </reference>
        </references>
      </pivotArea>
    </format>
    <format dxfId="486">
      <pivotArea field="0" dataOnly="0" labelOnly="1" grandRow="1" outline="0" axis="axisRow" fieldPosition="0">
        <references count="1">
          <reference field="4294967294" count="1" selected="0">
            <x v="11"/>
          </reference>
        </references>
      </pivotArea>
    </format>
    <format dxfId="485">
      <pivotArea field="0" dataOnly="0" labelOnly="1" grandRow="1" outline="0" axis="axisRow" fieldPosition="0">
        <references count="1">
          <reference field="4294967294" count="1" selected="0">
            <x v="12"/>
          </reference>
        </references>
      </pivotArea>
    </format>
    <format dxfId="484">
      <pivotArea field="0" dataOnly="0" labelOnly="1" grandRow="1" outline="0" axis="axisRow" fieldPosition="0">
        <references count="1">
          <reference field="4294967294" count="1" selected="0">
            <x v="13"/>
          </reference>
        </references>
      </pivotArea>
    </format>
    <format dxfId="483">
      <pivotArea field="0" dataOnly="0" labelOnly="1" grandRow="1" outline="0" axis="axisRow" fieldPosition="0">
        <references count="1">
          <reference field="4294967294" count="1" selected="0">
            <x v="14"/>
          </reference>
        </references>
      </pivotArea>
    </format>
    <format dxfId="482">
      <pivotArea field="0" dataOnly="0" labelOnly="1" grandRow="1" outline="0" axis="axisRow" fieldPosition="0">
        <references count="1">
          <reference field="4294967294" count="1" selected="0">
            <x v="15"/>
          </reference>
        </references>
      </pivotArea>
    </format>
    <format dxfId="481">
      <pivotArea field="0" dataOnly="0" labelOnly="1" grandRow="1" outline="0" axis="axisRow" fieldPosition="0">
        <references count="1">
          <reference field="4294967294" count="1" selected="0">
            <x v="16"/>
          </reference>
        </references>
      </pivotArea>
    </format>
    <format dxfId="480">
      <pivotArea field="0" dataOnly="0" labelOnly="1" grandRow="1" outline="0" axis="axisRow" fieldPosition="0">
        <references count="1">
          <reference field="4294967294" count="1" selected="0">
            <x v="17"/>
          </reference>
        </references>
      </pivotArea>
    </format>
    <format dxfId="479">
      <pivotArea field="0" dataOnly="0" labelOnly="1" grandRow="1" outline="0" axis="axisRow" fieldPosition="0">
        <references count="1">
          <reference field="4294967294" count="1" selected="0">
            <x v="18"/>
          </reference>
        </references>
      </pivotArea>
    </format>
    <format dxfId="478">
      <pivotArea field="0" dataOnly="0" labelOnly="1" grandRow="1" outline="0" axis="axisRow" fieldPosition="0">
        <references count="1">
          <reference field="4294967294" count="1" selected="0">
            <x v="19"/>
          </reference>
        </references>
      </pivotArea>
    </format>
    <format dxfId="477">
      <pivotArea field="0" dataOnly="0" labelOnly="1" grandRow="1" outline="0" axis="axisRow" fieldPosition="0">
        <references count="1">
          <reference field="4294967294" count="1" selected="0">
            <x v="20"/>
          </reference>
        </references>
      </pivotArea>
    </format>
    <format dxfId="476">
      <pivotArea field="0" dataOnly="0" labelOnly="1" grandRow="1" outline="0" axis="axisRow" fieldPosition="0">
        <references count="1">
          <reference field="4294967294" count="1" selected="0">
            <x v="21"/>
          </reference>
        </references>
      </pivotArea>
    </format>
    <format dxfId="475">
      <pivotArea field="0" dataOnly="0" labelOnly="1" grandRow="1" outline="0" axis="axisRow" fieldPosition="0">
        <references count="1">
          <reference field="4294967294" count="1" selected="0">
            <x v="22"/>
          </reference>
        </references>
      </pivotArea>
    </format>
    <format dxfId="474">
      <pivotArea field="0" dataOnly="0" labelOnly="1" grandRow="1" outline="0" axis="axisRow" fieldPosition="0">
        <references count="1">
          <reference field="4294967294" count="1" selected="0">
            <x v="23"/>
          </reference>
        </references>
      </pivotArea>
    </format>
    <format dxfId="473">
      <pivotArea field="0" dataOnly="0" labelOnly="1" grandRow="1" outline="0" axis="axisRow" fieldPosition="0">
        <references count="1">
          <reference field="4294967294" count="1" selected="0">
            <x v="24"/>
          </reference>
        </references>
      </pivotArea>
    </format>
    <format dxfId="472">
      <pivotArea field="0" dataOnly="0" labelOnly="1" grandRow="1" outline="0" axis="axisRow" fieldPosition="0">
        <references count="1">
          <reference field="4294967294" count="1" selected="0">
            <x v="25"/>
          </reference>
        </references>
      </pivotArea>
    </format>
    <format dxfId="471">
      <pivotArea field="0" dataOnly="0" labelOnly="1" grandRow="1" outline="0" axis="axisRow" fieldPosition="0">
        <references count="1">
          <reference field="4294967294" count="1" selected="0">
            <x v="26"/>
          </reference>
        </references>
      </pivotArea>
    </format>
    <format dxfId="470">
      <pivotArea field="0" dataOnly="0" labelOnly="1" grandRow="1" outline="0" axis="axisRow" fieldPosition="0">
        <references count="1">
          <reference field="4294967294" count="1" selected="0">
            <x v="27"/>
          </reference>
        </references>
      </pivotArea>
    </format>
    <format dxfId="469">
      <pivotArea field="0" dataOnly="0" labelOnly="1" grandRow="1" outline="0" axis="axisRow" fieldPosition="0">
        <references count="1">
          <reference field="4294967294" count="1" selected="0">
            <x v="28"/>
          </reference>
        </references>
      </pivotArea>
    </format>
    <format dxfId="468">
      <pivotArea field="0" dataOnly="0" labelOnly="1" grandRow="1" outline="0" axis="axisRow" fieldPosition="0">
        <references count="1">
          <reference field="4294967294" count="1" selected="0">
            <x v="29"/>
          </reference>
        </references>
      </pivotArea>
    </format>
    <format dxfId="467">
      <pivotArea field="0" dataOnly="0" labelOnly="1" grandRow="1" outline="0" axis="axisRow" fieldPosition="0">
        <references count="1">
          <reference field="4294967294" count="1" selected="0">
            <x v="30"/>
          </reference>
        </references>
      </pivotArea>
    </format>
    <format dxfId="466">
      <pivotArea field="0" dataOnly="0" labelOnly="1" grandRow="1" outline="0" axis="axisRow" fieldPosition="0">
        <references count="1">
          <reference field="4294967294" count="1" selected="0">
            <x v="31"/>
          </reference>
        </references>
      </pivotArea>
    </format>
    <format dxfId="465">
      <pivotArea field="0" dataOnly="0" labelOnly="1" grandRow="1" outline="0" axis="axisRow" fieldPosition="0">
        <references count="1">
          <reference field="4294967294" count="1" selected="0">
            <x v="0"/>
          </reference>
        </references>
      </pivotArea>
    </format>
    <format dxfId="464">
      <pivotArea field="0" dataOnly="0" labelOnly="1" grandRow="1" outline="0" axis="axisRow" fieldPosition="0">
        <references count="1">
          <reference field="4294967294" count="1" selected="0">
            <x v="1"/>
          </reference>
        </references>
      </pivotArea>
    </format>
    <format dxfId="463">
      <pivotArea field="0" dataOnly="0" labelOnly="1" grandRow="1" outline="0" axis="axisRow" fieldPosition="0">
        <references count="1">
          <reference field="4294967294" count="1" selected="0">
            <x v="2"/>
          </reference>
        </references>
      </pivotArea>
    </format>
    <format dxfId="462">
      <pivotArea field="0" dataOnly="0" labelOnly="1" grandRow="1" outline="0" axis="axisRow" fieldPosition="0">
        <references count="1">
          <reference field="4294967294" count="1" selected="0">
            <x v="3"/>
          </reference>
        </references>
      </pivotArea>
    </format>
    <format dxfId="461">
      <pivotArea field="0" dataOnly="0" labelOnly="1" grandRow="1" outline="0" axis="axisRow" fieldPosition="0">
        <references count="1">
          <reference field="4294967294" count="1" selected="0">
            <x v="4"/>
          </reference>
        </references>
      </pivotArea>
    </format>
    <format dxfId="460">
      <pivotArea field="0" dataOnly="0" labelOnly="1" grandRow="1" outline="0" axis="axisRow" fieldPosition="0">
        <references count="1">
          <reference field="4294967294" count="1" selected="0">
            <x v="5"/>
          </reference>
        </references>
      </pivotArea>
    </format>
    <format dxfId="459">
      <pivotArea field="0" dataOnly="0" labelOnly="1" grandRow="1" outline="0" axis="axisRow" fieldPosition="0">
        <references count="1">
          <reference field="4294967294" count="1" selected="0">
            <x v="6"/>
          </reference>
        </references>
      </pivotArea>
    </format>
    <format dxfId="458">
      <pivotArea field="0" dataOnly="0" labelOnly="1" grandRow="1" outline="0" axis="axisRow" fieldPosition="0">
        <references count="1">
          <reference field="4294967294" count="1" selected="0">
            <x v="7"/>
          </reference>
        </references>
      </pivotArea>
    </format>
    <format dxfId="457">
      <pivotArea field="0" dataOnly="0" labelOnly="1" grandRow="1" outline="0" axis="axisRow" fieldPosition="0">
        <references count="1">
          <reference field="4294967294" count="1" selected="0">
            <x v="8"/>
          </reference>
        </references>
      </pivotArea>
    </format>
    <format dxfId="456">
      <pivotArea field="0" dataOnly="0" labelOnly="1" grandRow="1" outline="0" axis="axisRow" fieldPosition="0">
        <references count="1">
          <reference field="4294967294" count="1" selected="0">
            <x v="9"/>
          </reference>
        </references>
      </pivotArea>
    </format>
    <format dxfId="455">
      <pivotArea field="0" dataOnly="0" labelOnly="1" grandRow="1" outline="0" axis="axisRow" fieldPosition="0">
        <references count="1">
          <reference field="4294967294" count="1" selected="0">
            <x v="10"/>
          </reference>
        </references>
      </pivotArea>
    </format>
    <format dxfId="454">
      <pivotArea field="0" dataOnly="0" labelOnly="1" grandRow="1" outline="0" axis="axisRow" fieldPosition="0">
        <references count="1">
          <reference field="4294967294" count="1" selected="0">
            <x v="11"/>
          </reference>
        </references>
      </pivotArea>
    </format>
    <format dxfId="453">
      <pivotArea field="0" dataOnly="0" labelOnly="1" grandRow="1" outline="0" axis="axisRow" fieldPosition="0">
        <references count="1">
          <reference field="4294967294" count="1" selected="0">
            <x v="12"/>
          </reference>
        </references>
      </pivotArea>
    </format>
    <format dxfId="452">
      <pivotArea field="0" dataOnly="0" labelOnly="1" grandRow="1" outline="0" axis="axisRow" fieldPosition="0">
        <references count="1">
          <reference field="4294967294" count="1" selected="0">
            <x v="13"/>
          </reference>
        </references>
      </pivotArea>
    </format>
    <format dxfId="451">
      <pivotArea field="0" dataOnly="0" labelOnly="1" grandRow="1" outline="0" axis="axisRow" fieldPosition="0">
        <references count="1">
          <reference field="4294967294" count="1" selected="0">
            <x v="14"/>
          </reference>
        </references>
      </pivotArea>
    </format>
    <format dxfId="450">
      <pivotArea field="0" dataOnly="0" labelOnly="1" grandRow="1" outline="0" axis="axisRow" fieldPosition="0">
        <references count="1">
          <reference field="4294967294" count="1" selected="0">
            <x v="15"/>
          </reference>
        </references>
      </pivotArea>
    </format>
    <format dxfId="449">
      <pivotArea field="0" dataOnly="0" labelOnly="1" grandRow="1" outline="0" axis="axisRow" fieldPosition="0">
        <references count="1">
          <reference field="4294967294" count="1" selected="0">
            <x v="16"/>
          </reference>
        </references>
      </pivotArea>
    </format>
    <format dxfId="448">
      <pivotArea field="0" dataOnly="0" labelOnly="1" grandRow="1" outline="0" axis="axisRow" fieldPosition="0">
        <references count="1">
          <reference field="4294967294" count="1" selected="0">
            <x v="17"/>
          </reference>
        </references>
      </pivotArea>
    </format>
    <format dxfId="447">
      <pivotArea field="0" dataOnly="0" labelOnly="1" grandRow="1" outline="0" axis="axisRow" fieldPosition="0">
        <references count="1">
          <reference field="4294967294" count="1" selected="0">
            <x v="18"/>
          </reference>
        </references>
      </pivotArea>
    </format>
    <format dxfId="446">
      <pivotArea field="0" dataOnly="0" labelOnly="1" grandRow="1" outline="0" axis="axisRow" fieldPosition="0">
        <references count="1">
          <reference field="4294967294" count="1" selected="0">
            <x v="19"/>
          </reference>
        </references>
      </pivotArea>
    </format>
    <format dxfId="445">
      <pivotArea field="0" dataOnly="0" labelOnly="1" grandRow="1" outline="0" axis="axisRow" fieldPosition="0">
        <references count="1">
          <reference field="4294967294" count="1" selected="0">
            <x v="20"/>
          </reference>
        </references>
      </pivotArea>
    </format>
    <format dxfId="444">
      <pivotArea field="0" dataOnly="0" labelOnly="1" grandRow="1" outline="0" axis="axisRow" fieldPosition="0">
        <references count="1">
          <reference field="4294967294" count="1" selected="0">
            <x v="21"/>
          </reference>
        </references>
      </pivotArea>
    </format>
    <format dxfId="443">
      <pivotArea field="0" dataOnly="0" labelOnly="1" grandRow="1" outline="0" axis="axisRow" fieldPosition="0">
        <references count="1">
          <reference field="4294967294" count="1" selected="0">
            <x v="22"/>
          </reference>
        </references>
      </pivotArea>
    </format>
    <format dxfId="442">
      <pivotArea field="0" dataOnly="0" labelOnly="1" grandRow="1" outline="0" axis="axisRow" fieldPosition="0">
        <references count="1">
          <reference field="4294967294" count="1" selected="0">
            <x v="23"/>
          </reference>
        </references>
      </pivotArea>
    </format>
    <format dxfId="441">
      <pivotArea field="0" dataOnly="0" labelOnly="1" grandRow="1" outline="0" axis="axisRow" fieldPosition="0">
        <references count="1">
          <reference field="4294967294" count="1" selected="0">
            <x v="24"/>
          </reference>
        </references>
      </pivotArea>
    </format>
    <format dxfId="440">
      <pivotArea field="0" dataOnly="0" labelOnly="1" grandRow="1" outline="0" axis="axisRow" fieldPosition="0">
        <references count="1">
          <reference field="4294967294" count="1" selected="0">
            <x v="25"/>
          </reference>
        </references>
      </pivotArea>
    </format>
    <format dxfId="439">
      <pivotArea field="0" dataOnly="0" labelOnly="1" grandRow="1" outline="0" axis="axisRow" fieldPosition="0">
        <references count="1">
          <reference field="4294967294" count="1" selected="0">
            <x v="26"/>
          </reference>
        </references>
      </pivotArea>
    </format>
    <format dxfId="438">
      <pivotArea field="0" dataOnly="0" labelOnly="1" grandRow="1" outline="0" axis="axisRow" fieldPosition="0">
        <references count="1">
          <reference field="4294967294" count="1" selected="0">
            <x v="27"/>
          </reference>
        </references>
      </pivotArea>
    </format>
    <format dxfId="437">
      <pivotArea field="0" dataOnly="0" labelOnly="1" grandRow="1" outline="0" axis="axisRow" fieldPosition="0">
        <references count="1">
          <reference field="4294967294" count="1" selected="0">
            <x v="28"/>
          </reference>
        </references>
      </pivotArea>
    </format>
    <format dxfId="436">
      <pivotArea field="0" dataOnly="0" labelOnly="1" grandRow="1" outline="0" axis="axisRow" fieldPosition="0">
        <references count="1">
          <reference field="4294967294" count="1" selected="0">
            <x v="29"/>
          </reference>
        </references>
      </pivotArea>
    </format>
    <format dxfId="435">
      <pivotArea field="0" dataOnly="0" labelOnly="1" grandRow="1" outline="0" axis="axisRow" fieldPosition="0">
        <references count="1">
          <reference field="4294967294" count="1" selected="0">
            <x v="30"/>
          </reference>
        </references>
      </pivotArea>
    </format>
    <format dxfId="434">
      <pivotArea field="0" dataOnly="0" labelOnly="1" grandRow="1" outline="0" axis="axisRow" fieldPosition="0">
        <references count="1">
          <reference field="4294967294" count="1" selected="0">
            <x v="31"/>
          </reference>
        </references>
      </pivotArea>
    </format>
    <format dxfId="433">
      <pivotArea field="0" dataOnly="0" labelOnly="1" grandRow="1" outline="0" axis="axisRow" fieldPosition="0">
        <references count="1">
          <reference field="4294967294" count="1" selected="0">
            <x v="0"/>
          </reference>
        </references>
      </pivotArea>
    </format>
    <format dxfId="432">
      <pivotArea field="0" dataOnly="0" labelOnly="1" grandRow="1" outline="0" axis="axisRow" fieldPosition="0">
        <references count="1">
          <reference field="4294967294" count="1" selected="0">
            <x v="1"/>
          </reference>
        </references>
      </pivotArea>
    </format>
    <format dxfId="431">
      <pivotArea field="0" dataOnly="0" labelOnly="1" grandRow="1" outline="0" axis="axisRow" fieldPosition="0">
        <references count="1">
          <reference field="4294967294" count="1" selected="0">
            <x v="2"/>
          </reference>
        </references>
      </pivotArea>
    </format>
    <format dxfId="430">
      <pivotArea field="0" dataOnly="0" labelOnly="1" grandRow="1" outline="0" axis="axisRow" fieldPosition="0">
        <references count="1">
          <reference field="4294967294" count="1" selected="0">
            <x v="3"/>
          </reference>
        </references>
      </pivotArea>
    </format>
    <format dxfId="429">
      <pivotArea field="0" dataOnly="0" labelOnly="1" grandRow="1" outline="0" axis="axisRow" fieldPosition="0">
        <references count="1">
          <reference field="4294967294" count="1" selected="0">
            <x v="4"/>
          </reference>
        </references>
      </pivotArea>
    </format>
    <format dxfId="428">
      <pivotArea field="0" dataOnly="0" labelOnly="1" grandRow="1" outline="0" axis="axisRow" fieldPosition="0">
        <references count="1">
          <reference field="4294967294" count="1" selected="0">
            <x v="5"/>
          </reference>
        </references>
      </pivotArea>
    </format>
    <format dxfId="427">
      <pivotArea field="0" dataOnly="0" labelOnly="1" grandRow="1" outline="0" axis="axisRow" fieldPosition="0">
        <references count="1">
          <reference field="4294967294" count="1" selected="0">
            <x v="6"/>
          </reference>
        </references>
      </pivotArea>
    </format>
    <format dxfId="426">
      <pivotArea field="0" dataOnly="0" labelOnly="1" grandRow="1" outline="0" axis="axisRow" fieldPosition="0">
        <references count="1">
          <reference field="4294967294" count="1" selected="0">
            <x v="7"/>
          </reference>
        </references>
      </pivotArea>
    </format>
    <format dxfId="425">
      <pivotArea field="0" dataOnly="0" labelOnly="1" grandRow="1" outline="0" axis="axisRow" fieldPosition="0">
        <references count="1">
          <reference field="4294967294" count="1" selected="0">
            <x v="8"/>
          </reference>
        </references>
      </pivotArea>
    </format>
    <format dxfId="424">
      <pivotArea field="0" dataOnly="0" labelOnly="1" grandRow="1" outline="0" axis="axisRow" fieldPosition="0">
        <references count="1">
          <reference field="4294967294" count="1" selected="0">
            <x v="9"/>
          </reference>
        </references>
      </pivotArea>
    </format>
    <format dxfId="423">
      <pivotArea field="0" dataOnly="0" labelOnly="1" grandRow="1" outline="0" axis="axisRow" fieldPosition="0">
        <references count="1">
          <reference field="4294967294" count="1" selected="0">
            <x v="10"/>
          </reference>
        </references>
      </pivotArea>
    </format>
    <format dxfId="422">
      <pivotArea field="0" dataOnly="0" labelOnly="1" grandRow="1" outline="0" axis="axisRow" fieldPosition="0">
        <references count="1">
          <reference field="4294967294" count="1" selected="0">
            <x v="11"/>
          </reference>
        </references>
      </pivotArea>
    </format>
    <format dxfId="421">
      <pivotArea field="0" dataOnly="0" labelOnly="1" grandRow="1" outline="0" axis="axisRow" fieldPosition="0">
        <references count="1">
          <reference field="4294967294" count="1" selected="0">
            <x v="12"/>
          </reference>
        </references>
      </pivotArea>
    </format>
    <format dxfId="420">
      <pivotArea field="0" dataOnly="0" labelOnly="1" grandRow="1" outline="0" axis="axisRow" fieldPosition="0">
        <references count="1">
          <reference field="4294967294" count="1" selected="0">
            <x v="13"/>
          </reference>
        </references>
      </pivotArea>
    </format>
    <format dxfId="419">
      <pivotArea field="0" dataOnly="0" labelOnly="1" grandRow="1" outline="0" axis="axisRow" fieldPosition="0">
        <references count="1">
          <reference field="4294967294" count="1" selected="0">
            <x v="14"/>
          </reference>
        </references>
      </pivotArea>
    </format>
    <format dxfId="418">
      <pivotArea field="0" dataOnly="0" labelOnly="1" grandRow="1" outline="0" axis="axisRow" fieldPosition="0">
        <references count="1">
          <reference field="4294967294" count="1" selected="0">
            <x v="15"/>
          </reference>
        </references>
      </pivotArea>
    </format>
    <format dxfId="417">
      <pivotArea field="0" dataOnly="0" labelOnly="1" grandRow="1" outline="0" axis="axisRow" fieldPosition="0">
        <references count="1">
          <reference field="4294967294" count="1" selected="0">
            <x v="16"/>
          </reference>
        </references>
      </pivotArea>
    </format>
    <format dxfId="416">
      <pivotArea field="0" dataOnly="0" labelOnly="1" grandRow="1" outline="0" axis="axisRow" fieldPosition="0">
        <references count="1">
          <reference field="4294967294" count="1" selected="0">
            <x v="17"/>
          </reference>
        </references>
      </pivotArea>
    </format>
    <format dxfId="415">
      <pivotArea field="0" dataOnly="0" labelOnly="1" grandRow="1" outline="0" axis="axisRow" fieldPosition="0">
        <references count="1">
          <reference field="4294967294" count="1" selected="0">
            <x v="18"/>
          </reference>
        </references>
      </pivotArea>
    </format>
    <format dxfId="414">
      <pivotArea field="0" dataOnly="0" labelOnly="1" grandRow="1" outline="0" axis="axisRow" fieldPosition="0">
        <references count="1">
          <reference field="4294967294" count="1" selected="0">
            <x v="19"/>
          </reference>
        </references>
      </pivotArea>
    </format>
    <format dxfId="413">
      <pivotArea field="0" dataOnly="0" labelOnly="1" grandRow="1" outline="0" axis="axisRow" fieldPosition="0">
        <references count="1">
          <reference field="4294967294" count="1" selected="0">
            <x v="20"/>
          </reference>
        </references>
      </pivotArea>
    </format>
    <format dxfId="412">
      <pivotArea field="0" dataOnly="0" labelOnly="1" grandRow="1" outline="0" axis="axisRow" fieldPosition="0">
        <references count="1">
          <reference field="4294967294" count="1" selected="0">
            <x v="21"/>
          </reference>
        </references>
      </pivotArea>
    </format>
    <format dxfId="411">
      <pivotArea field="0" dataOnly="0" labelOnly="1" grandRow="1" outline="0" axis="axisRow" fieldPosition="0">
        <references count="1">
          <reference field="4294967294" count="1" selected="0">
            <x v="22"/>
          </reference>
        </references>
      </pivotArea>
    </format>
    <format dxfId="410">
      <pivotArea field="0" dataOnly="0" labelOnly="1" grandRow="1" outline="0" axis="axisRow" fieldPosition="0">
        <references count="1">
          <reference field="4294967294" count="1" selected="0">
            <x v="23"/>
          </reference>
        </references>
      </pivotArea>
    </format>
    <format dxfId="409">
      <pivotArea field="0" dataOnly="0" labelOnly="1" grandRow="1" outline="0" axis="axisRow" fieldPosition="0">
        <references count="1">
          <reference field="4294967294" count="1" selected="0">
            <x v="24"/>
          </reference>
        </references>
      </pivotArea>
    </format>
    <format dxfId="408">
      <pivotArea field="0" dataOnly="0" labelOnly="1" grandRow="1" outline="0" axis="axisRow" fieldPosition="0">
        <references count="1">
          <reference field="4294967294" count="1" selected="0">
            <x v="25"/>
          </reference>
        </references>
      </pivotArea>
    </format>
    <format dxfId="407">
      <pivotArea field="0" dataOnly="0" labelOnly="1" grandRow="1" outline="0" axis="axisRow" fieldPosition="0">
        <references count="1">
          <reference field="4294967294" count="1" selected="0">
            <x v="26"/>
          </reference>
        </references>
      </pivotArea>
    </format>
    <format dxfId="406">
      <pivotArea field="0" dataOnly="0" labelOnly="1" grandRow="1" outline="0" axis="axisRow" fieldPosition="0">
        <references count="1">
          <reference field="4294967294" count="1" selected="0">
            <x v="27"/>
          </reference>
        </references>
      </pivotArea>
    </format>
    <format dxfId="405">
      <pivotArea field="0" dataOnly="0" labelOnly="1" grandRow="1" outline="0" axis="axisRow" fieldPosition="0">
        <references count="1">
          <reference field="4294967294" count="1" selected="0">
            <x v="28"/>
          </reference>
        </references>
      </pivotArea>
    </format>
    <format dxfId="404">
      <pivotArea field="0" dataOnly="0" labelOnly="1" grandRow="1" outline="0" axis="axisRow" fieldPosition="0">
        <references count="1">
          <reference field="4294967294" count="1" selected="0">
            <x v="29"/>
          </reference>
        </references>
      </pivotArea>
    </format>
    <format dxfId="403">
      <pivotArea field="0" dataOnly="0" labelOnly="1" grandRow="1" outline="0" axis="axisRow" fieldPosition="0">
        <references count="1">
          <reference field="4294967294" count="1" selected="0">
            <x v="30"/>
          </reference>
        </references>
      </pivotArea>
    </format>
    <format dxfId="402">
      <pivotArea field="0" dataOnly="0" labelOnly="1" grandRow="1" outline="0" axis="axisRow" fieldPosition="0">
        <references count="1">
          <reference field="4294967294" count="1" selected="0">
            <x v="31"/>
          </reference>
        </references>
      </pivotArea>
    </format>
    <format dxfId="401">
      <pivotArea field="0" dataOnly="0" labelOnly="1" grandRow="1" outline="0" axis="axisRow" fieldPosition="0">
        <references count="1">
          <reference field="4294967294" count="1" selected="0">
            <x v="0"/>
          </reference>
        </references>
      </pivotArea>
    </format>
    <format dxfId="400">
      <pivotArea field="0" dataOnly="0" labelOnly="1" grandRow="1" outline="0" axis="axisRow" fieldPosition="0">
        <references count="1">
          <reference field="4294967294" count="1" selected="0">
            <x v="1"/>
          </reference>
        </references>
      </pivotArea>
    </format>
    <format dxfId="399">
      <pivotArea field="0" dataOnly="0" labelOnly="1" grandRow="1" outline="0" axis="axisRow" fieldPosition="0">
        <references count="1">
          <reference field="4294967294" count="1" selected="0">
            <x v="2"/>
          </reference>
        </references>
      </pivotArea>
    </format>
    <format dxfId="398">
      <pivotArea field="0" dataOnly="0" labelOnly="1" grandRow="1" outline="0" axis="axisRow" fieldPosition="0">
        <references count="1">
          <reference field="4294967294" count="1" selected="0">
            <x v="3"/>
          </reference>
        </references>
      </pivotArea>
    </format>
    <format dxfId="397">
      <pivotArea field="0" dataOnly="0" labelOnly="1" grandRow="1" outline="0" axis="axisRow" fieldPosition="0">
        <references count="1">
          <reference field="4294967294" count="1" selected="0">
            <x v="4"/>
          </reference>
        </references>
      </pivotArea>
    </format>
    <format dxfId="396">
      <pivotArea field="0" dataOnly="0" labelOnly="1" grandRow="1" outline="0" axis="axisRow" fieldPosition="0">
        <references count="1">
          <reference field="4294967294" count="1" selected="0">
            <x v="5"/>
          </reference>
        </references>
      </pivotArea>
    </format>
    <format dxfId="395">
      <pivotArea field="0" dataOnly="0" labelOnly="1" grandRow="1" outline="0" axis="axisRow" fieldPosition="0">
        <references count="1">
          <reference field="4294967294" count="1" selected="0">
            <x v="6"/>
          </reference>
        </references>
      </pivotArea>
    </format>
    <format dxfId="394">
      <pivotArea field="0" dataOnly="0" labelOnly="1" grandRow="1" outline="0" axis="axisRow" fieldPosition="0">
        <references count="1">
          <reference field="4294967294" count="1" selected="0">
            <x v="7"/>
          </reference>
        </references>
      </pivotArea>
    </format>
    <format dxfId="393">
      <pivotArea field="0" dataOnly="0" labelOnly="1" grandRow="1" outline="0" axis="axisRow" fieldPosition="0">
        <references count="1">
          <reference field="4294967294" count="1" selected="0">
            <x v="8"/>
          </reference>
        </references>
      </pivotArea>
    </format>
    <format dxfId="392">
      <pivotArea field="0" dataOnly="0" labelOnly="1" grandRow="1" outline="0" axis="axisRow" fieldPosition="0">
        <references count="1">
          <reference field="4294967294" count="1" selected="0">
            <x v="9"/>
          </reference>
        </references>
      </pivotArea>
    </format>
    <format dxfId="391">
      <pivotArea field="0" dataOnly="0" labelOnly="1" grandRow="1" outline="0" axis="axisRow" fieldPosition="0">
        <references count="1">
          <reference field="4294967294" count="1" selected="0">
            <x v="10"/>
          </reference>
        </references>
      </pivotArea>
    </format>
    <format dxfId="390">
      <pivotArea field="0" dataOnly="0" labelOnly="1" grandRow="1" outline="0" axis="axisRow" fieldPosition="0">
        <references count="1">
          <reference field="4294967294" count="1" selected="0">
            <x v="11"/>
          </reference>
        </references>
      </pivotArea>
    </format>
    <format dxfId="389">
      <pivotArea field="0" dataOnly="0" labelOnly="1" grandRow="1" outline="0" axis="axisRow" fieldPosition="0">
        <references count="1">
          <reference field="4294967294" count="1" selected="0">
            <x v="12"/>
          </reference>
        </references>
      </pivotArea>
    </format>
    <format dxfId="388">
      <pivotArea field="0" dataOnly="0" labelOnly="1" grandRow="1" outline="0" axis="axisRow" fieldPosition="0">
        <references count="1">
          <reference field="4294967294" count="1" selected="0">
            <x v="13"/>
          </reference>
        </references>
      </pivotArea>
    </format>
    <format dxfId="387">
      <pivotArea field="0" dataOnly="0" labelOnly="1" grandRow="1" outline="0" axis="axisRow" fieldPosition="0">
        <references count="1">
          <reference field="4294967294" count="1" selected="0">
            <x v="14"/>
          </reference>
        </references>
      </pivotArea>
    </format>
    <format dxfId="386">
      <pivotArea field="0" dataOnly="0" labelOnly="1" grandRow="1" outline="0" axis="axisRow" fieldPosition="0">
        <references count="1">
          <reference field="4294967294" count="1" selected="0">
            <x v="15"/>
          </reference>
        </references>
      </pivotArea>
    </format>
    <format dxfId="385">
      <pivotArea field="0" dataOnly="0" labelOnly="1" grandRow="1" outline="0" axis="axisRow" fieldPosition="0">
        <references count="1">
          <reference field="4294967294" count="1" selected="0">
            <x v="16"/>
          </reference>
        </references>
      </pivotArea>
    </format>
    <format dxfId="384">
      <pivotArea field="0" dataOnly="0" labelOnly="1" grandRow="1" outline="0" axis="axisRow" fieldPosition="0">
        <references count="1">
          <reference field="4294967294" count="1" selected="0">
            <x v="17"/>
          </reference>
        </references>
      </pivotArea>
    </format>
    <format dxfId="383">
      <pivotArea field="0" dataOnly="0" labelOnly="1" grandRow="1" outline="0" axis="axisRow" fieldPosition="0">
        <references count="1">
          <reference field="4294967294" count="1" selected="0">
            <x v="18"/>
          </reference>
        </references>
      </pivotArea>
    </format>
    <format dxfId="382">
      <pivotArea field="0" dataOnly="0" labelOnly="1" grandRow="1" outline="0" axis="axisRow" fieldPosition="0">
        <references count="1">
          <reference field="4294967294" count="1" selected="0">
            <x v="19"/>
          </reference>
        </references>
      </pivotArea>
    </format>
    <format dxfId="381">
      <pivotArea field="0" dataOnly="0" labelOnly="1" grandRow="1" outline="0" axis="axisRow" fieldPosition="0">
        <references count="1">
          <reference field="4294967294" count="1" selected="0">
            <x v="20"/>
          </reference>
        </references>
      </pivotArea>
    </format>
    <format dxfId="380">
      <pivotArea field="0" dataOnly="0" labelOnly="1" grandRow="1" outline="0" axis="axisRow" fieldPosition="0">
        <references count="1">
          <reference field="4294967294" count="1" selected="0">
            <x v="21"/>
          </reference>
        </references>
      </pivotArea>
    </format>
    <format dxfId="379">
      <pivotArea field="0" dataOnly="0" labelOnly="1" grandRow="1" outline="0" axis="axisRow" fieldPosition="0">
        <references count="1">
          <reference field="4294967294" count="1" selected="0">
            <x v="22"/>
          </reference>
        </references>
      </pivotArea>
    </format>
    <format dxfId="378">
      <pivotArea field="0" dataOnly="0" labelOnly="1" grandRow="1" outline="0" axis="axisRow" fieldPosition="0">
        <references count="1">
          <reference field="4294967294" count="1" selected="0">
            <x v="23"/>
          </reference>
        </references>
      </pivotArea>
    </format>
    <format dxfId="377">
      <pivotArea field="0" dataOnly="0" labelOnly="1" grandRow="1" outline="0" axis="axisRow" fieldPosition="0">
        <references count="1">
          <reference field="4294967294" count="1" selected="0">
            <x v="24"/>
          </reference>
        </references>
      </pivotArea>
    </format>
    <format dxfId="376">
      <pivotArea field="0" dataOnly="0" labelOnly="1" grandRow="1" outline="0" axis="axisRow" fieldPosition="0">
        <references count="1">
          <reference field="4294967294" count="1" selected="0">
            <x v="25"/>
          </reference>
        </references>
      </pivotArea>
    </format>
    <format dxfId="375">
      <pivotArea field="0" dataOnly="0" labelOnly="1" grandRow="1" outline="0" axis="axisRow" fieldPosition="0">
        <references count="1">
          <reference field="4294967294" count="1" selected="0">
            <x v="26"/>
          </reference>
        </references>
      </pivotArea>
    </format>
    <format dxfId="374">
      <pivotArea field="0" dataOnly="0" labelOnly="1" grandRow="1" outline="0" axis="axisRow" fieldPosition="0">
        <references count="1">
          <reference field="4294967294" count="1" selected="0">
            <x v="27"/>
          </reference>
        </references>
      </pivotArea>
    </format>
    <format dxfId="373">
      <pivotArea field="0" dataOnly="0" labelOnly="1" grandRow="1" outline="0" axis="axisRow" fieldPosition="0">
        <references count="1">
          <reference field="4294967294" count="1" selected="0">
            <x v="28"/>
          </reference>
        </references>
      </pivotArea>
    </format>
    <format dxfId="372">
      <pivotArea field="0" dataOnly="0" labelOnly="1" grandRow="1" outline="0" axis="axisRow" fieldPosition="0">
        <references count="1">
          <reference field="4294967294" count="1" selected="0">
            <x v="29"/>
          </reference>
        </references>
      </pivotArea>
    </format>
    <format dxfId="371">
      <pivotArea field="0" dataOnly="0" labelOnly="1" grandRow="1" outline="0" axis="axisRow" fieldPosition="0">
        <references count="1">
          <reference field="4294967294" count="1" selected="0">
            <x v="30"/>
          </reference>
        </references>
      </pivotArea>
    </format>
    <format dxfId="370">
      <pivotArea field="0" dataOnly="0" labelOnly="1" grandRow="1" outline="0" axis="axisRow" fieldPosition="0">
        <references count="1">
          <reference field="4294967294" count="1" selected="0">
            <x v="31"/>
          </reference>
        </references>
      </pivotArea>
    </format>
    <format dxfId="369">
      <pivotArea field="0" dataOnly="0" labelOnly="1" grandRow="1" outline="0" axis="axisRow" fieldPosition="0">
        <references count="1">
          <reference field="4294967294" count="1" selected="0">
            <x v="0"/>
          </reference>
        </references>
      </pivotArea>
    </format>
    <format dxfId="368">
      <pivotArea field="0" dataOnly="0" labelOnly="1" grandRow="1" outline="0" axis="axisRow" fieldPosition="0">
        <references count="1">
          <reference field="4294967294" count="1" selected="0">
            <x v="1"/>
          </reference>
        </references>
      </pivotArea>
    </format>
    <format dxfId="367">
      <pivotArea field="0" dataOnly="0" labelOnly="1" grandRow="1" outline="0" axis="axisRow" fieldPosition="0">
        <references count="1">
          <reference field="4294967294" count="1" selected="0">
            <x v="2"/>
          </reference>
        </references>
      </pivotArea>
    </format>
    <format dxfId="366">
      <pivotArea field="0" dataOnly="0" labelOnly="1" grandRow="1" outline="0" axis="axisRow" fieldPosition="0">
        <references count="1">
          <reference field="4294967294" count="1" selected="0">
            <x v="3"/>
          </reference>
        </references>
      </pivotArea>
    </format>
    <format dxfId="365">
      <pivotArea field="0" dataOnly="0" labelOnly="1" grandRow="1" outline="0" axis="axisRow" fieldPosition="0">
        <references count="1">
          <reference field="4294967294" count="1" selected="0">
            <x v="4"/>
          </reference>
        </references>
      </pivotArea>
    </format>
    <format dxfId="364">
      <pivotArea field="0" dataOnly="0" labelOnly="1" grandRow="1" outline="0" axis="axisRow" fieldPosition="0">
        <references count="1">
          <reference field="4294967294" count="1" selected="0">
            <x v="5"/>
          </reference>
        </references>
      </pivotArea>
    </format>
    <format dxfId="363">
      <pivotArea field="0" dataOnly="0" labelOnly="1" grandRow="1" outline="0" axis="axisRow" fieldPosition="0">
        <references count="1">
          <reference field="4294967294" count="1" selected="0">
            <x v="6"/>
          </reference>
        </references>
      </pivotArea>
    </format>
    <format dxfId="362">
      <pivotArea field="0" dataOnly="0" labelOnly="1" grandRow="1" outline="0" axis="axisRow" fieldPosition="0">
        <references count="1">
          <reference field="4294967294" count="1" selected="0">
            <x v="7"/>
          </reference>
        </references>
      </pivotArea>
    </format>
    <format dxfId="361">
      <pivotArea field="0" dataOnly="0" labelOnly="1" grandRow="1" outline="0" axis="axisRow" fieldPosition="0">
        <references count="1">
          <reference field="4294967294" count="1" selected="0">
            <x v="8"/>
          </reference>
        </references>
      </pivotArea>
    </format>
    <format dxfId="360">
      <pivotArea field="0" dataOnly="0" labelOnly="1" grandRow="1" outline="0" axis="axisRow" fieldPosition="0">
        <references count="1">
          <reference field="4294967294" count="1" selected="0">
            <x v="9"/>
          </reference>
        </references>
      </pivotArea>
    </format>
    <format dxfId="359">
      <pivotArea field="0" dataOnly="0" labelOnly="1" grandRow="1" outline="0" axis="axisRow" fieldPosition="0">
        <references count="1">
          <reference field="4294967294" count="1" selected="0">
            <x v="10"/>
          </reference>
        </references>
      </pivotArea>
    </format>
    <format dxfId="358">
      <pivotArea field="0" dataOnly="0" labelOnly="1" grandRow="1" outline="0" axis="axisRow" fieldPosition="0">
        <references count="1">
          <reference field="4294967294" count="1" selected="0">
            <x v="11"/>
          </reference>
        </references>
      </pivotArea>
    </format>
    <format dxfId="357">
      <pivotArea field="0" dataOnly="0" labelOnly="1" grandRow="1" outline="0" axis="axisRow" fieldPosition="0">
        <references count="1">
          <reference field="4294967294" count="1" selected="0">
            <x v="12"/>
          </reference>
        </references>
      </pivotArea>
    </format>
    <format dxfId="356">
      <pivotArea field="0" dataOnly="0" labelOnly="1" grandRow="1" outline="0" axis="axisRow" fieldPosition="0">
        <references count="1">
          <reference field="4294967294" count="1" selected="0">
            <x v="13"/>
          </reference>
        </references>
      </pivotArea>
    </format>
    <format dxfId="355">
      <pivotArea field="0" dataOnly="0" labelOnly="1" grandRow="1" outline="0" axis="axisRow" fieldPosition="0">
        <references count="1">
          <reference field="4294967294" count="1" selected="0">
            <x v="14"/>
          </reference>
        </references>
      </pivotArea>
    </format>
    <format dxfId="354">
      <pivotArea field="0" dataOnly="0" labelOnly="1" grandRow="1" outline="0" axis="axisRow" fieldPosition="0">
        <references count="1">
          <reference field="4294967294" count="1" selected="0">
            <x v="15"/>
          </reference>
        </references>
      </pivotArea>
    </format>
    <format dxfId="353">
      <pivotArea field="0" dataOnly="0" labelOnly="1" grandRow="1" outline="0" axis="axisRow" fieldPosition="0">
        <references count="1">
          <reference field="4294967294" count="1" selected="0">
            <x v="16"/>
          </reference>
        </references>
      </pivotArea>
    </format>
    <format dxfId="352">
      <pivotArea field="0" dataOnly="0" labelOnly="1" grandRow="1" outline="0" axis="axisRow" fieldPosition="0">
        <references count="1">
          <reference field="4294967294" count="1" selected="0">
            <x v="17"/>
          </reference>
        </references>
      </pivotArea>
    </format>
    <format dxfId="351">
      <pivotArea field="0" dataOnly="0" labelOnly="1" grandRow="1" outline="0" axis="axisRow" fieldPosition="0">
        <references count="1">
          <reference field="4294967294" count="1" selected="0">
            <x v="18"/>
          </reference>
        </references>
      </pivotArea>
    </format>
    <format dxfId="350">
      <pivotArea field="0" dataOnly="0" labelOnly="1" grandRow="1" outline="0" axis="axisRow" fieldPosition="0">
        <references count="1">
          <reference field="4294967294" count="1" selected="0">
            <x v="19"/>
          </reference>
        </references>
      </pivotArea>
    </format>
    <format dxfId="349">
      <pivotArea field="0" dataOnly="0" labelOnly="1" grandRow="1" outline="0" axis="axisRow" fieldPosition="0">
        <references count="1">
          <reference field="4294967294" count="1" selected="0">
            <x v="20"/>
          </reference>
        </references>
      </pivotArea>
    </format>
    <format dxfId="348">
      <pivotArea field="0" dataOnly="0" labelOnly="1" grandRow="1" outline="0" axis="axisRow" fieldPosition="0">
        <references count="1">
          <reference field="4294967294" count="1" selected="0">
            <x v="21"/>
          </reference>
        </references>
      </pivotArea>
    </format>
    <format dxfId="347">
      <pivotArea field="0" dataOnly="0" labelOnly="1" grandRow="1" outline="0" axis="axisRow" fieldPosition="0">
        <references count="1">
          <reference field="4294967294" count="1" selected="0">
            <x v="22"/>
          </reference>
        </references>
      </pivotArea>
    </format>
    <format dxfId="346">
      <pivotArea field="0" dataOnly="0" labelOnly="1" grandRow="1" outline="0" axis="axisRow" fieldPosition="0">
        <references count="1">
          <reference field="4294967294" count="1" selected="0">
            <x v="23"/>
          </reference>
        </references>
      </pivotArea>
    </format>
    <format dxfId="345">
      <pivotArea field="0" dataOnly="0" labelOnly="1" grandRow="1" outline="0" axis="axisRow" fieldPosition="0">
        <references count="1">
          <reference field="4294967294" count="1" selected="0">
            <x v="24"/>
          </reference>
        </references>
      </pivotArea>
    </format>
    <format dxfId="344">
      <pivotArea field="0" dataOnly="0" labelOnly="1" grandRow="1" outline="0" axis="axisRow" fieldPosition="0">
        <references count="1">
          <reference field="4294967294" count="1" selected="0">
            <x v="25"/>
          </reference>
        </references>
      </pivotArea>
    </format>
    <format dxfId="343">
      <pivotArea field="0" dataOnly="0" labelOnly="1" grandRow="1" outline="0" axis="axisRow" fieldPosition="0">
        <references count="1">
          <reference field="4294967294" count="1" selected="0">
            <x v="26"/>
          </reference>
        </references>
      </pivotArea>
    </format>
    <format dxfId="342">
      <pivotArea field="0" dataOnly="0" labelOnly="1" grandRow="1" outline="0" axis="axisRow" fieldPosition="0">
        <references count="1">
          <reference field="4294967294" count="1" selected="0">
            <x v="27"/>
          </reference>
        </references>
      </pivotArea>
    </format>
    <format dxfId="341">
      <pivotArea field="0" dataOnly="0" labelOnly="1" grandRow="1" outline="0" axis="axisRow" fieldPosition="0">
        <references count="1">
          <reference field="4294967294" count="1" selected="0">
            <x v="28"/>
          </reference>
        </references>
      </pivotArea>
    </format>
    <format dxfId="340">
      <pivotArea field="0" dataOnly="0" labelOnly="1" grandRow="1" outline="0" axis="axisRow" fieldPosition="0">
        <references count="1">
          <reference field="4294967294" count="1" selected="0">
            <x v="29"/>
          </reference>
        </references>
      </pivotArea>
    </format>
    <format dxfId="339">
      <pivotArea field="0" dataOnly="0" labelOnly="1" grandRow="1" outline="0" axis="axisRow" fieldPosition="0">
        <references count="1">
          <reference field="4294967294" count="1" selected="0">
            <x v="30"/>
          </reference>
        </references>
      </pivotArea>
    </format>
    <format dxfId="338">
      <pivotArea field="0" dataOnly="0" labelOnly="1" grandRow="1" outline="0" axis="axisRow" fieldPosition="0">
        <references count="1">
          <reference field="4294967294" count="1" selected="0">
            <x v="31"/>
          </reference>
        </references>
      </pivotArea>
    </format>
    <format dxfId="337">
      <pivotArea field="0" dataOnly="0" labelOnly="1" grandRow="1" outline="0" axis="axisRow" fieldPosition="0">
        <references count="1">
          <reference field="4294967294" count="1" selected="0">
            <x v="0"/>
          </reference>
        </references>
      </pivotArea>
    </format>
    <format dxfId="336">
      <pivotArea field="0" dataOnly="0" labelOnly="1" grandRow="1" outline="0" axis="axisRow" fieldPosition="0">
        <references count="1">
          <reference field="4294967294" count="1" selected="0">
            <x v="1"/>
          </reference>
        </references>
      </pivotArea>
    </format>
    <format dxfId="335">
      <pivotArea field="0" dataOnly="0" labelOnly="1" grandRow="1" outline="0" axis="axisRow" fieldPosition="0">
        <references count="1">
          <reference field="4294967294" count="1" selected="0">
            <x v="2"/>
          </reference>
        </references>
      </pivotArea>
    </format>
    <format dxfId="334">
      <pivotArea field="0" dataOnly="0" labelOnly="1" grandRow="1" outline="0" axis="axisRow" fieldPosition="0">
        <references count="1">
          <reference field="4294967294" count="1" selected="0">
            <x v="3"/>
          </reference>
        </references>
      </pivotArea>
    </format>
    <format dxfId="333">
      <pivotArea field="0" dataOnly="0" labelOnly="1" grandRow="1" outline="0" axis="axisRow" fieldPosition="0">
        <references count="1">
          <reference field="4294967294" count="1" selected="0">
            <x v="4"/>
          </reference>
        </references>
      </pivotArea>
    </format>
    <format dxfId="332">
      <pivotArea field="0" dataOnly="0" labelOnly="1" grandRow="1" outline="0" axis="axisRow" fieldPosition="0">
        <references count="1">
          <reference field="4294967294" count="1" selected="0">
            <x v="5"/>
          </reference>
        </references>
      </pivotArea>
    </format>
    <format dxfId="331">
      <pivotArea field="0" dataOnly="0" labelOnly="1" grandRow="1" outline="0" axis="axisRow" fieldPosition="0">
        <references count="1">
          <reference field="4294967294" count="1" selected="0">
            <x v="6"/>
          </reference>
        </references>
      </pivotArea>
    </format>
    <format dxfId="330">
      <pivotArea field="0" dataOnly="0" labelOnly="1" grandRow="1" outline="0" axis="axisRow" fieldPosition="0">
        <references count="1">
          <reference field="4294967294" count="1" selected="0">
            <x v="7"/>
          </reference>
        </references>
      </pivotArea>
    </format>
    <format dxfId="329">
      <pivotArea field="0" dataOnly="0" labelOnly="1" grandRow="1" outline="0" axis="axisRow" fieldPosition="0">
        <references count="1">
          <reference field="4294967294" count="1" selected="0">
            <x v="8"/>
          </reference>
        </references>
      </pivotArea>
    </format>
    <format dxfId="328">
      <pivotArea field="0" dataOnly="0" labelOnly="1" grandRow="1" outline="0" axis="axisRow" fieldPosition="0">
        <references count="1">
          <reference field="4294967294" count="1" selected="0">
            <x v="9"/>
          </reference>
        </references>
      </pivotArea>
    </format>
    <format dxfId="327">
      <pivotArea field="0" dataOnly="0" labelOnly="1" grandRow="1" outline="0" axis="axisRow" fieldPosition="0">
        <references count="1">
          <reference field="4294967294" count="1" selected="0">
            <x v="10"/>
          </reference>
        </references>
      </pivotArea>
    </format>
    <format dxfId="326">
      <pivotArea field="0" dataOnly="0" labelOnly="1" grandRow="1" outline="0" axis="axisRow" fieldPosition="0">
        <references count="1">
          <reference field="4294967294" count="1" selected="0">
            <x v="11"/>
          </reference>
        </references>
      </pivotArea>
    </format>
    <format dxfId="325">
      <pivotArea field="0" dataOnly="0" labelOnly="1" grandRow="1" outline="0" axis="axisRow" fieldPosition="0">
        <references count="1">
          <reference field="4294967294" count="1" selected="0">
            <x v="12"/>
          </reference>
        </references>
      </pivotArea>
    </format>
    <format dxfId="324">
      <pivotArea field="0" dataOnly="0" labelOnly="1" grandRow="1" outline="0" axis="axisRow" fieldPosition="0">
        <references count="1">
          <reference field="4294967294" count="1" selected="0">
            <x v="13"/>
          </reference>
        </references>
      </pivotArea>
    </format>
    <format dxfId="323">
      <pivotArea field="0" dataOnly="0" labelOnly="1" grandRow="1" outline="0" axis="axisRow" fieldPosition="0">
        <references count="1">
          <reference field="4294967294" count="1" selected="0">
            <x v="14"/>
          </reference>
        </references>
      </pivotArea>
    </format>
    <format dxfId="322">
      <pivotArea field="0" dataOnly="0" labelOnly="1" grandRow="1" outline="0" axis="axisRow" fieldPosition="0">
        <references count="1">
          <reference field="4294967294" count="1" selected="0">
            <x v="15"/>
          </reference>
        </references>
      </pivotArea>
    </format>
    <format dxfId="321">
      <pivotArea field="0" dataOnly="0" labelOnly="1" grandRow="1" outline="0" axis="axisRow" fieldPosition="0">
        <references count="1">
          <reference field="4294967294" count="1" selected="0">
            <x v="16"/>
          </reference>
        </references>
      </pivotArea>
    </format>
    <format dxfId="320">
      <pivotArea field="0" dataOnly="0" labelOnly="1" grandRow="1" outline="0" axis="axisRow" fieldPosition="0">
        <references count="1">
          <reference field="4294967294" count="1" selected="0">
            <x v="17"/>
          </reference>
        </references>
      </pivotArea>
    </format>
    <format dxfId="319">
      <pivotArea field="0" dataOnly="0" labelOnly="1" grandRow="1" outline="0" axis="axisRow" fieldPosition="0">
        <references count="1">
          <reference field="4294967294" count="1" selected="0">
            <x v="18"/>
          </reference>
        </references>
      </pivotArea>
    </format>
    <format dxfId="318">
      <pivotArea field="0" dataOnly="0" labelOnly="1" grandRow="1" outline="0" axis="axisRow" fieldPosition="0">
        <references count="1">
          <reference field="4294967294" count="1" selected="0">
            <x v="19"/>
          </reference>
        </references>
      </pivotArea>
    </format>
    <format dxfId="317">
      <pivotArea field="0" dataOnly="0" labelOnly="1" grandRow="1" outline="0" axis="axisRow" fieldPosition="0">
        <references count="1">
          <reference field="4294967294" count="1" selected="0">
            <x v="20"/>
          </reference>
        </references>
      </pivotArea>
    </format>
    <format dxfId="316">
      <pivotArea field="0" dataOnly="0" labelOnly="1" grandRow="1" outline="0" axis="axisRow" fieldPosition="0">
        <references count="1">
          <reference field="4294967294" count="1" selected="0">
            <x v="21"/>
          </reference>
        </references>
      </pivotArea>
    </format>
    <format dxfId="315">
      <pivotArea field="0" dataOnly="0" labelOnly="1" grandRow="1" outline="0" axis="axisRow" fieldPosition="0">
        <references count="1">
          <reference field="4294967294" count="1" selected="0">
            <x v="22"/>
          </reference>
        </references>
      </pivotArea>
    </format>
    <format dxfId="314">
      <pivotArea field="0" dataOnly="0" labelOnly="1" grandRow="1" outline="0" axis="axisRow" fieldPosition="0">
        <references count="1">
          <reference field="4294967294" count="1" selected="0">
            <x v="23"/>
          </reference>
        </references>
      </pivotArea>
    </format>
    <format dxfId="313">
      <pivotArea field="0" dataOnly="0" labelOnly="1" grandRow="1" outline="0" axis="axisRow" fieldPosition="0">
        <references count="1">
          <reference field="4294967294" count="1" selected="0">
            <x v="24"/>
          </reference>
        </references>
      </pivotArea>
    </format>
    <format dxfId="312">
      <pivotArea field="0" dataOnly="0" labelOnly="1" grandRow="1" outline="0" axis="axisRow" fieldPosition="0">
        <references count="1">
          <reference field="4294967294" count="1" selected="0">
            <x v="25"/>
          </reference>
        </references>
      </pivotArea>
    </format>
    <format dxfId="311">
      <pivotArea field="0" dataOnly="0" labelOnly="1" grandRow="1" outline="0" axis="axisRow" fieldPosition="0">
        <references count="1">
          <reference field="4294967294" count="1" selected="0">
            <x v="26"/>
          </reference>
        </references>
      </pivotArea>
    </format>
    <format dxfId="310">
      <pivotArea field="0" dataOnly="0" labelOnly="1" grandRow="1" outline="0" axis="axisRow" fieldPosition="0">
        <references count="1">
          <reference field="4294967294" count="1" selected="0">
            <x v="27"/>
          </reference>
        </references>
      </pivotArea>
    </format>
    <format dxfId="309">
      <pivotArea field="0" dataOnly="0" labelOnly="1" grandRow="1" outline="0" axis="axisRow" fieldPosition="0">
        <references count="1">
          <reference field="4294967294" count="1" selected="0">
            <x v="28"/>
          </reference>
        </references>
      </pivotArea>
    </format>
    <format dxfId="308">
      <pivotArea field="0" dataOnly="0" labelOnly="1" grandRow="1" outline="0" axis="axisRow" fieldPosition="0">
        <references count="1">
          <reference field="4294967294" count="1" selected="0">
            <x v="29"/>
          </reference>
        </references>
      </pivotArea>
    </format>
    <format dxfId="307">
      <pivotArea field="0" dataOnly="0" labelOnly="1" grandRow="1" outline="0" axis="axisRow" fieldPosition="0">
        <references count="1">
          <reference field="4294967294" count="1" selected="0">
            <x v="30"/>
          </reference>
        </references>
      </pivotArea>
    </format>
    <format dxfId="306">
      <pivotArea field="0" dataOnly="0" labelOnly="1" grandRow="1" outline="0" axis="axisRow" fieldPosition="0">
        <references count="1">
          <reference field="4294967294" count="1" selected="0">
            <x v="31"/>
          </reference>
        </references>
      </pivotArea>
    </format>
    <format dxfId="305">
      <pivotArea field="0" dataOnly="0" labelOnly="1" grandRow="1" outline="0" axis="axisRow" fieldPosition="0">
        <references count="1">
          <reference field="4294967294" count="1" selected="0">
            <x v="0"/>
          </reference>
        </references>
      </pivotArea>
    </format>
    <format dxfId="304">
      <pivotArea field="0" dataOnly="0" labelOnly="1" grandRow="1" outline="0" axis="axisRow" fieldPosition="0">
        <references count="1">
          <reference field="4294967294" count="1" selected="0">
            <x v="1"/>
          </reference>
        </references>
      </pivotArea>
    </format>
    <format dxfId="303">
      <pivotArea field="0" dataOnly="0" labelOnly="1" grandRow="1" outline="0" axis="axisRow" fieldPosition="0">
        <references count="1">
          <reference field="4294967294" count="1" selected="0">
            <x v="2"/>
          </reference>
        </references>
      </pivotArea>
    </format>
    <format dxfId="302">
      <pivotArea field="0" dataOnly="0" labelOnly="1" grandRow="1" outline="0" axis="axisRow" fieldPosition="0">
        <references count="1">
          <reference field="4294967294" count="1" selected="0">
            <x v="3"/>
          </reference>
        </references>
      </pivotArea>
    </format>
    <format dxfId="301">
      <pivotArea field="0" dataOnly="0" labelOnly="1" grandRow="1" outline="0" axis="axisRow" fieldPosition="0">
        <references count="1">
          <reference field="4294967294" count="1" selected="0">
            <x v="4"/>
          </reference>
        </references>
      </pivotArea>
    </format>
    <format dxfId="300">
      <pivotArea field="0" dataOnly="0" labelOnly="1" grandRow="1" outline="0" axis="axisRow" fieldPosition="0">
        <references count="1">
          <reference field="4294967294" count="1" selected="0">
            <x v="5"/>
          </reference>
        </references>
      </pivotArea>
    </format>
    <format dxfId="299">
      <pivotArea field="0" dataOnly="0" labelOnly="1" grandRow="1" outline="0" axis="axisRow" fieldPosition="0">
        <references count="1">
          <reference field="4294967294" count="1" selected="0">
            <x v="6"/>
          </reference>
        </references>
      </pivotArea>
    </format>
    <format dxfId="298">
      <pivotArea field="0" dataOnly="0" labelOnly="1" grandRow="1" outline="0" axis="axisRow" fieldPosition="0">
        <references count="1">
          <reference field="4294967294" count="1" selected="0">
            <x v="7"/>
          </reference>
        </references>
      </pivotArea>
    </format>
    <format dxfId="297">
      <pivotArea field="0" dataOnly="0" labelOnly="1" grandRow="1" outline="0" axis="axisRow" fieldPosition="0">
        <references count="1">
          <reference field="4294967294" count="1" selected="0">
            <x v="8"/>
          </reference>
        </references>
      </pivotArea>
    </format>
    <format dxfId="296">
      <pivotArea field="0" dataOnly="0" labelOnly="1" grandRow="1" outline="0" axis="axisRow" fieldPosition="0">
        <references count="1">
          <reference field="4294967294" count="1" selected="0">
            <x v="9"/>
          </reference>
        </references>
      </pivotArea>
    </format>
    <format dxfId="295">
      <pivotArea field="0" dataOnly="0" labelOnly="1" grandRow="1" outline="0" axis="axisRow" fieldPosition="0">
        <references count="1">
          <reference field="4294967294" count="1" selected="0">
            <x v="10"/>
          </reference>
        </references>
      </pivotArea>
    </format>
    <format dxfId="294">
      <pivotArea field="0" dataOnly="0" labelOnly="1" grandRow="1" outline="0" axis="axisRow" fieldPosition="0">
        <references count="1">
          <reference field="4294967294" count="1" selected="0">
            <x v="11"/>
          </reference>
        </references>
      </pivotArea>
    </format>
    <format dxfId="293">
      <pivotArea field="0" dataOnly="0" labelOnly="1" grandRow="1" outline="0" axis="axisRow" fieldPosition="0">
        <references count="1">
          <reference field="4294967294" count="1" selected="0">
            <x v="12"/>
          </reference>
        </references>
      </pivotArea>
    </format>
    <format dxfId="292">
      <pivotArea field="0" dataOnly="0" labelOnly="1" grandRow="1" outline="0" axis="axisRow" fieldPosition="0">
        <references count="1">
          <reference field="4294967294" count="1" selected="0">
            <x v="13"/>
          </reference>
        </references>
      </pivotArea>
    </format>
    <format dxfId="291">
      <pivotArea field="0" dataOnly="0" labelOnly="1" grandRow="1" outline="0" axis="axisRow" fieldPosition="0">
        <references count="1">
          <reference field="4294967294" count="1" selected="0">
            <x v="14"/>
          </reference>
        </references>
      </pivotArea>
    </format>
    <format dxfId="290">
      <pivotArea field="0" dataOnly="0" labelOnly="1" grandRow="1" outline="0" axis="axisRow" fieldPosition="0">
        <references count="1">
          <reference field="4294967294" count="1" selected="0">
            <x v="15"/>
          </reference>
        </references>
      </pivotArea>
    </format>
    <format dxfId="289">
      <pivotArea field="0" dataOnly="0" labelOnly="1" grandRow="1" outline="0" axis="axisRow" fieldPosition="0">
        <references count="1">
          <reference field="4294967294" count="1" selected="0">
            <x v="16"/>
          </reference>
        </references>
      </pivotArea>
    </format>
    <format dxfId="288">
      <pivotArea field="0" dataOnly="0" labelOnly="1" grandRow="1" outline="0" axis="axisRow" fieldPosition="0">
        <references count="1">
          <reference field="4294967294" count="1" selected="0">
            <x v="17"/>
          </reference>
        </references>
      </pivotArea>
    </format>
    <format dxfId="287">
      <pivotArea field="0" dataOnly="0" labelOnly="1" grandRow="1" outline="0" axis="axisRow" fieldPosition="0">
        <references count="1">
          <reference field="4294967294" count="1" selected="0">
            <x v="18"/>
          </reference>
        </references>
      </pivotArea>
    </format>
    <format dxfId="286">
      <pivotArea field="0" dataOnly="0" labelOnly="1" grandRow="1" outline="0" axis="axisRow" fieldPosition="0">
        <references count="1">
          <reference field="4294967294" count="1" selected="0">
            <x v="19"/>
          </reference>
        </references>
      </pivotArea>
    </format>
    <format dxfId="285">
      <pivotArea field="0" dataOnly="0" labelOnly="1" grandRow="1" outline="0" axis="axisRow" fieldPosition="0">
        <references count="1">
          <reference field="4294967294" count="1" selected="0">
            <x v="20"/>
          </reference>
        </references>
      </pivotArea>
    </format>
    <format dxfId="284">
      <pivotArea field="0" dataOnly="0" labelOnly="1" grandRow="1" outline="0" axis="axisRow" fieldPosition="0">
        <references count="1">
          <reference field="4294967294" count="1" selected="0">
            <x v="21"/>
          </reference>
        </references>
      </pivotArea>
    </format>
    <format dxfId="283">
      <pivotArea field="0" dataOnly="0" labelOnly="1" grandRow="1" outline="0" axis="axisRow" fieldPosition="0">
        <references count="1">
          <reference field="4294967294" count="1" selected="0">
            <x v="22"/>
          </reference>
        </references>
      </pivotArea>
    </format>
    <format dxfId="282">
      <pivotArea field="0" dataOnly="0" labelOnly="1" grandRow="1" outline="0" axis="axisRow" fieldPosition="0">
        <references count="1">
          <reference field="4294967294" count="1" selected="0">
            <x v="23"/>
          </reference>
        </references>
      </pivotArea>
    </format>
    <format dxfId="281">
      <pivotArea field="0" dataOnly="0" labelOnly="1" grandRow="1" outline="0" axis="axisRow" fieldPosition="0">
        <references count="1">
          <reference field="4294967294" count="1" selected="0">
            <x v="24"/>
          </reference>
        </references>
      </pivotArea>
    </format>
    <format dxfId="280">
      <pivotArea field="0" dataOnly="0" labelOnly="1" grandRow="1" outline="0" axis="axisRow" fieldPosition="0">
        <references count="1">
          <reference field="4294967294" count="1" selected="0">
            <x v="25"/>
          </reference>
        </references>
      </pivotArea>
    </format>
    <format dxfId="279">
      <pivotArea field="0" dataOnly="0" labelOnly="1" grandRow="1" outline="0" axis="axisRow" fieldPosition="0">
        <references count="1">
          <reference field="4294967294" count="1" selected="0">
            <x v="26"/>
          </reference>
        </references>
      </pivotArea>
    </format>
    <format dxfId="278">
      <pivotArea field="0" dataOnly="0" labelOnly="1" grandRow="1" outline="0" axis="axisRow" fieldPosition="0">
        <references count="1">
          <reference field="4294967294" count="1" selected="0">
            <x v="27"/>
          </reference>
        </references>
      </pivotArea>
    </format>
    <format dxfId="277">
      <pivotArea field="0" dataOnly="0" labelOnly="1" grandRow="1" outline="0" axis="axisRow" fieldPosition="0">
        <references count="1">
          <reference field="4294967294" count="1" selected="0">
            <x v="28"/>
          </reference>
        </references>
      </pivotArea>
    </format>
    <format dxfId="276">
      <pivotArea field="0" dataOnly="0" labelOnly="1" grandRow="1" outline="0" axis="axisRow" fieldPosition="0">
        <references count="1">
          <reference field="4294967294" count="1" selected="0">
            <x v="29"/>
          </reference>
        </references>
      </pivotArea>
    </format>
    <format dxfId="275">
      <pivotArea field="0" dataOnly="0" labelOnly="1" grandRow="1" outline="0" axis="axisRow" fieldPosition="0">
        <references count="1">
          <reference field="4294967294" count="1" selected="0">
            <x v="30"/>
          </reference>
        </references>
      </pivotArea>
    </format>
    <format dxfId="274">
      <pivotArea field="0" dataOnly="0" labelOnly="1" grandRow="1" outline="0" axis="axisRow" fieldPosition="0">
        <references count="1">
          <reference field="4294967294" count="1" selected="0">
            <x v="31"/>
          </reference>
        </references>
      </pivotArea>
    </format>
    <format dxfId="273">
      <pivotArea field="0" dataOnly="0" labelOnly="1" grandRow="1" outline="0" axis="axisRow" fieldPosition="0">
        <references count="1">
          <reference field="4294967294" count="1" selected="0">
            <x v="0"/>
          </reference>
        </references>
      </pivotArea>
    </format>
    <format dxfId="272">
      <pivotArea field="0" dataOnly="0" labelOnly="1" grandRow="1" outline="0" axis="axisRow" fieldPosition="0">
        <references count="1">
          <reference field="4294967294" count="1" selected="0">
            <x v="1"/>
          </reference>
        </references>
      </pivotArea>
    </format>
    <format dxfId="271">
      <pivotArea field="0" dataOnly="0" labelOnly="1" grandRow="1" outline="0" axis="axisRow" fieldPosition="0">
        <references count="1">
          <reference field="4294967294" count="1" selected="0">
            <x v="2"/>
          </reference>
        </references>
      </pivotArea>
    </format>
    <format dxfId="270">
      <pivotArea field="0" dataOnly="0" labelOnly="1" grandRow="1" outline="0" axis="axisRow" fieldPosition="0">
        <references count="1">
          <reference field="4294967294" count="1" selected="0">
            <x v="3"/>
          </reference>
        </references>
      </pivotArea>
    </format>
    <format dxfId="269">
      <pivotArea field="0" dataOnly="0" labelOnly="1" grandRow="1" outline="0" axis="axisRow" fieldPosition="0">
        <references count="1">
          <reference field="4294967294" count="1" selected="0">
            <x v="4"/>
          </reference>
        </references>
      </pivotArea>
    </format>
    <format dxfId="268">
      <pivotArea field="0" dataOnly="0" labelOnly="1" grandRow="1" outline="0" axis="axisRow" fieldPosition="0">
        <references count="1">
          <reference field="4294967294" count="1" selected="0">
            <x v="5"/>
          </reference>
        </references>
      </pivotArea>
    </format>
    <format dxfId="267">
      <pivotArea field="0" dataOnly="0" labelOnly="1" grandRow="1" outline="0" axis="axisRow" fieldPosition="0">
        <references count="1">
          <reference field="4294967294" count="1" selected="0">
            <x v="6"/>
          </reference>
        </references>
      </pivotArea>
    </format>
    <format dxfId="266">
      <pivotArea field="0" dataOnly="0" labelOnly="1" grandRow="1" outline="0" axis="axisRow" fieldPosition="0">
        <references count="1">
          <reference field="4294967294" count="1" selected="0">
            <x v="7"/>
          </reference>
        </references>
      </pivotArea>
    </format>
    <format dxfId="265">
      <pivotArea field="0" dataOnly="0" labelOnly="1" grandRow="1" outline="0" axis="axisRow" fieldPosition="0">
        <references count="1">
          <reference field="4294967294" count="1" selected="0">
            <x v="8"/>
          </reference>
        </references>
      </pivotArea>
    </format>
    <format dxfId="264">
      <pivotArea field="0" dataOnly="0" labelOnly="1" grandRow="1" outline="0" axis="axisRow" fieldPosition="0">
        <references count="1">
          <reference field="4294967294" count="1" selected="0">
            <x v="9"/>
          </reference>
        </references>
      </pivotArea>
    </format>
    <format dxfId="263">
      <pivotArea field="0" dataOnly="0" labelOnly="1" grandRow="1" outline="0" axis="axisRow" fieldPosition="0">
        <references count="1">
          <reference field="4294967294" count="1" selected="0">
            <x v="10"/>
          </reference>
        </references>
      </pivotArea>
    </format>
    <format dxfId="262">
      <pivotArea field="0" dataOnly="0" labelOnly="1" grandRow="1" outline="0" axis="axisRow" fieldPosition="0">
        <references count="1">
          <reference field="4294967294" count="1" selected="0">
            <x v="11"/>
          </reference>
        </references>
      </pivotArea>
    </format>
    <format dxfId="261">
      <pivotArea field="0" dataOnly="0" labelOnly="1" grandRow="1" outline="0" axis="axisRow" fieldPosition="0">
        <references count="1">
          <reference field="4294967294" count="1" selected="0">
            <x v="12"/>
          </reference>
        </references>
      </pivotArea>
    </format>
    <format dxfId="260">
      <pivotArea field="0" dataOnly="0" labelOnly="1" grandRow="1" outline="0" axis="axisRow" fieldPosition="0">
        <references count="1">
          <reference field="4294967294" count="1" selected="0">
            <x v="13"/>
          </reference>
        </references>
      </pivotArea>
    </format>
    <format dxfId="259">
      <pivotArea field="0" dataOnly="0" labelOnly="1" grandRow="1" outline="0" axis="axisRow" fieldPosition="0">
        <references count="1">
          <reference field="4294967294" count="1" selected="0">
            <x v="14"/>
          </reference>
        </references>
      </pivotArea>
    </format>
    <format dxfId="258">
      <pivotArea field="0" dataOnly="0" labelOnly="1" grandRow="1" outline="0" axis="axisRow" fieldPosition="0">
        <references count="1">
          <reference field="4294967294" count="1" selected="0">
            <x v="15"/>
          </reference>
        </references>
      </pivotArea>
    </format>
    <format dxfId="257">
      <pivotArea field="0" dataOnly="0" labelOnly="1" grandRow="1" outline="0" axis="axisRow" fieldPosition="0">
        <references count="1">
          <reference field="4294967294" count="1" selected="0">
            <x v="16"/>
          </reference>
        </references>
      </pivotArea>
    </format>
    <format dxfId="256">
      <pivotArea field="0" dataOnly="0" labelOnly="1" grandRow="1" outline="0" axis="axisRow" fieldPosition="0">
        <references count="1">
          <reference field="4294967294" count="1" selected="0">
            <x v="17"/>
          </reference>
        </references>
      </pivotArea>
    </format>
    <format dxfId="255">
      <pivotArea field="0" dataOnly="0" labelOnly="1" grandRow="1" outline="0" axis="axisRow" fieldPosition="0">
        <references count="1">
          <reference field="4294967294" count="1" selected="0">
            <x v="18"/>
          </reference>
        </references>
      </pivotArea>
    </format>
    <format dxfId="254">
      <pivotArea field="0" dataOnly="0" labelOnly="1" grandRow="1" outline="0" axis="axisRow" fieldPosition="0">
        <references count="1">
          <reference field="4294967294" count="1" selected="0">
            <x v="19"/>
          </reference>
        </references>
      </pivotArea>
    </format>
    <format dxfId="253">
      <pivotArea field="0" dataOnly="0" labelOnly="1" grandRow="1" outline="0" axis="axisRow" fieldPosition="0">
        <references count="1">
          <reference field="4294967294" count="1" selected="0">
            <x v="20"/>
          </reference>
        </references>
      </pivotArea>
    </format>
    <format dxfId="252">
      <pivotArea field="0" dataOnly="0" labelOnly="1" grandRow="1" outline="0" axis="axisRow" fieldPosition="0">
        <references count="1">
          <reference field="4294967294" count="1" selected="0">
            <x v="21"/>
          </reference>
        </references>
      </pivotArea>
    </format>
    <format dxfId="251">
      <pivotArea field="0" dataOnly="0" labelOnly="1" grandRow="1" outline="0" axis="axisRow" fieldPosition="0">
        <references count="1">
          <reference field="4294967294" count="1" selected="0">
            <x v="22"/>
          </reference>
        </references>
      </pivotArea>
    </format>
    <format dxfId="250">
      <pivotArea field="0" dataOnly="0" labelOnly="1" grandRow="1" outline="0" axis="axisRow" fieldPosition="0">
        <references count="1">
          <reference field="4294967294" count="1" selected="0">
            <x v="23"/>
          </reference>
        </references>
      </pivotArea>
    </format>
    <format dxfId="249">
      <pivotArea field="0" dataOnly="0" labelOnly="1" grandRow="1" outline="0" axis="axisRow" fieldPosition="0">
        <references count="1">
          <reference field="4294967294" count="1" selected="0">
            <x v="24"/>
          </reference>
        </references>
      </pivotArea>
    </format>
    <format dxfId="248">
      <pivotArea field="0" dataOnly="0" labelOnly="1" grandRow="1" outline="0" axis="axisRow" fieldPosition="0">
        <references count="1">
          <reference field="4294967294" count="1" selected="0">
            <x v="25"/>
          </reference>
        </references>
      </pivotArea>
    </format>
    <format dxfId="247">
      <pivotArea field="0" dataOnly="0" labelOnly="1" grandRow="1" outline="0" axis="axisRow" fieldPosition="0">
        <references count="1">
          <reference field="4294967294" count="1" selected="0">
            <x v="26"/>
          </reference>
        </references>
      </pivotArea>
    </format>
    <format dxfId="246">
      <pivotArea field="0" dataOnly="0" labelOnly="1" grandRow="1" outline="0" axis="axisRow" fieldPosition="0">
        <references count="1">
          <reference field="4294967294" count="1" selected="0">
            <x v="27"/>
          </reference>
        </references>
      </pivotArea>
    </format>
    <format dxfId="245">
      <pivotArea field="0" dataOnly="0" labelOnly="1" grandRow="1" outline="0" axis="axisRow" fieldPosition="0">
        <references count="1">
          <reference field="4294967294" count="1" selected="0">
            <x v="28"/>
          </reference>
        </references>
      </pivotArea>
    </format>
    <format dxfId="244">
      <pivotArea field="0" dataOnly="0" labelOnly="1" grandRow="1" outline="0" axis="axisRow" fieldPosition="0">
        <references count="1">
          <reference field="4294967294" count="1" selected="0">
            <x v="29"/>
          </reference>
        </references>
      </pivotArea>
    </format>
    <format dxfId="243">
      <pivotArea field="0" dataOnly="0" labelOnly="1" grandRow="1" outline="0" axis="axisRow" fieldPosition="0">
        <references count="1">
          <reference field="4294967294" count="1" selected="0">
            <x v="30"/>
          </reference>
        </references>
      </pivotArea>
    </format>
    <format dxfId="242">
      <pivotArea field="0" dataOnly="0" labelOnly="1" grandRow="1" outline="0" axis="axisRow" fieldPosition="0">
        <references count="1">
          <reference field="4294967294" count="1" selected="0">
            <x v="31"/>
          </reference>
        </references>
      </pivotArea>
    </format>
    <format dxfId="241">
      <pivotArea field="0" dataOnly="0" labelOnly="1" grandRow="1" outline="0" axis="axisRow" fieldPosition="0">
        <references count="1">
          <reference field="4294967294" count="1" selected="0">
            <x v="0"/>
          </reference>
        </references>
      </pivotArea>
    </format>
    <format dxfId="240">
      <pivotArea field="0" dataOnly="0" labelOnly="1" grandRow="1" outline="0" axis="axisRow" fieldPosition="0">
        <references count="1">
          <reference field="4294967294" count="1" selected="0">
            <x v="1"/>
          </reference>
        </references>
      </pivotArea>
    </format>
    <format dxfId="239">
      <pivotArea field="0" dataOnly="0" labelOnly="1" grandRow="1" outline="0" axis="axisRow" fieldPosition="0">
        <references count="1">
          <reference field="4294967294" count="1" selected="0">
            <x v="2"/>
          </reference>
        </references>
      </pivotArea>
    </format>
    <format dxfId="238">
      <pivotArea field="0" dataOnly="0" labelOnly="1" grandRow="1" outline="0" axis="axisRow" fieldPosition="0">
        <references count="1">
          <reference field="4294967294" count="1" selected="0">
            <x v="3"/>
          </reference>
        </references>
      </pivotArea>
    </format>
    <format dxfId="237">
      <pivotArea field="0" dataOnly="0" labelOnly="1" grandRow="1" outline="0" axis="axisRow" fieldPosition="0">
        <references count="1">
          <reference field="4294967294" count="1" selected="0">
            <x v="4"/>
          </reference>
        </references>
      </pivotArea>
    </format>
    <format dxfId="236">
      <pivotArea field="0" dataOnly="0" labelOnly="1" grandRow="1" outline="0" axis="axisRow" fieldPosition="0">
        <references count="1">
          <reference field="4294967294" count="1" selected="0">
            <x v="5"/>
          </reference>
        </references>
      </pivotArea>
    </format>
    <format dxfId="235">
      <pivotArea field="0" dataOnly="0" labelOnly="1" grandRow="1" outline="0" axis="axisRow" fieldPosition="0">
        <references count="1">
          <reference field="4294967294" count="1" selected="0">
            <x v="6"/>
          </reference>
        </references>
      </pivotArea>
    </format>
    <format dxfId="234">
      <pivotArea field="0" dataOnly="0" labelOnly="1" grandRow="1" outline="0" axis="axisRow" fieldPosition="0">
        <references count="1">
          <reference field="4294967294" count="1" selected="0">
            <x v="7"/>
          </reference>
        </references>
      </pivotArea>
    </format>
    <format dxfId="233">
      <pivotArea field="0" dataOnly="0" labelOnly="1" grandRow="1" outline="0" axis="axisRow" fieldPosition="0">
        <references count="1">
          <reference field="4294967294" count="1" selected="0">
            <x v="8"/>
          </reference>
        </references>
      </pivotArea>
    </format>
    <format dxfId="232">
      <pivotArea field="0" dataOnly="0" labelOnly="1" grandRow="1" outline="0" axis="axisRow" fieldPosition="0">
        <references count="1">
          <reference field="4294967294" count="1" selected="0">
            <x v="9"/>
          </reference>
        </references>
      </pivotArea>
    </format>
    <format dxfId="231">
      <pivotArea field="0" dataOnly="0" labelOnly="1" grandRow="1" outline="0" axis="axisRow" fieldPosition="0">
        <references count="1">
          <reference field="4294967294" count="1" selected="0">
            <x v="10"/>
          </reference>
        </references>
      </pivotArea>
    </format>
    <format dxfId="230">
      <pivotArea field="0" dataOnly="0" labelOnly="1" grandRow="1" outline="0" axis="axisRow" fieldPosition="0">
        <references count="1">
          <reference field="4294967294" count="1" selected="0">
            <x v="11"/>
          </reference>
        </references>
      </pivotArea>
    </format>
    <format dxfId="229">
      <pivotArea field="0" dataOnly="0" labelOnly="1" grandRow="1" outline="0" axis="axisRow" fieldPosition="0">
        <references count="1">
          <reference field="4294967294" count="1" selected="0">
            <x v="12"/>
          </reference>
        </references>
      </pivotArea>
    </format>
    <format dxfId="228">
      <pivotArea field="0" dataOnly="0" labelOnly="1" grandRow="1" outline="0" axis="axisRow" fieldPosition="0">
        <references count="1">
          <reference field="4294967294" count="1" selected="0">
            <x v="13"/>
          </reference>
        </references>
      </pivotArea>
    </format>
    <format dxfId="227">
      <pivotArea field="0" dataOnly="0" labelOnly="1" grandRow="1" outline="0" axis="axisRow" fieldPosition="0">
        <references count="1">
          <reference field="4294967294" count="1" selected="0">
            <x v="14"/>
          </reference>
        </references>
      </pivotArea>
    </format>
    <format dxfId="226">
      <pivotArea field="0" dataOnly="0" labelOnly="1" grandRow="1" outline="0" axis="axisRow" fieldPosition="0">
        <references count="1">
          <reference field="4294967294" count="1" selected="0">
            <x v="15"/>
          </reference>
        </references>
      </pivotArea>
    </format>
    <format dxfId="225">
      <pivotArea field="0" dataOnly="0" labelOnly="1" grandRow="1" outline="0" axis="axisRow" fieldPosition="0">
        <references count="1">
          <reference field="4294967294" count="1" selected="0">
            <x v="16"/>
          </reference>
        </references>
      </pivotArea>
    </format>
    <format dxfId="224">
      <pivotArea field="0" dataOnly="0" labelOnly="1" grandRow="1" outline="0" axis="axisRow" fieldPosition="0">
        <references count="1">
          <reference field="4294967294" count="1" selected="0">
            <x v="17"/>
          </reference>
        </references>
      </pivotArea>
    </format>
    <format dxfId="223">
      <pivotArea field="0" dataOnly="0" labelOnly="1" grandRow="1" outline="0" axis="axisRow" fieldPosition="0">
        <references count="1">
          <reference field="4294967294" count="1" selected="0">
            <x v="18"/>
          </reference>
        </references>
      </pivotArea>
    </format>
    <format dxfId="222">
      <pivotArea field="0" dataOnly="0" labelOnly="1" grandRow="1" outline="0" axis="axisRow" fieldPosition="0">
        <references count="1">
          <reference field="4294967294" count="1" selected="0">
            <x v="19"/>
          </reference>
        </references>
      </pivotArea>
    </format>
    <format dxfId="221">
      <pivotArea field="0" dataOnly="0" labelOnly="1" grandRow="1" outline="0" axis="axisRow" fieldPosition="0">
        <references count="1">
          <reference field="4294967294" count="1" selected="0">
            <x v="20"/>
          </reference>
        </references>
      </pivotArea>
    </format>
    <format dxfId="220">
      <pivotArea field="0" dataOnly="0" labelOnly="1" grandRow="1" outline="0" axis="axisRow" fieldPosition="0">
        <references count="1">
          <reference field="4294967294" count="1" selected="0">
            <x v="21"/>
          </reference>
        </references>
      </pivotArea>
    </format>
    <format dxfId="219">
      <pivotArea field="0" dataOnly="0" labelOnly="1" grandRow="1" outline="0" axis="axisRow" fieldPosition="0">
        <references count="1">
          <reference field="4294967294" count="1" selected="0">
            <x v="22"/>
          </reference>
        </references>
      </pivotArea>
    </format>
    <format dxfId="218">
      <pivotArea field="0" dataOnly="0" labelOnly="1" grandRow="1" outline="0" axis="axisRow" fieldPosition="0">
        <references count="1">
          <reference field="4294967294" count="1" selected="0">
            <x v="23"/>
          </reference>
        </references>
      </pivotArea>
    </format>
    <format dxfId="217">
      <pivotArea field="0" dataOnly="0" labelOnly="1" grandRow="1" outline="0" axis="axisRow" fieldPosition="0">
        <references count="1">
          <reference field="4294967294" count="1" selected="0">
            <x v="24"/>
          </reference>
        </references>
      </pivotArea>
    </format>
    <format dxfId="216">
      <pivotArea field="0" dataOnly="0" labelOnly="1" grandRow="1" outline="0" axis="axisRow" fieldPosition="0">
        <references count="1">
          <reference field="4294967294" count="1" selected="0">
            <x v="25"/>
          </reference>
        </references>
      </pivotArea>
    </format>
    <format dxfId="215">
      <pivotArea field="0" dataOnly="0" labelOnly="1" grandRow="1" outline="0" axis="axisRow" fieldPosition="0">
        <references count="1">
          <reference field="4294967294" count="1" selected="0">
            <x v="26"/>
          </reference>
        </references>
      </pivotArea>
    </format>
    <format dxfId="214">
      <pivotArea field="0" dataOnly="0" labelOnly="1" grandRow="1" outline="0" axis="axisRow" fieldPosition="0">
        <references count="1">
          <reference field="4294967294" count="1" selected="0">
            <x v="27"/>
          </reference>
        </references>
      </pivotArea>
    </format>
    <format dxfId="213">
      <pivotArea field="0" dataOnly="0" labelOnly="1" grandRow="1" outline="0" axis="axisRow" fieldPosition="0">
        <references count="1">
          <reference field="4294967294" count="1" selected="0">
            <x v="28"/>
          </reference>
        </references>
      </pivotArea>
    </format>
    <format dxfId="212">
      <pivotArea field="0" dataOnly="0" labelOnly="1" grandRow="1" outline="0" axis="axisRow" fieldPosition="0">
        <references count="1">
          <reference field="4294967294" count="1" selected="0">
            <x v="29"/>
          </reference>
        </references>
      </pivotArea>
    </format>
    <format dxfId="211">
      <pivotArea field="0" dataOnly="0" labelOnly="1" grandRow="1" outline="0" axis="axisRow" fieldPosition="0">
        <references count="1">
          <reference field="4294967294" count="1" selected="0">
            <x v="30"/>
          </reference>
        </references>
      </pivotArea>
    </format>
    <format dxfId="210">
      <pivotArea field="0" dataOnly="0" labelOnly="1" grandRow="1" outline="0" axis="axisRow" fieldPosition="0">
        <references count="1">
          <reference field="4294967294" count="1" selected="0">
            <x v="31"/>
          </reference>
        </references>
      </pivotArea>
    </format>
    <format dxfId="209">
      <pivotArea field="0" dataOnly="0" labelOnly="1" grandRow="1" outline="0" axis="axisRow" fieldPosition="0">
        <references count="1">
          <reference field="4294967294" count="1" selected="0">
            <x v="0"/>
          </reference>
        </references>
      </pivotArea>
    </format>
    <format dxfId="208">
      <pivotArea field="0" dataOnly="0" labelOnly="1" grandRow="1" outline="0" axis="axisRow" fieldPosition="0">
        <references count="1">
          <reference field="4294967294" count="1" selected="0">
            <x v="1"/>
          </reference>
        </references>
      </pivotArea>
    </format>
    <format dxfId="207">
      <pivotArea field="0" dataOnly="0" labelOnly="1" grandRow="1" outline="0" axis="axisRow" fieldPosition="0">
        <references count="1">
          <reference field="4294967294" count="1" selected="0">
            <x v="2"/>
          </reference>
        </references>
      </pivotArea>
    </format>
    <format dxfId="206">
      <pivotArea field="0" dataOnly="0" labelOnly="1" grandRow="1" outline="0" axis="axisRow" fieldPosition="0">
        <references count="1">
          <reference field="4294967294" count="1" selected="0">
            <x v="3"/>
          </reference>
        </references>
      </pivotArea>
    </format>
    <format dxfId="205">
      <pivotArea field="0" dataOnly="0" labelOnly="1" grandRow="1" outline="0" axis="axisRow" fieldPosition="0">
        <references count="1">
          <reference field="4294967294" count="1" selected="0">
            <x v="4"/>
          </reference>
        </references>
      </pivotArea>
    </format>
    <format dxfId="204">
      <pivotArea field="0" dataOnly="0" labelOnly="1" grandRow="1" outline="0" axis="axisRow" fieldPosition="0">
        <references count="1">
          <reference field="4294967294" count="1" selected="0">
            <x v="5"/>
          </reference>
        </references>
      </pivotArea>
    </format>
    <format dxfId="203">
      <pivotArea field="0" dataOnly="0" labelOnly="1" grandRow="1" outline="0" axis="axisRow" fieldPosition="0">
        <references count="1">
          <reference field="4294967294" count="1" selected="0">
            <x v="6"/>
          </reference>
        </references>
      </pivotArea>
    </format>
    <format dxfId="202">
      <pivotArea field="0" dataOnly="0" labelOnly="1" grandRow="1" outline="0" axis="axisRow" fieldPosition="0">
        <references count="1">
          <reference field="4294967294" count="1" selected="0">
            <x v="7"/>
          </reference>
        </references>
      </pivotArea>
    </format>
    <format dxfId="201">
      <pivotArea field="0" dataOnly="0" labelOnly="1" grandRow="1" outline="0" axis="axisRow" fieldPosition="0">
        <references count="1">
          <reference field="4294967294" count="1" selected="0">
            <x v="8"/>
          </reference>
        </references>
      </pivotArea>
    </format>
    <format dxfId="200">
      <pivotArea field="0" dataOnly="0" labelOnly="1" grandRow="1" outline="0" axis="axisRow" fieldPosition="0">
        <references count="1">
          <reference field="4294967294" count="1" selected="0">
            <x v="9"/>
          </reference>
        </references>
      </pivotArea>
    </format>
    <format dxfId="199">
      <pivotArea field="0" dataOnly="0" labelOnly="1" grandRow="1" outline="0" axis="axisRow" fieldPosition="0">
        <references count="1">
          <reference field="4294967294" count="1" selected="0">
            <x v="10"/>
          </reference>
        </references>
      </pivotArea>
    </format>
    <format dxfId="198">
      <pivotArea field="0" dataOnly="0" labelOnly="1" grandRow="1" outline="0" axis="axisRow" fieldPosition="0">
        <references count="1">
          <reference field="4294967294" count="1" selected="0">
            <x v="11"/>
          </reference>
        </references>
      </pivotArea>
    </format>
    <format dxfId="197">
      <pivotArea field="0" dataOnly="0" labelOnly="1" grandRow="1" outline="0" axis="axisRow" fieldPosition="0">
        <references count="1">
          <reference field="4294967294" count="1" selected="0">
            <x v="12"/>
          </reference>
        </references>
      </pivotArea>
    </format>
    <format dxfId="196">
      <pivotArea field="0" dataOnly="0" labelOnly="1" grandRow="1" outline="0" axis="axisRow" fieldPosition="0">
        <references count="1">
          <reference field="4294967294" count="1" selected="0">
            <x v="13"/>
          </reference>
        </references>
      </pivotArea>
    </format>
    <format dxfId="195">
      <pivotArea field="0" dataOnly="0" labelOnly="1" grandRow="1" outline="0" axis="axisRow" fieldPosition="0">
        <references count="1">
          <reference field="4294967294" count="1" selected="0">
            <x v="14"/>
          </reference>
        </references>
      </pivotArea>
    </format>
    <format dxfId="194">
      <pivotArea field="0" dataOnly="0" labelOnly="1" grandRow="1" outline="0" axis="axisRow" fieldPosition="0">
        <references count="1">
          <reference field="4294967294" count="1" selected="0">
            <x v="15"/>
          </reference>
        </references>
      </pivotArea>
    </format>
    <format dxfId="193">
      <pivotArea field="0" dataOnly="0" labelOnly="1" grandRow="1" outline="0" axis="axisRow" fieldPosition="0">
        <references count="1">
          <reference field="4294967294" count="1" selected="0">
            <x v="16"/>
          </reference>
        </references>
      </pivotArea>
    </format>
    <format dxfId="192">
      <pivotArea field="0" dataOnly="0" labelOnly="1" grandRow="1" outline="0" axis="axisRow" fieldPosition="0">
        <references count="1">
          <reference field="4294967294" count="1" selected="0">
            <x v="17"/>
          </reference>
        </references>
      </pivotArea>
    </format>
    <format dxfId="191">
      <pivotArea field="0" dataOnly="0" labelOnly="1" grandRow="1" outline="0" axis="axisRow" fieldPosition="0">
        <references count="1">
          <reference field="4294967294" count="1" selected="0">
            <x v="18"/>
          </reference>
        </references>
      </pivotArea>
    </format>
    <format dxfId="190">
      <pivotArea field="0" dataOnly="0" labelOnly="1" grandRow="1" outline="0" axis="axisRow" fieldPosition="0">
        <references count="1">
          <reference field="4294967294" count="1" selected="0">
            <x v="19"/>
          </reference>
        </references>
      </pivotArea>
    </format>
    <format dxfId="189">
      <pivotArea field="0" dataOnly="0" labelOnly="1" grandRow="1" outline="0" axis="axisRow" fieldPosition="0">
        <references count="1">
          <reference field="4294967294" count="1" selected="0">
            <x v="20"/>
          </reference>
        </references>
      </pivotArea>
    </format>
    <format dxfId="188">
      <pivotArea field="0" dataOnly="0" labelOnly="1" grandRow="1" outline="0" axis="axisRow" fieldPosition="0">
        <references count="1">
          <reference field="4294967294" count="1" selected="0">
            <x v="21"/>
          </reference>
        </references>
      </pivotArea>
    </format>
    <format dxfId="187">
      <pivotArea field="0" dataOnly="0" labelOnly="1" grandRow="1" outline="0" axis="axisRow" fieldPosition="0">
        <references count="1">
          <reference field="4294967294" count="1" selected="0">
            <x v="22"/>
          </reference>
        </references>
      </pivotArea>
    </format>
    <format dxfId="186">
      <pivotArea field="0" dataOnly="0" labelOnly="1" grandRow="1" outline="0" axis="axisRow" fieldPosition="0">
        <references count="1">
          <reference field="4294967294" count="1" selected="0">
            <x v="23"/>
          </reference>
        </references>
      </pivotArea>
    </format>
    <format dxfId="185">
      <pivotArea field="0" dataOnly="0" labelOnly="1" grandRow="1" outline="0" axis="axisRow" fieldPosition="0">
        <references count="1">
          <reference field="4294967294" count="1" selected="0">
            <x v="24"/>
          </reference>
        </references>
      </pivotArea>
    </format>
    <format dxfId="184">
      <pivotArea field="0" dataOnly="0" labelOnly="1" grandRow="1" outline="0" axis="axisRow" fieldPosition="0">
        <references count="1">
          <reference field="4294967294" count="1" selected="0">
            <x v="25"/>
          </reference>
        </references>
      </pivotArea>
    </format>
    <format dxfId="183">
      <pivotArea field="0" dataOnly="0" labelOnly="1" grandRow="1" outline="0" axis="axisRow" fieldPosition="0">
        <references count="1">
          <reference field="4294967294" count="1" selected="0">
            <x v="26"/>
          </reference>
        </references>
      </pivotArea>
    </format>
    <format dxfId="182">
      <pivotArea field="0" dataOnly="0" labelOnly="1" grandRow="1" outline="0" axis="axisRow" fieldPosition="0">
        <references count="1">
          <reference field="4294967294" count="1" selected="0">
            <x v="27"/>
          </reference>
        </references>
      </pivotArea>
    </format>
    <format dxfId="181">
      <pivotArea field="0" dataOnly="0" labelOnly="1" grandRow="1" outline="0" axis="axisRow" fieldPosition="0">
        <references count="1">
          <reference field="4294967294" count="1" selected="0">
            <x v="28"/>
          </reference>
        </references>
      </pivotArea>
    </format>
    <format dxfId="180">
      <pivotArea field="0" dataOnly="0" labelOnly="1" grandRow="1" outline="0" axis="axisRow" fieldPosition="0">
        <references count="1">
          <reference field="4294967294" count="1" selected="0">
            <x v="29"/>
          </reference>
        </references>
      </pivotArea>
    </format>
    <format dxfId="179">
      <pivotArea field="0" dataOnly="0" labelOnly="1" grandRow="1" outline="0" axis="axisRow" fieldPosition="0">
        <references count="1">
          <reference field="4294967294" count="1" selected="0">
            <x v="30"/>
          </reference>
        </references>
      </pivotArea>
    </format>
    <format dxfId="178">
      <pivotArea field="0" dataOnly="0" labelOnly="1" grandRow="1" outline="0" axis="axisRow" fieldPosition="0">
        <references count="1">
          <reference field="4294967294" count="1" selected="0">
            <x v="31"/>
          </reference>
        </references>
      </pivotArea>
    </format>
    <format dxfId="177">
      <pivotArea field="0" dataOnly="0" labelOnly="1" grandRow="1" outline="0" axis="axisRow" fieldPosition="0">
        <references count="1">
          <reference field="4294967294" count="1" selected="0">
            <x v="0"/>
          </reference>
        </references>
      </pivotArea>
    </format>
    <format dxfId="176">
      <pivotArea field="0" dataOnly="0" labelOnly="1" grandRow="1" outline="0" axis="axisRow" fieldPosition="0">
        <references count="1">
          <reference field="4294967294" count="1" selected="0">
            <x v="1"/>
          </reference>
        </references>
      </pivotArea>
    </format>
    <format dxfId="175">
      <pivotArea field="0" dataOnly="0" labelOnly="1" grandRow="1" outline="0" axis="axisRow" fieldPosition="0">
        <references count="1">
          <reference field="4294967294" count="1" selected="0">
            <x v="2"/>
          </reference>
        </references>
      </pivotArea>
    </format>
    <format dxfId="174">
      <pivotArea field="0" dataOnly="0" labelOnly="1" grandRow="1" outline="0" axis="axisRow" fieldPosition="0">
        <references count="1">
          <reference field="4294967294" count="1" selected="0">
            <x v="3"/>
          </reference>
        </references>
      </pivotArea>
    </format>
    <format dxfId="173">
      <pivotArea field="0" dataOnly="0" labelOnly="1" grandRow="1" outline="0" axis="axisRow" fieldPosition="0">
        <references count="1">
          <reference field="4294967294" count="1" selected="0">
            <x v="4"/>
          </reference>
        </references>
      </pivotArea>
    </format>
    <format dxfId="172">
      <pivotArea field="0" dataOnly="0" labelOnly="1" grandRow="1" outline="0" axis="axisRow" fieldPosition="0">
        <references count="1">
          <reference field="4294967294" count="1" selected="0">
            <x v="5"/>
          </reference>
        </references>
      </pivotArea>
    </format>
    <format dxfId="171">
      <pivotArea field="0" dataOnly="0" labelOnly="1" grandRow="1" outline="0" axis="axisRow" fieldPosition="0">
        <references count="1">
          <reference field="4294967294" count="1" selected="0">
            <x v="6"/>
          </reference>
        </references>
      </pivotArea>
    </format>
    <format dxfId="170">
      <pivotArea field="0" dataOnly="0" labelOnly="1" grandRow="1" outline="0" axis="axisRow" fieldPosition="0">
        <references count="1">
          <reference field="4294967294" count="1" selected="0">
            <x v="7"/>
          </reference>
        </references>
      </pivotArea>
    </format>
    <format dxfId="169">
      <pivotArea field="0" dataOnly="0" labelOnly="1" grandRow="1" outline="0" axis="axisRow" fieldPosition="0">
        <references count="1">
          <reference field="4294967294" count="1" selected="0">
            <x v="8"/>
          </reference>
        </references>
      </pivotArea>
    </format>
    <format dxfId="168">
      <pivotArea field="0" dataOnly="0" labelOnly="1" grandRow="1" outline="0" axis="axisRow" fieldPosition="0">
        <references count="1">
          <reference field="4294967294" count="1" selected="0">
            <x v="9"/>
          </reference>
        </references>
      </pivotArea>
    </format>
    <format dxfId="167">
      <pivotArea field="0" dataOnly="0" labelOnly="1" grandRow="1" outline="0" axis="axisRow" fieldPosition="0">
        <references count="1">
          <reference field="4294967294" count="1" selected="0">
            <x v="10"/>
          </reference>
        </references>
      </pivotArea>
    </format>
    <format dxfId="166">
      <pivotArea field="0" dataOnly="0" labelOnly="1" grandRow="1" outline="0" axis="axisRow" fieldPosition="0">
        <references count="1">
          <reference field="4294967294" count="1" selected="0">
            <x v="11"/>
          </reference>
        </references>
      </pivotArea>
    </format>
    <format dxfId="165">
      <pivotArea field="0" dataOnly="0" labelOnly="1" grandRow="1" outline="0" axis="axisRow" fieldPosition="0">
        <references count="1">
          <reference field="4294967294" count="1" selected="0">
            <x v="12"/>
          </reference>
        </references>
      </pivotArea>
    </format>
    <format dxfId="164">
      <pivotArea field="0" dataOnly="0" labelOnly="1" grandRow="1" outline="0" axis="axisRow" fieldPosition="0">
        <references count="1">
          <reference field="4294967294" count="1" selected="0">
            <x v="13"/>
          </reference>
        </references>
      </pivotArea>
    </format>
    <format dxfId="163">
      <pivotArea field="0" dataOnly="0" labelOnly="1" grandRow="1" outline="0" axis="axisRow" fieldPosition="0">
        <references count="1">
          <reference field="4294967294" count="1" selected="0">
            <x v="14"/>
          </reference>
        </references>
      </pivotArea>
    </format>
    <format dxfId="162">
      <pivotArea field="0" dataOnly="0" labelOnly="1" grandRow="1" outline="0" axis="axisRow" fieldPosition="0">
        <references count="1">
          <reference field="4294967294" count="1" selected="0">
            <x v="15"/>
          </reference>
        </references>
      </pivotArea>
    </format>
    <format dxfId="161">
      <pivotArea field="0" dataOnly="0" labelOnly="1" grandRow="1" outline="0" axis="axisRow" fieldPosition="0">
        <references count="1">
          <reference field="4294967294" count="1" selected="0">
            <x v="16"/>
          </reference>
        </references>
      </pivotArea>
    </format>
    <format dxfId="160">
      <pivotArea field="0" dataOnly="0" labelOnly="1" grandRow="1" outline="0" axis="axisRow" fieldPosition="0">
        <references count="1">
          <reference field="4294967294" count="1" selected="0">
            <x v="17"/>
          </reference>
        </references>
      </pivotArea>
    </format>
    <format dxfId="159">
      <pivotArea field="0" dataOnly="0" labelOnly="1" grandRow="1" outline="0" axis="axisRow" fieldPosition="0">
        <references count="1">
          <reference field="4294967294" count="1" selected="0">
            <x v="18"/>
          </reference>
        </references>
      </pivotArea>
    </format>
    <format dxfId="158">
      <pivotArea field="0" dataOnly="0" labelOnly="1" grandRow="1" outline="0" axis="axisRow" fieldPosition="0">
        <references count="1">
          <reference field="4294967294" count="1" selected="0">
            <x v="19"/>
          </reference>
        </references>
      </pivotArea>
    </format>
    <format dxfId="157">
      <pivotArea field="0" dataOnly="0" labelOnly="1" grandRow="1" outline="0" axis="axisRow" fieldPosition="0">
        <references count="1">
          <reference field="4294967294" count="1" selected="0">
            <x v="20"/>
          </reference>
        </references>
      </pivotArea>
    </format>
    <format dxfId="156">
      <pivotArea field="0" dataOnly="0" labelOnly="1" grandRow="1" outline="0" axis="axisRow" fieldPosition="0">
        <references count="1">
          <reference field="4294967294" count="1" selected="0">
            <x v="21"/>
          </reference>
        </references>
      </pivotArea>
    </format>
    <format dxfId="155">
      <pivotArea field="0" dataOnly="0" labelOnly="1" grandRow="1" outline="0" axis="axisRow" fieldPosition="0">
        <references count="1">
          <reference field="4294967294" count="1" selected="0">
            <x v="22"/>
          </reference>
        </references>
      </pivotArea>
    </format>
    <format dxfId="154">
      <pivotArea field="0" dataOnly="0" labelOnly="1" grandRow="1" outline="0" axis="axisRow" fieldPosition="0">
        <references count="1">
          <reference field="4294967294" count="1" selected="0">
            <x v="23"/>
          </reference>
        </references>
      </pivotArea>
    </format>
    <format dxfId="153">
      <pivotArea field="0" dataOnly="0" labelOnly="1" grandRow="1" outline="0" axis="axisRow" fieldPosition="0">
        <references count="1">
          <reference field="4294967294" count="1" selected="0">
            <x v="24"/>
          </reference>
        </references>
      </pivotArea>
    </format>
    <format dxfId="152">
      <pivotArea field="0" dataOnly="0" labelOnly="1" grandRow="1" outline="0" axis="axisRow" fieldPosition="0">
        <references count="1">
          <reference field="4294967294" count="1" selected="0">
            <x v="25"/>
          </reference>
        </references>
      </pivotArea>
    </format>
    <format dxfId="151">
      <pivotArea field="0" dataOnly="0" labelOnly="1" grandRow="1" outline="0" axis="axisRow" fieldPosition="0">
        <references count="1">
          <reference field="4294967294" count="1" selected="0">
            <x v="26"/>
          </reference>
        </references>
      </pivotArea>
    </format>
    <format dxfId="150">
      <pivotArea field="0" dataOnly="0" labelOnly="1" grandRow="1" outline="0" axis="axisRow" fieldPosition="0">
        <references count="1">
          <reference field="4294967294" count="1" selected="0">
            <x v="27"/>
          </reference>
        </references>
      </pivotArea>
    </format>
    <format dxfId="149">
      <pivotArea field="0" dataOnly="0" labelOnly="1" grandRow="1" outline="0" axis="axisRow" fieldPosition="0">
        <references count="1">
          <reference field="4294967294" count="1" selected="0">
            <x v="28"/>
          </reference>
        </references>
      </pivotArea>
    </format>
    <format dxfId="148">
      <pivotArea field="0" dataOnly="0" labelOnly="1" grandRow="1" outline="0" axis="axisRow" fieldPosition="0">
        <references count="1">
          <reference field="4294967294" count="1" selected="0">
            <x v="29"/>
          </reference>
        </references>
      </pivotArea>
    </format>
    <format dxfId="147">
      <pivotArea field="0" dataOnly="0" labelOnly="1" grandRow="1" outline="0" axis="axisRow" fieldPosition="0">
        <references count="1">
          <reference field="4294967294" count="1" selected="0">
            <x v="30"/>
          </reference>
        </references>
      </pivotArea>
    </format>
    <format dxfId="146">
      <pivotArea field="0" dataOnly="0" labelOnly="1" grandRow="1" outline="0" axis="axisRow" fieldPosition="0">
        <references count="1">
          <reference field="4294967294" count="1" selected="0">
            <x v="31"/>
          </reference>
        </references>
      </pivotArea>
    </format>
    <format dxfId="145">
      <pivotArea field="0" dataOnly="0" labelOnly="1" grandRow="1" outline="0" axis="axisRow" fieldPosition="0">
        <references count="1">
          <reference field="4294967294" count="1" selected="0">
            <x v="0"/>
          </reference>
        </references>
      </pivotArea>
    </format>
    <format dxfId="144">
      <pivotArea field="0" dataOnly="0" labelOnly="1" grandRow="1" outline="0" axis="axisRow" fieldPosition="0">
        <references count="1">
          <reference field="4294967294" count="1" selected="0">
            <x v="1"/>
          </reference>
        </references>
      </pivotArea>
    </format>
    <format dxfId="143">
      <pivotArea field="0" dataOnly="0" labelOnly="1" grandRow="1" outline="0" axis="axisRow" fieldPosition="0">
        <references count="1">
          <reference field="4294967294" count="1" selected="0">
            <x v="2"/>
          </reference>
        </references>
      </pivotArea>
    </format>
    <format dxfId="142">
      <pivotArea field="0" dataOnly="0" labelOnly="1" grandRow="1" outline="0" axis="axisRow" fieldPosition="0">
        <references count="1">
          <reference field="4294967294" count="1" selected="0">
            <x v="3"/>
          </reference>
        </references>
      </pivotArea>
    </format>
    <format dxfId="141">
      <pivotArea field="0" dataOnly="0" labelOnly="1" grandRow="1" outline="0" axis="axisRow" fieldPosition="0">
        <references count="1">
          <reference field="4294967294" count="1" selected="0">
            <x v="4"/>
          </reference>
        </references>
      </pivotArea>
    </format>
    <format dxfId="140">
      <pivotArea field="0" dataOnly="0" labelOnly="1" grandRow="1" outline="0" axis="axisRow" fieldPosition="0">
        <references count="1">
          <reference field="4294967294" count="1" selected="0">
            <x v="5"/>
          </reference>
        </references>
      </pivotArea>
    </format>
    <format dxfId="139">
      <pivotArea field="0" dataOnly="0" labelOnly="1" grandRow="1" outline="0" axis="axisRow" fieldPosition="0">
        <references count="1">
          <reference field="4294967294" count="1" selected="0">
            <x v="6"/>
          </reference>
        </references>
      </pivotArea>
    </format>
    <format dxfId="138">
      <pivotArea field="0" dataOnly="0" labelOnly="1" grandRow="1" outline="0" axis="axisRow" fieldPosition="0">
        <references count="1">
          <reference field="4294967294" count="1" selected="0">
            <x v="7"/>
          </reference>
        </references>
      </pivotArea>
    </format>
    <format dxfId="137">
      <pivotArea field="0" dataOnly="0" labelOnly="1" grandRow="1" outline="0" axis="axisRow" fieldPosition="0">
        <references count="1">
          <reference field="4294967294" count="1" selected="0">
            <x v="8"/>
          </reference>
        </references>
      </pivotArea>
    </format>
    <format dxfId="136">
      <pivotArea field="0" dataOnly="0" labelOnly="1" grandRow="1" outline="0" axis="axisRow" fieldPosition="0">
        <references count="1">
          <reference field="4294967294" count="1" selected="0">
            <x v="9"/>
          </reference>
        </references>
      </pivotArea>
    </format>
    <format dxfId="135">
      <pivotArea field="0" dataOnly="0" labelOnly="1" grandRow="1" outline="0" axis="axisRow" fieldPosition="0">
        <references count="1">
          <reference field="4294967294" count="1" selected="0">
            <x v="10"/>
          </reference>
        </references>
      </pivotArea>
    </format>
    <format dxfId="134">
      <pivotArea field="0" dataOnly="0" labelOnly="1" grandRow="1" outline="0" axis="axisRow" fieldPosition="0">
        <references count="1">
          <reference field="4294967294" count="1" selected="0">
            <x v="11"/>
          </reference>
        </references>
      </pivotArea>
    </format>
    <format dxfId="133">
      <pivotArea field="0" dataOnly="0" labelOnly="1" grandRow="1" outline="0" axis="axisRow" fieldPosition="0">
        <references count="1">
          <reference field="4294967294" count="1" selected="0">
            <x v="12"/>
          </reference>
        </references>
      </pivotArea>
    </format>
    <format dxfId="132">
      <pivotArea field="0" dataOnly="0" labelOnly="1" grandRow="1" outline="0" axis="axisRow" fieldPosition="0">
        <references count="1">
          <reference field="4294967294" count="1" selected="0">
            <x v="13"/>
          </reference>
        </references>
      </pivotArea>
    </format>
    <format dxfId="131">
      <pivotArea field="0" dataOnly="0" labelOnly="1" grandRow="1" outline="0" axis="axisRow" fieldPosition="0">
        <references count="1">
          <reference field="4294967294" count="1" selected="0">
            <x v="14"/>
          </reference>
        </references>
      </pivotArea>
    </format>
    <format dxfId="130">
      <pivotArea field="0" dataOnly="0" labelOnly="1" grandRow="1" outline="0" axis="axisRow" fieldPosition="0">
        <references count="1">
          <reference field="4294967294" count="1" selected="0">
            <x v="15"/>
          </reference>
        </references>
      </pivotArea>
    </format>
    <format dxfId="129">
      <pivotArea field="0" dataOnly="0" labelOnly="1" grandRow="1" outline="0" axis="axisRow" fieldPosition="0">
        <references count="1">
          <reference field="4294967294" count="1" selected="0">
            <x v="16"/>
          </reference>
        </references>
      </pivotArea>
    </format>
    <format dxfId="128">
      <pivotArea field="0" dataOnly="0" labelOnly="1" grandRow="1" outline="0" axis="axisRow" fieldPosition="0">
        <references count="1">
          <reference field="4294967294" count="1" selected="0">
            <x v="17"/>
          </reference>
        </references>
      </pivotArea>
    </format>
    <format dxfId="127">
      <pivotArea field="0" dataOnly="0" labelOnly="1" grandRow="1" outline="0" axis="axisRow" fieldPosition="0">
        <references count="1">
          <reference field="4294967294" count="1" selected="0">
            <x v="18"/>
          </reference>
        </references>
      </pivotArea>
    </format>
    <format dxfId="126">
      <pivotArea field="0" dataOnly="0" labelOnly="1" grandRow="1" outline="0" axis="axisRow" fieldPosition="0">
        <references count="1">
          <reference field="4294967294" count="1" selected="0">
            <x v="19"/>
          </reference>
        </references>
      </pivotArea>
    </format>
    <format dxfId="125">
      <pivotArea field="0" dataOnly="0" labelOnly="1" grandRow="1" outline="0" axis="axisRow" fieldPosition="0">
        <references count="1">
          <reference field="4294967294" count="1" selected="0">
            <x v="20"/>
          </reference>
        </references>
      </pivotArea>
    </format>
    <format dxfId="124">
      <pivotArea field="0" dataOnly="0" labelOnly="1" grandRow="1" outline="0" axis="axisRow" fieldPosition="0">
        <references count="1">
          <reference field="4294967294" count="1" selected="0">
            <x v="21"/>
          </reference>
        </references>
      </pivotArea>
    </format>
    <format dxfId="123">
      <pivotArea field="0" dataOnly="0" labelOnly="1" grandRow="1" outline="0" axis="axisRow" fieldPosition="0">
        <references count="1">
          <reference field="4294967294" count="1" selected="0">
            <x v="22"/>
          </reference>
        </references>
      </pivotArea>
    </format>
    <format dxfId="122">
      <pivotArea field="0" dataOnly="0" labelOnly="1" grandRow="1" outline="0" axis="axisRow" fieldPosition="0">
        <references count="1">
          <reference field="4294967294" count="1" selected="0">
            <x v="23"/>
          </reference>
        </references>
      </pivotArea>
    </format>
    <format dxfId="121">
      <pivotArea field="0" dataOnly="0" labelOnly="1" grandRow="1" outline="0" axis="axisRow" fieldPosition="0">
        <references count="1">
          <reference field="4294967294" count="1" selected="0">
            <x v="24"/>
          </reference>
        </references>
      </pivotArea>
    </format>
    <format dxfId="120">
      <pivotArea field="0" dataOnly="0" labelOnly="1" grandRow="1" outline="0" axis="axisRow" fieldPosition="0">
        <references count="1">
          <reference field="4294967294" count="1" selected="0">
            <x v="25"/>
          </reference>
        </references>
      </pivotArea>
    </format>
    <format dxfId="119">
      <pivotArea field="0" dataOnly="0" labelOnly="1" grandRow="1" outline="0" axis="axisRow" fieldPosition="0">
        <references count="1">
          <reference field="4294967294" count="1" selected="0">
            <x v="26"/>
          </reference>
        </references>
      </pivotArea>
    </format>
    <format dxfId="118">
      <pivotArea field="0" dataOnly="0" labelOnly="1" grandRow="1" outline="0" axis="axisRow" fieldPosition="0">
        <references count="1">
          <reference field="4294967294" count="1" selected="0">
            <x v="27"/>
          </reference>
        </references>
      </pivotArea>
    </format>
    <format dxfId="117">
      <pivotArea field="0" dataOnly="0" labelOnly="1" grandRow="1" outline="0" axis="axisRow" fieldPosition="0">
        <references count="1">
          <reference field="4294967294" count="1" selected="0">
            <x v="28"/>
          </reference>
        </references>
      </pivotArea>
    </format>
    <format dxfId="116">
      <pivotArea field="0" dataOnly="0" labelOnly="1" grandRow="1" outline="0" axis="axisRow" fieldPosition="0">
        <references count="1">
          <reference field="4294967294" count="1" selected="0">
            <x v="29"/>
          </reference>
        </references>
      </pivotArea>
    </format>
    <format dxfId="115">
      <pivotArea field="0" dataOnly="0" labelOnly="1" grandRow="1" outline="0" axis="axisRow" fieldPosition="0">
        <references count="1">
          <reference field="4294967294" count="1" selected="0">
            <x v="30"/>
          </reference>
        </references>
      </pivotArea>
    </format>
    <format dxfId="114">
      <pivotArea field="0" dataOnly="0" labelOnly="1" grandRow="1" outline="0" axis="axisRow" fieldPosition="0">
        <references count="1">
          <reference field="4294967294" count="1" selected="0">
            <x v="31"/>
          </reference>
        </references>
      </pivotArea>
    </format>
    <format dxfId="113">
      <pivotArea field="0" dataOnly="0" labelOnly="1" grandRow="1" outline="0" axis="axisRow" fieldPosition="0">
        <references count="1">
          <reference field="4294967294" count="1" selected="0">
            <x v="0"/>
          </reference>
        </references>
      </pivotArea>
    </format>
    <format dxfId="112">
      <pivotArea field="0" dataOnly="0" labelOnly="1" grandRow="1" outline="0" axis="axisRow" fieldPosition="0">
        <references count="1">
          <reference field="4294967294" count="1" selected="0">
            <x v="1"/>
          </reference>
        </references>
      </pivotArea>
    </format>
    <format dxfId="111">
      <pivotArea field="0" dataOnly="0" labelOnly="1" grandRow="1" outline="0" axis="axisRow" fieldPosition="0">
        <references count="1">
          <reference field="4294967294" count="1" selected="0">
            <x v="2"/>
          </reference>
        </references>
      </pivotArea>
    </format>
    <format dxfId="110">
      <pivotArea field="0" dataOnly="0" labelOnly="1" grandRow="1" outline="0" axis="axisRow" fieldPosition="0">
        <references count="1">
          <reference field="4294967294" count="1" selected="0">
            <x v="3"/>
          </reference>
        </references>
      </pivotArea>
    </format>
    <format dxfId="109">
      <pivotArea field="0" dataOnly="0" labelOnly="1" grandRow="1" outline="0" axis="axisRow" fieldPosition="0">
        <references count="1">
          <reference field="4294967294" count="1" selected="0">
            <x v="4"/>
          </reference>
        </references>
      </pivotArea>
    </format>
    <format dxfId="108">
      <pivotArea field="0" dataOnly="0" labelOnly="1" grandRow="1" outline="0" axis="axisRow" fieldPosition="0">
        <references count="1">
          <reference field="4294967294" count="1" selected="0">
            <x v="5"/>
          </reference>
        </references>
      </pivotArea>
    </format>
    <format dxfId="107">
      <pivotArea field="0" dataOnly="0" labelOnly="1" grandRow="1" outline="0" axis="axisRow" fieldPosition="0">
        <references count="1">
          <reference field="4294967294" count="1" selected="0">
            <x v="6"/>
          </reference>
        </references>
      </pivotArea>
    </format>
    <format dxfId="106">
      <pivotArea field="0" dataOnly="0" labelOnly="1" grandRow="1" outline="0" axis="axisRow" fieldPosition="0">
        <references count="1">
          <reference field="4294967294" count="1" selected="0">
            <x v="7"/>
          </reference>
        </references>
      </pivotArea>
    </format>
    <format dxfId="105">
      <pivotArea field="0" dataOnly="0" labelOnly="1" grandRow="1" outline="0" axis="axisRow" fieldPosition="0">
        <references count="1">
          <reference field="4294967294" count="1" selected="0">
            <x v="8"/>
          </reference>
        </references>
      </pivotArea>
    </format>
    <format dxfId="104">
      <pivotArea field="0" dataOnly="0" labelOnly="1" grandRow="1" outline="0" axis="axisRow" fieldPosition="0">
        <references count="1">
          <reference field="4294967294" count="1" selected="0">
            <x v="9"/>
          </reference>
        </references>
      </pivotArea>
    </format>
    <format dxfId="103">
      <pivotArea field="0" dataOnly="0" labelOnly="1" grandRow="1" outline="0" axis="axisRow" fieldPosition="0">
        <references count="1">
          <reference field="4294967294" count="1" selected="0">
            <x v="10"/>
          </reference>
        </references>
      </pivotArea>
    </format>
    <format dxfId="102">
      <pivotArea field="0" dataOnly="0" labelOnly="1" grandRow="1" outline="0" axis="axisRow" fieldPosition="0">
        <references count="1">
          <reference field="4294967294" count="1" selected="0">
            <x v="11"/>
          </reference>
        </references>
      </pivotArea>
    </format>
    <format dxfId="101">
      <pivotArea field="0" dataOnly="0" labelOnly="1" grandRow="1" outline="0" axis="axisRow" fieldPosition="0">
        <references count="1">
          <reference field="4294967294" count="1" selected="0">
            <x v="12"/>
          </reference>
        </references>
      </pivotArea>
    </format>
    <format dxfId="100">
      <pivotArea field="0" dataOnly="0" labelOnly="1" grandRow="1" outline="0" axis="axisRow" fieldPosition="0">
        <references count="1">
          <reference field="4294967294" count="1" selected="0">
            <x v="13"/>
          </reference>
        </references>
      </pivotArea>
    </format>
    <format dxfId="99">
      <pivotArea field="0" dataOnly="0" labelOnly="1" grandRow="1" outline="0" axis="axisRow" fieldPosition="0">
        <references count="1">
          <reference field="4294967294" count="1" selected="0">
            <x v="14"/>
          </reference>
        </references>
      </pivotArea>
    </format>
    <format dxfId="98">
      <pivotArea field="0" dataOnly="0" labelOnly="1" grandRow="1" outline="0" axis="axisRow" fieldPosition="0">
        <references count="1">
          <reference field="4294967294" count="1" selected="0">
            <x v="15"/>
          </reference>
        </references>
      </pivotArea>
    </format>
    <format dxfId="97">
      <pivotArea field="0" dataOnly="0" labelOnly="1" grandRow="1" outline="0" axis="axisRow" fieldPosition="0">
        <references count="1">
          <reference field="4294967294" count="1" selected="0">
            <x v="16"/>
          </reference>
        </references>
      </pivotArea>
    </format>
    <format dxfId="96">
      <pivotArea field="0" dataOnly="0" labelOnly="1" grandRow="1" outline="0" axis="axisRow" fieldPosition="0">
        <references count="1">
          <reference field="4294967294" count="1" selected="0">
            <x v="17"/>
          </reference>
        </references>
      </pivotArea>
    </format>
    <format dxfId="95">
      <pivotArea field="0" dataOnly="0" labelOnly="1" grandRow="1" outline="0" axis="axisRow" fieldPosition="0">
        <references count="1">
          <reference field="4294967294" count="1" selected="0">
            <x v="18"/>
          </reference>
        </references>
      </pivotArea>
    </format>
    <format dxfId="94">
      <pivotArea field="0" dataOnly="0" labelOnly="1" grandRow="1" outline="0" axis="axisRow" fieldPosition="0">
        <references count="1">
          <reference field="4294967294" count="1" selected="0">
            <x v="19"/>
          </reference>
        </references>
      </pivotArea>
    </format>
    <format dxfId="93">
      <pivotArea field="0" dataOnly="0" labelOnly="1" grandRow="1" outline="0" axis="axisRow" fieldPosition="0">
        <references count="1">
          <reference field="4294967294" count="1" selected="0">
            <x v="20"/>
          </reference>
        </references>
      </pivotArea>
    </format>
    <format dxfId="92">
      <pivotArea field="0" dataOnly="0" labelOnly="1" grandRow="1" outline="0" axis="axisRow" fieldPosition="0">
        <references count="1">
          <reference field="4294967294" count="1" selected="0">
            <x v="21"/>
          </reference>
        </references>
      </pivotArea>
    </format>
    <format dxfId="91">
      <pivotArea field="0" dataOnly="0" labelOnly="1" grandRow="1" outline="0" axis="axisRow" fieldPosition="0">
        <references count="1">
          <reference field="4294967294" count="1" selected="0">
            <x v="22"/>
          </reference>
        </references>
      </pivotArea>
    </format>
    <format dxfId="90">
      <pivotArea field="0" dataOnly="0" labelOnly="1" grandRow="1" outline="0" axis="axisRow" fieldPosition="0">
        <references count="1">
          <reference field="4294967294" count="1" selected="0">
            <x v="23"/>
          </reference>
        </references>
      </pivotArea>
    </format>
    <format dxfId="89">
      <pivotArea field="0" dataOnly="0" labelOnly="1" grandRow="1" outline="0" axis="axisRow" fieldPosition="0">
        <references count="1">
          <reference field="4294967294" count="1" selected="0">
            <x v="24"/>
          </reference>
        </references>
      </pivotArea>
    </format>
    <format dxfId="88">
      <pivotArea field="0" dataOnly="0" labelOnly="1" grandRow="1" outline="0" axis="axisRow" fieldPosition="0">
        <references count="1">
          <reference field="4294967294" count="1" selected="0">
            <x v="25"/>
          </reference>
        </references>
      </pivotArea>
    </format>
    <format dxfId="87">
      <pivotArea field="0" dataOnly="0" labelOnly="1" grandRow="1" outline="0" axis="axisRow" fieldPosition="0">
        <references count="1">
          <reference field="4294967294" count="1" selected="0">
            <x v="26"/>
          </reference>
        </references>
      </pivotArea>
    </format>
    <format dxfId="86">
      <pivotArea field="0" dataOnly="0" labelOnly="1" grandRow="1" outline="0" axis="axisRow" fieldPosition="0">
        <references count="1">
          <reference field="4294967294" count="1" selected="0">
            <x v="27"/>
          </reference>
        </references>
      </pivotArea>
    </format>
    <format dxfId="85">
      <pivotArea field="0" dataOnly="0" labelOnly="1" grandRow="1" outline="0" axis="axisRow" fieldPosition="0">
        <references count="1">
          <reference field="4294967294" count="1" selected="0">
            <x v="28"/>
          </reference>
        </references>
      </pivotArea>
    </format>
    <format dxfId="84">
      <pivotArea field="0" dataOnly="0" labelOnly="1" grandRow="1" outline="0" axis="axisRow" fieldPosition="0">
        <references count="1">
          <reference field="4294967294" count="1" selected="0">
            <x v="29"/>
          </reference>
        </references>
      </pivotArea>
    </format>
    <format dxfId="83">
      <pivotArea field="0" dataOnly="0" labelOnly="1" grandRow="1" outline="0" axis="axisRow" fieldPosition="0">
        <references count="1">
          <reference field="4294967294" count="1" selected="0">
            <x v="30"/>
          </reference>
        </references>
      </pivotArea>
    </format>
    <format dxfId="82">
      <pivotArea field="0" dataOnly="0" labelOnly="1" grandRow="1" outline="0" axis="axisRow" fieldPosition="0">
        <references count="1">
          <reference field="4294967294" count="1" selected="0">
            <x v="31"/>
          </reference>
        </references>
      </pivotArea>
    </format>
    <format dxfId="81">
      <pivotArea field="0" dataOnly="0" labelOnly="1" grandRow="1" outline="0" axis="axisRow" fieldPosition="0">
        <references count="1">
          <reference field="4294967294" count="1" selected="0">
            <x v="0"/>
          </reference>
        </references>
      </pivotArea>
    </format>
    <format dxfId="80">
      <pivotArea field="0" dataOnly="0" labelOnly="1" grandRow="1" outline="0" axis="axisRow" fieldPosition="0">
        <references count="1">
          <reference field="4294967294" count="1" selected="0">
            <x v="1"/>
          </reference>
        </references>
      </pivotArea>
    </format>
    <format dxfId="79">
      <pivotArea field="0" dataOnly="0" labelOnly="1" grandRow="1" outline="0" axis="axisRow" fieldPosition="0">
        <references count="1">
          <reference field="4294967294" count="1" selected="0">
            <x v="2"/>
          </reference>
        </references>
      </pivotArea>
    </format>
    <format dxfId="78">
      <pivotArea field="0" dataOnly="0" labelOnly="1" grandRow="1" outline="0" axis="axisRow" fieldPosition="0">
        <references count="1">
          <reference field="4294967294" count="1" selected="0">
            <x v="3"/>
          </reference>
        </references>
      </pivotArea>
    </format>
    <format dxfId="77">
      <pivotArea field="0" dataOnly="0" labelOnly="1" grandRow="1" outline="0" axis="axisRow" fieldPosition="0">
        <references count="1">
          <reference field="4294967294" count="1" selected="0">
            <x v="4"/>
          </reference>
        </references>
      </pivotArea>
    </format>
    <format dxfId="76">
      <pivotArea field="0" dataOnly="0" labelOnly="1" grandRow="1" outline="0" axis="axisRow" fieldPosition="0">
        <references count="1">
          <reference field="4294967294" count="1" selected="0">
            <x v="5"/>
          </reference>
        </references>
      </pivotArea>
    </format>
    <format dxfId="75">
      <pivotArea field="0" dataOnly="0" labelOnly="1" grandRow="1" outline="0" axis="axisRow" fieldPosition="0">
        <references count="1">
          <reference field="4294967294" count="1" selected="0">
            <x v="6"/>
          </reference>
        </references>
      </pivotArea>
    </format>
    <format dxfId="74">
      <pivotArea field="0" dataOnly="0" labelOnly="1" grandRow="1" outline="0" axis="axisRow" fieldPosition="0">
        <references count="1">
          <reference field="4294967294" count="1" selected="0">
            <x v="7"/>
          </reference>
        </references>
      </pivotArea>
    </format>
    <format dxfId="73">
      <pivotArea field="0" dataOnly="0" labelOnly="1" grandRow="1" outline="0" axis="axisRow" fieldPosition="0">
        <references count="1">
          <reference field="4294967294" count="1" selected="0">
            <x v="8"/>
          </reference>
        </references>
      </pivotArea>
    </format>
    <format dxfId="72">
      <pivotArea field="0" dataOnly="0" labelOnly="1" grandRow="1" outline="0" axis="axisRow" fieldPosition="0">
        <references count="1">
          <reference field="4294967294" count="1" selected="0">
            <x v="9"/>
          </reference>
        </references>
      </pivotArea>
    </format>
    <format dxfId="71">
      <pivotArea field="0" dataOnly="0" labelOnly="1" grandRow="1" outline="0" axis="axisRow" fieldPosition="0">
        <references count="1">
          <reference field="4294967294" count="1" selected="0">
            <x v="10"/>
          </reference>
        </references>
      </pivotArea>
    </format>
    <format dxfId="70">
      <pivotArea field="0" dataOnly="0" labelOnly="1" grandRow="1" outline="0" axis="axisRow" fieldPosition="0">
        <references count="1">
          <reference field="4294967294" count="1" selected="0">
            <x v="11"/>
          </reference>
        </references>
      </pivotArea>
    </format>
    <format dxfId="69">
      <pivotArea field="0" dataOnly="0" labelOnly="1" grandRow="1" outline="0" axis="axisRow" fieldPosition="0">
        <references count="1">
          <reference field="4294967294" count="1" selected="0">
            <x v="12"/>
          </reference>
        </references>
      </pivotArea>
    </format>
    <format dxfId="68">
      <pivotArea field="0" dataOnly="0" labelOnly="1" grandRow="1" outline="0" axis="axisRow" fieldPosition="0">
        <references count="1">
          <reference field="4294967294" count="1" selected="0">
            <x v="13"/>
          </reference>
        </references>
      </pivotArea>
    </format>
    <format dxfId="67">
      <pivotArea field="0" dataOnly="0" labelOnly="1" grandRow="1" outline="0" axis="axisRow" fieldPosition="0">
        <references count="1">
          <reference field="4294967294" count="1" selected="0">
            <x v="14"/>
          </reference>
        </references>
      </pivotArea>
    </format>
    <format dxfId="66">
      <pivotArea field="0" dataOnly="0" labelOnly="1" grandRow="1" outline="0" axis="axisRow" fieldPosition="0">
        <references count="1">
          <reference field="4294967294" count="1" selected="0">
            <x v="15"/>
          </reference>
        </references>
      </pivotArea>
    </format>
    <format dxfId="65">
      <pivotArea field="0" dataOnly="0" labelOnly="1" grandRow="1" outline="0" axis="axisRow" fieldPosition="0">
        <references count="1">
          <reference field="4294967294" count="1" selected="0">
            <x v="16"/>
          </reference>
        </references>
      </pivotArea>
    </format>
    <format dxfId="64">
      <pivotArea field="0" dataOnly="0" labelOnly="1" grandRow="1" outline="0" axis="axisRow" fieldPosition="0">
        <references count="1">
          <reference field="4294967294" count="1" selected="0">
            <x v="17"/>
          </reference>
        </references>
      </pivotArea>
    </format>
    <format dxfId="63">
      <pivotArea field="0" dataOnly="0" labelOnly="1" grandRow="1" outline="0" axis="axisRow" fieldPosition="0">
        <references count="1">
          <reference field="4294967294" count="1" selected="0">
            <x v="18"/>
          </reference>
        </references>
      </pivotArea>
    </format>
    <format dxfId="62">
      <pivotArea field="0" dataOnly="0" labelOnly="1" grandRow="1" outline="0" axis="axisRow" fieldPosition="0">
        <references count="1">
          <reference field="4294967294" count="1" selected="0">
            <x v="19"/>
          </reference>
        </references>
      </pivotArea>
    </format>
    <format dxfId="61">
      <pivotArea field="0" dataOnly="0" labelOnly="1" grandRow="1" outline="0" axis="axisRow" fieldPosition="0">
        <references count="1">
          <reference field="4294967294" count="1" selected="0">
            <x v="20"/>
          </reference>
        </references>
      </pivotArea>
    </format>
    <format dxfId="60">
      <pivotArea field="0" dataOnly="0" labelOnly="1" grandRow="1" outline="0" axis="axisRow" fieldPosition="0">
        <references count="1">
          <reference field="4294967294" count="1" selected="0">
            <x v="21"/>
          </reference>
        </references>
      </pivotArea>
    </format>
    <format dxfId="59">
      <pivotArea field="0" dataOnly="0" labelOnly="1" grandRow="1" outline="0" axis="axisRow" fieldPosition="0">
        <references count="1">
          <reference field="4294967294" count="1" selected="0">
            <x v="22"/>
          </reference>
        </references>
      </pivotArea>
    </format>
    <format dxfId="58">
      <pivotArea field="0" dataOnly="0" labelOnly="1" grandRow="1" outline="0" axis="axisRow" fieldPosition="0">
        <references count="1">
          <reference field="4294967294" count="1" selected="0">
            <x v="23"/>
          </reference>
        </references>
      </pivotArea>
    </format>
    <format dxfId="57">
      <pivotArea field="0" dataOnly="0" labelOnly="1" grandRow="1" outline="0" axis="axisRow" fieldPosition="0">
        <references count="1">
          <reference field="4294967294" count="1" selected="0">
            <x v="24"/>
          </reference>
        </references>
      </pivotArea>
    </format>
    <format dxfId="56">
      <pivotArea field="0" dataOnly="0" labelOnly="1" grandRow="1" outline="0" axis="axisRow" fieldPosition="0">
        <references count="1">
          <reference field="4294967294" count="1" selected="0">
            <x v="25"/>
          </reference>
        </references>
      </pivotArea>
    </format>
    <format dxfId="55">
      <pivotArea field="0" dataOnly="0" labelOnly="1" grandRow="1" outline="0" axis="axisRow" fieldPosition="0">
        <references count="1">
          <reference field="4294967294" count="1" selected="0">
            <x v="26"/>
          </reference>
        </references>
      </pivotArea>
    </format>
    <format dxfId="54">
      <pivotArea field="0" dataOnly="0" labelOnly="1" grandRow="1" outline="0" axis="axisRow" fieldPosition="0">
        <references count="1">
          <reference field="4294967294" count="1" selected="0">
            <x v="27"/>
          </reference>
        </references>
      </pivotArea>
    </format>
    <format dxfId="53">
      <pivotArea field="0" dataOnly="0" labelOnly="1" grandRow="1" outline="0" axis="axisRow" fieldPosition="0">
        <references count="1">
          <reference field="4294967294" count="1" selected="0">
            <x v="28"/>
          </reference>
        </references>
      </pivotArea>
    </format>
    <format dxfId="52">
      <pivotArea field="0" dataOnly="0" labelOnly="1" grandRow="1" outline="0" axis="axisRow" fieldPosition="0">
        <references count="1">
          <reference field="4294967294" count="1" selected="0">
            <x v="29"/>
          </reference>
        </references>
      </pivotArea>
    </format>
    <format dxfId="51">
      <pivotArea field="0" dataOnly="0" labelOnly="1" grandRow="1" outline="0" axis="axisRow" fieldPosition="0">
        <references count="1">
          <reference field="4294967294" count="1" selected="0">
            <x v="30"/>
          </reference>
        </references>
      </pivotArea>
    </format>
    <format dxfId="50">
      <pivotArea field="0" dataOnly="0" labelOnly="1" grandRow="1" outline="0" axis="axisRow" fieldPosition="0">
        <references count="1">
          <reference field="4294967294" count="1" selected="0">
            <x v="31"/>
          </reference>
        </references>
      </pivotArea>
    </format>
    <format dxfId="49">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
          </reference>
        </references>
      </pivotArea>
    </format>
    <format dxfId="48">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3"/>
          </reference>
        </references>
      </pivotArea>
    </format>
    <format dxfId="47">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4"/>
          </reference>
        </references>
      </pivotArea>
    </format>
    <format dxfId="46">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5"/>
          </reference>
        </references>
      </pivotArea>
    </format>
    <format dxfId="45">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6"/>
          </reference>
        </references>
      </pivotArea>
    </format>
    <format dxfId="44">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8"/>
          </reference>
        </references>
      </pivotArea>
    </format>
    <format dxfId="43">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9"/>
          </reference>
        </references>
      </pivotArea>
    </format>
    <format dxfId="42">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0"/>
          </reference>
        </references>
      </pivotArea>
    </format>
    <format dxfId="41">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2"/>
          </reference>
        </references>
      </pivotArea>
    </format>
    <format dxfId="40">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3"/>
          </reference>
        </references>
      </pivotArea>
    </format>
    <format dxfId="39">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4"/>
          </reference>
        </references>
      </pivotArea>
    </format>
    <format dxfId="38">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5"/>
          </reference>
        </references>
      </pivotArea>
    </format>
    <format dxfId="37">
      <pivotArea dataOnly="0" labelOnly="1" outline="0" fieldPosition="0">
        <references count="1">
          <reference field="221" count="0"/>
        </references>
      </pivotArea>
    </format>
    <format dxfId="36">
      <pivotArea dataOnly="0" labelOnly="1" outline="0" fieldPosition="0">
        <references count="1">
          <reference field="221" count="0" defaultSubtotal="1"/>
        </references>
      </pivotArea>
    </format>
    <format dxfId="35">
      <pivotArea dataOnly="0" labelOnly="1" outline="0" fieldPosition="0">
        <references count="2">
          <reference field="4" count="6">
            <x v="0"/>
            <x v="1"/>
            <x v="2"/>
            <x v="3"/>
            <x v="4"/>
            <x v="5"/>
          </reference>
          <reference field="221" count="1" selected="0">
            <x v="0"/>
          </reference>
        </references>
      </pivotArea>
    </format>
    <format dxfId="34">
      <pivotArea dataOnly="0" labelOnly="1" outline="0" fieldPosition="0">
        <references count="2">
          <reference field="4" count="4">
            <x v="6"/>
            <x v="7"/>
            <x v="8"/>
            <x v="9"/>
          </reference>
          <reference field="221" count="1" selected="0">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9.bin"/><Relationship Id="rId1" Type="http://schemas.openxmlformats.org/officeDocument/2006/relationships/pivotTable" Target="../pivotTables/pivotTable1.xm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3B416-0411-4162-9235-6D3AC60FF080}">
  <sheetPr>
    <tabColor indexed="16"/>
  </sheetPr>
  <dimension ref="A1:AA394"/>
  <sheetViews>
    <sheetView showZeros="0" tabSelected="1" view="pageBreakPreview" zoomScaleNormal="100" zoomScaleSheetLayoutView="100" workbookViewId="0">
      <selection activeCell="O13" sqref="O13"/>
    </sheetView>
  </sheetViews>
  <sheetFormatPr defaultColWidth="9" defaultRowHeight="12.75"/>
  <cols>
    <col min="1" max="1" width="11.77734375" style="128" customWidth="1"/>
    <col min="2" max="2" width="7.21875" style="128" customWidth="1"/>
    <col min="3" max="3" width="12" style="128" customWidth="1"/>
    <col min="4" max="4" width="6" style="128" customWidth="1"/>
    <col min="5" max="5" width="5" style="128" customWidth="1"/>
    <col min="6" max="6" width="5.77734375" style="128" customWidth="1"/>
    <col min="7" max="7" width="5.88671875" style="128" customWidth="1"/>
    <col min="8" max="8" width="6.21875" style="128" customWidth="1"/>
    <col min="9" max="10" width="5.44140625" style="128" customWidth="1"/>
    <col min="11" max="11" width="5.88671875" style="128" customWidth="1"/>
    <col min="12" max="12" width="5.77734375" style="128" customWidth="1"/>
    <col min="13" max="13" width="5.109375" style="128" customWidth="1"/>
    <col min="14" max="14" width="8.77734375" style="128" customWidth="1"/>
    <col min="15" max="15" width="7" style="128" customWidth="1"/>
    <col min="16" max="16" width="7.109375" style="128" customWidth="1"/>
    <col min="17" max="17" width="8" style="128" customWidth="1"/>
    <col min="18" max="18" width="11.33203125" style="352" customWidth="1"/>
    <col min="19" max="20" width="9" style="128"/>
    <col min="21" max="22" width="4.88671875" style="128" customWidth="1"/>
    <col min="23" max="23" width="7.33203125" style="128" customWidth="1"/>
    <col min="24" max="16384" width="9" style="128"/>
  </cols>
  <sheetData>
    <row r="1" spans="1:26" ht="18">
      <c r="A1" s="296" t="s">
        <v>1091</v>
      </c>
      <c r="B1" s="298"/>
      <c r="C1" s="298"/>
      <c r="D1" s="298"/>
      <c r="E1" s="298"/>
      <c r="F1" s="297"/>
      <c r="G1" s="297"/>
      <c r="H1" s="297"/>
      <c r="I1" s="298"/>
      <c r="J1" s="297"/>
      <c r="K1" s="297"/>
      <c r="L1" s="297"/>
      <c r="M1" s="298"/>
      <c r="N1" s="297"/>
      <c r="O1" s="297"/>
      <c r="P1" s="297"/>
      <c r="Q1" s="297"/>
      <c r="R1" s="371" t="s">
        <v>10</v>
      </c>
    </row>
    <row r="2" spans="1:26" ht="18">
      <c r="A2" s="296"/>
      <c r="B2" s="298"/>
      <c r="C2" s="298"/>
      <c r="D2" s="298"/>
      <c r="E2" s="298"/>
      <c r="F2" s="297"/>
      <c r="G2" s="297"/>
      <c r="H2" s="297"/>
      <c r="I2" s="298"/>
      <c r="J2" s="297"/>
      <c r="K2" s="297"/>
      <c r="L2" s="297"/>
      <c r="M2" s="298"/>
      <c r="N2" s="297"/>
      <c r="O2" s="297"/>
      <c r="P2" s="297"/>
      <c r="Q2" s="297"/>
      <c r="R2" s="371"/>
    </row>
    <row r="3" spans="1:26" ht="15.75">
      <c r="A3" s="299" t="s">
        <v>1092</v>
      </c>
      <c r="B3" s="298"/>
      <c r="C3" s="298"/>
      <c r="D3" s="298"/>
      <c r="E3" s="298"/>
      <c r="F3" s="297"/>
      <c r="G3" s="297"/>
      <c r="H3" s="297"/>
      <c r="I3" s="298"/>
      <c r="J3" s="297"/>
      <c r="K3" s="297"/>
      <c r="L3" s="297"/>
      <c r="M3" s="298"/>
      <c r="N3" s="297"/>
      <c r="O3" s="297"/>
      <c r="P3" s="297"/>
      <c r="Q3" s="297"/>
      <c r="R3" s="371" t="s">
        <v>10</v>
      </c>
      <c r="S3" s="441" t="s">
        <v>1071</v>
      </c>
    </row>
    <row r="4" spans="1:26" ht="15.75">
      <c r="A4" s="299" t="s">
        <v>1159</v>
      </c>
      <c r="B4" s="298"/>
      <c r="C4" s="298"/>
      <c r="D4" s="298"/>
      <c r="E4" s="298"/>
      <c r="F4" s="297"/>
      <c r="G4" s="297"/>
      <c r="H4" s="297"/>
      <c r="I4" s="298"/>
      <c r="J4" s="297"/>
      <c r="K4" s="297"/>
      <c r="L4" s="297"/>
      <c r="M4" s="298"/>
      <c r="N4" s="297"/>
      <c r="O4" s="297"/>
      <c r="P4" s="297"/>
      <c r="Q4" s="297"/>
      <c r="R4" s="371" t="s">
        <v>10</v>
      </c>
    </row>
    <row r="5" spans="1:26">
      <c r="A5" s="303"/>
      <c r="B5" s="303"/>
      <c r="C5" s="303"/>
      <c r="D5" s="303"/>
      <c r="E5" s="303"/>
      <c r="F5" s="303"/>
      <c r="G5" s="303"/>
      <c r="H5" s="303"/>
      <c r="I5" s="303"/>
      <c r="J5" s="303"/>
      <c r="K5" s="303"/>
      <c r="L5" s="303"/>
      <c r="M5" s="303"/>
      <c r="N5" s="303"/>
      <c r="O5" s="303"/>
      <c r="P5" s="303"/>
      <c r="Q5" s="303"/>
      <c r="R5" s="372"/>
    </row>
    <row r="6" spans="1:26" ht="16.5" customHeight="1">
      <c r="A6" s="150"/>
      <c r="B6" s="305" t="s">
        <v>1014</v>
      </c>
      <c r="C6" s="306"/>
      <c r="D6" s="306"/>
      <c r="E6" s="306"/>
      <c r="F6" s="306"/>
      <c r="G6" s="306"/>
      <c r="H6" s="306"/>
      <c r="I6" s="307"/>
      <c r="J6" s="373" t="s">
        <v>10</v>
      </c>
      <c r="K6" s="374"/>
      <c r="L6" s="374"/>
      <c r="M6" s="375"/>
      <c r="N6" s="530" t="s">
        <v>1015</v>
      </c>
      <c r="O6" s="533" t="s">
        <v>1093</v>
      </c>
      <c r="P6" s="533" t="s">
        <v>1094</v>
      </c>
      <c r="Q6" s="533" t="s">
        <v>1095</v>
      </c>
      <c r="R6" s="376"/>
      <c r="S6" s="377"/>
    </row>
    <row r="7" spans="1:26" ht="36.75" customHeight="1">
      <c r="A7" s="297"/>
      <c r="B7" s="306" t="s">
        <v>1016</v>
      </c>
      <c r="C7" s="306"/>
      <c r="D7" s="306"/>
      <c r="E7" s="312"/>
      <c r="F7" s="313" t="s">
        <v>1017</v>
      </c>
      <c r="G7" s="306"/>
      <c r="H7" s="306"/>
      <c r="I7" s="307"/>
      <c r="J7" s="314" t="s">
        <v>1018</v>
      </c>
      <c r="K7" s="306"/>
      <c r="L7" s="306"/>
      <c r="M7" s="307"/>
      <c r="N7" s="531"/>
      <c r="O7" s="534"/>
      <c r="P7" s="534"/>
      <c r="Q7" s="534"/>
      <c r="R7" s="376" t="s">
        <v>1096</v>
      </c>
      <c r="S7" s="377" t="s">
        <v>1096</v>
      </c>
      <c r="T7" s="379" t="s">
        <v>801</v>
      </c>
      <c r="U7" s="303"/>
      <c r="V7" s="303"/>
      <c r="W7" s="380"/>
      <c r="X7" s="128" t="s">
        <v>1118</v>
      </c>
    </row>
    <row r="8" spans="1:26" ht="27" customHeight="1">
      <c r="A8" s="381"/>
      <c r="B8" s="315" t="s">
        <v>1019</v>
      </c>
      <c r="C8" s="315" t="s">
        <v>1020</v>
      </c>
      <c r="D8" s="315" t="s">
        <v>1098</v>
      </c>
      <c r="E8" s="382" t="s">
        <v>1022</v>
      </c>
      <c r="F8" s="316" t="s">
        <v>1019</v>
      </c>
      <c r="G8" s="315" t="s">
        <v>1020</v>
      </c>
      <c r="H8" s="315" t="s">
        <v>1098</v>
      </c>
      <c r="I8" s="382" t="s">
        <v>1022</v>
      </c>
      <c r="J8" s="317" t="s">
        <v>1019</v>
      </c>
      <c r="K8" s="318" t="s">
        <v>1020</v>
      </c>
      <c r="L8" s="315" t="s">
        <v>1098</v>
      </c>
      <c r="M8" s="317" t="s">
        <v>1022</v>
      </c>
      <c r="N8" s="532"/>
      <c r="O8" s="535"/>
      <c r="P8" s="535"/>
      <c r="Q8" s="535"/>
      <c r="R8" s="442"/>
      <c r="S8" s="443"/>
      <c r="T8" s="379" t="s">
        <v>1099</v>
      </c>
      <c r="U8" s="444" t="s">
        <v>1100</v>
      </c>
      <c r="V8" s="444" t="s">
        <v>1101</v>
      </c>
      <c r="W8" s="380"/>
      <c r="X8" s="379" t="s">
        <v>1099</v>
      </c>
      <c r="Y8" s="444" t="s">
        <v>1100</v>
      </c>
      <c r="Z8" s="444" t="s">
        <v>1101</v>
      </c>
    </row>
    <row r="9" spans="1:26" ht="15.75" hidden="1" customHeight="1">
      <c r="A9" s="320" t="s">
        <v>1023</v>
      </c>
      <c r="B9" s="347"/>
      <c r="C9" s="347"/>
      <c r="D9" s="347"/>
      <c r="E9" s="388"/>
      <c r="F9" s="389"/>
      <c r="G9" s="363"/>
      <c r="H9" s="363"/>
      <c r="I9" s="388"/>
      <c r="J9" s="389"/>
      <c r="K9" s="363"/>
      <c r="L9" s="363"/>
      <c r="M9" s="390"/>
      <c r="N9" s="389"/>
      <c r="O9" s="391"/>
      <c r="P9" s="392"/>
      <c r="Q9" s="392"/>
      <c r="R9" s="393">
        <f>SUM(B9:D9,F9:H9,J9:L9)+N9</f>
        <v>0</v>
      </c>
      <c r="S9" s="426">
        <f>+Q9+P9+O9</f>
        <v>0</v>
      </c>
      <c r="T9" s="130"/>
      <c r="W9" s="395"/>
    </row>
    <row r="10" spans="1:26" ht="12.75" hidden="1" customHeight="1">
      <c r="A10" s="320"/>
      <c r="B10" s="320"/>
      <c r="C10" s="320"/>
      <c r="D10" s="320"/>
      <c r="E10" s="396"/>
      <c r="F10" s="389"/>
      <c r="G10" s="363"/>
      <c r="H10" s="363"/>
      <c r="I10" s="397"/>
      <c r="J10" s="389"/>
      <c r="K10" s="363"/>
      <c r="L10" s="363"/>
      <c r="M10" s="389"/>
      <c r="N10" s="389"/>
      <c r="O10" s="398"/>
      <c r="P10" s="399"/>
      <c r="Q10" s="399"/>
      <c r="R10" s="376"/>
      <c r="S10" s="377"/>
      <c r="T10" s="400" t="s">
        <v>1099</v>
      </c>
      <c r="U10" s="401" t="s">
        <v>1100</v>
      </c>
      <c r="V10" s="401" t="s">
        <v>1101</v>
      </c>
      <c r="W10" s="402"/>
    </row>
    <row r="11" spans="1:26">
      <c r="A11" s="320" t="s">
        <v>1024</v>
      </c>
      <c r="B11" s="445">
        <f>+'Distribution Pivot Table'!Z$9*100</f>
        <v>0</v>
      </c>
      <c r="C11" s="445">
        <f>+'Distribution Pivot Table'!Z$11*100</f>
        <v>0</v>
      </c>
      <c r="D11" s="445">
        <f>+'Distribution Pivot Table'!Z$13*100</f>
        <v>0</v>
      </c>
      <c r="E11" s="412">
        <f t="shared" ref="E11:E29" si="0">SUM(B11:D11)</f>
        <v>0</v>
      </c>
      <c r="F11" s="446">
        <f>+'Distribution Pivot Table'!Z$15*100</f>
        <v>0</v>
      </c>
      <c r="G11" s="445">
        <f>+'Distribution Pivot Table'!Z$17*100</f>
        <v>0</v>
      </c>
      <c r="H11" s="445">
        <f>+'Distribution Pivot Table'!Z$19*100</f>
        <v>0</v>
      </c>
      <c r="I11" s="412">
        <f t="shared" ref="I11:I29" si="1">SUM(F11:H11)</f>
        <v>0</v>
      </c>
      <c r="J11" s="446">
        <f>+'Distribution Pivot Table'!Z$21*100</f>
        <v>0</v>
      </c>
      <c r="K11" s="445">
        <f>+'Distribution Pivot Table'!Z$23*100</f>
        <v>0</v>
      </c>
      <c r="L11" s="445">
        <f>+'Distribution Pivot Table'!Z$25*100</f>
        <v>0</v>
      </c>
      <c r="M11" s="413">
        <f t="shared" ref="M11:M29" si="2">SUM(J11:L11)</f>
        <v>0</v>
      </c>
      <c r="N11" s="446">
        <f>+'Distribution Pivot Table'!Z$27*100</f>
        <v>0</v>
      </c>
      <c r="O11" s="414">
        <f t="shared" ref="O11:P29" si="3">+B11+F11+J11</f>
        <v>0</v>
      </c>
      <c r="P11" s="415">
        <f t="shared" si="3"/>
        <v>0</v>
      </c>
      <c r="Q11" s="415">
        <f t="shared" ref="Q11:Q29" si="4">+D11+H11+L11+N11</f>
        <v>0</v>
      </c>
      <c r="R11" s="393">
        <f t="shared" ref="R11:R29" si="5">SUM(B11:D11,F11:H11,J11:L11)+N11</f>
        <v>0</v>
      </c>
      <c r="S11" s="426">
        <f t="shared" ref="S11:S29" si="6">+Q11+P11+O11</f>
        <v>0</v>
      </c>
      <c r="T11" s="447">
        <f>+E11+I11</f>
        <v>0</v>
      </c>
      <c r="U11" s="129">
        <f>+M11</f>
        <v>0</v>
      </c>
      <c r="V11" s="129">
        <f>+N11</f>
        <v>0</v>
      </c>
      <c r="W11" s="448">
        <f>SUM(T11:V11)</f>
        <v>0</v>
      </c>
      <c r="X11" s="449">
        <f>+T11-'OLD Tables 44-55'!T11</f>
        <v>0</v>
      </c>
      <c r="Y11" s="450">
        <f>+U11-'OLD Tables 44-55'!U11</f>
        <v>0</v>
      </c>
      <c r="Z11" s="450">
        <f>+V11-'OLD Tables 44-55'!V11</f>
        <v>0</v>
      </c>
    </row>
    <row r="12" spans="1:26">
      <c r="A12" s="320" t="s">
        <v>1025</v>
      </c>
      <c r="B12" s="445">
        <f>+'Distribution Pivot Table'!Z$31*100</f>
        <v>20.840590685346459</v>
      </c>
      <c r="C12" s="445">
        <f>+'Distribution Pivot Table'!Z$33*100</f>
        <v>2.0219613782658086</v>
      </c>
      <c r="D12" s="445">
        <f>+'Distribution Pivot Table'!Z$35*100</f>
        <v>0</v>
      </c>
      <c r="E12" s="412">
        <f t="shared" si="0"/>
        <v>22.862552063612267</v>
      </c>
      <c r="F12" s="446">
        <f>+'Distribution Pivot Table'!Z$37*100</f>
        <v>36.183263915183645</v>
      </c>
      <c r="G12" s="445">
        <f>+'Distribution Pivot Table'!Z$39*100</f>
        <v>3.6501325255585004</v>
      </c>
      <c r="H12" s="445">
        <f>+'Distribution Pivot Table'!Z$41*100</f>
        <v>0</v>
      </c>
      <c r="I12" s="412">
        <f t="shared" si="1"/>
        <v>39.833396440742142</v>
      </c>
      <c r="J12" s="446">
        <f>+'Distribution Pivot Table'!Z$43*100</f>
        <v>25.06626277925028</v>
      </c>
      <c r="K12" s="445">
        <f>+'Distribution Pivot Table'!Z$45*100</f>
        <v>11.056418023475956</v>
      </c>
      <c r="L12" s="445">
        <f>+'Distribution Pivot Table'!Z$47*100</f>
        <v>0</v>
      </c>
      <c r="M12" s="413">
        <f t="shared" si="2"/>
        <v>36.122680802726236</v>
      </c>
      <c r="N12" s="446">
        <f>+'Distribution Pivot Table'!Z$49*100</f>
        <v>1.1889435819765239</v>
      </c>
      <c r="O12" s="414">
        <f t="shared" si="3"/>
        <v>82.090117379780381</v>
      </c>
      <c r="P12" s="415">
        <f t="shared" si="3"/>
        <v>16.728511927300264</v>
      </c>
      <c r="Q12" s="415">
        <f t="shared" si="4"/>
        <v>1.1889435819765239</v>
      </c>
      <c r="R12" s="393">
        <f t="shared" si="5"/>
        <v>100.00757288905717</v>
      </c>
      <c r="S12" s="393">
        <f t="shared" si="6"/>
        <v>100.00757288905717</v>
      </c>
      <c r="T12" s="399">
        <f>+E12+I12</f>
        <v>62.695948504354405</v>
      </c>
      <c r="U12" s="129">
        <f>+M12</f>
        <v>36.122680802726236</v>
      </c>
      <c r="V12" s="129">
        <f>+N12</f>
        <v>1.1889435819765239</v>
      </c>
      <c r="W12" s="393">
        <f>SUM(T12:V12)</f>
        <v>100.00757288905717</v>
      </c>
      <c r="X12" s="451">
        <f>+T12-'OLD Tables 44-55'!T12</f>
        <v>-0.46761512081869938</v>
      </c>
      <c r="Y12" s="450">
        <f>+U12-'OLD Tables 44-55'!U12</f>
        <v>0.22485036727462671</v>
      </c>
      <c r="Z12" s="450">
        <f>+V12-'OLD Tables 44-55'!V12</f>
        <v>0.25033764260123548</v>
      </c>
    </row>
    <row r="13" spans="1:26">
      <c r="A13" s="320" t="s">
        <v>1026</v>
      </c>
      <c r="B13" s="445">
        <f>+'Distribution Pivot Table'!Z$53*100</f>
        <v>0</v>
      </c>
      <c r="C13" s="445">
        <f>+'Distribution Pivot Table'!Z$55*100</f>
        <v>0</v>
      </c>
      <c r="D13" s="445">
        <f>+'Distribution Pivot Table'!Z$57*100</f>
        <v>0</v>
      </c>
      <c r="E13" s="412">
        <f t="shared" si="0"/>
        <v>0</v>
      </c>
      <c r="F13" s="446">
        <f>+'Distribution Pivot Table'!Z$59*100</f>
        <v>0</v>
      </c>
      <c r="G13" s="445">
        <f>+'Distribution Pivot Table'!Z$61*100</f>
        <v>0</v>
      </c>
      <c r="H13" s="445">
        <f>+'Distribution Pivot Table'!Z$63*100</f>
        <v>0</v>
      </c>
      <c r="I13" s="412">
        <f t="shared" si="1"/>
        <v>0</v>
      </c>
      <c r="J13" s="446">
        <f>+'Distribution Pivot Table'!Z$65*100</f>
        <v>0</v>
      </c>
      <c r="K13" s="445">
        <f>+'Distribution Pivot Table'!Z$67*100</f>
        <v>0</v>
      </c>
      <c r="L13" s="445">
        <f>+'Distribution Pivot Table'!Z$69*100</f>
        <v>0</v>
      </c>
      <c r="M13" s="413">
        <f t="shared" si="2"/>
        <v>0</v>
      </c>
      <c r="N13" s="446">
        <f>+'Distribution Pivot Table'!Z$71*100</f>
        <v>0</v>
      </c>
      <c r="O13" s="414">
        <f t="shared" si="3"/>
        <v>0</v>
      </c>
      <c r="P13" s="415">
        <f t="shared" si="3"/>
        <v>0</v>
      </c>
      <c r="Q13" s="415">
        <f t="shared" si="4"/>
        <v>0</v>
      </c>
      <c r="R13" s="393">
        <f t="shared" si="5"/>
        <v>0</v>
      </c>
      <c r="S13" s="393">
        <f t="shared" si="6"/>
        <v>0</v>
      </c>
      <c r="T13" s="399">
        <f t="shared" ref="T13:T29" si="7">+E13+I13</f>
        <v>0</v>
      </c>
      <c r="U13" s="129">
        <f t="shared" ref="U13:V29" si="8">+M13</f>
        <v>0</v>
      </c>
      <c r="V13" s="129">
        <f t="shared" si="8"/>
        <v>0</v>
      </c>
      <c r="W13" s="393">
        <f t="shared" ref="W13:W29" si="9">SUM(T13:V13)</f>
        <v>0</v>
      </c>
      <c r="X13" s="451">
        <f>+T13-'OLD Tables 44-55'!T13</f>
        <v>0</v>
      </c>
      <c r="Y13" s="450">
        <f>+U13-'OLD Tables 44-55'!U13</f>
        <v>0</v>
      </c>
      <c r="Z13" s="450">
        <f>+V13-'OLD Tables 44-55'!V13</f>
        <v>0</v>
      </c>
    </row>
    <row r="14" spans="1:26">
      <c r="A14" s="320" t="s">
        <v>1027</v>
      </c>
      <c r="B14" s="452" t="str">
        <f>IF('Distribution Pivot Table'!AM73&lt;&gt;1, "—",'Distribution Pivot Table'!Z$75*100)</f>
        <v>—</v>
      </c>
      <c r="C14" s="445">
        <f>+'Distribution Pivot Table'!Z$77*100</f>
        <v>0</v>
      </c>
      <c r="D14" s="453"/>
      <c r="E14" s="412">
        <f t="shared" si="0"/>
        <v>0</v>
      </c>
      <c r="F14" s="446">
        <f>+'Distribution Pivot Table'!Z$81*100</f>
        <v>0</v>
      </c>
      <c r="G14" s="445">
        <f>+'Distribution Pivot Table'!Z$83*100</f>
        <v>0</v>
      </c>
      <c r="H14" s="445">
        <f>+'Distribution Pivot Table'!Z$85*100</f>
        <v>0</v>
      </c>
      <c r="I14" s="412">
        <f t="shared" si="1"/>
        <v>0</v>
      </c>
      <c r="J14" s="446">
        <f>+'Distribution Pivot Table'!Z$87*100</f>
        <v>0</v>
      </c>
      <c r="K14" s="445">
        <f>+'Distribution Pivot Table'!Z$89*100</f>
        <v>0</v>
      </c>
      <c r="L14" s="445">
        <f>+'Distribution Pivot Table'!Z$91*100</f>
        <v>0</v>
      </c>
      <c r="M14" s="413">
        <f t="shared" si="2"/>
        <v>0</v>
      </c>
      <c r="N14" s="446">
        <f>+'Distribution Pivot Table'!Z$93*100</f>
        <v>0</v>
      </c>
      <c r="O14" s="414" t="e">
        <f t="shared" si="3"/>
        <v>#VALUE!</v>
      </c>
      <c r="P14" s="415">
        <f t="shared" si="3"/>
        <v>0</v>
      </c>
      <c r="Q14" s="415">
        <f t="shared" si="4"/>
        <v>0</v>
      </c>
      <c r="R14" s="393">
        <f t="shared" si="5"/>
        <v>0</v>
      </c>
      <c r="S14" s="393" t="e">
        <f t="shared" si="6"/>
        <v>#VALUE!</v>
      </c>
      <c r="T14" s="399">
        <f t="shared" si="7"/>
        <v>0</v>
      </c>
      <c r="U14" s="129">
        <f t="shared" si="8"/>
        <v>0</v>
      </c>
      <c r="V14" s="129">
        <f t="shared" si="8"/>
        <v>0</v>
      </c>
      <c r="W14" s="393">
        <f t="shared" si="9"/>
        <v>0</v>
      </c>
      <c r="X14" s="451">
        <f>+T14-'OLD Tables 44-55'!T14</f>
        <v>0</v>
      </c>
      <c r="Y14" s="450">
        <f>+U14-'OLD Tables 44-55'!U14</f>
        <v>0</v>
      </c>
      <c r="Z14" s="450">
        <f>+V14-'OLD Tables 44-55'!V14</f>
        <v>0</v>
      </c>
    </row>
    <row r="15" spans="1:26">
      <c r="A15" s="320"/>
      <c r="B15" s="445"/>
      <c r="C15" s="445"/>
      <c r="D15" s="445"/>
      <c r="E15" s="412"/>
      <c r="F15" s="446"/>
      <c r="G15" s="445"/>
      <c r="H15" s="445"/>
      <c r="I15" s="412"/>
      <c r="J15" s="446"/>
      <c r="K15" s="445"/>
      <c r="L15" s="445"/>
      <c r="M15" s="413"/>
      <c r="N15" s="446"/>
      <c r="O15" s="414"/>
      <c r="P15" s="415"/>
      <c r="Q15" s="415"/>
      <c r="R15" s="393"/>
      <c r="S15" s="393"/>
      <c r="T15" s="399"/>
      <c r="U15" s="129"/>
      <c r="V15" s="129"/>
      <c r="W15" s="393"/>
      <c r="X15" s="451"/>
      <c r="Y15" s="450"/>
      <c r="Z15" s="450"/>
    </row>
    <row r="16" spans="1:26">
      <c r="A16" s="320" t="s">
        <v>1028</v>
      </c>
      <c r="B16" s="445">
        <f>+'Distribution Pivot Table'!Z$97*100</f>
        <v>1.7193929704086179</v>
      </c>
      <c r="C16" s="445">
        <f>+'Distribution Pivot Table'!Z$99*100</f>
        <v>0.29617592325636255</v>
      </c>
      <c r="D16" s="445">
        <f>+'Distribution Pivot Table'!Z$101*100</f>
        <v>0</v>
      </c>
      <c r="E16" s="412">
        <f t="shared" si="0"/>
        <v>2.0155688936649803</v>
      </c>
      <c r="F16" s="446">
        <f>+'Distribution Pivot Table'!Z$103*100</f>
        <v>47.264959505150316</v>
      </c>
      <c r="G16" s="445">
        <f>+'Distribution Pivot Table'!Z$105*100</f>
        <v>5.3626189290488302</v>
      </c>
      <c r="H16" s="445">
        <f>+'Distribution Pivot Table'!Z$107*100</f>
        <v>0</v>
      </c>
      <c r="I16" s="412">
        <f t="shared" si="1"/>
        <v>52.627578434199144</v>
      </c>
      <c r="J16" s="446">
        <f>+'Distribution Pivot Table'!Z$109*100</f>
        <v>34.020915786438813</v>
      </c>
      <c r="K16" s="445">
        <f>+'Distribution Pivot Table'!Z$111*100</f>
        <v>11.186538411134119</v>
      </c>
      <c r="L16" s="445">
        <f>+'Distribution Pivot Table'!Z$113*100</f>
        <v>0</v>
      </c>
      <c r="M16" s="413">
        <f t="shared" si="2"/>
        <v>45.207454197572929</v>
      </c>
      <c r="N16" s="446">
        <f>+'Distribution Pivot Table'!Z$115*100</f>
        <v>0.14939847456294394</v>
      </c>
      <c r="O16" s="414">
        <f>+B16+F16+J16</f>
        <v>83.005268261997742</v>
      </c>
      <c r="P16" s="415">
        <f t="shared" si="3"/>
        <v>16.845333263439311</v>
      </c>
      <c r="Q16" s="415">
        <f t="shared" si="4"/>
        <v>0.14939847456294394</v>
      </c>
      <c r="R16" s="393">
        <f>SUM(B16:D16,F16:H16,J16:L16)+N16</f>
        <v>100</v>
      </c>
      <c r="S16" s="393">
        <f t="shared" si="6"/>
        <v>100</v>
      </c>
      <c r="T16" s="399">
        <f t="shared" si="7"/>
        <v>54.643147327864128</v>
      </c>
      <c r="U16" s="129">
        <f t="shared" si="8"/>
        <v>45.207454197572929</v>
      </c>
      <c r="V16" s="129">
        <f t="shared" si="8"/>
        <v>0.14939847456294394</v>
      </c>
      <c r="W16" s="393">
        <f t="shared" si="9"/>
        <v>100</v>
      </c>
      <c r="X16" s="451">
        <f>+T16-'OLD Tables 44-55'!T16</f>
        <v>-0.41883614321024965</v>
      </c>
      <c r="Y16" s="450">
        <f>+U16-'OLD Tables 44-55'!U16</f>
        <v>0.39658325033833819</v>
      </c>
      <c r="Z16" s="450">
        <f>+V16-'OLD Tables 44-55'!V16</f>
        <v>2.2252892871907709E-2</v>
      </c>
    </row>
    <row r="17" spans="1:27">
      <c r="A17" s="320" t="s">
        <v>1029</v>
      </c>
      <c r="B17" s="445">
        <f>+'Distribution Pivot Table'!Z$119*100</f>
        <v>19.90991474073677</v>
      </c>
      <c r="C17" s="445">
        <f>+'Distribution Pivot Table'!Z$121*100</f>
        <v>0.4021663359965682</v>
      </c>
      <c r="D17" s="445">
        <f>+'Distribution Pivot Table'!Z$123*100</f>
        <v>0</v>
      </c>
      <c r="E17" s="412">
        <f t="shared" si="0"/>
        <v>20.312081076733339</v>
      </c>
      <c r="F17" s="446">
        <f>+'Distribution Pivot Table'!Z$125*100</f>
        <v>38.956512413534242</v>
      </c>
      <c r="G17" s="445">
        <f>+'Distribution Pivot Table'!Z$127*100</f>
        <v>1.6193897796128478</v>
      </c>
      <c r="H17" s="445">
        <f>+'Distribution Pivot Table'!Z$129*100</f>
        <v>0</v>
      </c>
      <c r="I17" s="412">
        <f t="shared" si="1"/>
        <v>40.575902193147087</v>
      </c>
      <c r="J17" s="446">
        <f>+'Distribution Pivot Table'!Z$131*100</f>
        <v>24.655477505496272</v>
      </c>
      <c r="K17" s="445">
        <f>+'Distribution Pivot Table'!Z$133*100</f>
        <v>9.0192503619497035</v>
      </c>
      <c r="L17" s="445">
        <f>+'Distribution Pivot Table'!Z$135*100</f>
        <v>0</v>
      </c>
      <c r="M17" s="413">
        <f t="shared" si="2"/>
        <v>33.674727867445974</v>
      </c>
      <c r="N17" s="446">
        <f>+'Distribution Pivot Table'!Z$137*100</f>
        <v>5.4372888626736016</v>
      </c>
      <c r="O17" s="414">
        <f t="shared" si="3"/>
        <v>83.521904659767273</v>
      </c>
      <c r="P17" s="415">
        <f t="shared" si="3"/>
        <v>11.040806477559119</v>
      </c>
      <c r="Q17" s="415">
        <f t="shared" si="4"/>
        <v>5.4372888626736016</v>
      </c>
      <c r="R17" s="393">
        <f t="shared" si="5"/>
        <v>100</v>
      </c>
      <c r="S17" s="393">
        <f t="shared" si="6"/>
        <v>100</v>
      </c>
      <c r="T17" s="399">
        <f t="shared" si="7"/>
        <v>60.887983269880422</v>
      </c>
      <c r="U17" s="129">
        <f>+M17</f>
        <v>33.674727867445974</v>
      </c>
      <c r="V17" s="129">
        <f t="shared" si="8"/>
        <v>5.4372888626736016</v>
      </c>
      <c r="W17" s="393">
        <f t="shared" si="9"/>
        <v>100</v>
      </c>
      <c r="X17" s="451">
        <f>+T17-'OLD Tables 44-55'!T17</f>
        <v>1.2072996629544122</v>
      </c>
      <c r="Y17" s="450">
        <f>+U17-'OLD Tables 44-55'!U17</f>
        <v>-2.6756206821380175</v>
      </c>
      <c r="Z17" s="450">
        <f>+V17-'OLD Tables 44-55'!V17</f>
        <v>-1.0052566736430171</v>
      </c>
    </row>
    <row r="18" spans="1:27">
      <c r="A18" s="320" t="s">
        <v>1030</v>
      </c>
      <c r="B18" s="445">
        <f>+'Distribution Pivot Table'!Z$141*100</f>
        <v>25.073186598720586</v>
      </c>
      <c r="C18" s="445">
        <f>+'Distribution Pivot Table'!Z$143*100</f>
        <v>0.14095196790632117</v>
      </c>
      <c r="D18" s="445">
        <f>+'Distribution Pivot Table'!Z$145*100</f>
        <v>3.2527377209151033E-2</v>
      </c>
      <c r="E18" s="412">
        <f t="shared" si="0"/>
        <v>25.24666594383606</v>
      </c>
      <c r="F18" s="446">
        <f>+'Distribution Pivot Table'!Z$147*100</f>
        <v>39.677978965629407</v>
      </c>
      <c r="G18" s="445">
        <f>+'Distribution Pivot Table'!Z$149*100</f>
        <v>0.53128049441613356</v>
      </c>
      <c r="H18" s="445">
        <f>+'Distribution Pivot Table'!Z$151*100</f>
        <v>2.7106147674292532E-2</v>
      </c>
      <c r="I18" s="412">
        <f t="shared" si="1"/>
        <v>40.23636560771984</v>
      </c>
      <c r="J18" s="446">
        <f>+'Distribution Pivot Table'!Z$153*100</f>
        <v>28.748780223354657</v>
      </c>
      <c r="K18" s="445">
        <f>+'Distribution Pivot Table'!Z$155*100</f>
        <v>5.7681882250894505</v>
      </c>
      <c r="L18" s="445">
        <f>+'Distribution Pivot Table'!Z$157*100</f>
        <v>0</v>
      </c>
      <c r="M18" s="413">
        <f t="shared" si="2"/>
        <v>34.516968448444111</v>
      </c>
      <c r="N18" s="446">
        <f>+'Distribution Pivot Table'!Z$159*100</f>
        <v>0</v>
      </c>
      <c r="O18" s="414">
        <f t="shared" si="3"/>
        <v>93.499945787704647</v>
      </c>
      <c r="P18" s="415">
        <f t="shared" si="3"/>
        <v>6.4404206874119048</v>
      </c>
      <c r="Q18" s="454">
        <f t="shared" si="4"/>
        <v>5.9633524883443562E-2</v>
      </c>
      <c r="R18" s="393">
        <f t="shared" si="5"/>
        <v>100</v>
      </c>
      <c r="S18" s="393">
        <f t="shared" si="6"/>
        <v>100</v>
      </c>
      <c r="T18" s="399">
        <f t="shared" si="7"/>
        <v>65.483031551555896</v>
      </c>
      <c r="U18" s="129">
        <f t="shared" si="8"/>
        <v>34.516968448444111</v>
      </c>
      <c r="V18" s="129">
        <f t="shared" si="8"/>
        <v>0</v>
      </c>
      <c r="W18" s="393">
        <f t="shared" si="9"/>
        <v>100</v>
      </c>
      <c r="X18" s="451">
        <f>+T18-'OLD Tables 44-55'!T18</f>
        <v>1.1965415428678057</v>
      </c>
      <c r="Y18" s="450">
        <f>+U18-'OLD Tables 44-55'!U18</f>
        <v>-1.1965415428677915</v>
      </c>
      <c r="Z18" s="450">
        <f>+V18-'OLD Tables 44-55'!V18</f>
        <v>0</v>
      </c>
    </row>
    <row r="19" spans="1:27">
      <c r="A19" s="320" t="s">
        <v>1031</v>
      </c>
      <c r="B19" s="445">
        <f>+'Distribution Pivot Table'!Z$163*100</f>
        <v>0</v>
      </c>
      <c r="C19" s="445">
        <f>+'Distribution Pivot Table'!Z$165*100</f>
        <v>0</v>
      </c>
      <c r="D19" s="445">
        <f>+'Distribution Pivot Table'!Z$167*100</f>
        <v>0</v>
      </c>
      <c r="E19" s="412">
        <f t="shared" si="0"/>
        <v>0</v>
      </c>
      <c r="F19" s="446">
        <f>+'Distribution Pivot Table'!Z$169*100</f>
        <v>0</v>
      </c>
      <c r="G19" s="445">
        <f>+'Distribution Pivot Table'!Z$171*100</f>
        <v>0</v>
      </c>
      <c r="H19" s="445">
        <f>+'Distribution Pivot Table'!Z$173*100</f>
        <v>0</v>
      </c>
      <c r="I19" s="412">
        <f t="shared" si="1"/>
        <v>0</v>
      </c>
      <c r="J19" s="446">
        <f>+'Distribution Pivot Table'!Z$175*100</f>
        <v>0</v>
      </c>
      <c r="K19" s="445">
        <f>+'Distribution Pivot Table'!Z$177*100</f>
        <v>0</v>
      </c>
      <c r="L19" s="445">
        <f>+'Distribution Pivot Table'!Z$179*100</f>
        <v>0</v>
      </c>
      <c r="M19" s="413">
        <f t="shared" si="2"/>
        <v>0</v>
      </c>
      <c r="N19" s="446">
        <f>+'Distribution Pivot Table'!Z$181*100</f>
        <v>0</v>
      </c>
      <c r="O19" s="414">
        <f t="shared" si="3"/>
        <v>0</v>
      </c>
      <c r="P19" s="415">
        <f t="shared" si="3"/>
        <v>0</v>
      </c>
      <c r="Q19" s="415">
        <f t="shared" si="4"/>
        <v>0</v>
      </c>
      <c r="R19" s="393">
        <f t="shared" si="5"/>
        <v>0</v>
      </c>
      <c r="S19" s="393">
        <f t="shared" si="6"/>
        <v>0</v>
      </c>
      <c r="T19" s="399">
        <f t="shared" si="7"/>
        <v>0</v>
      </c>
      <c r="U19" s="129">
        <f t="shared" si="8"/>
        <v>0</v>
      </c>
      <c r="V19" s="129">
        <f t="shared" si="8"/>
        <v>0</v>
      </c>
      <c r="W19" s="393">
        <f t="shared" si="9"/>
        <v>0</v>
      </c>
      <c r="X19" s="451">
        <f>+T19-'OLD Tables 44-55'!T19</f>
        <v>0</v>
      </c>
      <c r="Y19" s="450">
        <f>+U19-'OLD Tables 44-55'!U19</f>
        <v>0</v>
      </c>
      <c r="Z19" s="450">
        <f>+V19-'OLD Tables 44-55'!V19</f>
        <v>0</v>
      </c>
    </row>
    <row r="20" spans="1:27">
      <c r="A20" s="320"/>
      <c r="B20" s="445"/>
      <c r="C20" s="445"/>
      <c r="D20" s="445"/>
      <c r="E20" s="412"/>
      <c r="F20" s="446"/>
      <c r="G20" s="445"/>
      <c r="H20" s="445"/>
      <c r="I20" s="412"/>
      <c r="J20" s="446"/>
      <c r="K20" s="445"/>
      <c r="L20" s="445"/>
      <c r="M20" s="413"/>
      <c r="N20" s="446"/>
      <c r="O20" s="414"/>
      <c r="P20" s="415"/>
      <c r="Q20" s="415"/>
      <c r="R20" s="393"/>
      <c r="S20" s="393"/>
      <c r="T20" s="399"/>
      <c r="U20" s="129"/>
      <c r="V20" s="129"/>
      <c r="W20" s="393"/>
      <c r="X20" s="451"/>
      <c r="Y20" s="450"/>
      <c r="Z20" s="450"/>
    </row>
    <row r="21" spans="1:27">
      <c r="A21" s="320" t="s">
        <v>1032</v>
      </c>
      <c r="B21" s="445">
        <f>+'Distribution Pivot Table'!Z$185*100</f>
        <v>15.249551703526599</v>
      </c>
      <c r="C21" s="445">
        <f>+'Distribution Pivot Table'!Z$187*100</f>
        <v>0.11207411835026898</v>
      </c>
      <c r="D21" s="445">
        <f>+'Distribution Pivot Table'!Z$189*100</f>
        <v>0</v>
      </c>
      <c r="E21" s="412">
        <f t="shared" si="0"/>
        <v>15.361625821876869</v>
      </c>
      <c r="F21" s="446">
        <f>+'Distribution Pivot Table'!Z$191*100</f>
        <v>35.116557083084281</v>
      </c>
      <c r="G21" s="445">
        <f>+'Distribution Pivot Table'!Z$193*100</f>
        <v>0.17931858936043038</v>
      </c>
      <c r="H21" s="445">
        <f>+'Distribution Pivot Table'!Z$195*100</f>
        <v>0</v>
      </c>
      <c r="I21" s="412">
        <f t="shared" si="1"/>
        <v>35.295875672444708</v>
      </c>
      <c r="J21" s="446">
        <f>+'Distribution Pivot Table'!Z$197*100</f>
        <v>39.390316796174538</v>
      </c>
      <c r="K21" s="445">
        <f>+'Distribution Pivot Table'!Z$199*100</f>
        <v>4.3708906156604899</v>
      </c>
      <c r="L21" s="453">
        <f>+'Distribution Pivot Table'!Z$201*100</f>
        <v>0</v>
      </c>
      <c r="M21" s="413">
        <f t="shared" si="2"/>
        <v>43.761207411835031</v>
      </c>
      <c r="N21" s="446">
        <f>+'Distribution Pivot Table'!Z$203*100</f>
        <v>5.5812910938433946</v>
      </c>
      <c r="O21" s="414">
        <f t="shared" si="3"/>
        <v>89.756425582785425</v>
      </c>
      <c r="P21" s="415">
        <f t="shared" si="3"/>
        <v>4.6622833233711889</v>
      </c>
      <c r="Q21" s="415">
        <f t="shared" si="4"/>
        <v>5.5812910938433946</v>
      </c>
      <c r="R21" s="393">
        <f t="shared" si="5"/>
        <v>99.999999999999986</v>
      </c>
      <c r="S21" s="393">
        <f t="shared" si="6"/>
        <v>100.00000000000001</v>
      </c>
      <c r="T21" s="399">
        <f t="shared" si="7"/>
        <v>50.657501494321579</v>
      </c>
      <c r="U21" s="129">
        <f t="shared" si="8"/>
        <v>43.761207411835031</v>
      </c>
      <c r="V21" s="129">
        <f t="shared" si="8"/>
        <v>5.5812910938433946</v>
      </c>
      <c r="W21" s="393">
        <f t="shared" si="9"/>
        <v>100</v>
      </c>
      <c r="X21" s="451">
        <f>+T21-'OLD Tables 44-55'!T21</f>
        <v>0.75445332865028547</v>
      </c>
      <c r="Y21" s="450">
        <f>+U21-'OLD Tables 44-55'!U21</f>
        <v>-1.2244437166843198</v>
      </c>
      <c r="Z21" s="450">
        <f>+V21-'OLD Tables 44-55'!V21</f>
        <v>0.46999038803404058</v>
      </c>
    </row>
    <row r="22" spans="1:27">
      <c r="A22" s="320" t="s">
        <v>1033</v>
      </c>
      <c r="B22" s="445">
        <f>+'Distribution Pivot Table'!Z$207*100</f>
        <v>0.71111111111111114</v>
      </c>
      <c r="C22" s="445">
        <f>+'Distribution Pivot Table'!Z$209*100</f>
        <v>2.5396825396825397E-2</v>
      </c>
      <c r="D22" s="453">
        <f>+'Distribution Pivot Table'!Z$211*108</f>
        <v>1.0971428571428571E-2</v>
      </c>
      <c r="E22" s="412">
        <f t="shared" si="0"/>
        <v>0.74747936507936508</v>
      </c>
      <c r="F22" s="446">
        <f>+'Distribution Pivot Table'!Z$213*100</f>
        <v>59.324444444444445</v>
      </c>
      <c r="G22" s="445">
        <f>+'Distribution Pivot Table'!Z$215*100</f>
        <v>0.28698412698412695</v>
      </c>
      <c r="H22" s="445">
        <f>+'Distribution Pivot Table'!Z$217*100</f>
        <v>0.5714285714285714</v>
      </c>
      <c r="I22" s="412">
        <f t="shared" si="1"/>
        <v>60.182857142857145</v>
      </c>
      <c r="J22" s="446">
        <f>+'Distribution Pivot Table'!Z$219*100</f>
        <v>30.712380952380951</v>
      </c>
      <c r="K22" s="445">
        <f>+'Distribution Pivot Table'!Z$221*100</f>
        <v>7.2761904761904761</v>
      </c>
      <c r="L22" s="445">
        <f>+'Distribution Pivot Table'!Z$223*100</f>
        <v>0.65269841269841267</v>
      </c>
      <c r="M22" s="413">
        <f t="shared" si="2"/>
        <v>38.641269841269839</v>
      </c>
      <c r="N22" s="446">
        <f>+'Distribution Pivot Table'!Z$225*100</f>
        <v>0.4292063492063492</v>
      </c>
      <c r="O22" s="414">
        <f>+B22+F22+J22</f>
        <v>90.747936507936501</v>
      </c>
      <c r="P22" s="415">
        <f t="shared" si="3"/>
        <v>7.5885714285714281</v>
      </c>
      <c r="Q22" s="415">
        <f t="shared" si="4"/>
        <v>1.6643047619047617</v>
      </c>
      <c r="R22" s="393">
        <f t="shared" si="5"/>
        <v>100.0008126984127</v>
      </c>
      <c r="S22" s="393">
        <f>+Q22+P22+O22</f>
        <v>100.00081269841269</v>
      </c>
      <c r="T22" s="399">
        <f t="shared" si="7"/>
        <v>60.930336507936509</v>
      </c>
      <c r="U22" s="129">
        <f t="shared" si="8"/>
        <v>38.641269841269839</v>
      </c>
      <c r="V22" s="129">
        <f t="shared" si="8"/>
        <v>0.4292063492063492</v>
      </c>
      <c r="W22" s="393">
        <f t="shared" si="9"/>
        <v>100.0008126984127</v>
      </c>
      <c r="X22" s="451">
        <f>+T22-'OLD Tables 44-55'!T22</f>
        <v>-0.49210608079000906</v>
      </c>
      <c r="Y22" s="450">
        <f>+U22-'OLD Tables 44-55'!U22</f>
        <v>0.63761639659342961</v>
      </c>
      <c r="Z22" s="450">
        <f>+V22-'OLD Tables 44-55'!V22</f>
        <v>-0.14490638565795139</v>
      </c>
    </row>
    <row r="23" spans="1:27">
      <c r="A23" s="320" t="s">
        <v>1034</v>
      </c>
      <c r="B23" s="445">
        <f>'Distribution Pivot Table'!Z$229*100</f>
        <v>0</v>
      </c>
      <c r="C23" s="445">
        <f>'Distribution Pivot Table'!Z$231*100</f>
        <v>0</v>
      </c>
      <c r="D23" s="445">
        <f>+'Distribution Pivot Table'!Z$233*100</f>
        <v>0</v>
      </c>
      <c r="E23" s="412">
        <f t="shared" si="0"/>
        <v>0</v>
      </c>
      <c r="F23" s="446">
        <f>'Distribution Pivot Table'!Z$235*100</f>
        <v>0</v>
      </c>
      <c r="G23" s="445">
        <f>'Distribution Pivot Table'!Z$237*100</f>
        <v>0</v>
      </c>
      <c r="H23" s="445">
        <f>'Distribution Pivot Table'!Z$239*100</f>
        <v>0</v>
      </c>
      <c r="I23" s="412">
        <f t="shared" si="1"/>
        <v>0</v>
      </c>
      <c r="J23" s="446">
        <f>'Distribution Pivot Table'!Z$241*100</f>
        <v>0</v>
      </c>
      <c r="K23" s="445">
        <f>'Distribution Pivot Table'!Z$243*100</f>
        <v>0</v>
      </c>
      <c r="L23" s="445">
        <f>'Distribution Pivot Table'!Z$245*100</f>
        <v>0</v>
      </c>
      <c r="M23" s="413">
        <f t="shared" si="2"/>
        <v>0</v>
      </c>
      <c r="N23" s="446">
        <f>'Distribution Pivot Table'!Z$247*100</f>
        <v>0</v>
      </c>
      <c r="O23" s="414">
        <f>+B23+F23+J23</f>
        <v>0</v>
      </c>
      <c r="P23" s="415">
        <f t="shared" si="3"/>
        <v>0</v>
      </c>
      <c r="Q23" s="415">
        <f t="shared" si="4"/>
        <v>0</v>
      </c>
      <c r="R23" s="393">
        <f>SUM(B23:D23,F23:H23,J23:L23,N23)</f>
        <v>0</v>
      </c>
      <c r="S23" s="393">
        <f>+Q23+P23+O23</f>
        <v>0</v>
      </c>
      <c r="T23" s="399">
        <f t="shared" si="7"/>
        <v>0</v>
      </c>
      <c r="U23" s="129">
        <f t="shared" si="8"/>
        <v>0</v>
      </c>
      <c r="V23" s="129">
        <f t="shared" si="8"/>
        <v>0</v>
      </c>
      <c r="W23" s="393">
        <f t="shared" si="9"/>
        <v>0</v>
      </c>
      <c r="X23" s="451">
        <f>+T23-'OLD Tables 44-55'!T23</f>
        <v>0</v>
      </c>
      <c r="Y23" s="450">
        <f>+U23-'OLD Tables 44-55'!U23</f>
        <v>0</v>
      </c>
      <c r="Z23" s="450">
        <f>+V23-'OLD Tables 44-55'!V23</f>
        <v>0</v>
      </c>
      <c r="AA23" s="342"/>
    </row>
    <row r="24" spans="1:27">
      <c r="A24" s="320" t="s">
        <v>1035</v>
      </c>
      <c r="B24" s="445">
        <f>+'Distribution Pivot Table'!Z$251*100</f>
        <v>0</v>
      </c>
      <c r="C24" s="445">
        <f>+'Distribution Pivot Table'!Z$253*100</f>
        <v>0</v>
      </c>
      <c r="D24" s="445">
        <f>+'Distribution Pivot Table'!Z$255*100</f>
        <v>0</v>
      </c>
      <c r="E24" s="412">
        <f t="shared" si="0"/>
        <v>0</v>
      </c>
      <c r="F24" s="446">
        <f>+'Distribution Pivot Table'!Z$257*100</f>
        <v>0</v>
      </c>
      <c r="G24" s="445">
        <f>+'Distribution Pivot Table'!Z$259*100</f>
        <v>0</v>
      </c>
      <c r="H24" s="445">
        <f>+'Distribution Pivot Table'!Z$261*100</f>
        <v>0</v>
      </c>
      <c r="I24" s="412">
        <f t="shared" si="1"/>
        <v>0</v>
      </c>
      <c r="J24" s="446">
        <f>+'Distribution Pivot Table'!Z$263*100</f>
        <v>0</v>
      </c>
      <c r="K24" s="445">
        <f>+'Distribution Pivot Table'!Z$265*100</f>
        <v>0</v>
      </c>
      <c r="L24" s="445">
        <f>+'Distribution Pivot Table'!Z$267*100</f>
        <v>0</v>
      </c>
      <c r="M24" s="413">
        <f t="shared" si="2"/>
        <v>0</v>
      </c>
      <c r="N24" s="446">
        <f>+'Distribution Pivot Table'!Z$269*100</f>
        <v>0</v>
      </c>
      <c r="O24" s="414">
        <f t="shared" si="3"/>
        <v>0</v>
      </c>
      <c r="P24" s="415">
        <f t="shared" si="3"/>
        <v>0</v>
      </c>
      <c r="Q24" s="415">
        <f t="shared" si="4"/>
        <v>0</v>
      </c>
      <c r="R24" s="393">
        <f t="shared" si="5"/>
        <v>0</v>
      </c>
      <c r="S24" s="393">
        <f t="shared" si="6"/>
        <v>0</v>
      </c>
      <c r="T24" s="399">
        <f t="shared" si="7"/>
        <v>0</v>
      </c>
      <c r="U24" s="129">
        <f t="shared" si="8"/>
        <v>0</v>
      </c>
      <c r="V24" s="129">
        <f t="shared" si="8"/>
        <v>0</v>
      </c>
      <c r="W24" s="393">
        <f t="shared" si="9"/>
        <v>0</v>
      </c>
      <c r="X24" s="451">
        <f>+T24-'OLD Tables 44-55'!T24</f>
        <v>0</v>
      </c>
      <c r="Y24" s="450">
        <f>+U24-'OLD Tables 44-55'!U24</f>
        <v>0</v>
      </c>
      <c r="Z24" s="450">
        <f>+V24-'OLD Tables 44-55'!V24</f>
        <v>0</v>
      </c>
    </row>
    <row r="25" spans="1:27">
      <c r="A25" s="320"/>
      <c r="B25" s="445"/>
      <c r="C25" s="445"/>
      <c r="D25" s="445"/>
      <c r="E25" s="412"/>
      <c r="F25" s="446"/>
      <c r="G25" s="445"/>
      <c r="H25" s="445"/>
      <c r="I25" s="412"/>
      <c r="J25" s="446"/>
      <c r="K25" s="445"/>
      <c r="L25" s="445"/>
      <c r="M25" s="413"/>
      <c r="N25" s="446"/>
      <c r="O25" s="414"/>
      <c r="P25" s="415"/>
      <c r="Q25" s="415"/>
      <c r="R25" s="393"/>
      <c r="S25" s="393"/>
      <c r="T25" s="399"/>
      <c r="U25" s="129"/>
      <c r="V25" s="129"/>
      <c r="W25" s="393"/>
      <c r="X25" s="451"/>
      <c r="Y25" s="450"/>
      <c r="Z25" s="450"/>
    </row>
    <row r="26" spans="1:27">
      <c r="A26" s="320" t="s">
        <v>1036</v>
      </c>
      <c r="B26" s="445">
        <f>+'Distribution Pivot Table'!Z$273*100</f>
        <v>3.4348905438952833</v>
      </c>
      <c r="C26" s="445">
        <f>+'Distribution Pivot Table'!Z$275*100</f>
        <v>7.2218460844053256E-2</v>
      </c>
      <c r="D26" s="445">
        <f>+'Distribution Pivot Table'!Z$277*100</f>
        <v>0</v>
      </c>
      <c r="E26" s="412">
        <f t="shared" si="0"/>
        <v>3.5071090047393367</v>
      </c>
      <c r="F26" s="446">
        <f>+'Distribution Pivot Table'!Z$279*100</f>
        <v>50.092529902956443</v>
      </c>
      <c r="G26" s="445">
        <f>+'Distribution Pivot Table'!Z$281*100</f>
        <v>1.9408711351839314</v>
      </c>
      <c r="H26" s="445">
        <f>+'Distribution Pivot Table'!Z$283*100</f>
        <v>0</v>
      </c>
      <c r="I26" s="412">
        <f t="shared" si="1"/>
        <v>52.033401038140376</v>
      </c>
      <c r="J26" s="446">
        <f>+'Distribution Pivot Table'!Z$285*100</f>
        <v>21.981494019408711</v>
      </c>
      <c r="K26" s="445">
        <f>+'Distribution Pivot Table'!Z$287*100</f>
        <v>5.1591062965470549</v>
      </c>
      <c r="L26" s="445">
        <f>+'Distribution Pivot Table'!Z$289*100</f>
        <v>0</v>
      </c>
      <c r="M26" s="413">
        <f t="shared" si="2"/>
        <v>27.140600315955766</v>
      </c>
      <c r="N26" s="446">
        <f>+'Distribution Pivot Table'!Z$291*100</f>
        <v>17.305348679756264</v>
      </c>
      <c r="O26" s="414">
        <f t="shared" si="3"/>
        <v>75.508914466260435</v>
      </c>
      <c r="P26" s="415">
        <f t="shared" si="3"/>
        <v>7.17219589257504</v>
      </c>
      <c r="Q26" s="415">
        <f t="shared" si="4"/>
        <v>17.305348679756264</v>
      </c>
      <c r="R26" s="393">
        <f t="shared" si="5"/>
        <v>99.986459038591732</v>
      </c>
      <c r="S26" s="393">
        <f t="shared" si="6"/>
        <v>99.986459038591732</v>
      </c>
      <c r="T26" s="399">
        <f t="shared" si="7"/>
        <v>55.54051004287971</v>
      </c>
      <c r="U26" s="129">
        <f t="shared" si="8"/>
        <v>27.140600315955766</v>
      </c>
      <c r="V26" s="129">
        <f t="shared" si="8"/>
        <v>17.305348679756264</v>
      </c>
      <c r="W26" s="393">
        <f t="shared" si="9"/>
        <v>99.986459038591732</v>
      </c>
      <c r="X26" s="451">
        <f>+T26-'OLD Tables 44-55'!T26</f>
        <v>0.11279618595124674</v>
      </c>
      <c r="Y26" s="450">
        <f>+U26-'OLD Tables 44-55'!U26</f>
        <v>0.22259585918192215</v>
      </c>
      <c r="Z26" s="450">
        <f>+V26-'OLD Tables 44-55'!V26</f>
        <v>-0.335289821312454</v>
      </c>
    </row>
    <row r="27" spans="1:27">
      <c r="A27" s="320" t="s">
        <v>1037</v>
      </c>
      <c r="B27" s="445">
        <f>+'Distribution Pivot Table'!Z295*100</f>
        <v>16.948180489519547</v>
      </c>
      <c r="C27" s="445">
        <f>+'Distribution Pivot Table'!Z297*100</f>
        <v>0.92224298373818292</v>
      </c>
      <c r="D27" s="445">
        <f>+'Distribution Pivot Table'!Z299*100</f>
        <v>0</v>
      </c>
      <c r="E27" s="412">
        <f t="shared" si="0"/>
        <v>17.870423473257731</v>
      </c>
      <c r="F27" s="446">
        <f>+'Distribution Pivot Table'!Z301*100</f>
        <v>22.580615321998778</v>
      </c>
      <c r="G27" s="445">
        <f>+'Distribution Pivot Table'!Z303*100</f>
        <v>1.2302739903428117</v>
      </c>
      <c r="H27" s="445">
        <f>+'Distribution Pivot Table'!Z305*100</f>
        <v>0</v>
      </c>
      <c r="I27" s="412">
        <f t="shared" si="1"/>
        <v>23.81088931234159</v>
      </c>
      <c r="J27" s="446">
        <f>+'Distribution Pivot Table'!Z307*100</f>
        <v>34.895380459918968</v>
      </c>
      <c r="K27" s="445">
        <f>+'Distribution Pivot Table'!Z309*100</f>
        <v>18.202504948846503</v>
      </c>
      <c r="L27" s="445">
        <f>+'Distribution Pivot Table'!Z311*100</f>
        <v>0</v>
      </c>
      <c r="M27" s="413">
        <f t="shared" si="2"/>
        <v>53.097885408765471</v>
      </c>
      <c r="N27" s="446">
        <f>+'Distribution Pivot Table'!Z313*100</f>
        <v>5.1912012284239539</v>
      </c>
      <c r="O27" s="414">
        <f t="shared" si="3"/>
        <v>74.42417627143729</v>
      </c>
      <c r="P27" s="415">
        <f t="shared" si="3"/>
        <v>20.355021922927499</v>
      </c>
      <c r="Q27" s="415">
        <f t="shared" si="4"/>
        <v>5.1912012284239539</v>
      </c>
      <c r="R27" s="393">
        <f t="shared" si="5"/>
        <v>99.970399422788745</v>
      </c>
      <c r="S27" s="393">
        <f t="shared" si="6"/>
        <v>99.970399422788745</v>
      </c>
      <c r="T27" s="399">
        <f t="shared" si="7"/>
        <v>41.681312785599317</v>
      </c>
      <c r="U27" s="129">
        <f t="shared" si="8"/>
        <v>53.097885408765471</v>
      </c>
      <c r="V27" s="129">
        <f t="shared" si="8"/>
        <v>5.1912012284239539</v>
      </c>
      <c r="W27" s="393">
        <f t="shared" si="9"/>
        <v>99.970399422788745</v>
      </c>
      <c r="X27" s="451">
        <f>+T27-'OLD Tables 44-55'!T27</f>
        <v>0.91757301425697335</v>
      </c>
      <c r="Y27" s="450">
        <f>+U27-'OLD Tables 44-55'!U27</f>
        <v>-0.5795951011681737</v>
      </c>
      <c r="Z27" s="450">
        <f>+V27-'OLD Tables 44-55'!V27</f>
        <v>-0.36757849030005119</v>
      </c>
    </row>
    <row r="28" spans="1:27" s="416" customFormat="1">
      <c r="A28" s="343" t="s">
        <v>1038</v>
      </c>
      <c r="B28" s="445">
        <f>+'Distribution Pivot Table'!Z317*100</f>
        <v>0.71413344702622039</v>
      </c>
      <c r="C28" s="453">
        <f>+'Distribution Pivot Table'!Z319*100</f>
        <v>1.0658708164570454E-2</v>
      </c>
      <c r="D28" s="445">
        <f>+'Distribution Pivot Table'!Z321*100</f>
        <v>0</v>
      </c>
      <c r="E28" s="412">
        <f t="shared" si="0"/>
        <v>0.72479215519079088</v>
      </c>
      <c r="F28" s="446">
        <f>+'Distribution Pivot Table'!Z323*100</f>
        <v>65.052760605414633</v>
      </c>
      <c r="G28" s="445">
        <f>+'Distribution Pivot Table'!Z325*100</f>
        <v>1.4709017267107227</v>
      </c>
      <c r="H28" s="445">
        <f>+'Distribution Pivot Table'!Z327*100</f>
        <v>0</v>
      </c>
      <c r="I28" s="412">
        <f t="shared" si="1"/>
        <v>66.523662332125355</v>
      </c>
      <c r="J28" s="446">
        <f>+'Distribution Pivot Table'!Z329*100</f>
        <v>26.060541462374758</v>
      </c>
      <c r="K28" s="445">
        <f>+'Distribution Pivot Table'!Z331*100</f>
        <v>5.5718396930292045</v>
      </c>
      <c r="L28" s="445">
        <f>+'Distribution Pivot Table'!Z333*100</f>
        <v>0</v>
      </c>
      <c r="M28" s="413">
        <f t="shared" si="2"/>
        <v>31.632381155403962</v>
      </c>
      <c r="N28" s="446">
        <f>+'Distribution Pivot Table'!Z335*100</f>
        <v>1.1138350031976125</v>
      </c>
      <c r="O28" s="414">
        <f t="shared" si="3"/>
        <v>91.827435514815605</v>
      </c>
      <c r="P28" s="415">
        <f t="shared" si="3"/>
        <v>7.0534001279044976</v>
      </c>
      <c r="Q28" s="415">
        <f t="shared" si="4"/>
        <v>1.1138350031976125</v>
      </c>
      <c r="R28" s="393">
        <f t="shared" si="5"/>
        <v>99.994670645917722</v>
      </c>
      <c r="S28" s="393">
        <f t="shared" si="6"/>
        <v>99.994670645917722</v>
      </c>
      <c r="T28" s="399">
        <f t="shared" si="7"/>
        <v>67.248454487316152</v>
      </c>
      <c r="U28" s="129">
        <f t="shared" si="8"/>
        <v>31.632381155403962</v>
      </c>
      <c r="V28" s="129">
        <f t="shared" si="8"/>
        <v>1.1138350031976125</v>
      </c>
      <c r="W28" s="393">
        <f t="shared" si="9"/>
        <v>99.994670645917722</v>
      </c>
      <c r="X28" s="451">
        <f>+T28-'OLD Tables 44-55'!T28</f>
        <v>1.2615201127658793E-2</v>
      </c>
      <c r="Y28" s="450">
        <f>+U28-'OLD Tables 44-55'!U28</f>
        <v>0.11632836309443562</v>
      </c>
      <c r="Z28" s="450">
        <f>+V28-'OLD Tables 44-55'!V28</f>
        <v>-0.12630627199690636</v>
      </c>
    </row>
    <row r="29" spans="1:27">
      <c r="A29" s="329" t="s">
        <v>1039</v>
      </c>
      <c r="B29" s="455">
        <f>+'Distribution Pivot Table'!Z339*100</f>
        <v>18.51478494623656</v>
      </c>
      <c r="C29" s="455">
        <f>+'Distribution Pivot Table'!Z341*100</f>
        <v>1.1200716845878136E-2</v>
      </c>
      <c r="D29" s="455">
        <f>+'Distribution Pivot Table'!Z343*100</f>
        <v>0</v>
      </c>
      <c r="E29" s="456">
        <f t="shared" si="0"/>
        <v>18.525985663082437</v>
      </c>
      <c r="F29" s="457">
        <f>+'Distribution Pivot Table'!Z345*100</f>
        <v>49.708781362007173</v>
      </c>
      <c r="G29" s="455">
        <f>+'Distribution Pivot Table'!Z347*100</f>
        <v>0.41442652329749102</v>
      </c>
      <c r="H29" s="455">
        <f>+'Distribution Pivot Table'!Z349*100</f>
        <v>0</v>
      </c>
      <c r="I29" s="456">
        <f t="shared" si="1"/>
        <v>50.123207885304666</v>
      </c>
      <c r="J29" s="457">
        <f>+'Distribution Pivot Table'!Z351*100</f>
        <v>25.067204301075268</v>
      </c>
      <c r="K29" s="455">
        <f>+'Distribution Pivot Table'!Z353*100</f>
        <v>3.1362007168458779</v>
      </c>
      <c r="L29" s="455">
        <f>+'Distribution Pivot Table'!Z355*100</f>
        <v>0</v>
      </c>
      <c r="M29" s="458">
        <f t="shared" si="2"/>
        <v>28.203405017921146</v>
      </c>
      <c r="N29" s="457">
        <f>+'Distribution Pivot Table'!Z357*100</f>
        <v>3.1474014336917566</v>
      </c>
      <c r="O29" s="459">
        <f t="shared" si="3"/>
        <v>93.290770609318997</v>
      </c>
      <c r="P29" s="460">
        <f t="shared" si="3"/>
        <v>3.561827956989247</v>
      </c>
      <c r="Q29" s="460">
        <f t="shared" si="4"/>
        <v>3.1474014336917566</v>
      </c>
      <c r="R29" s="393">
        <f t="shared" si="5"/>
        <v>100</v>
      </c>
      <c r="S29" s="393">
        <f t="shared" si="6"/>
        <v>100</v>
      </c>
      <c r="T29" s="399">
        <f t="shared" si="7"/>
        <v>68.649193548387103</v>
      </c>
      <c r="U29" s="129">
        <f t="shared" si="8"/>
        <v>28.203405017921146</v>
      </c>
      <c r="V29" s="129">
        <f t="shared" si="8"/>
        <v>3.1474014336917566</v>
      </c>
      <c r="W29" s="393">
        <f t="shared" si="9"/>
        <v>100</v>
      </c>
      <c r="X29" s="451">
        <f>+T29-'OLD Tables 44-55'!T29</f>
        <v>0.55672091045991579</v>
      </c>
      <c r="Y29" s="450">
        <f>+U29-'OLD Tables 44-55'!U29</f>
        <v>-0.42067360615748228</v>
      </c>
      <c r="Z29" s="450">
        <f>+V29-'OLD Tables 44-55'!V29</f>
        <v>-0.13604730430243617</v>
      </c>
    </row>
    <row r="30" spans="1:27" ht="17.25" customHeight="1">
      <c r="A30" s="333" t="s">
        <v>1040</v>
      </c>
      <c r="B30" s="320"/>
      <c r="C30" s="320"/>
      <c r="D30" s="320"/>
      <c r="E30" s="320"/>
      <c r="X30" s="343"/>
    </row>
    <row r="31" spans="1:27" ht="16.5" customHeight="1">
      <c r="B31" s="461"/>
      <c r="C31" s="461"/>
      <c r="D31" s="363"/>
      <c r="E31" s="424"/>
      <c r="F31" s="363"/>
      <c r="G31" s="363"/>
      <c r="H31" s="363"/>
      <c r="I31" s="424"/>
      <c r="J31" s="363"/>
      <c r="K31" s="363"/>
      <c r="L31" s="363"/>
      <c r="M31" s="424"/>
      <c r="N31" s="363"/>
      <c r="O31" s="336"/>
      <c r="P31" s="336"/>
      <c r="S31" s="352"/>
    </row>
    <row r="32" spans="1:27">
      <c r="A32" s="320"/>
      <c r="B32" s="320"/>
      <c r="C32" s="320"/>
      <c r="D32" s="320"/>
      <c r="E32" s="320"/>
      <c r="Q32" s="335" t="s">
        <v>1158</v>
      </c>
    </row>
    <row r="33" spans="1:19" ht="18">
      <c r="A33" s="296" t="s">
        <v>1102</v>
      </c>
      <c r="B33" s="298"/>
      <c r="C33" s="298"/>
      <c r="D33" s="298"/>
      <c r="E33" s="298"/>
      <c r="F33" s="297"/>
      <c r="G33" s="297"/>
      <c r="H33" s="297"/>
      <c r="I33" s="298"/>
      <c r="J33" s="297"/>
      <c r="K33" s="297"/>
      <c r="L33" s="297"/>
      <c r="M33" s="298"/>
      <c r="N33" s="297"/>
      <c r="O33" s="297"/>
      <c r="P33" s="297"/>
      <c r="Q33" s="297"/>
      <c r="R33" s="371" t="s">
        <v>10</v>
      </c>
    </row>
    <row r="34" spans="1:19" ht="18">
      <c r="A34" s="296"/>
      <c r="B34" s="298"/>
      <c r="C34" s="298"/>
      <c r="D34" s="298"/>
      <c r="E34" s="298"/>
      <c r="F34" s="297"/>
      <c r="G34" s="297"/>
      <c r="H34" s="297"/>
      <c r="I34" s="298"/>
      <c r="J34" s="297"/>
      <c r="K34" s="297"/>
      <c r="L34" s="297"/>
      <c r="M34" s="298"/>
      <c r="N34" s="297"/>
      <c r="O34" s="297"/>
      <c r="P34" s="297"/>
      <c r="Q34" s="297"/>
      <c r="R34" s="371"/>
    </row>
    <row r="35" spans="1:19" ht="15.75">
      <c r="A35" s="299" t="s">
        <v>1103</v>
      </c>
      <c r="B35" s="298"/>
      <c r="C35" s="298"/>
      <c r="D35" s="298"/>
      <c r="E35" s="298"/>
      <c r="F35" s="297"/>
      <c r="G35" s="297"/>
      <c r="H35" s="297"/>
      <c r="I35" s="298"/>
      <c r="J35" s="297"/>
      <c r="K35" s="297"/>
      <c r="L35" s="297"/>
      <c r="M35" s="298"/>
      <c r="N35" s="297"/>
      <c r="O35" s="297"/>
      <c r="P35" s="297"/>
      <c r="Q35" s="297"/>
      <c r="R35" s="371" t="s">
        <v>10</v>
      </c>
    </row>
    <row r="36" spans="1:19" ht="15.75">
      <c r="A36" s="299" t="s">
        <v>1160</v>
      </c>
      <c r="B36" s="298"/>
      <c r="C36" s="298"/>
      <c r="D36" s="298"/>
      <c r="E36" s="298"/>
      <c r="F36" s="297"/>
      <c r="G36" s="297"/>
      <c r="H36" s="297"/>
      <c r="I36" s="298"/>
      <c r="J36" s="297"/>
      <c r="K36" s="297"/>
      <c r="L36" s="297"/>
      <c r="M36" s="298"/>
      <c r="N36" s="297"/>
      <c r="O36" s="297"/>
      <c r="P36" s="297"/>
      <c r="Q36" s="297"/>
      <c r="R36" s="371" t="s">
        <v>10</v>
      </c>
    </row>
    <row r="37" spans="1:19">
      <c r="A37" s="303"/>
      <c r="B37" s="303"/>
      <c r="C37" s="303"/>
      <c r="D37" s="303"/>
      <c r="E37" s="303"/>
      <c r="F37" s="303"/>
      <c r="G37" s="303"/>
      <c r="H37" s="303"/>
      <c r="I37" s="303"/>
      <c r="R37" s="372"/>
    </row>
    <row r="38" spans="1:19" ht="21" customHeight="1">
      <c r="A38" s="150"/>
      <c r="B38" s="305" t="s">
        <v>1014</v>
      </c>
      <c r="C38" s="306"/>
      <c r="D38" s="306"/>
      <c r="E38" s="306"/>
      <c r="F38" s="306"/>
      <c r="G38" s="306"/>
      <c r="H38" s="306"/>
      <c r="I38" s="307"/>
      <c r="J38" s="373" t="s">
        <v>10</v>
      </c>
      <c r="K38" s="374"/>
      <c r="L38" s="374"/>
      <c r="M38" s="375"/>
      <c r="N38" s="530" t="s">
        <v>1015</v>
      </c>
      <c r="O38" s="533" t="s">
        <v>1093</v>
      </c>
      <c r="P38" s="533" t="s">
        <v>1094</v>
      </c>
      <c r="Q38" s="533" t="s">
        <v>1095</v>
      </c>
      <c r="R38" s="376"/>
      <c r="S38" s="377"/>
    </row>
    <row r="39" spans="1:19" ht="36.75" customHeight="1">
      <c r="A39" s="297"/>
      <c r="B39" s="306" t="s">
        <v>1016</v>
      </c>
      <c r="C39" s="306"/>
      <c r="D39" s="306"/>
      <c r="E39" s="312"/>
      <c r="F39" s="313" t="s">
        <v>1017</v>
      </c>
      <c r="G39" s="306"/>
      <c r="H39" s="306"/>
      <c r="I39" s="307"/>
      <c r="J39" s="314" t="s">
        <v>1018</v>
      </c>
      <c r="K39" s="306"/>
      <c r="L39" s="306"/>
      <c r="M39" s="307"/>
      <c r="N39" s="531"/>
      <c r="O39" s="534"/>
      <c r="P39" s="534"/>
      <c r="Q39" s="534"/>
      <c r="R39" s="376" t="s">
        <v>1096</v>
      </c>
      <c r="S39" s="377" t="s">
        <v>1096</v>
      </c>
    </row>
    <row r="40" spans="1:19" ht="30" customHeight="1">
      <c r="A40" s="381"/>
      <c r="B40" s="315" t="s">
        <v>1019</v>
      </c>
      <c r="C40" s="315" t="s">
        <v>1020</v>
      </c>
      <c r="D40" s="315" t="s">
        <v>1098</v>
      </c>
      <c r="E40" s="382" t="s">
        <v>1022</v>
      </c>
      <c r="F40" s="316" t="s">
        <v>1019</v>
      </c>
      <c r="G40" s="315" t="s">
        <v>1020</v>
      </c>
      <c r="H40" s="315" t="s">
        <v>1098</v>
      </c>
      <c r="I40" s="382" t="s">
        <v>1022</v>
      </c>
      <c r="J40" s="317" t="s">
        <v>1019</v>
      </c>
      <c r="K40" s="318" t="s">
        <v>1020</v>
      </c>
      <c r="L40" s="315" t="s">
        <v>1098</v>
      </c>
      <c r="M40" s="317" t="s">
        <v>1022</v>
      </c>
      <c r="N40" s="532"/>
      <c r="O40" s="535"/>
      <c r="P40" s="535"/>
      <c r="Q40" s="535"/>
      <c r="R40" s="442"/>
      <c r="S40" s="443"/>
    </row>
    <row r="41" spans="1:19" ht="12.75" hidden="1" customHeight="1">
      <c r="A41" s="320" t="s">
        <v>1023</v>
      </c>
      <c r="B41" s="320"/>
      <c r="C41" s="320"/>
      <c r="D41" s="320"/>
      <c r="E41" s="388"/>
      <c r="F41" s="389"/>
      <c r="G41" s="363"/>
      <c r="H41" s="363"/>
      <c r="I41" s="388"/>
      <c r="J41" s="389"/>
      <c r="K41" s="363"/>
      <c r="L41" s="363"/>
      <c r="M41" s="390"/>
      <c r="N41" s="389"/>
      <c r="O41" s="391"/>
      <c r="P41" s="392"/>
      <c r="Q41" s="392"/>
      <c r="R41" s="393">
        <f>SUM(F41:H41,J41:L41)+N41</f>
        <v>0</v>
      </c>
      <c r="S41" s="426">
        <f>+Q41+P41+O41</f>
        <v>0</v>
      </c>
    </row>
    <row r="42" spans="1:19" ht="12.75" hidden="1" customHeight="1">
      <c r="A42" s="320"/>
      <c r="B42" s="320"/>
      <c r="C42" s="320"/>
      <c r="D42" s="320"/>
      <c r="E42" s="396"/>
      <c r="F42" s="389"/>
      <c r="G42" s="363"/>
      <c r="H42" s="363"/>
      <c r="I42" s="397"/>
      <c r="J42" s="389"/>
      <c r="K42" s="363"/>
      <c r="L42" s="363"/>
      <c r="M42" s="389"/>
      <c r="N42" s="389"/>
      <c r="O42" s="398"/>
      <c r="P42" s="399"/>
      <c r="Q42" s="399"/>
      <c r="R42" s="376"/>
      <c r="S42" s="377"/>
    </row>
    <row r="43" spans="1:19">
      <c r="A43" s="320" t="s">
        <v>1024</v>
      </c>
      <c r="B43" s="445">
        <f>+'Distribution Pivot Table'!T$9*100</f>
        <v>0</v>
      </c>
      <c r="C43" s="445">
        <f>+'Distribution Pivot Table'!T$11*100</f>
        <v>0</v>
      </c>
      <c r="D43" s="445">
        <f>+'Distribution Pivot Table'!T$13*100</f>
        <v>0</v>
      </c>
      <c r="E43" s="412">
        <f t="shared" ref="E43:E61" si="10">SUM(B43:D43)</f>
        <v>0</v>
      </c>
      <c r="F43" s="446">
        <f>+'Distribution Pivot Table'!T$15*100</f>
        <v>0</v>
      </c>
      <c r="G43" s="445">
        <f>+'Distribution Pivot Table'!T$17*100</f>
        <v>0</v>
      </c>
      <c r="H43" s="445">
        <f>+'Distribution Pivot Table'!T$19*100</f>
        <v>0</v>
      </c>
      <c r="I43" s="412">
        <f t="shared" ref="I43:I46" si="11">SUM(F43:H43)</f>
        <v>0</v>
      </c>
      <c r="J43" s="446">
        <f>+'Distribution Pivot Table'!T$21*100</f>
        <v>0</v>
      </c>
      <c r="K43" s="445">
        <f>+'Distribution Pivot Table'!T$23*100</f>
        <v>0</v>
      </c>
      <c r="L43" s="445">
        <f>+'Distribution Pivot Table'!T$25*100</f>
        <v>0</v>
      </c>
      <c r="M43" s="413">
        <f t="shared" ref="M43:M46" si="12">SUM(J43:L43)</f>
        <v>0</v>
      </c>
      <c r="N43" s="446">
        <f>+'Distribution Pivot Table'!T$27*100</f>
        <v>0</v>
      </c>
      <c r="O43" s="414">
        <f t="shared" ref="O43:P46" si="13">+B43+F43+J43</f>
        <v>0</v>
      </c>
      <c r="P43" s="415">
        <f t="shared" si="13"/>
        <v>0</v>
      </c>
      <c r="Q43" s="415">
        <f t="shared" ref="Q43:Q46" si="14">+D43+H43+L43+N43</f>
        <v>0</v>
      </c>
      <c r="R43" s="393">
        <f t="shared" ref="R43:R61" si="15">SUM(B43:D43,F43:H43,J43:L43)+N43</f>
        <v>0</v>
      </c>
      <c r="S43" s="426">
        <f t="shared" ref="S43:S61" si="16">+Q43+P43+O43</f>
        <v>0</v>
      </c>
    </row>
    <row r="44" spans="1:19">
      <c r="A44" s="320" t="s">
        <v>1025</v>
      </c>
      <c r="B44" s="445">
        <f>+'Distribution Pivot Table'!T$31*100</f>
        <v>14.92504409171076</v>
      </c>
      <c r="C44" s="445">
        <f>+'Distribution Pivot Table'!T$33*100</f>
        <v>1.8077601410934743</v>
      </c>
      <c r="D44" s="445">
        <f>+'Distribution Pivot Table'!T$35*100</f>
        <v>0</v>
      </c>
      <c r="E44" s="412">
        <f t="shared" si="10"/>
        <v>16.732804232804234</v>
      </c>
      <c r="F44" s="446">
        <f>+'Distribution Pivot Table'!T$37*100</f>
        <v>50.749559082892418</v>
      </c>
      <c r="G44" s="445">
        <f>+'Distribution Pivot Table'!T$39*100</f>
        <v>5.8201058201058196</v>
      </c>
      <c r="H44" s="445">
        <f>+'Distribution Pivot Table'!T$41*100</f>
        <v>0</v>
      </c>
      <c r="I44" s="412">
        <f t="shared" si="11"/>
        <v>56.569664902998241</v>
      </c>
      <c r="J44" s="446">
        <f>+'Distribution Pivot Table'!T$43*100</f>
        <v>18.209876543209877</v>
      </c>
      <c r="K44" s="445">
        <f>+'Distribution Pivot Table'!T$45*100</f>
        <v>8.4876543209876552</v>
      </c>
      <c r="L44" s="445">
        <f>+'Distribution Pivot Table'!T$47*100</f>
        <v>0</v>
      </c>
      <c r="M44" s="413">
        <f t="shared" si="12"/>
        <v>26.697530864197532</v>
      </c>
      <c r="N44" s="446">
        <f>+'Distribution Pivot Table'!T$49*100</f>
        <v>0</v>
      </c>
      <c r="O44" s="414">
        <f t="shared" si="13"/>
        <v>83.884479717813051</v>
      </c>
      <c r="P44" s="415">
        <f t="shared" si="13"/>
        <v>16.115520282186949</v>
      </c>
      <c r="Q44" s="415">
        <f t="shared" si="14"/>
        <v>0</v>
      </c>
      <c r="R44" s="393">
        <f t="shared" si="15"/>
        <v>100.00000000000001</v>
      </c>
      <c r="S44" s="393">
        <f t="shared" si="16"/>
        <v>100</v>
      </c>
    </row>
    <row r="45" spans="1:19">
      <c r="A45" s="320" t="s">
        <v>1026</v>
      </c>
      <c r="B45" s="445">
        <f>+'Distribution Pivot Table'!T$53*100</f>
        <v>0</v>
      </c>
      <c r="C45" s="445">
        <f>+'Distribution Pivot Table'!T$55*100</f>
        <v>0</v>
      </c>
      <c r="D45" s="445">
        <f>+'Distribution Pivot Table'!T$57*100</f>
        <v>0</v>
      </c>
      <c r="E45" s="412">
        <f t="shared" si="10"/>
        <v>0</v>
      </c>
      <c r="F45" s="446">
        <f>+'Distribution Pivot Table'!T$59*100</f>
        <v>0</v>
      </c>
      <c r="G45" s="445">
        <f>+'Distribution Pivot Table'!T$61*100</f>
        <v>0</v>
      </c>
      <c r="H45" s="445">
        <f>+'Distribution Pivot Table'!T$63*100</f>
        <v>0</v>
      </c>
      <c r="I45" s="412">
        <f t="shared" si="11"/>
        <v>0</v>
      </c>
      <c r="J45" s="446">
        <f>+'Distribution Pivot Table'!T$65*100</f>
        <v>0</v>
      </c>
      <c r="K45" s="445">
        <f>+'Distribution Pivot Table'!T$67*100</f>
        <v>0</v>
      </c>
      <c r="L45" s="445">
        <f>+'Distribution Pivot Table'!T$69*100</f>
        <v>0</v>
      </c>
      <c r="M45" s="413">
        <f t="shared" si="12"/>
        <v>0</v>
      </c>
      <c r="N45" s="446">
        <f>+'Distribution Pivot Table'!T$71*100</f>
        <v>0</v>
      </c>
      <c r="O45" s="414">
        <f t="shared" si="13"/>
        <v>0</v>
      </c>
      <c r="P45" s="415">
        <f t="shared" si="13"/>
        <v>0</v>
      </c>
      <c r="Q45" s="415">
        <f t="shared" si="14"/>
        <v>0</v>
      </c>
      <c r="R45" s="393">
        <f t="shared" si="15"/>
        <v>0</v>
      </c>
      <c r="S45" s="393">
        <f t="shared" si="16"/>
        <v>0</v>
      </c>
    </row>
    <row r="46" spans="1:19">
      <c r="A46" s="320" t="s">
        <v>1027</v>
      </c>
      <c r="B46" s="445">
        <f>+'Distribution Pivot Table'!T$75*100</f>
        <v>0</v>
      </c>
      <c r="C46" s="445">
        <f>+'Distribution Pivot Table'!T$77*100</f>
        <v>0</v>
      </c>
      <c r="D46" s="453">
        <f>+'Distribution Pivot Table'!T$79*100</f>
        <v>0</v>
      </c>
      <c r="E46" s="412">
        <f t="shared" si="10"/>
        <v>0</v>
      </c>
      <c r="F46" s="446">
        <f>+'Distribution Pivot Table'!T$81*100</f>
        <v>0</v>
      </c>
      <c r="G46" s="445">
        <f>+'Distribution Pivot Table'!T$83*100</f>
        <v>0</v>
      </c>
      <c r="H46" s="445">
        <f>+'Distribution Pivot Table'!T$85*100</f>
        <v>0</v>
      </c>
      <c r="I46" s="412">
        <f t="shared" si="11"/>
        <v>0</v>
      </c>
      <c r="J46" s="446">
        <f>+'Distribution Pivot Table'!T$87*100</f>
        <v>0</v>
      </c>
      <c r="K46" s="445">
        <f>+'Distribution Pivot Table'!T$89*100</f>
        <v>0</v>
      </c>
      <c r="L46" s="453">
        <f>+'Distribution Pivot Table'!T$91*100</f>
        <v>0</v>
      </c>
      <c r="M46" s="413">
        <f t="shared" si="12"/>
        <v>0</v>
      </c>
      <c r="N46" s="446">
        <f>+'Distribution Pivot Table'!T$93*100</f>
        <v>0</v>
      </c>
      <c r="O46" s="414">
        <f t="shared" si="13"/>
        <v>0</v>
      </c>
      <c r="P46" s="415">
        <f t="shared" si="13"/>
        <v>0</v>
      </c>
      <c r="Q46" s="415">
        <f t="shared" si="14"/>
        <v>0</v>
      </c>
      <c r="R46" s="393">
        <f t="shared" si="15"/>
        <v>0</v>
      </c>
      <c r="S46" s="393">
        <f t="shared" si="16"/>
        <v>0</v>
      </c>
    </row>
    <row r="47" spans="1:19">
      <c r="A47" s="320"/>
      <c r="B47" s="445"/>
      <c r="C47" s="445"/>
      <c r="D47" s="445"/>
      <c r="E47" s="412"/>
      <c r="F47" s="446"/>
      <c r="G47" s="445"/>
      <c r="H47" s="445"/>
      <c r="I47" s="412"/>
      <c r="J47" s="446"/>
      <c r="K47" s="445"/>
      <c r="L47" s="445"/>
      <c r="M47" s="413"/>
      <c r="N47" s="446"/>
      <c r="O47" s="414"/>
      <c r="P47" s="415"/>
      <c r="Q47" s="415"/>
      <c r="R47" s="393"/>
      <c r="S47" s="393"/>
    </row>
    <row r="48" spans="1:19">
      <c r="A48" s="320" t="s">
        <v>1028</v>
      </c>
      <c r="B48" s="445">
        <f>+'Distribution Pivot Table'!T$97*100</f>
        <v>1.4840569877883312</v>
      </c>
      <c r="C48" s="445">
        <f>+'Distribution Pivot Table'!T$99*100</f>
        <v>0.22896879240162821</v>
      </c>
      <c r="D48" s="445">
        <f>+'Distribution Pivot Table'!T$101*100</f>
        <v>0</v>
      </c>
      <c r="E48" s="412">
        <f t="shared" si="10"/>
        <v>1.7130257801899593</v>
      </c>
      <c r="F48" s="446">
        <f>+'Distribution Pivot Table'!T$103*100</f>
        <v>50.245929443690642</v>
      </c>
      <c r="G48" s="445">
        <f>+'Distribution Pivot Table'!T$105*100</f>
        <v>4.7235413839891454</v>
      </c>
      <c r="H48" s="445">
        <f>+'Distribution Pivot Table'!T$107*100</f>
        <v>0</v>
      </c>
      <c r="I48" s="412">
        <f t="shared" ref="I48:I51" si="17">SUM(F48:H48)</f>
        <v>54.969470827679785</v>
      </c>
      <c r="J48" s="446">
        <f>+'Distribution Pivot Table'!T$109*100</f>
        <v>34.285956580732702</v>
      </c>
      <c r="K48" s="445">
        <f>+'Distribution Pivot Table'!T$111*100</f>
        <v>8.8789009497964724</v>
      </c>
      <c r="L48" s="445">
        <f>+'Distribution Pivot Table'!T$113*100</f>
        <v>0</v>
      </c>
      <c r="M48" s="413">
        <f t="shared" ref="M48:M51" si="18">SUM(J48:L48)</f>
        <v>43.164857530529176</v>
      </c>
      <c r="N48" s="446">
        <f>+'Distribution Pivot Table'!T$115*100</f>
        <v>0.15264586160108548</v>
      </c>
      <c r="O48" s="414">
        <f t="shared" ref="O48:P51" si="19">+B48+F48+J48</f>
        <v>86.015943012211665</v>
      </c>
      <c r="P48" s="415">
        <f t="shared" si="19"/>
        <v>13.831411126187245</v>
      </c>
      <c r="Q48" s="415">
        <f t="shared" ref="Q48:Q51" si="20">+D48+H48+L48+N48</f>
        <v>0.15264586160108548</v>
      </c>
      <c r="R48" s="393">
        <f t="shared" si="15"/>
        <v>100</v>
      </c>
      <c r="S48" s="393">
        <f t="shared" si="16"/>
        <v>100</v>
      </c>
    </row>
    <row r="49" spans="1:27">
      <c r="A49" s="320" t="s">
        <v>1029</v>
      </c>
      <c r="B49" s="445">
        <f>+'Distribution Pivot Table'!T$119*100</f>
        <v>18.064182194616976</v>
      </c>
      <c r="C49" s="445">
        <f>+'Distribution Pivot Table'!T$121*100</f>
        <v>0.37525879917184263</v>
      </c>
      <c r="D49" s="445">
        <f>+'Distribution Pivot Table'!T$123*100</f>
        <v>0</v>
      </c>
      <c r="E49" s="412">
        <f t="shared" si="10"/>
        <v>18.439440993788818</v>
      </c>
      <c r="F49" s="446">
        <f>+'Distribution Pivot Table'!T$125*100</f>
        <v>48.136645962732921</v>
      </c>
      <c r="G49" s="445">
        <f>+'Distribution Pivot Table'!T$127*100</f>
        <v>1.746894409937888</v>
      </c>
      <c r="H49" s="445">
        <f>+'Distribution Pivot Table'!T$129*100</f>
        <v>0</v>
      </c>
      <c r="I49" s="412">
        <f t="shared" si="17"/>
        <v>49.883540372670808</v>
      </c>
      <c r="J49" s="446">
        <f>+'Distribution Pivot Table'!T$131*100</f>
        <v>20.613354037267083</v>
      </c>
      <c r="K49" s="445">
        <f>+'Distribution Pivot Table'!T$133*100</f>
        <v>7.1557971014492754</v>
      </c>
      <c r="L49" s="445">
        <f>+'Distribution Pivot Table'!T$135*100</f>
        <v>0</v>
      </c>
      <c r="M49" s="413">
        <f t="shared" si="18"/>
        <v>27.76915113871636</v>
      </c>
      <c r="N49" s="446">
        <f>+'Distribution Pivot Table'!T$137*100</f>
        <v>3.9078674948240169</v>
      </c>
      <c r="O49" s="414">
        <f t="shared" si="19"/>
        <v>86.814182194616976</v>
      </c>
      <c r="P49" s="415">
        <f t="shared" si="19"/>
        <v>9.2779503105590067</v>
      </c>
      <c r="Q49" s="415">
        <f t="shared" si="20"/>
        <v>3.9078674948240169</v>
      </c>
      <c r="R49" s="393">
        <f t="shared" si="15"/>
        <v>100.00000000000001</v>
      </c>
      <c r="S49" s="393">
        <f t="shared" si="16"/>
        <v>100</v>
      </c>
    </row>
    <row r="50" spans="1:27">
      <c r="A50" s="320" t="s">
        <v>1030</v>
      </c>
      <c r="B50" s="445">
        <f>+'Distribution Pivot Table'!T$141*100</f>
        <v>25.86062132661629</v>
      </c>
      <c r="C50" s="453">
        <f>+'Distribution Pivot Table'!T$143*100</f>
        <v>2.0990764063811923E-2</v>
      </c>
      <c r="D50" s="445">
        <f>+'Distribution Pivot Table'!T$145*100</f>
        <v>6.2972292191435769E-2</v>
      </c>
      <c r="E50" s="412">
        <f t="shared" si="10"/>
        <v>25.944584382871536</v>
      </c>
      <c r="F50" s="446">
        <f>+'Distribution Pivot Table'!T$147*100</f>
        <v>53.568429890848023</v>
      </c>
      <c r="G50" s="445">
        <f>+'Distribution Pivot Table'!T$149*100</f>
        <v>8.3963056255247692E-2</v>
      </c>
      <c r="H50" s="445">
        <f>+'Distribution Pivot Table'!T$151*100</f>
        <v>0</v>
      </c>
      <c r="I50" s="412">
        <f t="shared" si="17"/>
        <v>53.652392947103273</v>
      </c>
      <c r="J50" s="446">
        <f>+'Distribution Pivot Table'!T$153*100</f>
        <v>17.23341729638959</v>
      </c>
      <c r="K50" s="445">
        <f>+'Distribution Pivot Table'!T$155*100</f>
        <v>3.1696053736356005</v>
      </c>
      <c r="L50" s="453">
        <f>+'Distribution Pivot Table'!T$157*100</f>
        <v>0</v>
      </c>
      <c r="M50" s="413">
        <f t="shared" si="18"/>
        <v>20.403022670025191</v>
      </c>
      <c r="N50" s="462">
        <f>+'Distribution Pivot Table'!T$159*100</f>
        <v>0</v>
      </c>
      <c r="O50" s="414">
        <f t="shared" si="19"/>
        <v>96.662468513853909</v>
      </c>
      <c r="P50" s="415">
        <f t="shared" si="19"/>
        <v>3.2745591939546599</v>
      </c>
      <c r="Q50" s="454">
        <f t="shared" si="20"/>
        <v>6.2972292191435769E-2</v>
      </c>
      <c r="R50" s="393">
        <f t="shared" si="15"/>
        <v>100</v>
      </c>
      <c r="S50" s="393">
        <f t="shared" si="16"/>
        <v>100</v>
      </c>
    </row>
    <row r="51" spans="1:27">
      <c r="A51" s="320" t="s">
        <v>1031</v>
      </c>
      <c r="B51" s="445">
        <f>+'Distribution Pivot Table'!T$163*100</f>
        <v>0</v>
      </c>
      <c r="C51" s="445">
        <f>+'Distribution Pivot Table'!T$165*100</f>
        <v>0</v>
      </c>
      <c r="D51" s="445">
        <f>+'Distribution Pivot Table'!T$167*100</f>
        <v>0</v>
      </c>
      <c r="E51" s="412">
        <f t="shared" si="10"/>
        <v>0</v>
      </c>
      <c r="F51" s="446">
        <f>+'Distribution Pivot Table'!T$169*100</f>
        <v>0</v>
      </c>
      <c r="G51" s="445">
        <f>+'Distribution Pivot Table'!T$171*100</f>
        <v>0</v>
      </c>
      <c r="H51" s="445">
        <f>+'Distribution Pivot Table'!T$173*100</f>
        <v>0</v>
      </c>
      <c r="I51" s="412">
        <f t="shared" si="17"/>
        <v>0</v>
      </c>
      <c r="J51" s="446">
        <f>+'Distribution Pivot Table'!T$175*100</f>
        <v>0</v>
      </c>
      <c r="K51" s="445">
        <f>+'Distribution Pivot Table'!T$177*100</f>
        <v>0</v>
      </c>
      <c r="L51" s="445">
        <f>+'Distribution Pivot Table'!T$179*100</f>
        <v>0</v>
      </c>
      <c r="M51" s="413">
        <f t="shared" si="18"/>
        <v>0</v>
      </c>
      <c r="N51" s="446">
        <f>+'Distribution Pivot Table'!T$181*100</f>
        <v>0</v>
      </c>
      <c r="O51" s="414">
        <f t="shared" si="19"/>
        <v>0</v>
      </c>
      <c r="P51" s="415">
        <f t="shared" si="19"/>
        <v>0</v>
      </c>
      <c r="Q51" s="415">
        <f t="shared" si="20"/>
        <v>0</v>
      </c>
      <c r="R51" s="393">
        <f t="shared" si="15"/>
        <v>0</v>
      </c>
      <c r="S51" s="393">
        <f t="shared" si="16"/>
        <v>0</v>
      </c>
    </row>
    <row r="52" spans="1:27">
      <c r="A52" s="320"/>
      <c r="B52" s="445"/>
      <c r="C52" s="445"/>
      <c r="D52" s="445"/>
      <c r="E52" s="412"/>
      <c r="F52" s="446"/>
      <c r="G52" s="445"/>
      <c r="H52" s="445"/>
      <c r="I52" s="412"/>
      <c r="J52" s="446"/>
      <c r="K52" s="445"/>
      <c r="L52" s="445"/>
      <c r="M52" s="413"/>
      <c r="N52" s="446"/>
      <c r="O52" s="414"/>
      <c r="P52" s="415"/>
      <c r="Q52" s="415"/>
      <c r="R52" s="393"/>
      <c r="S52" s="393"/>
    </row>
    <row r="53" spans="1:27">
      <c r="A53" s="320" t="s">
        <v>1032</v>
      </c>
      <c r="B53" s="445">
        <f>+'Distribution Pivot Table'!T$185*100</f>
        <v>16.567178784616889</v>
      </c>
      <c r="C53" s="445">
        <f>+'Distribution Pivot Table'!T$187*100</f>
        <v>4.8928466581857323E-2</v>
      </c>
      <c r="D53" s="445">
        <f>+'Distribution Pivot Table'!T$189*100</f>
        <v>0</v>
      </c>
      <c r="E53" s="412">
        <f t="shared" si="10"/>
        <v>16.616107251198745</v>
      </c>
      <c r="F53" s="446">
        <f>+'Distribution Pivot Table'!T$191*100</f>
        <v>37.254134455426168</v>
      </c>
      <c r="G53" s="445">
        <f>+'Distribution Pivot Table'!T$193*100</f>
        <v>0.14678539974557198</v>
      </c>
      <c r="H53" s="445">
        <f>+'Distribution Pivot Table'!T$195*100</f>
        <v>0</v>
      </c>
      <c r="I53" s="412">
        <f t="shared" ref="I53:I56" si="21">SUM(F53:H53)</f>
        <v>37.400919855171743</v>
      </c>
      <c r="J53" s="446">
        <f>+'Distribution Pivot Table'!T$197*100</f>
        <v>36.451707603483705</v>
      </c>
      <c r="K53" s="445">
        <f>+'Distribution Pivot Table'!T$199*100</f>
        <v>4.3154907525198158</v>
      </c>
      <c r="L53" s="453">
        <f>+'Distribution Pivot Table'!T$201*100</f>
        <v>0</v>
      </c>
      <c r="M53" s="413">
        <f t="shared" ref="M53:M56" si="22">SUM(J53:L53)</f>
        <v>40.767198356003519</v>
      </c>
      <c r="N53" s="446">
        <f>+'Distribution Pivot Table'!T$203*100</f>
        <v>5.2157745376259914</v>
      </c>
      <c r="O53" s="414">
        <f t="shared" ref="O53:P56" si="23">+B53+F53+J53</f>
        <v>90.273020843526751</v>
      </c>
      <c r="P53" s="415">
        <f t="shared" si="23"/>
        <v>4.5112046188472448</v>
      </c>
      <c r="Q53" s="415">
        <f t="shared" ref="Q53:Q56" si="24">+D53+H53+L53+N53</f>
        <v>5.2157745376259914</v>
      </c>
      <c r="R53" s="393">
        <f t="shared" si="15"/>
        <v>100</v>
      </c>
      <c r="S53" s="393">
        <f t="shared" si="16"/>
        <v>99.999999999999986</v>
      </c>
    </row>
    <row r="54" spans="1:27">
      <c r="A54" s="320" t="s">
        <v>1033</v>
      </c>
      <c r="B54" s="445">
        <f>+'Distribution Pivot Table'!T$207*100</f>
        <v>0.96670830391571172</v>
      </c>
      <c r="C54" s="453">
        <f>+'Distribution Pivot Table'!T$209*100</f>
        <v>2.1723782110465432E-2</v>
      </c>
      <c r="D54" s="453">
        <f>+'Distribution Pivot Table'!T$211*108</f>
        <v>2.3461684679302666E-2</v>
      </c>
      <c r="E54" s="412">
        <f t="shared" si="10"/>
        <v>1.0118937707054798</v>
      </c>
      <c r="F54" s="446">
        <f>+'Distribution Pivot Table'!T$213*100</f>
        <v>62.379840330201489</v>
      </c>
      <c r="G54" s="445">
        <f>+'Distribution Pivot Table'!T$215*100</f>
        <v>0.1955140389941889</v>
      </c>
      <c r="H54" s="445">
        <f>+'Distribution Pivot Table'!T$217*100</f>
        <v>1.0101558681366425</v>
      </c>
      <c r="I54" s="412">
        <f t="shared" si="21"/>
        <v>63.585510237332322</v>
      </c>
      <c r="J54" s="446">
        <f>+'Distribution Pivot Table'!T$219*100</f>
        <v>29.728995818171946</v>
      </c>
      <c r="K54" s="445">
        <f>+'Distribution Pivot Table'!T$221*100</f>
        <v>4.9964698854070493</v>
      </c>
      <c r="L54" s="445">
        <f>+'Distribution Pivot Table'!T$223*100</f>
        <v>0.54852549828925223</v>
      </c>
      <c r="M54" s="413">
        <f t="shared" si="22"/>
        <v>35.273991201868249</v>
      </c>
      <c r="N54" s="446">
        <f>+'Distribution Pivot Table'!T$225*100</f>
        <v>0.13034269266279261</v>
      </c>
      <c r="O54" s="414">
        <f t="shared" si="23"/>
        <v>93.075544452289137</v>
      </c>
      <c r="P54" s="415">
        <f t="shared" si="23"/>
        <v>5.2137077065117037</v>
      </c>
      <c r="Q54" s="415">
        <f t="shared" si="24"/>
        <v>1.7124857437679901</v>
      </c>
      <c r="R54" s="393">
        <f t="shared" si="15"/>
        <v>100.00173790256885</v>
      </c>
      <c r="S54" s="393">
        <f t="shared" si="16"/>
        <v>100.00173790256883</v>
      </c>
    </row>
    <row r="55" spans="1:27">
      <c r="A55" s="320" t="s">
        <v>1034</v>
      </c>
      <c r="B55" s="445">
        <f>+'Distribution Pivot Table'!T$229*100</f>
        <v>0</v>
      </c>
      <c r="C55" s="445">
        <f>+'Distribution Pivot Table'!T$231*100</f>
        <v>0</v>
      </c>
      <c r="D55" s="445">
        <f>+'Distribution Pivot Table'!T$233*100</f>
        <v>0</v>
      </c>
      <c r="E55" s="412">
        <f t="shared" si="10"/>
        <v>0</v>
      </c>
      <c r="F55" s="446">
        <f>+'Distribution Pivot Table'!T$235*100</f>
        <v>0</v>
      </c>
      <c r="G55" s="445">
        <f>+'Distribution Pivot Table'!T$237*100</f>
        <v>0</v>
      </c>
      <c r="H55" s="445">
        <f>+'Distribution Pivot Table'!T$239*100</f>
        <v>0</v>
      </c>
      <c r="I55" s="412">
        <f t="shared" si="21"/>
        <v>0</v>
      </c>
      <c r="J55" s="446">
        <f>+'Distribution Pivot Table'!T$241*100</f>
        <v>0</v>
      </c>
      <c r="K55" s="445">
        <f>+'Distribution Pivot Table'!T$243*100</f>
        <v>0</v>
      </c>
      <c r="L55" s="445">
        <f>+'Distribution Pivot Table'!T$245*100</f>
        <v>0</v>
      </c>
      <c r="M55" s="413">
        <f t="shared" si="22"/>
        <v>0</v>
      </c>
      <c r="N55" s="446">
        <f>+'Distribution Pivot Table'!T$247*100</f>
        <v>0</v>
      </c>
      <c r="O55" s="414">
        <f t="shared" si="23"/>
        <v>0</v>
      </c>
      <c r="P55" s="415">
        <f t="shared" si="23"/>
        <v>0</v>
      </c>
      <c r="Q55" s="415">
        <f t="shared" si="24"/>
        <v>0</v>
      </c>
      <c r="R55" s="393">
        <f t="shared" si="15"/>
        <v>0</v>
      </c>
      <c r="S55" s="393">
        <f t="shared" si="16"/>
        <v>0</v>
      </c>
      <c r="AA55" s="342"/>
    </row>
    <row r="56" spans="1:27">
      <c r="A56" s="320" t="s">
        <v>1035</v>
      </c>
      <c r="B56" s="445">
        <f>+'Distribution Pivot Table'!T$251*100</f>
        <v>0</v>
      </c>
      <c r="C56" s="445">
        <f>+'Distribution Pivot Table'!T$253*100</f>
        <v>0</v>
      </c>
      <c r="D56" s="445">
        <f>+'Distribution Pivot Table'!T$255*100</f>
        <v>0</v>
      </c>
      <c r="E56" s="412">
        <f t="shared" si="10"/>
        <v>0</v>
      </c>
      <c r="F56" s="446">
        <f>+'Distribution Pivot Table'!T$257*100</f>
        <v>0</v>
      </c>
      <c r="G56" s="445">
        <f>+'Distribution Pivot Table'!T$259*100</f>
        <v>0</v>
      </c>
      <c r="H56" s="445">
        <f>+'Distribution Pivot Table'!T$261*100</f>
        <v>0</v>
      </c>
      <c r="I56" s="412">
        <f t="shared" si="21"/>
        <v>0</v>
      </c>
      <c r="J56" s="446">
        <f>+'Distribution Pivot Table'!T$263*100</f>
        <v>0</v>
      </c>
      <c r="K56" s="445">
        <f>+'Distribution Pivot Table'!T$265*100</f>
        <v>0</v>
      </c>
      <c r="L56" s="445">
        <f>+'Distribution Pivot Table'!T$267*100</f>
        <v>0</v>
      </c>
      <c r="M56" s="413">
        <f t="shared" si="22"/>
        <v>0</v>
      </c>
      <c r="N56" s="446">
        <f>+'Distribution Pivot Table'!T$269*100</f>
        <v>0</v>
      </c>
      <c r="O56" s="414">
        <f t="shared" si="23"/>
        <v>0</v>
      </c>
      <c r="P56" s="415">
        <f t="shared" si="23"/>
        <v>0</v>
      </c>
      <c r="Q56" s="415">
        <f t="shared" si="24"/>
        <v>0</v>
      </c>
      <c r="R56" s="393">
        <f t="shared" si="15"/>
        <v>0</v>
      </c>
      <c r="S56" s="393">
        <f t="shared" si="16"/>
        <v>0</v>
      </c>
    </row>
    <row r="57" spans="1:27">
      <c r="A57" s="320"/>
      <c r="B57" s="445"/>
      <c r="C57" s="445"/>
      <c r="D57" s="445"/>
      <c r="E57" s="412"/>
      <c r="F57" s="446"/>
      <c r="G57" s="445"/>
      <c r="H57" s="445"/>
      <c r="I57" s="412"/>
      <c r="J57" s="446"/>
      <c r="K57" s="445"/>
      <c r="L57" s="445"/>
      <c r="M57" s="413"/>
      <c r="N57" s="446"/>
      <c r="O57" s="414"/>
      <c r="P57" s="415"/>
      <c r="Q57" s="415"/>
      <c r="R57" s="393"/>
      <c r="S57" s="393"/>
    </row>
    <row r="58" spans="1:27">
      <c r="A58" s="320" t="s">
        <v>1036</v>
      </c>
      <c r="B58" s="445">
        <f>+'Distribution Pivot Table'!T$273*100</f>
        <v>3.5993339310874854</v>
      </c>
      <c r="C58" s="445">
        <f>+'Distribution Pivot Table'!T$275*100</f>
        <v>8.9663122838478299E-2</v>
      </c>
      <c r="D58" s="445">
        <f>+'Distribution Pivot Table'!T$277*100</f>
        <v>0</v>
      </c>
      <c r="E58" s="412">
        <f t="shared" si="10"/>
        <v>3.6889970539259638</v>
      </c>
      <c r="F58" s="446">
        <f>+'Distribution Pivot Table'!T$279*100</f>
        <v>55.55270910721147</v>
      </c>
      <c r="G58" s="445">
        <f>+'Distribution Pivot Table'!T$281*100</f>
        <v>1.6907903163827336</v>
      </c>
      <c r="H58" s="445">
        <f>+'Distribution Pivot Table'!T$283*100</f>
        <v>0</v>
      </c>
      <c r="I58" s="412">
        <f t="shared" ref="I58:I61" si="25">SUM(F58:H58)</f>
        <v>57.243499423594201</v>
      </c>
      <c r="J58" s="446">
        <f>+'Distribution Pivot Table'!T$285*100</f>
        <v>19.290380427821184</v>
      </c>
      <c r="K58" s="445">
        <f>+'Distribution Pivot Table'!T$287*100</f>
        <v>4.5984372998591008</v>
      </c>
      <c r="L58" s="445">
        <f>+'Distribution Pivot Table'!T$289*100</f>
        <v>0</v>
      </c>
      <c r="M58" s="413">
        <f t="shared" ref="M58:M61" si="26">SUM(J58:L58)</f>
        <v>23.888817727680284</v>
      </c>
      <c r="N58" s="446">
        <f>+'Distribution Pivot Table'!T$291*100</f>
        <v>15.140258742154478</v>
      </c>
      <c r="O58" s="414">
        <f t="shared" ref="O58:P61" si="27">+B58+F58+J58</f>
        <v>78.442423466120147</v>
      </c>
      <c r="P58" s="415">
        <f t="shared" si="27"/>
        <v>6.3788907390803127</v>
      </c>
      <c r="Q58" s="415">
        <f t="shared" ref="Q58:Q61" si="28">+D58+H58+L58+N58</f>
        <v>15.140258742154478</v>
      </c>
      <c r="R58" s="393">
        <f t="shared" si="15"/>
        <v>99.961572947354924</v>
      </c>
      <c r="S58" s="393">
        <f t="shared" si="16"/>
        <v>99.961572947354938</v>
      </c>
    </row>
    <row r="59" spans="1:27">
      <c r="A59" s="320" t="s">
        <v>1037</v>
      </c>
      <c r="B59" s="445">
        <f>+'Distribution Pivot Table'!T295*100</f>
        <v>18.747557141643302</v>
      </c>
      <c r="C59" s="445">
        <f>+'Distribution Pivot Table'!T297*100</f>
        <v>0.851389242926332</v>
      </c>
      <c r="D59" s="445">
        <f>+'Distribution Pivot Table'!T299*100</f>
        <v>0</v>
      </c>
      <c r="E59" s="412">
        <f t="shared" si="10"/>
        <v>19.598946384569633</v>
      </c>
      <c r="F59" s="446">
        <f>+'Distribution Pivot Table'!T301*100</f>
        <v>26.097374458322715</v>
      </c>
      <c r="G59" s="445">
        <f>+'Distribution Pivot Table'!T303*100</f>
        <v>1.1368850369615091</v>
      </c>
      <c r="H59" s="445">
        <f>+'Distribution Pivot Table'!T305*100</f>
        <v>0</v>
      </c>
      <c r="I59" s="412">
        <f t="shared" si="25"/>
        <v>27.234259495284224</v>
      </c>
      <c r="J59" s="446">
        <f>+'Distribution Pivot Table'!T307*100</f>
        <v>33.62052850709491</v>
      </c>
      <c r="K59" s="445">
        <f>+'Distribution Pivot Table'!T309*100</f>
        <v>15.015719262469199</v>
      </c>
      <c r="L59" s="445">
        <f>+'Distribution Pivot Table'!T311*100</f>
        <v>0</v>
      </c>
      <c r="M59" s="413">
        <f t="shared" si="26"/>
        <v>48.636247769564108</v>
      </c>
      <c r="N59" s="446">
        <f>+'Distribution Pivot Table'!T313*100</f>
        <v>4.5305463505820374</v>
      </c>
      <c r="O59" s="414">
        <f t="shared" si="27"/>
        <v>78.46546010706092</v>
      </c>
      <c r="P59" s="415">
        <f t="shared" si="27"/>
        <v>17.003993542357041</v>
      </c>
      <c r="Q59" s="415">
        <f t="shared" si="28"/>
        <v>4.5305463505820374</v>
      </c>
      <c r="R59" s="393">
        <f t="shared" si="15"/>
        <v>100.00000000000001</v>
      </c>
      <c r="S59" s="393">
        <f t="shared" si="16"/>
        <v>100</v>
      </c>
    </row>
    <row r="60" spans="1:27">
      <c r="A60" s="320" t="s">
        <v>1038</v>
      </c>
      <c r="B60" s="445">
        <f>+'Distribution Pivot Table'!T317*100</f>
        <v>0.62299035369774924</v>
      </c>
      <c r="C60" s="453">
        <f>+'Distribution Pivot Table'!T319*100</f>
        <v>1.2057877813504822E-2</v>
      </c>
      <c r="D60" s="445">
        <f>+'Distribution Pivot Table'!T321*100</f>
        <v>0</v>
      </c>
      <c r="E60" s="412">
        <f t="shared" si="10"/>
        <v>0.63504823151125411</v>
      </c>
      <c r="F60" s="446">
        <f>+'Distribution Pivot Table'!T323*100</f>
        <v>60.546623794212216</v>
      </c>
      <c r="G60" s="445">
        <f>+'Distribution Pivot Table'!T325*100</f>
        <v>1.8167202572347267</v>
      </c>
      <c r="H60" s="445">
        <f>+'Distribution Pivot Table'!T327*100</f>
        <v>0</v>
      </c>
      <c r="I60" s="412">
        <f t="shared" si="25"/>
        <v>62.363344051446944</v>
      </c>
      <c r="J60" s="446">
        <f>+'Distribution Pivot Table'!T329*100</f>
        <v>28.528938906752408</v>
      </c>
      <c r="K60" s="445">
        <f>+'Distribution Pivot Table'!T331*100</f>
        <v>7.1382636655948559</v>
      </c>
      <c r="L60" s="445">
        <f>+'Distribution Pivot Table'!T333*100</f>
        <v>0</v>
      </c>
      <c r="M60" s="413">
        <f t="shared" si="26"/>
        <v>35.667202572347264</v>
      </c>
      <c r="N60" s="446">
        <f>+'Distribution Pivot Table'!T335*100</f>
        <v>1.3263665594855305</v>
      </c>
      <c r="O60" s="414">
        <f t="shared" si="27"/>
        <v>89.698553054662369</v>
      </c>
      <c r="P60" s="415">
        <f t="shared" si="27"/>
        <v>8.9670418006430879</v>
      </c>
      <c r="Q60" s="415">
        <f t="shared" si="28"/>
        <v>1.3263665594855305</v>
      </c>
      <c r="R60" s="393">
        <f t="shared" si="15"/>
        <v>99.991961414791007</v>
      </c>
      <c r="S60" s="393">
        <f t="shared" si="16"/>
        <v>99.991961414790993</v>
      </c>
    </row>
    <row r="61" spans="1:27">
      <c r="A61" s="329" t="s">
        <v>1039</v>
      </c>
      <c r="B61" s="455">
        <f>+'Distribution Pivot Table'!T339*100</f>
        <v>18.18388711879836</v>
      </c>
      <c r="C61" s="455">
        <f>+'Distribution Pivot Table'!T341*100</f>
        <v>0</v>
      </c>
      <c r="D61" s="455">
        <f>+'Distribution Pivot Table'!T343*100</f>
        <v>0</v>
      </c>
      <c r="E61" s="456">
        <f t="shared" si="10"/>
        <v>18.18388711879836</v>
      </c>
      <c r="F61" s="457">
        <f>+'Distribution Pivot Table'!T345*100</f>
        <v>58.170232134729169</v>
      </c>
      <c r="G61" s="455">
        <f>+'Distribution Pivot Table'!T347*100</f>
        <v>0.18206645425580337</v>
      </c>
      <c r="H61" s="455">
        <f>+'Distribution Pivot Table'!T349*100</f>
        <v>0</v>
      </c>
      <c r="I61" s="456">
        <f t="shared" si="25"/>
        <v>58.352298588984972</v>
      </c>
      <c r="J61" s="457">
        <f>+'Distribution Pivot Table'!T351*100</f>
        <v>19.299044151115158</v>
      </c>
      <c r="K61" s="455">
        <f>+'Distribution Pivot Table'!T353*100</f>
        <v>1.2744651797906235</v>
      </c>
      <c r="L61" s="455">
        <f>+'Distribution Pivot Table'!T355*100</f>
        <v>0</v>
      </c>
      <c r="M61" s="458">
        <f t="shared" si="26"/>
        <v>20.573509330905782</v>
      </c>
      <c r="N61" s="457">
        <f>+'Distribution Pivot Table'!T357*100</f>
        <v>2.8903049613108784</v>
      </c>
      <c r="O61" s="459">
        <f t="shared" si="27"/>
        <v>95.653163404642683</v>
      </c>
      <c r="P61" s="460">
        <f t="shared" si="27"/>
        <v>1.4565316340464269</v>
      </c>
      <c r="Q61" s="460">
        <f t="shared" si="28"/>
        <v>2.8903049613108784</v>
      </c>
      <c r="R61" s="393">
        <f t="shared" si="15"/>
        <v>99.999999999999986</v>
      </c>
      <c r="S61" s="393">
        <f t="shared" si="16"/>
        <v>99.999999999999986</v>
      </c>
    </row>
    <row r="62" spans="1:27">
      <c r="A62" s="333" t="s">
        <v>1040</v>
      </c>
      <c r="B62" s="320"/>
      <c r="C62" s="320"/>
      <c r="D62" s="320"/>
      <c r="E62" s="320"/>
    </row>
    <row r="63" spans="1:27">
      <c r="A63" s="333"/>
      <c r="B63" s="363"/>
      <c r="C63" s="363"/>
      <c r="D63" s="363"/>
      <c r="E63" s="424"/>
      <c r="F63" s="363"/>
      <c r="G63" s="363"/>
      <c r="H63" s="363"/>
      <c r="I63" s="424"/>
      <c r="J63" s="363"/>
      <c r="K63" s="363"/>
      <c r="L63" s="363"/>
      <c r="M63" s="424"/>
      <c r="N63" s="363"/>
      <c r="O63" s="336"/>
      <c r="P63" s="336"/>
      <c r="R63" s="128"/>
    </row>
    <row r="64" spans="1:27">
      <c r="A64" s="320"/>
      <c r="B64" s="320"/>
      <c r="C64" s="320"/>
      <c r="D64" s="320"/>
      <c r="E64" s="320"/>
      <c r="Q64" s="335" t="s">
        <v>1158</v>
      </c>
      <c r="T64" s="445"/>
    </row>
    <row r="65" spans="1:19" ht="18">
      <c r="A65" s="296" t="s">
        <v>1104</v>
      </c>
      <c r="B65" s="298"/>
      <c r="C65" s="298"/>
      <c r="D65" s="298"/>
      <c r="E65" s="298"/>
      <c r="F65" s="297"/>
      <c r="G65" s="297"/>
      <c r="H65" s="297"/>
      <c r="I65" s="298"/>
      <c r="J65" s="297"/>
      <c r="K65" s="297"/>
      <c r="L65" s="297"/>
      <c r="M65" s="298"/>
      <c r="N65" s="297"/>
      <c r="O65" s="297"/>
      <c r="P65" s="297"/>
      <c r="Q65" s="297"/>
      <c r="R65" s="371" t="s">
        <v>10</v>
      </c>
    </row>
    <row r="66" spans="1:19" ht="18">
      <c r="A66" s="296"/>
      <c r="B66" s="298"/>
      <c r="C66" s="298"/>
      <c r="D66" s="298"/>
      <c r="E66" s="298"/>
      <c r="F66" s="297"/>
      <c r="G66" s="297"/>
      <c r="H66" s="297"/>
      <c r="I66" s="298"/>
      <c r="J66" s="297"/>
      <c r="K66" s="297"/>
      <c r="L66" s="297"/>
      <c r="M66" s="298"/>
      <c r="N66" s="297"/>
      <c r="O66" s="297"/>
      <c r="P66" s="297"/>
      <c r="Q66" s="297"/>
      <c r="R66" s="371"/>
    </row>
    <row r="67" spans="1:19" ht="15.75">
      <c r="A67" s="299" t="s">
        <v>1103</v>
      </c>
      <c r="B67" s="298"/>
      <c r="C67" s="298"/>
      <c r="D67" s="298"/>
      <c r="E67" s="298"/>
      <c r="F67" s="297"/>
      <c r="G67" s="297"/>
      <c r="H67" s="297"/>
      <c r="I67" s="298"/>
      <c r="J67" s="297"/>
      <c r="K67" s="297"/>
      <c r="L67" s="297"/>
      <c r="M67" s="298"/>
      <c r="N67" s="297"/>
      <c r="O67" s="297"/>
      <c r="P67" s="297"/>
      <c r="Q67" s="297"/>
      <c r="R67" s="371" t="s">
        <v>10</v>
      </c>
    </row>
    <row r="68" spans="1:19" ht="15.75">
      <c r="A68" s="299" t="s">
        <v>1161</v>
      </c>
      <c r="B68" s="298"/>
      <c r="C68" s="298"/>
      <c r="D68" s="298"/>
      <c r="E68" s="298"/>
      <c r="F68" s="297"/>
      <c r="G68" s="297"/>
      <c r="H68" s="297"/>
      <c r="I68" s="298"/>
      <c r="J68" s="297"/>
      <c r="K68" s="297"/>
      <c r="L68" s="297"/>
      <c r="M68" s="298"/>
      <c r="N68" s="297"/>
      <c r="O68" s="297"/>
      <c r="P68" s="297"/>
      <c r="Q68" s="297"/>
      <c r="R68" s="431"/>
    </row>
    <row r="69" spans="1:19">
      <c r="A69" s="303"/>
      <c r="C69" s="303"/>
      <c r="D69" s="303"/>
      <c r="E69" s="303"/>
      <c r="F69" s="303"/>
      <c r="G69" s="303"/>
      <c r="H69" s="303"/>
      <c r="I69" s="303"/>
      <c r="R69" s="372"/>
    </row>
    <row r="70" spans="1:19" ht="18.75" customHeight="1">
      <c r="A70" s="150"/>
      <c r="B70" s="305" t="s">
        <v>1014</v>
      </c>
      <c r="C70" s="306"/>
      <c r="D70" s="306"/>
      <c r="E70" s="306"/>
      <c r="F70" s="306"/>
      <c r="G70" s="306"/>
      <c r="H70" s="306"/>
      <c r="I70" s="307"/>
      <c r="J70" s="373" t="s">
        <v>10</v>
      </c>
      <c r="K70" s="374"/>
      <c r="L70" s="374"/>
      <c r="M70" s="375"/>
      <c r="N70" s="530" t="s">
        <v>1015</v>
      </c>
      <c r="O70" s="533" t="s">
        <v>1093</v>
      </c>
      <c r="P70" s="533" t="s">
        <v>1094</v>
      </c>
      <c r="Q70" s="533" t="s">
        <v>1095</v>
      </c>
      <c r="R70" s="376"/>
      <c r="S70" s="377"/>
    </row>
    <row r="71" spans="1:19" ht="36.75" customHeight="1">
      <c r="A71" s="297"/>
      <c r="B71" s="306" t="s">
        <v>1016</v>
      </c>
      <c r="C71" s="306"/>
      <c r="D71" s="306"/>
      <c r="E71" s="312"/>
      <c r="F71" s="313" t="s">
        <v>1017</v>
      </c>
      <c r="G71" s="306"/>
      <c r="H71" s="306"/>
      <c r="I71" s="307"/>
      <c r="J71" s="314" t="s">
        <v>1018</v>
      </c>
      <c r="K71" s="306"/>
      <c r="L71" s="306"/>
      <c r="M71" s="307"/>
      <c r="N71" s="531"/>
      <c r="O71" s="534"/>
      <c r="P71" s="534"/>
      <c r="Q71" s="534"/>
      <c r="R71" s="376" t="s">
        <v>1096</v>
      </c>
      <c r="S71" s="377" t="s">
        <v>1096</v>
      </c>
    </row>
    <row r="72" spans="1:19" ht="31.5" customHeight="1">
      <c r="A72" s="381"/>
      <c r="B72" s="315" t="s">
        <v>1019</v>
      </c>
      <c r="C72" s="315" t="s">
        <v>1020</v>
      </c>
      <c r="D72" s="315" t="s">
        <v>1098</v>
      </c>
      <c r="E72" s="382" t="s">
        <v>1022</v>
      </c>
      <c r="F72" s="316" t="s">
        <v>1019</v>
      </c>
      <c r="G72" s="315" t="s">
        <v>1020</v>
      </c>
      <c r="H72" s="315" t="s">
        <v>1098</v>
      </c>
      <c r="I72" s="382" t="s">
        <v>1022</v>
      </c>
      <c r="J72" s="317" t="s">
        <v>1019</v>
      </c>
      <c r="K72" s="318" t="s">
        <v>1020</v>
      </c>
      <c r="L72" s="315" t="s">
        <v>1098</v>
      </c>
      <c r="M72" s="317" t="s">
        <v>1022</v>
      </c>
      <c r="N72" s="532"/>
      <c r="O72" s="535"/>
      <c r="P72" s="535"/>
      <c r="Q72" s="535"/>
      <c r="R72" s="442"/>
      <c r="S72" s="443"/>
    </row>
    <row r="73" spans="1:19" ht="12.75" hidden="1" customHeight="1">
      <c r="A73" s="320" t="s">
        <v>1023</v>
      </c>
      <c r="B73" s="320"/>
      <c r="C73" s="320"/>
      <c r="D73" s="320"/>
      <c r="E73" s="396"/>
      <c r="F73" s="389"/>
      <c r="G73" s="363"/>
      <c r="H73" s="363"/>
      <c r="I73" s="388"/>
      <c r="J73" s="389"/>
      <c r="K73" s="363"/>
      <c r="L73" s="363"/>
      <c r="M73" s="390"/>
      <c r="N73" s="389"/>
      <c r="O73" s="432"/>
      <c r="P73" s="392"/>
      <c r="Q73" s="392"/>
      <c r="R73" s="393">
        <f>SUM(F73:H73,J73:L73)+N73</f>
        <v>0</v>
      </c>
      <c r="S73" s="426">
        <f>+Q73+P73+O73</f>
        <v>0</v>
      </c>
    </row>
    <row r="74" spans="1:19" ht="12.75" hidden="1" customHeight="1">
      <c r="A74" s="320"/>
      <c r="B74" s="320"/>
      <c r="C74" s="320"/>
      <c r="D74" s="320"/>
      <c r="E74" s="396"/>
      <c r="F74" s="389"/>
      <c r="G74" s="363"/>
      <c r="H74" s="363"/>
      <c r="I74" s="397"/>
      <c r="J74" s="389"/>
      <c r="K74" s="363"/>
      <c r="L74" s="363"/>
      <c r="M74" s="389"/>
      <c r="N74" s="389"/>
      <c r="O74" s="398"/>
      <c r="P74" s="399"/>
      <c r="Q74" s="399"/>
      <c r="R74" s="376"/>
      <c r="S74" s="377"/>
    </row>
    <row r="75" spans="1:19">
      <c r="A75" s="320" t="s">
        <v>1024</v>
      </c>
      <c r="B75" s="445">
        <f>+'Distribution Pivot Table'!U$9*100</f>
        <v>0</v>
      </c>
      <c r="C75" s="445">
        <f>+'Distribution Pivot Table'!U$11*100</f>
        <v>0</v>
      </c>
      <c r="D75" s="445">
        <f>+'Distribution Pivot Table'!U$13*100</f>
        <v>0</v>
      </c>
      <c r="E75" s="412">
        <f t="shared" ref="E75:E93" si="29">SUM(B75:D75)</f>
        <v>0</v>
      </c>
      <c r="F75" s="446">
        <f>+'Distribution Pivot Table'!U$15*100</f>
        <v>0</v>
      </c>
      <c r="G75" s="445">
        <f>+'Distribution Pivot Table'!U$17*100</f>
        <v>0</v>
      </c>
      <c r="H75" s="445">
        <f>+'Distribution Pivot Table'!U$19*100</f>
        <v>0</v>
      </c>
      <c r="I75" s="412">
        <f t="shared" ref="I75:I78" si="30">SUM(F75:H75)</f>
        <v>0</v>
      </c>
      <c r="J75" s="446">
        <f>+'Distribution Pivot Table'!U$21*100</f>
        <v>0</v>
      </c>
      <c r="K75" s="445">
        <f>+'Distribution Pivot Table'!U$23*100</f>
        <v>0</v>
      </c>
      <c r="L75" s="445">
        <f>+'Distribution Pivot Table'!U$25*100</f>
        <v>0</v>
      </c>
      <c r="M75" s="413">
        <f t="shared" ref="M75:M78" si="31">SUM(J75:L75)</f>
        <v>0</v>
      </c>
      <c r="N75" s="446">
        <f>+'Distribution Pivot Table'!U$27*100</f>
        <v>0</v>
      </c>
      <c r="O75" s="414">
        <f t="shared" ref="O75:P78" si="32">+B75+F75+J75</f>
        <v>0</v>
      </c>
      <c r="P75" s="415">
        <f t="shared" si="32"/>
        <v>0</v>
      </c>
      <c r="Q75" s="415">
        <f t="shared" ref="Q75:Q78" si="33">+D75+H75+L75+N75</f>
        <v>0</v>
      </c>
      <c r="R75" s="393">
        <f t="shared" ref="R75:R93" si="34">SUM(B75:D75,F75:H75,J75:L75)+N75</f>
        <v>0</v>
      </c>
      <c r="S75" s="426">
        <f t="shared" ref="S75:S93" si="35">+Q75+P75+O75</f>
        <v>0</v>
      </c>
    </row>
    <row r="76" spans="1:19">
      <c r="A76" s="320" t="s">
        <v>1025</v>
      </c>
      <c r="B76" s="445">
        <f>+'Distribution Pivot Table'!U$31*100</f>
        <v>5.9701492537313428</v>
      </c>
      <c r="C76" s="445">
        <f>+'Distribution Pivot Table'!U$33*100</f>
        <v>4.5522388059701493</v>
      </c>
      <c r="D76" s="445">
        <f>+'Distribution Pivot Table'!U$35*100</f>
        <v>0</v>
      </c>
      <c r="E76" s="412">
        <f t="shared" si="29"/>
        <v>10.522388059701491</v>
      </c>
      <c r="F76" s="446">
        <f>+'Distribution Pivot Table'!U$37*100</f>
        <v>12.388059701492537</v>
      </c>
      <c r="G76" s="445">
        <f>+'Distribution Pivot Table'!U$39*100</f>
        <v>3.8805970149253728</v>
      </c>
      <c r="H76" s="445">
        <f>+'Distribution Pivot Table'!U$41*100</f>
        <v>0</v>
      </c>
      <c r="I76" s="412">
        <f t="shared" si="30"/>
        <v>16.268656716417908</v>
      </c>
      <c r="J76" s="446">
        <f>+'Distribution Pivot Table'!U$43*100</f>
        <v>33.880597014925371</v>
      </c>
      <c r="K76" s="445">
        <f>+'Distribution Pivot Table'!U$45*100</f>
        <v>32.686567164179102</v>
      </c>
      <c r="L76" s="445">
        <f>+'Distribution Pivot Table'!U$47*100</f>
        <v>0</v>
      </c>
      <c r="M76" s="413">
        <f t="shared" si="31"/>
        <v>66.567164179104481</v>
      </c>
      <c r="N76" s="446">
        <f>+'Distribution Pivot Table'!U$49*100</f>
        <v>6.6417910447761201</v>
      </c>
      <c r="O76" s="414">
        <f t="shared" si="32"/>
        <v>52.238805970149251</v>
      </c>
      <c r="P76" s="415">
        <f t="shared" si="32"/>
        <v>41.119402985074629</v>
      </c>
      <c r="Q76" s="415">
        <f t="shared" si="33"/>
        <v>6.6417910447761201</v>
      </c>
      <c r="R76" s="393">
        <f t="shared" si="34"/>
        <v>100</v>
      </c>
      <c r="S76" s="393">
        <f t="shared" si="35"/>
        <v>100</v>
      </c>
    </row>
    <row r="77" spans="1:19">
      <c r="A77" s="320" t="s">
        <v>1026</v>
      </c>
      <c r="B77" s="445">
        <f>+'Distribution Pivot Table'!U$53*100</f>
        <v>0</v>
      </c>
      <c r="C77" s="445">
        <f>+'Distribution Pivot Table'!U$55*100</f>
        <v>0</v>
      </c>
      <c r="D77" s="445">
        <f>+'Distribution Pivot Table'!U$57*100</f>
        <v>0</v>
      </c>
      <c r="E77" s="412">
        <f t="shared" si="29"/>
        <v>0</v>
      </c>
      <c r="F77" s="446">
        <f>+'Distribution Pivot Table'!U$59*100</f>
        <v>0</v>
      </c>
      <c r="G77" s="445">
        <f>+'Distribution Pivot Table'!U$61*100</f>
        <v>0</v>
      </c>
      <c r="H77" s="445">
        <f>+'Distribution Pivot Table'!U$63*100</f>
        <v>0</v>
      </c>
      <c r="I77" s="412">
        <f t="shared" si="30"/>
        <v>0</v>
      </c>
      <c r="J77" s="446">
        <f>+'Distribution Pivot Table'!U$65*100</f>
        <v>0</v>
      </c>
      <c r="K77" s="445">
        <f>+'Distribution Pivot Table'!U$67*100</f>
        <v>0</v>
      </c>
      <c r="L77" s="445">
        <f>+'Distribution Pivot Table'!U$69*100</f>
        <v>0</v>
      </c>
      <c r="M77" s="413">
        <f t="shared" si="31"/>
        <v>0</v>
      </c>
      <c r="N77" s="446">
        <f>+'Distribution Pivot Table'!U$71*100</f>
        <v>0</v>
      </c>
      <c r="O77" s="414">
        <f t="shared" si="32"/>
        <v>0</v>
      </c>
      <c r="P77" s="415">
        <f t="shared" si="32"/>
        <v>0</v>
      </c>
      <c r="Q77" s="415">
        <f t="shared" si="33"/>
        <v>0</v>
      </c>
      <c r="R77" s="393">
        <f t="shared" si="34"/>
        <v>0</v>
      </c>
      <c r="S77" s="393">
        <f t="shared" si="35"/>
        <v>0</v>
      </c>
    </row>
    <row r="78" spans="1:19">
      <c r="A78" s="320" t="s">
        <v>1027</v>
      </c>
      <c r="B78" s="445">
        <f>+'Distribution Pivot Table'!U$75*100</f>
        <v>0</v>
      </c>
      <c r="C78" s="445">
        <f>+'Distribution Pivot Table'!U$77*100</f>
        <v>0</v>
      </c>
      <c r="D78" s="445">
        <f>+'Distribution Pivot Table'!U$79*100</f>
        <v>0</v>
      </c>
      <c r="E78" s="412">
        <f t="shared" si="29"/>
        <v>0</v>
      </c>
      <c r="F78" s="446">
        <f>+'Distribution Pivot Table'!U$81*100</f>
        <v>0</v>
      </c>
      <c r="G78" s="445">
        <f>+'Distribution Pivot Table'!U$83*100</f>
        <v>0</v>
      </c>
      <c r="H78" s="445">
        <f>+'Distribution Pivot Table'!U$85*100</f>
        <v>0</v>
      </c>
      <c r="I78" s="412">
        <f t="shared" si="30"/>
        <v>0</v>
      </c>
      <c r="J78" s="446">
        <f>+'Distribution Pivot Table'!U$87*100</f>
        <v>0</v>
      </c>
      <c r="K78" s="445">
        <f>+'Distribution Pivot Table'!U$89*100</f>
        <v>0</v>
      </c>
      <c r="L78" s="445">
        <f>+'Distribution Pivot Table'!U$91*100</f>
        <v>0</v>
      </c>
      <c r="M78" s="413">
        <f t="shared" si="31"/>
        <v>0</v>
      </c>
      <c r="N78" s="446">
        <f>+'Distribution Pivot Table'!U$93*100</f>
        <v>0</v>
      </c>
      <c r="O78" s="414">
        <f t="shared" si="32"/>
        <v>0</v>
      </c>
      <c r="P78" s="415">
        <f t="shared" si="32"/>
        <v>0</v>
      </c>
      <c r="Q78" s="415">
        <f t="shared" si="33"/>
        <v>0</v>
      </c>
      <c r="R78" s="393">
        <f t="shared" si="34"/>
        <v>0</v>
      </c>
      <c r="S78" s="393">
        <f t="shared" si="35"/>
        <v>0</v>
      </c>
    </row>
    <row r="79" spans="1:19">
      <c r="A79" s="320"/>
      <c r="B79" s="445"/>
      <c r="C79" s="445"/>
      <c r="D79" s="445"/>
      <c r="E79" s="412"/>
      <c r="F79" s="446"/>
      <c r="G79" s="445"/>
      <c r="H79" s="445"/>
      <c r="I79" s="412"/>
      <c r="J79" s="446"/>
      <c r="K79" s="445"/>
      <c r="L79" s="445"/>
      <c r="M79" s="413"/>
      <c r="N79" s="446"/>
      <c r="O79" s="414"/>
      <c r="P79" s="415"/>
      <c r="Q79" s="415"/>
      <c r="R79" s="393"/>
      <c r="S79" s="393"/>
    </row>
    <row r="80" spans="1:19">
      <c r="A80" s="320" t="s">
        <v>1028</v>
      </c>
      <c r="B80" s="445">
        <f>+'Distribution Pivot Table'!U$97*100</f>
        <v>4.6020260492040519</v>
      </c>
      <c r="C80" s="445">
        <f>+'Distribution Pivot Table'!U$99*100</f>
        <v>0.43415340086830684</v>
      </c>
      <c r="D80" s="445">
        <f>+'Distribution Pivot Table'!U$101*100</f>
        <v>0</v>
      </c>
      <c r="E80" s="412">
        <f t="shared" si="29"/>
        <v>5.0361794500723587</v>
      </c>
      <c r="F80" s="446">
        <f>+'Distribution Pivot Table'!U$103*100</f>
        <v>50.593342981186687</v>
      </c>
      <c r="G80" s="445">
        <f>+'Distribution Pivot Table'!U$105*100</f>
        <v>6.6280752532561511</v>
      </c>
      <c r="H80" s="445">
        <f>+'Distribution Pivot Table'!U$107*100</f>
        <v>0</v>
      </c>
      <c r="I80" s="412">
        <f t="shared" ref="I80:I83" si="36">SUM(F80:H80)</f>
        <v>57.221418234442837</v>
      </c>
      <c r="J80" s="446">
        <f>+'Distribution Pivot Table'!U$109*100</f>
        <v>32.272069464544138</v>
      </c>
      <c r="K80" s="445">
        <f>+'Distribution Pivot Table'!U$111*100</f>
        <v>4.7756874095513746</v>
      </c>
      <c r="L80" s="445">
        <f>+'Distribution Pivot Table'!U$113*100</f>
        <v>0</v>
      </c>
      <c r="M80" s="413">
        <f t="shared" ref="M80:M83" si="37">SUM(J80:L80)</f>
        <v>37.047756874095512</v>
      </c>
      <c r="N80" s="446">
        <f>+'Distribution Pivot Table'!U$115*100</f>
        <v>0.69464544138929085</v>
      </c>
      <c r="O80" s="414">
        <f t="shared" ref="O80:P83" si="38">+B80+F80+J80</f>
        <v>87.467438494934868</v>
      </c>
      <c r="P80" s="415">
        <f t="shared" si="38"/>
        <v>11.837916063675832</v>
      </c>
      <c r="Q80" s="415">
        <f t="shared" ref="Q80:Q83" si="39">+D80+H80+L80+N80</f>
        <v>0.69464544138929085</v>
      </c>
      <c r="R80" s="393">
        <f t="shared" si="34"/>
        <v>100</v>
      </c>
      <c r="S80" s="393">
        <f t="shared" si="35"/>
        <v>99.999999999999986</v>
      </c>
    </row>
    <row r="81" spans="1:27">
      <c r="A81" s="320" t="s">
        <v>1029</v>
      </c>
      <c r="B81" s="445">
        <f>+'Distribution Pivot Table'!U$119*100</f>
        <v>0</v>
      </c>
      <c r="C81" s="445">
        <f>+'Distribution Pivot Table'!U$121*100</f>
        <v>0</v>
      </c>
      <c r="D81" s="445">
        <f>+'Distribution Pivot Table'!U$123*100</f>
        <v>0</v>
      </c>
      <c r="E81" s="412">
        <f t="shared" si="29"/>
        <v>0</v>
      </c>
      <c r="F81" s="446">
        <f>+'Distribution Pivot Table'!U$125*100</f>
        <v>0</v>
      </c>
      <c r="G81" s="445">
        <f>+'Distribution Pivot Table'!U$127*100</f>
        <v>0</v>
      </c>
      <c r="H81" s="445">
        <f>+'Distribution Pivot Table'!U$129*100</f>
        <v>0</v>
      </c>
      <c r="I81" s="412">
        <f t="shared" si="36"/>
        <v>0</v>
      </c>
      <c r="J81" s="446">
        <f>+'Distribution Pivot Table'!U$131*100</f>
        <v>0</v>
      </c>
      <c r="K81" s="445">
        <f>+'Distribution Pivot Table'!U$133*100</f>
        <v>0</v>
      </c>
      <c r="L81" s="445">
        <f>+'Distribution Pivot Table'!U$135*100</f>
        <v>0</v>
      </c>
      <c r="M81" s="413">
        <f t="shared" si="37"/>
        <v>0</v>
      </c>
      <c r="N81" s="446">
        <f>+'Distribution Pivot Table'!U$137*100</f>
        <v>0</v>
      </c>
      <c r="O81" s="414">
        <f t="shared" si="38"/>
        <v>0</v>
      </c>
      <c r="P81" s="415">
        <f t="shared" si="38"/>
        <v>0</v>
      </c>
      <c r="Q81" s="415">
        <f t="shared" si="39"/>
        <v>0</v>
      </c>
      <c r="R81" s="393">
        <f t="shared" si="34"/>
        <v>0</v>
      </c>
      <c r="S81" s="393">
        <f t="shared" si="35"/>
        <v>0</v>
      </c>
    </row>
    <row r="82" spans="1:27">
      <c r="A82" s="320" t="s">
        <v>1030</v>
      </c>
      <c r="B82" s="445">
        <f>+'Distribution Pivot Table'!U$141*100</f>
        <v>25.366403607666292</v>
      </c>
      <c r="C82" s="445">
        <f>+'Distribution Pivot Table'!U$143*100</f>
        <v>0.13152950018789927</v>
      </c>
      <c r="D82" s="445">
        <f>+'Distribution Pivot Table'!U$145*100</f>
        <v>1.8789928598271326E-2</v>
      </c>
      <c r="E82" s="412">
        <f t="shared" si="29"/>
        <v>25.516723036452461</v>
      </c>
      <c r="F82" s="446">
        <f>+'Distribution Pivot Table'!U$147*100</f>
        <v>35.437805336339721</v>
      </c>
      <c r="G82" s="445">
        <f>+'Distribution Pivot Table'!U$149*100</f>
        <v>0.43216835776024048</v>
      </c>
      <c r="H82" s="445">
        <f>+'Distribution Pivot Table'!U$151*100</f>
        <v>3.7579857196542651E-2</v>
      </c>
      <c r="I82" s="412">
        <f t="shared" si="36"/>
        <v>35.907553551296502</v>
      </c>
      <c r="J82" s="446">
        <f>+'Distribution Pivot Table'!U$153*100</f>
        <v>30.834272829763247</v>
      </c>
      <c r="K82" s="445">
        <f>+'Distribution Pivot Table'!U$155*100</f>
        <v>7.7414505824877873</v>
      </c>
      <c r="L82" s="453">
        <f>+'Distribution Pivot Table'!U$157*100</f>
        <v>0</v>
      </c>
      <c r="M82" s="413">
        <f t="shared" si="37"/>
        <v>38.575723412251037</v>
      </c>
      <c r="N82" s="446">
        <f>+'Distribution Pivot Table'!U$159*100</f>
        <v>0</v>
      </c>
      <c r="O82" s="414">
        <f t="shared" si="38"/>
        <v>91.638481773769257</v>
      </c>
      <c r="P82" s="415">
        <f t="shared" si="38"/>
        <v>8.3051484404359268</v>
      </c>
      <c r="Q82" s="454">
        <f t="shared" si="39"/>
        <v>5.6369785794813977E-2</v>
      </c>
      <c r="R82" s="393">
        <f t="shared" si="34"/>
        <v>100</v>
      </c>
      <c r="S82" s="393">
        <f t="shared" si="35"/>
        <v>100</v>
      </c>
    </row>
    <row r="83" spans="1:27">
      <c r="A83" s="320" t="s">
        <v>1031</v>
      </c>
      <c r="B83" s="445">
        <f>+'Distribution Pivot Table'!U$163*100</f>
        <v>0</v>
      </c>
      <c r="C83" s="445">
        <f>+'Distribution Pivot Table'!U$165*100</f>
        <v>0</v>
      </c>
      <c r="D83" s="445">
        <f>+'Distribution Pivot Table'!U$167*100</f>
        <v>0</v>
      </c>
      <c r="E83" s="412">
        <f t="shared" si="29"/>
        <v>0</v>
      </c>
      <c r="F83" s="446">
        <f>+'Distribution Pivot Table'!U$169*100</f>
        <v>0</v>
      </c>
      <c r="G83" s="445">
        <f>+'Distribution Pivot Table'!U$171*100</f>
        <v>0</v>
      </c>
      <c r="H83" s="445">
        <f>+'Distribution Pivot Table'!U$173*100</f>
        <v>0</v>
      </c>
      <c r="I83" s="412">
        <f t="shared" si="36"/>
        <v>0</v>
      </c>
      <c r="J83" s="446">
        <f>+'Distribution Pivot Table'!U$175*100</f>
        <v>0</v>
      </c>
      <c r="K83" s="445">
        <f>+'Distribution Pivot Table'!U$177*100</f>
        <v>0</v>
      </c>
      <c r="L83" s="445">
        <f>+'Distribution Pivot Table'!U$179*100</f>
        <v>0</v>
      </c>
      <c r="M83" s="413">
        <f t="shared" si="37"/>
        <v>0</v>
      </c>
      <c r="N83" s="446">
        <f>+'Distribution Pivot Table'!U$181*100</f>
        <v>0</v>
      </c>
      <c r="O83" s="414">
        <f t="shared" si="38"/>
        <v>0</v>
      </c>
      <c r="P83" s="415">
        <f t="shared" si="38"/>
        <v>0</v>
      </c>
      <c r="Q83" s="415">
        <f t="shared" si="39"/>
        <v>0</v>
      </c>
      <c r="R83" s="393">
        <f t="shared" si="34"/>
        <v>0</v>
      </c>
      <c r="S83" s="393">
        <f t="shared" si="35"/>
        <v>0</v>
      </c>
    </row>
    <row r="84" spans="1:27">
      <c r="A84" s="320"/>
      <c r="B84" s="445"/>
      <c r="C84" s="445"/>
      <c r="D84" s="445"/>
      <c r="E84" s="412"/>
      <c r="F84" s="446"/>
      <c r="G84" s="445"/>
      <c r="H84" s="445"/>
      <c r="I84" s="412"/>
      <c r="J84" s="446"/>
      <c r="K84" s="445"/>
      <c r="L84" s="445"/>
      <c r="M84" s="413"/>
      <c r="N84" s="446"/>
      <c r="O84" s="414"/>
      <c r="P84" s="415"/>
      <c r="Q84" s="415"/>
      <c r="R84" s="393"/>
      <c r="S84" s="393"/>
    </row>
    <row r="85" spans="1:27">
      <c r="A85" s="320" t="s">
        <v>1032</v>
      </c>
      <c r="B85" s="445">
        <f>+'Distribution Pivot Table'!U$185*100</f>
        <v>15.058611361587015</v>
      </c>
      <c r="C85" s="445">
        <f>+'Distribution Pivot Table'!U$187*100</f>
        <v>0.36068530207394045</v>
      </c>
      <c r="D85" s="445">
        <f>+'Distribution Pivot Table'!U$189*100</f>
        <v>0</v>
      </c>
      <c r="E85" s="412">
        <f t="shared" si="29"/>
        <v>15.419296663660957</v>
      </c>
      <c r="F85" s="446">
        <f>+'Distribution Pivot Table'!U$191*100</f>
        <v>32.281334535617674</v>
      </c>
      <c r="G85" s="445">
        <f>+'Distribution Pivot Table'!U$193*100</f>
        <v>0.36068530207394045</v>
      </c>
      <c r="H85" s="445">
        <f>+'Distribution Pivot Table'!U$195*100</f>
        <v>0</v>
      </c>
      <c r="I85" s="412">
        <f t="shared" ref="I85:I88" si="40">SUM(F85:H85)</f>
        <v>32.642019837691613</v>
      </c>
      <c r="J85" s="446">
        <f>+'Distribution Pivot Table'!U$197*100</f>
        <v>39.314697926059509</v>
      </c>
      <c r="K85" s="445">
        <f>+'Distribution Pivot Table'!U$199*100</f>
        <v>4.8692515779981971</v>
      </c>
      <c r="L85" s="453">
        <f>+'Distribution Pivot Table'!U$201*100</f>
        <v>0</v>
      </c>
      <c r="M85" s="413">
        <f t="shared" ref="M85:M88" si="41">SUM(J85:L85)</f>
        <v>44.183949504057708</v>
      </c>
      <c r="N85" s="446">
        <f>+'Distribution Pivot Table'!U$203*100</f>
        <v>7.7547339945897198</v>
      </c>
      <c r="O85" s="414">
        <f t="shared" ref="O85:P88" si="42">+B85+F85+J85</f>
        <v>86.654643823264195</v>
      </c>
      <c r="P85" s="415">
        <f t="shared" si="42"/>
        <v>5.5906221821460775</v>
      </c>
      <c r="Q85" s="415">
        <f t="shared" ref="Q85:Q88" si="43">+D85+H85+L85+N85</f>
        <v>7.7547339945897198</v>
      </c>
      <c r="R85" s="393">
        <f t="shared" si="34"/>
        <v>100</v>
      </c>
      <c r="S85" s="393">
        <f t="shared" si="35"/>
        <v>100</v>
      </c>
    </row>
    <row r="86" spans="1:27">
      <c r="A86" s="320" t="s">
        <v>1033</v>
      </c>
      <c r="B86" s="445">
        <f>+'Distribution Pivot Table'!U$207*100</f>
        <v>0.12690355329949238</v>
      </c>
      <c r="C86" s="453">
        <f>+'Distribution Pivot Table'!U$209*100</f>
        <v>0</v>
      </c>
      <c r="D86" s="445">
        <f>+'Distribution Pivot Table'!U$211*108</f>
        <v>0</v>
      </c>
      <c r="E86" s="412">
        <f t="shared" si="29"/>
        <v>0.12690355329949238</v>
      </c>
      <c r="F86" s="446">
        <f>+'Distribution Pivot Table'!U$213*100</f>
        <v>65.20727580372251</v>
      </c>
      <c r="G86" s="445">
        <f>+'Distribution Pivot Table'!U$215*100</f>
        <v>0.50761421319796951</v>
      </c>
      <c r="H86" s="453">
        <f>+'Distribution Pivot Table'!U$217*100</f>
        <v>0.2326565143824027</v>
      </c>
      <c r="I86" s="412">
        <f t="shared" si="40"/>
        <v>65.947546531302876</v>
      </c>
      <c r="J86" s="446">
        <f>+'Distribution Pivot Table'!U$219*100</f>
        <v>25.719120135363788</v>
      </c>
      <c r="K86" s="445">
        <f>+'Distribution Pivot Table'!U$221*100</f>
        <v>7.9103214890016922</v>
      </c>
      <c r="L86" s="445">
        <f>+'Distribution Pivot Table'!U$223*100</f>
        <v>6.3451776649746189E-2</v>
      </c>
      <c r="M86" s="413">
        <f t="shared" si="41"/>
        <v>33.692893401015233</v>
      </c>
      <c r="N86" s="446">
        <f>+'Distribution Pivot Table'!U$225*100</f>
        <v>0.2326565143824027</v>
      </c>
      <c r="O86" s="414">
        <f t="shared" si="42"/>
        <v>91.053299492385804</v>
      </c>
      <c r="P86" s="415">
        <f t="shared" si="42"/>
        <v>8.4179357021996619</v>
      </c>
      <c r="Q86" s="415">
        <f t="shared" si="43"/>
        <v>0.52876480541455151</v>
      </c>
      <c r="R86" s="393">
        <f t="shared" si="34"/>
        <v>100</v>
      </c>
      <c r="S86" s="393">
        <f t="shared" si="35"/>
        <v>100.00000000000001</v>
      </c>
    </row>
    <row r="87" spans="1:27">
      <c r="A87" s="320" t="s">
        <v>1034</v>
      </c>
      <c r="B87" s="445">
        <f>+'Distribution Pivot Table'!U$229*100</f>
        <v>0</v>
      </c>
      <c r="C87" s="445">
        <f>+'Distribution Pivot Table'!U$231*100</f>
        <v>0</v>
      </c>
      <c r="D87" s="445">
        <f>+'Distribution Pivot Table'!U$233*100</f>
        <v>0</v>
      </c>
      <c r="E87" s="412">
        <f t="shared" si="29"/>
        <v>0</v>
      </c>
      <c r="F87" s="446">
        <f>+'Distribution Pivot Table'!U$235*100</f>
        <v>0</v>
      </c>
      <c r="G87" s="445">
        <f>+'Distribution Pivot Table'!U$237*100</f>
        <v>0</v>
      </c>
      <c r="H87" s="445">
        <f>+'Distribution Pivot Table'!U$239*100</f>
        <v>0</v>
      </c>
      <c r="I87" s="412">
        <f t="shared" si="40"/>
        <v>0</v>
      </c>
      <c r="J87" s="446">
        <f>+'Distribution Pivot Table'!U$241*100</f>
        <v>0</v>
      </c>
      <c r="K87" s="445">
        <f>+'Distribution Pivot Table'!U$243*100</f>
        <v>0</v>
      </c>
      <c r="L87" s="445">
        <f>+'Distribution Pivot Table'!U$245*100</f>
        <v>0</v>
      </c>
      <c r="M87" s="413">
        <f t="shared" si="41"/>
        <v>0</v>
      </c>
      <c r="N87" s="446">
        <f>+'Distribution Pivot Table'!U$247*100</f>
        <v>0</v>
      </c>
      <c r="O87" s="414">
        <f t="shared" si="42"/>
        <v>0</v>
      </c>
      <c r="P87" s="415">
        <f t="shared" si="42"/>
        <v>0</v>
      </c>
      <c r="Q87" s="415">
        <f t="shared" si="43"/>
        <v>0</v>
      </c>
      <c r="R87" s="393">
        <f t="shared" si="34"/>
        <v>0</v>
      </c>
      <c r="S87" s="393">
        <f t="shared" si="35"/>
        <v>0</v>
      </c>
      <c r="AA87" s="342"/>
    </row>
    <row r="88" spans="1:27">
      <c r="A88" s="320" t="s">
        <v>1035</v>
      </c>
      <c r="B88" s="445">
        <f>+'Distribution Pivot Table'!U$251*100</f>
        <v>0</v>
      </c>
      <c r="C88" s="445">
        <f>+'Distribution Pivot Table'!U$253*100</f>
        <v>0</v>
      </c>
      <c r="D88" s="445">
        <f>+'Distribution Pivot Table'!U$255*100</f>
        <v>0</v>
      </c>
      <c r="E88" s="412">
        <f t="shared" si="29"/>
        <v>0</v>
      </c>
      <c r="F88" s="446">
        <f>+'Distribution Pivot Table'!U$257*100</f>
        <v>0</v>
      </c>
      <c r="G88" s="445">
        <f>+'Distribution Pivot Table'!U$259*100</f>
        <v>0</v>
      </c>
      <c r="H88" s="445">
        <f>+'Distribution Pivot Table'!U$261*100</f>
        <v>0</v>
      </c>
      <c r="I88" s="412">
        <f t="shared" si="40"/>
        <v>0</v>
      </c>
      <c r="J88" s="446">
        <f>+'Distribution Pivot Table'!U$263*100</f>
        <v>0</v>
      </c>
      <c r="K88" s="445">
        <f>+'Distribution Pivot Table'!U$265*100</f>
        <v>0</v>
      </c>
      <c r="L88" s="445">
        <f>+'Distribution Pivot Table'!U$267*100</f>
        <v>0</v>
      </c>
      <c r="M88" s="413">
        <f t="shared" si="41"/>
        <v>0</v>
      </c>
      <c r="N88" s="446">
        <f>+'Distribution Pivot Table'!U$269*100</f>
        <v>0</v>
      </c>
      <c r="O88" s="414">
        <f t="shared" si="42"/>
        <v>0</v>
      </c>
      <c r="P88" s="415">
        <f t="shared" si="42"/>
        <v>0</v>
      </c>
      <c r="Q88" s="415">
        <f t="shared" si="43"/>
        <v>0</v>
      </c>
      <c r="R88" s="393">
        <f t="shared" si="34"/>
        <v>0</v>
      </c>
      <c r="S88" s="393">
        <f t="shared" si="35"/>
        <v>0</v>
      </c>
    </row>
    <row r="89" spans="1:27">
      <c r="A89" s="320"/>
      <c r="B89" s="445"/>
      <c r="C89" s="445"/>
      <c r="D89" s="445"/>
      <c r="E89" s="412"/>
      <c r="F89" s="446"/>
      <c r="G89" s="445"/>
      <c r="H89" s="445"/>
      <c r="I89" s="412"/>
      <c r="J89" s="446"/>
      <c r="K89" s="445"/>
      <c r="L89" s="445"/>
      <c r="M89" s="413"/>
      <c r="N89" s="446"/>
      <c r="O89" s="414"/>
      <c r="P89" s="415"/>
      <c r="Q89" s="415"/>
      <c r="R89" s="393"/>
      <c r="S89" s="393"/>
    </row>
    <row r="90" spans="1:27">
      <c r="A90" s="320" t="s">
        <v>1036</v>
      </c>
      <c r="B90" s="445">
        <f>+'Distribution Pivot Table'!U$273*100</f>
        <v>2.3812709030100332</v>
      </c>
      <c r="C90" s="445">
        <f>+'Distribution Pivot Table'!U$275*100</f>
        <v>5.3511705685618728E-2</v>
      </c>
      <c r="D90" s="445">
        <f>+'Distribution Pivot Table'!U$277*100</f>
        <v>0</v>
      </c>
      <c r="E90" s="412">
        <f t="shared" si="29"/>
        <v>2.4347826086956519</v>
      </c>
      <c r="F90" s="446">
        <f>+'Distribution Pivot Table'!U$279*100</f>
        <v>43.585284280936456</v>
      </c>
      <c r="G90" s="445">
        <f>+'Distribution Pivot Table'!U$281*100</f>
        <v>2.8093645484949836</v>
      </c>
      <c r="H90" s="445">
        <f>+'Distribution Pivot Table'!U$283*100</f>
        <v>0</v>
      </c>
      <c r="I90" s="412">
        <f t="shared" ref="I90:I93" si="44">SUM(F90:H90)</f>
        <v>46.394648829431439</v>
      </c>
      <c r="J90" s="446">
        <f>+'Distribution Pivot Table'!U$285*100</f>
        <v>25.364548494983278</v>
      </c>
      <c r="K90" s="445">
        <f>+'Distribution Pivot Table'!U$287*100</f>
        <v>6.3277591973244149</v>
      </c>
      <c r="L90" s="445">
        <f>+'Distribution Pivot Table'!U$289*100</f>
        <v>0</v>
      </c>
      <c r="M90" s="413">
        <f t="shared" ref="M90:M93" si="45">SUM(J90:L90)</f>
        <v>31.692307692307693</v>
      </c>
      <c r="N90" s="446">
        <f>+'Distribution Pivot Table'!U$291*100</f>
        <v>19.478260869565219</v>
      </c>
      <c r="O90" s="414">
        <f t="shared" ref="O90:P93" si="46">+B90+F90+J90</f>
        <v>71.331103678929765</v>
      </c>
      <c r="P90" s="415">
        <f t="shared" si="46"/>
        <v>9.1906354515050168</v>
      </c>
      <c r="Q90" s="415">
        <f t="shared" ref="Q90:Q93" si="47">+D90+H90+L90+N90</f>
        <v>19.478260869565219</v>
      </c>
      <c r="R90" s="393">
        <f t="shared" si="34"/>
        <v>100</v>
      </c>
      <c r="S90" s="393">
        <f t="shared" si="35"/>
        <v>100</v>
      </c>
    </row>
    <row r="91" spans="1:27">
      <c r="A91" s="320" t="s">
        <v>1037</v>
      </c>
      <c r="B91" s="445">
        <f>+'Distribution Pivot Table'!U295*100</f>
        <v>16.143637782982047</v>
      </c>
      <c r="C91" s="445">
        <f>+'Distribution Pivot Table'!U297*100</f>
        <v>1.1943793911007026</v>
      </c>
      <c r="D91" s="445">
        <f>+'Distribution Pivot Table'!U299*100</f>
        <v>0</v>
      </c>
      <c r="E91" s="412">
        <f t="shared" si="29"/>
        <v>17.338017174082751</v>
      </c>
      <c r="F91" s="446">
        <f>+'Distribution Pivot Table'!U301*100</f>
        <v>22.708821233411395</v>
      </c>
      <c r="G91" s="445">
        <f>+'Distribution Pivot Table'!U303*100</f>
        <v>1.1475409836065573</v>
      </c>
      <c r="H91" s="445">
        <f>+'Distribution Pivot Table'!U305*100</f>
        <v>0</v>
      </c>
      <c r="I91" s="412">
        <f t="shared" si="44"/>
        <v>23.856362217017953</v>
      </c>
      <c r="J91" s="446">
        <f>+'Distribution Pivot Table'!U307*100</f>
        <v>38.196721311475414</v>
      </c>
      <c r="K91" s="445">
        <f>+'Distribution Pivot Table'!U309*100</f>
        <v>16.612021857923498</v>
      </c>
      <c r="L91" s="445">
        <f>+'Distribution Pivot Table'!U311*100</f>
        <v>0</v>
      </c>
      <c r="M91" s="413">
        <f t="shared" si="45"/>
        <v>54.808743169398909</v>
      </c>
      <c r="N91" s="446">
        <f>+'Distribution Pivot Table'!U313*100</f>
        <v>3.9500390320062451</v>
      </c>
      <c r="O91" s="414">
        <f t="shared" si="46"/>
        <v>77.049180327868854</v>
      </c>
      <c r="P91" s="415">
        <f t="shared" si="46"/>
        <v>18.953942232630759</v>
      </c>
      <c r="Q91" s="415">
        <f t="shared" si="47"/>
        <v>3.9500390320062451</v>
      </c>
      <c r="R91" s="393">
        <f t="shared" si="34"/>
        <v>99.953161592505865</v>
      </c>
      <c r="S91" s="393">
        <f t="shared" si="35"/>
        <v>99.953161592505865</v>
      </c>
    </row>
    <row r="92" spans="1:27">
      <c r="A92" s="320" t="s">
        <v>1038</v>
      </c>
      <c r="B92" s="445">
        <f>+'Distribution Pivot Table'!U317*100</f>
        <v>1.0269576379974326</v>
      </c>
      <c r="C92" s="453">
        <f>+'Distribution Pivot Table'!U319*100</f>
        <v>0</v>
      </c>
      <c r="D92" s="445">
        <f>+'Distribution Pivot Table'!U321*100</f>
        <v>0</v>
      </c>
      <c r="E92" s="412">
        <f t="shared" si="29"/>
        <v>1.0269576379974326</v>
      </c>
      <c r="F92" s="446">
        <f>+'Distribution Pivot Table'!U323*100</f>
        <v>85.62259306803594</v>
      </c>
      <c r="G92" s="445">
        <f>+'Distribution Pivot Table'!U325*100</f>
        <v>0</v>
      </c>
      <c r="H92" s="445">
        <f>+'Distribution Pivot Table'!U327*100</f>
        <v>0</v>
      </c>
      <c r="I92" s="412">
        <f t="shared" si="44"/>
        <v>85.62259306803594</v>
      </c>
      <c r="J92" s="446">
        <f>+'Distribution Pivot Table'!U329*100</f>
        <v>12.580231065468549</v>
      </c>
      <c r="K92" s="445">
        <f>+'Distribution Pivot Table'!U331*100</f>
        <v>0.5776636713735559</v>
      </c>
      <c r="L92" s="445">
        <f>+'Distribution Pivot Table'!U333*100</f>
        <v>0</v>
      </c>
      <c r="M92" s="413">
        <f t="shared" si="45"/>
        <v>13.157894736842104</v>
      </c>
      <c r="N92" s="446">
        <f>+'Distribution Pivot Table'!U335*100</f>
        <v>0.19255455712451863</v>
      </c>
      <c r="O92" s="414">
        <f t="shared" si="46"/>
        <v>99.229781771501919</v>
      </c>
      <c r="P92" s="415">
        <f t="shared" si="46"/>
        <v>0.5776636713735559</v>
      </c>
      <c r="Q92" s="415">
        <f t="shared" si="47"/>
        <v>0.19255455712451863</v>
      </c>
      <c r="R92" s="393">
        <f t="shared" si="34"/>
        <v>100</v>
      </c>
      <c r="S92" s="393">
        <f t="shared" si="35"/>
        <v>100</v>
      </c>
    </row>
    <row r="93" spans="1:27">
      <c r="A93" s="329" t="s">
        <v>1039</v>
      </c>
      <c r="B93" s="455">
        <f>+'Distribution Pivot Table'!U339*100</f>
        <v>0</v>
      </c>
      <c r="C93" s="455">
        <f>+'Distribution Pivot Table'!U341*100</f>
        <v>0</v>
      </c>
      <c r="D93" s="455">
        <f>+'Distribution Pivot Table'!U343*100</f>
        <v>0</v>
      </c>
      <c r="E93" s="456">
        <f t="shared" si="29"/>
        <v>0</v>
      </c>
      <c r="F93" s="457">
        <f>+'Distribution Pivot Table'!U345*100</f>
        <v>0</v>
      </c>
      <c r="G93" s="455">
        <f>+'Distribution Pivot Table'!U347*100</f>
        <v>0</v>
      </c>
      <c r="H93" s="455">
        <f>+'Distribution Pivot Table'!U349*100</f>
        <v>0</v>
      </c>
      <c r="I93" s="456">
        <f t="shared" si="44"/>
        <v>0</v>
      </c>
      <c r="J93" s="457">
        <f>+'Distribution Pivot Table'!U351*100</f>
        <v>0</v>
      </c>
      <c r="K93" s="455">
        <f>+'Distribution Pivot Table'!U353*100</f>
        <v>0</v>
      </c>
      <c r="L93" s="455">
        <f>+'Distribution Pivot Table'!U355*100</f>
        <v>0</v>
      </c>
      <c r="M93" s="458">
        <f t="shared" si="45"/>
        <v>0</v>
      </c>
      <c r="N93" s="457">
        <f>+'Distribution Pivot Table'!U357*100</f>
        <v>0</v>
      </c>
      <c r="O93" s="459">
        <f t="shared" si="46"/>
        <v>0</v>
      </c>
      <c r="P93" s="460">
        <f t="shared" si="46"/>
        <v>0</v>
      </c>
      <c r="Q93" s="460">
        <f t="shared" si="47"/>
        <v>0</v>
      </c>
      <c r="R93" s="393">
        <f t="shared" si="34"/>
        <v>0</v>
      </c>
      <c r="S93" s="393">
        <f t="shared" si="35"/>
        <v>0</v>
      </c>
    </row>
    <row r="94" spans="1:27">
      <c r="A94" s="333" t="s">
        <v>1053</v>
      </c>
      <c r="B94" s="320"/>
      <c r="C94" s="320"/>
      <c r="D94" s="320"/>
      <c r="E94" s="320"/>
    </row>
    <row r="95" spans="1:27">
      <c r="A95" s="333"/>
      <c r="B95" s="363"/>
      <c r="C95" s="363"/>
      <c r="D95" s="363"/>
      <c r="E95" s="424"/>
      <c r="F95" s="363"/>
      <c r="G95" s="363"/>
      <c r="H95" s="363"/>
      <c r="I95" s="424"/>
      <c r="J95" s="363"/>
      <c r="K95" s="363"/>
      <c r="L95" s="363"/>
      <c r="M95" s="424"/>
      <c r="N95" s="363"/>
      <c r="O95" s="336"/>
      <c r="P95" s="336"/>
      <c r="R95" s="128"/>
    </row>
    <row r="96" spans="1:27">
      <c r="A96" s="320"/>
      <c r="B96" s="320"/>
      <c r="C96" s="320"/>
      <c r="D96" s="320"/>
      <c r="E96" s="320"/>
    </row>
    <row r="97" spans="1:19">
      <c r="Q97" s="335" t="s">
        <v>1158</v>
      </c>
    </row>
    <row r="98" spans="1:19" ht="18">
      <c r="A98" s="296" t="s">
        <v>1105</v>
      </c>
      <c r="B98" s="298"/>
      <c r="C98" s="298"/>
      <c r="D98" s="298"/>
      <c r="E98" s="298"/>
      <c r="F98" s="297"/>
      <c r="G98" s="297"/>
      <c r="H98" s="297"/>
      <c r="I98" s="298"/>
      <c r="J98" s="297"/>
      <c r="K98" s="297"/>
      <c r="L98" s="297"/>
      <c r="M98" s="298"/>
      <c r="N98" s="297"/>
      <c r="O98" s="297"/>
      <c r="P98" s="297"/>
      <c r="Q98" s="297"/>
      <c r="R98" s="371" t="s">
        <v>10</v>
      </c>
    </row>
    <row r="99" spans="1:19" ht="18">
      <c r="A99" s="296"/>
      <c r="B99" s="298"/>
      <c r="C99" s="298"/>
      <c r="D99" s="298"/>
      <c r="E99" s="298"/>
      <c r="F99" s="297"/>
      <c r="G99" s="297"/>
      <c r="H99" s="297"/>
      <c r="I99" s="298"/>
      <c r="J99" s="297"/>
      <c r="K99" s="297"/>
      <c r="L99" s="297"/>
      <c r="M99" s="298"/>
      <c r="N99" s="297"/>
      <c r="O99" s="297"/>
      <c r="P99" s="297"/>
      <c r="Q99" s="297"/>
      <c r="R99" s="371"/>
    </row>
    <row r="100" spans="1:19" ht="15.75">
      <c r="A100" s="299" t="s">
        <v>1103</v>
      </c>
      <c r="B100" s="298"/>
      <c r="C100" s="298"/>
      <c r="D100" s="298"/>
      <c r="E100" s="298"/>
      <c r="F100" s="297"/>
      <c r="G100" s="297"/>
      <c r="H100" s="297"/>
      <c r="I100" s="298"/>
      <c r="J100" s="297"/>
      <c r="K100" s="297"/>
      <c r="L100" s="297"/>
      <c r="M100" s="298"/>
      <c r="N100" s="297"/>
      <c r="O100" s="297"/>
      <c r="P100" s="297"/>
      <c r="Q100" s="297"/>
      <c r="R100" s="371" t="s">
        <v>10</v>
      </c>
    </row>
    <row r="101" spans="1:19" ht="15.75">
      <c r="A101" s="299" t="s">
        <v>1162</v>
      </c>
      <c r="B101" s="298"/>
      <c r="C101" s="298"/>
      <c r="D101" s="298"/>
      <c r="E101" s="298"/>
      <c r="F101" s="297"/>
      <c r="G101" s="297"/>
      <c r="H101" s="297"/>
      <c r="I101" s="298"/>
      <c r="J101" s="297"/>
      <c r="K101" s="297"/>
      <c r="L101" s="297"/>
      <c r="M101" s="298"/>
      <c r="N101" s="297"/>
      <c r="O101" s="297"/>
      <c r="P101" s="297"/>
      <c r="Q101" s="297"/>
      <c r="R101" s="431"/>
    </row>
    <row r="102" spans="1:19" ht="18.75" customHeight="1">
      <c r="A102" s="303"/>
      <c r="B102" s="303"/>
      <c r="C102" s="303"/>
      <c r="D102" s="303"/>
      <c r="E102" s="303"/>
      <c r="F102" s="303"/>
      <c r="G102" s="303"/>
      <c r="H102" s="303"/>
      <c r="I102" s="303"/>
      <c r="R102" s="372"/>
    </row>
    <row r="103" spans="1:19" ht="18.75" customHeight="1">
      <c r="A103" s="150"/>
      <c r="B103" s="305" t="s">
        <v>1014</v>
      </c>
      <c r="C103" s="306"/>
      <c r="D103" s="306"/>
      <c r="E103" s="306"/>
      <c r="F103" s="306"/>
      <c r="G103" s="306"/>
      <c r="H103" s="306"/>
      <c r="I103" s="307"/>
      <c r="J103" s="373" t="s">
        <v>10</v>
      </c>
      <c r="K103" s="374"/>
      <c r="L103" s="374"/>
      <c r="M103" s="375"/>
      <c r="N103" s="530" t="s">
        <v>1015</v>
      </c>
      <c r="O103" s="533" t="s">
        <v>1093</v>
      </c>
      <c r="P103" s="533" t="s">
        <v>1094</v>
      </c>
      <c r="Q103" s="533" t="s">
        <v>1095</v>
      </c>
      <c r="R103" s="376"/>
      <c r="S103" s="377"/>
    </row>
    <row r="104" spans="1:19" ht="36.75" customHeight="1">
      <c r="A104" s="297"/>
      <c r="B104" s="306" t="s">
        <v>1016</v>
      </c>
      <c r="C104" s="306"/>
      <c r="D104" s="306"/>
      <c r="E104" s="312"/>
      <c r="F104" s="313" t="s">
        <v>1017</v>
      </c>
      <c r="G104" s="306"/>
      <c r="H104" s="306"/>
      <c r="I104" s="307"/>
      <c r="J104" s="314" t="s">
        <v>1018</v>
      </c>
      <c r="K104" s="306"/>
      <c r="L104" s="306"/>
      <c r="M104" s="307"/>
      <c r="N104" s="531"/>
      <c r="O104" s="534"/>
      <c r="P104" s="534"/>
      <c r="Q104" s="534"/>
      <c r="R104" s="376" t="s">
        <v>1096</v>
      </c>
      <c r="S104" s="377" t="s">
        <v>1096</v>
      </c>
    </row>
    <row r="105" spans="1:19" ht="33.75" customHeight="1">
      <c r="A105" s="381"/>
      <c r="B105" s="315" t="s">
        <v>1019</v>
      </c>
      <c r="C105" s="315" t="s">
        <v>1020</v>
      </c>
      <c r="D105" s="315" t="s">
        <v>1098</v>
      </c>
      <c r="E105" s="382" t="s">
        <v>1022</v>
      </c>
      <c r="F105" s="316" t="s">
        <v>1019</v>
      </c>
      <c r="G105" s="315" t="s">
        <v>1020</v>
      </c>
      <c r="H105" s="315" t="s">
        <v>1098</v>
      </c>
      <c r="I105" s="382" t="s">
        <v>1022</v>
      </c>
      <c r="J105" s="317" t="s">
        <v>1019</v>
      </c>
      <c r="K105" s="318" t="s">
        <v>1020</v>
      </c>
      <c r="L105" s="315" t="s">
        <v>1098</v>
      </c>
      <c r="M105" s="317" t="s">
        <v>1022</v>
      </c>
      <c r="N105" s="532"/>
      <c r="O105" s="535"/>
      <c r="P105" s="535"/>
      <c r="Q105" s="535"/>
      <c r="R105" s="442"/>
      <c r="S105" s="443"/>
    </row>
    <row r="106" spans="1:19" ht="12.75" hidden="1" customHeight="1">
      <c r="A106" s="320" t="s">
        <v>1023</v>
      </c>
      <c r="B106" s="320"/>
      <c r="C106" s="320"/>
      <c r="D106" s="320"/>
      <c r="E106" s="396"/>
      <c r="F106" s="389"/>
      <c r="G106" s="363"/>
      <c r="H106" s="363"/>
      <c r="I106" s="388"/>
      <c r="J106" s="389"/>
      <c r="K106" s="363"/>
      <c r="L106" s="363"/>
      <c r="M106" s="390"/>
      <c r="N106" s="389"/>
      <c r="O106" s="432"/>
      <c r="P106" s="392"/>
      <c r="Q106" s="392"/>
      <c r="R106" s="393">
        <f>SUM(F106:H106,J106:L106)+N106</f>
        <v>0</v>
      </c>
      <c r="S106" s="426">
        <f>+Q106+P106+O106</f>
        <v>0</v>
      </c>
    </row>
    <row r="107" spans="1:19" ht="12.75" hidden="1" customHeight="1">
      <c r="A107" s="320"/>
      <c r="B107" s="320"/>
      <c r="C107" s="320"/>
      <c r="D107" s="320"/>
      <c r="E107" s="396"/>
      <c r="F107" s="389"/>
      <c r="G107" s="363"/>
      <c r="H107" s="363"/>
      <c r="I107" s="397"/>
      <c r="J107" s="389"/>
      <c r="K107" s="363"/>
      <c r="L107" s="363"/>
      <c r="M107" s="389"/>
      <c r="N107" s="389"/>
      <c r="O107" s="398"/>
      <c r="P107" s="399"/>
      <c r="Q107" s="399"/>
      <c r="R107" s="376"/>
      <c r="S107" s="377"/>
    </row>
    <row r="108" spans="1:19">
      <c r="A108" s="320" t="s">
        <v>1024</v>
      </c>
      <c r="B108" s="445">
        <f>+'Distribution Pivot Table'!V$9*100</f>
        <v>0</v>
      </c>
      <c r="C108" s="445">
        <f>+'Distribution Pivot Table'!V$11*100</f>
        <v>0</v>
      </c>
      <c r="D108" s="445">
        <f>+'Distribution Pivot Table'!V$13*100</f>
        <v>0</v>
      </c>
      <c r="E108" s="412">
        <f t="shared" ref="E108:E126" si="48">SUM(B108:D108)</f>
        <v>0</v>
      </c>
      <c r="F108" s="446">
        <f>+'Distribution Pivot Table'!V$15*100</f>
        <v>0</v>
      </c>
      <c r="G108" s="445">
        <f>+'Distribution Pivot Table'!V$17*100</f>
        <v>0</v>
      </c>
      <c r="H108" s="445">
        <f>+'Distribution Pivot Table'!V$19*100</f>
        <v>0</v>
      </c>
      <c r="I108" s="412">
        <f t="shared" ref="I108:I111" si="49">SUM(F108:H108)</f>
        <v>0</v>
      </c>
      <c r="J108" s="446">
        <f>+'Distribution Pivot Table'!V$21*100</f>
        <v>0</v>
      </c>
      <c r="K108" s="445">
        <f>+'Distribution Pivot Table'!V$23*100</f>
        <v>0</v>
      </c>
      <c r="L108" s="445">
        <f>+'Distribution Pivot Table'!V$25*100</f>
        <v>0</v>
      </c>
      <c r="M108" s="413">
        <f t="shared" ref="M108:M111" si="50">SUM(J108:L108)</f>
        <v>0</v>
      </c>
      <c r="N108" s="446">
        <f>+'Distribution Pivot Table'!V$27*100</f>
        <v>0</v>
      </c>
      <c r="O108" s="414">
        <f t="shared" ref="O108:P111" si="51">+B108+F108+J108</f>
        <v>0</v>
      </c>
      <c r="P108" s="415">
        <f t="shared" si="51"/>
        <v>0</v>
      </c>
      <c r="Q108" s="415">
        <f t="shared" ref="Q108:Q111" si="52">+D108+H108+L108+N108</f>
        <v>0</v>
      </c>
      <c r="R108" s="393">
        <f t="shared" ref="R108:R126" si="53">SUM(B108:D108,F108:H108,J108:L108)+N108</f>
        <v>0</v>
      </c>
      <c r="S108" s="426">
        <f t="shared" ref="S108:S126" si="54">+Q108+P108+O108</f>
        <v>0</v>
      </c>
    </row>
    <row r="109" spans="1:19">
      <c r="A109" s="320" t="s">
        <v>1025</v>
      </c>
      <c r="B109" s="445">
        <f>+'Distribution Pivot Table'!V$31*100</f>
        <v>31.018518518518519</v>
      </c>
      <c r="C109" s="445">
        <f>+'Distribution Pivot Table'!V$33*100</f>
        <v>0.484006734006734</v>
      </c>
      <c r="D109" s="445">
        <f>+'Distribution Pivot Table'!V$35*100</f>
        <v>0</v>
      </c>
      <c r="E109" s="412">
        <f t="shared" si="48"/>
        <v>31.502525252525253</v>
      </c>
      <c r="F109" s="446">
        <f>+'Distribution Pivot Table'!V$37*100</f>
        <v>29.503367003367003</v>
      </c>
      <c r="G109" s="445">
        <f>+'Distribution Pivot Table'!V$39*100</f>
        <v>0.96801346801346799</v>
      </c>
      <c r="H109" s="445">
        <f>+'Distribution Pivot Table'!V$41*100</f>
        <v>0</v>
      </c>
      <c r="I109" s="412">
        <f t="shared" si="49"/>
        <v>30.471380471380471</v>
      </c>
      <c r="J109" s="446">
        <f>+'Distribution Pivot Table'!V$43*100</f>
        <v>27.209595959595962</v>
      </c>
      <c r="K109" s="445">
        <f>+'Distribution Pivot Table'!V$45*100</f>
        <v>9.6170033670033668</v>
      </c>
      <c r="L109" s="445">
        <f>+'Distribution Pivot Table'!V$47*100</f>
        <v>0</v>
      </c>
      <c r="M109" s="413">
        <f t="shared" si="50"/>
        <v>36.826599326599329</v>
      </c>
      <c r="N109" s="446">
        <f>+'Distribution Pivot Table'!V$49*100</f>
        <v>1.1994949494949494</v>
      </c>
      <c r="O109" s="414">
        <f t="shared" si="51"/>
        <v>87.731481481481481</v>
      </c>
      <c r="P109" s="415">
        <f t="shared" si="51"/>
        <v>11.069023569023569</v>
      </c>
      <c r="Q109" s="415">
        <f t="shared" si="52"/>
        <v>1.1994949494949494</v>
      </c>
      <c r="R109" s="393">
        <f t="shared" si="53"/>
        <v>100</v>
      </c>
      <c r="S109" s="393">
        <f t="shared" si="54"/>
        <v>100</v>
      </c>
    </row>
    <row r="110" spans="1:19">
      <c r="A110" s="320" t="s">
        <v>1026</v>
      </c>
      <c r="B110" s="445">
        <f>+'Distribution Pivot Table'!V$53*100</f>
        <v>0</v>
      </c>
      <c r="C110" s="445">
        <f>+'Distribution Pivot Table'!V$55*100</f>
        <v>0</v>
      </c>
      <c r="D110" s="445">
        <f>+'Distribution Pivot Table'!V$57*100</f>
        <v>0</v>
      </c>
      <c r="E110" s="412">
        <f t="shared" si="48"/>
        <v>0</v>
      </c>
      <c r="F110" s="446">
        <f>+'Distribution Pivot Table'!V$59*100</f>
        <v>0</v>
      </c>
      <c r="G110" s="445">
        <f>+'Distribution Pivot Table'!V$61*100</f>
        <v>0</v>
      </c>
      <c r="H110" s="445">
        <f>+'Distribution Pivot Table'!V$63*100</f>
        <v>0</v>
      </c>
      <c r="I110" s="412">
        <f t="shared" si="49"/>
        <v>0</v>
      </c>
      <c r="J110" s="446">
        <f>+'Distribution Pivot Table'!V$65*100</f>
        <v>0</v>
      </c>
      <c r="K110" s="445">
        <f>+'Distribution Pivot Table'!V$67*100</f>
        <v>0</v>
      </c>
      <c r="L110" s="445">
        <f>+'Distribution Pivot Table'!V$69*100</f>
        <v>0</v>
      </c>
      <c r="M110" s="413">
        <f t="shared" si="50"/>
        <v>0</v>
      </c>
      <c r="N110" s="446">
        <f>+'Distribution Pivot Table'!V$71*100</f>
        <v>0</v>
      </c>
      <c r="O110" s="414">
        <f t="shared" si="51"/>
        <v>0</v>
      </c>
      <c r="P110" s="415">
        <f t="shared" si="51"/>
        <v>0</v>
      </c>
      <c r="Q110" s="415">
        <f t="shared" si="52"/>
        <v>0</v>
      </c>
      <c r="R110" s="393">
        <f t="shared" si="53"/>
        <v>0</v>
      </c>
      <c r="S110" s="393">
        <f t="shared" si="54"/>
        <v>0</v>
      </c>
    </row>
    <row r="111" spans="1:19">
      <c r="A111" s="320" t="s">
        <v>1027</v>
      </c>
      <c r="B111" s="445">
        <f>+'Distribution Pivot Table'!V$75*100</f>
        <v>0</v>
      </c>
      <c r="C111" s="445">
        <f>+'Distribution Pivot Table'!V$77*100</f>
        <v>0</v>
      </c>
      <c r="D111" s="453">
        <f>+'Distribution Pivot Table'!V$79*100</f>
        <v>0</v>
      </c>
      <c r="E111" s="412">
        <f t="shared" si="48"/>
        <v>0</v>
      </c>
      <c r="F111" s="446">
        <f>+'Distribution Pivot Table'!V$81*100</f>
        <v>0</v>
      </c>
      <c r="G111" s="445">
        <f>+'Distribution Pivot Table'!V$83*100</f>
        <v>0</v>
      </c>
      <c r="H111" s="445">
        <f>+'Distribution Pivot Table'!V$85*100</f>
        <v>0</v>
      </c>
      <c r="I111" s="412">
        <f t="shared" si="49"/>
        <v>0</v>
      </c>
      <c r="J111" s="446">
        <f>+'Distribution Pivot Table'!V$87*100</f>
        <v>0</v>
      </c>
      <c r="K111" s="445">
        <f>+'Distribution Pivot Table'!V$89*100</f>
        <v>0</v>
      </c>
      <c r="L111" s="445">
        <f>+'Distribution Pivot Table'!V$91*100</f>
        <v>0</v>
      </c>
      <c r="M111" s="413">
        <f t="shared" si="50"/>
        <v>0</v>
      </c>
      <c r="N111" s="446">
        <f>+'Distribution Pivot Table'!V$93*100</f>
        <v>0</v>
      </c>
      <c r="O111" s="414">
        <f t="shared" si="51"/>
        <v>0</v>
      </c>
      <c r="P111" s="415">
        <f t="shared" si="51"/>
        <v>0</v>
      </c>
      <c r="Q111" s="415">
        <f t="shared" si="52"/>
        <v>0</v>
      </c>
      <c r="R111" s="393">
        <f t="shared" si="53"/>
        <v>0</v>
      </c>
      <c r="S111" s="393">
        <f t="shared" si="54"/>
        <v>0</v>
      </c>
    </row>
    <row r="112" spans="1:19">
      <c r="A112" s="320"/>
      <c r="B112" s="445"/>
      <c r="C112" s="445"/>
      <c r="D112" s="445"/>
      <c r="E112" s="412"/>
      <c r="F112" s="446"/>
      <c r="G112" s="445"/>
      <c r="H112" s="445"/>
      <c r="I112" s="412"/>
      <c r="J112" s="446"/>
      <c r="K112" s="445"/>
      <c r="L112" s="445"/>
      <c r="M112" s="413"/>
      <c r="N112" s="446"/>
      <c r="O112" s="414"/>
      <c r="P112" s="415"/>
      <c r="Q112" s="415"/>
      <c r="R112" s="393"/>
      <c r="S112" s="393"/>
    </row>
    <row r="113" spans="1:27">
      <c r="A113" s="320" t="s">
        <v>1028</v>
      </c>
      <c r="B113" s="445">
        <f>+'Distribution Pivot Table'!V$97*100</f>
        <v>1.2024856750867565</v>
      </c>
      <c r="C113" s="445">
        <f>+'Distribution Pivot Table'!V$99*100</f>
        <v>0.23404083609071102</v>
      </c>
      <c r="D113" s="445">
        <f>+'Distribution Pivot Table'!V$101*100</f>
        <v>0</v>
      </c>
      <c r="E113" s="412">
        <f t="shared" si="48"/>
        <v>1.4365265111774677</v>
      </c>
      <c r="F113" s="446">
        <f>+'Distribution Pivot Table'!V$103*100</f>
        <v>45.613751916713746</v>
      </c>
      <c r="G113" s="445">
        <f>+'Distribution Pivot Table'!V$105*100</f>
        <v>4.5920426115729152</v>
      </c>
      <c r="H113" s="445">
        <f>+'Distribution Pivot Table'!V$107*100</f>
        <v>0</v>
      </c>
      <c r="I113" s="412">
        <f t="shared" ref="I113:I116" si="55">SUM(F113:H113)</f>
        <v>50.20579452828666</v>
      </c>
      <c r="J113" s="446">
        <f>+'Distribution Pivot Table'!V$109*100</f>
        <v>35.90509240577839</v>
      </c>
      <c r="K113" s="445">
        <f>+'Distribution Pivot Table'!V$111*100</f>
        <v>12.363812444516181</v>
      </c>
      <c r="L113" s="445">
        <f>+'Distribution Pivot Table'!V$113*100</f>
        <v>0</v>
      </c>
      <c r="M113" s="413">
        <f t="shared" ref="M113:M116" si="56">SUM(J113:L113)</f>
        <v>48.268904850294575</v>
      </c>
      <c r="N113" s="446">
        <f>+'Distribution Pivot Table'!V$115*100</f>
        <v>8.8774110241304174E-2</v>
      </c>
      <c r="O113" s="414">
        <f t="shared" ref="O113:P116" si="57">+B113+F113+J113</f>
        <v>82.721329997578891</v>
      </c>
      <c r="P113" s="415">
        <f t="shared" si="57"/>
        <v>17.189895892179806</v>
      </c>
      <c r="Q113" s="415">
        <f t="shared" ref="Q113:Q116" si="58">+D113+H113+L113+N113</f>
        <v>8.8774110241304174E-2</v>
      </c>
      <c r="R113" s="393">
        <f t="shared" si="53"/>
        <v>100</v>
      </c>
      <c r="S113" s="393">
        <f t="shared" si="54"/>
        <v>100</v>
      </c>
    </row>
    <row r="114" spans="1:27">
      <c r="A114" s="320" t="s">
        <v>1029</v>
      </c>
      <c r="B114" s="445">
        <f>+'Distribution Pivot Table'!V$119*100</f>
        <v>21.512008223530511</v>
      </c>
      <c r="C114" s="445">
        <f>+'Distribution Pivot Table'!V$121*100</f>
        <v>0.4298663676291935</v>
      </c>
      <c r="D114" s="445">
        <f>+'Distribution Pivot Table'!V$123*100</f>
        <v>0</v>
      </c>
      <c r="E114" s="412">
        <f t="shared" si="48"/>
        <v>21.941874591159706</v>
      </c>
      <c r="F114" s="446">
        <f>+'Distribution Pivot Table'!V$125*100</f>
        <v>32.183908045977013</v>
      </c>
      <c r="G114" s="445">
        <f>+'Distribution Pivot Table'!V$127*100</f>
        <v>1.5325670498084289</v>
      </c>
      <c r="H114" s="445">
        <f>+'Distribution Pivot Table'!V$129*100</f>
        <v>0</v>
      </c>
      <c r="I114" s="412">
        <f t="shared" si="55"/>
        <v>33.716475095785441</v>
      </c>
      <c r="J114" s="446">
        <f>+'Distribution Pivot Table'!V$131*100</f>
        <v>27.474067844126715</v>
      </c>
      <c r="K114" s="445">
        <f>+'Distribution Pivot Table'!V$133*100</f>
        <v>10.344827586206897</v>
      </c>
      <c r="L114" s="445">
        <f>+'Distribution Pivot Table'!V$135*100</f>
        <v>0</v>
      </c>
      <c r="M114" s="413">
        <f t="shared" si="56"/>
        <v>37.818895430333612</v>
      </c>
      <c r="N114" s="446">
        <f>+'Distribution Pivot Table'!V$137*100</f>
        <v>6.5227548827212409</v>
      </c>
      <c r="O114" s="414">
        <f t="shared" si="57"/>
        <v>81.169984113634229</v>
      </c>
      <c r="P114" s="415">
        <f t="shared" si="57"/>
        <v>12.30726100364452</v>
      </c>
      <c r="Q114" s="415">
        <f t="shared" si="58"/>
        <v>6.5227548827212409</v>
      </c>
      <c r="R114" s="393">
        <f t="shared" si="53"/>
        <v>100</v>
      </c>
      <c r="S114" s="393">
        <f t="shared" si="54"/>
        <v>99.999999999999986</v>
      </c>
    </row>
    <row r="115" spans="1:27">
      <c r="A115" s="320" t="s">
        <v>1030</v>
      </c>
      <c r="B115" s="445">
        <f>+'Distribution Pivot Table'!V$141*100</f>
        <v>28.788198103266598</v>
      </c>
      <c r="C115" s="445">
        <f>+'Distribution Pivot Table'!V$143*100</f>
        <v>0.12644889357218123</v>
      </c>
      <c r="D115" s="445">
        <f>+'Distribution Pivot Table'!V$145*100</f>
        <v>4.2149631190727087E-2</v>
      </c>
      <c r="E115" s="412">
        <f t="shared" si="48"/>
        <v>28.956796628029508</v>
      </c>
      <c r="F115" s="446">
        <f>+'Distribution Pivot Table'!V$147*100</f>
        <v>35.258166491043205</v>
      </c>
      <c r="G115" s="445">
        <f>+'Distribution Pivot Table'!V$149*100</f>
        <v>0.69546891464699678</v>
      </c>
      <c r="H115" s="445">
        <f>+'Distribution Pivot Table'!V$151*100</f>
        <v>6.3224446786090613E-2</v>
      </c>
      <c r="I115" s="412">
        <f t="shared" si="55"/>
        <v>36.016859852476287</v>
      </c>
      <c r="J115" s="446">
        <f>+'Distribution Pivot Table'!V$153*100</f>
        <v>29.441517386722865</v>
      </c>
      <c r="K115" s="445">
        <f>+'Distribution Pivot Table'!V$155*100</f>
        <v>5.5848261327713384</v>
      </c>
      <c r="L115" s="445">
        <f>+'Distribution Pivot Table'!V$157*100</f>
        <v>0</v>
      </c>
      <c r="M115" s="413">
        <f t="shared" si="56"/>
        <v>35.026343519494205</v>
      </c>
      <c r="N115" s="446">
        <f>+'Distribution Pivot Table'!V$159*100</f>
        <v>0</v>
      </c>
      <c r="O115" s="414">
        <f t="shared" si="57"/>
        <v>93.487881981032672</v>
      </c>
      <c r="P115" s="415">
        <f t="shared" si="57"/>
        <v>6.4067439409905163</v>
      </c>
      <c r="Q115" s="415">
        <f t="shared" si="58"/>
        <v>0.10537407797681769</v>
      </c>
      <c r="R115" s="393">
        <f t="shared" si="53"/>
        <v>100</v>
      </c>
      <c r="S115" s="393">
        <f t="shared" si="54"/>
        <v>100</v>
      </c>
    </row>
    <row r="116" spans="1:27">
      <c r="A116" s="320" t="s">
        <v>1031</v>
      </c>
      <c r="B116" s="445">
        <f>+'Distribution Pivot Table'!V$163*100</f>
        <v>0</v>
      </c>
      <c r="C116" s="445">
        <f>+'Distribution Pivot Table'!V$165*100</f>
        <v>0</v>
      </c>
      <c r="D116" s="445">
        <f>+'Distribution Pivot Table'!V$167*100</f>
        <v>0</v>
      </c>
      <c r="E116" s="412">
        <f t="shared" si="48"/>
        <v>0</v>
      </c>
      <c r="F116" s="446">
        <f>+'Distribution Pivot Table'!V$169*100</f>
        <v>0</v>
      </c>
      <c r="G116" s="445">
        <f>+'Distribution Pivot Table'!V$171*100</f>
        <v>0</v>
      </c>
      <c r="H116" s="445">
        <f>+'Distribution Pivot Table'!V$173*100</f>
        <v>0</v>
      </c>
      <c r="I116" s="412">
        <f t="shared" si="55"/>
        <v>0</v>
      </c>
      <c r="J116" s="446">
        <f>+'Distribution Pivot Table'!V$175*100</f>
        <v>0</v>
      </c>
      <c r="K116" s="445">
        <f>+'Distribution Pivot Table'!V$177*100</f>
        <v>0</v>
      </c>
      <c r="L116" s="445">
        <f>+'Distribution Pivot Table'!V$179*100</f>
        <v>0</v>
      </c>
      <c r="M116" s="413">
        <f t="shared" si="56"/>
        <v>0</v>
      </c>
      <c r="N116" s="446">
        <f>+'Distribution Pivot Table'!V$181*100</f>
        <v>0</v>
      </c>
      <c r="O116" s="414">
        <f t="shared" si="57"/>
        <v>0</v>
      </c>
      <c r="P116" s="415">
        <f t="shared" si="57"/>
        <v>0</v>
      </c>
      <c r="Q116" s="415">
        <f t="shared" si="58"/>
        <v>0</v>
      </c>
      <c r="R116" s="393">
        <f t="shared" si="53"/>
        <v>0</v>
      </c>
      <c r="S116" s="393">
        <f t="shared" si="54"/>
        <v>0</v>
      </c>
    </row>
    <row r="117" spans="1:27">
      <c r="A117" s="320"/>
      <c r="B117" s="445"/>
      <c r="C117" s="445"/>
      <c r="D117" s="445"/>
      <c r="E117" s="412"/>
      <c r="F117" s="446"/>
      <c r="G117" s="445"/>
      <c r="H117" s="445"/>
      <c r="I117" s="412"/>
      <c r="J117" s="446"/>
      <c r="K117" s="445"/>
      <c r="L117" s="445"/>
      <c r="M117" s="413"/>
      <c r="N117" s="446"/>
      <c r="O117" s="414"/>
      <c r="P117" s="415"/>
      <c r="Q117" s="415"/>
      <c r="R117" s="393"/>
      <c r="S117" s="393"/>
    </row>
    <row r="118" spans="1:27">
      <c r="A118" s="320" t="s">
        <v>1032</v>
      </c>
      <c r="B118" s="445">
        <f>+'Distribution Pivot Table'!V$185*100</f>
        <v>0</v>
      </c>
      <c r="C118" s="445">
        <f>+'Distribution Pivot Table'!V$187*100</f>
        <v>0</v>
      </c>
      <c r="D118" s="445">
        <f>+'Distribution Pivot Table'!V$189*100</f>
        <v>0</v>
      </c>
      <c r="E118" s="412">
        <f t="shared" si="48"/>
        <v>0</v>
      </c>
      <c r="F118" s="446">
        <f>+'Distribution Pivot Table'!V$191*100</f>
        <v>0</v>
      </c>
      <c r="G118" s="445">
        <f>+'Distribution Pivot Table'!V$193*100</f>
        <v>0</v>
      </c>
      <c r="H118" s="445">
        <f>+'Distribution Pivot Table'!V$195*100</f>
        <v>0</v>
      </c>
      <c r="I118" s="412">
        <f t="shared" ref="I118:I121" si="59">SUM(F118:H118)</f>
        <v>0</v>
      </c>
      <c r="J118" s="446">
        <f>+'Distribution Pivot Table'!V$197*100</f>
        <v>0</v>
      </c>
      <c r="K118" s="445">
        <f>+'Distribution Pivot Table'!V$199*100</f>
        <v>0</v>
      </c>
      <c r="L118" s="445">
        <f>+'Distribution Pivot Table'!V$201*100</f>
        <v>0</v>
      </c>
      <c r="M118" s="413">
        <f t="shared" ref="M118:M121" si="60">SUM(J118:L118)</f>
        <v>0</v>
      </c>
      <c r="N118" s="446">
        <f>+'Distribution Pivot Table'!V$203*100</f>
        <v>0</v>
      </c>
      <c r="O118" s="414">
        <f t="shared" ref="O118:P121" si="61">+B118+F118+J118</f>
        <v>0</v>
      </c>
      <c r="P118" s="415">
        <f t="shared" si="61"/>
        <v>0</v>
      </c>
      <c r="Q118" s="415">
        <f t="shared" ref="Q118:Q121" si="62">+D118+H118+L118+N118</f>
        <v>0</v>
      </c>
      <c r="R118" s="393">
        <f t="shared" si="53"/>
        <v>0</v>
      </c>
      <c r="S118" s="393">
        <f t="shared" si="54"/>
        <v>0</v>
      </c>
    </row>
    <row r="119" spans="1:27">
      <c r="A119" s="320" t="s">
        <v>1033</v>
      </c>
      <c r="B119" s="445">
        <f>+'Distribution Pivot Table'!V$207*100</f>
        <v>0.50632911392405067</v>
      </c>
      <c r="C119" s="453">
        <f>+'Distribution Pivot Table'!V$209*100</f>
        <v>3.2666394446712946E-2</v>
      </c>
      <c r="D119" s="453">
        <f>+'Distribution Pivot Table'!V$211*108</f>
        <v>0</v>
      </c>
      <c r="E119" s="412">
        <f t="shared" si="48"/>
        <v>0.5389955083707636</v>
      </c>
      <c r="F119" s="446">
        <f>+'Distribution Pivot Table'!V$213*100</f>
        <v>57.166190281747653</v>
      </c>
      <c r="G119" s="445">
        <f>+'Distribution Pivot Table'!V$215*100</f>
        <v>0.2694977541853818</v>
      </c>
      <c r="H119" s="453">
        <f>+'Distribution Pivot Table'!V$217*100</f>
        <v>0.20416496529195591</v>
      </c>
      <c r="I119" s="412">
        <f t="shared" si="59"/>
        <v>57.639853001224992</v>
      </c>
      <c r="J119" s="446">
        <f>+'Distribution Pivot Table'!V$219*100</f>
        <v>32.560228664761127</v>
      </c>
      <c r="K119" s="445">
        <f>+'Distribution Pivot Table'!V$221*100</f>
        <v>8.1829318089015928</v>
      </c>
      <c r="L119" s="445">
        <f>+'Distribution Pivot Table'!V$223*100</f>
        <v>0.93915884034299713</v>
      </c>
      <c r="M119" s="413">
        <f t="shared" si="60"/>
        <v>41.682319314005717</v>
      </c>
      <c r="N119" s="446">
        <f>+'Distribution Pivot Table'!V$225*100</f>
        <v>0.13883217639853002</v>
      </c>
      <c r="O119" s="414">
        <f t="shared" si="61"/>
        <v>90.23274806043284</v>
      </c>
      <c r="P119" s="415">
        <f t="shared" si="61"/>
        <v>8.4850959575336873</v>
      </c>
      <c r="Q119" s="415">
        <f t="shared" si="62"/>
        <v>1.2821559820334831</v>
      </c>
      <c r="R119" s="393">
        <f t="shared" si="53"/>
        <v>100</v>
      </c>
      <c r="S119" s="393">
        <f t="shared" si="54"/>
        <v>100.00000000000001</v>
      </c>
    </row>
    <row r="120" spans="1:27">
      <c r="A120" s="320" t="s">
        <v>1034</v>
      </c>
      <c r="B120" s="445">
        <f>+'Distribution Pivot Table'!V$229*100</f>
        <v>0</v>
      </c>
      <c r="C120" s="445">
        <f>+'Distribution Pivot Table'!V$231*100</f>
        <v>0</v>
      </c>
      <c r="D120" s="445">
        <f>+'Distribution Pivot Table'!V$233*100</f>
        <v>0</v>
      </c>
      <c r="E120" s="412">
        <f t="shared" si="48"/>
        <v>0</v>
      </c>
      <c r="F120" s="446">
        <f>+'Distribution Pivot Table'!V$235*100</f>
        <v>0</v>
      </c>
      <c r="G120" s="445">
        <f>+'Distribution Pivot Table'!V$237*100</f>
        <v>0</v>
      </c>
      <c r="H120" s="445">
        <f>+'Distribution Pivot Table'!V$239*100</f>
        <v>0</v>
      </c>
      <c r="I120" s="412">
        <f t="shared" si="59"/>
        <v>0</v>
      </c>
      <c r="J120" s="446">
        <f>+'Distribution Pivot Table'!V$241*100</f>
        <v>0</v>
      </c>
      <c r="K120" s="445">
        <f>+'Distribution Pivot Table'!V$243*100</f>
        <v>0</v>
      </c>
      <c r="L120" s="445">
        <f>+'Distribution Pivot Table'!V$245*100</f>
        <v>0</v>
      </c>
      <c r="M120" s="413">
        <f t="shared" si="60"/>
        <v>0</v>
      </c>
      <c r="N120" s="446">
        <f>+'Distribution Pivot Table'!V$247*100</f>
        <v>0</v>
      </c>
      <c r="O120" s="414">
        <f t="shared" si="61"/>
        <v>0</v>
      </c>
      <c r="P120" s="415">
        <f t="shared" si="61"/>
        <v>0</v>
      </c>
      <c r="Q120" s="415">
        <f t="shared" si="62"/>
        <v>0</v>
      </c>
      <c r="R120" s="393">
        <f t="shared" si="53"/>
        <v>0</v>
      </c>
      <c r="S120" s="393">
        <f t="shared" si="54"/>
        <v>0</v>
      </c>
      <c r="AA120" s="342"/>
    </row>
    <row r="121" spans="1:27">
      <c r="A121" s="320" t="s">
        <v>1035</v>
      </c>
      <c r="B121" s="445">
        <f>+'Distribution Pivot Table'!V$251*100</f>
        <v>0</v>
      </c>
      <c r="C121" s="445">
        <f>+'Distribution Pivot Table'!V$253*100</f>
        <v>0</v>
      </c>
      <c r="D121" s="445">
        <f>+'Distribution Pivot Table'!V$255*100</f>
        <v>0</v>
      </c>
      <c r="E121" s="412">
        <f t="shared" si="48"/>
        <v>0</v>
      </c>
      <c r="F121" s="446">
        <f>+'Distribution Pivot Table'!V$257*100</f>
        <v>0</v>
      </c>
      <c r="G121" s="445">
        <f>+'Distribution Pivot Table'!V$259*100</f>
        <v>0</v>
      </c>
      <c r="H121" s="445">
        <f>+'Distribution Pivot Table'!V$261*100</f>
        <v>0</v>
      </c>
      <c r="I121" s="412">
        <f t="shared" si="59"/>
        <v>0</v>
      </c>
      <c r="J121" s="446">
        <f>+'Distribution Pivot Table'!V$263*100</f>
        <v>0</v>
      </c>
      <c r="K121" s="445">
        <f>+'Distribution Pivot Table'!V$265*100</f>
        <v>0</v>
      </c>
      <c r="L121" s="445">
        <f>+'Distribution Pivot Table'!V$267*100</f>
        <v>0</v>
      </c>
      <c r="M121" s="413">
        <f t="shared" si="60"/>
        <v>0</v>
      </c>
      <c r="N121" s="446">
        <f>+'Distribution Pivot Table'!V$269*100</f>
        <v>0</v>
      </c>
      <c r="O121" s="414">
        <f t="shared" si="61"/>
        <v>0</v>
      </c>
      <c r="P121" s="415">
        <f t="shared" si="61"/>
        <v>0</v>
      </c>
      <c r="Q121" s="415">
        <f t="shared" si="62"/>
        <v>0</v>
      </c>
      <c r="R121" s="393">
        <f t="shared" si="53"/>
        <v>0</v>
      </c>
      <c r="S121" s="393">
        <f t="shared" si="54"/>
        <v>0</v>
      </c>
    </row>
    <row r="122" spans="1:27">
      <c r="A122" s="320"/>
      <c r="B122" s="445"/>
      <c r="C122" s="445"/>
      <c r="D122" s="445"/>
      <c r="E122" s="412"/>
      <c r="F122" s="446"/>
      <c r="G122" s="445"/>
      <c r="H122" s="445"/>
      <c r="I122" s="412"/>
      <c r="J122" s="446"/>
      <c r="K122" s="445"/>
      <c r="L122" s="445"/>
      <c r="M122" s="413"/>
      <c r="N122" s="446"/>
      <c r="O122" s="414"/>
      <c r="P122" s="415"/>
      <c r="Q122" s="415"/>
      <c r="R122" s="393"/>
      <c r="S122" s="393"/>
    </row>
    <row r="123" spans="1:27">
      <c r="A123" s="320" t="s">
        <v>1036</v>
      </c>
      <c r="B123" s="445">
        <f>+'Distribution Pivot Table'!V$273*100</f>
        <v>4.3364681295715783</v>
      </c>
      <c r="C123" s="445">
        <f>+'Distribution Pivot Table'!V$275*100</f>
        <v>8.7077673284569834E-2</v>
      </c>
      <c r="D123" s="445">
        <f>+'Distribution Pivot Table'!V$277*100</f>
        <v>0</v>
      </c>
      <c r="E123" s="412">
        <f t="shared" si="48"/>
        <v>4.4235458028561485</v>
      </c>
      <c r="F123" s="446">
        <f>+'Distribution Pivot Table'!V$279*100</f>
        <v>51.149425287356323</v>
      </c>
      <c r="G123" s="445">
        <f>+'Distribution Pivot Table'!V$281*100</f>
        <v>1.3584117032392893</v>
      </c>
      <c r="H123" s="445">
        <f>+'Distribution Pivot Table'!V$283*100</f>
        <v>0</v>
      </c>
      <c r="I123" s="412">
        <f t="shared" ref="I123:I126" si="63">SUM(F123:H123)</f>
        <v>52.507836990595614</v>
      </c>
      <c r="J123" s="446">
        <f>+'Distribution Pivot Table'!V$285*100</f>
        <v>21.64750957854406</v>
      </c>
      <c r="K123" s="445">
        <f>+'Distribution Pivot Table'!V$287*100</f>
        <v>4.7718564959944265</v>
      </c>
      <c r="L123" s="445">
        <f>+'Distribution Pivot Table'!V$289*100</f>
        <v>0</v>
      </c>
      <c r="M123" s="413">
        <f t="shared" ref="M123:M126" si="64">SUM(J123:L123)</f>
        <v>26.419366074538488</v>
      </c>
      <c r="N123" s="446">
        <f>+'Distribution Pivot Table'!V$291*100</f>
        <v>16.649251132009752</v>
      </c>
      <c r="O123" s="414">
        <f t="shared" ref="O123:P126" si="65">+B123+F123+J123</f>
        <v>77.133402995471954</v>
      </c>
      <c r="P123" s="415">
        <f t="shared" si="65"/>
        <v>6.2173458725182851</v>
      </c>
      <c r="Q123" s="415">
        <f t="shared" ref="Q123:Q126" si="66">+D123+H123+L123+N123</f>
        <v>16.649251132009752</v>
      </c>
      <c r="R123" s="393">
        <f t="shared" si="53"/>
        <v>100</v>
      </c>
      <c r="S123" s="393">
        <f t="shared" si="54"/>
        <v>100</v>
      </c>
    </row>
    <row r="124" spans="1:27">
      <c r="A124" s="320" t="s">
        <v>1037</v>
      </c>
      <c r="B124" s="445">
        <f>+'Distribution Pivot Table'!V295*100</f>
        <v>16.517014015440175</v>
      </c>
      <c r="C124" s="445">
        <f>+'Distribution Pivot Table'!V297*100</f>
        <v>1.0867764487591531</v>
      </c>
      <c r="D124" s="445">
        <f>+'Distribution Pivot Table'!V299*100</f>
        <v>0</v>
      </c>
      <c r="E124" s="412">
        <f t="shared" si="48"/>
        <v>17.603790464199328</v>
      </c>
      <c r="F124" s="446">
        <f>+'Distribution Pivot Table'!V301*100</f>
        <v>18.819787283390212</v>
      </c>
      <c r="G124" s="445">
        <f>+'Distribution Pivot Table'!V303*100</f>
        <v>1.5208243596964977</v>
      </c>
      <c r="H124" s="445">
        <f>+'Distribution Pivot Table'!V305*100</f>
        <v>0</v>
      </c>
      <c r="I124" s="412">
        <f t="shared" si="63"/>
        <v>20.34061164308671</v>
      </c>
      <c r="J124" s="446">
        <f>+'Distribution Pivot Table'!V307*100</f>
        <v>35.601868725357008</v>
      </c>
      <c r="K124" s="445">
        <f>+'Distribution Pivot Table'!V309*100</f>
        <v>19.356548822106625</v>
      </c>
      <c r="L124" s="445">
        <f>+'Distribution Pivot Table'!V311*100</f>
        <v>0</v>
      </c>
      <c r="M124" s="413">
        <f t="shared" si="64"/>
        <v>54.958417547463633</v>
      </c>
      <c r="N124" s="446">
        <f>+'Distribution Pivot Table'!V313*100</f>
        <v>7.0276001457870843</v>
      </c>
      <c r="O124" s="414">
        <f t="shared" si="65"/>
        <v>70.938670024187388</v>
      </c>
      <c r="P124" s="415">
        <f t="shared" si="65"/>
        <v>21.964149630562275</v>
      </c>
      <c r="Q124" s="415">
        <f t="shared" si="66"/>
        <v>7.0276001457870843</v>
      </c>
      <c r="R124" s="393">
        <f t="shared" si="53"/>
        <v>99.930419800536754</v>
      </c>
      <c r="S124" s="393">
        <f t="shared" si="54"/>
        <v>99.930419800536754</v>
      </c>
    </row>
    <row r="125" spans="1:27">
      <c r="A125" s="320" t="s">
        <v>1038</v>
      </c>
      <c r="B125" s="445">
        <f>+'Distribution Pivot Table'!V317*100</f>
        <v>1.0015487867836861</v>
      </c>
      <c r="C125" s="453">
        <f>+'Distribution Pivot Table'!V319*100</f>
        <v>1.0325245224574084E-2</v>
      </c>
      <c r="D125" s="445">
        <f>+'Distribution Pivot Table'!V321*100</f>
        <v>0</v>
      </c>
      <c r="E125" s="412">
        <f t="shared" si="48"/>
        <v>1.0118740320082602</v>
      </c>
      <c r="F125" s="446">
        <f>+'Distribution Pivot Table'!V323*100</f>
        <v>70.779556014455352</v>
      </c>
      <c r="G125" s="445">
        <f>+'Distribution Pivot Table'!V325*100</f>
        <v>0.89829633453794522</v>
      </c>
      <c r="H125" s="445">
        <f>+'Distribution Pivot Table'!V327*100</f>
        <v>0</v>
      </c>
      <c r="I125" s="412">
        <f t="shared" si="63"/>
        <v>71.677852348993298</v>
      </c>
      <c r="J125" s="446">
        <f>+'Distribution Pivot Table'!V329*100</f>
        <v>23.56220960247806</v>
      </c>
      <c r="K125" s="445">
        <f>+'Distribution Pivot Table'!V331*100</f>
        <v>3.0665978316985028</v>
      </c>
      <c r="L125" s="445">
        <f>+'Distribution Pivot Table'!V333*100</f>
        <v>0</v>
      </c>
      <c r="M125" s="413">
        <f t="shared" si="64"/>
        <v>26.628807434176561</v>
      </c>
      <c r="N125" s="446">
        <f>+'Distribution Pivot Table'!V335*100</f>
        <v>0.68146618482188948</v>
      </c>
      <c r="O125" s="414">
        <f t="shared" si="65"/>
        <v>95.343314403717102</v>
      </c>
      <c r="P125" s="415">
        <f t="shared" si="65"/>
        <v>3.9752194114610222</v>
      </c>
      <c r="Q125" s="415">
        <f t="shared" si="66"/>
        <v>0.68146618482188948</v>
      </c>
      <c r="R125" s="393">
        <f t="shared" si="53"/>
        <v>100.00000000000001</v>
      </c>
      <c r="S125" s="393">
        <f t="shared" si="54"/>
        <v>100.00000000000001</v>
      </c>
    </row>
    <row r="126" spans="1:27">
      <c r="A126" s="329" t="s">
        <v>1039</v>
      </c>
      <c r="B126" s="455">
        <f>+'Distribution Pivot Table'!V339*100</f>
        <v>26.480156148340921</v>
      </c>
      <c r="C126" s="455">
        <f>+'Distribution Pivot Table'!V341*100</f>
        <v>6.5061808718282377E-2</v>
      </c>
      <c r="D126" s="455">
        <f>+'Distribution Pivot Table'!V343*100</f>
        <v>0</v>
      </c>
      <c r="E126" s="456">
        <f t="shared" si="48"/>
        <v>26.545217957059204</v>
      </c>
      <c r="F126" s="457">
        <f>+'Distribution Pivot Table'!V345*100</f>
        <v>43.135979180221213</v>
      </c>
      <c r="G126" s="455">
        <f>+'Distribution Pivot Table'!V347*100</f>
        <v>0.52049446974625901</v>
      </c>
      <c r="H126" s="455">
        <f>+'Distribution Pivot Table'!V349*100</f>
        <v>0</v>
      </c>
      <c r="I126" s="456">
        <f t="shared" si="63"/>
        <v>43.656473649967474</v>
      </c>
      <c r="J126" s="457">
        <f>+'Distribution Pivot Table'!V351*100</f>
        <v>23.487312947299934</v>
      </c>
      <c r="K126" s="455">
        <f>+'Distribution Pivot Table'!V353*100</f>
        <v>3.3832140533506831</v>
      </c>
      <c r="L126" s="455">
        <f>+'Distribution Pivot Table'!V355*100</f>
        <v>0</v>
      </c>
      <c r="M126" s="458">
        <f t="shared" si="64"/>
        <v>26.870527000650618</v>
      </c>
      <c r="N126" s="457">
        <f>+'Distribution Pivot Table'!V357*100</f>
        <v>2.9277813923227063</v>
      </c>
      <c r="O126" s="459">
        <f t="shared" si="65"/>
        <v>93.103448275862064</v>
      </c>
      <c r="P126" s="460">
        <f t="shared" si="65"/>
        <v>3.9687703318152243</v>
      </c>
      <c r="Q126" s="460">
        <f t="shared" si="66"/>
        <v>2.9277813923227063</v>
      </c>
      <c r="R126" s="393">
        <f t="shared" si="53"/>
        <v>99.999999999999986</v>
      </c>
      <c r="S126" s="393">
        <f t="shared" si="54"/>
        <v>100</v>
      </c>
    </row>
    <row r="127" spans="1:27">
      <c r="A127" s="333" t="s">
        <v>1053</v>
      </c>
      <c r="B127" s="320"/>
      <c r="C127" s="320"/>
      <c r="D127" s="320"/>
      <c r="E127" s="320"/>
    </row>
    <row r="128" spans="1:27">
      <c r="A128" s="333"/>
      <c r="B128" s="363"/>
      <c r="C128" s="363"/>
      <c r="D128" s="363"/>
      <c r="E128" s="424"/>
      <c r="F128" s="363"/>
      <c r="G128" s="363"/>
      <c r="H128" s="363"/>
      <c r="I128" s="424"/>
      <c r="J128" s="363"/>
      <c r="K128" s="363"/>
      <c r="L128" s="363"/>
      <c r="M128" s="424"/>
      <c r="N128" s="363"/>
      <c r="O128" s="336"/>
      <c r="P128" s="336"/>
      <c r="R128" s="128"/>
    </row>
    <row r="129" spans="1:19">
      <c r="A129" s="320"/>
      <c r="B129" s="320"/>
      <c r="C129" s="320"/>
      <c r="D129" s="320"/>
      <c r="E129" s="320"/>
    </row>
    <row r="130" spans="1:19">
      <c r="Q130" s="335" t="s">
        <v>1158</v>
      </c>
    </row>
    <row r="131" spans="1:19" ht="18">
      <c r="A131" s="296" t="s">
        <v>1106</v>
      </c>
      <c r="B131" s="298"/>
      <c r="C131" s="298"/>
      <c r="D131" s="298"/>
      <c r="E131" s="298"/>
      <c r="F131" s="297"/>
      <c r="G131" s="297"/>
      <c r="H131" s="297"/>
      <c r="I131" s="298"/>
      <c r="J131" s="297"/>
      <c r="K131" s="297"/>
      <c r="L131" s="297"/>
      <c r="M131" s="298"/>
      <c r="N131" s="297"/>
      <c r="O131" s="297"/>
      <c r="P131" s="297"/>
      <c r="Q131" s="297"/>
      <c r="R131" s="371" t="s">
        <v>10</v>
      </c>
    </row>
    <row r="132" spans="1:19" ht="18">
      <c r="A132" s="296"/>
      <c r="B132" s="298"/>
      <c r="C132" s="298"/>
      <c r="D132" s="298"/>
      <c r="E132" s="298"/>
      <c r="F132" s="297"/>
      <c r="G132" s="297"/>
      <c r="H132" s="297"/>
      <c r="I132" s="298"/>
      <c r="J132" s="297"/>
      <c r="K132" s="297"/>
      <c r="L132" s="297"/>
      <c r="M132" s="298"/>
      <c r="N132" s="297"/>
      <c r="O132" s="297"/>
      <c r="P132" s="297"/>
      <c r="Q132" s="297"/>
      <c r="R132" s="371"/>
    </row>
    <row r="133" spans="1:19" ht="15.75">
      <c r="A133" s="299" t="s">
        <v>1103</v>
      </c>
      <c r="B133" s="298"/>
      <c r="C133" s="298"/>
      <c r="D133" s="298"/>
      <c r="E133" s="298"/>
      <c r="F133" s="297"/>
      <c r="G133" s="297"/>
      <c r="H133" s="297"/>
      <c r="I133" s="298"/>
      <c r="J133" s="297"/>
      <c r="K133" s="297"/>
      <c r="L133" s="297"/>
      <c r="M133" s="298"/>
      <c r="N133" s="297"/>
      <c r="O133" s="297"/>
      <c r="P133" s="297"/>
      <c r="Q133" s="297"/>
      <c r="R133" s="371" t="s">
        <v>10</v>
      </c>
    </row>
    <row r="134" spans="1:19" ht="15.75">
      <c r="A134" s="299" t="s">
        <v>1163</v>
      </c>
      <c r="B134" s="298"/>
      <c r="C134" s="298"/>
      <c r="D134" s="298"/>
      <c r="E134" s="298"/>
      <c r="F134" s="297"/>
      <c r="G134" s="297"/>
      <c r="H134" s="297"/>
      <c r="I134" s="298"/>
      <c r="J134" s="297"/>
      <c r="K134" s="297"/>
      <c r="L134" s="297"/>
      <c r="M134" s="298"/>
      <c r="N134" s="297"/>
      <c r="O134" s="297"/>
      <c r="P134" s="297"/>
      <c r="Q134" s="297"/>
      <c r="R134" s="431"/>
    </row>
    <row r="135" spans="1:19" ht="20.25" customHeight="1">
      <c r="A135" s="303"/>
      <c r="B135" s="303"/>
      <c r="C135" s="303"/>
      <c r="D135" s="303"/>
      <c r="E135" s="303"/>
      <c r="F135" s="303"/>
      <c r="G135" s="303"/>
      <c r="H135" s="303"/>
      <c r="I135" s="303"/>
      <c r="R135" s="372"/>
    </row>
    <row r="136" spans="1:19" ht="20.25" customHeight="1">
      <c r="A136" s="150"/>
      <c r="B136" s="305" t="s">
        <v>1014</v>
      </c>
      <c r="C136" s="306"/>
      <c r="D136" s="306"/>
      <c r="E136" s="306"/>
      <c r="F136" s="306"/>
      <c r="G136" s="306"/>
      <c r="H136" s="306"/>
      <c r="I136" s="307"/>
      <c r="J136" s="373" t="s">
        <v>10</v>
      </c>
      <c r="K136" s="374"/>
      <c r="L136" s="374"/>
      <c r="M136" s="375"/>
      <c r="N136" s="530" t="s">
        <v>1015</v>
      </c>
      <c r="O136" s="533" t="s">
        <v>1093</v>
      </c>
      <c r="P136" s="533" t="s">
        <v>1094</v>
      </c>
      <c r="Q136" s="533" t="s">
        <v>1095</v>
      </c>
      <c r="R136" s="376"/>
      <c r="S136" s="377"/>
    </row>
    <row r="137" spans="1:19" ht="36.75" customHeight="1">
      <c r="A137" s="297"/>
      <c r="B137" s="306" t="s">
        <v>1016</v>
      </c>
      <c r="C137" s="306"/>
      <c r="D137" s="306"/>
      <c r="E137" s="312"/>
      <c r="F137" s="313" t="s">
        <v>1017</v>
      </c>
      <c r="G137" s="306"/>
      <c r="H137" s="306"/>
      <c r="I137" s="307"/>
      <c r="J137" s="314" t="s">
        <v>1018</v>
      </c>
      <c r="K137" s="306"/>
      <c r="L137" s="306"/>
      <c r="M137" s="307"/>
      <c r="N137" s="531"/>
      <c r="O137" s="534"/>
      <c r="P137" s="534"/>
      <c r="Q137" s="534"/>
      <c r="R137" s="376" t="s">
        <v>1096</v>
      </c>
      <c r="S137" s="377" t="s">
        <v>1096</v>
      </c>
    </row>
    <row r="138" spans="1:19" ht="32.25" customHeight="1">
      <c r="A138" s="381"/>
      <c r="B138" s="315" t="s">
        <v>1019</v>
      </c>
      <c r="C138" s="315" t="s">
        <v>1020</v>
      </c>
      <c r="D138" s="315" t="s">
        <v>1098</v>
      </c>
      <c r="E138" s="382" t="s">
        <v>1022</v>
      </c>
      <c r="F138" s="316" t="s">
        <v>1019</v>
      </c>
      <c r="G138" s="315" t="s">
        <v>1020</v>
      </c>
      <c r="H138" s="315" t="s">
        <v>1098</v>
      </c>
      <c r="I138" s="382" t="s">
        <v>1022</v>
      </c>
      <c r="J138" s="317" t="s">
        <v>1019</v>
      </c>
      <c r="K138" s="318" t="s">
        <v>1020</v>
      </c>
      <c r="L138" s="315" t="s">
        <v>1098</v>
      </c>
      <c r="M138" s="317" t="s">
        <v>1022</v>
      </c>
      <c r="N138" s="532"/>
      <c r="O138" s="535"/>
      <c r="P138" s="535"/>
      <c r="Q138" s="535"/>
      <c r="R138" s="442"/>
      <c r="S138" s="443"/>
    </row>
    <row r="139" spans="1:19" ht="12.75" hidden="1" customHeight="1">
      <c r="A139" s="320" t="s">
        <v>1023</v>
      </c>
      <c r="B139" s="320"/>
      <c r="C139" s="320"/>
      <c r="D139" s="320"/>
      <c r="E139" s="396"/>
      <c r="F139" s="389"/>
      <c r="G139" s="363"/>
      <c r="H139" s="363"/>
      <c r="I139" s="388"/>
      <c r="J139" s="389"/>
      <c r="K139" s="363"/>
      <c r="L139" s="363"/>
      <c r="M139" s="390"/>
      <c r="N139" s="389"/>
      <c r="O139" s="432"/>
      <c r="P139" s="392"/>
      <c r="Q139" s="392"/>
      <c r="R139" s="393">
        <f>SUM(F139:H139,J139:L139)+N139</f>
        <v>0</v>
      </c>
      <c r="S139" s="426">
        <f>+Q139+P139+O139</f>
        <v>0</v>
      </c>
    </row>
    <row r="140" spans="1:19" ht="12.75" hidden="1" customHeight="1">
      <c r="A140" s="320"/>
      <c r="B140" s="320"/>
      <c r="C140" s="320"/>
      <c r="D140" s="320"/>
      <c r="E140" s="396"/>
      <c r="F140" s="389"/>
      <c r="G140" s="363"/>
      <c r="H140" s="363"/>
      <c r="I140" s="397"/>
      <c r="J140" s="389"/>
      <c r="K140" s="363"/>
      <c r="L140" s="363"/>
      <c r="M140" s="389"/>
      <c r="N140" s="389"/>
      <c r="O140" s="398"/>
      <c r="P140" s="399"/>
      <c r="Q140" s="399"/>
      <c r="R140" s="376"/>
      <c r="S140" s="377"/>
    </row>
    <row r="141" spans="1:19">
      <c r="A141" s="320" t="s">
        <v>1024</v>
      </c>
      <c r="B141" s="445">
        <f>+'Distribution Pivot Table'!W$9*100</f>
        <v>0</v>
      </c>
      <c r="C141" s="445">
        <f>+'Distribution Pivot Table'!W$11*100</f>
        <v>0</v>
      </c>
      <c r="D141" s="445">
        <f>+'Distribution Pivot Table'!W$13*100</f>
        <v>0</v>
      </c>
      <c r="E141" s="412">
        <f t="shared" ref="E141:E159" si="67">SUM(B141:D141)</f>
        <v>0</v>
      </c>
      <c r="F141" s="446">
        <f>+'Distribution Pivot Table'!W$15*100</f>
        <v>0</v>
      </c>
      <c r="G141" s="445">
        <f>+'Distribution Pivot Table'!W$17*100</f>
        <v>0</v>
      </c>
      <c r="H141" s="445">
        <f>+'Distribution Pivot Table'!W$19*100</f>
        <v>0</v>
      </c>
      <c r="I141" s="412">
        <f t="shared" ref="I141:I144" si="68">SUM(F141:H141)</f>
        <v>0</v>
      </c>
      <c r="J141" s="446">
        <f>+'Distribution Pivot Table'!W$21*100</f>
        <v>0</v>
      </c>
      <c r="K141" s="445">
        <f>+'Distribution Pivot Table'!W$23*100</f>
        <v>0</v>
      </c>
      <c r="L141" s="445">
        <f>+'Distribution Pivot Table'!W$25*100</f>
        <v>0</v>
      </c>
      <c r="M141" s="413">
        <f t="shared" ref="M141:M144" si="69">SUM(J141:L141)</f>
        <v>0</v>
      </c>
      <c r="N141" s="446">
        <f>+'Distribution Pivot Table'!W$27*100</f>
        <v>0</v>
      </c>
      <c r="O141" s="414">
        <f t="shared" ref="O141:P144" si="70">+B141+F141+J141</f>
        <v>0</v>
      </c>
      <c r="P141" s="415">
        <f t="shared" si="70"/>
        <v>0</v>
      </c>
      <c r="Q141" s="415">
        <f t="shared" ref="Q141:Q144" si="71">+D141+H141+L141+N141</f>
        <v>0</v>
      </c>
      <c r="R141" s="393">
        <f t="shared" ref="R141:R159" si="72">SUM(B141:D141,F141:H141,J141:L141)+N141</f>
        <v>0</v>
      </c>
      <c r="S141" s="426">
        <f t="shared" ref="S141:S159" si="73">+Q141+P141+O141</f>
        <v>0</v>
      </c>
    </row>
    <row r="142" spans="1:19">
      <c r="A142" s="320" t="s">
        <v>1025</v>
      </c>
      <c r="B142" s="445">
        <f>+'Distribution Pivot Table'!W$31*100</f>
        <v>25.551102204408814</v>
      </c>
      <c r="C142" s="445">
        <f>+'Distribution Pivot Table'!W$33*100</f>
        <v>1.3026052104208417</v>
      </c>
      <c r="D142" s="445">
        <f>+'Distribution Pivot Table'!W$35*100</f>
        <v>0</v>
      </c>
      <c r="E142" s="412">
        <f t="shared" si="67"/>
        <v>26.853707414829657</v>
      </c>
      <c r="F142" s="446">
        <f>+'Distribution Pivot Table'!W$37*100</f>
        <v>29.659318637274552</v>
      </c>
      <c r="G142" s="445">
        <f>+'Distribution Pivot Table'!W$39*100</f>
        <v>1.903807615230461</v>
      </c>
      <c r="H142" s="445">
        <f>+'Distribution Pivot Table'!W$41*100</f>
        <v>0</v>
      </c>
      <c r="I142" s="412">
        <f t="shared" si="68"/>
        <v>31.563126252505015</v>
      </c>
      <c r="J142" s="446">
        <f>+'Distribution Pivot Table'!W$43*100</f>
        <v>35.170340681362724</v>
      </c>
      <c r="K142" s="445">
        <f>+'Distribution Pivot Table'!W$45*100</f>
        <v>6.312625250501001</v>
      </c>
      <c r="L142" s="445">
        <f>+'Distribution Pivot Table'!W$47*100</f>
        <v>0</v>
      </c>
      <c r="M142" s="413">
        <f t="shared" si="69"/>
        <v>41.482965931863724</v>
      </c>
      <c r="N142" s="446">
        <f>+'Distribution Pivot Table'!W$49*100</f>
        <v>0.20040080160320639</v>
      </c>
      <c r="O142" s="414">
        <f t="shared" si="70"/>
        <v>90.38076152304609</v>
      </c>
      <c r="P142" s="415">
        <f t="shared" si="70"/>
        <v>9.5190380761523041</v>
      </c>
      <c r="Q142" s="415">
        <f t="shared" si="71"/>
        <v>0.20040080160320639</v>
      </c>
      <c r="R142" s="393">
        <f t="shared" si="72"/>
        <v>100.10020040080161</v>
      </c>
      <c r="S142" s="393">
        <f t="shared" si="73"/>
        <v>100.1002004008016</v>
      </c>
    </row>
    <row r="143" spans="1:19">
      <c r="A143" s="320" t="s">
        <v>1026</v>
      </c>
      <c r="B143" s="445">
        <f>+'Distribution Pivot Table'!W$53*100</f>
        <v>0</v>
      </c>
      <c r="C143" s="445">
        <f>+'Distribution Pivot Table'!W$55*100</f>
        <v>0</v>
      </c>
      <c r="D143" s="445">
        <f>+'Distribution Pivot Table'!W$57*100</f>
        <v>0</v>
      </c>
      <c r="E143" s="412">
        <f t="shared" si="67"/>
        <v>0</v>
      </c>
      <c r="F143" s="446">
        <f>+'Distribution Pivot Table'!W$59*100</f>
        <v>0</v>
      </c>
      <c r="G143" s="445">
        <f>+'Distribution Pivot Table'!W$61*100</f>
        <v>0</v>
      </c>
      <c r="H143" s="445">
        <f>+'Distribution Pivot Table'!W$63*100</f>
        <v>0</v>
      </c>
      <c r="I143" s="412">
        <f t="shared" si="68"/>
        <v>0</v>
      </c>
      <c r="J143" s="446">
        <f>+'Distribution Pivot Table'!W$65*100</f>
        <v>0</v>
      </c>
      <c r="K143" s="445">
        <f>+'Distribution Pivot Table'!W$67*100</f>
        <v>0</v>
      </c>
      <c r="L143" s="445">
        <f>+'Distribution Pivot Table'!W$69*100</f>
        <v>0</v>
      </c>
      <c r="M143" s="413">
        <f t="shared" si="69"/>
        <v>0</v>
      </c>
      <c r="N143" s="446">
        <f>+'Distribution Pivot Table'!W$71*100</f>
        <v>0</v>
      </c>
      <c r="O143" s="414">
        <f t="shared" si="70"/>
        <v>0</v>
      </c>
      <c r="P143" s="415">
        <f t="shared" si="70"/>
        <v>0</v>
      </c>
      <c r="Q143" s="415">
        <f t="shared" si="71"/>
        <v>0</v>
      </c>
      <c r="R143" s="393">
        <f t="shared" si="72"/>
        <v>0</v>
      </c>
      <c r="S143" s="393">
        <f t="shared" si="73"/>
        <v>0</v>
      </c>
    </row>
    <row r="144" spans="1:19">
      <c r="A144" s="320" t="s">
        <v>1027</v>
      </c>
      <c r="B144" s="445">
        <f>+'Distribution Pivot Table'!W$75*100</f>
        <v>0</v>
      </c>
      <c r="C144" s="445">
        <f>+'Distribution Pivot Table'!W$77*100</f>
        <v>0</v>
      </c>
      <c r="D144" s="445">
        <f>+'Distribution Pivot Table'!W$79*100</f>
        <v>0</v>
      </c>
      <c r="E144" s="412">
        <f t="shared" si="67"/>
        <v>0</v>
      </c>
      <c r="F144" s="446">
        <f>+'Distribution Pivot Table'!W$81*100</f>
        <v>0</v>
      </c>
      <c r="G144" s="445">
        <f>+'Distribution Pivot Table'!W$83*100</f>
        <v>0</v>
      </c>
      <c r="H144" s="445">
        <f>+'Distribution Pivot Table'!W$85*100</f>
        <v>0</v>
      </c>
      <c r="I144" s="412">
        <f t="shared" si="68"/>
        <v>0</v>
      </c>
      <c r="J144" s="446">
        <f>+'Distribution Pivot Table'!W$87*100</f>
        <v>0</v>
      </c>
      <c r="K144" s="445">
        <f>+'Distribution Pivot Table'!W$89*100</f>
        <v>0</v>
      </c>
      <c r="L144" s="445">
        <f>+'Distribution Pivot Table'!W$91*100</f>
        <v>0</v>
      </c>
      <c r="M144" s="413">
        <f t="shared" si="69"/>
        <v>0</v>
      </c>
      <c r="N144" s="446">
        <f>+'Distribution Pivot Table'!W$93*100</f>
        <v>0</v>
      </c>
      <c r="O144" s="414">
        <f t="shared" si="70"/>
        <v>0</v>
      </c>
      <c r="P144" s="415">
        <f t="shared" si="70"/>
        <v>0</v>
      </c>
      <c r="Q144" s="415">
        <f t="shared" si="71"/>
        <v>0</v>
      </c>
      <c r="R144" s="393">
        <f t="shared" si="72"/>
        <v>0</v>
      </c>
      <c r="S144" s="393">
        <f t="shared" si="73"/>
        <v>0</v>
      </c>
    </row>
    <row r="145" spans="1:27">
      <c r="A145" s="320"/>
      <c r="B145" s="445"/>
      <c r="C145" s="445"/>
      <c r="D145" s="445"/>
      <c r="E145" s="412"/>
      <c r="F145" s="446"/>
      <c r="G145" s="445"/>
      <c r="H145" s="445"/>
      <c r="I145" s="412"/>
      <c r="J145" s="446"/>
      <c r="K145" s="445"/>
      <c r="L145" s="445"/>
      <c r="M145" s="413"/>
      <c r="N145" s="446"/>
      <c r="O145" s="414"/>
      <c r="P145" s="415"/>
      <c r="Q145" s="415"/>
      <c r="R145" s="393"/>
      <c r="S145" s="393"/>
    </row>
    <row r="146" spans="1:27">
      <c r="A146" s="320" t="s">
        <v>1028</v>
      </c>
      <c r="B146" s="445">
        <f>+'Distribution Pivot Table'!W$97*100</f>
        <v>1.5363698164513935</v>
      </c>
      <c r="C146" s="445">
        <f>+'Distribution Pivot Table'!W$99*100</f>
        <v>0.2991162474507138</v>
      </c>
      <c r="D146" s="445">
        <f>+'Distribution Pivot Table'!W$101*100</f>
        <v>0</v>
      </c>
      <c r="E146" s="412">
        <f t="shared" si="67"/>
        <v>1.8354860639021073</v>
      </c>
      <c r="F146" s="446">
        <f>+'Distribution Pivot Table'!W$103*100</f>
        <v>44.228416043507821</v>
      </c>
      <c r="G146" s="445">
        <f>+'Distribution Pivot Table'!W$105*100</f>
        <v>6.1182868796736916</v>
      </c>
      <c r="H146" s="445">
        <f>+'Distribution Pivot Table'!W$107*100</f>
        <v>0</v>
      </c>
      <c r="I146" s="412">
        <f t="shared" ref="I146:I149" si="74">SUM(F146:H146)</f>
        <v>50.34670292318151</v>
      </c>
      <c r="J146" s="446">
        <f>+'Distribution Pivot Table'!W$109*100</f>
        <v>33.800135961930664</v>
      </c>
      <c r="K146" s="445">
        <f>+'Distribution Pivot Table'!W$111*100</f>
        <v>13.9768864717879</v>
      </c>
      <c r="L146" s="445">
        <f>+'Distribution Pivot Table'!W$113*100</f>
        <v>0</v>
      </c>
      <c r="M146" s="413">
        <f t="shared" ref="M146:M149" si="75">SUM(J146:L146)</f>
        <v>47.777022433718564</v>
      </c>
      <c r="N146" s="446">
        <f>+'Distribution Pivot Table'!W$115*100</f>
        <v>4.0788579197824609E-2</v>
      </c>
      <c r="O146" s="414">
        <f t="shared" ref="O146:P149" si="76">+B146+F146+J146</f>
        <v>79.564921821889868</v>
      </c>
      <c r="P146" s="415">
        <f t="shared" si="76"/>
        <v>20.394289598912305</v>
      </c>
      <c r="Q146" s="415">
        <f t="shared" ref="Q146:Q149" si="77">+D146+H146+L146+N146</f>
        <v>4.0788579197824609E-2</v>
      </c>
      <c r="R146" s="393">
        <f t="shared" si="72"/>
        <v>100</v>
      </c>
      <c r="S146" s="393">
        <f t="shared" si="73"/>
        <v>100</v>
      </c>
    </row>
    <row r="147" spans="1:27">
      <c r="A147" s="320" t="s">
        <v>1029</v>
      </c>
      <c r="B147" s="445">
        <f>+'Distribution Pivot Table'!W$119*100</f>
        <v>6.8181818181818175</v>
      </c>
      <c r="C147" s="445">
        <f>+'Distribution Pivot Table'!W$121*100</f>
        <v>0</v>
      </c>
      <c r="D147" s="445">
        <f>+'Distribution Pivot Table'!W$123*100</f>
        <v>0</v>
      </c>
      <c r="E147" s="412">
        <f t="shared" si="67"/>
        <v>6.8181818181818175</v>
      </c>
      <c r="F147" s="446">
        <f>+'Distribution Pivot Table'!W$125*100</f>
        <v>45.909090909090914</v>
      </c>
      <c r="G147" s="445">
        <f>+'Distribution Pivot Table'!W$127*100</f>
        <v>1.3636363636363635</v>
      </c>
      <c r="H147" s="445">
        <f>+'Distribution Pivot Table'!W$129*100</f>
        <v>0</v>
      </c>
      <c r="I147" s="412">
        <f t="shared" si="74"/>
        <v>47.27272727272728</v>
      </c>
      <c r="J147" s="446">
        <f>+'Distribution Pivot Table'!W$131*100</f>
        <v>29.545454545454547</v>
      </c>
      <c r="K147" s="445">
        <f>+'Distribution Pivot Table'!W$133*100</f>
        <v>10</v>
      </c>
      <c r="L147" s="445">
        <f>+'Distribution Pivot Table'!W$135*100</f>
        <v>0</v>
      </c>
      <c r="M147" s="413">
        <f t="shared" si="75"/>
        <v>39.545454545454547</v>
      </c>
      <c r="N147" s="446">
        <f>+'Distribution Pivot Table'!W$137*100</f>
        <v>6.3636363636363633</v>
      </c>
      <c r="O147" s="414">
        <f t="shared" si="76"/>
        <v>82.27272727272728</v>
      </c>
      <c r="P147" s="415">
        <f t="shared" si="76"/>
        <v>11.363636363636363</v>
      </c>
      <c r="Q147" s="415">
        <f t="shared" si="77"/>
        <v>6.3636363636363633</v>
      </c>
      <c r="R147" s="393">
        <f t="shared" si="72"/>
        <v>100.00000000000001</v>
      </c>
      <c r="S147" s="393">
        <f t="shared" si="73"/>
        <v>100</v>
      </c>
    </row>
    <row r="148" spans="1:27">
      <c r="A148" s="320" t="s">
        <v>1030</v>
      </c>
      <c r="B148" s="445">
        <f>+'Distribution Pivot Table'!W$141*100</f>
        <v>20.801589930440542</v>
      </c>
      <c r="C148" s="445">
        <f>+'Distribution Pivot Table'!W$143*100</f>
        <v>0.33123550844650546</v>
      </c>
      <c r="D148" s="445">
        <f>+'Distribution Pivot Table'!W$145*100</f>
        <v>0</v>
      </c>
      <c r="E148" s="412">
        <f t="shared" si="67"/>
        <v>21.132825438887046</v>
      </c>
      <c r="F148" s="446">
        <f>+'Distribution Pivot Table'!W$147*100</f>
        <v>36.038423318979795</v>
      </c>
      <c r="G148" s="445">
        <f>+'Distribution Pivot Table'!W$149*100</f>
        <v>0.7949652202716132</v>
      </c>
      <c r="H148" s="445">
        <f>+'Distribution Pivot Table'!W$151*100</f>
        <v>0</v>
      </c>
      <c r="I148" s="412">
        <f t="shared" si="74"/>
        <v>36.833388539251409</v>
      </c>
      <c r="J148" s="446">
        <f>+'Distribution Pivot Table'!W$153*100</f>
        <v>36.33653527658165</v>
      </c>
      <c r="K148" s="445">
        <f>+'Distribution Pivot Table'!W$155*100</f>
        <v>5.6972507452798942</v>
      </c>
      <c r="L148" s="445">
        <f>+'Distribution Pivot Table'!W$157*100</f>
        <v>0</v>
      </c>
      <c r="M148" s="413">
        <f t="shared" si="75"/>
        <v>42.033786021861545</v>
      </c>
      <c r="N148" s="446">
        <f>+'Distribution Pivot Table'!W$159*100</f>
        <v>0</v>
      </c>
      <c r="O148" s="414">
        <f t="shared" si="76"/>
        <v>93.176548526001994</v>
      </c>
      <c r="P148" s="415">
        <f t="shared" si="76"/>
        <v>6.8234514739980128</v>
      </c>
      <c r="Q148" s="415">
        <f t="shared" si="77"/>
        <v>0</v>
      </c>
      <c r="R148" s="393">
        <f t="shared" si="72"/>
        <v>100</v>
      </c>
      <c r="S148" s="393">
        <f t="shared" si="73"/>
        <v>100</v>
      </c>
    </row>
    <row r="149" spans="1:27">
      <c r="A149" s="320" t="s">
        <v>1031</v>
      </c>
      <c r="B149" s="445">
        <f>+'Distribution Pivot Table'!W$163*100</f>
        <v>0</v>
      </c>
      <c r="C149" s="445">
        <f>+'Distribution Pivot Table'!W$165*100</f>
        <v>0</v>
      </c>
      <c r="D149" s="445">
        <f>+'Distribution Pivot Table'!W$167*100</f>
        <v>0</v>
      </c>
      <c r="E149" s="412">
        <f t="shared" si="67"/>
        <v>0</v>
      </c>
      <c r="F149" s="446">
        <f>+'Distribution Pivot Table'!W$169*100</f>
        <v>0</v>
      </c>
      <c r="G149" s="445">
        <f>+'Distribution Pivot Table'!W$171*100</f>
        <v>0</v>
      </c>
      <c r="H149" s="445">
        <f>+'Distribution Pivot Table'!W$173*100</f>
        <v>0</v>
      </c>
      <c r="I149" s="412">
        <f t="shared" si="74"/>
        <v>0</v>
      </c>
      <c r="J149" s="446">
        <f>+'Distribution Pivot Table'!W$175*100</f>
        <v>0</v>
      </c>
      <c r="K149" s="445">
        <f>+'Distribution Pivot Table'!W$177*100</f>
        <v>0</v>
      </c>
      <c r="L149" s="445">
        <f>+'Distribution Pivot Table'!W$179*100</f>
        <v>0</v>
      </c>
      <c r="M149" s="413">
        <f t="shared" si="75"/>
        <v>0</v>
      </c>
      <c r="N149" s="446">
        <f>+'Distribution Pivot Table'!W$181*100</f>
        <v>0</v>
      </c>
      <c r="O149" s="414">
        <f t="shared" si="76"/>
        <v>0</v>
      </c>
      <c r="P149" s="415">
        <f t="shared" si="76"/>
        <v>0</v>
      </c>
      <c r="Q149" s="415">
        <f t="shared" si="77"/>
        <v>0</v>
      </c>
      <c r="R149" s="393">
        <f t="shared" si="72"/>
        <v>0</v>
      </c>
      <c r="S149" s="393">
        <f t="shared" si="73"/>
        <v>0</v>
      </c>
    </row>
    <row r="150" spans="1:27">
      <c r="A150" s="320"/>
      <c r="B150" s="445"/>
      <c r="C150" s="445"/>
      <c r="D150" s="445"/>
      <c r="E150" s="412"/>
      <c r="F150" s="446"/>
      <c r="G150" s="445"/>
      <c r="H150" s="445"/>
      <c r="I150" s="412"/>
      <c r="J150" s="446"/>
      <c r="K150" s="445"/>
      <c r="L150" s="445"/>
      <c r="M150" s="413"/>
      <c r="N150" s="446"/>
      <c r="O150" s="414"/>
      <c r="P150" s="415"/>
      <c r="Q150" s="415"/>
      <c r="R150" s="393"/>
      <c r="S150" s="393"/>
    </row>
    <row r="151" spans="1:27">
      <c r="A151" s="320" t="s">
        <v>1032</v>
      </c>
      <c r="B151" s="445">
        <f>+'Distribution Pivot Table'!W$185*100</f>
        <v>10.283960092095166</v>
      </c>
      <c r="C151" s="445">
        <f>+'Distribution Pivot Table'!W$187*100</f>
        <v>0.46047582501918649</v>
      </c>
      <c r="D151" s="445">
        <f>+'Distribution Pivot Table'!W$189*100</f>
        <v>0</v>
      </c>
      <c r="E151" s="412">
        <f t="shared" si="67"/>
        <v>10.744435917114352</v>
      </c>
      <c r="F151" s="446">
        <f>+'Distribution Pivot Table'!W$191*100</f>
        <v>36.070606293169611</v>
      </c>
      <c r="G151" s="445">
        <f>+'Distribution Pivot Table'!W$193*100</f>
        <v>0.38372985418265537</v>
      </c>
      <c r="H151" s="445">
        <f>+'Distribution Pivot Table'!W$195*100</f>
        <v>0</v>
      </c>
      <c r="I151" s="412">
        <f t="shared" ref="I151:I154" si="78">SUM(F151:H151)</f>
        <v>36.454336147352265</v>
      </c>
      <c r="J151" s="446">
        <f>+'Distribution Pivot Table'!W$197*100</f>
        <v>42.056792018419031</v>
      </c>
      <c r="K151" s="445">
        <f>+'Distribution Pivot Table'!W$199*100</f>
        <v>2.83960092095165</v>
      </c>
      <c r="L151" s="445">
        <f>+'Distribution Pivot Table'!W$201*100</f>
        <v>0</v>
      </c>
      <c r="M151" s="413">
        <f t="shared" ref="M151:M154" si="79">SUM(J151:L151)</f>
        <v>44.896392939370685</v>
      </c>
      <c r="N151" s="446">
        <f>+'Distribution Pivot Table'!W$203*100</f>
        <v>7.9048349961627018</v>
      </c>
      <c r="O151" s="414">
        <f t="shared" ref="O151:P154" si="80">+B151+F151+J151</f>
        <v>88.411358403683806</v>
      </c>
      <c r="P151" s="415">
        <f t="shared" si="80"/>
        <v>3.6838066001534919</v>
      </c>
      <c r="Q151" s="415">
        <f t="shared" ref="Q151:Q154" si="81">+D151+H151+L151+N151</f>
        <v>7.9048349961627018</v>
      </c>
      <c r="R151" s="393">
        <f t="shared" si="72"/>
        <v>100.00000000000001</v>
      </c>
      <c r="S151" s="393">
        <f t="shared" si="73"/>
        <v>100</v>
      </c>
    </row>
    <row r="152" spans="1:27">
      <c r="A152" s="320" t="s">
        <v>1033</v>
      </c>
      <c r="B152" s="445">
        <f>+'Distribution Pivot Table'!W$207*100</f>
        <v>2.9940119760479043</v>
      </c>
      <c r="C152" s="445">
        <f>+'Distribution Pivot Table'!W$209*100</f>
        <v>0</v>
      </c>
      <c r="D152" s="445">
        <f>+'Distribution Pivot Table'!W$211*108</f>
        <v>0</v>
      </c>
      <c r="E152" s="412">
        <f t="shared" si="67"/>
        <v>2.9940119760479043</v>
      </c>
      <c r="F152" s="446">
        <f>+'Distribution Pivot Table'!W$213*100</f>
        <v>27.54491017964072</v>
      </c>
      <c r="G152" s="445">
        <f>+'Distribution Pivot Table'!W$215*100</f>
        <v>0.49900199600798401</v>
      </c>
      <c r="H152" s="445">
        <f>+'Distribution Pivot Table'!W$217*100</f>
        <v>0</v>
      </c>
      <c r="I152" s="412">
        <f t="shared" si="78"/>
        <v>28.043912175648703</v>
      </c>
      <c r="J152" s="446">
        <f>+'Distribution Pivot Table'!W$219*100</f>
        <v>46.606786427145707</v>
      </c>
      <c r="K152" s="445">
        <f>+'Distribution Pivot Table'!W$221*100</f>
        <v>19.261477045908183</v>
      </c>
      <c r="L152" s="445">
        <f>+'Distribution Pivot Table'!W$223*100</f>
        <v>2.2954091816367264</v>
      </c>
      <c r="M152" s="413">
        <f t="shared" si="79"/>
        <v>68.163672654690615</v>
      </c>
      <c r="N152" s="446">
        <f>+'Distribution Pivot Table'!W$225*100</f>
        <v>0.79840319361277434</v>
      </c>
      <c r="O152" s="414">
        <f t="shared" si="80"/>
        <v>77.145708582834331</v>
      </c>
      <c r="P152" s="415">
        <f t="shared" si="80"/>
        <v>19.760479041916167</v>
      </c>
      <c r="Q152" s="415">
        <f t="shared" si="81"/>
        <v>3.0938123752495006</v>
      </c>
      <c r="R152" s="393">
        <f t="shared" si="72"/>
        <v>99.999999999999986</v>
      </c>
      <c r="S152" s="393">
        <f t="shared" si="73"/>
        <v>100</v>
      </c>
    </row>
    <row r="153" spans="1:27">
      <c r="A153" s="320" t="s">
        <v>1034</v>
      </c>
      <c r="B153" s="445">
        <f>+'Distribution Pivot Table'!W$229*100</f>
        <v>0</v>
      </c>
      <c r="C153" s="445">
        <f>+'Distribution Pivot Table'!W$231*100</f>
        <v>0</v>
      </c>
      <c r="D153" s="445">
        <f>+'Distribution Pivot Table'!W$233*100</f>
        <v>0</v>
      </c>
      <c r="E153" s="412">
        <f t="shared" si="67"/>
        <v>0</v>
      </c>
      <c r="F153" s="446">
        <f>+'Distribution Pivot Table'!W$235*100</f>
        <v>0</v>
      </c>
      <c r="G153" s="445">
        <f>+'Distribution Pivot Table'!W$237*100</f>
        <v>0</v>
      </c>
      <c r="H153" s="445">
        <f>+'Distribution Pivot Table'!W$239*100</f>
        <v>0</v>
      </c>
      <c r="I153" s="412">
        <f t="shared" si="78"/>
        <v>0</v>
      </c>
      <c r="J153" s="446">
        <f>+'Distribution Pivot Table'!W$241*100</f>
        <v>0</v>
      </c>
      <c r="K153" s="445">
        <f>+'Distribution Pivot Table'!W$243*100</f>
        <v>0</v>
      </c>
      <c r="L153" s="445">
        <f>+'Distribution Pivot Table'!W$245*100</f>
        <v>0</v>
      </c>
      <c r="M153" s="413">
        <f t="shared" si="79"/>
        <v>0</v>
      </c>
      <c r="N153" s="446">
        <f>+'Distribution Pivot Table'!W$247*100</f>
        <v>0</v>
      </c>
      <c r="O153" s="414">
        <f t="shared" si="80"/>
        <v>0</v>
      </c>
      <c r="P153" s="415">
        <f t="shared" si="80"/>
        <v>0</v>
      </c>
      <c r="Q153" s="415">
        <f t="shared" si="81"/>
        <v>0</v>
      </c>
      <c r="R153" s="393">
        <f t="shared" si="72"/>
        <v>0</v>
      </c>
      <c r="S153" s="393">
        <f t="shared" si="73"/>
        <v>0</v>
      </c>
      <c r="AA153" s="342"/>
    </row>
    <row r="154" spans="1:27">
      <c r="A154" s="320" t="s">
        <v>1035</v>
      </c>
      <c r="B154" s="445">
        <f>+'Distribution Pivot Table'!W$251*100</f>
        <v>0</v>
      </c>
      <c r="C154" s="445">
        <f>+'Distribution Pivot Table'!W$253*100</f>
        <v>0</v>
      </c>
      <c r="D154" s="445">
        <f>+'Distribution Pivot Table'!W$255*100</f>
        <v>0</v>
      </c>
      <c r="E154" s="412">
        <f t="shared" si="67"/>
        <v>0</v>
      </c>
      <c r="F154" s="446">
        <f>+'Distribution Pivot Table'!W$257*100</f>
        <v>0</v>
      </c>
      <c r="G154" s="445">
        <f>+'Distribution Pivot Table'!W$259*100</f>
        <v>0</v>
      </c>
      <c r="H154" s="445">
        <f>+'Distribution Pivot Table'!W$261*100</f>
        <v>0</v>
      </c>
      <c r="I154" s="412">
        <f t="shared" si="78"/>
        <v>0</v>
      </c>
      <c r="J154" s="446">
        <f>+'Distribution Pivot Table'!W$263*100</f>
        <v>0</v>
      </c>
      <c r="K154" s="445">
        <f>+'Distribution Pivot Table'!W$265*100</f>
        <v>0</v>
      </c>
      <c r="L154" s="445">
        <f>+'Distribution Pivot Table'!W$267*100</f>
        <v>0</v>
      </c>
      <c r="M154" s="413">
        <f t="shared" si="79"/>
        <v>0</v>
      </c>
      <c r="N154" s="446">
        <f>+'Distribution Pivot Table'!W$269*100</f>
        <v>0</v>
      </c>
      <c r="O154" s="414">
        <f t="shared" si="80"/>
        <v>0</v>
      </c>
      <c r="P154" s="415">
        <f t="shared" si="80"/>
        <v>0</v>
      </c>
      <c r="Q154" s="415">
        <f t="shared" si="81"/>
        <v>0</v>
      </c>
      <c r="R154" s="393">
        <f t="shared" si="72"/>
        <v>0</v>
      </c>
      <c r="S154" s="393">
        <f t="shared" si="73"/>
        <v>0</v>
      </c>
    </row>
    <row r="155" spans="1:27">
      <c r="A155" s="320"/>
      <c r="B155" s="445"/>
      <c r="C155" s="445"/>
      <c r="D155" s="445"/>
      <c r="E155" s="412"/>
      <c r="F155" s="446"/>
      <c r="G155" s="445"/>
      <c r="H155" s="445"/>
      <c r="I155" s="412"/>
      <c r="J155" s="446"/>
      <c r="K155" s="445"/>
      <c r="L155" s="445"/>
      <c r="M155" s="413"/>
      <c r="N155" s="446"/>
      <c r="O155" s="414"/>
      <c r="P155" s="415"/>
      <c r="Q155" s="415"/>
      <c r="R155" s="393"/>
      <c r="S155" s="393"/>
    </row>
    <row r="156" spans="1:27">
      <c r="A156" s="320" t="s">
        <v>1036</v>
      </c>
      <c r="B156" s="445">
        <f>+'Distribution Pivot Table'!W$273*100</f>
        <v>0</v>
      </c>
      <c r="C156" s="445">
        <f>+'Distribution Pivot Table'!W$275*100</f>
        <v>0</v>
      </c>
      <c r="D156" s="445">
        <f>+'Distribution Pivot Table'!W$277*100</f>
        <v>0</v>
      </c>
      <c r="E156" s="412">
        <f t="shared" si="67"/>
        <v>0</v>
      </c>
      <c r="F156" s="446">
        <f>+'Distribution Pivot Table'!W$279*100</f>
        <v>0</v>
      </c>
      <c r="G156" s="445">
        <f>+'Distribution Pivot Table'!W$281*100</f>
        <v>0</v>
      </c>
      <c r="H156" s="445">
        <f>+'Distribution Pivot Table'!W$283*100</f>
        <v>0</v>
      </c>
      <c r="I156" s="412">
        <f t="shared" ref="I156:I159" si="82">SUM(F156:H156)</f>
        <v>0</v>
      </c>
      <c r="J156" s="446">
        <f>+'Distribution Pivot Table'!W$285*100</f>
        <v>0</v>
      </c>
      <c r="K156" s="445">
        <f>+'Distribution Pivot Table'!W$287*100</f>
        <v>0</v>
      </c>
      <c r="L156" s="445">
        <f>+'Distribution Pivot Table'!W$289*100</f>
        <v>0</v>
      </c>
      <c r="M156" s="413">
        <f t="shared" ref="M156:M159" si="83">SUM(J156:L156)</f>
        <v>0</v>
      </c>
      <c r="N156" s="446">
        <f>+'Distribution Pivot Table'!W$291*100</f>
        <v>0</v>
      </c>
      <c r="O156" s="414">
        <f t="shared" ref="O156:P159" si="84">+B156+F156+J156</f>
        <v>0</v>
      </c>
      <c r="P156" s="415">
        <f t="shared" si="84"/>
        <v>0</v>
      </c>
      <c r="Q156" s="415">
        <f t="shared" ref="Q156:Q159" si="85">+D156+H156+L156+N156</f>
        <v>0</v>
      </c>
      <c r="R156" s="393">
        <f t="shared" si="72"/>
        <v>0</v>
      </c>
      <c r="S156" s="393">
        <f t="shared" si="73"/>
        <v>0</v>
      </c>
    </row>
    <row r="157" spans="1:27">
      <c r="A157" s="320" t="s">
        <v>1037</v>
      </c>
      <c r="B157" s="445">
        <f>+'Distribution Pivot Table'!W295*100</f>
        <v>4.0047818290496116</v>
      </c>
      <c r="C157" s="445">
        <f>+'Distribution Pivot Table'!W297*100</f>
        <v>0</v>
      </c>
      <c r="D157" s="445">
        <f>+'Distribution Pivot Table'!W299*100</f>
        <v>0</v>
      </c>
      <c r="E157" s="412">
        <f t="shared" si="67"/>
        <v>4.0047818290496116</v>
      </c>
      <c r="F157" s="446">
        <f>+'Distribution Pivot Table'!W301*100</f>
        <v>4.4231918708906157</v>
      </c>
      <c r="G157" s="445">
        <f>+'Distribution Pivot Table'!W303*100</f>
        <v>0</v>
      </c>
      <c r="H157" s="445">
        <f>+'Distribution Pivot Table'!W305*100</f>
        <v>0</v>
      </c>
      <c r="I157" s="412">
        <f t="shared" si="82"/>
        <v>4.4231918708906157</v>
      </c>
      <c r="J157" s="446">
        <f>+'Distribution Pivot Table'!W307*100</f>
        <v>29.946204423191869</v>
      </c>
      <c r="K157" s="445">
        <f>+'Distribution Pivot Table'!W309*100</f>
        <v>53.078302450687389</v>
      </c>
      <c r="L157" s="445">
        <f>+'Distribution Pivot Table'!W311*100</f>
        <v>0</v>
      </c>
      <c r="M157" s="413">
        <f t="shared" si="83"/>
        <v>83.024506873879261</v>
      </c>
      <c r="N157" s="446">
        <f>+'Distribution Pivot Table'!W313*100</f>
        <v>8.3084279736999402</v>
      </c>
      <c r="O157" s="414">
        <f t="shared" si="84"/>
        <v>38.374178123132097</v>
      </c>
      <c r="P157" s="415">
        <f t="shared" si="84"/>
        <v>53.078302450687389</v>
      </c>
      <c r="Q157" s="415">
        <f t="shared" si="85"/>
        <v>8.3084279736999402</v>
      </c>
      <c r="R157" s="393">
        <f t="shared" si="72"/>
        <v>99.760908547519421</v>
      </c>
      <c r="S157" s="393">
        <f t="shared" si="73"/>
        <v>99.760908547519421</v>
      </c>
    </row>
    <row r="158" spans="1:27">
      <c r="A158" s="320" t="s">
        <v>1038</v>
      </c>
      <c r="B158" s="453">
        <f>+'Distribution Pivot Table'!W317*100</f>
        <v>0</v>
      </c>
      <c r="C158" s="453">
        <f>+'Distribution Pivot Table'!W319*100</f>
        <v>0</v>
      </c>
      <c r="D158" s="445">
        <f>+'Distribution Pivot Table'!W321*100</f>
        <v>0</v>
      </c>
      <c r="E158" s="412">
        <f t="shared" si="67"/>
        <v>0</v>
      </c>
      <c r="F158" s="446">
        <f>+'Distribution Pivot Table'!W323*100</f>
        <v>0</v>
      </c>
      <c r="G158" s="445">
        <f>+'Distribution Pivot Table'!W325*100</f>
        <v>0</v>
      </c>
      <c r="H158" s="445">
        <f>+'Distribution Pivot Table'!W327*100</f>
        <v>0</v>
      </c>
      <c r="I158" s="412">
        <f t="shared" si="82"/>
        <v>0</v>
      </c>
      <c r="J158" s="446">
        <f>+'Distribution Pivot Table'!W329*100</f>
        <v>0</v>
      </c>
      <c r="K158" s="445">
        <f>+'Distribution Pivot Table'!W331*100</f>
        <v>0</v>
      </c>
      <c r="L158" s="445">
        <f>+'Distribution Pivot Table'!W333*100</f>
        <v>0</v>
      </c>
      <c r="M158" s="413">
        <f t="shared" si="83"/>
        <v>0</v>
      </c>
      <c r="N158" s="446">
        <f>+'Distribution Pivot Table'!W335*100</f>
        <v>0</v>
      </c>
      <c r="O158" s="414">
        <f t="shared" si="84"/>
        <v>0</v>
      </c>
      <c r="P158" s="415">
        <f t="shared" si="84"/>
        <v>0</v>
      </c>
      <c r="Q158" s="415">
        <f t="shared" si="85"/>
        <v>0</v>
      </c>
      <c r="R158" s="393">
        <f t="shared" si="72"/>
        <v>0</v>
      </c>
      <c r="S158" s="393">
        <f t="shared" si="73"/>
        <v>0</v>
      </c>
    </row>
    <row r="159" spans="1:27">
      <c r="A159" s="329" t="s">
        <v>1039</v>
      </c>
      <c r="B159" s="455">
        <f>+'Distribution Pivot Table'!W339*100</f>
        <v>0</v>
      </c>
      <c r="C159" s="455">
        <f>+'Distribution Pivot Table'!W341*100</f>
        <v>0</v>
      </c>
      <c r="D159" s="455">
        <f>+'Distribution Pivot Table'!W343*100</f>
        <v>0</v>
      </c>
      <c r="E159" s="456">
        <f t="shared" si="67"/>
        <v>0</v>
      </c>
      <c r="F159" s="457">
        <f>+'Distribution Pivot Table'!W345*100</f>
        <v>0</v>
      </c>
      <c r="G159" s="455">
        <f>+'Distribution Pivot Table'!W347*100</f>
        <v>0</v>
      </c>
      <c r="H159" s="455">
        <f>+'Distribution Pivot Table'!W349*100</f>
        <v>0</v>
      </c>
      <c r="I159" s="456">
        <f t="shared" si="82"/>
        <v>0</v>
      </c>
      <c r="J159" s="457">
        <f>+'Distribution Pivot Table'!W351*100</f>
        <v>0</v>
      </c>
      <c r="K159" s="455">
        <f>+'Distribution Pivot Table'!W353*100</f>
        <v>0</v>
      </c>
      <c r="L159" s="455">
        <f>+'Distribution Pivot Table'!W355*100</f>
        <v>0</v>
      </c>
      <c r="M159" s="458">
        <f t="shared" si="83"/>
        <v>0</v>
      </c>
      <c r="N159" s="457">
        <f>+'Distribution Pivot Table'!W357*100</f>
        <v>0</v>
      </c>
      <c r="O159" s="459">
        <f t="shared" si="84"/>
        <v>0</v>
      </c>
      <c r="P159" s="460">
        <f t="shared" si="84"/>
        <v>0</v>
      </c>
      <c r="Q159" s="460">
        <f t="shared" si="85"/>
        <v>0</v>
      </c>
      <c r="R159" s="393">
        <f t="shared" si="72"/>
        <v>0</v>
      </c>
      <c r="S159" s="393">
        <f t="shared" si="73"/>
        <v>0</v>
      </c>
    </row>
    <row r="160" spans="1:27">
      <c r="A160" s="333" t="s">
        <v>1053</v>
      </c>
      <c r="B160" s="320"/>
      <c r="C160" s="320"/>
      <c r="D160" s="320"/>
      <c r="E160" s="320"/>
    </row>
    <row r="161" spans="1:19">
      <c r="A161" s="333"/>
      <c r="B161" s="363"/>
      <c r="C161" s="363"/>
      <c r="D161" s="363"/>
      <c r="E161" s="424"/>
      <c r="F161" s="363"/>
      <c r="G161" s="363"/>
      <c r="H161" s="363"/>
      <c r="I161" s="424"/>
      <c r="J161" s="363"/>
      <c r="K161" s="363"/>
      <c r="L161" s="363"/>
      <c r="M161" s="424"/>
      <c r="N161" s="363"/>
      <c r="O161" s="336"/>
      <c r="P161" s="336"/>
      <c r="R161" s="128"/>
    </row>
    <row r="162" spans="1:19">
      <c r="A162" s="320"/>
      <c r="B162" s="320"/>
      <c r="C162" s="320"/>
      <c r="D162" s="320"/>
      <c r="E162" s="320"/>
    </row>
    <row r="163" spans="1:19">
      <c r="Q163" s="335" t="s">
        <v>1158</v>
      </c>
    </row>
    <row r="164" spans="1:19" ht="18">
      <c r="A164" s="296" t="s">
        <v>1107</v>
      </c>
      <c r="B164" s="298"/>
      <c r="C164" s="298"/>
      <c r="D164" s="298"/>
      <c r="E164" s="298"/>
      <c r="F164" s="297"/>
      <c r="G164" s="297"/>
      <c r="H164" s="297"/>
      <c r="I164" s="298"/>
      <c r="J164" s="297"/>
      <c r="K164" s="297"/>
      <c r="L164" s="297"/>
      <c r="M164" s="298"/>
      <c r="N164" s="297"/>
      <c r="O164" s="297"/>
      <c r="P164" s="297"/>
      <c r="Q164" s="297"/>
      <c r="R164" s="431"/>
    </row>
    <row r="165" spans="1:19" ht="18">
      <c r="A165" s="296"/>
      <c r="B165" s="298"/>
      <c r="C165" s="298"/>
      <c r="D165" s="298"/>
      <c r="E165" s="298"/>
      <c r="F165" s="297"/>
      <c r="G165" s="297"/>
      <c r="H165" s="297"/>
      <c r="I165" s="298"/>
      <c r="J165" s="297"/>
      <c r="K165" s="297"/>
      <c r="L165" s="297"/>
      <c r="M165" s="298"/>
      <c r="N165" s="297"/>
      <c r="O165" s="297"/>
      <c r="P165" s="297"/>
      <c r="Q165" s="297"/>
      <c r="R165" s="431"/>
    </row>
    <row r="166" spans="1:19" ht="15.75">
      <c r="A166" s="299" t="s">
        <v>1103</v>
      </c>
      <c r="B166" s="298"/>
      <c r="C166" s="298"/>
      <c r="D166" s="298"/>
      <c r="E166" s="298"/>
      <c r="F166" s="297"/>
      <c r="G166" s="297"/>
      <c r="H166" s="297"/>
      <c r="I166" s="298"/>
      <c r="J166" s="297"/>
      <c r="K166" s="297"/>
      <c r="L166" s="297"/>
      <c r="M166" s="298"/>
      <c r="N166" s="297"/>
      <c r="O166" s="297"/>
      <c r="P166" s="297"/>
      <c r="Q166" s="297"/>
      <c r="R166" s="431"/>
    </row>
    <row r="167" spans="1:19" ht="15.75">
      <c r="A167" s="299" t="s">
        <v>1164</v>
      </c>
      <c r="B167" s="298"/>
      <c r="C167" s="298"/>
      <c r="D167" s="298"/>
      <c r="E167" s="298"/>
      <c r="F167" s="297"/>
      <c r="G167" s="297"/>
      <c r="H167" s="297"/>
      <c r="I167" s="298"/>
      <c r="J167" s="297"/>
      <c r="K167" s="297"/>
      <c r="L167" s="297"/>
      <c r="M167" s="298"/>
      <c r="N167" s="297"/>
      <c r="O167" s="297"/>
      <c r="P167" s="297"/>
      <c r="Q167" s="297"/>
      <c r="R167" s="431"/>
    </row>
    <row r="168" spans="1:19" ht="19.5" customHeight="1">
      <c r="A168" s="303"/>
      <c r="B168" s="303"/>
      <c r="C168" s="303"/>
      <c r="D168" s="303"/>
      <c r="E168" s="303"/>
      <c r="F168" s="303"/>
      <c r="G168" s="303"/>
      <c r="H168" s="303"/>
      <c r="I168" s="303"/>
      <c r="R168" s="372"/>
    </row>
    <row r="169" spans="1:19" ht="19.5" customHeight="1">
      <c r="A169" s="150"/>
      <c r="B169" s="305" t="s">
        <v>1014</v>
      </c>
      <c r="C169" s="306"/>
      <c r="D169" s="306"/>
      <c r="E169" s="306"/>
      <c r="F169" s="306"/>
      <c r="G169" s="306"/>
      <c r="H169" s="306"/>
      <c r="I169" s="307"/>
      <c r="J169" s="373" t="s">
        <v>10</v>
      </c>
      <c r="K169" s="374"/>
      <c r="L169" s="374"/>
      <c r="M169" s="375"/>
      <c r="N169" s="530" t="s">
        <v>1015</v>
      </c>
      <c r="O169" s="533" t="s">
        <v>1093</v>
      </c>
      <c r="P169" s="533" t="s">
        <v>1094</v>
      </c>
      <c r="Q169" s="533" t="s">
        <v>1095</v>
      </c>
      <c r="R169" s="376"/>
      <c r="S169" s="377"/>
    </row>
    <row r="170" spans="1:19" ht="36.75" customHeight="1">
      <c r="A170" s="297"/>
      <c r="B170" s="306" t="s">
        <v>1016</v>
      </c>
      <c r="C170" s="306"/>
      <c r="D170" s="306"/>
      <c r="E170" s="312"/>
      <c r="F170" s="313" t="s">
        <v>1017</v>
      </c>
      <c r="G170" s="306"/>
      <c r="H170" s="306"/>
      <c r="I170" s="307"/>
      <c r="J170" s="314" t="s">
        <v>1018</v>
      </c>
      <c r="K170" s="306"/>
      <c r="L170" s="306"/>
      <c r="M170" s="307"/>
      <c r="N170" s="531"/>
      <c r="O170" s="534"/>
      <c r="P170" s="534"/>
      <c r="Q170" s="534"/>
      <c r="R170" s="376" t="s">
        <v>1096</v>
      </c>
      <c r="S170" s="377" t="s">
        <v>1096</v>
      </c>
    </row>
    <row r="171" spans="1:19" ht="26.25" customHeight="1">
      <c r="A171" s="381"/>
      <c r="B171" s="315" t="s">
        <v>1019</v>
      </c>
      <c r="C171" s="315" t="s">
        <v>1020</v>
      </c>
      <c r="D171" s="315" t="s">
        <v>1098</v>
      </c>
      <c r="E171" s="382" t="s">
        <v>1022</v>
      </c>
      <c r="F171" s="316" t="s">
        <v>1019</v>
      </c>
      <c r="G171" s="315" t="s">
        <v>1020</v>
      </c>
      <c r="H171" s="315" t="s">
        <v>1098</v>
      </c>
      <c r="I171" s="382" t="s">
        <v>1022</v>
      </c>
      <c r="J171" s="317" t="s">
        <v>1019</v>
      </c>
      <c r="K171" s="318" t="s">
        <v>1020</v>
      </c>
      <c r="L171" s="315" t="s">
        <v>1098</v>
      </c>
      <c r="M171" s="317" t="s">
        <v>1022</v>
      </c>
      <c r="N171" s="532"/>
      <c r="O171" s="535"/>
      <c r="P171" s="535"/>
      <c r="Q171" s="535"/>
      <c r="R171" s="442"/>
      <c r="S171" s="443"/>
    </row>
    <row r="172" spans="1:19" ht="12.75" hidden="1" customHeight="1">
      <c r="A172" s="320" t="s">
        <v>1023</v>
      </c>
      <c r="B172" s="320"/>
      <c r="C172" s="320"/>
      <c r="D172" s="320"/>
      <c r="E172" s="396"/>
      <c r="F172" s="389"/>
      <c r="G172" s="363"/>
      <c r="H172" s="363"/>
      <c r="I172" s="388"/>
      <c r="J172" s="389"/>
      <c r="K172" s="363"/>
      <c r="L172" s="363"/>
      <c r="M172" s="390"/>
      <c r="N172" s="389"/>
      <c r="O172" s="432"/>
      <c r="P172" s="392"/>
      <c r="Q172" s="392"/>
      <c r="R172" s="393">
        <f>SUM(F172:H172,J172:L172)+N172</f>
        <v>0</v>
      </c>
      <c r="S172" s="426">
        <f>+Q172+P172+O172</f>
        <v>0</v>
      </c>
    </row>
    <row r="173" spans="1:19" ht="12.75" hidden="1" customHeight="1">
      <c r="A173" s="320"/>
      <c r="B173" s="320"/>
      <c r="C173" s="320"/>
      <c r="D173" s="320"/>
      <c r="E173" s="396"/>
      <c r="F173" s="389"/>
      <c r="G173" s="363"/>
      <c r="H173" s="363"/>
      <c r="I173" s="397"/>
      <c r="J173" s="389"/>
      <c r="K173" s="363"/>
      <c r="L173" s="363"/>
      <c r="M173" s="389"/>
      <c r="N173" s="389"/>
      <c r="O173" s="398"/>
      <c r="P173" s="399"/>
      <c r="Q173" s="399"/>
      <c r="R173" s="376"/>
      <c r="S173" s="377"/>
    </row>
    <row r="174" spans="1:19">
      <c r="A174" s="320" t="s">
        <v>1024</v>
      </c>
      <c r="B174" s="445">
        <f>+'Distribution Pivot Table'!X$9*100</f>
        <v>0</v>
      </c>
      <c r="C174" s="445">
        <f>+'Distribution Pivot Table'!X$11*100</f>
        <v>0</v>
      </c>
      <c r="D174" s="445">
        <f>+'Distribution Pivot Table'!X$13*100</f>
        <v>0</v>
      </c>
      <c r="E174" s="412">
        <f t="shared" ref="E174:E192" si="86">SUM(B174:D174)</f>
        <v>0</v>
      </c>
      <c r="F174" s="446">
        <f>+'Distribution Pivot Table'!X$15*100</f>
        <v>0</v>
      </c>
      <c r="G174" s="445">
        <f>+'Distribution Pivot Table'!X$17*100</f>
        <v>0</v>
      </c>
      <c r="H174" s="445">
        <f>+'Distribution Pivot Table'!X$19*100</f>
        <v>0</v>
      </c>
      <c r="I174" s="412">
        <f t="shared" ref="I174:I177" si="87">SUM(F174:H174)</f>
        <v>0</v>
      </c>
      <c r="J174" s="446">
        <f>+'Distribution Pivot Table'!X$21*100</f>
        <v>0</v>
      </c>
      <c r="K174" s="445">
        <f>+'Distribution Pivot Table'!X$23*100</f>
        <v>0</v>
      </c>
      <c r="L174" s="445">
        <f>+'Distribution Pivot Table'!X$25*100</f>
        <v>0</v>
      </c>
      <c r="M174" s="413">
        <f t="shared" ref="M174:M177" si="88">SUM(J174:L174)</f>
        <v>0</v>
      </c>
      <c r="N174" s="446">
        <f>+'Distribution Pivot Table'!X$27*100</f>
        <v>0</v>
      </c>
      <c r="O174" s="414">
        <f t="shared" ref="O174:P177" si="89">+B174+F174+J174</f>
        <v>0</v>
      </c>
      <c r="P174" s="415">
        <f t="shared" si="89"/>
        <v>0</v>
      </c>
      <c r="Q174" s="415">
        <f t="shared" ref="Q174:Q177" si="90">+D174+H174+L174+N174</f>
        <v>0</v>
      </c>
      <c r="R174" s="393">
        <f t="shared" ref="R174:R192" si="91">SUM(B174:D174,F174:H174,J174:L174)+N174</f>
        <v>0</v>
      </c>
      <c r="S174" s="426">
        <f t="shared" ref="S174:S192" si="92">+Q174+P174+O174</f>
        <v>0</v>
      </c>
    </row>
    <row r="175" spans="1:19">
      <c r="A175" s="320" t="s">
        <v>1025</v>
      </c>
      <c r="B175" s="445">
        <f>+'Distribution Pivot Table'!X$31*100</f>
        <v>14.745308310991955</v>
      </c>
      <c r="C175" s="445">
        <f>+'Distribution Pivot Table'!X$33*100</f>
        <v>19.571045576407506</v>
      </c>
      <c r="D175" s="445">
        <f>+'Distribution Pivot Table'!X$35*100</f>
        <v>0</v>
      </c>
      <c r="E175" s="412">
        <f t="shared" si="86"/>
        <v>34.316353887399458</v>
      </c>
      <c r="F175" s="446">
        <f>+'Distribution Pivot Table'!X$37*100</f>
        <v>25.469168900804291</v>
      </c>
      <c r="G175" s="445">
        <f>+'Distribution Pivot Table'!X$39*100</f>
        <v>10.723860589812332</v>
      </c>
      <c r="H175" s="445">
        <f>+'Distribution Pivot Table'!X$41*100</f>
        <v>0</v>
      </c>
      <c r="I175" s="412">
        <f t="shared" si="87"/>
        <v>36.193029490616624</v>
      </c>
      <c r="J175" s="446">
        <f>+'Distribution Pivot Table'!X$43*100</f>
        <v>20.107238605898122</v>
      </c>
      <c r="K175" s="445">
        <f>+'Distribution Pivot Table'!X$45*100</f>
        <v>9.1152815013404833</v>
      </c>
      <c r="L175" s="445">
        <f>+'Distribution Pivot Table'!X$47*100</f>
        <v>0</v>
      </c>
      <c r="M175" s="413">
        <f t="shared" si="88"/>
        <v>29.222520107238605</v>
      </c>
      <c r="N175" s="446">
        <f>+'Distribution Pivot Table'!X$49*100</f>
        <v>0.26809651474530832</v>
      </c>
      <c r="O175" s="414">
        <f t="shared" si="89"/>
        <v>60.321715817694368</v>
      </c>
      <c r="P175" s="415">
        <f t="shared" si="89"/>
        <v>39.410187667560322</v>
      </c>
      <c r="Q175" s="415">
        <f t="shared" si="90"/>
        <v>0.26809651474530832</v>
      </c>
      <c r="R175" s="393">
        <f t="shared" si="91"/>
        <v>100</v>
      </c>
      <c r="S175" s="393">
        <f t="shared" si="92"/>
        <v>100</v>
      </c>
    </row>
    <row r="176" spans="1:19">
      <c r="A176" s="320" t="s">
        <v>1026</v>
      </c>
      <c r="B176" s="445">
        <f>+'Distribution Pivot Table'!X$53*100</f>
        <v>0</v>
      </c>
      <c r="C176" s="445">
        <f>+'Distribution Pivot Table'!X$55*100</f>
        <v>0</v>
      </c>
      <c r="D176" s="445">
        <f>+'Distribution Pivot Table'!X$57*100</f>
        <v>0</v>
      </c>
      <c r="E176" s="412">
        <f t="shared" si="86"/>
        <v>0</v>
      </c>
      <c r="F176" s="446">
        <f>+'Distribution Pivot Table'!X$59*100</f>
        <v>0</v>
      </c>
      <c r="G176" s="445">
        <f>+'Distribution Pivot Table'!X$61*100</f>
        <v>0</v>
      </c>
      <c r="H176" s="445">
        <f>+'Distribution Pivot Table'!X$63*100</f>
        <v>0</v>
      </c>
      <c r="I176" s="412">
        <f t="shared" si="87"/>
        <v>0</v>
      </c>
      <c r="J176" s="446">
        <f>+'Distribution Pivot Table'!X$65*100</f>
        <v>0</v>
      </c>
      <c r="K176" s="445">
        <f>+'Distribution Pivot Table'!X$67*100</f>
        <v>0</v>
      </c>
      <c r="L176" s="445">
        <f>+'Distribution Pivot Table'!X$69*100</f>
        <v>0</v>
      </c>
      <c r="M176" s="413">
        <f t="shared" si="88"/>
        <v>0</v>
      </c>
      <c r="N176" s="446">
        <f>+'Distribution Pivot Table'!X$71*100</f>
        <v>0</v>
      </c>
      <c r="O176" s="414">
        <f t="shared" si="89"/>
        <v>0</v>
      </c>
      <c r="P176" s="415">
        <f t="shared" si="89"/>
        <v>0</v>
      </c>
      <c r="Q176" s="415">
        <f t="shared" si="90"/>
        <v>0</v>
      </c>
      <c r="R176" s="393">
        <f t="shared" si="91"/>
        <v>0</v>
      </c>
      <c r="S176" s="393">
        <f t="shared" si="92"/>
        <v>0</v>
      </c>
    </row>
    <row r="177" spans="1:27">
      <c r="A177" s="320" t="s">
        <v>1027</v>
      </c>
      <c r="B177" s="445">
        <f>+'Distribution Pivot Table'!X$75*100</f>
        <v>0</v>
      </c>
      <c r="C177" s="445">
        <f>+'Distribution Pivot Table'!X$77*100</f>
        <v>0</v>
      </c>
      <c r="D177" s="445">
        <f>+'Distribution Pivot Table'!X$79*100</f>
        <v>0</v>
      </c>
      <c r="E177" s="412">
        <f t="shared" si="86"/>
        <v>0</v>
      </c>
      <c r="F177" s="446">
        <f>+'Distribution Pivot Table'!X$81*100</f>
        <v>0</v>
      </c>
      <c r="G177" s="445">
        <f>+'Distribution Pivot Table'!X$83*100</f>
        <v>0</v>
      </c>
      <c r="H177" s="445">
        <f>+'Distribution Pivot Table'!X$85*100</f>
        <v>0</v>
      </c>
      <c r="I177" s="412">
        <f t="shared" si="87"/>
        <v>0</v>
      </c>
      <c r="J177" s="446">
        <f>+'Distribution Pivot Table'!X$87*100</f>
        <v>0</v>
      </c>
      <c r="K177" s="445">
        <f>+'Distribution Pivot Table'!X$89*100</f>
        <v>0</v>
      </c>
      <c r="L177" s="445">
        <f>+'Distribution Pivot Table'!X$91*100</f>
        <v>0</v>
      </c>
      <c r="M177" s="413">
        <f t="shared" si="88"/>
        <v>0</v>
      </c>
      <c r="N177" s="446">
        <f>+'Distribution Pivot Table'!X$93*100</f>
        <v>0</v>
      </c>
      <c r="O177" s="414">
        <f t="shared" si="89"/>
        <v>0</v>
      </c>
      <c r="P177" s="415">
        <f t="shared" si="89"/>
        <v>0</v>
      </c>
      <c r="Q177" s="415">
        <f t="shared" si="90"/>
        <v>0</v>
      </c>
      <c r="R177" s="393">
        <f t="shared" si="91"/>
        <v>0</v>
      </c>
      <c r="S177" s="393">
        <f t="shared" si="92"/>
        <v>0</v>
      </c>
    </row>
    <row r="178" spans="1:27">
      <c r="A178" s="320"/>
      <c r="B178" s="445"/>
      <c r="C178" s="445"/>
      <c r="D178" s="445"/>
      <c r="E178" s="412"/>
      <c r="F178" s="446"/>
      <c r="G178" s="445"/>
      <c r="H178" s="445"/>
      <c r="I178" s="412"/>
      <c r="J178" s="446"/>
      <c r="K178" s="445"/>
      <c r="L178" s="445"/>
      <c r="M178" s="413"/>
      <c r="N178" s="446"/>
      <c r="O178" s="414"/>
      <c r="P178" s="415"/>
      <c r="Q178" s="415"/>
      <c r="R178" s="393"/>
      <c r="S178" s="393"/>
    </row>
    <row r="179" spans="1:27">
      <c r="A179" s="320" t="s">
        <v>1028</v>
      </c>
      <c r="B179" s="445">
        <f>+'Distribution Pivot Table'!X$97*100</f>
        <v>0.73260073260073255</v>
      </c>
      <c r="C179" s="445">
        <f>+'Distribution Pivot Table'!X$99*100</f>
        <v>0.36630036630036628</v>
      </c>
      <c r="D179" s="445">
        <f>+'Distribution Pivot Table'!X$101*100</f>
        <v>0</v>
      </c>
      <c r="E179" s="412">
        <f t="shared" si="86"/>
        <v>1.0989010989010988</v>
      </c>
      <c r="F179" s="446">
        <f>+'Distribution Pivot Table'!X$103*100</f>
        <v>68.498168498168496</v>
      </c>
      <c r="G179" s="445">
        <f>+'Distribution Pivot Table'!X$105*100</f>
        <v>2.7472527472527473</v>
      </c>
      <c r="H179" s="445">
        <f>+'Distribution Pivot Table'!X$107*100</f>
        <v>0</v>
      </c>
      <c r="I179" s="412">
        <f t="shared" ref="I179:I182" si="93">SUM(F179:H179)</f>
        <v>71.245421245421241</v>
      </c>
      <c r="J179" s="446">
        <f>+'Distribution Pivot Table'!X$109*100</f>
        <v>22.710622710622712</v>
      </c>
      <c r="K179" s="445">
        <f>+'Distribution Pivot Table'!X$111*100</f>
        <v>4.9450549450549453</v>
      </c>
      <c r="L179" s="445">
        <f>+'Distribution Pivot Table'!X$113*100</f>
        <v>0</v>
      </c>
      <c r="M179" s="413">
        <f t="shared" ref="M179:M182" si="94">SUM(J179:L179)</f>
        <v>27.655677655677657</v>
      </c>
      <c r="N179" s="446">
        <f>+'Distribution Pivot Table'!X$115*100</f>
        <v>0</v>
      </c>
      <c r="O179" s="414">
        <f t="shared" ref="O179:P182" si="95">+B179+F179+J179</f>
        <v>91.941391941391942</v>
      </c>
      <c r="P179" s="415">
        <f t="shared" si="95"/>
        <v>8.0586080586080584</v>
      </c>
      <c r="Q179" s="415">
        <f t="shared" ref="Q179:Q182" si="96">+D179+H179+L179+N179</f>
        <v>0</v>
      </c>
      <c r="R179" s="393">
        <f t="shared" si="91"/>
        <v>100</v>
      </c>
      <c r="S179" s="393">
        <f t="shared" si="92"/>
        <v>100</v>
      </c>
    </row>
    <row r="180" spans="1:27">
      <c r="A180" s="320" t="s">
        <v>1029</v>
      </c>
      <c r="B180" s="445">
        <f>+'Distribution Pivot Table'!X$119*100</f>
        <v>0</v>
      </c>
      <c r="C180" s="445">
        <f>+'Distribution Pivot Table'!X$121*100</f>
        <v>0</v>
      </c>
      <c r="D180" s="445">
        <f>+'Distribution Pivot Table'!X$123*100</f>
        <v>0</v>
      </c>
      <c r="E180" s="412">
        <f t="shared" si="86"/>
        <v>0</v>
      </c>
      <c r="F180" s="446">
        <f>+'Distribution Pivot Table'!X$125*100</f>
        <v>0</v>
      </c>
      <c r="G180" s="445">
        <f>+'Distribution Pivot Table'!X$127*100</f>
        <v>0</v>
      </c>
      <c r="H180" s="445">
        <f>+'Distribution Pivot Table'!X$129*100</f>
        <v>0</v>
      </c>
      <c r="I180" s="412">
        <f t="shared" si="93"/>
        <v>0</v>
      </c>
      <c r="J180" s="446">
        <f>+'Distribution Pivot Table'!X$131*100</f>
        <v>0</v>
      </c>
      <c r="K180" s="445">
        <f>+'Distribution Pivot Table'!X$133*100</f>
        <v>0</v>
      </c>
      <c r="L180" s="445">
        <f>+'Distribution Pivot Table'!X$135*100</f>
        <v>0</v>
      </c>
      <c r="M180" s="413">
        <f t="shared" si="94"/>
        <v>0</v>
      </c>
      <c r="N180" s="446">
        <f>+'Distribution Pivot Table'!X$137*100</f>
        <v>0</v>
      </c>
      <c r="O180" s="414">
        <f t="shared" si="95"/>
        <v>0</v>
      </c>
      <c r="P180" s="415">
        <f t="shared" si="95"/>
        <v>0</v>
      </c>
      <c r="Q180" s="415">
        <f t="shared" si="96"/>
        <v>0</v>
      </c>
      <c r="R180" s="393">
        <f t="shared" si="91"/>
        <v>0</v>
      </c>
      <c r="S180" s="393">
        <f t="shared" si="92"/>
        <v>0</v>
      </c>
    </row>
    <row r="181" spans="1:27">
      <c r="A181" s="320" t="s">
        <v>1030</v>
      </c>
      <c r="B181" s="445">
        <f>+'Distribution Pivot Table'!X$141*100</f>
        <v>5.8219178082191778</v>
      </c>
      <c r="C181" s="445">
        <f>+'Distribution Pivot Table'!X$143*100</f>
        <v>0.68493150684931503</v>
      </c>
      <c r="D181" s="445">
        <f>+'Distribution Pivot Table'!X$145*100</f>
        <v>0</v>
      </c>
      <c r="E181" s="412">
        <f t="shared" si="86"/>
        <v>6.506849315068493</v>
      </c>
      <c r="F181" s="446">
        <f>+'Distribution Pivot Table'!X$147*100</f>
        <v>16.095890410958905</v>
      </c>
      <c r="G181" s="445">
        <f>+'Distribution Pivot Table'!X$149*100</f>
        <v>3.0821917808219177</v>
      </c>
      <c r="H181" s="445">
        <f>+'Distribution Pivot Table'!X$151*100</f>
        <v>0</v>
      </c>
      <c r="I181" s="412">
        <f t="shared" si="93"/>
        <v>19.178082191780824</v>
      </c>
      <c r="J181" s="446">
        <f>+'Distribution Pivot Table'!X$153*100</f>
        <v>61.301369863013697</v>
      </c>
      <c r="K181" s="445">
        <f>+'Distribution Pivot Table'!X$155*100</f>
        <v>13.013698630136986</v>
      </c>
      <c r="L181" s="445">
        <f>+'Distribution Pivot Table'!X$157*100</f>
        <v>0</v>
      </c>
      <c r="M181" s="413">
        <f t="shared" si="94"/>
        <v>74.315068493150676</v>
      </c>
      <c r="N181" s="446">
        <f>+'Distribution Pivot Table'!X$159*100</f>
        <v>0</v>
      </c>
      <c r="O181" s="414">
        <f t="shared" si="95"/>
        <v>83.219178082191775</v>
      </c>
      <c r="P181" s="415">
        <f t="shared" si="95"/>
        <v>16.780821917808218</v>
      </c>
      <c r="Q181" s="415">
        <f t="shared" si="96"/>
        <v>0</v>
      </c>
      <c r="R181" s="393">
        <f t="shared" si="91"/>
        <v>100</v>
      </c>
      <c r="S181" s="393">
        <f t="shared" si="92"/>
        <v>100</v>
      </c>
    </row>
    <row r="182" spans="1:27">
      <c r="A182" s="320" t="s">
        <v>1031</v>
      </c>
      <c r="B182" s="445">
        <f>+'Distribution Pivot Table'!X$163*100</f>
        <v>0</v>
      </c>
      <c r="C182" s="445">
        <f>+'Distribution Pivot Table'!X$165*100</f>
        <v>0</v>
      </c>
      <c r="D182" s="445">
        <f>+'Distribution Pivot Table'!X$167*100</f>
        <v>0</v>
      </c>
      <c r="E182" s="412">
        <f t="shared" si="86"/>
        <v>0</v>
      </c>
      <c r="F182" s="446">
        <f>+'Distribution Pivot Table'!X$169*100</f>
        <v>0</v>
      </c>
      <c r="G182" s="445">
        <f>+'Distribution Pivot Table'!X$171*100</f>
        <v>0</v>
      </c>
      <c r="H182" s="445">
        <f>+'Distribution Pivot Table'!X$173*100</f>
        <v>0</v>
      </c>
      <c r="I182" s="412">
        <f t="shared" si="93"/>
        <v>0</v>
      </c>
      <c r="J182" s="446">
        <f>+'Distribution Pivot Table'!X$175*100</f>
        <v>0</v>
      </c>
      <c r="K182" s="445">
        <f>+'Distribution Pivot Table'!X$177*100</f>
        <v>0</v>
      </c>
      <c r="L182" s="445">
        <f>+'Distribution Pivot Table'!X$179*100</f>
        <v>0</v>
      </c>
      <c r="M182" s="413">
        <f t="shared" si="94"/>
        <v>0</v>
      </c>
      <c r="N182" s="446">
        <f>+'Distribution Pivot Table'!X$181*100</f>
        <v>0</v>
      </c>
      <c r="O182" s="414">
        <f t="shared" si="95"/>
        <v>0</v>
      </c>
      <c r="P182" s="415">
        <f t="shared" si="95"/>
        <v>0</v>
      </c>
      <c r="Q182" s="415">
        <f t="shared" si="96"/>
        <v>0</v>
      </c>
      <c r="R182" s="393">
        <f t="shared" si="91"/>
        <v>0</v>
      </c>
      <c r="S182" s="393">
        <f t="shared" si="92"/>
        <v>0</v>
      </c>
    </row>
    <row r="183" spans="1:27">
      <c r="A183" s="320"/>
      <c r="B183" s="445"/>
      <c r="C183" s="445"/>
      <c r="D183" s="445"/>
      <c r="E183" s="412"/>
      <c r="F183" s="446"/>
      <c r="G183" s="445"/>
      <c r="H183" s="445"/>
      <c r="I183" s="412"/>
      <c r="J183" s="446"/>
      <c r="K183" s="445"/>
      <c r="L183" s="445"/>
      <c r="M183" s="413"/>
      <c r="N183" s="446"/>
      <c r="O183" s="414"/>
      <c r="P183" s="415"/>
      <c r="Q183" s="415"/>
      <c r="R183" s="393"/>
      <c r="S183" s="393"/>
    </row>
    <row r="184" spans="1:27">
      <c r="A184" s="320" t="s">
        <v>1032</v>
      </c>
      <c r="B184" s="445">
        <f>+'Distribution Pivot Table'!X$185*100</f>
        <v>6.241699867197875</v>
      </c>
      <c r="C184" s="445">
        <f>+'Distribution Pivot Table'!X$187*100</f>
        <v>0</v>
      </c>
      <c r="D184" s="445">
        <f>+'Distribution Pivot Table'!X$189*100</f>
        <v>0</v>
      </c>
      <c r="E184" s="412">
        <f t="shared" si="86"/>
        <v>6.241699867197875</v>
      </c>
      <c r="F184" s="446">
        <f>+'Distribution Pivot Table'!X$191*100</f>
        <v>8.6321381142098286</v>
      </c>
      <c r="G184" s="445">
        <f>+'Distribution Pivot Table'!X$193*100</f>
        <v>0</v>
      </c>
      <c r="H184" s="445">
        <f>+'Distribution Pivot Table'!X$195*100</f>
        <v>0</v>
      </c>
      <c r="I184" s="412">
        <f t="shared" ref="I184:I187" si="97">SUM(F184:H184)</f>
        <v>8.6321381142098286</v>
      </c>
      <c r="J184" s="446">
        <f>+'Distribution Pivot Table'!X$197*100</f>
        <v>74.767596281540506</v>
      </c>
      <c r="K184" s="445">
        <f>+'Distribution Pivot Table'!X$199*100</f>
        <v>7.0385126162018601</v>
      </c>
      <c r="L184" s="445">
        <f>+'Distribution Pivot Table'!X$201*100</f>
        <v>0</v>
      </c>
      <c r="M184" s="413">
        <f t="shared" ref="M184:M187" si="98">SUM(J184:L184)</f>
        <v>81.806108897742362</v>
      </c>
      <c r="N184" s="446">
        <f>+'Distribution Pivot Table'!X$203*100</f>
        <v>3.3200531208499333</v>
      </c>
      <c r="O184" s="414">
        <f t="shared" ref="O184:P187" si="99">+B184+F184+J184</f>
        <v>89.641434262948209</v>
      </c>
      <c r="P184" s="415">
        <f t="shared" si="99"/>
        <v>7.0385126162018601</v>
      </c>
      <c r="Q184" s="415">
        <f t="shared" ref="Q184:Q187" si="100">+D184+H184+L184+N184</f>
        <v>3.3200531208499333</v>
      </c>
      <c r="R184" s="393">
        <f t="shared" si="91"/>
        <v>100</v>
      </c>
      <c r="S184" s="393">
        <f t="shared" si="92"/>
        <v>100</v>
      </c>
    </row>
    <row r="185" spans="1:27">
      <c r="A185" s="320" t="s">
        <v>1033</v>
      </c>
      <c r="B185" s="453">
        <f>+'Distribution Pivot Table'!X$207*100</f>
        <v>5.1308363263211899E-2</v>
      </c>
      <c r="C185" s="445">
        <f>+'Distribution Pivot Table'!X$209*100</f>
        <v>5.1308363263211899E-2</v>
      </c>
      <c r="D185" s="445">
        <f>+'Distribution Pivot Table'!X$211*108</f>
        <v>0</v>
      </c>
      <c r="E185" s="463">
        <f t="shared" si="86"/>
        <v>0.1026167265264238</v>
      </c>
      <c r="F185" s="446">
        <f>+'Distribution Pivot Table'!X$213*100</f>
        <v>47.357619291944587</v>
      </c>
      <c r="G185" s="445">
        <f>+'Distribution Pivot Table'!X$215*100</f>
        <v>0.51308363263211898</v>
      </c>
      <c r="H185" s="453">
        <f>+'Distribution Pivot Table'!X$217*100</f>
        <v>0</v>
      </c>
      <c r="I185" s="412">
        <f t="shared" si="97"/>
        <v>47.870702924576705</v>
      </c>
      <c r="J185" s="446">
        <f>+'Distribution Pivot Table'!X$219*100</f>
        <v>29.707542329399693</v>
      </c>
      <c r="K185" s="445">
        <f>+'Distribution Pivot Table'!X$221*100</f>
        <v>16.623909697280656</v>
      </c>
      <c r="L185" s="445">
        <f>+'Distribution Pivot Table'!X$223*100</f>
        <v>0.66700872242175469</v>
      </c>
      <c r="M185" s="413">
        <f t="shared" si="98"/>
        <v>46.998460749102108</v>
      </c>
      <c r="N185" s="446">
        <f>+'Distribution Pivot Table'!X$225*100</f>
        <v>5.0282195997947667</v>
      </c>
      <c r="O185" s="414">
        <f t="shared" si="99"/>
        <v>77.116469984607491</v>
      </c>
      <c r="P185" s="415">
        <f t="shared" si="99"/>
        <v>17.188301693175987</v>
      </c>
      <c r="Q185" s="415">
        <f t="shared" si="100"/>
        <v>5.6952283222165212</v>
      </c>
      <c r="R185" s="393">
        <f t="shared" si="91"/>
        <v>99.999999999999986</v>
      </c>
      <c r="S185" s="393">
        <f t="shared" si="92"/>
        <v>100</v>
      </c>
    </row>
    <row r="186" spans="1:27">
      <c r="A186" s="320" t="s">
        <v>1034</v>
      </c>
      <c r="B186" s="445">
        <f>+'Distribution Pivot Table'!X$229*100</f>
        <v>0</v>
      </c>
      <c r="C186" s="445">
        <f>+'Distribution Pivot Table'!X$231*100</f>
        <v>0</v>
      </c>
      <c r="D186" s="445">
        <f>+'Distribution Pivot Table'!X$233*100</f>
        <v>0</v>
      </c>
      <c r="E186" s="412">
        <f t="shared" si="86"/>
        <v>0</v>
      </c>
      <c r="F186" s="446">
        <f>+'Distribution Pivot Table'!X$235*100</f>
        <v>0</v>
      </c>
      <c r="G186" s="445">
        <f>+'Distribution Pivot Table'!X$237*100</f>
        <v>0</v>
      </c>
      <c r="H186" s="445">
        <f>+'Distribution Pivot Table'!X$239*100</f>
        <v>0</v>
      </c>
      <c r="I186" s="412">
        <f t="shared" si="97"/>
        <v>0</v>
      </c>
      <c r="J186" s="446">
        <f>+'Distribution Pivot Table'!X$241*100</f>
        <v>0</v>
      </c>
      <c r="K186" s="445">
        <f>+'Distribution Pivot Table'!X$243*100</f>
        <v>0</v>
      </c>
      <c r="L186" s="445">
        <f>+'Distribution Pivot Table'!X$245*100</f>
        <v>0</v>
      </c>
      <c r="M186" s="413">
        <f t="shared" si="98"/>
        <v>0</v>
      </c>
      <c r="N186" s="446">
        <f>+'Distribution Pivot Table'!X$247*100</f>
        <v>0</v>
      </c>
      <c r="O186" s="414">
        <f t="shared" si="99"/>
        <v>0</v>
      </c>
      <c r="P186" s="415">
        <f t="shared" si="99"/>
        <v>0</v>
      </c>
      <c r="Q186" s="415">
        <f t="shared" si="100"/>
        <v>0</v>
      </c>
      <c r="R186" s="393">
        <f t="shared" si="91"/>
        <v>0</v>
      </c>
      <c r="S186" s="393">
        <f t="shared" si="92"/>
        <v>0</v>
      </c>
      <c r="AA186" s="342"/>
    </row>
    <row r="187" spans="1:27">
      <c r="A187" s="320" t="s">
        <v>1035</v>
      </c>
      <c r="B187" s="445">
        <f>+'Distribution Pivot Table'!X$251*100</f>
        <v>0</v>
      </c>
      <c r="C187" s="445">
        <f>+'Distribution Pivot Table'!X$253*100</f>
        <v>0</v>
      </c>
      <c r="D187" s="445">
        <f>+'Distribution Pivot Table'!X$255*100</f>
        <v>0</v>
      </c>
      <c r="E187" s="412">
        <f t="shared" si="86"/>
        <v>0</v>
      </c>
      <c r="F187" s="446">
        <f>+'Distribution Pivot Table'!X$257*100</f>
        <v>0</v>
      </c>
      <c r="G187" s="445">
        <f>+'Distribution Pivot Table'!X$259*100</f>
        <v>0</v>
      </c>
      <c r="H187" s="445">
        <f>+'Distribution Pivot Table'!X$261*100</f>
        <v>0</v>
      </c>
      <c r="I187" s="412">
        <f t="shared" si="97"/>
        <v>0</v>
      </c>
      <c r="J187" s="446">
        <f>+'Distribution Pivot Table'!X$263*100</f>
        <v>0</v>
      </c>
      <c r="K187" s="445">
        <f>+'Distribution Pivot Table'!X$265*100</f>
        <v>0</v>
      </c>
      <c r="L187" s="445">
        <f>+'Distribution Pivot Table'!X$267*100</f>
        <v>0</v>
      </c>
      <c r="M187" s="413">
        <f t="shared" si="98"/>
        <v>0</v>
      </c>
      <c r="N187" s="446">
        <f>+'Distribution Pivot Table'!X$269*100</f>
        <v>0</v>
      </c>
      <c r="O187" s="414">
        <f t="shared" si="99"/>
        <v>0</v>
      </c>
      <c r="P187" s="415">
        <f t="shared" si="99"/>
        <v>0</v>
      </c>
      <c r="Q187" s="415">
        <f t="shared" si="100"/>
        <v>0</v>
      </c>
      <c r="R187" s="393">
        <f t="shared" si="91"/>
        <v>0</v>
      </c>
      <c r="S187" s="393">
        <f t="shared" si="92"/>
        <v>0</v>
      </c>
    </row>
    <row r="188" spans="1:27">
      <c r="A188" s="320"/>
      <c r="B188" s="445"/>
      <c r="C188" s="445"/>
      <c r="D188" s="445"/>
      <c r="E188" s="412"/>
      <c r="F188" s="446"/>
      <c r="G188" s="445"/>
      <c r="H188" s="445"/>
      <c r="I188" s="412"/>
      <c r="J188" s="446"/>
      <c r="K188" s="445"/>
      <c r="L188" s="445"/>
      <c r="M188" s="413"/>
      <c r="N188" s="446"/>
      <c r="O188" s="414"/>
      <c r="P188" s="415"/>
      <c r="Q188" s="415"/>
      <c r="R188" s="393"/>
      <c r="S188" s="393"/>
    </row>
    <row r="189" spans="1:27">
      <c r="A189" s="320" t="s">
        <v>1036</v>
      </c>
      <c r="B189" s="445">
        <f>+'Distribution Pivot Table'!X$273*100</f>
        <v>4.6861184792219275</v>
      </c>
      <c r="C189" s="445">
        <f>+'Distribution Pivot Table'!X$275*100</f>
        <v>0</v>
      </c>
      <c r="D189" s="445">
        <f>+'Distribution Pivot Table'!X$277*100</f>
        <v>0</v>
      </c>
      <c r="E189" s="412">
        <f t="shared" si="86"/>
        <v>4.6861184792219275</v>
      </c>
      <c r="F189" s="446">
        <f>+'Distribution Pivot Table'!X$279*100</f>
        <v>50.044208664898314</v>
      </c>
      <c r="G189" s="445">
        <f>+'Distribution Pivot Table'!X$281*100</f>
        <v>0.88417329796640143</v>
      </c>
      <c r="H189" s="445">
        <f>+'Distribution Pivot Table'!X$283*100</f>
        <v>0</v>
      </c>
      <c r="I189" s="412">
        <f t="shared" ref="I189:I192" si="101">SUM(F189:H189)</f>
        <v>50.928381962864712</v>
      </c>
      <c r="J189" s="446">
        <f>+'Distribution Pivot Table'!X$285*100</f>
        <v>19.893899204244033</v>
      </c>
      <c r="K189" s="445">
        <f>+'Distribution Pivot Table'!X$287*100</f>
        <v>3.2714412024756854</v>
      </c>
      <c r="L189" s="445">
        <f>+'Distribution Pivot Table'!X$289*100</f>
        <v>0</v>
      </c>
      <c r="M189" s="413">
        <f t="shared" ref="M189:M192" si="102">SUM(J189:L189)</f>
        <v>23.165340406719718</v>
      </c>
      <c r="N189" s="446">
        <f>+'Distribution Pivot Table'!X$291*100</f>
        <v>21.220159151193634</v>
      </c>
      <c r="O189" s="414">
        <f t="shared" ref="O189:P192" si="103">+B189+F189+J189</f>
        <v>74.624226348364274</v>
      </c>
      <c r="P189" s="415">
        <f t="shared" si="103"/>
        <v>4.1556145004420868</v>
      </c>
      <c r="Q189" s="415">
        <f t="shared" ref="Q189:Q192" si="104">+D189+H189+L189+N189</f>
        <v>21.220159151193634</v>
      </c>
      <c r="R189" s="393">
        <f t="shared" si="91"/>
        <v>100</v>
      </c>
      <c r="S189" s="393">
        <f t="shared" si="92"/>
        <v>100</v>
      </c>
    </row>
    <row r="190" spans="1:27">
      <c r="A190" s="320" t="s">
        <v>1037</v>
      </c>
      <c r="B190" s="445">
        <f>+'Distribution Pivot Table'!X295*100</f>
        <v>3.6980639547530996</v>
      </c>
      <c r="C190" s="445">
        <f>+'Distribution Pivot Table'!X297*100</f>
        <v>0.3262997607135088</v>
      </c>
      <c r="D190" s="445">
        <f>+'Distribution Pivot Table'!X299*100</f>
        <v>0</v>
      </c>
      <c r="E190" s="412">
        <f t="shared" si="86"/>
        <v>4.0243637154666088</v>
      </c>
      <c r="F190" s="446">
        <f>+'Distribution Pivot Table'!X301*100</f>
        <v>8.5055470959321298</v>
      </c>
      <c r="G190" s="445">
        <f>+'Distribution Pivot Table'!X303*100</f>
        <v>1.1964324559495323</v>
      </c>
      <c r="H190" s="445">
        <f>+'Distribution Pivot Table'!X305*100</f>
        <v>0</v>
      </c>
      <c r="I190" s="412">
        <f t="shared" si="101"/>
        <v>9.7019795518816618</v>
      </c>
      <c r="J190" s="446">
        <f>+'Distribution Pivot Table'!X307*100</f>
        <v>39.177724603001955</v>
      </c>
      <c r="K190" s="445">
        <f>+'Distribution Pivot Table'!X309*100</f>
        <v>43.158581683706764</v>
      </c>
      <c r="L190" s="445">
        <f>+'Distribution Pivot Table'!X311*100</f>
        <v>0</v>
      </c>
      <c r="M190" s="413">
        <f t="shared" si="102"/>
        <v>82.336306286708719</v>
      </c>
      <c r="N190" s="446">
        <f>+'Distribution Pivot Table'!X313*100</f>
        <v>3.9155971285621058</v>
      </c>
      <c r="O190" s="414">
        <f t="shared" si="103"/>
        <v>51.381335653687188</v>
      </c>
      <c r="P190" s="415">
        <f t="shared" si="103"/>
        <v>44.681313900369808</v>
      </c>
      <c r="Q190" s="415">
        <f t="shared" si="104"/>
        <v>3.9155971285621058</v>
      </c>
      <c r="R190" s="393">
        <f t="shared" si="91"/>
        <v>99.978246682619101</v>
      </c>
      <c r="S190" s="393">
        <f t="shared" si="92"/>
        <v>99.978246682619101</v>
      </c>
    </row>
    <row r="191" spans="1:27">
      <c r="A191" s="320" t="s">
        <v>1038</v>
      </c>
      <c r="B191" s="445">
        <f>+'Distribution Pivot Table'!X317*100</f>
        <v>0</v>
      </c>
      <c r="C191" s="445">
        <f>+'Distribution Pivot Table'!X319*100</f>
        <v>0</v>
      </c>
      <c r="D191" s="445">
        <f>+'Distribution Pivot Table'!X321*100</f>
        <v>0</v>
      </c>
      <c r="E191" s="412">
        <f t="shared" si="86"/>
        <v>0</v>
      </c>
      <c r="F191" s="446">
        <f>+'Distribution Pivot Table'!X323*100</f>
        <v>87.346221441124783</v>
      </c>
      <c r="G191" s="445">
        <f>+'Distribution Pivot Table'!X325*100</f>
        <v>0</v>
      </c>
      <c r="H191" s="445">
        <f>+'Distribution Pivot Table'!X327*100</f>
        <v>0</v>
      </c>
      <c r="I191" s="412">
        <f t="shared" si="101"/>
        <v>87.346221441124783</v>
      </c>
      <c r="J191" s="446">
        <f>+'Distribution Pivot Table'!X329*100</f>
        <v>12.478031634446397</v>
      </c>
      <c r="K191" s="445">
        <f>+'Distribution Pivot Table'!X331*100</f>
        <v>0.17574692442882248</v>
      </c>
      <c r="L191" s="445">
        <f>+'Distribution Pivot Table'!X333*100</f>
        <v>0</v>
      </c>
      <c r="M191" s="413">
        <f t="shared" si="102"/>
        <v>12.653778558875219</v>
      </c>
      <c r="N191" s="446">
        <f>+'Distribution Pivot Table'!X335*100</f>
        <v>0</v>
      </c>
      <c r="O191" s="414">
        <f t="shared" si="103"/>
        <v>99.824253075571178</v>
      </c>
      <c r="P191" s="415">
        <f t="shared" si="103"/>
        <v>0.17574692442882248</v>
      </c>
      <c r="Q191" s="415">
        <f t="shared" si="104"/>
        <v>0</v>
      </c>
      <c r="R191" s="393">
        <f t="shared" si="91"/>
        <v>100</v>
      </c>
      <c r="S191" s="393">
        <f t="shared" si="92"/>
        <v>100</v>
      </c>
    </row>
    <row r="192" spans="1:27">
      <c r="A192" s="329" t="s">
        <v>1039</v>
      </c>
      <c r="B192" s="455">
        <f>+'Distribution Pivot Table'!X339*100</f>
        <v>16.356700047687173</v>
      </c>
      <c r="C192" s="455">
        <f>+'Distribution Pivot Table'!X341*100</f>
        <v>0</v>
      </c>
      <c r="D192" s="455">
        <f>+'Distribution Pivot Table'!X343*100</f>
        <v>0</v>
      </c>
      <c r="E192" s="456">
        <f t="shared" si="86"/>
        <v>16.356700047687173</v>
      </c>
      <c r="F192" s="457">
        <f>+'Distribution Pivot Table'!X345*100</f>
        <v>42.393896041964716</v>
      </c>
      <c r="G192" s="455">
        <f>+'Distribution Pivot Table'!X347*100</f>
        <v>0.28612303290414876</v>
      </c>
      <c r="H192" s="455">
        <f>+'Distribution Pivot Table'!X349*100</f>
        <v>0</v>
      </c>
      <c r="I192" s="456">
        <f t="shared" si="101"/>
        <v>42.680019074868866</v>
      </c>
      <c r="J192" s="457">
        <f>+'Distribution Pivot Table'!X351*100</f>
        <v>32.52265140677158</v>
      </c>
      <c r="K192" s="455">
        <f>+'Distribution Pivot Table'!X353*100</f>
        <v>5.5793991416309012</v>
      </c>
      <c r="L192" s="455">
        <f>+'Distribution Pivot Table'!X355*100</f>
        <v>0</v>
      </c>
      <c r="M192" s="458">
        <f t="shared" si="102"/>
        <v>38.102050548402481</v>
      </c>
      <c r="N192" s="457">
        <f>+'Distribution Pivot Table'!X357*100</f>
        <v>2.8612303290414878</v>
      </c>
      <c r="O192" s="459">
        <f t="shared" si="103"/>
        <v>91.273247496423465</v>
      </c>
      <c r="P192" s="460">
        <f t="shared" si="103"/>
        <v>5.8655221745350499</v>
      </c>
      <c r="Q192" s="460">
        <f t="shared" si="104"/>
        <v>2.8612303290414878</v>
      </c>
      <c r="R192" s="393">
        <f t="shared" si="91"/>
        <v>100.00000000000001</v>
      </c>
      <c r="S192" s="393">
        <f t="shared" si="92"/>
        <v>100</v>
      </c>
    </row>
    <row r="193" spans="1:19">
      <c r="A193" s="333" t="s">
        <v>1053</v>
      </c>
      <c r="B193" s="320"/>
      <c r="C193" s="320"/>
      <c r="D193" s="320"/>
      <c r="E193" s="320"/>
    </row>
    <row r="194" spans="1:19">
      <c r="A194" s="333"/>
      <c r="B194" s="363"/>
      <c r="C194" s="363"/>
      <c r="D194" s="363"/>
      <c r="E194" s="424"/>
      <c r="F194" s="363"/>
      <c r="G194" s="363"/>
      <c r="H194" s="363"/>
      <c r="I194" s="424"/>
      <c r="J194" s="363"/>
      <c r="K194" s="363"/>
      <c r="L194" s="363"/>
      <c r="M194" s="424"/>
      <c r="N194" s="363"/>
      <c r="O194" s="336"/>
      <c r="P194" s="336"/>
      <c r="R194" s="128"/>
    </row>
    <row r="195" spans="1:19">
      <c r="A195" s="320"/>
      <c r="B195" s="320"/>
      <c r="C195" s="320"/>
      <c r="D195" s="320"/>
      <c r="E195" s="320"/>
    </row>
    <row r="196" spans="1:19">
      <c r="Q196" s="335" t="s">
        <v>1158</v>
      </c>
    </row>
    <row r="197" spans="1:19" ht="18">
      <c r="A197" s="296" t="s">
        <v>1108</v>
      </c>
      <c r="B197" s="298"/>
      <c r="C197" s="298"/>
      <c r="D197" s="298"/>
      <c r="E197" s="298"/>
      <c r="F197" s="297"/>
      <c r="G197" s="297"/>
      <c r="H197" s="297"/>
      <c r="I197" s="298"/>
      <c r="J197" s="297"/>
      <c r="K197" s="297"/>
      <c r="L197" s="297"/>
      <c r="M197" s="298"/>
      <c r="N197" s="297"/>
      <c r="O197" s="297"/>
      <c r="P197" s="297"/>
      <c r="Q197" s="297"/>
      <c r="R197" s="431"/>
    </row>
    <row r="198" spans="1:19" ht="18">
      <c r="A198" s="296"/>
      <c r="B198" s="298"/>
      <c r="C198" s="298"/>
      <c r="D198" s="298"/>
      <c r="E198" s="298"/>
      <c r="F198" s="297"/>
      <c r="G198" s="297"/>
      <c r="H198" s="297"/>
      <c r="I198" s="298"/>
      <c r="J198" s="297"/>
      <c r="K198" s="297"/>
      <c r="L198" s="297"/>
      <c r="M198" s="298"/>
      <c r="N198" s="297"/>
      <c r="O198" s="297"/>
      <c r="P198" s="297"/>
      <c r="Q198" s="297"/>
      <c r="R198" s="431"/>
    </row>
    <row r="199" spans="1:19" ht="15.75">
      <c r="A199" s="299" t="s">
        <v>1103</v>
      </c>
      <c r="B199" s="298"/>
      <c r="C199" s="298"/>
      <c r="D199" s="298"/>
      <c r="E199" s="298"/>
      <c r="F199" s="297"/>
      <c r="G199" s="297"/>
      <c r="H199" s="297"/>
      <c r="I199" s="298"/>
      <c r="J199" s="297"/>
      <c r="K199" s="297"/>
      <c r="L199" s="297"/>
      <c r="M199" s="298"/>
      <c r="N199" s="297"/>
      <c r="O199" s="297"/>
      <c r="P199" s="297"/>
      <c r="Q199" s="297"/>
      <c r="R199" s="431"/>
    </row>
    <row r="200" spans="1:19" ht="15.75">
      <c r="A200" s="299" t="s">
        <v>1165</v>
      </c>
      <c r="B200" s="298"/>
      <c r="C200" s="298"/>
      <c r="D200" s="298"/>
      <c r="E200" s="298"/>
      <c r="F200" s="297"/>
      <c r="G200" s="297"/>
      <c r="H200" s="297"/>
      <c r="I200" s="298"/>
      <c r="J200" s="297"/>
      <c r="K200" s="297"/>
      <c r="L200" s="297"/>
      <c r="M200" s="298"/>
      <c r="N200" s="297"/>
      <c r="O200" s="297"/>
      <c r="P200" s="297"/>
      <c r="Q200" s="297"/>
      <c r="R200" s="431"/>
    </row>
    <row r="201" spans="1:19" ht="18.75" customHeight="1">
      <c r="A201" s="303"/>
      <c r="B201" s="303"/>
      <c r="C201" s="303"/>
      <c r="D201" s="303"/>
      <c r="E201" s="303"/>
      <c r="F201" s="303"/>
      <c r="G201" s="303"/>
      <c r="H201" s="303"/>
      <c r="I201" s="303"/>
      <c r="R201" s="372"/>
    </row>
    <row r="202" spans="1:19" ht="18.75" customHeight="1">
      <c r="A202" s="150"/>
      <c r="B202" s="305" t="s">
        <v>1014</v>
      </c>
      <c r="C202" s="306"/>
      <c r="D202" s="306"/>
      <c r="E202" s="306"/>
      <c r="F202" s="306"/>
      <c r="G202" s="306"/>
      <c r="H202" s="306"/>
      <c r="I202" s="307"/>
      <c r="J202" s="373" t="s">
        <v>10</v>
      </c>
      <c r="K202" s="374"/>
      <c r="L202" s="374"/>
      <c r="M202" s="375"/>
      <c r="N202" s="530" t="s">
        <v>1015</v>
      </c>
      <c r="O202" s="533" t="s">
        <v>1093</v>
      </c>
      <c r="P202" s="533" t="s">
        <v>1094</v>
      </c>
      <c r="Q202" s="533" t="s">
        <v>1095</v>
      </c>
      <c r="R202" s="376"/>
      <c r="S202" s="377"/>
    </row>
    <row r="203" spans="1:19" ht="36.75" customHeight="1">
      <c r="A203" s="297"/>
      <c r="B203" s="306" t="s">
        <v>1016</v>
      </c>
      <c r="C203" s="306"/>
      <c r="D203" s="306"/>
      <c r="E203" s="312"/>
      <c r="F203" s="313" t="s">
        <v>1017</v>
      </c>
      <c r="G203" s="306"/>
      <c r="H203" s="306"/>
      <c r="I203" s="307"/>
      <c r="J203" s="314" t="s">
        <v>1018</v>
      </c>
      <c r="K203" s="306"/>
      <c r="L203" s="306"/>
      <c r="M203" s="307"/>
      <c r="N203" s="531"/>
      <c r="O203" s="534"/>
      <c r="P203" s="534"/>
      <c r="Q203" s="534"/>
      <c r="R203" s="376" t="s">
        <v>1096</v>
      </c>
      <c r="S203" s="377" t="s">
        <v>1096</v>
      </c>
    </row>
    <row r="204" spans="1:19" ht="30" customHeight="1">
      <c r="A204" s="381"/>
      <c r="B204" s="315" t="s">
        <v>1019</v>
      </c>
      <c r="C204" s="315" t="s">
        <v>1020</v>
      </c>
      <c r="D204" s="315" t="s">
        <v>1098</v>
      </c>
      <c r="E204" s="382" t="s">
        <v>1022</v>
      </c>
      <c r="F204" s="316" t="s">
        <v>1019</v>
      </c>
      <c r="G204" s="315" t="s">
        <v>1020</v>
      </c>
      <c r="H204" s="315" t="s">
        <v>1098</v>
      </c>
      <c r="I204" s="382" t="s">
        <v>1022</v>
      </c>
      <c r="J204" s="317" t="s">
        <v>1019</v>
      </c>
      <c r="K204" s="318" t="s">
        <v>1020</v>
      </c>
      <c r="L204" s="315" t="s">
        <v>1098</v>
      </c>
      <c r="M204" s="317" t="s">
        <v>1022</v>
      </c>
      <c r="N204" s="532"/>
      <c r="O204" s="535"/>
      <c r="P204" s="535"/>
      <c r="Q204" s="535"/>
      <c r="R204" s="442"/>
      <c r="S204" s="443"/>
    </row>
    <row r="205" spans="1:19" ht="12.75" hidden="1" customHeight="1">
      <c r="A205" s="320" t="s">
        <v>1023</v>
      </c>
      <c r="B205" s="320"/>
      <c r="C205" s="320"/>
      <c r="D205" s="320"/>
      <c r="E205" s="396"/>
      <c r="F205" s="389"/>
      <c r="G205" s="363"/>
      <c r="H205" s="363"/>
      <c r="I205" s="388"/>
      <c r="J205" s="389"/>
      <c r="K205" s="363"/>
      <c r="L205" s="363"/>
      <c r="M205" s="390"/>
      <c r="N205" s="389"/>
      <c r="O205" s="432"/>
      <c r="P205" s="392"/>
      <c r="Q205" s="392"/>
      <c r="R205" s="393">
        <f>SUM(F205:H205,J205:L205)+N205</f>
        <v>0</v>
      </c>
      <c r="S205" s="426">
        <f>+Q205+P205+O205</f>
        <v>0</v>
      </c>
    </row>
    <row r="206" spans="1:19" ht="12.75" hidden="1" customHeight="1">
      <c r="A206" s="320"/>
      <c r="B206" s="320"/>
      <c r="C206" s="320"/>
      <c r="D206" s="320"/>
      <c r="E206" s="396"/>
      <c r="F206" s="389"/>
      <c r="G206" s="363"/>
      <c r="H206" s="363"/>
      <c r="I206" s="397"/>
      <c r="J206" s="389"/>
      <c r="K206" s="363"/>
      <c r="L206" s="363"/>
      <c r="M206" s="389"/>
      <c r="N206" s="389"/>
      <c r="O206" s="398"/>
      <c r="P206" s="399"/>
      <c r="Q206" s="399"/>
      <c r="R206" s="376"/>
      <c r="S206" s="377"/>
    </row>
    <row r="207" spans="1:19">
      <c r="A207" s="320" t="s">
        <v>1024</v>
      </c>
      <c r="B207" s="445">
        <f>+'Distribution Pivot Table'!Y$9*100</f>
        <v>0</v>
      </c>
      <c r="C207" s="445">
        <f>+'Distribution Pivot Table'!Y$11*100</f>
        <v>0</v>
      </c>
      <c r="D207" s="445">
        <f>+'Distribution Pivot Table'!Y$13*100</f>
        <v>0</v>
      </c>
      <c r="E207" s="412">
        <f t="shared" ref="E207:E225" si="105">SUM(B207:D207)</f>
        <v>0</v>
      </c>
      <c r="F207" s="446">
        <f>+'Distribution Pivot Table'!Y$15*100</f>
        <v>0</v>
      </c>
      <c r="G207" s="445">
        <f>+'Distribution Pivot Table'!Y$17*100</f>
        <v>0</v>
      </c>
      <c r="H207" s="445">
        <f>+'Distribution Pivot Table'!Y$19*100</f>
        <v>0</v>
      </c>
      <c r="I207" s="412">
        <f t="shared" ref="I207:I210" si="106">SUM(F207:H207)</f>
        <v>0</v>
      </c>
      <c r="J207" s="446">
        <f>+'Distribution Pivot Table'!Y$21*100</f>
        <v>0</v>
      </c>
      <c r="K207" s="445">
        <f>+'Distribution Pivot Table'!Y$23*100</f>
        <v>0</v>
      </c>
      <c r="L207" s="445">
        <f>+'Distribution Pivot Table'!Y$25*100</f>
        <v>0</v>
      </c>
      <c r="M207" s="413">
        <f t="shared" ref="M207:M210" si="107">SUM(J207:L207)</f>
        <v>0</v>
      </c>
      <c r="N207" s="446">
        <f>+'Distribution Pivot Table'!Y$27*100</f>
        <v>0</v>
      </c>
      <c r="O207" s="414">
        <f t="shared" ref="O207:P210" si="108">+B207+F207+J207</f>
        <v>0</v>
      </c>
      <c r="P207" s="415">
        <f t="shared" si="108"/>
        <v>0</v>
      </c>
      <c r="Q207" s="415">
        <f t="shared" ref="Q207:Q210" si="109">+D207+H207+L207+N207</f>
        <v>0</v>
      </c>
      <c r="R207" s="393">
        <f t="shared" ref="R207:R225" si="110">SUM(B207:D207,F207:H207,J207:L207)+N207</f>
        <v>0</v>
      </c>
      <c r="S207" s="426">
        <f t="shared" ref="S207:S225" si="111">+Q207+P207+O207</f>
        <v>0</v>
      </c>
    </row>
    <row r="208" spans="1:19">
      <c r="A208" s="320" t="s">
        <v>1025</v>
      </c>
      <c r="B208" s="445">
        <f>+'Distribution Pivot Table'!Y$31*100</f>
        <v>17.495854063018243</v>
      </c>
      <c r="C208" s="445">
        <f>+'Distribution Pivot Table'!Y$33*100</f>
        <v>1.2437810945273633</v>
      </c>
      <c r="D208" s="445">
        <f>+'Distribution Pivot Table'!Y$35*100</f>
        <v>0</v>
      </c>
      <c r="E208" s="412">
        <f t="shared" si="105"/>
        <v>18.739635157545607</v>
      </c>
      <c r="F208" s="446">
        <f>+'Distribution Pivot Table'!Y$37*100</f>
        <v>42.868988391376448</v>
      </c>
      <c r="G208" s="445">
        <f>+'Distribution Pivot Table'!Y$39*100</f>
        <v>5.0580431177446101</v>
      </c>
      <c r="H208" s="445">
        <f>+'Distribution Pivot Table'!Y$41*100</f>
        <v>0</v>
      </c>
      <c r="I208" s="412">
        <f t="shared" si="106"/>
        <v>47.927031509121058</v>
      </c>
      <c r="J208" s="446">
        <f>+'Distribution Pivot Table'!Y$43*100</f>
        <v>25.787728026533998</v>
      </c>
      <c r="K208" s="445">
        <f>+'Distribution Pivot Table'!Y$45*100</f>
        <v>6.8822553897180772</v>
      </c>
      <c r="L208" s="445">
        <f>+'Distribution Pivot Table'!Y$47*100</f>
        <v>0</v>
      </c>
      <c r="M208" s="413">
        <f t="shared" si="107"/>
        <v>32.669983416252073</v>
      </c>
      <c r="N208" s="446">
        <f>+'Distribution Pivot Table'!Y$49*100</f>
        <v>0.66334991708126034</v>
      </c>
      <c r="O208" s="414">
        <f t="shared" si="108"/>
        <v>86.152570480928688</v>
      </c>
      <c r="P208" s="415">
        <f t="shared" si="108"/>
        <v>13.184079601990049</v>
      </c>
      <c r="Q208" s="415">
        <f t="shared" si="109"/>
        <v>0.66334991708126034</v>
      </c>
      <c r="R208" s="393">
        <f t="shared" si="110"/>
        <v>100</v>
      </c>
      <c r="S208" s="393">
        <f t="shared" si="111"/>
        <v>100</v>
      </c>
    </row>
    <row r="209" spans="1:27">
      <c r="A209" s="320" t="s">
        <v>1026</v>
      </c>
      <c r="B209" s="445">
        <f>+'Distribution Pivot Table'!Y$53*100</f>
        <v>0</v>
      </c>
      <c r="C209" s="445">
        <f>+'Distribution Pivot Table'!Y$55*100</f>
        <v>0</v>
      </c>
      <c r="D209" s="445">
        <f>+'Distribution Pivot Table'!Y$57*100</f>
        <v>0</v>
      </c>
      <c r="E209" s="412">
        <f t="shared" si="105"/>
        <v>0</v>
      </c>
      <c r="F209" s="446">
        <f>+'Distribution Pivot Table'!Y$59*100</f>
        <v>0</v>
      </c>
      <c r="G209" s="445">
        <f>+'Distribution Pivot Table'!Y$61*100</f>
        <v>0</v>
      </c>
      <c r="H209" s="445">
        <f>+'Distribution Pivot Table'!Y$63*100</f>
        <v>0</v>
      </c>
      <c r="I209" s="412">
        <f t="shared" si="106"/>
        <v>0</v>
      </c>
      <c r="J209" s="446">
        <f>+'Distribution Pivot Table'!Y$65*100</f>
        <v>0</v>
      </c>
      <c r="K209" s="445">
        <f>+'Distribution Pivot Table'!Y$67*100</f>
        <v>0</v>
      </c>
      <c r="L209" s="445">
        <f>+'Distribution Pivot Table'!Y$69*100</f>
        <v>0</v>
      </c>
      <c r="M209" s="413">
        <f t="shared" si="107"/>
        <v>0</v>
      </c>
      <c r="N209" s="446">
        <f>+'Distribution Pivot Table'!Y$71*100</f>
        <v>0</v>
      </c>
      <c r="O209" s="414">
        <f t="shared" si="108"/>
        <v>0</v>
      </c>
      <c r="P209" s="415">
        <f t="shared" si="108"/>
        <v>0</v>
      </c>
      <c r="Q209" s="415">
        <f t="shared" si="109"/>
        <v>0</v>
      </c>
      <c r="R209" s="393">
        <f t="shared" si="110"/>
        <v>0</v>
      </c>
      <c r="S209" s="393">
        <f t="shared" si="111"/>
        <v>0</v>
      </c>
    </row>
    <row r="210" spans="1:27">
      <c r="A210" s="320" t="s">
        <v>1027</v>
      </c>
      <c r="B210" s="445">
        <f>+'Distribution Pivot Table'!Y$75*100</f>
        <v>0</v>
      </c>
      <c r="C210" s="445">
        <f>+'Distribution Pivot Table'!Y$77*100</f>
        <v>0</v>
      </c>
      <c r="D210" s="445">
        <f>+'Distribution Pivot Table'!Y$79*100</f>
        <v>0</v>
      </c>
      <c r="E210" s="412">
        <f t="shared" si="105"/>
        <v>0</v>
      </c>
      <c r="F210" s="446">
        <f>+'Distribution Pivot Table'!Y$81*100</f>
        <v>0</v>
      </c>
      <c r="G210" s="445">
        <f>+'Distribution Pivot Table'!Y$83*100</f>
        <v>0</v>
      </c>
      <c r="H210" s="445">
        <f>+'Distribution Pivot Table'!Y$85*100</f>
        <v>0</v>
      </c>
      <c r="I210" s="412">
        <f t="shared" si="106"/>
        <v>0</v>
      </c>
      <c r="J210" s="446">
        <f>+'Distribution Pivot Table'!Y$87*100</f>
        <v>0</v>
      </c>
      <c r="K210" s="445">
        <f>+'Distribution Pivot Table'!Y$89*100</f>
        <v>0</v>
      </c>
      <c r="L210" s="445">
        <f>+'Distribution Pivot Table'!Y$91*100</f>
        <v>0</v>
      </c>
      <c r="M210" s="413">
        <f t="shared" si="107"/>
        <v>0</v>
      </c>
      <c r="N210" s="446">
        <f>+'Distribution Pivot Table'!Y$93*100</f>
        <v>0</v>
      </c>
      <c r="O210" s="414">
        <f t="shared" si="108"/>
        <v>0</v>
      </c>
      <c r="P210" s="415">
        <f t="shared" si="108"/>
        <v>0</v>
      </c>
      <c r="Q210" s="415">
        <f t="shared" si="109"/>
        <v>0</v>
      </c>
      <c r="R210" s="393">
        <f>SUM(B210:D210,F210:H210,J210:L210)+N210</f>
        <v>0</v>
      </c>
      <c r="S210" s="393">
        <f t="shared" si="111"/>
        <v>0</v>
      </c>
    </row>
    <row r="211" spans="1:27">
      <c r="A211" s="320"/>
      <c r="B211" s="445"/>
      <c r="C211" s="445"/>
      <c r="D211" s="445"/>
      <c r="E211" s="412"/>
      <c r="F211" s="446"/>
      <c r="G211" s="445"/>
      <c r="H211" s="445"/>
      <c r="I211" s="412"/>
      <c r="J211" s="446"/>
      <c r="K211" s="445"/>
      <c r="L211" s="445"/>
      <c r="M211" s="413"/>
      <c r="N211" s="446"/>
      <c r="O211" s="414"/>
      <c r="P211" s="415"/>
      <c r="Q211" s="415"/>
      <c r="R211" s="393"/>
      <c r="S211" s="393"/>
    </row>
    <row r="212" spans="1:27">
      <c r="A212" s="320" t="s">
        <v>1028</v>
      </c>
      <c r="B212" s="445">
        <f>+'Distribution Pivot Table'!Y$97*100</f>
        <v>2.1423106350420813</v>
      </c>
      <c r="C212" s="445">
        <f>+'Distribution Pivot Table'!Y$99*100</f>
        <v>0.68859984697781174</v>
      </c>
      <c r="D212" s="445">
        <f>+'Distribution Pivot Table'!Y$101*100</f>
        <v>0</v>
      </c>
      <c r="E212" s="412">
        <f t="shared" si="105"/>
        <v>2.8309104820198931</v>
      </c>
      <c r="F212" s="446">
        <f>+'Distribution Pivot Table'!Y$103*100</f>
        <v>41.354246365723029</v>
      </c>
      <c r="G212" s="445">
        <f>+'Distribution Pivot Table'!Y$105*100</f>
        <v>8.6457536342769696</v>
      </c>
      <c r="H212" s="445">
        <f>+'Distribution Pivot Table'!Y$107*100</f>
        <v>0</v>
      </c>
      <c r="I212" s="412">
        <f t="shared" ref="I212:I215" si="112">SUM(F212:H212)</f>
        <v>50</v>
      </c>
      <c r="J212" s="446">
        <f>+'Distribution Pivot Table'!Y$109*100</f>
        <v>29.188982402448353</v>
      </c>
      <c r="K212" s="445">
        <f>+'Distribution Pivot Table'!Y$111*100</f>
        <v>17.941851568477428</v>
      </c>
      <c r="L212" s="445">
        <f>+'Distribution Pivot Table'!Y$113*100</f>
        <v>0</v>
      </c>
      <c r="M212" s="413">
        <f t="shared" ref="M212:M215" si="113">SUM(J212:L212)</f>
        <v>47.130833970925778</v>
      </c>
      <c r="N212" s="446">
        <f>+'Distribution Pivot Table'!Y$115*100</f>
        <v>3.8255547054322873E-2</v>
      </c>
      <c r="O212" s="414">
        <f t="shared" ref="O212:P215" si="114">+B212+F212+J212</f>
        <v>72.685539403213454</v>
      </c>
      <c r="P212" s="415">
        <f t="shared" si="114"/>
        <v>27.276205049732212</v>
      </c>
      <c r="Q212" s="415">
        <f t="shared" ref="Q212:Q215" si="115">+D212+H212+L212+N212</f>
        <v>3.8255547054322873E-2</v>
      </c>
      <c r="R212" s="393">
        <f t="shared" si="110"/>
        <v>100</v>
      </c>
      <c r="S212" s="393">
        <f t="shared" si="111"/>
        <v>99.999999999999986</v>
      </c>
    </row>
    <row r="213" spans="1:27">
      <c r="A213" s="320" t="s">
        <v>1029</v>
      </c>
      <c r="B213" s="445">
        <f>+'Distribution Pivot Table'!Y$119*100</f>
        <v>0</v>
      </c>
      <c r="C213" s="445">
        <f>+'Distribution Pivot Table'!Y$121*100</f>
        <v>0</v>
      </c>
      <c r="D213" s="445">
        <f>+'Distribution Pivot Table'!Y$123*100</f>
        <v>0</v>
      </c>
      <c r="E213" s="412">
        <f t="shared" si="105"/>
        <v>0</v>
      </c>
      <c r="F213" s="446">
        <f>+'Distribution Pivot Table'!Y$125*100</f>
        <v>0</v>
      </c>
      <c r="G213" s="445">
        <f>+'Distribution Pivot Table'!Y$127*100</f>
        <v>0</v>
      </c>
      <c r="H213" s="445">
        <f>+'Distribution Pivot Table'!Y$129*100</f>
        <v>0</v>
      </c>
      <c r="I213" s="412">
        <f t="shared" si="112"/>
        <v>0</v>
      </c>
      <c r="J213" s="446">
        <f>+'Distribution Pivot Table'!Y$131*100</f>
        <v>0</v>
      </c>
      <c r="K213" s="445">
        <f>+'Distribution Pivot Table'!Y$133*100</f>
        <v>0</v>
      </c>
      <c r="L213" s="445">
        <f>+'Distribution Pivot Table'!Y$135*100</f>
        <v>0</v>
      </c>
      <c r="M213" s="413">
        <f t="shared" si="113"/>
        <v>0</v>
      </c>
      <c r="N213" s="446">
        <f>+'Distribution Pivot Table'!Y$137*100</f>
        <v>0</v>
      </c>
      <c r="O213" s="414">
        <f t="shared" si="114"/>
        <v>0</v>
      </c>
      <c r="P213" s="415">
        <f t="shared" si="114"/>
        <v>0</v>
      </c>
      <c r="Q213" s="415">
        <f t="shared" si="115"/>
        <v>0</v>
      </c>
      <c r="R213" s="393">
        <f t="shared" si="110"/>
        <v>0</v>
      </c>
      <c r="S213" s="393">
        <f t="shared" si="111"/>
        <v>0</v>
      </c>
    </row>
    <row r="214" spans="1:27">
      <c r="A214" s="320" t="s">
        <v>1030</v>
      </c>
      <c r="B214" s="445">
        <f>+'Distribution Pivot Table'!Y$141*100</f>
        <v>10.526315789473683</v>
      </c>
      <c r="C214" s="445">
        <f>+'Distribution Pivot Table'!Y$143*100</f>
        <v>0</v>
      </c>
      <c r="D214" s="445">
        <f>+'Distribution Pivot Table'!Y$145*100</f>
        <v>0</v>
      </c>
      <c r="E214" s="412">
        <f t="shared" si="105"/>
        <v>10.526315789473683</v>
      </c>
      <c r="F214" s="446">
        <f>+'Distribution Pivot Table'!Y$147*100</f>
        <v>24.013157894736842</v>
      </c>
      <c r="G214" s="445">
        <f>+'Distribution Pivot Table'!Y$149*100</f>
        <v>1.6447368421052631</v>
      </c>
      <c r="H214" s="445">
        <f>+'Distribution Pivot Table'!Y$151*100</f>
        <v>0</v>
      </c>
      <c r="I214" s="412">
        <f t="shared" si="112"/>
        <v>25.657894736842106</v>
      </c>
      <c r="J214" s="446">
        <f>+'Distribution Pivot Table'!Y$153*100</f>
        <v>55.26315789473685</v>
      </c>
      <c r="K214" s="445">
        <f>+'Distribution Pivot Table'!Y$155*100</f>
        <v>8.5526315789473681</v>
      </c>
      <c r="L214" s="445">
        <f>+'Distribution Pivot Table'!Y$157*100</f>
        <v>0</v>
      </c>
      <c r="M214" s="413">
        <f t="shared" si="113"/>
        <v>63.81578947368422</v>
      </c>
      <c r="N214" s="446">
        <f>+'Distribution Pivot Table'!Y$159*100</f>
        <v>0</v>
      </c>
      <c r="O214" s="414">
        <f t="shared" si="114"/>
        <v>89.80263157894737</v>
      </c>
      <c r="P214" s="415">
        <f t="shared" si="114"/>
        <v>10.197368421052632</v>
      </c>
      <c r="Q214" s="415">
        <f t="shared" si="115"/>
        <v>0</v>
      </c>
      <c r="R214" s="393">
        <f t="shared" si="110"/>
        <v>100</v>
      </c>
      <c r="S214" s="393">
        <f t="shared" si="111"/>
        <v>100</v>
      </c>
    </row>
    <row r="215" spans="1:27">
      <c r="A215" s="320" t="s">
        <v>1031</v>
      </c>
      <c r="B215" s="445">
        <f>+'Distribution Pivot Table'!Y$163*100</f>
        <v>0</v>
      </c>
      <c r="C215" s="445">
        <f>+'Distribution Pivot Table'!Y$165*100</f>
        <v>0</v>
      </c>
      <c r="D215" s="445">
        <f>+'Distribution Pivot Table'!Y$167*100</f>
        <v>0</v>
      </c>
      <c r="E215" s="412">
        <f t="shared" si="105"/>
        <v>0</v>
      </c>
      <c r="F215" s="446">
        <f>+'Distribution Pivot Table'!Y$169*100</f>
        <v>0</v>
      </c>
      <c r="G215" s="445">
        <f>+'Distribution Pivot Table'!Y$171*100</f>
        <v>0</v>
      </c>
      <c r="H215" s="445">
        <f>+'Distribution Pivot Table'!Y$173*100</f>
        <v>0</v>
      </c>
      <c r="I215" s="412">
        <f t="shared" si="112"/>
        <v>0</v>
      </c>
      <c r="J215" s="446">
        <f>+'Distribution Pivot Table'!Y$175*100</f>
        <v>0</v>
      </c>
      <c r="K215" s="445">
        <f>+'Distribution Pivot Table'!Y$177*100</f>
        <v>0</v>
      </c>
      <c r="L215" s="445">
        <f>+'Distribution Pivot Table'!Y$179*100</f>
        <v>0</v>
      </c>
      <c r="M215" s="413">
        <f t="shared" si="113"/>
        <v>0</v>
      </c>
      <c r="N215" s="446">
        <f>+'Distribution Pivot Table'!Y$181*100</f>
        <v>0</v>
      </c>
      <c r="O215" s="414">
        <f t="shared" si="114"/>
        <v>0</v>
      </c>
      <c r="P215" s="415">
        <f t="shared" si="114"/>
        <v>0</v>
      </c>
      <c r="Q215" s="415">
        <f t="shared" si="115"/>
        <v>0</v>
      </c>
      <c r="R215" s="393">
        <f t="shared" si="110"/>
        <v>0</v>
      </c>
      <c r="S215" s="393">
        <f t="shared" si="111"/>
        <v>0</v>
      </c>
    </row>
    <row r="216" spans="1:27">
      <c r="A216" s="320"/>
      <c r="B216" s="445"/>
      <c r="C216" s="445"/>
      <c r="D216" s="445"/>
      <c r="E216" s="412"/>
      <c r="F216" s="446"/>
      <c r="G216" s="445"/>
      <c r="H216" s="445"/>
      <c r="I216" s="412"/>
      <c r="J216" s="446"/>
      <c r="K216" s="445"/>
      <c r="L216" s="445"/>
      <c r="M216" s="413"/>
      <c r="N216" s="446"/>
      <c r="O216" s="414"/>
      <c r="P216" s="415"/>
      <c r="Q216" s="415"/>
      <c r="R216" s="393"/>
      <c r="S216" s="393"/>
    </row>
    <row r="217" spans="1:27">
      <c r="A217" s="320" t="s">
        <v>1032</v>
      </c>
      <c r="B217" s="445">
        <f>+'Distribution Pivot Table'!Y$185*100</f>
        <v>0</v>
      </c>
      <c r="C217" s="445">
        <f>+'Distribution Pivot Table'!Y$187*100</f>
        <v>0</v>
      </c>
      <c r="D217" s="445">
        <f>+'Distribution Pivot Table'!Y$189*100</f>
        <v>0</v>
      </c>
      <c r="E217" s="412">
        <f t="shared" si="105"/>
        <v>0</v>
      </c>
      <c r="F217" s="446">
        <f>+'Distribution Pivot Table'!Y$191*100</f>
        <v>0</v>
      </c>
      <c r="G217" s="445">
        <f>+'Distribution Pivot Table'!Y$193*100</f>
        <v>0</v>
      </c>
      <c r="H217" s="445">
        <f>+'Distribution Pivot Table'!Y$195*100</f>
        <v>0</v>
      </c>
      <c r="I217" s="412">
        <f t="shared" ref="I217:I220" si="116">SUM(F217:H217)</f>
        <v>0</v>
      </c>
      <c r="J217" s="446">
        <f>+'Distribution Pivot Table'!Y$197*100</f>
        <v>0</v>
      </c>
      <c r="K217" s="445">
        <f>+'Distribution Pivot Table'!Y$199*100</f>
        <v>0</v>
      </c>
      <c r="L217" s="445">
        <f>+'Distribution Pivot Table'!Y$201*100</f>
        <v>0</v>
      </c>
      <c r="M217" s="413">
        <f t="shared" ref="M217:M220" si="117">SUM(J217:L217)</f>
        <v>0</v>
      </c>
      <c r="N217" s="446">
        <f>+'Distribution Pivot Table'!Y$203*100</f>
        <v>0</v>
      </c>
      <c r="O217" s="414">
        <f t="shared" ref="O217:P220" si="118">+B217+F217+J217</f>
        <v>0</v>
      </c>
      <c r="P217" s="415">
        <f t="shared" si="118"/>
        <v>0</v>
      </c>
      <c r="Q217" s="415">
        <f t="shared" ref="Q217:Q220" si="119">+D217+H217+L217+N217</f>
        <v>0</v>
      </c>
      <c r="R217" s="393">
        <f t="shared" si="110"/>
        <v>0</v>
      </c>
      <c r="S217" s="393">
        <f t="shared" si="111"/>
        <v>0</v>
      </c>
    </row>
    <row r="218" spans="1:27">
      <c r="A218" s="320" t="s">
        <v>1033</v>
      </c>
      <c r="B218" s="445">
        <f>+'Distribution Pivot Table'!Y$207*100</f>
        <v>0.28901734104046239</v>
      </c>
      <c r="C218" s="445">
        <f>+'Distribution Pivot Table'!Y$209*100</f>
        <v>9.6339113680154145E-2</v>
      </c>
      <c r="D218" s="445">
        <f>+'Distribution Pivot Table'!Y$211*108</f>
        <v>0</v>
      </c>
      <c r="E218" s="412">
        <f t="shared" si="105"/>
        <v>0.38535645472061653</v>
      </c>
      <c r="F218" s="446">
        <f>+'Distribution Pivot Table'!Y$213*100</f>
        <v>56.936416184971094</v>
      </c>
      <c r="G218" s="445">
        <f>+'Distribution Pivot Table'!Y$215*100</f>
        <v>0.48169556840077066</v>
      </c>
      <c r="H218" s="445">
        <f>+'Distribution Pivot Table'!Y$217*100</f>
        <v>0.28901734104046239</v>
      </c>
      <c r="I218" s="412">
        <f t="shared" si="116"/>
        <v>57.707129094412331</v>
      </c>
      <c r="J218" s="446">
        <f>+'Distribution Pivot Table'!Y$219*100</f>
        <v>35.645472061657038</v>
      </c>
      <c r="K218" s="445">
        <f>+'Distribution Pivot Table'!Y$221*100</f>
        <v>5.0096339113680148</v>
      </c>
      <c r="L218" s="445">
        <f>+'Distribution Pivot Table'!Y$223*100</f>
        <v>0.19267822736030829</v>
      </c>
      <c r="M218" s="413">
        <f t="shared" si="117"/>
        <v>40.847784200385362</v>
      </c>
      <c r="N218" s="446">
        <f>+'Distribution Pivot Table'!Y$225*100</f>
        <v>1.0597302504816954</v>
      </c>
      <c r="O218" s="414">
        <f t="shared" si="118"/>
        <v>92.870905587668602</v>
      </c>
      <c r="P218" s="415">
        <f t="shared" si="118"/>
        <v>5.5876685934489396</v>
      </c>
      <c r="Q218" s="415">
        <f t="shared" si="119"/>
        <v>1.5414258188824661</v>
      </c>
      <c r="R218" s="393">
        <f t="shared" si="110"/>
        <v>99.999999999999986</v>
      </c>
      <c r="S218" s="393">
        <f t="shared" si="111"/>
        <v>100.00000000000001</v>
      </c>
    </row>
    <row r="219" spans="1:27">
      <c r="A219" s="320" t="s">
        <v>1034</v>
      </c>
      <c r="B219" s="445">
        <f>+'Distribution Pivot Table'!Y$229*100</f>
        <v>0</v>
      </c>
      <c r="C219" s="445">
        <f>+'Distribution Pivot Table'!Y$231*100</f>
        <v>0</v>
      </c>
      <c r="D219" s="445">
        <f>+'Distribution Pivot Table'!Y$233*100</f>
        <v>0</v>
      </c>
      <c r="E219" s="412">
        <f t="shared" si="105"/>
        <v>0</v>
      </c>
      <c r="F219" s="446">
        <f>+'Distribution Pivot Table'!Y$235*100</f>
        <v>0</v>
      </c>
      <c r="G219" s="445">
        <f>+'Distribution Pivot Table'!Y$237*100</f>
        <v>0</v>
      </c>
      <c r="H219" s="445">
        <f>+'Distribution Pivot Table'!Y$239*100</f>
        <v>0</v>
      </c>
      <c r="I219" s="412">
        <f t="shared" si="116"/>
        <v>0</v>
      </c>
      <c r="J219" s="446">
        <f>+'Distribution Pivot Table'!Y$241*100</f>
        <v>0</v>
      </c>
      <c r="K219" s="445">
        <f>+'Distribution Pivot Table'!Y$243*100</f>
        <v>0</v>
      </c>
      <c r="L219" s="445">
        <f>+'Distribution Pivot Table'!Y$245*100</f>
        <v>0</v>
      </c>
      <c r="M219" s="413">
        <f t="shared" si="117"/>
        <v>0</v>
      </c>
      <c r="N219" s="446">
        <f>+'Distribution Pivot Table'!Y$247*100</f>
        <v>0</v>
      </c>
      <c r="O219" s="414">
        <f t="shared" si="118"/>
        <v>0</v>
      </c>
      <c r="P219" s="415">
        <f t="shared" si="118"/>
        <v>0</v>
      </c>
      <c r="Q219" s="415">
        <f t="shared" si="119"/>
        <v>0</v>
      </c>
      <c r="R219" s="393">
        <f t="shared" si="110"/>
        <v>0</v>
      </c>
      <c r="S219" s="393">
        <f t="shared" si="111"/>
        <v>0</v>
      </c>
      <c r="AA219" s="342"/>
    </row>
    <row r="220" spans="1:27">
      <c r="A220" s="320" t="s">
        <v>1035</v>
      </c>
      <c r="B220" s="445">
        <f>+'Distribution Pivot Table'!Y$251*100</f>
        <v>0</v>
      </c>
      <c r="C220" s="445">
        <f>+'Distribution Pivot Table'!Y$253*100</f>
        <v>0</v>
      </c>
      <c r="D220" s="445">
        <f>+'Distribution Pivot Table'!Y$255*100</f>
        <v>0</v>
      </c>
      <c r="E220" s="412">
        <f t="shared" si="105"/>
        <v>0</v>
      </c>
      <c r="F220" s="446">
        <f>+'Distribution Pivot Table'!Y$257*100</f>
        <v>0</v>
      </c>
      <c r="G220" s="445">
        <f>+'Distribution Pivot Table'!Y$259*100</f>
        <v>0</v>
      </c>
      <c r="H220" s="445">
        <f>+'Distribution Pivot Table'!Y$261*100</f>
        <v>0</v>
      </c>
      <c r="I220" s="412">
        <f t="shared" si="116"/>
        <v>0</v>
      </c>
      <c r="J220" s="446">
        <f>+'Distribution Pivot Table'!Y$263*100</f>
        <v>0</v>
      </c>
      <c r="K220" s="445">
        <f>+'Distribution Pivot Table'!Y$265*100</f>
        <v>0</v>
      </c>
      <c r="L220" s="445">
        <f>+'Distribution Pivot Table'!Y$267*100</f>
        <v>0</v>
      </c>
      <c r="M220" s="413">
        <f t="shared" si="117"/>
        <v>0</v>
      </c>
      <c r="N220" s="446">
        <f>+'Distribution Pivot Table'!Y$269*100</f>
        <v>0</v>
      </c>
      <c r="O220" s="414">
        <f t="shared" si="118"/>
        <v>0</v>
      </c>
      <c r="P220" s="415">
        <f t="shared" si="118"/>
        <v>0</v>
      </c>
      <c r="Q220" s="415">
        <f t="shared" si="119"/>
        <v>0</v>
      </c>
      <c r="R220" s="393">
        <f t="shared" si="110"/>
        <v>0</v>
      </c>
      <c r="S220" s="393">
        <f t="shared" si="111"/>
        <v>0</v>
      </c>
    </row>
    <row r="221" spans="1:27">
      <c r="A221" s="320"/>
      <c r="B221" s="445"/>
      <c r="C221" s="445"/>
      <c r="D221" s="445"/>
      <c r="E221" s="412"/>
      <c r="F221" s="446"/>
      <c r="G221" s="445"/>
      <c r="H221" s="445"/>
      <c r="I221" s="412"/>
      <c r="J221" s="446"/>
      <c r="K221" s="445"/>
      <c r="L221" s="445"/>
      <c r="M221" s="413"/>
      <c r="N221" s="446"/>
      <c r="O221" s="414"/>
      <c r="P221" s="415"/>
      <c r="Q221" s="415"/>
      <c r="R221" s="393"/>
      <c r="S221" s="393"/>
    </row>
    <row r="222" spans="1:27">
      <c r="A222" s="320" t="s">
        <v>1036</v>
      </c>
      <c r="B222" s="445">
        <f>+'Distribution Pivot Table'!Y$273*100</f>
        <v>0</v>
      </c>
      <c r="C222" s="445">
        <f>+'Distribution Pivot Table'!Y$275*100</f>
        <v>0</v>
      </c>
      <c r="D222" s="445">
        <f>+'Distribution Pivot Table'!Y$277*100</f>
        <v>0</v>
      </c>
      <c r="E222" s="412">
        <f t="shared" si="105"/>
        <v>0</v>
      </c>
      <c r="F222" s="446">
        <f>+'Distribution Pivot Table'!Y$279*100</f>
        <v>0</v>
      </c>
      <c r="G222" s="445">
        <f>+'Distribution Pivot Table'!Y$281*100</f>
        <v>0</v>
      </c>
      <c r="H222" s="445">
        <f>+'Distribution Pivot Table'!Y$283*100</f>
        <v>0</v>
      </c>
      <c r="I222" s="412">
        <f t="shared" ref="I222:I225" si="120">SUM(F222:H222)</f>
        <v>0</v>
      </c>
      <c r="J222" s="446">
        <f>+'Distribution Pivot Table'!Y$285*100</f>
        <v>0</v>
      </c>
      <c r="K222" s="445">
        <f>+'Distribution Pivot Table'!Y$287*100</f>
        <v>0</v>
      </c>
      <c r="L222" s="445">
        <f>+'Distribution Pivot Table'!Y$289*100</f>
        <v>0</v>
      </c>
      <c r="M222" s="413">
        <f t="shared" ref="M222:M225" si="121">SUM(J222:L222)</f>
        <v>0</v>
      </c>
      <c r="N222" s="446">
        <f>+'Distribution Pivot Table'!Y$291*100</f>
        <v>0</v>
      </c>
      <c r="O222" s="414">
        <f t="shared" ref="O222:P225" si="122">+B222+F222+J222</f>
        <v>0</v>
      </c>
      <c r="P222" s="415">
        <f t="shared" si="122"/>
        <v>0</v>
      </c>
      <c r="Q222" s="415">
        <f t="shared" ref="Q222:Q225" si="123">+D222+H222+L222+N222</f>
        <v>0</v>
      </c>
      <c r="R222" s="393">
        <f t="shared" si="110"/>
        <v>0</v>
      </c>
      <c r="S222" s="393">
        <f t="shared" si="111"/>
        <v>0</v>
      </c>
    </row>
    <row r="223" spans="1:27">
      <c r="A223" s="320" t="s">
        <v>1037</v>
      </c>
      <c r="B223" s="445">
        <f>+'Distribution Pivot Table'!Y295*100</f>
        <v>0</v>
      </c>
      <c r="C223" s="445">
        <f>+'Distribution Pivot Table'!Y297*100</f>
        <v>0</v>
      </c>
      <c r="D223" s="445">
        <f>+'Distribution Pivot Table'!Y299*100</f>
        <v>0</v>
      </c>
      <c r="E223" s="412">
        <f t="shared" si="105"/>
        <v>0</v>
      </c>
      <c r="F223" s="446">
        <f>+'Distribution Pivot Table'!Y301*100</f>
        <v>0</v>
      </c>
      <c r="G223" s="445">
        <f>+'Distribution Pivot Table'!Y303*100</f>
        <v>0</v>
      </c>
      <c r="H223" s="445">
        <f>+'Distribution Pivot Table'!Y305*100</f>
        <v>0</v>
      </c>
      <c r="I223" s="412">
        <f t="shared" si="120"/>
        <v>0</v>
      </c>
      <c r="J223" s="446">
        <f>+'Distribution Pivot Table'!Y307*100</f>
        <v>0</v>
      </c>
      <c r="K223" s="445">
        <f>+'Distribution Pivot Table'!Y309*100</f>
        <v>0</v>
      </c>
      <c r="L223" s="445">
        <f>+'Distribution Pivot Table'!Y311*100</f>
        <v>0</v>
      </c>
      <c r="M223" s="413">
        <f t="shared" si="121"/>
        <v>0</v>
      </c>
      <c r="N223" s="446">
        <f>+'Distribution Pivot Table'!Y313*100</f>
        <v>0</v>
      </c>
      <c r="O223" s="414">
        <f t="shared" si="122"/>
        <v>0</v>
      </c>
      <c r="P223" s="415">
        <f t="shared" si="122"/>
        <v>0</v>
      </c>
      <c r="Q223" s="415">
        <f t="shared" si="123"/>
        <v>0</v>
      </c>
      <c r="R223" s="393">
        <f t="shared" si="110"/>
        <v>0</v>
      </c>
      <c r="S223" s="393">
        <f t="shared" si="111"/>
        <v>0</v>
      </c>
    </row>
    <row r="224" spans="1:27">
      <c r="A224" s="320" t="s">
        <v>1038</v>
      </c>
      <c r="B224" s="445">
        <f>+'Distribution Pivot Table'!Y317*100</f>
        <v>0</v>
      </c>
      <c r="C224" s="445">
        <f>+'Distribution Pivot Table'!Y319*100</f>
        <v>0</v>
      </c>
      <c r="D224" s="445">
        <f>+'Distribution Pivot Table'!Y321*100</f>
        <v>0</v>
      </c>
      <c r="E224" s="412">
        <f t="shared" si="105"/>
        <v>0</v>
      </c>
      <c r="F224" s="446">
        <f>+'Distribution Pivot Table'!Y323*100</f>
        <v>62.172284644194754</v>
      </c>
      <c r="G224" s="445">
        <f>+'Distribution Pivot Table'!Y325*100</f>
        <v>4.868913857677903</v>
      </c>
      <c r="H224" s="445">
        <f>+'Distribution Pivot Table'!Y327*100</f>
        <v>0</v>
      </c>
      <c r="I224" s="412">
        <f t="shared" si="120"/>
        <v>67.041198501872657</v>
      </c>
      <c r="J224" s="446">
        <f>+'Distribution Pivot Table'!Y329*100</f>
        <v>23.220973782771537</v>
      </c>
      <c r="K224" s="445">
        <f>+'Distribution Pivot Table'!Y331*100</f>
        <v>2.6217228464419478</v>
      </c>
      <c r="L224" s="445">
        <f>+'Distribution Pivot Table'!Y333*100</f>
        <v>0</v>
      </c>
      <c r="M224" s="413">
        <f t="shared" si="121"/>
        <v>25.842696629213485</v>
      </c>
      <c r="N224" s="446">
        <f>+'Distribution Pivot Table'!Y335*100</f>
        <v>7.1161048689138573</v>
      </c>
      <c r="O224" s="414">
        <f t="shared" si="122"/>
        <v>85.393258426966298</v>
      </c>
      <c r="P224" s="415">
        <f t="shared" si="122"/>
        <v>7.4906367041198507</v>
      </c>
      <c r="Q224" s="415">
        <f t="shared" si="123"/>
        <v>7.1161048689138573</v>
      </c>
      <c r="R224" s="393">
        <f t="shared" si="110"/>
        <v>100</v>
      </c>
      <c r="S224" s="393">
        <f t="shared" si="111"/>
        <v>100</v>
      </c>
    </row>
    <row r="225" spans="1:26">
      <c r="A225" s="329" t="s">
        <v>1039</v>
      </c>
      <c r="B225" s="455">
        <f>+'Distribution Pivot Table'!Y339*100</f>
        <v>11.555555555555555</v>
      </c>
      <c r="C225" s="455">
        <f>+'Distribution Pivot Table'!Y341*100</f>
        <v>0</v>
      </c>
      <c r="D225" s="455">
        <f>+'Distribution Pivot Table'!Y343*100</f>
        <v>0</v>
      </c>
      <c r="E225" s="456">
        <f t="shared" si="105"/>
        <v>11.555555555555555</v>
      </c>
      <c r="F225" s="457">
        <f>+'Distribution Pivot Table'!Y345*100</f>
        <v>36.666666666666664</v>
      </c>
      <c r="G225" s="455">
        <f>+'Distribution Pivot Table'!Y347*100</f>
        <v>1.6666666666666667</v>
      </c>
      <c r="H225" s="455">
        <f>+'Distribution Pivot Table'!Y349*100</f>
        <v>0</v>
      </c>
      <c r="I225" s="456">
        <f t="shared" si="120"/>
        <v>38.333333333333329</v>
      </c>
      <c r="J225" s="457">
        <f>+'Distribution Pivot Table'!Y351*100</f>
        <v>38.555555555555557</v>
      </c>
      <c r="K225" s="455">
        <f>+'Distribution Pivot Table'!Y353*100</f>
        <v>6.1111111111111107</v>
      </c>
      <c r="L225" s="455">
        <f>+'Distribution Pivot Table'!Y355*100</f>
        <v>0</v>
      </c>
      <c r="M225" s="458">
        <f t="shared" si="121"/>
        <v>44.666666666666671</v>
      </c>
      <c r="N225" s="457">
        <f>+'Distribution Pivot Table'!Y357*100</f>
        <v>5.4444444444444438</v>
      </c>
      <c r="O225" s="459">
        <f t="shared" si="122"/>
        <v>86.777777777777771</v>
      </c>
      <c r="P225" s="460">
        <f t="shared" si="122"/>
        <v>7.7777777777777777</v>
      </c>
      <c r="Q225" s="460">
        <f t="shared" si="123"/>
        <v>5.4444444444444438</v>
      </c>
      <c r="R225" s="393">
        <f t="shared" si="110"/>
        <v>100</v>
      </c>
      <c r="S225" s="393">
        <f t="shared" si="111"/>
        <v>100</v>
      </c>
    </row>
    <row r="226" spans="1:26">
      <c r="A226" s="333" t="s">
        <v>1053</v>
      </c>
      <c r="B226" s="320"/>
      <c r="C226" s="320"/>
      <c r="D226" s="320"/>
      <c r="E226" s="320"/>
    </row>
    <row r="227" spans="1:26">
      <c r="A227" s="333"/>
      <c r="B227" s="363"/>
      <c r="C227" s="363"/>
      <c r="D227" s="363"/>
      <c r="E227" s="424"/>
      <c r="F227" s="363"/>
      <c r="G227" s="363"/>
      <c r="H227" s="363"/>
      <c r="I227" s="424"/>
      <c r="J227" s="363"/>
      <c r="K227" s="363"/>
      <c r="L227" s="363"/>
      <c r="M227" s="424"/>
      <c r="N227" s="363"/>
      <c r="O227" s="336"/>
      <c r="P227" s="336"/>
      <c r="R227" s="128"/>
    </row>
    <row r="228" spans="1:26">
      <c r="A228" s="320"/>
      <c r="B228" s="320"/>
      <c r="C228" s="320"/>
      <c r="D228" s="320"/>
      <c r="E228" s="320"/>
    </row>
    <row r="229" spans="1:26">
      <c r="Q229" s="335" t="s">
        <v>1158</v>
      </c>
    </row>
    <row r="230" spans="1:26" ht="18">
      <c r="A230" s="296" t="s">
        <v>1109</v>
      </c>
      <c r="B230" s="298"/>
      <c r="C230" s="298"/>
      <c r="D230" s="298"/>
      <c r="E230" s="298"/>
      <c r="F230" s="297"/>
      <c r="G230" s="297"/>
      <c r="H230" s="297"/>
      <c r="I230" s="298"/>
      <c r="J230" s="297"/>
      <c r="K230" s="297"/>
      <c r="L230" s="297"/>
      <c r="M230" s="298"/>
      <c r="N230" s="297"/>
      <c r="O230" s="297"/>
      <c r="P230" s="297"/>
      <c r="Q230" s="297"/>
      <c r="R230" s="431"/>
    </row>
    <row r="231" spans="1:26" ht="18">
      <c r="A231" s="296"/>
      <c r="B231" s="298"/>
      <c r="C231" s="298"/>
      <c r="D231" s="298"/>
      <c r="E231" s="298"/>
      <c r="F231" s="297"/>
      <c r="G231" s="297"/>
      <c r="H231" s="297"/>
      <c r="I231" s="298"/>
      <c r="J231" s="297"/>
      <c r="K231" s="297"/>
      <c r="L231" s="297"/>
      <c r="M231" s="298"/>
      <c r="N231" s="297"/>
      <c r="O231" s="297"/>
      <c r="P231" s="297"/>
      <c r="Q231" s="297"/>
      <c r="R231" s="431"/>
    </row>
    <row r="232" spans="1:26" ht="15.75">
      <c r="A232" s="299" t="s">
        <v>1110</v>
      </c>
      <c r="B232" s="298"/>
      <c r="C232" s="298"/>
      <c r="D232" s="298"/>
      <c r="E232" s="298"/>
      <c r="F232" s="297"/>
      <c r="G232" s="297"/>
      <c r="H232" s="297"/>
      <c r="I232" s="298"/>
      <c r="J232" s="297"/>
      <c r="K232" s="297"/>
      <c r="L232" s="297"/>
      <c r="M232" s="298"/>
      <c r="N232" s="297"/>
      <c r="O232" s="297"/>
      <c r="P232" s="297"/>
      <c r="Q232" s="297"/>
      <c r="R232" s="431"/>
    </row>
    <row r="233" spans="1:26" ht="15.75">
      <c r="A233" s="299" t="s">
        <v>1166</v>
      </c>
      <c r="B233" s="298"/>
      <c r="C233" s="298"/>
      <c r="D233" s="298"/>
      <c r="E233" s="298"/>
      <c r="F233" s="297"/>
      <c r="G233" s="297"/>
      <c r="H233" s="297"/>
      <c r="I233" s="298"/>
      <c r="J233" s="297"/>
      <c r="K233" s="297"/>
      <c r="L233" s="297"/>
      <c r="M233" s="298"/>
      <c r="N233" s="297"/>
      <c r="O233" s="297"/>
      <c r="P233" s="297"/>
      <c r="Q233" s="297"/>
      <c r="R233" s="431"/>
    </row>
    <row r="234" spans="1:26" ht="18.75" customHeight="1">
      <c r="A234" s="303"/>
      <c r="B234" s="303"/>
      <c r="C234" s="303"/>
      <c r="D234" s="303"/>
      <c r="E234" s="303"/>
      <c r="F234" s="303"/>
      <c r="G234" s="303"/>
      <c r="H234" s="303"/>
      <c r="I234" s="303"/>
      <c r="R234" s="372"/>
    </row>
    <row r="235" spans="1:26" ht="18.75" customHeight="1">
      <c r="A235" s="150"/>
      <c r="B235" s="305" t="s">
        <v>1014</v>
      </c>
      <c r="C235" s="306"/>
      <c r="D235" s="306"/>
      <c r="E235" s="306"/>
      <c r="F235" s="306"/>
      <c r="G235" s="306"/>
      <c r="H235" s="306"/>
      <c r="I235" s="307"/>
      <c r="J235" s="373" t="s">
        <v>10</v>
      </c>
      <c r="K235" s="374"/>
      <c r="L235" s="374"/>
      <c r="M235" s="375"/>
      <c r="N235" s="530" t="s">
        <v>1015</v>
      </c>
      <c r="O235" s="533" t="s">
        <v>1093</v>
      </c>
      <c r="P235" s="533" t="s">
        <v>1094</v>
      </c>
      <c r="Q235" s="533" t="s">
        <v>1095</v>
      </c>
      <c r="R235" s="376"/>
      <c r="S235" s="377"/>
    </row>
    <row r="236" spans="1:26" ht="36.75" customHeight="1">
      <c r="A236" s="300"/>
      <c r="B236" s="306" t="s">
        <v>1016</v>
      </c>
      <c r="C236" s="306"/>
      <c r="D236" s="306"/>
      <c r="E236" s="312"/>
      <c r="F236" s="313" t="s">
        <v>1017</v>
      </c>
      <c r="G236" s="306"/>
      <c r="H236" s="306"/>
      <c r="I236" s="307"/>
      <c r="J236" s="314" t="s">
        <v>1018</v>
      </c>
      <c r="K236" s="306"/>
      <c r="L236" s="306"/>
      <c r="M236" s="307"/>
      <c r="N236" s="531"/>
      <c r="O236" s="534"/>
      <c r="P236" s="534"/>
      <c r="Q236" s="534"/>
      <c r="R236" s="376" t="s">
        <v>1096</v>
      </c>
      <c r="S236" s="377" t="s">
        <v>1096</v>
      </c>
      <c r="T236" s="379" t="s">
        <v>801</v>
      </c>
      <c r="U236" s="303"/>
      <c r="V236" s="303"/>
      <c r="W236" s="380"/>
      <c r="X236" s="128" t="s">
        <v>1118</v>
      </c>
    </row>
    <row r="237" spans="1:26" ht="30" customHeight="1">
      <c r="A237" s="434"/>
      <c r="B237" s="315" t="s">
        <v>1019</v>
      </c>
      <c r="C237" s="315" t="s">
        <v>1020</v>
      </c>
      <c r="D237" s="315" t="s">
        <v>1098</v>
      </c>
      <c r="E237" s="382" t="s">
        <v>1022</v>
      </c>
      <c r="F237" s="316" t="s">
        <v>1019</v>
      </c>
      <c r="G237" s="315" t="s">
        <v>1020</v>
      </c>
      <c r="H237" s="315" t="s">
        <v>1098</v>
      </c>
      <c r="I237" s="382" t="s">
        <v>1022</v>
      </c>
      <c r="J237" s="317" t="s">
        <v>1019</v>
      </c>
      <c r="K237" s="318" t="s">
        <v>1020</v>
      </c>
      <c r="L237" s="315" t="s">
        <v>1098</v>
      </c>
      <c r="M237" s="317" t="s">
        <v>1022</v>
      </c>
      <c r="N237" s="532"/>
      <c r="O237" s="535"/>
      <c r="P237" s="535"/>
      <c r="Q237" s="535"/>
      <c r="R237" s="442"/>
      <c r="S237" s="443"/>
      <c r="T237" s="379" t="s">
        <v>1099</v>
      </c>
      <c r="U237" s="444" t="s">
        <v>1100</v>
      </c>
      <c r="V237" s="444" t="s">
        <v>1101</v>
      </c>
      <c r="W237" s="380"/>
      <c r="X237" s="379" t="s">
        <v>1099</v>
      </c>
      <c r="Y237" s="444" t="s">
        <v>1100</v>
      </c>
      <c r="Z237" s="444" t="s">
        <v>1101</v>
      </c>
    </row>
    <row r="238" spans="1:26" ht="12.75" hidden="1" customHeight="1">
      <c r="A238" s="320" t="s">
        <v>1023</v>
      </c>
      <c r="B238" s="435"/>
      <c r="C238" s="435"/>
      <c r="D238" s="435"/>
      <c r="E238" s="388"/>
      <c r="F238" s="389"/>
      <c r="G238" s="363"/>
      <c r="H238" s="363"/>
      <c r="I238" s="388"/>
      <c r="J238" s="389"/>
      <c r="K238" s="363"/>
      <c r="L238" s="363"/>
      <c r="M238" s="390"/>
      <c r="N238" s="389"/>
      <c r="O238" s="391"/>
      <c r="P238" s="392"/>
      <c r="Q238" s="392"/>
      <c r="R238" s="393">
        <f t="shared" ref="R238:R258" si="124">SUM(B238:D238,F238:H238,J238:L238)+N238</f>
        <v>0</v>
      </c>
      <c r="S238" s="426">
        <f>+Q238+P238+O238</f>
        <v>0</v>
      </c>
      <c r="T238" s="130"/>
      <c r="W238" s="395"/>
    </row>
    <row r="239" spans="1:26" ht="12.75" hidden="1" customHeight="1">
      <c r="A239" s="320"/>
      <c r="B239" s="320"/>
      <c r="C239" s="320"/>
      <c r="D239" s="320"/>
      <c r="E239" s="396"/>
      <c r="F239" s="389"/>
      <c r="G239" s="363"/>
      <c r="H239" s="363"/>
      <c r="I239" s="397"/>
      <c r="J239" s="389"/>
      <c r="K239" s="363"/>
      <c r="L239" s="363"/>
      <c r="M239" s="389"/>
      <c r="N239" s="389"/>
      <c r="O239" s="398"/>
      <c r="P239" s="399"/>
      <c r="Q239" s="399"/>
      <c r="R239" s="376"/>
      <c r="S239" s="377"/>
      <c r="T239" s="400" t="s">
        <v>1099</v>
      </c>
      <c r="U239" s="401" t="s">
        <v>1100</v>
      </c>
      <c r="V239" s="401" t="s">
        <v>1101</v>
      </c>
      <c r="W239" s="402"/>
    </row>
    <row r="240" spans="1:26">
      <c r="A240" s="320" t="s">
        <v>1024</v>
      </c>
      <c r="B240" s="445">
        <f>+'Distribution Pivot Table'!AE$9*100</f>
        <v>0</v>
      </c>
      <c r="C240" s="445">
        <f>+'Distribution Pivot Table'!AE$11*100</f>
        <v>0</v>
      </c>
      <c r="D240" s="445">
        <f>+'Distribution Pivot Table'!AE$13*100</f>
        <v>0</v>
      </c>
      <c r="E240" s="412">
        <f t="shared" ref="E240:E258" si="125">SUM(B240:D240)</f>
        <v>0</v>
      </c>
      <c r="F240" s="446">
        <f>+'Distribution Pivot Table'!AE$15*100</f>
        <v>0</v>
      </c>
      <c r="G240" s="445">
        <f>+'Distribution Pivot Table'!AE$17*100</f>
        <v>0</v>
      </c>
      <c r="H240" s="445">
        <f>+'Distribution Pivot Table'!AE$19*100</f>
        <v>0</v>
      </c>
      <c r="I240" s="412">
        <f t="shared" ref="I240:I243" si="126">SUM(F240:H240)</f>
        <v>0</v>
      </c>
      <c r="J240" s="446">
        <f>+'Distribution Pivot Table'!AE$21*100</f>
        <v>0</v>
      </c>
      <c r="K240" s="445">
        <f>+'Distribution Pivot Table'!AE$23*100</f>
        <v>0</v>
      </c>
      <c r="L240" s="445">
        <f>+'Distribution Pivot Table'!AE$25*100</f>
        <v>0</v>
      </c>
      <c r="M240" s="413">
        <f t="shared" ref="M240:M243" si="127">SUM(J240:L240)</f>
        <v>0</v>
      </c>
      <c r="N240" s="446">
        <f>+'Distribution Pivot Table'!AE$27*100</f>
        <v>0</v>
      </c>
      <c r="O240" s="414">
        <f t="shared" ref="O240:P243" si="128">+B240+F240+J240</f>
        <v>0</v>
      </c>
      <c r="P240" s="415">
        <f t="shared" si="128"/>
        <v>0</v>
      </c>
      <c r="Q240" s="415">
        <f t="shared" ref="Q240:Q243" si="129">+D240+H240+L240+N240</f>
        <v>0</v>
      </c>
      <c r="R240" s="393">
        <f t="shared" si="124"/>
        <v>0</v>
      </c>
      <c r="S240" s="426">
        <f t="shared" ref="S240:S258" si="130">+Q240+P240+O240</f>
        <v>0</v>
      </c>
      <c r="T240" s="447">
        <f>+E240+I240</f>
        <v>0</v>
      </c>
      <c r="U240" s="129">
        <f>+M240</f>
        <v>0</v>
      </c>
      <c r="V240" s="129">
        <f>+N240</f>
        <v>0</v>
      </c>
      <c r="W240" s="448">
        <f>SUM(T240:V240)</f>
        <v>0</v>
      </c>
      <c r="X240" s="449">
        <f>+T240-'OLD Tables 44-55'!T240</f>
        <v>0</v>
      </c>
      <c r="Y240" s="450">
        <f>+U240-'OLD Tables 44-55'!U240</f>
        <v>0</v>
      </c>
      <c r="Z240" s="450">
        <f>+V240-'OLD Tables 44-55'!V240</f>
        <v>0</v>
      </c>
    </row>
    <row r="241" spans="1:27">
      <c r="A241" s="320" t="s">
        <v>1025</v>
      </c>
      <c r="B241" s="445">
        <f>+'Distribution Pivot Table'!AE$31*100</f>
        <v>12.867028240134653</v>
      </c>
      <c r="C241" s="445">
        <f>+'Distribution Pivot Table'!AE$33*100</f>
        <v>6.8823639423976051</v>
      </c>
      <c r="D241" s="445">
        <f>+'Distribution Pivot Table'!AE$35*100</f>
        <v>0</v>
      </c>
      <c r="E241" s="412">
        <f t="shared" si="125"/>
        <v>19.749392182532258</v>
      </c>
      <c r="F241" s="446">
        <f>+'Distribution Pivot Table'!AE$37*100</f>
        <v>32.990461941275484</v>
      </c>
      <c r="G241" s="445">
        <f>+'Distribution Pivot Table'!AE$39*100</f>
        <v>12.38077426594352</v>
      </c>
      <c r="H241" s="445">
        <f>+'Distribution Pivot Table'!AE$41*100</f>
        <v>0</v>
      </c>
      <c r="I241" s="412">
        <f t="shared" si="126"/>
        <v>45.371236207219006</v>
      </c>
      <c r="J241" s="446">
        <f>+'Distribution Pivot Table'!AE$43*100</f>
        <v>18.36543856368057</v>
      </c>
      <c r="K241" s="445">
        <f>+'Distribution Pivot Table'!AE$45*100</f>
        <v>15.036469048064335</v>
      </c>
      <c r="L241" s="445">
        <f>+'Distribution Pivot Table'!AE$47*100</f>
        <v>0</v>
      </c>
      <c r="M241" s="413">
        <f t="shared" si="127"/>
        <v>33.401907611744903</v>
      </c>
      <c r="N241" s="446">
        <f>+'Distribution Pivot Table'!AE$49*100</f>
        <v>1.5148681503646904</v>
      </c>
      <c r="O241" s="414">
        <f t="shared" si="128"/>
        <v>64.222928745090712</v>
      </c>
      <c r="P241" s="415">
        <f t="shared" si="128"/>
        <v>34.299607256405459</v>
      </c>
      <c r="Q241" s="415">
        <f t="shared" si="129"/>
        <v>1.5148681503646904</v>
      </c>
      <c r="R241" s="393">
        <f t="shared" si="124"/>
        <v>100.03740415186085</v>
      </c>
      <c r="S241" s="393">
        <f t="shared" si="130"/>
        <v>100.03740415186087</v>
      </c>
      <c r="T241" s="399">
        <f>+E241+I241</f>
        <v>65.120628389751261</v>
      </c>
      <c r="U241" s="129">
        <f>+M241</f>
        <v>33.401907611744903</v>
      </c>
      <c r="V241" s="129">
        <f>+N241</f>
        <v>1.5148681503646904</v>
      </c>
      <c r="W241" s="393">
        <f>SUM(T241:V241)</f>
        <v>100.03740415186085</v>
      </c>
      <c r="X241" s="451">
        <f>+T241-'OLD Tables 44-55'!T241</f>
        <v>-2.6150200865067177</v>
      </c>
      <c r="Y241" s="450">
        <f>+U241-'OLD Tables 44-55'!U241</f>
        <v>1.7399657265570916</v>
      </c>
      <c r="Z241" s="450">
        <f>+V241-'OLD Tables 44-55'!V241</f>
        <v>0.91245851181047344</v>
      </c>
    </row>
    <row r="242" spans="1:27">
      <c r="A242" s="320" t="s">
        <v>1026</v>
      </c>
      <c r="B242" s="445">
        <f>+'Distribution Pivot Table'!AE$53*100</f>
        <v>0</v>
      </c>
      <c r="C242" s="445">
        <f>+'Distribution Pivot Table'!AE$55*100</f>
        <v>0</v>
      </c>
      <c r="D242" s="445">
        <f>+'Distribution Pivot Table'!AE$57*100</f>
        <v>0</v>
      </c>
      <c r="E242" s="412">
        <f t="shared" si="125"/>
        <v>0</v>
      </c>
      <c r="F242" s="446">
        <f>+'Distribution Pivot Table'!AE$59*100</f>
        <v>0</v>
      </c>
      <c r="G242" s="445">
        <f>+'Distribution Pivot Table'!AE$61*100</f>
        <v>0</v>
      </c>
      <c r="H242" s="445">
        <f>+'Distribution Pivot Table'!AE$63*100</f>
        <v>0</v>
      </c>
      <c r="I242" s="412">
        <f t="shared" si="126"/>
        <v>0</v>
      </c>
      <c r="J242" s="446">
        <f>+'Distribution Pivot Table'!AE$65*100</f>
        <v>0</v>
      </c>
      <c r="K242" s="445">
        <f>+'Distribution Pivot Table'!AE$67*100</f>
        <v>0</v>
      </c>
      <c r="L242" s="445">
        <f>+'Distribution Pivot Table'!AE$69*100</f>
        <v>0</v>
      </c>
      <c r="M242" s="413">
        <f t="shared" si="127"/>
        <v>0</v>
      </c>
      <c r="N242" s="446">
        <f>+'Distribution Pivot Table'!AE$71*100</f>
        <v>0</v>
      </c>
      <c r="O242" s="414">
        <f t="shared" si="128"/>
        <v>0</v>
      </c>
      <c r="P242" s="415">
        <f t="shared" si="128"/>
        <v>0</v>
      </c>
      <c r="Q242" s="415">
        <f t="shared" si="129"/>
        <v>0</v>
      </c>
      <c r="R242" s="393">
        <f t="shared" si="124"/>
        <v>0</v>
      </c>
      <c r="S242" s="393">
        <f t="shared" si="130"/>
        <v>0</v>
      </c>
      <c r="T242" s="399">
        <f t="shared" ref="T242:T258" si="131">+E242+I242</f>
        <v>0</v>
      </c>
      <c r="U242" s="129">
        <f t="shared" ref="U242:V258" si="132">+M242</f>
        <v>0</v>
      </c>
      <c r="V242" s="129">
        <f t="shared" si="132"/>
        <v>0</v>
      </c>
      <c r="W242" s="393">
        <f t="shared" ref="W242:W258" si="133">SUM(T242:V242)</f>
        <v>0</v>
      </c>
      <c r="X242" s="451">
        <f>+T242-'OLD Tables 44-55'!T242</f>
        <v>0</v>
      </c>
      <c r="Y242" s="450">
        <f>+U242-'OLD Tables 44-55'!U242</f>
        <v>0</v>
      </c>
      <c r="Z242" s="450">
        <f>+V242-'OLD Tables 44-55'!V242</f>
        <v>0</v>
      </c>
    </row>
    <row r="243" spans="1:27">
      <c r="A243" s="320" t="s">
        <v>1111</v>
      </c>
      <c r="B243" s="445">
        <f>+'Distribution Pivot Table'!AE$75*100</f>
        <v>7.866728366496992</v>
      </c>
      <c r="C243" s="445">
        <f>+'Distribution Pivot Table'!AE$77*100</f>
        <v>4.2406293382693194</v>
      </c>
      <c r="D243" s="445">
        <f>+'Distribution Pivot Table'!AE$79*100</f>
        <v>4.6071263304025916</v>
      </c>
      <c r="E243" s="412">
        <f t="shared" si="125"/>
        <v>16.714484035168901</v>
      </c>
      <c r="F243" s="446">
        <f>+'Distribution Pivot Table'!AE$81*100</f>
        <v>33.443776029615918</v>
      </c>
      <c r="G243" s="445">
        <f>+'Distribution Pivot Table'!AE$83*100</f>
        <v>16.546043498380381</v>
      </c>
      <c r="H243" s="464">
        <f>+'Distribution Pivot Table'!AE$85*100</f>
        <v>0</v>
      </c>
      <c r="I243" s="412">
        <f t="shared" si="126"/>
        <v>49.989819527996303</v>
      </c>
      <c r="J243" s="446">
        <f>+'Distribution Pivot Table'!AE$87*100</f>
        <v>11.130032392410921</v>
      </c>
      <c r="K243" s="445">
        <f>+'Distribution Pivot Table'!AE$89*100</f>
        <v>11.566867191115223</v>
      </c>
      <c r="L243" s="453">
        <f>+'Distribution Pivot Table'!AE$91*100</f>
        <v>0</v>
      </c>
      <c r="M243" s="413">
        <f t="shared" si="127"/>
        <v>22.696899583526147</v>
      </c>
      <c r="N243" s="446">
        <f>+'Distribution Pivot Table'!AE$93*100</f>
        <v>10.598796853308654</v>
      </c>
      <c r="O243" s="414">
        <f t="shared" si="128"/>
        <v>52.440536788523829</v>
      </c>
      <c r="P243" s="415">
        <f t="shared" si="128"/>
        <v>32.353540027764922</v>
      </c>
      <c r="Q243" s="415">
        <f t="shared" si="129"/>
        <v>15.205923183711246</v>
      </c>
      <c r="R243" s="393">
        <f t="shared" si="124"/>
        <v>100</v>
      </c>
      <c r="S243" s="393">
        <f t="shared" si="130"/>
        <v>100</v>
      </c>
      <c r="T243" s="399">
        <f t="shared" si="131"/>
        <v>66.704303563165212</v>
      </c>
      <c r="U243" s="129">
        <f t="shared" si="132"/>
        <v>22.696899583526147</v>
      </c>
      <c r="V243" s="129">
        <f t="shared" si="132"/>
        <v>10.598796853308654</v>
      </c>
      <c r="W243" s="393">
        <f t="shared" si="133"/>
        <v>100.00000000000001</v>
      </c>
      <c r="X243" s="451">
        <f>+T243-'OLD Tables 44-55'!T243</f>
        <v>-1.4414821458532998</v>
      </c>
      <c r="Y243" s="450">
        <f>+U243-'OLD Tables 44-55'!U243</f>
        <v>-0.26969580029510709</v>
      </c>
      <c r="Z243" s="450">
        <f>+V243-'OLD Tables 44-55'!V243</f>
        <v>1.7111779461484158</v>
      </c>
    </row>
    <row r="244" spans="1:27">
      <c r="A244" s="320"/>
      <c r="B244" s="445"/>
      <c r="C244" s="445"/>
      <c r="D244" s="445"/>
      <c r="E244" s="412"/>
      <c r="F244" s="446"/>
      <c r="G244" s="445"/>
      <c r="H244" s="445"/>
      <c r="I244" s="412"/>
      <c r="J244" s="446"/>
      <c r="K244" s="445"/>
      <c r="L244" s="445"/>
      <c r="M244" s="413"/>
      <c r="N244" s="446"/>
      <c r="O244" s="414"/>
      <c r="P244" s="415"/>
      <c r="Q244" s="415"/>
      <c r="R244" s="393"/>
      <c r="S244" s="393"/>
      <c r="T244" s="399"/>
      <c r="U244" s="129"/>
      <c r="V244" s="129"/>
      <c r="W244" s="393"/>
      <c r="X244" s="451"/>
      <c r="Y244" s="450"/>
      <c r="Z244" s="450"/>
    </row>
    <row r="245" spans="1:27">
      <c r="A245" s="320" t="s">
        <v>1028</v>
      </c>
      <c r="B245" s="445">
        <f>+'Distribution Pivot Table'!AE$97*100</f>
        <v>3.3891547049441786</v>
      </c>
      <c r="C245" s="445">
        <f>+'Distribution Pivot Table'!AE$99*100</f>
        <v>1.3157894736842104</v>
      </c>
      <c r="D245" s="445">
        <f>+'Distribution Pivot Table'!AE$101*100</f>
        <v>0</v>
      </c>
      <c r="E245" s="412">
        <f t="shared" si="125"/>
        <v>4.7049441786283888</v>
      </c>
      <c r="F245" s="446">
        <f>+'Distribution Pivot Table'!AE$103*100</f>
        <v>45.574162679425839</v>
      </c>
      <c r="G245" s="445">
        <f>+'Distribution Pivot Table'!AE$105*100</f>
        <v>11.802232854864434</v>
      </c>
      <c r="H245" s="445">
        <f>+'Distribution Pivot Table'!AE$107*100</f>
        <v>0</v>
      </c>
      <c r="I245" s="412">
        <f t="shared" ref="I245:I248" si="134">SUM(F245:H245)</f>
        <v>57.376395534290275</v>
      </c>
      <c r="J245" s="446">
        <f>+'Distribution Pivot Table'!AE$109*100</f>
        <v>20.215311004784688</v>
      </c>
      <c r="K245" s="445">
        <f>+'Distribution Pivot Table'!AE$111*100</f>
        <v>15.550239234449762</v>
      </c>
      <c r="L245" s="445">
        <f>+'Distribution Pivot Table'!AE$113*100</f>
        <v>0</v>
      </c>
      <c r="M245" s="413">
        <f t="shared" ref="M245:M248" si="135">SUM(J245:L245)</f>
        <v>35.76555023923445</v>
      </c>
      <c r="N245" s="446">
        <f>+'Distribution Pivot Table'!AE$115*100</f>
        <v>2.1531100478468899</v>
      </c>
      <c r="O245" s="414">
        <f t="shared" ref="O245:P248" si="136">+B245+F245+J245</f>
        <v>69.17862838915471</v>
      </c>
      <c r="P245" s="415">
        <f t="shared" si="136"/>
        <v>28.668261562998406</v>
      </c>
      <c r="Q245" s="415">
        <f t="shared" ref="Q245:Q248" si="137">+D245+H245+L245+N245</f>
        <v>2.1531100478468899</v>
      </c>
      <c r="R245" s="393">
        <f>SUM(B245:D245,F245:H245,J245:L245)+N245</f>
        <v>100.00000000000001</v>
      </c>
      <c r="S245" s="393">
        <f t="shared" si="130"/>
        <v>100</v>
      </c>
      <c r="T245" s="399">
        <f t="shared" si="131"/>
        <v>62.081339712918663</v>
      </c>
      <c r="U245" s="129">
        <f t="shared" si="132"/>
        <v>35.76555023923445</v>
      </c>
      <c r="V245" s="129">
        <f t="shared" si="132"/>
        <v>2.1531100478468899</v>
      </c>
      <c r="W245" s="393">
        <f t="shared" si="133"/>
        <v>100</v>
      </c>
      <c r="X245" s="451">
        <f>+T245-'OLD Tables 44-55'!T245</f>
        <v>-0.98137671647726421</v>
      </c>
      <c r="Y245" s="450">
        <f>+U245-'OLD Tables 44-55'!U245</f>
        <v>1.1753232288458406</v>
      </c>
      <c r="Z245" s="450">
        <f>+V245-'OLD Tables 44-55'!V245</f>
        <v>-0.19394651236857774</v>
      </c>
    </row>
    <row r="246" spans="1:27">
      <c r="A246" s="320" t="s">
        <v>1029</v>
      </c>
      <c r="B246" s="445">
        <f>+'Distribution Pivot Table'!AE$119*100</f>
        <v>12.308898471187769</v>
      </c>
      <c r="C246" s="445">
        <f>+'Distribution Pivot Table'!AE$121*100</f>
        <v>3.3973605122174311</v>
      </c>
      <c r="D246" s="445">
        <f>+'Distribution Pivot Table'!AE$123*100</f>
        <v>0</v>
      </c>
      <c r="E246" s="412">
        <f t="shared" si="125"/>
        <v>15.706258983405199</v>
      </c>
      <c r="F246" s="446">
        <f>+'Distribution Pivot Table'!AE$125*100</f>
        <v>20.750032666928004</v>
      </c>
      <c r="G246" s="445">
        <f>+'Distribution Pivot Table'!AE$127*100</f>
        <v>9.0944727557820464</v>
      </c>
      <c r="H246" s="445">
        <f>+'Distribution Pivot Table'!AE$129*100</f>
        <v>0</v>
      </c>
      <c r="I246" s="412">
        <f t="shared" si="134"/>
        <v>29.84450542271005</v>
      </c>
      <c r="J246" s="446">
        <f>+'Distribution Pivot Table'!AE$131*100</f>
        <v>22.736181889455114</v>
      </c>
      <c r="K246" s="445">
        <f>+'Distribution Pivot Table'!AE$133*100</f>
        <v>9.5256762054096438</v>
      </c>
      <c r="L246" s="445">
        <f>+'Distribution Pivot Table'!AE$135*100</f>
        <v>0</v>
      </c>
      <c r="M246" s="413">
        <f t="shared" si="135"/>
        <v>32.261858094864756</v>
      </c>
      <c r="N246" s="446">
        <f>+'Distribution Pivot Table'!AE$137*100</f>
        <v>22.187377499019991</v>
      </c>
      <c r="O246" s="414">
        <f t="shared" si="136"/>
        <v>55.795113027570892</v>
      </c>
      <c r="P246" s="415">
        <f t="shared" si="136"/>
        <v>22.01750947340912</v>
      </c>
      <c r="Q246" s="415">
        <f t="shared" si="137"/>
        <v>22.187377499019991</v>
      </c>
      <c r="R246" s="393">
        <f t="shared" si="124"/>
        <v>99.999999999999986</v>
      </c>
      <c r="S246" s="393">
        <f t="shared" si="130"/>
        <v>100</v>
      </c>
      <c r="T246" s="399">
        <f t="shared" si="131"/>
        <v>45.550764406115249</v>
      </c>
      <c r="U246" s="129">
        <f t="shared" si="132"/>
        <v>32.261858094864756</v>
      </c>
      <c r="V246" s="129">
        <f t="shared" si="132"/>
        <v>22.187377499019991</v>
      </c>
      <c r="W246" s="393">
        <f t="shared" si="133"/>
        <v>100</v>
      </c>
      <c r="X246" s="451">
        <f>+T246-'OLD Tables 44-55'!T246</f>
        <v>-1.1269552724971703</v>
      </c>
      <c r="Y246" s="450">
        <f>+U246-'OLD Tables 44-55'!U246</f>
        <v>-0.50182000741811805</v>
      </c>
      <c r="Z246" s="450">
        <f>+V246-'OLD Tables 44-55'!V246</f>
        <v>0.20038604384845726</v>
      </c>
    </row>
    <row r="247" spans="1:27">
      <c r="A247" s="320" t="s">
        <v>1030</v>
      </c>
      <c r="B247" s="445">
        <f>+'Distribution Pivot Table'!AE$141*100</f>
        <v>7.8812691914022519</v>
      </c>
      <c r="C247" s="445">
        <f>+'Distribution Pivot Table'!AE$143*100</f>
        <v>1.7656090071647903</v>
      </c>
      <c r="D247" s="445">
        <f>+'Distribution Pivot Table'!AE$145*100</f>
        <v>0</v>
      </c>
      <c r="E247" s="412">
        <f t="shared" si="125"/>
        <v>9.6468781985670429</v>
      </c>
      <c r="F247" s="446">
        <f>+'Distribution Pivot Table'!AE$147*100</f>
        <v>26.791197543500513</v>
      </c>
      <c r="G247" s="445">
        <f>+'Distribution Pivot Table'!AE$149*100</f>
        <v>7.9580348004094166</v>
      </c>
      <c r="H247" s="445">
        <f>+'Distribution Pivot Table'!AE$151*100</f>
        <v>0.38382804503582391</v>
      </c>
      <c r="I247" s="412">
        <f t="shared" si="134"/>
        <v>35.133060388945758</v>
      </c>
      <c r="J247" s="446">
        <f>+'Distribution Pivot Table'!AE$153*100</f>
        <v>44.165813715455478</v>
      </c>
      <c r="K247" s="445">
        <f>+'Distribution Pivot Table'!AE$155*100</f>
        <v>11.05424769703173</v>
      </c>
      <c r="L247" s="445">
        <f>+'Distribution Pivot Table'!AE$157*100</f>
        <v>0</v>
      </c>
      <c r="M247" s="413">
        <f t="shared" si="135"/>
        <v>55.220061412487212</v>
      </c>
      <c r="N247" s="446">
        <f>+'Distribution Pivot Table'!AE$159*100</f>
        <v>0</v>
      </c>
      <c r="O247" s="414">
        <f t="shared" si="136"/>
        <v>78.838280450358241</v>
      </c>
      <c r="P247" s="415">
        <f t="shared" si="136"/>
        <v>20.77789150460594</v>
      </c>
      <c r="Q247" s="415">
        <f t="shared" si="137"/>
        <v>0.38382804503582391</v>
      </c>
      <c r="R247" s="393">
        <f t="shared" si="124"/>
        <v>100</v>
      </c>
      <c r="S247" s="393">
        <f t="shared" si="130"/>
        <v>100</v>
      </c>
      <c r="T247" s="399">
        <f t="shared" si="131"/>
        <v>44.779938587512802</v>
      </c>
      <c r="U247" s="129">
        <f t="shared" si="132"/>
        <v>55.220061412487212</v>
      </c>
      <c r="V247" s="129">
        <f t="shared" si="132"/>
        <v>0</v>
      </c>
      <c r="W247" s="393">
        <f t="shared" si="133"/>
        <v>100.00000000000001</v>
      </c>
      <c r="X247" s="451">
        <f>+T247-'OLD Tables 44-55'!T247</f>
        <v>-0.83233196818244437</v>
      </c>
      <c r="Y247" s="450">
        <f>+U247-'OLD Tables 44-55'!U247</f>
        <v>0.78204280549702077</v>
      </c>
      <c r="Z247" s="450">
        <f>+V247-'OLD Tables 44-55'!V247</f>
        <v>0</v>
      </c>
    </row>
    <row r="248" spans="1:27">
      <c r="A248" s="320" t="s">
        <v>1031</v>
      </c>
      <c r="B248" s="445">
        <f>+'Distribution Pivot Table'!AE$163*100</f>
        <v>0</v>
      </c>
      <c r="C248" s="445">
        <f>+'Distribution Pivot Table'!AE$165*100</f>
        <v>0</v>
      </c>
      <c r="D248" s="445">
        <f>+'Distribution Pivot Table'!AE$167*100</f>
        <v>0</v>
      </c>
      <c r="E248" s="412">
        <f t="shared" si="125"/>
        <v>0</v>
      </c>
      <c r="F248" s="446">
        <f>+'Distribution Pivot Table'!AE$169*100</f>
        <v>0</v>
      </c>
      <c r="G248" s="445">
        <f>+'Distribution Pivot Table'!AE$171*100</f>
        <v>0</v>
      </c>
      <c r="H248" s="445">
        <f>+'Distribution Pivot Table'!AE$173*100</f>
        <v>0</v>
      </c>
      <c r="I248" s="412">
        <f t="shared" si="134"/>
        <v>0</v>
      </c>
      <c r="J248" s="446">
        <f>+'Distribution Pivot Table'!AE$175*100</f>
        <v>0</v>
      </c>
      <c r="K248" s="445">
        <f>+'Distribution Pivot Table'!AE$177*100</f>
        <v>0</v>
      </c>
      <c r="L248" s="445">
        <f>+'Distribution Pivot Table'!AE$179*100</f>
        <v>0</v>
      </c>
      <c r="M248" s="413">
        <f t="shared" si="135"/>
        <v>0</v>
      </c>
      <c r="N248" s="446">
        <f>+'Distribution Pivot Table'!AE$181*100</f>
        <v>0</v>
      </c>
      <c r="O248" s="414">
        <f t="shared" si="136"/>
        <v>0</v>
      </c>
      <c r="P248" s="415">
        <f t="shared" si="136"/>
        <v>0</v>
      </c>
      <c r="Q248" s="415">
        <f t="shared" si="137"/>
        <v>0</v>
      </c>
      <c r="R248" s="393">
        <f t="shared" si="124"/>
        <v>0</v>
      </c>
      <c r="S248" s="393">
        <f t="shared" si="130"/>
        <v>0</v>
      </c>
      <c r="T248" s="399">
        <f t="shared" si="131"/>
        <v>0</v>
      </c>
      <c r="U248" s="129">
        <f t="shared" si="132"/>
        <v>0</v>
      </c>
      <c r="V248" s="129">
        <f t="shared" si="132"/>
        <v>0</v>
      </c>
      <c r="W248" s="393">
        <f t="shared" si="133"/>
        <v>0</v>
      </c>
      <c r="X248" s="451">
        <f>+T248-'OLD Tables 44-55'!T248</f>
        <v>0</v>
      </c>
      <c r="Y248" s="450">
        <f>+U248-'OLD Tables 44-55'!U248</f>
        <v>0</v>
      </c>
      <c r="Z248" s="450">
        <f>+V248-'OLD Tables 44-55'!V248</f>
        <v>0</v>
      </c>
    </row>
    <row r="249" spans="1:27">
      <c r="A249" s="320"/>
      <c r="B249" s="445"/>
      <c r="C249" s="445"/>
      <c r="D249" s="445"/>
      <c r="E249" s="412"/>
      <c r="F249" s="446"/>
      <c r="G249" s="445"/>
      <c r="H249" s="445"/>
      <c r="I249" s="412"/>
      <c r="J249" s="446"/>
      <c r="K249" s="445"/>
      <c r="L249" s="445"/>
      <c r="M249" s="413"/>
      <c r="N249" s="446"/>
      <c r="O249" s="414"/>
      <c r="P249" s="415"/>
      <c r="Q249" s="415"/>
      <c r="R249" s="393"/>
      <c r="S249" s="393"/>
      <c r="T249" s="399"/>
      <c r="U249" s="129"/>
      <c r="V249" s="129"/>
      <c r="W249" s="393"/>
      <c r="X249" s="451"/>
      <c r="Y249" s="450"/>
      <c r="Z249" s="450"/>
    </row>
    <row r="250" spans="1:27">
      <c r="A250" s="320" t="s">
        <v>1032</v>
      </c>
      <c r="B250" s="445">
        <f>+'Distribution Pivot Table'!AE$185*100</f>
        <v>12.873020706455543</v>
      </c>
      <c r="C250" s="445">
        <f>+'Distribution Pivot Table'!AE$187*100</f>
        <v>1.2637028014616323</v>
      </c>
      <c r="D250" s="445">
        <f>+'Distribution Pivot Table'!AE$189*100</f>
        <v>0</v>
      </c>
      <c r="E250" s="412">
        <f t="shared" si="125"/>
        <v>14.136723507917175</v>
      </c>
      <c r="F250" s="446">
        <f>+'Distribution Pivot Table'!AE$191*100</f>
        <v>45.318209500609015</v>
      </c>
      <c r="G250" s="445">
        <f>+'Distribution Pivot Table'!AE$193*100</f>
        <v>3.1288063337393424</v>
      </c>
      <c r="H250" s="445">
        <f>+'Distribution Pivot Table'!AE$195*100</f>
        <v>0</v>
      </c>
      <c r="I250" s="412">
        <f t="shared" ref="I250:I253" si="138">SUM(F250:H250)</f>
        <v>48.447015834348356</v>
      </c>
      <c r="J250" s="446">
        <f>+'Distribution Pivot Table'!AE$197*100</f>
        <v>17.341656516443361</v>
      </c>
      <c r="K250" s="445">
        <f>+'Distribution Pivot Table'!AE$199*100</f>
        <v>5.7551766138855056</v>
      </c>
      <c r="L250" s="445">
        <f>+'Distribution Pivot Table'!AE$201*100</f>
        <v>0</v>
      </c>
      <c r="M250" s="413">
        <f t="shared" ref="M250:M253" si="139">SUM(J250:L250)</f>
        <v>23.096833130328868</v>
      </c>
      <c r="N250" s="446">
        <f>+'Distribution Pivot Table'!AE$203*100</f>
        <v>14.319427527405605</v>
      </c>
      <c r="O250" s="414">
        <f t="shared" ref="O250:P253" si="140">+B250+F250+J250</f>
        <v>75.532886723507914</v>
      </c>
      <c r="P250" s="415">
        <f t="shared" si="140"/>
        <v>10.147685749086481</v>
      </c>
      <c r="Q250" s="415">
        <f t="shared" ref="Q250:Q253" si="141">+D250+H250+L250+N250</f>
        <v>14.319427527405605</v>
      </c>
      <c r="R250" s="393">
        <f t="shared" si="124"/>
        <v>100.00000000000001</v>
      </c>
      <c r="S250" s="393">
        <f t="shared" si="130"/>
        <v>100</v>
      </c>
      <c r="T250" s="399">
        <f t="shared" si="131"/>
        <v>62.583739342265531</v>
      </c>
      <c r="U250" s="129">
        <f t="shared" si="132"/>
        <v>23.096833130328868</v>
      </c>
      <c r="V250" s="129">
        <f t="shared" si="132"/>
        <v>14.319427527405605</v>
      </c>
      <c r="W250" s="393">
        <f t="shared" si="133"/>
        <v>100.00000000000001</v>
      </c>
      <c r="X250" s="451">
        <f>+T250-'OLD Tables 44-55'!T250</f>
        <v>0.71127286268961143</v>
      </c>
      <c r="Y250" s="450">
        <f>+U250-'OLD Tables 44-55'!U250</f>
        <v>-1.3185083102698236</v>
      </c>
      <c r="Z250" s="450">
        <f>+V250-'OLD Tables 44-55'!V250</f>
        <v>0.60723544758022108</v>
      </c>
    </row>
    <row r="251" spans="1:27">
      <c r="A251" s="320" t="s">
        <v>1033</v>
      </c>
      <c r="B251" s="445">
        <f>+'Distribution Pivot Table'!AE$207*100</f>
        <v>2.9000000000000004</v>
      </c>
      <c r="C251" s="445">
        <f>+'Distribution Pivot Table'!AE$209*100</f>
        <v>14.499999999999998</v>
      </c>
      <c r="D251" s="445">
        <f>+'Distribution Pivot Table'!AE$211*108</f>
        <v>0</v>
      </c>
      <c r="E251" s="412">
        <f t="shared" si="125"/>
        <v>17.399999999999999</v>
      </c>
      <c r="F251" s="446">
        <f>+'Distribution Pivot Table'!AE$213*100</f>
        <v>40.300000000000004</v>
      </c>
      <c r="G251" s="445">
        <f>+'Distribution Pivot Table'!AE$215*100</f>
        <v>28.1</v>
      </c>
      <c r="H251" s="445">
        <f>+'Distribution Pivot Table'!AE$217*100</f>
        <v>0</v>
      </c>
      <c r="I251" s="412">
        <f t="shared" si="138"/>
        <v>68.400000000000006</v>
      </c>
      <c r="J251" s="446">
        <f>+'Distribution Pivot Table'!AE$219*100</f>
        <v>6.4</v>
      </c>
      <c r="K251" s="445">
        <f>+'Distribution Pivot Table'!AE$221*100</f>
        <v>6.9</v>
      </c>
      <c r="L251" s="445">
        <f>+'Distribution Pivot Table'!AE$223*100</f>
        <v>0</v>
      </c>
      <c r="M251" s="413">
        <f t="shared" si="139"/>
        <v>13.3</v>
      </c>
      <c r="N251" s="446">
        <f>+'Distribution Pivot Table'!AE$225*100</f>
        <v>0</v>
      </c>
      <c r="O251" s="414">
        <f t="shared" si="140"/>
        <v>49.6</v>
      </c>
      <c r="P251" s="415">
        <f t="shared" si="140"/>
        <v>49.5</v>
      </c>
      <c r="Q251" s="415">
        <f t="shared" si="141"/>
        <v>0</v>
      </c>
      <c r="R251" s="393">
        <f t="shared" si="124"/>
        <v>99.100000000000023</v>
      </c>
      <c r="S251" s="393">
        <f t="shared" si="130"/>
        <v>99.1</v>
      </c>
      <c r="T251" s="399">
        <f t="shared" si="131"/>
        <v>85.800000000000011</v>
      </c>
      <c r="U251" s="129">
        <f t="shared" si="132"/>
        <v>13.3</v>
      </c>
      <c r="V251" s="129">
        <f t="shared" si="132"/>
        <v>0</v>
      </c>
      <c r="W251" s="393">
        <f t="shared" si="133"/>
        <v>99.100000000000009</v>
      </c>
      <c r="X251" s="451">
        <f>+T251-'OLD Tables 44-55'!T251</f>
        <v>3.6583272534323896</v>
      </c>
      <c r="Y251" s="450">
        <f>+U251-'OLD Tables 44-55'!U251</f>
        <v>-4.5583272534323775</v>
      </c>
      <c r="Z251" s="450">
        <f>+V251-'OLD Tables 44-55'!V251</f>
        <v>0</v>
      </c>
    </row>
    <row r="252" spans="1:27">
      <c r="A252" s="320" t="s">
        <v>1034</v>
      </c>
      <c r="B252" s="445">
        <f>+'Distribution Pivot Table'!AE$229*100</f>
        <v>0</v>
      </c>
      <c r="C252" s="445">
        <f>+'Distribution Pivot Table'!AE$231*100</f>
        <v>0</v>
      </c>
      <c r="D252" s="445">
        <f>+'Distribution Pivot Table'!AE$233*100</f>
        <v>0</v>
      </c>
      <c r="E252" s="412">
        <f t="shared" si="125"/>
        <v>0</v>
      </c>
      <c r="F252" s="446">
        <f>+'Distribution Pivot Table'!AE$235*100</f>
        <v>0</v>
      </c>
      <c r="G252" s="445">
        <f>+'Distribution Pivot Table'!AE$237*100</f>
        <v>0</v>
      </c>
      <c r="H252" s="445">
        <f>+'Distribution Pivot Table'!AE$239*100</f>
        <v>0</v>
      </c>
      <c r="I252" s="412">
        <f t="shared" si="138"/>
        <v>0</v>
      </c>
      <c r="J252" s="446">
        <f>+'Distribution Pivot Table'!AE$241*100</f>
        <v>0</v>
      </c>
      <c r="K252" s="445">
        <f>+'Distribution Pivot Table'!AE$243*100</f>
        <v>0</v>
      </c>
      <c r="L252" s="445">
        <f>+'Distribution Pivot Table'!AE$245*100</f>
        <v>0</v>
      </c>
      <c r="M252" s="413">
        <f t="shared" si="139"/>
        <v>0</v>
      </c>
      <c r="N252" s="446">
        <f>+'Distribution Pivot Table'!AE$247*100</f>
        <v>0</v>
      </c>
      <c r="O252" s="414">
        <f t="shared" si="140"/>
        <v>0</v>
      </c>
      <c r="P252" s="415">
        <f t="shared" si="140"/>
        <v>0</v>
      </c>
      <c r="Q252" s="415">
        <f t="shared" si="141"/>
        <v>0</v>
      </c>
      <c r="R252" s="393">
        <f t="shared" si="124"/>
        <v>0</v>
      </c>
      <c r="S252" s="393">
        <f t="shared" si="130"/>
        <v>0</v>
      </c>
      <c r="T252" s="399">
        <f t="shared" si="131"/>
        <v>0</v>
      </c>
      <c r="U252" s="129">
        <f t="shared" si="132"/>
        <v>0</v>
      </c>
      <c r="V252" s="129">
        <f t="shared" si="132"/>
        <v>0</v>
      </c>
      <c r="W252" s="393">
        <f t="shared" si="133"/>
        <v>0</v>
      </c>
      <c r="X252" s="451">
        <f>+T252-'OLD Tables 44-55'!T252</f>
        <v>0</v>
      </c>
      <c r="Y252" s="450">
        <f>+U252-'OLD Tables 44-55'!U252</f>
        <v>0</v>
      </c>
      <c r="Z252" s="450">
        <f>+V252-'OLD Tables 44-55'!V252</f>
        <v>0</v>
      </c>
      <c r="AA252" s="342"/>
    </row>
    <row r="253" spans="1:27">
      <c r="A253" s="320" t="s">
        <v>1035</v>
      </c>
      <c r="B253" s="445">
        <f>+'Distribution Pivot Table'!AE$251*100</f>
        <v>0</v>
      </c>
      <c r="C253" s="445">
        <f>+'Distribution Pivot Table'!AE$253*100</f>
        <v>0</v>
      </c>
      <c r="D253" s="445">
        <f>+'Distribution Pivot Table'!AE$255*100</f>
        <v>0</v>
      </c>
      <c r="E253" s="412">
        <f t="shared" si="125"/>
        <v>0</v>
      </c>
      <c r="F253" s="446">
        <f>+'Distribution Pivot Table'!AE$257*100</f>
        <v>0</v>
      </c>
      <c r="G253" s="445">
        <f>+'Distribution Pivot Table'!AE$259*100</f>
        <v>0</v>
      </c>
      <c r="H253" s="445">
        <f>+'Distribution Pivot Table'!AE$261*100</f>
        <v>0</v>
      </c>
      <c r="I253" s="412">
        <f t="shared" si="138"/>
        <v>0</v>
      </c>
      <c r="J253" s="446">
        <f>+'Distribution Pivot Table'!AE$263*100</f>
        <v>0</v>
      </c>
      <c r="K253" s="445">
        <f>+'Distribution Pivot Table'!AE$265*100</f>
        <v>0</v>
      </c>
      <c r="L253" s="445">
        <f>+'Distribution Pivot Table'!AE$267*100</f>
        <v>0</v>
      </c>
      <c r="M253" s="413">
        <f t="shared" si="139"/>
        <v>0</v>
      </c>
      <c r="N253" s="446">
        <f>+'Distribution Pivot Table'!AE$269*100</f>
        <v>0</v>
      </c>
      <c r="O253" s="414">
        <f t="shared" si="140"/>
        <v>0</v>
      </c>
      <c r="P253" s="415">
        <f t="shared" si="140"/>
        <v>0</v>
      </c>
      <c r="Q253" s="415">
        <f t="shared" si="141"/>
        <v>0</v>
      </c>
      <c r="R253" s="393">
        <f t="shared" si="124"/>
        <v>0</v>
      </c>
      <c r="S253" s="393">
        <f t="shared" si="130"/>
        <v>0</v>
      </c>
      <c r="T253" s="399">
        <f t="shared" si="131"/>
        <v>0</v>
      </c>
      <c r="U253" s="129">
        <f t="shared" si="132"/>
        <v>0</v>
      </c>
      <c r="V253" s="129">
        <f t="shared" si="132"/>
        <v>0</v>
      </c>
      <c r="W253" s="393">
        <f t="shared" si="133"/>
        <v>0</v>
      </c>
      <c r="X253" s="451">
        <f>+T253-'OLD Tables 44-55'!T253</f>
        <v>0</v>
      </c>
      <c r="Y253" s="450">
        <f>+U253-'OLD Tables 44-55'!U253</f>
        <v>0</v>
      </c>
      <c r="Z253" s="450">
        <f>+V253-'OLD Tables 44-55'!V253</f>
        <v>0</v>
      </c>
    </row>
    <row r="254" spans="1:27">
      <c r="A254" s="320"/>
      <c r="B254" s="445"/>
      <c r="C254" s="445"/>
      <c r="D254" s="445"/>
      <c r="E254" s="412"/>
      <c r="F254" s="446"/>
      <c r="G254" s="445"/>
      <c r="H254" s="445"/>
      <c r="I254" s="412"/>
      <c r="J254" s="446"/>
      <c r="K254" s="445"/>
      <c r="L254" s="445"/>
      <c r="M254" s="413"/>
      <c r="N254" s="446"/>
      <c r="O254" s="414"/>
      <c r="P254" s="415"/>
      <c r="Q254" s="415"/>
      <c r="R254" s="393"/>
      <c r="S254" s="393"/>
      <c r="T254" s="399"/>
      <c r="U254" s="129"/>
      <c r="V254" s="129"/>
      <c r="W254" s="393"/>
      <c r="X254" s="451"/>
      <c r="Y254" s="450"/>
      <c r="Z254" s="450"/>
    </row>
    <row r="255" spans="1:27">
      <c r="A255" s="320" t="s">
        <v>1036</v>
      </c>
      <c r="B255" s="445">
        <f>+'Distribution Pivot Table'!AE$273*100</f>
        <v>9.5519277526919064E-2</v>
      </c>
      <c r="C255" s="453">
        <f>+'Distribution Pivot Table'!AE$275*100</f>
        <v>3.473428273706148E-2</v>
      </c>
      <c r="D255" s="445">
        <f>+'Distribution Pivot Table'!AE$277*100</f>
        <v>0</v>
      </c>
      <c r="E255" s="412">
        <f t="shared" si="125"/>
        <v>0.13025356026398055</v>
      </c>
      <c r="F255" s="446">
        <f>+'Distribution Pivot Table'!AE$279*100</f>
        <v>43.061827023271974</v>
      </c>
      <c r="G255" s="445">
        <f>+'Distribution Pivot Table'!AE$281*100</f>
        <v>7.8152136158388323</v>
      </c>
      <c r="H255" s="445">
        <f>+'Distribution Pivot Table'!AE$283*100</f>
        <v>0</v>
      </c>
      <c r="I255" s="412">
        <f t="shared" ref="I255:I258" si="142">SUM(F255:H255)</f>
        <v>50.877040639110803</v>
      </c>
      <c r="J255" s="446">
        <f>+'Distribution Pivot Table'!AE$285*100</f>
        <v>6.7905522750955196</v>
      </c>
      <c r="K255" s="445">
        <f>+'Distribution Pivot Table'!AE$287*100</f>
        <v>6.3042723167766583</v>
      </c>
      <c r="L255" s="445">
        <f>+'Distribution Pivot Table'!AE$289*100</f>
        <v>0</v>
      </c>
      <c r="M255" s="413">
        <f t="shared" ref="M255:M258" si="143">SUM(J255:L255)</f>
        <v>13.094824591872179</v>
      </c>
      <c r="N255" s="446">
        <f>+'Distribution Pivot Table'!AE$291*100</f>
        <v>35.897881208753041</v>
      </c>
      <c r="O255" s="414">
        <f t="shared" ref="O255:P258" si="144">+B255+F255+J255</f>
        <v>49.947898575894413</v>
      </c>
      <c r="P255" s="415">
        <f t="shared" si="144"/>
        <v>14.154220215352552</v>
      </c>
      <c r="Q255" s="415">
        <f t="shared" ref="Q255:Q258" si="145">+D255+H255+L255+N255</f>
        <v>35.897881208753041</v>
      </c>
      <c r="R255" s="393">
        <f t="shared" si="124"/>
        <v>100</v>
      </c>
      <c r="S255" s="393">
        <f t="shared" si="130"/>
        <v>100</v>
      </c>
      <c r="T255" s="399">
        <f t="shared" si="131"/>
        <v>51.007294199374783</v>
      </c>
      <c r="U255" s="129">
        <f t="shared" si="132"/>
        <v>13.094824591872179</v>
      </c>
      <c r="V255" s="129">
        <f t="shared" si="132"/>
        <v>35.897881208753041</v>
      </c>
      <c r="W255" s="393">
        <f t="shared" si="133"/>
        <v>100</v>
      </c>
      <c r="X255" s="451">
        <f>+T255-'OLD Tables 44-55'!T255</f>
        <v>1.8448624282473602</v>
      </c>
      <c r="Y255" s="450">
        <f>+U255-'OLD Tables 44-55'!U255</f>
        <v>-0.38155410189781946</v>
      </c>
      <c r="Z255" s="450">
        <f>+V255-'OLD Tables 44-55'!V255</f>
        <v>-1.4538974473734427</v>
      </c>
    </row>
    <row r="256" spans="1:27">
      <c r="A256" s="320" t="s">
        <v>1037</v>
      </c>
      <c r="B256" s="445">
        <f>+'Distribution Pivot Table'!AE295*100</f>
        <v>6.5764575672105394</v>
      </c>
      <c r="C256" s="445">
        <f>+'Distribution Pivot Table'!AE297*100</f>
        <v>5.4934723362728644</v>
      </c>
      <c r="D256" s="445">
        <f>+'Distribution Pivot Table'!AE299*100</f>
        <v>0</v>
      </c>
      <c r="E256" s="412">
        <f t="shared" si="125"/>
        <v>12.069929903483404</v>
      </c>
      <c r="F256" s="446">
        <f>+'Distribution Pivot Table'!AE301*100</f>
        <v>19.968581527366204</v>
      </c>
      <c r="G256" s="445">
        <f>+'Distribution Pivot Table'!AE303*100</f>
        <v>19.133135777785711</v>
      </c>
      <c r="H256" s="445">
        <f>+'Distribution Pivot Table'!AE305*100</f>
        <v>0</v>
      </c>
      <c r="I256" s="412">
        <f t="shared" si="142"/>
        <v>39.101717305151915</v>
      </c>
      <c r="J256" s="446">
        <f>+'Distribution Pivot Table'!AE307*100</f>
        <v>8.701964844633272</v>
      </c>
      <c r="K256" s="445">
        <f>+'Distribution Pivot Table'!AE309*100</f>
        <v>16.34236614421555</v>
      </c>
      <c r="L256" s="445">
        <f>+'Distribution Pivot Table'!AE311*100</f>
        <v>0</v>
      </c>
      <c r="M256" s="413">
        <f t="shared" si="143"/>
        <v>25.04433098884882</v>
      </c>
      <c r="N256" s="446">
        <f>+'Distribution Pivot Table'!AE313*100</f>
        <v>23.737608149761385</v>
      </c>
      <c r="O256" s="414">
        <f t="shared" si="144"/>
        <v>35.247003939210018</v>
      </c>
      <c r="P256" s="415">
        <f t="shared" si="144"/>
        <v>40.96897425827413</v>
      </c>
      <c r="Q256" s="415">
        <f t="shared" si="145"/>
        <v>23.737608149761385</v>
      </c>
      <c r="R256" s="393">
        <f t="shared" si="124"/>
        <v>99.953586347245533</v>
      </c>
      <c r="S256" s="393">
        <f t="shared" si="130"/>
        <v>99.953586347245533</v>
      </c>
      <c r="T256" s="399">
        <f t="shared" si="131"/>
        <v>51.171647208635321</v>
      </c>
      <c r="U256" s="129">
        <f t="shared" si="132"/>
        <v>25.04433098884882</v>
      </c>
      <c r="V256" s="129">
        <f t="shared" si="132"/>
        <v>23.737608149761385</v>
      </c>
      <c r="W256" s="393">
        <f t="shared" si="133"/>
        <v>99.953586347245519</v>
      </c>
      <c r="X256" s="451">
        <f>+T256-'OLD Tables 44-55'!T256</f>
        <v>2.3201400785866468</v>
      </c>
      <c r="Y256" s="450">
        <f>+U256-'OLD Tables 44-55'!U256</f>
        <v>-3.2306729756778161</v>
      </c>
      <c r="Z256" s="450">
        <f>+V256-'OLD Tables 44-55'!V256</f>
        <v>0.8641192443366954</v>
      </c>
    </row>
    <row r="257" spans="1:26">
      <c r="A257" s="320" t="s">
        <v>1038</v>
      </c>
      <c r="B257" s="445">
        <f>+'Distribution Pivot Table'!AE317*100</f>
        <v>10.010989010989011</v>
      </c>
      <c r="C257" s="445">
        <f>+'Distribution Pivot Table'!AE319*100</f>
        <v>3.8241758241758239</v>
      </c>
      <c r="D257" s="445">
        <f>+'Distribution Pivot Table'!AE321*100</f>
        <v>0</v>
      </c>
      <c r="E257" s="412">
        <f t="shared" si="125"/>
        <v>13.835164835164836</v>
      </c>
      <c r="F257" s="446">
        <f>+'Distribution Pivot Table'!AE323*100</f>
        <v>21.043956043956044</v>
      </c>
      <c r="G257" s="445">
        <f>+'Distribution Pivot Table'!AE325*100</f>
        <v>25.049450549450547</v>
      </c>
      <c r="H257" s="445">
        <f>+'Distribution Pivot Table'!AE327*100</f>
        <v>0</v>
      </c>
      <c r="I257" s="412">
        <f t="shared" si="142"/>
        <v>46.093406593406591</v>
      </c>
      <c r="J257" s="446">
        <f>+'Distribution Pivot Table'!AE329*100</f>
        <v>7.8791208791208796</v>
      </c>
      <c r="K257" s="445">
        <f>+'Distribution Pivot Table'!AE331*100</f>
        <v>15.752747252747254</v>
      </c>
      <c r="L257" s="445">
        <f>+'Distribution Pivot Table'!AE333*100</f>
        <v>0</v>
      </c>
      <c r="M257" s="413">
        <f t="shared" si="143"/>
        <v>23.631868131868131</v>
      </c>
      <c r="N257" s="446">
        <f>+'Distribution Pivot Table'!AE335*100</f>
        <v>16.241758241758241</v>
      </c>
      <c r="O257" s="414">
        <f t="shared" si="144"/>
        <v>38.934065934065934</v>
      </c>
      <c r="P257" s="415">
        <f t="shared" si="144"/>
        <v>44.626373626373628</v>
      </c>
      <c r="Q257" s="415">
        <f t="shared" si="145"/>
        <v>16.241758241758241</v>
      </c>
      <c r="R257" s="393">
        <f t="shared" si="124"/>
        <v>99.80219780219781</v>
      </c>
      <c r="S257" s="393">
        <f t="shared" si="130"/>
        <v>99.80219780219781</v>
      </c>
      <c r="T257" s="399">
        <f t="shared" si="131"/>
        <v>59.928571428571431</v>
      </c>
      <c r="U257" s="129">
        <f t="shared" si="132"/>
        <v>23.631868131868131</v>
      </c>
      <c r="V257" s="129">
        <f t="shared" si="132"/>
        <v>16.241758241758241</v>
      </c>
      <c r="W257" s="393">
        <f t="shared" si="133"/>
        <v>99.80219780219781</v>
      </c>
      <c r="X257" s="451">
        <f>+T257-'OLD Tables 44-55'!T257</f>
        <v>-1.3831175882047262</v>
      </c>
      <c r="Y257" s="450">
        <f>+U257-'OLD Tables 44-55'!U257</f>
        <v>-9.9061886048151138E-2</v>
      </c>
      <c r="Z257" s="450">
        <f>+V257-'OLD Tables 44-55'!V257</f>
        <v>1.4201066862992047</v>
      </c>
    </row>
    <row r="258" spans="1:26">
      <c r="A258" s="329" t="s">
        <v>1039</v>
      </c>
      <c r="B258" s="455">
        <f>+'Distribution Pivot Table'!AE339*100</f>
        <v>8.3722601509162775</v>
      </c>
      <c r="C258" s="455">
        <f>+'Distribution Pivot Table'!AE341*100</f>
        <v>0.39525691699604742</v>
      </c>
      <c r="D258" s="455">
        <f>+'Distribution Pivot Table'!AE343*100</f>
        <v>0</v>
      </c>
      <c r="E258" s="456">
        <f t="shared" si="125"/>
        <v>8.7675170679123244</v>
      </c>
      <c r="F258" s="457">
        <f>+'Distribution Pivot Table'!AE345*100</f>
        <v>36.2199065756378</v>
      </c>
      <c r="G258" s="455">
        <f>+'Distribution Pivot Table'!AE347*100</f>
        <v>7.6176787639238226</v>
      </c>
      <c r="H258" s="455">
        <f>+'Distribution Pivot Table'!AE349*100</f>
        <v>0</v>
      </c>
      <c r="I258" s="456">
        <f t="shared" si="142"/>
        <v>43.83758533956162</v>
      </c>
      <c r="J258" s="457">
        <f>+'Distribution Pivot Table'!AE351*100</f>
        <v>26.590010779734101</v>
      </c>
      <c r="K258" s="455">
        <f>+'Distribution Pivot Table'!AE353*100</f>
        <v>13.582464965864174</v>
      </c>
      <c r="L258" s="455">
        <f>+'Distribution Pivot Table'!AE355*100</f>
        <v>0</v>
      </c>
      <c r="M258" s="458">
        <f t="shared" si="143"/>
        <v>40.172475745598277</v>
      </c>
      <c r="N258" s="457">
        <f>+'Distribution Pivot Table'!AE357*100</f>
        <v>7.2224218469277766</v>
      </c>
      <c r="O258" s="459">
        <f t="shared" si="144"/>
        <v>71.182177506288184</v>
      </c>
      <c r="P258" s="460">
        <f t="shared" si="144"/>
        <v>21.595400646784043</v>
      </c>
      <c r="Q258" s="460">
        <f t="shared" si="145"/>
        <v>7.2224218469277766</v>
      </c>
      <c r="R258" s="393">
        <f t="shared" si="124"/>
        <v>100</v>
      </c>
      <c r="S258" s="393">
        <f t="shared" si="130"/>
        <v>100</v>
      </c>
      <c r="T258" s="399">
        <f t="shared" si="131"/>
        <v>52.605102407473943</v>
      </c>
      <c r="U258" s="129">
        <f t="shared" si="132"/>
        <v>40.172475745598277</v>
      </c>
      <c r="V258" s="129">
        <f t="shared" si="132"/>
        <v>7.2224218469277766</v>
      </c>
      <c r="W258" s="393">
        <f t="shared" si="133"/>
        <v>100</v>
      </c>
      <c r="X258" s="451">
        <f>+T258-'OLD Tables 44-55'!T258</f>
        <v>-1.0027941207765636</v>
      </c>
      <c r="Y258" s="450">
        <f>+U258-'OLD Tables 44-55'!U258</f>
        <v>1.6769005243593398</v>
      </c>
      <c r="Z258" s="450">
        <f>+V258-'OLD Tables 44-55'!V258</f>
        <v>-0.6741064035827744</v>
      </c>
    </row>
    <row r="259" spans="1:26">
      <c r="A259" s="333" t="s">
        <v>1053</v>
      </c>
      <c r="B259" s="320"/>
      <c r="C259" s="320"/>
      <c r="D259" s="320"/>
      <c r="E259" s="320"/>
    </row>
    <row r="260" spans="1:26">
      <c r="A260" s="333" t="s">
        <v>1112</v>
      </c>
      <c r="B260" s="320"/>
      <c r="C260" s="320"/>
      <c r="D260" s="320"/>
      <c r="E260" s="320"/>
    </row>
    <row r="261" spans="1:26">
      <c r="A261" s="333"/>
      <c r="B261" s="363"/>
      <c r="C261" s="363"/>
      <c r="D261" s="363"/>
      <c r="E261" s="424"/>
      <c r="F261" s="363"/>
      <c r="G261" s="363"/>
      <c r="H261" s="363"/>
      <c r="I261" s="424"/>
      <c r="J261" s="363"/>
      <c r="K261" s="363"/>
      <c r="L261" s="363"/>
      <c r="M261" s="424"/>
      <c r="N261" s="363"/>
      <c r="O261" s="336"/>
      <c r="P261" s="336"/>
      <c r="R261" s="128"/>
    </row>
    <row r="262" spans="1:26">
      <c r="Q262" s="335" t="s">
        <v>1158</v>
      </c>
    </row>
    <row r="263" spans="1:26" ht="18">
      <c r="A263" s="296" t="s">
        <v>1113</v>
      </c>
      <c r="B263" s="298"/>
      <c r="C263" s="298"/>
      <c r="D263" s="298"/>
      <c r="E263" s="298"/>
      <c r="F263" s="297"/>
      <c r="G263" s="297"/>
      <c r="H263" s="297"/>
      <c r="I263" s="298"/>
      <c r="J263" s="297"/>
      <c r="K263" s="297"/>
      <c r="L263" s="297"/>
      <c r="M263" s="298"/>
      <c r="N263" s="297"/>
      <c r="O263" s="297"/>
      <c r="P263" s="297"/>
      <c r="Q263" s="297"/>
      <c r="R263" s="431"/>
    </row>
    <row r="264" spans="1:26" ht="18">
      <c r="A264" s="296"/>
      <c r="B264" s="298"/>
      <c r="C264" s="298"/>
      <c r="D264" s="298"/>
      <c r="E264" s="298"/>
      <c r="F264" s="297"/>
      <c r="G264" s="297"/>
      <c r="H264" s="297"/>
      <c r="I264" s="298"/>
      <c r="J264" s="297"/>
      <c r="K264" s="297"/>
      <c r="L264" s="297"/>
      <c r="M264" s="298"/>
      <c r="N264" s="297"/>
      <c r="O264" s="297"/>
      <c r="P264" s="297"/>
      <c r="Q264" s="297"/>
      <c r="R264" s="431"/>
    </row>
    <row r="265" spans="1:26" ht="15.75">
      <c r="A265" s="299" t="s">
        <v>1114</v>
      </c>
      <c r="B265" s="298"/>
      <c r="C265" s="298"/>
      <c r="D265" s="298"/>
      <c r="E265" s="298"/>
      <c r="F265" s="297"/>
      <c r="G265" s="297"/>
      <c r="H265" s="297"/>
      <c r="I265" s="298"/>
      <c r="J265" s="297"/>
      <c r="K265" s="297"/>
      <c r="L265" s="297"/>
      <c r="M265" s="298"/>
      <c r="N265" s="297"/>
      <c r="O265" s="297"/>
      <c r="P265" s="297"/>
      <c r="Q265" s="297"/>
      <c r="R265" s="431"/>
    </row>
    <row r="266" spans="1:26" ht="15.75">
      <c r="A266" s="299" t="s">
        <v>1174</v>
      </c>
      <c r="B266" s="298"/>
      <c r="C266" s="298"/>
      <c r="D266" s="298"/>
      <c r="E266" s="298"/>
      <c r="F266" s="297"/>
      <c r="G266" s="297"/>
      <c r="H266" s="297"/>
      <c r="I266" s="298"/>
      <c r="J266" s="297"/>
      <c r="K266" s="297"/>
      <c r="L266" s="297"/>
      <c r="M266" s="298"/>
      <c r="N266" s="297"/>
      <c r="O266" s="297"/>
      <c r="P266" s="297"/>
      <c r="Q266" s="297"/>
      <c r="R266" s="431"/>
    </row>
    <row r="267" spans="1:26" ht="19.5" customHeight="1">
      <c r="A267" s="303"/>
      <c r="B267" s="303"/>
      <c r="C267" s="303"/>
      <c r="D267" s="303"/>
      <c r="E267" s="303"/>
      <c r="F267" s="303"/>
      <c r="G267" s="303"/>
      <c r="H267" s="303"/>
      <c r="I267" s="303"/>
      <c r="R267" s="372"/>
    </row>
    <row r="268" spans="1:26" ht="19.5" customHeight="1">
      <c r="A268" s="150"/>
      <c r="B268" s="305" t="s">
        <v>1014</v>
      </c>
      <c r="C268" s="306"/>
      <c r="D268" s="306"/>
      <c r="E268" s="306"/>
      <c r="F268" s="306"/>
      <c r="G268" s="306"/>
      <c r="H268" s="306"/>
      <c r="I268" s="307"/>
      <c r="J268" s="373" t="s">
        <v>10</v>
      </c>
      <c r="K268" s="374"/>
      <c r="L268" s="374"/>
      <c r="M268" s="375"/>
      <c r="N268" s="530" t="s">
        <v>1015</v>
      </c>
      <c r="O268" s="533" t="s">
        <v>1093</v>
      </c>
      <c r="P268" s="533" t="s">
        <v>1094</v>
      </c>
      <c r="Q268" s="533" t="s">
        <v>1095</v>
      </c>
      <c r="R268" s="376"/>
      <c r="S268" s="377"/>
    </row>
    <row r="269" spans="1:26" ht="36.75" customHeight="1">
      <c r="A269" s="300"/>
      <c r="B269" s="306" t="s">
        <v>1016</v>
      </c>
      <c r="C269" s="306"/>
      <c r="D269" s="306"/>
      <c r="E269" s="312"/>
      <c r="F269" s="313" t="s">
        <v>1017</v>
      </c>
      <c r="G269" s="306"/>
      <c r="H269" s="306"/>
      <c r="I269" s="307"/>
      <c r="J269" s="314" t="s">
        <v>1018</v>
      </c>
      <c r="K269" s="306"/>
      <c r="L269" s="306"/>
      <c r="M269" s="307"/>
      <c r="N269" s="531"/>
      <c r="O269" s="534"/>
      <c r="P269" s="534"/>
      <c r="Q269" s="534"/>
      <c r="R269" s="376" t="s">
        <v>1096</v>
      </c>
      <c r="S269" s="377" t="s">
        <v>1096</v>
      </c>
    </row>
    <row r="270" spans="1:26" ht="31.5" customHeight="1">
      <c r="A270" s="434"/>
      <c r="B270" s="315" t="s">
        <v>1019</v>
      </c>
      <c r="C270" s="315" t="s">
        <v>1020</v>
      </c>
      <c r="D270" s="315" t="s">
        <v>1098</v>
      </c>
      <c r="E270" s="382" t="s">
        <v>1022</v>
      </c>
      <c r="F270" s="316" t="s">
        <v>1019</v>
      </c>
      <c r="G270" s="315" t="s">
        <v>1020</v>
      </c>
      <c r="H270" s="315" t="s">
        <v>1098</v>
      </c>
      <c r="I270" s="382" t="s">
        <v>1022</v>
      </c>
      <c r="J270" s="317" t="s">
        <v>1019</v>
      </c>
      <c r="K270" s="318" t="s">
        <v>1020</v>
      </c>
      <c r="L270" s="315" t="s">
        <v>1098</v>
      </c>
      <c r="M270" s="317" t="s">
        <v>1022</v>
      </c>
      <c r="N270" s="532"/>
      <c r="O270" s="535"/>
      <c r="P270" s="535"/>
      <c r="Q270" s="535"/>
      <c r="R270" s="442"/>
      <c r="S270" s="443"/>
    </row>
    <row r="271" spans="1:26" ht="12.75" hidden="1" customHeight="1">
      <c r="A271" s="320" t="s">
        <v>1023</v>
      </c>
      <c r="B271" s="320"/>
      <c r="C271" s="320"/>
      <c r="D271" s="320"/>
      <c r="E271" s="396"/>
      <c r="F271" s="389"/>
      <c r="G271" s="363"/>
      <c r="H271" s="363"/>
      <c r="I271" s="388"/>
      <c r="J271" s="389"/>
      <c r="K271" s="363"/>
      <c r="L271" s="363"/>
      <c r="M271" s="390"/>
      <c r="N271" s="389"/>
      <c r="O271" s="432"/>
      <c r="P271" s="392"/>
      <c r="Q271" s="392"/>
      <c r="R271" s="393">
        <f>SUM(F271:H271,J271:L271)+N271</f>
        <v>0</v>
      </c>
      <c r="S271" s="426">
        <f>+Q271+P271+O271</f>
        <v>0</v>
      </c>
    </row>
    <row r="272" spans="1:26" ht="12.75" hidden="1" customHeight="1">
      <c r="A272" s="320"/>
      <c r="B272" s="320"/>
      <c r="C272" s="320"/>
      <c r="D272" s="320"/>
      <c r="E272" s="396"/>
      <c r="F272" s="389"/>
      <c r="G272" s="363"/>
      <c r="H272" s="363"/>
      <c r="I272" s="397"/>
      <c r="J272" s="389"/>
      <c r="K272" s="363"/>
      <c r="L272" s="363"/>
      <c r="M272" s="389"/>
      <c r="N272" s="389"/>
      <c r="O272" s="398"/>
      <c r="P272" s="399"/>
      <c r="Q272" s="399"/>
      <c r="R272" s="376"/>
      <c r="S272" s="377"/>
    </row>
    <row r="273" spans="1:27">
      <c r="A273" s="320" t="s">
        <v>1024</v>
      </c>
      <c r="B273" s="445">
        <f>+'Distribution Pivot Table'!AA$9*100</f>
        <v>0</v>
      </c>
      <c r="C273" s="445">
        <f>+'Distribution Pivot Table'!AA$11*100</f>
        <v>0</v>
      </c>
      <c r="D273" s="445">
        <f>+'Distribution Pivot Table'!AA$13*100</f>
        <v>0</v>
      </c>
      <c r="E273" s="412">
        <f t="shared" ref="E273:E291" si="146">SUM(B273:D273)</f>
        <v>0</v>
      </c>
      <c r="F273" s="446">
        <f>+'Distribution Pivot Table'!AA$15*100</f>
        <v>0</v>
      </c>
      <c r="G273" s="445">
        <f>+'Distribution Pivot Table'!AA$17*100</f>
        <v>0</v>
      </c>
      <c r="H273" s="445">
        <f>+'Distribution Pivot Table'!AA$19*100</f>
        <v>0</v>
      </c>
      <c r="I273" s="412">
        <f t="shared" ref="I273:I276" si="147">SUM(F273:H273)</f>
        <v>0</v>
      </c>
      <c r="J273" s="446">
        <f>+'Distribution Pivot Table'!AA$21*100</f>
        <v>0</v>
      </c>
      <c r="K273" s="445">
        <f>+'Distribution Pivot Table'!AA$23*100</f>
        <v>0</v>
      </c>
      <c r="L273" s="445">
        <f>+'Distribution Pivot Table'!AA$25*100</f>
        <v>0</v>
      </c>
      <c r="M273" s="413">
        <f t="shared" ref="M273:M276" si="148">SUM(J273:L273)</f>
        <v>0</v>
      </c>
      <c r="N273" s="446">
        <f>+'Distribution Pivot Table'!AA$27*100</f>
        <v>0</v>
      </c>
      <c r="O273" s="414">
        <f t="shared" ref="O273:P276" si="149">+B273+F273+J273</f>
        <v>0</v>
      </c>
      <c r="P273" s="415">
        <f t="shared" si="149"/>
        <v>0</v>
      </c>
      <c r="Q273" s="415">
        <f t="shared" ref="Q273:Q276" si="150">+D273+H273+L273+N273</f>
        <v>0</v>
      </c>
      <c r="R273" s="393">
        <f t="shared" ref="R273:R291" si="151">SUM(B273:D273,F273:H273,J273:L273)+N273</f>
        <v>0</v>
      </c>
      <c r="S273" s="426">
        <f t="shared" ref="S273:S291" si="152">+Q273+P273+O273</f>
        <v>0</v>
      </c>
    </row>
    <row r="274" spans="1:27">
      <c r="A274" s="320" t="s">
        <v>1025</v>
      </c>
      <c r="B274" s="445">
        <f>+'Distribution Pivot Table'!AA$31*100</f>
        <v>0</v>
      </c>
      <c r="C274" s="445">
        <f>+'Distribution Pivot Table'!AA$33*100</f>
        <v>0</v>
      </c>
      <c r="D274" s="445">
        <f>+'Distribution Pivot Table'!AA$35*100</f>
        <v>0</v>
      </c>
      <c r="E274" s="412">
        <f t="shared" si="146"/>
        <v>0</v>
      </c>
      <c r="F274" s="446">
        <f>+'Distribution Pivot Table'!AA$37*100</f>
        <v>0</v>
      </c>
      <c r="G274" s="445">
        <f>+'Distribution Pivot Table'!AA$39*100</f>
        <v>0</v>
      </c>
      <c r="H274" s="445">
        <f>+'Distribution Pivot Table'!AA$41*100</f>
        <v>0</v>
      </c>
      <c r="I274" s="412">
        <f t="shared" si="147"/>
        <v>0</v>
      </c>
      <c r="J274" s="446">
        <f>+'Distribution Pivot Table'!AA$43*100</f>
        <v>0</v>
      </c>
      <c r="K274" s="445">
        <f>+'Distribution Pivot Table'!AA$45*100</f>
        <v>0</v>
      </c>
      <c r="L274" s="445">
        <f>+'Distribution Pivot Table'!AA$47*100</f>
        <v>0</v>
      </c>
      <c r="M274" s="413">
        <f t="shared" si="148"/>
        <v>0</v>
      </c>
      <c r="N274" s="446">
        <f>+'Distribution Pivot Table'!AA$49*100</f>
        <v>0</v>
      </c>
      <c r="O274" s="414">
        <f t="shared" si="149"/>
        <v>0</v>
      </c>
      <c r="P274" s="415">
        <f t="shared" si="149"/>
        <v>0</v>
      </c>
      <c r="Q274" s="415">
        <f t="shared" si="150"/>
        <v>0</v>
      </c>
      <c r="R274" s="393">
        <f t="shared" si="151"/>
        <v>0</v>
      </c>
      <c r="S274" s="393">
        <f t="shared" si="152"/>
        <v>0</v>
      </c>
    </row>
    <row r="275" spans="1:27">
      <c r="A275" s="320" t="s">
        <v>1026</v>
      </c>
      <c r="B275" s="445">
        <f>+'Distribution Pivot Table'!AA$53*100</f>
        <v>0</v>
      </c>
      <c r="C275" s="445">
        <f>+'Distribution Pivot Table'!AA$55*100</f>
        <v>0</v>
      </c>
      <c r="D275" s="445">
        <f>+'Distribution Pivot Table'!AA$57*100</f>
        <v>0</v>
      </c>
      <c r="E275" s="412">
        <f t="shared" si="146"/>
        <v>0</v>
      </c>
      <c r="F275" s="446">
        <f>+'Distribution Pivot Table'!AA$59*100</f>
        <v>0</v>
      </c>
      <c r="G275" s="445">
        <f>+'Distribution Pivot Table'!AA$61*100</f>
        <v>0</v>
      </c>
      <c r="H275" s="445">
        <f>+'Distribution Pivot Table'!AA$63*100</f>
        <v>0</v>
      </c>
      <c r="I275" s="412">
        <f t="shared" si="147"/>
        <v>0</v>
      </c>
      <c r="J275" s="446">
        <f>+'Distribution Pivot Table'!AA$65*100</f>
        <v>0</v>
      </c>
      <c r="K275" s="445">
        <f>+'Distribution Pivot Table'!AA$67*100</f>
        <v>0</v>
      </c>
      <c r="L275" s="445">
        <f>+'Distribution Pivot Table'!AA$69*100</f>
        <v>0</v>
      </c>
      <c r="M275" s="413">
        <f t="shared" si="148"/>
        <v>0</v>
      </c>
      <c r="N275" s="446">
        <f>+'Distribution Pivot Table'!AA$71*100</f>
        <v>0</v>
      </c>
      <c r="O275" s="414">
        <f t="shared" si="149"/>
        <v>0</v>
      </c>
      <c r="P275" s="415">
        <f t="shared" si="149"/>
        <v>0</v>
      </c>
      <c r="Q275" s="415">
        <f t="shared" si="150"/>
        <v>0</v>
      </c>
      <c r="R275" s="393">
        <f t="shared" si="151"/>
        <v>0</v>
      </c>
      <c r="S275" s="393">
        <f t="shared" si="152"/>
        <v>0</v>
      </c>
    </row>
    <row r="276" spans="1:27">
      <c r="A276" s="320" t="s">
        <v>1111</v>
      </c>
      <c r="B276" s="445">
        <f>+'Distribution Pivot Table'!AA$75*100</f>
        <v>8.1293398279614468</v>
      </c>
      <c r="C276" s="445">
        <f>+'Distribution Pivot Table'!AA$77*100</f>
        <v>4.4626386154005599</v>
      </c>
      <c r="D276" s="445">
        <f>+'Distribution Pivot Table'!AA$79*100</f>
        <v>4.8585345631671677</v>
      </c>
      <c r="E276" s="412">
        <f t="shared" si="146"/>
        <v>17.450513006529174</v>
      </c>
      <c r="F276" s="446">
        <f>+'Distribution Pivot Table'!AA$81*100</f>
        <v>33.317442221991918</v>
      </c>
      <c r="G276" s="445">
        <f>+'Distribution Pivot Table'!AA$83*100</f>
        <v>17.019380246657683</v>
      </c>
      <c r="H276" s="464">
        <f>+'Distribution Pivot Table'!AA$85*100</f>
        <v>0</v>
      </c>
      <c r="I276" s="412">
        <f t="shared" si="147"/>
        <v>50.336822468649601</v>
      </c>
      <c r="J276" s="446">
        <f>+'Distribution Pivot Table'!AA$87*100</f>
        <v>10.320240439423776</v>
      </c>
      <c r="K276" s="445">
        <f>+'Distribution Pivot Table'!AA$89*100</f>
        <v>11.541092341175252</v>
      </c>
      <c r="L276" s="453">
        <f>+'Distribution Pivot Table'!AA$91*100</f>
        <v>0</v>
      </c>
      <c r="M276" s="413">
        <f t="shared" si="148"/>
        <v>21.861332780599028</v>
      </c>
      <c r="N276" s="446">
        <f>+'Distribution Pivot Table'!AA$93*100</f>
        <v>10.351331744222199</v>
      </c>
      <c r="O276" s="414">
        <f t="shared" si="149"/>
        <v>51.76702248937714</v>
      </c>
      <c r="P276" s="415">
        <f t="shared" si="149"/>
        <v>33.023111203233498</v>
      </c>
      <c r="Q276" s="415">
        <f t="shared" si="150"/>
        <v>15.209866307389365</v>
      </c>
      <c r="R276" s="393">
        <f t="shared" si="151"/>
        <v>99.999999999999986</v>
      </c>
      <c r="S276" s="393">
        <f t="shared" si="152"/>
        <v>100</v>
      </c>
    </row>
    <row r="277" spans="1:27">
      <c r="A277" s="320"/>
      <c r="B277" s="445"/>
      <c r="C277" s="445"/>
      <c r="D277" s="445"/>
      <c r="E277" s="412"/>
      <c r="F277" s="446"/>
      <c r="G277" s="445"/>
      <c r="H277" s="445"/>
      <c r="I277" s="412"/>
      <c r="J277" s="446"/>
      <c r="K277" s="445"/>
      <c r="L277" s="445"/>
      <c r="M277" s="413"/>
      <c r="N277" s="446"/>
      <c r="O277" s="414"/>
      <c r="P277" s="415"/>
      <c r="Q277" s="415"/>
      <c r="R277" s="393"/>
      <c r="S277" s="393"/>
    </row>
    <row r="278" spans="1:27">
      <c r="A278" s="320" t="s">
        <v>1028</v>
      </c>
      <c r="B278" s="445">
        <f>+'Distribution Pivot Table'!AA$97*100</f>
        <v>3.3891547049441786</v>
      </c>
      <c r="C278" s="445">
        <f>+'Distribution Pivot Table'!AA$99*100</f>
        <v>1.3157894736842104</v>
      </c>
      <c r="D278" s="445">
        <f>+'Distribution Pivot Table'!AA$101*100</f>
        <v>0</v>
      </c>
      <c r="E278" s="412">
        <f t="shared" si="146"/>
        <v>4.7049441786283888</v>
      </c>
      <c r="F278" s="446">
        <f>+'Distribution Pivot Table'!AA$103*100</f>
        <v>45.574162679425839</v>
      </c>
      <c r="G278" s="445">
        <f>+'Distribution Pivot Table'!AA$105*100</f>
        <v>11.802232854864434</v>
      </c>
      <c r="H278" s="445">
        <f>+'Distribution Pivot Table'!AA$107*100</f>
        <v>0</v>
      </c>
      <c r="I278" s="412">
        <f t="shared" ref="I278:I281" si="153">SUM(F278:H278)</f>
        <v>57.376395534290275</v>
      </c>
      <c r="J278" s="446">
        <f>+'Distribution Pivot Table'!AA$109*100</f>
        <v>20.215311004784688</v>
      </c>
      <c r="K278" s="445">
        <f>+'Distribution Pivot Table'!AA$111*100</f>
        <v>15.550239234449762</v>
      </c>
      <c r="L278" s="445">
        <f>+'Distribution Pivot Table'!AA$113*100</f>
        <v>0</v>
      </c>
      <c r="M278" s="413">
        <f t="shared" ref="M278:M281" si="154">SUM(J278:L278)</f>
        <v>35.76555023923445</v>
      </c>
      <c r="N278" s="446">
        <f>+'Distribution Pivot Table'!AA$115*100</f>
        <v>2.1531100478468899</v>
      </c>
      <c r="O278" s="414">
        <f t="shared" ref="O278:P281" si="155">+B278+F278+J278</f>
        <v>69.17862838915471</v>
      </c>
      <c r="P278" s="415">
        <f t="shared" si="155"/>
        <v>28.668261562998406</v>
      </c>
      <c r="Q278" s="415">
        <f t="shared" ref="Q278:Q281" si="156">+D278+H278+L278+N278</f>
        <v>2.1531100478468899</v>
      </c>
      <c r="R278" s="393">
        <f t="shared" si="151"/>
        <v>100.00000000000001</v>
      </c>
      <c r="S278" s="393">
        <f t="shared" si="152"/>
        <v>100</v>
      </c>
    </row>
    <row r="279" spans="1:27">
      <c r="A279" s="320" t="s">
        <v>1029</v>
      </c>
      <c r="B279" s="445">
        <f>+'Distribution Pivot Table'!AA$119*100</f>
        <v>0</v>
      </c>
      <c r="C279" s="445">
        <f>+'Distribution Pivot Table'!AA$121*100</f>
        <v>0</v>
      </c>
      <c r="D279" s="445">
        <f>+'Distribution Pivot Table'!AA$123*100</f>
        <v>0</v>
      </c>
      <c r="E279" s="412">
        <f t="shared" si="146"/>
        <v>0</v>
      </c>
      <c r="F279" s="446">
        <f>+'Distribution Pivot Table'!AA$125*100</f>
        <v>0</v>
      </c>
      <c r="G279" s="445">
        <f>+'Distribution Pivot Table'!AA$127*100</f>
        <v>0</v>
      </c>
      <c r="H279" s="445">
        <f>+'Distribution Pivot Table'!AA$129*100</f>
        <v>0</v>
      </c>
      <c r="I279" s="412">
        <f t="shared" si="153"/>
        <v>0</v>
      </c>
      <c r="J279" s="446">
        <f>+'Distribution Pivot Table'!AA$131*100</f>
        <v>0</v>
      </c>
      <c r="K279" s="445">
        <f>+'Distribution Pivot Table'!AA$133*100</f>
        <v>0</v>
      </c>
      <c r="L279" s="445">
        <f>+'Distribution Pivot Table'!AA$135*100</f>
        <v>0</v>
      </c>
      <c r="M279" s="413">
        <f t="shared" si="154"/>
        <v>0</v>
      </c>
      <c r="N279" s="446">
        <f>+'Distribution Pivot Table'!AA$137*100</f>
        <v>0</v>
      </c>
      <c r="O279" s="414">
        <f t="shared" si="155"/>
        <v>0</v>
      </c>
      <c r="P279" s="415">
        <f t="shared" si="155"/>
        <v>0</v>
      </c>
      <c r="Q279" s="415">
        <f t="shared" si="156"/>
        <v>0</v>
      </c>
      <c r="R279" s="393">
        <f t="shared" si="151"/>
        <v>0</v>
      </c>
      <c r="S279" s="393">
        <f t="shared" si="152"/>
        <v>0</v>
      </c>
    </row>
    <row r="280" spans="1:27">
      <c r="A280" s="320" t="s">
        <v>1030</v>
      </c>
      <c r="B280" s="445">
        <f>+'Distribution Pivot Table'!AA$141*100</f>
        <v>0</v>
      </c>
      <c r="C280" s="445">
        <f>+'Distribution Pivot Table'!AA$143*100</f>
        <v>0</v>
      </c>
      <c r="D280" s="445">
        <f>+'Distribution Pivot Table'!AA$145*100</f>
        <v>0</v>
      </c>
      <c r="E280" s="412">
        <f t="shared" si="146"/>
        <v>0</v>
      </c>
      <c r="F280" s="446">
        <f>+'Distribution Pivot Table'!AA$147*100</f>
        <v>0</v>
      </c>
      <c r="G280" s="445">
        <f>+'Distribution Pivot Table'!AA$149*100</f>
        <v>0</v>
      </c>
      <c r="H280" s="445">
        <f>+'Distribution Pivot Table'!AA$151*100</f>
        <v>0</v>
      </c>
      <c r="I280" s="412">
        <f t="shared" si="153"/>
        <v>0</v>
      </c>
      <c r="J280" s="446">
        <f>+'Distribution Pivot Table'!AA$153*100</f>
        <v>0</v>
      </c>
      <c r="K280" s="445">
        <f>+'Distribution Pivot Table'!AA$155*100</f>
        <v>0</v>
      </c>
      <c r="L280" s="445">
        <f>+'Distribution Pivot Table'!AA$157*100</f>
        <v>0</v>
      </c>
      <c r="M280" s="413">
        <f t="shared" si="154"/>
        <v>0</v>
      </c>
      <c r="N280" s="446">
        <f>+'Distribution Pivot Table'!AA$159*100</f>
        <v>0</v>
      </c>
      <c r="O280" s="414">
        <f t="shared" si="155"/>
        <v>0</v>
      </c>
      <c r="P280" s="415">
        <f t="shared" si="155"/>
        <v>0</v>
      </c>
      <c r="Q280" s="415">
        <f t="shared" si="156"/>
        <v>0</v>
      </c>
      <c r="R280" s="393">
        <f t="shared" si="151"/>
        <v>0</v>
      </c>
      <c r="S280" s="393">
        <f t="shared" si="152"/>
        <v>0</v>
      </c>
    </row>
    <row r="281" spans="1:27">
      <c r="A281" s="320" t="s">
        <v>1031</v>
      </c>
      <c r="B281" s="445">
        <f>+'Distribution Pivot Table'!AA$163*100</f>
        <v>0</v>
      </c>
      <c r="C281" s="445">
        <f>+'Distribution Pivot Table'!AA$165*100</f>
        <v>0</v>
      </c>
      <c r="D281" s="445">
        <f>+'Distribution Pivot Table'!AA$167*100</f>
        <v>0</v>
      </c>
      <c r="E281" s="412">
        <f t="shared" si="146"/>
        <v>0</v>
      </c>
      <c r="F281" s="446">
        <f>+'Distribution Pivot Table'!AA$169*100</f>
        <v>0</v>
      </c>
      <c r="G281" s="445">
        <f>+'Distribution Pivot Table'!AA$171*100</f>
        <v>0</v>
      </c>
      <c r="H281" s="445">
        <f>+'Distribution Pivot Table'!AA$173*100</f>
        <v>0</v>
      </c>
      <c r="I281" s="412">
        <f t="shared" si="153"/>
        <v>0</v>
      </c>
      <c r="J281" s="446">
        <f>+'Distribution Pivot Table'!AA$175*100</f>
        <v>0</v>
      </c>
      <c r="K281" s="445">
        <f>+'Distribution Pivot Table'!AA$177*100</f>
        <v>0</v>
      </c>
      <c r="L281" s="445">
        <f>+'Distribution Pivot Table'!AA$179*100</f>
        <v>0</v>
      </c>
      <c r="M281" s="413">
        <f t="shared" si="154"/>
        <v>0</v>
      </c>
      <c r="N281" s="446">
        <f>+'Distribution Pivot Table'!AA$181*100</f>
        <v>0</v>
      </c>
      <c r="O281" s="414">
        <f t="shared" si="155"/>
        <v>0</v>
      </c>
      <c r="P281" s="415">
        <f t="shared" si="155"/>
        <v>0</v>
      </c>
      <c r="Q281" s="415">
        <f t="shared" si="156"/>
        <v>0</v>
      </c>
      <c r="R281" s="393">
        <f t="shared" si="151"/>
        <v>0</v>
      </c>
      <c r="S281" s="393">
        <f t="shared" si="152"/>
        <v>0</v>
      </c>
    </row>
    <row r="282" spans="1:27">
      <c r="A282" s="320"/>
      <c r="B282" s="445"/>
      <c r="C282" s="445"/>
      <c r="D282" s="445"/>
      <c r="E282" s="412"/>
      <c r="F282" s="446"/>
      <c r="G282" s="445"/>
      <c r="H282" s="445"/>
      <c r="I282" s="412"/>
      <c r="J282" s="446"/>
      <c r="K282" s="445"/>
      <c r="L282" s="445"/>
      <c r="M282" s="413"/>
      <c r="N282" s="446"/>
      <c r="O282" s="414"/>
      <c r="P282" s="415"/>
      <c r="Q282" s="415"/>
      <c r="R282" s="393"/>
      <c r="S282" s="393"/>
    </row>
    <row r="283" spans="1:27">
      <c r="A283" s="320" t="s">
        <v>1032</v>
      </c>
      <c r="B283" s="445">
        <f>+'Distribution Pivot Table'!AA$185*100</f>
        <v>0</v>
      </c>
      <c r="C283" s="445">
        <f>+'Distribution Pivot Table'!AA$187*100</f>
        <v>0</v>
      </c>
      <c r="D283" s="445">
        <f>+'Distribution Pivot Table'!AA$189*100</f>
        <v>0</v>
      </c>
      <c r="E283" s="412">
        <f t="shared" si="146"/>
        <v>0</v>
      </c>
      <c r="F283" s="446">
        <f>+'Distribution Pivot Table'!AA$191*100</f>
        <v>0</v>
      </c>
      <c r="G283" s="445">
        <f>+'Distribution Pivot Table'!AA$193*100</f>
        <v>0</v>
      </c>
      <c r="H283" s="445">
        <f>+'Distribution Pivot Table'!AA$195*100</f>
        <v>0</v>
      </c>
      <c r="I283" s="412">
        <f t="shared" ref="I283:I286" si="157">SUM(F283:H283)</f>
        <v>0</v>
      </c>
      <c r="J283" s="446">
        <f>+'Distribution Pivot Table'!AA$197*100</f>
        <v>0</v>
      </c>
      <c r="K283" s="445">
        <f>+'Distribution Pivot Table'!AA$199*100</f>
        <v>0</v>
      </c>
      <c r="L283" s="445">
        <f>+'Distribution Pivot Table'!AA$201*100</f>
        <v>0</v>
      </c>
      <c r="M283" s="413">
        <f t="shared" ref="M283:M286" si="158">SUM(J283:L283)</f>
        <v>0</v>
      </c>
      <c r="N283" s="446">
        <f>+'Distribution Pivot Table'!AA$203*100</f>
        <v>0</v>
      </c>
      <c r="O283" s="414">
        <f t="shared" ref="O283:P286" si="159">+B283+F283+J283</f>
        <v>0</v>
      </c>
      <c r="P283" s="415">
        <f t="shared" si="159"/>
        <v>0</v>
      </c>
      <c r="Q283" s="415">
        <f t="shared" ref="Q283:Q286" si="160">+D283+H283+L283+N283</f>
        <v>0</v>
      </c>
      <c r="R283" s="393">
        <f t="shared" si="151"/>
        <v>0</v>
      </c>
      <c r="S283" s="393">
        <f t="shared" si="152"/>
        <v>0</v>
      </c>
    </row>
    <row r="284" spans="1:27">
      <c r="A284" s="320" t="s">
        <v>1033</v>
      </c>
      <c r="B284" s="445">
        <f>+'Distribution Pivot Table'!AA$207*100</f>
        <v>0</v>
      </c>
      <c r="C284" s="445">
        <f>+'Distribution Pivot Table'!AA$209*100</f>
        <v>0</v>
      </c>
      <c r="D284" s="445">
        <f>+'Distribution Pivot Table'!AA$211*108</f>
        <v>0</v>
      </c>
      <c r="E284" s="412">
        <f t="shared" si="146"/>
        <v>0</v>
      </c>
      <c r="F284" s="446">
        <f>+'Distribution Pivot Table'!AA$213*100</f>
        <v>0</v>
      </c>
      <c r="G284" s="445">
        <f>+'Distribution Pivot Table'!AA$215*100</f>
        <v>0</v>
      </c>
      <c r="H284" s="445">
        <f>+'Distribution Pivot Table'!AA$217*100</f>
        <v>0</v>
      </c>
      <c r="I284" s="412">
        <f t="shared" si="157"/>
        <v>0</v>
      </c>
      <c r="J284" s="446">
        <f>+'Distribution Pivot Table'!AA$219*100</f>
        <v>0</v>
      </c>
      <c r="K284" s="445">
        <f>+'Distribution Pivot Table'!AA$221*100</f>
        <v>0</v>
      </c>
      <c r="L284" s="445">
        <f>+'Distribution Pivot Table'!AA$223*100</f>
        <v>0</v>
      </c>
      <c r="M284" s="413">
        <f t="shared" si="158"/>
        <v>0</v>
      </c>
      <c r="N284" s="446">
        <f>+'Distribution Pivot Table'!AA$225*100</f>
        <v>0</v>
      </c>
      <c r="O284" s="414">
        <f t="shared" si="159"/>
        <v>0</v>
      </c>
      <c r="P284" s="415">
        <f t="shared" si="159"/>
        <v>0</v>
      </c>
      <c r="Q284" s="415">
        <f t="shared" si="160"/>
        <v>0</v>
      </c>
      <c r="R284" s="393">
        <f t="shared" si="151"/>
        <v>0</v>
      </c>
      <c r="S284" s="393">
        <f t="shared" si="152"/>
        <v>0</v>
      </c>
    </row>
    <row r="285" spans="1:27">
      <c r="A285" s="320" t="s">
        <v>1034</v>
      </c>
      <c r="B285" s="445">
        <f>+'Distribution Pivot Table'!AA$229*100</f>
        <v>0</v>
      </c>
      <c r="C285" s="445">
        <f>+'Distribution Pivot Table'!AA$231*100</f>
        <v>0</v>
      </c>
      <c r="D285" s="445">
        <f>+'Distribution Pivot Table'!AA$233*100</f>
        <v>0</v>
      </c>
      <c r="E285" s="412">
        <f t="shared" si="146"/>
        <v>0</v>
      </c>
      <c r="F285" s="446">
        <f>+'Distribution Pivot Table'!AA$235*100</f>
        <v>0</v>
      </c>
      <c r="G285" s="445">
        <f>+'Distribution Pivot Table'!AA$237*100</f>
        <v>0</v>
      </c>
      <c r="H285" s="445">
        <f>+'Distribution Pivot Table'!AA$239*100</f>
        <v>0</v>
      </c>
      <c r="I285" s="412">
        <f t="shared" si="157"/>
        <v>0</v>
      </c>
      <c r="J285" s="446">
        <f>+'Distribution Pivot Table'!AA$241*100</f>
        <v>0</v>
      </c>
      <c r="K285" s="445">
        <f>+'Distribution Pivot Table'!AA$243*100</f>
        <v>0</v>
      </c>
      <c r="L285" s="445">
        <f>+'Distribution Pivot Table'!AA$245*100</f>
        <v>0</v>
      </c>
      <c r="M285" s="413">
        <f t="shared" si="158"/>
        <v>0</v>
      </c>
      <c r="N285" s="446">
        <f>+'Distribution Pivot Table'!AA$247*100</f>
        <v>0</v>
      </c>
      <c r="O285" s="414">
        <f t="shared" si="159"/>
        <v>0</v>
      </c>
      <c r="P285" s="415">
        <f t="shared" si="159"/>
        <v>0</v>
      </c>
      <c r="Q285" s="415">
        <f t="shared" si="160"/>
        <v>0</v>
      </c>
      <c r="R285" s="393">
        <f t="shared" si="151"/>
        <v>0</v>
      </c>
      <c r="S285" s="393">
        <f t="shared" si="152"/>
        <v>0</v>
      </c>
      <c r="AA285" s="342"/>
    </row>
    <row r="286" spans="1:27">
      <c r="A286" s="320" t="s">
        <v>1035</v>
      </c>
      <c r="B286" s="445">
        <f>+'Distribution Pivot Table'!AA$251*100</f>
        <v>0</v>
      </c>
      <c r="C286" s="445">
        <f>+'Distribution Pivot Table'!AA$253*100</f>
        <v>0</v>
      </c>
      <c r="D286" s="445">
        <f>+'Distribution Pivot Table'!AA$255*100</f>
        <v>0</v>
      </c>
      <c r="E286" s="412">
        <f t="shared" si="146"/>
        <v>0</v>
      </c>
      <c r="F286" s="446">
        <f>+'Distribution Pivot Table'!AA$257*100</f>
        <v>0</v>
      </c>
      <c r="G286" s="445">
        <f>+'Distribution Pivot Table'!AA$259*100</f>
        <v>0</v>
      </c>
      <c r="H286" s="445">
        <f>+'Distribution Pivot Table'!AA$261*100</f>
        <v>0</v>
      </c>
      <c r="I286" s="412">
        <f t="shared" si="157"/>
        <v>0</v>
      </c>
      <c r="J286" s="446">
        <f>+'Distribution Pivot Table'!AA$263*100</f>
        <v>0</v>
      </c>
      <c r="K286" s="445">
        <f>+'Distribution Pivot Table'!AA$265*100</f>
        <v>0</v>
      </c>
      <c r="L286" s="445">
        <f>+'Distribution Pivot Table'!AA$267*100</f>
        <v>0</v>
      </c>
      <c r="M286" s="413">
        <f t="shared" si="158"/>
        <v>0</v>
      </c>
      <c r="N286" s="446">
        <f>+'Distribution Pivot Table'!AA$269*100</f>
        <v>0</v>
      </c>
      <c r="O286" s="414">
        <f t="shared" si="159"/>
        <v>0</v>
      </c>
      <c r="P286" s="415">
        <f t="shared" si="159"/>
        <v>0</v>
      </c>
      <c r="Q286" s="415">
        <f t="shared" si="160"/>
        <v>0</v>
      </c>
      <c r="R286" s="393">
        <f t="shared" si="151"/>
        <v>0</v>
      </c>
      <c r="S286" s="393">
        <f t="shared" si="152"/>
        <v>0</v>
      </c>
    </row>
    <row r="287" spans="1:27">
      <c r="A287" s="320"/>
      <c r="B287" s="445"/>
      <c r="C287" s="445"/>
      <c r="D287" s="445"/>
      <c r="E287" s="412"/>
      <c r="F287" s="446"/>
      <c r="G287" s="445"/>
      <c r="H287" s="445"/>
      <c r="I287" s="412"/>
      <c r="J287" s="446"/>
      <c r="K287" s="445"/>
      <c r="L287" s="445"/>
      <c r="M287" s="413"/>
      <c r="N287" s="446"/>
      <c r="O287" s="414"/>
      <c r="P287" s="415"/>
      <c r="Q287" s="415"/>
      <c r="R287" s="393"/>
      <c r="S287" s="393"/>
    </row>
    <row r="288" spans="1:27">
      <c r="A288" s="320" t="s">
        <v>1036</v>
      </c>
      <c r="B288" s="445">
        <f>+'Distribution Pivot Table'!AA$273*100</f>
        <v>0</v>
      </c>
      <c r="C288" s="445">
        <f>+'Distribution Pivot Table'!AA$275*100</f>
        <v>0</v>
      </c>
      <c r="D288" s="445">
        <f>+'Distribution Pivot Table'!AA$277*100</f>
        <v>0</v>
      </c>
      <c r="E288" s="412">
        <f t="shared" si="146"/>
        <v>0</v>
      </c>
      <c r="F288" s="446">
        <f>+'Distribution Pivot Table'!AA$279*100</f>
        <v>0</v>
      </c>
      <c r="G288" s="445">
        <f>+'Distribution Pivot Table'!AA$281*100</f>
        <v>0</v>
      </c>
      <c r="H288" s="445">
        <f>+'Distribution Pivot Table'!AA$283*100</f>
        <v>0</v>
      </c>
      <c r="I288" s="412">
        <f t="shared" ref="I288:I291" si="161">SUM(F288:H288)</f>
        <v>0</v>
      </c>
      <c r="J288" s="446">
        <f>+'Distribution Pivot Table'!AA$285*100</f>
        <v>0</v>
      </c>
      <c r="K288" s="445">
        <f>+'Distribution Pivot Table'!AA$287*100</f>
        <v>0</v>
      </c>
      <c r="L288" s="445">
        <f>+'Distribution Pivot Table'!AA$289*100</f>
        <v>0</v>
      </c>
      <c r="M288" s="413">
        <f t="shared" ref="M288:M291" si="162">SUM(J288:L288)</f>
        <v>0</v>
      </c>
      <c r="N288" s="446">
        <f>+'Distribution Pivot Table'!AA$291*100</f>
        <v>0</v>
      </c>
      <c r="O288" s="414">
        <f t="shared" ref="O288:P291" si="163">+B288+F288+J288</f>
        <v>0</v>
      </c>
      <c r="P288" s="415">
        <f t="shared" si="163"/>
        <v>0</v>
      </c>
      <c r="Q288" s="415">
        <f t="shared" ref="Q288:Q291" si="164">+D288+H288+L288+N288</f>
        <v>0</v>
      </c>
      <c r="R288" s="393">
        <f t="shared" si="151"/>
        <v>0</v>
      </c>
      <c r="S288" s="393">
        <f t="shared" si="152"/>
        <v>0</v>
      </c>
    </row>
    <row r="289" spans="1:19">
      <c r="A289" s="320" t="s">
        <v>1037</v>
      </c>
      <c r="B289" s="445">
        <f>+'Distribution Pivot Table'!AA295*100</f>
        <v>11.520302171860246</v>
      </c>
      <c r="C289" s="445">
        <f>+'Distribution Pivot Table'!AA297*100</f>
        <v>14.598677998111425</v>
      </c>
      <c r="D289" s="445">
        <f>+'Distribution Pivot Table'!AA299*100</f>
        <v>0</v>
      </c>
      <c r="E289" s="412">
        <f t="shared" si="146"/>
        <v>26.118980169971671</v>
      </c>
      <c r="F289" s="446">
        <f>+'Distribution Pivot Table'!AA301*100</f>
        <v>14.674220963172804</v>
      </c>
      <c r="G289" s="445">
        <f>+'Distribution Pivot Table'!AA303*100</f>
        <v>11.01038715769594</v>
      </c>
      <c r="H289" s="445">
        <f>+'Distribution Pivot Table'!AA305*100</f>
        <v>0</v>
      </c>
      <c r="I289" s="412">
        <f t="shared" si="161"/>
        <v>25.684608120868745</v>
      </c>
      <c r="J289" s="446">
        <f>+'Distribution Pivot Table'!AA307*100</f>
        <v>6.4966949952785651</v>
      </c>
      <c r="K289" s="445">
        <f>+'Distribution Pivot Table'!AA309*100</f>
        <v>9.7828139754485353</v>
      </c>
      <c r="L289" s="445">
        <f>+'Distribution Pivot Table'!AA311*100</f>
        <v>0</v>
      </c>
      <c r="M289" s="413">
        <f t="shared" si="162"/>
        <v>16.2795089707271</v>
      </c>
      <c r="N289" s="446">
        <f>+'Distribution Pivot Table'!AA313*100</f>
        <v>31.916902738432483</v>
      </c>
      <c r="O289" s="414">
        <f t="shared" si="163"/>
        <v>32.691218130311618</v>
      </c>
      <c r="P289" s="415">
        <f t="shared" si="163"/>
        <v>35.391879131255898</v>
      </c>
      <c r="Q289" s="415">
        <f t="shared" si="164"/>
        <v>31.916902738432483</v>
      </c>
      <c r="R289" s="393">
        <f t="shared" si="151"/>
        <v>100</v>
      </c>
      <c r="S289" s="393">
        <f t="shared" si="152"/>
        <v>100</v>
      </c>
    </row>
    <row r="290" spans="1:19">
      <c r="A290" s="320" t="s">
        <v>1038</v>
      </c>
      <c r="B290" s="445">
        <f>+'Distribution Pivot Table'!AA317*100</f>
        <v>0</v>
      </c>
      <c r="C290" s="445">
        <f>+'Distribution Pivot Table'!AA319*100</f>
        <v>0</v>
      </c>
      <c r="D290" s="445">
        <f>+'Distribution Pivot Table'!AA321*100</f>
        <v>0</v>
      </c>
      <c r="E290" s="412">
        <f t="shared" si="146"/>
        <v>0</v>
      </c>
      <c r="F290" s="446">
        <f>+'Distribution Pivot Table'!AA323*100</f>
        <v>0</v>
      </c>
      <c r="G290" s="445">
        <f>+'Distribution Pivot Table'!AA325*100</f>
        <v>0</v>
      </c>
      <c r="H290" s="445">
        <f>+'Distribution Pivot Table'!AA327*100</f>
        <v>0</v>
      </c>
      <c r="I290" s="412">
        <f t="shared" si="161"/>
        <v>0</v>
      </c>
      <c r="J290" s="446">
        <f>+'Distribution Pivot Table'!AA329*100</f>
        <v>0</v>
      </c>
      <c r="K290" s="445">
        <f>+'Distribution Pivot Table'!AA331*100</f>
        <v>0</v>
      </c>
      <c r="L290" s="445">
        <f>+'Distribution Pivot Table'!AA333*100</f>
        <v>0</v>
      </c>
      <c r="M290" s="413">
        <f t="shared" si="162"/>
        <v>0</v>
      </c>
      <c r="N290" s="446">
        <f>+'Distribution Pivot Table'!AA335*100</f>
        <v>0</v>
      </c>
      <c r="O290" s="414">
        <f t="shared" si="163"/>
        <v>0</v>
      </c>
      <c r="P290" s="415">
        <f t="shared" si="163"/>
        <v>0</v>
      </c>
      <c r="Q290" s="415">
        <f t="shared" si="164"/>
        <v>0</v>
      </c>
      <c r="R290" s="393">
        <f t="shared" si="151"/>
        <v>0</v>
      </c>
      <c r="S290" s="393">
        <f t="shared" si="152"/>
        <v>0</v>
      </c>
    </row>
    <row r="291" spans="1:19">
      <c r="A291" s="329" t="s">
        <v>1039</v>
      </c>
      <c r="B291" s="455">
        <f>+'Distribution Pivot Table'!AA339*100</f>
        <v>15.526802218114602</v>
      </c>
      <c r="C291" s="455">
        <f>+'Distribution Pivot Table'!AA341*100</f>
        <v>0.36968576709796674</v>
      </c>
      <c r="D291" s="455">
        <f>+'Distribution Pivot Table'!AA343*100</f>
        <v>0</v>
      </c>
      <c r="E291" s="456">
        <f t="shared" si="146"/>
        <v>15.896487985212568</v>
      </c>
      <c r="F291" s="457">
        <f>+'Distribution Pivot Table'!AA345*100</f>
        <v>46.02587800369686</v>
      </c>
      <c r="G291" s="455">
        <f>+'Distribution Pivot Table'!AA347*100</f>
        <v>6.0998151571164509</v>
      </c>
      <c r="H291" s="455">
        <f>+'Distribution Pivot Table'!AA349*100</f>
        <v>0</v>
      </c>
      <c r="I291" s="456">
        <f t="shared" si="161"/>
        <v>52.125693160813313</v>
      </c>
      <c r="J291" s="457">
        <f>+'Distribution Pivot Table'!AA351*100</f>
        <v>20.147874306839185</v>
      </c>
      <c r="K291" s="455">
        <f>+'Distribution Pivot Table'!AA353*100</f>
        <v>4.621072088724584</v>
      </c>
      <c r="L291" s="455">
        <f>+'Distribution Pivot Table'!AA355*100</f>
        <v>0</v>
      </c>
      <c r="M291" s="458">
        <f t="shared" si="162"/>
        <v>24.76894639556377</v>
      </c>
      <c r="N291" s="457">
        <f>+'Distribution Pivot Table'!AA357*100</f>
        <v>7.208872458410351</v>
      </c>
      <c r="O291" s="459">
        <f t="shared" si="163"/>
        <v>81.700554528650656</v>
      </c>
      <c r="P291" s="460">
        <f t="shared" si="163"/>
        <v>11.090573012939002</v>
      </c>
      <c r="Q291" s="460">
        <f t="shared" si="164"/>
        <v>7.208872458410351</v>
      </c>
      <c r="R291" s="393">
        <f t="shared" si="151"/>
        <v>100</v>
      </c>
      <c r="S291" s="393">
        <f t="shared" si="152"/>
        <v>100</v>
      </c>
    </row>
    <row r="292" spans="1:19">
      <c r="A292" s="333" t="s">
        <v>1053</v>
      </c>
      <c r="B292" s="320"/>
      <c r="C292" s="320"/>
      <c r="D292" s="320"/>
      <c r="E292" s="320"/>
    </row>
    <row r="293" spans="1:19">
      <c r="A293" s="333" t="s">
        <v>1112</v>
      </c>
      <c r="B293" s="320"/>
      <c r="C293" s="320"/>
      <c r="D293" s="320"/>
      <c r="E293" s="320"/>
    </row>
    <row r="294" spans="1:19">
      <c r="A294" s="333"/>
      <c r="B294" s="363"/>
      <c r="C294" s="363"/>
      <c r="D294" s="363"/>
      <c r="E294" s="424"/>
      <c r="F294" s="363"/>
      <c r="G294" s="363"/>
      <c r="H294" s="363"/>
      <c r="I294" s="424"/>
      <c r="J294" s="363"/>
      <c r="K294" s="363"/>
      <c r="L294" s="363"/>
      <c r="M294" s="424"/>
      <c r="N294" s="363"/>
      <c r="O294" s="336"/>
      <c r="P294" s="336"/>
      <c r="R294" s="128"/>
    </row>
    <row r="295" spans="1:19">
      <c r="Q295" s="335" t="s">
        <v>1158</v>
      </c>
    </row>
    <row r="296" spans="1:19" ht="18">
      <c r="A296" s="296" t="s">
        <v>1115</v>
      </c>
      <c r="B296" s="298"/>
      <c r="C296" s="298"/>
      <c r="D296" s="298"/>
      <c r="E296" s="298"/>
      <c r="F296" s="297"/>
      <c r="G296" s="297"/>
      <c r="H296" s="297"/>
      <c r="I296" s="298"/>
      <c r="J296" s="297"/>
      <c r="K296" s="297"/>
      <c r="L296" s="297"/>
      <c r="M296" s="298"/>
      <c r="N296" s="297"/>
      <c r="O296" s="297"/>
      <c r="P296" s="297"/>
      <c r="Q296" s="297"/>
      <c r="R296" s="431"/>
    </row>
    <row r="297" spans="1:19" ht="18">
      <c r="A297" s="296"/>
      <c r="B297" s="298"/>
      <c r="C297" s="298"/>
      <c r="D297" s="298"/>
      <c r="E297" s="298"/>
      <c r="F297" s="297"/>
      <c r="G297" s="297"/>
      <c r="H297" s="297"/>
      <c r="I297" s="298"/>
      <c r="J297" s="297"/>
      <c r="K297" s="297"/>
      <c r="L297" s="297"/>
      <c r="M297" s="298"/>
      <c r="N297" s="297"/>
      <c r="O297" s="297"/>
      <c r="P297" s="297"/>
      <c r="Q297" s="297"/>
      <c r="R297" s="431"/>
    </row>
    <row r="298" spans="1:19" ht="15.75">
      <c r="A298" s="299" t="s">
        <v>1114</v>
      </c>
      <c r="B298" s="298"/>
      <c r="C298" s="298"/>
      <c r="D298" s="298"/>
      <c r="E298" s="298"/>
      <c r="F298" s="297"/>
      <c r="G298" s="297"/>
      <c r="H298" s="297"/>
      <c r="I298" s="298"/>
      <c r="J298" s="297"/>
      <c r="K298" s="297"/>
      <c r="L298" s="297"/>
      <c r="M298" s="298"/>
      <c r="N298" s="297"/>
      <c r="O298" s="297"/>
      <c r="P298" s="297"/>
      <c r="Q298" s="297"/>
      <c r="R298" s="431"/>
    </row>
    <row r="299" spans="1:19" ht="15.75">
      <c r="A299" s="299" t="s">
        <v>1175</v>
      </c>
      <c r="B299" s="298"/>
      <c r="C299" s="298"/>
      <c r="D299" s="298"/>
      <c r="E299" s="298"/>
      <c r="F299" s="297"/>
      <c r="G299" s="297"/>
      <c r="H299" s="297"/>
      <c r="I299" s="298"/>
      <c r="J299" s="297"/>
      <c r="K299" s="297"/>
      <c r="L299" s="297"/>
      <c r="M299" s="298"/>
      <c r="N299" s="297"/>
      <c r="O299" s="297"/>
      <c r="P299" s="297"/>
      <c r="Q299" s="297"/>
      <c r="R299" s="431"/>
    </row>
    <row r="300" spans="1:19" ht="19.5" customHeight="1">
      <c r="A300" s="303"/>
      <c r="B300" s="303"/>
      <c r="C300" s="303"/>
      <c r="D300" s="303"/>
      <c r="E300" s="303"/>
      <c r="F300" s="303"/>
      <c r="G300" s="303"/>
      <c r="H300" s="303"/>
      <c r="I300" s="303"/>
      <c r="R300" s="372"/>
    </row>
    <row r="301" spans="1:19" ht="19.5" customHeight="1">
      <c r="A301" s="150"/>
      <c r="B301" s="305" t="s">
        <v>1014</v>
      </c>
      <c r="C301" s="306"/>
      <c r="D301" s="306"/>
      <c r="E301" s="306"/>
      <c r="F301" s="306"/>
      <c r="G301" s="306"/>
      <c r="H301" s="306"/>
      <c r="I301" s="307"/>
      <c r="J301" s="373" t="s">
        <v>10</v>
      </c>
      <c r="K301" s="374"/>
      <c r="L301" s="374"/>
      <c r="M301" s="375"/>
      <c r="N301" s="530" t="s">
        <v>1015</v>
      </c>
      <c r="O301" s="533" t="s">
        <v>1093</v>
      </c>
      <c r="P301" s="533" t="s">
        <v>1094</v>
      </c>
      <c r="Q301" s="533" t="s">
        <v>1095</v>
      </c>
      <c r="R301" s="376"/>
      <c r="S301" s="377"/>
    </row>
    <row r="302" spans="1:19" ht="36.75" customHeight="1">
      <c r="A302" s="300"/>
      <c r="B302" s="306" t="s">
        <v>1016</v>
      </c>
      <c r="C302" s="306"/>
      <c r="D302" s="306"/>
      <c r="E302" s="312"/>
      <c r="F302" s="313" t="s">
        <v>1017</v>
      </c>
      <c r="G302" s="306"/>
      <c r="H302" s="306"/>
      <c r="I302" s="307"/>
      <c r="J302" s="314" t="s">
        <v>1018</v>
      </c>
      <c r="K302" s="306"/>
      <c r="L302" s="306"/>
      <c r="M302" s="307"/>
      <c r="N302" s="531"/>
      <c r="O302" s="534"/>
      <c r="P302" s="534"/>
      <c r="Q302" s="534"/>
      <c r="R302" s="376" t="s">
        <v>1096</v>
      </c>
      <c r="S302" s="377" t="s">
        <v>1096</v>
      </c>
    </row>
    <row r="303" spans="1:19" ht="30" customHeight="1">
      <c r="A303" s="434"/>
      <c r="B303" s="315" t="s">
        <v>1019</v>
      </c>
      <c r="C303" s="315" t="s">
        <v>1020</v>
      </c>
      <c r="D303" s="315" t="s">
        <v>1098</v>
      </c>
      <c r="E303" s="382" t="s">
        <v>1022</v>
      </c>
      <c r="F303" s="316" t="s">
        <v>1019</v>
      </c>
      <c r="G303" s="315" t="s">
        <v>1020</v>
      </c>
      <c r="H303" s="315" t="s">
        <v>1098</v>
      </c>
      <c r="I303" s="382" t="s">
        <v>1022</v>
      </c>
      <c r="J303" s="317" t="s">
        <v>1019</v>
      </c>
      <c r="K303" s="318" t="s">
        <v>1020</v>
      </c>
      <c r="L303" s="315" t="s">
        <v>1098</v>
      </c>
      <c r="M303" s="317" t="s">
        <v>1022</v>
      </c>
      <c r="N303" s="532"/>
      <c r="O303" s="535"/>
      <c r="P303" s="535"/>
      <c r="Q303" s="535"/>
      <c r="R303" s="442"/>
      <c r="S303" s="443"/>
    </row>
    <row r="304" spans="1:19" ht="12.75" hidden="1" customHeight="1">
      <c r="A304" s="320" t="s">
        <v>1023</v>
      </c>
      <c r="B304" s="320"/>
      <c r="C304" s="320"/>
      <c r="D304" s="320"/>
      <c r="E304" s="396"/>
      <c r="F304" s="389"/>
      <c r="G304" s="363"/>
      <c r="H304" s="363"/>
      <c r="I304" s="388"/>
      <c r="J304" s="389"/>
      <c r="K304" s="363"/>
      <c r="L304" s="363"/>
      <c r="M304" s="390"/>
      <c r="N304" s="389"/>
      <c r="O304" s="432"/>
      <c r="P304" s="392"/>
      <c r="Q304" s="392"/>
      <c r="R304" s="393">
        <f>SUM(F304:H304,J304:L304)+N304</f>
        <v>0</v>
      </c>
      <c r="S304" s="426">
        <f>+Q304+P304+O304</f>
        <v>0</v>
      </c>
    </row>
    <row r="305" spans="1:27" ht="12.75" hidden="1" customHeight="1">
      <c r="A305" s="320"/>
      <c r="B305" s="320"/>
      <c r="C305" s="320"/>
      <c r="D305" s="320"/>
      <c r="E305" s="396"/>
      <c r="F305" s="389"/>
      <c r="G305" s="363"/>
      <c r="H305" s="363"/>
      <c r="I305" s="397"/>
      <c r="J305" s="389"/>
      <c r="K305" s="363"/>
      <c r="L305" s="363"/>
      <c r="M305" s="389"/>
      <c r="N305" s="389"/>
      <c r="O305" s="398"/>
      <c r="P305" s="399"/>
      <c r="Q305" s="399"/>
      <c r="R305" s="376"/>
      <c r="S305" s="377"/>
    </row>
    <row r="306" spans="1:27">
      <c r="A306" s="320" t="s">
        <v>1024</v>
      </c>
      <c r="B306" s="445">
        <f>+'Distribution Pivot Table'!AB$9*100</f>
        <v>0</v>
      </c>
      <c r="C306" s="445">
        <f>+'Distribution Pivot Table'!AB$11*100</f>
        <v>0</v>
      </c>
      <c r="D306" s="445">
        <f>+'Distribution Pivot Table'!AB$13*100</f>
        <v>0</v>
      </c>
      <c r="E306" s="412">
        <f t="shared" ref="E306:E324" si="165">SUM(B306:D306)</f>
        <v>0</v>
      </c>
      <c r="F306" s="446">
        <f>+'Distribution Pivot Table'!AB$15*100</f>
        <v>0</v>
      </c>
      <c r="G306" s="445">
        <f>+'Distribution Pivot Table'!AB$17*100</f>
        <v>0</v>
      </c>
      <c r="H306" s="445">
        <f>+'Distribution Pivot Table'!AB$19*100</f>
        <v>0</v>
      </c>
      <c r="I306" s="412">
        <f t="shared" ref="I306:I309" si="166">SUM(F306:H306)</f>
        <v>0</v>
      </c>
      <c r="J306" s="446">
        <f>+'Distribution Pivot Table'!AB$21*100</f>
        <v>0</v>
      </c>
      <c r="K306" s="445">
        <f>+'Distribution Pivot Table'!AB$23*100</f>
        <v>0</v>
      </c>
      <c r="L306" s="445">
        <f>+'Distribution Pivot Table'!AB$25*100</f>
        <v>0</v>
      </c>
      <c r="M306" s="413">
        <f t="shared" ref="M306:M309" si="167">SUM(J306:L306)</f>
        <v>0</v>
      </c>
      <c r="N306" s="446">
        <f>+'Distribution Pivot Table'!AB$27*100</f>
        <v>0</v>
      </c>
      <c r="O306" s="414">
        <f t="shared" ref="O306:P309" si="168">+B306+F306+J306</f>
        <v>0</v>
      </c>
      <c r="P306" s="415">
        <f t="shared" si="168"/>
        <v>0</v>
      </c>
      <c r="Q306" s="415">
        <f t="shared" ref="Q306:Q309" si="169">+D306+H306+L306+N306</f>
        <v>0</v>
      </c>
      <c r="R306" s="393">
        <f t="shared" ref="R306:R324" si="170">SUM(B306:D306,F306:H306,J306:L306)+N306</f>
        <v>0</v>
      </c>
      <c r="S306" s="426">
        <f t="shared" ref="S306:S324" si="171">+Q306+P306+O306</f>
        <v>0</v>
      </c>
    </row>
    <row r="307" spans="1:27">
      <c r="A307" s="320" t="s">
        <v>1025</v>
      </c>
      <c r="B307" s="445">
        <f>+'Distribution Pivot Table'!AB$31*100</f>
        <v>8.3437110834371104</v>
      </c>
      <c r="C307" s="445">
        <f>+'Distribution Pivot Table'!AB$33*100</f>
        <v>5.1058530510585305</v>
      </c>
      <c r="D307" s="445">
        <f>+'Distribution Pivot Table'!AB$35*100</f>
        <v>0</v>
      </c>
      <c r="E307" s="412">
        <f t="shared" si="165"/>
        <v>13.449564134495642</v>
      </c>
      <c r="F307" s="446">
        <f>+'Distribution Pivot Table'!AB$37*100</f>
        <v>37.484433374844336</v>
      </c>
      <c r="G307" s="445">
        <f>+'Distribution Pivot Table'!AB$39*100</f>
        <v>16.687422166874221</v>
      </c>
      <c r="H307" s="445">
        <f>+'Distribution Pivot Table'!AB$41*100</f>
        <v>0</v>
      </c>
      <c r="I307" s="412">
        <f t="shared" si="166"/>
        <v>54.171855541718557</v>
      </c>
      <c r="J307" s="446">
        <f>+'Distribution Pivot Table'!AB$43*100</f>
        <v>17.310087173100872</v>
      </c>
      <c r="K307" s="445">
        <f>+'Distribution Pivot Table'!AB$45*100</f>
        <v>15.068493150684931</v>
      </c>
      <c r="L307" s="445">
        <f>+'Distribution Pivot Table'!AB$47*100</f>
        <v>0</v>
      </c>
      <c r="M307" s="413">
        <f t="shared" si="167"/>
        <v>32.378580323785805</v>
      </c>
      <c r="N307" s="446">
        <f>+'Distribution Pivot Table'!AB$49*100</f>
        <v>0</v>
      </c>
      <c r="O307" s="414">
        <f t="shared" si="168"/>
        <v>63.138231631382311</v>
      </c>
      <c r="P307" s="415">
        <f t="shared" si="168"/>
        <v>36.861768368617682</v>
      </c>
      <c r="Q307" s="415">
        <f t="shared" si="169"/>
        <v>0</v>
      </c>
      <c r="R307" s="393">
        <f t="shared" si="170"/>
        <v>100</v>
      </c>
      <c r="S307" s="393">
        <f t="shared" si="171"/>
        <v>100</v>
      </c>
    </row>
    <row r="308" spans="1:27">
      <c r="A308" s="320" t="s">
        <v>1026</v>
      </c>
      <c r="B308" s="445">
        <f>+'Distribution Pivot Table'!AB$53*100</f>
        <v>0</v>
      </c>
      <c r="C308" s="445">
        <f>+'Distribution Pivot Table'!AB$55*100</f>
        <v>0</v>
      </c>
      <c r="D308" s="445">
        <f>+'Distribution Pivot Table'!AB$57*100</f>
        <v>0</v>
      </c>
      <c r="E308" s="412">
        <f t="shared" si="165"/>
        <v>0</v>
      </c>
      <c r="F308" s="446">
        <f>+'Distribution Pivot Table'!AB$59*100</f>
        <v>0</v>
      </c>
      <c r="G308" s="445">
        <f>+'Distribution Pivot Table'!AB$61*100</f>
        <v>0</v>
      </c>
      <c r="H308" s="445">
        <f>+'Distribution Pivot Table'!AB$63*100</f>
        <v>0</v>
      </c>
      <c r="I308" s="412">
        <f t="shared" si="166"/>
        <v>0</v>
      </c>
      <c r="J308" s="446">
        <f>+'Distribution Pivot Table'!AB$65*100</f>
        <v>0</v>
      </c>
      <c r="K308" s="445">
        <f>+'Distribution Pivot Table'!AB$67*100</f>
        <v>0</v>
      </c>
      <c r="L308" s="445">
        <f>+'Distribution Pivot Table'!AB$69*100</f>
        <v>0</v>
      </c>
      <c r="M308" s="413">
        <f t="shared" si="167"/>
        <v>0</v>
      </c>
      <c r="N308" s="446">
        <f>+'Distribution Pivot Table'!AB$71*100</f>
        <v>0</v>
      </c>
      <c r="O308" s="414">
        <f t="shared" si="168"/>
        <v>0</v>
      </c>
      <c r="P308" s="415">
        <f t="shared" si="168"/>
        <v>0</v>
      </c>
      <c r="Q308" s="415">
        <f t="shared" si="169"/>
        <v>0</v>
      </c>
      <c r="R308" s="393">
        <f t="shared" si="170"/>
        <v>0</v>
      </c>
      <c r="S308" s="393">
        <f t="shared" si="171"/>
        <v>0</v>
      </c>
    </row>
    <row r="309" spans="1:27">
      <c r="A309" s="320" t="s">
        <v>1111</v>
      </c>
      <c r="B309" s="445">
        <f>+'Distribution Pivot Table'!AB$75*100</f>
        <v>5.0731178913161221</v>
      </c>
      <c r="C309" s="445">
        <f>+'Distribution Pivot Table'!AB$77*100</f>
        <v>1.9859180357465245</v>
      </c>
      <c r="D309" s="445">
        <f>+'Distribution Pivot Table'!AB$79*100</f>
        <v>2.401155443220798</v>
      </c>
      <c r="E309" s="412">
        <f t="shared" si="165"/>
        <v>9.4601913702834448</v>
      </c>
      <c r="F309" s="446">
        <f>+'Distribution Pivot Table'!AB$81*100</f>
        <v>34.807727026539084</v>
      </c>
      <c r="G309" s="445">
        <f>+'Distribution Pivot Table'!AB$83*100</f>
        <v>12.727929229102728</v>
      </c>
      <c r="H309" s="453">
        <f>+'Distribution Pivot Table'!AB$85*100</f>
        <v>0</v>
      </c>
      <c r="I309" s="412">
        <f t="shared" si="166"/>
        <v>47.535656255641811</v>
      </c>
      <c r="J309" s="446">
        <f>+'Distribution Pivot Table'!AB$87*100</f>
        <v>18.32460732984293</v>
      </c>
      <c r="K309" s="445">
        <f>+'Distribution Pivot Table'!AB$89*100</f>
        <v>11.843293013179276</v>
      </c>
      <c r="L309" s="453">
        <f>+'Distribution Pivot Table'!AB$91*100</f>
        <v>0</v>
      </c>
      <c r="M309" s="413">
        <f t="shared" si="167"/>
        <v>30.167900343022204</v>
      </c>
      <c r="N309" s="446">
        <f>+'Distribution Pivot Table'!AB$93*100</f>
        <v>12.836252031052537</v>
      </c>
      <c r="O309" s="414">
        <f t="shared" si="168"/>
        <v>58.205452247698133</v>
      </c>
      <c r="P309" s="415">
        <f t="shared" si="168"/>
        <v>26.557140278028527</v>
      </c>
      <c r="Q309" s="415">
        <f t="shared" si="169"/>
        <v>15.237407474273335</v>
      </c>
      <c r="R309" s="393">
        <f t="shared" si="170"/>
        <v>100</v>
      </c>
      <c r="S309" s="393">
        <f t="shared" si="171"/>
        <v>100</v>
      </c>
    </row>
    <row r="310" spans="1:27">
      <c r="A310" s="320"/>
      <c r="B310" s="445"/>
      <c r="C310" s="445"/>
      <c r="D310" s="445"/>
      <c r="E310" s="412"/>
      <c r="F310" s="446"/>
      <c r="G310" s="445"/>
      <c r="H310" s="445"/>
      <c r="I310" s="412"/>
      <c r="J310" s="446"/>
      <c r="K310" s="445"/>
      <c r="L310" s="445"/>
      <c r="M310" s="413"/>
      <c r="N310" s="446"/>
      <c r="O310" s="414"/>
      <c r="P310" s="415"/>
      <c r="Q310" s="415"/>
      <c r="R310" s="393"/>
      <c r="S310" s="393"/>
    </row>
    <row r="311" spans="1:27">
      <c r="A311" s="320" t="s">
        <v>1028</v>
      </c>
      <c r="B311" s="445">
        <f>+'Distribution Pivot Table'!AB$97*100</f>
        <v>0</v>
      </c>
      <c r="C311" s="445">
        <f>+'Distribution Pivot Table'!AB$99*100</f>
        <v>0</v>
      </c>
      <c r="D311" s="445">
        <f>+'Distribution Pivot Table'!AB$101*100</f>
        <v>0</v>
      </c>
      <c r="E311" s="412">
        <f t="shared" si="165"/>
        <v>0</v>
      </c>
      <c r="F311" s="446">
        <f>+'Distribution Pivot Table'!AB$103*100</f>
        <v>0</v>
      </c>
      <c r="G311" s="445">
        <f>+'Distribution Pivot Table'!AB$105*100</f>
        <v>0</v>
      </c>
      <c r="H311" s="445">
        <f>+'Distribution Pivot Table'!AB$107*100</f>
        <v>0</v>
      </c>
      <c r="I311" s="412">
        <f t="shared" ref="I311:I314" si="172">SUM(F311:H311)</f>
        <v>0</v>
      </c>
      <c r="J311" s="446">
        <f>+'Distribution Pivot Table'!AB$109*100</f>
        <v>0</v>
      </c>
      <c r="K311" s="445">
        <f>+'Distribution Pivot Table'!AB$111*100</f>
        <v>0</v>
      </c>
      <c r="L311" s="445">
        <f>+'Distribution Pivot Table'!AB$113*100</f>
        <v>0</v>
      </c>
      <c r="M311" s="413">
        <f t="shared" ref="M311:M314" si="173">SUM(J311:L311)</f>
        <v>0</v>
      </c>
      <c r="N311" s="446">
        <f>+'Distribution Pivot Table'!AB$115*100</f>
        <v>0</v>
      </c>
      <c r="O311" s="414">
        <f t="shared" ref="O311:P314" si="174">+B311+F311+J311</f>
        <v>0</v>
      </c>
      <c r="P311" s="415">
        <f t="shared" si="174"/>
        <v>0</v>
      </c>
      <c r="Q311" s="415">
        <f t="shared" ref="Q311:Q314" si="175">+D311+H311+L311+N311</f>
        <v>0</v>
      </c>
      <c r="R311" s="393">
        <f t="shared" si="170"/>
        <v>0</v>
      </c>
      <c r="S311" s="393">
        <f t="shared" si="171"/>
        <v>0</v>
      </c>
    </row>
    <row r="312" spans="1:27">
      <c r="A312" s="320" t="s">
        <v>1029</v>
      </c>
      <c r="B312" s="445">
        <f>+'Distribution Pivot Table'!AB$119*100</f>
        <v>5.2353717553893535</v>
      </c>
      <c r="C312" s="445">
        <f>+'Distribution Pivot Table'!AB$121*100</f>
        <v>2.5076990761108666</v>
      </c>
      <c r="D312" s="445">
        <f>+'Distribution Pivot Table'!AB$123*100</f>
        <v>0</v>
      </c>
      <c r="E312" s="412">
        <f t="shared" si="165"/>
        <v>7.7430708315002201</v>
      </c>
      <c r="F312" s="446">
        <f>+'Distribution Pivot Table'!AB$125*100</f>
        <v>22.393312802463704</v>
      </c>
      <c r="G312" s="445">
        <f>+'Distribution Pivot Table'!AB$127*100</f>
        <v>11.658600967883855</v>
      </c>
      <c r="H312" s="445">
        <f>+'Distribution Pivot Table'!AB$129*100</f>
        <v>0</v>
      </c>
      <c r="I312" s="412">
        <f t="shared" si="172"/>
        <v>34.051913770347561</v>
      </c>
      <c r="J312" s="446">
        <f>+'Distribution Pivot Table'!AB$131*100</f>
        <v>28.728552573691157</v>
      </c>
      <c r="K312" s="445">
        <f>+'Distribution Pivot Table'!AB$133*100</f>
        <v>11.042674879014518</v>
      </c>
      <c r="L312" s="445">
        <f>+'Distribution Pivot Table'!AB$135*100</f>
        <v>0</v>
      </c>
      <c r="M312" s="413">
        <f t="shared" si="173"/>
        <v>39.771227452705673</v>
      </c>
      <c r="N312" s="446">
        <f>+'Distribution Pivot Table'!AB$137*100</f>
        <v>18.433787945446547</v>
      </c>
      <c r="O312" s="414">
        <f t="shared" si="174"/>
        <v>56.35723713154421</v>
      </c>
      <c r="P312" s="415">
        <f t="shared" si="174"/>
        <v>25.208974923009237</v>
      </c>
      <c r="Q312" s="415">
        <f t="shared" si="175"/>
        <v>18.433787945446547</v>
      </c>
      <c r="R312" s="393">
        <f t="shared" si="170"/>
        <v>100</v>
      </c>
      <c r="S312" s="393">
        <f t="shared" si="171"/>
        <v>100</v>
      </c>
    </row>
    <row r="313" spans="1:27">
      <c r="A313" s="320" t="s">
        <v>1030</v>
      </c>
      <c r="B313" s="445">
        <f>+'Distribution Pivot Table'!AB$141*100</f>
        <v>5.6070640176600444</v>
      </c>
      <c r="C313" s="445">
        <f>+'Distribution Pivot Table'!AB$143*100</f>
        <v>1.1037527593818985</v>
      </c>
      <c r="D313" s="445">
        <f>+'Distribution Pivot Table'!AB$145*100</f>
        <v>0</v>
      </c>
      <c r="E313" s="412">
        <f t="shared" si="165"/>
        <v>6.7108167770419431</v>
      </c>
      <c r="F313" s="446">
        <f>+'Distribution Pivot Table'!AB$147*100</f>
        <v>26.843267108167773</v>
      </c>
      <c r="G313" s="445">
        <f>+'Distribution Pivot Table'!AB$149*100</f>
        <v>9.4481236203090511</v>
      </c>
      <c r="H313" s="445">
        <f>+'Distribution Pivot Table'!AB$151*100</f>
        <v>0</v>
      </c>
      <c r="I313" s="412">
        <f t="shared" si="172"/>
        <v>36.291390728476827</v>
      </c>
      <c r="J313" s="446">
        <f>+'Distribution Pivot Table'!AB$153*100</f>
        <v>43.532008830022072</v>
      </c>
      <c r="K313" s="445">
        <f>+'Distribution Pivot Table'!AB$155*100</f>
        <v>13.46578366445916</v>
      </c>
      <c r="L313" s="445">
        <f>+'Distribution Pivot Table'!AB$157*100</f>
        <v>0</v>
      </c>
      <c r="M313" s="413">
        <f t="shared" si="173"/>
        <v>56.997792494481232</v>
      </c>
      <c r="N313" s="446">
        <f>+'Distribution Pivot Table'!AB$159*100</f>
        <v>0</v>
      </c>
      <c r="O313" s="414">
        <f t="shared" si="174"/>
        <v>75.982339955849881</v>
      </c>
      <c r="P313" s="415">
        <f t="shared" si="174"/>
        <v>24.017660044150109</v>
      </c>
      <c r="Q313" s="415">
        <f t="shared" si="175"/>
        <v>0</v>
      </c>
      <c r="R313" s="393">
        <f t="shared" si="170"/>
        <v>100</v>
      </c>
      <c r="S313" s="393">
        <f t="shared" si="171"/>
        <v>99.999999999999986</v>
      </c>
    </row>
    <row r="314" spans="1:27">
      <c r="A314" s="320" t="s">
        <v>1031</v>
      </c>
      <c r="B314" s="445">
        <f>+'Distribution Pivot Table'!AB$163*100</f>
        <v>0</v>
      </c>
      <c r="C314" s="445">
        <f>+'Distribution Pivot Table'!AB$165*100</f>
        <v>0</v>
      </c>
      <c r="D314" s="445">
        <f>+'Distribution Pivot Table'!AB$167*100</f>
        <v>0</v>
      </c>
      <c r="E314" s="412">
        <f t="shared" si="165"/>
        <v>0</v>
      </c>
      <c r="F314" s="446">
        <f>+'Distribution Pivot Table'!AB$169*100</f>
        <v>0</v>
      </c>
      <c r="G314" s="445">
        <f>+'Distribution Pivot Table'!AB$171*100</f>
        <v>0</v>
      </c>
      <c r="H314" s="445">
        <f>+'Distribution Pivot Table'!AB$173*100</f>
        <v>0</v>
      </c>
      <c r="I314" s="412">
        <f t="shared" si="172"/>
        <v>0</v>
      </c>
      <c r="J314" s="446">
        <f>+'Distribution Pivot Table'!AB$175*100</f>
        <v>0</v>
      </c>
      <c r="K314" s="445">
        <f>+'Distribution Pivot Table'!AB$177*100</f>
        <v>0</v>
      </c>
      <c r="L314" s="445">
        <f>+'Distribution Pivot Table'!AB$179*100</f>
        <v>0</v>
      </c>
      <c r="M314" s="413">
        <f t="shared" si="173"/>
        <v>0</v>
      </c>
      <c r="N314" s="446">
        <f>+'Distribution Pivot Table'!AB$181*100</f>
        <v>0</v>
      </c>
      <c r="O314" s="414">
        <f t="shared" si="174"/>
        <v>0</v>
      </c>
      <c r="P314" s="415">
        <f t="shared" si="174"/>
        <v>0</v>
      </c>
      <c r="Q314" s="415">
        <f t="shared" si="175"/>
        <v>0</v>
      </c>
      <c r="R314" s="393">
        <f t="shared" si="170"/>
        <v>0</v>
      </c>
      <c r="S314" s="393">
        <f t="shared" si="171"/>
        <v>0</v>
      </c>
    </row>
    <row r="315" spans="1:27">
      <c r="A315" s="320"/>
      <c r="B315" s="445"/>
      <c r="C315" s="445"/>
      <c r="D315" s="445"/>
      <c r="E315" s="412"/>
      <c r="F315" s="446"/>
      <c r="G315" s="445"/>
      <c r="H315" s="445"/>
      <c r="I315" s="412"/>
      <c r="J315" s="446"/>
      <c r="K315" s="445"/>
      <c r="L315" s="445"/>
      <c r="M315" s="413"/>
      <c r="N315" s="446"/>
      <c r="O315" s="414"/>
      <c r="P315" s="415"/>
      <c r="Q315" s="415"/>
      <c r="R315" s="393"/>
      <c r="S315" s="393"/>
    </row>
    <row r="316" spans="1:27">
      <c r="A316" s="320" t="s">
        <v>1032</v>
      </c>
      <c r="B316" s="445">
        <f>+'Distribution Pivot Table'!AB$185*100</f>
        <v>11.411536328341652</v>
      </c>
      <c r="C316" s="445">
        <f>+'Distribution Pivot Table'!AB$187*100</f>
        <v>0.84581253466444806</v>
      </c>
      <c r="D316" s="445">
        <f>+'Distribution Pivot Table'!AB$189*100</f>
        <v>0</v>
      </c>
      <c r="E316" s="412">
        <f t="shared" si="165"/>
        <v>12.257348863006101</v>
      </c>
      <c r="F316" s="446">
        <f>+'Distribution Pivot Table'!AB$191*100</f>
        <v>46.173044925124792</v>
      </c>
      <c r="G316" s="445">
        <f>+'Distribution Pivot Table'!AB$193*100</f>
        <v>3.0782029950083194</v>
      </c>
      <c r="H316" s="445">
        <f>+'Distribution Pivot Table'!AB$195*100</f>
        <v>0</v>
      </c>
      <c r="I316" s="412">
        <f t="shared" ref="I316:I319" si="176">SUM(F316:H316)</f>
        <v>49.25124792013311</v>
      </c>
      <c r="J316" s="446">
        <f>+'Distribution Pivot Table'!AB$197*100</f>
        <v>16.32002218524681</v>
      </c>
      <c r="K316" s="445">
        <f>+'Distribution Pivot Table'!AB$199*100</f>
        <v>6.6001109262340538</v>
      </c>
      <c r="L316" s="445">
        <f>+'Distribution Pivot Table'!AB$201*100</f>
        <v>0</v>
      </c>
      <c r="M316" s="413">
        <f t="shared" ref="M316:M319" si="177">SUM(J316:L316)</f>
        <v>22.920133111480865</v>
      </c>
      <c r="N316" s="446">
        <f>+'Distribution Pivot Table'!AB$203*100</f>
        <v>15.571270105379922</v>
      </c>
      <c r="O316" s="414">
        <f t="shared" ref="O316:P319" si="178">+B316+F316+J316</f>
        <v>73.904603438713252</v>
      </c>
      <c r="P316" s="415">
        <f t="shared" si="178"/>
        <v>10.524126455906821</v>
      </c>
      <c r="Q316" s="415">
        <f t="shared" ref="Q316:Q319" si="179">+D316+H316+L316+N316</f>
        <v>15.571270105379922</v>
      </c>
      <c r="R316" s="393">
        <f t="shared" si="170"/>
        <v>100</v>
      </c>
      <c r="S316" s="393">
        <f t="shared" si="171"/>
        <v>100</v>
      </c>
    </row>
    <row r="317" spans="1:27">
      <c r="A317" s="320" t="s">
        <v>1033</v>
      </c>
      <c r="B317" s="445">
        <f>+'Distribution Pivot Table'!AB$207*100</f>
        <v>0.34436292858212303</v>
      </c>
      <c r="C317" s="445">
        <f>+'Distribution Pivot Table'!AB$209*100</f>
        <v>9.3726605779308283</v>
      </c>
      <c r="D317" s="445">
        <f>+'Distribution Pivot Table'!AB$211*108</f>
        <v>0</v>
      </c>
      <c r="E317" s="412">
        <f t="shared" si="165"/>
        <v>9.7170235065129518</v>
      </c>
      <c r="F317" s="446">
        <f>+'Distribution Pivot Table'!AB$213*100</f>
        <v>39.27234615960473</v>
      </c>
      <c r="G317" s="445">
        <f>+'Distribution Pivot Table'!AB$215*100</f>
        <v>33.829914657882917</v>
      </c>
      <c r="H317" s="445">
        <f>+'Distribution Pivot Table'!AB$217*100</f>
        <v>0</v>
      </c>
      <c r="I317" s="412">
        <f t="shared" si="176"/>
        <v>73.102260817487647</v>
      </c>
      <c r="J317" s="446">
        <f>+'Distribution Pivot Table'!AB$219*100</f>
        <v>8.421919449019315</v>
      </c>
      <c r="K317" s="445">
        <f>+'Distribution Pivot Table'!AB$221*100</f>
        <v>8.7587962269800865</v>
      </c>
      <c r="L317" s="445">
        <f>+'Distribution Pivot Table'!AB$223*100</f>
        <v>0</v>
      </c>
      <c r="M317" s="413">
        <f t="shared" si="177"/>
        <v>17.180715675999402</v>
      </c>
      <c r="N317" s="446">
        <f>+'Distribution Pivot Table'!AB$225*100</f>
        <v>0</v>
      </c>
      <c r="O317" s="414">
        <f t="shared" si="178"/>
        <v>48.038628537206165</v>
      </c>
      <c r="P317" s="415">
        <f t="shared" si="178"/>
        <v>51.961371462793835</v>
      </c>
      <c r="Q317" s="415">
        <f t="shared" si="179"/>
        <v>0</v>
      </c>
      <c r="R317" s="393">
        <f t="shared" si="170"/>
        <v>99.999999999999986</v>
      </c>
      <c r="S317" s="393">
        <f t="shared" si="171"/>
        <v>100</v>
      </c>
    </row>
    <row r="318" spans="1:27">
      <c r="A318" s="320" t="s">
        <v>1034</v>
      </c>
      <c r="B318" s="445">
        <f>+'Distribution Pivot Table'!AB$229*100</f>
        <v>0</v>
      </c>
      <c r="C318" s="445">
        <f>+'Distribution Pivot Table'!AB$231*100</f>
        <v>0</v>
      </c>
      <c r="D318" s="445">
        <f>+'Distribution Pivot Table'!AB$233*100</f>
        <v>0</v>
      </c>
      <c r="E318" s="412">
        <f t="shared" si="165"/>
        <v>0</v>
      </c>
      <c r="F318" s="446">
        <f>+'Distribution Pivot Table'!AB$235*100</f>
        <v>0</v>
      </c>
      <c r="G318" s="445">
        <f>+'Distribution Pivot Table'!AB$237*100</f>
        <v>0</v>
      </c>
      <c r="H318" s="445">
        <f>+'Distribution Pivot Table'!AB$239*100</f>
        <v>0</v>
      </c>
      <c r="I318" s="412">
        <f t="shared" si="176"/>
        <v>0</v>
      </c>
      <c r="J318" s="446">
        <f>+'Distribution Pivot Table'!AB$241*100</f>
        <v>0</v>
      </c>
      <c r="K318" s="445">
        <f>+'Distribution Pivot Table'!AB$243*100</f>
        <v>0</v>
      </c>
      <c r="L318" s="445">
        <f>+'Distribution Pivot Table'!AB$245*100</f>
        <v>0</v>
      </c>
      <c r="M318" s="413">
        <f t="shared" si="177"/>
        <v>0</v>
      </c>
      <c r="N318" s="446">
        <f>+'Distribution Pivot Table'!AB$247*100</f>
        <v>0</v>
      </c>
      <c r="O318" s="414">
        <f t="shared" si="178"/>
        <v>0</v>
      </c>
      <c r="P318" s="415">
        <f t="shared" si="178"/>
        <v>0</v>
      </c>
      <c r="Q318" s="415">
        <f t="shared" si="179"/>
        <v>0</v>
      </c>
      <c r="R318" s="393">
        <f t="shared" si="170"/>
        <v>0</v>
      </c>
      <c r="S318" s="393">
        <f t="shared" si="171"/>
        <v>0</v>
      </c>
      <c r="AA318" s="342"/>
    </row>
    <row r="319" spans="1:27">
      <c r="A319" s="320" t="s">
        <v>1035</v>
      </c>
      <c r="B319" s="445">
        <f>+'Distribution Pivot Table'!AB$251*100</f>
        <v>0</v>
      </c>
      <c r="C319" s="445">
        <f>+'Distribution Pivot Table'!AB$253*100</f>
        <v>0</v>
      </c>
      <c r="D319" s="445">
        <f>+'Distribution Pivot Table'!AB$255*100</f>
        <v>0</v>
      </c>
      <c r="E319" s="412">
        <f t="shared" si="165"/>
        <v>0</v>
      </c>
      <c r="F319" s="446">
        <f>+'Distribution Pivot Table'!AB$257*100</f>
        <v>0</v>
      </c>
      <c r="G319" s="445">
        <f>+'Distribution Pivot Table'!AB$259*100</f>
        <v>0</v>
      </c>
      <c r="H319" s="445">
        <f>+'Distribution Pivot Table'!AB$261*100</f>
        <v>0</v>
      </c>
      <c r="I319" s="412">
        <f t="shared" si="176"/>
        <v>0</v>
      </c>
      <c r="J319" s="446">
        <f>+'Distribution Pivot Table'!AB$263*100</f>
        <v>0</v>
      </c>
      <c r="K319" s="445">
        <f>+'Distribution Pivot Table'!AB$265*100</f>
        <v>0</v>
      </c>
      <c r="L319" s="445">
        <f>+'Distribution Pivot Table'!AB$267*100</f>
        <v>0</v>
      </c>
      <c r="M319" s="413">
        <f t="shared" si="177"/>
        <v>0</v>
      </c>
      <c r="N319" s="446">
        <f>+'Distribution Pivot Table'!AB$269*100</f>
        <v>0</v>
      </c>
      <c r="O319" s="414">
        <f t="shared" si="178"/>
        <v>0</v>
      </c>
      <c r="P319" s="415">
        <f t="shared" si="178"/>
        <v>0</v>
      </c>
      <c r="Q319" s="415">
        <f t="shared" si="179"/>
        <v>0</v>
      </c>
      <c r="R319" s="393">
        <f t="shared" si="170"/>
        <v>0</v>
      </c>
      <c r="S319" s="393">
        <f t="shared" si="171"/>
        <v>0</v>
      </c>
    </row>
    <row r="320" spans="1:27">
      <c r="A320" s="320"/>
      <c r="B320" s="445"/>
      <c r="C320" s="445"/>
      <c r="D320" s="445"/>
      <c r="E320" s="412"/>
      <c r="F320" s="446"/>
      <c r="G320" s="445"/>
      <c r="H320" s="445"/>
      <c r="I320" s="412"/>
      <c r="J320" s="446"/>
      <c r="K320" s="445"/>
      <c r="L320" s="445"/>
      <c r="M320" s="413"/>
      <c r="N320" s="446"/>
      <c r="O320" s="414"/>
      <c r="P320" s="415"/>
      <c r="Q320" s="415"/>
      <c r="R320" s="393"/>
      <c r="S320" s="393"/>
    </row>
    <row r="321" spans="1:19">
      <c r="A321" s="320" t="s">
        <v>1036</v>
      </c>
      <c r="B321" s="445">
        <f>+'Distribution Pivot Table'!AB$273*100</f>
        <v>0.10634526763559021</v>
      </c>
      <c r="C321" s="453">
        <f>+'Distribution Pivot Table'!AB$275*100</f>
        <v>5.3172633817795106E-2</v>
      </c>
      <c r="D321" s="445">
        <f>+'Distribution Pivot Table'!AB$277*100</f>
        <v>0</v>
      </c>
      <c r="E321" s="412">
        <f t="shared" si="165"/>
        <v>0.15951790145338532</v>
      </c>
      <c r="F321" s="446">
        <f>+'Distribution Pivot Table'!AB$279*100</f>
        <v>40.00354484225452</v>
      </c>
      <c r="G321" s="445">
        <f>+'Distribution Pivot Table'!AB$281*100</f>
        <v>9.7660404112017005</v>
      </c>
      <c r="H321" s="445">
        <f>+'Distribution Pivot Table'!AB$283*100</f>
        <v>0</v>
      </c>
      <c r="I321" s="412">
        <f t="shared" ref="I321:I324" si="180">SUM(F321:H321)</f>
        <v>49.769585253456221</v>
      </c>
      <c r="J321" s="446">
        <f>+'Distribution Pivot Table'!AB$285*100</f>
        <v>8.2594824530308397</v>
      </c>
      <c r="K321" s="445">
        <f>+'Distribution Pivot Table'!AB$287*100</f>
        <v>6.9478908188585615</v>
      </c>
      <c r="L321" s="445">
        <f>+'Distribution Pivot Table'!AB$289*100</f>
        <v>0</v>
      </c>
      <c r="M321" s="413">
        <f t="shared" ref="M321:M324" si="181">SUM(J321:L321)</f>
        <v>15.207373271889402</v>
      </c>
      <c r="N321" s="446">
        <f>+'Distribution Pivot Table'!AB$291*100</f>
        <v>34.863523573200993</v>
      </c>
      <c r="O321" s="414">
        <f t="shared" ref="O321:P324" si="182">+B321+F321+J321</f>
        <v>48.369372562920951</v>
      </c>
      <c r="P321" s="415">
        <f t="shared" si="182"/>
        <v>16.767103863878056</v>
      </c>
      <c r="Q321" s="415">
        <f t="shared" ref="Q321:Q324" si="183">+D321+H321+L321+N321</f>
        <v>34.863523573200993</v>
      </c>
      <c r="R321" s="393">
        <f t="shared" si="170"/>
        <v>100</v>
      </c>
      <c r="S321" s="393">
        <f t="shared" si="171"/>
        <v>100</v>
      </c>
    </row>
    <row r="322" spans="1:19">
      <c r="A322" s="320" t="s">
        <v>1037</v>
      </c>
      <c r="B322" s="445">
        <f>+'Distribution Pivot Table'!AB295*100</f>
        <v>5.8176612220993036</v>
      </c>
      <c r="C322" s="445">
        <f>+'Distribution Pivot Table'!AB297*100</f>
        <v>4.8626927832368061</v>
      </c>
      <c r="D322" s="445">
        <f>+'Distribution Pivot Table'!AB299*100</f>
        <v>0</v>
      </c>
      <c r="E322" s="412">
        <f t="shared" si="165"/>
        <v>10.68035400533611</v>
      </c>
      <c r="F322" s="446">
        <f>+'Distribution Pivot Table'!AB301*100</f>
        <v>19.737098978330188</v>
      </c>
      <c r="G322" s="445">
        <f>+'Distribution Pivot Table'!AB303*100</f>
        <v>21.536409188520857</v>
      </c>
      <c r="H322" s="445">
        <f>+'Distribution Pivot Table'!AB305*100</f>
        <v>0</v>
      </c>
      <c r="I322" s="412">
        <f t="shared" si="180"/>
        <v>41.273508166851045</v>
      </c>
      <c r="J322" s="446">
        <f>+'Distribution Pivot Table'!AB307*100</f>
        <v>7.368061430337737</v>
      </c>
      <c r="K322" s="445">
        <f>+'Distribution Pivot Table'!AB309*100</f>
        <v>16.257239539272465</v>
      </c>
      <c r="L322" s="445">
        <f>+'Distribution Pivot Table'!AB311*100</f>
        <v>0</v>
      </c>
      <c r="M322" s="413">
        <f t="shared" si="181"/>
        <v>23.625300969610201</v>
      </c>
      <c r="N322" s="446">
        <f>+'Distribution Pivot Table'!AB313*100</f>
        <v>24.420836858202641</v>
      </c>
      <c r="O322" s="414">
        <f t="shared" si="182"/>
        <v>32.922821630767231</v>
      </c>
      <c r="P322" s="415">
        <f t="shared" si="182"/>
        <v>42.656341511030128</v>
      </c>
      <c r="Q322" s="415">
        <f t="shared" si="183"/>
        <v>24.420836858202641</v>
      </c>
      <c r="R322" s="393">
        <f t="shared" si="170"/>
        <v>100</v>
      </c>
      <c r="S322" s="393">
        <f t="shared" si="171"/>
        <v>100</v>
      </c>
    </row>
    <row r="323" spans="1:19">
      <c r="A323" s="320" t="s">
        <v>1038</v>
      </c>
      <c r="B323" s="445">
        <f>+'Distribution Pivot Table'!AB317*100</f>
        <v>4.8755760368663594</v>
      </c>
      <c r="C323" s="445">
        <f>+'Distribution Pivot Table'!AB319*100</f>
        <v>2.0829493087557607</v>
      </c>
      <c r="D323" s="445">
        <f>+'Distribution Pivot Table'!AB321*100</f>
        <v>0</v>
      </c>
      <c r="E323" s="412">
        <f t="shared" si="165"/>
        <v>6.9585253456221201</v>
      </c>
      <c r="F323" s="446">
        <f>+'Distribution Pivot Table'!AB323*100</f>
        <v>24.497695852534562</v>
      </c>
      <c r="G323" s="445">
        <f>+'Distribution Pivot Table'!AB325*100</f>
        <v>29.336405529953918</v>
      </c>
      <c r="H323" s="445">
        <f>+'Distribution Pivot Table'!AB327*100</f>
        <v>0</v>
      </c>
      <c r="I323" s="412">
        <f t="shared" si="180"/>
        <v>53.834101382488484</v>
      </c>
      <c r="J323" s="446">
        <f>+'Distribution Pivot Table'!AB329*100</f>
        <v>8.5898617511520747</v>
      </c>
      <c r="K323" s="445">
        <f>+'Distribution Pivot Table'!AB331*100</f>
        <v>18.405529953917053</v>
      </c>
      <c r="L323" s="445">
        <f>+'Distribution Pivot Table'!AB333*100</f>
        <v>0</v>
      </c>
      <c r="M323" s="413">
        <f t="shared" si="181"/>
        <v>26.995391705069128</v>
      </c>
      <c r="N323" s="446">
        <f>+'Distribution Pivot Table'!AB335*100</f>
        <v>12.211981566820276</v>
      </c>
      <c r="O323" s="414">
        <f t="shared" si="182"/>
        <v>37.963133640552996</v>
      </c>
      <c r="P323" s="415">
        <f t="shared" si="182"/>
        <v>49.824884792626733</v>
      </c>
      <c r="Q323" s="415">
        <f t="shared" si="183"/>
        <v>12.211981566820276</v>
      </c>
      <c r="R323" s="393">
        <f t="shared" si="170"/>
        <v>100</v>
      </c>
      <c r="S323" s="393">
        <f t="shared" si="171"/>
        <v>100</v>
      </c>
    </row>
    <row r="324" spans="1:19">
      <c r="A324" s="329" t="s">
        <v>1039</v>
      </c>
      <c r="B324" s="455">
        <f>+'Distribution Pivot Table'!AB339*100</f>
        <v>0</v>
      </c>
      <c r="C324" s="455">
        <f>+'Distribution Pivot Table'!AB341*100</f>
        <v>0</v>
      </c>
      <c r="D324" s="455">
        <f>+'Distribution Pivot Table'!AB343*100</f>
        <v>0</v>
      </c>
      <c r="E324" s="456">
        <f t="shared" si="165"/>
        <v>0</v>
      </c>
      <c r="F324" s="457">
        <f>+'Distribution Pivot Table'!AB345*100</f>
        <v>0</v>
      </c>
      <c r="G324" s="455">
        <f>+'Distribution Pivot Table'!AB347*100</f>
        <v>0</v>
      </c>
      <c r="H324" s="455">
        <f>+'Distribution Pivot Table'!AB349*100</f>
        <v>0</v>
      </c>
      <c r="I324" s="456">
        <f t="shared" si="180"/>
        <v>0</v>
      </c>
      <c r="J324" s="457">
        <f>+'Distribution Pivot Table'!AB351*100</f>
        <v>0</v>
      </c>
      <c r="K324" s="455">
        <f>+'Distribution Pivot Table'!AB353*100</f>
        <v>0</v>
      </c>
      <c r="L324" s="455">
        <f>+'Distribution Pivot Table'!AB355*100</f>
        <v>0</v>
      </c>
      <c r="M324" s="458">
        <f t="shared" si="181"/>
        <v>0</v>
      </c>
      <c r="N324" s="457">
        <f>+'Distribution Pivot Table'!AB357*100</f>
        <v>0</v>
      </c>
      <c r="O324" s="459">
        <f t="shared" si="182"/>
        <v>0</v>
      </c>
      <c r="P324" s="460">
        <f t="shared" si="182"/>
        <v>0</v>
      </c>
      <c r="Q324" s="460">
        <f t="shared" si="183"/>
        <v>0</v>
      </c>
      <c r="R324" s="393">
        <f t="shared" si="170"/>
        <v>0</v>
      </c>
      <c r="S324" s="393">
        <f t="shared" si="171"/>
        <v>0</v>
      </c>
    </row>
    <row r="325" spans="1:19">
      <c r="A325" s="333" t="s">
        <v>1053</v>
      </c>
      <c r="B325" s="320"/>
      <c r="C325" s="320"/>
      <c r="D325" s="320"/>
      <c r="E325" s="320"/>
    </row>
    <row r="326" spans="1:19">
      <c r="A326" s="333" t="s">
        <v>1112</v>
      </c>
      <c r="B326" s="320"/>
      <c r="C326" s="320"/>
      <c r="D326" s="320"/>
      <c r="E326" s="320"/>
    </row>
    <row r="327" spans="1:19">
      <c r="A327" s="333"/>
      <c r="B327" s="363"/>
      <c r="C327" s="363"/>
      <c r="D327" s="363"/>
      <c r="E327" s="424"/>
      <c r="F327" s="363"/>
      <c r="G327" s="363"/>
      <c r="H327" s="363"/>
      <c r="I327" s="424"/>
      <c r="J327" s="363"/>
      <c r="K327" s="363"/>
      <c r="L327" s="363"/>
      <c r="M327" s="424"/>
      <c r="N327" s="363"/>
      <c r="O327" s="336"/>
      <c r="P327" s="336"/>
      <c r="R327" s="128"/>
    </row>
    <row r="328" spans="1:19">
      <c r="Q328" s="335" t="s">
        <v>1158</v>
      </c>
    </row>
    <row r="329" spans="1:19" ht="18">
      <c r="A329" s="296" t="s">
        <v>1116</v>
      </c>
      <c r="B329" s="298"/>
      <c r="C329" s="298"/>
      <c r="D329" s="298"/>
      <c r="E329" s="298"/>
      <c r="F329" s="297"/>
      <c r="G329" s="297"/>
      <c r="H329" s="297"/>
      <c r="I329" s="298"/>
      <c r="J329" s="297"/>
      <c r="K329" s="297"/>
      <c r="L329" s="297"/>
      <c r="M329" s="298"/>
      <c r="N329" s="297"/>
      <c r="O329" s="297"/>
      <c r="P329" s="297"/>
      <c r="Q329" s="297"/>
      <c r="R329" s="431"/>
    </row>
    <row r="330" spans="1:19" ht="18">
      <c r="A330" s="296"/>
      <c r="B330" s="298"/>
      <c r="C330" s="298"/>
      <c r="D330" s="298"/>
      <c r="E330" s="298"/>
      <c r="F330" s="297"/>
      <c r="G330" s="297"/>
      <c r="H330" s="297"/>
      <c r="I330" s="298"/>
      <c r="J330" s="297"/>
      <c r="K330" s="297"/>
      <c r="L330" s="297"/>
      <c r="M330" s="298"/>
      <c r="N330" s="297"/>
      <c r="O330" s="297"/>
      <c r="P330" s="297"/>
      <c r="Q330" s="297"/>
      <c r="R330" s="431"/>
    </row>
    <row r="331" spans="1:19" ht="15.75">
      <c r="A331" s="299" t="s">
        <v>1114</v>
      </c>
      <c r="B331" s="298"/>
      <c r="C331" s="298"/>
      <c r="D331" s="298"/>
      <c r="E331" s="298"/>
      <c r="F331" s="297"/>
      <c r="G331" s="297"/>
      <c r="H331" s="297"/>
      <c r="I331" s="298"/>
      <c r="J331" s="297"/>
      <c r="K331" s="297"/>
      <c r="L331" s="297"/>
      <c r="M331" s="298"/>
      <c r="N331" s="297"/>
      <c r="O331" s="297"/>
      <c r="P331" s="297"/>
      <c r="Q331" s="297"/>
      <c r="R331" s="431"/>
    </row>
    <row r="332" spans="1:19" ht="15.75">
      <c r="A332" s="299" t="s">
        <v>1176</v>
      </c>
      <c r="B332" s="298"/>
      <c r="C332" s="298"/>
      <c r="D332" s="298"/>
      <c r="E332" s="298"/>
      <c r="F332" s="297"/>
      <c r="G332" s="297"/>
      <c r="H332" s="297"/>
      <c r="I332" s="298"/>
      <c r="J332" s="297"/>
      <c r="K332" s="297"/>
      <c r="L332" s="297"/>
      <c r="M332" s="298"/>
      <c r="N332" s="297"/>
      <c r="O332" s="297"/>
      <c r="P332" s="297"/>
      <c r="Q332" s="297"/>
      <c r="R332" s="431"/>
    </row>
    <row r="333" spans="1:19" ht="19.5" customHeight="1">
      <c r="A333" s="303"/>
      <c r="B333" s="303"/>
      <c r="C333" s="303"/>
      <c r="D333" s="303"/>
      <c r="E333" s="303"/>
      <c r="F333" s="303"/>
      <c r="G333" s="303"/>
      <c r="H333" s="303"/>
      <c r="I333" s="303"/>
      <c r="R333" s="372"/>
    </row>
    <row r="334" spans="1:19" ht="19.5" customHeight="1">
      <c r="A334" s="150"/>
      <c r="B334" s="305" t="s">
        <v>1014</v>
      </c>
      <c r="C334" s="306"/>
      <c r="D334" s="306"/>
      <c r="E334" s="306"/>
      <c r="F334" s="306"/>
      <c r="G334" s="306"/>
      <c r="H334" s="306"/>
      <c r="I334" s="307"/>
      <c r="J334" s="373" t="s">
        <v>10</v>
      </c>
      <c r="K334" s="374"/>
      <c r="L334" s="374"/>
      <c r="M334" s="375"/>
      <c r="N334" s="530" t="s">
        <v>1015</v>
      </c>
      <c r="O334" s="533" t="s">
        <v>1093</v>
      </c>
      <c r="P334" s="533" t="s">
        <v>1094</v>
      </c>
      <c r="Q334" s="533" t="s">
        <v>1095</v>
      </c>
      <c r="R334" s="376"/>
      <c r="S334" s="377"/>
    </row>
    <row r="335" spans="1:19" ht="36.75" customHeight="1">
      <c r="A335" s="300"/>
      <c r="B335" s="306" t="s">
        <v>1016</v>
      </c>
      <c r="C335" s="306"/>
      <c r="D335" s="306"/>
      <c r="E335" s="312"/>
      <c r="F335" s="313" t="s">
        <v>1017</v>
      </c>
      <c r="G335" s="306"/>
      <c r="H335" s="306"/>
      <c r="I335" s="307"/>
      <c r="J335" s="314" t="s">
        <v>1018</v>
      </c>
      <c r="K335" s="306"/>
      <c r="L335" s="306"/>
      <c r="M335" s="307"/>
      <c r="N335" s="531"/>
      <c r="O335" s="534"/>
      <c r="P335" s="534"/>
      <c r="Q335" s="534"/>
      <c r="R335" s="376" t="s">
        <v>1096</v>
      </c>
      <c r="S335" s="377" t="s">
        <v>1096</v>
      </c>
    </row>
    <row r="336" spans="1:19" ht="30.75" customHeight="1">
      <c r="A336" s="434"/>
      <c r="B336" s="315" t="s">
        <v>1019</v>
      </c>
      <c r="C336" s="315" t="s">
        <v>1020</v>
      </c>
      <c r="D336" s="315" t="s">
        <v>1098</v>
      </c>
      <c r="E336" s="382" t="s">
        <v>1022</v>
      </c>
      <c r="F336" s="316" t="s">
        <v>1019</v>
      </c>
      <c r="G336" s="315" t="s">
        <v>1020</v>
      </c>
      <c r="H336" s="315" t="s">
        <v>1098</v>
      </c>
      <c r="I336" s="382" t="s">
        <v>1022</v>
      </c>
      <c r="J336" s="317" t="s">
        <v>1019</v>
      </c>
      <c r="K336" s="318" t="s">
        <v>1020</v>
      </c>
      <c r="L336" s="315" t="s">
        <v>1098</v>
      </c>
      <c r="M336" s="317" t="s">
        <v>1022</v>
      </c>
      <c r="N336" s="532"/>
      <c r="O336" s="535"/>
      <c r="P336" s="535"/>
      <c r="Q336" s="535"/>
      <c r="R336" s="442"/>
      <c r="S336" s="443"/>
    </row>
    <row r="337" spans="1:27" ht="12.75" hidden="1" customHeight="1">
      <c r="A337" s="320" t="s">
        <v>1023</v>
      </c>
      <c r="B337" s="320"/>
      <c r="C337" s="320"/>
      <c r="D337" s="320"/>
      <c r="E337" s="396"/>
      <c r="F337" s="389"/>
      <c r="G337" s="363"/>
      <c r="H337" s="363"/>
      <c r="I337" s="388"/>
      <c r="J337" s="389"/>
      <c r="K337" s="363"/>
      <c r="L337" s="363"/>
      <c r="M337" s="390"/>
      <c r="N337" s="389"/>
      <c r="O337" s="432"/>
      <c r="P337" s="392"/>
      <c r="Q337" s="392"/>
      <c r="R337" s="393">
        <f>SUM(F337:H337,J337:L337)+N337</f>
        <v>0</v>
      </c>
      <c r="S337" s="426">
        <f>+Q337+P337+O337</f>
        <v>0</v>
      </c>
    </row>
    <row r="338" spans="1:27" ht="12.75" hidden="1" customHeight="1">
      <c r="A338" s="320"/>
      <c r="B338" s="320"/>
      <c r="C338" s="320"/>
      <c r="D338" s="320"/>
      <c r="E338" s="396"/>
      <c r="F338" s="389"/>
      <c r="G338" s="363"/>
      <c r="H338" s="363"/>
      <c r="I338" s="397"/>
      <c r="J338" s="389"/>
      <c r="K338" s="363"/>
      <c r="L338" s="363"/>
      <c r="M338" s="389"/>
      <c r="N338" s="389"/>
      <c r="O338" s="398"/>
      <c r="P338" s="399"/>
      <c r="Q338" s="399"/>
      <c r="R338" s="376"/>
      <c r="S338" s="377"/>
    </row>
    <row r="339" spans="1:27">
      <c r="A339" s="320" t="s">
        <v>1024</v>
      </c>
      <c r="B339" s="445">
        <f>+'Distribution Pivot Table'!AC$9*100</f>
        <v>0</v>
      </c>
      <c r="C339" s="445">
        <f>+'Distribution Pivot Table'!AC$11*100</f>
        <v>0</v>
      </c>
      <c r="D339" s="445">
        <f>+'Distribution Pivot Table'!AC$13*100</f>
        <v>0</v>
      </c>
      <c r="E339" s="412">
        <f t="shared" ref="E339:E357" si="184">SUM(B339:D339)</f>
        <v>0</v>
      </c>
      <c r="F339" s="446">
        <f>+'Distribution Pivot Table'!AC$15*100</f>
        <v>0</v>
      </c>
      <c r="G339" s="445">
        <f>+'Distribution Pivot Table'!AC$17*100</f>
        <v>0</v>
      </c>
      <c r="H339" s="445">
        <f>+'Distribution Pivot Table'!AC$19*100</f>
        <v>0</v>
      </c>
      <c r="I339" s="412">
        <f t="shared" ref="I339:I342" si="185">SUM(F339:H339)</f>
        <v>0</v>
      </c>
      <c r="J339" s="446">
        <f>+'Distribution Pivot Table'!AC$21*100</f>
        <v>0</v>
      </c>
      <c r="K339" s="445">
        <f>+'Distribution Pivot Table'!AC$23*100</f>
        <v>0</v>
      </c>
      <c r="L339" s="445">
        <f>+'Distribution Pivot Table'!AC$25*100</f>
        <v>0</v>
      </c>
      <c r="M339" s="413">
        <f t="shared" ref="M339:M342" si="186">SUM(J339:L339)</f>
        <v>0</v>
      </c>
      <c r="N339" s="446">
        <f>+'Distribution Pivot Table'!AC$27*100</f>
        <v>0</v>
      </c>
      <c r="O339" s="414">
        <f t="shared" ref="O339:P342" si="187">+B339+F339+J339</f>
        <v>0</v>
      </c>
      <c r="P339" s="415">
        <f t="shared" si="187"/>
        <v>0</v>
      </c>
      <c r="Q339" s="415">
        <f t="shared" ref="Q339:Q342" si="188">+D339+H339+L339+N339</f>
        <v>0</v>
      </c>
      <c r="R339" s="393">
        <f t="shared" ref="R339:R357" si="189">SUM(B339:D339,F339:H339,J339:L339)+N339</f>
        <v>0</v>
      </c>
      <c r="S339" s="426">
        <f t="shared" ref="S339:S357" si="190">+Q339+P339+O339</f>
        <v>0</v>
      </c>
    </row>
    <row r="340" spans="1:27">
      <c r="A340" s="320" t="s">
        <v>1025</v>
      </c>
      <c r="B340" s="445">
        <f>+'Distribution Pivot Table'!AC$31*100</f>
        <v>12.521150592216582</v>
      </c>
      <c r="C340" s="445">
        <f>+'Distribution Pivot Table'!AC$33*100</f>
        <v>3.4686971235194584</v>
      </c>
      <c r="D340" s="445">
        <f>+'Distribution Pivot Table'!AC$35*100</f>
        <v>0</v>
      </c>
      <c r="E340" s="412">
        <f t="shared" si="184"/>
        <v>15.98984771573604</v>
      </c>
      <c r="F340" s="446">
        <f>+'Distribution Pivot Table'!AC$37*100</f>
        <v>34.094754653130288</v>
      </c>
      <c r="G340" s="445">
        <f>+'Distribution Pivot Table'!AC$39*100</f>
        <v>10.236886632825719</v>
      </c>
      <c r="H340" s="445">
        <f>+'Distribution Pivot Table'!AC$41*100</f>
        <v>0</v>
      </c>
      <c r="I340" s="412">
        <f t="shared" si="185"/>
        <v>44.33164128595601</v>
      </c>
      <c r="J340" s="446">
        <f>+'Distribution Pivot Table'!AC$43*100</f>
        <v>20.304568527918782</v>
      </c>
      <c r="K340" s="445">
        <f>+'Distribution Pivot Table'!AC$45*100</f>
        <v>14.382402707275805</v>
      </c>
      <c r="L340" s="445">
        <f>+'Distribution Pivot Table'!AC$47*100</f>
        <v>0</v>
      </c>
      <c r="M340" s="413">
        <f t="shared" si="186"/>
        <v>34.686971235194591</v>
      </c>
      <c r="N340" s="446">
        <f>+'Distribution Pivot Table'!AC$49*100</f>
        <v>4.9915397631133676</v>
      </c>
      <c r="O340" s="414">
        <f t="shared" si="187"/>
        <v>66.920473773265655</v>
      </c>
      <c r="P340" s="415">
        <f t="shared" si="187"/>
        <v>28.087986463620982</v>
      </c>
      <c r="Q340" s="415">
        <f t="shared" si="188"/>
        <v>4.9915397631133676</v>
      </c>
      <c r="R340" s="393">
        <f t="shared" si="189"/>
        <v>99.999999999999986</v>
      </c>
      <c r="S340" s="393">
        <f t="shared" si="190"/>
        <v>100</v>
      </c>
    </row>
    <row r="341" spans="1:27">
      <c r="A341" s="320" t="s">
        <v>1026</v>
      </c>
      <c r="B341" s="445">
        <f>+'Distribution Pivot Table'!AC$53*100</f>
        <v>0</v>
      </c>
      <c r="C341" s="445">
        <f>+'Distribution Pivot Table'!AC$55*100</f>
        <v>0</v>
      </c>
      <c r="D341" s="445">
        <f>+'Distribution Pivot Table'!AC$57*100</f>
        <v>0</v>
      </c>
      <c r="E341" s="412">
        <f t="shared" si="184"/>
        <v>0</v>
      </c>
      <c r="F341" s="446">
        <f>+'Distribution Pivot Table'!AC$59*100</f>
        <v>0</v>
      </c>
      <c r="G341" s="445">
        <f>+'Distribution Pivot Table'!AC$61*100</f>
        <v>0</v>
      </c>
      <c r="H341" s="445">
        <f>+'Distribution Pivot Table'!AC$63*100</f>
        <v>0</v>
      </c>
      <c r="I341" s="412">
        <f t="shared" si="185"/>
        <v>0</v>
      </c>
      <c r="J341" s="446">
        <f>+'Distribution Pivot Table'!AC$65*100</f>
        <v>0</v>
      </c>
      <c r="K341" s="445">
        <f>+'Distribution Pivot Table'!AC$67*100</f>
        <v>0</v>
      </c>
      <c r="L341" s="445">
        <f>+'Distribution Pivot Table'!AC$69*100</f>
        <v>0</v>
      </c>
      <c r="M341" s="413">
        <f t="shared" si="186"/>
        <v>0</v>
      </c>
      <c r="N341" s="446">
        <f>+'Distribution Pivot Table'!AC$71*100</f>
        <v>0</v>
      </c>
      <c r="O341" s="414">
        <f t="shared" si="187"/>
        <v>0</v>
      </c>
      <c r="P341" s="415">
        <f t="shared" si="187"/>
        <v>0</v>
      </c>
      <c r="Q341" s="415">
        <f t="shared" si="188"/>
        <v>0</v>
      </c>
      <c r="R341" s="393">
        <f t="shared" si="189"/>
        <v>0</v>
      </c>
      <c r="S341" s="393">
        <f t="shared" si="190"/>
        <v>0</v>
      </c>
    </row>
    <row r="342" spans="1:27">
      <c r="A342" s="320" t="s">
        <v>1111</v>
      </c>
      <c r="B342" s="445">
        <f>+'Distribution Pivot Table'!AC$75*100</f>
        <v>0</v>
      </c>
      <c r="C342" s="445">
        <f>+'Distribution Pivot Table'!AC$77*100</f>
        <v>0</v>
      </c>
      <c r="D342" s="445">
        <f>+'Distribution Pivot Table'!AC$79*100</f>
        <v>0</v>
      </c>
      <c r="E342" s="412">
        <f t="shared" si="184"/>
        <v>0</v>
      </c>
      <c r="F342" s="446">
        <f>+'Distribution Pivot Table'!AC$81*100</f>
        <v>0</v>
      </c>
      <c r="G342" s="445">
        <f>+'Distribution Pivot Table'!AC$83*100</f>
        <v>0</v>
      </c>
      <c r="H342" s="445">
        <f>+'Distribution Pivot Table'!AC$85*100</f>
        <v>0</v>
      </c>
      <c r="I342" s="412">
        <f t="shared" si="185"/>
        <v>0</v>
      </c>
      <c r="J342" s="446">
        <f>+'Distribution Pivot Table'!AC$87*100</f>
        <v>0</v>
      </c>
      <c r="K342" s="445">
        <f>+'Distribution Pivot Table'!AC$89*100</f>
        <v>0</v>
      </c>
      <c r="L342" s="445">
        <f>+'Distribution Pivot Table'!AC$91*100</f>
        <v>0</v>
      </c>
      <c r="M342" s="413">
        <f t="shared" si="186"/>
        <v>0</v>
      </c>
      <c r="N342" s="446">
        <f>+'Distribution Pivot Table'!AC$93*100</f>
        <v>0</v>
      </c>
      <c r="O342" s="414">
        <f t="shared" si="187"/>
        <v>0</v>
      </c>
      <c r="P342" s="415">
        <f t="shared" si="187"/>
        <v>0</v>
      </c>
      <c r="Q342" s="415">
        <f t="shared" si="188"/>
        <v>0</v>
      </c>
      <c r="R342" s="393">
        <f t="shared" si="189"/>
        <v>0</v>
      </c>
      <c r="S342" s="393">
        <f t="shared" si="190"/>
        <v>0</v>
      </c>
    </row>
    <row r="343" spans="1:27">
      <c r="A343" s="320"/>
      <c r="B343" s="445"/>
      <c r="C343" s="445"/>
      <c r="D343" s="445"/>
      <c r="E343" s="412"/>
      <c r="F343" s="446"/>
      <c r="G343" s="445"/>
      <c r="H343" s="445"/>
      <c r="I343" s="412"/>
      <c r="J343" s="446"/>
      <c r="K343" s="445"/>
      <c r="L343" s="445"/>
      <c r="M343" s="413"/>
      <c r="N343" s="446"/>
      <c r="O343" s="414"/>
      <c r="P343" s="415"/>
      <c r="Q343" s="415"/>
      <c r="R343" s="393"/>
      <c r="S343" s="393"/>
    </row>
    <row r="344" spans="1:27">
      <c r="A344" s="320" t="s">
        <v>1028</v>
      </c>
      <c r="B344" s="445">
        <f>+'Distribution Pivot Table'!AC$97*100</f>
        <v>0</v>
      </c>
      <c r="C344" s="445">
        <f>+'Distribution Pivot Table'!AC$99*100</f>
        <v>0</v>
      </c>
      <c r="D344" s="445">
        <f>+'Distribution Pivot Table'!AC$101*100</f>
        <v>0</v>
      </c>
      <c r="E344" s="412">
        <f t="shared" si="184"/>
        <v>0</v>
      </c>
      <c r="F344" s="446">
        <f>+'Distribution Pivot Table'!AC$103*100</f>
        <v>0</v>
      </c>
      <c r="G344" s="445">
        <f>+'Distribution Pivot Table'!AC$105*100</f>
        <v>0</v>
      </c>
      <c r="H344" s="445">
        <f>+'Distribution Pivot Table'!AC$107*100</f>
        <v>0</v>
      </c>
      <c r="I344" s="412">
        <f t="shared" ref="I344:I347" si="191">SUM(F344:H344)</f>
        <v>0</v>
      </c>
      <c r="J344" s="446">
        <f>+'Distribution Pivot Table'!AC$109*100</f>
        <v>0</v>
      </c>
      <c r="K344" s="445">
        <f>+'Distribution Pivot Table'!AC$111*100</f>
        <v>0</v>
      </c>
      <c r="L344" s="445">
        <f>+'Distribution Pivot Table'!AC$113*100</f>
        <v>0</v>
      </c>
      <c r="M344" s="413">
        <f t="shared" ref="M344:M347" si="192">SUM(J344:L344)</f>
        <v>0</v>
      </c>
      <c r="N344" s="446">
        <f>+'Distribution Pivot Table'!AC$115*100</f>
        <v>0</v>
      </c>
      <c r="O344" s="414">
        <f t="shared" ref="O344:P347" si="193">+B344+F344+J344</f>
        <v>0</v>
      </c>
      <c r="P344" s="415">
        <f t="shared" si="193"/>
        <v>0</v>
      </c>
      <c r="Q344" s="415">
        <f t="shared" ref="Q344:Q347" si="194">+D344+H344+L344+N344</f>
        <v>0</v>
      </c>
      <c r="R344" s="393">
        <f t="shared" si="189"/>
        <v>0</v>
      </c>
      <c r="S344" s="393">
        <f t="shared" si="190"/>
        <v>0</v>
      </c>
    </row>
    <row r="345" spans="1:27">
      <c r="A345" s="320" t="s">
        <v>1029</v>
      </c>
      <c r="B345" s="445">
        <f>+'Distribution Pivot Table'!AC$119*100</f>
        <v>15.2876280535855</v>
      </c>
      <c r="C345" s="445">
        <f>+'Distribution Pivot Table'!AC$121*100</f>
        <v>4.1239821381665358</v>
      </c>
      <c r="D345" s="445">
        <f>+'Distribution Pivot Table'!AC$123*100</f>
        <v>0</v>
      </c>
      <c r="E345" s="412">
        <f t="shared" si="184"/>
        <v>19.411610191752036</v>
      </c>
      <c r="F345" s="446">
        <f>+'Distribution Pivot Table'!AC$125*100</f>
        <v>21.250328342526924</v>
      </c>
      <c r="G345" s="445">
        <f>+'Distribution Pivot Table'!AC$127*100</f>
        <v>8.6682427107959015</v>
      </c>
      <c r="H345" s="445">
        <f>+'Distribution Pivot Table'!AC$129*100</f>
        <v>0</v>
      </c>
      <c r="I345" s="412">
        <f t="shared" si="191"/>
        <v>29.918571053322825</v>
      </c>
      <c r="J345" s="446">
        <f>+'Distribution Pivot Table'!AC$131*100</f>
        <v>20.147097452061992</v>
      </c>
      <c r="K345" s="445">
        <f>+'Distribution Pivot Table'!AC$133*100</f>
        <v>7.7751510375623845</v>
      </c>
      <c r="L345" s="445">
        <f>+'Distribution Pivot Table'!AC$135*100</f>
        <v>0</v>
      </c>
      <c r="M345" s="413">
        <f t="shared" si="192"/>
        <v>27.922248489624376</v>
      </c>
      <c r="N345" s="446">
        <f>+'Distribution Pivot Table'!AC$137*100</f>
        <v>22.747570265300762</v>
      </c>
      <c r="O345" s="414">
        <f t="shared" si="193"/>
        <v>56.685053848174412</v>
      </c>
      <c r="P345" s="415">
        <f t="shared" si="193"/>
        <v>20.567375886524822</v>
      </c>
      <c r="Q345" s="415">
        <f t="shared" si="194"/>
        <v>22.747570265300762</v>
      </c>
      <c r="R345" s="393">
        <f t="shared" si="189"/>
        <v>100</v>
      </c>
      <c r="S345" s="393">
        <f t="shared" si="190"/>
        <v>100</v>
      </c>
    </row>
    <row r="346" spans="1:27">
      <c r="A346" s="320" t="s">
        <v>1030</v>
      </c>
      <c r="B346" s="445">
        <f>+'Distribution Pivot Table'!AC$141*100</f>
        <v>8.1419624217119004</v>
      </c>
      <c r="C346" s="445">
        <f>+'Distribution Pivot Table'!AC$143*100</f>
        <v>3.1315240083507305</v>
      </c>
      <c r="D346" s="445">
        <f>+'Distribution Pivot Table'!AC$145*100</f>
        <v>0</v>
      </c>
      <c r="E346" s="412">
        <f t="shared" si="184"/>
        <v>11.273486430062631</v>
      </c>
      <c r="F346" s="446">
        <f>+'Distribution Pivot Table'!AC$147*100</f>
        <v>28.601252609603339</v>
      </c>
      <c r="G346" s="445">
        <f>+'Distribution Pivot Table'!AC$149*100</f>
        <v>5.7411273486430066</v>
      </c>
      <c r="H346" s="445">
        <f>+'Distribution Pivot Table'!AC$151*100</f>
        <v>0.10438413361169101</v>
      </c>
      <c r="I346" s="412">
        <f t="shared" si="191"/>
        <v>34.446764091858036</v>
      </c>
      <c r="J346" s="446">
        <f>+'Distribution Pivot Table'!AC$153*100</f>
        <v>47.912317327766182</v>
      </c>
      <c r="K346" s="445">
        <f>+'Distribution Pivot Table'!AC$155*100</f>
        <v>6.367432150313153</v>
      </c>
      <c r="L346" s="445">
        <f>+'Distribution Pivot Table'!AC$157*100</f>
        <v>0</v>
      </c>
      <c r="M346" s="413">
        <f t="shared" si="192"/>
        <v>54.279749478079339</v>
      </c>
      <c r="N346" s="446">
        <f>+'Distribution Pivot Table'!AC$159*100</f>
        <v>0</v>
      </c>
      <c r="O346" s="414">
        <f t="shared" si="193"/>
        <v>84.65553235908142</v>
      </c>
      <c r="P346" s="415">
        <f t="shared" si="193"/>
        <v>15.24008350730689</v>
      </c>
      <c r="Q346" s="415">
        <f t="shared" si="194"/>
        <v>0.10438413361169101</v>
      </c>
      <c r="R346" s="393">
        <f t="shared" si="189"/>
        <v>99.999999999999986</v>
      </c>
      <c r="S346" s="393">
        <f t="shared" si="190"/>
        <v>100</v>
      </c>
    </row>
    <row r="347" spans="1:27">
      <c r="A347" s="320" t="s">
        <v>1031</v>
      </c>
      <c r="B347" s="445">
        <f>+'Distribution Pivot Table'!AC$163*100</f>
        <v>0</v>
      </c>
      <c r="C347" s="445">
        <f>+'Distribution Pivot Table'!AC$165*100</f>
        <v>0</v>
      </c>
      <c r="D347" s="445">
        <f>+'Distribution Pivot Table'!AC$167*100</f>
        <v>0</v>
      </c>
      <c r="E347" s="412">
        <f t="shared" si="184"/>
        <v>0</v>
      </c>
      <c r="F347" s="446">
        <f>+'Distribution Pivot Table'!AC$169*100</f>
        <v>0</v>
      </c>
      <c r="G347" s="445">
        <f>+'Distribution Pivot Table'!AC$171*100</f>
        <v>0</v>
      </c>
      <c r="H347" s="445">
        <f>+'Distribution Pivot Table'!AC$173*100</f>
        <v>0</v>
      </c>
      <c r="I347" s="412">
        <f t="shared" si="191"/>
        <v>0</v>
      </c>
      <c r="J347" s="446">
        <f>+'Distribution Pivot Table'!AC$175*100</f>
        <v>0</v>
      </c>
      <c r="K347" s="445">
        <f>+'Distribution Pivot Table'!AC$177*100</f>
        <v>0</v>
      </c>
      <c r="L347" s="445">
        <f>+'Distribution Pivot Table'!AC$179*100</f>
        <v>0</v>
      </c>
      <c r="M347" s="413">
        <f t="shared" si="192"/>
        <v>0</v>
      </c>
      <c r="N347" s="446">
        <f>+'Distribution Pivot Table'!AC$181*100</f>
        <v>0</v>
      </c>
      <c r="O347" s="414">
        <f t="shared" si="193"/>
        <v>0</v>
      </c>
      <c r="P347" s="415">
        <f t="shared" si="193"/>
        <v>0</v>
      </c>
      <c r="Q347" s="415">
        <f t="shared" si="194"/>
        <v>0</v>
      </c>
      <c r="R347" s="393">
        <f t="shared" si="189"/>
        <v>0</v>
      </c>
      <c r="S347" s="393">
        <f t="shared" si="190"/>
        <v>0</v>
      </c>
    </row>
    <row r="348" spans="1:27">
      <c r="A348" s="320"/>
      <c r="B348" s="445"/>
      <c r="C348" s="445"/>
      <c r="D348" s="445"/>
      <c r="E348" s="412"/>
      <c r="F348" s="446"/>
      <c r="G348" s="445"/>
      <c r="H348" s="445"/>
      <c r="I348" s="412"/>
      <c r="J348" s="446"/>
      <c r="K348" s="445"/>
      <c r="L348" s="445"/>
      <c r="M348" s="413"/>
      <c r="N348" s="446"/>
      <c r="O348" s="414"/>
      <c r="P348" s="415"/>
      <c r="Q348" s="415"/>
      <c r="R348" s="393"/>
      <c r="S348" s="393"/>
    </row>
    <row r="349" spans="1:27">
      <c r="A349" s="320" t="s">
        <v>1032</v>
      </c>
      <c r="B349" s="445">
        <f>+'Distribution Pivot Table'!AC$185*100</f>
        <v>14.501915708812261</v>
      </c>
      <c r="C349" s="445">
        <f>+'Distribution Pivot Table'!AC$187*100</f>
        <v>1.8390804597701149</v>
      </c>
      <c r="D349" s="445">
        <f>+'Distribution Pivot Table'!AC$189*100</f>
        <v>0</v>
      </c>
      <c r="E349" s="412">
        <f t="shared" si="184"/>
        <v>16.340996168582375</v>
      </c>
      <c r="F349" s="446">
        <f>+'Distribution Pivot Table'!AC$191*100</f>
        <v>43.5632183908046</v>
      </c>
      <c r="G349" s="445">
        <f>+'Distribution Pivot Table'!AC$193*100</f>
        <v>3.1992337164750957</v>
      </c>
      <c r="H349" s="445">
        <f>+'Distribution Pivot Table'!AC$195*100</f>
        <v>0</v>
      </c>
      <c r="I349" s="412">
        <f t="shared" ref="I349:I352" si="195">SUM(F349:H349)</f>
        <v>46.762452107279699</v>
      </c>
      <c r="J349" s="446">
        <f>+'Distribution Pivot Table'!AC$197*100</f>
        <v>18.869731800766285</v>
      </c>
      <c r="K349" s="445">
        <f>+'Distribution Pivot Table'!AC$199*100</f>
        <v>4.5210727969348659</v>
      </c>
      <c r="L349" s="445">
        <f>+'Distribution Pivot Table'!AC$201*100</f>
        <v>0</v>
      </c>
      <c r="M349" s="413">
        <f t="shared" ref="M349:M352" si="196">SUM(J349:L349)</f>
        <v>23.390804597701152</v>
      </c>
      <c r="N349" s="446">
        <f>+'Distribution Pivot Table'!AC$203*100</f>
        <v>13.505747126436782</v>
      </c>
      <c r="O349" s="414">
        <f t="shared" ref="O349:P352" si="197">+B349+F349+J349</f>
        <v>76.934865900383144</v>
      </c>
      <c r="P349" s="415">
        <f t="shared" si="197"/>
        <v>9.5593869731800751</v>
      </c>
      <c r="Q349" s="415">
        <f t="shared" ref="Q349:Q352" si="198">+D349+H349+L349+N349</f>
        <v>13.505747126436782</v>
      </c>
      <c r="R349" s="393">
        <f t="shared" si="189"/>
        <v>100</v>
      </c>
      <c r="S349" s="393">
        <f t="shared" si="190"/>
        <v>100</v>
      </c>
    </row>
    <row r="350" spans="1:27">
      <c r="A350" s="320" t="s">
        <v>1033</v>
      </c>
      <c r="B350" s="445">
        <f>+'Distribution Pivot Table'!AC$207*100</f>
        <v>1.2320689958637685</v>
      </c>
      <c r="C350" s="445">
        <f>+'Distribution Pivot Table'!AC$209*100</f>
        <v>22.846079380445307</v>
      </c>
      <c r="D350" s="445">
        <f>+'Distribution Pivot Table'!AC$211*108</f>
        <v>0</v>
      </c>
      <c r="E350" s="412">
        <f t="shared" si="184"/>
        <v>24.078148376309077</v>
      </c>
      <c r="F350" s="446">
        <f>+'Distribution Pivot Table'!AC$213*100</f>
        <v>36.038018129015228</v>
      </c>
      <c r="G350" s="445">
        <f>+'Distribution Pivot Table'!AC$215*100</f>
        <v>22.81967790196251</v>
      </c>
      <c r="H350" s="445">
        <f>+'Distribution Pivot Table'!AC$217*100</f>
        <v>0</v>
      </c>
      <c r="I350" s="412">
        <f t="shared" si="195"/>
        <v>58.857696030977735</v>
      </c>
      <c r="J350" s="446">
        <f>+'Distribution Pivot Table'!AC$219*100</f>
        <v>7.9732465018041019</v>
      </c>
      <c r="K350" s="445">
        <f>+'Distribution Pivot Table'!AC$221*100</f>
        <v>9.0909090909090917</v>
      </c>
      <c r="L350" s="445">
        <f>+'Distribution Pivot Table'!AC$223*100</f>
        <v>0</v>
      </c>
      <c r="M350" s="413">
        <f t="shared" si="196"/>
        <v>17.064155592713192</v>
      </c>
      <c r="N350" s="446">
        <f>+'Distribution Pivot Table'!AC$225*100</f>
        <v>0</v>
      </c>
      <c r="O350" s="414">
        <f t="shared" si="197"/>
        <v>45.243333626683096</v>
      </c>
      <c r="P350" s="415">
        <f t="shared" si="197"/>
        <v>54.756666373316911</v>
      </c>
      <c r="Q350" s="415">
        <f t="shared" si="198"/>
        <v>0</v>
      </c>
      <c r="R350" s="393">
        <f t="shared" si="189"/>
        <v>100</v>
      </c>
      <c r="S350" s="393">
        <f t="shared" si="190"/>
        <v>100</v>
      </c>
    </row>
    <row r="351" spans="1:27">
      <c r="A351" s="320" t="s">
        <v>1034</v>
      </c>
      <c r="B351" s="445">
        <f>+'Distribution Pivot Table'!AC$229*100</f>
        <v>0</v>
      </c>
      <c r="C351" s="445">
        <f>+'Distribution Pivot Table'!AC$231*100</f>
        <v>0</v>
      </c>
      <c r="D351" s="445">
        <f>+'Distribution Pivot Table'!AC$233*100</f>
        <v>0</v>
      </c>
      <c r="E351" s="412">
        <f t="shared" si="184"/>
        <v>0</v>
      </c>
      <c r="F351" s="446">
        <f>+'Distribution Pivot Table'!AC$235*100</f>
        <v>0</v>
      </c>
      <c r="G351" s="445">
        <f>+'Distribution Pivot Table'!AC$237*100</f>
        <v>0</v>
      </c>
      <c r="H351" s="445">
        <f>+'Distribution Pivot Table'!AC$239*100</f>
        <v>0</v>
      </c>
      <c r="I351" s="412">
        <f t="shared" si="195"/>
        <v>0</v>
      </c>
      <c r="J351" s="446">
        <f>+'Distribution Pivot Table'!AC$241*100</f>
        <v>0</v>
      </c>
      <c r="K351" s="445">
        <f>+'Distribution Pivot Table'!AC$243*100</f>
        <v>0</v>
      </c>
      <c r="L351" s="445">
        <f>+'Distribution Pivot Table'!AC$245*100</f>
        <v>0</v>
      </c>
      <c r="M351" s="413">
        <f t="shared" si="196"/>
        <v>0</v>
      </c>
      <c r="N351" s="446">
        <f>+'Distribution Pivot Table'!AC$247*100</f>
        <v>0</v>
      </c>
      <c r="O351" s="414">
        <f t="shared" si="197"/>
        <v>0</v>
      </c>
      <c r="P351" s="415">
        <f t="shared" si="197"/>
        <v>0</v>
      </c>
      <c r="Q351" s="415">
        <f t="shared" si="198"/>
        <v>0</v>
      </c>
      <c r="R351" s="393">
        <f t="shared" si="189"/>
        <v>0</v>
      </c>
      <c r="S351" s="393">
        <f t="shared" si="190"/>
        <v>0</v>
      </c>
      <c r="AA351" s="342"/>
    </row>
    <row r="352" spans="1:27">
      <c r="A352" s="320" t="s">
        <v>1035</v>
      </c>
      <c r="B352" s="445">
        <f>+'Distribution Pivot Table'!AC$251*100</f>
        <v>0</v>
      </c>
      <c r="C352" s="445">
        <f>+'Distribution Pivot Table'!AC$253*100</f>
        <v>0</v>
      </c>
      <c r="D352" s="445">
        <f>+'Distribution Pivot Table'!AC$255*100</f>
        <v>0</v>
      </c>
      <c r="E352" s="412">
        <f t="shared" si="184"/>
        <v>0</v>
      </c>
      <c r="F352" s="446">
        <f>+'Distribution Pivot Table'!AC$257*100</f>
        <v>0</v>
      </c>
      <c r="G352" s="445">
        <f>+'Distribution Pivot Table'!AC$259*100</f>
        <v>0</v>
      </c>
      <c r="H352" s="445">
        <f>+'Distribution Pivot Table'!AC$261*100</f>
        <v>0</v>
      </c>
      <c r="I352" s="412">
        <f t="shared" si="195"/>
        <v>0</v>
      </c>
      <c r="J352" s="446">
        <f>+'Distribution Pivot Table'!AC$263*100</f>
        <v>0</v>
      </c>
      <c r="K352" s="445">
        <f>+'Distribution Pivot Table'!AC$265*100</f>
        <v>0</v>
      </c>
      <c r="L352" s="445">
        <f>+'Distribution Pivot Table'!AC$267*100</f>
        <v>0</v>
      </c>
      <c r="M352" s="413">
        <f t="shared" si="196"/>
        <v>0</v>
      </c>
      <c r="N352" s="446">
        <f>+'Distribution Pivot Table'!AC$269*100</f>
        <v>0</v>
      </c>
      <c r="O352" s="414">
        <f t="shared" si="197"/>
        <v>0</v>
      </c>
      <c r="P352" s="415">
        <f t="shared" si="197"/>
        <v>0</v>
      </c>
      <c r="Q352" s="415">
        <f t="shared" si="198"/>
        <v>0</v>
      </c>
      <c r="R352" s="393">
        <f t="shared" si="189"/>
        <v>0</v>
      </c>
      <c r="S352" s="393">
        <f t="shared" si="190"/>
        <v>0</v>
      </c>
    </row>
    <row r="353" spans="1:19">
      <c r="A353" s="320"/>
      <c r="B353" s="445"/>
      <c r="C353" s="445"/>
      <c r="D353" s="445"/>
      <c r="E353" s="412"/>
      <c r="F353" s="446"/>
      <c r="G353" s="445"/>
      <c r="H353" s="445"/>
      <c r="I353" s="412"/>
      <c r="J353" s="446"/>
      <c r="K353" s="445"/>
      <c r="L353" s="445"/>
      <c r="M353" s="413"/>
      <c r="N353" s="446"/>
      <c r="O353" s="414"/>
      <c r="P353" s="415"/>
      <c r="Q353" s="415"/>
      <c r="R353" s="393"/>
      <c r="S353" s="393"/>
    </row>
    <row r="354" spans="1:19">
      <c r="A354" s="320" t="s">
        <v>1036</v>
      </c>
      <c r="B354" s="445">
        <f>+'Distribution Pivot Table'!AC$273*100</f>
        <v>7.2516316171138503E-2</v>
      </c>
      <c r="C354" s="453">
        <f>+'Distribution Pivot Table'!AC$275*100</f>
        <v>1.8129079042784626E-2</v>
      </c>
      <c r="D354" s="445">
        <f>+'Distribution Pivot Table'!AC$277*100</f>
        <v>0</v>
      </c>
      <c r="E354" s="412">
        <f t="shared" si="184"/>
        <v>9.0645395213923133E-2</v>
      </c>
      <c r="F354" s="446">
        <f>+'Distribution Pivot Table'!AC$279*100</f>
        <v>46.555474981870923</v>
      </c>
      <c r="G354" s="445">
        <f>+'Distribution Pivot Table'!AC$281*100</f>
        <v>5.8919506889050037</v>
      </c>
      <c r="H354" s="445">
        <f>+'Distribution Pivot Table'!AC$283*100</f>
        <v>0</v>
      </c>
      <c r="I354" s="412">
        <f t="shared" ref="I354:I357" si="199">SUM(F354:H354)</f>
        <v>52.447425670775928</v>
      </c>
      <c r="J354" s="446">
        <f>+'Distribution Pivot Table'!AC$285*100</f>
        <v>5.1667875271936188</v>
      </c>
      <c r="K354" s="445">
        <f>+'Distribution Pivot Table'!AC$287*100</f>
        <v>5.384336475707034</v>
      </c>
      <c r="L354" s="445">
        <f>+'Distribution Pivot Table'!AC$289*100</f>
        <v>0</v>
      </c>
      <c r="M354" s="413">
        <f t="shared" ref="M354:M357" si="200">SUM(J354:L354)</f>
        <v>10.551124002900654</v>
      </c>
      <c r="N354" s="446">
        <f>+'Distribution Pivot Table'!AC$291*100</f>
        <v>36.910804931109496</v>
      </c>
      <c r="O354" s="414">
        <f t="shared" ref="O354:P357" si="201">+B354+F354+J354</f>
        <v>51.794778825235682</v>
      </c>
      <c r="P354" s="415">
        <f t="shared" si="201"/>
        <v>11.294416243654823</v>
      </c>
      <c r="Q354" s="415">
        <f t="shared" ref="Q354:Q357" si="202">+D354+H354+L354+N354</f>
        <v>36.910804931109496</v>
      </c>
      <c r="R354" s="393">
        <f t="shared" si="189"/>
        <v>100</v>
      </c>
      <c r="S354" s="393">
        <f t="shared" si="190"/>
        <v>100</v>
      </c>
    </row>
    <row r="355" spans="1:19">
      <c r="A355" s="320" t="s">
        <v>1037</v>
      </c>
      <c r="B355" s="445">
        <f>+'Distribution Pivot Table'!AC295*100</f>
        <v>7.8796865070959541</v>
      </c>
      <c r="C355" s="445">
        <f>+'Distribution Pivot Table'!AC297*100</f>
        <v>5.5849749346889785</v>
      </c>
      <c r="D355" s="445">
        <f>+'Distribution Pivot Table'!AC299*100</f>
        <v>0</v>
      </c>
      <c r="E355" s="412">
        <f t="shared" si="184"/>
        <v>13.464661441784934</v>
      </c>
      <c r="F355" s="446">
        <f>+'Distribution Pivot Table'!AC301*100</f>
        <v>22.671750335380921</v>
      </c>
      <c r="G355" s="445">
        <f>+'Distribution Pivot Table'!AC303*100</f>
        <v>13.944785709242391</v>
      </c>
      <c r="H355" s="445">
        <f>+'Distribution Pivot Table'!AC305*100</f>
        <v>0</v>
      </c>
      <c r="I355" s="412">
        <f t="shared" si="199"/>
        <v>36.616536044623309</v>
      </c>
      <c r="J355" s="446">
        <f>+'Distribution Pivot Table'!AC307*100</f>
        <v>12.116077102308832</v>
      </c>
      <c r="K355" s="445">
        <f>+'Distribution Pivot Table'!AC309*100</f>
        <v>17.708112687989832</v>
      </c>
      <c r="L355" s="445">
        <f>+'Distribution Pivot Table'!AC311*100</f>
        <v>0</v>
      </c>
      <c r="M355" s="413">
        <f t="shared" si="200"/>
        <v>29.824189790298664</v>
      </c>
      <c r="N355" s="446">
        <f>+'Distribution Pivot Table'!AC313*100</f>
        <v>20.094612723293086</v>
      </c>
      <c r="O355" s="414">
        <f t="shared" si="201"/>
        <v>42.667513944785711</v>
      </c>
      <c r="P355" s="415">
        <f t="shared" si="201"/>
        <v>37.2378733319212</v>
      </c>
      <c r="Q355" s="415">
        <f t="shared" si="202"/>
        <v>20.094612723293086</v>
      </c>
      <c r="R355" s="393">
        <f>SUM(B355:D355,F355:H355,J355:L355)+N355</f>
        <v>99.999999999999986</v>
      </c>
      <c r="S355" s="393">
        <f t="shared" si="190"/>
        <v>100</v>
      </c>
    </row>
    <row r="356" spans="1:19">
      <c r="A356" s="320" t="s">
        <v>1038</v>
      </c>
      <c r="B356" s="445">
        <f>+'Distribution Pivot Table'!AC317*100</f>
        <v>15.772736909052366</v>
      </c>
      <c r="C356" s="445">
        <f>+'Distribution Pivot Table'!AC319*100</f>
        <v>6.2327750688997243</v>
      </c>
      <c r="D356" s="445">
        <f>+'Distribution Pivot Table'!AC321*100</f>
        <v>0</v>
      </c>
      <c r="E356" s="412">
        <f t="shared" si="184"/>
        <v>22.005511977952089</v>
      </c>
      <c r="F356" s="446">
        <f>+'Distribution Pivot Table'!AC323*100</f>
        <v>16.981132075471699</v>
      </c>
      <c r="G356" s="445">
        <f>+'Distribution Pivot Table'!AC325*100</f>
        <v>20.351918592325628</v>
      </c>
      <c r="H356" s="445">
        <f>+'Distribution Pivot Table'!AC327*100</f>
        <v>0</v>
      </c>
      <c r="I356" s="412">
        <f t="shared" si="199"/>
        <v>37.333050667797323</v>
      </c>
      <c r="J356" s="446">
        <f>+'Distribution Pivot Table'!AC329*100</f>
        <v>7.9075683697265209</v>
      </c>
      <c r="K356" s="445">
        <f>+'Distribution Pivot Table'!AC331*100</f>
        <v>14.013143947424211</v>
      </c>
      <c r="L356" s="445">
        <f>+'Distribution Pivot Table'!AC333*100</f>
        <v>0</v>
      </c>
      <c r="M356" s="413">
        <f t="shared" si="200"/>
        <v>21.920712317150731</v>
      </c>
      <c r="N356" s="446">
        <f>+'Distribution Pivot Table'!AC335*100</f>
        <v>18.48632605469578</v>
      </c>
      <c r="O356" s="414">
        <f t="shared" si="201"/>
        <v>40.66143735425058</v>
      </c>
      <c r="P356" s="415">
        <f t="shared" si="201"/>
        <v>40.597837608649563</v>
      </c>
      <c r="Q356" s="415">
        <f t="shared" si="202"/>
        <v>18.48632605469578</v>
      </c>
      <c r="R356" s="393">
        <f t="shared" si="189"/>
        <v>99.745601017595931</v>
      </c>
      <c r="S356" s="393">
        <f t="shared" si="190"/>
        <v>99.745601017595931</v>
      </c>
    </row>
    <row r="357" spans="1:19">
      <c r="A357" s="329" t="s">
        <v>1039</v>
      </c>
      <c r="B357" s="455">
        <f>+'Distribution Pivot Table'!AC339*100</f>
        <v>0</v>
      </c>
      <c r="C357" s="455">
        <f>+'Distribution Pivot Table'!AC341*100</f>
        <v>0</v>
      </c>
      <c r="D357" s="455">
        <f>+'Distribution Pivot Table'!AC343*100</f>
        <v>0</v>
      </c>
      <c r="E357" s="456">
        <f t="shared" si="184"/>
        <v>0</v>
      </c>
      <c r="F357" s="457">
        <f>+'Distribution Pivot Table'!AC345*100</f>
        <v>0</v>
      </c>
      <c r="G357" s="455">
        <f>+'Distribution Pivot Table'!AC347*100</f>
        <v>0</v>
      </c>
      <c r="H357" s="455">
        <f>+'Distribution Pivot Table'!AC349*100</f>
        <v>0</v>
      </c>
      <c r="I357" s="456">
        <f t="shared" si="199"/>
        <v>0</v>
      </c>
      <c r="J357" s="457">
        <f>+'Distribution Pivot Table'!AC351*100</f>
        <v>0</v>
      </c>
      <c r="K357" s="455">
        <f>+'Distribution Pivot Table'!AC353*100</f>
        <v>0</v>
      </c>
      <c r="L357" s="455">
        <f>+'Distribution Pivot Table'!AC355*100</f>
        <v>0</v>
      </c>
      <c r="M357" s="458">
        <f t="shared" si="200"/>
        <v>0</v>
      </c>
      <c r="N357" s="457">
        <f>+'Distribution Pivot Table'!AC357*100</f>
        <v>0</v>
      </c>
      <c r="O357" s="459">
        <f t="shared" si="201"/>
        <v>0</v>
      </c>
      <c r="P357" s="460">
        <f t="shared" si="201"/>
        <v>0</v>
      </c>
      <c r="Q357" s="460">
        <f t="shared" si="202"/>
        <v>0</v>
      </c>
      <c r="R357" s="393">
        <f t="shared" si="189"/>
        <v>0</v>
      </c>
      <c r="S357" s="393">
        <f t="shared" si="190"/>
        <v>0</v>
      </c>
    </row>
    <row r="358" spans="1:19">
      <c r="A358" s="333" t="s">
        <v>1053</v>
      </c>
      <c r="B358" s="320"/>
      <c r="C358" s="320"/>
      <c r="D358" s="320"/>
      <c r="E358" s="320"/>
    </row>
    <row r="359" spans="1:19">
      <c r="A359" s="333" t="s">
        <v>1112</v>
      </c>
      <c r="B359" s="320"/>
      <c r="C359" s="320"/>
      <c r="D359" s="320"/>
      <c r="E359" s="320"/>
    </row>
    <row r="360" spans="1:19">
      <c r="A360" s="333"/>
      <c r="B360" s="363"/>
      <c r="C360" s="363"/>
      <c r="D360" s="363"/>
      <c r="E360" s="424"/>
      <c r="F360" s="363"/>
      <c r="G360" s="363"/>
      <c r="H360" s="363"/>
      <c r="I360" s="424"/>
      <c r="J360" s="363"/>
      <c r="K360" s="363"/>
      <c r="L360" s="363"/>
      <c r="M360" s="424"/>
      <c r="N360" s="363"/>
      <c r="O360" s="336"/>
      <c r="P360" s="336"/>
      <c r="R360" s="128"/>
    </row>
    <row r="361" spans="1:19">
      <c r="Q361" s="335" t="s">
        <v>1158</v>
      </c>
    </row>
    <row r="362" spans="1:19" ht="18">
      <c r="A362" s="296" t="s">
        <v>1117</v>
      </c>
      <c r="B362" s="298"/>
      <c r="C362" s="298"/>
      <c r="D362" s="298"/>
      <c r="E362" s="298"/>
      <c r="F362" s="297"/>
      <c r="G362" s="297"/>
      <c r="H362" s="297"/>
      <c r="I362" s="298"/>
      <c r="J362" s="297"/>
      <c r="K362" s="297"/>
      <c r="L362" s="297"/>
      <c r="M362" s="298"/>
      <c r="N362" s="297"/>
      <c r="O362" s="297"/>
      <c r="P362" s="297"/>
      <c r="Q362" s="297"/>
      <c r="R362" s="431"/>
    </row>
    <row r="363" spans="1:19" ht="18">
      <c r="A363" s="296"/>
      <c r="B363" s="298"/>
      <c r="C363" s="298"/>
      <c r="D363" s="298"/>
      <c r="E363" s="298"/>
      <c r="F363" s="297"/>
      <c r="G363" s="297"/>
      <c r="H363" s="297"/>
      <c r="I363" s="298"/>
      <c r="J363" s="297"/>
      <c r="K363" s="297"/>
      <c r="L363" s="297"/>
      <c r="M363" s="298"/>
      <c r="N363" s="297"/>
      <c r="O363" s="297"/>
      <c r="P363" s="297"/>
      <c r="Q363" s="297"/>
      <c r="R363" s="431"/>
    </row>
    <row r="364" spans="1:19" ht="15.75">
      <c r="A364" s="299" t="s">
        <v>1114</v>
      </c>
      <c r="B364" s="298"/>
      <c r="C364" s="298"/>
      <c r="D364" s="298"/>
      <c r="E364" s="298"/>
      <c r="F364" s="297"/>
      <c r="G364" s="297"/>
      <c r="H364" s="297"/>
      <c r="I364" s="298"/>
      <c r="J364" s="297"/>
      <c r="K364" s="297"/>
      <c r="L364" s="297"/>
      <c r="M364" s="298"/>
      <c r="N364" s="297"/>
      <c r="O364" s="297"/>
      <c r="P364" s="297"/>
      <c r="Q364" s="297"/>
      <c r="R364" s="431"/>
    </row>
    <row r="365" spans="1:19" ht="15.75">
      <c r="A365" s="299" t="s">
        <v>1177</v>
      </c>
      <c r="B365" s="298"/>
      <c r="C365" s="298"/>
      <c r="D365" s="298"/>
      <c r="E365" s="298"/>
      <c r="F365" s="297"/>
      <c r="G365" s="297"/>
      <c r="H365" s="297"/>
      <c r="I365" s="298"/>
      <c r="J365" s="297"/>
      <c r="K365" s="297"/>
      <c r="L365" s="297"/>
      <c r="M365" s="298"/>
      <c r="N365" s="297"/>
      <c r="O365" s="297"/>
      <c r="P365" s="297"/>
      <c r="Q365" s="297"/>
      <c r="R365" s="431"/>
    </row>
    <row r="366" spans="1:19" ht="19.5" customHeight="1">
      <c r="A366" s="303"/>
      <c r="B366" s="303"/>
      <c r="C366" s="303"/>
      <c r="D366" s="303"/>
      <c r="E366" s="303"/>
      <c r="F366" s="303"/>
      <c r="G366" s="303"/>
      <c r="H366" s="303"/>
      <c r="I366" s="303"/>
      <c r="R366" s="372"/>
    </row>
    <row r="367" spans="1:19" ht="19.5" customHeight="1">
      <c r="A367" s="150"/>
      <c r="B367" s="305" t="s">
        <v>1014</v>
      </c>
      <c r="C367" s="306"/>
      <c r="D367" s="306"/>
      <c r="E367" s="306"/>
      <c r="F367" s="306"/>
      <c r="G367" s="306"/>
      <c r="H367" s="306"/>
      <c r="I367" s="307"/>
      <c r="J367" s="373" t="s">
        <v>10</v>
      </c>
      <c r="K367" s="374"/>
      <c r="L367" s="374"/>
      <c r="M367" s="375"/>
      <c r="N367" s="530" t="s">
        <v>1015</v>
      </c>
      <c r="O367" s="533" t="s">
        <v>1093</v>
      </c>
      <c r="P367" s="533" t="s">
        <v>1094</v>
      </c>
      <c r="Q367" s="533" t="s">
        <v>1095</v>
      </c>
      <c r="R367" s="376"/>
      <c r="S367" s="377"/>
    </row>
    <row r="368" spans="1:19" ht="36.75" customHeight="1">
      <c r="A368" s="300"/>
      <c r="B368" s="306" t="s">
        <v>1016</v>
      </c>
      <c r="C368" s="306"/>
      <c r="D368" s="306"/>
      <c r="E368" s="312"/>
      <c r="F368" s="313" t="s">
        <v>1017</v>
      </c>
      <c r="G368" s="306"/>
      <c r="H368" s="306"/>
      <c r="I368" s="307"/>
      <c r="J368" s="314" t="s">
        <v>1018</v>
      </c>
      <c r="K368" s="306"/>
      <c r="L368" s="306"/>
      <c r="M368" s="307"/>
      <c r="N368" s="531"/>
      <c r="O368" s="534"/>
      <c r="P368" s="534"/>
      <c r="Q368" s="534"/>
      <c r="R368" s="376" t="s">
        <v>1096</v>
      </c>
      <c r="S368" s="377" t="s">
        <v>1096</v>
      </c>
    </row>
    <row r="369" spans="1:27" ht="30.75" customHeight="1">
      <c r="A369" s="434"/>
      <c r="B369" s="315" t="s">
        <v>1019</v>
      </c>
      <c r="C369" s="315" t="s">
        <v>1020</v>
      </c>
      <c r="D369" s="315" t="s">
        <v>1098</v>
      </c>
      <c r="E369" s="382" t="s">
        <v>1022</v>
      </c>
      <c r="F369" s="316" t="s">
        <v>1019</v>
      </c>
      <c r="G369" s="315" t="s">
        <v>1020</v>
      </c>
      <c r="H369" s="315" t="s">
        <v>1098</v>
      </c>
      <c r="I369" s="382" t="s">
        <v>1022</v>
      </c>
      <c r="J369" s="317" t="s">
        <v>1019</v>
      </c>
      <c r="K369" s="318" t="s">
        <v>1020</v>
      </c>
      <c r="L369" s="315" t="s">
        <v>1098</v>
      </c>
      <c r="M369" s="317" t="s">
        <v>1022</v>
      </c>
      <c r="N369" s="532"/>
      <c r="O369" s="535"/>
      <c r="P369" s="535"/>
      <c r="Q369" s="535"/>
      <c r="R369" s="442"/>
      <c r="S369" s="443"/>
    </row>
    <row r="370" spans="1:27" ht="12.75" hidden="1" customHeight="1">
      <c r="A370" s="320" t="s">
        <v>1023</v>
      </c>
      <c r="B370" s="320"/>
      <c r="C370" s="320"/>
      <c r="D370" s="320"/>
      <c r="E370" s="396"/>
      <c r="F370" s="389"/>
      <c r="G370" s="363"/>
      <c r="H370" s="363"/>
      <c r="I370" s="388"/>
      <c r="J370" s="389"/>
      <c r="K370" s="363"/>
      <c r="L370" s="363"/>
      <c r="M370" s="390"/>
      <c r="N370" s="389"/>
      <c r="O370" s="432"/>
      <c r="P370" s="392"/>
      <c r="Q370" s="392"/>
      <c r="R370" s="393">
        <f>SUM(F370:H370,J370:L370)+N370</f>
        <v>0</v>
      </c>
      <c r="S370" s="426">
        <f>+Q370+P370+O370</f>
        <v>0</v>
      </c>
    </row>
    <row r="371" spans="1:27" ht="12.75" hidden="1" customHeight="1">
      <c r="A371" s="320"/>
      <c r="B371" s="320"/>
      <c r="C371" s="320"/>
      <c r="D371" s="320"/>
      <c r="E371" s="396"/>
      <c r="F371" s="389"/>
      <c r="G371" s="363"/>
      <c r="H371" s="363"/>
      <c r="I371" s="397"/>
      <c r="J371" s="389"/>
      <c r="K371" s="363"/>
      <c r="L371" s="363"/>
      <c r="M371" s="389"/>
      <c r="N371" s="389"/>
      <c r="O371" s="398"/>
      <c r="P371" s="399"/>
      <c r="Q371" s="399"/>
      <c r="R371" s="376"/>
      <c r="S371" s="377"/>
    </row>
    <row r="372" spans="1:27">
      <c r="A372" s="320" t="s">
        <v>1024</v>
      </c>
      <c r="B372" s="445">
        <f>+'Distribution Pivot Table'!AD$9*100</f>
        <v>0</v>
      </c>
      <c r="C372" s="445">
        <f>+'Distribution Pivot Table'!AD$11*100</f>
        <v>0</v>
      </c>
      <c r="D372" s="445">
        <f>+'Distribution Pivot Table'!AD$13*100</f>
        <v>0</v>
      </c>
      <c r="E372" s="412">
        <f t="shared" ref="E372:E390" si="203">SUM(B372:D372)</f>
        <v>0</v>
      </c>
      <c r="F372" s="446">
        <f>+'Distribution Pivot Table'!AD$15*100</f>
        <v>0</v>
      </c>
      <c r="G372" s="445">
        <f>+'Distribution Pivot Table'!AD$17*100</f>
        <v>0</v>
      </c>
      <c r="H372" s="445">
        <f>+'Distribution Pivot Table'!AD$19*100</f>
        <v>0</v>
      </c>
      <c r="I372" s="412">
        <f t="shared" ref="I372:I375" si="204">SUM(F372:H372)</f>
        <v>0</v>
      </c>
      <c r="J372" s="446">
        <f>+'Distribution Pivot Table'!AD$21*100</f>
        <v>0</v>
      </c>
      <c r="K372" s="445">
        <f>+'Distribution Pivot Table'!AD$23*100</f>
        <v>0</v>
      </c>
      <c r="L372" s="445">
        <f>+'Distribution Pivot Table'!AD$25*100</f>
        <v>0</v>
      </c>
      <c r="M372" s="413">
        <f t="shared" ref="M372:M375" si="205">SUM(J372:L372)</f>
        <v>0</v>
      </c>
      <c r="N372" s="446">
        <f>+'Distribution Pivot Table'!AD$27*100</f>
        <v>0</v>
      </c>
      <c r="O372" s="414">
        <f t="shared" ref="O372:P375" si="206">+B372+F372+J372</f>
        <v>0</v>
      </c>
      <c r="P372" s="415">
        <f t="shared" si="206"/>
        <v>0</v>
      </c>
      <c r="Q372" s="415">
        <f t="shared" ref="Q372:Q375" si="207">+D372+H372+L372+N372</f>
        <v>0</v>
      </c>
      <c r="R372" s="393">
        <f t="shared" ref="R372:R390" si="208">SUM(B372:D372,F372:H372,J372:L372)+N372</f>
        <v>0</v>
      </c>
      <c r="S372" s="426">
        <f t="shared" ref="S372:S390" si="209">+Q372+P372+O372</f>
        <v>0</v>
      </c>
    </row>
    <row r="373" spans="1:27">
      <c r="A373" s="320" t="s">
        <v>1025</v>
      </c>
      <c r="B373" s="445">
        <f>+'Distribution Pivot Table'!AD$31*100</f>
        <v>14.069006543723974</v>
      </c>
      <c r="C373" s="445">
        <f>+'Distribution Pivot Table'!AD$33*100</f>
        <v>8.5068411659726362</v>
      </c>
      <c r="D373" s="445">
        <f>+'Distribution Pivot Table'!AD$35*100</f>
        <v>0</v>
      </c>
      <c r="E373" s="412">
        <f t="shared" si="203"/>
        <v>22.57584770969661</v>
      </c>
      <c r="F373" s="446">
        <f>+'Distribution Pivot Table'!AD$37*100</f>
        <v>31.528851873884594</v>
      </c>
      <c r="G373" s="445">
        <f>+'Distribution Pivot Table'!AD$39*100</f>
        <v>12.105889351576444</v>
      </c>
      <c r="H373" s="445">
        <f>+'Distribution Pivot Table'!AD$41*100</f>
        <v>0</v>
      </c>
      <c r="I373" s="412">
        <f t="shared" si="204"/>
        <v>43.634741225461042</v>
      </c>
      <c r="J373" s="446">
        <f>+'Distribution Pivot Table'!AD$43*100</f>
        <v>17.935752528256991</v>
      </c>
      <c r="K373" s="445">
        <f>+'Distribution Pivot Table'!AD$45*100</f>
        <v>15.258774538964904</v>
      </c>
      <c r="L373" s="445">
        <f>+'Distribution Pivot Table'!AD$47*100</f>
        <v>0</v>
      </c>
      <c r="M373" s="413">
        <f t="shared" si="205"/>
        <v>33.194527067221898</v>
      </c>
      <c r="N373" s="446">
        <f>+'Distribution Pivot Table'!AD$49*100</f>
        <v>0.65437239738251041</v>
      </c>
      <c r="O373" s="414">
        <f t="shared" si="206"/>
        <v>63.533610945865561</v>
      </c>
      <c r="P373" s="415">
        <f t="shared" si="206"/>
        <v>35.871505056513982</v>
      </c>
      <c r="Q373" s="415">
        <f t="shared" si="207"/>
        <v>0.65437239738251041</v>
      </c>
      <c r="R373" s="393">
        <f t="shared" si="208"/>
        <v>100.05948839976206</v>
      </c>
      <c r="S373" s="393">
        <f t="shared" si="209"/>
        <v>100.05948839976205</v>
      </c>
    </row>
    <row r="374" spans="1:27">
      <c r="A374" s="320" t="s">
        <v>1026</v>
      </c>
      <c r="B374" s="445">
        <f>+'Distribution Pivot Table'!AD$53*100</f>
        <v>0</v>
      </c>
      <c r="C374" s="445">
        <f>+'Distribution Pivot Table'!AD$55*100</f>
        <v>0</v>
      </c>
      <c r="D374" s="445">
        <f>+'Distribution Pivot Table'!AD$57*100</f>
        <v>0</v>
      </c>
      <c r="E374" s="412">
        <f t="shared" si="203"/>
        <v>0</v>
      </c>
      <c r="F374" s="446">
        <f>+'Distribution Pivot Table'!AD$59*100</f>
        <v>0</v>
      </c>
      <c r="G374" s="445">
        <f>+'Distribution Pivot Table'!AD$61*100</f>
        <v>0</v>
      </c>
      <c r="H374" s="445">
        <f>+'Distribution Pivot Table'!AD$63*100</f>
        <v>0</v>
      </c>
      <c r="I374" s="412">
        <f t="shared" si="204"/>
        <v>0</v>
      </c>
      <c r="J374" s="446">
        <f>+'Distribution Pivot Table'!AD$65*100</f>
        <v>0</v>
      </c>
      <c r="K374" s="445">
        <f>+'Distribution Pivot Table'!AD$67*100</f>
        <v>0</v>
      </c>
      <c r="L374" s="445">
        <f>+'Distribution Pivot Table'!AD$69*100</f>
        <v>0</v>
      </c>
      <c r="M374" s="413">
        <f t="shared" si="205"/>
        <v>0</v>
      </c>
      <c r="N374" s="446">
        <f>+'Distribution Pivot Table'!AD$71*100</f>
        <v>0</v>
      </c>
      <c r="O374" s="414">
        <f t="shared" si="206"/>
        <v>0</v>
      </c>
      <c r="P374" s="415">
        <f t="shared" si="206"/>
        <v>0</v>
      </c>
      <c r="Q374" s="415">
        <f t="shared" si="207"/>
        <v>0</v>
      </c>
      <c r="R374" s="393">
        <f t="shared" si="208"/>
        <v>0</v>
      </c>
      <c r="S374" s="393">
        <f t="shared" si="209"/>
        <v>0</v>
      </c>
    </row>
    <row r="375" spans="1:27">
      <c r="A375" s="320" t="s">
        <v>1111</v>
      </c>
      <c r="B375" s="445">
        <f>+'Distribution Pivot Table'!AD$75*100</f>
        <v>19.502074688796682</v>
      </c>
      <c r="C375" s="445">
        <f>+'Distribution Pivot Table'!AD$77*100</f>
        <v>11.618257261410788</v>
      </c>
      <c r="D375" s="445">
        <f>+'Distribution Pivot Table'!AD$79*100</f>
        <v>4.9792531120331951</v>
      </c>
      <c r="E375" s="412">
        <f t="shared" si="203"/>
        <v>36.099585062240664</v>
      </c>
      <c r="F375" s="446">
        <f>+'Distribution Pivot Table'!AD$81*100</f>
        <v>27.385892116182575</v>
      </c>
      <c r="G375" s="445">
        <f>+'Distribution Pivot Table'!AD$83*100</f>
        <v>9.5435684647302903</v>
      </c>
      <c r="H375" s="445">
        <f>+'Distribution Pivot Table'!AD$85*100</f>
        <v>0</v>
      </c>
      <c r="I375" s="412">
        <f t="shared" si="204"/>
        <v>36.929460580912867</v>
      </c>
      <c r="J375" s="446">
        <f>+'Distribution Pivot Table'!AD$87*100</f>
        <v>7.8838174273858916</v>
      </c>
      <c r="K375" s="445">
        <f>+'Distribution Pivot Table'!AD$89*100</f>
        <v>10.37344398340249</v>
      </c>
      <c r="L375" s="445">
        <f>+'Distribution Pivot Table'!AD$91*100</f>
        <v>0</v>
      </c>
      <c r="M375" s="413">
        <f t="shared" si="205"/>
        <v>18.257261410788381</v>
      </c>
      <c r="N375" s="446">
        <f>+'Distribution Pivot Table'!AD$93*100</f>
        <v>8.7136929460580905</v>
      </c>
      <c r="O375" s="414">
        <f t="shared" si="206"/>
        <v>54.77178423236515</v>
      </c>
      <c r="P375" s="415">
        <f t="shared" si="206"/>
        <v>31.53526970954357</v>
      </c>
      <c r="Q375" s="415">
        <f t="shared" si="207"/>
        <v>13.692946058091286</v>
      </c>
      <c r="R375" s="393">
        <f t="shared" si="208"/>
        <v>100</v>
      </c>
      <c r="S375" s="393">
        <f t="shared" si="209"/>
        <v>100</v>
      </c>
    </row>
    <row r="376" spans="1:27">
      <c r="A376" s="320"/>
      <c r="B376" s="445"/>
      <c r="C376" s="445"/>
      <c r="D376" s="445"/>
      <c r="E376" s="412"/>
      <c r="F376" s="446"/>
      <c r="G376" s="445"/>
      <c r="H376" s="445"/>
      <c r="I376" s="412"/>
      <c r="J376" s="446"/>
      <c r="K376" s="445"/>
      <c r="L376" s="445"/>
      <c r="M376" s="413"/>
      <c r="N376" s="446"/>
      <c r="O376" s="414"/>
      <c r="P376" s="415"/>
      <c r="Q376" s="415"/>
      <c r="R376" s="393"/>
      <c r="S376" s="393"/>
    </row>
    <row r="377" spans="1:27">
      <c r="A377" s="320" t="s">
        <v>1028</v>
      </c>
      <c r="B377" s="445">
        <f>+'Distribution Pivot Table'!AD$97*100</f>
        <v>0</v>
      </c>
      <c r="C377" s="445">
        <f>+'Distribution Pivot Table'!AD$99*100</f>
        <v>0</v>
      </c>
      <c r="D377" s="445">
        <f>+'Distribution Pivot Table'!AD$101*100</f>
        <v>0</v>
      </c>
      <c r="E377" s="412">
        <f t="shared" si="203"/>
        <v>0</v>
      </c>
      <c r="F377" s="446">
        <f>+'Distribution Pivot Table'!AD$103*100</f>
        <v>0</v>
      </c>
      <c r="G377" s="445">
        <f>+'Distribution Pivot Table'!AD$105*100</f>
        <v>0</v>
      </c>
      <c r="H377" s="445">
        <f>+'Distribution Pivot Table'!AD$107*100</f>
        <v>0</v>
      </c>
      <c r="I377" s="412">
        <f t="shared" ref="I377:I380" si="210">SUM(F377:H377)</f>
        <v>0</v>
      </c>
      <c r="J377" s="446">
        <f>+'Distribution Pivot Table'!AD$109*100</f>
        <v>0</v>
      </c>
      <c r="K377" s="445">
        <f>+'Distribution Pivot Table'!AD$111*100</f>
        <v>0</v>
      </c>
      <c r="L377" s="445">
        <f>+'Distribution Pivot Table'!AD$113*100</f>
        <v>0</v>
      </c>
      <c r="M377" s="413">
        <f t="shared" ref="M377:M380" si="211">SUM(J377:L377)</f>
        <v>0</v>
      </c>
      <c r="N377" s="446">
        <f>+'Distribution Pivot Table'!AD$115*100</f>
        <v>0</v>
      </c>
      <c r="O377" s="414">
        <f t="shared" ref="O377:P380" si="212">+B377+F377+J377</f>
        <v>0</v>
      </c>
      <c r="P377" s="415">
        <f t="shared" si="212"/>
        <v>0</v>
      </c>
      <c r="Q377" s="415">
        <f t="shared" ref="Q377:Q380" si="213">+D377+H377+L377+N377</f>
        <v>0</v>
      </c>
      <c r="R377" s="393">
        <f t="shared" si="208"/>
        <v>0</v>
      </c>
      <c r="S377" s="393">
        <f t="shared" si="209"/>
        <v>0</v>
      </c>
    </row>
    <row r="378" spans="1:27">
      <c r="A378" s="320" t="s">
        <v>1029</v>
      </c>
      <c r="B378" s="445">
        <f>+'Distribution Pivot Table'!AD$119*100</f>
        <v>15.321042593769866</v>
      </c>
      <c r="C378" s="445">
        <f>+'Distribution Pivot Table'!AD$121*100</f>
        <v>2.9243483788938334</v>
      </c>
      <c r="D378" s="445">
        <f>+'Distribution Pivot Table'!AD$123*100</f>
        <v>0</v>
      </c>
      <c r="E378" s="412">
        <f t="shared" si="203"/>
        <v>18.245390972663699</v>
      </c>
      <c r="F378" s="446">
        <f>+'Distribution Pivot Table'!AD$125*100</f>
        <v>17.164653528289893</v>
      </c>
      <c r="G378" s="445">
        <f>+'Distribution Pivot Table'!AD$127*100</f>
        <v>6.4208518753973296</v>
      </c>
      <c r="H378" s="445">
        <f>+'Distribution Pivot Table'!AD$129*100</f>
        <v>0</v>
      </c>
      <c r="I378" s="412">
        <f t="shared" si="210"/>
        <v>23.585505403687222</v>
      </c>
      <c r="J378" s="446">
        <f>+'Distribution Pivot Table'!AD$131*100</f>
        <v>20.343293070565799</v>
      </c>
      <c r="K378" s="445">
        <f>+'Distribution Pivot Table'!AD$133*100</f>
        <v>11.570247933884298</v>
      </c>
      <c r="L378" s="445">
        <f>+'Distribution Pivot Table'!AD$135*100</f>
        <v>0</v>
      </c>
      <c r="M378" s="413">
        <f t="shared" si="211"/>
        <v>31.913541004450096</v>
      </c>
      <c r="N378" s="446">
        <f>+'Distribution Pivot Table'!AD$137*100</f>
        <v>26.255562619198987</v>
      </c>
      <c r="O378" s="414">
        <f t="shared" si="212"/>
        <v>52.828989192625556</v>
      </c>
      <c r="P378" s="415">
        <f t="shared" si="212"/>
        <v>20.915448188175461</v>
      </c>
      <c r="Q378" s="415">
        <f t="shared" si="213"/>
        <v>26.255562619198987</v>
      </c>
      <c r="R378" s="393">
        <f t="shared" si="208"/>
        <v>100</v>
      </c>
      <c r="S378" s="393">
        <f t="shared" si="209"/>
        <v>100</v>
      </c>
    </row>
    <row r="379" spans="1:27">
      <c r="A379" s="320" t="s">
        <v>1030</v>
      </c>
      <c r="B379" s="445">
        <f>+'Distribution Pivot Table'!AD$141*100</f>
        <v>15.036496350364963</v>
      </c>
      <c r="C379" s="445">
        <f>+'Distribution Pivot Table'!AD$143*100</f>
        <v>2.0437956204379564</v>
      </c>
      <c r="D379" s="445">
        <f>+'Distribution Pivot Table'!AD$145*100</f>
        <v>0</v>
      </c>
      <c r="E379" s="412">
        <f t="shared" si="203"/>
        <v>17.080291970802918</v>
      </c>
      <c r="F379" s="446">
        <f>+'Distribution Pivot Table'!AD$147*100</f>
        <v>24.087591240875913</v>
      </c>
      <c r="G379" s="445">
        <f>+'Distribution Pivot Table'!AD$149*100</f>
        <v>6.1313868613138682</v>
      </c>
      <c r="H379" s="445">
        <f>+'Distribution Pivot Table'!AD$151*100</f>
        <v>2.0437956204379564</v>
      </c>
      <c r="I379" s="412">
        <f t="shared" si="210"/>
        <v>32.262773722627735</v>
      </c>
      <c r="J379" s="446">
        <f>+'Distribution Pivot Table'!AD$153*100</f>
        <v>41.021897810218974</v>
      </c>
      <c r="K379" s="445">
        <f>+'Distribution Pivot Table'!AD$155*100</f>
        <v>9.6350364963503647</v>
      </c>
      <c r="L379" s="445">
        <f>+'Distribution Pivot Table'!AD$157*100</f>
        <v>0</v>
      </c>
      <c r="M379" s="413">
        <f t="shared" si="211"/>
        <v>50.65693430656934</v>
      </c>
      <c r="N379" s="446">
        <f>+'Distribution Pivot Table'!AD$159*100</f>
        <v>0</v>
      </c>
      <c r="O379" s="414">
        <f t="shared" si="212"/>
        <v>80.145985401459853</v>
      </c>
      <c r="P379" s="415">
        <f t="shared" si="212"/>
        <v>17.810218978102192</v>
      </c>
      <c r="Q379" s="415">
        <f t="shared" si="213"/>
        <v>2.0437956204379564</v>
      </c>
      <c r="R379" s="393">
        <f t="shared" si="208"/>
        <v>99.999999999999986</v>
      </c>
      <c r="S379" s="393">
        <f t="shared" si="209"/>
        <v>100</v>
      </c>
    </row>
    <row r="380" spans="1:27">
      <c r="A380" s="320" t="s">
        <v>1031</v>
      </c>
      <c r="B380" s="445">
        <f>+'Distribution Pivot Table'!AD$163*100</f>
        <v>0</v>
      </c>
      <c r="C380" s="445">
        <f>+'Distribution Pivot Table'!AD$165*100</f>
        <v>0</v>
      </c>
      <c r="D380" s="445">
        <f>+'Distribution Pivot Table'!AD$167*100</f>
        <v>0</v>
      </c>
      <c r="E380" s="412">
        <f t="shared" si="203"/>
        <v>0</v>
      </c>
      <c r="F380" s="446">
        <f>+'Distribution Pivot Table'!AD$169*100</f>
        <v>0</v>
      </c>
      <c r="G380" s="445">
        <f>+'Distribution Pivot Table'!AD$171*100</f>
        <v>0</v>
      </c>
      <c r="H380" s="445">
        <f>+'Distribution Pivot Table'!AD$173*100</f>
        <v>0</v>
      </c>
      <c r="I380" s="412">
        <f t="shared" si="210"/>
        <v>0</v>
      </c>
      <c r="J380" s="446">
        <f>+'Distribution Pivot Table'!AD$175*100</f>
        <v>0</v>
      </c>
      <c r="K380" s="445">
        <f>+'Distribution Pivot Table'!AD$177*100</f>
        <v>0</v>
      </c>
      <c r="L380" s="445">
        <f>+'Distribution Pivot Table'!AD$179*100</f>
        <v>0</v>
      </c>
      <c r="M380" s="413">
        <f t="shared" si="211"/>
        <v>0</v>
      </c>
      <c r="N380" s="446">
        <f>+'Distribution Pivot Table'!AD$181*100</f>
        <v>0</v>
      </c>
      <c r="O380" s="414">
        <f t="shared" si="212"/>
        <v>0</v>
      </c>
      <c r="P380" s="415">
        <f t="shared" si="212"/>
        <v>0</v>
      </c>
      <c r="Q380" s="415">
        <f t="shared" si="213"/>
        <v>0</v>
      </c>
      <c r="R380" s="393">
        <f t="shared" si="208"/>
        <v>0</v>
      </c>
      <c r="S380" s="393">
        <f t="shared" si="209"/>
        <v>0</v>
      </c>
    </row>
    <row r="381" spans="1:27">
      <c r="A381" s="320"/>
      <c r="B381" s="445"/>
      <c r="C381" s="445"/>
      <c r="D381" s="445"/>
      <c r="E381" s="412"/>
      <c r="F381" s="446"/>
      <c r="G381" s="445"/>
      <c r="H381" s="445"/>
      <c r="I381" s="412"/>
      <c r="J381" s="446"/>
      <c r="K381" s="445"/>
      <c r="L381" s="445"/>
      <c r="M381" s="413"/>
      <c r="N381" s="446"/>
      <c r="O381" s="414"/>
      <c r="P381" s="415"/>
      <c r="Q381" s="415"/>
      <c r="R381" s="393"/>
      <c r="S381" s="393"/>
    </row>
    <row r="382" spans="1:27">
      <c r="A382" s="320" t="s">
        <v>1032</v>
      </c>
      <c r="B382" s="445">
        <f>+'Distribution Pivot Table'!AD$185*100</f>
        <v>15.767045454545455</v>
      </c>
      <c r="C382" s="445">
        <f>+'Distribution Pivot Table'!AD$187*100</f>
        <v>1.2784090909090911</v>
      </c>
      <c r="D382" s="445">
        <f>+'Distribution Pivot Table'!AD$189*100</f>
        <v>0</v>
      </c>
      <c r="E382" s="412">
        <f t="shared" si="203"/>
        <v>17.045454545454547</v>
      </c>
      <c r="F382" s="446">
        <f>+'Distribution Pivot Table'!AD$191*100</f>
        <v>49.573863636363633</v>
      </c>
      <c r="G382" s="445">
        <f>+'Distribution Pivot Table'!AD$193*100</f>
        <v>3.125</v>
      </c>
      <c r="H382" s="445">
        <f>+'Distribution Pivot Table'!AD$195*100</f>
        <v>0</v>
      </c>
      <c r="I382" s="412">
        <f t="shared" ref="I382:I385" si="214">SUM(F382:H382)</f>
        <v>52.698863636363633</v>
      </c>
      <c r="J382" s="446">
        <f>+'Distribution Pivot Table'!AD$197*100</f>
        <v>16.477272727272727</v>
      </c>
      <c r="K382" s="445">
        <f>+'Distribution Pivot Table'!AD$199*100</f>
        <v>6.25</v>
      </c>
      <c r="L382" s="445">
        <f>+'Distribution Pivot Table'!AD$201*100</f>
        <v>0</v>
      </c>
      <c r="M382" s="413">
        <f t="shared" ref="M382:M385" si="215">SUM(J382:L382)</f>
        <v>22.727272727272727</v>
      </c>
      <c r="N382" s="446">
        <f>+'Distribution Pivot Table'!AD$203*100</f>
        <v>7.5284090909090908</v>
      </c>
      <c r="O382" s="414">
        <f t="shared" ref="O382:P385" si="216">+B382+F382+J382</f>
        <v>81.818181818181813</v>
      </c>
      <c r="P382" s="415">
        <f t="shared" si="216"/>
        <v>10.65340909090909</v>
      </c>
      <c r="Q382" s="415">
        <f t="shared" ref="Q382:Q385" si="217">+D382+H382+L382+N382</f>
        <v>7.5284090909090908</v>
      </c>
      <c r="R382" s="393">
        <f t="shared" si="208"/>
        <v>100</v>
      </c>
      <c r="S382" s="393">
        <f t="shared" si="209"/>
        <v>100</v>
      </c>
    </row>
    <row r="383" spans="1:27">
      <c r="A383" s="320" t="s">
        <v>1033</v>
      </c>
      <c r="B383" s="445">
        <f>+'Distribution Pivot Table'!AD$207*100</f>
        <v>1.4042314173375772</v>
      </c>
      <c r="C383" s="445">
        <f>+'Distribution Pivot Table'!AD$209*100</f>
        <v>29.563752106347124</v>
      </c>
      <c r="D383" s="445">
        <f>+'Distribution Pivot Table'!AD$211*108</f>
        <v>0</v>
      </c>
      <c r="E383" s="412">
        <f t="shared" si="203"/>
        <v>30.967983523684701</v>
      </c>
      <c r="F383" s="446">
        <f>+'Distribution Pivot Table'!AD$213*100</f>
        <v>30.9118142669912</v>
      </c>
      <c r="G383" s="445">
        <f>+'Distribution Pivot Table'!AD$215*100</f>
        <v>19.060101104662046</v>
      </c>
      <c r="H383" s="445">
        <f>+'Distribution Pivot Table'!AD$217*100</f>
        <v>0</v>
      </c>
      <c r="I383" s="412">
        <f t="shared" si="214"/>
        <v>49.971915371653246</v>
      </c>
      <c r="J383" s="446">
        <f>+'Distribution Pivot Table'!AD$219*100</f>
        <v>8.5190039318479691</v>
      </c>
      <c r="K383" s="445">
        <f>+'Distribution Pivot Table'!AD$221*100</f>
        <v>10.54109717281408</v>
      </c>
      <c r="L383" s="445">
        <f>+'Distribution Pivot Table'!AD$223*100</f>
        <v>0</v>
      </c>
      <c r="M383" s="413">
        <f t="shared" si="215"/>
        <v>19.060101104662049</v>
      </c>
      <c r="N383" s="446">
        <f>+'Distribution Pivot Table'!AD$225*100</f>
        <v>0</v>
      </c>
      <c r="O383" s="414">
        <f t="shared" si="216"/>
        <v>40.835049616176747</v>
      </c>
      <c r="P383" s="415">
        <f t="shared" si="216"/>
        <v>59.164950383823253</v>
      </c>
      <c r="Q383" s="415">
        <f t="shared" si="217"/>
        <v>0</v>
      </c>
      <c r="R383" s="393">
        <f t="shared" si="208"/>
        <v>99.999999999999986</v>
      </c>
      <c r="S383" s="393">
        <f t="shared" si="209"/>
        <v>100</v>
      </c>
    </row>
    <row r="384" spans="1:27">
      <c r="A384" s="320" t="s">
        <v>1034</v>
      </c>
      <c r="B384" s="445">
        <f>+'Distribution Pivot Table'!AD$229*100</f>
        <v>0</v>
      </c>
      <c r="C384" s="445">
        <f>+'Distribution Pivot Table'!AD$231*100</f>
        <v>0</v>
      </c>
      <c r="D384" s="445">
        <f>+'Distribution Pivot Table'!AD$233*100</f>
        <v>0</v>
      </c>
      <c r="E384" s="412">
        <f t="shared" si="203"/>
        <v>0</v>
      </c>
      <c r="F384" s="446">
        <f>+'Distribution Pivot Table'!AD$235*100</f>
        <v>0</v>
      </c>
      <c r="G384" s="445">
        <f>+'Distribution Pivot Table'!AD$237*100</f>
        <v>0</v>
      </c>
      <c r="H384" s="445">
        <f>+'Distribution Pivot Table'!AD$239*100</f>
        <v>0</v>
      </c>
      <c r="I384" s="412">
        <f t="shared" si="214"/>
        <v>0</v>
      </c>
      <c r="J384" s="446">
        <f>+'Distribution Pivot Table'!AD$241*100</f>
        <v>0</v>
      </c>
      <c r="K384" s="445">
        <f>+'Distribution Pivot Table'!AD$243*100</f>
        <v>0</v>
      </c>
      <c r="L384" s="445">
        <f>+'Distribution Pivot Table'!AD$245*100</f>
        <v>0</v>
      </c>
      <c r="M384" s="413">
        <f t="shared" si="215"/>
        <v>0</v>
      </c>
      <c r="N384" s="446">
        <f>+'Distribution Pivot Table'!AD$247*100</f>
        <v>0</v>
      </c>
      <c r="O384" s="414">
        <f t="shared" si="216"/>
        <v>0</v>
      </c>
      <c r="P384" s="415">
        <f t="shared" si="216"/>
        <v>0</v>
      </c>
      <c r="Q384" s="415">
        <f t="shared" si="217"/>
        <v>0</v>
      </c>
      <c r="R384" s="393">
        <f t="shared" si="208"/>
        <v>0</v>
      </c>
      <c r="S384" s="393">
        <f t="shared" si="209"/>
        <v>0</v>
      </c>
      <c r="AA384" s="342"/>
    </row>
    <row r="385" spans="1:19">
      <c r="A385" s="320" t="s">
        <v>1035</v>
      </c>
      <c r="B385" s="445">
        <f>+'Distribution Pivot Table'!AD$251*100</f>
        <v>0</v>
      </c>
      <c r="C385" s="445">
        <f>+'Distribution Pivot Table'!AD$253*100</f>
        <v>0</v>
      </c>
      <c r="D385" s="445">
        <f>+'Distribution Pivot Table'!AD$255*100</f>
        <v>0</v>
      </c>
      <c r="E385" s="412">
        <f t="shared" si="203"/>
        <v>0</v>
      </c>
      <c r="F385" s="446">
        <f>+'Distribution Pivot Table'!AD$257*100</f>
        <v>0</v>
      </c>
      <c r="G385" s="445">
        <f>+'Distribution Pivot Table'!AD$259*100</f>
        <v>0</v>
      </c>
      <c r="H385" s="445">
        <f>+'Distribution Pivot Table'!AD$261*100</f>
        <v>0</v>
      </c>
      <c r="I385" s="412">
        <f t="shared" si="214"/>
        <v>0</v>
      </c>
      <c r="J385" s="446">
        <f>+'Distribution Pivot Table'!AD$263*100</f>
        <v>0</v>
      </c>
      <c r="K385" s="445">
        <f>+'Distribution Pivot Table'!AD$265*100</f>
        <v>0</v>
      </c>
      <c r="L385" s="445">
        <f>+'Distribution Pivot Table'!AD$267*100</f>
        <v>0</v>
      </c>
      <c r="M385" s="413">
        <f t="shared" si="215"/>
        <v>0</v>
      </c>
      <c r="N385" s="446">
        <f>+'Distribution Pivot Table'!AD$269*100</f>
        <v>0</v>
      </c>
      <c r="O385" s="414">
        <f t="shared" si="216"/>
        <v>0</v>
      </c>
      <c r="P385" s="415">
        <f t="shared" si="216"/>
        <v>0</v>
      </c>
      <c r="Q385" s="415">
        <f t="shared" si="217"/>
        <v>0</v>
      </c>
      <c r="R385" s="393">
        <f t="shared" si="208"/>
        <v>0</v>
      </c>
      <c r="S385" s="393">
        <f t="shared" si="209"/>
        <v>0</v>
      </c>
    </row>
    <row r="386" spans="1:19">
      <c r="A386" s="320"/>
      <c r="B386" s="445"/>
      <c r="C386" s="445"/>
      <c r="D386" s="445"/>
      <c r="E386" s="412"/>
      <c r="F386" s="446"/>
      <c r="G386" s="445"/>
      <c r="H386" s="445"/>
      <c r="I386" s="412"/>
      <c r="J386" s="446"/>
      <c r="K386" s="445"/>
      <c r="L386" s="445"/>
      <c r="M386" s="413"/>
      <c r="N386" s="446"/>
      <c r="O386" s="414"/>
      <c r="P386" s="415"/>
      <c r="Q386" s="415"/>
      <c r="R386" s="393"/>
      <c r="S386" s="393"/>
    </row>
    <row r="387" spans="1:19">
      <c r="A387" s="320" t="s">
        <v>1036</v>
      </c>
      <c r="B387" s="445">
        <f>+'Distribution Pivot Table'!AD$273*100</f>
        <v>0.27932960893854747</v>
      </c>
      <c r="C387" s="445">
        <f>+'Distribution Pivot Table'!AD$275*100</f>
        <v>0</v>
      </c>
      <c r="D387" s="445">
        <f>+'Distribution Pivot Table'!AD$277*100</f>
        <v>0</v>
      </c>
      <c r="E387" s="412">
        <f t="shared" si="203"/>
        <v>0.27932960893854747</v>
      </c>
      <c r="F387" s="446">
        <f>+'Distribution Pivot Table'!AD$279*100</f>
        <v>37.430167597765362</v>
      </c>
      <c r="G387" s="445">
        <f>+'Distribution Pivot Table'!AD$281*100</f>
        <v>6.7039106145251397</v>
      </c>
      <c r="H387" s="445">
        <f>+'Distribution Pivot Table'!AD$283*100</f>
        <v>0</v>
      </c>
      <c r="I387" s="412">
        <f t="shared" ref="I387:I390" si="218">SUM(F387:H387)</f>
        <v>44.134078212290504</v>
      </c>
      <c r="J387" s="446">
        <f>+'Distribution Pivot Table'!AD$285*100</f>
        <v>8.6592178770949726</v>
      </c>
      <c r="K387" s="445">
        <f>+'Distribution Pivot Table'!AD$287*100</f>
        <v>10.335195530726256</v>
      </c>
      <c r="L387" s="445">
        <f>+'Distribution Pivot Table'!AD$289*100</f>
        <v>0</v>
      </c>
      <c r="M387" s="413">
        <f t="shared" ref="M387:M390" si="219">SUM(J387:L387)</f>
        <v>18.994413407821227</v>
      </c>
      <c r="N387" s="446">
        <f>+'Distribution Pivot Table'!AD$291*100</f>
        <v>36.592178770949715</v>
      </c>
      <c r="O387" s="414">
        <f t="shared" ref="O387:P390" si="220">+B387+F387+J387</f>
        <v>46.368715083798882</v>
      </c>
      <c r="P387" s="415">
        <f t="shared" si="220"/>
        <v>17.039106145251395</v>
      </c>
      <c r="Q387" s="415">
        <f t="shared" ref="Q387:Q390" si="221">+D387+H387+L387+N387</f>
        <v>36.592178770949715</v>
      </c>
      <c r="R387" s="393">
        <f t="shared" si="208"/>
        <v>100</v>
      </c>
      <c r="S387" s="393">
        <f t="shared" si="209"/>
        <v>100</v>
      </c>
    </row>
    <row r="388" spans="1:19">
      <c r="A388" s="320" t="s">
        <v>1037</v>
      </c>
      <c r="B388" s="445">
        <f>+'Distribution Pivot Table'!AD295*100</f>
        <v>7.2234762979683964</v>
      </c>
      <c r="C388" s="445">
        <f>+'Distribution Pivot Table'!AD297*100</f>
        <v>2.0316027088036117</v>
      </c>
      <c r="D388" s="445">
        <f>+'Distribution Pivot Table'!AD299*100</f>
        <v>0</v>
      </c>
      <c r="E388" s="412">
        <f t="shared" si="203"/>
        <v>9.2550790067720072</v>
      </c>
      <c r="F388" s="446">
        <f>+'Distribution Pivot Table'!AD301*100</f>
        <v>21.25120928732667</v>
      </c>
      <c r="G388" s="445">
        <f>+'Distribution Pivot Table'!AD303*100</f>
        <v>9.0615930345049982</v>
      </c>
      <c r="H388" s="445">
        <f>+'Distribution Pivot Table'!AD305*100</f>
        <v>0</v>
      </c>
      <c r="I388" s="412">
        <f t="shared" si="218"/>
        <v>30.312802321831668</v>
      </c>
      <c r="J388" s="446">
        <f>+'Distribution Pivot Table'!AD307*100</f>
        <v>23.315059658174782</v>
      </c>
      <c r="K388" s="445">
        <f>+'Distribution Pivot Table'!AD309*100</f>
        <v>22.992583037729762</v>
      </c>
      <c r="L388" s="445">
        <f>+'Distribution Pivot Table'!AD311*100</f>
        <v>0</v>
      </c>
      <c r="M388" s="413">
        <f t="shared" si="219"/>
        <v>46.307642695904548</v>
      </c>
      <c r="N388" s="446">
        <f>+'Distribution Pivot Table'!AD313*100</f>
        <v>12.866817155756207</v>
      </c>
      <c r="O388" s="414">
        <f t="shared" si="220"/>
        <v>51.789745243469852</v>
      </c>
      <c r="P388" s="415">
        <f t="shared" si="220"/>
        <v>34.085778781038371</v>
      </c>
      <c r="Q388" s="415">
        <f t="shared" si="221"/>
        <v>12.866817155756207</v>
      </c>
      <c r="R388" s="393">
        <f t="shared" si="208"/>
        <v>98.742341180264432</v>
      </c>
      <c r="S388" s="393">
        <f t="shared" si="209"/>
        <v>98.742341180264432</v>
      </c>
    </row>
    <row r="389" spans="1:19">
      <c r="A389" s="320" t="s">
        <v>1038</v>
      </c>
      <c r="B389" s="445">
        <f>+'Distribution Pivot Table'!AD317*100</f>
        <v>20.850740600075959</v>
      </c>
      <c r="C389" s="445">
        <f>+'Distribution Pivot Table'!AD319*100</f>
        <v>6.684390429168249</v>
      </c>
      <c r="D389" s="445">
        <f>+'Distribution Pivot Table'!AD321*100</f>
        <v>0</v>
      </c>
      <c r="E389" s="412">
        <f t="shared" si="203"/>
        <v>27.535131029244209</v>
      </c>
      <c r="F389" s="446">
        <f>+'Distribution Pivot Table'!AD323*100</f>
        <v>14.090391188758069</v>
      </c>
      <c r="G389" s="445">
        <f>+'Distribution Pivot Table'!AD325*100</f>
        <v>15.799468287124952</v>
      </c>
      <c r="H389" s="445">
        <f>+'Distribution Pivot Table'!AD327*100</f>
        <v>0</v>
      </c>
      <c r="I389" s="412">
        <f t="shared" si="218"/>
        <v>29.889859475883021</v>
      </c>
      <c r="J389" s="446">
        <f>+'Distribution Pivot Table'!AD329*100</f>
        <v>4.8993543486517277</v>
      </c>
      <c r="K389" s="445">
        <f>+'Distribution Pivot Table'!AD331*100</f>
        <v>7.9377136346372961</v>
      </c>
      <c r="L389" s="445">
        <f>+'Distribution Pivot Table'!AD333*100</f>
        <v>0</v>
      </c>
      <c r="M389" s="413">
        <f t="shared" si="219"/>
        <v>12.837067983289025</v>
      </c>
      <c r="N389" s="446">
        <f>+'Distribution Pivot Table'!AD335*100</f>
        <v>28.826433725788075</v>
      </c>
      <c r="O389" s="414">
        <f t="shared" si="220"/>
        <v>39.840486137485755</v>
      </c>
      <c r="P389" s="415">
        <f t="shared" si="220"/>
        <v>30.421572350930496</v>
      </c>
      <c r="Q389" s="415">
        <f t="shared" si="221"/>
        <v>28.826433725788075</v>
      </c>
      <c r="R389" s="393">
        <f t="shared" si="208"/>
        <v>99.088492214204322</v>
      </c>
      <c r="S389" s="393">
        <f t="shared" si="209"/>
        <v>99.088492214204322</v>
      </c>
    </row>
    <row r="390" spans="1:19">
      <c r="A390" s="329" t="s">
        <v>1039</v>
      </c>
      <c r="B390" s="455">
        <f>+'Distribution Pivot Table'!AD339*100</f>
        <v>6.6458519179304192</v>
      </c>
      <c r="C390" s="455">
        <f>+'Distribution Pivot Table'!AD341*100</f>
        <v>0.40142729705619984</v>
      </c>
      <c r="D390" s="455">
        <f>+'Distribution Pivot Table'!AD343*100</f>
        <v>0</v>
      </c>
      <c r="E390" s="456">
        <f t="shared" si="203"/>
        <v>7.0472792149866192</v>
      </c>
      <c r="F390" s="457">
        <f>+'Distribution Pivot Table'!AD345*100</f>
        <v>33.853702051739518</v>
      </c>
      <c r="G390" s="455">
        <f>+'Distribution Pivot Table'!AD347*100</f>
        <v>7.9839429081177524</v>
      </c>
      <c r="H390" s="455">
        <f>+'Distribution Pivot Table'!AD349*100</f>
        <v>0</v>
      </c>
      <c r="I390" s="456">
        <f t="shared" si="218"/>
        <v>41.837644959857272</v>
      </c>
      <c r="J390" s="457">
        <f>+'Distribution Pivot Table'!AD351*100</f>
        <v>28.144513826940234</v>
      </c>
      <c r="K390" s="455">
        <f>+'Distribution Pivot Table'!AD353*100</f>
        <v>15.744870651204282</v>
      </c>
      <c r="L390" s="455">
        <f>+'Distribution Pivot Table'!AD355*100</f>
        <v>0</v>
      </c>
      <c r="M390" s="458">
        <f t="shared" si="219"/>
        <v>43.889384478144514</v>
      </c>
      <c r="N390" s="457">
        <f>+'Distribution Pivot Table'!AD357*100</f>
        <v>7.2256913470115967</v>
      </c>
      <c r="O390" s="459">
        <f t="shared" si="220"/>
        <v>68.644067796610173</v>
      </c>
      <c r="P390" s="460">
        <f t="shared" si="220"/>
        <v>24.130240856378236</v>
      </c>
      <c r="Q390" s="460">
        <f t="shared" si="221"/>
        <v>7.2256913470115967</v>
      </c>
      <c r="R390" s="393">
        <f t="shared" si="208"/>
        <v>99.999999999999986</v>
      </c>
      <c r="S390" s="393">
        <f t="shared" si="209"/>
        <v>100</v>
      </c>
    </row>
    <row r="391" spans="1:19">
      <c r="A391" s="333" t="s">
        <v>1053</v>
      </c>
      <c r="B391" s="320"/>
      <c r="C391" s="320"/>
      <c r="D391" s="320"/>
      <c r="E391" s="320"/>
    </row>
    <row r="392" spans="1:19">
      <c r="A392" s="333" t="s">
        <v>1112</v>
      </c>
      <c r="B392" s="320"/>
      <c r="C392" s="320"/>
      <c r="D392" s="320"/>
      <c r="E392" s="320"/>
    </row>
    <row r="393" spans="1:19">
      <c r="A393" s="333"/>
      <c r="B393" s="363"/>
      <c r="C393" s="363"/>
      <c r="D393" s="363"/>
      <c r="E393" s="424"/>
      <c r="F393" s="363"/>
      <c r="G393" s="363"/>
      <c r="H393" s="363"/>
      <c r="I393" s="424"/>
      <c r="J393" s="363"/>
      <c r="K393" s="363"/>
      <c r="L393" s="363"/>
      <c r="M393" s="424"/>
      <c r="N393" s="363"/>
      <c r="O393" s="336"/>
      <c r="P393" s="336"/>
      <c r="R393" s="128"/>
    </row>
    <row r="394" spans="1:19">
      <c r="Q394" s="335" t="s">
        <v>1158</v>
      </c>
    </row>
  </sheetData>
  <mergeCells count="48">
    <mergeCell ref="N6:N8"/>
    <mergeCell ref="O6:O8"/>
    <mergeCell ref="P6:P8"/>
    <mergeCell ref="Q6:Q8"/>
    <mergeCell ref="N38:N40"/>
    <mergeCell ref="O38:O40"/>
    <mergeCell ref="P38:P40"/>
    <mergeCell ref="Q38:Q40"/>
    <mergeCell ref="N70:N72"/>
    <mergeCell ref="O70:O72"/>
    <mergeCell ref="P70:P72"/>
    <mergeCell ref="Q70:Q72"/>
    <mergeCell ref="N103:N105"/>
    <mergeCell ref="O103:O105"/>
    <mergeCell ref="P103:P105"/>
    <mergeCell ref="Q103:Q105"/>
    <mergeCell ref="N136:N138"/>
    <mergeCell ref="O136:O138"/>
    <mergeCell ref="P136:P138"/>
    <mergeCell ref="Q136:Q138"/>
    <mergeCell ref="N169:N171"/>
    <mergeCell ref="O169:O171"/>
    <mergeCell ref="P169:P171"/>
    <mergeCell ref="Q169:Q171"/>
    <mergeCell ref="N202:N204"/>
    <mergeCell ref="O202:O204"/>
    <mergeCell ref="P202:P204"/>
    <mergeCell ref="Q202:Q204"/>
    <mergeCell ref="N235:N237"/>
    <mergeCell ref="O235:O237"/>
    <mergeCell ref="P235:P237"/>
    <mergeCell ref="Q235:Q237"/>
    <mergeCell ref="N268:N270"/>
    <mergeCell ref="O268:O270"/>
    <mergeCell ref="P268:P270"/>
    <mergeCell ref="Q268:Q270"/>
    <mergeCell ref="N301:N303"/>
    <mergeCell ref="O301:O303"/>
    <mergeCell ref="P301:P303"/>
    <mergeCell ref="Q301:Q303"/>
    <mergeCell ref="N334:N336"/>
    <mergeCell ref="O334:O336"/>
    <mergeCell ref="P334:P336"/>
    <mergeCell ref="Q334:Q336"/>
    <mergeCell ref="N367:N369"/>
    <mergeCell ref="O367:O369"/>
    <mergeCell ref="P367:P369"/>
    <mergeCell ref="Q367:Q369"/>
  </mergeCells>
  <conditionalFormatting sqref="R12:S22 R24:S29">
    <cfRule type="cellIs" dxfId="3084" priority="18" operator="notEqual">
      <formula>100</formula>
    </cfRule>
  </conditionalFormatting>
  <conditionalFormatting sqref="W12:W22 W24:W29">
    <cfRule type="cellIs" dxfId="3083" priority="17" operator="notEqual">
      <formula>100</formula>
    </cfRule>
  </conditionalFormatting>
  <conditionalFormatting sqref="R44:S61">
    <cfRule type="cellIs" dxfId="3082" priority="16" operator="notEqual">
      <formula>100</formula>
    </cfRule>
  </conditionalFormatting>
  <conditionalFormatting sqref="R76:S93">
    <cfRule type="cellIs" dxfId="3081" priority="15" operator="notEqual">
      <formula>100</formula>
    </cfRule>
  </conditionalFormatting>
  <conditionalFormatting sqref="R109:S126">
    <cfRule type="cellIs" dxfId="3080" priority="14" operator="notEqual">
      <formula>100</formula>
    </cfRule>
  </conditionalFormatting>
  <conditionalFormatting sqref="R142:S159">
    <cfRule type="cellIs" dxfId="3079" priority="13" operator="notEqual">
      <formula>100</formula>
    </cfRule>
  </conditionalFormatting>
  <conditionalFormatting sqref="R175:S192">
    <cfRule type="cellIs" dxfId="3078" priority="12" operator="notEqual">
      <formula>100</formula>
    </cfRule>
  </conditionalFormatting>
  <conditionalFormatting sqref="R208:S225">
    <cfRule type="cellIs" dxfId="3077" priority="11" operator="notEqual">
      <formula>100</formula>
    </cfRule>
  </conditionalFormatting>
  <conditionalFormatting sqref="R241:S251 R253:S258">
    <cfRule type="cellIs" dxfId="3076" priority="10" operator="notEqual">
      <formula>100</formula>
    </cfRule>
  </conditionalFormatting>
  <conditionalFormatting sqref="R274:S291">
    <cfRule type="cellIs" dxfId="3075" priority="9" operator="notEqual">
      <formula>100</formula>
    </cfRule>
  </conditionalFormatting>
  <conditionalFormatting sqref="R307:S324">
    <cfRule type="cellIs" dxfId="3074" priority="8" operator="notEqual">
      <formula>100</formula>
    </cfRule>
  </conditionalFormatting>
  <conditionalFormatting sqref="R340:S357">
    <cfRule type="cellIs" dxfId="3073" priority="7" operator="notEqual">
      <formula>100</formula>
    </cfRule>
  </conditionalFormatting>
  <conditionalFormatting sqref="R373:S390">
    <cfRule type="cellIs" dxfId="3072" priority="6" operator="notEqual">
      <formula>100</formula>
    </cfRule>
  </conditionalFormatting>
  <conditionalFormatting sqref="W241:W251 W253:W258">
    <cfRule type="cellIs" dxfId="3071" priority="5" operator="notEqual">
      <formula>100</formula>
    </cfRule>
  </conditionalFormatting>
  <conditionalFormatting sqref="R23:S23">
    <cfRule type="cellIs" dxfId="3070" priority="4" operator="notEqual">
      <formula>100</formula>
    </cfRule>
  </conditionalFormatting>
  <conditionalFormatting sqref="W23">
    <cfRule type="cellIs" dxfId="3069" priority="3" operator="notEqual">
      <formula>100</formula>
    </cfRule>
  </conditionalFormatting>
  <conditionalFormatting sqref="R252:S252">
    <cfRule type="cellIs" dxfId="3068" priority="2" operator="notEqual">
      <formula>100</formula>
    </cfRule>
  </conditionalFormatting>
  <conditionalFormatting sqref="W252">
    <cfRule type="cellIs" dxfId="3067" priority="1" operator="notEqual">
      <formula>100</formula>
    </cfRule>
  </conditionalFormatting>
  <printOptions horizontalCentered="1"/>
  <pageMargins left="0.5" right="0.5" top="1" bottom="0.75" header="0.5" footer="0.5"/>
  <pageSetup scale="89" firstPageNumber="50" orientation="landscape" useFirstPageNumber="1" r:id="rId1"/>
  <headerFooter alignWithMargins="0">
    <oddHeader>&amp;R&amp;"Arial,Regular"&amp;8SREB-State Data Exchange</oddHeader>
    <oddFooter>&amp;C&amp;"Arial,Regular"&amp;10&amp;P</oddFooter>
  </headerFooter>
  <rowBreaks count="11" manualBreakCount="11">
    <brk id="32" max="16383" man="1"/>
    <brk id="64" max="16383" man="1"/>
    <brk id="97" max="16383" man="1"/>
    <brk id="130" max="16383" man="1"/>
    <brk id="163" max="16383" man="1"/>
    <brk id="196" max="16383" man="1"/>
    <brk id="229" max="16383" man="1"/>
    <brk id="262" max="16383" man="1"/>
    <brk id="295" max="16383" man="1"/>
    <brk id="328" max="16383" man="1"/>
    <brk id="361" max="16383"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025E5-6A40-462D-9399-4E183DB304F5}">
  <sheetPr>
    <tabColor indexed="17"/>
  </sheetPr>
  <dimension ref="A2:AG581"/>
  <sheetViews>
    <sheetView zoomScaleNormal="100" workbookViewId="0">
      <pane xSplit="2" ySplit="5" topLeftCell="F282" activePane="bottomRight" state="frozen"/>
      <selection pane="topRight" activeCell="C1" sqref="C1"/>
      <selection pane="bottomLeft" activeCell="A6" sqref="A6"/>
      <selection pane="bottomRight" activeCell="AG201" sqref="AG201"/>
    </sheetView>
  </sheetViews>
  <sheetFormatPr defaultColWidth="9" defaultRowHeight="12.75"/>
  <cols>
    <col min="1" max="1" width="4.109375" style="128" customWidth="1"/>
    <col min="2" max="2" width="17.44140625" style="128" customWidth="1"/>
    <col min="3" max="8" width="8.88671875" style="128" bestFit="1" customWidth="1"/>
    <col min="9" max="9" width="4.44140625" style="128" customWidth="1"/>
    <col min="10" max="13" width="8.5546875" style="128" bestFit="1" customWidth="1"/>
    <col min="14" max="14" width="6.6640625" style="128" bestFit="1" customWidth="1"/>
    <col min="15" max="15" width="6.88671875" style="128" bestFit="1" customWidth="1"/>
    <col min="16" max="16" width="8.6640625" style="128" customWidth="1"/>
    <col min="17" max="18" width="1" style="128" customWidth="1"/>
    <col min="19" max="19" width="1.77734375" style="128" customWidth="1"/>
    <col min="20" max="20" width="7" style="693" customWidth="1"/>
    <col min="21" max="31" width="5.77734375" style="693" customWidth="1"/>
    <col min="32" max="16384" width="9" style="128"/>
  </cols>
  <sheetData>
    <row r="2" spans="1:32">
      <c r="C2" s="213" t="s">
        <v>891</v>
      </c>
    </row>
    <row r="3" spans="1:32">
      <c r="A3" s="621"/>
      <c r="B3" s="618"/>
      <c r="C3" s="617" t="s">
        <v>807</v>
      </c>
      <c r="D3" s="618" t="s">
        <v>143</v>
      </c>
      <c r="E3" s="618"/>
      <c r="F3" s="618"/>
      <c r="G3" s="618"/>
      <c r="H3" s="618"/>
      <c r="I3" s="618"/>
      <c r="J3" s="618"/>
      <c r="K3" s="618"/>
      <c r="L3" s="618"/>
      <c r="M3" s="618"/>
      <c r="N3" s="618"/>
      <c r="O3" s="618"/>
      <c r="P3" s="625"/>
    </row>
    <row r="4" spans="1:32" ht="38.25">
      <c r="A4" s="622"/>
      <c r="B4" s="620"/>
      <c r="C4" s="617" t="s">
        <v>808</v>
      </c>
      <c r="D4" s="618"/>
      <c r="E4" s="618"/>
      <c r="F4" s="618"/>
      <c r="G4" s="618"/>
      <c r="H4" s="618"/>
      <c r="I4" s="651" t="s">
        <v>809</v>
      </c>
      <c r="J4" s="617" t="s">
        <v>810</v>
      </c>
      <c r="K4" s="618"/>
      <c r="L4" s="618"/>
      <c r="M4" s="618"/>
      <c r="N4" s="651" t="s">
        <v>811</v>
      </c>
      <c r="O4" s="617" t="s">
        <v>812</v>
      </c>
      <c r="P4" s="626" t="s">
        <v>813</v>
      </c>
      <c r="Q4" s="150"/>
      <c r="R4" s="150"/>
      <c r="S4" s="150"/>
      <c r="T4" s="694" t="s">
        <v>808</v>
      </c>
      <c r="U4" s="695"/>
      <c r="V4" s="695"/>
      <c r="W4" s="695"/>
      <c r="X4" s="695"/>
      <c r="Y4" s="695"/>
      <c r="Z4" s="696" t="s">
        <v>809</v>
      </c>
      <c r="AA4" s="694" t="s">
        <v>810</v>
      </c>
      <c r="AB4" s="695"/>
      <c r="AC4" s="695"/>
      <c r="AD4" s="695"/>
      <c r="AE4" s="697" t="s">
        <v>811</v>
      </c>
    </row>
    <row r="5" spans="1:32">
      <c r="A5" s="621" t="s">
        <v>134</v>
      </c>
      <c r="B5" s="617" t="s">
        <v>814</v>
      </c>
      <c r="C5" s="617">
        <v>1</v>
      </c>
      <c r="D5" s="621">
        <v>2</v>
      </c>
      <c r="E5" s="621">
        <v>3</v>
      </c>
      <c r="F5" s="621">
        <v>4</v>
      </c>
      <c r="G5" s="621">
        <v>5</v>
      </c>
      <c r="H5" s="621">
        <v>6</v>
      </c>
      <c r="I5" s="652"/>
      <c r="J5" s="617">
        <v>7</v>
      </c>
      <c r="K5" s="621">
        <v>8</v>
      </c>
      <c r="L5" s="621">
        <v>9</v>
      </c>
      <c r="M5" s="621">
        <v>10</v>
      </c>
      <c r="N5" s="652"/>
      <c r="O5" s="617" t="s">
        <v>812</v>
      </c>
      <c r="P5" s="627"/>
      <c r="Q5" s="150"/>
      <c r="R5" s="150"/>
      <c r="S5" s="150"/>
      <c r="T5" s="694">
        <v>1</v>
      </c>
      <c r="U5" s="698">
        <v>2</v>
      </c>
      <c r="V5" s="698">
        <v>3</v>
      </c>
      <c r="W5" s="698">
        <v>4</v>
      </c>
      <c r="X5" s="698">
        <v>5</v>
      </c>
      <c r="Y5" s="698">
        <v>6</v>
      </c>
      <c r="Z5" s="699"/>
      <c r="AA5" s="694">
        <v>7</v>
      </c>
      <c r="AB5" s="698">
        <v>8</v>
      </c>
      <c r="AC5" s="698">
        <v>9</v>
      </c>
      <c r="AD5" s="698">
        <v>10</v>
      </c>
      <c r="AE5" s="700"/>
    </row>
    <row r="6" spans="1:32">
      <c r="A6" s="621" t="s">
        <v>815</v>
      </c>
      <c r="B6" s="617" t="s">
        <v>892</v>
      </c>
      <c r="C6" s="649">
        <v>0</v>
      </c>
      <c r="D6" s="653">
        <v>0</v>
      </c>
      <c r="E6" s="653">
        <v>0</v>
      </c>
      <c r="F6" s="653">
        <v>0</v>
      </c>
      <c r="G6" s="653">
        <v>0</v>
      </c>
      <c r="H6" s="653">
        <v>0</v>
      </c>
      <c r="I6" s="649">
        <v>0</v>
      </c>
      <c r="J6" s="649">
        <v>0</v>
      </c>
      <c r="K6" s="653">
        <v>0</v>
      </c>
      <c r="L6" s="653">
        <v>0</v>
      </c>
      <c r="M6" s="653">
        <v>0</v>
      </c>
      <c r="N6" s="649">
        <v>0</v>
      </c>
      <c r="O6" s="649">
        <v>0</v>
      </c>
      <c r="P6" s="654">
        <v>0</v>
      </c>
      <c r="Q6" s="226"/>
      <c r="R6" s="226"/>
      <c r="S6" s="226"/>
      <c r="T6" s="701" t="s">
        <v>1191</v>
      </c>
      <c r="Z6" s="702"/>
      <c r="AE6" s="702"/>
    </row>
    <row r="7" spans="1:32">
      <c r="A7" s="622"/>
      <c r="B7" s="663" t="s">
        <v>893</v>
      </c>
      <c r="C7" s="664">
        <v>0</v>
      </c>
      <c r="D7" s="665">
        <v>0</v>
      </c>
      <c r="E7" s="665">
        <v>0</v>
      </c>
      <c r="F7" s="665">
        <v>0</v>
      </c>
      <c r="G7" s="665">
        <v>0</v>
      </c>
      <c r="H7" s="665">
        <v>0</v>
      </c>
      <c r="I7" s="664">
        <v>0</v>
      </c>
      <c r="J7" s="664">
        <v>0</v>
      </c>
      <c r="K7" s="665">
        <v>0</v>
      </c>
      <c r="L7" s="665">
        <v>0</v>
      </c>
      <c r="M7" s="665">
        <v>0</v>
      </c>
      <c r="N7" s="664">
        <v>0</v>
      </c>
      <c r="O7" s="664">
        <v>0</v>
      </c>
      <c r="P7" s="666">
        <v>0</v>
      </c>
      <c r="Q7" s="226"/>
      <c r="R7" s="226"/>
      <c r="S7" s="226"/>
      <c r="T7" s="703">
        <f t="shared" ref="T7:X7" si="0">C7-C6</f>
        <v>0</v>
      </c>
      <c r="U7" s="703">
        <f t="shared" si="0"/>
        <v>0</v>
      </c>
      <c r="V7" s="703">
        <f t="shared" si="0"/>
        <v>0</v>
      </c>
      <c r="W7" s="703">
        <f t="shared" si="0"/>
        <v>0</v>
      </c>
      <c r="X7" s="703">
        <f t="shared" si="0"/>
        <v>0</v>
      </c>
      <c r="Y7" s="703">
        <f t="shared" ref="Y7:AE7" si="1">H7-H6</f>
        <v>0</v>
      </c>
      <c r="Z7" s="704">
        <f t="shared" si="1"/>
        <v>0</v>
      </c>
      <c r="AA7" s="703">
        <f t="shared" si="1"/>
        <v>0</v>
      </c>
      <c r="AB7" s="703">
        <f t="shared" si="1"/>
        <v>0</v>
      </c>
      <c r="AC7" s="703">
        <f t="shared" si="1"/>
        <v>0</v>
      </c>
      <c r="AD7" s="703">
        <f t="shared" si="1"/>
        <v>0</v>
      </c>
      <c r="AE7" s="704">
        <f t="shared" si="1"/>
        <v>0</v>
      </c>
    </row>
    <row r="8" spans="1:32">
      <c r="A8" s="622"/>
      <c r="B8" s="628" t="s">
        <v>894</v>
      </c>
      <c r="C8" s="648">
        <v>0</v>
      </c>
      <c r="D8" s="679">
        <v>0</v>
      </c>
      <c r="E8" s="679">
        <v>0</v>
      </c>
      <c r="F8" s="679">
        <v>0</v>
      </c>
      <c r="G8" s="679">
        <v>0</v>
      </c>
      <c r="H8" s="679">
        <v>0</v>
      </c>
      <c r="I8" s="648">
        <v>0</v>
      </c>
      <c r="J8" s="648">
        <v>0</v>
      </c>
      <c r="K8" s="679">
        <v>0</v>
      </c>
      <c r="L8" s="679">
        <v>0</v>
      </c>
      <c r="M8" s="679">
        <v>0</v>
      </c>
      <c r="N8" s="648">
        <v>0</v>
      </c>
      <c r="O8" s="648">
        <v>0</v>
      </c>
      <c r="P8" s="656">
        <v>0</v>
      </c>
      <c r="Q8" s="226"/>
      <c r="R8" s="226"/>
      <c r="S8" s="226"/>
      <c r="Z8" s="702"/>
      <c r="AE8" s="702"/>
    </row>
    <row r="9" spans="1:32">
      <c r="A9" s="622"/>
      <c r="B9" s="628" t="s">
        <v>895</v>
      </c>
      <c r="C9" s="648">
        <v>0</v>
      </c>
      <c r="D9" s="655">
        <v>0</v>
      </c>
      <c r="E9" s="655">
        <v>0</v>
      </c>
      <c r="F9" s="655">
        <v>0</v>
      </c>
      <c r="G9" s="655">
        <v>0</v>
      </c>
      <c r="H9" s="655">
        <v>0</v>
      </c>
      <c r="I9" s="648">
        <v>0</v>
      </c>
      <c r="J9" s="648">
        <v>0</v>
      </c>
      <c r="K9" s="655">
        <v>0</v>
      </c>
      <c r="L9" s="655">
        <v>0</v>
      </c>
      <c r="M9" s="655">
        <v>0</v>
      </c>
      <c r="N9" s="648">
        <v>0</v>
      </c>
      <c r="O9" s="648">
        <v>0</v>
      </c>
      <c r="P9" s="656">
        <v>0</v>
      </c>
      <c r="Q9" s="226"/>
      <c r="R9" s="226"/>
      <c r="S9" s="226"/>
      <c r="T9" s="703">
        <f t="shared" ref="T9:X9" si="2">C9-C8</f>
        <v>0</v>
      </c>
      <c r="U9" s="703">
        <f t="shared" si="2"/>
        <v>0</v>
      </c>
      <c r="V9" s="703">
        <f t="shared" si="2"/>
        <v>0</v>
      </c>
      <c r="W9" s="703">
        <f t="shared" si="2"/>
        <v>0</v>
      </c>
      <c r="X9" s="703">
        <f t="shared" si="2"/>
        <v>0</v>
      </c>
      <c r="Y9" s="703">
        <f t="shared" ref="Y9:AE9" si="3">H9-H8</f>
        <v>0</v>
      </c>
      <c r="Z9" s="704">
        <f t="shared" si="3"/>
        <v>0</v>
      </c>
      <c r="AA9" s="703">
        <f t="shared" si="3"/>
        <v>0</v>
      </c>
      <c r="AB9" s="703">
        <f t="shared" si="3"/>
        <v>0</v>
      </c>
      <c r="AC9" s="703">
        <f t="shared" si="3"/>
        <v>0</v>
      </c>
      <c r="AD9" s="703">
        <f t="shared" si="3"/>
        <v>0</v>
      </c>
      <c r="AE9" s="704">
        <f t="shared" si="3"/>
        <v>0</v>
      </c>
    </row>
    <row r="10" spans="1:32">
      <c r="A10" s="622"/>
      <c r="B10" s="628" t="s">
        <v>896</v>
      </c>
      <c r="C10" s="648">
        <v>0</v>
      </c>
      <c r="D10" s="655">
        <v>0</v>
      </c>
      <c r="E10" s="655">
        <v>0</v>
      </c>
      <c r="F10" s="655">
        <v>0</v>
      </c>
      <c r="G10" s="655">
        <v>0</v>
      </c>
      <c r="H10" s="655">
        <v>0</v>
      </c>
      <c r="I10" s="648">
        <v>0</v>
      </c>
      <c r="J10" s="648">
        <v>0</v>
      </c>
      <c r="K10" s="655">
        <v>0</v>
      </c>
      <c r="L10" s="655">
        <v>0</v>
      </c>
      <c r="M10" s="655">
        <v>0</v>
      </c>
      <c r="N10" s="648">
        <v>0</v>
      </c>
      <c r="O10" s="648">
        <v>0</v>
      </c>
      <c r="P10" s="656">
        <v>0</v>
      </c>
      <c r="Q10" s="226"/>
      <c r="R10" s="226"/>
      <c r="S10" s="226"/>
      <c r="Z10" s="702"/>
      <c r="AE10" s="702"/>
    </row>
    <row r="11" spans="1:32" ht="13.5" thickBot="1">
      <c r="A11" s="622"/>
      <c r="B11" s="628" t="s">
        <v>897</v>
      </c>
      <c r="C11" s="648">
        <v>0</v>
      </c>
      <c r="D11" s="655">
        <v>0</v>
      </c>
      <c r="E11" s="655">
        <v>0</v>
      </c>
      <c r="F11" s="655">
        <v>0</v>
      </c>
      <c r="G11" s="655">
        <v>0</v>
      </c>
      <c r="H11" s="655">
        <v>0</v>
      </c>
      <c r="I11" s="648">
        <v>0</v>
      </c>
      <c r="J11" s="648">
        <v>0</v>
      </c>
      <c r="K11" s="655">
        <v>0</v>
      </c>
      <c r="L11" s="655">
        <v>0</v>
      </c>
      <c r="M11" s="655">
        <v>0</v>
      </c>
      <c r="N11" s="648">
        <v>0</v>
      </c>
      <c r="O11" s="648">
        <v>0</v>
      </c>
      <c r="P11" s="656">
        <v>0</v>
      </c>
      <c r="Q11" s="226"/>
      <c r="R11" s="226"/>
      <c r="S11" s="226"/>
      <c r="T11" s="705">
        <f t="shared" ref="T11:X11" si="4">C11-C10</f>
        <v>0</v>
      </c>
      <c r="U11" s="705">
        <f t="shared" si="4"/>
        <v>0</v>
      </c>
      <c r="V11" s="705">
        <f t="shared" si="4"/>
        <v>0</v>
      </c>
      <c r="W11" s="705">
        <f t="shared" si="4"/>
        <v>0</v>
      </c>
      <c r="X11" s="705">
        <f t="shared" si="4"/>
        <v>0</v>
      </c>
      <c r="Y11" s="705">
        <f t="shared" ref="Y11:AE11" si="5">H11-H10</f>
        <v>0</v>
      </c>
      <c r="Z11" s="706">
        <f t="shared" si="5"/>
        <v>0</v>
      </c>
      <c r="AA11" s="705">
        <f t="shared" si="5"/>
        <v>0</v>
      </c>
      <c r="AB11" s="705">
        <f t="shared" si="5"/>
        <v>0</v>
      </c>
      <c r="AC11" s="705">
        <f t="shared" si="5"/>
        <v>0</v>
      </c>
      <c r="AD11" s="705">
        <f t="shared" si="5"/>
        <v>0</v>
      </c>
      <c r="AE11" s="706">
        <f t="shared" si="5"/>
        <v>0</v>
      </c>
    </row>
    <row r="12" spans="1:32" ht="13.5" thickTop="1">
      <c r="A12" s="622"/>
      <c r="B12" s="686" t="s">
        <v>898</v>
      </c>
      <c r="C12" s="680">
        <v>0</v>
      </c>
      <c r="D12" s="681">
        <v>0</v>
      </c>
      <c r="E12" s="681">
        <v>0</v>
      </c>
      <c r="F12" s="681">
        <v>0</v>
      </c>
      <c r="G12" s="681">
        <v>0</v>
      </c>
      <c r="H12" s="681">
        <v>0</v>
      </c>
      <c r="I12" s="680">
        <v>0</v>
      </c>
      <c r="J12" s="680">
        <v>0</v>
      </c>
      <c r="K12" s="681">
        <v>0</v>
      </c>
      <c r="L12" s="681">
        <v>0</v>
      </c>
      <c r="M12" s="681">
        <v>0</v>
      </c>
      <c r="N12" s="680">
        <v>0</v>
      </c>
      <c r="O12" s="680">
        <v>0</v>
      </c>
      <c r="P12" s="682">
        <v>0</v>
      </c>
      <c r="Q12" s="242"/>
      <c r="R12" s="242"/>
      <c r="S12" s="242"/>
      <c r="T12" s="707"/>
      <c r="U12" s="707"/>
      <c r="V12" s="707"/>
      <c r="W12" s="707"/>
      <c r="X12" s="707"/>
      <c r="Y12" s="707"/>
      <c r="Z12" s="708"/>
      <c r="AA12" s="707"/>
      <c r="AB12" s="707"/>
      <c r="AC12" s="707"/>
      <c r="AD12" s="707"/>
      <c r="AE12" s="708"/>
      <c r="AF12" s="243"/>
    </row>
    <row r="13" spans="1:32" ht="13.5" thickBot="1">
      <c r="A13" s="622"/>
      <c r="B13" s="687" t="s">
        <v>899</v>
      </c>
      <c r="C13" s="683">
        <v>0</v>
      </c>
      <c r="D13" s="684">
        <v>0</v>
      </c>
      <c r="E13" s="684">
        <v>0</v>
      </c>
      <c r="F13" s="684">
        <v>0</v>
      </c>
      <c r="G13" s="684">
        <v>0</v>
      </c>
      <c r="H13" s="684">
        <v>0</v>
      </c>
      <c r="I13" s="683">
        <v>0</v>
      </c>
      <c r="J13" s="683">
        <v>0</v>
      </c>
      <c r="K13" s="684">
        <v>0</v>
      </c>
      <c r="L13" s="684">
        <v>0</v>
      </c>
      <c r="M13" s="684">
        <v>0</v>
      </c>
      <c r="N13" s="683">
        <v>0</v>
      </c>
      <c r="O13" s="683">
        <v>0</v>
      </c>
      <c r="P13" s="685">
        <v>0</v>
      </c>
      <c r="Q13" s="249"/>
      <c r="R13" s="249"/>
      <c r="S13" s="249"/>
      <c r="T13" s="709">
        <f t="shared" ref="T13:X13" si="6">C13-C12</f>
        <v>0</v>
      </c>
      <c r="U13" s="709">
        <f t="shared" si="6"/>
        <v>0</v>
      </c>
      <c r="V13" s="709">
        <f t="shared" si="6"/>
        <v>0</v>
      </c>
      <c r="W13" s="709">
        <f t="shared" si="6"/>
        <v>0</v>
      </c>
      <c r="X13" s="709">
        <f t="shared" si="6"/>
        <v>0</v>
      </c>
      <c r="Y13" s="709">
        <f t="shared" ref="Y13:AE13" si="7">H13-H12</f>
        <v>0</v>
      </c>
      <c r="Z13" s="710">
        <f t="shared" si="7"/>
        <v>0</v>
      </c>
      <c r="AA13" s="709">
        <f t="shared" si="7"/>
        <v>0</v>
      </c>
      <c r="AB13" s="709">
        <f t="shared" si="7"/>
        <v>0</v>
      </c>
      <c r="AC13" s="709">
        <f t="shared" si="7"/>
        <v>0</v>
      </c>
      <c r="AD13" s="709">
        <f t="shared" si="7"/>
        <v>0</v>
      </c>
      <c r="AE13" s="710">
        <f t="shared" si="7"/>
        <v>0</v>
      </c>
      <c r="AF13" s="252"/>
    </row>
    <row r="14" spans="1:32" ht="13.5" thickTop="1">
      <c r="A14" s="622"/>
      <c r="B14" s="628" t="s">
        <v>900</v>
      </c>
      <c r="C14" s="648">
        <v>0</v>
      </c>
      <c r="D14" s="655">
        <v>0</v>
      </c>
      <c r="E14" s="655">
        <v>0</v>
      </c>
      <c r="F14" s="655">
        <v>0</v>
      </c>
      <c r="G14" s="655">
        <v>0</v>
      </c>
      <c r="H14" s="655">
        <v>0</v>
      </c>
      <c r="I14" s="648">
        <v>0</v>
      </c>
      <c r="J14" s="648">
        <v>0</v>
      </c>
      <c r="K14" s="655">
        <v>0</v>
      </c>
      <c r="L14" s="655">
        <v>0</v>
      </c>
      <c r="M14" s="655">
        <v>0</v>
      </c>
      <c r="N14" s="648">
        <v>0</v>
      </c>
      <c r="O14" s="648">
        <v>0</v>
      </c>
      <c r="P14" s="656">
        <v>0</v>
      </c>
      <c r="Q14" s="226"/>
      <c r="R14" s="226"/>
      <c r="S14" s="226"/>
      <c r="Z14" s="702"/>
      <c r="AE14" s="702"/>
    </row>
    <row r="15" spans="1:32">
      <c r="A15" s="622"/>
      <c r="B15" s="628" t="s">
        <v>901</v>
      </c>
      <c r="C15" s="648">
        <v>0</v>
      </c>
      <c r="D15" s="655">
        <v>0</v>
      </c>
      <c r="E15" s="655">
        <v>0</v>
      </c>
      <c r="F15" s="655">
        <v>0</v>
      </c>
      <c r="G15" s="655">
        <v>0</v>
      </c>
      <c r="H15" s="655">
        <v>0</v>
      </c>
      <c r="I15" s="648">
        <v>0</v>
      </c>
      <c r="J15" s="648">
        <v>0</v>
      </c>
      <c r="K15" s="655">
        <v>0</v>
      </c>
      <c r="L15" s="655">
        <v>0</v>
      </c>
      <c r="M15" s="655">
        <v>0</v>
      </c>
      <c r="N15" s="648">
        <v>0</v>
      </c>
      <c r="O15" s="648">
        <v>0</v>
      </c>
      <c r="P15" s="656">
        <v>0</v>
      </c>
      <c r="Q15" s="226"/>
      <c r="R15" s="226"/>
      <c r="S15" s="226"/>
      <c r="T15" s="703">
        <f t="shared" ref="T15:X15" si="8">C15-C14</f>
        <v>0</v>
      </c>
      <c r="U15" s="703">
        <f t="shared" si="8"/>
        <v>0</v>
      </c>
      <c r="V15" s="703">
        <f t="shared" si="8"/>
        <v>0</v>
      </c>
      <c r="W15" s="703">
        <f t="shared" si="8"/>
        <v>0</v>
      </c>
      <c r="X15" s="703">
        <f t="shared" si="8"/>
        <v>0</v>
      </c>
      <c r="Y15" s="703">
        <f t="shared" ref="Y15:AE15" si="9">H15-H14</f>
        <v>0</v>
      </c>
      <c r="Z15" s="704">
        <f t="shared" si="9"/>
        <v>0</v>
      </c>
      <c r="AA15" s="703">
        <f t="shared" si="9"/>
        <v>0</v>
      </c>
      <c r="AB15" s="703">
        <f t="shared" si="9"/>
        <v>0</v>
      </c>
      <c r="AC15" s="703">
        <f t="shared" si="9"/>
        <v>0</v>
      </c>
      <c r="AD15" s="703">
        <f t="shared" si="9"/>
        <v>0</v>
      </c>
      <c r="AE15" s="704">
        <f t="shared" si="9"/>
        <v>0</v>
      </c>
    </row>
    <row r="16" spans="1:32">
      <c r="A16" s="622"/>
      <c r="B16" s="628" t="s">
        <v>902</v>
      </c>
      <c r="C16" s="648">
        <v>0</v>
      </c>
      <c r="D16" s="655">
        <v>0</v>
      </c>
      <c r="E16" s="655">
        <v>0</v>
      </c>
      <c r="F16" s="655">
        <v>0</v>
      </c>
      <c r="G16" s="655">
        <v>0</v>
      </c>
      <c r="H16" s="655">
        <v>0</v>
      </c>
      <c r="I16" s="648">
        <v>0</v>
      </c>
      <c r="J16" s="648">
        <v>0</v>
      </c>
      <c r="K16" s="655">
        <v>0</v>
      </c>
      <c r="L16" s="655">
        <v>0</v>
      </c>
      <c r="M16" s="655">
        <v>0</v>
      </c>
      <c r="N16" s="648">
        <v>0</v>
      </c>
      <c r="O16" s="648">
        <v>0</v>
      </c>
      <c r="P16" s="656">
        <v>0</v>
      </c>
      <c r="Q16" s="226"/>
      <c r="R16" s="226"/>
      <c r="S16" s="226"/>
      <c r="Z16" s="702"/>
      <c r="AE16" s="702"/>
    </row>
    <row r="17" spans="1:32">
      <c r="A17" s="622"/>
      <c r="B17" s="628" t="s">
        <v>903</v>
      </c>
      <c r="C17" s="648">
        <v>0</v>
      </c>
      <c r="D17" s="655">
        <v>0</v>
      </c>
      <c r="E17" s="655">
        <v>0</v>
      </c>
      <c r="F17" s="655">
        <v>0</v>
      </c>
      <c r="G17" s="655">
        <v>0</v>
      </c>
      <c r="H17" s="655">
        <v>0</v>
      </c>
      <c r="I17" s="648">
        <v>0</v>
      </c>
      <c r="J17" s="648">
        <v>0</v>
      </c>
      <c r="K17" s="655">
        <v>0</v>
      </c>
      <c r="L17" s="655">
        <v>0</v>
      </c>
      <c r="M17" s="655">
        <v>0</v>
      </c>
      <c r="N17" s="648">
        <v>0</v>
      </c>
      <c r="O17" s="648">
        <v>0</v>
      </c>
      <c r="P17" s="656">
        <v>0</v>
      </c>
      <c r="Q17" s="226"/>
      <c r="R17" s="226"/>
      <c r="S17" s="226"/>
      <c r="T17" s="703">
        <f t="shared" ref="T17:X17" si="10">C17-C16</f>
        <v>0</v>
      </c>
      <c r="U17" s="703">
        <f t="shared" si="10"/>
        <v>0</v>
      </c>
      <c r="V17" s="703">
        <f t="shared" si="10"/>
        <v>0</v>
      </c>
      <c r="W17" s="703">
        <f t="shared" si="10"/>
        <v>0</v>
      </c>
      <c r="X17" s="703">
        <f t="shared" si="10"/>
        <v>0</v>
      </c>
      <c r="Y17" s="703">
        <f t="shared" ref="Y17:AE17" si="11">H17-H16</f>
        <v>0</v>
      </c>
      <c r="Z17" s="704">
        <f t="shared" si="11"/>
        <v>0</v>
      </c>
      <c r="AA17" s="703">
        <f t="shared" si="11"/>
        <v>0</v>
      </c>
      <c r="AB17" s="703">
        <f t="shared" si="11"/>
        <v>0</v>
      </c>
      <c r="AC17" s="703">
        <f t="shared" si="11"/>
        <v>0</v>
      </c>
      <c r="AD17" s="703">
        <f t="shared" si="11"/>
        <v>0</v>
      </c>
      <c r="AE17" s="704">
        <f t="shared" si="11"/>
        <v>0</v>
      </c>
    </row>
    <row r="18" spans="1:32">
      <c r="A18" s="622"/>
      <c r="B18" s="628" t="s">
        <v>904</v>
      </c>
      <c r="C18" s="648">
        <v>0</v>
      </c>
      <c r="D18" s="655">
        <v>0</v>
      </c>
      <c r="E18" s="655">
        <v>0</v>
      </c>
      <c r="F18" s="655">
        <v>0</v>
      </c>
      <c r="G18" s="655">
        <v>0</v>
      </c>
      <c r="H18" s="655">
        <v>0</v>
      </c>
      <c r="I18" s="648">
        <v>0</v>
      </c>
      <c r="J18" s="648">
        <v>0</v>
      </c>
      <c r="K18" s="655">
        <v>0</v>
      </c>
      <c r="L18" s="655">
        <v>0</v>
      </c>
      <c r="M18" s="655">
        <v>0</v>
      </c>
      <c r="N18" s="648">
        <v>0</v>
      </c>
      <c r="O18" s="648">
        <v>0</v>
      </c>
      <c r="P18" s="656">
        <v>0</v>
      </c>
      <c r="Q18" s="226"/>
      <c r="R18" s="226"/>
      <c r="S18" s="226"/>
      <c r="Z18" s="702"/>
      <c r="AE18" s="702"/>
    </row>
    <row r="19" spans="1:32" ht="13.5" thickBot="1">
      <c r="A19" s="622"/>
      <c r="B19" s="628" t="s">
        <v>905</v>
      </c>
      <c r="C19" s="648">
        <v>0</v>
      </c>
      <c r="D19" s="655">
        <v>0</v>
      </c>
      <c r="E19" s="655">
        <v>0</v>
      </c>
      <c r="F19" s="655">
        <v>0</v>
      </c>
      <c r="G19" s="655">
        <v>0</v>
      </c>
      <c r="H19" s="655">
        <v>0</v>
      </c>
      <c r="I19" s="648">
        <v>0</v>
      </c>
      <c r="J19" s="648">
        <v>0</v>
      </c>
      <c r="K19" s="655">
        <v>0</v>
      </c>
      <c r="L19" s="655">
        <v>0</v>
      </c>
      <c r="M19" s="655">
        <v>0</v>
      </c>
      <c r="N19" s="648">
        <v>0</v>
      </c>
      <c r="O19" s="648">
        <v>0</v>
      </c>
      <c r="P19" s="656">
        <v>0</v>
      </c>
      <c r="Q19" s="226"/>
      <c r="R19" s="226"/>
      <c r="S19" s="226"/>
      <c r="T19" s="705">
        <f t="shared" ref="T19:X19" si="12">C19-C18</f>
        <v>0</v>
      </c>
      <c r="U19" s="705">
        <f t="shared" si="12"/>
        <v>0</v>
      </c>
      <c r="V19" s="705">
        <f t="shared" si="12"/>
        <v>0</v>
      </c>
      <c r="W19" s="705">
        <f t="shared" si="12"/>
        <v>0</v>
      </c>
      <c r="X19" s="705">
        <f t="shared" si="12"/>
        <v>0</v>
      </c>
      <c r="Y19" s="705">
        <f t="shared" ref="Y19:AE19" si="13">H19-H18</f>
        <v>0</v>
      </c>
      <c r="Z19" s="706">
        <f t="shared" si="13"/>
        <v>0</v>
      </c>
      <c r="AA19" s="705">
        <f t="shared" si="13"/>
        <v>0</v>
      </c>
      <c r="AB19" s="705">
        <f t="shared" si="13"/>
        <v>0</v>
      </c>
      <c r="AC19" s="705">
        <f t="shared" si="13"/>
        <v>0</v>
      </c>
      <c r="AD19" s="705">
        <f t="shared" si="13"/>
        <v>0</v>
      </c>
      <c r="AE19" s="706">
        <f t="shared" si="13"/>
        <v>0</v>
      </c>
    </row>
    <row r="20" spans="1:32" ht="13.5" thickTop="1">
      <c r="A20" s="622"/>
      <c r="B20" s="686" t="s">
        <v>906</v>
      </c>
      <c r="C20" s="680">
        <v>0</v>
      </c>
      <c r="D20" s="681">
        <v>0</v>
      </c>
      <c r="E20" s="681">
        <v>0</v>
      </c>
      <c r="F20" s="681">
        <v>0</v>
      </c>
      <c r="G20" s="681">
        <v>0</v>
      </c>
      <c r="H20" s="681">
        <v>0</v>
      </c>
      <c r="I20" s="680">
        <v>0</v>
      </c>
      <c r="J20" s="680">
        <v>0</v>
      </c>
      <c r="K20" s="681">
        <v>0</v>
      </c>
      <c r="L20" s="681">
        <v>0</v>
      </c>
      <c r="M20" s="681">
        <v>0</v>
      </c>
      <c r="N20" s="680">
        <v>0</v>
      </c>
      <c r="O20" s="680">
        <v>0</v>
      </c>
      <c r="P20" s="682">
        <v>0</v>
      </c>
      <c r="Q20" s="240"/>
      <c r="R20" s="240"/>
      <c r="S20" s="240"/>
      <c r="T20" s="711"/>
      <c r="U20" s="711"/>
      <c r="V20" s="711"/>
      <c r="W20" s="711"/>
      <c r="X20" s="711"/>
      <c r="Y20" s="711"/>
      <c r="Z20" s="712"/>
      <c r="AA20" s="711"/>
      <c r="AB20" s="711"/>
      <c r="AC20" s="711"/>
      <c r="AD20" s="711"/>
      <c r="AE20" s="712"/>
      <c r="AF20" s="253"/>
    </row>
    <row r="21" spans="1:32" ht="13.5" thickBot="1">
      <c r="A21" s="622"/>
      <c r="B21" s="687" t="s">
        <v>907</v>
      </c>
      <c r="C21" s="683">
        <v>0</v>
      </c>
      <c r="D21" s="684">
        <v>0</v>
      </c>
      <c r="E21" s="684">
        <v>0</v>
      </c>
      <c r="F21" s="684">
        <v>0</v>
      </c>
      <c r="G21" s="684">
        <v>0</v>
      </c>
      <c r="H21" s="684">
        <v>0</v>
      </c>
      <c r="I21" s="683">
        <v>0</v>
      </c>
      <c r="J21" s="683">
        <v>0</v>
      </c>
      <c r="K21" s="684">
        <v>0</v>
      </c>
      <c r="L21" s="684">
        <v>0</v>
      </c>
      <c r="M21" s="684">
        <v>0</v>
      </c>
      <c r="N21" s="683">
        <v>0</v>
      </c>
      <c r="O21" s="683">
        <v>0</v>
      </c>
      <c r="P21" s="685">
        <v>0</v>
      </c>
      <c r="Q21" s="247"/>
      <c r="R21" s="247"/>
      <c r="S21" s="247"/>
      <c r="T21" s="713">
        <f t="shared" ref="T21:X21" si="14">C21-C20</f>
        <v>0</v>
      </c>
      <c r="U21" s="713">
        <f t="shared" si="14"/>
        <v>0</v>
      </c>
      <c r="V21" s="713">
        <f t="shared" si="14"/>
        <v>0</v>
      </c>
      <c r="W21" s="713">
        <f t="shared" si="14"/>
        <v>0</v>
      </c>
      <c r="X21" s="713">
        <f t="shared" si="14"/>
        <v>0</v>
      </c>
      <c r="Y21" s="713">
        <f t="shared" ref="Y21:AE21" si="15">H21-H20</f>
        <v>0</v>
      </c>
      <c r="Z21" s="714">
        <f t="shared" si="15"/>
        <v>0</v>
      </c>
      <c r="AA21" s="713">
        <f t="shared" si="15"/>
        <v>0</v>
      </c>
      <c r="AB21" s="713">
        <f t="shared" si="15"/>
        <v>0</v>
      </c>
      <c r="AC21" s="713">
        <f t="shared" si="15"/>
        <v>0</v>
      </c>
      <c r="AD21" s="713">
        <f t="shared" si="15"/>
        <v>0</v>
      </c>
      <c r="AE21" s="714">
        <f t="shared" si="15"/>
        <v>0</v>
      </c>
      <c r="AF21" s="257"/>
    </row>
    <row r="22" spans="1:32" ht="13.5" thickTop="1">
      <c r="A22" s="622"/>
      <c r="B22" s="628" t="s">
        <v>908</v>
      </c>
      <c r="C22" s="648">
        <v>0</v>
      </c>
      <c r="D22" s="655">
        <v>0</v>
      </c>
      <c r="E22" s="655">
        <v>0</v>
      </c>
      <c r="F22" s="655">
        <v>0</v>
      </c>
      <c r="G22" s="655">
        <v>0</v>
      </c>
      <c r="H22" s="655">
        <v>0</v>
      </c>
      <c r="I22" s="648">
        <v>0</v>
      </c>
      <c r="J22" s="648">
        <v>0</v>
      </c>
      <c r="K22" s="655">
        <v>0</v>
      </c>
      <c r="L22" s="655">
        <v>0</v>
      </c>
      <c r="M22" s="655">
        <v>0</v>
      </c>
      <c r="N22" s="648">
        <v>0</v>
      </c>
      <c r="O22" s="648">
        <v>0</v>
      </c>
      <c r="P22" s="656">
        <v>0</v>
      </c>
      <c r="Q22" s="226"/>
      <c r="R22" s="226"/>
      <c r="S22" s="226"/>
      <c r="Z22" s="702"/>
      <c r="AE22" s="702"/>
    </row>
    <row r="23" spans="1:32">
      <c r="A23" s="622"/>
      <c r="B23" s="628" t="s">
        <v>909</v>
      </c>
      <c r="C23" s="648">
        <v>0</v>
      </c>
      <c r="D23" s="655">
        <v>0</v>
      </c>
      <c r="E23" s="655">
        <v>0</v>
      </c>
      <c r="F23" s="655">
        <v>0</v>
      </c>
      <c r="G23" s="655">
        <v>0</v>
      </c>
      <c r="H23" s="655">
        <v>0</v>
      </c>
      <c r="I23" s="648">
        <v>0</v>
      </c>
      <c r="J23" s="648">
        <v>0</v>
      </c>
      <c r="K23" s="655">
        <v>0</v>
      </c>
      <c r="L23" s="655">
        <v>0</v>
      </c>
      <c r="M23" s="655">
        <v>0</v>
      </c>
      <c r="N23" s="648">
        <v>0</v>
      </c>
      <c r="O23" s="648">
        <v>0</v>
      </c>
      <c r="P23" s="656">
        <v>0</v>
      </c>
      <c r="Q23" s="226"/>
      <c r="R23" s="226"/>
      <c r="S23" s="226"/>
      <c r="T23" s="703">
        <f t="shared" ref="T23:X23" si="16">C23-C22</f>
        <v>0</v>
      </c>
      <c r="U23" s="703">
        <f t="shared" si="16"/>
        <v>0</v>
      </c>
      <c r="V23" s="703">
        <f t="shared" si="16"/>
        <v>0</v>
      </c>
      <c r="W23" s="703">
        <f t="shared" si="16"/>
        <v>0</v>
      </c>
      <c r="X23" s="703">
        <f t="shared" si="16"/>
        <v>0</v>
      </c>
      <c r="Y23" s="703">
        <f t="shared" ref="Y23:AE23" si="17">H23-H22</f>
        <v>0</v>
      </c>
      <c r="Z23" s="704">
        <f t="shared" si="17"/>
        <v>0</v>
      </c>
      <c r="AA23" s="703">
        <f t="shared" si="17"/>
        <v>0</v>
      </c>
      <c r="AB23" s="703">
        <f t="shared" si="17"/>
        <v>0</v>
      </c>
      <c r="AC23" s="703">
        <f t="shared" si="17"/>
        <v>0</v>
      </c>
      <c r="AD23" s="703">
        <f t="shared" si="17"/>
        <v>0</v>
      </c>
      <c r="AE23" s="704">
        <f t="shared" si="17"/>
        <v>0</v>
      </c>
    </row>
    <row r="24" spans="1:32">
      <c r="A24" s="622"/>
      <c r="B24" s="628" t="s">
        <v>910</v>
      </c>
      <c r="C24" s="648">
        <v>0</v>
      </c>
      <c r="D24" s="655">
        <v>0</v>
      </c>
      <c r="E24" s="655">
        <v>0</v>
      </c>
      <c r="F24" s="655">
        <v>0</v>
      </c>
      <c r="G24" s="655">
        <v>0</v>
      </c>
      <c r="H24" s="655">
        <v>0</v>
      </c>
      <c r="I24" s="648">
        <v>0</v>
      </c>
      <c r="J24" s="648">
        <v>0</v>
      </c>
      <c r="K24" s="655">
        <v>0</v>
      </c>
      <c r="L24" s="655">
        <v>0</v>
      </c>
      <c r="M24" s="655">
        <v>0</v>
      </c>
      <c r="N24" s="648">
        <v>0</v>
      </c>
      <c r="O24" s="648">
        <v>0</v>
      </c>
      <c r="P24" s="656">
        <v>0</v>
      </c>
      <c r="Q24" s="226"/>
      <c r="R24" s="226"/>
      <c r="S24" s="226"/>
      <c r="Z24" s="702"/>
      <c r="AE24" s="702"/>
    </row>
    <row r="25" spans="1:32">
      <c r="A25" s="622"/>
      <c r="B25" s="628" t="s">
        <v>911</v>
      </c>
      <c r="C25" s="648">
        <v>0</v>
      </c>
      <c r="D25" s="655">
        <v>0</v>
      </c>
      <c r="E25" s="655">
        <v>0</v>
      </c>
      <c r="F25" s="655">
        <v>0</v>
      </c>
      <c r="G25" s="655">
        <v>0</v>
      </c>
      <c r="H25" s="655">
        <v>0</v>
      </c>
      <c r="I25" s="648">
        <v>0</v>
      </c>
      <c r="J25" s="648">
        <v>0</v>
      </c>
      <c r="K25" s="655">
        <v>0</v>
      </c>
      <c r="L25" s="655">
        <v>0</v>
      </c>
      <c r="M25" s="655">
        <v>0</v>
      </c>
      <c r="N25" s="648">
        <v>0</v>
      </c>
      <c r="O25" s="648">
        <v>0</v>
      </c>
      <c r="P25" s="656">
        <v>0</v>
      </c>
      <c r="Q25" s="226"/>
      <c r="R25" s="226"/>
      <c r="S25" s="226"/>
      <c r="T25" s="703">
        <f t="shared" ref="T25:X25" si="18">C25-C24</f>
        <v>0</v>
      </c>
      <c r="U25" s="703">
        <f t="shared" si="18"/>
        <v>0</v>
      </c>
      <c r="V25" s="703">
        <f t="shared" si="18"/>
        <v>0</v>
      </c>
      <c r="W25" s="703">
        <f t="shared" si="18"/>
        <v>0</v>
      </c>
      <c r="X25" s="703">
        <f t="shared" si="18"/>
        <v>0</v>
      </c>
      <c r="Y25" s="703">
        <f t="shared" ref="Y25:AE25" si="19">H25-H24</f>
        <v>0</v>
      </c>
      <c r="Z25" s="704">
        <f t="shared" si="19"/>
        <v>0</v>
      </c>
      <c r="AA25" s="703">
        <f t="shared" si="19"/>
        <v>0</v>
      </c>
      <c r="AB25" s="703">
        <f t="shared" si="19"/>
        <v>0</v>
      </c>
      <c r="AC25" s="703">
        <f t="shared" si="19"/>
        <v>0</v>
      </c>
      <c r="AD25" s="703">
        <f t="shared" si="19"/>
        <v>0</v>
      </c>
      <c r="AE25" s="704">
        <f t="shared" si="19"/>
        <v>0</v>
      </c>
    </row>
    <row r="26" spans="1:32">
      <c r="A26" s="622"/>
      <c r="B26" s="628" t="s">
        <v>912</v>
      </c>
      <c r="C26" s="648">
        <v>0</v>
      </c>
      <c r="D26" s="655">
        <v>0</v>
      </c>
      <c r="E26" s="655">
        <v>0</v>
      </c>
      <c r="F26" s="655">
        <v>0</v>
      </c>
      <c r="G26" s="655">
        <v>0</v>
      </c>
      <c r="H26" s="655">
        <v>0</v>
      </c>
      <c r="I26" s="648">
        <v>0</v>
      </c>
      <c r="J26" s="648">
        <v>0</v>
      </c>
      <c r="K26" s="655">
        <v>0</v>
      </c>
      <c r="L26" s="655">
        <v>0</v>
      </c>
      <c r="M26" s="655">
        <v>0</v>
      </c>
      <c r="N26" s="648">
        <v>0</v>
      </c>
      <c r="O26" s="648">
        <v>0</v>
      </c>
      <c r="P26" s="656">
        <v>0</v>
      </c>
      <c r="Q26" s="226"/>
      <c r="R26" s="226"/>
      <c r="S26" s="226"/>
      <c r="Z26" s="702"/>
      <c r="AE26" s="702"/>
    </row>
    <row r="27" spans="1:32" ht="13.5" thickBot="1">
      <c r="A27" s="622"/>
      <c r="B27" s="628" t="s">
        <v>913</v>
      </c>
      <c r="C27" s="648">
        <v>0</v>
      </c>
      <c r="D27" s="655">
        <v>0</v>
      </c>
      <c r="E27" s="655">
        <v>0</v>
      </c>
      <c r="F27" s="655">
        <v>0</v>
      </c>
      <c r="G27" s="655">
        <v>0</v>
      </c>
      <c r="H27" s="655">
        <v>0</v>
      </c>
      <c r="I27" s="648">
        <v>0</v>
      </c>
      <c r="J27" s="648">
        <v>0</v>
      </c>
      <c r="K27" s="655">
        <v>0</v>
      </c>
      <c r="L27" s="655">
        <v>0</v>
      </c>
      <c r="M27" s="655">
        <v>0</v>
      </c>
      <c r="N27" s="648">
        <v>0</v>
      </c>
      <c r="O27" s="648">
        <v>0</v>
      </c>
      <c r="P27" s="656">
        <v>0</v>
      </c>
      <c r="Q27" s="226"/>
      <c r="R27" s="226"/>
      <c r="S27" s="226"/>
      <c r="T27" s="703">
        <f t="shared" ref="T27:X27" si="20">C27-C26</f>
        <v>0</v>
      </c>
      <c r="U27" s="703">
        <f t="shared" si="20"/>
        <v>0</v>
      </c>
      <c r="V27" s="703">
        <f t="shared" si="20"/>
        <v>0</v>
      </c>
      <c r="W27" s="703">
        <f t="shared" si="20"/>
        <v>0</v>
      </c>
      <c r="X27" s="703">
        <f t="shared" si="20"/>
        <v>0</v>
      </c>
      <c r="Y27" s="703">
        <f t="shared" ref="Y27:AE27" si="21">H27-H26</f>
        <v>0</v>
      </c>
      <c r="Z27" s="704">
        <f t="shared" si="21"/>
        <v>0</v>
      </c>
      <c r="AA27" s="703">
        <f t="shared" si="21"/>
        <v>0</v>
      </c>
      <c r="AB27" s="703">
        <f t="shared" si="21"/>
        <v>0</v>
      </c>
      <c r="AC27" s="703">
        <f t="shared" si="21"/>
        <v>0</v>
      </c>
      <c r="AD27" s="703">
        <f t="shared" si="21"/>
        <v>0</v>
      </c>
      <c r="AE27" s="704">
        <f t="shared" si="21"/>
        <v>0</v>
      </c>
    </row>
    <row r="28" spans="1:32" ht="13.5" thickTop="1">
      <c r="A28" s="622"/>
      <c r="B28" s="628" t="s">
        <v>914</v>
      </c>
      <c r="C28" s="648">
        <v>0</v>
      </c>
      <c r="D28" s="655">
        <v>0</v>
      </c>
      <c r="E28" s="655">
        <v>0</v>
      </c>
      <c r="F28" s="655">
        <v>0</v>
      </c>
      <c r="G28" s="655">
        <v>0</v>
      </c>
      <c r="H28" s="655">
        <v>0</v>
      </c>
      <c r="I28" s="648">
        <v>0</v>
      </c>
      <c r="J28" s="648">
        <v>0</v>
      </c>
      <c r="K28" s="655">
        <v>0</v>
      </c>
      <c r="L28" s="655">
        <v>0</v>
      </c>
      <c r="M28" s="655">
        <v>0</v>
      </c>
      <c r="N28" s="648">
        <v>0</v>
      </c>
      <c r="O28" s="648">
        <v>0</v>
      </c>
      <c r="P28" s="656">
        <v>0</v>
      </c>
      <c r="Q28" s="240"/>
      <c r="R28" s="240"/>
      <c r="S28" s="240"/>
      <c r="T28" s="711"/>
      <c r="U28" s="711"/>
      <c r="V28" s="711"/>
      <c r="W28" s="711"/>
      <c r="X28" s="711"/>
      <c r="Y28" s="711"/>
      <c r="Z28" s="712"/>
      <c r="AA28" s="711"/>
      <c r="AB28" s="711"/>
      <c r="AC28" s="711"/>
      <c r="AD28" s="711"/>
      <c r="AE28" s="712"/>
      <c r="AF28" s="253"/>
    </row>
    <row r="29" spans="1:32" ht="13.5" thickBot="1">
      <c r="A29" s="622"/>
      <c r="B29" s="628" t="s">
        <v>915</v>
      </c>
      <c r="C29" s="648">
        <v>0</v>
      </c>
      <c r="D29" s="655">
        <v>0</v>
      </c>
      <c r="E29" s="655">
        <v>0</v>
      </c>
      <c r="F29" s="655">
        <v>0</v>
      </c>
      <c r="G29" s="655">
        <v>0</v>
      </c>
      <c r="H29" s="655">
        <v>0</v>
      </c>
      <c r="I29" s="648">
        <v>0</v>
      </c>
      <c r="J29" s="648">
        <v>0</v>
      </c>
      <c r="K29" s="655">
        <v>0</v>
      </c>
      <c r="L29" s="655">
        <v>0</v>
      </c>
      <c r="M29" s="655">
        <v>0</v>
      </c>
      <c r="N29" s="648">
        <v>0</v>
      </c>
      <c r="O29" s="648">
        <v>0</v>
      </c>
      <c r="P29" s="656">
        <v>0</v>
      </c>
      <c r="Q29" s="247"/>
      <c r="R29" s="247"/>
      <c r="S29" s="247"/>
      <c r="T29" s="713">
        <f t="shared" ref="T29:X29" si="22">C29-C28</f>
        <v>0</v>
      </c>
      <c r="U29" s="713">
        <f t="shared" si="22"/>
        <v>0</v>
      </c>
      <c r="V29" s="713">
        <f t="shared" si="22"/>
        <v>0</v>
      </c>
      <c r="W29" s="713">
        <f t="shared" si="22"/>
        <v>0</v>
      </c>
      <c r="X29" s="713">
        <f t="shared" si="22"/>
        <v>0</v>
      </c>
      <c r="Y29" s="713">
        <f t="shared" ref="Y29:AE29" si="23">H29-H28</f>
        <v>0</v>
      </c>
      <c r="Z29" s="714">
        <f t="shared" si="23"/>
        <v>0</v>
      </c>
      <c r="AA29" s="713">
        <f t="shared" si="23"/>
        <v>0</v>
      </c>
      <c r="AB29" s="713">
        <f t="shared" si="23"/>
        <v>0</v>
      </c>
      <c r="AC29" s="713">
        <f t="shared" si="23"/>
        <v>0</v>
      </c>
      <c r="AD29" s="713">
        <f t="shared" si="23"/>
        <v>0</v>
      </c>
      <c r="AE29" s="714">
        <f t="shared" si="23"/>
        <v>0</v>
      </c>
      <c r="AF29" s="257"/>
    </row>
    <row r="30" spans="1:32" ht="13.5" thickTop="1">
      <c r="A30" s="622"/>
      <c r="B30" s="628" t="s">
        <v>916</v>
      </c>
      <c r="C30" s="648">
        <v>0</v>
      </c>
      <c r="D30" s="655">
        <v>0</v>
      </c>
      <c r="E30" s="655">
        <v>0</v>
      </c>
      <c r="F30" s="655">
        <v>0</v>
      </c>
      <c r="G30" s="655">
        <v>0</v>
      </c>
      <c r="H30" s="655">
        <v>0</v>
      </c>
      <c r="I30" s="648">
        <v>0</v>
      </c>
      <c r="J30" s="648">
        <v>0</v>
      </c>
      <c r="K30" s="655">
        <v>0</v>
      </c>
      <c r="L30" s="655">
        <v>0</v>
      </c>
      <c r="M30" s="655">
        <v>0</v>
      </c>
      <c r="N30" s="648">
        <v>0</v>
      </c>
      <c r="O30" s="648">
        <v>0</v>
      </c>
      <c r="P30" s="656">
        <v>0</v>
      </c>
      <c r="Q30" s="226"/>
      <c r="R30" s="226"/>
      <c r="S30" s="226"/>
      <c r="Z30" s="702"/>
      <c r="AE30" s="702"/>
    </row>
    <row r="31" spans="1:32">
      <c r="A31" s="622"/>
      <c r="B31" s="628" t="s">
        <v>917</v>
      </c>
      <c r="C31" s="648">
        <v>0</v>
      </c>
      <c r="D31" s="655">
        <v>0</v>
      </c>
      <c r="E31" s="655">
        <v>0</v>
      </c>
      <c r="F31" s="655">
        <v>0</v>
      </c>
      <c r="G31" s="655">
        <v>0</v>
      </c>
      <c r="H31" s="655">
        <v>0</v>
      </c>
      <c r="I31" s="648">
        <v>0</v>
      </c>
      <c r="J31" s="648">
        <v>0</v>
      </c>
      <c r="K31" s="655">
        <v>0</v>
      </c>
      <c r="L31" s="655">
        <v>0</v>
      </c>
      <c r="M31" s="655">
        <v>0</v>
      </c>
      <c r="N31" s="648">
        <v>0</v>
      </c>
      <c r="O31" s="648">
        <v>0</v>
      </c>
      <c r="P31" s="656">
        <v>0</v>
      </c>
      <c r="Q31" s="226"/>
      <c r="R31" s="226"/>
      <c r="S31" s="226"/>
      <c r="T31" s="703">
        <f t="shared" ref="T31:X31" si="24">C31-C30</f>
        <v>0</v>
      </c>
      <c r="U31" s="703">
        <f t="shared" si="24"/>
        <v>0</v>
      </c>
      <c r="V31" s="703">
        <f t="shared" si="24"/>
        <v>0</v>
      </c>
      <c r="W31" s="703">
        <f t="shared" si="24"/>
        <v>0</v>
      </c>
      <c r="X31" s="703">
        <f t="shared" si="24"/>
        <v>0</v>
      </c>
      <c r="Y31" s="703">
        <f t="shared" ref="Y31:AE31" si="25">H31-H30</f>
        <v>0</v>
      </c>
      <c r="Z31" s="704">
        <f t="shared" si="25"/>
        <v>0</v>
      </c>
      <c r="AA31" s="703">
        <f t="shared" si="25"/>
        <v>0</v>
      </c>
      <c r="AB31" s="703">
        <f t="shared" si="25"/>
        <v>0</v>
      </c>
      <c r="AC31" s="703">
        <f t="shared" si="25"/>
        <v>0</v>
      </c>
      <c r="AD31" s="703">
        <f t="shared" si="25"/>
        <v>0</v>
      </c>
      <c r="AE31" s="704">
        <f t="shared" si="25"/>
        <v>0</v>
      </c>
    </row>
    <row r="32" spans="1:32">
      <c r="A32" s="622"/>
      <c r="B32" s="628" t="s">
        <v>918</v>
      </c>
      <c r="C32" s="648">
        <v>0</v>
      </c>
      <c r="D32" s="655">
        <v>0</v>
      </c>
      <c r="E32" s="655">
        <v>0</v>
      </c>
      <c r="F32" s="655">
        <v>0</v>
      </c>
      <c r="G32" s="655">
        <v>0</v>
      </c>
      <c r="H32" s="655">
        <v>0</v>
      </c>
      <c r="I32" s="648">
        <v>0</v>
      </c>
      <c r="J32" s="648">
        <v>0</v>
      </c>
      <c r="K32" s="655">
        <v>0</v>
      </c>
      <c r="L32" s="655">
        <v>0</v>
      </c>
      <c r="M32" s="655">
        <v>0</v>
      </c>
      <c r="N32" s="648">
        <v>0</v>
      </c>
      <c r="O32" s="648">
        <v>0</v>
      </c>
      <c r="P32" s="656">
        <v>0</v>
      </c>
      <c r="Q32" s="226"/>
      <c r="R32" s="226"/>
      <c r="S32" s="226"/>
      <c r="Z32" s="702"/>
      <c r="AE32" s="702"/>
    </row>
    <row r="33" spans="1:33">
      <c r="A33" s="622"/>
      <c r="B33" s="628" t="s">
        <v>919</v>
      </c>
      <c r="C33" s="648">
        <v>0</v>
      </c>
      <c r="D33" s="655">
        <v>0</v>
      </c>
      <c r="E33" s="655">
        <v>0</v>
      </c>
      <c r="F33" s="655">
        <v>0</v>
      </c>
      <c r="G33" s="655">
        <v>0</v>
      </c>
      <c r="H33" s="655">
        <v>0</v>
      </c>
      <c r="I33" s="648">
        <v>0</v>
      </c>
      <c r="J33" s="648">
        <v>0</v>
      </c>
      <c r="K33" s="655">
        <v>0</v>
      </c>
      <c r="L33" s="655">
        <v>0</v>
      </c>
      <c r="M33" s="655">
        <v>0</v>
      </c>
      <c r="N33" s="648">
        <v>0</v>
      </c>
      <c r="O33" s="648">
        <v>0</v>
      </c>
      <c r="P33" s="656">
        <v>0</v>
      </c>
      <c r="Q33" s="226"/>
      <c r="R33" s="226"/>
      <c r="S33" s="226"/>
      <c r="T33" s="703">
        <f t="shared" ref="T33:X33" si="26">C33-C32</f>
        <v>0</v>
      </c>
      <c r="U33" s="703">
        <f t="shared" si="26"/>
        <v>0</v>
      </c>
      <c r="V33" s="703">
        <f t="shared" si="26"/>
        <v>0</v>
      </c>
      <c r="W33" s="703">
        <f t="shared" si="26"/>
        <v>0</v>
      </c>
      <c r="X33" s="703">
        <f t="shared" si="26"/>
        <v>0</v>
      </c>
      <c r="Y33" s="703">
        <f t="shared" ref="Y33:AE33" si="27">H33-H32</f>
        <v>0</v>
      </c>
      <c r="Z33" s="704">
        <f t="shared" si="27"/>
        <v>0</v>
      </c>
      <c r="AA33" s="703">
        <f t="shared" si="27"/>
        <v>0</v>
      </c>
      <c r="AB33" s="703">
        <f t="shared" si="27"/>
        <v>0</v>
      </c>
      <c r="AC33" s="703">
        <f t="shared" si="27"/>
        <v>0</v>
      </c>
      <c r="AD33" s="703">
        <f t="shared" si="27"/>
        <v>0</v>
      </c>
      <c r="AE33" s="704">
        <f t="shared" si="27"/>
        <v>0</v>
      </c>
    </row>
    <row r="34" spans="1:33">
      <c r="A34" s="622"/>
      <c r="B34" s="628" t="s">
        <v>920</v>
      </c>
      <c r="C34" s="648">
        <v>0</v>
      </c>
      <c r="D34" s="655">
        <v>0</v>
      </c>
      <c r="E34" s="655">
        <v>0</v>
      </c>
      <c r="F34" s="655">
        <v>0</v>
      </c>
      <c r="G34" s="655">
        <v>0</v>
      </c>
      <c r="H34" s="655">
        <v>0</v>
      </c>
      <c r="I34" s="648">
        <v>0</v>
      </c>
      <c r="J34" s="648">
        <v>0</v>
      </c>
      <c r="K34" s="655">
        <v>0</v>
      </c>
      <c r="L34" s="655">
        <v>0</v>
      </c>
      <c r="M34" s="655">
        <v>0</v>
      </c>
      <c r="N34" s="648">
        <v>0</v>
      </c>
      <c r="O34" s="648">
        <v>0</v>
      </c>
      <c r="P34" s="656">
        <v>0</v>
      </c>
      <c r="Q34" s="226"/>
      <c r="R34" s="226"/>
      <c r="S34" s="226"/>
      <c r="Z34" s="702"/>
      <c r="AE34" s="702"/>
    </row>
    <row r="35" spans="1:33">
      <c r="A35" s="622"/>
      <c r="B35" s="628" t="s">
        <v>921</v>
      </c>
      <c r="C35" s="648">
        <v>0</v>
      </c>
      <c r="D35" s="655">
        <v>0</v>
      </c>
      <c r="E35" s="655">
        <v>0</v>
      </c>
      <c r="F35" s="655">
        <v>0</v>
      </c>
      <c r="G35" s="655">
        <v>0</v>
      </c>
      <c r="H35" s="655">
        <v>0</v>
      </c>
      <c r="I35" s="648">
        <v>0</v>
      </c>
      <c r="J35" s="648">
        <v>0</v>
      </c>
      <c r="K35" s="655">
        <v>0</v>
      </c>
      <c r="L35" s="655">
        <v>0</v>
      </c>
      <c r="M35" s="655">
        <v>0</v>
      </c>
      <c r="N35" s="648">
        <v>0</v>
      </c>
      <c r="O35" s="648">
        <v>0</v>
      </c>
      <c r="P35" s="656">
        <v>0</v>
      </c>
      <c r="Q35" s="226"/>
      <c r="R35" s="226"/>
      <c r="S35" s="226"/>
      <c r="T35" s="703">
        <f t="shared" ref="T35:X35" si="28">C35-C34</f>
        <v>0</v>
      </c>
      <c r="U35" s="703">
        <f t="shared" si="28"/>
        <v>0</v>
      </c>
      <c r="V35" s="703">
        <f t="shared" si="28"/>
        <v>0</v>
      </c>
      <c r="W35" s="703">
        <f t="shared" si="28"/>
        <v>0</v>
      </c>
      <c r="X35" s="703">
        <f t="shared" si="28"/>
        <v>0</v>
      </c>
      <c r="Y35" s="703">
        <f t="shared" ref="Y35:AE35" si="29">H35-H34</f>
        <v>0</v>
      </c>
      <c r="Z35" s="704">
        <f t="shared" si="29"/>
        <v>0</v>
      </c>
      <c r="AA35" s="703">
        <f t="shared" si="29"/>
        <v>0</v>
      </c>
      <c r="AB35" s="703">
        <f t="shared" si="29"/>
        <v>0</v>
      </c>
      <c r="AC35" s="703">
        <f t="shared" si="29"/>
        <v>0</v>
      </c>
      <c r="AD35" s="703">
        <f t="shared" si="29"/>
        <v>0</v>
      </c>
      <c r="AE35" s="704">
        <f t="shared" si="29"/>
        <v>0</v>
      </c>
    </row>
    <row r="36" spans="1:33">
      <c r="A36" s="622"/>
      <c r="B36" s="628" t="s">
        <v>922</v>
      </c>
      <c r="C36" s="648">
        <v>0</v>
      </c>
      <c r="D36" s="655">
        <v>0</v>
      </c>
      <c r="E36" s="655">
        <v>0</v>
      </c>
      <c r="F36" s="655">
        <v>0</v>
      </c>
      <c r="G36" s="655">
        <v>0</v>
      </c>
      <c r="H36" s="655">
        <v>0</v>
      </c>
      <c r="I36" s="648">
        <v>0</v>
      </c>
      <c r="J36" s="648">
        <v>0</v>
      </c>
      <c r="K36" s="655">
        <v>0</v>
      </c>
      <c r="L36" s="655">
        <v>0</v>
      </c>
      <c r="M36" s="655">
        <v>0</v>
      </c>
      <c r="N36" s="648">
        <v>0</v>
      </c>
      <c r="O36" s="648">
        <v>0</v>
      </c>
      <c r="P36" s="656">
        <v>0</v>
      </c>
      <c r="Q36" s="226"/>
      <c r="R36" s="226"/>
      <c r="S36" s="226"/>
      <c r="Z36" s="702"/>
      <c r="AE36" s="702"/>
    </row>
    <row r="37" spans="1:33" ht="13.5" thickBot="1">
      <c r="A37" s="622"/>
      <c r="B37" s="628" t="s">
        <v>923</v>
      </c>
      <c r="C37" s="648">
        <v>0</v>
      </c>
      <c r="D37" s="655">
        <v>0</v>
      </c>
      <c r="E37" s="655">
        <v>0</v>
      </c>
      <c r="F37" s="655">
        <v>0</v>
      </c>
      <c r="G37" s="655">
        <v>0</v>
      </c>
      <c r="H37" s="655">
        <v>0</v>
      </c>
      <c r="I37" s="648">
        <v>0</v>
      </c>
      <c r="J37" s="648">
        <v>0</v>
      </c>
      <c r="K37" s="655">
        <v>0</v>
      </c>
      <c r="L37" s="655">
        <v>0</v>
      </c>
      <c r="M37" s="655">
        <v>0</v>
      </c>
      <c r="N37" s="648">
        <v>0</v>
      </c>
      <c r="O37" s="648">
        <v>0</v>
      </c>
      <c r="P37" s="656">
        <v>0</v>
      </c>
      <c r="Q37" s="226"/>
      <c r="R37" s="226"/>
      <c r="S37" s="226"/>
      <c r="T37" s="715">
        <f t="shared" ref="T37:X37" si="30">C37-C36</f>
        <v>0</v>
      </c>
      <c r="U37" s="715">
        <f t="shared" si="30"/>
        <v>0</v>
      </c>
      <c r="V37" s="715">
        <f t="shared" si="30"/>
        <v>0</v>
      </c>
      <c r="W37" s="715">
        <f t="shared" si="30"/>
        <v>0</v>
      </c>
      <c r="X37" s="715">
        <f t="shared" si="30"/>
        <v>0</v>
      </c>
      <c r="Y37" s="715">
        <f t="shared" ref="Y37:AE37" si="31">H37-H36</f>
        <v>0</v>
      </c>
      <c r="Z37" s="716">
        <f t="shared" si="31"/>
        <v>0</v>
      </c>
      <c r="AA37" s="715">
        <f t="shared" si="31"/>
        <v>0</v>
      </c>
      <c r="AB37" s="715">
        <f t="shared" si="31"/>
        <v>0</v>
      </c>
      <c r="AC37" s="715">
        <f t="shared" si="31"/>
        <v>0</v>
      </c>
      <c r="AD37" s="715">
        <f t="shared" si="31"/>
        <v>0</v>
      </c>
      <c r="AE37" s="716">
        <f t="shared" si="31"/>
        <v>0</v>
      </c>
    </row>
    <row r="38" spans="1:33">
      <c r="A38" s="621" t="s">
        <v>352</v>
      </c>
      <c r="B38" s="617" t="s">
        <v>892</v>
      </c>
      <c r="C38" s="649">
        <v>4.22</v>
      </c>
      <c r="D38" s="653">
        <v>4.3499999999999996</v>
      </c>
      <c r="E38" s="653">
        <v>4.2481438004402055</v>
      </c>
      <c r="F38" s="653">
        <v>4.1897269624573381</v>
      </c>
      <c r="G38" s="653">
        <v>3.74</v>
      </c>
      <c r="H38" s="653">
        <v>4.6557333333333331</v>
      </c>
      <c r="I38" s="649">
        <v>4.26466866342194</v>
      </c>
      <c r="J38" s="649">
        <v>0</v>
      </c>
      <c r="K38" s="653">
        <v>5.05</v>
      </c>
      <c r="L38" s="653">
        <v>2.8828855721393039</v>
      </c>
      <c r="M38" s="653">
        <v>3.23045643153527</v>
      </c>
      <c r="N38" s="649">
        <v>3.2665625</v>
      </c>
      <c r="O38" s="649">
        <v>0</v>
      </c>
      <c r="P38" s="654">
        <v>0</v>
      </c>
      <c r="Q38" s="226"/>
      <c r="R38" s="226"/>
      <c r="S38" s="226"/>
      <c r="T38" s="701" t="s">
        <v>1191</v>
      </c>
      <c r="Z38" s="702"/>
      <c r="AE38" s="702"/>
    </row>
    <row r="39" spans="1:33">
      <c r="A39" s="622"/>
      <c r="B39" s="663" t="s">
        <v>893</v>
      </c>
      <c r="C39" s="664">
        <v>4.1500000000000004</v>
      </c>
      <c r="D39" s="665">
        <v>4.4400000000000004</v>
      </c>
      <c r="E39" s="665">
        <v>4.1377747625508823</v>
      </c>
      <c r="F39" s="665">
        <v>4.2541176470588233</v>
      </c>
      <c r="G39" s="665">
        <v>3.88</v>
      </c>
      <c r="H39" s="665">
        <v>4.5900473933649293</v>
      </c>
      <c r="I39" s="664">
        <v>4.1898728197674417</v>
      </c>
      <c r="J39" s="664">
        <v>0</v>
      </c>
      <c r="K39" s="665">
        <v>3.89</v>
      </c>
      <c r="L39" s="665">
        <v>2.535135135135135</v>
      </c>
      <c r="M39" s="665">
        <v>3.4968710359408033</v>
      </c>
      <c r="N39" s="664">
        <v>3.3282703488372092</v>
      </c>
      <c r="O39" s="664">
        <v>0</v>
      </c>
      <c r="P39" s="666">
        <v>0</v>
      </c>
      <c r="Q39" s="226"/>
      <c r="R39" s="226"/>
      <c r="S39" s="226"/>
      <c r="T39" s="703">
        <f t="shared" ref="T39:V39" si="32">C39-C38</f>
        <v>-6.9999999999999396E-2</v>
      </c>
      <c r="U39" s="703">
        <f t="shared" si="32"/>
        <v>9.0000000000000746E-2</v>
      </c>
      <c r="V39" s="703">
        <f t="shared" si="32"/>
        <v>-0.11036903788932317</v>
      </c>
      <c r="W39" s="703">
        <f>F39-F38</f>
        <v>6.4390684601485226E-2</v>
      </c>
      <c r="X39" s="703">
        <f t="shared" ref="X39" si="33">G39-G38</f>
        <v>0.13999999999999968</v>
      </c>
      <c r="Y39" s="703">
        <f t="shared" ref="Y39:AE39" si="34">H39-H38</f>
        <v>-6.5685939968403773E-2</v>
      </c>
      <c r="Z39" s="704">
        <f t="shared" si="34"/>
        <v>-7.4795843654498206E-2</v>
      </c>
      <c r="AA39" s="703">
        <f t="shared" si="34"/>
        <v>0</v>
      </c>
      <c r="AB39" s="703">
        <f t="shared" si="34"/>
        <v>-1.1599999999999997</v>
      </c>
      <c r="AC39" s="703">
        <f t="shared" si="34"/>
        <v>-0.34775043700416886</v>
      </c>
      <c r="AD39" s="703">
        <f t="shared" si="34"/>
        <v>0.26641460440553333</v>
      </c>
      <c r="AE39" s="704">
        <f t="shared" si="34"/>
        <v>6.1707848837209145E-2</v>
      </c>
    </row>
    <row r="40" spans="1:33">
      <c r="A40" s="622"/>
      <c r="B40" s="628" t="s">
        <v>894</v>
      </c>
      <c r="C40" s="648">
        <v>4.9000000000000004</v>
      </c>
      <c r="D40" s="679">
        <v>5.75</v>
      </c>
      <c r="E40" s="679">
        <v>4.952</v>
      </c>
      <c r="F40" s="679">
        <v>4.33</v>
      </c>
      <c r="G40" s="679">
        <v>5.0999999999999996</v>
      </c>
      <c r="H40" s="679">
        <v>7.13</v>
      </c>
      <c r="I40" s="648">
        <v>5.1948444444444437</v>
      </c>
      <c r="J40" s="648">
        <v>0</v>
      </c>
      <c r="K40" s="679">
        <v>7.02</v>
      </c>
      <c r="L40" s="679">
        <v>3.665</v>
      </c>
      <c r="M40" s="679">
        <v>4.7456834532374099</v>
      </c>
      <c r="N40" s="648">
        <v>4.8995859872611458</v>
      </c>
      <c r="O40" s="648">
        <v>0</v>
      </c>
      <c r="P40" s="656">
        <v>0</v>
      </c>
      <c r="Q40" s="226"/>
      <c r="R40" s="226"/>
      <c r="S40" s="226"/>
      <c r="Z40" s="702"/>
      <c r="AE40" s="702"/>
    </row>
    <row r="41" spans="1:33">
      <c r="A41" s="622"/>
      <c r="B41" s="628" t="s">
        <v>895</v>
      </c>
      <c r="C41" s="648">
        <v>4.93</v>
      </c>
      <c r="D41" s="655">
        <v>5.78</v>
      </c>
      <c r="E41" s="655">
        <v>4.215217391304348</v>
      </c>
      <c r="F41" s="655">
        <v>6.38</v>
      </c>
      <c r="G41" s="655">
        <v>4.3099999999999996</v>
      </c>
      <c r="H41" s="655">
        <v>6.2159999999999993</v>
      </c>
      <c r="I41" s="648">
        <v>5.0359550561797759</v>
      </c>
      <c r="J41" s="648">
        <v>0</v>
      </c>
      <c r="K41" s="655">
        <v>4.08</v>
      </c>
      <c r="L41" s="655">
        <v>4.4821951219512197</v>
      </c>
      <c r="M41" s="655">
        <v>5.0425524475524481</v>
      </c>
      <c r="N41" s="648">
        <v>4.8728804347826085</v>
      </c>
      <c r="O41" s="648">
        <v>0</v>
      </c>
      <c r="P41" s="656">
        <v>0</v>
      </c>
      <c r="Q41" s="226"/>
      <c r="R41" s="226"/>
      <c r="S41" s="226"/>
      <c r="T41" s="703">
        <f t="shared" ref="T41:X41" si="35">C41-C40</f>
        <v>2.9999999999999361E-2</v>
      </c>
      <c r="U41" s="703">
        <f t="shared" si="35"/>
        <v>3.0000000000000249E-2</v>
      </c>
      <c r="V41" s="703">
        <f t="shared" si="35"/>
        <v>-0.73678260869565193</v>
      </c>
      <c r="W41" s="703">
        <f t="shared" si="35"/>
        <v>2.0499999999999998</v>
      </c>
      <c r="X41" s="703">
        <f t="shared" si="35"/>
        <v>-0.79</v>
      </c>
      <c r="Y41" s="703">
        <f t="shared" ref="Y41:AE41" si="36">H41-H40</f>
        <v>-0.91400000000000059</v>
      </c>
      <c r="Z41" s="704">
        <f t="shared" si="36"/>
        <v>-0.15888938826466781</v>
      </c>
      <c r="AA41" s="703">
        <f t="shared" si="36"/>
        <v>0</v>
      </c>
      <c r="AB41" s="703">
        <f t="shared" si="36"/>
        <v>-2.9399999999999995</v>
      </c>
      <c r="AC41" s="703">
        <f t="shared" si="36"/>
        <v>0.81719512195121968</v>
      </c>
      <c r="AD41" s="703">
        <f t="shared" si="36"/>
        <v>0.29686899431503821</v>
      </c>
      <c r="AE41" s="704">
        <f t="shared" si="36"/>
        <v>-2.6705552478537342E-2</v>
      </c>
      <c r="AG41" s="128" t="s">
        <v>924</v>
      </c>
    </row>
    <row r="42" spans="1:33">
      <c r="A42" s="622"/>
      <c r="B42" s="628" t="s">
        <v>896</v>
      </c>
      <c r="C42" s="648">
        <v>0</v>
      </c>
      <c r="D42" s="655">
        <v>0</v>
      </c>
      <c r="E42" s="655">
        <v>0</v>
      </c>
      <c r="F42" s="655">
        <v>0</v>
      </c>
      <c r="G42" s="655">
        <v>0</v>
      </c>
      <c r="H42" s="655">
        <v>0</v>
      </c>
      <c r="I42" s="648">
        <v>0</v>
      </c>
      <c r="J42" s="648">
        <v>0</v>
      </c>
      <c r="K42" s="655">
        <v>0</v>
      </c>
      <c r="L42" s="655">
        <v>0</v>
      </c>
      <c r="M42" s="655">
        <v>0</v>
      </c>
      <c r="N42" s="648">
        <v>0</v>
      </c>
      <c r="O42" s="648">
        <v>0</v>
      </c>
      <c r="P42" s="656">
        <v>0</v>
      </c>
      <c r="Q42" s="226"/>
      <c r="R42" s="226"/>
      <c r="S42" s="226"/>
      <c r="Z42" s="702"/>
      <c r="AE42" s="702"/>
    </row>
    <row r="43" spans="1:33" ht="13.5" thickBot="1">
      <c r="A43" s="622"/>
      <c r="B43" s="628" t="s">
        <v>897</v>
      </c>
      <c r="C43" s="648">
        <v>0</v>
      </c>
      <c r="D43" s="655">
        <v>0</v>
      </c>
      <c r="E43" s="655">
        <v>0</v>
      </c>
      <c r="F43" s="655">
        <v>0</v>
      </c>
      <c r="G43" s="655">
        <v>0</v>
      </c>
      <c r="H43" s="655">
        <v>0</v>
      </c>
      <c r="I43" s="648">
        <v>0</v>
      </c>
      <c r="J43" s="648">
        <v>0</v>
      </c>
      <c r="K43" s="655">
        <v>0</v>
      </c>
      <c r="L43" s="655">
        <v>0</v>
      </c>
      <c r="M43" s="655">
        <v>0</v>
      </c>
      <c r="N43" s="648">
        <v>0</v>
      </c>
      <c r="O43" s="648">
        <v>0</v>
      </c>
      <c r="P43" s="656">
        <v>0</v>
      </c>
      <c r="Q43" s="226"/>
      <c r="R43" s="226"/>
      <c r="S43" s="226"/>
      <c r="T43" s="703">
        <f t="shared" ref="T43:X43" si="37">C43-C42</f>
        <v>0</v>
      </c>
      <c r="U43" s="703">
        <f t="shared" si="37"/>
        <v>0</v>
      </c>
      <c r="V43" s="703">
        <f t="shared" si="37"/>
        <v>0</v>
      </c>
      <c r="W43" s="703">
        <f t="shared" si="37"/>
        <v>0</v>
      </c>
      <c r="X43" s="703">
        <f t="shared" si="37"/>
        <v>0</v>
      </c>
      <c r="Y43" s="703">
        <f t="shared" ref="Y43:AE43" si="38">H43-H42</f>
        <v>0</v>
      </c>
      <c r="Z43" s="704">
        <f t="shared" si="38"/>
        <v>0</v>
      </c>
      <c r="AA43" s="703">
        <f t="shared" si="38"/>
        <v>0</v>
      </c>
      <c r="AB43" s="703">
        <f t="shared" si="38"/>
        <v>0</v>
      </c>
      <c r="AC43" s="703">
        <f t="shared" si="38"/>
        <v>0</v>
      </c>
      <c r="AD43" s="703">
        <f t="shared" si="38"/>
        <v>0</v>
      </c>
      <c r="AE43" s="704">
        <f t="shared" si="38"/>
        <v>0</v>
      </c>
    </row>
    <row r="44" spans="1:33" ht="13.5" thickTop="1">
      <c r="A44" s="622"/>
      <c r="B44" s="672" t="s">
        <v>898</v>
      </c>
      <c r="C44" s="673">
        <v>4.2753066666666664</v>
      </c>
      <c r="D44" s="674">
        <v>4.9987804878048774</v>
      </c>
      <c r="E44" s="674">
        <v>4.2532702112163152</v>
      </c>
      <c r="F44" s="674">
        <v>4.2023602484472056</v>
      </c>
      <c r="G44" s="674">
        <v>4.5881720430107515</v>
      </c>
      <c r="H44" s="674">
        <v>4.761021276595744</v>
      </c>
      <c r="I44" s="673">
        <v>4.3369371546961331</v>
      </c>
      <c r="J44" s="673">
        <v>0</v>
      </c>
      <c r="K44" s="674">
        <v>5.6983544303797462</v>
      </c>
      <c r="L44" s="674">
        <v>2.9199526066350705</v>
      </c>
      <c r="M44" s="674">
        <v>3.7847105263157901</v>
      </c>
      <c r="N44" s="673">
        <v>3.7549142857142863</v>
      </c>
      <c r="O44" s="673">
        <v>0</v>
      </c>
      <c r="P44" s="675">
        <v>0</v>
      </c>
      <c r="Q44" s="240"/>
      <c r="R44" s="240"/>
      <c r="S44" s="240"/>
      <c r="T44" s="711"/>
      <c r="U44" s="711"/>
      <c r="V44" s="711"/>
      <c r="W44" s="711"/>
      <c r="X44" s="711"/>
      <c r="Y44" s="711"/>
      <c r="Z44" s="712"/>
      <c r="AA44" s="711"/>
      <c r="AB44" s="711"/>
      <c r="AC44" s="711"/>
      <c r="AD44" s="711"/>
      <c r="AE44" s="712"/>
      <c r="AF44" s="253"/>
    </row>
    <row r="45" spans="1:33" ht="13.5" thickBot="1">
      <c r="A45" s="622"/>
      <c r="B45" s="672" t="s">
        <v>899</v>
      </c>
      <c r="C45" s="673">
        <v>4.2342687747035574</v>
      </c>
      <c r="D45" s="674">
        <v>5.0197163120567385</v>
      </c>
      <c r="E45" s="674">
        <v>4.1389645958583836</v>
      </c>
      <c r="F45" s="674">
        <v>4.357238805970149</v>
      </c>
      <c r="G45" s="674">
        <v>4.1252343749999998</v>
      </c>
      <c r="H45" s="674">
        <v>4.6979646017699102</v>
      </c>
      <c r="I45" s="673">
        <v>4.2647002318648557</v>
      </c>
      <c r="J45" s="673">
        <v>0</v>
      </c>
      <c r="K45" s="674">
        <v>3.9621296296296293</v>
      </c>
      <c r="L45" s="674">
        <v>2.957513227513227</v>
      </c>
      <c r="M45" s="674">
        <v>4.0793017127799729</v>
      </c>
      <c r="N45" s="673">
        <v>3.8665435606060603</v>
      </c>
      <c r="O45" s="673">
        <v>0</v>
      </c>
      <c r="P45" s="675">
        <v>0</v>
      </c>
      <c r="Q45" s="247"/>
      <c r="R45" s="247"/>
      <c r="S45" s="247"/>
      <c r="T45" s="713">
        <f t="shared" ref="T45:X45" si="39">C45-C44</f>
        <v>-4.1037891963108919E-2</v>
      </c>
      <c r="U45" s="713">
        <f t="shared" si="39"/>
        <v>2.0935824251861135E-2</v>
      </c>
      <c r="V45" s="713">
        <f t="shared" si="39"/>
        <v>-0.1143056153579316</v>
      </c>
      <c r="W45" s="713">
        <f t="shared" si="39"/>
        <v>0.15487855752294344</v>
      </c>
      <c r="X45" s="713">
        <f t="shared" si="39"/>
        <v>-0.46293766801075176</v>
      </c>
      <c r="Y45" s="713">
        <f t="shared" ref="Y45:AE45" si="40">H45-H44</f>
        <v>-6.3056674825833881E-2</v>
      </c>
      <c r="Z45" s="714">
        <f t="shared" si="40"/>
        <v>-7.2236922831277361E-2</v>
      </c>
      <c r="AA45" s="713">
        <f t="shared" si="40"/>
        <v>0</v>
      </c>
      <c r="AB45" s="713">
        <f t="shared" si="40"/>
        <v>-1.7362248007501169</v>
      </c>
      <c r="AC45" s="713">
        <f t="shared" si="40"/>
        <v>3.7560620878156481E-2</v>
      </c>
      <c r="AD45" s="713">
        <f t="shared" si="40"/>
        <v>0.29459118646418281</v>
      </c>
      <c r="AE45" s="714">
        <f t="shared" si="40"/>
        <v>0.11162927489177399</v>
      </c>
      <c r="AF45" s="257"/>
    </row>
    <row r="46" spans="1:33" ht="13.5" thickTop="1">
      <c r="A46" s="622"/>
      <c r="B46" s="628" t="s">
        <v>900</v>
      </c>
      <c r="C46" s="648">
        <v>4.4800000000000004</v>
      </c>
      <c r="D46" s="655">
        <v>5.57</v>
      </c>
      <c r="E46" s="655">
        <v>5.3018994413407823</v>
      </c>
      <c r="F46" s="655">
        <v>5.2690410958904108</v>
      </c>
      <c r="G46" s="655">
        <v>6.17</v>
      </c>
      <c r="H46" s="655">
        <v>6.4521554770318019</v>
      </c>
      <c r="I46" s="648">
        <v>5.067061621174525</v>
      </c>
      <c r="J46" s="648">
        <v>0</v>
      </c>
      <c r="K46" s="655">
        <v>3.99</v>
      </c>
      <c r="L46" s="655">
        <v>4.3092727272727274</v>
      </c>
      <c r="M46" s="655">
        <v>4.8830473856209142</v>
      </c>
      <c r="N46" s="648">
        <v>4.6073673965936734</v>
      </c>
      <c r="O46" s="648">
        <v>0</v>
      </c>
      <c r="P46" s="656">
        <v>0</v>
      </c>
      <c r="Q46" s="226"/>
      <c r="R46" s="226"/>
      <c r="S46" s="226"/>
      <c r="Z46" s="702"/>
      <c r="AE46" s="702"/>
    </row>
    <row r="47" spans="1:33">
      <c r="A47" s="622"/>
      <c r="B47" s="628" t="s">
        <v>901</v>
      </c>
      <c r="C47" s="648">
        <v>4.54</v>
      </c>
      <c r="D47" s="655">
        <v>5.03</v>
      </c>
      <c r="E47" s="655">
        <v>5.4197646219686169</v>
      </c>
      <c r="F47" s="655">
        <v>5.5294594594594599</v>
      </c>
      <c r="G47" s="655">
        <v>5.7400000000000011</v>
      </c>
      <c r="H47" s="655">
        <v>6.2981237911025145</v>
      </c>
      <c r="I47" s="648">
        <v>5.0905650899958141</v>
      </c>
      <c r="J47" s="648">
        <v>0</v>
      </c>
      <c r="K47" s="655">
        <v>4.47</v>
      </c>
      <c r="L47" s="655">
        <v>4.3892307692307693</v>
      </c>
      <c r="M47" s="655">
        <v>5.4194245283018878</v>
      </c>
      <c r="N47" s="648">
        <v>5.0220634920634923</v>
      </c>
      <c r="O47" s="648">
        <v>0</v>
      </c>
      <c r="P47" s="656">
        <v>0</v>
      </c>
      <c r="Q47" s="226"/>
      <c r="R47" s="226"/>
      <c r="S47" s="226"/>
      <c r="T47" s="703">
        <f t="shared" ref="T47:X47" si="41">C47-C46</f>
        <v>5.9999999999999609E-2</v>
      </c>
      <c r="U47" s="703">
        <f t="shared" si="41"/>
        <v>-0.54</v>
      </c>
      <c r="V47" s="703">
        <f t="shared" si="41"/>
        <v>0.11786518062783458</v>
      </c>
      <c r="W47" s="703">
        <f t="shared" si="41"/>
        <v>0.26041836356904913</v>
      </c>
      <c r="X47" s="703">
        <f t="shared" si="41"/>
        <v>-0.42999999999999883</v>
      </c>
      <c r="Y47" s="703">
        <f t="shared" ref="Y47:AE47" si="42">H47-H46</f>
        <v>-0.1540316859292874</v>
      </c>
      <c r="Z47" s="704">
        <f t="shared" si="42"/>
        <v>2.3503468821289175E-2</v>
      </c>
      <c r="AA47" s="703">
        <f t="shared" si="42"/>
        <v>0</v>
      </c>
      <c r="AB47" s="703">
        <f t="shared" si="42"/>
        <v>0.47999999999999954</v>
      </c>
      <c r="AC47" s="703">
        <f t="shared" si="42"/>
        <v>7.9958041958041903E-2</v>
      </c>
      <c r="AD47" s="703">
        <f t="shared" si="42"/>
        <v>0.53637714268097358</v>
      </c>
      <c r="AE47" s="704">
        <f t="shared" si="42"/>
        <v>0.41469609546981889</v>
      </c>
    </row>
    <row r="48" spans="1:33">
      <c r="A48" s="622"/>
      <c r="B48" s="628" t="s">
        <v>902</v>
      </c>
      <c r="C48" s="648">
        <v>5.89</v>
      </c>
      <c r="D48" s="655">
        <v>6.87</v>
      </c>
      <c r="E48" s="655">
        <v>7.7279999999999998</v>
      </c>
      <c r="F48" s="655">
        <v>7.1487499999999997</v>
      </c>
      <c r="G48" s="655">
        <v>6.580000000000001</v>
      </c>
      <c r="H48" s="655">
        <v>12.599777777777778</v>
      </c>
      <c r="I48" s="648">
        <v>7.0414016736401681</v>
      </c>
      <c r="J48" s="648">
        <v>0</v>
      </c>
      <c r="K48" s="655">
        <v>6.7</v>
      </c>
      <c r="L48" s="655">
        <v>6.1356050955414014</v>
      </c>
      <c r="M48" s="655">
        <v>6.8466970387243746</v>
      </c>
      <c r="N48" s="648">
        <v>6.6662813370473541</v>
      </c>
      <c r="O48" s="648">
        <v>0</v>
      </c>
      <c r="P48" s="656">
        <v>0</v>
      </c>
      <c r="Q48" s="226"/>
      <c r="R48" s="226"/>
      <c r="S48" s="226"/>
      <c r="Z48" s="702"/>
      <c r="AE48" s="702"/>
    </row>
    <row r="49" spans="1:32">
      <c r="A49" s="622"/>
      <c r="B49" s="628" t="s">
        <v>903</v>
      </c>
      <c r="C49" s="648">
        <v>5.75</v>
      </c>
      <c r="D49" s="655">
        <v>5.6</v>
      </c>
      <c r="E49" s="655">
        <v>7.5082608695652189</v>
      </c>
      <c r="F49" s="655">
        <v>11.49578947368421</v>
      </c>
      <c r="G49" s="655">
        <v>7.85</v>
      </c>
      <c r="H49" s="655">
        <v>11.16655737704918</v>
      </c>
      <c r="I49" s="648">
        <v>6.9878838174273854</v>
      </c>
      <c r="J49" s="648">
        <v>0</v>
      </c>
      <c r="K49" s="655">
        <v>6.56</v>
      </c>
      <c r="L49" s="655">
        <v>6.0111570247933876</v>
      </c>
      <c r="M49" s="655">
        <v>7.5697051597051592</v>
      </c>
      <c r="N49" s="648">
        <v>7.0804531722054387</v>
      </c>
      <c r="O49" s="648">
        <v>0</v>
      </c>
      <c r="P49" s="656">
        <v>0</v>
      </c>
      <c r="Q49" s="226"/>
      <c r="R49" s="226"/>
      <c r="S49" s="226"/>
      <c r="T49" s="703">
        <f t="shared" ref="T49:X49" si="43">C49-C48</f>
        <v>-0.13999999999999968</v>
      </c>
      <c r="U49" s="703">
        <f t="shared" si="43"/>
        <v>-1.2700000000000005</v>
      </c>
      <c r="V49" s="703">
        <f t="shared" si="43"/>
        <v>-0.21973913043478088</v>
      </c>
      <c r="W49" s="703">
        <f t="shared" si="43"/>
        <v>4.3470394736842106</v>
      </c>
      <c r="X49" s="703">
        <f t="shared" si="43"/>
        <v>1.2699999999999987</v>
      </c>
      <c r="Y49" s="703">
        <f t="shared" ref="Y49:AE49" si="44">H49-H48</f>
        <v>-1.4332204007285974</v>
      </c>
      <c r="Z49" s="704">
        <f t="shared" si="44"/>
        <v>-5.3517856212782711E-2</v>
      </c>
      <c r="AA49" s="703">
        <f t="shared" si="44"/>
        <v>0</v>
      </c>
      <c r="AB49" s="703">
        <f t="shared" si="44"/>
        <v>-0.14000000000000057</v>
      </c>
      <c r="AC49" s="703">
        <f t="shared" si="44"/>
        <v>-0.12444807074801378</v>
      </c>
      <c r="AD49" s="703">
        <f t="shared" si="44"/>
        <v>0.7230081209807846</v>
      </c>
      <c r="AE49" s="704">
        <f t="shared" si="44"/>
        <v>0.41417183515808453</v>
      </c>
    </row>
    <row r="50" spans="1:32">
      <c r="A50" s="622"/>
      <c r="B50" s="628" t="s">
        <v>904</v>
      </c>
      <c r="C50" s="648">
        <v>0</v>
      </c>
      <c r="D50" s="655">
        <v>0</v>
      </c>
      <c r="E50" s="655">
        <v>0</v>
      </c>
      <c r="F50" s="655">
        <v>0</v>
      </c>
      <c r="G50" s="655">
        <v>0</v>
      </c>
      <c r="H50" s="655">
        <v>0</v>
      </c>
      <c r="I50" s="648">
        <v>0</v>
      </c>
      <c r="J50" s="648">
        <v>0</v>
      </c>
      <c r="K50" s="655">
        <v>0</v>
      </c>
      <c r="L50" s="655">
        <v>0</v>
      </c>
      <c r="M50" s="655">
        <v>0</v>
      </c>
      <c r="N50" s="648">
        <v>0</v>
      </c>
      <c r="O50" s="648">
        <v>0</v>
      </c>
      <c r="P50" s="656">
        <v>0</v>
      </c>
      <c r="Q50" s="226"/>
      <c r="R50" s="226"/>
      <c r="S50" s="226"/>
      <c r="Z50" s="702"/>
      <c r="AE50" s="702"/>
    </row>
    <row r="51" spans="1:32" ht="13.5" thickBot="1">
      <c r="A51" s="622"/>
      <c r="B51" s="628" t="s">
        <v>905</v>
      </c>
      <c r="C51" s="648">
        <v>0</v>
      </c>
      <c r="D51" s="655">
        <v>0</v>
      </c>
      <c r="E51" s="655">
        <v>0</v>
      </c>
      <c r="F51" s="655">
        <v>0</v>
      </c>
      <c r="G51" s="655">
        <v>0</v>
      </c>
      <c r="H51" s="655">
        <v>0</v>
      </c>
      <c r="I51" s="648">
        <v>0</v>
      </c>
      <c r="J51" s="648">
        <v>0</v>
      </c>
      <c r="K51" s="655">
        <v>0</v>
      </c>
      <c r="L51" s="655">
        <v>0</v>
      </c>
      <c r="M51" s="655">
        <v>0</v>
      </c>
      <c r="N51" s="648">
        <v>0</v>
      </c>
      <c r="O51" s="648">
        <v>0</v>
      </c>
      <c r="P51" s="656">
        <v>0</v>
      </c>
      <c r="Q51" s="226"/>
      <c r="R51" s="226"/>
      <c r="S51" s="226"/>
      <c r="T51" s="703">
        <f t="shared" ref="T51:X51" si="45">C51-C50</f>
        <v>0</v>
      </c>
      <c r="U51" s="703">
        <f t="shared" si="45"/>
        <v>0</v>
      </c>
      <c r="V51" s="703">
        <f t="shared" si="45"/>
        <v>0</v>
      </c>
      <c r="W51" s="703">
        <f t="shared" si="45"/>
        <v>0</v>
      </c>
      <c r="X51" s="703">
        <f t="shared" si="45"/>
        <v>0</v>
      </c>
      <c r="Y51" s="703">
        <f t="shared" ref="Y51:AE51" si="46">H51-H50</f>
        <v>0</v>
      </c>
      <c r="Z51" s="704">
        <f t="shared" si="46"/>
        <v>0</v>
      </c>
      <c r="AA51" s="703">
        <f t="shared" si="46"/>
        <v>0</v>
      </c>
      <c r="AB51" s="703">
        <f t="shared" si="46"/>
        <v>0</v>
      </c>
      <c r="AC51" s="703">
        <f t="shared" si="46"/>
        <v>0</v>
      </c>
      <c r="AD51" s="703">
        <f t="shared" si="46"/>
        <v>0</v>
      </c>
      <c r="AE51" s="704">
        <f t="shared" si="46"/>
        <v>0</v>
      </c>
    </row>
    <row r="52" spans="1:32" ht="13.5" thickTop="1">
      <c r="A52" s="622"/>
      <c r="B52" s="628" t="s">
        <v>906</v>
      </c>
      <c r="C52" s="648">
        <v>4.6021215733015497</v>
      </c>
      <c r="D52" s="655">
        <v>6.0391729323308274</v>
      </c>
      <c r="E52" s="655">
        <v>5.39163416274378</v>
      </c>
      <c r="F52" s="655">
        <v>5.3666883116883115</v>
      </c>
      <c r="G52" s="655">
        <v>6.3274400000000002</v>
      </c>
      <c r="H52" s="655">
        <v>6.9049263502454989</v>
      </c>
      <c r="I52" s="648">
        <v>5.2446556266465949</v>
      </c>
      <c r="J52" s="648">
        <v>0</v>
      </c>
      <c r="K52" s="655">
        <v>4.8103970223325065</v>
      </c>
      <c r="L52" s="655">
        <v>4.7148373408769446</v>
      </c>
      <c r="M52" s="655">
        <v>5.4014131088394466</v>
      </c>
      <c r="N52" s="648">
        <v>5.1404724125495846</v>
      </c>
      <c r="O52" s="648">
        <v>0</v>
      </c>
      <c r="P52" s="656">
        <v>0</v>
      </c>
      <c r="Q52" s="240"/>
      <c r="R52" s="240"/>
      <c r="S52" s="240"/>
      <c r="T52" s="711"/>
      <c r="U52" s="711"/>
      <c r="V52" s="711"/>
      <c r="W52" s="711"/>
      <c r="X52" s="711"/>
      <c r="Y52" s="711"/>
      <c r="Z52" s="712"/>
      <c r="AA52" s="711"/>
      <c r="AB52" s="711"/>
      <c r="AC52" s="711"/>
      <c r="AD52" s="711"/>
      <c r="AE52" s="712"/>
      <c r="AF52" s="253"/>
    </row>
    <row r="53" spans="1:32" ht="13.5" thickBot="1">
      <c r="A53" s="622"/>
      <c r="B53" s="628" t="s">
        <v>907</v>
      </c>
      <c r="C53" s="648">
        <v>4.6644894777864376</v>
      </c>
      <c r="D53" s="655">
        <v>5.165963302752294</v>
      </c>
      <c r="E53" s="655">
        <v>5.4861118784530385</v>
      </c>
      <c r="F53" s="655">
        <v>5.8893333333333331</v>
      </c>
      <c r="G53" s="655">
        <v>6.3651851851851857</v>
      </c>
      <c r="H53" s="655">
        <v>6.8119204152249138</v>
      </c>
      <c r="I53" s="648">
        <v>5.2644258555133074</v>
      </c>
      <c r="J53" s="648">
        <v>0</v>
      </c>
      <c r="K53" s="655">
        <v>5.1138160919540239</v>
      </c>
      <c r="L53" s="655">
        <v>4.7637595419847329</v>
      </c>
      <c r="M53" s="655">
        <v>6.0159918200408988</v>
      </c>
      <c r="N53" s="648">
        <v>5.5837510305028859</v>
      </c>
      <c r="O53" s="648">
        <v>0</v>
      </c>
      <c r="P53" s="656">
        <v>0</v>
      </c>
      <c r="Q53" s="247"/>
      <c r="R53" s="247"/>
      <c r="S53" s="247"/>
      <c r="T53" s="713">
        <f t="shared" ref="T53:X53" si="47">C53-C52</f>
        <v>6.2367904484887937E-2</v>
      </c>
      <c r="U53" s="713">
        <f t="shared" si="47"/>
        <v>-0.87320962957853343</v>
      </c>
      <c r="V53" s="713">
        <f t="shared" si="47"/>
        <v>9.4477715709258447E-2</v>
      </c>
      <c r="W53" s="713">
        <f t="shared" si="47"/>
        <v>0.52264502164502158</v>
      </c>
      <c r="X53" s="713">
        <f t="shared" si="47"/>
        <v>3.7745185185185548E-2</v>
      </c>
      <c r="Y53" s="713">
        <f t="shared" ref="Y53:AE53" si="48">H53-H52</f>
        <v>-9.3005935020585184E-2</v>
      </c>
      <c r="Z53" s="714">
        <f t="shared" si="48"/>
        <v>1.9770228866712536E-2</v>
      </c>
      <c r="AA53" s="713">
        <f t="shared" si="48"/>
        <v>0</v>
      </c>
      <c r="AB53" s="713">
        <f t="shared" si="48"/>
        <v>0.30341906962151732</v>
      </c>
      <c r="AC53" s="713">
        <f t="shared" si="48"/>
        <v>4.8922201107788332E-2</v>
      </c>
      <c r="AD53" s="713">
        <f t="shared" si="48"/>
        <v>0.61457871120145224</v>
      </c>
      <c r="AE53" s="714">
        <f t="shared" si="48"/>
        <v>0.44327861795330126</v>
      </c>
      <c r="AF53" s="257"/>
    </row>
    <row r="54" spans="1:32" ht="13.5" thickTop="1">
      <c r="A54" s="622"/>
      <c r="B54" s="628" t="s">
        <v>908</v>
      </c>
      <c r="C54" s="648">
        <v>3.11</v>
      </c>
      <c r="D54" s="655">
        <v>4.09</v>
      </c>
      <c r="E54" s="655">
        <v>3.2996620583717355</v>
      </c>
      <c r="F54" s="655">
        <v>3.2278125000000002</v>
      </c>
      <c r="G54" s="655">
        <v>3.85</v>
      </c>
      <c r="H54" s="655">
        <v>3.7649006622516556</v>
      </c>
      <c r="I54" s="648">
        <v>3.3959382640586799</v>
      </c>
      <c r="J54" s="648">
        <v>0</v>
      </c>
      <c r="K54" s="655">
        <v>3.07</v>
      </c>
      <c r="L54" s="655">
        <v>3.2703384615384614</v>
      </c>
      <c r="M54" s="655">
        <v>3.6998732171156901</v>
      </c>
      <c r="N54" s="648">
        <v>3.5002883720930233</v>
      </c>
      <c r="O54" s="648">
        <v>0</v>
      </c>
      <c r="P54" s="656">
        <v>0</v>
      </c>
      <c r="Q54" s="226"/>
      <c r="R54" s="226"/>
      <c r="S54" s="226"/>
      <c r="Z54" s="702"/>
      <c r="AE54" s="702"/>
    </row>
    <row r="55" spans="1:32">
      <c r="A55" s="622"/>
      <c r="B55" s="628" t="s">
        <v>909</v>
      </c>
      <c r="C55" s="648">
        <v>3.1199999999999997</v>
      </c>
      <c r="D55" s="655">
        <v>3.9</v>
      </c>
      <c r="E55" s="655">
        <v>3.2954911059551431</v>
      </c>
      <c r="F55" s="655">
        <v>3.5292592592592591</v>
      </c>
      <c r="G55" s="655">
        <v>3.05</v>
      </c>
      <c r="H55" s="655">
        <v>3.7029903536977495</v>
      </c>
      <c r="I55" s="648">
        <v>3.3921268882175224</v>
      </c>
      <c r="J55" s="648">
        <v>0</v>
      </c>
      <c r="K55" s="655">
        <v>3.42</v>
      </c>
      <c r="L55" s="655">
        <v>3.3272916666666665</v>
      </c>
      <c r="M55" s="655">
        <v>3.657927031509121</v>
      </c>
      <c r="N55" s="648">
        <v>3.5434419551934826</v>
      </c>
      <c r="O55" s="648">
        <v>0</v>
      </c>
      <c r="P55" s="656">
        <v>0</v>
      </c>
      <c r="Q55" s="226"/>
      <c r="R55" s="226"/>
      <c r="S55" s="226"/>
      <c r="T55" s="703">
        <f t="shared" ref="T55:X55" si="49">C55-C54</f>
        <v>9.9999999999997868E-3</v>
      </c>
      <c r="U55" s="703">
        <f t="shared" si="49"/>
        <v>-0.18999999999999995</v>
      </c>
      <c r="V55" s="703">
        <f t="shared" si="49"/>
        <v>-4.1709524165924883E-3</v>
      </c>
      <c r="W55" s="703">
        <f t="shared" si="49"/>
        <v>0.3014467592592589</v>
      </c>
      <c r="X55" s="703">
        <f t="shared" si="49"/>
        <v>-0.80000000000000027</v>
      </c>
      <c r="Y55" s="703">
        <f t="shared" ref="Y55:AE55" si="50">H55-H54</f>
        <v>-6.1910308553906113E-2</v>
      </c>
      <c r="Z55" s="704">
        <f t="shared" si="50"/>
        <v>-3.8113758411575382E-3</v>
      </c>
      <c r="AA55" s="703">
        <f t="shared" si="50"/>
        <v>0</v>
      </c>
      <c r="AB55" s="703">
        <f t="shared" si="50"/>
        <v>0.35000000000000009</v>
      </c>
      <c r="AC55" s="703">
        <f t="shared" si="50"/>
        <v>5.695320512820512E-2</v>
      </c>
      <c r="AD55" s="703">
        <f t="shared" si="50"/>
        <v>-4.1946185606569042E-2</v>
      </c>
      <c r="AE55" s="704">
        <f t="shared" si="50"/>
        <v>4.3153583100459247E-2</v>
      </c>
    </row>
    <row r="56" spans="1:32">
      <c r="A56" s="622"/>
      <c r="B56" s="628" t="s">
        <v>910</v>
      </c>
      <c r="C56" s="648">
        <v>3.62</v>
      </c>
      <c r="D56" s="655">
        <v>5.74</v>
      </c>
      <c r="E56" s="655">
        <v>3.2987366167023553</v>
      </c>
      <c r="F56" s="655">
        <v>3.8841176470588237</v>
      </c>
      <c r="G56" s="655">
        <v>5.97</v>
      </c>
      <c r="H56" s="655">
        <v>5.4840909090909093</v>
      </c>
      <c r="I56" s="648">
        <v>4.2958393113342899</v>
      </c>
      <c r="J56" s="648">
        <v>0</v>
      </c>
      <c r="K56" s="655">
        <v>5.38</v>
      </c>
      <c r="L56" s="655">
        <v>3.857383720930232</v>
      </c>
      <c r="M56" s="655">
        <v>4.6823970944309927</v>
      </c>
      <c r="N56" s="648">
        <v>4.6075280898876398</v>
      </c>
      <c r="O56" s="648">
        <v>0</v>
      </c>
      <c r="P56" s="656">
        <v>0</v>
      </c>
      <c r="Q56" s="226"/>
      <c r="R56" s="226"/>
      <c r="S56" s="226"/>
      <c r="Z56" s="702"/>
      <c r="AE56" s="702"/>
    </row>
    <row r="57" spans="1:32">
      <c r="A57" s="622"/>
      <c r="B57" s="628" t="s">
        <v>911</v>
      </c>
      <c r="C57" s="648">
        <v>3.28</v>
      </c>
      <c r="D57" s="655">
        <v>6.04</v>
      </c>
      <c r="E57" s="655">
        <v>3.7040919037199123</v>
      </c>
      <c r="F57" s="655">
        <v>4.6838095238095248</v>
      </c>
      <c r="G57" s="655">
        <v>4.1100000000000003</v>
      </c>
      <c r="H57" s="655">
        <v>4.4755421686746981</v>
      </c>
      <c r="I57" s="648">
        <v>4.3886164383561646</v>
      </c>
      <c r="J57" s="648">
        <v>0</v>
      </c>
      <c r="K57" s="655">
        <v>4.5199999999999996</v>
      </c>
      <c r="L57" s="655">
        <v>4.344823529411765</v>
      </c>
      <c r="M57" s="655">
        <v>4.3482456140350871</v>
      </c>
      <c r="N57" s="648">
        <v>4.3733706467661699</v>
      </c>
      <c r="O57" s="648">
        <v>0</v>
      </c>
      <c r="P57" s="656">
        <v>0</v>
      </c>
      <c r="Q57" s="226"/>
      <c r="R57" s="226"/>
      <c r="S57" s="226"/>
      <c r="T57" s="703">
        <f t="shared" ref="T57:X57" si="51">C57-C56</f>
        <v>-0.3400000000000003</v>
      </c>
      <c r="U57" s="703">
        <f t="shared" si="51"/>
        <v>0.29999999999999982</v>
      </c>
      <c r="V57" s="703">
        <f t="shared" si="51"/>
        <v>0.40535528701755696</v>
      </c>
      <c r="W57" s="703">
        <f t="shared" si="51"/>
        <v>0.79969187675070108</v>
      </c>
      <c r="X57" s="703">
        <f t="shared" si="51"/>
        <v>-1.8599999999999994</v>
      </c>
      <c r="Y57" s="703">
        <f t="shared" ref="Y57:AE57" si="52">H57-H56</f>
        <v>-1.0085487404162112</v>
      </c>
      <c r="Z57" s="704">
        <f t="shared" si="52"/>
        <v>9.2777127021874684E-2</v>
      </c>
      <c r="AA57" s="703">
        <f t="shared" si="52"/>
        <v>0</v>
      </c>
      <c r="AB57" s="703">
        <f t="shared" si="52"/>
        <v>-0.86000000000000032</v>
      </c>
      <c r="AC57" s="703">
        <f t="shared" si="52"/>
        <v>0.48743980848153301</v>
      </c>
      <c r="AD57" s="703">
        <f t="shared" si="52"/>
        <v>-0.33415148039590559</v>
      </c>
      <c r="AE57" s="704">
        <f t="shared" si="52"/>
        <v>-0.23415744312146991</v>
      </c>
    </row>
    <row r="58" spans="1:32">
      <c r="A58" s="622"/>
      <c r="B58" s="628" t="s">
        <v>912</v>
      </c>
      <c r="C58" s="648">
        <v>0</v>
      </c>
      <c r="D58" s="655">
        <v>0</v>
      </c>
      <c r="E58" s="655">
        <v>0</v>
      </c>
      <c r="F58" s="655">
        <v>0</v>
      </c>
      <c r="G58" s="655">
        <v>0</v>
      </c>
      <c r="H58" s="655">
        <v>0</v>
      </c>
      <c r="I58" s="648">
        <v>0</v>
      </c>
      <c r="J58" s="648">
        <v>0</v>
      </c>
      <c r="K58" s="655">
        <v>0</v>
      </c>
      <c r="L58" s="655">
        <v>0</v>
      </c>
      <c r="M58" s="655">
        <v>0</v>
      </c>
      <c r="N58" s="648">
        <v>0</v>
      </c>
      <c r="O58" s="648">
        <v>0</v>
      </c>
      <c r="P58" s="656">
        <v>0</v>
      </c>
      <c r="Q58" s="226"/>
      <c r="R58" s="226"/>
      <c r="S58" s="226"/>
      <c r="Z58" s="702"/>
      <c r="AE58" s="702"/>
    </row>
    <row r="59" spans="1:32" ht="13.5" thickBot="1">
      <c r="A59" s="622"/>
      <c r="B59" s="628" t="s">
        <v>913</v>
      </c>
      <c r="C59" s="648">
        <v>0</v>
      </c>
      <c r="D59" s="655">
        <v>0</v>
      </c>
      <c r="E59" s="655">
        <v>0</v>
      </c>
      <c r="F59" s="655">
        <v>0</v>
      </c>
      <c r="G59" s="655">
        <v>0</v>
      </c>
      <c r="H59" s="655">
        <v>0</v>
      </c>
      <c r="I59" s="648">
        <v>0</v>
      </c>
      <c r="J59" s="648">
        <v>0</v>
      </c>
      <c r="K59" s="655">
        <v>0</v>
      </c>
      <c r="L59" s="655">
        <v>0</v>
      </c>
      <c r="M59" s="655">
        <v>0</v>
      </c>
      <c r="N59" s="648">
        <v>0</v>
      </c>
      <c r="O59" s="648">
        <v>0</v>
      </c>
      <c r="P59" s="656">
        <v>0</v>
      </c>
      <c r="Q59" s="226"/>
      <c r="R59" s="226"/>
      <c r="S59" s="226"/>
      <c r="T59" s="703">
        <f t="shared" ref="T59:X59" si="53">C59-C58</f>
        <v>0</v>
      </c>
      <c r="U59" s="703">
        <f t="shared" si="53"/>
        <v>0</v>
      </c>
      <c r="V59" s="703">
        <f t="shared" si="53"/>
        <v>0</v>
      </c>
      <c r="W59" s="703">
        <f t="shared" si="53"/>
        <v>0</v>
      </c>
      <c r="X59" s="703">
        <f t="shared" si="53"/>
        <v>0</v>
      </c>
      <c r="Y59" s="703">
        <f t="shared" ref="Y59:AE59" si="54">H59-H58</f>
        <v>0</v>
      </c>
      <c r="Z59" s="704">
        <f t="shared" si="54"/>
        <v>0</v>
      </c>
      <c r="AA59" s="703">
        <f t="shared" si="54"/>
        <v>0</v>
      </c>
      <c r="AB59" s="703">
        <f t="shared" si="54"/>
        <v>0</v>
      </c>
      <c r="AC59" s="703">
        <f t="shared" si="54"/>
        <v>0</v>
      </c>
      <c r="AD59" s="703">
        <f t="shared" si="54"/>
        <v>0</v>
      </c>
      <c r="AE59" s="704">
        <f t="shared" si="54"/>
        <v>0</v>
      </c>
    </row>
    <row r="60" spans="1:32" ht="13.5" thickTop="1">
      <c r="A60" s="622"/>
      <c r="B60" s="628" t="s">
        <v>914</v>
      </c>
      <c r="C60" s="648">
        <v>3.2645198675496689</v>
      </c>
      <c r="D60" s="655">
        <v>4.9317163289630512</v>
      </c>
      <c r="E60" s="655">
        <v>3.2994177501413229</v>
      </c>
      <c r="F60" s="655">
        <v>3.3108684863523572</v>
      </c>
      <c r="G60" s="655">
        <v>4.6476237623762371</v>
      </c>
      <c r="H60" s="655">
        <v>3.9835260115606941</v>
      </c>
      <c r="I60" s="648">
        <v>3.6647899699957129</v>
      </c>
      <c r="J60" s="648">
        <v>0</v>
      </c>
      <c r="K60" s="655">
        <v>4.2625609756097553</v>
      </c>
      <c r="L60" s="655">
        <v>3.4735010060362166</v>
      </c>
      <c r="M60" s="655">
        <v>4.0885536398467437</v>
      </c>
      <c r="N60" s="648">
        <v>3.9414493564633459</v>
      </c>
      <c r="O60" s="648">
        <v>0</v>
      </c>
      <c r="P60" s="656">
        <v>0</v>
      </c>
      <c r="Q60" s="240"/>
      <c r="R60" s="240"/>
      <c r="S60" s="240"/>
      <c r="T60" s="711"/>
      <c r="U60" s="711"/>
      <c r="V60" s="711"/>
      <c r="W60" s="711"/>
      <c r="X60" s="711"/>
      <c r="Y60" s="711"/>
      <c r="Z60" s="712"/>
      <c r="AA60" s="711"/>
      <c r="AB60" s="711"/>
      <c r="AC60" s="711"/>
      <c r="AD60" s="711"/>
      <c r="AE60" s="712"/>
      <c r="AF60" s="253"/>
    </row>
    <row r="61" spans="1:32" ht="13.5" thickBot="1">
      <c r="A61" s="622"/>
      <c r="B61" s="628" t="s">
        <v>915</v>
      </c>
      <c r="C61" s="648">
        <v>3.1708670520231212</v>
      </c>
      <c r="D61" s="655">
        <v>4.9508071748878919</v>
      </c>
      <c r="E61" s="655">
        <v>3.4021942857142857</v>
      </c>
      <c r="F61" s="655">
        <v>3.7049516908212556</v>
      </c>
      <c r="G61" s="655">
        <v>3.3806422018348625</v>
      </c>
      <c r="H61" s="655">
        <v>3.865736040609137</v>
      </c>
      <c r="I61" s="648">
        <v>3.6971320754716981</v>
      </c>
      <c r="J61" s="648">
        <v>0</v>
      </c>
      <c r="K61" s="655">
        <v>3.9319230769230766</v>
      </c>
      <c r="L61" s="655">
        <v>3.7491951219512196</v>
      </c>
      <c r="M61" s="655">
        <v>3.9752508960573478</v>
      </c>
      <c r="N61" s="648">
        <v>3.9170492721164623</v>
      </c>
      <c r="O61" s="648">
        <v>0</v>
      </c>
      <c r="P61" s="656">
        <v>0</v>
      </c>
      <c r="Q61" s="247"/>
      <c r="R61" s="247"/>
      <c r="S61" s="247"/>
      <c r="T61" s="713">
        <f t="shared" ref="T61:X61" si="55">C61-C60</f>
        <v>-9.3652815526547695E-2</v>
      </c>
      <c r="U61" s="713">
        <f t="shared" si="55"/>
        <v>1.9090845924840671E-2</v>
      </c>
      <c r="V61" s="713">
        <f t="shared" si="55"/>
        <v>0.10277653557296285</v>
      </c>
      <c r="W61" s="713">
        <f t="shared" si="55"/>
        <v>0.39408320446889844</v>
      </c>
      <c r="X61" s="713">
        <f t="shared" si="55"/>
        <v>-1.2669815605413746</v>
      </c>
      <c r="Y61" s="713">
        <f t="shared" ref="Y61:AE61" si="56">H61-H60</f>
        <v>-0.11778997095155708</v>
      </c>
      <c r="Z61" s="714">
        <f t="shared" si="56"/>
        <v>3.234210547598515E-2</v>
      </c>
      <c r="AA61" s="713">
        <f t="shared" si="56"/>
        <v>0</v>
      </c>
      <c r="AB61" s="713">
        <f t="shared" si="56"/>
        <v>-0.3306378986866787</v>
      </c>
      <c r="AC61" s="713">
        <f t="shared" si="56"/>
        <v>0.27569411591500304</v>
      </c>
      <c r="AD61" s="713">
        <f t="shared" si="56"/>
        <v>-0.11330274378939587</v>
      </c>
      <c r="AE61" s="714">
        <f t="shared" si="56"/>
        <v>-2.4400084346883677E-2</v>
      </c>
      <c r="AF61" s="257"/>
    </row>
    <row r="62" spans="1:32" ht="13.5" thickTop="1">
      <c r="A62" s="622"/>
      <c r="B62" s="628" t="s">
        <v>916</v>
      </c>
      <c r="C62" s="648">
        <v>0</v>
      </c>
      <c r="D62" s="655">
        <v>5</v>
      </c>
      <c r="E62" s="655">
        <v>6</v>
      </c>
      <c r="F62" s="655">
        <v>11</v>
      </c>
      <c r="G62" s="655">
        <v>0</v>
      </c>
      <c r="H62" s="655">
        <v>6</v>
      </c>
      <c r="I62" s="648">
        <v>5.4754098360655741</v>
      </c>
      <c r="J62" s="648">
        <v>0</v>
      </c>
      <c r="K62" s="655">
        <v>0</v>
      </c>
      <c r="L62" s="655">
        <v>3</v>
      </c>
      <c r="M62" s="655">
        <v>1.953846153846154</v>
      </c>
      <c r="N62" s="648">
        <v>2.6</v>
      </c>
      <c r="O62" s="648">
        <v>0</v>
      </c>
      <c r="P62" s="656">
        <v>0</v>
      </c>
      <c r="Q62" s="226"/>
      <c r="R62" s="226"/>
      <c r="S62" s="226"/>
      <c r="Z62" s="702"/>
      <c r="AE62" s="702"/>
    </row>
    <row r="63" spans="1:32">
      <c r="A63" s="622"/>
      <c r="B63" s="628" t="s">
        <v>917</v>
      </c>
      <c r="C63" s="648">
        <v>0</v>
      </c>
      <c r="D63" s="655">
        <v>2.85</v>
      </c>
      <c r="E63" s="655">
        <v>1.7826315789473686</v>
      </c>
      <c r="F63" s="655">
        <v>4.75</v>
      </c>
      <c r="G63" s="655">
        <v>1.83</v>
      </c>
      <c r="H63" s="655">
        <v>3.4</v>
      </c>
      <c r="I63" s="648">
        <v>2.5082165605095543</v>
      </c>
      <c r="J63" s="648">
        <v>0</v>
      </c>
      <c r="K63" s="655">
        <v>0</v>
      </c>
      <c r="L63" s="655">
        <v>5.6</v>
      </c>
      <c r="M63" s="655">
        <v>2.9090909090909092</v>
      </c>
      <c r="N63" s="648">
        <v>4.8691358024691347</v>
      </c>
      <c r="O63" s="648">
        <v>0</v>
      </c>
      <c r="P63" s="656">
        <v>0</v>
      </c>
      <c r="Q63" s="226"/>
      <c r="R63" s="226"/>
      <c r="S63" s="226"/>
      <c r="T63" s="703">
        <f t="shared" ref="T63:X63" si="57">C63-C62</f>
        <v>0</v>
      </c>
      <c r="U63" s="703">
        <f t="shared" si="57"/>
        <v>-2.15</v>
      </c>
      <c r="V63" s="703">
        <f t="shared" si="57"/>
        <v>-4.2173684210526314</v>
      </c>
      <c r="W63" s="703">
        <f t="shared" si="57"/>
        <v>-6.25</v>
      </c>
      <c r="X63" s="703">
        <f t="shared" si="57"/>
        <v>1.83</v>
      </c>
      <c r="Y63" s="703">
        <f t="shared" ref="Y63:AE63" si="58">H63-H62</f>
        <v>-2.6</v>
      </c>
      <c r="Z63" s="704">
        <f t="shared" si="58"/>
        <v>-2.9671932755560197</v>
      </c>
      <c r="AA63" s="703">
        <f t="shared" si="58"/>
        <v>0</v>
      </c>
      <c r="AB63" s="703">
        <f t="shared" si="58"/>
        <v>0</v>
      </c>
      <c r="AC63" s="703">
        <f t="shared" si="58"/>
        <v>2.5999999999999996</v>
      </c>
      <c r="AD63" s="703">
        <f t="shared" si="58"/>
        <v>0.95524475524475516</v>
      </c>
      <c r="AE63" s="704">
        <f t="shared" si="58"/>
        <v>2.2691358024691346</v>
      </c>
    </row>
    <row r="64" spans="1:32">
      <c r="A64" s="622"/>
      <c r="B64" s="628" t="s">
        <v>918</v>
      </c>
      <c r="C64" s="648">
        <v>4.1320417754569192</v>
      </c>
      <c r="D64" s="655">
        <v>4.5053941267387945</v>
      </c>
      <c r="E64" s="655">
        <v>4.3150353917500608</v>
      </c>
      <c r="F64" s="655">
        <v>4.1647171824973315</v>
      </c>
      <c r="G64" s="655">
        <v>4.8487999999999998</v>
      </c>
      <c r="H64" s="655">
        <v>5.339853613906679</v>
      </c>
      <c r="I64" s="648">
        <v>4.3609564894702677</v>
      </c>
      <c r="J64" s="648">
        <v>0</v>
      </c>
      <c r="K64" s="655">
        <v>3.8723399558498897</v>
      </c>
      <c r="L64" s="655">
        <v>3.7290148698884757</v>
      </c>
      <c r="M64" s="655">
        <v>4.2227428326914849</v>
      </c>
      <c r="N64" s="648">
        <v>4.044267977237455</v>
      </c>
      <c r="O64" s="648">
        <v>0</v>
      </c>
      <c r="P64" s="656">
        <v>0</v>
      </c>
      <c r="Q64" s="226"/>
      <c r="R64" s="226"/>
      <c r="S64" s="226"/>
      <c r="Z64" s="702"/>
      <c r="AE64" s="702"/>
    </row>
    <row r="65" spans="1:32">
      <c r="A65" s="622"/>
      <c r="B65" s="628" t="s">
        <v>919</v>
      </c>
      <c r="C65" s="648">
        <v>4.1623521681997371</v>
      </c>
      <c r="D65" s="655">
        <v>4.229685714285714</v>
      </c>
      <c r="E65" s="655">
        <v>4.3076661069800908</v>
      </c>
      <c r="F65" s="655">
        <v>4.3905654101995566</v>
      </c>
      <c r="G65" s="655">
        <v>4.3886666666666665</v>
      </c>
      <c r="H65" s="655">
        <v>5.1744562078922041</v>
      </c>
      <c r="I65" s="648">
        <v>4.3432832103321033</v>
      </c>
      <c r="J65" s="648">
        <v>0</v>
      </c>
      <c r="K65" s="655">
        <v>4.1054832347140042</v>
      </c>
      <c r="L65" s="655">
        <v>3.7201137800252839</v>
      </c>
      <c r="M65" s="655">
        <v>4.4964138576779025</v>
      </c>
      <c r="N65" s="648">
        <v>4.2598806057076306</v>
      </c>
      <c r="O65" s="648">
        <v>0</v>
      </c>
      <c r="P65" s="656">
        <v>0</v>
      </c>
      <c r="Q65" s="226"/>
      <c r="R65" s="226"/>
      <c r="S65" s="226"/>
      <c r="T65" s="703">
        <f t="shared" ref="T65:X65" si="59">C65-C64</f>
        <v>3.0310392742817882E-2</v>
      </c>
      <c r="U65" s="703">
        <f t="shared" si="59"/>
        <v>-0.27570841245308042</v>
      </c>
      <c r="V65" s="703">
        <f t="shared" si="59"/>
        <v>-7.3692847699700081E-3</v>
      </c>
      <c r="W65" s="703">
        <f t="shared" si="59"/>
        <v>0.22584822770222512</v>
      </c>
      <c r="X65" s="703">
        <f t="shared" si="59"/>
        <v>-0.46013333333333328</v>
      </c>
      <c r="Y65" s="703">
        <f t="shared" ref="Y65:AE65" si="60">H65-H64</f>
        <v>-0.16539740601447495</v>
      </c>
      <c r="Z65" s="704">
        <f t="shared" si="60"/>
        <v>-1.7673279138164411E-2</v>
      </c>
      <c r="AA65" s="703">
        <f t="shared" si="60"/>
        <v>0</v>
      </c>
      <c r="AB65" s="703">
        <f t="shared" si="60"/>
        <v>0.23314327886411457</v>
      </c>
      <c r="AC65" s="703">
        <f t="shared" si="60"/>
        <v>-8.9010898631918245E-3</v>
      </c>
      <c r="AD65" s="703">
        <f t="shared" si="60"/>
        <v>0.2736710249864176</v>
      </c>
      <c r="AE65" s="704">
        <f t="shared" si="60"/>
        <v>0.21561262847017559</v>
      </c>
    </row>
    <row r="66" spans="1:32">
      <c r="A66" s="622"/>
      <c r="B66" s="628" t="s">
        <v>920</v>
      </c>
      <c r="C66" s="648">
        <v>4.5082790697674424</v>
      </c>
      <c r="D66" s="655">
        <v>5.9276936316695359</v>
      </c>
      <c r="E66" s="655">
        <v>3.7877255639097744</v>
      </c>
      <c r="F66" s="655">
        <v>4.5629166666666672</v>
      </c>
      <c r="G66" s="655">
        <v>5.822916666666667</v>
      </c>
      <c r="H66" s="655">
        <v>8.8847474747474742</v>
      </c>
      <c r="I66" s="648">
        <v>5.0181354315689077</v>
      </c>
      <c r="J66" s="648">
        <v>0</v>
      </c>
      <c r="K66" s="655">
        <v>6.1206545454545447</v>
      </c>
      <c r="L66" s="655">
        <v>4.9068141592920353</v>
      </c>
      <c r="M66" s="655">
        <v>5.5387876106194689</v>
      </c>
      <c r="N66" s="648">
        <v>5.507694954128441</v>
      </c>
      <c r="O66" s="648">
        <v>0</v>
      </c>
      <c r="P66" s="656">
        <v>0</v>
      </c>
      <c r="Q66" s="226"/>
      <c r="R66" s="226"/>
      <c r="S66" s="226"/>
      <c r="Z66" s="702"/>
      <c r="AE66" s="702"/>
    </row>
    <row r="67" spans="1:32">
      <c r="A67" s="622"/>
      <c r="B67" s="628" t="s">
        <v>921</v>
      </c>
      <c r="C67" s="648">
        <v>4.357127222982216</v>
      </c>
      <c r="D67" s="655">
        <v>5.969691470054447</v>
      </c>
      <c r="E67" s="655">
        <v>4.0591254752851711</v>
      </c>
      <c r="F67" s="655">
        <v>6.2783157894736839</v>
      </c>
      <c r="G67" s="655">
        <v>5.2270068027210881</v>
      </c>
      <c r="H67" s="655">
        <v>7.2067295597484273</v>
      </c>
      <c r="I67" s="648">
        <v>5.0340153915799011</v>
      </c>
      <c r="J67" s="648">
        <v>0</v>
      </c>
      <c r="K67" s="655">
        <v>5.382567567567567</v>
      </c>
      <c r="L67" s="655">
        <v>4.9690963855421684</v>
      </c>
      <c r="M67" s="655">
        <v>5.6000746268656725</v>
      </c>
      <c r="N67" s="648">
        <v>5.4507470010905124</v>
      </c>
      <c r="O67" s="648">
        <v>0</v>
      </c>
      <c r="P67" s="656">
        <v>0</v>
      </c>
      <c r="Q67" s="226"/>
      <c r="R67" s="226"/>
      <c r="S67" s="226"/>
      <c r="T67" s="703">
        <f t="shared" ref="T67:X67" si="61">C67-C66</f>
        <v>-0.15115184678522642</v>
      </c>
      <c r="U67" s="703">
        <f t="shared" si="61"/>
        <v>4.1997838384911113E-2</v>
      </c>
      <c r="V67" s="703">
        <f t="shared" si="61"/>
        <v>0.27139991137539665</v>
      </c>
      <c r="W67" s="703">
        <f t="shared" si="61"/>
        <v>1.7153991228070167</v>
      </c>
      <c r="X67" s="703">
        <f t="shared" si="61"/>
        <v>-0.59590986394557888</v>
      </c>
      <c r="Y67" s="703">
        <f t="shared" ref="Y67:AE67" si="62">H67-H66</f>
        <v>-1.6780179149990468</v>
      </c>
      <c r="Z67" s="704">
        <f t="shared" si="62"/>
        <v>1.5879960010993344E-2</v>
      </c>
      <c r="AA67" s="703">
        <f t="shared" si="62"/>
        <v>0</v>
      </c>
      <c r="AB67" s="703">
        <f t="shared" si="62"/>
        <v>-0.73808697788697764</v>
      </c>
      <c r="AC67" s="703">
        <f t="shared" si="62"/>
        <v>6.2282226250133021E-2</v>
      </c>
      <c r="AD67" s="703">
        <f t="shared" si="62"/>
        <v>6.1287016246203585E-2</v>
      </c>
      <c r="AE67" s="704">
        <f t="shared" si="62"/>
        <v>-5.6947953037928656E-2</v>
      </c>
    </row>
    <row r="68" spans="1:32">
      <c r="A68" s="622"/>
      <c r="B68" s="628" t="s">
        <v>922</v>
      </c>
      <c r="C68" s="648">
        <v>4.1862703910614529</v>
      </c>
      <c r="D68" s="655">
        <v>5.1783224755700319</v>
      </c>
      <c r="E68" s="655">
        <v>4.2544329228775117</v>
      </c>
      <c r="F68" s="655">
        <v>4.2017231364956427</v>
      </c>
      <c r="G68" s="655">
        <v>5.2885266457680249</v>
      </c>
      <c r="H68" s="655">
        <v>5.6342701342281876</v>
      </c>
      <c r="I68" s="648">
        <v>4.4679853991922966</v>
      </c>
      <c r="J68" s="648">
        <v>0</v>
      </c>
      <c r="K68" s="655">
        <v>4.7216346153846152</v>
      </c>
      <c r="L68" s="655">
        <v>4.0111872791519438</v>
      </c>
      <c r="M68" s="655">
        <v>4.6516815690798961</v>
      </c>
      <c r="N68" s="648">
        <v>4.4992085561497337</v>
      </c>
      <c r="O68" s="648">
        <v>0</v>
      </c>
      <c r="P68" s="656">
        <v>0</v>
      </c>
      <c r="Q68" s="226"/>
      <c r="R68" s="226"/>
      <c r="S68" s="226"/>
      <c r="Z68" s="702"/>
      <c r="AE68" s="702"/>
    </row>
    <row r="69" spans="1:32" ht="13.5" thickBot="1">
      <c r="A69" s="622"/>
      <c r="B69" s="628" t="s">
        <v>923</v>
      </c>
      <c r="C69" s="648">
        <v>4.1937411816578489</v>
      </c>
      <c r="D69" s="655">
        <v>4.9960671462829733</v>
      </c>
      <c r="E69" s="655">
        <v>4.2798210862619817</v>
      </c>
      <c r="F69" s="655">
        <v>4.5704413239719157</v>
      </c>
      <c r="G69" s="655">
        <v>4.7199462365591405</v>
      </c>
      <c r="H69" s="655">
        <v>5.4441819699499163</v>
      </c>
      <c r="I69" s="648">
        <v>4.4602138094873176</v>
      </c>
      <c r="J69" s="648">
        <v>0</v>
      </c>
      <c r="K69" s="655">
        <v>4.5762391033623908</v>
      </c>
      <c r="L69" s="655">
        <v>4.0893588601959037</v>
      </c>
      <c r="M69" s="655">
        <v>4.8946828246558951</v>
      </c>
      <c r="N69" s="648">
        <v>4.6744684889901285</v>
      </c>
      <c r="O69" s="648">
        <v>0</v>
      </c>
      <c r="P69" s="656">
        <v>0</v>
      </c>
      <c r="Q69" s="226"/>
      <c r="R69" s="226"/>
      <c r="S69" s="226"/>
      <c r="T69" s="715">
        <f t="shared" ref="T69:X69" si="63">C69-C68</f>
        <v>7.4707905963959931E-3</v>
      </c>
      <c r="U69" s="715">
        <f t="shared" si="63"/>
        <v>-0.18225532928705857</v>
      </c>
      <c r="V69" s="715">
        <f t="shared" si="63"/>
        <v>2.5388163384469919E-2</v>
      </c>
      <c r="W69" s="715">
        <f t="shared" si="63"/>
        <v>0.36871818747627305</v>
      </c>
      <c r="X69" s="715">
        <f t="shared" si="63"/>
        <v>-0.56858040920888442</v>
      </c>
      <c r="Y69" s="715">
        <f t="shared" ref="Y69:AE69" si="64">H69-H68</f>
        <v>-0.19008816427827124</v>
      </c>
      <c r="Z69" s="716">
        <f t="shared" si="64"/>
        <v>-7.7715897049790428E-3</v>
      </c>
      <c r="AA69" s="715">
        <f t="shared" si="64"/>
        <v>0</v>
      </c>
      <c r="AB69" s="715">
        <f t="shared" si="64"/>
        <v>-0.14539551202222434</v>
      </c>
      <c r="AC69" s="715">
        <f t="shared" si="64"/>
        <v>7.8171581043959826E-2</v>
      </c>
      <c r="AD69" s="715">
        <f t="shared" si="64"/>
        <v>0.24300125557599905</v>
      </c>
      <c r="AE69" s="716">
        <f t="shared" si="64"/>
        <v>0.17525993284039476</v>
      </c>
    </row>
    <row r="70" spans="1:32">
      <c r="A70" s="621" t="s">
        <v>848</v>
      </c>
      <c r="B70" s="617" t="s">
        <v>892</v>
      </c>
      <c r="C70" s="649">
        <v>0</v>
      </c>
      <c r="D70" s="653">
        <v>0</v>
      </c>
      <c r="E70" s="653">
        <v>0</v>
      </c>
      <c r="F70" s="653">
        <v>0</v>
      </c>
      <c r="G70" s="653">
        <v>0</v>
      </c>
      <c r="H70" s="653">
        <v>0</v>
      </c>
      <c r="I70" s="649">
        <v>0</v>
      </c>
      <c r="J70" s="649">
        <v>0</v>
      </c>
      <c r="K70" s="653">
        <v>0</v>
      </c>
      <c r="L70" s="653">
        <v>0</v>
      </c>
      <c r="M70" s="653">
        <v>0</v>
      </c>
      <c r="N70" s="649">
        <v>0</v>
      </c>
      <c r="O70" s="649">
        <v>0</v>
      </c>
      <c r="P70" s="654">
        <v>0</v>
      </c>
      <c r="Q70" s="226"/>
      <c r="R70" s="226"/>
      <c r="S70" s="226"/>
      <c r="T70" s="701" t="s">
        <v>1191</v>
      </c>
      <c r="Z70" s="702"/>
      <c r="AE70" s="702"/>
    </row>
    <row r="71" spans="1:32">
      <c r="A71" s="622"/>
      <c r="B71" s="663" t="s">
        <v>893</v>
      </c>
      <c r="C71" s="664">
        <v>0</v>
      </c>
      <c r="D71" s="665">
        <v>0</v>
      </c>
      <c r="E71" s="665">
        <v>0</v>
      </c>
      <c r="F71" s="665">
        <v>0</v>
      </c>
      <c r="G71" s="665">
        <v>0</v>
      </c>
      <c r="H71" s="665">
        <v>0</v>
      </c>
      <c r="I71" s="664">
        <v>0</v>
      </c>
      <c r="J71" s="664">
        <v>0</v>
      </c>
      <c r="K71" s="665">
        <v>0</v>
      </c>
      <c r="L71" s="665">
        <v>0</v>
      </c>
      <c r="M71" s="665">
        <v>0</v>
      </c>
      <c r="N71" s="664">
        <v>0</v>
      </c>
      <c r="O71" s="664">
        <v>0</v>
      </c>
      <c r="P71" s="666">
        <v>0</v>
      </c>
      <c r="Q71" s="226"/>
      <c r="R71" s="226"/>
      <c r="S71" s="226"/>
      <c r="T71" s="703">
        <f t="shared" ref="T71:X71" si="65">C71-C70</f>
        <v>0</v>
      </c>
      <c r="U71" s="703">
        <f t="shared" si="65"/>
        <v>0</v>
      </c>
      <c r="V71" s="703">
        <f t="shared" si="65"/>
        <v>0</v>
      </c>
      <c r="W71" s="703">
        <f t="shared" si="65"/>
        <v>0</v>
      </c>
      <c r="X71" s="703">
        <f t="shared" si="65"/>
        <v>0</v>
      </c>
      <c r="Y71" s="703">
        <f t="shared" ref="Y71:AE71" si="66">H71-H70</f>
        <v>0</v>
      </c>
      <c r="Z71" s="704">
        <f t="shared" si="66"/>
        <v>0</v>
      </c>
      <c r="AA71" s="703">
        <f t="shared" si="66"/>
        <v>0</v>
      </c>
      <c r="AB71" s="703">
        <f t="shared" si="66"/>
        <v>0</v>
      </c>
      <c r="AC71" s="703">
        <f t="shared" si="66"/>
        <v>0</v>
      </c>
      <c r="AD71" s="703">
        <f t="shared" si="66"/>
        <v>0</v>
      </c>
      <c r="AE71" s="704">
        <f t="shared" si="66"/>
        <v>0</v>
      </c>
    </row>
    <row r="72" spans="1:32">
      <c r="A72" s="622"/>
      <c r="B72" s="628" t="s">
        <v>894</v>
      </c>
      <c r="C72" s="648">
        <v>0</v>
      </c>
      <c r="D72" s="679">
        <v>0</v>
      </c>
      <c r="E72" s="679">
        <v>0</v>
      </c>
      <c r="F72" s="679">
        <v>0</v>
      </c>
      <c r="G72" s="679">
        <v>0</v>
      </c>
      <c r="H72" s="679">
        <v>0</v>
      </c>
      <c r="I72" s="648">
        <v>0</v>
      </c>
      <c r="J72" s="648">
        <v>0</v>
      </c>
      <c r="K72" s="679">
        <v>0</v>
      </c>
      <c r="L72" s="679">
        <v>0</v>
      </c>
      <c r="M72" s="679">
        <v>0</v>
      </c>
      <c r="N72" s="648">
        <v>0</v>
      </c>
      <c r="O72" s="648">
        <v>0</v>
      </c>
      <c r="P72" s="656">
        <v>0</v>
      </c>
      <c r="Q72" s="226"/>
      <c r="R72" s="226"/>
      <c r="S72" s="226"/>
      <c r="Z72" s="702"/>
      <c r="AE72" s="702"/>
    </row>
    <row r="73" spans="1:32">
      <c r="A73" s="622"/>
      <c r="B73" s="628" t="s">
        <v>895</v>
      </c>
      <c r="C73" s="648">
        <v>0</v>
      </c>
      <c r="D73" s="655">
        <v>0</v>
      </c>
      <c r="E73" s="655">
        <v>0</v>
      </c>
      <c r="F73" s="655">
        <v>0</v>
      </c>
      <c r="G73" s="655">
        <v>0</v>
      </c>
      <c r="H73" s="655">
        <v>0</v>
      </c>
      <c r="I73" s="648">
        <v>0</v>
      </c>
      <c r="J73" s="648">
        <v>0</v>
      </c>
      <c r="K73" s="655">
        <v>0</v>
      </c>
      <c r="L73" s="655">
        <v>0</v>
      </c>
      <c r="M73" s="655">
        <v>0</v>
      </c>
      <c r="N73" s="648">
        <v>0</v>
      </c>
      <c r="O73" s="648">
        <v>0</v>
      </c>
      <c r="P73" s="656">
        <v>0</v>
      </c>
      <c r="Q73" s="226"/>
      <c r="R73" s="226"/>
      <c r="S73" s="226"/>
      <c r="T73" s="703">
        <f t="shared" ref="T73:X73" si="67">C73-C72</f>
        <v>0</v>
      </c>
      <c r="U73" s="703">
        <f t="shared" si="67"/>
        <v>0</v>
      </c>
      <c r="V73" s="703">
        <f t="shared" si="67"/>
        <v>0</v>
      </c>
      <c r="W73" s="703">
        <f t="shared" si="67"/>
        <v>0</v>
      </c>
      <c r="X73" s="703">
        <f t="shared" si="67"/>
        <v>0</v>
      </c>
      <c r="Y73" s="703">
        <f t="shared" ref="Y73:AE73" si="68">H73-H72</f>
        <v>0</v>
      </c>
      <c r="Z73" s="704">
        <f t="shared" si="68"/>
        <v>0</v>
      </c>
      <c r="AA73" s="703">
        <f t="shared" si="68"/>
        <v>0</v>
      </c>
      <c r="AB73" s="703">
        <f t="shared" si="68"/>
        <v>0</v>
      </c>
      <c r="AC73" s="703">
        <f t="shared" si="68"/>
        <v>0</v>
      </c>
      <c r="AD73" s="703">
        <f t="shared" si="68"/>
        <v>0</v>
      </c>
      <c r="AE73" s="704">
        <f t="shared" si="68"/>
        <v>0</v>
      </c>
    </row>
    <row r="74" spans="1:32">
      <c r="A74" s="622"/>
      <c r="B74" s="628" t="s">
        <v>896</v>
      </c>
      <c r="C74" s="648">
        <v>0</v>
      </c>
      <c r="D74" s="655">
        <v>0</v>
      </c>
      <c r="E74" s="655">
        <v>0</v>
      </c>
      <c r="F74" s="655">
        <v>0</v>
      </c>
      <c r="G74" s="655">
        <v>0</v>
      </c>
      <c r="H74" s="655">
        <v>0</v>
      </c>
      <c r="I74" s="648">
        <v>0</v>
      </c>
      <c r="J74" s="648">
        <v>0</v>
      </c>
      <c r="K74" s="655">
        <v>0</v>
      </c>
      <c r="L74" s="655">
        <v>0</v>
      </c>
      <c r="M74" s="655">
        <v>0</v>
      </c>
      <c r="N74" s="648">
        <v>0</v>
      </c>
      <c r="O74" s="648">
        <v>0</v>
      </c>
      <c r="P74" s="656">
        <v>0</v>
      </c>
      <c r="Q74" s="226"/>
      <c r="R74" s="226"/>
      <c r="S74" s="226"/>
      <c r="Z74" s="702"/>
      <c r="AE74" s="702"/>
    </row>
    <row r="75" spans="1:32" ht="13.5" thickBot="1">
      <c r="A75" s="622"/>
      <c r="B75" s="628" t="s">
        <v>897</v>
      </c>
      <c r="C75" s="648">
        <v>0</v>
      </c>
      <c r="D75" s="655">
        <v>0</v>
      </c>
      <c r="E75" s="655">
        <v>0</v>
      </c>
      <c r="F75" s="655">
        <v>0</v>
      </c>
      <c r="G75" s="655">
        <v>0</v>
      </c>
      <c r="H75" s="655">
        <v>0</v>
      </c>
      <c r="I75" s="648">
        <v>0</v>
      </c>
      <c r="J75" s="648">
        <v>0</v>
      </c>
      <c r="K75" s="655">
        <v>0</v>
      </c>
      <c r="L75" s="655">
        <v>0</v>
      </c>
      <c r="M75" s="655">
        <v>0</v>
      </c>
      <c r="N75" s="648">
        <v>0</v>
      </c>
      <c r="O75" s="648">
        <v>0</v>
      </c>
      <c r="P75" s="656">
        <v>0</v>
      </c>
      <c r="Q75" s="226"/>
      <c r="R75" s="226"/>
      <c r="S75" s="226"/>
      <c r="T75" s="703">
        <f t="shared" ref="T75:X75" si="69">C75-C74</f>
        <v>0</v>
      </c>
      <c r="U75" s="703">
        <f t="shared" si="69"/>
        <v>0</v>
      </c>
      <c r="V75" s="703">
        <f t="shared" si="69"/>
        <v>0</v>
      </c>
      <c r="W75" s="703">
        <f t="shared" si="69"/>
        <v>0</v>
      </c>
      <c r="X75" s="703">
        <f t="shared" si="69"/>
        <v>0</v>
      </c>
      <c r="Y75" s="703">
        <f t="shared" ref="Y75:AE75" si="70">H75-H74</f>
        <v>0</v>
      </c>
      <c r="Z75" s="704">
        <f t="shared" si="70"/>
        <v>0</v>
      </c>
      <c r="AA75" s="703">
        <f t="shared" si="70"/>
        <v>0</v>
      </c>
      <c r="AB75" s="703">
        <f t="shared" si="70"/>
        <v>0</v>
      </c>
      <c r="AC75" s="703">
        <f t="shared" si="70"/>
        <v>0</v>
      </c>
      <c r="AD75" s="703">
        <f t="shared" si="70"/>
        <v>0</v>
      </c>
      <c r="AE75" s="704">
        <f t="shared" si="70"/>
        <v>0</v>
      </c>
    </row>
    <row r="76" spans="1:32" ht="13.5" thickTop="1">
      <c r="A76" s="622"/>
      <c r="B76" s="672" t="s">
        <v>898</v>
      </c>
      <c r="C76" s="673">
        <v>0</v>
      </c>
      <c r="D76" s="674">
        <v>0</v>
      </c>
      <c r="E76" s="674">
        <v>0</v>
      </c>
      <c r="F76" s="674">
        <v>0</v>
      </c>
      <c r="G76" s="674">
        <v>0</v>
      </c>
      <c r="H76" s="674">
        <v>0</v>
      </c>
      <c r="I76" s="673">
        <v>0</v>
      </c>
      <c r="J76" s="673">
        <v>0</v>
      </c>
      <c r="K76" s="674">
        <v>0</v>
      </c>
      <c r="L76" s="674">
        <v>0</v>
      </c>
      <c r="M76" s="674">
        <v>0</v>
      </c>
      <c r="N76" s="673">
        <v>0</v>
      </c>
      <c r="O76" s="673">
        <v>0</v>
      </c>
      <c r="P76" s="675">
        <v>0</v>
      </c>
      <c r="Q76" s="240"/>
      <c r="R76" s="240"/>
      <c r="S76" s="240"/>
      <c r="T76" s="711"/>
      <c r="U76" s="711"/>
      <c r="V76" s="711"/>
      <c r="W76" s="711"/>
      <c r="X76" s="711"/>
      <c r="Y76" s="711"/>
      <c r="Z76" s="712"/>
      <c r="AA76" s="711"/>
      <c r="AB76" s="711"/>
      <c r="AC76" s="711"/>
      <c r="AD76" s="711"/>
      <c r="AE76" s="712"/>
      <c r="AF76" s="253"/>
    </row>
    <row r="77" spans="1:32" ht="13.5" thickBot="1">
      <c r="A77" s="622"/>
      <c r="B77" s="672" t="s">
        <v>899</v>
      </c>
      <c r="C77" s="673">
        <v>0</v>
      </c>
      <c r="D77" s="674">
        <v>0</v>
      </c>
      <c r="E77" s="674">
        <v>0</v>
      </c>
      <c r="F77" s="674">
        <v>0</v>
      </c>
      <c r="G77" s="674">
        <v>0</v>
      </c>
      <c r="H77" s="674">
        <v>0</v>
      </c>
      <c r="I77" s="673">
        <v>0</v>
      </c>
      <c r="J77" s="673">
        <v>0</v>
      </c>
      <c r="K77" s="674">
        <v>0</v>
      </c>
      <c r="L77" s="674">
        <v>0</v>
      </c>
      <c r="M77" s="674">
        <v>0</v>
      </c>
      <c r="N77" s="673">
        <v>0</v>
      </c>
      <c r="O77" s="673">
        <v>0</v>
      </c>
      <c r="P77" s="675">
        <v>0</v>
      </c>
      <c r="Q77" s="247"/>
      <c r="R77" s="247"/>
      <c r="S77" s="247"/>
      <c r="T77" s="713">
        <f t="shared" ref="T77:X77" si="71">C77-C76</f>
        <v>0</v>
      </c>
      <c r="U77" s="713">
        <f t="shared" si="71"/>
        <v>0</v>
      </c>
      <c r="V77" s="713">
        <f t="shared" si="71"/>
        <v>0</v>
      </c>
      <c r="W77" s="713">
        <f t="shared" si="71"/>
        <v>0</v>
      </c>
      <c r="X77" s="713">
        <f t="shared" si="71"/>
        <v>0</v>
      </c>
      <c r="Y77" s="713">
        <f t="shared" ref="Y77:AE77" si="72">H77-H76</f>
        <v>0</v>
      </c>
      <c r="Z77" s="714">
        <f t="shared" si="72"/>
        <v>0</v>
      </c>
      <c r="AA77" s="713">
        <f t="shared" si="72"/>
        <v>0</v>
      </c>
      <c r="AB77" s="713">
        <f t="shared" si="72"/>
        <v>0</v>
      </c>
      <c r="AC77" s="713">
        <f t="shared" si="72"/>
        <v>0</v>
      </c>
      <c r="AD77" s="713">
        <f t="shared" si="72"/>
        <v>0</v>
      </c>
      <c r="AE77" s="714">
        <f t="shared" si="72"/>
        <v>0</v>
      </c>
      <c r="AF77" s="257"/>
    </row>
    <row r="78" spans="1:32" ht="13.5" thickTop="1">
      <c r="A78" s="622"/>
      <c r="B78" s="628" t="s">
        <v>900</v>
      </c>
      <c r="C78" s="648">
        <v>0</v>
      </c>
      <c r="D78" s="655">
        <v>0</v>
      </c>
      <c r="E78" s="655">
        <v>0</v>
      </c>
      <c r="F78" s="655">
        <v>0</v>
      </c>
      <c r="G78" s="655">
        <v>0</v>
      </c>
      <c r="H78" s="655">
        <v>0</v>
      </c>
      <c r="I78" s="648">
        <v>0</v>
      </c>
      <c r="J78" s="648">
        <v>0</v>
      </c>
      <c r="K78" s="655">
        <v>0</v>
      </c>
      <c r="L78" s="655">
        <v>0</v>
      </c>
      <c r="M78" s="655">
        <v>0</v>
      </c>
      <c r="N78" s="648">
        <v>0</v>
      </c>
      <c r="O78" s="648">
        <v>0</v>
      </c>
      <c r="P78" s="656">
        <v>0</v>
      </c>
      <c r="Q78" s="226"/>
      <c r="R78" s="226"/>
      <c r="S78" s="226"/>
      <c r="Z78" s="702"/>
      <c r="AE78" s="702"/>
    </row>
    <row r="79" spans="1:32">
      <c r="A79" s="622"/>
      <c r="B79" s="628" t="s">
        <v>901</v>
      </c>
      <c r="C79" s="648">
        <v>0</v>
      </c>
      <c r="D79" s="655">
        <v>0</v>
      </c>
      <c r="E79" s="655">
        <v>0</v>
      </c>
      <c r="F79" s="655">
        <v>0</v>
      </c>
      <c r="G79" s="655">
        <v>0</v>
      </c>
      <c r="H79" s="655">
        <v>0</v>
      </c>
      <c r="I79" s="648">
        <v>0</v>
      </c>
      <c r="J79" s="648">
        <v>0</v>
      </c>
      <c r="K79" s="655">
        <v>0</v>
      </c>
      <c r="L79" s="655">
        <v>0</v>
      </c>
      <c r="M79" s="655">
        <v>0</v>
      </c>
      <c r="N79" s="648">
        <v>0</v>
      </c>
      <c r="O79" s="648">
        <v>0</v>
      </c>
      <c r="P79" s="656">
        <v>0</v>
      </c>
      <c r="Q79" s="226"/>
      <c r="R79" s="226"/>
      <c r="S79" s="226"/>
      <c r="T79" s="703">
        <f t="shared" ref="T79:X79" si="73">C79-C78</f>
        <v>0</v>
      </c>
      <c r="U79" s="703">
        <f t="shared" si="73"/>
        <v>0</v>
      </c>
      <c r="V79" s="703">
        <f t="shared" si="73"/>
        <v>0</v>
      </c>
      <c r="W79" s="703">
        <f t="shared" si="73"/>
        <v>0</v>
      </c>
      <c r="X79" s="703">
        <f t="shared" si="73"/>
        <v>0</v>
      </c>
      <c r="Y79" s="703">
        <f t="shared" ref="Y79:AE79" si="74">H79-H78</f>
        <v>0</v>
      </c>
      <c r="Z79" s="704">
        <f t="shared" si="74"/>
        <v>0</v>
      </c>
      <c r="AA79" s="703">
        <f t="shared" si="74"/>
        <v>0</v>
      </c>
      <c r="AB79" s="703">
        <f t="shared" si="74"/>
        <v>0</v>
      </c>
      <c r="AC79" s="703">
        <f t="shared" si="74"/>
        <v>0</v>
      </c>
      <c r="AD79" s="703">
        <f t="shared" si="74"/>
        <v>0</v>
      </c>
      <c r="AE79" s="704">
        <f t="shared" si="74"/>
        <v>0</v>
      </c>
    </row>
    <row r="80" spans="1:32">
      <c r="A80" s="622"/>
      <c r="B80" s="628" t="s">
        <v>902</v>
      </c>
      <c r="C80" s="648">
        <v>0</v>
      </c>
      <c r="D80" s="655">
        <v>0</v>
      </c>
      <c r="E80" s="655">
        <v>0</v>
      </c>
      <c r="F80" s="655">
        <v>0</v>
      </c>
      <c r="G80" s="655">
        <v>0</v>
      </c>
      <c r="H80" s="655">
        <v>0</v>
      </c>
      <c r="I80" s="648">
        <v>0</v>
      </c>
      <c r="J80" s="648">
        <v>0</v>
      </c>
      <c r="K80" s="655">
        <v>0</v>
      </c>
      <c r="L80" s="655">
        <v>0</v>
      </c>
      <c r="M80" s="655">
        <v>0</v>
      </c>
      <c r="N80" s="648">
        <v>0</v>
      </c>
      <c r="O80" s="648">
        <v>0</v>
      </c>
      <c r="P80" s="656">
        <v>0</v>
      </c>
      <c r="Q80" s="226"/>
      <c r="R80" s="226"/>
      <c r="S80" s="226"/>
      <c r="Z80" s="702"/>
      <c r="AE80" s="702"/>
    </row>
    <row r="81" spans="1:32">
      <c r="A81" s="622"/>
      <c r="B81" s="628" t="s">
        <v>903</v>
      </c>
      <c r="C81" s="648">
        <v>0</v>
      </c>
      <c r="D81" s="655">
        <v>0</v>
      </c>
      <c r="E81" s="655">
        <v>0</v>
      </c>
      <c r="F81" s="655">
        <v>0</v>
      </c>
      <c r="G81" s="655">
        <v>0</v>
      </c>
      <c r="H81" s="655">
        <v>0</v>
      </c>
      <c r="I81" s="648">
        <v>0</v>
      </c>
      <c r="J81" s="648">
        <v>0</v>
      </c>
      <c r="K81" s="655">
        <v>0</v>
      </c>
      <c r="L81" s="655">
        <v>0</v>
      </c>
      <c r="M81" s="655">
        <v>0</v>
      </c>
      <c r="N81" s="648">
        <v>0</v>
      </c>
      <c r="O81" s="648">
        <v>0</v>
      </c>
      <c r="P81" s="656">
        <v>0</v>
      </c>
      <c r="Q81" s="226"/>
      <c r="R81" s="226"/>
      <c r="S81" s="226"/>
      <c r="T81" s="703">
        <f t="shared" ref="T81:X81" si="75">C81-C80</f>
        <v>0</v>
      </c>
      <c r="U81" s="703">
        <f t="shared" si="75"/>
        <v>0</v>
      </c>
      <c r="V81" s="703">
        <f t="shared" si="75"/>
        <v>0</v>
      </c>
      <c r="W81" s="703">
        <f t="shared" si="75"/>
        <v>0</v>
      </c>
      <c r="X81" s="703">
        <f t="shared" si="75"/>
        <v>0</v>
      </c>
      <c r="Y81" s="703">
        <f t="shared" ref="Y81:AE81" si="76">H81-H80</f>
        <v>0</v>
      </c>
      <c r="Z81" s="704">
        <f t="shared" si="76"/>
        <v>0</v>
      </c>
      <c r="AA81" s="703">
        <f t="shared" si="76"/>
        <v>0</v>
      </c>
      <c r="AB81" s="703">
        <f t="shared" si="76"/>
        <v>0</v>
      </c>
      <c r="AC81" s="703">
        <f t="shared" si="76"/>
        <v>0</v>
      </c>
      <c r="AD81" s="703">
        <f t="shared" si="76"/>
        <v>0</v>
      </c>
      <c r="AE81" s="704">
        <f t="shared" si="76"/>
        <v>0</v>
      </c>
    </row>
    <row r="82" spans="1:32">
      <c r="A82" s="622"/>
      <c r="B82" s="628" t="s">
        <v>904</v>
      </c>
      <c r="C82" s="648">
        <v>0</v>
      </c>
      <c r="D82" s="655">
        <v>0</v>
      </c>
      <c r="E82" s="655">
        <v>0</v>
      </c>
      <c r="F82" s="655">
        <v>0</v>
      </c>
      <c r="G82" s="655">
        <v>0</v>
      </c>
      <c r="H82" s="655">
        <v>0</v>
      </c>
      <c r="I82" s="648">
        <v>0</v>
      </c>
      <c r="J82" s="648">
        <v>0</v>
      </c>
      <c r="K82" s="655">
        <v>0</v>
      </c>
      <c r="L82" s="655">
        <v>0</v>
      </c>
      <c r="M82" s="655">
        <v>0</v>
      </c>
      <c r="N82" s="648">
        <v>0</v>
      </c>
      <c r="O82" s="648">
        <v>0</v>
      </c>
      <c r="P82" s="656">
        <v>0</v>
      </c>
      <c r="Q82" s="226"/>
      <c r="R82" s="226"/>
      <c r="S82" s="226"/>
      <c r="Z82" s="702"/>
      <c r="AE82" s="702"/>
    </row>
    <row r="83" spans="1:32" ht="13.5" thickBot="1">
      <c r="A83" s="622"/>
      <c r="B83" s="628" t="s">
        <v>905</v>
      </c>
      <c r="C83" s="648">
        <v>0</v>
      </c>
      <c r="D83" s="655">
        <v>0</v>
      </c>
      <c r="E83" s="655">
        <v>0</v>
      </c>
      <c r="F83" s="655">
        <v>0</v>
      </c>
      <c r="G83" s="655">
        <v>0</v>
      </c>
      <c r="H83" s="655">
        <v>0</v>
      </c>
      <c r="I83" s="648">
        <v>0</v>
      </c>
      <c r="J83" s="648">
        <v>0</v>
      </c>
      <c r="K83" s="655">
        <v>0</v>
      </c>
      <c r="L83" s="655">
        <v>0</v>
      </c>
      <c r="M83" s="655">
        <v>0</v>
      </c>
      <c r="N83" s="648">
        <v>0</v>
      </c>
      <c r="O83" s="648">
        <v>0</v>
      </c>
      <c r="P83" s="656">
        <v>0</v>
      </c>
      <c r="Q83" s="226"/>
      <c r="R83" s="226"/>
      <c r="S83" s="226"/>
      <c r="T83" s="703">
        <f t="shared" ref="T83:X83" si="77">C83-C82</f>
        <v>0</v>
      </c>
      <c r="U83" s="703">
        <f t="shared" si="77"/>
        <v>0</v>
      </c>
      <c r="V83" s="703">
        <f t="shared" si="77"/>
        <v>0</v>
      </c>
      <c r="W83" s="703">
        <f t="shared" si="77"/>
        <v>0</v>
      </c>
      <c r="X83" s="703">
        <f t="shared" si="77"/>
        <v>0</v>
      </c>
      <c r="Y83" s="703">
        <f t="shared" ref="Y83:AE83" si="78">H83-H82</f>
        <v>0</v>
      </c>
      <c r="Z83" s="704">
        <f t="shared" si="78"/>
        <v>0</v>
      </c>
      <c r="AA83" s="703">
        <f t="shared" si="78"/>
        <v>0</v>
      </c>
      <c r="AB83" s="703">
        <f t="shared" si="78"/>
        <v>0</v>
      </c>
      <c r="AC83" s="703">
        <f t="shared" si="78"/>
        <v>0</v>
      </c>
      <c r="AD83" s="703">
        <f t="shared" si="78"/>
        <v>0</v>
      </c>
      <c r="AE83" s="704">
        <f t="shared" si="78"/>
        <v>0</v>
      </c>
    </row>
    <row r="84" spans="1:32" ht="13.5" thickTop="1">
      <c r="A84" s="622"/>
      <c r="B84" s="628" t="s">
        <v>906</v>
      </c>
      <c r="C84" s="648">
        <v>0</v>
      </c>
      <c r="D84" s="655">
        <v>0</v>
      </c>
      <c r="E84" s="655">
        <v>0</v>
      </c>
      <c r="F84" s="655">
        <v>0</v>
      </c>
      <c r="G84" s="655">
        <v>0</v>
      </c>
      <c r="H84" s="655">
        <v>0</v>
      </c>
      <c r="I84" s="648">
        <v>0</v>
      </c>
      <c r="J84" s="648">
        <v>0</v>
      </c>
      <c r="K84" s="655">
        <v>0</v>
      </c>
      <c r="L84" s="655">
        <v>0</v>
      </c>
      <c r="M84" s="655">
        <v>0</v>
      </c>
      <c r="N84" s="648">
        <v>0</v>
      </c>
      <c r="O84" s="648">
        <v>0</v>
      </c>
      <c r="P84" s="656">
        <v>0</v>
      </c>
      <c r="Q84" s="240"/>
      <c r="R84" s="240"/>
      <c r="S84" s="240"/>
      <c r="T84" s="711"/>
      <c r="U84" s="711"/>
      <c r="V84" s="711"/>
      <c r="W84" s="711"/>
      <c r="X84" s="711"/>
      <c r="Y84" s="711"/>
      <c r="Z84" s="712"/>
      <c r="AA84" s="711"/>
      <c r="AB84" s="711"/>
      <c r="AC84" s="711"/>
      <c r="AD84" s="711"/>
      <c r="AE84" s="712"/>
      <c r="AF84" s="253"/>
    </row>
    <row r="85" spans="1:32" ht="13.5" thickBot="1">
      <c r="A85" s="622"/>
      <c r="B85" s="628" t="s">
        <v>907</v>
      </c>
      <c r="C85" s="648">
        <v>0</v>
      </c>
      <c r="D85" s="655">
        <v>0</v>
      </c>
      <c r="E85" s="655">
        <v>0</v>
      </c>
      <c r="F85" s="655">
        <v>0</v>
      </c>
      <c r="G85" s="655">
        <v>0</v>
      </c>
      <c r="H85" s="655">
        <v>0</v>
      </c>
      <c r="I85" s="648">
        <v>0</v>
      </c>
      <c r="J85" s="648">
        <v>0</v>
      </c>
      <c r="K85" s="655">
        <v>0</v>
      </c>
      <c r="L85" s="655">
        <v>0</v>
      </c>
      <c r="M85" s="655">
        <v>0</v>
      </c>
      <c r="N85" s="648">
        <v>0</v>
      </c>
      <c r="O85" s="648">
        <v>0</v>
      </c>
      <c r="P85" s="656">
        <v>0</v>
      </c>
      <c r="Q85" s="247"/>
      <c r="R85" s="247"/>
      <c r="S85" s="247"/>
      <c r="T85" s="713">
        <f t="shared" ref="T85:X85" si="79">C85-C84</f>
        <v>0</v>
      </c>
      <c r="U85" s="713">
        <f t="shared" si="79"/>
        <v>0</v>
      </c>
      <c r="V85" s="713">
        <f t="shared" si="79"/>
        <v>0</v>
      </c>
      <c r="W85" s="713">
        <f t="shared" si="79"/>
        <v>0</v>
      </c>
      <c r="X85" s="713">
        <f t="shared" si="79"/>
        <v>0</v>
      </c>
      <c r="Y85" s="713">
        <f t="shared" ref="Y85:AE85" si="80">H85-H84</f>
        <v>0</v>
      </c>
      <c r="Z85" s="714">
        <f t="shared" si="80"/>
        <v>0</v>
      </c>
      <c r="AA85" s="713">
        <f t="shared" si="80"/>
        <v>0</v>
      </c>
      <c r="AB85" s="713">
        <f t="shared" si="80"/>
        <v>0</v>
      </c>
      <c r="AC85" s="713">
        <f t="shared" si="80"/>
        <v>0</v>
      </c>
      <c r="AD85" s="713">
        <f t="shared" si="80"/>
        <v>0</v>
      </c>
      <c r="AE85" s="714">
        <f t="shared" si="80"/>
        <v>0</v>
      </c>
      <c r="AF85" s="257"/>
    </row>
    <row r="86" spans="1:32" ht="13.5" thickTop="1">
      <c r="A86" s="622"/>
      <c r="B86" s="628" t="s">
        <v>908</v>
      </c>
      <c r="C86" s="648">
        <v>0</v>
      </c>
      <c r="D86" s="655">
        <v>0</v>
      </c>
      <c r="E86" s="655">
        <v>0</v>
      </c>
      <c r="F86" s="655">
        <v>0</v>
      </c>
      <c r="G86" s="655">
        <v>0</v>
      </c>
      <c r="H86" s="655">
        <v>0</v>
      </c>
      <c r="I86" s="648">
        <v>0</v>
      </c>
      <c r="J86" s="648">
        <v>0</v>
      </c>
      <c r="K86" s="655">
        <v>0</v>
      </c>
      <c r="L86" s="655">
        <v>0</v>
      </c>
      <c r="M86" s="655">
        <v>0</v>
      </c>
      <c r="N86" s="648">
        <v>0</v>
      </c>
      <c r="O86" s="648">
        <v>0</v>
      </c>
      <c r="P86" s="656">
        <v>0</v>
      </c>
      <c r="Q86" s="226"/>
      <c r="R86" s="226"/>
      <c r="S86" s="226"/>
      <c r="Z86" s="702"/>
      <c r="AE86" s="702"/>
    </row>
    <row r="87" spans="1:32">
      <c r="A87" s="622"/>
      <c r="B87" s="628" t="s">
        <v>909</v>
      </c>
      <c r="C87" s="648">
        <v>0</v>
      </c>
      <c r="D87" s="655">
        <v>0</v>
      </c>
      <c r="E87" s="655">
        <v>0</v>
      </c>
      <c r="F87" s="655">
        <v>0</v>
      </c>
      <c r="G87" s="655">
        <v>0</v>
      </c>
      <c r="H87" s="655">
        <v>0</v>
      </c>
      <c r="I87" s="648">
        <v>0</v>
      </c>
      <c r="J87" s="648">
        <v>0</v>
      </c>
      <c r="K87" s="655">
        <v>0</v>
      </c>
      <c r="L87" s="655">
        <v>0</v>
      </c>
      <c r="M87" s="655">
        <v>0</v>
      </c>
      <c r="N87" s="648">
        <v>0</v>
      </c>
      <c r="O87" s="648">
        <v>0</v>
      </c>
      <c r="P87" s="656">
        <v>0</v>
      </c>
      <c r="Q87" s="226"/>
      <c r="R87" s="226"/>
      <c r="S87" s="226"/>
      <c r="T87" s="703">
        <f t="shared" ref="T87:X87" si="81">C87-C86</f>
        <v>0</v>
      </c>
      <c r="U87" s="703">
        <f t="shared" si="81"/>
        <v>0</v>
      </c>
      <c r="V87" s="703">
        <f t="shared" si="81"/>
        <v>0</v>
      </c>
      <c r="W87" s="703">
        <f t="shared" si="81"/>
        <v>0</v>
      </c>
      <c r="X87" s="703">
        <f t="shared" si="81"/>
        <v>0</v>
      </c>
      <c r="Y87" s="703">
        <f t="shared" ref="Y87:AE87" si="82">H87-H86</f>
        <v>0</v>
      </c>
      <c r="Z87" s="704">
        <f t="shared" si="82"/>
        <v>0</v>
      </c>
      <c r="AA87" s="703">
        <f t="shared" si="82"/>
        <v>0</v>
      </c>
      <c r="AB87" s="703">
        <f t="shared" si="82"/>
        <v>0</v>
      </c>
      <c r="AC87" s="703">
        <f t="shared" si="82"/>
        <v>0</v>
      </c>
      <c r="AD87" s="703">
        <f t="shared" si="82"/>
        <v>0</v>
      </c>
      <c r="AE87" s="704">
        <f t="shared" si="82"/>
        <v>0</v>
      </c>
    </row>
    <row r="88" spans="1:32">
      <c r="A88" s="622"/>
      <c r="B88" s="628" t="s">
        <v>910</v>
      </c>
      <c r="C88" s="648">
        <v>0</v>
      </c>
      <c r="D88" s="655">
        <v>0</v>
      </c>
      <c r="E88" s="655">
        <v>0</v>
      </c>
      <c r="F88" s="655">
        <v>0</v>
      </c>
      <c r="G88" s="655">
        <v>0</v>
      </c>
      <c r="H88" s="655">
        <v>0</v>
      </c>
      <c r="I88" s="648">
        <v>0</v>
      </c>
      <c r="J88" s="648">
        <v>0</v>
      </c>
      <c r="K88" s="655">
        <v>0</v>
      </c>
      <c r="L88" s="655">
        <v>0</v>
      </c>
      <c r="M88" s="655">
        <v>0</v>
      </c>
      <c r="N88" s="648">
        <v>0</v>
      </c>
      <c r="O88" s="648">
        <v>0</v>
      </c>
      <c r="P88" s="656">
        <v>0</v>
      </c>
      <c r="Q88" s="226"/>
      <c r="R88" s="226"/>
      <c r="S88" s="226"/>
      <c r="Z88" s="702"/>
      <c r="AE88" s="702"/>
    </row>
    <row r="89" spans="1:32">
      <c r="A89" s="622"/>
      <c r="B89" s="628" t="s">
        <v>911</v>
      </c>
      <c r="C89" s="648">
        <v>0</v>
      </c>
      <c r="D89" s="655">
        <v>0</v>
      </c>
      <c r="E89" s="655">
        <v>0</v>
      </c>
      <c r="F89" s="655">
        <v>0</v>
      </c>
      <c r="G89" s="655">
        <v>0</v>
      </c>
      <c r="H89" s="655">
        <v>0</v>
      </c>
      <c r="I89" s="648">
        <v>0</v>
      </c>
      <c r="J89" s="648">
        <v>0</v>
      </c>
      <c r="K89" s="655">
        <v>0</v>
      </c>
      <c r="L89" s="655">
        <v>0</v>
      </c>
      <c r="M89" s="655">
        <v>0</v>
      </c>
      <c r="N89" s="648">
        <v>0</v>
      </c>
      <c r="O89" s="648">
        <v>0</v>
      </c>
      <c r="P89" s="656">
        <v>0</v>
      </c>
      <c r="Q89" s="226"/>
      <c r="R89" s="226"/>
      <c r="S89" s="226"/>
      <c r="T89" s="703">
        <f t="shared" ref="T89:X89" si="83">C89-C88</f>
        <v>0</v>
      </c>
      <c r="U89" s="703">
        <f t="shared" si="83"/>
        <v>0</v>
      </c>
      <c r="V89" s="703">
        <f t="shared" si="83"/>
        <v>0</v>
      </c>
      <c r="W89" s="703">
        <f t="shared" si="83"/>
        <v>0</v>
      </c>
      <c r="X89" s="703">
        <f t="shared" si="83"/>
        <v>0</v>
      </c>
      <c r="Y89" s="703">
        <f t="shared" ref="Y89:AE89" si="84">H89-H88</f>
        <v>0</v>
      </c>
      <c r="Z89" s="704">
        <f t="shared" si="84"/>
        <v>0</v>
      </c>
      <c r="AA89" s="703">
        <f t="shared" si="84"/>
        <v>0</v>
      </c>
      <c r="AB89" s="703">
        <f t="shared" si="84"/>
        <v>0</v>
      </c>
      <c r="AC89" s="703">
        <f t="shared" si="84"/>
        <v>0</v>
      </c>
      <c r="AD89" s="703">
        <f t="shared" si="84"/>
        <v>0</v>
      </c>
      <c r="AE89" s="704">
        <f t="shared" si="84"/>
        <v>0</v>
      </c>
    </row>
    <row r="90" spans="1:32">
      <c r="A90" s="622"/>
      <c r="B90" s="628" t="s">
        <v>912</v>
      </c>
      <c r="C90" s="648">
        <v>0</v>
      </c>
      <c r="D90" s="655">
        <v>0</v>
      </c>
      <c r="E90" s="655">
        <v>0</v>
      </c>
      <c r="F90" s="655">
        <v>0</v>
      </c>
      <c r="G90" s="655">
        <v>0</v>
      </c>
      <c r="H90" s="655">
        <v>0</v>
      </c>
      <c r="I90" s="648">
        <v>0</v>
      </c>
      <c r="J90" s="648">
        <v>0</v>
      </c>
      <c r="K90" s="655">
        <v>0</v>
      </c>
      <c r="L90" s="655">
        <v>0</v>
      </c>
      <c r="M90" s="655">
        <v>0</v>
      </c>
      <c r="N90" s="648">
        <v>0</v>
      </c>
      <c r="O90" s="648">
        <v>0</v>
      </c>
      <c r="P90" s="656">
        <v>0</v>
      </c>
      <c r="Q90" s="226"/>
      <c r="R90" s="226"/>
      <c r="S90" s="226"/>
      <c r="Z90" s="702"/>
      <c r="AE90" s="702"/>
    </row>
    <row r="91" spans="1:32" ht="13.5" thickBot="1">
      <c r="A91" s="622"/>
      <c r="B91" s="628" t="s">
        <v>913</v>
      </c>
      <c r="C91" s="648">
        <v>0</v>
      </c>
      <c r="D91" s="655">
        <v>0</v>
      </c>
      <c r="E91" s="655">
        <v>0</v>
      </c>
      <c r="F91" s="655">
        <v>0</v>
      </c>
      <c r="G91" s="655">
        <v>0</v>
      </c>
      <c r="H91" s="655">
        <v>0</v>
      </c>
      <c r="I91" s="648">
        <v>0</v>
      </c>
      <c r="J91" s="648">
        <v>0</v>
      </c>
      <c r="K91" s="655">
        <v>0</v>
      </c>
      <c r="L91" s="655">
        <v>0</v>
      </c>
      <c r="M91" s="655">
        <v>0</v>
      </c>
      <c r="N91" s="648">
        <v>0</v>
      </c>
      <c r="O91" s="648">
        <v>0</v>
      </c>
      <c r="P91" s="656">
        <v>0</v>
      </c>
      <c r="Q91" s="226"/>
      <c r="R91" s="226"/>
      <c r="S91" s="226"/>
      <c r="T91" s="703">
        <f t="shared" ref="T91:X91" si="85">C91-C90</f>
        <v>0</v>
      </c>
      <c r="U91" s="703">
        <f t="shared" si="85"/>
        <v>0</v>
      </c>
      <c r="V91" s="703">
        <f t="shared" si="85"/>
        <v>0</v>
      </c>
      <c r="W91" s="703">
        <f t="shared" si="85"/>
        <v>0</v>
      </c>
      <c r="X91" s="703">
        <f t="shared" si="85"/>
        <v>0</v>
      </c>
      <c r="Y91" s="703">
        <f t="shared" ref="Y91:AE91" si="86">H91-H90</f>
        <v>0</v>
      </c>
      <c r="Z91" s="704">
        <f t="shared" si="86"/>
        <v>0</v>
      </c>
      <c r="AA91" s="703">
        <f t="shared" si="86"/>
        <v>0</v>
      </c>
      <c r="AB91" s="703">
        <f t="shared" si="86"/>
        <v>0</v>
      </c>
      <c r="AC91" s="703">
        <f t="shared" si="86"/>
        <v>0</v>
      </c>
      <c r="AD91" s="703">
        <f t="shared" si="86"/>
        <v>0</v>
      </c>
      <c r="AE91" s="704">
        <f t="shared" si="86"/>
        <v>0</v>
      </c>
    </row>
    <row r="92" spans="1:32" ht="13.5" thickTop="1">
      <c r="A92" s="622"/>
      <c r="B92" s="628" t="s">
        <v>914</v>
      </c>
      <c r="C92" s="648">
        <v>0</v>
      </c>
      <c r="D92" s="655">
        <v>0</v>
      </c>
      <c r="E92" s="655">
        <v>0</v>
      </c>
      <c r="F92" s="655">
        <v>0</v>
      </c>
      <c r="G92" s="655">
        <v>0</v>
      </c>
      <c r="H92" s="655">
        <v>0</v>
      </c>
      <c r="I92" s="648">
        <v>0</v>
      </c>
      <c r="J92" s="648">
        <v>0</v>
      </c>
      <c r="K92" s="655">
        <v>0</v>
      </c>
      <c r="L92" s="655">
        <v>0</v>
      </c>
      <c r="M92" s="655">
        <v>0</v>
      </c>
      <c r="N92" s="648">
        <v>0</v>
      </c>
      <c r="O92" s="648">
        <v>0</v>
      </c>
      <c r="P92" s="656">
        <v>0</v>
      </c>
      <c r="Q92" s="240"/>
      <c r="R92" s="240"/>
      <c r="S92" s="240"/>
      <c r="T92" s="711"/>
      <c r="U92" s="711"/>
      <c r="V92" s="711"/>
      <c r="W92" s="711"/>
      <c r="X92" s="711"/>
      <c r="Y92" s="711"/>
      <c r="Z92" s="712"/>
      <c r="AA92" s="711"/>
      <c r="AB92" s="711"/>
      <c r="AC92" s="711"/>
      <c r="AD92" s="711"/>
      <c r="AE92" s="712"/>
      <c r="AF92" s="253"/>
    </row>
    <row r="93" spans="1:32" ht="13.5" thickBot="1">
      <c r="A93" s="622"/>
      <c r="B93" s="628" t="s">
        <v>915</v>
      </c>
      <c r="C93" s="648">
        <v>0</v>
      </c>
      <c r="D93" s="655">
        <v>0</v>
      </c>
      <c r="E93" s="655">
        <v>0</v>
      </c>
      <c r="F93" s="655">
        <v>0</v>
      </c>
      <c r="G93" s="655">
        <v>0</v>
      </c>
      <c r="H93" s="655">
        <v>0</v>
      </c>
      <c r="I93" s="648">
        <v>0</v>
      </c>
      <c r="J93" s="648">
        <v>0</v>
      </c>
      <c r="K93" s="655">
        <v>0</v>
      </c>
      <c r="L93" s="655">
        <v>0</v>
      </c>
      <c r="M93" s="655">
        <v>0</v>
      </c>
      <c r="N93" s="648">
        <v>0</v>
      </c>
      <c r="O93" s="648">
        <v>0</v>
      </c>
      <c r="P93" s="656">
        <v>0</v>
      </c>
      <c r="Q93" s="247"/>
      <c r="R93" s="247"/>
      <c r="S93" s="247"/>
      <c r="T93" s="713">
        <f t="shared" ref="T93:X93" si="87">C93-C92</f>
        <v>0</v>
      </c>
      <c r="U93" s="713">
        <f t="shared" si="87"/>
        <v>0</v>
      </c>
      <c r="V93" s="713">
        <f t="shared" si="87"/>
        <v>0</v>
      </c>
      <c r="W93" s="713">
        <f t="shared" si="87"/>
        <v>0</v>
      </c>
      <c r="X93" s="713">
        <f t="shared" si="87"/>
        <v>0</v>
      </c>
      <c r="Y93" s="713">
        <f t="shared" ref="Y93:AE93" si="88">H93-H92</f>
        <v>0</v>
      </c>
      <c r="Z93" s="714">
        <f t="shared" si="88"/>
        <v>0</v>
      </c>
      <c r="AA93" s="713">
        <f t="shared" si="88"/>
        <v>0</v>
      </c>
      <c r="AB93" s="713">
        <f t="shared" si="88"/>
        <v>0</v>
      </c>
      <c r="AC93" s="713">
        <f t="shared" si="88"/>
        <v>0</v>
      </c>
      <c r="AD93" s="713">
        <f t="shared" si="88"/>
        <v>0</v>
      </c>
      <c r="AE93" s="714">
        <f t="shared" si="88"/>
        <v>0</v>
      </c>
      <c r="AF93" s="257"/>
    </row>
    <row r="94" spans="1:32" ht="13.5" thickTop="1">
      <c r="A94" s="622"/>
      <c r="B94" s="628" t="s">
        <v>916</v>
      </c>
      <c r="C94" s="648">
        <v>0</v>
      </c>
      <c r="D94" s="655">
        <v>0</v>
      </c>
      <c r="E94" s="655">
        <v>0</v>
      </c>
      <c r="F94" s="655">
        <v>0</v>
      </c>
      <c r="G94" s="655">
        <v>0</v>
      </c>
      <c r="H94" s="655">
        <v>0</v>
      </c>
      <c r="I94" s="648">
        <v>0</v>
      </c>
      <c r="J94" s="648">
        <v>0</v>
      </c>
      <c r="K94" s="655">
        <v>0</v>
      </c>
      <c r="L94" s="655">
        <v>0</v>
      </c>
      <c r="M94" s="655">
        <v>0</v>
      </c>
      <c r="N94" s="648">
        <v>0</v>
      </c>
      <c r="O94" s="648">
        <v>0</v>
      </c>
      <c r="P94" s="656">
        <v>0</v>
      </c>
      <c r="Q94" s="226"/>
      <c r="R94" s="226"/>
      <c r="S94" s="226"/>
      <c r="Z94" s="702"/>
      <c r="AE94" s="702"/>
    </row>
    <row r="95" spans="1:32">
      <c r="A95" s="622"/>
      <c r="B95" s="628" t="s">
        <v>917</v>
      </c>
      <c r="C95" s="648">
        <v>0</v>
      </c>
      <c r="D95" s="655">
        <v>0</v>
      </c>
      <c r="E95" s="655">
        <v>0</v>
      </c>
      <c r="F95" s="655">
        <v>0</v>
      </c>
      <c r="G95" s="655">
        <v>0</v>
      </c>
      <c r="H95" s="655">
        <v>0</v>
      </c>
      <c r="I95" s="648">
        <v>0</v>
      </c>
      <c r="J95" s="648">
        <v>0</v>
      </c>
      <c r="K95" s="655">
        <v>0</v>
      </c>
      <c r="L95" s="655">
        <v>0</v>
      </c>
      <c r="M95" s="655">
        <v>0</v>
      </c>
      <c r="N95" s="648">
        <v>0</v>
      </c>
      <c r="O95" s="648">
        <v>0</v>
      </c>
      <c r="P95" s="656">
        <v>0</v>
      </c>
      <c r="Q95" s="226"/>
      <c r="R95" s="226"/>
      <c r="S95" s="226"/>
      <c r="T95" s="703">
        <f t="shared" ref="T95:X95" si="89">C95-C94</f>
        <v>0</v>
      </c>
      <c r="U95" s="703">
        <f t="shared" si="89"/>
        <v>0</v>
      </c>
      <c r="V95" s="703">
        <f t="shared" si="89"/>
        <v>0</v>
      </c>
      <c r="W95" s="703">
        <f t="shared" si="89"/>
        <v>0</v>
      </c>
      <c r="X95" s="703">
        <f t="shared" si="89"/>
        <v>0</v>
      </c>
      <c r="Y95" s="703">
        <f t="shared" ref="Y95:AE95" si="90">H95-H94</f>
        <v>0</v>
      </c>
      <c r="Z95" s="704">
        <f t="shared" si="90"/>
        <v>0</v>
      </c>
      <c r="AA95" s="703">
        <f t="shared" si="90"/>
        <v>0</v>
      </c>
      <c r="AB95" s="703">
        <f t="shared" si="90"/>
        <v>0</v>
      </c>
      <c r="AC95" s="703">
        <f t="shared" si="90"/>
        <v>0</v>
      </c>
      <c r="AD95" s="703">
        <f t="shared" si="90"/>
        <v>0</v>
      </c>
      <c r="AE95" s="704">
        <f t="shared" si="90"/>
        <v>0</v>
      </c>
    </row>
    <row r="96" spans="1:32">
      <c r="A96" s="622"/>
      <c r="B96" s="628" t="s">
        <v>918</v>
      </c>
      <c r="C96" s="648">
        <v>0</v>
      </c>
      <c r="D96" s="655">
        <v>0</v>
      </c>
      <c r="E96" s="655">
        <v>0</v>
      </c>
      <c r="F96" s="655">
        <v>0</v>
      </c>
      <c r="G96" s="655">
        <v>0</v>
      </c>
      <c r="H96" s="655">
        <v>0</v>
      </c>
      <c r="I96" s="648">
        <v>0</v>
      </c>
      <c r="J96" s="648">
        <v>0</v>
      </c>
      <c r="K96" s="655">
        <v>0</v>
      </c>
      <c r="L96" s="655">
        <v>0</v>
      </c>
      <c r="M96" s="655">
        <v>0</v>
      </c>
      <c r="N96" s="648">
        <v>0</v>
      </c>
      <c r="O96" s="648">
        <v>0</v>
      </c>
      <c r="P96" s="656">
        <v>0</v>
      </c>
      <c r="Q96" s="226"/>
      <c r="R96" s="226"/>
      <c r="S96" s="226"/>
      <c r="Z96" s="702"/>
      <c r="AE96" s="702"/>
    </row>
    <row r="97" spans="1:32">
      <c r="A97" s="622"/>
      <c r="B97" s="628" t="s">
        <v>919</v>
      </c>
      <c r="C97" s="648">
        <v>0</v>
      </c>
      <c r="D97" s="655">
        <v>0</v>
      </c>
      <c r="E97" s="655">
        <v>0</v>
      </c>
      <c r="F97" s="655">
        <v>0</v>
      </c>
      <c r="G97" s="655">
        <v>0</v>
      </c>
      <c r="H97" s="655">
        <v>0</v>
      </c>
      <c r="I97" s="648">
        <v>0</v>
      </c>
      <c r="J97" s="648">
        <v>0</v>
      </c>
      <c r="K97" s="655">
        <v>0</v>
      </c>
      <c r="L97" s="655">
        <v>0</v>
      </c>
      <c r="M97" s="655">
        <v>0</v>
      </c>
      <c r="N97" s="648">
        <v>0</v>
      </c>
      <c r="O97" s="648">
        <v>0</v>
      </c>
      <c r="P97" s="656">
        <v>0</v>
      </c>
      <c r="Q97" s="226"/>
      <c r="R97" s="226"/>
      <c r="S97" s="226"/>
      <c r="T97" s="703">
        <f t="shared" ref="T97:X97" si="91">C97-C96</f>
        <v>0</v>
      </c>
      <c r="U97" s="703">
        <f t="shared" si="91"/>
        <v>0</v>
      </c>
      <c r="V97" s="703">
        <f t="shared" si="91"/>
        <v>0</v>
      </c>
      <c r="W97" s="703">
        <f t="shared" si="91"/>
        <v>0</v>
      </c>
      <c r="X97" s="703">
        <f t="shared" si="91"/>
        <v>0</v>
      </c>
      <c r="Y97" s="703">
        <f t="shared" ref="Y97:AE97" si="92">H97-H96</f>
        <v>0</v>
      </c>
      <c r="Z97" s="704">
        <f t="shared" si="92"/>
        <v>0</v>
      </c>
      <c r="AA97" s="703">
        <f t="shared" si="92"/>
        <v>0</v>
      </c>
      <c r="AB97" s="703">
        <f t="shared" si="92"/>
        <v>0</v>
      </c>
      <c r="AC97" s="703">
        <f t="shared" si="92"/>
        <v>0</v>
      </c>
      <c r="AD97" s="703">
        <f t="shared" si="92"/>
        <v>0</v>
      </c>
      <c r="AE97" s="704">
        <f t="shared" si="92"/>
        <v>0</v>
      </c>
    </row>
    <row r="98" spans="1:32">
      <c r="A98" s="622"/>
      <c r="B98" s="628" t="s">
        <v>920</v>
      </c>
      <c r="C98" s="648">
        <v>0</v>
      </c>
      <c r="D98" s="655">
        <v>0</v>
      </c>
      <c r="E98" s="655">
        <v>0</v>
      </c>
      <c r="F98" s="655">
        <v>0</v>
      </c>
      <c r="G98" s="655">
        <v>0</v>
      </c>
      <c r="H98" s="655">
        <v>0</v>
      </c>
      <c r="I98" s="648">
        <v>0</v>
      </c>
      <c r="J98" s="648">
        <v>0</v>
      </c>
      <c r="K98" s="655">
        <v>0</v>
      </c>
      <c r="L98" s="655">
        <v>0</v>
      </c>
      <c r="M98" s="655">
        <v>0</v>
      </c>
      <c r="N98" s="648">
        <v>0</v>
      </c>
      <c r="O98" s="648">
        <v>0</v>
      </c>
      <c r="P98" s="656">
        <v>0</v>
      </c>
      <c r="Q98" s="226"/>
      <c r="R98" s="226"/>
      <c r="S98" s="226"/>
      <c r="Z98" s="702"/>
      <c r="AE98" s="702"/>
    </row>
    <row r="99" spans="1:32">
      <c r="A99" s="622"/>
      <c r="B99" s="628" t="s">
        <v>921</v>
      </c>
      <c r="C99" s="648">
        <v>0</v>
      </c>
      <c r="D99" s="655">
        <v>0</v>
      </c>
      <c r="E99" s="655">
        <v>0</v>
      </c>
      <c r="F99" s="655">
        <v>0</v>
      </c>
      <c r="G99" s="655">
        <v>0</v>
      </c>
      <c r="H99" s="655">
        <v>0</v>
      </c>
      <c r="I99" s="648">
        <v>0</v>
      </c>
      <c r="J99" s="648">
        <v>0</v>
      </c>
      <c r="K99" s="655">
        <v>0</v>
      </c>
      <c r="L99" s="655">
        <v>0</v>
      </c>
      <c r="M99" s="655">
        <v>0</v>
      </c>
      <c r="N99" s="648">
        <v>0</v>
      </c>
      <c r="O99" s="648">
        <v>0</v>
      </c>
      <c r="P99" s="656">
        <v>0</v>
      </c>
      <c r="Q99" s="226"/>
      <c r="R99" s="226"/>
      <c r="S99" s="226"/>
      <c r="T99" s="703">
        <f t="shared" ref="T99:X99" si="93">C99-C98</f>
        <v>0</v>
      </c>
      <c r="U99" s="703">
        <f t="shared" si="93"/>
        <v>0</v>
      </c>
      <c r="V99" s="703">
        <f t="shared" si="93"/>
        <v>0</v>
      </c>
      <c r="W99" s="703">
        <f t="shared" si="93"/>
        <v>0</v>
      </c>
      <c r="X99" s="703">
        <f t="shared" si="93"/>
        <v>0</v>
      </c>
      <c r="Y99" s="703">
        <f t="shared" ref="Y99:AE99" si="94">H99-H98</f>
        <v>0</v>
      </c>
      <c r="Z99" s="704">
        <f t="shared" si="94"/>
        <v>0</v>
      </c>
      <c r="AA99" s="703">
        <f t="shared" si="94"/>
        <v>0</v>
      </c>
      <c r="AB99" s="703">
        <f t="shared" si="94"/>
        <v>0</v>
      </c>
      <c r="AC99" s="703">
        <f t="shared" si="94"/>
        <v>0</v>
      </c>
      <c r="AD99" s="703">
        <f t="shared" si="94"/>
        <v>0</v>
      </c>
      <c r="AE99" s="704">
        <f t="shared" si="94"/>
        <v>0</v>
      </c>
    </row>
    <row r="100" spans="1:32">
      <c r="A100" s="622"/>
      <c r="B100" s="628" t="s">
        <v>922</v>
      </c>
      <c r="C100" s="648">
        <v>0</v>
      </c>
      <c r="D100" s="655">
        <v>0</v>
      </c>
      <c r="E100" s="655">
        <v>0</v>
      </c>
      <c r="F100" s="655">
        <v>0</v>
      </c>
      <c r="G100" s="655">
        <v>0</v>
      </c>
      <c r="H100" s="655">
        <v>0</v>
      </c>
      <c r="I100" s="648">
        <v>0</v>
      </c>
      <c r="J100" s="648">
        <v>0</v>
      </c>
      <c r="K100" s="655">
        <v>0</v>
      </c>
      <c r="L100" s="655">
        <v>0</v>
      </c>
      <c r="M100" s="655">
        <v>0</v>
      </c>
      <c r="N100" s="648">
        <v>0</v>
      </c>
      <c r="O100" s="648">
        <v>0</v>
      </c>
      <c r="P100" s="656">
        <v>0</v>
      </c>
      <c r="Q100" s="226"/>
      <c r="R100" s="226"/>
      <c r="S100" s="226"/>
      <c r="Z100" s="702"/>
      <c r="AE100" s="702"/>
    </row>
    <row r="101" spans="1:32" ht="13.5" thickBot="1">
      <c r="A101" s="622"/>
      <c r="B101" s="628" t="s">
        <v>923</v>
      </c>
      <c r="C101" s="648">
        <v>0</v>
      </c>
      <c r="D101" s="655">
        <v>0</v>
      </c>
      <c r="E101" s="655">
        <v>0</v>
      </c>
      <c r="F101" s="655">
        <v>0</v>
      </c>
      <c r="G101" s="655">
        <v>0</v>
      </c>
      <c r="H101" s="655">
        <v>0</v>
      </c>
      <c r="I101" s="648">
        <v>0</v>
      </c>
      <c r="J101" s="648">
        <v>0</v>
      </c>
      <c r="K101" s="655">
        <v>0</v>
      </c>
      <c r="L101" s="655">
        <v>0</v>
      </c>
      <c r="M101" s="655">
        <v>0</v>
      </c>
      <c r="N101" s="648">
        <v>0</v>
      </c>
      <c r="O101" s="648">
        <v>0</v>
      </c>
      <c r="P101" s="656">
        <v>0</v>
      </c>
      <c r="Q101" s="226"/>
      <c r="R101" s="226"/>
      <c r="S101" s="226"/>
      <c r="T101" s="715">
        <f t="shared" ref="T101:X101" si="95">C101-C100</f>
        <v>0</v>
      </c>
      <c r="U101" s="715">
        <f t="shared" si="95"/>
        <v>0</v>
      </c>
      <c r="V101" s="715">
        <f t="shared" si="95"/>
        <v>0</v>
      </c>
      <c r="W101" s="715">
        <f t="shared" si="95"/>
        <v>0</v>
      </c>
      <c r="X101" s="715">
        <f t="shared" si="95"/>
        <v>0</v>
      </c>
      <c r="Y101" s="715">
        <f t="shared" ref="Y101:AE101" si="96">H101-H100</f>
        <v>0</v>
      </c>
      <c r="Z101" s="716">
        <f t="shared" si="96"/>
        <v>0</v>
      </c>
      <c r="AA101" s="715">
        <f t="shared" si="96"/>
        <v>0</v>
      </c>
      <c r="AB101" s="715">
        <f t="shared" si="96"/>
        <v>0</v>
      </c>
      <c r="AC101" s="715">
        <f t="shared" si="96"/>
        <v>0</v>
      </c>
      <c r="AD101" s="715">
        <f t="shared" si="96"/>
        <v>0</v>
      </c>
      <c r="AE101" s="716">
        <f t="shared" si="96"/>
        <v>0</v>
      </c>
    </row>
    <row r="102" spans="1:32">
      <c r="A102" s="621" t="s">
        <v>383</v>
      </c>
      <c r="B102" s="617" t="s">
        <v>892</v>
      </c>
      <c r="C102" s="649">
        <v>0</v>
      </c>
      <c r="D102" s="653">
        <v>0</v>
      </c>
      <c r="E102" s="653">
        <v>0</v>
      </c>
      <c r="F102" s="653">
        <v>0</v>
      </c>
      <c r="G102" s="653">
        <v>0</v>
      </c>
      <c r="H102" s="653">
        <v>0</v>
      </c>
      <c r="I102" s="649">
        <v>0</v>
      </c>
      <c r="J102" s="649">
        <v>2.8391388296612181</v>
      </c>
      <c r="K102" s="653">
        <v>2.784652434456929</v>
      </c>
      <c r="L102" s="653">
        <v>0</v>
      </c>
      <c r="M102" s="653">
        <v>3.1315561403508774</v>
      </c>
      <c r="N102" s="649">
        <v>2.8396052585258524</v>
      </c>
      <c r="O102" s="649">
        <v>0</v>
      </c>
      <c r="P102" s="654">
        <v>0</v>
      </c>
      <c r="Q102" s="226"/>
      <c r="R102" s="226"/>
      <c r="S102" s="226"/>
      <c r="T102" s="701" t="s">
        <v>1191</v>
      </c>
      <c r="Z102" s="702"/>
      <c r="AE102" s="702"/>
    </row>
    <row r="103" spans="1:32">
      <c r="A103" s="622"/>
      <c r="B103" s="663" t="s">
        <v>893</v>
      </c>
      <c r="C103" s="664">
        <v>0</v>
      </c>
      <c r="D103" s="665">
        <v>0</v>
      </c>
      <c r="E103" s="665">
        <v>0</v>
      </c>
      <c r="F103" s="665">
        <v>0</v>
      </c>
      <c r="G103" s="665">
        <v>0</v>
      </c>
      <c r="H103" s="665">
        <v>0</v>
      </c>
      <c r="I103" s="664">
        <v>0</v>
      </c>
      <c r="J103" s="664">
        <v>2.7137942886282511</v>
      </c>
      <c r="K103" s="665">
        <v>2.8522839857651245</v>
      </c>
      <c r="L103" s="665">
        <v>0</v>
      </c>
      <c r="M103" s="665">
        <v>2.5106085106382983</v>
      </c>
      <c r="N103" s="664">
        <v>2.720703905882353</v>
      </c>
      <c r="O103" s="664">
        <v>0</v>
      </c>
      <c r="P103" s="666">
        <v>0</v>
      </c>
      <c r="Q103" s="226"/>
      <c r="R103" s="226"/>
      <c r="S103" s="226"/>
      <c r="T103" s="703">
        <f t="shared" ref="T103:X103" si="97">C103-C102</f>
        <v>0</v>
      </c>
      <c r="U103" s="703">
        <f t="shared" si="97"/>
        <v>0</v>
      </c>
      <c r="V103" s="703">
        <f t="shared" si="97"/>
        <v>0</v>
      </c>
      <c r="W103" s="703">
        <f t="shared" si="97"/>
        <v>0</v>
      </c>
      <c r="X103" s="703">
        <f t="shared" si="97"/>
        <v>0</v>
      </c>
      <c r="Y103" s="703">
        <f t="shared" ref="Y103:AE103" si="98">H103-H102</f>
        <v>0</v>
      </c>
      <c r="Z103" s="704">
        <f t="shared" si="98"/>
        <v>0</v>
      </c>
      <c r="AA103" s="703">
        <f t="shared" si="98"/>
        <v>-0.12534454103296699</v>
      </c>
      <c r="AB103" s="703">
        <f t="shared" si="98"/>
        <v>6.7631551308195537E-2</v>
      </c>
      <c r="AC103" s="703">
        <f t="shared" si="98"/>
        <v>0</v>
      </c>
      <c r="AD103" s="703">
        <f t="shared" si="98"/>
        <v>-0.62094762971257911</v>
      </c>
      <c r="AE103" s="704">
        <f t="shared" si="98"/>
        <v>-0.11890135264349944</v>
      </c>
    </row>
    <row r="104" spans="1:32">
      <c r="A104" s="622"/>
      <c r="B104" s="628" t="s">
        <v>894</v>
      </c>
      <c r="C104" s="648">
        <v>0</v>
      </c>
      <c r="D104" s="679">
        <v>0</v>
      </c>
      <c r="E104" s="679">
        <v>0</v>
      </c>
      <c r="F104" s="679">
        <v>0</v>
      </c>
      <c r="G104" s="679">
        <v>0</v>
      </c>
      <c r="H104" s="679">
        <v>0</v>
      </c>
      <c r="I104" s="648">
        <v>0</v>
      </c>
      <c r="J104" s="648">
        <v>3.0041322202948821</v>
      </c>
      <c r="K104" s="679">
        <v>3.8480441176470586</v>
      </c>
      <c r="L104" s="679">
        <v>0</v>
      </c>
      <c r="M104" s="679">
        <v>2.9999799999999999</v>
      </c>
      <c r="N104" s="648">
        <v>3.0395506589785826</v>
      </c>
      <c r="O104" s="648">
        <v>0</v>
      </c>
      <c r="P104" s="656">
        <v>0</v>
      </c>
      <c r="Q104" s="226"/>
      <c r="R104" s="226"/>
      <c r="S104" s="226"/>
      <c r="Z104" s="702"/>
      <c r="AE104" s="702"/>
    </row>
    <row r="105" spans="1:32">
      <c r="A105" s="622"/>
      <c r="B105" s="628" t="s">
        <v>895</v>
      </c>
      <c r="C105" s="648">
        <v>0</v>
      </c>
      <c r="D105" s="655">
        <v>0</v>
      </c>
      <c r="E105" s="655">
        <v>0</v>
      </c>
      <c r="F105" s="655">
        <v>0</v>
      </c>
      <c r="G105" s="655">
        <v>0</v>
      </c>
      <c r="H105" s="655">
        <v>0</v>
      </c>
      <c r="I105" s="648">
        <v>0</v>
      </c>
      <c r="J105" s="648">
        <v>2.71318467254993</v>
      </c>
      <c r="K105" s="655">
        <v>3.1636618181818181</v>
      </c>
      <c r="L105" s="655">
        <v>0</v>
      </c>
      <c r="M105" s="655">
        <v>2.7678571428571428</v>
      </c>
      <c r="N105" s="648">
        <v>2.7354820602357042</v>
      </c>
      <c r="O105" s="648">
        <v>0</v>
      </c>
      <c r="P105" s="656">
        <v>0</v>
      </c>
      <c r="Q105" s="226"/>
      <c r="R105" s="226"/>
      <c r="S105" s="226"/>
      <c r="T105" s="703">
        <f t="shared" ref="T105:X105" si="99">C105-C104</f>
        <v>0</v>
      </c>
      <c r="U105" s="703">
        <f t="shared" si="99"/>
        <v>0</v>
      </c>
      <c r="V105" s="703">
        <f t="shared" si="99"/>
        <v>0</v>
      </c>
      <c r="W105" s="703">
        <f t="shared" si="99"/>
        <v>0</v>
      </c>
      <c r="X105" s="703">
        <f t="shared" si="99"/>
        <v>0</v>
      </c>
      <c r="Y105" s="703">
        <f t="shared" ref="Y105:AE105" si="100">H105-H104</f>
        <v>0</v>
      </c>
      <c r="Z105" s="704">
        <f t="shared" si="100"/>
        <v>0</v>
      </c>
      <c r="AA105" s="703">
        <f t="shared" si="100"/>
        <v>-0.29094754774495213</v>
      </c>
      <c r="AB105" s="703">
        <f t="shared" si="100"/>
        <v>-0.68438229946524043</v>
      </c>
      <c r="AC105" s="703">
        <f t="shared" si="100"/>
        <v>0</v>
      </c>
      <c r="AD105" s="703">
        <f t="shared" si="100"/>
        <v>-0.23212285714285708</v>
      </c>
      <c r="AE105" s="704">
        <f t="shared" si="100"/>
        <v>-0.30406859874287839</v>
      </c>
    </row>
    <row r="106" spans="1:32">
      <c r="A106" s="622"/>
      <c r="B106" s="628" t="s">
        <v>896</v>
      </c>
      <c r="C106" s="648">
        <v>0</v>
      </c>
      <c r="D106" s="655">
        <v>0</v>
      </c>
      <c r="E106" s="655">
        <v>0</v>
      </c>
      <c r="F106" s="655">
        <v>0</v>
      </c>
      <c r="G106" s="655">
        <v>0</v>
      </c>
      <c r="H106" s="655">
        <v>0</v>
      </c>
      <c r="I106" s="648">
        <v>0</v>
      </c>
      <c r="J106" s="648">
        <v>0.73314393063583794</v>
      </c>
      <c r="K106" s="655">
        <v>0.5359872</v>
      </c>
      <c r="L106" s="655">
        <v>0</v>
      </c>
      <c r="M106" s="655">
        <v>0.61109999999999998</v>
      </c>
      <c r="N106" s="648">
        <v>0.72149552036199094</v>
      </c>
      <c r="O106" s="648">
        <v>0</v>
      </c>
      <c r="P106" s="656">
        <v>0</v>
      </c>
      <c r="Q106" s="226"/>
      <c r="R106" s="226"/>
      <c r="S106" s="226"/>
      <c r="Z106" s="702"/>
      <c r="AE106" s="702"/>
    </row>
    <row r="107" spans="1:32" ht="13.5" thickBot="1">
      <c r="A107" s="622"/>
      <c r="B107" s="628" t="s">
        <v>897</v>
      </c>
      <c r="C107" s="648">
        <v>0</v>
      </c>
      <c r="D107" s="655">
        <v>0</v>
      </c>
      <c r="E107" s="655">
        <v>0</v>
      </c>
      <c r="F107" s="655">
        <v>0</v>
      </c>
      <c r="G107" s="655">
        <v>0</v>
      </c>
      <c r="H107" s="655">
        <v>0</v>
      </c>
      <c r="I107" s="648">
        <v>0</v>
      </c>
      <c r="J107" s="648">
        <v>0.72781663822525589</v>
      </c>
      <c r="K107" s="655">
        <v>0.57144285714285703</v>
      </c>
      <c r="L107" s="655">
        <v>0</v>
      </c>
      <c r="M107" s="655">
        <v>0.54169999999999996</v>
      </c>
      <c r="N107" s="648">
        <v>0.71856347930895936</v>
      </c>
      <c r="O107" s="648">
        <v>0</v>
      </c>
      <c r="P107" s="656">
        <v>0</v>
      </c>
      <c r="Q107" s="226"/>
      <c r="R107" s="226"/>
      <c r="S107" s="226"/>
      <c r="T107" s="703">
        <f t="shared" ref="T107:X107" si="101">C107-C106</f>
        <v>0</v>
      </c>
      <c r="U107" s="703">
        <f t="shared" si="101"/>
        <v>0</v>
      </c>
      <c r="V107" s="703">
        <f t="shared" si="101"/>
        <v>0</v>
      </c>
      <c r="W107" s="703">
        <f t="shared" si="101"/>
        <v>0</v>
      </c>
      <c r="X107" s="703">
        <f t="shared" si="101"/>
        <v>0</v>
      </c>
      <c r="Y107" s="703">
        <f t="shared" ref="Y107:AE107" si="102">H107-H106</f>
        <v>0</v>
      </c>
      <c r="Z107" s="704">
        <f t="shared" si="102"/>
        <v>0</v>
      </c>
      <c r="AA107" s="703">
        <f t="shared" si="102"/>
        <v>-5.3272924105820518E-3</v>
      </c>
      <c r="AB107" s="703">
        <f t="shared" si="102"/>
        <v>3.5455657142857033E-2</v>
      </c>
      <c r="AC107" s="703">
        <f t="shared" si="102"/>
        <v>0</v>
      </c>
      <c r="AD107" s="703">
        <f t="shared" si="102"/>
        <v>-6.9400000000000017E-2</v>
      </c>
      <c r="AE107" s="704">
        <f t="shared" si="102"/>
        <v>-2.9320410530315755E-3</v>
      </c>
    </row>
    <row r="108" spans="1:32" ht="13.5" thickTop="1">
      <c r="A108" s="622"/>
      <c r="B108" s="672" t="s">
        <v>898</v>
      </c>
      <c r="C108" s="673">
        <v>0</v>
      </c>
      <c r="D108" s="674">
        <v>0</v>
      </c>
      <c r="E108" s="674">
        <v>0</v>
      </c>
      <c r="F108" s="674">
        <v>0</v>
      </c>
      <c r="G108" s="674">
        <v>0</v>
      </c>
      <c r="H108" s="674">
        <v>0</v>
      </c>
      <c r="I108" s="673">
        <v>0</v>
      </c>
      <c r="J108" s="673">
        <v>2.3751645588748111</v>
      </c>
      <c r="K108" s="674">
        <v>2.435224898785425</v>
      </c>
      <c r="L108" s="674">
        <v>0</v>
      </c>
      <c r="M108" s="674">
        <v>2.8371883720930238</v>
      </c>
      <c r="N108" s="673">
        <v>2.3827224218664931</v>
      </c>
      <c r="O108" s="673">
        <v>0</v>
      </c>
      <c r="P108" s="675">
        <v>0</v>
      </c>
      <c r="Q108" s="240"/>
      <c r="R108" s="240"/>
      <c r="S108" s="240"/>
      <c r="T108" s="711"/>
      <c r="U108" s="711"/>
      <c r="V108" s="711"/>
      <c r="W108" s="711"/>
      <c r="X108" s="711"/>
      <c r="Y108" s="711"/>
      <c r="Z108" s="712"/>
      <c r="AA108" s="711"/>
      <c r="AB108" s="711"/>
      <c r="AC108" s="711"/>
      <c r="AD108" s="711"/>
      <c r="AE108" s="712"/>
      <c r="AF108" s="253"/>
    </row>
    <row r="109" spans="1:32" ht="13.5" thickBot="1">
      <c r="A109" s="622"/>
      <c r="B109" s="672" t="s">
        <v>899</v>
      </c>
      <c r="C109" s="673">
        <v>0</v>
      </c>
      <c r="D109" s="674">
        <v>0</v>
      </c>
      <c r="E109" s="674">
        <v>0</v>
      </c>
      <c r="F109" s="674">
        <v>0</v>
      </c>
      <c r="G109" s="674">
        <v>0</v>
      </c>
      <c r="H109" s="674">
        <v>0</v>
      </c>
      <c r="I109" s="673">
        <v>0</v>
      </c>
      <c r="J109" s="673">
        <v>2.1607067347665989</v>
      </c>
      <c r="K109" s="674">
        <v>2.3387337786259548</v>
      </c>
      <c r="L109" s="674">
        <v>0</v>
      </c>
      <c r="M109" s="674">
        <v>2.3218275862068967</v>
      </c>
      <c r="N109" s="673">
        <v>2.1725897563676626</v>
      </c>
      <c r="O109" s="673">
        <v>0</v>
      </c>
      <c r="P109" s="675">
        <v>0</v>
      </c>
      <c r="Q109" s="247"/>
      <c r="R109" s="247"/>
      <c r="S109" s="247"/>
      <c r="T109" s="713">
        <f t="shared" ref="T109:X109" si="103">C109-C108</f>
        <v>0</v>
      </c>
      <c r="U109" s="713">
        <f t="shared" si="103"/>
        <v>0</v>
      </c>
      <c r="V109" s="713">
        <f t="shared" si="103"/>
        <v>0</v>
      </c>
      <c r="W109" s="713">
        <f t="shared" si="103"/>
        <v>0</v>
      </c>
      <c r="X109" s="713">
        <f t="shared" si="103"/>
        <v>0</v>
      </c>
      <c r="Y109" s="713">
        <f t="shared" ref="Y109:AE109" si="104">H109-H108</f>
        <v>0</v>
      </c>
      <c r="Z109" s="714">
        <f t="shared" si="104"/>
        <v>0</v>
      </c>
      <c r="AA109" s="713">
        <f t="shared" si="104"/>
        <v>-0.21445782410821224</v>
      </c>
      <c r="AB109" s="713">
        <f t="shared" si="104"/>
        <v>-9.6491120159470256E-2</v>
      </c>
      <c r="AC109" s="713">
        <f t="shared" si="104"/>
        <v>0</v>
      </c>
      <c r="AD109" s="713">
        <f t="shared" si="104"/>
        <v>-0.5153607858861271</v>
      </c>
      <c r="AE109" s="714">
        <f t="shared" si="104"/>
        <v>-0.21013266549883047</v>
      </c>
      <c r="AF109" s="257"/>
    </row>
    <row r="110" spans="1:32" ht="13.5" thickTop="1">
      <c r="A110" s="622"/>
      <c r="B110" s="628" t="s">
        <v>900</v>
      </c>
      <c r="C110" s="648">
        <v>0</v>
      </c>
      <c r="D110" s="655">
        <v>0</v>
      </c>
      <c r="E110" s="655">
        <v>0</v>
      </c>
      <c r="F110" s="655">
        <v>0</v>
      </c>
      <c r="G110" s="655">
        <v>0</v>
      </c>
      <c r="H110" s="655">
        <v>0</v>
      </c>
      <c r="I110" s="648">
        <v>0</v>
      </c>
      <c r="J110" s="648">
        <v>4.2123789977443149</v>
      </c>
      <c r="K110" s="655">
        <v>3.8576533692722372</v>
      </c>
      <c r="L110" s="655">
        <v>0</v>
      </c>
      <c r="M110" s="655">
        <v>4.0073485294117646</v>
      </c>
      <c r="N110" s="648">
        <v>4.1757120702826578</v>
      </c>
      <c r="O110" s="648">
        <v>0</v>
      </c>
      <c r="P110" s="656">
        <v>0</v>
      </c>
      <c r="Q110" s="226"/>
      <c r="R110" s="226"/>
      <c r="S110" s="226"/>
      <c r="Z110" s="702"/>
      <c r="AE110" s="702"/>
    </row>
    <row r="111" spans="1:32">
      <c r="A111" s="622"/>
      <c r="B111" s="628" t="s">
        <v>901</v>
      </c>
      <c r="C111" s="648">
        <v>0</v>
      </c>
      <c r="D111" s="655">
        <v>0</v>
      </c>
      <c r="E111" s="655">
        <v>0</v>
      </c>
      <c r="F111" s="655">
        <v>0</v>
      </c>
      <c r="G111" s="655">
        <v>0</v>
      </c>
      <c r="H111" s="655">
        <v>0</v>
      </c>
      <c r="I111" s="648">
        <v>0</v>
      </c>
      <c r="J111" s="648">
        <v>3.8874652108995895</v>
      </c>
      <c r="K111" s="655">
        <v>3.7655547717842319</v>
      </c>
      <c r="L111" s="655">
        <v>0</v>
      </c>
      <c r="M111" s="655">
        <v>3.7802969696969697</v>
      </c>
      <c r="N111" s="648">
        <v>3.8740649214080141</v>
      </c>
      <c r="O111" s="648">
        <v>0</v>
      </c>
      <c r="P111" s="656">
        <v>0</v>
      </c>
      <c r="Q111" s="226"/>
      <c r="R111" s="226"/>
      <c r="S111" s="226"/>
      <c r="T111" s="703">
        <f t="shared" ref="T111:X111" si="105">C111-C110</f>
        <v>0</v>
      </c>
      <c r="U111" s="703">
        <f t="shared" si="105"/>
        <v>0</v>
      </c>
      <c r="V111" s="703">
        <f t="shared" si="105"/>
        <v>0</v>
      </c>
      <c r="W111" s="703">
        <f t="shared" si="105"/>
        <v>0</v>
      </c>
      <c r="X111" s="703">
        <f t="shared" si="105"/>
        <v>0</v>
      </c>
      <c r="Y111" s="703">
        <f t="shared" ref="Y111:AE111" si="106">H111-H110</f>
        <v>0</v>
      </c>
      <c r="Z111" s="704">
        <f t="shared" si="106"/>
        <v>0</v>
      </c>
      <c r="AA111" s="703">
        <f t="shared" si="106"/>
        <v>-0.32491378684472538</v>
      </c>
      <c r="AB111" s="703">
        <f t="shared" si="106"/>
        <v>-9.2098597488005307E-2</v>
      </c>
      <c r="AC111" s="703">
        <f t="shared" si="106"/>
        <v>0</v>
      </c>
      <c r="AD111" s="703">
        <f t="shared" si="106"/>
        <v>-0.22705155971479485</v>
      </c>
      <c r="AE111" s="704">
        <f t="shared" si="106"/>
        <v>-0.30164714887464372</v>
      </c>
    </row>
    <row r="112" spans="1:32">
      <c r="A112" s="622"/>
      <c r="B112" s="628" t="s">
        <v>902</v>
      </c>
      <c r="C112" s="648">
        <v>0</v>
      </c>
      <c r="D112" s="655">
        <v>0</v>
      </c>
      <c r="E112" s="655">
        <v>0</v>
      </c>
      <c r="F112" s="655">
        <v>0</v>
      </c>
      <c r="G112" s="655">
        <v>0</v>
      </c>
      <c r="H112" s="655">
        <v>0</v>
      </c>
      <c r="I112" s="648">
        <v>0</v>
      </c>
      <c r="J112" s="648">
        <v>5.3454372191171444</v>
      </c>
      <c r="K112" s="655">
        <v>5.4252378176382656</v>
      </c>
      <c r="L112" s="655">
        <v>0</v>
      </c>
      <c r="M112" s="655">
        <v>5.7749899999999998</v>
      </c>
      <c r="N112" s="648">
        <v>5.3519915397631133</v>
      </c>
      <c r="O112" s="648">
        <v>0</v>
      </c>
      <c r="P112" s="656">
        <v>0</v>
      </c>
      <c r="Q112" s="226"/>
      <c r="R112" s="226"/>
      <c r="S112" s="226"/>
      <c r="Z112" s="702"/>
      <c r="AE112" s="702"/>
    </row>
    <row r="113" spans="1:33">
      <c r="A113" s="622"/>
      <c r="B113" s="628" t="s">
        <v>903</v>
      </c>
      <c r="C113" s="648">
        <v>0</v>
      </c>
      <c r="D113" s="655">
        <v>0</v>
      </c>
      <c r="E113" s="655">
        <v>0</v>
      </c>
      <c r="F113" s="655">
        <v>0</v>
      </c>
      <c r="G113" s="655">
        <v>0</v>
      </c>
      <c r="H113" s="655">
        <v>0</v>
      </c>
      <c r="I113" s="648">
        <v>0</v>
      </c>
      <c r="J113" s="648">
        <v>4.9385416879795399</v>
      </c>
      <c r="K113" s="655">
        <v>5.009916737588652</v>
      </c>
      <c r="L113" s="655">
        <v>0</v>
      </c>
      <c r="M113" s="655">
        <v>4.1956695652173908</v>
      </c>
      <c r="N113" s="648">
        <v>4.9422594809262783</v>
      </c>
      <c r="O113" s="648">
        <v>0</v>
      </c>
      <c r="P113" s="656">
        <v>0</v>
      </c>
      <c r="Q113" s="226"/>
      <c r="R113" s="226"/>
      <c r="S113" s="226"/>
      <c r="T113" s="703">
        <f t="shared" ref="T113:X113" si="107">C113-C112</f>
        <v>0</v>
      </c>
      <c r="U113" s="703">
        <f t="shared" si="107"/>
        <v>0</v>
      </c>
      <c r="V113" s="703">
        <f t="shared" si="107"/>
        <v>0</v>
      </c>
      <c r="W113" s="703">
        <f t="shared" si="107"/>
        <v>0</v>
      </c>
      <c r="X113" s="703">
        <f t="shared" si="107"/>
        <v>0</v>
      </c>
      <c r="Y113" s="703">
        <f t="shared" ref="Y113:AE113" si="108">H113-H112</f>
        <v>0</v>
      </c>
      <c r="Z113" s="704">
        <f t="shared" si="108"/>
        <v>0</v>
      </c>
      <c r="AA113" s="703">
        <f t="shared" si="108"/>
        <v>-0.40689553113760457</v>
      </c>
      <c r="AB113" s="703">
        <f t="shared" si="108"/>
        <v>-0.41532108004961366</v>
      </c>
      <c r="AC113" s="703">
        <f t="shared" si="108"/>
        <v>0</v>
      </c>
      <c r="AD113" s="703">
        <f t="shared" si="108"/>
        <v>-1.5793204347826091</v>
      </c>
      <c r="AE113" s="704">
        <f t="shared" si="108"/>
        <v>-0.40973205883683494</v>
      </c>
    </row>
    <row r="114" spans="1:33">
      <c r="A114" s="622"/>
      <c r="B114" s="628" t="s">
        <v>904</v>
      </c>
      <c r="C114" s="648">
        <v>0</v>
      </c>
      <c r="D114" s="655">
        <v>0</v>
      </c>
      <c r="E114" s="655">
        <v>0</v>
      </c>
      <c r="F114" s="655">
        <v>0</v>
      </c>
      <c r="G114" s="655">
        <v>0</v>
      </c>
      <c r="H114" s="655">
        <v>0</v>
      </c>
      <c r="I114" s="648">
        <v>0</v>
      </c>
      <c r="J114" s="648">
        <v>0</v>
      </c>
      <c r="K114" s="655">
        <v>0</v>
      </c>
      <c r="L114" s="655">
        <v>0</v>
      </c>
      <c r="M114" s="655">
        <v>0</v>
      </c>
      <c r="N114" s="648">
        <v>0</v>
      </c>
      <c r="O114" s="648">
        <v>0</v>
      </c>
      <c r="P114" s="656">
        <v>0</v>
      </c>
      <c r="Q114" s="226"/>
      <c r="R114" s="226"/>
      <c r="S114" s="226"/>
      <c r="Z114" s="702"/>
      <c r="AE114" s="702"/>
    </row>
    <row r="115" spans="1:33" ht="13.5" thickBot="1">
      <c r="A115" s="622"/>
      <c r="B115" s="628" t="s">
        <v>905</v>
      </c>
      <c r="C115" s="648">
        <v>0</v>
      </c>
      <c r="D115" s="655">
        <v>0</v>
      </c>
      <c r="E115" s="655">
        <v>0</v>
      </c>
      <c r="F115" s="655">
        <v>0</v>
      </c>
      <c r="G115" s="655">
        <v>0</v>
      </c>
      <c r="H115" s="655">
        <v>0</v>
      </c>
      <c r="I115" s="648">
        <v>0</v>
      </c>
      <c r="J115" s="648">
        <v>0</v>
      </c>
      <c r="K115" s="655">
        <v>0</v>
      </c>
      <c r="L115" s="655">
        <v>0</v>
      </c>
      <c r="M115" s="655">
        <v>0</v>
      </c>
      <c r="N115" s="648">
        <v>0</v>
      </c>
      <c r="O115" s="648">
        <v>0</v>
      </c>
      <c r="P115" s="656">
        <v>0</v>
      </c>
      <c r="Q115" s="226"/>
      <c r="R115" s="226"/>
      <c r="S115" s="226"/>
      <c r="T115" s="703">
        <f t="shared" ref="T115:X115" si="109">C115-C114</f>
        <v>0</v>
      </c>
      <c r="U115" s="703">
        <f t="shared" si="109"/>
        <v>0</v>
      </c>
      <c r="V115" s="703">
        <f t="shared" si="109"/>
        <v>0</v>
      </c>
      <c r="W115" s="703">
        <f t="shared" si="109"/>
        <v>0</v>
      </c>
      <c r="X115" s="703">
        <f t="shared" si="109"/>
        <v>0</v>
      </c>
      <c r="Y115" s="703">
        <f t="shared" ref="Y115:AE115" si="110">H115-H114</f>
        <v>0</v>
      </c>
      <c r="Z115" s="704">
        <f t="shared" si="110"/>
        <v>0</v>
      </c>
      <c r="AA115" s="703">
        <f t="shared" si="110"/>
        <v>0</v>
      </c>
      <c r="AB115" s="703">
        <f t="shared" si="110"/>
        <v>0</v>
      </c>
      <c r="AC115" s="703">
        <f t="shared" si="110"/>
        <v>0</v>
      </c>
      <c r="AD115" s="703">
        <f t="shared" si="110"/>
        <v>0</v>
      </c>
      <c r="AE115" s="704">
        <f t="shared" si="110"/>
        <v>0</v>
      </c>
      <c r="AF115" s="195"/>
    </row>
    <row r="116" spans="1:33" ht="13.5" thickTop="1">
      <c r="A116" s="622"/>
      <c r="B116" s="628" t="s">
        <v>906</v>
      </c>
      <c r="C116" s="648">
        <v>0</v>
      </c>
      <c r="D116" s="655">
        <v>0</v>
      </c>
      <c r="E116" s="655">
        <v>0</v>
      </c>
      <c r="F116" s="655">
        <v>0</v>
      </c>
      <c r="G116" s="655">
        <v>0</v>
      </c>
      <c r="H116" s="655">
        <v>0</v>
      </c>
      <c r="I116" s="648">
        <v>0</v>
      </c>
      <c r="J116" s="648">
        <v>4.6070361859356375</v>
      </c>
      <c r="K116" s="655">
        <v>4.2731501980982562</v>
      </c>
      <c r="L116" s="655">
        <v>0</v>
      </c>
      <c r="M116" s="655">
        <v>4.409085227272727</v>
      </c>
      <c r="N116" s="648">
        <v>4.5760755669138282</v>
      </c>
      <c r="O116" s="648">
        <v>0</v>
      </c>
      <c r="P116" s="656">
        <v>0</v>
      </c>
      <c r="Q116" s="240"/>
      <c r="R116" s="240"/>
      <c r="S116" s="240"/>
      <c r="T116" s="711"/>
      <c r="U116" s="711"/>
      <c r="V116" s="711"/>
      <c r="W116" s="711"/>
      <c r="X116" s="711"/>
      <c r="Y116" s="711"/>
      <c r="Z116" s="712"/>
      <c r="AA116" s="711"/>
      <c r="AB116" s="711"/>
      <c r="AC116" s="711"/>
      <c r="AD116" s="711"/>
      <c r="AE116" s="712"/>
      <c r="AF116" s="253"/>
    </row>
    <row r="117" spans="1:33" ht="13.5" thickBot="1">
      <c r="A117" s="622"/>
      <c r="B117" s="628" t="s">
        <v>907</v>
      </c>
      <c r="C117" s="648">
        <v>0</v>
      </c>
      <c r="D117" s="655">
        <v>0</v>
      </c>
      <c r="E117" s="655">
        <v>0</v>
      </c>
      <c r="F117" s="655">
        <v>0</v>
      </c>
      <c r="G117" s="655">
        <v>0</v>
      </c>
      <c r="H117" s="655">
        <v>0</v>
      </c>
      <c r="I117" s="648">
        <v>0</v>
      </c>
      <c r="J117" s="648">
        <v>4.2428446201358865</v>
      </c>
      <c r="K117" s="655">
        <v>4.0987394227117351</v>
      </c>
      <c r="L117" s="655">
        <v>0</v>
      </c>
      <c r="M117" s="655">
        <v>3.8876404494382024</v>
      </c>
      <c r="N117" s="648">
        <v>4.2276247824638054</v>
      </c>
      <c r="O117" s="648">
        <v>0</v>
      </c>
      <c r="P117" s="656">
        <v>0</v>
      </c>
      <c r="Q117" s="247"/>
      <c r="R117" s="247"/>
      <c r="S117" s="247"/>
      <c r="T117" s="713">
        <f t="shared" ref="T117:X117" si="111">C117-C116</f>
        <v>0</v>
      </c>
      <c r="U117" s="713">
        <f t="shared" si="111"/>
        <v>0</v>
      </c>
      <c r="V117" s="713">
        <f t="shared" si="111"/>
        <v>0</v>
      </c>
      <c r="W117" s="713">
        <f t="shared" si="111"/>
        <v>0</v>
      </c>
      <c r="X117" s="713">
        <f t="shared" si="111"/>
        <v>0</v>
      </c>
      <c r="Y117" s="713">
        <f t="shared" ref="Y117:AE117" si="112">H117-H116</f>
        <v>0</v>
      </c>
      <c r="Z117" s="714">
        <f t="shared" si="112"/>
        <v>0</v>
      </c>
      <c r="AA117" s="713">
        <f t="shared" si="112"/>
        <v>-0.36419156579975098</v>
      </c>
      <c r="AB117" s="713">
        <f t="shared" si="112"/>
        <v>-0.17441077538652117</v>
      </c>
      <c r="AC117" s="713">
        <f t="shared" si="112"/>
        <v>0</v>
      </c>
      <c r="AD117" s="713">
        <f t="shared" si="112"/>
        <v>-0.52144477783452459</v>
      </c>
      <c r="AE117" s="714">
        <f t="shared" si="112"/>
        <v>-0.34845078445002287</v>
      </c>
      <c r="AF117" s="257"/>
    </row>
    <row r="118" spans="1:33" ht="13.5" thickTop="1">
      <c r="A118" s="622"/>
      <c r="B118" s="628" t="s">
        <v>908</v>
      </c>
      <c r="C118" s="648">
        <v>0</v>
      </c>
      <c r="D118" s="655">
        <v>0</v>
      </c>
      <c r="E118" s="655">
        <v>0</v>
      </c>
      <c r="F118" s="655">
        <v>0</v>
      </c>
      <c r="G118" s="655">
        <v>0</v>
      </c>
      <c r="H118" s="655">
        <v>0</v>
      </c>
      <c r="I118" s="648">
        <v>0</v>
      </c>
      <c r="J118" s="648">
        <v>2.8184470052083332</v>
      </c>
      <c r="K118" s="655">
        <v>2.4274268268268271</v>
      </c>
      <c r="L118" s="655">
        <v>0</v>
      </c>
      <c r="M118" s="655">
        <v>3.1296407407407405</v>
      </c>
      <c r="N118" s="648">
        <v>2.7587427054045608</v>
      </c>
      <c r="O118" s="648">
        <v>0</v>
      </c>
      <c r="P118" s="656">
        <v>0</v>
      </c>
      <c r="Q118" s="226"/>
      <c r="R118" s="226"/>
      <c r="S118" s="226"/>
      <c r="Z118" s="702"/>
      <c r="AE118" s="702"/>
    </row>
    <row r="119" spans="1:33">
      <c r="A119" s="622"/>
      <c r="B119" s="628" t="s">
        <v>909</v>
      </c>
      <c r="C119" s="648">
        <v>0</v>
      </c>
      <c r="D119" s="655">
        <v>0</v>
      </c>
      <c r="E119" s="655">
        <v>0</v>
      </c>
      <c r="F119" s="655">
        <v>0</v>
      </c>
      <c r="G119" s="655">
        <v>0</v>
      </c>
      <c r="H119" s="655">
        <v>0</v>
      </c>
      <c r="I119" s="648">
        <v>0</v>
      </c>
      <c r="J119" s="648">
        <v>2.7938374171520381</v>
      </c>
      <c r="K119" s="655">
        <v>2.5182531034482758</v>
      </c>
      <c r="L119" s="655">
        <v>0</v>
      </c>
      <c r="M119" s="655">
        <v>2.9473578947368422</v>
      </c>
      <c r="N119" s="648">
        <v>2.7478036254781308</v>
      </c>
      <c r="O119" s="648">
        <v>0</v>
      </c>
      <c r="P119" s="656">
        <v>0</v>
      </c>
      <c r="Q119" s="226"/>
      <c r="R119" s="226"/>
      <c r="S119" s="226"/>
      <c r="T119" s="703">
        <f t="shared" ref="T119:X119" si="113">C119-C118</f>
        <v>0</v>
      </c>
      <c r="U119" s="703">
        <f t="shared" si="113"/>
        <v>0</v>
      </c>
      <c r="V119" s="703">
        <f t="shared" si="113"/>
        <v>0</v>
      </c>
      <c r="W119" s="703">
        <f t="shared" si="113"/>
        <v>0</v>
      </c>
      <c r="X119" s="703">
        <f t="shared" si="113"/>
        <v>0</v>
      </c>
      <c r="Y119" s="703">
        <f t="shared" ref="Y119:AE119" si="114">H119-H118</f>
        <v>0</v>
      </c>
      <c r="Z119" s="704">
        <f t="shared" si="114"/>
        <v>0</v>
      </c>
      <c r="AA119" s="703">
        <f t="shared" si="114"/>
        <v>-2.4609588056295095E-2</v>
      </c>
      <c r="AB119" s="703">
        <f t="shared" si="114"/>
        <v>9.0826276621448709E-2</v>
      </c>
      <c r="AC119" s="703">
        <f t="shared" si="114"/>
        <v>0</v>
      </c>
      <c r="AD119" s="703">
        <f t="shared" si="114"/>
        <v>-0.18228284600389832</v>
      </c>
      <c r="AE119" s="704">
        <f t="shared" si="114"/>
        <v>-1.0939079926429951E-2</v>
      </c>
    </row>
    <row r="120" spans="1:33">
      <c r="A120" s="622"/>
      <c r="B120" s="628" t="s">
        <v>910</v>
      </c>
      <c r="C120" s="648">
        <v>0</v>
      </c>
      <c r="D120" s="655">
        <v>0</v>
      </c>
      <c r="E120" s="655">
        <v>0</v>
      </c>
      <c r="F120" s="655">
        <v>0</v>
      </c>
      <c r="G120" s="655">
        <v>0</v>
      </c>
      <c r="H120" s="655">
        <v>0</v>
      </c>
      <c r="I120" s="648">
        <v>0</v>
      </c>
      <c r="J120" s="648">
        <v>3.8453990474445869</v>
      </c>
      <c r="K120" s="655">
        <v>3.4947640350877194</v>
      </c>
      <c r="L120" s="655">
        <v>0</v>
      </c>
      <c r="M120" s="655">
        <v>3.8846000000000007</v>
      </c>
      <c r="N120" s="648">
        <v>3.8125596201486376</v>
      </c>
      <c r="O120" s="648">
        <v>0</v>
      </c>
      <c r="P120" s="656">
        <v>0</v>
      </c>
      <c r="Q120" s="226"/>
      <c r="R120" s="226"/>
      <c r="S120" s="226"/>
      <c r="Z120" s="702"/>
      <c r="AE120" s="702"/>
    </row>
    <row r="121" spans="1:33">
      <c r="A121" s="622"/>
      <c r="B121" s="628" t="s">
        <v>911</v>
      </c>
      <c r="C121" s="648">
        <v>0</v>
      </c>
      <c r="D121" s="655">
        <v>0</v>
      </c>
      <c r="E121" s="655">
        <v>0</v>
      </c>
      <c r="F121" s="655">
        <v>0</v>
      </c>
      <c r="G121" s="655">
        <v>0</v>
      </c>
      <c r="H121" s="655">
        <v>0</v>
      </c>
      <c r="I121" s="648">
        <v>0</v>
      </c>
      <c r="J121" s="648">
        <v>3.7139839260057466</v>
      </c>
      <c r="K121" s="655">
        <v>3.3003243902439023</v>
      </c>
      <c r="L121" s="655">
        <v>0</v>
      </c>
      <c r="M121" s="655">
        <v>3.2</v>
      </c>
      <c r="N121" s="648">
        <v>3.6685030084813568</v>
      </c>
      <c r="O121" s="648">
        <v>0</v>
      </c>
      <c r="P121" s="656">
        <v>0</v>
      </c>
      <c r="Q121" s="226"/>
      <c r="R121" s="226"/>
      <c r="S121" s="226"/>
      <c r="T121" s="703">
        <f t="shared" ref="T121:X121" si="115">C121-C120</f>
        <v>0</v>
      </c>
      <c r="U121" s="703">
        <f t="shared" si="115"/>
        <v>0</v>
      </c>
      <c r="V121" s="703">
        <f t="shared" si="115"/>
        <v>0</v>
      </c>
      <c r="W121" s="703">
        <f t="shared" si="115"/>
        <v>0</v>
      </c>
      <c r="X121" s="703">
        <f t="shared" si="115"/>
        <v>0</v>
      </c>
      <c r="Y121" s="703">
        <f t="shared" ref="Y121:AE121" si="116">H121-H120</f>
        <v>0</v>
      </c>
      <c r="Z121" s="704">
        <f t="shared" si="116"/>
        <v>0</v>
      </c>
      <c r="AA121" s="703">
        <f t="shared" si="116"/>
        <v>-0.13141512143884038</v>
      </c>
      <c r="AB121" s="703">
        <f t="shared" si="116"/>
        <v>-0.19443964484381704</v>
      </c>
      <c r="AC121" s="703">
        <f t="shared" si="116"/>
        <v>0</v>
      </c>
      <c r="AD121" s="703">
        <f t="shared" si="116"/>
        <v>-0.68460000000000054</v>
      </c>
      <c r="AE121" s="704">
        <f t="shared" si="116"/>
        <v>-0.14405661166728079</v>
      </c>
      <c r="AG121" s="128" t="s">
        <v>925</v>
      </c>
    </row>
    <row r="122" spans="1:33">
      <c r="A122" s="622"/>
      <c r="B122" s="628" t="s">
        <v>912</v>
      </c>
      <c r="C122" s="648">
        <v>0</v>
      </c>
      <c r="D122" s="655">
        <v>0</v>
      </c>
      <c r="E122" s="655">
        <v>0</v>
      </c>
      <c r="F122" s="655">
        <v>0</v>
      </c>
      <c r="G122" s="655">
        <v>0</v>
      </c>
      <c r="H122" s="655">
        <v>0</v>
      </c>
      <c r="I122" s="648">
        <v>0</v>
      </c>
      <c r="J122" s="648">
        <v>9.5</v>
      </c>
      <c r="K122" s="655">
        <v>0</v>
      </c>
      <c r="L122" s="655">
        <v>0</v>
      </c>
      <c r="M122" s="655">
        <v>0</v>
      </c>
      <c r="N122" s="648">
        <v>9.5</v>
      </c>
      <c r="O122" s="648">
        <v>0</v>
      </c>
      <c r="P122" s="656">
        <v>0</v>
      </c>
      <c r="Q122" s="226"/>
      <c r="R122" s="226"/>
      <c r="S122" s="226"/>
      <c r="Z122" s="702"/>
      <c r="AE122" s="702"/>
    </row>
    <row r="123" spans="1:33" ht="13.5" thickBot="1">
      <c r="A123" s="622"/>
      <c r="B123" s="628" t="s">
        <v>913</v>
      </c>
      <c r="C123" s="648">
        <v>0</v>
      </c>
      <c r="D123" s="655">
        <v>0</v>
      </c>
      <c r="E123" s="655">
        <v>0</v>
      </c>
      <c r="F123" s="655">
        <v>0</v>
      </c>
      <c r="G123" s="655">
        <v>0</v>
      </c>
      <c r="H123" s="655">
        <v>0</v>
      </c>
      <c r="I123" s="648">
        <v>0</v>
      </c>
      <c r="J123" s="648">
        <v>0</v>
      </c>
      <c r="K123" s="655">
        <v>0</v>
      </c>
      <c r="L123" s="655">
        <v>0</v>
      </c>
      <c r="M123" s="655">
        <v>0</v>
      </c>
      <c r="N123" s="648">
        <v>0</v>
      </c>
      <c r="O123" s="648">
        <v>0</v>
      </c>
      <c r="P123" s="656">
        <v>0</v>
      </c>
      <c r="Q123" s="226"/>
      <c r="R123" s="226"/>
      <c r="S123" s="226"/>
      <c r="T123" s="703">
        <f t="shared" ref="T123:X123" si="117">C123-C122</f>
        <v>0</v>
      </c>
      <c r="U123" s="703">
        <f t="shared" si="117"/>
        <v>0</v>
      </c>
      <c r="V123" s="703">
        <f t="shared" si="117"/>
        <v>0</v>
      </c>
      <c r="W123" s="703">
        <f t="shared" si="117"/>
        <v>0</v>
      </c>
      <c r="X123" s="703">
        <f t="shared" si="117"/>
        <v>0</v>
      </c>
      <c r="Y123" s="703">
        <f t="shared" ref="Y123:AE123" si="118">H123-H122</f>
        <v>0</v>
      </c>
      <c r="Z123" s="704">
        <f t="shared" si="118"/>
        <v>0</v>
      </c>
      <c r="AA123" s="703">
        <f t="shared" si="118"/>
        <v>-9.5</v>
      </c>
      <c r="AB123" s="703">
        <f t="shared" si="118"/>
        <v>0</v>
      </c>
      <c r="AC123" s="703">
        <f t="shared" si="118"/>
        <v>0</v>
      </c>
      <c r="AD123" s="703">
        <f t="shared" si="118"/>
        <v>0</v>
      </c>
      <c r="AE123" s="704">
        <f t="shared" si="118"/>
        <v>-9.5</v>
      </c>
      <c r="AG123" s="128" t="s">
        <v>926</v>
      </c>
    </row>
    <row r="124" spans="1:33" ht="13.5" thickTop="1">
      <c r="A124" s="622"/>
      <c r="B124" s="628" t="s">
        <v>914</v>
      </c>
      <c r="C124" s="648">
        <v>0</v>
      </c>
      <c r="D124" s="655">
        <v>0</v>
      </c>
      <c r="E124" s="655">
        <v>0</v>
      </c>
      <c r="F124" s="655">
        <v>0</v>
      </c>
      <c r="G124" s="655">
        <v>0</v>
      </c>
      <c r="H124" s="655">
        <v>0</v>
      </c>
      <c r="I124" s="648">
        <v>0</v>
      </c>
      <c r="J124" s="648">
        <v>3.3364252953119227</v>
      </c>
      <c r="K124" s="655">
        <v>2.8151783938814532</v>
      </c>
      <c r="L124" s="655">
        <v>0</v>
      </c>
      <c r="M124" s="655">
        <v>3.4999981132075471</v>
      </c>
      <c r="N124" s="648">
        <v>3.2714736956172734</v>
      </c>
      <c r="O124" s="648">
        <v>0</v>
      </c>
      <c r="P124" s="656">
        <v>0</v>
      </c>
      <c r="Q124" s="240"/>
      <c r="R124" s="240"/>
      <c r="S124" s="240"/>
      <c r="T124" s="711"/>
      <c r="U124" s="711"/>
      <c r="V124" s="711"/>
      <c r="W124" s="711"/>
      <c r="X124" s="711"/>
      <c r="Y124" s="711"/>
      <c r="Z124" s="712"/>
      <c r="AA124" s="711"/>
      <c r="AB124" s="711"/>
      <c r="AC124" s="711"/>
      <c r="AD124" s="711"/>
      <c r="AE124" s="712"/>
      <c r="AF124" s="253"/>
    </row>
    <row r="125" spans="1:33" ht="13.5" thickBot="1">
      <c r="A125" s="622"/>
      <c r="B125" s="628" t="s">
        <v>915</v>
      </c>
      <c r="C125" s="648">
        <v>0</v>
      </c>
      <c r="D125" s="655">
        <v>0</v>
      </c>
      <c r="E125" s="655">
        <v>0</v>
      </c>
      <c r="F125" s="655">
        <v>0</v>
      </c>
      <c r="G125" s="655">
        <v>0</v>
      </c>
      <c r="H125" s="655">
        <v>0</v>
      </c>
      <c r="I125" s="648">
        <v>0</v>
      </c>
      <c r="J125" s="648">
        <v>3.2796035839575235</v>
      </c>
      <c r="K125" s="655">
        <v>2.825278096947935</v>
      </c>
      <c r="L125" s="655">
        <v>0</v>
      </c>
      <c r="M125" s="655">
        <v>3.0909045454545452</v>
      </c>
      <c r="N125" s="648">
        <v>3.2170134154297823</v>
      </c>
      <c r="O125" s="648">
        <v>0</v>
      </c>
      <c r="P125" s="656">
        <v>0</v>
      </c>
      <c r="Q125" s="247"/>
      <c r="R125" s="247"/>
      <c r="S125" s="247"/>
      <c r="T125" s="713">
        <f t="shared" ref="T125:X125" si="119">C125-C124</f>
        <v>0</v>
      </c>
      <c r="U125" s="713">
        <f t="shared" si="119"/>
        <v>0</v>
      </c>
      <c r="V125" s="713">
        <f t="shared" si="119"/>
        <v>0</v>
      </c>
      <c r="W125" s="713">
        <f t="shared" si="119"/>
        <v>0</v>
      </c>
      <c r="X125" s="713">
        <f t="shared" si="119"/>
        <v>0</v>
      </c>
      <c r="Y125" s="713">
        <f t="shared" ref="Y125:AE125" si="120">H125-H124</f>
        <v>0</v>
      </c>
      <c r="Z125" s="714">
        <f t="shared" si="120"/>
        <v>0</v>
      </c>
      <c r="AA125" s="713">
        <f t="shared" si="120"/>
        <v>-5.6821711354399174E-2</v>
      </c>
      <c r="AB125" s="713">
        <f t="shared" si="120"/>
        <v>1.009970306648178E-2</v>
      </c>
      <c r="AC125" s="713">
        <f t="shared" si="120"/>
        <v>0</v>
      </c>
      <c r="AD125" s="713">
        <f t="shared" si="120"/>
        <v>-0.40909356775300187</v>
      </c>
      <c r="AE125" s="714">
        <f t="shared" si="120"/>
        <v>-5.4460280187491161E-2</v>
      </c>
      <c r="AF125" s="257"/>
    </row>
    <row r="126" spans="1:33" ht="13.5" thickTop="1">
      <c r="A126" s="622"/>
      <c r="B126" s="628" t="s">
        <v>916</v>
      </c>
      <c r="C126" s="648">
        <v>0</v>
      </c>
      <c r="D126" s="655">
        <v>0</v>
      </c>
      <c r="E126" s="655">
        <v>0</v>
      </c>
      <c r="F126" s="655">
        <v>0</v>
      </c>
      <c r="G126" s="655">
        <v>0</v>
      </c>
      <c r="H126" s="655">
        <v>0</v>
      </c>
      <c r="I126" s="648">
        <v>0</v>
      </c>
      <c r="J126" s="648">
        <v>3.9560361064891847</v>
      </c>
      <c r="K126" s="655">
        <v>4.4079429054054051</v>
      </c>
      <c r="L126" s="655">
        <v>0</v>
      </c>
      <c r="M126" s="655">
        <v>6.6136636363636372</v>
      </c>
      <c r="N126" s="648">
        <v>4.0236562331466494</v>
      </c>
      <c r="O126" s="648">
        <v>0</v>
      </c>
      <c r="P126" s="656">
        <v>0</v>
      </c>
      <c r="Q126" s="226"/>
      <c r="R126" s="226"/>
      <c r="S126" s="226"/>
      <c r="Z126" s="702"/>
      <c r="AE126" s="702"/>
    </row>
    <row r="127" spans="1:33">
      <c r="A127" s="622"/>
      <c r="B127" s="628" t="s">
        <v>917</v>
      </c>
      <c r="C127" s="648">
        <v>0</v>
      </c>
      <c r="D127" s="655">
        <v>0</v>
      </c>
      <c r="E127" s="655">
        <v>0</v>
      </c>
      <c r="F127" s="655">
        <v>0</v>
      </c>
      <c r="G127" s="655">
        <v>0</v>
      </c>
      <c r="H127" s="655">
        <v>0</v>
      </c>
      <c r="I127" s="648">
        <v>0</v>
      </c>
      <c r="J127" s="648">
        <v>4.4406385462555074</v>
      </c>
      <c r="K127" s="655">
        <v>4.383989873417721</v>
      </c>
      <c r="L127" s="655">
        <v>0</v>
      </c>
      <c r="M127" s="655">
        <v>5.9047333333333336</v>
      </c>
      <c r="N127" s="648">
        <v>4.4389739958085928</v>
      </c>
      <c r="O127" s="648">
        <v>0</v>
      </c>
      <c r="P127" s="656">
        <v>0</v>
      </c>
      <c r="Q127" s="226"/>
      <c r="R127" s="226"/>
      <c r="S127" s="226"/>
      <c r="T127" s="703">
        <f t="shared" ref="T127:X127" si="121">C127-C126</f>
        <v>0</v>
      </c>
      <c r="U127" s="703">
        <f t="shared" si="121"/>
        <v>0</v>
      </c>
      <c r="V127" s="703">
        <f t="shared" si="121"/>
        <v>0</v>
      </c>
      <c r="W127" s="703">
        <f t="shared" si="121"/>
        <v>0</v>
      </c>
      <c r="X127" s="703">
        <f t="shared" si="121"/>
        <v>0</v>
      </c>
      <c r="Y127" s="703">
        <f t="shared" ref="Y127:AE127" si="122">H127-H126</f>
        <v>0</v>
      </c>
      <c r="Z127" s="704">
        <f t="shared" si="122"/>
        <v>0</v>
      </c>
      <c r="AA127" s="703">
        <f t="shared" si="122"/>
        <v>0.48460243976632267</v>
      </c>
      <c r="AB127" s="703">
        <f t="shared" si="122"/>
        <v>-2.395303198768417E-2</v>
      </c>
      <c r="AC127" s="703">
        <f t="shared" si="122"/>
        <v>0</v>
      </c>
      <c r="AD127" s="703">
        <f t="shared" si="122"/>
        <v>-0.70893030303030358</v>
      </c>
      <c r="AE127" s="704">
        <f t="shared" si="122"/>
        <v>0.41531776266194331</v>
      </c>
    </row>
    <row r="128" spans="1:33">
      <c r="A128" s="622"/>
      <c r="B128" s="628" t="s">
        <v>918</v>
      </c>
      <c r="C128" s="648">
        <v>0</v>
      </c>
      <c r="D128" s="655">
        <v>0</v>
      </c>
      <c r="E128" s="655">
        <v>0</v>
      </c>
      <c r="F128" s="655">
        <v>0</v>
      </c>
      <c r="G128" s="655">
        <v>0</v>
      </c>
      <c r="H128" s="655">
        <v>0</v>
      </c>
      <c r="I128" s="648">
        <v>0</v>
      </c>
      <c r="J128" s="648">
        <v>3.7012164923076925</v>
      </c>
      <c r="K128" s="655">
        <v>3.3080578660685678</v>
      </c>
      <c r="L128" s="655">
        <v>0</v>
      </c>
      <c r="M128" s="655">
        <v>3.5230177631578945</v>
      </c>
      <c r="N128" s="648">
        <v>3.6583737949646431</v>
      </c>
      <c r="O128" s="648">
        <v>0</v>
      </c>
      <c r="P128" s="656">
        <v>0</v>
      </c>
      <c r="Q128" s="226"/>
      <c r="R128" s="226"/>
      <c r="S128" s="226"/>
      <c r="Z128" s="702"/>
      <c r="AE128" s="702"/>
    </row>
    <row r="129" spans="1:32">
      <c r="A129" s="622"/>
      <c r="B129" s="628" t="s">
        <v>919</v>
      </c>
      <c r="C129" s="648">
        <v>0</v>
      </c>
      <c r="D129" s="655">
        <v>0</v>
      </c>
      <c r="E129" s="655">
        <v>0</v>
      </c>
      <c r="F129" s="655">
        <v>0</v>
      </c>
      <c r="G129" s="655">
        <v>0</v>
      </c>
      <c r="H129" s="655">
        <v>0</v>
      </c>
      <c r="I129" s="648">
        <v>0</v>
      </c>
      <c r="J129" s="648">
        <v>3.4851304704704709</v>
      </c>
      <c r="K129" s="655">
        <v>3.2932718052109178</v>
      </c>
      <c r="L129" s="655">
        <v>0</v>
      </c>
      <c r="M129" s="655">
        <v>3.2083181818181816</v>
      </c>
      <c r="N129" s="648">
        <v>3.4620076876919281</v>
      </c>
      <c r="O129" s="648">
        <v>0</v>
      </c>
      <c r="P129" s="656">
        <v>0</v>
      </c>
      <c r="Q129" s="226"/>
      <c r="R129" s="226"/>
      <c r="S129" s="226"/>
      <c r="T129" s="703">
        <f t="shared" ref="T129:X129" si="123">C129-C128</f>
        <v>0</v>
      </c>
      <c r="U129" s="703">
        <f t="shared" si="123"/>
        <v>0</v>
      </c>
      <c r="V129" s="703">
        <f t="shared" si="123"/>
        <v>0</v>
      </c>
      <c r="W129" s="703">
        <f t="shared" si="123"/>
        <v>0</v>
      </c>
      <c r="X129" s="703">
        <f t="shared" si="123"/>
        <v>0</v>
      </c>
      <c r="Y129" s="703">
        <f t="shared" ref="Y129:AE129" si="124">H129-H128</f>
        <v>0</v>
      </c>
      <c r="Z129" s="704">
        <f t="shared" si="124"/>
        <v>0</v>
      </c>
      <c r="AA129" s="703">
        <f t="shared" si="124"/>
        <v>-0.21608602183722159</v>
      </c>
      <c r="AB129" s="703">
        <f t="shared" si="124"/>
        <v>-1.4786060857649996E-2</v>
      </c>
      <c r="AC129" s="703">
        <f t="shared" si="124"/>
        <v>0</v>
      </c>
      <c r="AD129" s="703">
        <f t="shared" si="124"/>
        <v>-0.31469958133971287</v>
      </c>
      <c r="AE129" s="704">
        <f t="shared" si="124"/>
        <v>-0.19636610727271497</v>
      </c>
    </row>
    <row r="130" spans="1:32">
      <c r="A130" s="622"/>
      <c r="B130" s="628" t="s">
        <v>920</v>
      </c>
      <c r="C130" s="648">
        <v>0</v>
      </c>
      <c r="D130" s="655">
        <v>0</v>
      </c>
      <c r="E130" s="655">
        <v>0</v>
      </c>
      <c r="F130" s="655">
        <v>0</v>
      </c>
      <c r="G130" s="655">
        <v>0</v>
      </c>
      <c r="H130" s="655">
        <v>0</v>
      </c>
      <c r="I130" s="648">
        <v>0</v>
      </c>
      <c r="J130" s="648">
        <v>4.5235307524800383</v>
      </c>
      <c r="K130" s="655">
        <v>4.4847129753914983</v>
      </c>
      <c r="L130" s="655">
        <v>0</v>
      </c>
      <c r="M130" s="655">
        <v>4.1893787878787885</v>
      </c>
      <c r="N130" s="648">
        <v>4.5193996042142812</v>
      </c>
      <c r="O130" s="648">
        <v>0</v>
      </c>
      <c r="P130" s="656">
        <v>0</v>
      </c>
      <c r="Q130" s="226"/>
      <c r="R130" s="226"/>
      <c r="S130" s="226"/>
      <c r="Z130" s="702"/>
      <c r="AE130" s="702"/>
    </row>
    <row r="131" spans="1:32">
      <c r="A131" s="622"/>
      <c r="B131" s="628" t="s">
        <v>921</v>
      </c>
      <c r="C131" s="648">
        <v>0</v>
      </c>
      <c r="D131" s="655">
        <v>0</v>
      </c>
      <c r="E131" s="655">
        <v>0</v>
      </c>
      <c r="F131" s="655">
        <v>0</v>
      </c>
      <c r="G131" s="655">
        <v>0</v>
      </c>
      <c r="H131" s="655">
        <v>0</v>
      </c>
      <c r="I131" s="648">
        <v>0</v>
      </c>
      <c r="J131" s="648">
        <v>4.2098490396685913</v>
      </c>
      <c r="K131" s="655">
        <v>4.1094540448674364</v>
      </c>
      <c r="L131" s="655">
        <v>0</v>
      </c>
      <c r="M131" s="655">
        <v>3.3421105263157895</v>
      </c>
      <c r="N131" s="648">
        <v>4.1976269923908687</v>
      </c>
      <c r="O131" s="648">
        <v>0</v>
      </c>
      <c r="P131" s="656">
        <v>0</v>
      </c>
      <c r="Q131" s="226"/>
      <c r="R131" s="226"/>
      <c r="S131" s="226"/>
      <c r="T131" s="703">
        <f t="shared" ref="T131:X131" si="125">C131-C130</f>
        <v>0</v>
      </c>
      <c r="U131" s="703">
        <f t="shared" si="125"/>
        <v>0</v>
      </c>
      <c r="V131" s="703">
        <f t="shared" si="125"/>
        <v>0</v>
      </c>
      <c r="W131" s="703">
        <f t="shared" si="125"/>
        <v>0</v>
      </c>
      <c r="X131" s="703">
        <f t="shared" si="125"/>
        <v>0</v>
      </c>
      <c r="Y131" s="703">
        <f t="shared" ref="Y131:AE131" si="126">H131-H130</f>
        <v>0</v>
      </c>
      <c r="Z131" s="704">
        <f t="shared" si="126"/>
        <v>0</v>
      </c>
      <c r="AA131" s="703">
        <f t="shared" si="126"/>
        <v>-0.31368171281144708</v>
      </c>
      <c r="AB131" s="703">
        <f t="shared" si="126"/>
        <v>-0.3752589305240619</v>
      </c>
      <c r="AC131" s="703">
        <f t="shared" si="126"/>
        <v>0</v>
      </c>
      <c r="AD131" s="703">
        <f t="shared" si="126"/>
        <v>-0.84726826156299895</v>
      </c>
      <c r="AE131" s="704">
        <f t="shared" si="126"/>
        <v>-0.32177261182341255</v>
      </c>
    </row>
    <row r="132" spans="1:32">
      <c r="A132" s="622"/>
      <c r="B132" s="628" t="s">
        <v>922</v>
      </c>
      <c r="C132" s="648">
        <v>0</v>
      </c>
      <c r="D132" s="655">
        <v>0</v>
      </c>
      <c r="E132" s="655">
        <v>0</v>
      </c>
      <c r="F132" s="655">
        <v>0</v>
      </c>
      <c r="G132" s="655">
        <v>0</v>
      </c>
      <c r="H132" s="655">
        <v>0</v>
      </c>
      <c r="I132" s="648">
        <v>0</v>
      </c>
      <c r="J132" s="648">
        <v>4.0208464027085489</v>
      </c>
      <c r="K132" s="655">
        <v>3.6616872926938591</v>
      </c>
      <c r="L132" s="655">
        <v>0</v>
      </c>
      <c r="M132" s="655">
        <v>3.7247600917431192</v>
      </c>
      <c r="N132" s="648">
        <v>3.9855351520799793</v>
      </c>
      <c r="O132" s="648">
        <v>0</v>
      </c>
      <c r="P132" s="656">
        <v>0</v>
      </c>
      <c r="Q132" s="226"/>
      <c r="R132" s="226"/>
      <c r="S132" s="226"/>
      <c r="Z132" s="702"/>
      <c r="AE132" s="702"/>
    </row>
    <row r="133" spans="1:32" ht="13.5" thickBot="1">
      <c r="A133" s="622"/>
      <c r="B133" s="628" t="s">
        <v>923</v>
      </c>
      <c r="C133" s="648">
        <v>0</v>
      </c>
      <c r="D133" s="655">
        <v>0</v>
      </c>
      <c r="E133" s="655">
        <v>0</v>
      </c>
      <c r="F133" s="655">
        <v>0</v>
      </c>
      <c r="G133" s="655">
        <v>0</v>
      </c>
      <c r="H133" s="655">
        <v>0</v>
      </c>
      <c r="I133" s="648">
        <v>0</v>
      </c>
      <c r="J133" s="648">
        <v>3.7673857383821838</v>
      </c>
      <c r="K133" s="655">
        <v>3.5489915228966984</v>
      </c>
      <c r="L133" s="655">
        <v>0</v>
      </c>
      <c r="M133" s="655">
        <v>3.2572038461538457</v>
      </c>
      <c r="N133" s="648">
        <v>3.7426863566906787</v>
      </c>
      <c r="O133" s="648">
        <v>0</v>
      </c>
      <c r="P133" s="656">
        <v>0</v>
      </c>
      <c r="Q133" s="226"/>
      <c r="R133" s="226"/>
      <c r="S133" s="226"/>
      <c r="T133" s="715">
        <f t="shared" ref="T133:X133" si="127">C133-C132</f>
        <v>0</v>
      </c>
      <c r="U133" s="715">
        <f t="shared" si="127"/>
        <v>0</v>
      </c>
      <c r="V133" s="715">
        <f t="shared" si="127"/>
        <v>0</v>
      </c>
      <c r="W133" s="715">
        <f t="shared" si="127"/>
        <v>0</v>
      </c>
      <c r="X133" s="715">
        <f t="shared" si="127"/>
        <v>0</v>
      </c>
      <c r="Y133" s="715">
        <f t="shared" ref="Y133:AE133" si="128">H133-H132</f>
        <v>0</v>
      </c>
      <c r="Z133" s="716">
        <f t="shared" si="128"/>
        <v>0</v>
      </c>
      <c r="AA133" s="715">
        <f t="shared" si="128"/>
        <v>-0.25346066432636505</v>
      </c>
      <c r="AB133" s="715">
        <f t="shared" si="128"/>
        <v>-0.11269576979716067</v>
      </c>
      <c r="AC133" s="715">
        <f t="shared" si="128"/>
        <v>0</v>
      </c>
      <c r="AD133" s="715">
        <f t="shared" si="128"/>
        <v>-0.46755624558927344</v>
      </c>
      <c r="AE133" s="716">
        <f t="shared" si="128"/>
        <v>-0.2428487953893006</v>
      </c>
    </row>
    <row r="134" spans="1:32">
      <c r="A134" s="621" t="s">
        <v>412</v>
      </c>
      <c r="B134" s="617" t="s">
        <v>892</v>
      </c>
      <c r="C134" s="649">
        <v>4.7640816326530615</v>
      </c>
      <c r="D134" s="653">
        <v>4.58</v>
      </c>
      <c r="E134" s="653">
        <v>4.8680327868852453</v>
      </c>
      <c r="F134" s="653">
        <v>4.909906542056075</v>
      </c>
      <c r="G134" s="653">
        <v>0</v>
      </c>
      <c r="H134" s="653">
        <v>4.7847727272727267</v>
      </c>
      <c r="I134" s="649">
        <v>4.7660496183206105</v>
      </c>
      <c r="J134" s="649">
        <v>2.6665333333333336</v>
      </c>
      <c r="K134" s="653">
        <v>0</v>
      </c>
      <c r="L134" s="653">
        <v>0</v>
      </c>
      <c r="M134" s="653">
        <v>4.43</v>
      </c>
      <c r="N134" s="649">
        <v>2.8170731707317072</v>
      </c>
      <c r="O134" s="649">
        <v>0</v>
      </c>
      <c r="P134" s="654">
        <v>0</v>
      </c>
      <c r="Q134" s="226"/>
      <c r="R134" s="226"/>
      <c r="S134" s="226"/>
      <c r="T134" s="701" t="s">
        <v>1191</v>
      </c>
      <c r="Z134" s="702"/>
      <c r="AE134" s="702"/>
    </row>
    <row r="135" spans="1:32">
      <c r="A135" s="622"/>
      <c r="B135" s="663" t="s">
        <v>893</v>
      </c>
      <c r="C135" s="664">
        <v>4.3568571428571428</v>
      </c>
      <c r="D135" s="665">
        <v>4.46</v>
      </c>
      <c r="E135" s="665">
        <v>4.8104026845637584</v>
      </c>
      <c r="F135" s="665">
        <v>4.5235398230088499</v>
      </c>
      <c r="G135" s="665">
        <v>4.88</v>
      </c>
      <c r="H135" s="665">
        <v>4.7944642857142856</v>
      </c>
      <c r="I135" s="664">
        <v>4.5541310975609752</v>
      </c>
      <c r="J135" s="664">
        <v>2.8201176470588232</v>
      </c>
      <c r="K135" s="665">
        <v>0</v>
      </c>
      <c r="L135" s="665">
        <v>0</v>
      </c>
      <c r="M135" s="665">
        <v>0</v>
      </c>
      <c r="N135" s="664">
        <v>2.8201176470588232</v>
      </c>
      <c r="O135" s="664">
        <v>0</v>
      </c>
      <c r="P135" s="666">
        <v>0</v>
      </c>
      <c r="Q135" s="226"/>
      <c r="R135" s="226"/>
      <c r="S135" s="226"/>
      <c r="T135" s="703">
        <f t="shared" ref="T135:X135" si="129">C135-C134</f>
        <v>-0.40722448979591874</v>
      </c>
      <c r="U135" s="703">
        <f t="shared" si="129"/>
        <v>-0.12000000000000011</v>
      </c>
      <c r="V135" s="703">
        <f t="shared" si="129"/>
        <v>-5.7630102321486909E-2</v>
      </c>
      <c r="W135" s="703">
        <f t="shared" si="129"/>
        <v>-0.38636671904722508</v>
      </c>
      <c r="X135" s="703">
        <f t="shared" si="129"/>
        <v>4.88</v>
      </c>
      <c r="Y135" s="703">
        <f t="shared" ref="Y135:AE135" si="130">H135-H134</f>
        <v>9.6915584415588896E-3</v>
      </c>
      <c r="Z135" s="704">
        <f t="shared" si="130"/>
        <v>-0.21191852075963524</v>
      </c>
      <c r="AA135" s="703">
        <f t="shared" si="130"/>
        <v>0.15358431372548953</v>
      </c>
      <c r="AB135" s="703">
        <f t="shared" si="130"/>
        <v>0</v>
      </c>
      <c r="AC135" s="703">
        <f t="shared" si="130"/>
        <v>0</v>
      </c>
      <c r="AD135" s="703">
        <f t="shared" si="130"/>
        <v>-4.43</v>
      </c>
      <c r="AE135" s="704">
        <f t="shared" si="130"/>
        <v>3.0444763271160191E-3</v>
      </c>
    </row>
    <row r="136" spans="1:32">
      <c r="A136" s="622"/>
      <c r="B136" s="628" t="s">
        <v>894</v>
      </c>
      <c r="C136" s="648">
        <v>4.54</v>
      </c>
      <c r="D136" s="679">
        <v>5.15</v>
      </c>
      <c r="E136" s="679">
        <v>4.7984</v>
      </c>
      <c r="F136" s="679">
        <v>4.8</v>
      </c>
      <c r="G136" s="679">
        <v>5</v>
      </c>
      <c r="H136" s="679">
        <v>5.5909090909090908</v>
      </c>
      <c r="I136" s="648">
        <v>4.8805617977528089</v>
      </c>
      <c r="J136" s="648">
        <v>2.3795999999999999</v>
      </c>
      <c r="K136" s="679">
        <v>0</v>
      </c>
      <c r="L136" s="679">
        <v>0</v>
      </c>
      <c r="M136" s="679">
        <v>8.42</v>
      </c>
      <c r="N136" s="648">
        <v>3.5487096774193545</v>
      </c>
      <c r="O136" s="648">
        <v>0</v>
      </c>
      <c r="P136" s="656">
        <v>0</v>
      </c>
      <c r="Q136" s="226"/>
      <c r="R136" s="226"/>
      <c r="S136" s="226"/>
      <c r="Z136" s="702"/>
      <c r="AE136" s="702"/>
    </row>
    <row r="137" spans="1:32">
      <c r="A137" s="622"/>
      <c r="B137" s="628" t="s">
        <v>895</v>
      </c>
      <c r="C137" s="648">
        <v>4.2777777777777777</v>
      </c>
      <c r="D137" s="655">
        <v>4.9299999999999988</v>
      </c>
      <c r="E137" s="655">
        <v>4.33</v>
      </c>
      <c r="F137" s="655">
        <v>4.7309090909090905</v>
      </c>
      <c r="G137" s="655">
        <v>4</v>
      </c>
      <c r="H137" s="655">
        <v>5.8644444444444437</v>
      </c>
      <c r="I137" s="648">
        <v>4.7138053097345134</v>
      </c>
      <c r="J137" s="648">
        <v>2.6963636363636359</v>
      </c>
      <c r="K137" s="655">
        <v>0</v>
      </c>
      <c r="L137" s="655">
        <v>0</v>
      </c>
      <c r="M137" s="655">
        <v>0</v>
      </c>
      <c r="N137" s="648">
        <v>2.6963636363636359</v>
      </c>
      <c r="O137" s="648">
        <v>0</v>
      </c>
      <c r="P137" s="656">
        <v>0</v>
      </c>
      <c r="Q137" s="226"/>
      <c r="R137" s="226"/>
      <c r="S137" s="226"/>
      <c r="T137" s="703">
        <f t="shared" ref="T137:X137" si="131">C137-C136</f>
        <v>-0.26222222222222236</v>
      </c>
      <c r="U137" s="703">
        <f t="shared" si="131"/>
        <v>-0.22000000000000153</v>
      </c>
      <c r="V137" s="703">
        <f t="shared" si="131"/>
        <v>-0.46839999999999993</v>
      </c>
      <c r="W137" s="703">
        <f t="shared" si="131"/>
        <v>-6.9090909090909314E-2</v>
      </c>
      <c r="X137" s="703">
        <f t="shared" si="131"/>
        <v>-1</v>
      </c>
      <c r="Y137" s="703">
        <f t="shared" ref="Y137:AE137" si="132">H137-H136</f>
        <v>0.27353535353535285</v>
      </c>
      <c r="Z137" s="704">
        <f t="shared" si="132"/>
        <v>-0.16675648801829546</v>
      </c>
      <c r="AA137" s="703">
        <f t="shared" si="132"/>
        <v>0.31676363636363591</v>
      </c>
      <c r="AB137" s="703">
        <f t="shared" si="132"/>
        <v>0</v>
      </c>
      <c r="AC137" s="703">
        <f t="shared" si="132"/>
        <v>0</v>
      </c>
      <c r="AD137" s="703">
        <f t="shared" si="132"/>
        <v>-8.42</v>
      </c>
      <c r="AE137" s="704">
        <f t="shared" si="132"/>
        <v>-0.85234604105571865</v>
      </c>
    </row>
    <row r="138" spans="1:32">
      <c r="A138" s="622"/>
      <c r="B138" s="628" t="s">
        <v>896</v>
      </c>
      <c r="C138" s="648">
        <v>0</v>
      </c>
      <c r="D138" s="655">
        <v>0</v>
      </c>
      <c r="E138" s="655">
        <v>0</v>
      </c>
      <c r="F138" s="655">
        <v>0</v>
      </c>
      <c r="G138" s="655">
        <v>0</v>
      </c>
      <c r="H138" s="655">
        <v>0</v>
      </c>
      <c r="I138" s="648">
        <v>0</v>
      </c>
      <c r="J138" s="648">
        <v>0</v>
      </c>
      <c r="K138" s="655">
        <v>0</v>
      </c>
      <c r="L138" s="655">
        <v>0</v>
      </c>
      <c r="M138" s="655">
        <v>0</v>
      </c>
      <c r="N138" s="648">
        <v>0</v>
      </c>
      <c r="O138" s="648">
        <v>0</v>
      </c>
      <c r="P138" s="656">
        <v>0</v>
      </c>
      <c r="Q138" s="226"/>
      <c r="R138" s="226"/>
      <c r="S138" s="226"/>
      <c r="Z138" s="702"/>
      <c r="AE138" s="702"/>
    </row>
    <row r="139" spans="1:32" ht="13.5" thickBot="1">
      <c r="A139" s="622"/>
      <c r="B139" s="628" t="s">
        <v>897</v>
      </c>
      <c r="C139" s="648">
        <v>0</v>
      </c>
      <c r="D139" s="655">
        <v>0</v>
      </c>
      <c r="E139" s="655">
        <v>0</v>
      </c>
      <c r="F139" s="655">
        <v>0</v>
      </c>
      <c r="G139" s="655">
        <v>0</v>
      </c>
      <c r="H139" s="655">
        <v>0</v>
      </c>
      <c r="I139" s="648">
        <v>0</v>
      </c>
      <c r="J139" s="648">
        <v>0</v>
      </c>
      <c r="K139" s="655">
        <v>0</v>
      </c>
      <c r="L139" s="655">
        <v>0</v>
      </c>
      <c r="M139" s="655">
        <v>0</v>
      </c>
      <c r="N139" s="648">
        <v>0</v>
      </c>
      <c r="O139" s="648">
        <v>0</v>
      </c>
      <c r="P139" s="656">
        <v>0</v>
      </c>
      <c r="Q139" s="226"/>
      <c r="R139" s="226"/>
      <c r="S139" s="226"/>
      <c r="T139" s="703">
        <f t="shared" ref="T139:X139" si="133">C139-C138</f>
        <v>0</v>
      </c>
      <c r="U139" s="703">
        <f t="shared" si="133"/>
        <v>0</v>
      </c>
      <c r="V139" s="703">
        <f t="shared" si="133"/>
        <v>0</v>
      </c>
      <c r="W139" s="703">
        <f t="shared" si="133"/>
        <v>0</v>
      </c>
      <c r="X139" s="703">
        <f t="shared" si="133"/>
        <v>0</v>
      </c>
      <c r="Y139" s="703">
        <f t="shared" ref="Y139:AE139" si="134">H139-H138</f>
        <v>0</v>
      </c>
      <c r="Z139" s="704">
        <f t="shared" si="134"/>
        <v>0</v>
      </c>
      <c r="AA139" s="703">
        <f t="shared" si="134"/>
        <v>0</v>
      </c>
      <c r="AB139" s="703">
        <f t="shared" si="134"/>
        <v>0</v>
      </c>
      <c r="AC139" s="703">
        <f t="shared" si="134"/>
        <v>0</v>
      </c>
      <c r="AD139" s="703">
        <f t="shared" si="134"/>
        <v>0</v>
      </c>
      <c r="AE139" s="704">
        <f t="shared" si="134"/>
        <v>0</v>
      </c>
    </row>
    <row r="140" spans="1:32" ht="13.5" thickTop="1">
      <c r="A140" s="622"/>
      <c r="B140" s="672" t="s">
        <v>898</v>
      </c>
      <c r="C140" s="673">
        <v>4.72</v>
      </c>
      <c r="D140" s="674">
        <v>4.624638554216868</v>
      </c>
      <c r="E140" s="674">
        <v>4.8561904761904771</v>
      </c>
      <c r="F140" s="674">
        <v>4.8963934426229505</v>
      </c>
      <c r="G140" s="674">
        <v>5</v>
      </c>
      <c r="H140" s="674">
        <v>4.9459999999999997</v>
      </c>
      <c r="I140" s="673">
        <v>4.7826753670473083</v>
      </c>
      <c r="J140" s="673">
        <v>2.5948000000000002</v>
      </c>
      <c r="K140" s="674">
        <v>0</v>
      </c>
      <c r="L140" s="674">
        <v>0</v>
      </c>
      <c r="M140" s="674">
        <v>6.2715384615384613</v>
      </c>
      <c r="N140" s="673">
        <v>3.017787610619469</v>
      </c>
      <c r="O140" s="673">
        <v>0</v>
      </c>
      <c r="P140" s="675">
        <v>0</v>
      </c>
      <c r="Q140" s="240"/>
      <c r="R140" s="240"/>
      <c r="S140" s="240"/>
      <c r="T140" s="711"/>
      <c r="U140" s="711"/>
      <c r="V140" s="711"/>
      <c r="W140" s="711"/>
      <c r="X140" s="711"/>
      <c r="Y140" s="711"/>
      <c r="Z140" s="712"/>
      <c r="AA140" s="711"/>
      <c r="AB140" s="711"/>
      <c r="AC140" s="711"/>
      <c r="AD140" s="711"/>
      <c r="AE140" s="712"/>
      <c r="AF140" s="253"/>
    </row>
    <row r="141" spans="1:32" ht="13.5" thickBot="1">
      <c r="A141" s="622"/>
      <c r="B141" s="672" t="s">
        <v>899</v>
      </c>
      <c r="C141" s="673">
        <v>4.3462871287128708</v>
      </c>
      <c r="D141" s="674">
        <v>4.5005172413793098</v>
      </c>
      <c r="E141" s="674">
        <v>4.7321348314606739</v>
      </c>
      <c r="F141" s="674">
        <v>4.5573333333333332</v>
      </c>
      <c r="G141" s="674">
        <v>4.5866666666666669</v>
      </c>
      <c r="H141" s="674">
        <v>5.0547297297297291</v>
      </c>
      <c r="I141" s="673">
        <v>4.5775942782834838</v>
      </c>
      <c r="J141" s="673">
        <v>2.7855084745762713</v>
      </c>
      <c r="K141" s="674">
        <v>0</v>
      </c>
      <c r="L141" s="674">
        <v>0</v>
      </c>
      <c r="M141" s="674">
        <v>0</v>
      </c>
      <c r="N141" s="673">
        <v>2.7855084745762713</v>
      </c>
      <c r="O141" s="673">
        <v>0</v>
      </c>
      <c r="P141" s="675">
        <v>0</v>
      </c>
      <c r="Q141" s="247"/>
      <c r="R141" s="247"/>
      <c r="S141" s="247"/>
      <c r="T141" s="713">
        <f t="shared" ref="T141:X141" si="135">C141-C140</f>
        <v>-0.37371287128712893</v>
      </c>
      <c r="U141" s="713">
        <f t="shared" si="135"/>
        <v>-0.12412131283755823</v>
      </c>
      <c r="V141" s="713">
        <f t="shared" si="135"/>
        <v>-0.12405564472980313</v>
      </c>
      <c r="W141" s="713">
        <f t="shared" si="135"/>
        <v>-0.33906010928961727</v>
      </c>
      <c r="X141" s="713">
        <f t="shared" si="135"/>
        <v>-0.41333333333333311</v>
      </c>
      <c r="Y141" s="713">
        <f t="shared" ref="Y141:AE141" si="136">H141-H140</f>
        <v>0.10872972972972939</v>
      </c>
      <c r="Z141" s="714">
        <f t="shared" si="136"/>
        <v>-0.20508108876382458</v>
      </c>
      <c r="AA141" s="713">
        <f t="shared" si="136"/>
        <v>0.19070847457627105</v>
      </c>
      <c r="AB141" s="713">
        <f t="shared" si="136"/>
        <v>0</v>
      </c>
      <c r="AC141" s="713">
        <f t="shared" si="136"/>
        <v>0</v>
      </c>
      <c r="AD141" s="713">
        <f t="shared" si="136"/>
        <v>-6.2715384615384613</v>
      </c>
      <c r="AE141" s="714">
        <f t="shared" si="136"/>
        <v>-0.23227913604319772</v>
      </c>
      <c r="AF141" s="257"/>
    </row>
    <row r="142" spans="1:32" ht="13.5" thickTop="1">
      <c r="A142" s="622"/>
      <c r="B142" s="628" t="s">
        <v>900</v>
      </c>
      <c r="C142" s="648">
        <v>4.8281716417910454</v>
      </c>
      <c r="D142" s="655">
        <v>4.67</v>
      </c>
      <c r="E142" s="655">
        <v>5.327054043839758</v>
      </c>
      <c r="F142" s="655">
        <v>5.3028462998102457</v>
      </c>
      <c r="G142" s="655">
        <v>5.38</v>
      </c>
      <c r="H142" s="655">
        <v>5.8971802618328297</v>
      </c>
      <c r="I142" s="648">
        <v>5.1233029837648099</v>
      </c>
      <c r="J142" s="648">
        <v>4.2545741056218054</v>
      </c>
      <c r="K142" s="655">
        <v>0</v>
      </c>
      <c r="L142" s="655">
        <v>0</v>
      </c>
      <c r="M142" s="655">
        <v>5.83</v>
      </c>
      <c r="N142" s="648">
        <v>4.3201632653061219</v>
      </c>
      <c r="O142" s="648">
        <v>0</v>
      </c>
      <c r="P142" s="656">
        <v>0</v>
      </c>
      <c r="Q142" s="226"/>
      <c r="R142" s="226"/>
      <c r="S142" s="226"/>
      <c r="Z142" s="702"/>
      <c r="AE142" s="702"/>
    </row>
    <row r="143" spans="1:32">
      <c r="A143" s="622"/>
      <c r="B143" s="628" t="s">
        <v>901</v>
      </c>
      <c r="C143" s="648">
        <v>4.7801637130801691</v>
      </c>
      <c r="D143" s="655">
        <v>4.57</v>
      </c>
      <c r="E143" s="655">
        <v>5.2942179759377215</v>
      </c>
      <c r="F143" s="655">
        <v>5.3627205656317249</v>
      </c>
      <c r="G143" s="655">
        <v>5.09</v>
      </c>
      <c r="H143" s="655">
        <v>5.8383348751156339</v>
      </c>
      <c r="I143" s="648">
        <v>5.0958564853324457</v>
      </c>
      <c r="J143" s="648">
        <v>4.1306299212598425</v>
      </c>
      <c r="K143" s="655">
        <v>0</v>
      </c>
      <c r="L143" s="655">
        <v>0</v>
      </c>
      <c r="M143" s="655">
        <v>0</v>
      </c>
      <c r="N143" s="648">
        <v>4.1306299212598425</v>
      </c>
      <c r="O143" s="648">
        <v>0</v>
      </c>
      <c r="P143" s="656">
        <v>0</v>
      </c>
      <c r="Q143" s="226"/>
      <c r="R143" s="226"/>
      <c r="S143" s="226"/>
      <c r="T143" s="703">
        <f t="shared" ref="T143:X143" si="137">C143-C142</f>
        <v>-4.8007928710876335E-2</v>
      </c>
      <c r="U143" s="703">
        <f t="shared" si="137"/>
        <v>-9.9999999999999645E-2</v>
      </c>
      <c r="V143" s="703">
        <f t="shared" si="137"/>
        <v>-3.2836067902036525E-2</v>
      </c>
      <c r="W143" s="703">
        <f t="shared" si="137"/>
        <v>5.9874265821479256E-2</v>
      </c>
      <c r="X143" s="703">
        <f t="shared" si="137"/>
        <v>-0.29000000000000004</v>
      </c>
      <c r="Y143" s="703">
        <f t="shared" ref="Y143:AE143" si="138">H143-H142</f>
        <v>-5.8845386717195858E-2</v>
      </c>
      <c r="Z143" s="704">
        <f t="shared" si="138"/>
        <v>-2.744649843236413E-2</v>
      </c>
      <c r="AA143" s="703">
        <f t="shared" si="138"/>
        <v>-0.12394418436196286</v>
      </c>
      <c r="AB143" s="703">
        <f t="shared" si="138"/>
        <v>0</v>
      </c>
      <c r="AC143" s="703">
        <f t="shared" si="138"/>
        <v>0</v>
      </c>
      <c r="AD143" s="703">
        <f t="shared" si="138"/>
        <v>-5.83</v>
      </c>
      <c r="AE143" s="704">
        <f t="shared" si="138"/>
        <v>-0.18953334404627942</v>
      </c>
    </row>
    <row r="144" spans="1:32">
      <c r="A144" s="622"/>
      <c r="B144" s="628" t="s">
        <v>902</v>
      </c>
      <c r="C144" s="648">
        <v>5.6178543307086608</v>
      </c>
      <c r="D144" s="655">
        <v>4.45</v>
      </c>
      <c r="E144" s="655">
        <v>5.7687060998151569</v>
      </c>
      <c r="F144" s="655">
        <v>6.155954825462012</v>
      </c>
      <c r="G144" s="655">
        <v>6.29</v>
      </c>
      <c r="H144" s="655">
        <v>6.9730645161290319</v>
      </c>
      <c r="I144" s="648">
        <v>5.8036869207003097</v>
      </c>
      <c r="J144" s="648">
        <v>4.8659533073929957</v>
      </c>
      <c r="K144" s="655">
        <v>0</v>
      </c>
      <c r="L144" s="655">
        <v>0</v>
      </c>
      <c r="M144" s="655">
        <v>6.05</v>
      </c>
      <c r="N144" s="648">
        <v>5.0390365448504983</v>
      </c>
      <c r="O144" s="648">
        <v>0</v>
      </c>
      <c r="P144" s="656">
        <v>0</v>
      </c>
      <c r="Q144" s="226"/>
      <c r="R144" s="226"/>
      <c r="S144" s="226"/>
      <c r="Z144" s="702"/>
      <c r="AE144" s="702"/>
    </row>
    <row r="145" spans="1:32">
      <c r="A145" s="622"/>
      <c r="B145" s="628" t="s">
        <v>903</v>
      </c>
      <c r="C145" s="648">
        <v>5.6281867145421893</v>
      </c>
      <c r="D145" s="655">
        <v>4.67</v>
      </c>
      <c r="E145" s="655">
        <v>5.6562038664323389</v>
      </c>
      <c r="F145" s="655">
        <v>6.0699111111111108</v>
      </c>
      <c r="G145" s="655">
        <v>6.03</v>
      </c>
      <c r="H145" s="655">
        <v>7.3090265486725672</v>
      </c>
      <c r="I145" s="648">
        <v>5.814496578690127</v>
      </c>
      <c r="J145" s="648">
        <v>5.2372635135135139</v>
      </c>
      <c r="K145" s="655">
        <v>0</v>
      </c>
      <c r="L145" s="655">
        <v>0</v>
      </c>
      <c r="M145" s="655">
        <v>0</v>
      </c>
      <c r="N145" s="648">
        <v>5.2372635135135139</v>
      </c>
      <c r="O145" s="648">
        <v>0</v>
      </c>
      <c r="P145" s="656">
        <v>0</v>
      </c>
      <c r="Q145" s="226"/>
      <c r="R145" s="226"/>
      <c r="S145" s="226"/>
      <c r="T145" s="703">
        <f t="shared" ref="T145:X145" si="139">C145-C144</f>
        <v>1.0332383833528525E-2</v>
      </c>
      <c r="U145" s="703">
        <f t="shared" si="139"/>
        <v>0.21999999999999975</v>
      </c>
      <c r="V145" s="703">
        <f t="shared" si="139"/>
        <v>-0.11250223338281806</v>
      </c>
      <c r="W145" s="703">
        <f t="shared" si="139"/>
        <v>-8.604371435090119E-2</v>
      </c>
      <c r="X145" s="703">
        <f t="shared" si="139"/>
        <v>-0.25999999999999979</v>
      </c>
      <c r="Y145" s="703">
        <f t="shared" ref="Y145:AE145" si="140">H145-H144</f>
        <v>0.33596203254353529</v>
      </c>
      <c r="Z145" s="704">
        <f t="shared" si="140"/>
        <v>1.0809657989817367E-2</v>
      </c>
      <c r="AA145" s="703">
        <f t="shared" si="140"/>
        <v>0.37131020612051824</v>
      </c>
      <c r="AB145" s="703">
        <f t="shared" si="140"/>
        <v>0</v>
      </c>
      <c r="AC145" s="703">
        <f t="shared" si="140"/>
        <v>0</v>
      </c>
      <c r="AD145" s="703">
        <f t="shared" si="140"/>
        <v>-6.05</v>
      </c>
      <c r="AE145" s="704">
        <f t="shared" si="140"/>
        <v>0.19822696866301559</v>
      </c>
    </row>
    <row r="146" spans="1:32">
      <c r="A146" s="622"/>
      <c r="B146" s="628" t="s">
        <v>904</v>
      </c>
      <c r="C146" s="648">
        <v>0</v>
      </c>
      <c r="D146" s="655">
        <v>0</v>
      </c>
      <c r="E146" s="655">
        <v>0</v>
      </c>
      <c r="F146" s="655">
        <v>0</v>
      </c>
      <c r="G146" s="655">
        <v>0</v>
      </c>
      <c r="H146" s="655">
        <v>0</v>
      </c>
      <c r="I146" s="648">
        <v>0</v>
      </c>
      <c r="J146" s="648">
        <v>0</v>
      </c>
      <c r="K146" s="655">
        <v>0</v>
      </c>
      <c r="L146" s="655">
        <v>0</v>
      </c>
      <c r="M146" s="655">
        <v>0</v>
      </c>
      <c r="N146" s="648">
        <v>0</v>
      </c>
      <c r="O146" s="648">
        <v>0</v>
      </c>
      <c r="P146" s="656">
        <v>0</v>
      </c>
      <c r="Q146" s="226"/>
      <c r="R146" s="226"/>
      <c r="S146" s="226"/>
      <c r="Z146" s="702"/>
      <c r="AE146" s="702"/>
    </row>
    <row r="147" spans="1:32" ht="13.5" thickBot="1">
      <c r="A147" s="622"/>
      <c r="B147" s="628" t="s">
        <v>905</v>
      </c>
      <c r="C147" s="648">
        <v>0</v>
      </c>
      <c r="D147" s="655">
        <v>0</v>
      </c>
      <c r="E147" s="655">
        <v>0</v>
      </c>
      <c r="F147" s="655">
        <v>0</v>
      </c>
      <c r="G147" s="655">
        <v>0</v>
      </c>
      <c r="H147" s="655">
        <v>0</v>
      </c>
      <c r="I147" s="648">
        <v>0</v>
      </c>
      <c r="J147" s="648">
        <v>0</v>
      </c>
      <c r="K147" s="655">
        <v>0</v>
      </c>
      <c r="L147" s="655">
        <v>0</v>
      </c>
      <c r="M147" s="655">
        <v>0</v>
      </c>
      <c r="N147" s="648">
        <v>0</v>
      </c>
      <c r="O147" s="648">
        <v>0</v>
      </c>
      <c r="P147" s="656">
        <v>0</v>
      </c>
      <c r="Q147" s="226"/>
      <c r="R147" s="226"/>
      <c r="S147" s="226"/>
      <c r="T147" s="703">
        <f t="shared" ref="T147:X147" si="141">C147-C146</f>
        <v>0</v>
      </c>
      <c r="U147" s="703">
        <f t="shared" si="141"/>
        <v>0</v>
      </c>
      <c r="V147" s="703">
        <f t="shared" si="141"/>
        <v>0</v>
      </c>
      <c r="W147" s="703">
        <f t="shared" si="141"/>
        <v>0</v>
      </c>
      <c r="X147" s="703">
        <f t="shared" si="141"/>
        <v>0</v>
      </c>
      <c r="Y147" s="703">
        <f t="shared" ref="Y147:AE147" si="142">H147-H146</f>
        <v>0</v>
      </c>
      <c r="Z147" s="704">
        <f t="shared" si="142"/>
        <v>0</v>
      </c>
      <c r="AA147" s="703">
        <f t="shared" si="142"/>
        <v>0</v>
      </c>
      <c r="AB147" s="703">
        <f t="shared" si="142"/>
        <v>0</v>
      </c>
      <c r="AC147" s="703">
        <f t="shared" si="142"/>
        <v>0</v>
      </c>
      <c r="AD147" s="703">
        <f t="shared" si="142"/>
        <v>0</v>
      </c>
      <c r="AE147" s="704">
        <f t="shared" si="142"/>
        <v>0</v>
      </c>
    </row>
    <row r="148" spans="1:32" ht="13.5" thickTop="1">
      <c r="A148" s="622"/>
      <c r="B148" s="628" t="s">
        <v>906</v>
      </c>
      <c r="C148" s="648">
        <v>4.8908135540287319</v>
      </c>
      <c r="D148" s="655">
        <v>4.6486666666666663</v>
      </c>
      <c r="E148" s="655">
        <v>5.3680164580833187</v>
      </c>
      <c r="F148" s="655">
        <v>5.4023347701149431</v>
      </c>
      <c r="G148" s="655">
        <v>5.4049885583524029</v>
      </c>
      <c r="H148" s="655">
        <v>6.0669126378286684</v>
      </c>
      <c r="I148" s="648">
        <v>5.1887984534549405</v>
      </c>
      <c r="J148" s="648">
        <v>4.3643745632424888</v>
      </c>
      <c r="K148" s="655">
        <v>0</v>
      </c>
      <c r="L148" s="655">
        <v>0</v>
      </c>
      <c r="M148" s="655">
        <v>5.9318947368421053</v>
      </c>
      <c r="N148" s="648">
        <v>4.4619593709043253</v>
      </c>
      <c r="O148" s="648">
        <v>0</v>
      </c>
      <c r="P148" s="656">
        <v>0</v>
      </c>
      <c r="Q148" s="240"/>
      <c r="R148" s="240"/>
      <c r="S148" s="240"/>
      <c r="T148" s="711"/>
      <c r="U148" s="711"/>
      <c r="V148" s="711"/>
      <c r="W148" s="711"/>
      <c r="X148" s="711"/>
      <c r="Y148" s="711"/>
      <c r="Z148" s="712"/>
      <c r="AA148" s="711"/>
      <c r="AB148" s="711"/>
      <c r="AC148" s="711"/>
      <c r="AD148" s="711"/>
      <c r="AE148" s="712"/>
      <c r="AF148" s="253"/>
    </row>
    <row r="149" spans="1:32" ht="13.5" thickBot="1">
      <c r="A149" s="622"/>
      <c r="B149" s="628" t="s">
        <v>907</v>
      </c>
      <c r="C149" s="648">
        <v>4.8530345572354214</v>
      </c>
      <c r="D149" s="655">
        <v>4.5815832068791105</v>
      </c>
      <c r="E149" s="655">
        <v>5.3273267963349946</v>
      </c>
      <c r="F149" s="655">
        <v>5.4486605455036461</v>
      </c>
      <c r="G149" s="655">
        <v>5.1262467866323904</v>
      </c>
      <c r="H149" s="655">
        <v>6.0926396327467485</v>
      </c>
      <c r="I149" s="648">
        <v>5.1690841177349469</v>
      </c>
      <c r="J149" s="648">
        <v>4.3582626824183457</v>
      </c>
      <c r="K149" s="655">
        <v>0</v>
      </c>
      <c r="L149" s="655">
        <v>0</v>
      </c>
      <c r="M149" s="655">
        <v>0</v>
      </c>
      <c r="N149" s="648">
        <v>4.3582626824183457</v>
      </c>
      <c r="O149" s="648">
        <v>0</v>
      </c>
      <c r="P149" s="656">
        <v>0</v>
      </c>
      <c r="Q149" s="247"/>
      <c r="R149" s="247"/>
      <c r="S149" s="247"/>
      <c r="T149" s="713">
        <f t="shared" ref="T149:X149" si="143">C149-C148</f>
        <v>-3.7778996793310426E-2</v>
      </c>
      <c r="U149" s="713">
        <f t="shared" si="143"/>
        <v>-6.708345978755581E-2</v>
      </c>
      <c r="V149" s="713">
        <f t="shared" si="143"/>
        <v>-4.0689661748324113E-2</v>
      </c>
      <c r="W149" s="713">
        <f t="shared" si="143"/>
        <v>4.6325775388702972E-2</v>
      </c>
      <c r="X149" s="713">
        <f t="shared" si="143"/>
        <v>-0.27874177172001247</v>
      </c>
      <c r="Y149" s="713">
        <f t="shared" ref="Y149:AE149" si="144">H149-H148</f>
        <v>2.5726994918080059E-2</v>
      </c>
      <c r="Z149" s="714">
        <f t="shared" si="144"/>
        <v>-1.9714335719993592E-2</v>
      </c>
      <c r="AA149" s="713">
        <f t="shared" si="144"/>
        <v>-6.1118808241431566E-3</v>
      </c>
      <c r="AB149" s="713">
        <f t="shared" si="144"/>
        <v>0</v>
      </c>
      <c r="AC149" s="713">
        <f t="shared" si="144"/>
        <v>0</v>
      </c>
      <c r="AD149" s="713">
        <f t="shared" si="144"/>
        <v>-5.9318947368421053</v>
      </c>
      <c r="AE149" s="714">
        <f t="shared" si="144"/>
        <v>-0.10369668848597957</v>
      </c>
      <c r="AF149" s="257"/>
    </row>
    <row r="150" spans="1:32" ht="13.5" thickTop="1">
      <c r="A150" s="622"/>
      <c r="B150" s="628" t="s">
        <v>908</v>
      </c>
      <c r="C150" s="648">
        <v>3.5965231539424281</v>
      </c>
      <c r="D150" s="655">
        <v>3.64</v>
      </c>
      <c r="E150" s="655">
        <v>3.9164129634176281</v>
      </c>
      <c r="F150" s="655">
        <v>3.7951580459770118</v>
      </c>
      <c r="G150" s="655">
        <v>3.79</v>
      </c>
      <c r="H150" s="655">
        <v>4.129095966620306</v>
      </c>
      <c r="I150" s="648">
        <v>3.7776008475906449</v>
      </c>
      <c r="J150" s="648">
        <v>3.2051605995717343</v>
      </c>
      <c r="K150" s="655">
        <v>0</v>
      </c>
      <c r="L150" s="655">
        <v>0</v>
      </c>
      <c r="M150" s="655">
        <v>4.0199999999999996</v>
      </c>
      <c r="N150" s="648">
        <v>3.2481338742393508</v>
      </c>
      <c r="O150" s="648">
        <v>0</v>
      </c>
      <c r="P150" s="656">
        <v>0</v>
      </c>
      <c r="Q150" s="226"/>
      <c r="R150" s="226"/>
      <c r="S150" s="226"/>
      <c r="Z150" s="702"/>
      <c r="AE150" s="702"/>
    </row>
    <row r="151" spans="1:32">
      <c r="A151" s="622"/>
      <c r="B151" s="628" t="s">
        <v>909</v>
      </c>
      <c r="C151" s="648">
        <v>3.65552065298046</v>
      </c>
      <c r="D151" s="655">
        <v>3.61</v>
      </c>
      <c r="E151" s="655">
        <v>3.9296336255338273</v>
      </c>
      <c r="F151" s="655">
        <v>3.7355752212389377</v>
      </c>
      <c r="G151" s="655">
        <v>3.73</v>
      </c>
      <c r="H151" s="655">
        <v>4.140615989515072</v>
      </c>
      <c r="I151" s="648">
        <v>3.7901240369799689</v>
      </c>
      <c r="J151" s="648">
        <v>3.3164891518737671</v>
      </c>
      <c r="K151" s="655">
        <v>0</v>
      </c>
      <c r="L151" s="655">
        <v>0</v>
      </c>
      <c r="M151" s="655">
        <v>0</v>
      </c>
      <c r="N151" s="648">
        <v>3.3164891518737671</v>
      </c>
      <c r="O151" s="648">
        <v>0</v>
      </c>
      <c r="P151" s="656">
        <v>0</v>
      </c>
      <c r="Q151" s="226"/>
      <c r="R151" s="226"/>
      <c r="S151" s="226"/>
      <c r="T151" s="703">
        <f t="shared" ref="T151:X151" si="145">C151-C150</f>
        <v>5.8997499038031975E-2</v>
      </c>
      <c r="U151" s="703">
        <f t="shared" si="145"/>
        <v>-3.0000000000000249E-2</v>
      </c>
      <c r="V151" s="703">
        <f t="shared" si="145"/>
        <v>1.3220662116199211E-2</v>
      </c>
      <c r="W151" s="703">
        <f t="shared" si="145"/>
        <v>-5.9582824738074081E-2</v>
      </c>
      <c r="X151" s="703">
        <f t="shared" si="145"/>
        <v>-6.0000000000000053E-2</v>
      </c>
      <c r="Y151" s="703">
        <f t="shared" ref="Y151:AE151" si="146">H151-H150</f>
        <v>1.1520022894766058E-2</v>
      </c>
      <c r="Z151" s="704">
        <f t="shared" si="146"/>
        <v>1.2523189389324063E-2</v>
      </c>
      <c r="AA151" s="703">
        <f t="shared" si="146"/>
        <v>0.11132855230203287</v>
      </c>
      <c r="AB151" s="703">
        <f t="shared" si="146"/>
        <v>0</v>
      </c>
      <c r="AC151" s="703">
        <f t="shared" si="146"/>
        <v>0</v>
      </c>
      <c r="AD151" s="703">
        <f t="shared" si="146"/>
        <v>-4.0199999999999996</v>
      </c>
      <c r="AE151" s="704">
        <f t="shared" si="146"/>
        <v>6.8355277634416289E-2</v>
      </c>
    </row>
    <row r="152" spans="1:32">
      <c r="A152" s="622"/>
      <c r="B152" s="628" t="s">
        <v>910</v>
      </c>
      <c r="C152" s="648">
        <v>4.3800096805421109</v>
      </c>
      <c r="D152" s="655">
        <v>3.43</v>
      </c>
      <c r="E152" s="655">
        <v>4.3109898674980505</v>
      </c>
      <c r="F152" s="655">
        <v>4.2621724979658255</v>
      </c>
      <c r="G152" s="655">
        <v>4.1500000000000004</v>
      </c>
      <c r="H152" s="655">
        <v>4.6825764192139747</v>
      </c>
      <c r="I152" s="648">
        <v>4.3216143712574855</v>
      </c>
      <c r="J152" s="648">
        <v>3.5123592493297591</v>
      </c>
      <c r="K152" s="655">
        <v>0</v>
      </c>
      <c r="L152" s="655">
        <v>0</v>
      </c>
      <c r="M152" s="655">
        <v>3.32</v>
      </c>
      <c r="N152" s="648">
        <v>3.4967241379310345</v>
      </c>
      <c r="O152" s="648">
        <v>0</v>
      </c>
      <c r="P152" s="656">
        <v>0</v>
      </c>
      <c r="Q152" s="226"/>
      <c r="R152" s="226"/>
      <c r="S152" s="226"/>
      <c r="Z152" s="702"/>
      <c r="AE152" s="702"/>
    </row>
    <row r="153" spans="1:32">
      <c r="A153" s="622"/>
      <c r="B153" s="628" t="s">
        <v>911</v>
      </c>
      <c r="C153" s="648">
        <v>4.3759789875835731</v>
      </c>
      <c r="D153" s="655">
        <v>3.47</v>
      </c>
      <c r="E153" s="655">
        <v>4.1299281984334204</v>
      </c>
      <c r="F153" s="655">
        <v>4.3564105058365756</v>
      </c>
      <c r="G153" s="655">
        <v>4.57</v>
      </c>
      <c r="H153" s="655">
        <v>4.7675053304904056</v>
      </c>
      <c r="I153" s="648">
        <v>4.2921719775070315</v>
      </c>
      <c r="J153" s="648">
        <v>3.5724615384615386</v>
      </c>
      <c r="K153" s="655">
        <v>0</v>
      </c>
      <c r="L153" s="655">
        <v>0</v>
      </c>
      <c r="M153" s="655">
        <v>0</v>
      </c>
      <c r="N153" s="648">
        <v>3.5724615384615386</v>
      </c>
      <c r="O153" s="648">
        <v>0</v>
      </c>
      <c r="P153" s="656">
        <v>0</v>
      </c>
      <c r="Q153" s="226"/>
      <c r="R153" s="226"/>
      <c r="S153" s="226"/>
      <c r="T153" s="703">
        <f t="shared" ref="T153:X153" si="147">C153-C152</f>
        <v>-4.0306929585378626E-3</v>
      </c>
      <c r="U153" s="703">
        <f t="shared" si="147"/>
        <v>4.0000000000000036E-2</v>
      </c>
      <c r="V153" s="703">
        <f t="shared" si="147"/>
        <v>-0.18106166906463006</v>
      </c>
      <c r="W153" s="703">
        <f t="shared" si="147"/>
        <v>9.4238007870750096E-2</v>
      </c>
      <c r="X153" s="703">
        <f t="shared" si="147"/>
        <v>0.41999999999999993</v>
      </c>
      <c r="Y153" s="703">
        <f t="shared" ref="Y153:AE153" si="148">H153-H152</f>
        <v>8.4928911276430874E-2</v>
      </c>
      <c r="Z153" s="704">
        <f t="shared" si="148"/>
        <v>-2.9442393750453988E-2</v>
      </c>
      <c r="AA153" s="703">
        <f t="shared" si="148"/>
        <v>6.0102289131779507E-2</v>
      </c>
      <c r="AB153" s="703">
        <f t="shared" si="148"/>
        <v>0</v>
      </c>
      <c r="AC153" s="703">
        <f t="shared" si="148"/>
        <v>0</v>
      </c>
      <c r="AD153" s="703">
        <f t="shared" si="148"/>
        <v>-3.32</v>
      </c>
      <c r="AE153" s="704">
        <f t="shared" si="148"/>
        <v>7.573740053050404E-2</v>
      </c>
    </row>
    <row r="154" spans="1:32">
      <c r="A154" s="622"/>
      <c r="B154" s="628" t="s">
        <v>912</v>
      </c>
      <c r="C154" s="648">
        <v>0</v>
      </c>
      <c r="D154" s="655">
        <v>0</v>
      </c>
      <c r="E154" s="655">
        <v>0</v>
      </c>
      <c r="F154" s="655">
        <v>0</v>
      </c>
      <c r="G154" s="655">
        <v>0</v>
      </c>
      <c r="H154" s="655">
        <v>0</v>
      </c>
      <c r="I154" s="648">
        <v>0</v>
      </c>
      <c r="J154" s="648">
        <v>0</v>
      </c>
      <c r="K154" s="655">
        <v>0</v>
      </c>
      <c r="L154" s="655">
        <v>0</v>
      </c>
      <c r="M154" s="655">
        <v>0</v>
      </c>
      <c r="N154" s="648">
        <v>0</v>
      </c>
      <c r="O154" s="648">
        <v>0</v>
      </c>
      <c r="P154" s="656">
        <v>0</v>
      </c>
      <c r="Q154" s="226"/>
      <c r="R154" s="226"/>
      <c r="S154" s="226"/>
      <c r="Z154" s="702"/>
      <c r="AE154" s="702"/>
    </row>
    <row r="155" spans="1:32" ht="13.5" thickBot="1">
      <c r="A155" s="622"/>
      <c r="B155" s="628" t="s">
        <v>913</v>
      </c>
      <c r="C155" s="648">
        <v>0</v>
      </c>
      <c r="D155" s="655">
        <v>0</v>
      </c>
      <c r="E155" s="655">
        <v>0</v>
      </c>
      <c r="F155" s="655">
        <v>0</v>
      </c>
      <c r="G155" s="655">
        <v>0</v>
      </c>
      <c r="H155" s="655">
        <v>0</v>
      </c>
      <c r="I155" s="648">
        <v>0</v>
      </c>
      <c r="J155" s="648">
        <v>0</v>
      </c>
      <c r="K155" s="655">
        <v>0</v>
      </c>
      <c r="L155" s="655">
        <v>0</v>
      </c>
      <c r="M155" s="655">
        <v>0</v>
      </c>
      <c r="N155" s="648">
        <v>0</v>
      </c>
      <c r="O155" s="648">
        <v>0</v>
      </c>
      <c r="P155" s="656">
        <v>0</v>
      </c>
      <c r="Q155" s="226"/>
      <c r="R155" s="226"/>
      <c r="S155" s="226"/>
      <c r="T155" s="703">
        <f t="shared" ref="T155:X155" si="149">C155-C154</f>
        <v>0</v>
      </c>
      <c r="U155" s="703">
        <f t="shared" si="149"/>
        <v>0</v>
      </c>
      <c r="V155" s="703">
        <f t="shared" si="149"/>
        <v>0</v>
      </c>
      <c r="W155" s="703">
        <f t="shared" si="149"/>
        <v>0</v>
      </c>
      <c r="X155" s="703">
        <f t="shared" si="149"/>
        <v>0</v>
      </c>
      <c r="Y155" s="703">
        <f t="shared" ref="Y155:AE155" si="150">H155-H154</f>
        <v>0</v>
      </c>
      <c r="Z155" s="704">
        <f t="shared" si="150"/>
        <v>0</v>
      </c>
      <c r="AA155" s="703">
        <f t="shared" si="150"/>
        <v>0</v>
      </c>
      <c r="AB155" s="703">
        <f t="shared" si="150"/>
        <v>0</v>
      </c>
      <c r="AC155" s="703">
        <f t="shared" si="150"/>
        <v>0</v>
      </c>
      <c r="AD155" s="703">
        <f t="shared" si="150"/>
        <v>0</v>
      </c>
      <c r="AE155" s="704">
        <f t="shared" si="150"/>
        <v>0</v>
      </c>
    </row>
    <row r="156" spans="1:32" ht="13.5" thickTop="1">
      <c r="A156" s="622"/>
      <c r="B156" s="628" t="s">
        <v>914</v>
      </c>
      <c r="C156" s="648">
        <v>3.7574900556881472</v>
      </c>
      <c r="D156" s="655">
        <v>3.6135323383084579</v>
      </c>
      <c r="E156" s="655">
        <v>4.0109316654219569</v>
      </c>
      <c r="F156" s="655">
        <v>3.9381834039372046</v>
      </c>
      <c r="G156" s="655">
        <v>3.8425547445255481</v>
      </c>
      <c r="H156" s="655">
        <v>4.3444689889549704</v>
      </c>
      <c r="I156" s="648">
        <v>3.911859667789797</v>
      </c>
      <c r="J156" s="648">
        <v>3.3415714285714286</v>
      </c>
      <c r="K156" s="655">
        <v>0</v>
      </c>
      <c r="L156" s="655">
        <v>0</v>
      </c>
      <c r="M156" s="655">
        <v>3.6284745762711861</v>
      </c>
      <c r="N156" s="648">
        <v>3.3604004449388207</v>
      </c>
      <c r="O156" s="648">
        <v>0</v>
      </c>
      <c r="P156" s="656">
        <v>0</v>
      </c>
      <c r="Q156" s="240"/>
      <c r="R156" s="240"/>
      <c r="S156" s="240"/>
      <c r="T156" s="711"/>
      <c r="U156" s="711"/>
      <c r="V156" s="711"/>
      <c r="W156" s="711"/>
      <c r="X156" s="711"/>
      <c r="Y156" s="711"/>
      <c r="Z156" s="712"/>
      <c r="AA156" s="711"/>
      <c r="AB156" s="711"/>
      <c r="AC156" s="711"/>
      <c r="AD156" s="711"/>
      <c r="AE156" s="712"/>
      <c r="AF156" s="253"/>
    </row>
    <row r="157" spans="1:32" ht="13.5" thickBot="1">
      <c r="A157" s="622"/>
      <c r="B157" s="628" t="s">
        <v>915</v>
      </c>
      <c r="C157" s="648">
        <v>3.803717092337918</v>
      </c>
      <c r="D157" s="655">
        <v>3.5919531249999999</v>
      </c>
      <c r="E157" s="655">
        <v>3.9809379702390899</v>
      </c>
      <c r="F157" s="655">
        <v>3.9171969265793973</v>
      </c>
      <c r="G157" s="655">
        <v>3.8801986754966884</v>
      </c>
      <c r="H157" s="655">
        <v>4.3792613636363633</v>
      </c>
      <c r="I157" s="648">
        <v>3.9143552875695735</v>
      </c>
      <c r="J157" s="648">
        <v>3.4277814938684505</v>
      </c>
      <c r="K157" s="655">
        <v>0</v>
      </c>
      <c r="L157" s="655">
        <v>0</v>
      </c>
      <c r="M157" s="655">
        <v>0</v>
      </c>
      <c r="N157" s="648">
        <v>3.4277814938684505</v>
      </c>
      <c r="O157" s="648">
        <v>0</v>
      </c>
      <c r="P157" s="656">
        <v>0</v>
      </c>
      <c r="Q157" s="247"/>
      <c r="R157" s="247"/>
      <c r="S157" s="247"/>
      <c r="T157" s="713">
        <f t="shared" ref="T157:X157" si="151">C157-C156</f>
        <v>4.6227036649770792E-2</v>
      </c>
      <c r="U157" s="713">
        <f t="shared" si="151"/>
        <v>-2.1579213308458023E-2</v>
      </c>
      <c r="V157" s="713">
        <f t="shared" si="151"/>
        <v>-2.9993695182866986E-2</v>
      </c>
      <c r="W157" s="713">
        <f t="shared" si="151"/>
        <v>-2.0986477357807232E-2</v>
      </c>
      <c r="X157" s="713">
        <f t="shared" si="151"/>
        <v>3.7643930971140271E-2</v>
      </c>
      <c r="Y157" s="713">
        <f t="shared" ref="Y157:AE157" si="152">H157-H156</f>
        <v>3.4792374681392957E-2</v>
      </c>
      <c r="Z157" s="714">
        <f t="shared" si="152"/>
        <v>2.4956197797765256E-3</v>
      </c>
      <c r="AA157" s="713">
        <f t="shared" si="152"/>
        <v>8.6210065297021909E-2</v>
      </c>
      <c r="AB157" s="713">
        <f t="shared" si="152"/>
        <v>0</v>
      </c>
      <c r="AC157" s="713">
        <f t="shared" si="152"/>
        <v>0</v>
      </c>
      <c r="AD157" s="713">
        <f t="shared" si="152"/>
        <v>-3.6284745762711861</v>
      </c>
      <c r="AE157" s="714">
        <f t="shared" si="152"/>
        <v>6.7381048929629817E-2</v>
      </c>
      <c r="AF157" s="257"/>
    </row>
    <row r="158" spans="1:32" ht="13.5" thickTop="1">
      <c r="A158" s="622"/>
      <c r="B158" s="628" t="s">
        <v>916</v>
      </c>
      <c r="C158" s="648">
        <v>0</v>
      </c>
      <c r="D158" s="655">
        <v>0</v>
      </c>
      <c r="E158" s="655">
        <v>0</v>
      </c>
      <c r="F158" s="655">
        <v>0</v>
      </c>
      <c r="G158" s="655">
        <v>0</v>
      </c>
      <c r="H158" s="655">
        <v>0</v>
      </c>
      <c r="I158" s="648">
        <v>0</v>
      </c>
      <c r="J158" s="648">
        <v>0</v>
      </c>
      <c r="K158" s="655">
        <v>0</v>
      </c>
      <c r="L158" s="655">
        <v>0</v>
      </c>
      <c r="M158" s="655">
        <v>0</v>
      </c>
      <c r="N158" s="648">
        <v>0</v>
      </c>
      <c r="O158" s="648">
        <v>0</v>
      </c>
      <c r="P158" s="656">
        <v>0</v>
      </c>
      <c r="Q158" s="226"/>
      <c r="R158" s="226"/>
      <c r="S158" s="226"/>
      <c r="Z158" s="702"/>
      <c r="AE158" s="702"/>
    </row>
    <row r="159" spans="1:32">
      <c r="A159" s="622"/>
      <c r="B159" s="628" t="s">
        <v>917</v>
      </c>
      <c r="C159" s="648">
        <v>0</v>
      </c>
      <c r="D159" s="655">
        <v>0</v>
      </c>
      <c r="E159" s="655">
        <v>0</v>
      </c>
      <c r="F159" s="655">
        <v>0</v>
      </c>
      <c r="G159" s="655">
        <v>0</v>
      </c>
      <c r="H159" s="655">
        <v>0</v>
      </c>
      <c r="I159" s="648">
        <v>0</v>
      </c>
      <c r="J159" s="648">
        <v>0</v>
      </c>
      <c r="K159" s="655">
        <v>0</v>
      </c>
      <c r="L159" s="655">
        <v>0</v>
      </c>
      <c r="M159" s="655">
        <v>0</v>
      </c>
      <c r="N159" s="648">
        <v>0</v>
      </c>
      <c r="O159" s="648">
        <v>0</v>
      </c>
      <c r="P159" s="656">
        <v>0</v>
      </c>
      <c r="Q159" s="226"/>
      <c r="R159" s="226"/>
      <c r="S159" s="226"/>
      <c r="T159" s="703">
        <f t="shared" ref="T159:X159" si="153">C159-C158</f>
        <v>0</v>
      </c>
      <c r="U159" s="703">
        <f t="shared" si="153"/>
        <v>0</v>
      </c>
      <c r="V159" s="703">
        <f t="shared" si="153"/>
        <v>0</v>
      </c>
      <c r="W159" s="703">
        <f t="shared" si="153"/>
        <v>0</v>
      </c>
      <c r="X159" s="703">
        <f t="shared" si="153"/>
        <v>0</v>
      </c>
      <c r="Y159" s="703">
        <f t="shared" ref="Y159:AE159" si="154">H159-H158</f>
        <v>0</v>
      </c>
      <c r="Z159" s="704">
        <f t="shared" si="154"/>
        <v>0</v>
      </c>
      <c r="AA159" s="703">
        <f t="shared" si="154"/>
        <v>0</v>
      </c>
      <c r="AB159" s="703">
        <f t="shared" si="154"/>
        <v>0</v>
      </c>
      <c r="AC159" s="703">
        <f t="shared" si="154"/>
        <v>0</v>
      </c>
      <c r="AD159" s="703">
        <f t="shared" si="154"/>
        <v>0</v>
      </c>
      <c r="AE159" s="704">
        <f t="shared" si="154"/>
        <v>0</v>
      </c>
    </row>
    <row r="160" spans="1:32">
      <c r="A160" s="622"/>
      <c r="B160" s="628" t="s">
        <v>918</v>
      </c>
      <c r="C160" s="648">
        <v>4.334957453198518</v>
      </c>
      <c r="D160" s="655">
        <v>4.3203212468193382</v>
      </c>
      <c r="E160" s="655">
        <v>4.7155286181089924</v>
      </c>
      <c r="F160" s="655">
        <v>4.6585531914893616</v>
      </c>
      <c r="G160" s="655">
        <v>5.0367712177121771</v>
      </c>
      <c r="H160" s="655">
        <v>5.1453587699316632</v>
      </c>
      <c r="I160" s="648">
        <v>4.5729779668550377</v>
      </c>
      <c r="J160" s="648">
        <v>3.8995745920745923</v>
      </c>
      <c r="K160" s="655">
        <v>0</v>
      </c>
      <c r="L160" s="655">
        <v>0</v>
      </c>
      <c r="M160" s="655">
        <v>5.1530952380952373</v>
      </c>
      <c r="N160" s="648">
        <v>3.958072222222222</v>
      </c>
      <c r="O160" s="648">
        <v>0</v>
      </c>
      <c r="P160" s="656">
        <v>0</v>
      </c>
      <c r="Q160" s="226"/>
      <c r="R160" s="226"/>
      <c r="S160" s="226"/>
      <c r="Z160" s="702"/>
      <c r="AE160" s="702"/>
    </row>
    <row r="161" spans="1:33">
      <c r="A161" s="622"/>
      <c r="B161" s="628" t="s">
        <v>919</v>
      </c>
      <c r="C161" s="648">
        <v>4.3245775411613927</v>
      </c>
      <c r="D161" s="655">
        <v>4.2100099272005291</v>
      </c>
      <c r="E161" s="655">
        <v>4.6948887804878039</v>
      </c>
      <c r="F161" s="655">
        <v>4.655285372522215</v>
      </c>
      <c r="G161" s="655">
        <v>4.7523904382470112</v>
      </c>
      <c r="H161" s="655">
        <v>5.1257999999999999</v>
      </c>
      <c r="I161" s="648">
        <v>4.5494616186175749</v>
      </c>
      <c r="J161" s="648">
        <v>3.8285187319884724</v>
      </c>
      <c r="K161" s="655">
        <v>0</v>
      </c>
      <c r="L161" s="655">
        <v>0</v>
      </c>
      <c r="M161" s="655">
        <v>0</v>
      </c>
      <c r="N161" s="648">
        <v>3.8285187319884724</v>
      </c>
      <c r="O161" s="648">
        <v>0</v>
      </c>
      <c r="P161" s="656">
        <v>0</v>
      </c>
      <c r="Q161" s="226"/>
      <c r="R161" s="226"/>
      <c r="S161" s="226"/>
      <c r="T161" s="703">
        <f t="shared" ref="T161:X161" si="155">C161-C160</f>
        <v>-1.0379912037125294E-2</v>
      </c>
      <c r="U161" s="703">
        <f t="shared" si="155"/>
        <v>-0.11031131961880902</v>
      </c>
      <c r="V161" s="703">
        <f t="shared" si="155"/>
        <v>-2.0639837621188484E-2</v>
      </c>
      <c r="W161" s="703">
        <f t="shared" si="155"/>
        <v>-3.267818967146674E-3</v>
      </c>
      <c r="X161" s="703">
        <f t="shared" si="155"/>
        <v>-0.28438077946516582</v>
      </c>
      <c r="Y161" s="703">
        <f t="shared" ref="Y161:AE161" si="156">H161-H160</f>
        <v>-1.9558769931663278E-2</v>
      </c>
      <c r="Z161" s="704">
        <f t="shared" si="156"/>
        <v>-2.3516348237462736E-2</v>
      </c>
      <c r="AA161" s="703">
        <f t="shared" si="156"/>
        <v>-7.1055860086119971E-2</v>
      </c>
      <c r="AB161" s="703">
        <f t="shared" si="156"/>
        <v>0</v>
      </c>
      <c r="AC161" s="703">
        <f t="shared" si="156"/>
        <v>0</v>
      </c>
      <c r="AD161" s="703">
        <f t="shared" si="156"/>
        <v>-5.1530952380952373</v>
      </c>
      <c r="AE161" s="704">
        <f t="shared" si="156"/>
        <v>-0.12955349023374962</v>
      </c>
    </row>
    <row r="162" spans="1:33">
      <c r="A162" s="622"/>
      <c r="B162" s="628" t="s">
        <v>920</v>
      </c>
      <c r="C162" s="648">
        <v>4.7842683706070286</v>
      </c>
      <c r="D162" s="655">
        <v>4.0587399463806975</v>
      </c>
      <c r="E162" s="655">
        <v>4.7440941049215795</v>
      </c>
      <c r="F162" s="655">
        <v>4.7996302715193533</v>
      </c>
      <c r="G162" s="655">
        <v>4.9539393939393941</v>
      </c>
      <c r="H162" s="655">
        <v>5.3482595419847332</v>
      </c>
      <c r="I162" s="648">
        <v>4.7934047695778297</v>
      </c>
      <c r="J162" s="648">
        <v>4.0002290076335871</v>
      </c>
      <c r="K162" s="655">
        <v>0</v>
      </c>
      <c r="L162" s="655">
        <v>0</v>
      </c>
      <c r="M162" s="655">
        <v>5.1359036144578312</v>
      </c>
      <c r="N162" s="648">
        <v>4.1279539295392942</v>
      </c>
      <c r="O162" s="648">
        <v>0</v>
      </c>
      <c r="P162" s="656">
        <v>0</v>
      </c>
      <c r="Q162" s="226"/>
      <c r="R162" s="226"/>
      <c r="S162" s="226"/>
      <c r="Z162" s="702"/>
      <c r="AE162" s="702"/>
    </row>
    <row r="163" spans="1:33">
      <c r="A163" s="622"/>
      <c r="B163" s="628" t="s">
        <v>921</v>
      </c>
      <c r="C163" s="648">
        <v>4.8019926425505828</v>
      </c>
      <c r="D163" s="655">
        <v>4.1954278728606367</v>
      </c>
      <c r="E163" s="655">
        <v>4.5403755868544602</v>
      </c>
      <c r="F163" s="655">
        <v>4.8759533333333334</v>
      </c>
      <c r="G163" s="655">
        <v>5.0418181818181829</v>
      </c>
      <c r="H163" s="655">
        <v>5.6007854137447399</v>
      </c>
      <c r="I163" s="648">
        <v>4.7842088065971664</v>
      </c>
      <c r="J163" s="648">
        <v>4.2176216968011131</v>
      </c>
      <c r="K163" s="655">
        <v>0</v>
      </c>
      <c r="L163" s="655">
        <v>0</v>
      </c>
      <c r="M163" s="655">
        <v>0</v>
      </c>
      <c r="N163" s="648">
        <v>4.2176216968011131</v>
      </c>
      <c r="O163" s="648">
        <v>0</v>
      </c>
      <c r="P163" s="656">
        <v>0</v>
      </c>
      <c r="Q163" s="226"/>
      <c r="R163" s="226"/>
      <c r="S163" s="226"/>
      <c r="T163" s="703">
        <f t="shared" ref="T163:X163" si="157">C163-C162</f>
        <v>1.7724271943554193E-2</v>
      </c>
      <c r="U163" s="703">
        <f t="shared" si="157"/>
        <v>0.13668792647993921</v>
      </c>
      <c r="V163" s="703">
        <f t="shared" si="157"/>
        <v>-0.20371851806711927</v>
      </c>
      <c r="W163" s="703">
        <f t="shared" si="157"/>
        <v>7.6323061813980075E-2</v>
      </c>
      <c r="X163" s="703">
        <f t="shared" si="157"/>
        <v>8.7878787878788778E-2</v>
      </c>
      <c r="Y163" s="703">
        <f t="shared" ref="Y163:AE163" si="158">H163-H162</f>
        <v>0.25252587176000674</v>
      </c>
      <c r="Z163" s="704">
        <f t="shared" si="158"/>
        <v>-9.1959629806632748E-3</v>
      </c>
      <c r="AA163" s="703">
        <f t="shared" si="158"/>
        <v>0.21739268916752597</v>
      </c>
      <c r="AB163" s="703">
        <f t="shared" si="158"/>
        <v>0</v>
      </c>
      <c r="AC163" s="703">
        <f t="shared" si="158"/>
        <v>0</v>
      </c>
      <c r="AD163" s="703">
        <f t="shared" si="158"/>
        <v>-5.1359036144578312</v>
      </c>
      <c r="AE163" s="704">
        <f t="shared" si="158"/>
        <v>8.9667767261818909E-2</v>
      </c>
    </row>
    <row r="164" spans="1:33">
      <c r="A164" s="622"/>
      <c r="B164" s="628" t="s">
        <v>922</v>
      </c>
      <c r="C164" s="648">
        <v>4.3958170330621433</v>
      </c>
      <c r="D164" s="655">
        <v>4.2925789024736982</v>
      </c>
      <c r="E164" s="655">
        <v>4.7201878969654203</v>
      </c>
      <c r="F164" s="655">
        <v>4.6879364697389008</v>
      </c>
      <c r="G164" s="655">
        <v>5.0320173913043478</v>
      </c>
      <c r="H164" s="655">
        <v>5.200481128162588</v>
      </c>
      <c r="I164" s="648">
        <v>4.6092597602376406</v>
      </c>
      <c r="J164" s="648">
        <v>3.9273808519611979</v>
      </c>
      <c r="K164" s="655">
        <v>0</v>
      </c>
      <c r="L164" s="655">
        <v>0</v>
      </c>
      <c r="M164" s="655">
        <v>5.1445508982035921</v>
      </c>
      <c r="N164" s="648">
        <v>4.0074704491725761</v>
      </c>
      <c r="O164" s="648">
        <v>0</v>
      </c>
      <c r="P164" s="656">
        <v>0</v>
      </c>
      <c r="Q164" s="226"/>
      <c r="R164" s="226"/>
      <c r="S164" s="226"/>
      <c r="Z164" s="702"/>
      <c r="AE164" s="702"/>
    </row>
    <row r="165" spans="1:33" ht="13.5" thickBot="1">
      <c r="A165" s="622"/>
      <c r="B165" s="628" t="s">
        <v>923</v>
      </c>
      <c r="C165" s="648">
        <v>4.3907117377271963</v>
      </c>
      <c r="D165" s="655">
        <v>4.2082716409210139</v>
      </c>
      <c r="E165" s="655">
        <v>4.6683045234248794</v>
      </c>
      <c r="F165" s="655">
        <v>4.7003073993471167</v>
      </c>
      <c r="G165" s="655">
        <v>4.7757142857142858</v>
      </c>
      <c r="H165" s="655">
        <v>5.2554075774971301</v>
      </c>
      <c r="I165" s="648">
        <v>4.5890647312053758</v>
      </c>
      <c r="J165" s="648">
        <v>3.9425224123879383</v>
      </c>
      <c r="K165" s="655">
        <v>0</v>
      </c>
      <c r="L165" s="655">
        <v>0</v>
      </c>
      <c r="M165" s="655">
        <v>0</v>
      </c>
      <c r="N165" s="648">
        <v>3.9425224123879383</v>
      </c>
      <c r="O165" s="648">
        <v>0</v>
      </c>
      <c r="P165" s="656">
        <v>0</v>
      </c>
      <c r="Q165" s="226"/>
      <c r="R165" s="226"/>
      <c r="S165" s="226"/>
      <c r="T165" s="715">
        <f t="shared" ref="T165:X165" si="159">C165-C164</f>
        <v>-5.1052953349470798E-3</v>
      </c>
      <c r="U165" s="715">
        <f t="shared" si="159"/>
        <v>-8.4307261552684309E-2</v>
      </c>
      <c r="V165" s="715">
        <f t="shared" si="159"/>
        <v>-5.1883373540540845E-2</v>
      </c>
      <c r="W165" s="715">
        <f t="shared" si="159"/>
        <v>1.2370929608215953E-2</v>
      </c>
      <c r="X165" s="715">
        <f t="shared" si="159"/>
        <v>-0.25630310559006197</v>
      </c>
      <c r="Y165" s="715">
        <f t="shared" ref="Y165:AE165" si="160">H165-H164</f>
        <v>5.4926449334542049E-2</v>
      </c>
      <c r="Z165" s="716">
        <f t="shared" si="160"/>
        <v>-2.0195029032264777E-2</v>
      </c>
      <c r="AA165" s="715">
        <f t="shared" si="160"/>
        <v>1.5141560426740419E-2</v>
      </c>
      <c r="AB165" s="715">
        <f t="shared" si="160"/>
        <v>0</v>
      </c>
      <c r="AC165" s="715">
        <f t="shared" si="160"/>
        <v>0</v>
      </c>
      <c r="AD165" s="715">
        <f t="shared" si="160"/>
        <v>-5.1445508982035921</v>
      </c>
      <c r="AE165" s="716">
        <f t="shared" si="160"/>
        <v>-6.4948036784637786E-2</v>
      </c>
    </row>
    <row r="166" spans="1:33">
      <c r="A166" s="621" t="s">
        <v>469</v>
      </c>
      <c r="B166" s="617" t="s">
        <v>892</v>
      </c>
      <c r="C166" s="649">
        <v>5</v>
      </c>
      <c r="D166" s="653">
        <v>0</v>
      </c>
      <c r="E166" s="653">
        <v>5</v>
      </c>
      <c r="F166" s="653">
        <v>5.5</v>
      </c>
      <c r="G166" s="653">
        <v>0</v>
      </c>
      <c r="H166" s="653">
        <v>0</v>
      </c>
      <c r="I166" s="649">
        <v>5.0017590149516273</v>
      </c>
      <c r="J166" s="649">
        <v>0</v>
      </c>
      <c r="K166" s="653">
        <v>4.1809523809523812</v>
      </c>
      <c r="L166" s="653">
        <v>3.7205882352941178</v>
      </c>
      <c r="M166" s="653">
        <v>3.8600694444444446</v>
      </c>
      <c r="N166" s="649">
        <v>3.8235912129894944</v>
      </c>
      <c r="O166" s="649">
        <v>0</v>
      </c>
      <c r="P166" s="654">
        <v>0</v>
      </c>
      <c r="Q166" s="226"/>
      <c r="R166" s="226"/>
      <c r="S166" s="226"/>
      <c r="T166" s="701" t="s">
        <v>1191</v>
      </c>
      <c r="Z166" s="702"/>
      <c r="AE166" s="702"/>
    </row>
    <row r="167" spans="1:33">
      <c r="A167" s="622"/>
      <c r="B167" s="663" t="s">
        <v>893</v>
      </c>
      <c r="C167" s="664">
        <v>4.5037965616045845</v>
      </c>
      <c r="D167" s="665">
        <v>0</v>
      </c>
      <c r="E167" s="665">
        <v>4.5838835794960895</v>
      </c>
      <c r="F167" s="665">
        <v>4.3</v>
      </c>
      <c r="G167" s="665">
        <v>0</v>
      </c>
      <c r="H167" s="665">
        <v>0</v>
      </c>
      <c r="I167" s="664">
        <v>4.5526259089684897</v>
      </c>
      <c r="J167" s="664">
        <v>0</v>
      </c>
      <c r="K167" s="665">
        <v>4.018487394957984</v>
      </c>
      <c r="L167" s="665">
        <v>3.5788659793814426</v>
      </c>
      <c r="M167" s="665">
        <v>4.1269709543568469</v>
      </c>
      <c r="N167" s="664">
        <v>3.7746284501061576</v>
      </c>
      <c r="O167" s="664">
        <v>0</v>
      </c>
      <c r="P167" s="666">
        <v>0</v>
      </c>
      <c r="Q167" s="226"/>
      <c r="R167" s="226"/>
      <c r="S167" s="226"/>
      <c r="T167" s="703">
        <f t="shared" ref="T167:X167" si="161">C167-C166</f>
        <v>-0.49620343839541547</v>
      </c>
      <c r="U167" s="703">
        <f t="shared" si="161"/>
        <v>0</v>
      </c>
      <c r="V167" s="703">
        <f t="shared" si="161"/>
        <v>-0.41611642050391051</v>
      </c>
      <c r="W167" s="703">
        <f t="shared" si="161"/>
        <v>-1.2000000000000002</v>
      </c>
      <c r="X167" s="703">
        <f t="shared" si="161"/>
        <v>0</v>
      </c>
      <c r="Y167" s="703">
        <f t="shared" ref="Y167:AE167" si="162">H167-H166</f>
        <v>0</v>
      </c>
      <c r="Z167" s="704">
        <f t="shared" si="162"/>
        <v>-0.4491331059831376</v>
      </c>
      <c r="AA167" s="703">
        <f t="shared" si="162"/>
        <v>0</v>
      </c>
      <c r="AB167" s="703">
        <f t="shared" si="162"/>
        <v>-0.16246498599439718</v>
      </c>
      <c r="AC167" s="703">
        <f t="shared" si="162"/>
        <v>-0.14172225591267518</v>
      </c>
      <c r="AD167" s="703">
        <f t="shared" si="162"/>
        <v>0.26690150991240236</v>
      </c>
      <c r="AE167" s="704">
        <f t="shared" si="162"/>
        <v>-4.8962762883336897E-2</v>
      </c>
    </row>
    <row r="168" spans="1:33">
      <c r="A168" s="622"/>
      <c r="B168" s="628" t="s">
        <v>894</v>
      </c>
      <c r="C168" s="648">
        <v>4.5285714285714294</v>
      </c>
      <c r="D168" s="679">
        <v>0</v>
      </c>
      <c r="E168" s="679">
        <v>5.2428571428571429</v>
      </c>
      <c r="F168" s="679">
        <v>0</v>
      </c>
      <c r="G168" s="679">
        <v>0</v>
      </c>
      <c r="H168" s="679">
        <v>0</v>
      </c>
      <c r="I168" s="648">
        <v>4.9571428571428582</v>
      </c>
      <c r="J168" s="648">
        <v>0</v>
      </c>
      <c r="K168" s="679">
        <v>4.8323529411764712</v>
      </c>
      <c r="L168" s="679">
        <v>4.1228758169934636</v>
      </c>
      <c r="M168" s="679">
        <v>4.1320000000000006</v>
      </c>
      <c r="N168" s="648">
        <v>4.2265822784810121</v>
      </c>
      <c r="O168" s="648">
        <v>0</v>
      </c>
      <c r="P168" s="656">
        <v>0</v>
      </c>
      <c r="Q168" s="226"/>
      <c r="R168" s="226"/>
      <c r="S168" s="226"/>
      <c r="Z168" s="702"/>
      <c r="AE168" s="702"/>
    </row>
    <row r="169" spans="1:33">
      <c r="A169" s="622"/>
      <c r="B169" s="628" t="s">
        <v>895</v>
      </c>
      <c r="C169" s="648">
        <v>4.9965517241379311</v>
      </c>
      <c r="D169" s="655">
        <v>0</v>
      </c>
      <c r="E169" s="655">
        <v>4.8869565217391298</v>
      </c>
      <c r="F169" s="655">
        <v>0</v>
      </c>
      <c r="G169" s="655">
        <v>0</v>
      </c>
      <c r="H169" s="655">
        <v>0</v>
      </c>
      <c r="I169" s="648">
        <v>4.929333333333334</v>
      </c>
      <c r="J169" s="648">
        <v>0</v>
      </c>
      <c r="K169" s="655">
        <v>5.0666666666666664</v>
      </c>
      <c r="L169" s="655">
        <v>3.6140127388535039</v>
      </c>
      <c r="M169" s="655">
        <v>4.9760869565217387</v>
      </c>
      <c r="N169" s="648">
        <v>4.1734615384615381</v>
      </c>
      <c r="O169" s="648">
        <v>0</v>
      </c>
      <c r="P169" s="656">
        <v>0</v>
      </c>
      <c r="Q169" s="226"/>
      <c r="R169" s="226"/>
      <c r="S169" s="226"/>
      <c r="T169" s="703">
        <f t="shared" ref="T169:X169" si="163">C169-C168</f>
        <v>0.46798029556650178</v>
      </c>
      <c r="U169" s="703">
        <f t="shared" si="163"/>
        <v>0</v>
      </c>
      <c r="V169" s="703">
        <f t="shared" si="163"/>
        <v>-0.35590062111801313</v>
      </c>
      <c r="W169" s="703">
        <f t="shared" si="163"/>
        <v>0</v>
      </c>
      <c r="X169" s="703">
        <f t="shared" si="163"/>
        <v>0</v>
      </c>
      <c r="Y169" s="703">
        <f t="shared" ref="Y169:AE169" si="164">H169-H168</f>
        <v>0</v>
      </c>
      <c r="Z169" s="704">
        <f t="shared" si="164"/>
        <v>-2.7809523809524173E-2</v>
      </c>
      <c r="AA169" s="703">
        <f t="shared" si="164"/>
        <v>0</v>
      </c>
      <c r="AB169" s="703">
        <f t="shared" si="164"/>
        <v>0.23431372549019525</v>
      </c>
      <c r="AC169" s="703">
        <f t="shared" si="164"/>
        <v>-0.50886307813995968</v>
      </c>
      <c r="AD169" s="703">
        <f t="shared" si="164"/>
        <v>0.84408695652173815</v>
      </c>
      <c r="AE169" s="704">
        <f t="shared" si="164"/>
        <v>-5.3120740019473978E-2</v>
      </c>
      <c r="AG169" s="128" t="s">
        <v>850</v>
      </c>
    </row>
    <row r="170" spans="1:33">
      <c r="A170" s="622"/>
      <c r="B170" s="628" t="s">
        <v>896</v>
      </c>
      <c r="C170" s="648">
        <v>0</v>
      </c>
      <c r="D170" s="655">
        <v>0</v>
      </c>
      <c r="E170" s="655">
        <v>0</v>
      </c>
      <c r="F170" s="655">
        <v>0</v>
      </c>
      <c r="G170" s="655">
        <v>0</v>
      </c>
      <c r="H170" s="655">
        <v>0</v>
      </c>
      <c r="I170" s="648">
        <v>0</v>
      </c>
      <c r="J170" s="648">
        <v>0</v>
      </c>
      <c r="K170" s="655">
        <v>0</v>
      </c>
      <c r="L170" s="655">
        <v>0</v>
      </c>
      <c r="M170" s="655">
        <v>0</v>
      </c>
      <c r="N170" s="648">
        <v>0</v>
      </c>
      <c r="O170" s="648">
        <v>0</v>
      </c>
      <c r="P170" s="656">
        <v>0</v>
      </c>
      <c r="Q170" s="226"/>
      <c r="R170" s="226"/>
      <c r="S170" s="226"/>
      <c r="Z170" s="702"/>
      <c r="AE170" s="702"/>
    </row>
    <row r="171" spans="1:33" ht="13.5" thickBot="1">
      <c r="A171" s="622"/>
      <c r="B171" s="628" t="s">
        <v>897</v>
      </c>
      <c r="C171" s="648">
        <v>0</v>
      </c>
      <c r="D171" s="655">
        <v>0</v>
      </c>
      <c r="E171" s="655">
        <v>0</v>
      </c>
      <c r="F171" s="655">
        <v>0</v>
      </c>
      <c r="G171" s="655">
        <v>0</v>
      </c>
      <c r="H171" s="655">
        <v>0</v>
      </c>
      <c r="I171" s="648">
        <v>0</v>
      </c>
      <c r="J171" s="648">
        <v>0</v>
      </c>
      <c r="K171" s="655">
        <v>0</v>
      </c>
      <c r="L171" s="655">
        <v>0</v>
      </c>
      <c r="M171" s="655">
        <v>0</v>
      </c>
      <c r="N171" s="648">
        <v>0</v>
      </c>
      <c r="O171" s="648">
        <v>0</v>
      </c>
      <c r="P171" s="656">
        <v>0</v>
      </c>
      <c r="Q171" s="226"/>
      <c r="R171" s="226"/>
      <c r="S171" s="226"/>
      <c r="T171" s="703">
        <f t="shared" ref="T171:X171" si="165">C171-C170</f>
        <v>0</v>
      </c>
      <c r="U171" s="703">
        <f t="shared" si="165"/>
        <v>0</v>
      </c>
      <c r="V171" s="703">
        <f t="shared" si="165"/>
        <v>0</v>
      </c>
      <c r="W171" s="703">
        <f t="shared" si="165"/>
        <v>0</v>
      </c>
      <c r="X171" s="703">
        <f t="shared" si="165"/>
        <v>0</v>
      </c>
      <c r="Y171" s="703">
        <f t="shared" ref="Y171:AE171" si="166">H171-H170</f>
        <v>0</v>
      </c>
      <c r="Z171" s="704">
        <f t="shared" si="166"/>
        <v>0</v>
      </c>
      <c r="AA171" s="703">
        <f t="shared" si="166"/>
        <v>0</v>
      </c>
      <c r="AB171" s="703">
        <f t="shared" si="166"/>
        <v>0</v>
      </c>
      <c r="AC171" s="703">
        <f t="shared" si="166"/>
        <v>0</v>
      </c>
      <c r="AD171" s="703">
        <f t="shared" si="166"/>
        <v>0</v>
      </c>
      <c r="AE171" s="704">
        <f t="shared" si="166"/>
        <v>0</v>
      </c>
    </row>
    <row r="172" spans="1:33" ht="13.5" thickTop="1">
      <c r="A172" s="622"/>
      <c r="B172" s="672" t="s">
        <v>898</v>
      </c>
      <c r="C172" s="673">
        <v>4.9903719912472653</v>
      </c>
      <c r="D172" s="674">
        <v>0</v>
      </c>
      <c r="E172" s="674">
        <v>5.0048617731172538</v>
      </c>
      <c r="F172" s="674">
        <v>5.5</v>
      </c>
      <c r="G172" s="674">
        <v>0</v>
      </c>
      <c r="H172" s="674">
        <v>0</v>
      </c>
      <c r="I172" s="673">
        <v>5.0008618213157137</v>
      </c>
      <c r="J172" s="673">
        <v>0</v>
      </c>
      <c r="K172" s="674">
        <v>4.3033149171270724</v>
      </c>
      <c r="L172" s="674">
        <v>3.8010457516339873</v>
      </c>
      <c r="M172" s="674">
        <v>3.9002958579881661</v>
      </c>
      <c r="N172" s="673">
        <v>3.89797507788162</v>
      </c>
      <c r="O172" s="673">
        <v>0</v>
      </c>
      <c r="P172" s="675">
        <v>0</v>
      </c>
      <c r="Q172" s="240"/>
      <c r="R172" s="240"/>
      <c r="S172" s="240"/>
      <c r="T172" s="711"/>
      <c r="U172" s="711"/>
      <c r="V172" s="711"/>
      <c r="W172" s="711"/>
      <c r="X172" s="711"/>
      <c r="Y172" s="711"/>
      <c r="Z172" s="712"/>
      <c r="AA172" s="711"/>
      <c r="AB172" s="711"/>
      <c r="AC172" s="711"/>
      <c r="AD172" s="711"/>
      <c r="AE172" s="712"/>
      <c r="AF172" s="253"/>
    </row>
    <row r="173" spans="1:33" ht="13.5" thickBot="1">
      <c r="A173" s="622"/>
      <c r="B173" s="672" t="s">
        <v>899</v>
      </c>
      <c r="C173" s="673">
        <v>4.5138245614035091</v>
      </c>
      <c r="D173" s="674">
        <v>0</v>
      </c>
      <c r="E173" s="674">
        <v>4.5898211243611575</v>
      </c>
      <c r="F173" s="674">
        <v>4.3</v>
      </c>
      <c r="G173" s="674">
        <v>0</v>
      </c>
      <c r="H173" s="674">
        <v>0</v>
      </c>
      <c r="I173" s="673">
        <v>4.5600844772967264</v>
      </c>
      <c r="J173" s="673">
        <v>0</v>
      </c>
      <c r="K173" s="674">
        <v>4.3579545454545459</v>
      </c>
      <c r="L173" s="674">
        <v>3.586332882273342</v>
      </c>
      <c r="M173" s="674">
        <v>4.2630662020905925</v>
      </c>
      <c r="N173" s="673">
        <v>3.8608985024958402</v>
      </c>
      <c r="O173" s="673">
        <v>0</v>
      </c>
      <c r="P173" s="675">
        <v>0</v>
      </c>
      <c r="Q173" s="247"/>
      <c r="R173" s="247"/>
      <c r="S173" s="247"/>
      <c r="T173" s="713">
        <f t="shared" ref="T173:X173" si="167">C173-C172</f>
        <v>-0.4765474298437562</v>
      </c>
      <c r="U173" s="713">
        <f t="shared" si="167"/>
        <v>0</v>
      </c>
      <c r="V173" s="713">
        <f t="shared" si="167"/>
        <v>-0.41504064875609625</v>
      </c>
      <c r="W173" s="713">
        <f t="shared" si="167"/>
        <v>-1.2000000000000002</v>
      </c>
      <c r="X173" s="713">
        <f t="shared" si="167"/>
        <v>0</v>
      </c>
      <c r="Y173" s="713">
        <f t="shared" ref="Y173:AE173" si="168">H173-H172</f>
        <v>0</v>
      </c>
      <c r="Z173" s="714">
        <f t="shared" si="168"/>
        <v>-0.44077734401898727</v>
      </c>
      <c r="AA173" s="713">
        <f t="shared" si="168"/>
        <v>0</v>
      </c>
      <c r="AB173" s="713">
        <f t="shared" si="168"/>
        <v>5.4639628327473488E-2</v>
      </c>
      <c r="AC173" s="713">
        <f t="shared" si="168"/>
        <v>-0.21471286936064526</v>
      </c>
      <c r="AD173" s="713">
        <f t="shared" si="168"/>
        <v>0.36277034410242637</v>
      </c>
      <c r="AE173" s="714">
        <f t="shared" si="168"/>
        <v>-3.7076575385779798E-2</v>
      </c>
      <c r="AF173" s="257"/>
    </row>
    <row r="174" spans="1:33" ht="13.5" thickTop="1">
      <c r="A174" s="622"/>
      <c r="B174" s="628" t="s">
        <v>900</v>
      </c>
      <c r="C174" s="648">
        <v>5</v>
      </c>
      <c r="D174" s="655">
        <v>0</v>
      </c>
      <c r="E174" s="655">
        <v>5</v>
      </c>
      <c r="F174" s="655">
        <v>5</v>
      </c>
      <c r="G174" s="655">
        <v>0</v>
      </c>
      <c r="H174" s="655">
        <v>0</v>
      </c>
      <c r="I174" s="648">
        <v>5</v>
      </c>
      <c r="J174" s="648">
        <v>0</v>
      </c>
      <c r="K174" s="655">
        <v>4.5141472868217054</v>
      </c>
      <c r="L174" s="655">
        <v>4.4561581920903954</v>
      </c>
      <c r="M174" s="655">
        <v>4.435740072202166</v>
      </c>
      <c r="N174" s="648">
        <v>4.4706197854588794</v>
      </c>
      <c r="O174" s="648">
        <v>0</v>
      </c>
      <c r="P174" s="656">
        <v>0</v>
      </c>
      <c r="Q174" s="226"/>
      <c r="R174" s="226"/>
      <c r="S174" s="226"/>
      <c r="Z174" s="702"/>
      <c r="AE174" s="702"/>
    </row>
    <row r="175" spans="1:33">
      <c r="A175" s="622"/>
      <c r="B175" s="628" t="s">
        <v>901</v>
      </c>
      <c r="C175" s="648">
        <v>4.6008870967741933</v>
      </c>
      <c r="D175" s="655">
        <v>0</v>
      </c>
      <c r="E175" s="655">
        <v>4.9249419279907087</v>
      </c>
      <c r="F175" s="655">
        <v>5.3</v>
      </c>
      <c r="G175" s="655">
        <v>0</v>
      </c>
      <c r="H175" s="655">
        <v>0</v>
      </c>
      <c r="I175" s="648">
        <v>4.7642257398485901</v>
      </c>
      <c r="J175" s="648">
        <v>0</v>
      </c>
      <c r="K175" s="655">
        <v>4.4915520628683687</v>
      </c>
      <c r="L175" s="655">
        <v>4.1661310259579727</v>
      </c>
      <c r="M175" s="655">
        <v>4.3918518518518521</v>
      </c>
      <c r="N175" s="648">
        <v>4.3088161209068012</v>
      </c>
      <c r="O175" s="648">
        <v>0</v>
      </c>
      <c r="P175" s="656">
        <v>0</v>
      </c>
      <c r="Q175" s="226"/>
      <c r="R175" s="226"/>
      <c r="S175" s="226"/>
      <c r="T175" s="703">
        <f t="shared" ref="T175:X175" si="169">C175-C174</f>
        <v>-0.39911290322580673</v>
      </c>
      <c r="U175" s="703">
        <f t="shared" si="169"/>
        <v>0</v>
      </c>
      <c r="V175" s="703">
        <f t="shared" si="169"/>
        <v>-7.5058072009291266E-2</v>
      </c>
      <c r="W175" s="703">
        <f t="shared" si="169"/>
        <v>0.29999999999999982</v>
      </c>
      <c r="X175" s="703">
        <f t="shared" si="169"/>
        <v>0</v>
      </c>
      <c r="Y175" s="703">
        <f t="shared" ref="Y175:AE175" si="170">H175-H174</f>
        <v>0</v>
      </c>
      <c r="Z175" s="704">
        <f t="shared" si="170"/>
        <v>-0.2357742601514099</v>
      </c>
      <c r="AA175" s="703">
        <f t="shared" si="170"/>
        <v>0</v>
      </c>
      <c r="AB175" s="703">
        <f t="shared" si="170"/>
        <v>-2.2595223953336685E-2</v>
      </c>
      <c r="AC175" s="703">
        <f t="shared" si="170"/>
        <v>-0.29002716613242274</v>
      </c>
      <c r="AD175" s="703">
        <f t="shared" si="170"/>
        <v>-4.3888220350313922E-2</v>
      </c>
      <c r="AE175" s="704">
        <f t="shared" si="170"/>
        <v>-0.16180366455207817</v>
      </c>
    </row>
    <row r="176" spans="1:33">
      <c r="A176" s="622"/>
      <c r="B176" s="628" t="s">
        <v>902</v>
      </c>
      <c r="C176" s="648">
        <v>4.6773913043478261</v>
      </c>
      <c r="D176" s="655">
        <v>0</v>
      </c>
      <c r="E176" s="655">
        <v>5.4933823529411763</v>
      </c>
      <c r="F176" s="655">
        <v>7.5</v>
      </c>
      <c r="G176" s="655">
        <v>0</v>
      </c>
      <c r="H176" s="655">
        <v>0</v>
      </c>
      <c r="I176" s="648">
        <v>5.1383399209486162</v>
      </c>
      <c r="J176" s="648">
        <v>0</v>
      </c>
      <c r="K176" s="655">
        <v>5.5477941176470589</v>
      </c>
      <c r="L176" s="655">
        <v>5.291608391608392</v>
      </c>
      <c r="M176" s="655">
        <v>5.1471428571428577</v>
      </c>
      <c r="N176" s="648">
        <v>5.3624641833810882</v>
      </c>
      <c r="O176" s="648">
        <v>0</v>
      </c>
      <c r="P176" s="656">
        <v>0</v>
      </c>
      <c r="Q176" s="226"/>
      <c r="R176" s="226"/>
      <c r="S176" s="226"/>
      <c r="Z176" s="702"/>
      <c r="AE176" s="702"/>
    </row>
    <row r="177" spans="1:33">
      <c r="A177" s="622"/>
      <c r="B177" s="628" t="s">
        <v>903</v>
      </c>
      <c r="C177" s="648">
        <v>4.9837037037037035</v>
      </c>
      <c r="D177" s="655">
        <v>0</v>
      </c>
      <c r="E177" s="655">
        <v>5.350609756097561</v>
      </c>
      <c r="F177" s="655">
        <v>5.7</v>
      </c>
      <c r="G177" s="655">
        <v>0</v>
      </c>
      <c r="H177" s="655">
        <v>0</v>
      </c>
      <c r="I177" s="648">
        <v>5.1900662251655625</v>
      </c>
      <c r="J177" s="648">
        <v>0</v>
      </c>
      <c r="K177" s="655">
        <v>5.5</v>
      </c>
      <c r="L177" s="655">
        <v>5.0475757575757569</v>
      </c>
      <c r="M177" s="655">
        <v>5.0029702970297034</v>
      </c>
      <c r="N177" s="648">
        <v>5.2133620689655169</v>
      </c>
      <c r="O177" s="648">
        <v>0</v>
      </c>
      <c r="P177" s="656">
        <v>0</v>
      </c>
      <c r="Q177" s="226"/>
      <c r="R177" s="226"/>
      <c r="S177" s="226"/>
      <c r="T177" s="703">
        <f t="shared" ref="T177:X177" si="171">C177-C176</f>
        <v>0.3063123993558774</v>
      </c>
      <c r="U177" s="703">
        <f t="shared" si="171"/>
        <v>0</v>
      </c>
      <c r="V177" s="703">
        <f t="shared" si="171"/>
        <v>-0.14277259684361532</v>
      </c>
      <c r="W177" s="703">
        <f t="shared" si="171"/>
        <v>-1.7999999999999998</v>
      </c>
      <c r="X177" s="703">
        <f t="shared" si="171"/>
        <v>0</v>
      </c>
      <c r="Y177" s="703">
        <f t="shared" ref="Y177:AE177" si="172">H177-H176</f>
        <v>0</v>
      </c>
      <c r="Z177" s="704">
        <f t="shared" si="172"/>
        <v>5.1726304216946239E-2</v>
      </c>
      <c r="AA177" s="703">
        <f t="shared" si="172"/>
        <v>0</v>
      </c>
      <c r="AB177" s="703">
        <f t="shared" si="172"/>
        <v>-4.7794117647058876E-2</v>
      </c>
      <c r="AC177" s="703">
        <f t="shared" si="172"/>
        <v>-0.24403263403263509</v>
      </c>
      <c r="AD177" s="703">
        <f t="shared" si="172"/>
        <v>-0.14417256011315427</v>
      </c>
      <c r="AE177" s="704">
        <f t="shared" si="172"/>
        <v>-0.14910211441557131</v>
      </c>
      <c r="AG177" s="128" t="s">
        <v>850</v>
      </c>
    </row>
    <row r="178" spans="1:33">
      <c r="A178" s="622"/>
      <c r="B178" s="628" t="s">
        <v>904</v>
      </c>
      <c r="C178" s="648">
        <v>0</v>
      </c>
      <c r="D178" s="655">
        <v>0</v>
      </c>
      <c r="E178" s="655">
        <v>0</v>
      </c>
      <c r="F178" s="655">
        <v>0</v>
      </c>
      <c r="G178" s="655">
        <v>0</v>
      </c>
      <c r="H178" s="655">
        <v>0</v>
      </c>
      <c r="I178" s="648">
        <v>0</v>
      </c>
      <c r="J178" s="648">
        <v>0</v>
      </c>
      <c r="K178" s="655">
        <v>0</v>
      </c>
      <c r="L178" s="655">
        <v>0</v>
      </c>
      <c r="M178" s="655">
        <v>0</v>
      </c>
      <c r="N178" s="648">
        <v>0</v>
      </c>
      <c r="O178" s="648">
        <v>0</v>
      </c>
      <c r="P178" s="656">
        <v>0</v>
      </c>
      <c r="Q178" s="226"/>
      <c r="R178" s="226"/>
      <c r="S178" s="226"/>
      <c r="Z178" s="702"/>
      <c r="AE178" s="702"/>
    </row>
    <row r="179" spans="1:33" ht="13.5" thickBot="1">
      <c r="A179" s="622"/>
      <c r="B179" s="628" t="s">
        <v>905</v>
      </c>
      <c r="C179" s="648">
        <v>0</v>
      </c>
      <c r="D179" s="655">
        <v>0</v>
      </c>
      <c r="E179" s="655">
        <v>0</v>
      </c>
      <c r="F179" s="655">
        <v>0</v>
      </c>
      <c r="G179" s="655">
        <v>0</v>
      </c>
      <c r="H179" s="655">
        <v>0</v>
      </c>
      <c r="I179" s="648">
        <v>0</v>
      </c>
      <c r="J179" s="648">
        <v>0</v>
      </c>
      <c r="K179" s="655">
        <v>0</v>
      </c>
      <c r="L179" s="655">
        <v>0</v>
      </c>
      <c r="M179" s="655">
        <v>0</v>
      </c>
      <c r="N179" s="648">
        <v>0</v>
      </c>
      <c r="O179" s="648">
        <v>0</v>
      </c>
      <c r="P179" s="656">
        <v>0</v>
      </c>
      <c r="Q179" s="226"/>
      <c r="R179" s="226"/>
      <c r="S179" s="226"/>
      <c r="T179" s="703">
        <f t="shared" ref="T179:X179" si="173">C179-C178</f>
        <v>0</v>
      </c>
      <c r="U179" s="703">
        <f t="shared" si="173"/>
        <v>0</v>
      </c>
      <c r="V179" s="703">
        <f t="shared" si="173"/>
        <v>0</v>
      </c>
      <c r="W179" s="703">
        <f t="shared" si="173"/>
        <v>0</v>
      </c>
      <c r="X179" s="703">
        <f t="shared" si="173"/>
        <v>0</v>
      </c>
      <c r="Y179" s="703">
        <f t="shared" ref="Y179:AE179" si="174">H179-H178</f>
        <v>0</v>
      </c>
      <c r="Z179" s="704">
        <f t="shared" si="174"/>
        <v>0</v>
      </c>
      <c r="AA179" s="703">
        <f t="shared" si="174"/>
        <v>0</v>
      </c>
      <c r="AB179" s="703">
        <f t="shared" si="174"/>
        <v>0</v>
      </c>
      <c r="AC179" s="703">
        <f t="shared" si="174"/>
        <v>0</v>
      </c>
      <c r="AD179" s="703">
        <f t="shared" si="174"/>
        <v>0</v>
      </c>
      <c r="AE179" s="704">
        <f t="shared" si="174"/>
        <v>0</v>
      </c>
    </row>
    <row r="180" spans="1:33" ht="13.5" thickTop="1">
      <c r="A180" s="622"/>
      <c r="B180" s="628" t="s">
        <v>906</v>
      </c>
      <c r="C180" s="648">
        <v>4.989475177304965</v>
      </c>
      <c r="D180" s="655">
        <v>0</v>
      </c>
      <c r="E180" s="655">
        <v>5.019265001435544</v>
      </c>
      <c r="F180" s="655">
        <v>5.0393700787401574</v>
      </c>
      <c r="G180" s="655">
        <v>0</v>
      </c>
      <c r="H180" s="655">
        <v>0</v>
      </c>
      <c r="I180" s="648">
        <v>5.0049053959355287</v>
      </c>
      <c r="J180" s="648">
        <v>0</v>
      </c>
      <c r="K180" s="655">
        <v>4.8709390862944169</v>
      </c>
      <c r="L180" s="655">
        <v>4.660204953031597</v>
      </c>
      <c r="M180" s="655">
        <v>4.6745803357314157</v>
      </c>
      <c r="N180" s="648">
        <v>4.7326178451178436</v>
      </c>
      <c r="O180" s="648">
        <v>0</v>
      </c>
      <c r="P180" s="656">
        <v>0</v>
      </c>
      <c r="Q180" s="240"/>
      <c r="R180" s="240"/>
      <c r="S180" s="240"/>
      <c r="T180" s="711"/>
      <c r="U180" s="711"/>
      <c r="V180" s="711"/>
      <c r="W180" s="711"/>
      <c r="X180" s="711"/>
      <c r="Y180" s="711"/>
      <c r="Z180" s="712"/>
      <c r="AA180" s="711"/>
      <c r="AB180" s="711"/>
      <c r="AC180" s="711"/>
      <c r="AD180" s="711"/>
      <c r="AE180" s="712"/>
      <c r="AF180" s="253"/>
    </row>
    <row r="181" spans="1:33" ht="13.5" thickBot="1">
      <c r="A181" s="622"/>
      <c r="B181" s="628" t="s">
        <v>907</v>
      </c>
      <c r="C181" s="648">
        <v>4.6142931258106348</v>
      </c>
      <c r="D181" s="655">
        <v>0</v>
      </c>
      <c r="E181" s="655">
        <v>4.9442904656319291</v>
      </c>
      <c r="F181" s="655">
        <v>5.3115384615384613</v>
      </c>
      <c r="G181" s="655">
        <v>0</v>
      </c>
      <c r="H181" s="655">
        <v>0</v>
      </c>
      <c r="I181" s="648">
        <v>4.7812210915818687</v>
      </c>
      <c r="J181" s="648">
        <v>0</v>
      </c>
      <c r="K181" s="655">
        <v>4.836821705426356</v>
      </c>
      <c r="L181" s="655">
        <v>4.4215100965759442</v>
      </c>
      <c r="M181" s="655">
        <v>4.5582210242587609</v>
      </c>
      <c r="N181" s="648">
        <v>4.5844570928196147</v>
      </c>
      <c r="O181" s="648">
        <v>0</v>
      </c>
      <c r="P181" s="656">
        <v>0</v>
      </c>
      <c r="Q181" s="247"/>
      <c r="R181" s="247"/>
      <c r="S181" s="247"/>
      <c r="T181" s="713">
        <f t="shared" ref="T181:X181" si="175">C181-C180</f>
        <v>-0.37518205149433026</v>
      </c>
      <c r="U181" s="713">
        <f t="shared" si="175"/>
        <v>0</v>
      </c>
      <c r="V181" s="713">
        <f t="shared" si="175"/>
        <v>-7.4974535803614906E-2</v>
      </c>
      <c r="W181" s="713">
        <f t="shared" si="175"/>
        <v>0.27216838279830391</v>
      </c>
      <c r="X181" s="713">
        <f t="shared" si="175"/>
        <v>0</v>
      </c>
      <c r="Y181" s="713">
        <f t="shared" ref="Y181:AE181" si="176">H181-H180</f>
        <v>0</v>
      </c>
      <c r="Z181" s="714">
        <f t="shared" si="176"/>
        <v>-0.22368430435366005</v>
      </c>
      <c r="AA181" s="713">
        <f t="shared" si="176"/>
        <v>0</v>
      </c>
      <c r="AB181" s="713">
        <f t="shared" si="176"/>
        <v>-3.411738086806082E-2</v>
      </c>
      <c r="AC181" s="713">
        <f t="shared" si="176"/>
        <v>-0.2386948564556528</v>
      </c>
      <c r="AD181" s="713">
        <f t="shared" si="176"/>
        <v>-0.11635931147265488</v>
      </c>
      <c r="AE181" s="714">
        <f t="shared" si="176"/>
        <v>-0.14816075229822889</v>
      </c>
      <c r="AF181" s="257"/>
    </row>
    <row r="182" spans="1:33" ht="13.5" thickTop="1">
      <c r="A182" s="622"/>
      <c r="B182" s="628" t="s">
        <v>908</v>
      </c>
      <c r="C182" s="648">
        <v>5.4322448979591833</v>
      </c>
      <c r="D182" s="655">
        <v>0</v>
      </c>
      <c r="E182" s="655">
        <v>5.5374871969955617</v>
      </c>
      <c r="F182" s="655">
        <v>5.4</v>
      </c>
      <c r="G182" s="655">
        <v>0</v>
      </c>
      <c r="H182" s="655">
        <v>0</v>
      </c>
      <c r="I182" s="648">
        <v>5.4967673779843649</v>
      </c>
      <c r="J182" s="648">
        <v>0</v>
      </c>
      <c r="K182" s="655">
        <v>6.007716049382716</v>
      </c>
      <c r="L182" s="655">
        <v>5.37602564102564</v>
      </c>
      <c r="M182" s="655">
        <v>5.3208219178082192</v>
      </c>
      <c r="N182" s="648">
        <v>5.5930842163970995</v>
      </c>
      <c r="O182" s="648">
        <v>0</v>
      </c>
      <c r="P182" s="656">
        <v>0</v>
      </c>
      <c r="Q182" s="226"/>
      <c r="R182" s="226"/>
      <c r="S182" s="226"/>
      <c r="Z182" s="702"/>
      <c r="AE182" s="702"/>
    </row>
    <row r="183" spans="1:33">
      <c r="A183" s="622"/>
      <c r="B183" s="628" t="s">
        <v>909</v>
      </c>
      <c r="C183" s="648">
        <v>4.5259887005649713</v>
      </c>
      <c r="D183" s="655">
        <v>0</v>
      </c>
      <c r="E183" s="655">
        <v>4.6973469387755102</v>
      </c>
      <c r="F183" s="655">
        <v>5</v>
      </c>
      <c r="G183" s="655">
        <v>0</v>
      </c>
      <c r="H183" s="655">
        <v>0</v>
      </c>
      <c r="I183" s="648">
        <v>4.6422575032622886</v>
      </c>
      <c r="J183" s="648">
        <v>0</v>
      </c>
      <c r="K183" s="655">
        <v>5.7401225114854517</v>
      </c>
      <c r="L183" s="655">
        <v>4.9646675358539758</v>
      </c>
      <c r="M183" s="655">
        <v>4.9993750000000006</v>
      </c>
      <c r="N183" s="648">
        <v>5.2620689655172415</v>
      </c>
      <c r="O183" s="648">
        <v>0</v>
      </c>
      <c r="P183" s="656">
        <v>0</v>
      </c>
      <c r="Q183" s="226"/>
      <c r="R183" s="226"/>
      <c r="S183" s="226"/>
      <c r="T183" s="703">
        <f t="shared" ref="T183:X183" si="177">C183-C182</f>
        <v>-0.90625619739421204</v>
      </c>
      <c r="U183" s="703">
        <f t="shared" si="177"/>
        <v>0</v>
      </c>
      <c r="V183" s="703">
        <f t="shared" si="177"/>
        <v>-0.84014025822005145</v>
      </c>
      <c r="W183" s="703">
        <f t="shared" si="177"/>
        <v>-0.40000000000000036</v>
      </c>
      <c r="X183" s="703">
        <f t="shared" si="177"/>
        <v>0</v>
      </c>
      <c r="Y183" s="703">
        <f t="shared" ref="Y183:AE183" si="178">H183-H182</f>
        <v>0</v>
      </c>
      <c r="Z183" s="704">
        <f t="shared" si="178"/>
        <v>-0.85450987472207629</v>
      </c>
      <c r="AA183" s="703">
        <f t="shared" si="178"/>
        <v>0</v>
      </c>
      <c r="AB183" s="703">
        <f t="shared" si="178"/>
        <v>-0.26759353789726426</v>
      </c>
      <c r="AC183" s="703">
        <f t="shared" si="178"/>
        <v>-0.41135810517166416</v>
      </c>
      <c r="AD183" s="703">
        <f t="shared" si="178"/>
        <v>-0.32144691780821866</v>
      </c>
      <c r="AE183" s="704">
        <f t="shared" si="178"/>
        <v>-0.33101525087985806</v>
      </c>
    </row>
    <row r="184" spans="1:33">
      <c r="A184" s="622"/>
      <c r="B184" s="628" t="s">
        <v>910</v>
      </c>
      <c r="C184" s="648">
        <v>5.8</v>
      </c>
      <c r="D184" s="655">
        <v>0</v>
      </c>
      <c r="E184" s="655">
        <v>5.8934554973821989</v>
      </c>
      <c r="F184" s="655">
        <v>7</v>
      </c>
      <c r="G184" s="655">
        <v>0</v>
      </c>
      <c r="H184" s="655">
        <v>0</v>
      </c>
      <c r="I184" s="648">
        <v>5.8908828620888629</v>
      </c>
      <c r="J184" s="648">
        <v>0</v>
      </c>
      <c r="K184" s="655">
        <v>5.315328467153285</v>
      </c>
      <c r="L184" s="655">
        <v>5.1617554858934165</v>
      </c>
      <c r="M184" s="655">
        <v>4.5579234972677591</v>
      </c>
      <c r="N184" s="648">
        <v>5.0735824742268036</v>
      </c>
      <c r="O184" s="648">
        <v>0</v>
      </c>
      <c r="P184" s="656">
        <v>0</v>
      </c>
      <c r="Q184" s="226"/>
      <c r="R184" s="226"/>
      <c r="S184" s="226"/>
      <c r="Z184" s="702"/>
      <c r="AE184" s="702"/>
    </row>
    <row r="185" spans="1:33">
      <c r="A185" s="622"/>
      <c r="B185" s="628" t="s">
        <v>911</v>
      </c>
      <c r="C185" s="648">
        <v>5.2227848101265817</v>
      </c>
      <c r="D185" s="655">
        <v>0</v>
      </c>
      <c r="E185" s="655">
        <v>5.2267389340560069</v>
      </c>
      <c r="F185" s="655">
        <v>5.8</v>
      </c>
      <c r="G185" s="655">
        <v>0</v>
      </c>
      <c r="H185" s="655">
        <v>0</v>
      </c>
      <c r="I185" s="648">
        <v>5.2329369797859684</v>
      </c>
      <c r="J185" s="648">
        <v>0</v>
      </c>
      <c r="K185" s="655">
        <v>5.0422310756972113</v>
      </c>
      <c r="L185" s="655">
        <v>4.5253378378378377</v>
      </c>
      <c r="M185" s="655">
        <v>4.6021978021978018</v>
      </c>
      <c r="N185" s="648">
        <v>4.7224965706447186</v>
      </c>
      <c r="O185" s="648">
        <v>0</v>
      </c>
      <c r="P185" s="656">
        <v>0</v>
      </c>
      <c r="Q185" s="226"/>
      <c r="R185" s="226"/>
      <c r="S185" s="226"/>
      <c r="T185" s="703">
        <f t="shared" ref="T185:X185" si="179">C185-C184</f>
        <v>-0.57721518987341813</v>
      </c>
      <c r="U185" s="703">
        <f t="shared" si="179"/>
        <v>0</v>
      </c>
      <c r="V185" s="703">
        <f t="shared" si="179"/>
        <v>-0.666716563326192</v>
      </c>
      <c r="W185" s="703">
        <f t="shared" si="179"/>
        <v>-1.2000000000000002</v>
      </c>
      <c r="X185" s="703">
        <f t="shared" si="179"/>
        <v>0</v>
      </c>
      <c r="Y185" s="703">
        <f t="shared" ref="Y185:AE185" si="180">H185-H184</f>
        <v>0</v>
      </c>
      <c r="Z185" s="704">
        <f t="shared" si="180"/>
        <v>-0.65794588230289452</v>
      </c>
      <c r="AA185" s="703">
        <f t="shared" si="180"/>
        <v>0</v>
      </c>
      <c r="AB185" s="703">
        <f t="shared" si="180"/>
        <v>-0.2730973914560737</v>
      </c>
      <c r="AC185" s="703">
        <f t="shared" si="180"/>
        <v>-0.63641764805557877</v>
      </c>
      <c r="AD185" s="703">
        <f t="shared" si="180"/>
        <v>4.4274304930042696E-2</v>
      </c>
      <c r="AE185" s="704">
        <f t="shared" si="180"/>
        <v>-0.35108590358208502</v>
      </c>
    </row>
    <row r="186" spans="1:33">
      <c r="A186" s="622"/>
      <c r="B186" s="628" t="s">
        <v>912</v>
      </c>
      <c r="C186" s="648">
        <v>0</v>
      </c>
      <c r="D186" s="655">
        <v>0</v>
      </c>
      <c r="E186" s="655">
        <v>0</v>
      </c>
      <c r="F186" s="655">
        <v>0</v>
      </c>
      <c r="G186" s="655">
        <v>0</v>
      </c>
      <c r="H186" s="655">
        <v>0</v>
      </c>
      <c r="I186" s="648">
        <v>0</v>
      </c>
      <c r="J186" s="648">
        <v>0</v>
      </c>
      <c r="K186" s="655">
        <v>0</v>
      </c>
      <c r="L186" s="655">
        <v>0</v>
      </c>
      <c r="M186" s="655">
        <v>0</v>
      </c>
      <c r="N186" s="648">
        <v>0</v>
      </c>
      <c r="O186" s="648">
        <v>0</v>
      </c>
      <c r="P186" s="656">
        <v>0</v>
      </c>
      <c r="Q186" s="226"/>
      <c r="R186" s="226"/>
      <c r="S186" s="226"/>
      <c r="Z186" s="702"/>
      <c r="AE186" s="702"/>
    </row>
    <row r="187" spans="1:33" ht="13.5" thickBot="1">
      <c r="A187" s="622"/>
      <c r="B187" s="628" t="s">
        <v>913</v>
      </c>
      <c r="C187" s="648">
        <v>0</v>
      </c>
      <c r="D187" s="655">
        <v>0</v>
      </c>
      <c r="E187" s="655">
        <v>0</v>
      </c>
      <c r="F187" s="655">
        <v>0</v>
      </c>
      <c r="G187" s="655">
        <v>0</v>
      </c>
      <c r="H187" s="655">
        <v>0</v>
      </c>
      <c r="I187" s="648">
        <v>0</v>
      </c>
      <c r="J187" s="648">
        <v>0</v>
      </c>
      <c r="K187" s="655">
        <v>0</v>
      </c>
      <c r="L187" s="655">
        <v>0</v>
      </c>
      <c r="M187" s="655">
        <v>0</v>
      </c>
      <c r="N187" s="648">
        <v>0</v>
      </c>
      <c r="O187" s="648">
        <v>0</v>
      </c>
      <c r="P187" s="656">
        <v>0</v>
      </c>
      <c r="Q187" s="226"/>
      <c r="R187" s="226"/>
      <c r="S187" s="226"/>
      <c r="T187" s="703">
        <f t="shared" ref="T187:X187" si="181">C187-C186</f>
        <v>0</v>
      </c>
      <c r="U187" s="703">
        <f t="shared" si="181"/>
        <v>0</v>
      </c>
      <c r="V187" s="703">
        <f t="shared" si="181"/>
        <v>0</v>
      </c>
      <c r="W187" s="703">
        <f t="shared" si="181"/>
        <v>0</v>
      </c>
      <c r="X187" s="703">
        <f t="shared" si="181"/>
        <v>0</v>
      </c>
      <c r="Y187" s="703">
        <f t="shared" ref="Y187:AE187" si="182">H187-H186</f>
        <v>0</v>
      </c>
      <c r="Z187" s="704">
        <f t="shared" si="182"/>
        <v>0</v>
      </c>
      <c r="AA187" s="703">
        <f t="shared" si="182"/>
        <v>0</v>
      </c>
      <c r="AB187" s="703">
        <f t="shared" si="182"/>
        <v>0</v>
      </c>
      <c r="AC187" s="703">
        <f t="shared" si="182"/>
        <v>0</v>
      </c>
      <c r="AD187" s="703">
        <f t="shared" si="182"/>
        <v>0</v>
      </c>
      <c r="AE187" s="704">
        <f t="shared" si="182"/>
        <v>0</v>
      </c>
    </row>
    <row r="188" spans="1:33" ht="13.5" thickTop="1">
      <c r="A188" s="622"/>
      <c r="B188" s="628" t="s">
        <v>914</v>
      </c>
      <c r="C188" s="648">
        <v>5.5209292035398221</v>
      </c>
      <c r="D188" s="655">
        <v>0</v>
      </c>
      <c r="E188" s="655">
        <v>5.6375950920245401</v>
      </c>
      <c r="F188" s="655">
        <v>5.9129770992366417</v>
      </c>
      <c r="G188" s="655">
        <v>0</v>
      </c>
      <c r="H188" s="655">
        <v>0</v>
      </c>
      <c r="I188" s="648">
        <v>5.6023971543458089</v>
      </c>
      <c r="J188" s="648">
        <v>0</v>
      </c>
      <c r="K188" s="655">
        <v>5.8019522776572678</v>
      </c>
      <c r="L188" s="655">
        <v>5.3138307552320292</v>
      </c>
      <c r="M188" s="655">
        <v>5.0660583941605841</v>
      </c>
      <c r="N188" s="648">
        <v>5.4361619307123394</v>
      </c>
      <c r="O188" s="648">
        <v>0</v>
      </c>
      <c r="P188" s="656">
        <v>0</v>
      </c>
      <c r="Q188" s="240"/>
      <c r="R188" s="240"/>
      <c r="S188" s="240"/>
      <c r="T188" s="711"/>
      <c r="U188" s="711"/>
      <c r="V188" s="711"/>
      <c r="W188" s="711"/>
      <c r="X188" s="711"/>
      <c r="Y188" s="711"/>
      <c r="Z188" s="712"/>
      <c r="AA188" s="711"/>
      <c r="AB188" s="711"/>
      <c r="AC188" s="711"/>
      <c r="AD188" s="711"/>
      <c r="AE188" s="712"/>
      <c r="AF188" s="253"/>
    </row>
    <row r="189" spans="1:33" ht="13.5" thickBot="1">
      <c r="A189" s="622"/>
      <c r="B189" s="628" t="s">
        <v>915</v>
      </c>
      <c r="C189" s="648">
        <v>4.7055452003727858</v>
      </c>
      <c r="D189" s="655">
        <v>0</v>
      </c>
      <c r="E189" s="655">
        <v>4.8421546824808503</v>
      </c>
      <c r="F189" s="655">
        <v>5.2022988505747128</v>
      </c>
      <c r="G189" s="655">
        <v>0</v>
      </c>
      <c r="H189" s="655">
        <v>0</v>
      </c>
      <c r="I189" s="648">
        <v>4.8004617834394905</v>
      </c>
      <c r="J189" s="648">
        <v>0</v>
      </c>
      <c r="K189" s="655">
        <v>5.5463495575221238</v>
      </c>
      <c r="L189" s="655">
        <v>4.8423330197554098</v>
      </c>
      <c r="M189" s="655">
        <v>4.8553784860557769</v>
      </c>
      <c r="N189" s="648">
        <v>5.1027541514783312</v>
      </c>
      <c r="O189" s="648">
        <v>0</v>
      </c>
      <c r="P189" s="656">
        <v>0</v>
      </c>
      <c r="Q189" s="247"/>
      <c r="R189" s="247"/>
      <c r="S189" s="247"/>
      <c r="T189" s="713">
        <f t="shared" ref="T189:X189" si="183">C189-C188</f>
        <v>-0.8153840031670363</v>
      </c>
      <c r="U189" s="713">
        <f t="shared" si="183"/>
        <v>0</v>
      </c>
      <c r="V189" s="713">
        <f t="shared" si="183"/>
        <v>-0.79544040954368977</v>
      </c>
      <c r="W189" s="713">
        <f t="shared" si="183"/>
        <v>-0.71067824866192897</v>
      </c>
      <c r="X189" s="713">
        <f t="shared" si="183"/>
        <v>0</v>
      </c>
      <c r="Y189" s="713">
        <f t="shared" ref="Y189:AE189" si="184">H189-H188</f>
        <v>0</v>
      </c>
      <c r="Z189" s="714">
        <f t="shared" si="184"/>
        <v>-0.80193537090631839</v>
      </c>
      <c r="AA189" s="713">
        <f t="shared" si="184"/>
        <v>0</v>
      </c>
      <c r="AB189" s="713">
        <f t="shared" si="184"/>
        <v>-0.25560272013514407</v>
      </c>
      <c r="AC189" s="713">
        <f t="shared" si="184"/>
        <v>-0.47149773547661944</v>
      </c>
      <c r="AD189" s="713">
        <f t="shared" si="184"/>
        <v>-0.21067990810480719</v>
      </c>
      <c r="AE189" s="714">
        <f t="shared" si="184"/>
        <v>-0.33340777923400822</v>
      </c>
      <c r="AF189" s="257"/>
    </row>
    <row r="190" spans="1:33" ht="13.5" thickTop="1">
      <c r="A190" s="622"/>
      <c r="B190" s="628" t="s">
        <v>916</v>
      </c>
      <c r="C190" s="648">
        <v>6.3882562277580064</v>
      </c>
      <c r="D190" s="655">
        <v>0</v>
      </c>
      <c r="E190" s="655">
        <v>5.9644417475728151</v>
      </c>
      <c r="F190" s="655">
        <v>6.4000000000000012</v>
      </c>
      <c r="G190" s="655">
        <v>0</v>
      </c>
      <c r="H190" s="655">
        <v>0</v>
      </c>
      <c r="I190" s="648">
        <v>6.0839441535776615</v>
      </c>
      <c r="J190" s="648">
        <v>0</v>
      </c>
      <c r="K190" s="655">
        <v>5.24</v>
      </c>
      <c r="L190" s="655">
        <v>4.7867836257309939</v>
      </c>
      <c r="M190" s="655">
        <v>4.803341288782816</v>
      </c>
      <c r="N190" s="648">
        <v>4.9091067285382826</v>
      </c>
      <c r="O190" s="648">
        <v>0</v>
      </c>
      <c r="P190" s="656">
        <v>0</v>
      </c>
      <c r="Q190" s="226"/>
      <c r="R190" s="226"/>
      <c r="S190" s="226"/>
      <c r="Z190" s="702"/>
      <c r="AE190" s="702"/>
    </row>
    <row r="191" spans="1:33">
      <c r="A191" s="622"/>
      <c r="B191" s="628" t="s">
        <v>917</v>
      </c>
      <c r="C191" s="648">
        <v>6.3</v>
      </c>
      <c r="D191" s="655">
        <v>0</v>
      </c>
      <c r="E191" s="655">
        <v>5.9181948424068764</v>
      </c>
      <c r="F191" s="655">
        <v>6.9</v>
      </c>
      <c r="G191" s="655">
        <v>0</v>
      </c>
      <c r="H191" s="655">
        <v>0</v>
      </c>
      <c r="I191" s="648">
        <v>6.0454635108481254</v>
      </c>
      <c r="J191" s="648">
        <v>0</v>
      </c>
      <c r="K191" s="655">
        <v>4.9735083532219564</v>
      </c>
      <c r="L191" s="655">
        <v>4.4654734411085446</v>
      </c>
      <c r="M191" s="655">
        <v>4.5554479418886205</v>
      </c>
      <c r="N191" s="648">
        <v>4.6127208480565374</v>
      </c>
      <c r="O191" s="648">
        <v>0</v>
      </c>
      <c r="P191" s="656">
        <v>0</v>
      </c>
      <c r="Q191" s="226"/>
      <c r="R191" s="226"/>
      <c r="S191" s="226"/>
      <c r="T191" s="703">
        <f t="shared" ref="T191:X191" si="185">C191-C190</f>
        <v>-8.8256227758006567E-2</v>
      </c>
      <c r="U191" s="703">
        <f t="shared" si="185"/>
        <v>0</v>
      </c>
      <c r="V191" s="703">
        <f t="shared" si="185"/>
        <v>-4.6246905165938657E-2</v>
      </c>
      <c r="W191" s="703">
        <f t="shared" si="185"/>
        <v>0.49999999999999911</v>
      </c>
      <c r="X191" s="703">
        <f t="shared" si="185"/>
        <v>0</v>
      </c>
      <c r="Y191" s="703">
        <f t="shared" ref="Y191:AE191" si="186">H191-H190</f>
        <v>0</v>
      </c>
      <c r="Z191" s="704">
        <f t="shared" si="186"/>
        <v>-3.8480642729536108E-2</v>
      </c>
      <c r="AA191" s="703">
        <f t="shared" si="186"/>
        <v>0</v>
      </c>
      <c r="AB191" s="703">
        <f t="shared" si="186"/>
        <v>-0.26649164677804382</v>
      </c>
      <c r="AC191" s="703">
        <f t="shared" si="186"/>
        <v>-0.32131018462244931</v>
      </c>
      <c r="AD191" s="703">
        <f t="shared" si="186"/>
        <v>-0.24789334689419551</v>
      </c>
      <c r="AE191" s="704">
        <f t="shared" si="186"/>
        <v>-0.29638588048174519</v>
      </c>
    </row>
    <row r="192" spans="1:33">
      <c r="A192" s="622"/>
      <c r="B192" s="628" t="s">
        <v>918</v>
      </c>
      <c r="C192" s="648">
        <v>5.1146103896103901</v>
      </c>
      <c r="D192" s="655">
        <v>0</v>
      </c>
      <c r="E192" s="655">
        <v>5.1889462313970238</v>
      </c>
      <c r="F192" s="655">
        <v>5.1840707964601762</v>
      </c>
      <c r="G192" s="655">
        <v>0</v>
      </c>
      <c r="H192" s="655">
        <v>0</v>
      </c>
      <c r="I192" s="648">
        <v>5.1568747504325847</v>
      </c>
      <c r="J192" s="648">
        <v>0</v>
      </c>
      <c r="K192" s="655">
        <v>5.215026697177727</v>
      </c>
      <c r="L192" s="655">
        <v>4.5735617039964866</v>
      </c>
      <c r="M192" s="655">
        <v>4.604838709677419</v>
      </c>
      <c r="N192" s="648">
        <v>4.7661354581673301</v>
      </c>
      <c r="O192" s="648">
        <v>0</v>
      </c>
      <c r="P192" s="656">
        <v>0</v>
      </c>
      <c r="Q192" s="226"/>
      <c r="R192" s="226"/>
      <c r="S192" s="226"/>
      <c r="Z192" s="702"/>
      <c r="AE192" s="702"/>
    </row>
    <row r="193" spans="1:33">
      <c r="A193" s="622"/>
      <c r="B193" s="628" t="s">
        <v>919</v>
      </c>
      <c r="C193" s="648">
        <v>4.56290058130869</v>
      </c>
      <c r="D193" s="655">
        <v>0</v>
      </c>
      <c r="E193" s="655">
        <v>4.7575178448077358</v>
      </c>
      <c r="F193" s="655">
        <v>5.1093922651933701</v>
      </c>
      <c r="G193" s="655">
        <v>0</v>
      </c>
      <c r="H193" s="655">
        <v>0</v>
      </c>
      <c r="I193" s="648">
        <v>4.6777799178222912</v>
      </c>
      <c r="J193" s="648">
        <v>0</v>
      </c>
      <c r="K193" s="655">
        <v>5.0840749414519903</v>
      </c>
      <c r="L193" s="655">
        <v>4.2915662650602409</v>
      </c>
      <c r="M193" s="655">
        <v>4.5489771359807456</v>
      </c>
      <c r="N193" s="648">
        <v>4.5794145199063223</v>
      </c>
      <c r="O193" s="648">
        <v>0</v>
      </c>
      <c r="P193" s="656">
        <v>0</v>
      </c>
      <c r="Q193" s="226"/>
      <c r="R193" s="226"/>
      <c r="S193" s="226"/>
      <c r="T193" s="703">
        <f t="shared" ref="T193:X193" si="187">C193-C192</f>
        <v>-0.55170980830170002</v>
      </c>
      <c r="U193" s="703">
        <f t="shared" si="187"/>
        <v>0</v>
      </c>
      <c r="V193" s="703">
        <f t="shared" si="187"/>
        <v>-0.43142838658928806</v>
      </c>
      <c r="W193" s="703">
        <f t="shared" si="187"/>
        <v>-7.4678531266806125E-2</v>
      </c>
      <c r="X193" s="703">
        <f t="shared" si="187"/>
        <v>0</v>
      </c>
      <c r="Y193" s="703">
        <f t="shared" ref="Y193:AE193" si="188">H193-H192</f>
        <v>0</v>
      </c>
      <c r="Z193" s="704">
        <f t="shared" si="188"/>
        <v>-0.47909483261029351</v>
      </c>
      <c r="AA193" s="703">
        <f t="shared" si="188"/>
        <v>0</v>
      </c>
      <c r="AB193" s="703">
        <f t="shared" si="188"/>
        <v>-0.1309517557257367</v>
      </c>
      <c r="AC193" s="703">
        <f t="shared" si="188"/>
        <v>-0.28199543893624579</v>
      </c>
      <c r="AD193" s="703">
        <f t="shared" si="188"/>
        <v>-5.5861573696673439E-2</v>
      </c>
      <c r="AE193" s="704">
        <f t="shared" si="188"/>
        <v>-0.18672093826100777</v>
      </c>
    </row>
    <row r="194" spans="1:33">
      <c r="A194" s="622"/>
      <c r="B194" s="628" t="s">
        <v>920</v>
      </c>
      <c r="C194" s="648">
        <v>5.5606104651162784</v>
      </c>
      <c r="D194" s="655">
        <v>0</v>
      </c>
      <c r="E194" s="655">
        <v>5.8317220543806645</v>
      </c>
      <c r="F194" s="655">
        <v>7.0227272727272725</v>
      </c>
      <c r="G194" s="655">
        <v>0</v>
      </c>
      <c r="H194" s="655">
        <v>0</v>
      </c>
      <c r="I194" s="648">
        <v>5.7664883268482487</v>
      </c>
      <c r="J194" s="648">
        <v>0</v>
      </c>
      <c r="K194" s="655">
        <v>5.39603448275862</v>
      </c>
      <c r="L194" s="655">
        <v>5.0010554089709762</v>
      </c>
      <c r="M194" s="655">
        <v>4.7219839142091153</v>
      </c>
      <c r="N194" s="648">
        <v>5.0741087083576852</v>
      </c>
      <c r="O194" s="648">
        <v>0</v>
      </c>
      <c r="P194" s="656">
        <v>0</v>
      </c>
      <c r="Q194" s="226"/>
      <c r="R194" s="226"/>
      <c r="S194" s="226"/>
      <c r="Z194" s="702"/>
      <c r="AE194" s="702"/>
    </row>
    <row r="195" spans="1:33">
      <c r="A195" s="622"/>
      <c r="B195" s="628" t="s">
        <v>921</v>
      </c>
      <c r="C195" s="648">
        <v>5.1686192468619252</v>
      </c>
      <c r="D195" s="655">
        <v>0</v>
      </c>
      <c r="E195" s="655">
        <v>5.2302961275626414</v>
      </c>
      <c r="F195" s="655">
        <v>5.7879999999999994</v>
      </c>
      <c r="G195" s="655">
        <v>0</v>
      </c>
      <c r="H195" s="655">
        <v>0</v>
      </c>
      <c r="I195" s="648">
        <v>5.2155900922778056</v>
      </c>
      <c r="J195" s="648">
        <v>0</v>
      </c>
      <c r="K195" s="655">
        <v>5.2563699825479935</v>
      </c>
      <c r="L195" s="655">
        <v>4.5627075351213282</v>
      </c>
      <c r="M195" s="655">
        <v>4.7775075987841955</v>
      </c>
      <c r="N195" s="648">
        <v>4.8405341246290803</v>
      </c>
      <c r="O195" s="648">
        <v>0</v>
      </c>
      <c r="P195" s="656">
        <v>0</v>
      </c>
      <c r="Q195" s="226"/>
      <c r="R195" s="226"/>
      <c r="S195" s="226"/>
      <c r="T195" s="703">
        <f t="shared" ref="T195:X195" si="189">C195-C194</f>
        <v>-0.39199121825435324</v>
      </c>
      <c r="U195" s="703">
        <f t="shared" si="189"/>
        <v>0</v>
      </c>
      <c r="V195" s="703">
        <f t="shared" si="189"/>
        <v>-0.60142592681802309</v>
      </c>
      <c r="W195" s="703">
        <f t="shared" si="189"/>
        <v>-1.2347272727272731</v>
      </c>
      <c r="X195" s="703">
        <f t="shared" si="189"/>
        <v>0</v>
      </c>
      <c r="Y195" s="703">
        <f t="shared" ref="Y195:AE195" si="190">H195-H194</f>
        <v>0</v>
      </c>
      <c r="Z195" s="704">
        <f t="shared" si="190"/>
        <v>-0.55089823457044318</v>
      </c>
      <c r="AA195" s="703">
        <f t="shared" si="190"/>
        <v>0</v>
      </c>
      <c r="AB195" s="703">
        <f t="shared" si="190"/>
        <v>-0.13966450021062649</v>
      </c>
      <c r="AC195" s="703">
        <f t="shared" si="190"/>
        <v>-0.43834787384964802</v>
      </c>
      <c r="AD195" s="703">
        <f t="shared" si="190"/>
        <v>5.5523684575080168E-2</v>
      </c>
      <c r="AE195" s="704">
        <f t="shared" si="190"/>
        <v>-0.23357458372860496</v>
      </c>
    </row>
    <row r="196" spans="1:33">
      <c r="A196" s="622"/>
      <c r="B196" s="628" t="s">
        <v>922</v>
      </c>
      <c r="C196" s="648">
        <v>5.1574902179988822</v>
      </c>
      <c r="D196" s="655">
        <v>0</v>
      </c>
      <c r="E196" s="655">
        <v>5.2770816072908033</v>
      </c>
      <c r="F196" s="655">
        <v>5.4837037037037035</v>
      </c>
      <c r="G196" s="655">
        <v>0</v>
      </c>
      <c r="H196" s="655">
        <v>0</v>
      </c>
      <c r="I196" s="648">
        <v>5.2302482144947904</v>
      </c>
      <c r="J196" s="648">
        <v>0</v>
      </c>
      <c r="K196" s="655">
        <v>5.2705446853516662</v>
      </c>
      <c r="L196" s="655">
        <v>4.6803294892915988</v>
      </c>
      <c r="M196" s="655">
        <v>4.6383729854182656</v>
      </c>
      <c r="N196" s="648">
        <v>4.8507304543265368</v>
      </c>
      <c r="O196" s="648">
        <v>0</v>
      </c>
      <c r="P196" s="656">
        <v>0</v>
      </c>
      <c r="Q196" s="226"/>
      <c r="R196" s="226"/>
      <c r="S196" s="226"/>
      <c r="Z196" s="702"/>
      <c r="AE196" s="702"/>
    </row>
    <row r="197" spans="1:33" ht="13.5" thickBot="1">
      <c r="A197" s="622"/>
      <c r="B197" s="628" t="s">
        <v>923</v>
      </c>
      <c r="C197" s="648">
        <v>4.6213843253433886</v>
      </c>
      <c r="D197" s="655">
        <v>0</v>
      </c>
      <c r="E197" s="655">
        <v>4.8197640707787661</v>
      </c>
      <c r="F197" s="655">
        <v>5.191747572815534</v>
      </c>
      <c r="G197" s="655">
        <v>0</v>
      </c>
      <c r="H197" s="655">
        <v>0</v>
      </c>
      <c r="I197" s="648">
        <v>4.7405727246952081</v>
      </c>
      <c r="J197" s="648">
        <v>0</v>
      </c>
      <c r="K197" s="655">
        <v>5.1373247033441212</v>
      </c>
      <c r="L197" s="655">
        <v>4.3637538252295132</v>
      </c>
      <c r="M197" s="655">
        <v>4.613793103448276</v>
      </c>
      <c r="N197" s="648">
        <v>4.6532997481108325</v>
      </c>
      <c r="O197" s="648">
        <v>0</v>
      </c>
      <c r="P197" s="656">
        <v>0</v>
      </c>
      <c r="Q197" s="226"/>
      <c r="R197" s="226"/>
      <c r="S197" s="226"/>
      <c r="T197" s="715">
        <f t="shared" ref="T197:X197" si="191">C197-C196</f>
        <v>-0.53610589265549358</v>
      </c>
      <c r="U197" s="715">
        <f t="shared" si="191"/>
        <v>0</v>
      </c>
      <c r="V197" s="715">
        <f t="shared" si="191"/>
        <v>-0.45731753651203721</v>
      </c>
      <c r="W197" s="715">
        <f t="shared" si="191"/>
        <v>-0.29195613088816952</v>
      </c>
      <c r="X197" s="715">
        <f t="shared" si="191"/>
        <v>0</v>
      </c>
      <c r="Y197" s="715">
        <f t="shared" ref="Y197:AE197" si="192">H197-H196</f>
        <v>0</v>
      </c>
      <c r="Z197" s="716">
        <f t="shared" si="192"/>
        <v>-0.48967548979958231</v>
      </c>
      <c r="AA197" s="715">
        <f t="shared" si="192"/>
        <v>0</v>
      </c>
      <c r="AB197" s="715">
        <f t="shared" si="192"/>
        <v>-0.13321998200754503</v>
      </c>
      <c r="AC197" s="715">
        <f t="shared" si="192"/>
        <v>-0.31657566406208559</v>
      </c>
      <c r="AD197" s="715">
        <f t="shared" si="192"/>
        <v>-2.4579881969989614E-2</v>
      </c>
      <c r="AE197" s="716">
        <f t="shared" si="192"/>
        <v>-0.19743070621570435</v>
      </c>
    </row>
    <row r="198" spans="1:33">
      <c r="A198" s="623" t="s">
        <v>492</v>
      </c>
      <c r="B198" s="617" t="s">
        <v>892</v>
      </c>
      <c r="C198" s="649">
        <v>4.1170149253731303</v>
      </c>
      <c r="D198" s="653">
        <v>4.3101978565539989</v>
      </c>
      <c r="E198" s="653">
        <v>4.4296110210696931</v>
      </c>
      <c r="F198" s="653">
        <v>4.2998355263157899</v>
      </c>
      <c r="G198" s="653">
        <v>4.6784615384615398</v>
      </c>
      <c r="H198" s="653">
        <v>4.5305405405405397</v>
      </c>
      <c r="I198" s="649">
        <v>4.2946371347785099</v>
      </c>
      <c r="J198" s="649">
        <v>0</v>
      </c>
      <c r="K198" s="653">
        <v>4.2464335664335682</v>
      </c>
      <c r="L198" s="653">
        <v>2.4903488372093028</v>
      </c>
      <c r="M198" s="653">
        <v>2.8248275862068972</v>
      </c>
      <c r="N198" s="649">
        <v>3.3771202531645579</v>
      </c>
      <c r="O198" s="649">
        <v>0</v>
      </c>
      <c r="P198" s="654">
        <v>0</v>
      </c>
      <c r="Q198" s="226"/>
      <c r="R198" s="226"/>
      <c r="S198" s="226"/>
      <c r="T198" s="701" t="s">
        <v>1191</v>
      </c>
      <c r="Z198" s="702"/>
      <c r="AE198" s="702"/>
    </row>
    <row r="199" spans="1:33">
      <c r="A199" s="624"/>
      <c r="B199" s="663" t="s">
        <v>893</v>
      </c>
      <c r="C199" s="664">
        <v>4.0680357142857098</v>
      </c>
      <c r="D199" s="665">
        <v>4.2476814814814823</v>
      </c>
      <c r="E199" s="665">
        <v>4.4016691068814069</v>
      </c>
      <c r="F199" s="665">
        <v>4.3750636942675172</v>
      </c>
      <c r="G199" s="665">
        <v>6.6229411764705901</v>
      </c>
      <c r="H199" s="665">
        <v>4.3578124999999996</v>
      </c>
      <c r="I199" s="664">
        <v>4.2720972972972984</v>
      </c>
      <c r="J199" s="664">
        <v>0</v>
      </c>
      <c r="K199" s="665">
        <v>4.5452755905511815</v>
      </c>
      <c r="L199" s="665">
        <v>3.0600000000000014</v>
      </c>
      <c r="M199" s="665">
        <v>3.1193203883495131</v>
      </c>
      <c r="N199" s="664">
        <v>3.6922727272727265</v>
      </c>
      <c r="O199" s="664">
        <v>0</v>
      </c>
      <c r="P199" s="666">
        <v>0</v>
      </c>
      <c r="Q199" s="226"/>
      <c r="R199" s="226"/>
      <c r="S199" s="226"/>
      <c r="T199" s="703">
        <f t="shared" ref="T199:X199" si="193">C199-C198</f>
        <v>-4.8979211087420538E-2</v>
      </c>
      <c r="U199" s="703">
        <f t="shared" si="193"/>
        <v>-6.2516375072516617E-2</v>
      </c>
      <c r="V199" s="703">
        <f t="shared" si="193"/>
        <v>-2.7941914188286177E-2</v>
      </c>
      <c r="W199" s="703">
        <f t="shared" si="193"/>
        <v>7.5228167951727265E-2</v>
      </c>
      <c r="X199" s="703">
        <f t="shared" si="193"/>
        <v>1.9444796380090503</v>
      </c>
      <c r="Y199" s="703">
        <f t="shared" ref="Y199:AE199" si="194">H199-H198</f>
        <v>-0.17272804054054003</v>
      </c>
      <c r="Z199" s="704">
        <f t="shared" si="194"/>
        <v>-2.2539837481211578E-2</v>
      </c>
      <c r="AA199" s="703">
        <f t="shared" si="194"/>
        <v>0</v>
      </c>
      <c r="AB199" s="703">
        <f t="shared" si="194"/>
        <v>0.29884202411761329</v>
      </c>
      <c r="AC199" s="703">
        <f t="shared" si="194"/>
        <v>0.56965116279069861</v>
      </c>
      <c r="AD199" s="703">
        <f t="shared" si="194"/>
        <v>0.29449280214261586</v>
      </c>
      <c r="AE199" s="704">
        <f t="shared" si="194"/>
        <v>0.3151524741081686</v>
      </c>
    </row>
    <row r="200" spans="1:33">
      <c r="A200" s="624"/>
      <c r="B200" s="628" t="s">
        <v>894</v>
      </c>
      <c r="C200" s="648">
        <v>3.95</v>
      </c>
      <c r="D200" s="679">
        <v>4.83</v>
      </c>
      <c r="E200" s="679">
        <v>5.3179999999999996</v>
      </c>
      <c r="F200" s="679">
        <v>0</v>
      </c>
      <c r="G200" s="679">
        <v>5.5350000000000001</v>
      </c>
      <c r="H200" s="679">
        <v>4.74</v>
      </c>
      <c r="I200" s="648">
        <v>5.1624999999999988</v>
      </c>
      <c r="J200" s="648">
        <v>0</v>
      </c>
      <c r="K200" s="679">
        <v>4.6814285714285733</v>
      </c>
      <c r="L200" s="679">
        <v>0.49965517241379326</v>
      </c>
      <c r="M200" s="679">
        <v>3.5264285714285717</v>
      </c>
      <c r="N200" s="648">
        <v>2.7456338028169021</v>
      </c>
      <c r="O200" s="648">
        <v>0</v>
      </c>
      <c r="P200" s="656">
        <v>0</v>
      </c>
      <c r="Q200" s="226"/>
      <c r="R200" s="226"/>
      <c r="S200" s="226"/>
      <c r="Z200" s="702"/>
      <c r="AE200" s="702"/>
    </row>
    <row r="201" spans="1:33">
      <c r="A201" s="624"/>
      <c r="B201" s="628" t="s">
        <v>895</v>
      </c>
      <c r="C201" s="648">
        <v>4.3499999999999996</v>
      </c>
      <c r="D201" s="655">
        <v>4.4857142857142858</v>
      </c>
      <c r="E201" s="655">
        <v>5.6833333333333336</v>
      </c>
      <c r="F201" s="655">
        <v>4.4370000000000029</v>
      </c>
      <c r="G201" s="655">
        <v>5.24</v>
      </c>
      <c r="H201" s="655">
        <v>0</v>
      </c>
      <c r="I201" s="648">
        <v>4.796153846153846</v>
      </c>
      <c r="J201" s="648">
        <v>0</v>
      </c>
      <c r="K201" s="655">
        <v>6.3287999999999984</v>
      </c>
      <c r="L201" s="655">
        <v>1.288</v>
      </c>
      <c r="M201" s="655">
        <v>4.0828571428571427</v>
      </c>
      <c r="N201" s="648">
        <v>3.681449275362318</v>
      </c>
      <c r="O201" s="648">
        <v>0</v>
      </c>
      <c r="P201" s="656">
        <v>0</v>
      </c>
      <c r="Q201" s="226"/>
      <c r="R201" s="226"/>
      <c r="S201" s="226"/>
      <c r="T201" s="703">
        <f t="shared" ref="T201:X201" si="195">C201-C200</f>
        <v>0.39999999999999947</v>
      </c>
      <c r="U201" s="703">
        <f t="shared" si="195"/>
        <v>-0.34428571428571431</v>
      </c>
      <c r="V201" s="703">
        <f t="shared" si="195"/>
        <v>0.36533333333333395</v>
      </c>
      <c r="W201" s="703">
        <f t="shared" si="195"/>
        <v>4.4370000000000029</v>
      </c>
      <c r="X201" s="703">
        <f t="shared" si="195"/>
        <v>-0.29499999999999993</v>
      </c>
      <c r="Y201" s="703">
        <f t="shared" ref="Y201:AE201" si="196">H201-H200</f>
        <v>-4.74</v>
      </c>
      <c r="Z201" s="704">
        <f t="shared" si="196"/>
        <v>-0.36634615384615277</v>
      </c>
      <c r="AA201" s="703">
        <f t="shared" si="196"/>
        <v>0</v>
      </c>
      <c r="AB201" s="703">
        <f t="shared" si="196"/>
        <v>1.6473714285714252</v>
      </c>
      <c r="AC201" s="703">
        <f t="shared" si="196"/>
        <v>0.78834482758620683</v>
      </c>
      <c r="AD201" s="703">
        <f t="shared" si="196"/>
        <v>0.55642857142857105</v>
      </c>
      <c r="AE201" s="704">
        <f t="shared" si="196"/>
        <v>0.93581547254541597</v>
      </c>
      <c r="AG201" s="128" t="s">
        <v>927</v>
      </c>
    </row>
    <row r="202" spans="1:33">
      <c r="A202" s="624"/>
      <c r="B202" s="628" t="s">
        <v>896</v>
      </c>
      <c r="C202" s="648">
        <v>0</v>
      </c>
      <c r="D202" s="655">
        <v>0</v>
      </c>
      <c r="E202" s="655">
        <v>0</v>
      </c>
      <c r="F202" s="655">
        <v>0</v>
      </c>
      <c r="G202" s="655">
        <v>0</v>
      </c>
      <c r="H202" s="655">
        <v>0</v>
      </c>
      <c r="I202" s="648">
        <v>0</v>
      </c>
      <c r="J202" s="648">
        <v>0</v>
      </c>
      <c r="K202" s="655">
        <v>0</v>
      </c>
      <c r="L202" s="655">
        <v>0</v>
      </c>
      <c r="M202" s="655">
        <v>0</v>
      </c>
      <c r="N202" s="648">
        <v>0</v>
      </c>
      <c r="O202" s="648">
        <v>0</v>
      </c>
      <c r="P202" s="656">
        <v>0</v>
      </c>
      <c r="Q202" s="226"/>
      <c r="R202" s="226"/>
      <c r="S202" s="226"/>
      <c r="Z202" s="702"/>
      <c r="AE202" s="702"/>
    </row>
    <row r="203" spans="1:33" ht="13.5" thickBot="1">
      <c r="A203" s="624"/>
      <c r="B203" s="628" t="s">
        <v>897</v>
      </c>
      <c r="C203" s="648">
        <v>0</v>
      </c>
      <c r="D203" s="655">
        <v>0</v>
      </c>
      <c r="E203" s="655">
        <v>0</v>
      </c>
      <c r="F203" s="655">
        <v>0</v>
      </c>
      <c r="G203" s="655">
        <v>0</v>
      </c>
      <c r="H203" s="655">
        <v>0</v>
      </c>
      <c r="I203" s="648">
        <v>0</v>
      </c>
      <c r="J203" s="648">
        <v>0</v>
      </c>
      <c r="K203" s="655">
        <v>0</v>
      </c>
      <c r="L203" s="655">
        <v>0</v>
      </c>
      <c r="M203" s="655">
        <v>0</v>
      </c>
      <c r="N203" s="648">
        <v>0</v>
      </c>
      <c r="O203" s="648">
        <v>0</v>
      </c>
      <c r="P203" s="656">
        <v>0</v>
      </c>
      <c r="Q203" s="226"/>
      <c r="R203" s="226"/>
      <c r="S203" s="226"/>
      <c r="T203" s="703">
        <f t="shared" ref="T203:X203" si="197">C203-C202</f>
        <v>0</v>
      </c>
      <c r="U203" s="703">
        <f t="shared" si="197"/>
        <v>0</v>
      </c>
      <c r="V203" s="703">
        <f t="shared" si="197"/>
        <v>0</v>
      </c>
      <c r="W203" s="703">
        <f t="shared" si="197"/>
        <v>0</v>
      </c>
      <c r="X203" s="703">
        <f t="shared" si="197"/>
        <v>0</v>
      </c>
      <c r="Y203" s="703">
        <f t="shared" ref="Y203:AE203" si="198">H203-H202</f>
        <v>0</v>
      </c>
      <c r="Z203" s="704">
        <f t="shared" si="198"/>
        <v>0</v>
      </c>
      <c r="AA203" s="703">
        <f t="shared" si="198"/>
        <v>0</v>
      </c>
      <c r="AB203" s="703">
        <f t="shared" si="198"/>
        <v>0</v>
      </c>
      <c r="AC203" s="703">
        <f t="shared" si="198"/>
        <v>0</v>
      </c>
      <c r="AD203" s="703">
        <f t="shared" si="198"/>
        <v>0</v>
      </c>
      <c r="AE203" s="704">
        <f t="shared" si="198"/>
        <v>0</v>
      </c>
    </row>
    <row r="204" spans="1:33" ht="13.5" thickTop="1">
      <c r="A204" s="624"/>
      <c r="B204" s="672" t="s">
        <v>898</v>
      </c>
      <c r="C204" s="673">
        <v>4.0917436791630299</v>
      </c>
      <c r="D204" s="674">
        <v>4.3004351395730707</v>
      </c>
      <c r="E204" s="674">
        <v>4.4367524115755632</v>
      </c>
      <c r="F204" s="674">
        <v>4.2927750410509038</v>
      </c>
      <c r="G204" s="674">
        <v>4.7926666666666673</v>
      </c>
      <c r="H204" s="674">
        <v>4.5360526315789471</v>
      </c>
      <c r="I204" s="673">
        <v>4.2868274408803542</v>
      </c>
      <c r="J204" s="673">
        <v>0</v>
      </c>
      <c r="K204" s="674">
        <v>4.3176608187134509</v>
      </c>
      <c r="L204" s="674">
        <v>1.9883478260869569</v>
      </c>
      <c r="M204" s="674">
        <v>2.9220792079207927</v>
      </c>
      <c r="N204" s="673">
        <v>3.261266149870802</v>
      </c>
      <c r="O204" s="673">
        <v>0</v>
      </c>
      <c r="P204" s="675">
        <v>0</v>
      </c>
      <c r="Q204" s="240"/>
      <c r="R204" s="240"/>
      <c r="S204" s="240"/>
      <c r="T204" s="711"/>
      <c r="U204" s="711"/>
      <c r="V204" s="711"/>
      <c r="W204" s="711"/>
      <c r="X204" s="711"/>
      <c r="Y204" s="711"/>
      <c r="Z204" s="712"/>
      <c r="AA204" s="711"/>
      <c r="AB204" s="711"/>
      <c r="AC204" s="711"/>
      <c r="AD204" s="711"/>
      <c r="AE204" s="712"/>
      <c r="AF204" s="253"/>
    </row>
    <row r="205" spans="1:33" ht="13.5" thickBot="1">
      <c r="A205" s="624"/>
      <c r="B205" s="672" t="s">
        <v>899</v>
      </c>
      <c r="C205" s="673">
        <v>4.0583899676375363</v>
      </c>
      <c r="D205" s="674">
        <v>4.2457805596465397</v>
      </c>
      <c r="E205" s="674">
        <v>4.400858806404659</v>
      </c>
      <c r="F205" s="674">
        <v>4.3760344827586222</v>
      </c>
      <c r="G205" s="674">
        <v>6.4773684210526339</v>
      </c>
      <c r="H205" s="674">
        <v>4.3578124999999996</v>
      </c>
      <c r="I205" s="673">
        <v>4.2695190036504185</v>
      </c>
      <c r="J205" s="673">
        <v>0</v>
      </c>
      <c r="K205" s="674">
        <v>4.8386184210526313</v>
      </c>
      <c r="L205" s="674">
        <v>2.5677777777777795</v>
      </c>
      <c r="M205" s="674">
        <v>3.2346153846153833</v>
      </c>
      <c r="N205" s="673">
        <v>3.690291777188329</v>
      </c>
      <c r="O205" s="673">
        <v>0</v>
      </c>
      <c r="P205" s="675">
        <v>0</v>
      </c>
      <c r="Q205" s="247"/>
      <c r="R205" s="247"/>
      <c r="S205" s="247"/>
      <c r="T205" s="713">
        <f t="shared" ref="T205:X205" si="199">C205-C204</f>
        <v>-3.3353711525493601E-2</v>
      </c>
      <c r="U205" s="713">
        <f t="shared" si="199"/>
        <v>-5.4654579926531E-2</v>
      </c>
      <c r="V205" s="713">
        <f t="shared" si="199"/>
        <v>-3.589360517090423E-2</v>
      </c>
      <c r="W205" s="713">
        <f t="shared" si="199"/>
        <v>8.3259441707718373E-2</v>
      </c>
      <c r="X205" s="713">
        <f t="shared" si="199"/>
        <v>1.6847017543859666</v>
      </c>
      <c r="Y205" s="713">
        <f t="shared" ref="Y205:AE205" si="200">H205-H204</f>
        <v>-0.17824013157894747</v>
      </c>
      <c r="Z205" s="714">
        <f t="shared" si="200"/>
        <v>-1.7308437229935691E-2</v>
      </c>
      <c r="AA205" s="713">
        <f t="shared" si="200"/>
        <v>0</v>
      </c>
      <c r="AB205" s="713">
        <f t="shared" si="200"/>
        <v>0.52095760233918043</v>
      </c>
      <c r="AC205" s="713">
        <f t="shared" si="200"/>
        <v>0.57942995169082256</v>
      </c>
      <c r="AD205" s="713">
        <f t="shared" si="200"/>
        <v>0.31253617669459066</v>
      </c>
      <c r="AE205" s="714">
        <f t="shared" si="200"/>
        <v>0.42902562731752703</v>
      </c>
      <c r="AF205" s="257"/>
    </row>
    <row r="206" spans="1:33" ht="13.5" thickTop="1">
      <c r="A206" s="624"/>
      <c r="B206" s="628" t="s">
        <v>900</v>
      </c>
      <c r="C206" s="648">
        <v>4.4662087087087103</v>
      </c>
      <c r="D206" s="655">
        <v>5.4832683183974709</v>
      </c>
      <c r="E206" s="655">
        <v>6.0010938433950987</v>
      </c>
      <c r="F206" s="655">
        <v>5.8937440758293871</v>
      </c>
      <c r="G206" s="655">
        <v>8.6137499999999996</v>
      </c>
      <c r="H206" s="655">
        <v>6.3895312500000001</v>
      </c>
      <c r="I206" s="648">
        <v>5.3279870567614962</v>
      </c>
      <c r="J206" s="648">
        <v>0</v>
      </c>
      <c r="K206" s="655">
        <v>6.1885550786838355</v>
      </c>
      <c r="L206" s="655">
        <v>4.8463667820069212</v>
      </c>
      <c r="M206" s="655">
        <v>4.41403100775194</v>
      </c>
      <c r="N206" s="648">
        <v>5.6363563115487922</v>
      </c>
      <c r="O206" s="648">
        <v>0</v>
      </c>
      <c r="P206" s="656">
        <v>0</v>
      </c>
      <c r="Q206" s="226"/>
      <c r="R206" s="226"/>
      <c r="S206" s="226"/>
      <c r="Z206" s="702"/>
      <c r="AE206" s="702"/>
    </row>
    <row r="207" spans="1:33">
      <c r="A207" s="624"/>
      <c r="B207" s="628" t="s">
        <v>901</v>
      </c>
      <c r="C207" s="648">
        <v>4.5047217868338496</v>
      </c>
      <c r="D207" s="655">
        <v>5.383531283138919</v>
      </c>
      <c r="E207" s="655">
        <v>5.9564136282127942</v>
      </c>
      <c r="F207" s="655">
        <v>5.916249999999998</v>
      </c>
      <c r="G207" s="655">
        <v>9.6493617021276599</v>
      </c>
      <c r="H207" s="655">
        <v>7.7960273972602696</v>
      </c>
      <c r="I207" s="648">
        <v>5.3387047410848458</v>
      </c>
      <c r="J207" s="648">
        <v>0</v>
      </c>
      <c r="K207" s="655">
        <v>6.4391447368421071</v>
      </c>
      <c r="L207" s="655">
        <v>4.3116788321167858</v>
      </c>
      <c r="M207" s="655">
        <v>4.8936363636363636</v>
      </c>
      <c r="N207" s="648">
        <v>5.6388252148997138</v>
      </c>
      <c r="O207" s="648">
        <v>0</v>
      </c>
      <c r="P207" s="656">
        <v>0</v>
      </c>
      <c r="Q207" s="226"/>
      <c r="R207" s="226"/>
      <c r="S207" s="226"/>
      <c r="T207" s="703">
        <f t="shared" ref="T207:X207" si="201">C207-C206</f>
        <v>3.8513078125139266E-2</v>
      </c>
      <c r="U207" s="703">
        <f t="shared" si="201"/>
        <v>-9.9737035258551821E-2</v>
      </c>
      <c r="V207" s="703">
        <f t="shared" si="201"/>
        <v>-4.4680215182304472E-2</v>
      </c>
      <c r="W207" s="703">
        <f t="shared" si="201"/>
        <v>2.2505924170610925E-2</v>
      </c>
      <c r="X207" s="703">
        <f t="shared" si="201"/>
        <v>1.0356117021276603</v>
      </c>
      <c r="Y207" s="703">
        <f t="shared" ref="Y207:AE207" si="202">H207-H206</f>
        <v>1.4064961472602695</v>
      </c>
      <c r="Z207" s="704">
        <f t="shared" si="202"/>
        <v>1.071768432334963E-2</v>
      </c>
      <c r="AA207" s="703">
        <f t="shared" si="202"/>
        <v>0</v>
      </c>
      <c r="AB207" s="703">
        <f t="shared" si="202"/>
        <v>0.25058965815827161</v>
      </c>
      <c r="AC207" s="703">
        <f t="shared" si="202"/>
        <v>-0.53468794989013535</v>
      </c>
      <c r="AD207" s="703">
        <f t="shared" si="202"/>
        <v>0.47960535588442355</v>
      </c>
      <c r="AE207" s="704">
        <f t="shared" si="202"/>
        <v>2.4689033509215363E-3</v>
      </c>
    </row>
    <row r="208" spans="1:33">
      <c r="A208" s="624"/>
      <c r="B208" s="628" t="s">
        <v>902</v>
      </c>
      <c r="C208" s="648">
        <v>6.0654545454545508</v>
      </c>
      <c r="D208" s="655">
        <v>8.7638095238095222</v>
      </c>
      <c r="E208" s="655">
        <v>8.5918181818181818</v>
      </c>
      <c r="F208" s="655">
        <v>9.0059374999999964</v>
      </c>
      <c r="G208" s="655">
        <v>6.2393749999999999</v>
      </c>
      <c r="H208" s="655">
        <v>10.7127272727273</v>
      </c>
      <c r="I208" s="648">
        <v>8.4426896551724155</v>
      </c>
      <c r="J208" s="648">
        <v>0</v>
      </c>
      <c r="K208" s="655">
        <v>7.6131527093596052</v>
      </c>
      <c r="L208" s="655">
        <v>5.1481355932203394</v>
      </c>
      <c r="M208" s="655">
        <v>6.6680000000000001</v>
      </c>
      <c r="N208" s="648">
        <v>7.0008794788273612</v>
      </c>
      <c r="O208" s="648">
        <v>0</v>
      </c>
      <c r="P208" s="656">
        <v>0</v>
      </c>
      <c r="Q208" s="226"/>
      <c r="R208" s="226"/>
      <c r="S208" s="226"/>
      <c r="Z208" s="702"/>
      <c r="AE208" s="702"/>
    </row>
    <row r="209" spans="1:32">
      <c r="A209" s="624"/>
      <c r="B209" s="628" t="s">
        <v>903</v>
      </c>
      <c r="C209" s="648">
        <v>13.897500000000001</v>
      </c>
      <c r="D209" s="655">
        <v>7.9430434782608685</v>
      </c>
      <c r="E209" s="655">
        <v>8.7315151515151541</v>
      </c>
      <c r="F209" s="655">
        <v>10.877499999999984</v>
      </c>
      <c r="G209" s="655">
        <v>8.1433333333333309</v>
      </c>
      <c r="H209" s="655">
        <v>13.358000000000001</v>
      </c>
      <c r="I209" s="648">
        <v>9.4648979591836682</v>
      </c>
      <c r="J209" s="648">
        <v>0</v>
      </c>
      <c r="K209" s="655">
        <v>8.2395327102803755</v>
      </c>
      <c r="L209" s="655">
        <v>6.5869090909090842</v>
      </c>
      <c r="M209" s="655">
        <v>6.5180952380952393</v>
      </c>
      <c r="N209" s="648">
        <v>7.7147909967845631</v>
      </c>
      <c r="O209" s="648">
        <v>0</v>
      </c>
      <c r="P209" s="656">
        <v>0</v>
      </c>
      <c r="Q209" s="226"/>
      <c r="R209" s="226"/>
      <c r="S209" s="226"/>
      <c r="T209" s="703">
        <f t="shared" ref="T209:X209" si="203">C209-C208</f>
        <v>7.8320454545454501</v>
      </c>
      <c r="U209" s="703">
        <f t="shared" si="203"/>
        <v>-0.82076604554865362</v>
      </c>
      <c r="V209" s="703">
        <f t="shared" si="203"/>
        <v>0.13969696969697232</v>
      </c>
      <c r="W209" s="703">
        <f t="shared" si="203"/>
        <v>1.8715624999999871</v>
      </c>
      <c r="X209" s="703">
        <f t="shared" si="203"/>
        <v>1.903958333333331</v>
      </c>
      <c r="Y209" s="703">
        <f t="shared" ref="Y209:AE209" si="204">H209-H208</f>
        <v>2.645272727272701</v>
      </c>
      <c r="Z209" s="704">
        <f t="shared" si="204"/>
        <v>1.0222083040112526</v>
      </c>
      <c r="AA209" s="703">
        <f t="shared" si="204"/>
        <v>0</v>
      </c>
      <c r="AB209" s="703">
        <f t="shared" si="204"/>
        <v>0.62638000092077029</v>
      </c>
      <c r="AC209" s="703">
        <f t="shared" si="204"/>
        <v>1.4387734976887447</v>
      </c>
      <c r="AD209" s="703">
        <f t="shared" si="204"/>
        <v>-0.14990476190476087</v>
      </c>
      <c r="AE209" s="704">
        <f t="shared" si="204"/>
        <v>0.71391151795720198</v>
      </c>
    </row>
    <row r="210" spans="1:32">
      <c r="A210" s="624"/>
      <c r="B210" s="628" t="s">
        <v>904</v>
      </c>
      <c r="C210" s="648">
        <v>0</v>
      </c>
      <c r="D210" s="655">
        <v>0</v>
      </c>
      <c r="E210" s="655">
        <v>0</v>
      </c>
      <c r="F210" s="655">
        <v>0</v>
      </c>
      <c r="G210" s="655">
        <v>0</v>
      </c>
      <c r="H210" s="655">
        <v>0</v>
      </c>
      <c r="I210" s="648">
        <v>0</v>
      </c>
      <c r="J210" s="648">
        <v>0</v>
      </c>
      <c r="K210" s="655">
        <v>0</v>
      </c>
      <c r="L210" s="655">
        <v>0</v>
      </c>
      <c r="M210" s="655">
        <v>0</v>
      </c>
      <c r="N210" s="648">
        <v>0</v>
      </c>
      <c r="O210" s="648">
        <v>0</v>
      </c>
      <c r="P210" s="656">
        <v>0</v>
      </c>
      <c r="Q210" s="226"/>
      <c r="R210" s="226"/>
      <c r="S210" s="226"/>
      <c r="Z210" s="702"/>
      <c r="AE210" s="702"/>
    </row>
    <row r="211" spans="1:32" ht="13.5" thickBot="1">
      <c r="A211" s="624"/>
      <c r="B211" s="628" t="s">
        <v>905</v>
      </c>
      <c r="C211" s="648">
        <v>0</v>
      </c>
      <c r="D211" s="655">
        <v>0</v>
      </c>
      <c r="E211" s="655">
        <v>0</v>
      </c>
      <c r="F211" s="655">
        <v>0</v>
      </c>
      <c r="G211" s="655">
        <v>0</v>
      </c>
      <c r="H211" s="655">
        <v>0</v>
      </c>
      <c r="I211" s="648">
        <v>0</v>
      </c>
      <c r="J211" s="648">
        <v>0</v>
      </c>
      <c r="K211" s="655">
        <v>0</v>
      </c>
      <c r="L211" s="655">
        <v>0</v>
      </c>
      <c r="M211" s="655">
        <v>0</v>
      </c>
      <c r="N211" s="648">
        <v>0</v>
      </c>
      <c r="O211" s="648">
        <v>0</v>
      </c>
      <c r="P211" s="656">
        <v>0</v>
      </c>
      <c r="Q211" s="226"/>
      <c r="R211" s="226"/>
      <c r="S211" s="226"/>
      <c r="T211" s="703">
        <f t="shared" ref="T211:X211" si="205">C211-C210</f>
        <v>0</v>
      </c>
      <c r="U211" s="703">
        <f t="shared" si="205"/>
        <v>0</v>
      </c>
      <c r="V211" s="703">
        <f t="shared" si="205"/>
        <v>0</v>
      </c>
      <c r="W211" s="703">
        <f t="shared" si="205"/>
        <v>0</v>
      </c>
      <c r="X211" s="703">
        <f t="shared" si="205"/>
        <v>0</v>
      </c>
      <c r="Y211" s="703">
        <f t="shared" ref="Y211:AE211" si="206">H211-H210</f>
        <v>0</v>
      </c>
      <c r="Z211" s="704">
        <f t="shared" si="206"/>
        <v>0</v>
      </c>
      <c r="AA211" s="703">
        <f t="shared" si="206"/>
        <v>0</v>
      </c>
      <c r="AB211" s="703">
        <f t="shared" si="206"/>
        <v>0</v>
      </c>
      <c r="AC211" s="703">
        <f t="shared" si="206"/>
        <v>0</v>
      </c>
      <c r="AD211" s="703">
        <f t="shared" si="206"/>
        <v>0</v>
      </c>
      <c r="AE211" s="704">
        <f t="shared" si="206"/>
        <v>0</v>
      </c>
    </row>
    <row r="212" spans="1:32" ht="13.5" thickTop="1">
      <c r="A212" s="624"/>
      <c r="B212" s="628" t="s">
        <v>906</v>
      </c>
      <c r="C212" s="648">
        <v>4.469443406798657</v>
      </c>
      <c r="D212" s="655">
        <v>5.5543269726663231</v>
      </c>
      <c r="E212" s="655">
        <v>6.0476625659050969</v>
      </c>
      <c r="F212" s="655">
        <v>5.9688899082568838</v>
      </c>
      <c r="G212" s="655">
        <v>8.1388750000000005</v>
      </c>
      <c r="H212" s="655">
        <v>7.0236000000000045</v>
      </c>
      <c r="I212" s="648">
        <v>5.3834394820295994</v>
      </c>
      <c r="J212" s="648">
        <v>0</v>
      </c>
      <c r="K212" s="655">
        <v>6.5091685144124174</v>
      </c>
      <c r="L212" s="655">
        <v>4.8834957020057308</v>
      </c>
      <c r="M212" s="655">
        <v>4.9401704545454557</v>
      </c>
      <c r="N212" s="648">
        <v>5.9180658724597057</v>
      </c>
      <c r="O212" s="648">
        <v>0</v>
      </c>
      <c r="P212" s="656">
        <v>0</v>
      </c>
      <c r="Q212" s="240"/>
      <c r="R212" s="240"/>
      <c r="S212" s="240"/>
      <c r="T212" s="711"/>
      <c r="U212" s="711"/>
      <c r="V212" s="711"/>
      <c r="W212" s="711"/>
      <c r="X212" s="711"/>
      <c r="Y212" s="711"/>
      <c r="Z212" s="712"/>
      <c r="AA212" s="711"/>
      <c r="AB212" s="711"/>
      <c r="AC212" s="711"/>
      <c r="AD212" s="711"/>
      <c r="AE212" s="712"/>
      <c r="AF212" s="253"/>
    </row>
    <row r="213" spans="1:32" ht="13.5" thickBot="1">
      <c r="A213" s="624"/>
      <c r="B213" s="628" t="s">
        <v>907</v>
      </c>
      <c r="C213" s="648">
        <v>4.5194209702660348</v>
      </c>
      <c r="D213" s="655">
        <v>5.4087022501308226</v>
      </c>
      <c r="E213" s="655">
        <v>5.9995435927442982</v>
      </c>
      <c r="F213" s="655">
        <v>6.0233273381294943</v>
      </c>
      <c r="G213" s="655">
        <v>9.4073214285714304</v>
      </c>
      <c r="H213" s="655">
        <v>8.1525641025640976</v>
      </c>
      <c r="I213" s="648">
        <v>5.3895904068984084</v>
      </c>
      <c r="J213" s="648">
        <v>0</v>
      </c>
      <c r="K213" s="655">
        <v>6.9078588807785914</v>
      </c>
      <c r="L213" s="655">
        <v>4.6778181818181785</v>
      </c>
      <c r="M213" s="655">
        <v>4.8923529411764717</v>
      </c>
      <c r="N213" s="648">
        <v>6.0474508375819385</v>
      </c>
      <c r="O213" s="648">
        <v>0</v>
      </c>
      <c r="P213" s="656">
        <v>0</v>
      </c>
      <c r="Q213" s="247"/>
      <c r="R213" s="247"/>
      <c r="S213" s="247"/>
      <c r="T213" s="713">
        <f t="shared" ref="T213:X213" si="207">C213-C212</f>
        <v>4.9977563467377806E-2</v>
      </c>
      <c r="U213" s="713">
        <f t="shared" si="207"/>
        <v>-0.14562472253550052</v>
      </c>
      <c r="V213" s="713">
        <f t="shared" si="207"/>
        <v>-4.8118973160798717E-2</v>
      </c>
      <c r="W213" s="713">
        <f t="shared" si="207"/>
        <v>5.4437429872610466E-2</v>
      </c>
      <c r="X213" s="713">
        <f t="shared" si="207"/>
        <v>1.2684464285714299</v>
      </c>
      <c r="Y213" s="713">
        <f t="shared" ref="Y213:AE213" si="208">H213-H212</f>
        <v>1.1289641025640931</v>
      </c>
      <c r="Z213" s="714">
        <f t="shared" si="208"/>
        <v>6.1509248688089713E-3</v>
      </c>
      <c r="AA213" s="713">
        <f t="shared" si="208"/>
        <v>0</v>
      </c>
      <c r="AB213" s="713">
        <f t="shared" si="208"/>
        <v>0.39869036636617405</v>
      </c>
      <c r="AC213" s="713">
        <f t="shared" si="208"/>
        <v>-0.20567752018755225</v>
      </c>
      <c r="AD213" s="713">
        <f t="shared" si="208"/>
        <v>-4.7817513368983988E-2</v>
      </c>
      <c r="AE213" s="714">
        <f t="shared" si="208"/>
        <v>0.12938496512223274</v>
      </c>
      <c r="AF213" s="257"/>
    </row>
    <row r="214" spans="1:32" ht="13.5" thickTop="1">
      <c r="A214" s="624"/>
      <c r="B214" s="628" t="s">
        <v>908</v>
      </c>
      <c r="C214" s="648">
        <v>4.6845897435897399</v>
      </c>
      <c r="D214" s="655">
        <v>6.6379105322763259</v>
      </c>
      <c r="E214" s="655">
        <v>6.6583587509077686</v>
      </c>
      <c r="F214" s="655">
        <v>7.4603525954946139</v>
      </c>
      <c r="G214" s="655">
        <v>10.4997159090909</v>
      </c>
      <c r="H214" s="655">
        <v>6.1349999999999998</v>
      </c>
      <c r="I214" s="648">
        <v>6.630776421213274</v>
      </c>
      <c r="J214" s="648">
        <v>0</v>
      </c>
      <c r="K214" s="655">
        <v>8.709368104312933</v>
      </c>
      <c r="L214" s="655">
        <v>8.6892216981132062</v>
      </c>
      <c r="M214" s="655">
        <v>7.8241791044776106</v>
      </c>
      <c r="N214" s="648">
        <v>8.5638543516873842</v>
      </c>
      <c r="O214" s="648">
        <v>0</v>
      </c>
      <c r="P214" s="656">
        <v>0</v>
      </c>
      <c r="Q214" s="226"/>
      <c r="R214" s="226"/>
      <c r="S214" s="226"/>
      <c r="Z214" s="702"/>
      <c r="AE214" s="702"/>
    </row>
    <row r="215" spans="1:32">
      <c r="A215" s="624"/>
      <c r="B215" s="628" t="s">
        <v>909</v>
      </c>
      <c r="C215" s="648">
        <v>4.8564433617539597</v>
      </c>
      <c r="D215" s="655">
        <v>6.7563863497867098</v>
      </c>
      <c r="E215" s="655">
        <v>6.5507659269863971</v>
      </c>
      <c r="F215" s="655">
        <v>7.3440200546946199</v>
      </c>
      <c r="G215" s="655">
        <v>10.4378212290503</v>
      </c>
      <c r="H215" s="655">
        <v>7.4882738095238111</v>
      </c>
      <c r="I215" s="648">
        <v>6.6770846690552492</v>
      </c>
      <c r="J215" s="648">
        <v>0</v>
      </c>
      <c r="K215" s="655">
        <v>8.562565922920891</v>
      </c>
      <c r="L215" s="655">
        <v>8.2575816993464048</v>
      </c>
      <c r="M215" s="655">
        <v>7.6513167259786528</v>
      </c>
      <c r="N215" s="648">
        <v>8.333105446118191</v>
      </c>
      <c r="O215" s="648">
        <v>0</v>
      </c>
      <c r="P215" s="656">
        <v>0</v>
      </c>
      <c r="Q215" s="226"/>
      <c r="R215" s="226"/>
      <c r="S215" s="226"/>
      <c r="T215" s="703">
        <f t="shared" ref="T215:X215" si="209">C215-C214</f>
        <v>0.17185361816421985</v>
      </c>
      <c r="U215" s="703">
        <f t="shared" si="209"/>
        <v>0.11847581751038394</v>
      </c>
      <c r="V215" s="703">
        <f t="shared" si="209"/>
        <v>-0.10759282392137148</v>
      </c>
      <c r="W215" s="703">
        <f t="shared" si="209"/>
        <v>-0.116332540799994</v>
      </c>
      <c r="X215" s="703">
        <f t="shared" si="209"/>
        <v>-6.1894680040600392E-2</v>
      </c>
      <c r="Y215" s="703">
        <f t="shared" ref="Y215:AE215" si="210">H215-H214</f>
        <v>1.3532738095238113</v>
      </c>
      <c r="Z215" s="704">
        <f t="shared" si="210"/>
        <v>4.6308247841975181E-2</v>
      </c>
      <c r="AA215" s="703">
        <f t="shared" si="210"/>
        <v>0</v>
      </c>
      <c r="AB215" s="703">
        <f t="shared" si="210"/>
        <v>-0.14680218139204193</v>
      </c>
      <c r="AC215" s="703">
        <f t="shared" si="210"/>
        <v>-0.43163999876680137</v>
      </c>
      <c r="AD215" s="703">
        <f t="shared" si="210"/>
        <v>-0.1728623784989578</v>
      </c>
      <c r="AE215" s="704">
        <f t="shared" si="210"/>
        <v>-0.23074890556919314</v>
      </c>
    </row>
    <row r="216" spans="1:32">
      <c r="A216" s="624"/>
      <c r="B216" s="628" t="s">
        <v>910</v>
      </c>
      <c r="C216" s="648">
        <v>5.75728448275862</v>
      </c>
      <c r="D216" s="655">
        <v>6.3855753968253994</v>
      </c>
      <c r="E216" s="655">
        <v>7.039388379204893</v>
      </c>
      <c r="F216" s="655">
        <v>9.7030622009569445</v>
      </c>
      <c r="G216" s="655">
        <v>10.551914893617001</v>
      </c>
      <c r="H216" s="655">
        <v>8.8606250000000006</v>
      </c>
      <c r="I216" s="648">
        <v>7.1322471910112357</v>
      </c>
      <c r="J216" s="648">
        <v>0</v>
      </c>
      <c r="K216" s="655">
        <v>7.7649671052631524</v>
      </c>
      <c r="L216" s="655">
        <v>9.7465882352941424</v>
      </c>
      <c r="M216" s="655">
        <v>8.7197701149425555</v>
      </c>
      <c r="N216" s="648">
        <v>8.2933403361344595</v>
      </c>
      <c r="O216" s="648">
        <v>0</v>
      </c>
      <c r="P216" s="656">
        <v>0</v>
      </c>
      <c r="Q216" s="226"/>
      <c r="R216" s="226"/>
      <c r="S216" s="226"/>
      <c r="Z216" s="702"/>
      <c r="AE216" s="702"/>
    </row>
    <row r="217" spans="1:32">
      <c r="A217" s="624"/>
      <c r="B217" s="628" t="s">
        <v>911</v>
      </c>
      <c r="C217" s="648">
        <v>6.79139072847682</v>
      </c>
      <c r="D217" s="655">
        <v>6.1329126213592264</v>
      </c>
      <c r="E217" s="655">
        <v>7.6822641509433902</v>
      </c>
      <c r="F217" s="655">
        <v>9.1715116279069786</v>
      </c>
      <c r="G217" s="655">
        <v>12.7355263157895</v>
      </c>
      <c r="H217" s="655">
        <v>12.051923076923099</v>
      </c>
      <c r="I217" s="648">
        <v>7.4838909774436093</v>
      </c>
      <c r="J217" s="648">
        <v>0</v>
      </c>
      <c r="K217" s="655">
        <v>8.8239016393442657</v>
      </c>
      <c r="L217" s="655">
        <v>8.6224590163934387</v>
      </c>
      <c r="M217" s="655">
        <v>9.0456060606060777</v>
      </c>
      <c r="N217" s="648">
        <v>8.8293287037037071</v>
      </c>
      <c r="O217" s="648">
        <v>0</v>
      </c>
      <c r="P217" s="656">
        <v>0</v>
      </c>
      <c r="Q217" s="226"/>
      <c r="R217" s="226"/>
      <c r="S217" s="226"/>
      <c r="T217" s="703">
        <f t="shared" ref="T217:X217" si="211">C217-C216</f>
        <v>1.0341062457182</v>
      </c>
      <c r="U217" s="703">
        <f t="shared" si="211"/>
        <v>-0.252662775466173</v>
      </c>
      <c r="V217" s="703">
        <f t="shared" si="211"/>
        <v>0.64287577173849719</v>
      </c>
      <c r="W217" s="703">
        <f t="shared" si="211"/>
        <v>-0.53155057304996589</v>
      </c>
      <c r="X217" s="703">
        <f t="shared" si="211"/>
        <v>2.1836114221724987</v>
      </c>
      <c r="Y217" s="703">
        <f t="shared" ref="Y217:AE217" si="212">H217-H216</f>
        <v>3.1912980769230987</v>
      </c>
      <c r="Z217" s="704">
        <f t="shared" si="212"/>
        <v>0.3516437864323736</v>
      </c>
      <c r="AA217" s="703">
        <f t="shared" si="212"/>
        <v>0</v>
      </c>
      <c r="AB217" s="703">
        <f t="shared" si="212"/>
        <v>1.0589345340811134</v>
      </c>
      <c r="AC217" s="703">
        <f t="shared" si="212"/>
        <v>-1.1241292189007037</v>
      </c>
      <c r="AD217" s="703">
        <f t="shared" si="212"/>
        <v>0.32583594566352225</v>
      </c>
      <c r="AE217" s="704">
        <f t="shared" si="212"/>
        <v>0.53598836756924761</v>
      </c>
    </row>
    <row r="218" spans="1:32">
      <c r="A218" s="624"/>
      <c r="B218" s="628" t="s">
        <v>912</v>
      </c>
      <c r="C218" s="648">
        <v>0</v>
      </c>
      <c r="D218" s="655">
        <v>0</v>
      </c>
      <c r="E218" s="655">
        <v>0</v>
      </c>
      <c r="F218" s="655">
        <v>0</v>
      </c>
      <c r="G218" s="655">
        <v>0</v>
      </c>
      <c r="H218" s="655">
        <v>0</v>
      </c>
      <c r="I218" s="648">
        <v>0</v>
      </c>
      <c r="J218" s="648">
        <v>0</v>
      </c>
      <c r="K218" s="655">
        <v>0</v>
      </c>
      <c r="L218" s="655">
        <v>0</v>
      </c>
      <c r="M218" s="655">
        <v>0</v>
      </c>
      <c r="N218" s="648">
        <v>0</v>
      </c>
      <c r="O218" s="648">
        <v>0</v>
      </c>
      <c r="P218" s="656">
        <v>0</v>
      </c>
      <c r="Q218" s="226"/>
      <c r="R218" s="226"/>
      <c r="S218" s="226"/>
      <c r="Z218" s="702"/>
      <c r="AE218" s="702"/>
    </row>
    <row r="219" spans="1:32" ht="13.5" thickBot="1">
      <c r="A219" s="624"/>
      <c r="B219" s="628" t="s">
        <v>913</v>
      </c>
      <c r="C219" s="648">
        <v>0</v>
      </c>
      <c r="D219" s="655">
        <v>0</v>
      </c>
      <c r="E219" s="655">
        <v>0</v>
      </c>
      <c r="F219" s="655">
        <v>0</v>
      </c>
      <c r="G219" s="655">
        <v>0</v>
      </c>
      <c r="H219" s="655">
        <v>0</v>
      </c>
      <c r="I219" s="648">
        <v>0</v>
      </c>
      <c r="J219" s="648">
        <v>0</v>
      </c>
      <c r="K219" s="655">
        <v>0</v>
      </c>
      <c r="L219" s="655">
        <v>0</v>
      </c>
      <c r="M219" s="655">
        <v>0</v>
      </c>
      <c r="N219" s="648">
        <v>0</v>
      </c>
      <c r="O219" s="648">
        <v>0</v>
      </c>
      <c r="P219" s="656">
        <v>0</v>
      </c>
      <c r="Q219" s="226"/>
      <c r="R219" s="226"/>
      <c r="S219" s="226"/>
      <c r="T219" s="703">
        <f t="shared" ref="T219:X219" si="213">C219-C218</f>
        <v>0</v>
      </c>
      <c r="U219" s="703">
        <f t="shared" si="213"/>
        <v>0</v>
      </c>
      <c r="V219" s="703">
        <f t="shared" si="213"/>
        <v>0</v>
      </c>
      <c r="W219" s="703">
        <f t="shared" si="213"/>
        <v>0</v>
      </c>
      <c r="X219" s="703">
        <f t="shared" si="213"/>
        <v>0</v>
      </c>
      <c r="Y219" s="703">
        <f t="shared" ref="Y219:AE219" si="214">H219-H218</f>
        <v>0</v>
      </c>
      <c r="Z219" s="704">
        <f t="shared" si="214"/>
        <v>0</v>
      </c>
      <c r="AA219" s="703">
        <f t="shared" si="214"/>
        <v>0</v>
      </c>
      <c r="AB219" s="703">
        <f t="shared" si="214"/>
        <v>0</v>
      </c>
      <c r="AC219" s="703">
        <f t="shared" si="214"/>
        <v>0</v>
      </c>
      <c r="AD219" s="703">
        <f t="shared" si="214"/>
        <v>0</v>
      </c>
      <c r="AE219" s="704">
        <f t="shared" si="214"/>
        <v>0</v>
      </c>
    </row>
    <row r="220" spans="1:32" ht="13.5" thickTop="1">
      <c r="A220" s="624"/>
      <c r="B220" s="628" t="s">
        <v>914</v>
      </c>
      <c r="C220" s="648">
        <v>4.9305039525691674</v>
      </c>
      <c r="D220" s="655">
        <v>6.5818854625550633</v>
      </c>
      <c r="E220" s="655">
        <v>6.7314788732394355</v>
      </c>
      <c r="F220" s="655">
        <v>7.841430894308945</v>
      </c>
      <c r="G220" s="655">
        <v>10.510717488789227</v>
      </c>
      <c r="H220" s="655">
        <v>6.4510144927536235</v>
      </c>
      <c r="I220" s="648">
        <v>6.7325649992397727</v>
      </c>
      <c r="J220" s="648">
        <v>0</v>
      </c>
      <c r="K220" s="655">
        <v>8.4886933128362756</v>
      </c>
      <c r="L220" s="655">
        <v>8.8657956777996123</v>
      </c>
      <c r="M220" s="655">
        <v>8.0436619718309927</v>
      </c>
      <c r="N220" s="648">
        <v>8.5043787528868364</v>
      </c>
      <c r="O220" s="648">
        <v>0</v>
      </c>
      <c r="P220" s="656">
        <v>0</v>
      </c>
      <c r="Q220" s="240"/>
      <c r="R220" s="240"/>
      <c r="S220" s="240"/>
      <c r="T220" s="711"/>
      <c r="U220" s="711"/>
      <c r="V220" s="711"/>
      <c r="W220" s="711"/>
      <c r="X220" s="711"/>
      <c r="Y220" s="711"/>
      <c r="Z220" s="712"/>
      <c r="AA220" s="711"/>
      <c r="AB220" s="711"/>
      <c r="AC220" s="711"/>
      <c r="AD220" s="711"/>
      <c r="AE220" s="712"/>
      <c r="AF220" s="253"/>
    </row>
    <row r="221" spans="1:32" ht="13.5" thickBot="1">
      <c r="A221" s="624"/>
      <c r="B221" s="628" t="s">
        <v>915</v>
      </c>
      <c r="C221" s="648">
        <v>5.1570370370370373</v>
      </c>
      <c r="D221" s="655">
        <v>6.6312664393570335</v>
      </c>
      <c r="E221" s="655">
        <v>6.7311793020457245</v>
      </c>
      <c r="F221" s="655">
        <v>7.5917178881008649</v>
      </c>
      <c r="G221" s="655">
        <v>10.840184331797257</v>
      </c>
      <c r="H221" s="655">
        <v>8.0998969072164986</v>
      </c>
      <c r="I221" s="648">
        <v>6.8119114182503511</v>
      </c>
      <c r="J221" s="648">
        <v>0</v>
      </c>
      <c r="K221" s="655">
        <v>8.624306738962046</v>
      </c>
      <c r="L221" s="655">
        <v>8.3003846153846137</v>
      </c>
      <c r="M221" s="655">
        <v>7.9165129682997177</v>
      </c>
      <c r="N221" s="648">
        <v>8.4324420759962937</v>
      </c>
      <c r="O221" s="648">
        <v>0</v>
      </c>
      <c r="P221" s="656">
        <v>0</v>
      </c>
      <c r="Q221" s="247"/>
      <c r="R221" s="247"/>
      <c r="S221" s="247"/>
      <c r="T221" s="713">
        <f t="shared" ref="T221:X221" si="215">C221-C220</f>
        <v>0.22653308446786991</v>
      </c>
      <c r="U221" s="713">
        <f t="shared" si="215"/>
        <v>4.9380976801970178E-2</v>
      </c>
      <c r="V221" s="713">
        <f t="shared" si="215"/>
        <v>-2.9957119371104568E-4</v>
      </c>
      <c r="W221" s="713">
        <f t="shared" si="215"/>
        <v>-0.24971300620808012</v>
      </c>
      <c r="X221" s="713">
        <f t="shared" si="215"/>
        <v>0.32946684300802964</v>
      </c>
      <c r="Y221" s="713">
        <f t="shared" ref="Y221:AE221" si="216">H221-H220</f>
        <v>1.6488824144628751</v>
      </c>
      <c r="Z221" s="714">
        <f t="shared" si="216"/>
        <v>7.9346419010578373E-2</v>
      </c>
      <c r="AA221" s="713">
        <f t="shared" si="216"/>
        <v>0</v>
      </c>
      <c r="AB221" s="713">
        <f t="shared" si="216"/>
        <v>0.13561342612577043</v>
      </c>
      <c r="AC221" s="713">
        <f t="shared" si="216"/>
        <v>-0.56541106241499861</v>
      </c>
      <c r="AD221" s="713">
        <f t="shared" si="216"/>
        <v>-0.12714900353127501</v>
      </c>
      <c r="AE221" s="714">
        <f t="shared" si="216"/>
        <v>-7.1936676890542728E-2</v>
      </c>
      <c r="AF221" s="257"/>
    </row>
    <row r="222" spans="1:32" ht="13.5" thickTop="1">
      <c r="A222" s="624"/>
      <c r="B222" s="628" t="s">
        <v>916</v>
      </c>
      <c r="C222" s="648">
        <v>0</v>
      </c>
      <c r="D222" s="655">
        <v>0</v>
      </c>
      <c r="E222" s="655">
        <v>0</v>
      </c>
      <c r="F222" s="655">
        <v>0</v>
      </c>
      <c r="G222" s="655">
        <v>0</v>
      </c>
      <c r="H222" s="655">
        <v>0</v>
      </c>
      <c r="I222" s="648">
        <v>0</v>
      </c>
      <c r="J222" s="648">
        <v>0</v>
      </c>
      <c r="K222" s="655">
        <v>0</v>
      </c>
      <c r="L222" s="655">
        <v>0</v>
      </c>
      <c r="M222" s="655">
        <v>0</v>
      </c>
      <c r="N222" s="648">
        <v>0</v>
      </c>
      <c r="O222" s="648">
        <v>0</v>
      </c>
      <c r="P222" s="656">
        <v>0</v>
      </c>
      <c r="Q222" s="226"/>
      <c r="R222" s="226"/>
      <c r="S222" s="226"/>
      <c r="Z222" s="702"/>
      <c r="AE222" s="702"/>
    </row>
    <row r="223" spans="1:32">
      <c r="A223" s="624"/>
      <c r="B223" s="628" t="s">
        <v>917</v>
      </c>
      <c r="C223" s="648">
        <v>0</v>
      </c>
      <c r="D223" s="655">
        <v>0</v>
      </c>
      <c r="E223" s="655">
        <v>0</v>
      </c>
      <c r="F223" s="655">
        <v>0</v>
      </c>
      <c r="G223" s="655">
        <v>0</v>
      </c>
      <c r="H223" s="655">
        <v>0</v>
      </c>
      <c r="I223" s="648">
        <v>0</v>
      </c>
      <c r="J223" s="648">
        <v>0</v>
      </c>
      <c r="K223" s="655">
        <v>0</v>
      </c>
      <c r="L223" s="655">
        <v>0</v>
      </c>
      <c r="M223" s="655">
        <v>0</v>
      </c>
      <c r="N223" s="648">
        <v>0</v>
      </c>
      <c r="O223" s="648">
        <v>0</v>
      </c>
      <c r="P223" s="656">
        <v>0</v>
      </c>
      <c r="Q223" s="226"/>
      <c r="R223" s="226"/>
      <c r="S223" s="226"/>
      <c r="T223" s="703">
        <f t="shared" ref="T223:X223" si="217">C223-C222</f>
        <v>0</v>
      </c>
      <c r="U223" s="703">
        <f t="shared" si="217"/>
        <v>0</v>
      </c>
      <c r="V223" s="703">
        <f t="shared" si="217"/>
        <v>0</v>
      </c>
      <c r="W223" s="703">
        <f t="shared" si="217"/>
        <v>0</v>
      </c>
      <c r="X223" s="703">
        <f t="shared" si="217"/>
        <v>0</v>
      </c>
      <c r="Y223" s="703">
        <f t="shared" ref="Y223:AE223" si="218">H223-H222</f>
        <v>0</v>
      </c>
      <c r="Z223" s="704">
        <f t="shared" si="218"/>
        <v>0</v>
      </c>
      <c r="AA223" s="703">
        <f t="shared" si="218"/>
        <v>0</v>
      </c>
      <c r="AB223" s="703">
        <f t="shared" si="218"/>
        <v>0</v>
      </c>
      <c r="AC223" s="703">
        <f t="shared" si="218"/>
        <v>0</v>
      </c>
      <c r="AD223" s="703">
        <f t="shared" si="218"/>
        <v>0</v>
      </c>
      <c r="AE223" s="704">
        <f t="shared" si="218"/>
        <v>0</v>
      </c>
    </row>
    <row r="224" spans="1:32">
      <c r="A224" s="624"/>
      <c r="B224" s="628" t="s">
        <v>918</v>
      </c>
      <c r="C224" s="648">
        <v>4.4165917521274274</v>
      </c>
      <c r="D224" s="655">
        <v>5.6096349466776037</v>
      </c>
      <c r="E224" s="655">
        <v>5.7596942110177398</v>
      </c>
      <c r="F224" s="655">
        <v>6.1286214605067064</v>
      </c>
      <c r="G224" s="655">
        <v>9.7235177865612581</v>
      </c>
      <c r="H224" s="655">
        <v>5.9418385650224215</v>
      </c>
      <c r="I224" s="648">
        <v>5.472558125776489</v>
      </c>
      <c r="J224" s="648">
        <v>0</v>
      </c>
      <c r="K224" s="655">
        <v>7.4041761827079906</v>
      </c>
      <c r="L224" s="655">
        <v>6.632040050062578</v>
      </c>
      <c r="M224" s="655">
        <v>6.0166322314049587</v>
      </c>
      <c r="N224" s="648">
        <v>6.9914573991031377</v>
      </c>
      <c r="O224" s="648">
        <v>0</v>
      </c>
      <c r="P224" s="656">
        <v>0</v>
      </c>
      <c r="Q224" s="226"/>
      <c r="R224" s="226"/>
      <c r="S224" s="226"/>
      <c r="Z224" s="702"/>
      <c r="AE224" s="702"/>
    </row>
    <row r="225" spans="1:32">
      <c r="A225" s="624"/>
      <c r="B225" s="628" t="s">
        <v>919</v>
      </c>
      <c r="C225" s="648">
        <v>4.4505993485341975</v>
      </c>
      <c r="D225" s="655">
        <v>5.5310518761533709</v>
      </c>
      <c r="E225" s="655">
        <v>5.6648286744815159</v>
      </c>
      <c r="F225" s="655">
        <v>6.1289761820120843</v>
      </c>
      <c r="G225" s="655">
        <v>10.018436213991787</v>
      </c>
      <c r="H225" s="655">
        <v>7.2036263736263733</v>
      </c>
      <c r="I225" s="648">
        <v>5.4641972516959454</v>
      </c>
      <c r="J225" s="648">
        <v>0</v>
      </c>
      <c r="K225" s="655">
        <v>7.5159442184776299</v>
      </c>
      <c r="L225" s="655">
        <v>6.4245499383477185</v>
      </c>
      <c r="M225" s="655">
        <v>5.9722404371584723</v>
      </c>
      <c r="N225" s="648">
        <v>6.9535897435897445</v>
      </c>
      <c r="O225" s="648">
        <v>0</v>
      </c>
      <c r="P225" s="656">
        <v>0</v>
      </c>
      <c r="Q225" s="226"/>
      <c r="R225" s="226"/>
      <c r="S225" s="226"/>
      <c r="T225" s="703">
        <f t="shared" ref="T225:X225" si="219">C225-C224</f>
        <v>3.4007596406770091E-2</v>
      </c>
      <c r="U225" s="703">
        <f t="shared" si="219"/>
        <v>-7.8583070524232745E-2</v>
      </c>
      <c r="V225" s="703">
        <f t="shared" si="219"/>
        <v>-9.4865536536223871E-2</v>
      </c>
      <c r="W225" s="703">
        <f t="shared" si="219"/>
        <v>3.5472150537785296E-4</v>
      </c>
      <c r="X225" s="703">
        <f t="shared" si="219"/>
        <v>0.29491842743052921</v>
      </c>
      <c r="Y225" s="703">
        <f t="shared" ref="Y225:AE225" si="220">H225-H224</f>
        <v>1.2617878086039518</v>
      </c>
      <c r="Z225" s="704">
        <f t="shared" si="220"/>
        <v>-8.3608740805436454E-3</v>
      </c>
      <c r="AA225" s="703">
        <f t="shared" si="220"/>
        <v>0</v>
      </c>
      <c r="AB225" s="703">
        <f t="shared" si="220"/>
        <v>0.11176803576963934</v>
      </c>
      <c r="AC225" s="703">
        <f t="shared" si="220"/>
        <v>-0.20749011171485954</v>
      </c>
      <c r="AD225" s="703">
        <f t="shared" si="220"/>
        <v>-4.4391794246486427E-2</v>
      </c>
      <c r="AE225" s="704">
        <f t="shared" si="220"/>
        <v>-3.7867655513393217E-2</v>
      </c>
    </row>
    <row r="226" spans="1:32">
      <c r="A226" s="624"/>
      <c r="B226" s="628" t="s">
        <v>920</v>
      </c>
      <c r="C226" s="648">
        <v>5.7637704918032782</v>
      </c>
      <c r="D226" s="655">
        <v>6.5621715328467163</v>
      </c>
      <c r="E226" s="655">
        <v>7.1313243243243249</v>
      </c>
      <c r="F226" s="655">
        <v>9.6104979253112077</v>
      </c>
      <c r="G226" s="655">
        <v>9.3359999999999843</v>
      </c>
      <c r="H226" s="655">
        <v>9.4410714285714388</v>
      </c>
      <c r="I226" s="648">
        <v>7.2381951871657764</v>
      </c>
      <c r="J226" s="648">
        <v>0</v>
      </c>
      <c r="K226" s="655">
        <v>7.5459813084112124</v>
      </c>
      <c r="L226" s="655">
        <v>6.6282658959537697</v>
      </c>
      <c r="M226" s="655">
        <v>7.5893835616438521</v>
      </c>
      <c r="N226" s="648">
        <v>7.3674941451990659</v>
      </c>
      <c r="O226" s="648">
        <v>0</v>
      </c>
      <c r="P226" s="656">
        <v>0</v>
      </c>
      <c r="Q226" s="226"/>
      <c r="R226" s="226"/>
      <c r="S226" s="226"/>
      <c r="Z226" s="702"/>
      <c r="AE226" s="702"/>
    </row>
    <row r="227" spans="1:32">
      <c r="A227" s="624"/>
      <c r="B227" s="628" t="s">
        <v>921</v>
      </c>
      <c r="C227" s="648">
        <v>6.9579487179487165</v>
      </c>
      <c r="D227" s="655">
        <v>6.2010180995475146</v>
      </c>
      <c r="E227" s="655">
        <v>7.7567105263157847</v>
      </c>
      <c r="F227" s="655">
        <v>9.1404368932038835</v>
      </c>
      <c r="G227" s="655">
        <v>11.58612244897961</v>
      </c>
      <c r="H227" s="655">
        <v>12.262580645161311</v>
      </c>
      <c r="I227" s="648">
        <v>7.5884848484848506</v>
      </c>
      <c r="J227" s="648">
        <v>0</v>
      </c>
      <c r="K227" s="655">
        <v>8.4793566176470634</v>
      </c>
      <c r="L227" s="655">
        <v>6.3485616438356125</v>
      </c>
      <c r="M227" s="655">
        <v>7.6059836065573867</v>
      </c>
      <c r="N227" s="648">
        <v>7.9650123152709407</v>
      </c>
      <c r="O227" s="648">
        <v>0</v>
      </c>
      <c r="P227" s="656">
        <v>0</v>
      </c>
      <c r="Q227" s="226"/>
      <c r="R227" s="226"/>
      <c r="S227" s="226"/>
      <c r="T227" s="703">
        <f t="shared" ref="T227:X227" si="221">C227-C226</f>
        <v>1.1941782261454383</v>
      </c>
      <c r="U227" s="703">
        <f t="shared" si="221"/>
        <v>-0.36115343329920169</v>
      </c>
      <c r="V227" s="703">
        <f t="shared" si="221"/>
        <v>0.62538620199145978</v>
      </c>
      <c r="W227" s="703">
        <f t="shared" si="221"/>
        <v>-0.47006103210732419</v>
      </c>
      <c r="X227" s="703">
        <f t="shared" si="221"/>
        <v>2.2501224489796261</v>
      </c>
      <c r="Y227" s="703">
        <f t="shared" ref="Y227:AE227" si="222">H227-H226</f>
        <v>2.8215092165898721</v>
      </c>
      <c r="Z227" s="704">
        <f t="shared" si="222"/>
        <v>0.35028966131907424</v>
      </c>
      <c r="AA227" s="703">
        <f t="shared" si="222"/>
        <v>0</v>
      </c>
      <c r="AB227" s="703">
        <f t="shared" si="222"/>
        <v>0.93337530923585099</v>
      </c>
      <c r="AC227" s="703">
        <f t="shared" si="222"/>
        <v>-0.27970425211815719</v>
      </c>
      <c r="AD227" s="703">
        <f t="shared" si="222"/>
        <v>1.6600044913534617E-2</v>
      </c>
      <c r="AE227" s="704">
        <f t="shared" si="222"/>
        <v>0.5975181700718748</v>
      </c>
    </row>
    <row r="228" spans="1:32">
      <c r="A228" s="624"/>
      <c r="B228" s="628" t="s">
        <v>922</v>
      </c>
      <c r="C228" s="657">
        <v>4.4846902838201776</v>
      </c>
      <c r="D228" s="655">
        <v>5.7058720501474909</v>
      </c>
      <c r="E228" s="655">
        <v>5.8687408680704767</v>
      </c>
      <c r="F228" s="655">
        <v>6.4155042735042755</v>
      </c>
      <c r="G228" s="655">
        <v>9.6443081761006209</v>
      </c>
      <c r="H228" s="655">
        <v>6.3321912350597627</v>
      </c>
      <c r="I228" s="648">
        <v>5.6161198978205347</v>
      </c>
      <c r="J228" s="648">
        <v>0</v>
      </c>
      <c r="K228" s="655">
        <v>7.4361331086773337</v>
      </c>
      <c r="L228" s="655">
        <v>6.6313683127572043</v>
      </c>
      <c r="M228" s="655">
        <v>6.3811111111111156</v>
      </c>
      <c r="N228" s="648">
        <v>7.0722258551307835</v>
      </c>
      <c r="O228" s="648">
        <v>0</v>
      </c>
      <c r="P228" s="656">
        <v>0</v>
      </c>
      <c r="Q228" s="226"/>
      <c r="R228" s="226"/>
      <c r="S228" s="226"/>
      <c r="Z228" s="702"/>
      <c r="AE228" s="702"/>
    </row>
    <row r="229" spans="1:32" ht="13.5" thickBot="1">
      <c r="A229" s="624"/>
      <c r="B229" s="628" t="s">
        <v>923</v>
      </c>
      <c r="C229" s="648">
        <v>4.5327557235874769</v>
      </c>
      <c r="D229" s="655">
        <v>5.586724948298551</v>
      </c>
      <c r="E229" s="655">
        <v>5.7989915611814347</v>
      </c>
      <c r="F229" s="655">
        <v>6.3344617422987737</v>
      </c>
      <c r="G229" s="655">
        <v>10.281506849315086</v>
      </c>
      <c r="H229" s="655">
        <v>7.71950657894737</v>
      </c>
      <c r="I229" s="648">
        <v>5.6010919446704639</v>
      </c>
      <c r="J229" s="648">
        <v>0</v>
      </c>
      <c r="K229" s="655">
        <v>7.7473333333333345</v>
      </c>
      <c r="L229" s="655">
        <v>6.412957157784744</v>
      </c>
      <c r="M229" s="655">
        <v>6.2692846497764565</v>
      </c>
      <c r="N229" s="648">
        <v>7.1645517595684565</v>
      </c>
      <c r="O229" s="648">
        <v>0</v>
      </c>
      <c r="P229" s="656">
        <v>0</v>
      </c>
      <c r="Q229" s="226"/>
      <c r="R229" s="226"/>
      <c r="S229" s="226"/>
      <c r="T229" s="715">
        <f t="shared" ref="T229:X229" si="223">C229-C228</f>
        <v>4.8065439767299267E-2</v>
      </c>
      <c r="U229" s="715">
        <f t="shared" si="223"/>
        <v>-0.11914710184893984</v>
      </c>
      <c r="V229" s="715">
        <f t="shared" si="223"/>
        <v>-6.9749306889042018E-2</v>
      </c>
      <c r="W229" s="715">
        <f t="shared" si="223"/>
        <v>-8.1042531205501867E-2</v>
      </c>
      <c r="X229" s="715">
        <f t="shared" si="223"/>
        <v>0.63719867321446522</v>
      </c>
      <c r="Y229" s="715">
        <f t="shared" ref="Y229:AE229" si="224">H229-H228</f>
        <v>1.3873153438876074</v>
      </c>
      <c r="Z229" s="716">
        <f t="shared" si="224"/>
        <v>-1.5027953150070772E-2</v>
      </c>
      <c r="AA229" s="715">
        <f t="shared" si="224"/>
        <v>0</v>
      </c>
      <c r="AB229" s="715">
        <f t="shared" si="224"/>
        <v>0.31120022465600083</v>
      </c>
      <c r="AC229" s="715">
        <f t="shared" si="224"/>
        <v>-0.21841115497246033</v>
      </c>
      <c r="AD229" s="715">
        <f t="shared" si="224"/>
        <v>-0.11182646133465912</v>
      </c>
      <c r="AE229" s="716">
        <f t="shared" si="224"/>
        <v>9.2325904437672968E-2</v>
      </c>
    </row>
    <row r="230" spans="1:32">
      <c r="A230" s="621" t="s">
        <v>851</v>
      </c>
      <c r="B230" s="617" t="s">
        <v>892</v>
      </c>
      <c r="C230" s="649">
        <v>0</v>
      </c>
      <c r="D230" s="653">
        <v>0</v>
      </c>
      <c r="E230" s="653">
        <v>0</v>
      </c>
      <c r="F230" s="653">
        <v>0</v>
      </c>
      <c r="G230" s="653">
        <v>0</v>
      </c>
      <c r="H230" s="653">
        <v>0</v>
      </c>
      <c r="I230" s="649">
        <v>0</v>
      </c>
      <c r="J230" s="649">
        <v>0</v>
      </c>
      <c r="K230" s="653">
        <v>0</v>
      </c>
      <c r="L230" s="653">
        <v>0</v>
      </c>
      <c r="M230" s="653">
        <v>0</v>
      </c>
      <c r="N230" s="649">
        <v>0</v>
      </c>
      <c r="O230" s="649">
        <v>0</v>
      </c>
      <c r="P230" s="654">
        <v>0</v>
      </c>
      <c r="Q230" s="226"/>
      <c r="R230" s="226"/>
      <c r="S230" s="226"/>
      <c r="T230" s="701" t="s">
        <v>1191</v>
      </c>
      <c r="Z230" s="702"/>
      <c r="AE230" s="702"/>
    </row>
    <row r="231" spans="1:32">
      <c r="A231" s="622"/>
      <c r="B231" s="663" t="s">
        <v>893</v>
      </c>
      <c r="C231" s="664">
        <v>0</v>
      </c>
      <c r="D231" s="665">
        <v>0</v>
      </c>
      <c r="E231" s="665">
        <v>0</v>
      </c>
      <c r="F231" s="665">
        <v>0</v>
      </c>
      <c r="G231" s="665">
        <v>0</v>
      </c>
      <c r="H231" s="665">
        <v>0</v>
      </c>
      <c r="I231" s="664">
        <v>0</v>
      </c>
      <c r="J231" s="664">
        <v>0</v>
      </c>
      <c r="K231" s="665">
        <v>0</v>
      </c>
      <c r="L231" s="665">
        <v>0</v>
      </c>
      <c r="M231" s="665">
        <v>0</v>
      </c>
      <c r="N231" s="664">
        <v>0</v>
      </c>
      <c r="O231" s="664">
        <v>0</v>
      </c>
      <c r="P231" s="666">
        <v>0</v>
      </c>
      <c r="Q231" s="226"/>
      <c r="R231" s="226"/>
      <c r="S231" s="226"/>
      <c r="T231" s="703">
        <f t="shared" ref="T231:X231" si="225">C231-C230</f>
        <v>0</v>
      </c>
      <c r="U231" s="703">
        <f t="shared" si="225"/>
        <v>0</v>
      </c>
      <c r="V231" s="703">
        <f t="shared" si="225"/>
        <v>0</v>
      </c>
      <c r="W231" s="703">
        <f t="shared" si="225"/>
        <v>0</v>
      </c>
      <c r="X231" s="703">
        <f t="shared" si="225"/>
        <v>0</v>
      </c>
      <c r="Y231" s="703">
        <f t="shared" ref="Y231:AE231" si="226">H231-H230</f>
        <v>0</v>
      </c>
      <c r="Z231" s="704">
        <f t="shared" si="226"/>
        <v>0</v>
      </c>
      <c r="AA231" s="703">
        <f t="shared" si="226"/>
        <v>0</v>
      </c>
      <c r="AB231" s="703">
        <f t="shared" si="226"/>
        <v>0</v>
      </c>
      <c r="AC231" s="703">
        <f t="shared" si="226"/>
        <v>0</v>
      </c>
      <c r="AD231" s="703">
        <f t="shared" si="226"/>
        <v>0</v>
      </c>
      <c r="AE231" s="704">
        <f t="shared" si="226"/>
        <v>0</v>
      </c>
    </row>
    <row r="232" spans="1:32">
      <c r="A232" s="622"/>
      <c r="B232" s="628" t="s">
        <v>894</v>
      </c>
      <c r="C232" s="648">
        <v>0</v>
      </c>
      <c r="D232" s="679">
        <v>0</v>
      </c>
      <c r="E232" s="679">
        <v>0</v>
      </c>
      <c r="F232" s="679">
        <v>0</v>
      </c>
      <c r="G232" s="679">
        <v>0</v>
      </c>
      <c r="H232" s="679">
        <v>0</v>
      </c>
      <c r="I232" s="648">
        <v>0</v>
      </c>
      <c r="J232" s="648">
        <v>0</v>
      </c>
      <c r="K232" s="679">
        <v>0</v>
      </c>
      <c r="L232" s="679">
        <v>0</v>
      </c>
      <c r="M232" s="679">
        <v>0</v>
      </c>
      <c r="N232" s="648">
        <v>0</v>
      </c>
      <c r="O232" s="648">
        <v>0</v>
      </c>
      <c r="P232" s="656">
        <v>0</v>
      </c>
      <c r="Q232" s="226"/>
      <c r="R232" s="226"/>
      <c r="S232" s="226"/>
      <c r="Z232" s="702"/>
      <c r="AE232" s="702"/>
    </row>
    <row r="233" spans="1:32">
      <c r="A233" s="622"/>
      <c r="B233" s="628" t="s">
        <v>895</v>
      </c>
      <c r="C233" s="648">
        <v>0</v>
      </c>
      <c r="D233" s="655">
        <v>0</v>
      </c>
      <c r="E233" s="655">
        <v>0</v>
      </c>
      <c r="F233" s="655">
        <v>0</v>
      </c>
      <c r="G233" s="655">
        <v>0</v>
      </c>
      <c r="H233" s="655">
        <v>0</v>
      </c>
      <c r="I233" s="648">
        <v>0</v>
      </c>
      <c r="J233" s="648">
        <v>0</v>
      </c>
      <c r="K233" s="655">
        <v>0</v>
      </c>
      <c r="L233" s="655">
        <v>0</v>
      </c>
      <c r="M233" s="655">
        <v>0</v>
      </c>
      <c r="N233" s="648">
        <v>0</v>
      </c>
      <c r="O233" s="648">
        <v>0</v>
      </c>
      <c r="P233" s="656">
        <v>0</v>
      </c>
      <c r="Q233" s="226"/>
      <c r="R233" s="226"/>
      <c r="S233" s="226"/>
      <c r="T233" s="703">
        <f t="shared" ref="T233:X233" si="227">C233-C232</f>
        <v>0</v>
      </c>
      <c r="U233" s="703">
        <f t="shared" si="227"/>
        <v>0</v>
      </c>
      <c r="V233" s="703">
        <f t="shared" si="227"/>
        <v>0</v>
      </c>
      <c r="W233" s="703">
        <f t="shared" si="227"/>
        <v>0</v>
      </c>
      <c r="X233" s="703">
        <f t="shared" si="227"/>
        <v>0</v>
      </c>
      <c r="Y233" s="703">
        <f t="shared" ref="Y233:AE233" si="228">H233-H232</f>
        <v>0</v>
      </c>
      <c r="Z233" s="704">
        <f t="shared" si="228"/>
        <v>0</v>
      </c>
      <c r="AA233" s="703">
        <f t="shared" si="228"/>
        <v>0</v>
      </c>
      <c r="AB233" s="703">
        <f t="shared" si="228"/>
        <v>0</v>
      </c>
      <c r="AC233" s="703">
        <f t="shared" si="228"/>
        <v>0</v>
      </c>
      <c r="AD233" s="703">
        <f t="shared" si="228"/>
        <v>0</v>
      </c>
      <c r="AE233" s="704">
        <f t="shared" si="228"/>
        <v>0</v>
      </c>
    </row>
    <row r="234" spans="1:32">
      <c r="A234" s="622"/>
      <c r="B234" s="628" t="s">
        <v>896</v>
      </c>
      <c r="C234" s="648">
        <v>0</v>
      </c>
      <c r="D234" s="655">
        <v>0</v>
      </c>
      <c r="E234" s="655">
        <v>0</v>
      </c>
      <c r="F234" s="655">
        <v>0</v>
      </c>
      <c r="G234" s="655">
        <v>0</v>
      </c>
      <c r="H234" s="655">
        <v>0</v>
      </c>
      <c r="I234" s="648">
        <v>0</v>
      </c>
      <c r="J234" s="648">
        <v>0</v>
      </c>
      <c r="K234" s="655">
        <v>0</v>
      </c>
      <c r="L234" s="655">
        <v>0</v>
      </c>
      <c r="M234" s="655">
        <v>0</v>
      </c>
      <c r="N234" s="648">
        <v>0</v>
      </c>
      <c r="O234" s="648">
        <v>0</v>
      </c>
      <c r="P234" s="656">
        <v>0</v>
      </c>
      <c r="Q234" s="226"/>
      <c r="R234" s="226"/>
      <c r="S234" s="226"/>
      <c r="Z234" s="702"/>
      <c r="AE234" s="702"/>
    </row>
    <row r="235" spans="1:32" ht="13.5" thickBot="1">
      <c r="A235" s="622"/>
      <c r="B235" s="628" t="s">
        <v>897</v>
      </c>
      <c r="C235" s="648">
        <v>0</v>
      </c>
      <c r="D235" s="655">
        <v>0</v>
      </c>
      <c r="E235" s="655">
        <v>0</v>
      </c>
      <c r="F235" s="655">
        <v>0</v>
      </c>
      <c r="G235" s="655">
        <v>0</v>
      </c>
      <c r="H235" s="655">
        <v>0</v>
      </c>
      <c r="I235" s="648">
        <v>0</v>
      </c>
      <c r="J235" s="648">
        <v>0</v>
      </c>
      <c r="K235" s="655">
        <v>0</v>
      </c>
      <c r="L235" s="655">
        <v>0</v>
      </c>
      <c r="M235" s="655">
        <v>0</v>
      </c>
      <c r="N235" s="648">
        <v>0</v>
      </c>
      <c r="O235" s="648">
        <v>0</v>
      </c>
      <c r="P235" s="656">
        <v>0</v>
      </c>
      <c r="Q235" s="226"/>
      <c r="R235" s="226"/>
      <c r="S235" s="226"/>
      <c r="T235" s="703">
        <f t="shared" ref="T235:X235" si="229">C235-C234</f>
        <v>0</v>
      </c>
      <c r="U235" s="703">
        <f t="shared" si="229"/>
        <v>0</v>
      </c>
      <c r="V235" s="703">
        <f t="shared" si="229"/>
        <v>0</v>
      </c>
      <c r="W235" s="703">
        <f t="shared" si="229"/>
        <v>0</v>
      </c>
      <c r="X235" s="703">
        <f t="shared" si="229"/>
        <v>0</v>
      </c>
      <c r="Y235" s="703">
        <f t="shared" ref="Y235:AE235" si="230">H235-H234</f>
        <v>0</v>
      </c>
      <c r="Z235" s="704">
        <f t="shared" si="230"/>
        <v>0</v>
      </c>
      <c r="AA235" s="703">
        <f t="shared" si="230"/>
        <v>0</v>
      </c>
      <c r="AB235" s="703">
        <f t="shared" si="230"/>
        <v>0</v>
      </c>
      <c r="AC235" s="703">
        <f t="shared" si="230"/>
        <v>0</v>
      </c>
      <c r="AD235" s="703">
        <f t="shared" si="230"/>
        <v>0</v>
      </c>
      <c r="AE235" s="704">
        <f t="shared" si="230"/>
        <v>0</v>
      </c>
    </row>
    <row r="236" spans="1:32" ht="13.5" thickTop="1">
      <c r="A236" s="622"/>
      <c r="B236" s="672" t="s">
        <v>898</v>
      </c>
      <c r="C236" s="673">
        <v>0</v>
      </c>
      <c r="D236" s="674">
        <v>0</v>
      </c>
      <c r="E236" s="674">
        <v>0</v>
      </c>
      <c r="F236" s="674">
        <v>0</v>
      </c>
      <c r="G236" s="674">
        <v>0</v>
      </c>
      <c r="H236" s="674">
        <v>0</v>
      </c>
      <c r="I236" s="673">
        <v>0</v>
      </c>
      <c r="J236" s="673">
        <v>0</v>
      </c>
      <c r="K236" s="674">
        <v>0</v>
      </c>
      <c r="L236" s="674">
        <v>0</v>
      </c>
      <c r="M236" s="674">
        <v>0</v>
      </c>
      <c r="N236" s="673">
        <v>0</v>
      </c>
      <c r="O236" s="673">
        <v>0</v>
      </c>
      <c r="P236" s="675">
        <v>0</v>
      </c>
      <c r="Q236" s="240"/>
      <c r="R236" s="240"/>
      <c r="S236" s="240"/>
      <c r="T236" s="711"/>
      <c r="U236" s="711"/>
      <c r="V236" s="711"/>
      <c r="W236" s="711"/>
      <c r="X236" s="711"/>
      <c r="Y236" s="711"/>
      <c r="Z236" s="712"/>
      <c r="AA236" s="711"/>
      <c r="AB236" s="711"/>
      <c r="AC236" s="711"/>
      <c r="AD236" s="711"/>
      <c r="AE236" s="712"/>
      <c r="AF236" s="253"/>
    </row>
    <row r="237" spans="1:32" ht="13.5" thickBot="1">
      <c r="A237" s="622"/>
      <c r="B237" s="672" t="s">
        <v>899</v>
      </c>
      <c r="C237" s="673">
        <v>0</v>
      </c>
      <c r="D237" s="674">
        <v>0</v>
      </c>
      <c r="E237" s="674">
        <v>0</v>
      </c>
      <c r="F237" s="674">
        <v>0</v>
      </c>
      <c r="G237" s="674">
        <v>0</v>
      </c>
      <c r="H237" s="674">
        <v>0</v>
      </c>
      <c r="I237" s="673">
        <v>0</v>
      </c>
      <c r="J237" s="673">
        <v>0</v>
      </c>
      <c r="K237" s="674">
        <v>0</v>
      </c>
      <c r="L237" s="674">
        <v>0</v>
      </c>
      <c r="M237" s="674">
        <v>0</v>
      </c>
      <c r="N237" s="673">
        <v>0</v>
      </c>
      <c r="O237" s="673">
        <v>0</v>
      </c>
      <c r="P237" s="675">
        <v>0</v>
      </c>
      <c r="Q237" s="247"/>
      <c r="R237" s="247"/>
      <c r="S237" s="247"/>
      <c r="T237" s="713">
        <f t="shared" ref="T237:X237" si="231">C237-C236</f>
        <v>0</v>
      </c>
      <c r="U237" s="713">
        <f t="shared" si="231"/>
        <v>0</v>
      </c>
      <c r="V237" s="713">
        <f t="shared" si="231"/>
        <v>0</v>
      </c>
      <c r="W237" s="713">
        <f t="shared" si="231"/>
        <v>0</v>
      </c>
      <c r="X237" s="713">
        <f t="shared" si="231"/>
        <v>0</v>
      </c>
      <c r="Y237" s="713">
        <f t="shared" ref="Y237:AE237" si="232">H237-H236</f>
        <v>0</v>
      </c>
      <c r="Z237" s="714">
        <f t="shared" si="232"/>
        <v>0</v>
      </c>
      <c r="AA237" s="713">
        <f t="shared" si="232"/>
        <v>0</v>
      </c>
      <c r="AB237" s="713">
        <f t="shared" si="232"/>
        <v>0</v>
      </c>
      <c r="AC237" s="713">
        <f t="shared" si="232"/>
        <v>0</v>
      </c>
      <c r="AD237" s="713">
        <f t="shared" si="232"/>
        <v>0</v>
      </c>
      <c r="AE237" s="714">
        <f t="shared" si="232"/>
        <v>0</v>
      </c>
      <c r="AF237" s="257"/>
    </row>
    <row r="238" spans="1:32" ht="13.5" thickTop="1">
      <c r="A238" s="622"/>
      <c r="B238" s="628" t="s">
        <v>900</v>
      </c>
      <c r="C238" s="648">
        <v>0</v>
      </c>
      <c r="D238" s="655">
        <v>0</v>
      </c>
      <c r="E238" s="655">
        <v>0</v>
      </c>
      <c r="F238" s="655">
        <v>0</v>
      </c>
      <c r="G238" s="655">
        <v>0</v>
      </c>
      <c r="H238" s="655">
        <v>0</v>
      </c>
      <c r="I238" s="648">
        <v>0</v>
      </c>
      <c r="J238" s="648">
        <v>0</v>
      </c>
      <c r="K238" s="655">
        <v>0</v>
      </c>
      <c r="L238" s="655">
        <v>0</v>
      </c>
      <c r="M238" s="655">
        <v>0</v>
      </c>
      <c r="N238" s="648">
        <v>0</v>
      </c>
      <c r="O238" s="648">
        <v>0</v>
      </c>
      <c r="P238" s="656">
        <v>0</v>
      </c>
      <c r="Q238" s="226"/>
      <c r="R238" s="226"/>
      <c r="S238" s="226"/>
      <c r="Z238" s="702"/>
      <c r="AE238" s="702"/>
    </row>
    <row r="239" spans="1:32">
      <c r="A239" s="622"/>
      <c r="B239" s="628" t="s">
        <v>901</v>
      </c>
      <c r="C239" s="648">
        <v>0</v>
      </c>
      <c r="D239" s="655">
        <v>0</v>
      </c>
      <c r="E239" s="655">
        <v>0</v>
      </c>
      <c r="F239" s="655">
        <v>0</v>
      </c>
      <c r="G239" s="655">
        <v>0</v>
      </c>
      <c r="H239" s="655">
        <v>0</v>
      </c>
      <c r="I239" s="648">
        <v>0</v>
      </c>
      <c r="J239" s="648">
        <v>0</v>
      </c>
      <c r="K239" s="655">
        <v>0</v>
      </c>
      <c r="L239" s="655">
        <v>0</v>
      </c>
      <c r="M239" s="655">
        <v>0</v>
      </c>
      <c r="N239" s="648">
        <v>0</v>
      </c>
      <c r="O239" s="648">
        <v>0</v>
      </c>
      <c r="P239" s="656">
        <v>0</v>
      </c>
      <c r="Q239" s="226"/>
      <c r="R239" s="226"/>
      <c r="S239" s="226"/>
      <c r="T239" s="703">
        <f t="shared" ref="T239:X239" si="233">C239-C238</f>
        <v>0</v>
      </c>
      <c r="U239" s="703">
        <f t="shared" si="233"/>
        <v>0</v>
      </c>
      <c r="V239" s="703">
        <f t="shared" si="233"/>
        <v>0</v>
      </c>
      <c r="W239" s="703">
        <f t="shared" si="233"/>
        <v>0</v>
      </c>
      <c r="X239" s="703">
        <f t="shared" si="233"/>
        <v>0</v>
      </c>
      <c r="Y239" s="703">
        <f t="shared" ref="Y239:AE239" si="234">H239-H238</f>
        <v>0</v>
      </c>
      <c r="Z239" s="704">
        <f t="shared" si="234"/>
        <v>0</v>
      </c>
      <c r="AA239" s="703">
        <f t="shared" si="234"/>
        <v>0</v>
      </c>
      <c r="AB239" s="703">
        <f t="shared" si="234"/>
        <v>0</v>
      </c>
      <c r="AC239" s="703">
        <f t="shared" si="234"/>
        <v>0</v>
      </c>
      <c r="AD239" s="703">
        <f t="shared" si="234"/>
        <v>0</v>
      </c>
      <c r="AE239" s="704">
        <f t="shared" si="234"/>
        <v>0</v>
      </c>
    </row>
    <row r="240" spans="1:32">
      <c r="A240" s="622"/>
      <c r="B240" s="628" t="s">
        <v>902</v>
      </c>
      <c r="C240" s="648">
        <v>0</v>
      </c>
      <c r="D240" s="655">
        <v>0</v>
      </c>
      <c r="E240" s="655">
        <v>0</v>
      </c>
      <c r="F240" s="655">
        <v>0</v>
      </c>
      <c r="G240" s="655">
        <v>0</v>
      </c>
      <c r="H240" s="655">
        <v>0</v>
      </c>
      <c r="I240" s="648">
        <v>0</v>
      </c>
      <c r="J240" s="648">
        <v>0</v>
      </c>
      <c r="K240" s="655">
        <v>0</v>
      </c>
      <c r="L240" s="655">
        <v>0</v>
      </c>
      <c r="M240" s="655">
        <v>0</v>
      </c>
      <c r="N240" s="648">
        <v>0</v>
      </c>
      <c r="O240" s="648">
        <v>0</v>
      </c>
      <c r="P240" s="656">
        <v>0</v>
      </c>
      <c r="Q240" s="226"/>
      <c r="R240" s="226"/>
      <c r="S240" s="226"/>
      <c r="Z240" s="702"/>
      <c r="AE240" s="702"/>
    </row>
    <row r="241" spans="1:32">
      <c r="A241" s="622"/>
      <c r="B241" s="628" t="s">
        <v>903</v>
      </c>
      <c r="C241" s="648">
        <v>0</v>
      </c>
      <c r="D241" s="655">
        <v>0</v>
      </c>
      <c r="E241" s="655">
        <v>0</v>
      </c>
      <c r="F241" s="655">
        <v>0</v>
      </c>
      <c r="G241" s="655">
        <v>0</v>
      </c>
      <c r="H241" s="655">
        <v>0</v>
      </c>
      <c r="I241" s="648">
        <v>0</v>
      </c>
      <c r="J241" s="648">
        <v>0</v>
      </c>
      <c r="K241" s="655">
        <v>0</v>
      </c>
      <c r="L241" s="655">
        <v>0</v>
      </c>
      <c r="M241" s="655">
        <v>0</v>
      </c>
      <c r="N241" s="648">
        <v>0</v>
      </c>
      <c r="O241" s="648">
        <v>0</v>
      </c>
      <c r="P241" s="656">
        <v>0</v>
      </c>
      <c r="Q241" s="226"/>
      <c r="R241" s="226"/>
      <c r="S241" s="226"/>
      <c r="T241" s="703">
        <f t="shared" ref="T241:X241" si="235">C241-C240</f>
        <v>0</v>
      </c>
      <c r="U241" s="703">
        <f t="shared" si="235"/>
        <v>0</v>
      </c>
      <c r="V241" s="703">
        <f t="shared" si="235"/>
        <v>0</v>
      </c>
      <c r="W241" s="703">
        <f t="shared" si="235"/>
        <v>0</v>
      </c>
      <c r="X241" s="703">
        <f t="shared" si="235"/>
        <v>0</v>
      </c>
      <c r="Y241" s="703">
        <f t="shared" ref="Y241:AE241" si="236">H241-H240</f>
        <v>0</v>
      </c>
      <c r="Z241" s="704">
        <f t="shared" si="236"/>
        <v>0</v>
      </c>
      <c r="AA241" s="703">
        <f t="shared" si="236"/>
        <v>0</v>
      </c>
      <c r="AB241" s="703">
        <f t="shared" si="236"/>
        <v>0</v>
      </c>
      <c r="AC241" s="703">
        <f t="shared" si="236"/>
        <v>0</v>
      </c>
      <c r="AD241" s="703">
        <f t="shared" si="236"/>
        <v>0</v>
      </c>
      <c r="AE241" s="704">
        <f t="shared" si="236"/>
        <v>0</v>
      </c>
    </row>
    <row r="242" spans="1:32">
      <c r="A242" s="622"/>
      <c r="B242" s="628" t="s">
        <v>904</v>
      </c>
      <c r="C242" s="648">
        <v>0</v>
      </c>
      <c r="D242" s="655">
        <v>0</v>
      </c>
      <c r="E242" s="655">
        <v>0</v>
      </c>
      <c r="F242" s="655">
        <v>0</v>
      </c>
      <c r="G242" s="655">
        <v>0</v>
      </c>
      <c r="H242" s="655">
        <v>0</v>
      </c>
      <c r="I242" s="648">
        <v>0</v>
      </c>
      <c r="J242" s="648">
        <v>0</v>
      </c>
      <c r="K242" s="655">
        <v>0</v>
      </c>
      <c r="L242" s="655">
        <v>0</v>
      </c>
      <c r="M242" s="655">
        <v>0</v>
      </c>
      <c r="N242" s="648">
        <v>0</v>
      </c>
      <c r="O242" s="648">
        <v>0</v>
      </c>
      <c r="P242" s="656">
        <v>0</v>
      </c>
      <c r="Q242" s="226"/>
      <c r="R242" s="226"/>
      <c r="S242" s="226"/>
      <c r="Z242" s="702"/>
      <c r="AE242" s="702"/>
    </row>
    <row r="243" spans="1:32" ht="13.5" thickBot="1">
      <c r="A243" s="622"/>
      <c r="B243" s="628" t="s">
        <v>905</v>
      </c>
      <c r="C243" s="648">
        <v>0</v>
      </c>
      <c r="D243" s="655">
        <v>0</v>
      </c>
      <c r="E243" s="655">
        <v>0</v>
      </c>
      <c r="F243" s="655">
        <v>0</v>
      </c>
      <c r="G243" s="655">
        <v>0</v>
      </c>
      <c r="H243" s="655">
        <v>0</v>
      </c>
      <c r="I243" s="648">
        <v>0</v>
      </c>
      <c r="J243" s="648">
        <v>0</v>
      </c>
      <c r="K243" s="655">
        <v>0</v>
      </c>
      <c r="L243" s="655">
        <v>0</v>
      </c>
      <c r="M243" s="655">
        <v>0</v>
      </c>
      <c r="N243" s="648">
        <v>0</v>
      </c>
      <c r="O243" s="648">
        <v>0</v>
      </c>
      <c r="P243" s="656">
        <v>0</v>
      </c>
      <c r="Q243" s="226"/>
      <c r="R243" s="226"/>
      <c r="S243" s="226"/>
      <c r="T243" s="703">
        <f t="shared" ref="T243:X243" si="237">C243-C242</f>
        <v>0</v>
      </c>
      <c r="U243" s="703">
        <f t="shared" si="237"/>
        <v>0</v>
      </c>
      <c r="V243" s="703">
        <f t="shared" si="237"/>
        <v>0</v>
      </c>
      <c r="W243" s="703">
        <f t="shared" si="237"/>
        <v>0</v>
      </c>
      <c r="X243" s="703">
        <f t="shared" si="237"/>
        <v>0</v>
      </c>
      <c r="Y243" s="703">
        <f t="shared" ref="Y243:AE243" si="238">H243-H242</f>
        <v>0</v>
      </c>
      <c r="Z243" s="704">
        <f t="shared" si="238"/>
        <v>0</v>
      </c>
      <c r="AA243" s="703">
        <f t="shared" si="238"/>
        <v>0</v>
      </c>
      <c r="AB243" s="703">
        <f t="shared" si="238"/>
        <v>0</v>
      </c>
      <c r="AC243" s="703">
        <f t="shared" si="238"/>
        <v>0</v>
      </c>
      <c r="AD243" s="703">
        <f t="shared" si="238"/>
        <v>0</v>
      </c>
      <c r="AE243" s="704">
        <f t="shared" si="238"/>
        <v>0</v>
      </c>
    </row>
    <row r="244" spans="1:32" ht="13.5" thickTop="1">
      <c r="A244" s="622"/>
      <c r="B244" s="628" t="s">
        <v>906</v>
      </c>
      <c r="C244" s="648">
        <v>0</v>
      </c>
      <c r="D244" s="655">
        <v>0</v>
      </c>
      <c r="E244" s="655">
        <v>0</v>
      </c>
      <c r="F244" s="655">
        <v>0</v>
      </c>
      <c r="G244" s="655">
        <v>0</v>
      </c>
      <c r="H244" s="655">
        <v>0</v>
      </c>
      <c r="I244" s="648">
        <v>0</v>
      </c>
      <c r="J244" s="648">
        <v>0</v>
      </c>
      <c r="K244" s="655">
        <v>0</v>
      </c>
      <c r="L244" s="655">
        <v>0</v>
      </c>
      <c r="M244" s="655">
        <v>0</v>
      </c>
      <c r="N244" s="648">
        <v>0</v>
      </c>
      <c r="O244" s="648">
        <v>0</v>
      </c>
      <c r="P244" s="656">
        <v>0</v>
      </c>
      <c r="Q244" s="240"/>
      <c r="R244" s="240"/>
      <c r="S244" s="240"/>
      <c r="T244" s="711"/>
      <c r="U244" s="711"/>
      <c r="V244" s="711"/>
      <c r="W244" s="711"/>
      <c r="X244" s="711"/>
      <c r="Y244" s="711"/>
      <c r="Z244" s="712"/>
      <c r="AA244" s="711"/>
      <c r="AB244" s="711"/>
      <c r="AC244" s="711"/>
      <c r="AD244" s="711"/>
      <c r="AE244" s="712"/>
      <c r="AF244" s="253"/>
    </row>
    <row r="245" spans="1:32" ht="13.5" thickBot="1">
      <c r="A245" s="622"/>
      <c r="B245" s="628" t="s">
        <v>907</v>
      </c>
      <c r="C245" s="648">
        <v>0</v>
      </c>
      <c r="D245" s="655">
        <v>0</v>
      </c>
      <c r="E245" s="655">
        <v>0</v>
      </c>
      <c r="F245" s="655">
        <v>0</v>
      </c>
      <c r="G245" s="655">
        <v>0</v>
      </c>
      <c r="H245" s="655">
        <v>0</v>
      </c>
      <c r="I245" s="648">
        <v>0</v>
      </c>
      <c r="J245" s="648">
        <v>0</v>
      </c>
      <c r="K245" s="655">
        <v>0</v>
      </c>
      <c r="L245" s="655">
        <v>0</v>
      </c>
      <c r="M245" s="655">
        <v>0</v>
      </c>
      <c r="N245" s="648">
        <v>0</v>
      </c>
      <c r="O245" s="648">
        <v>0</v>
      </c>
      <c r="P245" s="656">
        <v>0</v>
      </c>
      <c r="Q245" s="247"/>
      <c r="R245" s="247"/>
      <c r="S245" s="247"/>
      <c r="T245" s="713">
        <f t="shared" ref="T245:X245" si="239">C245-C244</f>
        <v>0</v>
      </c>
      <c r="U245" s="713">
        <f t="shared" si="239"/>
        <v>0</v>
      </c>
      <c r="V245" s="713">
        <f t="shared" si="239"/>
        <v>0</v>
      </c>
      <c r="W245" s="713">
        <f t="shared" si="239"/>
        <v>0</v>
      </c>
      <c r="X245" s="713">
        <f t="shared" si="239"/>
        <v>0</v>
      </c>
      <c r="Y245" s="713">
        <f t="shared" ref="Y245:AE245" si="240">H245-H244</f>
        <v>0</v>
      </c>
      <c r="Z245" s="714">
        <f t="shared" si="240"/>
        <v>0</v>
      </c>
      <c r="AA245" s="713">
        <f t="shared" si="240"/>
        <v>0</v>
      </c>
      <c r="AB245" s="713">
        <f t="shared" si="240"/>
        <v>0</v>
      </c>
      <c r="AC245" s="713">
        <f t="shared" si="240"/>
        <v>0</v>
      </c>
      <c r="AD245" s="713">
        <f t="shared" si="240"/>
        <v>0</v>
      </c>
      <c r="AE245" s="714">
        <f t="shared" si="240"/>
        <v>0</v>
      </c>
      <c r="AF245" s="257"/>
    </row>
    <row r="246" spans="1:32" ht="13.5" thickTop="1">
      <c r="A246" s="622"/>
      <c r="B246" s="628" t="s">
        <v>908</v>
      </c>
      <c r="C246" s="648">
        <v>0</v>
      </c>
      <c r="D246" s="655">
        <v>0</v>
      </c>
      <c r="E246" s="655">
        <v>0</v>
      </c>
      <c r="F246" s="655">
        <v>0</v>
      </c>
      <c r="G246" s="655">
        <v>0</v>
      </c>
      <c r="H246" s="655">
        <v>0</v>
      </c>
      <c r="I246" s="648">
        <v>0</v>
      </c>
      <c r="J246" s="648">
        <v>0</v>
      </c>
      <c r="K246" s="655">
        <v>0</v>
      </c>
      <c r="L246" s="655">
        <v>0</v>
      </c>
      <c r="M246" s="655">
        <v>0</v>
      </c>
      <c r="N246" s="648">
        <v>0</v>
      </c>
      <c r="O246" s="648">
        <v>0</v>
      </c>
      <c r="P246" s="656">
        <v>0</v>
      </c>
      <c r="Q246" s="226"/>
      <c r="R246" s="226"/>
      <c r="S246" s="226"/>
      <c r="Z246" s="702"/>
      <c r="AE246" s="702"/>
    </row>
    <row r="247" spans="1:32">
      <c r="A247" s="622"/>
      <c r="B247" s="628" t="s">
        <v>909</v>
      </c>
      <c r="C247" s="648">
        <v>0</v>
      </c>
      <c r="D247" s="655">
        <v>0</v>
      </c>
      <c r="E247" s="655">
        <v>0</v>
      </c>
      <c r="F247" s="655">
        <v>0</v>
      </c>
      <c r="G247" s="655">
        <v>0</v>
      </c>
      <c r="H247" s="655">
        <v>0</v>
      </c>
      <c r="I247" s="648">
        <v>0</v>
      </c>
      <c r="J247" s="648">
        <v>0</v>
      </c>
      <c r="K247" s="655">
        <v>0</v>
      </c>
      <c r="L247" s="655">
        <v>0</v>
      </c>
      <c r="M247" s="655">
        <v>0</v>
      </c>
      <c r="N247" s="648">
        <v>0</v>
      </c>
      <c r="O247" s="648">
        <v>0</v>
      </c>
      <c r="P247" s="656">
        <v>0</v>
      </c>
      <c r="Q247" s="226"/>
      <c r="R247" s="226"/>
      <c r="S247" s="226"/>
      <c r="T247" s="703">
        <f t="shared" ref="T247:X247" si="241">C247-C246</f>
        <v>0</v>
      </c>
      <c r="U247" s="703">
        <f t="shared" si="241"/>
        <v>0</v>
      </c>
      <c r="V247" s="703">
        <f t="shared" si="241"/>
        <v>0</v>
      </c>
      <c r="W247" s="703">
        <f t="shared" si="241"/>
        <v>0</v>
      </c>
      <c r="X247" s="703">
        <f t="shared" si="241"/>
        <v>0</v>
      </c>
      <c r="Y247" s="703">
        <f t="shared" ref="Y247:AE247" si="242">H247-H246</f>
        <v>0</v>
      </c>
      <c r="Z247" s="704">
        <f t="shared" si="242"/>
        <v>0</v>
      </c>
      <c r="AA247" s="703">
        <f t="shared" si="242"/>
        <v>0</v>
      </c>
      <c r="AB247" s="703">
        <f t="shared" si="242"/>
        <v>0</v>
      </c>
      <c r="AC247" s="703">
        <f t="shared" si="242"/>
        <v>0</v>
      </c>
      <c r="AD247" s="703">
        <f t="shared" si="242"/>
        <v>0</v>
      </c>
      <c r="AE247" s="704">
        <f t="shared" si="242"/>
        <v>0</v>
      </c>
    </row>
    <row r="248" spans="1:32">
      <c r="A248" s="622"/>
      <c r="B248" s="628" t="s">
        <v>910</v>
      </c>
      <c r="C248" s="648">
        <v>0</v>
      </c>
      <c r="D248" s="655">
        <v>0</v>
      </c>
      <c r="E248" s="655">
        <v>0</v>
      </c>
      <c r="F248" s="655">
        <v>0</v>
      </c>
      <c r="G248" s="655">
        <v>0</v>
      </c>
      <c r="H248" s="655">
        <v>0</v>
      </c>
      <c r="I248" s="648">
        <v>0</v>
      </c>
      <c r="J248" s="648">
        <v>0</v>
      </c>
      <c r="K248" s="655">
        <v>0</v>
      </c>
      <c r="L248" s="655">
        <v>0</v>
      </c>
      <c r="M248" s="655">
        <v>0</v>
      </c>
      <c r="N248" s="648">
        <v>0</v>
      </c>
      <c r="O248" s="648">
        <v>0</v>
      </c>
      <c r="P248" s="656">
        <v>0</v>
      </c>
      <c r="Q248" s="226"/>
      <c r="R248" s="226"/>
      <c r="S248" s="226"/>
      <c r="Z248" s="702"/>
      <c r="AE248" s="702"/>
    </row>
    <row r="249" spans="1:32">
      <c r="A249" s="622"/>
      <c r="B249" s="628" t="s">
        <v>911</v>
      </c>
      <c r="C249" s="648">
        <v>0</v>
      </c>
      <c r="D249" s="655">
        <v>0</v>
      </c>
      <c r="E249" s="655">
        <v>0</v>
      </c>
      <c r="F249" s="655">
        <v>0</v>
      </c>
      <c r="G249" s="655">
        <v>0</v>
      </c>
      <c r="H249" s="655">
        <v>0</v>
      </c>
      <c r="I249" s="648">
        <v>0</v>
      </c>
      <c r="J249" s="648">
        <v>0</v>
      </c>
      <c r="K249" s="655">
        <v>0</v>
      </c>
      <c r="L249" s="655">
        <v>0</v>
      </c>
      <c r="M249" s="655">
        <v>0</v>
      </c>
      <c r="N249" s="648">
        <v>0</v>
      </c>
      <c r="O249" s="648">
        <v>0</v>
      </c>
      <c r="P249" s="656">
        <v>0</v>
      </c>
      <c r="Q249" s="226"/>
      <c r="R249" s="226"/>
      <c r="S249" s="226"/>
      <c r="T249" s="703">
        <f t="shared" ref="T249:X249" si="243">C249-C248</f>
        <v>0</v>
      </c>
      <c r="U249" s="703">
        <f t="shared" si="243"/>
        <v>0</v>
      </c>
      <c r="V249" s="703">
        <f t="shared" si="243"/>
        <v>0</v>
      </c>
      <c r="W249" s="703">
        <f t="shared" si="243"/>
        <v>0</v>
      </c>
      <c r="X249" s="703">
        <f t="shared" si="243"/>
        <v>0</v>
      </c>
      <c r="Y249" s="703">
        <f t="shared" ref="Y249:AE249" si="244">H249-H248</f>
        <v>0</v>
      </c>
      <c r="Z249" s="704">
        <f t="shared" si="244"/>
        <v>0</v>
      </c>
      <c r="AA249" s="703">
        <f t="shared" si="244"/>
        <v>0</v>
      </c>
      <c r="AB249" s="703">
        <f t="shared" si="244"/>
        <v>0</v>
      </c>
      <c r="AC249" s="703">
        <f t="shared" si="244"/>
        <v>0</v>
      </c>
      <c r="AD249" s="703">
        <f t="shared" si="244"/>
        <v>0</v>
      </c>
      <c r="AE249" s="704">
        <f t="shared" si="244"/>
        <v>0</v>
      </c>
    </row>
    <row r="250" spans="1:32">
      <c r="A250" s="622"/>
      <c r="B250" s="628" t="s">
        <v>912</v>
      </c>
      <c r="C250" s="648">
        <v>0</v>
      </c>
      <c r="D250" s="655">
        <v>0</v>
      </c>
      <c r="E250" s="655">
        <v>0</v>
      </c>
      <c r="F250" s="655">
        <v>0</v>
      </c>
      <c r="G250" s="655">
        <v>0</v>
      </c>
      <c r="H250" s="655">
        <v>0</v>
      </c>
      <c r="I250" s="648">
        <v>0</v>
      </c>
      <c r="J250" s="648">
        <v>0</v>
      </c>
      <c r="K250" s="655">
        <v>0</v>
      </c>
      <c r="L250" s="655">
        <v>0</v>
      </c>
      <c r="M250" s="655">
        <v>0</v>
      </c>
      <c r="N250" s="648">
        <v>0</v>
      </c>
      <c r="O250" s="648">
        <v>0</v>
      </c>
      <c r="P250" s="656">
        <v>0</v>
      </c>
      <c r="Q250" s="226"/>
      <c r="R250" s="226"/>
      <c r="S250" s="226"/>
      <c r="Z250" s="702"/>
      <c r="AE250" s="702"/>
    </row>
    <row r="251" spans="1:32" ht="13.5" thickBot="1">
      <c r="A251" s="622"/>
      <c r="B251" s="628" t="s">
        <v>913</v>
      </c>
      <c r="C251" s="648">
        <v>0</v>
      </c>
      <c r="D251" s="655">
        <v>0</v>
      </c>
      <c r="E251" s="655">
        <v>0</v>
      </c>
      <c r="F251" s="655">
        <v>0</v>
      </c>
      <c r="G251" s="655">
        <v>0</v>
      </c>
      <c r="H251" s="655">
        <v>0</v>
      </c>
      <c r="I251" s="648">
        <v>0</v>
      </c>
      <c r="J251" s="648">
        <v>0</v>
      </c>
      <c r="K251" s="655">
        <v>0</v>
      </c>
      <c r="L251" s="655">
        <v>0</v>
      </c>
      <c r="M251" s="655">
        <v>0</v>
      </c>
      <c r="N251" s="648">
        <v>0</v>
      </c>
      <c r="O251" s="648">
        <v>0</v>
      </c>
      <c r="P251" s="656">
        <v>0</v>
      </c>
      <c r="Q251" s="226"/>
      <c r="R251" s="226"/>
      <c r="S251" s="226"/>
      <c r="T251" s="703">
        <f t="shared" ref="T251:X251" si="245">C251-C250</f>
        <v>0</v>
      </c>
      <c r="U251" s="703">
        <f t="shared" si="245"/>
        <v>0</v>
      </c>
      <c r="V251" s="703">
        <f t="shared" si="245"/>
        <v>0</v>
      </c>
      <c r="W251" s="703">
        <f t="shared" si="245"/>
        <v>0</v>
      </c>
      <c r="X251" s="703">
        <f t="shared" si="245"/>
        <v>0</v>
      </c>
      <c r="Y251" s="703">
        <f t="shared" ref="Y251:AE251" si="246">H251-H250</f>
        <v>0</v>
      </c>
      <c r="Z251" s="704">
        <f t="shared" si="246"/>
        <v>0</v>
      </c>
      <c r="AA251" s="703">
        <f t="shared" si="246"/>
        <v>0</v>
      </c>
      <c r="AB251" s="703">
        <f t="shared" si="246"/>
        <v>0</v>
      </c>
      <c r="AC251" s="703">
        <f t="shared" si="246"/>
        <v>0</v>
      </c>
      <c r="AD251" s="703">
        <f t="shared" si="246"/>
        <v>0</v>
      </c>
      <c r="AE251" s="704">
        <f t="shared" si="246"/>
        <v>0</v>
      </c>
    </row>
    <row r="252" spans="1:32" ht="13.5" thickTop="1">
      <c r="A252" s="622"/>
      <c r="B252" s="628" t="s">
        <v>914</v>
      </c>
      <c r="C252" s="648">
        <v>0</v>
      </c>
      <c r="D252" s="655">
        <v>0</v>
      </c>
      <c r="E252" s="655">
        <v>0</v>
      </c>
      <c r="F252" s="655">
        <v>0</v>
      </c>
      <c r="G252" s="655">
        <v>0</v>
      </c>
      <c r="H252" s="655">
        <v>0</v>
      </c>
      <c r="I252" s="648">
        <v>0</v>
      </c>
      <c r="J252" s="648">
        <v>0</v>
      </c>
      <c r="K252" s="655">
        <v>0</v>
      </c>
      <c r="L252" s="655">
        <v>0</v>
      </c>
      <c r="M252" s="655">
        <v>0</v>
      </c>
      <c r="N252" s="648">
        <v>0</v>
      </c>
      <c r="O252" s="648">
        <v>0</v>
      </c>
      <c r="P252" s="656">
        <v>0</v>
      </c>
      <c r="Q252" s="240"/>
      <c r="R252" s="240"/>
      <c r="S252" s="240"/>
      <c r="T252" s="711"/>
      <c r="U252" s="711"/>
      <c r="V252" s="711"/>
      <c r="W252" s="711"/>
      <c r="X252" s="711"/>
      <c r="Y252" s="711"/>
      <c r="Z252" s="712"/>
      <c r="AA252" s="711"/>
      <c r="AB252" s="711"/>
      <c r="AC252" s="711"/>
      <c r="AD252" s="711"/>
      <c r="AE252" s="712"/>
      <c r="AF252" s="253"/>
    </row>
    <row r="253" spans="1:32" ht="13.5" thickBot="1">
      <c r="A253" s="622"/>
      <c r="B253" s="628" t="s">
        <v>915</v>
      </c>
      <c r="C253" s="648">
        <v>0</v>
      </c>
      <c r="D253" s="655">
        <v>0</v>
      </c>
      <c r="E253" s="655">
        <v>0</v>
      </c>
      <c r="F253" s="655">
        <v>0</v>
      </c>
      <c r="G253" s="655">
        <v>0</v>
      </c>
      <c r="H253" s="655">
        <v>0</v>
      </c>
      <c r="I253" s="648">
        <v>0</v>
      </c>
      <c r="J253" s="648">
        <v>0</v>
      </c>
      <c r="K253" s="655">
        <v>0</v>
      </c>
      <c r="L253" s="655">
        <v>0</v>
      </c>
      <c r="M253" s="655">
        <v>0</v>
      </c>
      <c r="N253" s="648">
        <v>0</v>
      </c>
      <c r="O253" s="648">
        <v>0</v>
      </c>
      <c r="P253" s="656">
        <v>0</v>
      </c>
      <c r="Q253" s="247"/>
      <c r="R253" s="247"/>
      <c r="S253" s="247"/>
      <c r="T253" s="713">
        <f t="shared" ref="T253:X253" si="247">C253-C252</f>
        <v>0</v>
      </c>
      <c r="U253" s="713">
        <f t="shared" si="247"/>
        <v>0</v>
      </c>
      <c r="V253" s="713">
        <f t="shared" si="247"/>
        <v>0</v>
      </c>
      <c r="W253" s="713">
        <f t="shared" si="247"/>
        <v>0</v>
      </c>
      <c r="X253" s="713">
        <f t="shared" si="247"/>
        <v>0</v>
      </c>
      <c r="Y253" s="713">
        <f t="shared" ref="Y253:AE253" si="248">H253-H252</f>
        <v>0</v>
      </c>
      <c r="Z253" s="714">
        <f t="shared" si="248"/>
        <v>0</v>
      </c>
      <c r="AA253" s="713">
        <f t="shared" si="248"/>
        <v>0</v>
      </c>
      <c r="AB253" s="713">
        <f t="shared" si="248"/>
        <v>0</v>
      </c>
      <c r="AC253" s="713">
        <f t="shared" si="248"/>
        <v>0</v>
      </c>
      <c r="AD253" s="713">
        <f t="shared" si="248"/>
        <v>0</v>
      </c>
      <c r="AE253" s="714">
        <f t="shared" si="248"/>
        <v>0</v>
      </c>
      <c r="AF253" s="257"/>
    </row>
    <row r="254" spans="1:32" ht="13.5" thickTop="1">
      <c r="A254" s="622"/>
      <c r="B254" s="628" t="s">
        <v>916</v>
      </c>
      <c r="C254" s="648">
        <v>0</v>
      </c>
      <c r="D254" s="655">
        <v>0</v>
      </c>
      <c r="E254" s="655">
        <v>0</v>
      </c>
      <c r="F254" s="655">
        <v>0</v>
      </c>
      <c r="G254" s="655">
        <v>0</v>
      </c>
      <c r="H254" s="655">
        <v>0</v>
      </c>
      <c r="I254" s="648">
        <v>0</v>
      </c>
      <c r="J254" s="648">
        <v>0</v>
      </c>
      <c r="K254" s="655">
        <v>0</v>
      </c>
      <c r="L254" s="655">
        <v>0</v>
      </c>
      <c r="M254" s="655">
        <v>0</v>
      </c>
      <c r="N254" s="648">
        <v>0</v>
      </c>
      <c r="O254" s="648">
        <v>0</v>
      </c>
      <c r="P254" s="656">
        <v>0</v>
      </c>
      <c r="Q254" s="226"/>
      <c r="R254" s="226"/>
      <c r="S254" s="226"/>
      <c r="Z254" s="702"/>
      <c r="AE254" s="702"/>
    </row>
    <row r="255" spans="1:32">
      <c r="A255" s="622"/>
      <c r="B255" s="628" t="s">
        <v>917</v>
      </c>
      <c r="C255" s="648">
        <v>0</v>
      </c>
      <c r="D255" s="655">
        <v>0</v>
      </c>
      <c r="E255" s="655">
        <v>0</v>
      </c>
      <c r="F255" s="655">
        <v>0</v>
      </c>
      <c r="G255" s="655">
        <v>0</v>
      </c>
      <c r="H255" s="655">
        <v>0</v>
      </c>
      <c r="I255" s="648">
        <v>0</v>
      </c>
      <c r="J255" s="648">
        <v>0</v>
      </c>
      <c r="K255" s="655">
        <v>0</v>
      </c>
      <c r="L255" s="655">
        <v>0</v>
      </c>
      <c r="M255" s="655">
        <v>0</v>
      </c>
      <c r="N255" s="648">
        <v>0</v>
      </c>
      <c r="O255" s="648">
        <v>0</v>
      </c>
      <c r="P255" s="656">
        <v>0</v>
      </c>
      <c r="Q255" s="226"/>
      <c r="R255" s="226"/>
      <c r="S255" s="226"/>
      <c r="T255" s="703">
        <f t="shared" ref="T255:X255" si="249">C255-C254</f>
        <v>0</v>
      </c>
      <c r="U255" s="703">
        <f t="shared" si="249"/>
        <v>0</v>
      </c>
      <c r="V255" s="703">
        <f t="shared" si="249"/>
        <v>0</v>
      </c>
      <c r="W255" s="703">
        <f t="shared" si="249"/>
        <v>0</v>
      </c>
      <c r="X255" s="703">
        <f t="shared" si="249"/>
        <v>0</v>
      </c>
      <c r="Y255" s="703">
        <f t="shared" ref="Y255:AE255" si="250">H255-H254</f>
        <v>0</v>
      </c>
      <c r="Z255" s="704">
        <f t="shared" si="250"/>
        <v>0</v>
      </c>
      <c r="AA255" s="703">
        <f t="shared" si="250"/>
        <v>0</v>
      </c>
      <c r="AB255" s="703">
        <f t="shared" si="250"/>
        <v>0</v>
      </c>
      <c r="AC255" s="703">
        <f t="shared" si="250"/>
        <v>0</v>
      </c>
      <c r="AD255" s="703">
        <f t="shared" si="250"/>
        <v>0</v>
      </c>
      <c r="AE255" s="704">
        <f t="shared" si="250"/>
        <v>0</v>
      </c>
    </row>
    <row r="256" spans="1:32">
      <c r="A256" s="622"/>
      <c r="B256" s="628" t="s">
        <v>918</v>
      </c>
      <c r="C256" s="648">
        <v>0</v>
      </c>
      <c r="D256" s="655">
        <v>0</v>
      </c>
      <c r="E256" s="655">
        <v>0</v>
      </c>
      <c r="F256" s="655">
        <v>0</v>
      </c>
      <c r="G256" s="655">
        <v>0</v>
      </c>
      <c r="H256" s="655">
        <v>0</v>
      </c>
      <c r="I256" s="648">
        <v>0</v>
      </c>
      <c r="J256" s="648">
        <v>0</v>
      </c>
      <c r="K256" s="655">
        <v>0</v>
      </c>
      <c r="L256" s="655">
        <v>0</v>
      </c>
      <c r="M256" s="655">
        <v>0</v>
      </c>
      <c r="N256" s="648">
        <v>0</v>
      </c>
      <c r="O256" s="648">
        <v>0</v>
      </c>
      <c r="P256" s="656">
        <v>0</v>
      </c>
      <c r="Q256" s="226"/>
      <c r="R256" s="226"/>
      <c r="S256" s="226"/>
      <c r="Z256" s="702"/>
      <c r="AE256" s="702"/>
    </row>
    <row r="257" spans="1:32">
      <c r="A257" s="622"/>
      <c r="B257" s="628" t="s">
        <v>919</v>
      </c>
      <c r="C257" s="648">
        <v>0</v>
      </c>
      <c r="D257" s="655">
        <v>0</v>
      </c>
      <c r="E257" s="655">
        <v>0</v>
      </c>
      <c r="F257" s="655">
        <v>0</v>
      </c>
      <c r="G257" s="655">
        <v>0</v>
      </c>
      <c r="H257" s="655">
        <v>0</v>
      </c>
      <c r="I257" s="648">
        <v>0</v>
      </c>
      <c r="J257" s="648">
        <v>0</v>
      </c>
      <c r="K257" s="655">
        <v>0</v>
      </c>
      <c r="L257" s="655">
        <v>0</v>
      </c>
      <c r="M257" s="655">
        <v>0</v>
      </c>
      <c r="N257" s="648">
        <v>0</v>
      </c>
      <c r="O257" s="648">
        <v>0</v>
      </c>
      <c r="P257" s="656">
        <v>0</v>
      </c>
      <c r="Q257" s="226"/>
      <c r="R257" s="226"/>
      <c r="S257" s="226"/>
      <c r="T257" s="703">
        <f t="shared" ref="T257:X257" si="251">C257-C256</f>
        <v>0</v>
      </c>
      <c r="U257" s="703">
        <f t="shared" si="251"/>
        <v>0</v>
      </c>
      <c r="V257" s="703">
        <f t="shared" si="251"/>
        <v>0</v>
      </c>
      <c r="W257" s="703">
        <f t="shared" si="251"/>
        <v>0</v>
      </c>
      <c r="X257" s="703">
        <f t="shared" si="251"/>
        <v>0</v>
      </c>
      <c r="Y257" s="703">
        <f t="shared" ref="Y257:AE257" si="252">H257-H256</f>
        <v>0</v>
      </c>
      <c r="Z257" s="704">
        <f t="shared" si="252"/>
        <v>0</v>
      </c>
      <c r="AA257" s="703">
        <f t="shared" si="252"/>
        <v>0</v>
      </c>
      <c r="AB257" s="703">
        <f t="shared" si="252"/>
        <v>0</v>
      </c>
      <c r="AC257" s="703">
        <f t="shared" si="252"/>
        <v>0</v>
      </c>
      <c r="AD257" s="703">
        <f t="shared" si="252"/>
        <v>0</v>
      </c>
      <c r="AE257" s="704">
        <f t="shared" si="252"/>
        <v>0</v>
      </c>
    </row>
    <row r="258" spans="1:32">
      <c r="A258" s="622"/>
      <c r="B258" s="628" t="s">
        <v>920</v>
      </c>
      <c r="C258" s="648">
        <v>0</v>
      </c>
      <c r="D258" s="655">
        <v>0</v>
      </c>
      <c r="E258" s="655">
        <v>0</v>
      </c>
      <c r="F258" s="655">
        <v>0</v>
      </c>
      <c r="G258" s="655">
        <v>0</v>
      </c>
      <c r="H258" s="655">
        <v>0</v>
      </c>
      <c r="I258" s="648">
        <v>0</v>
      </c>
      <c r="J258" s="648">
        <v>0</v>
      </c>
      <c r="K258" s="655">
        <v>0</v>
      </c>
      <c r="L258" s="655">
        <v>0</v>
      </c>
      <c r="M258" s="655">
        <v>0</v>
      </c>
      <c r="N258" s="648">
        <v>0</v>
      </c>
      <c r="O258" s="648">
        <v>0</v>
      </c>
      <c r="P258" s="656">
        <v>0</v>
      </c>
      <c r="Q258" s="226"/>
      <c r="R258" s="226"/>
      <c r="S258" s="226"/>
      <c r="Z258" s="702"/>
      <c r="AE258" s="702"/>
    </row>
    <row r="259" spans="1:32">
      <c r="A259" s="622"/>
      <c r="B259" s="628" t="s">
        <v>921</v>
      </c>
      <c r="C259" s="648">
        <v>0</v>
      </c>
      <c r="D259" s="655">
        <v>0</v>
      </c>
      <c r="E259" s="655">
        <v>0</v>
      </c>
      <c r="F259" s="655">
        <v>0</v>
      </c>
      <c r="G259" s="655">
        <v>0</v>
      </c>
      <c r="H259" s="655">
        <v>0</v>
      </c>
      <c r="I259" s="648">
        <v>0</v>
      </c>
      <c r="J259" s="648">
        <v>0</v>
      </c>
      <c r="K259" s="655">
        <v>0</v>
      </c>
      <c r="L259" s="655">
        <v>0</v>
      </c>
      <c r="M259" s="655">
        <v>0</v>
      </c>
      <c r="N259" s="648">
        <v>0</v>
      </c>
      <c r="O259" s="648">
        <v>0</v>
      </c>
      <c r="P259" s="656">
        <v>0</v>
      </c>
      <c r="Q259" s="226"/>
      <c r="R259" s="226"/>
      <c r="S259" s="226"/>
      <c r="T259" s="703">
        <f t="shared" ref="T259:X259" si="253">C259-C258</f>
        <v>0</v>
      </c>
      <c r="U259" s="703">
        <f t="shared" si="253"/>
        <v>0</v>
      </c>
      <c r="V259" s="703">
        <f t="shared" si="253"/>
        <v>0</v>
      </c>
      <c r="W259" s="703">
        <f t="shared" si="253"/>
        <v>0</v>
      </c>
      <c r="X259" s="703">
        <f t="shared" si="253"/>
        <v>0</v>
      </c>
      <c r="Y259" s="703">
        <f t="shared" ref="Y259:AE259" si="254">H259-H258</f>
        <v>0</v>
      </c>
      <c r="Z259" s="704">
        <f t="shared" si="254"/>
        <v>0</v>
      </c>
      <c r="AA259" s="703">
        <f t="shared" si="254"/>
        <v>0</v>
      </c>
      <c r="AB259" s="703">
        <f t="shared" si="254"/>
        <v>0</v>
      </c>
      <c r="AC259" s="703">
        <f t="shared" si="254"/>
        <v>0</v>
      </c>
      <c r="AD259" s="703">
        <f t="shared" si="254"/>
        <v>0</v>
      </c>
      <c r="AE259" s="704">
        <f t="shared" si="254"/>
        <v>0</v>
      </c>
    </row>
    <row r="260" spans="1:32">
      <c r="A260" s="622"/>
      <c r="B260" s="628" t="s">
        <v>922</v>
      </c>
      <c r="C260" s="648">
        <v>0</v>
      </c>
      <c r="D260" s="655">
        <v>0</v>
      </c>
      <c r="E260" s="655">
        <v>0</v>
      </c>
      <c r="F260" s="655">
        <v>0</v>
      </c>
      <c r="G260" s="655">
        <v>0</v>
      </c>
      <c r="H260" s="655">
        <v>0</v>
      </c>
      <c r="I260" s="648">
        <v>0</v>
      </c>
      <c r="J260" s="648">
        <v>0</v>
      </c>
      <c r="K260" s="655">
        <v>0</v>
      </c>
      <c r="L260" s="655">
        <v>0</v>
      </c>
      <c r="M260" s="655">
        <v>0</v>
      </c>
      <c r="N260" s="648">
        <v>0</v>
      </c>
      <c r="O260" s="648">
        <v>0</v>
      </c>
      <c r="P260" s="656">
        <v>0</v>
      </c>
      <c r="Q260" s="226"/>
      <c r="R260" s="226"/>
      <c r="S260" s="226"/>
      <c r="Z260" s="702"/>
      <c r="AE260" s="702"/>
    </row>
    <row r="261" spans="1:32" ht="13.5" thickBot="1">
      <c r="A261" s="622"/>
      <c r="B261" s="628" t="s">
        <v>923</v>
      </c>
      <c r="C261" s="648">
        <v>0</v>
      </c>
      <c r="D261" s="655">
        <v>0</v>
      </c>
      <c r="E261" s="655">
        <v>0</v>
      </c>
      <c r="F261" s="655">
        <v>0</v>
      </c>
      <c r="G261" s="655">
        <v>0</v>
      </c>
      <c r="H261" s="655">
        <v>0</v>
      </c>
      <c r="I261" s="648">
        <v>0</v>
      </c>
      <c r="J261" s="648">
        <v>0</v>
      </c>
      <c r="K261" s="655">
        <v>0</v>
      </c>
      <c r="L261" s="655">
        <v>0</v>
      </c>
      <c r="M261" s="655">
        <v>0</v>
      </c>
      <c r="N261" s="648">
        <v>0</v>
      </c>
      <c r="O261" s="648">
        <v>0</v>
      </c>
      <c r="P261" s="656">
        <v>0</v>
      </c>
      <c r="Q261" s="226"/>
      <c r="R261" s="226"/>
      <c r="S261" s="226"/>
      <c r="T261" s="715">
        <f t="shared" ref="T261:X261" si="255">C261-C260</f>
        <v>0</v>
      </c>
      <c r="U261" s="715">
        <f t="shared" si="255"/>
        <v>0</v>
      </c>
      <c r="V261" s="715">
        <f t="shared" si="255"/>
        <v>0</v>
      </c>
      <c r="W261" s="715">
        <f t="shared" si="255"/>
        <v>0</v>
      </c>
      <c r="X261" s="715">
        <f t="shared" si="255"/>
        <v>0</v>
      </c>
      <c r="Y261" s="715">
        <f t="shared" ref="Y261:AE261" si="256">H261-H260</f>
        <v>0</v>
      </c>
      <c r="Z261" s="716">
        <f t="shared" si="256"/>
        <v>0</v>
      </c>
      <c r="AA261" s="715">
        <f t="shared" si="256"/>
        <v>0</v>
      </c>
      <c r="AB261" s="715">
        <f t="shared" si="256"/>
        <v>0</v>
      </c>
      <c r="AC261" s="715">
        <f t="shared" si="256"/>
        <v>0</v>
      </c>
      <c r="AD261" s="715">
        <f t="shared" si="256"/>
        <v>0</v>
      </c>
      <c r="AE261" s="716">
        <f t="shared" si="256"/>
        <v>0</v>
      </c>
    </row>
    <row r="262" spans="1:32">
      <c r="A262" s="621" t="s">
        <v>516</v>
      </c>
      <c r="B262" s="617" t="s">
        <v>892</v>
      </c>
      <c r="C262" s="649">
        <v>4.4713476070528966</v>
      </c>
      <c r="D262" s="653">
        <v>4.7300000000000004</v>
      </c>
      <c r="E262" s="653">
        <v>0</v>
      </c>
      <c r="F262" s="653">
        <v>4.8971111111111112</v>
      </c>
      <c r="G262" s="653">
        <v>4.6900000000000004</v>
      </c>
      <c r="H262" s="653">
        <v>0</v>
      </c>
      <c r="I262" s="649">
        <v>4.5196548004314989</v>
      </c>
      <c r="J262" s="649">
        <v>0</v>
      </c>
      <c r="K262" s="653">
        <v>3.5509748427672956</v>
      </c>
      <c r="L262" s="653">
        <v>3.4370198675496688</v>
      </c>
      <c r="M262" s="653">
        <v>3.6726027397260279</v>
      </c>
      <c r="N262" s="649">
        <v>3.5053160700685457</v>
      </c>
      <c r="O262" s="649">
        <v>0</v>
      </c>
      <c r="P262" s="654">
        <v>0</v>
      </c>
      <c r="Q262" s="226"/>
      <c r="R262" s="226"/>
      <c r="S262" s="226"/>
      <c r="T262" s="701" t="s">
        <v>1191</v>
      </c>
      <c r="Z262" s="702"/>
      <c r="AE262" s="702"/>
    </row>
    <row r="263" spans="1:32">
      <c r="A263" s="622"/>
      <c r="B263" s="663" t="s">
        <v>893</v>
      </c>
      <c r="C263" s="664">
        <v>4.5153573538098053</v>
      </c>
      <c r="D263" s="665">
        <v>4.4000000000000004</v>
      </c>
      <c r="E263" s="665">
        <v>0</v>
      </c>
      <c r="F263" s="665">
        <v>4.982611940298507</v>
      </c>
      <c r="G263" s="665">
        <v>4.9800000000000004</v>
      </c>
      <c r="H263" s="665">
        <v>0</v>
      </c>
      <c r="I263" s="664">
        <v>4.5472954434100918</v>
      </c>
      <c r="J263" s="664">
        <v>0</v>
      </c>
      <c r="K263" s="665">
        <v>3.7112758201701097</v>
      </c>
      <c r="L263" s="665">
        <v>3.5606737120211358</v>
      </c>
      <c r="M263" s="665">
        <v>3.641621621621622</v>
      </c>
      <c r="N263" s="664">
        <v>3.6392844470727379</v>
      </c>
      <c r="O263" s="664">
        <v>0</v>
      </c>
      <c r="P263" s="666">
        <v>0</v>
      </c>
      <c r="Q263" s="226"/>
      <c r="R263" s="226"/>
      <c r="S263" s="226"/>
      <c r="T263" s="703">
        <f t="shared" ref="T263:X263" si="257">C263-C262</f>
        <v>4.4009746756908719E-2</v>
      </c>
      <c r="U263" s="703">
        <f t="shared" si="257"/>
        <v>-0.33000000000000007</v>
      </c>
      <c r="V263" s="703">
        <f t="shared" si="257"/>
        <v>0</v>
      </c>
      <c r="W263" s="703">
        <f t="shared" si="257"/>
        <v>8.5500829187395766E-2</v>
      </c>
      <c r="X263" s="703">
        <f t="shared" si="257"/>
        <v>0.29000000000000004</v>
      </c>
      <c r="Y263" s="703">
        <f t="shared" ref="Y263:AE263" si="258">H263-H262</f>
        <v>0</v>
      </c>
      <c r="Z263" s="704">
        <f t="shared" si="258"/>
        <v>2.7640642978592922E-2</v>
      </c>
      <c r="AA263" s="703">
        <f t="shared" si="258"/>
        <v>0</v>
      </c>
      <c r="AB263" s="703">
        <f t="shared" si="258"/>
        <v>0.16030097740281413</v>
      </c>
      <c r="AC263" s="703">
        <f t="shared" si="258"/>
        <v>0.12365384447146699</v>
      </c>
      <c r="AD263" s="703">
        <f t="shared" si="258"/>
        <v>-3.0981118104405958E-2</v>
      </c>
      <c r="AE263" s="704">
        <f t="shared" si="258"/>
        <v>0.13396837700419217</v>
      </c>
    </row>
    <row r="264" spans="1:32">
      <c r="A264" s="622"/>
      <c r="B264" s="628" t="s">
        <v>894</v>
      </c>
      <c r="C264" s="648">
        <v>5.666666666666667</v>
      </c>
      <c r="D264" s="679">
        <v>6.5</v>
      </c>
      <c r="E264" s="679">
        <v>0</v>
      </c>
      <c r="F264" s="679">
        <v>6.330000000000001</v>
      </c>
      <c r="G264" s="679">
        <v>0</v>
      </c>
      <c r="H264" s="679">
        <v>0</v>
      </c>
      <c r="I264" s="648">
        <v>6.1237500000000002</v>
      </c>
      <c r="J264" s="648">
        <v>0</v>
      </c>
      <c r="K264" s="679">
        <v>4.5080327868852459</v>
      </c>
      <c r="L264" s="679">
        <v>4.3036842105263151</v>
      </c>
      <c r="M264" s="679">
        <v>5.4630769230769243</v>
      </c>
      <c r="N264" s="648">
        <v>4.4501595744680849</v>
      </c>
      <c r="O264" s="648">
        <v>0</v>
      </c>
      <c r="P264" s="656">
        <v>0</v>
      </c>
      <c r="Q264" s="226"/>
      <c r="R264" s="226"/>
      <c r="S264" s="226"/>
      <c r="Z264" s="702"/>
      <c r="AE264" s="702"/>
    </row>
    <row r="265" spans="1:32">
      <c r="A265" s="622"/>
      <c r="B265" s="628" t="s">
        <v>895</v>
      </c>
      <c r="C265" s="648">
        <v>4.7</v>
      </c>
      <c r="D265" s="655">
        <v>7.5</v>
      </c>
      <c r="E265" s="655">
        <v>0</v>
      </c>
      <c r="F265" s="655">
        <v>5.335</v>
      </c>
      <c r="G265" s="655">
        <v>0</v>
      </c>
      <c r="H265" s="655">
        <v>0</v>
      </c>
      <c r="I265" s="648">
        <v>5.7006666666666659</v>
      </c>
      <c r="J265" s="648">
        <v>0</v>
      </c>
      <c r="K265" s="655">
        <v>4.5172131147540977</v>
      </c>
      <c r="L265" s="655">
        <v>4.296145833333334</v>
      </c>
      <c r="M265" s="655">
        <v>8.5022222222222226</v>
      </c>
      <c r="N265" s="648">
        <v>4.6054216867469879</v>
      </c>
      <c r="O265" s="648">
        <v>0</v>
      </c>
      <c r="P265" s="656">
        <v>0</v>
      </c>
      <c r="Q265" s="226"/>
      <c r="R265" s="226"/>
      <c r="S265" s="226"/>
      <c r="T265" s="703">
        <f t="shared" ref="T265:X265" si="259">C265-C264</f>
        <v>-0.96666666666666679</v>
      </c>
      <c r="U265" s="703">
        <f t="shared" si="259"/>
        <v>1</v>
      </c>
      <c r="V265" s="703">
        <f t="shared" si="259"/>
        <v>0</v>
      </c>
      <c r="W265" s="703">
        <f t="shared" si="259"/>
        <v>-0.99500000000000099</v>
      </c>
      <c r="X265" s="703">
        <f t="shared" si="259"/>
        <v>0</v>
      </c>
      <c r="Y265" s="703">
        <f t="shared" ref="Y265:AE265" si="260">H265-H264</f>
        <v>0</v>
      </c>
      <c r="Z265" s="704">
        <f t="shared" si="260"/>
        <v>-0.42308333333333437</v>
      </c>
      <c r="AA265" s="703">
        <f t="shared" si="260"/>
        <v>0</v>
      </c>
      <c r="AB265" s="703">
        <f t="shared" si="260"/>
        <v>9.180327868851812E-3</v>
      </c>
      <c r="AC265" s="703">
        <f t="shared" si="260"/>
        <v>-7.5383771929811161E-3</v>
      </c>
      <c r="AD265" s="703">
        <f t="shared" si="260"/>
        <v>3.0391452991452983</v>
      </c>
      <c r="AE265" s="704">
        <f t="shared" si="260"/>
        <v>0.15526211227890307</v>
      </c>
    </row>
    <row r="266" spans="1:32">
      <c r="A266" s="622"/>
      <c r="B266" s="628" t="s">
        <v>896</v>
      </c>
      <c r="C266" s="648">
        <v>0</v>
      </c>
      <c r="D266" s="655">
        <v>0</v>
      </c>
      <c r="E266" s="655">
        <v>0</v>
      </c>
      <c r="F266" s="655">
        <v>0</v>
      </c>
      <c r="G266" s="655">
        <v>0</v>
      </c>
      <c r="H266" s="655">
        <v>0</v>
      </c>
      <c r="I266" s="648">
        <v>0</v>
      </c>
      <c r="J266" s="648">
        <v>0</v>
      </c>
      <c r="K266" s="655">
        <v>0</v>
      </c>
      <c r="L266" s="655">
        <v>0</v>
      </c>
      <c r="M266" s="655">
        <v>0</v>
      </c>
      <c r="N266" s="648">
        <v>0</v>
      </c>
      <c r="O266" s="648">
        <v>0</v>
      </c>
      <c r="P266" s="656">
        <v>0</v>
      </c>
      <c r="Q266" s="226"/>
      <c r="R266" s="226"/>
      <c r="S266" s="226"/>
      <c r="Z266" s="702"/>
      <c r="AE266" s="702"/>
    </row>
    <row r="267" spans="1:32" ht="13.5" thickBot="1">
      <c r="A267" s="622"/>
      <c r="B267" s="628" t="s">
        <v>897</v>
      </c>
      <c r="C267" s="648">
        <v>0</v>
      </c>
      <c r="D267" s="655">
        <v>0</v>
      </c>
      <c r="E267" s="655">
        <v>0</v>
      </c>
      <c r="F267" s="655">
        <v>0</v>
      </c>
      <c r="G267" s="655">
        <v>0</v>
      </c>
      <c r="H267" s="655">
        <v>0</v>
      </c>
      <c r="I267" s="648">
        <v>0</v>
      </c>
      <c r="J267" s="648">
        <v>0</v>
      </c>
      <c r="K267" s="655">
        <v>0</v>
      </c>
      <c r="L267" s="655">
        <v>0</v>
      </c>
      <c r="M267" s="655">
        <v>0</v>
      </c>
      <c r="N267" s="648">
        <v>0</v>
      </c>
      <c r="O267" s="648">
        <v>0</v>
      </c>
      <c r="P267" s="656">
        <v>0</v>
      </c>
      <c r="Q267" s="226"/>
      <c r="R267" s="226"/>
      <c r="S267" s="226"/>
      <c r="T267" s="703">
        <f t="shared" ref="T267:X267" si="261">C267-C266</f>
        <v>0</v>
      </c>
      <c r="U267" s="703">
        <f t="shared" si="261"/>
        <v>0</v>
      </c>
      <c r="V267" s="703">
        <f t="shared" si="261"/>
        <v>0</v>
      </c>
      <c r="W267" s="703">
        <f t="shared" si="261"/>
        <v>0</v>
      </c>
      <c r="X267" s="703">
        <f t="shared" si="261"/>
        <v>0</v>
      </c>
      <c r="Y267" s="703">
        <f t="shared" ref="Y267:AE267" si="262">H267-H266</f>
        <v>0</v>
      </c>
      <c r="Z267" s="704">
        <f t="shared" si="262"/>
        <v>0</v>
      </c>
      <c r="AA267" s="703">
        <f t="shared" si="262"/>
        <v>0</v>
      </c>
      <c r="AB267" s="703">
        <f t="shared" si="262"/>
        <v>0</v>
      </c>
      <c r="AC267" s="703">
        <f t="shared" si="262"/>
        <v>0</v>
      </c>
      <c r="AD267" s="703">
        <f t="shared" si="262"/>
        <v>0</v>
      </c>
      <c r="AE267" s="704">
        <f t="shared" si="262"/>
        <v>0</v>
      </c>
    </row>
    <row r="268" spans="1:32" ht="13.5" thickTop="1">
      <c r="A268" s="622"/>
      <c r="B268" s="672" t="s">
        <v>898</v>
      </c>
      <c r="C268" s="673">
        <v>4.4736015084852294</v>
      </c>
      <c r="D268" s="674">
        <v>4.770227272727273</v>
      </c>
      <c r="E268" s="674">
        <v>0</v>
      </c>
      <c r="F268" s="674">
        <v>4.9282608695652179</v>
      </c>
      <c r="G268" s="674">
        <v>4.6900000000000004</v>
      </c>
      <c r="H268" s="674">
        <v>0</v>
      </c>
      <c r="I268" s="673">
        <v>4.5265467239527384</v>
      </c>
      <c r="J268" s="673">
        <v>0</v>
      </c>
      <c r="K268" s="674">
        <v>3.6347345767575319</v>
      </c>
      <c r="L268" s="674">
        <v>3.5746239554317549</v>
      </c>
      <c r="M268" s="674">
        <v>3.9432558139534883</v>
      </c>
      <c r="N268" s="673">
        <v>3.6236575616255835</v>
      </c>
      <c r="O268" s="673">
        <v>0</v>
      </c>
      <c r="P268" s="675">
        <v>0</v>
      </c>
      <c r="Q268" s="240"/>
      <c r="R268" s="240"/>
      <c r="S268" s="240"/>
      <c r="T268" s="711"/>
      <c r="U268" s="711"/>
      <c r="V268" s="711"/>
      <c r="W268" s="711"/>
      <c r="X268" s="711"/>
      <c r="Y268" s="711"/>
      <c r="Z268" s="712"/>
      <c r="AA268" s="711"/>
      <c r="AB268" s="711"/>
      <c r="AC268" s="711"/>
      <c r="AD268" s="711"/>
      <c r="AE268" s="712"/>
      <c r="AF268" s="253"/>
    </row>
    <row r="269" spans="1:32" ht="13.5" thickBot="1">
      <c r="A269" s="622"/>
      <c r="B269" s="672" t="s">
        <v>899</v>
      </c>
      <c r="C269" s="673">
        <v>4.5159010600706715</v>
      </c>
      <c r="D269" s="674">
        <v>4.4725146198830412</v>
      </c>
      <c r="E269" s="674">
        <v>0</v>
      </c>
      <c r="F269" s="674">
        <v>4.9977142857142862</v>
      </c>
      <c r="G269" s="674">
        <v>4.9800000000000004</v>
      </c>
      <c r="H269" s="674">
        <v>0</v>
      </c>
      <c r="I269" s="673">
        <v>4.5557101167315164</v>
      </c>
      <c r="J269" s="673">
        <v>0</v>
      </c>
      <c r="K269" s="674">
        <v>3.766889140271493</v>
      </c>
      <c r="L269" s="674">
        <v>3.6434466588511141</v>
      </c>
      <c r="M269" s="674">
        <v>4.0061666666666671</v>
      </c>
      <c r="N269" s="673">
        <v>3.7256488960689289</v>
      </c>
      <c r="O269" s="673">
        <v>0</v>
      </c>
      <c r="P269" s="675">
        <v>0</v>
      </c>
      <c r="Q269" s="247"/>
      <c r="R269" s="247"/>
      <c r="S269" s="247"/>
      <c r="T269" s="713">
        <f t="shared" ref="T269:X269" si="263">C269-C268</f>
        <v>4.2299551585442074E-2</v>
      </c>
      <c r="U269" s="713">
        <f t="shared" si="263"/>
        <v>-0.29771265284423176</v>
      </c>
      <c r="V269" s="713">
        <f t="shared" si="263"/>
        <v>0</v>
      </c>
      <c r="W269" s="713">
        <f t="shared" si="263"/>
        <v>6.9453416149068303E-2</v>
      </c>
      <c r="X269" s="713">
        <f t="shared" si="263"/>
        <v>0.29000000000000004</v>
      </c>
      <c r="Y269" s="713">
        <f t="shared" ref="Y269:AE269" si="264">H269-H268</f>
        <v>0</v>
      </c>
      <c r="Z269" s="714">
        <f t="shared" si="264"/>
        <v>2.9163392778777997E-2</v>
      </c>
      <c r="AA269" s="713">
        <f t="shared" si="264"/>
        <v>0</v>
      </c>
      <c r="AB269" s="713">
        <f t="shared" si="264"/>
        <v>0.13215456351396115</v>
      </c>
      <c r="AC269" s="713">
        <f t="shared" si="264"/>
        <v>6.8822703419359144E-2</v>
      </c>
      <c r="AD269" s="713">
        <f t="shared" si="264"/>
        <v>6.2910852713178755E-2</v>
      </c>
      <c r="AE269" s="714">
        <f t="shared" si="264"/>
        <v>0.1019913344433454</v>
      </c>
      <c r="AF269" s="257"/>
    </row>
    <row r="270" spans="1:32" ht="13.5" thickTop="1">
      <c r="A270" s="622"/>
      <c r="B270" s="628" t="s">
        <v>900</v>
      </c>
      <c r="C270" s="648">
        <v>5</v>
      </c>
      <c r="D270" s="655">
        <v>5.19</v>
      </c>
      <c r="E270" s="655">
        <v>0</v>
      </c>
      <c r="F270" s="655">
        <v>5.0979318181818183</v>
      </c>
      <c r="G270" s="655">
        <v>5.82</v>
      </c>
      <c r="H270" s="655">
        <v>0</v>
      </c>
      <c r="I270" s="648">
        <v>5.0325280528052803</v>
      </c>
      <c r="J270" s="648">
        <v>0</v>
      </c>
      <c r="K270" s="655">
        <v>3.8103740340030914</v>
      </c>
      <c r="L270" s="655">
        <v>3.6537286724927172</v>
      </c>
      <c r="M270" s="655">
        <v>3.6337175792507206</v>
      </c>
      <c r="N270" s="648">
        <v>3.7372380952380952</v>
      </c>
      <c r="O270" s="648">
        <v>0</v>
      </c>
      <c r="P270" s="656">
        <v>0</v>
      </c>
      <c r="Q270" s="226"/>
      <c r="R270" s="226"/>
      <c r="S270" s="226"/>
      <c r="Z270" s="702"/>
      <c r="AE270" s="702"/>
    </row>
    <row r="271" spans="1:32">
      <c r="A271" s="622"/>
      <c r="B271" s="628" t="s">
        <v>901</v>
      </c>
      <c r="C271" s="648">
        <v>4.905411084843708</v>
      </c>
      <c r="D271" s="655">
        <v>5.46</v>
      </c>
      <c r="E271" s="655">
        <v>0</v>
      </c>
      <c r="F271" s="655">
        <v>5.2298936170212773</v>
      </c>
      <c r="G271" s="655">
        <v>5.49</v>
      </c>
      <c r="H271" s="655">
        <v>0</v>
      </c>
      <c r="I271" s="648">
        <v>4.9881872340425524</v>
      </c>
      <c r="J271" s="648">
        <v>0</v>
      </c>
      <c r="K271" s="655">
        <v>3.9155945945945945</v>
      </c>
      <c r="L271" s="655">
        <v>3.5432453825857522</v>
      </c>
      <c r="M271" s="655">
        <v>3.5286532951289398</v>
      </c>
      <c r="N271" s="648">
        <v>3.7506752897698634</v>
      </c>
      <c r="O271" s="648">
        <v>0</v>
      </c>
      <c r="P271" s="656">
        <v>0</v>
      </c>
      <c r="Q271" s="226"/>
      <c r="R271" s="226"/>
      <c r="S271" s="226"/>
      <c r="T271" s="703">
        <f t="shared" ref="T271:X271" si="265">C271-C270</f>
        <v>-9.4588915156291975E-2</v>
      </c>
      <c r="U271" s="703">
        <f t="shared" si="265"/>
        <v>0.26999999999999957</v>
      </c>
      <c r="V271" s="703">
        <f t="shared" si="265"/>
        <v>0</v>
      </c>
      <c r="W271" s="703">
        <f t="shared" si="265"/>
        <v>0.13196179883945902</v>
      </c>
      <c r="X271" s="703">
        <f t="shared" si="265"/>
        <v>-0.33000000000000007</v>
      </c>
      <c r="Y271" s="703">
        <f t="shared" ref="Y271:AE271" si="266">H271-H270</f>
        <v>0</v>
      </c>
      <c r="Z271" s="704">
        <f t="shared" si="266"/>
        <v>-4.4340818762727885E-2</v>
      </c>
      <c r="AA271" s="703">
        <f t="shared" si="266"/>
        <v>0</v>
      </c>
      <c r="AB271" s="703">
        <f t="shared" si="266"/>
        <v>0.10522056059150309</v>
      </c>
      <c r="AC271" s="703">
        <f t="shared" si="266"/>
        <v>-0.11048328990696499</v>
      </c>
      <c r="AD271" s="703">
        <f t="shared" si="266"/>
        <v>-0.10506428412178082</v>
      </c>
      <c r="AE271" s="704">
        <f t="shared" si="266"/>
        <v>1.3437194531768171E-2</v>
      </c>
    </row>
    <row r="272" spans="1:32">
      <c r="A272" s="622"/>
      <c r="B272" s="628" t="s">
        <v>902</v>
      </c>
      <c r="C272" s="648">
        <v>7.1661904761904767</v>
      </c>
      <c r="D272" s="655">
        <v>7.5</v>
      </c>
      <c r="E272" s="655">
        <v>0</v>
      </c>
      <c r="F272" s="655">
        <v>4.4980000000000002</v>
      </c>
      <c r="G272" s="655">
        <v>0</v>
      </c>
      <c r="H272" s="655">
        <v>0</v>
      </c>
      <c r="I272" s="648">
        <v>6.6844444444444449</v>
      </c>
      <c r="J272" s="648">
        <v>0</v>
      </c>
      <c r="K272" s="655">
        <v>5.5796536796536804</v>
      </c>
      <c r="L272" s="655">
        <v>5.5674871794871788</v>
      </c>
      <c r="M272" s="655">
        <v>5.72</v>
      </c>
      <c r="N272" s="648">
        <v>5.5821729490022172</v>
      </c>
      <c r="O272" s="648">
        <v>0</v>
      </c>
      <c r="P272" s="656">
        <v>0</v>
      </c>
      <c r="Q272" s="226"/>
      <c r="R272" s="226"/>
      <c r="S272" s="226"/>
      <c r="Z272" s="702"/>
      <c r="AE272" s="702"/>
    </row>
    <row r="273" spans="1:33">
      <c r="A273" s="622"/>
      <c r="B273" s="628" t="s">
        <v>903</v>
      </c>
      <c r="C273" s="648">
        <v>6.7339999999999991</v>
      </c>
      <c r="D273" s="655">
        <v>7.5</v>
      </c>
      <c r="E273" s="655">
        <v>0</v>
      </c>
      <c r="F273" s="655">
        <v>8</v>
      </c>
      <c r="G273" s="655">
        <v>0</v>
      </c>
      <c r="H273" s="655">
        <v>0</v>
      </c>
      <c r="I273" s="648">
        <v>7.1254166666666663</v>
      </c>
      <c r="J273" s="648">
        <v>0</v>
      </c>
      <c r="K273" s="655">
        <v>5.643108108108108</v>
      </c>
      <c r="L273" s="655">
        <v>5.2079041916167661</v>
      </c>
      <c r="M273" s="655">
        <v>5.7518181818181811</v>
      </c>
      <c r="N273" s="648">
        <v>5.4720924574209242</v>
      </c>
      <c r="O273" s="648">
        <v>0</v>
      </c>
      <c r="P273" s="656">
        <v>0</v>
      </c>
      <c r="Q273" s="226"/>
      <c r="R273" s="226"/>
      <c r="S273" s="226"/>
      <c r="T273" s="703">
        <f t="shared" ref="T273:X273" si="267">C273-C272</f>
        <v>-0.43219047619047757</v>
      </c>
      <c r="U273" s="703">
        <f t="shared" si="267"/>
        <v>0</v>
      </c>
      <c r="V273" s="703">
        <f t="shared" si="267"/>
        <v>0</v>
      </c>
      <c r="W273" s="703">
        <f t="shared" si="267"/>
        <v>3.5019999999999998</v>
      </c>
      <c r="X273" s="703">
        <f t="shared" si="267"/>
        <v>0</v>
      </c>
      <c r="Y273" s="703">
        <f t="shared" ref="Y273:AE273" si="268">H273-H272</f>
        <v>0</v>
      </c>
      <c r="Z273" s="704">
        <f t="shared" si="268"/>
        <v>0.44097222222222143</v>
      </c>
      <c r="AA273" s="703">
        <f t="shared" si="268"/>
        <v>0</v>
      </c>
      <c r="AB273" s="703">
        <f t="shared" si="268"/>
        <v>6.3454428454427614E-2</v>
      </c>
      <c r="AC273" s="703">
        <f t="shared" si="268"/>
        <v>-0.35958298787041265</v>
      </c>
      <c r="AD273" s="703">
        <f t="shared" si="268"/>
        <v>3.1818181818181301E-2</v>
      </c>
      <c r="AE273" s="704">
        <f t="shared" si="268"/>
        <v>-0.11008049158129296</v>
      </c>
    </row>
    <row r="274" spans="1:33">
      <c r="A274" s="622"/>
      <c r="B274" s="628" t="s">
        <v>904</v>
      </c>
      <c r="C274" s="648">
        <v>0</v>
      </c>
      <c r="D274" s="655">
        <v>0</v>
      </c>
      <c r="E274" s="655">
        <v>0</v>
      </c>
      <c r="F274" s="655">
        <v>0</v>
      </c>
      <c r="G274" s="655">
        <v>0</v>
      </c>
      <c r="H274" s="655">
        <v>0</v>
      </c>
      <c r="I274" s="648">
        <v>0</v>
      </c>
      <c r="J274" s="648">
        <v>0</v>
      </c>
      <c r="K274" s="655">
        <v>0</v>
      </c>
      <c r="L274" s="655">
        <v>0</v>
      </c>
      <c r="M274" s="655">
        <v>0</v>
      </c>
      <c r="N274" s="648">
        <v>0</v>
      </c>
      <c r="O274" s="648">
        <v>0</v>
      </c>
      <c r="P274" s="656">
        <v>0</v>
      </c>
      <c r="Q274" s="226"/>
      <c r="R274" s="226"/>
      <c r="S274" s="226"/>
      <c r="Z274" s="702"/>
      <c r="AE274" s="702"/>
    </row>
    <row r="275" spans="1:33" ht="13.5" thickBot="1">
      <c r="A275" s="622"/>
      <c r="B275" s="628" t="s">
        <v>905</v>
      </c>
      <c r="C275" s="648">
        <v>0</v>
      </c>
      <c r="D275" s="655">
        <v>0</v>
      </c>
      <c r="E275" s="655">
        <v>0</v>
      </c>
      <c r="F275" s="655">
        <v>0</v>
      </c>
      <c r="G275" s="655">
        <v>0</v>
      </c>
      <c r="H275" s="655">
        <v>0</v>
      </c>
      <c r="I275" s="648">
        <v>0</v>
      </c>
      <c r="J275" s="648">
        <v>0</v>
      </c>
      <c r="K275" s="655">
        <v>0</v>
      </c>
      <c r="L275" s="655">
        <v>0</v>
      </c>
      <c r="M275" s="655">
        <v>0</v>
      </c>
      <c r="N275" s="648">
        <v>0</v>
      </c>
      <c r="O275" s="648">
        <v>0</v>
      </c>
      <c r="P275" s="656">
        <v>0</v>
      </c>
      <c r="Q275" s="226"/>
      <c r="R275" s="226"/>
      <c r="S275" s="226"/>
      <c r="T275" s="703">
        <f t="shared" ref="T275:X275" si="269">C275-C274</f>
        <v>0</v>
      </c>
      <c r="U275" s="703">
        <f t="shared" si="269"/>
        <v>0</v>
      </c>
      <c r="V275" s="703">
        <f t="shared" si="269"/>
        <v>0</v>
      </c>
      <c r="W275" s="703">
        <f t="shared" si="269"/>
        <v>0</v>
      </c>
      <c r="X275" s="703">
        <f t="shared" si="269"/>
        <v>0</v>
      </c>
      <c r="Y275" s="703">
        <f t="shared" ref="Y275:AE275" si="270">H275-H274</f>
        <v>0</v>
      </c>
      <c r="Z275" s="704">
        <f t="shared" si="270"/>
        <v>0</v>
      </c>
      <c r="AA275" s="703">
        <f t="shared" si="270"/>
        <v>0</v>
      </c>
      <c r="AB275" s="703">
        <f t="shared" si="270"/>
        <v>0</v>
      </c>
      <c r="AC275" s="703">
        <f t="shared" si="270"/>
        <v>0</v>
      </c>
      <c r="AD275" s="703">
        <f t="shared" si="270"/>
        <v>0</v>
      </c>
      <c r="AE275" s="704">
        <f t="shared" si="270"/>
        <v>0</v>
      </c>
    </row>
    <row r="276" spans="1:33" ht="13.5" thickTop="1">
      <c r="A276" s="622"/>
      <c r="B276" s="628" t="s">
        <v>906</v>
      </c>
      <c r="C276" s="648">
        <v>5.012075922484736</v>
      </c>
      <c r="D276" s="655">
        <v>5.1976490066225169</v>
      </c>
      <c r="E276" s="655">
        <v>0</v>
      </c>
      <c r="F276" s="655">
        <v>5.0911910112359546</v>
      </c>
      <c r="G276" s="655">
        <v>5.82</v>
      </c>
      <c r="H276" s="655">
        <v>0</v>
      </c>
      <c r="I276" s="648">
        <v>5.0422834645669301</v>
      </c>
      <c r="J276" s="648">
        <v>0</v>
      </c>
      <c r="K276" s="655">
        <v>3.928291979226775</v>
      </c>
      <c r="L276" s="655">
        <v>3.7973710546574289</v>
      </c>
      <c r="M276" s="655">
        <v>3.7739247311827961</v>
      </c>
      <c r="N276" s="648">
        <v>3.8665211311373531</v>
      </c>
      <c r="O276" s="648">
        <v>0</v>
      </c>
      <c r="P276" s="656">
        <v>0</v>
      </c>
      <c r="Q276" s="240"/>
      <c r="R276" s="240"/>
      <c r="S276" s="240"/>
      <c r="T276" s="711"/>
      <c r="U276" s="711"/>
      <c r="V276" s="711"/>
      <c r="W276" s="711"/>
      <c r="X276" s="711"/>
      <c r="Y276" s="711"/>
      <c r="Z276" s="712"/>
      <c r="AA276" s="711"/>
      <c r="AB276" s="711"/>
      <c r="AC276" s="711"/>
      <c r="AD276" s="711"/>
      <c r="AE276" s="712"/>
      <c r="AF276" s="253"/>
    </row>
    <row r="277" spans="1:33" ht="13.5" thickBot="1">
      <c r="A277" s="622"/>
      <c r="B277" s="628" t="s">
        <v>907</v>
      </c>
      <c r="C277" s="648">
        <v>4.9125876504447934</v>
      </c>
      <c r="D277" s="655">
        <v>5.4825414364640883</v>
      </c>
      <c r="E277" s="655">
        <v>0</v>
      </c>
      <c r="F277" s="655">
        <v>5.2590526315789479</v>
      </c>
      <c r="G277" s="655">
        <v>5.49</v>
      </c>
      <c r="H277" s="655">
        <v>0</v>
      </c>
      <c r="I277" s="648">
        <v>4.9990453005927176</v>
      </c>
      <c r="J277" s="648">
        <v>0</v>
      </c>
      <c r="K277" s="655">
        <v>4.0235641891891891</v>
      </c>
      <c r="L277" s="655">
        <v>3.6571323228185166</v>
      </c>
      <c r="M277" s="655">
        <v>3.6604851752021563</v>
      </c>
      <c r="N277" s="648">
        <v>3.8618478944060346</v>
      </c>
      <c r="O277" s="648">
        <v>0</v>
      </c>
      <c r="P277" s="656">
        <v>0</v>
      </c>
      <c r="Q277" s="247"/>
      <c r="R277" s="247"/>
      <c r="S277" s="247"/>
      <c r="T277" s="713">
        <f t="shared" ref="T277:X277" si="271">C277-C276</f>
        <v>-9.9488272039942593E-2</v>
      </c>
      <c r="U277" s="713">
        <f t="shared" si="271"/>
        <v>0.28489242984157137</v>
      </c>
      <c r="V277" s="713">
        <f t="shared" si="271"/>
        <v>0</v>
      </c>
      <c r="W277" s="713">
        <f t="shared" si="271"/>
        <v>0.16786162034299323</v>
      </c>
      <c r="X277" s="713">
        <f t="shared" si="271"/>
        <v>-0.33000000000000007</v>
      </c>
      <c r="Y277" s="713">
        <f t="shared" ref="Y277:AE277" si="272">H277-H276</f>
        <v>0</v>
      </c>
      <c r="Z277" s="714">
        <f t="shared" si="272"/>
        <v>-4.323816397421254E-2</v>
      </c>
      <c r="AA277" s="713">
        <f t="shared" si="272"/>
        <v>0</v>
      </c>
      <c r="AB277" s="713">
        <f t="shared" si="272"/>
        <v>9.5272209962414145E-2</v>
      </c>
      <c r="AC277" s="713">
        <f t="shared" si="272"/>
        <v>-0.14023873183891222</v>
      </c>
      <c r="AD277" s="713">
        <f t="shared" si="272"/>
        <v>-0.11343955598063982</v>
      </c>
      <c r="AE277" s="714">
        <f t="shared" si="272"/>
        <v>-4.6732367313184753E-3</v>
      </c>
      <c r="AF277" s="257"/>
    </row>
    <row r="278" spans="1:33" ht="13.5" thickTop="1">
      <c r="A278" s="622"/>
      <c r="B278" s="628" t="s">
        <v>908</v>
      </c>
      <c r="C278" s="648">
        <v>3.4590407938257992</v>
      </c>
      <c r="D278" s="655">
        <v>3.57</v>
      </c>
      <c r="E278" s="655">
        <v>0</v>
      </c>
      <c r="F278" s="655">
        <v>3.4337659963436926</v>
      </c>
      <c r="G278" s="655">
        <v>2.68</v>
      </c>
      <c r="H278" s="655">
        <v>0</v>
      </c>
      <c r="I278" s="648">
        <v>3.3825418125243094</v>
      </c>
      <c r="J278" s="648">
        <v>0</v>
      </c>
      <c r="K278" s="655">
        <v>3.4674761904761908</v>
      </c>
      <c r="L278" s="655">
        <v>3.099591439688715</v>
      </c>
      <c r="M278" s="655">
        <v>3.4894594594594595</v>
      </c>
      <c r="N278" s="648">
        <v>3.3108503543142977</v>
      </c>
      <c r="O278" s="648">
        <v>0</v>
      </c>
      <c r="P278" s="656">
        <v>0</v>
      </c>
      <c r="Q278" s="226"/>
      <c r="R278" s="226"/>
      <c r="S278" s="226"/>
      <c r="Z278" s="702"/>
      <c r="AE278" s="702"/>
    </row>
    <row r="279" spans="1:33">
      <c r="A279" s="622"/>
      <c r="B279" s="628" t="s">
        <v>909</v>
      </c>
      <c r="C279" s="648">
        <v>3.4015006711409397</v>
      </c>
      <c r="D279" s="655">
        <v>3.69</v>
      </c>
      <c r="E279" s="655">
        <v>0</v>
      </c>
      <c r="F279" s="655">
        <v>3.3650547445255476</v>
      </c>
      <c r="G279" s="655">
        <v>2.8</v>
      </c>
      <c r="H279" s="655">
        <v>0</v>
      </c>
      <c r="I279" s="648">
        <v>3.3573368740515934</v>
      </c>
      <c r="J279" s="648">
        <v>0</v>
      </c>
      <c r="K279" s="655">
        <v>3.5484621920135937</v>
      </c>
      <c r="L279" s="655">
        <v>2.9792690355329952</v>
      </c>
      <c r="M279" s="655">
        <v>3.0867241379310344</v>
      </c>
      <c r="N279" s="648">
        <v>3.2788323090430196</v>
      </c>
      <c r="O279" s="648">
        <v>0</v>
      </c>
      <c r="P279" s="656">
        <v>0</v>
      </c>
      <c r="Q279" s="226"/>
      <c r="R279" s="226"/>
      <c r="S279" s="226"/>
      <c r="T279" s="703">
        <f t="shared" ref="T279:X279" si="273">C279-C278</f>
        <v>-5.7540122684859529E-2</v>
      </c>
      <c r="U279" s="703">
        <f t="shared" si="273"/>
        <v>0.12000000000000011</v>
      </c>
      <c r="V279" s="703">
        <f t="shared" si="273"/>
        <v>0</v>
      </c>
      <c r="W279" s="703">
        <f t="shared" si="273"/>
        <v>-6.8711251818144969E-2</v>
      </c>
      <c r="X279" s="703">
        <f t="shared" si="273"/>
        <v>0.11999999999999966</v>
      </c>
      <c r="Y279" s="703">
        <f t="shared" ref="Y279:AE279" si="274">H279-H278</f>
        <v>0</v>
      </c>
      <c r="Z279" s="704">
        <f t="shared" si="274"/>
        <v>-2.5204938472715988E-2</v>
      </c>
      <c r="AA279" s="703">
        <f t="shared" si="274"/>
        <v>0</v>
      </c>
      <c r="AB279" s="703">
        <f t="shared" si="274"/>
        <v>8.0986001537402874E-2</v>
      </c>
      <c r="AC279" s="703">
        <f t="shared" si="274"/>
        <v>-0.12032240415571982</v>
      </c>
      <c r="AD279" s="703">
        <f t="shared" si="274"/>
        <v>-0.40273532152842506</v>
      </c>
      <c r="AE279" s="704">
        <f t="shared" si="274"/>
        <v>-3.2018045271278162E-2</v>
      </c>
    </row>
    <row r="280" spans="1:33">
      <c r="A280" s="622"/>
      <c r="B280" s="628" t="s">
        <v>910</v>
      </c>
      <c r="C280" s="648">
        <v>3.6938599999999999</v>
      </c>
      <c r="D280" s="655">
        <v>5</v>
      </c>
      <c r="E280" s="655">
        <v>0</v>
      </c>
      <c r="F280" s="655">
        <v>6.0544444444444441</v>
      </c>
      <c r="G280" s="655">
        <v>4</v>
      </c>
      <c r="H280" s="655">
        <v>0</v>
      </c>
      <c r="I280" s="648">
        <v>3.9519756838905775</v>
      </c>
      <c r="J280" s="648">
        <v>0</v>
      </c>
      <c r="K280" s="655">
        <v>5.276475409836066</v>
      </c>
      <c r="L280" s="655">
        <v>4.7722439024390244</v>
      </c>
      <c r="M280" s="655">
        <v>3.95</v>
      </c>
      <c r="N280" s="648">
        <v>5.0630695770804914</v>
      </c>
      <c r="O280" s="648">
        <v>0</v>
      </c>
      <c r="P280" s="656">
        <v>0</v>
      </c>
      <c r="Q280" s="226"/>
      <c r="R280" s="226"/>
      <c r="S280" s="226"/>
      <c r="Z280" s="702"/>
      <c r="AE280" s="702"/>
    </row>
    <row r="281" spans="1:33">
      <c r="A281" s="622"/>
      <c r="B281" s="628" t="s">
        <v>911</v>
      </c>
      <c r="C281" s="648">
        <v>3.6398639455782309</v>
      </c>
      <c r="D281" s="655">
        <v>5.28</v>
      </c>
      <c r="E281" s="655">
        <v>0</v>
      </c>
      <c r="F281" s="655">
        <v>4.5972972972972981</v>
      </c>
      <c r="G281" s="655">
        <v>4.62</v>
      </c>
      <c r="H281" s="655">
        <v>0</v>
      </c>
      <c r="I281" s="648">
        <v>3.9406153846153842</v>
      </c>
      <c r="J281" s="648">
        <v>0</v>
      </c>
      <c r="K281" s="655">
        <v>5.0948739495798314</v>
      </c>
      <c r="L281" s="655">
        <v>4.3766949152542374</v>
      </c>
      <c r="M281" s="655">
        <v>3.6475000000000004</v>
      </c>
      <c r="N281" s="648">
        <v>4.7864417989417998</v>
      </c>
      <c r="O281" s="648">
        <v>0</v>
      </c>
      <c r="P281" s="656">
        <v>0</v>
      </c>
      <c r="Q281" s="226"/>
      <c r="R281" s="226"/>
      <c r="S281" s="226"/>
      <c r="T281" s="703">
        <f t="shared" ref="T281:X281" si="275">C281-C280</f>
        <v>-5.3996054421769024E-2</v>
      </c>
      <c r="U281" s="703">
        <f t="shared" si="275"/>
        <v>0.28000000000000025</v>
      </c>
      <c r="V281" s="703">
        <f t="shared" si="275"/>
        <v>0</v>
      </c>
      <c r="W281" s="703">
        <f t="shared" si="275"/>
        <v>-1.457147147147146</v>
      </c>
      <c r="X281" s="703">
        <f t="shared" si="275"/>
        <v>0.62000000000000011</v>
      </c>
      <c r="Y281" s="703">
        <f t="shared" ref="Y281:AE281" si="276">H281-H280</f>
        <v>0</v>
      </c>
      <c r="Z281" s="704">
        <f t="shared" si="276"/>
        <v>-1.1360299275193331E-2</v>
      </c>
      <c r="AA281" s="703">
        <f t="shared" si="276"/>
        <v>0</v>
      </c>
      <c r="AB281" s="703">
        <f t="shared" si="276"/>
        <v>-0.18160146025623458</v>
      </c>
      <c r="AC281" s="703">
        <f t="shared" si="276"/>
        <v>-0.39554898718478704</v>
      </c>
      <c r="AD281" s="703">
        <f t="shared" si="276"/>
        <v>-0.30249999999999977</v>
      </c>
      <c r="AE281" s="704">
        <f t="shared" si="276"/>
        <v>-0.27662777813869166</v>
      </c>
    </row>
    <row r="282" spans="1:33">
      <c r="A282" s="622"/>
      <c r="B282" s="628" t="s">
        <v>912</v>
      </c>
      <c r="C282" s="648">
        <v>0</v>
      </c>
      <c r="D282" s="655">
        <v>0</v>
      </c>
      <c r="E282" s="655">
        <v>0</v>
      </c>
      <c r="F282" s="655">
        <v>0</v>
      </c>
      <c r="G282" s="655">
        <v>0</v>
      </c>
      <c r="H282" s="655">
        <v>0</v>
      </c>
      <c r="I282" s="648">
        <v>0</v>
      </c>
      <c r="J282" s="648">
        <v>0</v>
      </c>
      <c r="K282" s="655">
        <v>0</v>
      </c>
      <c r="L282" s="655">
        <v>0</v>
      </c>
      <c r="M282" s="655">
        <v>0</v>
      </c>
      <c r="N282" s="648">
        <v>0</v>
      </c>
      <c r="O282" s="648">
        <v>0</v>
      </c>
      <c r="P282" s="656">
        <v>0</v>
      </c>
      <c r="Q282" s="226"/>
      <c r="R282" s="226"/>
      <c r="S282" s="226"/>
      <c r="Z282" s="702"/>
      <c r="AE282" s="702"/>
    </row>
    <row r="283" spans="1:33" ht="13.5" thickBot="1">
      <c r="A283" s="622"/>
      <c r="B283" s="628" t="s">
        <v>913</v>
      </c>
      <c r="C283" s="648">
        <v>0</v>
      </c>
      <c r="D283" s="655">
        <v>0</v>
      </c>
      <c r="E283" s="655">
        <v>0</v>
      </c>
      <c r="F283" s="655">
        <v>0</v>
      </c>
      <c r="G283" s="655">
        <v>0</v>
      </c>
      <c r="H283" s="655">
        <v>0</v>
      </c>
      <c r="I283" s="648">
        <v>0</v>
      </c>
      <c r="J283" s="648">
        <v>0</v>
      </c>
      <c r="K283" s="655">
        <v>0</v>
      </c>
      <c r="L283" s="655">
        <v>0</v>
      </c>
      <c r="M283" s="655">
        <v>0</v>
      </c>
      <c r="N283" s="648">
        <v>0</v>
      </c>
      <c r="O283" s="648">
        <v>0</v>
      </c>
      <c r="P283" s="656">
        <v>0</v>
      </c>
      <c r="Q283" s="226"/>
      <c r="R283" s="226"/>
      <c r="S283" s="226"/>
      <c r="T283" s="703">
        <f t="shared" ref="T283:X283" si="277">C283-C282</f>
        <v>0</v>
      </c>
      <c r="U283" s="703">
        <f t="shared" si="277"/>
        <v>0</v>
      </c>
      <c r="V283" s="703">
        <f t="shared" si="277"/>
        <v>0</v>
      </c>
      <c r="W283" s="703">
        <f t="shared" si="277"/>
        <v>0</v>
      </c>
      <c r="X283" s="703">
        <f t="shared" si="277"/>
        <v>0</v>
      </c>
      <c r="Y283" s="703">
        <f t="shared" ref="Y283:AE283" si="278">H283-H282</f>
        <v>0</v>
      </c>
      <c r="Z283" s="704">
        <f t="shared" si="278"/>
        <v>0</v>
      </c>
      <c r="AA283" s="703">
        <f t="shared" si="278"/>
        <v>0</v>
      </c>
      <c r="AB283" s="703">
        <f t="shared" si="278"/>
        <v>0</v>
      </c>
      <c r="AC283" s="703">
        <f t="shared" si="278"/>
        <v>0</v>
      </c>
      <c r="AD283" s="703">
        <f t="shared" si="278"/>
        <v>0</v>
      </c>
      <c r="AE283" s="704">
        <f t="shared" si="278"/>
        <v>0</v>
      </c>
      <c r="AG283" s="128" t="s">
        <v>928</v>
      </c>
    </row>
    <row r="284" spans="1:33" ht="13.5" thickTop="1">
      <c r="A284" s="622"/>
      <c r="B284" s="628" t="s">
        <v>914</v>
      </c>
      <c r="C284" s="648">
        <v>3.4874830426356591</v>
      </c>
      <c r="D284" s="655">
        <v>3.7641975308641973</v>
      </c>
      <c r="E284" s="655">
        <v>0</v>
      </c>
      <c r="F284" s="655">
        <v>3.5570383275261324</v>
      </c>
      <c r="G284" s="655">
        <v>2.8201960784313727</v>
      </c>
      <c r="H284" s="655">
        <v>0</v>
      </c>
      <c r="I284" s="648">
        <v>3.4471431034482758</v>
      </c>
      <c r="J284" s="648">
        <v>0</v>
      </c>
      <c r="K284" s="655">
        <v>3.9725057208237984</v>
      </c>
      <c r="L284" s="655">
        <v>3.3776885644768853</v>
      </c>
      <c r="M284" s="655">
        <v>3.6114569536423837</v>
      </c>
      <c r="N284" s="648">
        <v>3.7209323116219664</v>
      </c>
      <c r="O284" s="648">
        <v>0</v>
      </c>
      <c r="P284" s="656">
        <v>0</v>
      </c>
      <c r="Q284" s="240"/>
      <c r="R284" s="240"/>
      <c r="S284" s="240"/>
      <c r="T284" s="711"/>
      <c r="U284" s="711"/>
      <c r="V284" s="711"/>
      <c r="W284" s="711"/>
      <c r="X284" s="711"/>
      <c r="Y284" s="711"/>
      <c r="Z284" s="712"/>
      <c r="AA284" s="711"/>
      <c r="AB284" s="711"/>
      <c r="AC284" s="711"/>
      <c r="AD284" s="711"/>
      <c r="AE284" s="712"/>
      <c r="AF284" s="253"/>
    </row>
    <row r="285" spans="1:33" ht="13.5" thickBot="1">
      <c r="A285" s="622"/>
      <c r="B285" s="628" t="s">
        <v>915</v>
      </c>
      <c r="C285" s="648">
        <v>3.4267330772923668</v>
      </c>
      <c r="D285" s="655">
        <v>3.8652244897959185</v>
      </c>
      <c r="E285" s="655">
        <v>0</v>
      </c>
      <c r="F285" s="655">
        <v>3.4429914529914529</v>
      </c>
      <c r="G285" s="655">
        <v>2.9565909090909086</v>
      </c>
      <c r="H285" s="655">
        <v>0</v>
      </c>
      <c r="I285" s="648">
        <v>3.4155950145125491</v>
      </c>
      <c r="J285" s="648">
        <v>0</v>
      </c>
      <c r="K285" s="655">
        <v>3.9937689050211742</v>
      </c>
      <c r="L285" s="655">
        <v>3.2493693693693695</v>
      </c>
      <c r="M285" s="655">
        <v>3.2409374999999998</v>
      </c>
      <c r="N285" s="648">
        <v>3.6544924192485166</v>
      </c>
      <c r="O285" s="648">
        <v>0</v>
      </c>
      <c r="P285" s="656">
        <v>0</v>
      </c>
      <c r="Q285" s="247"/>
      <c r="R285" s="247"/>
      <c r="S285" s="247"/>
      <c r="T285" s="713">
        <f t="shared" ref="T285:X285" si="279">C285-C284</f>
        <v>-6.0749965343292356E-2</v>
      </c>
      <c r="U285" s="713">
        <f t="shared" si="279"/>
        <v>0.1010269589317212</v>
      </c>
      <c r="V285" s="713">
        <f t="shared" si="279"/>
        <v>0</v>
      </c>
      <c r="W285" s="713">
        <f t="shared" si="279"/>
        <v>-0.11404687453467943</v>
      </c>
      <c r="X285" s="713">
        <f t="shared" si="279"/>
        <v>0.13639483065953595</v>
      </c>
      <c r="Y285" s="713">
        <f t="shared" ref="Y285:AE285" si="280">H285-H284</f>
        <v>0</v>
      </c>
      <c r="Z285" s="714">
        <f t="shared" si="280"/>
        <v>-3.1548088935726692E-2</v>
      </c>
      <c r="AA285" s="713">
        <f t="shared" si="280"/>
        <v>0</v>
      </c>
      <c r="AB285" s="713">
        <f t="shared" si="280"/>
        <v>2.1263184197375828E-2</v>
      </c>
      <c r="AC285" s="713">
        <f t="shared" si="280"/>
        <v>-0.12831919510751577</v>
      </c>
      <c r="AD285" s="713">
        <f t="shared" si="280"/>
        <v>-0.37051945364238392</v>
      </c>
      <c r="AE285" s="714">
        <f t="shared" si="280"/>
        <v>-6.6439892373449716E-2</v>
      </c>
      <c r="AF285" s="257"/>
    </row>
    <row r="286" spans="1:33" ht="13.5" thickTop="1">
      <c r="A286" s="622"/>
      <c r="B286" s="628" t="s">
        <v>916</v>
      </c>
      <c r="C286" s="648">
        <v>3.8888469601677151</v>
      </c>
      <c r="D286" s="655">
        <v>5.1100000000000003</v>
      </c>
      <c r="E286" s="655">
        <v>0</v>
      </c>
      <c r="F286" s="655">
        <v>5.3199038461538457</v>
      </c>
      <c r="G286" s="655">
        <v>4.7300000000000004</v>
      </c>
      <c r="H286" s="655">
        <v>0</v>
      </c>
      <c r="I286" s="648">
        <v>4.25</v>
      </c>
      <c r="J286" s="648">
        <v>0</v>
      </c>
      <c r="K286" s="655">
        <v>5.8419038272816479</v>
      </c>
      <c r="L286" s="655">
        <v>5.6342173913043476</v>
      </c>
      <c r="M286" s="655">
        <v>6.9298000000000002</v>
      </c>
      <c r="N286" s="648">
        <v>5.7913587265491744</v>
      </c>
      <c r="O286" s="648">
        <v>0</v>
      </c>
      <c r="P286" s="656">
        <v>0</v>
      </c>
      <c r="Q286" s="226"/>
      <c r="R286" s="226"/>
      <c r="S286" s="226"/>
      <c r="Z286" s="702"/>
      <c r="AE286" s="702"/>
    </row>
    <row r="287" spans="1:33">
      <c r="A287" s="622"/>
      <c r="B287" s="628" t="s">
        <v>917</v>
      </c>
      <c r="C287" s="648">
        <v>3.8608630393996251</v>
      </c>
      <c r="D287" s="655">
        <v>6.39</v>
      </c>
      <c r="E287" s="655">
        <v>0</v>
      </c>
      <c r="F287" s="655">
        <v>4.5600970873786411</v>
      </c>
      <c r="G287" s="655">
        <v>4.41</v>
      </c>
      <c r="H287" s="655">
        <v>0</v>
      </c>
      <c r="I287" s="648">
        <v>4.2668273092369482</v>
      </c>
      <c r="J287" s="648">
        <v>0</v>
      </c>
      <c r="K287" s="655">
        <v>5.9292430988423872</v>
      </c>
      <c r="L287" s="655">
        <v>5.674326241134751</v>
      </c>
      <c r="M287" s="655">
        <v>5.3973584905660381</v>
      </c>
      <c r="N287" s="648">
        <v>5.8187134502923978</v>
      </c>
      <c r="O287" s="648">
        <v>0</v>
      </c>
      <c r="P287" s="656">
        <v>0</v>
      </c>
      <c r="Q287" s="226"/>
      <c r="R287" s="226"/>
      <c r="S287" s="226"/>
      <c r="T287" s="703">
        <f t="shared" ref="T287:X287" si="281">C287-C286</f>
        <v>-2.7983920768090087E-2</v>
      </c>
      <c r="U287" s="703">
        <f t="shared" si="281"/>
        <v>1.2799999999999994</v>
      </c>
      <c r="V287" s="703">
        <f t="shared" si="281"/>
        <v>0</v>
      </c>
      <c r="W287" s="703">
        <f t="shared" si="281"/>
        <v>-0.75980675877520465</v>
      </c>
      <c r="X287" s="703">
        <f t="shared" si="281"/>
        <v>-0.32000000000000028</v>
      </c>
      <c r="Y287" s="703">
        <f t="shared" ref="Y287:AE287" si="282">H287-H286</f>
        <v>0</v>
      </c>
      <c r="Z287" s="704">
        <f t="shared" si="282"/>
        <v>1.6827309236948196E-2</v>
      </c>
      <c r="AA287" s="703">
        <f t="shared" si="282"/>
        <v>0</v>
      </c>
      <c r="AB287" s="703">
        <f t="shared" si="282"/>
        <v>8.7339271560739284E-2</v>
      </c>
      <c r="AC287" s="703">
        <f t="shared" si="282"/>
        <v>4.0108849830403415E-2</v>
      </c>
      <c r="AD287" s="703">
        <f t="shared" si="282"/>
        <v>-1.5324415094339621</v>
      </c>
      <c r="AE287" s="704">
        <f t="shared" si="282"/>
        <v>2.7354723743223452E-2</v>
      </c>
    </row>
    <row r="288" spans="1:33">
      <c r="A288" s="622"/>
      <c r="B288" s="628" t="s">
        <v>918</v>
      </c>
      <c r="C288" s="648">
        <v>4.2825150636018741</v>
      </c>
      <c r="D288" s="655">
        <v>4.2978562577447335</v>
      </c>
      <c r="E288" s="655">
        <v>0</v>
      </c>
      <c r="F288" s="655">
        <v>4.2624509803921562</v>
      </c>
      <c r="G288" s="655">
        <v>3.0993384615384616</v>
      </c>
      <c r="H288" s="655">
        <v>0</v>
      </c>
      <c r="I288" s="648">
        <v>4.2149995667619784</v>
      </c>
      <c r="J288" s="648">
        <v>0</v>
      </c>
      <c r="K288" s="655">
        <v>3.6940167608653285</v>
      </c>
      <c r="L288" s="655">
        <v>3.4801115241635689</v>
      </c>
      <c r="M288" s="655">
        <v>3.6089077212806027</v>
      </c>
      <c r="N288" s="648">
        <v>3.6003485614107458</v>
      </c>
      <c r="O288" s="648">
        <v>0</v>
      </c>
      <c r="P288" s="656">
        <v>0</v>
      </c>
      <c r="Q288" s="226"/>
      <c r="R288" s="226"/>
      <c r="S288" s="226"/>
      <c r="Z288" s="702"/>
      <c r="AE288" s="702"/>
    </row>
    <row r="289" spans="1:33">
      <c r="A289" s="622"/>
      <c r="B289" s="628" t="s">
        <v>919</v>
      </c>
      <c r="C289" s="648">
        <v>4.2265571815718159</v>
      </c>
      <c r="D289" s="655">
        <v>4.4727575442247653</v>
      </c>
      <c r="E289" s="655">
        <v>0</v>
      </c>
      <c r="F289" s="655">
        <v>4.3140364583333328</v>
      </c>
      <c r="G289" s="655">
        <v>3.2108296296296297</v>
      </c>
      <c r="H289" s="655">
        <v>0</v>
      </c>
      <c r="I289" s="648">
        <v>4.1975684674935483</v>
      </c>
      <c r="J289" s="648">
        <v>0</v>
      </c>
      <c r="K289" s="655">
        <v>3.8029737335834901</v>
      </c>
      <c r="L289" s="655">
        <v>3.4082046812749001</v>
      </c>
      <c r="M289" s="655">
        <v>3.4614236111111114</v>
      </c>
      <c r="N289" s="648">
        <v>3.6233602096351545</v>
      </c>
      <c r="O289" s="648">
        <v>0</v>
      </c>
      <c r="P289" s="656">
        <v>0</v>
      </c>
      <c r="Q289" s="226"/>
      <c r="R289" s="226"/>
      <c r="S289" s="226"/>
      <c r="T289" s="703">
        <f t="shared" ref="T289:X289" si="283">C289-C288</f>
        <v>-5.5957882030058137E-2</v>
      </c>
      <c r="U289" s="703">
        <f t="shared" si="283"/>
        <v>0.17490128648003189</v>
      </c>
      <c r="V289" s="703">
        <f t="shared" si="283"/>
        <v>0</v>
      </c>
      <c r="W289" s="703">
        <f t="shared" si="283"/>
        <v>5.1585477941176627E-2</v>
      </c>
      <c r="X289" s="703">
        <f t="shared" si="283"/>
        <v>0.1114911680911681</v>
      </c>
      <c r="Y289" s="703">
        <f t="shared" ref="Y289:AE289" si="284">H289-H288</f>
        <v>0</v>
      </c>
      <c r="Z289" s="704">
        <f t="shared" si="284"/>
        <v>-1.7431099268430117E-2</v>
      </c>
      <c r="AA289" s="703">
        <f t="shared" si="284"/>
        <v>0</v>
      </c>
      <c r="AB289" s="703">
        <f t="shared" si="284"/>
        <v>0.10895697271816163</v>
      </c>
      <c r="AC289" s="703">
        <f t="shared" si="284"/>
        <v>-7.1906842888668887E-2</v>
      </c>
      <c r="AD289" s="703">
        <f t="shared" si="284"/>
        <v>-0.14748411016949126</v>
      </c>
      <c r="AE289" s="704">
        <f t="shared" si="284"/>
        <v>2.3011648224408709E-2</v>
      </c>
    </row>
    <row r="290" spans="1:33">
      <c r="A290" s="622"/>
      <c r="B290" s="628" t="s">
        <v>920</v>
      </c>
      <c r="C290" s="648">
        <v>3.8443129770992361</v>
      </c>
      <c r="D290" s="655">
        <v>5.0797101449275361</v>
      </c>
      <c r="E290" s="655">
        <v>0</v>
      </c>
      <c r="F290" s="655">
        <v>5.855714285714285</v>
      </c>
      <c r="G290" s="655">
        <v>4</v>
      </c>
      <c r="H290" s="655">
        <v>0</v>
      </c>
      <c r="I290" s="648">
        <v>4.0835064935064933</v>
      </c>
      <c r="J290" s="648">
        <v>0</v>
      </c>
      <c r="K290" s="655">
        <v>5.3061666666666669</v>
      </c>
      <c r="L290" s="655">
        <v>4.9700194552529178</v>
      </c>
      <c r="M290" s="655">
        <v>4.7694871794871796</v>
      </c>
      <c r="N290" s="648">
        <v>5.1497230320699723</v>
      </c>
      <c r="O290" s="648">
        <v>0</v>
      </c>
      <c r="P290" s="656">
        <v>0</v>
      </c>
      <c r="Q290" s="226"/>
      <c r="R290" s="226"/>
      <c r="S290" s="226"/>
      <c r="Z290" s="702"/>
      <c r="AE290" s="702"/>
    </row>
    <row r="291" spans="1:33">
      <c r="A291" s="622"/>
      <c r="B291" s="628" t="s">
        <v>921</v>
      </c>
      <c r="C291" s="648">
        <v>3.7520390455531456</v>
      </c>
      <c r="D291" s="655">
        <v>5.5664516129032258</v>
      </c>
      <c r="E291" s="655">
        <v>0</v>
      </c>
      <c r="F291" s="655">
        <v>5.0439583333333333</v>
      </c>
      <c r="G291" s="655">
        <v>4.62</v>
      </c>
      <c r="H291" s="655">
        <v>0</v>
      </c>
      <c r="I291" s="648">
        <v>4.1054166666666667</v>
      </c>
      <c r="J291" s="648">
        <v>0</v>
      </c>
      <c r="K291" s="655">
        <v>5.2088010540184451</v>
      </c>
      <c r="L291" s="655">
        <v>4.63937875751503</v>
      </c>
      <c r="M291" s="655">
        <v>4.8473333333333333</v>
      </c>
      <c r="N291" s="648">
        <v>4.9753038259564883</v>
      </c>
      <c r="O291" s="648">
        <v>0</v>
      </c>
      <c r="P291" s="656">
        <v>0</v>
      </c>
      <c r="Q291" s="226"/>
      <c r="R291" s="226"/>
      <c r="S291" s="226"/>
      <c r="T291" s="703">
        <f t="shared" ref="T291:X291" si="285">C291-C290</f>
        <v>-9.2273931546090537E-2</v>
      </c>
      <c r="U291" s="703">
        <f t="shared" si="285"/>
        <v>0.48674146797568962</v>
      </c>
      <c r="V291" s="703">
        <f t="shared" si="285"/>
        <v>0</v>
      </c>
      <c r="W291" s="703">
        <f t="shared" si="285"/>
        <v>-0.81175595238095166</v>
      </c>
      <c r="X291" s="703">
        <f t="shared" si="285"/>
        <v>0.62000000000000011</v>
      </c>
      <c r="Y291" s="703">
        <f t="shared" ref="Y291:AE291" si="286">H291-H290</f>
        <v>0</v>
      </c>
      <c r="Z291" s="704">
        <f t="shared" si="286"/>
        <v>2.1910173160173407E-2</v>
      </c>
      <c r="AA291" s="703">
        <f t="shared" si="286"/>
        <v>0</v>
      </c>
      <c r="AB291" s="703">
        <f t="shared" si="286"/>
        <v>-9.7365612648221855E-2</v>
      </c>
      <c r="AC291" s="703">
        <f t="shared" si="286"/>
        <v>-0.33064069773788773</v>
      </c>
      <c r="AD291" s="703">
        <f t="shared" si="286"/>
        <v>7.7846153846153676E-2</v>
      </c>
      <c r="AE291" s="704">
        <f t="shared" si="286"/>
        <v>-0.17441920611348394</v>
      </c>
    </row>
    <row r="292" spans="1:33">
      <c r="A292" s="622"/>
      <c r="B292" s="628" t="s">
        <v>922</v>
      </c>
      <c r="C292" s="648">
        <v>4.2583090870756894</v>
      </c>
      <c r="D292" s="655">
        <v>4.3594406392694065</v>
      </c>
      <c r="E292" s="655">
        <v>0</v>
      </c>
      <c r="F292" s="655">
        <v>4.3106482281763183</v>
      </c>
      <c r="G292" s="655">
        <v>3.1812167832167835</v>
      </c>
      <c r="H292" s="655">
        <v>0</v>
      </c>
      <c r="I292" s="648">
        <v>4.2075510871342159</v>
      </c>
      <c r="J292" s="648">
        <v>0</v>
      </c>
      <c r="K292" s="655">
        <v>3.9067518186432073</v>
      </c>
      <c r="L292" s="655">
        <v>3.6484590019784569</v>
      </c>
      <c r="M292" s="655">
        <v>3.7575533661740557</v>
      </c>
      <c r="N292" s="648">
        <v>3.792393170114734</v>
      </c>
      <c r="O292" s="648">
        <v>0</v>
      </c>
      <c r="P292" s="656">
        <v>0</v>
      </c>
      <c r="Q292" s="226"/>
      <c r="R292" s="226"/>
      <c r="S292" s="226"/>
      <c r="Z292" s="702"/>
      <c r="AE292" s="702"/>
    </row>
    <row r="293" spans="1:33" ht="13.5" thickBot="1">
      <c r="A293" s="622"/>
      <c r="B293" s="628" t="s">
        <v>923</v>
      </c>
      <c r="C293" s="648">
        <v>4.2039727441668395</v>
      </c>
      <c r="D293" s="655">
        <v>4.5390420332355816</v>
      </c>
      <c r="E293" s="655">
        <v>0</v>
      </c>
      <c r="F293" s="655">
        <v>4.3432333333333331</v>
      </c>
      <c r="G293" s="655">
        <v>3.31342032967033</v>
      </c>
      <c r="H293" s="655">
        <v>0</v>
      </c>
      <c r="I293" s="648">
        <v>4.1930181213895716</v>
      </c>
      <c r="J293" s="648">
        <v>0</v>
      </c>
      <c r="K293" s="655">
        <v>3.9782115289866971</v>
      </c>
      <c r="L293" s="655">
        <v>3.5442746400885934</v>
      </c>
      <c r="M293" s="655">
        <v>3.6210906298003072</v>
      </c>
      <c r="N293" s="648">
        <v>3.783479342514438</v>
      </c>
      <c r="O293" s="648">
        <v>0</v>
      </c>
      <c r="P293" s="656">
        <v>0</v>
      </c>
      <c r="Q293" s="226"/>
      <c r="R293" s="226"/>
      <c r="S293" s="226"/>
      <c r="T293" s="715">
        <f t="shared" ref="T293:X293" si="287">C293-C292</f>
        <v>-5.4336342908849922E-2</v>
      </c>
      <c r="U293" s="715">
        <f t="shared" si="287"/>
        <v>0.17960139396617514</v>
      </c>
      <c r="V293" s="715">
        <f t="shared" si="287"/>
        <v>0</v>
      </c>
      <c r="W293" s="715">
        <f t="shared" si="287"/>
        <v>3.2585105157014738E-2</v>
      </c>
      <c r="X293" s="715">
        <f t="shared" si="287"/>
        <v>0.13220354645354648</v>
      </c>
      <c r="Y293" s="715">
        <f t="shared" ref="Y293:AE293" si="288">H293-H292</f>
        <v>0</v>
      </c>
      <c r="Z293" s="716">
        <f t="shared" si="288"/>
        <v>-1.4532965744644244E-2</v>
      </c>
      <c r="AA293" s="715">
        <f t="shared" si="288"/>
        <v>0</v>
      </c>
      <c r="AB293" s="715">
        <f t="shared" si="288"/>
        <v>7.1459710343489746E-2</v>
      </c>
      <c r="AC293" s="715">
        <f t="shared" si="288"/>
        <v>-0.10418436188986346</v>
      </c>
      <c r="AD293" s="715">
        <f t="shared" si="288"/>
        <v>-0.13646273637374851</v>
      </c>
      <c r="AE293" s="716">
        <f t="shared" si="288"/>
        <v>-8.9138276002960204E-3</v>
      </c>
    </row>
    <row r="294" spans="1:33">
      <c r="A294" s="621" t="s">
        <v>540</v>
      </c>
      <c r="B294" s="617" t="s">
        <v>892</v>
      </c>
      <c r="C294" s="649">
        <v>4.5857894736842102</v>
      </c>
      <c r="D294" s="653">
        <v>4.8</v>
      </c>
      <c r="E294" s="653">
        <v>4.9424242424242424</v>
      </c>
      <c r="F294" s="653">
        <v>3.8</v>
      </c>
      <c r="G294" s="653">
        <v>4.3499999999999996</v>
      </c>
      <c r="H294" s="653">
        <v>4.333333333333333</v>
      </c>
      <c r="I294" s="649">
        <v>4.6303571428571439</v>
      </c>
      <c r="J294" s="649">
        <v>0</v>
      </c>
      <c r="K294" s="653">
        <v>2.9006558950567918</v>
      </c>
      <c r="L294" s="653">
        <v>3.3711682528761981</v>
      </c>
      <c r="M294" s="653">
        <v>3.3149789029535865</v>
      </c>
      <c r="N294" s="649">
        <v>3.2605305884537046</v>
      </c>
      <c r="O294" s="649">
        <v>0</v>
      </c>
      <c r="P294" s="654">
        <v>0</v>
      </c>
      <c r="Q294" s="226"/>
      <c r="R294" s="226"/>
      <c r="S294" s="226"/>
      <c r="T294" s="701" t="s">
        <v>1191</v>
      </c>
      <c r="Z294" s="702"/>
      <c r="AE294" s="702"/>
    </row>
    <row r="295" spans="1:33">
      <c r="A295" s="622"/>
      <c r="B295" s="663" t="s">
        <v>893</v>
      </c>
      <c r="C295" s="664">
        <v>4.393258426966292</v>
      </c>
      <c r="D295" s="665">
        <v>3.4</v>
      </c>
      <c r="E295" s="665">
        <v>5.0516129032258075</v>
      </c>
      <c r="F295" s="665">
        <v>3</v>
      </c>
      <c r="G295" s="665">
        <v>4</v>
      </c>
      <c r="H295" s="665">
        <v>3</v>
      </c>
      <c r="I295" s="664">
        <v>4.3521428571428578</v>
      </c>
      <c r="J295" s="664">
        <v>0</v>
      </c>
      <c r="K295" s="665">
        <v>2.4152488972904846</v>
      </c>
      <c r="L295" s="665">
        <v>3.050555734810394</v>
      </c>
      <c r="M295" s="665">
        <v>3.3820913900913894</v>
      </c>
      <c r="N295" s="664">
        <v>3.0338548138148336</v>
      </c>
      <c r="O295" s="664">
        <v>0</v>
      </c>
      <c r="P295" s="666">
        <v>0</v>
      </c>
      <c r="Q295" s="226"/>
      <c r="R295" s="226"/>
      <c r="S295" s="226"/>
      <c r="T295" s="703">
        <f t="shared" ref="T295:X295" si="289">C295-C294</f>
        <v>-0.19253104671791821</v>
      </c>
      <c r="U295" s="703">
        <f t="shared" si="289"/>
        <v>-1.4</v>
      </c>
      <c r="V295" s="703">
        <f t="shared" si="289"/>
        <v>0.10918866080156509</v>
      </c>
      <c r="W295" s="703">
        <f t="shared" si="289"/>
        <v>-0.79999999999999982</v>
      </c>
      <c r="X295" s="703">
        <f t="shared" si="289"/>
        <v>-0.34999999999999964</v>
      </c>
      <c r="Y295" s="703">
        <f t="shared" ref="Y295:AE295" si="290">H295-H294</f>
        <v>-1.333333333333333</v>
      </c>
      <c r="Z295" s="704">
        <f t="shared" si="290"/>
        <v>-0.27821428571428619</v>
      </c>
      <c r="AA295" s="703">
        <f t="shared" si="290"/>
        <v>0</v>
      </c>
      <c r="AB295" s="703">
        <f t="shared" si="290"/>
        <v>-0.48540699776630714</v>
      </c>
      <c r="AC295" s="703">
        <f t="shared" si="290"/>
        <v>-0.32061251806580415</v>
      </c>
      <c r="AD295" s="703">
        <f t="shared" si="290"/>
        <v>6.7112487137802823E-2</v>
      </c>
      <c r="AE295" s="704">
        <f t="shared" si="290"/>
        <v>-0.22667577463887101</v>
      </c>
      <c r="AG295" s="128" t="s">
        <v>852</v>
      </c>
    </row>
    <row r="296" spans="1:33">
      <c r="A296" s="622"/>
      <c r="B296" s="628" t="s">
        <v>894</v>
      </c>
      <c r="C296" s="648">
        <v>5.5999999999999988</v>
      </c>
      <c r="D296" s="679">
        <v>0</v>
      </c>
      <c r="E296" s="679">
        <v>4.5</v>
      </c>
      <c r="F296" s="679">
        <v>0</v>
      </c>
      <c r="G296" s="679">
        <v>10</v>
      </c>
      <c r="H296" s="679">
        <v>0</v>
      </c>
      <c r="I296" s="648">
        <v>5.7466666666666661</v>
      </c>
      <c r="J296" s="648">
        <v>0</v>
      </c>
      <c r="K296" s="679">
        <v>5.1810969976432713</v>
      </c>
      <c r="L296" s="679">
        <v>5.0348048345644534</v>
      </c>
      <c r="M296" s="679">
        <v>4.7420802748000295</v>
      </c>
      <c r="N296" s="648">
        <v>4.9862913968849414</v>
      </c>
      <c r="O296" s="648">
        <v>0</v>
      </c>
      <c r="P296" s="656">
        <v>0</v>
      </c>
      <c r="Q296" s="226"/>
      <c r="R296" s="226"/>
      <c r="S296" s="226"/>
      <c r="Z296" s="702"/>
      <c r="AE296" s="702"/>
    </row>
    <row r="297" spans="1:33">
      <c r="A297" s="622"/>
      <c r="B297" s="628" t="s">
        <v>895</v>
      </c>
      <c r="C297" s="648">
        <v>8.4</v>
      </c>
      <c r="D297" s="655">
        <v>0</v>
      </c>
      <c r="E297" s="655">
        <v>7.7249999999999996</v>
      </c>
      <c r="F297" s="655">
        <v>0</v>
      </c>
      <c r="G297" s="655">
        <v>8</v>
      </c>
      <c r="H297" s="655">
        <v>10</v>
      </c>
      <c r="I297" s="648">
        <v>8.25</v>
      </c>
      <c r="J297" s="648">
        <v>0</v>
      </c>
      <c r="K297" s="655">
        <v>4.75708790803262</v>
      </c>
      <c r="L297" s="655">
        <v>4.6305225906940883</v>
      </c>
      <c r="M297" s="655">
        <v>4.6286535016372623</v>
      </c>
      <c r="N297" s="648">
        <v>4.6591771854401935</v>
      </c>
      <c r="O297" s="648">
        <v>0</v>
      </c>
      <c r="P297" s="656">
        <v>0</v>
      </c>
      <c r="Q297" s="226"/>
      <c r="R297" s="226"/>
      <c r="S297" s="226"/>
      <c r="T297" s="703">
        <f t="shared" ref="T297:X297" si="291">C297-C296</f>
        <v>2.8000000000000016</v>
      </c>
      <c r="U297" s="703">
        <f t="shared" si="291"/>
        <v>0</v>
      </c>
      <c r="V297" s="703">
        <f t="shared" si="291"/>
        <v>3.2249999999999996</v>
      </c>
      <c r="W297" s="703">
        <f t="shared" si="291"/>
        <v>0</v>
      </c>
      <c r="X297" s="703">
        <f t="shared" si="291"/>
        <v>-2</v>
      </c>
      <c r="Y297" s="703">
        <f t="shared" ref="Y297:AE297" si="292">H297-H296</f>
        <v>10</v>
      </c>
      <c r="Z297" s="704">
        <f t="shared" si="292"/>
        <v>2.5033333333333339</v>
      </c>
      <c r="AA297" s="703">
        <f t="shared" si="292"/>
        <v>0</v>
      </c>
      <c r="AB297" s="703">
        <f t="shared" si="292"/>
        <v>-0.4240090896106512</v>
      </c>
      <c r="AC297" s="703">
        <f t="shared" si="292"/>
        <v>-0.40428224387036504</v>
      </c>
      <c r="AD297" s="703">
        <f t="shared" si="292"/>
        <v>-0.11342677316276717</v>
      </c>
      <c r="AE297" s="704">
        <f t="shared" si="292"/>
        <v>-0.32711421144474784</v>
      </c>
      <c r="AG297" s="128" t="s">
        <v>853</v>
      </c>
    </row>
    <row r="298" spans="1:33">
      <c r="A298" s="622"/>
      <c r="B298" s="628" t="s">
        <v>896</v>
      </c>
      <c r="C298" s="648">
        <v>0</v>
      </c>
      <c r="D298" s="655">
        <v>0</v>
      </c>
      <c r="E298" s="655">
        <v>1.5</v>
      </c>
      <c r="F298" s="655">
        <v>0</v>
      </c>
      <c r="G298" s="655">
        <v>0</v>
      </c>
      <c r="H298" s="655">
        <v>0</v>
      </c>
      <c r="I298" s="648">
        <v>1.5</v>
      </c>
      <c r="J298" s="648">
        <v>0</v>
      </c>
      <c r="K298" s="655">
        <v>0</v>
      </c>
      <c r="L298" s="655">
        <v>0</v>
      </c>
      <c r="M298" s="655">
        <v>0</v>
      </c>
      <c r="N298" s="648">
        <v>0</v>
      </c>
      <c r="O298" s="648">
        <v>0</v>
      </c>
      <c r="P298" s="656">
        <v>0</v>
      </c>
      <c r="Q298" s="226"/>
      <c r="R298" s="226"/>
      <c r="S298" s="226"/>
      <c r="Z298" s="702"/>
      <c r="AE298" s="702"/>
    </row>
    <row r="299" spans="1:33" ht="13.5" thickBot="1">
      <c r="A299" s="622"/>
      <c r="B299" s="628" t="s">
        <v>897</v>
      </c>
      <c r="C299" s="648">
        <v>2.2999999999999998</v>
      </c>
      <c r="D299" s="655">
        <v>0</v>
      </c>
      <c r="E299" s="655">
        <v>0</v>
      </c>
      <c r="F299" s="655">
        <v>0</v>
      </c>
      <c r="G299" s="655">
        <v>0</v>
      </c>
      <c r="H299" s="655">
        <v>0</v>
      </c>
      <c r="I299" s="648">
        <v>2.2999999999999998</v>
      </c>
      <c r="J299" s="648">
        <v>0</v>
      </c>
      <c r="K299" s="655">
        <v>0</v>
      </c>
      <c r="L299" s="655">
        <v>0</v>
      </c>
      <c r="M299" s="655">
        <v>0</v>
      </c>
      <c r="N299" s="648">
        <v>0</v>
      </c>
      <c r="O299" s="648">
        <v>0</v>
      </c>
      <c r="P299" s="656">
        <v>0</v>
      </c>
      <c r="Q299" s="226"/>
      <c r="R299" s="226"/>
      <c r="S299" s="226"/>
      <c r="T299" s="703">
        <f t="shared" ref="T299:X299" si="293">C299-C298</f>
        <v>2.2999999999999998</v>
      </c>
      <c r="U299" s="703">
        <f t="shared" si="293"/>
        <v>0</v>
      </c>
      <c r="V299" s="703">
        <f t="shared" si="293"/>
        <v>-1.5</v>
      </c>
      <c r="W299" s="703">
        <f t="shared" si="293"/>
        <v>0</v>
      </c>
      <c r="X299" s="703">
        <f t="shared" si="293"/>
        <v>0</v>
      </c>
      <c r="Y299" s="703">
        <f t="shared" ref="Y299:AE299" si="294">H299-H298</f>
        <v>0</v>
      </c>
      <c r="Z299" s="704">
        <f t="shared" si="294"/>
        <v>0.79999999999999982</v>
      </c>
      <c r="AA299" s="703">
        <f t="shared" si="294"/>
        <v>0</v>
      </c>
      <c r="AB299" s="703">
        <f t="shared" si="294"/>
        <v>0</v>
      </c>
      <c r="AC299" s="703">
        <f t="shared" si="294"/>
        <v>0</v>
      </c>
      <c r="AD299" s="703">
        <f t="shared" si="294"/>
        <v>0</v>
      </c>
      <c r="AE299" s="704">
        <f t="shared" si="294"/>
        <v>0</v>
      </c>
      <c r="AG299" s="128" t="s">
        <v>854</v>
      </c>
    </row>
    <row r="300" spans="1:33" ht="13.5" thickTop="1">
      <c r="A300" s="622"/>
      <c r="B300" s="672" t="s">
        <v>898</v>
      </c>
      <c r="C300" s="673">
        <v>4.6460396039603964</v>
      </c>
      <c r="D300" s="674">
        <v>4.8</v>
      </c>
      <c r="E300" s="674">
        <v>4.879710144927536</v>
      </c>
      <c r="F300" s="674">
        <v>3.8</v>
      </c>
      <c r="G300" s="674">
        <v>5.4799999999999995</v>
      </c>
      <c r="H300" s="674">
        <v>4.333333333333333</v>
      </c>
      <c r="I300" s="673">
        <v>4.6763513513513519</v>
      </c>
      <c r="J300" s="673">
        <v>0</v>
      </c>
      <c r="K300" s="674">
        <v>5.0844507110593549</v>
      </c>
      <c r="L300" s="674">
        <v>4.9575209835813796</v>
      </c>
      <c r="M300" s="674">
        <v>4.6610299452702897</v>
      </c>
      <c r="N300" s="673">
        <v>4.9026857057215389</v>
      </c>
      <c r="O300" s="673">
        <v>0</v>
      </c>
      <c r="P300" s="675">
        <v>0</v>
      </c>
      <c r="Q300" s="240"/>
      <c r="R300" s="240"/>
      <c r="S300" s="240"/>
      <c r="T300" s="711"/>
      <c r="U300" s="711"/>
      <c r="V300" s="711"/>
      <c r="W300" s="711"/>
      <c r="X300" s="711"/>
      <c r="Y300" s="711"/>
      <c r="Z300" s="712"/>
      <c r="AA300" s="711"/>
      <c r="AB300" s="711"/>
      <c r="AC300" s="711"/>
      <c r="AD300" s="711"/>
      <c r="AE300" s="712"/>
      <c r="AF300" s="253"/>
    </row>
    <row r="301" spans="1:33" ht="13.5" thickBot="1">
      <c r="A301" s="622"/>
      <c r="B301" s="672" t="s">
        <v>899</v>
      </c>
      <c r="C301" s="673">
        <v>4.4344086021505378</v>
      </c>
      <c r="D301" s="674">
        <v>3.4</v>
      </c>
      <c r="E301" s="674">
        <v>5.2136363636363638</v>
      </c>
      <c r="F301" s="674">
        <v>3</v>
      </c>
      <c r="G301" s="674">
        <v>6</v>
      </c>
      <c r="H301" s="674">
        <v>4.75</v>
      </c>
      <c r="I301" s="673">
        <v>4.4568027210884349</v>
      </c>
      <c r="J301" s="673">
        <v>0</v>
      </c>
      <c r="K301" s="674">
        <v>4.6740951541850562</v>
      </c>
      <c r="L301" s="674">
        <v>4.5496763334485779</v>
      </c>
      <c r="M301" s="674">
        <v>4.5721286174982403</v>
      </c>
      <c r="N301" s="673">
        <v>4.5845975196535882</v>
      </c>
      <c r="O301" s="673">
        <v>0</v>
      </c>
      <c r="P301" s="675">
        <v>0</v>
      </c>
      <c r="Q301" s="247"/>
      <c r="R301" s="247"/>
      <c r="S301" s="247"/>
      <c r="T301" s="713">
        <f t="shared" ref="T301:X301" si="295">C301-C300</f>
        <v>-0.21163100180985861</v>
      </c>
      <c r="U301" s="713">
        <f t="shared" si="295"/>
        <v>-1.4</v>
      </c>
      <c r="V301" s="713">
        <f t="shared" si="295"/>
        <v>0.33392621870882788</v>
      </c>
      <c r="W301" s="713">
        <f t="shared" si="295"/>
        <v>-0.79999999999999982</v>
      </c>
      <c r="X301" s="713">
        <f t="shared" si="295"/>
        <v>0.52000000000000046</v>
      </c>
      <c r="Y301" s="713">
        <f t="shared" ref="Y301:AE301" si="296">H301-H300</f>
        <v>0.41666666666666696</v>
      </c>
      <c r="Z301" s="714">
        <f t="shared" si="296"/>
        <v>-0.21954863026291704</v>
      </c>
      <c r="AA301" s="713">
        <f t="shared" si="296"/>
        <v>0</v>
      </c>
      <c r="AB301" s="713">
        <f t="shared" si="296"/>
        <v>-0.4103555568742987</v>
      </c>
      <c r="AC301" s="713">
        <f t="shared" si="296"/>
        <v>-0.40784465013280169</v>
      </c>
      <c r="AD301" s="713">
        <f t="shared" si="296"/>
        <v>-8.8901327772049399E-2</v>
      </c>
      <c r="AE301" s="714">
        <f t="shared" si="296"/>
        <v>-0.31808818606795075</v>
      </c>
      <c r="AF301" s="257"/>
    </row>
    <row r="302" spans="1:33" ht="13.5" thickTop="1">
      <c r="A302" s="622"/>
      <c r="B302" s="628" t="s">
        <v>900</v>
      </c>
      <c r="C302" s="648">
        <v>4.5432350852272725</v>
      </c>
      <c r="D302" s="655">
        <v>4.8</v>
      </c>
      <c r="E302" s="655">
        <v>4.7176200057487776</v>
      </c>
      <c r="F302" s="655">
        <v>5.7</v>
      </c>
      <c r="G302" s="655">
        <v>4.9463983050847453</v>
      </c>
      <c r="H302" s="655">
        <v>4.6579457364341081</v>
      </c>
      <c r="I302" s="648">
        <v>4.6630414946773833</v>
      </c>
      <c r="J302" s="648">
        <v>0</v>
      </c>
      <c r="K302" s="655">
        <v>3.778916505573839</v>
      </c>
      <c r="L302" s="655">
        <v>3.8404452413710262</v>
      </c>
      <c r="M302" s="655">
        <v>3.9334620247732195</v>
      </c>
      <c r="N302" s="648">
        <v>3.8269680137496151</v>
      </c>
      <c r="O302" s="648">
        <v>0</v>
      </c>
      <c r="P302" s="656">
        <v>0</v>
      </c>
      <c r="Q302" s="226"/>
      <c r="R302" s="226"/>
      <c r="S302" s="226"/>
      <c r="Z302" s="702"/>
      <c r="AE302" s="702"/>
    </row>
    <row r="303" spans="1:33">
      <c r="A303" s="622"/>
      <c r="B303" s="628" t="s">
        <v>901</v>
      </c>
      <c r="C303" s="648">
        <v>4.5078617447327183</v>
      </c>
      <c r="D303" s="655">
        <v>4.9000000000000004</v>
      </c>
      <c r="E303" s="655">
        <v>4.6871714285714283</v>
      </c>
      <c r="F303" s="655">
        <v>5.6</v>
      </c>
      <c r="G303" s="655">
        <v>4.9000000000000004</v>
      </c>
      <c r="H303" s="655">
        <v>4.652115059221658</v>
      </c>
      <c r="I303" s="648">
        <v>4.6454000599340732</v>
      </c>
      <c r="J303" s="648">
        <v>0</v>
      </c>
      <c r="K303" s="655">
        <v>3.7815426438885891</v>
      </c>
      <c r="L303" s="655">
        <v>3.7628832726471426</v>
      </c>
      <c r="M303" s="655">
        <v>4.1787587081681608</v>
      </c>
      <c r="N303" s="648">
        <v>3.8342531239551669</v>
      </c>
      <c r="O303" s="648">
        <v>0</v>
      </c>
      <c r="P303" s="656">
        <v>0</v>
      </c>
      <c r="Q303" s="226"/>
      <c r="R303" s="226"/>
      <c r="S303" s="226"/>
      <c r="T303" s="703">
        <f t="shared" ref="T303:X303" si="297">C303-C302</f>
        <v>-3.5373340494554206E-2</v>
      </c>
      <c r="U303" s="703">
        <f t="shared" si="297"/>
        <v>0.10000000000000053</v>
      </c>
      <c r="V303" s="703">
        <f t="shared" si="297"/>
        <v>-3.0448577177349279E-2</v>
      </c>
      <c r="W303" s="703">
        <f t="shared" si="297"/>
        <v>-0.10000000000000053</v>
      </c>
      <c r="X303" s="703">
        <f t="shared" si="297"/>
        <v>-4.6398305084744962E-2</v>
      </c>
      <c r="Y303" s="703">
        <f t="shared" ref="Y303:AE303" si="298">H303-H302</f>
        <v>-5.8306772124501194E-3</v>
      </c>
      <c r="Z303" s="704">
        <f t="shared" si="298"/>
        <v>-1.7641434743310036E-2</v>
      </c>
      <c r="AA303" s="703">
        <f t="shared" si="298"/>
        <v>0</v>
      </c>
      <c r="AB303" s="703">
        <f t="shared" si="298"/>
        <v>2.6261383147501149E-3</v>
      </c>
      <c r="AC303" s="703">
        <f t="shared" si="298"/>
        <v>-7.7561968723883545E-2</v>
      </c>
      <c r="AD303" s="703">
        <f t="shared" si="298"/>
        <v>0.24529668339494126</v>
      </c>
      <c r="AE303" s="704">
        <f t="shared" si="298"/>
        <v>7.2851102055517813E-3</v>
      </c>
    </row>
    <row r="304" spans="1:33">
      <c r="A304" s="622"/>
      <c r="B304" s="628" t="s">
        <v>902</v>
      </c>
      <c r="C304" s="648">
        <v>6.7322580645161283</v>
      </c>
      <c r="D304" s="655">
        <v>5.2</v>
      </c>
      <c r="E304" s="655">
        <v>3.9788888888888891</v>
      </c>
      <c r="F304" s="655">
        <v>4.5</v>
      </c>
      <c r="G304" s="655">
        <v>5.2</v>
      </c>
      <c r="H304" s="655">
        <v>7</v>
      </c>
      <c r="I304" s="648">
        <v>4.7924657534246577</v>
      </c>
      <c r="J304" s="648">
        <v>0</v>
      </c>
      <c r="K304" s="655">
        <v>4.8117347352892974</v>
      </c>
      <c r="L304" s="655">
        <v>5.2792934653719659</v>
      </c>
      <c r="M304" s="655">
        <v>5.5240143246550639</v>
      </c>
      <c r="N304" s="648">
        <v>5.062533706646402</v>
      </c>
      <c r="O304" s="648">
        <v>0</v>
      </c>
      <c r="P304" s="656">
        <v>0</v>
      </c>
      <c r="Q304" s="226"/>
      <c r="R304" s="226"/>
      <c r="S304" s="226"/>
      <c r="Z304" s="702"/>
      <c r="AE304" s="702"/>
    </row>
    <row r="305" spans="1:33">
      <c r="A305" s="622"/>
      <c r="B305" s="628" t="s">
        <v>903</v>
      </c>
      <c r="C305" s="648">
        <v>5.708333333333333</v>
      </c>
      <c r="D305" s="655">
        <v>5.5</v>
      </c>
      <c r="E305" s="655">
        <v>7.2727272727272725</v>
      </c>
      <c r="F305" s="655">
        <v>8</v>
      </c>
      <c r="G305" s="655">
        <v>6</v>
      </c>
      <c r="H305" s="655">
        <v>5.82</v>
      </c>
      <c r="I305" s="648">
        <v>6.2530973451327432</v>
      </c>
      <c r="J305" s="648">
        <v>0</v>
      </c>
      <c r="K305" s="655">
        <v>4.8822480682505995</v>
      </c>
      <c r="L305" s="655">
        <v>5.1944282554434107</v>
      </c>
      <c r="M305" s="655">
        <v>5.5341452040921144</v>
      </c>
      <c r="N305" s="648">
        <v>5.0634429648899113</v>
      </c>
      <c r="O305" s="648">
        <v>0</v>
      </c>
      <c r="P305" s="656">
        <v>0</v>
      </c>
      <c r="Q305" s="226"/>
      <c r="R305" s="226"/>
      <c r="S305" s="226"/>
      <c r="T305" s="703">
        <f t="shared" ref="T305:X305" si="299">C305-C304</f>
        <v>-1.0239247311827953</v>
      </c>
      <c r="U305" s="703">
        <f t="shared" si="299"/>
        <v>0.29999999999999982</v>
      </c>
      <c r="V305" s="703">
        <f t="shared" si="299"/>
        <v>3.2938383838383833</v>
      </c>
      <c r="W305" s="703">
        <f t="shared" si="299"/>
        <v>3.5</v>
      </c>
      <c r="X305" s="703">
        <f t="shared" si="299"/>
        <v>0.79999999999999982</v>
      </c>
      <c r="Y305" s="703">
        <f t="shared" ref="Y305:AE305" si="300">H305-H304</f>
        <v>-1.1799999999999997</v>
      </c>
      <c r="Z305" s="704">
        <f t="shared" si="300"/>
        <v>1.4606315917080854</v>
      </c>
      <c r="AA305" s="703">
        <f t="shared" si="300"/>
        <v>0</v>
      </c>
      <c r="AB305" s="703">
        <f t="shared" si="300"/>
        <v>7.0513332961302133E-2</v>
      </c>
      <c r="AC305" s="703">
        <f t="shared" si="300"/>
        <v>-8.4865209928555174E-2</v>
      </c>
      <c r="AD305" s="703">
        <f t="shared" si="300"/>
        <v>1.0130879437050488E-2</v>
      </c>
      <c r="AE305" s="704">
        <f t="shared" si="300"/>
        <v>9.0925824350929219E-4</v>
      </c>
    </row>
    <row r="306" spans="1:33">
      <c r="A306" s="622"/>
      <c r="B306" s="628" t="s">
        <v>904</v>
      </c>
      <c r="C306" s="648">
        <v>4.040322580645161</v>
      </c>
      <c r="D306" s="655">
        <v>3.7000000000000006</v>
      </c>
      <c r="E306" s="655">
        <v>4.666666666666667</v>
      </c>
      <c r="F306" s="655">
        <v>0</v>
      </c>
      <c r="G306" s="655">
        <v>0</v>
      </c>
      <c r="H306" s="655">
        <v>0</v>
      </c>
      <c r="I306" s="648">
        <v>4.1450000000000005</v>
      </c>
      <c r="J306" s="648">
        <v>0</v>
      </c>
      <c r="K306" s="655">
        <v>0</v>
      </c>
      <c r="L306" s="655">
        <v>0</v>
      </c>
      <c r="M306" s="655">
        <v>0</v>
      </c>
      <c r="N306" s="648">
        <v>0</v>
      </c>
      <c r="O306" s="648">
        <v>0</v>
      </c>
      <c r="P306" s="656">
        <v>0</v>
      </c>
      <c r="Q306" s="226"/>
      <c r="R306" s="226"/>
      <c r="S306" s="226"/>
      <c r="Z306" s="702"/>
      <c r="AE306" s="702"/>
    </row>
    <row r="307" spans="1:33" ht="13.5" thickBot="1">
      <c r="A307" s="622"/>
      <c r="B307" s="628" t="s">
        <v>905</v>
      </c>
      <c r="C307" s="648">
        <v>3.7586021505376346</v>
      </c>
      <c r="D307" s="655">
        <v>4.7</v>
      </c>
      <c r="E307" s="655">
        <v>4.4039999999999999</v>
      </c>
      <c r="F307" s="655">
        <v>0</v>
      </c>
      <c r="G307" s="655">
        <v>0</v>
      </c>
      <c r="H307" s="655">
        <v>3.6666666666666665</v>
      </c>
      <c r="I307" s="648">
        <v>3.875111111111111</v>
      </c>
      <c r="J307" s="648">
        <v>0</v>
      </c>
      <c r="K307" s="655">
        <v>0</v>
      </c>
      <c r="L307" s="655">
        <v>0</v>
      </c>
      <c r="M307" s="655">
        <v>0</v>
      </c>
      <c r="N307" s="648">
        <v>0</v>
      </c>
      <c r="O307" s="648">
        <v>0</v>
      </c>
      <c r="P307" s="656">
        <v>0</v>
      </c>
      <c r="Q307" s="226"/>
      <c r="R307" s="226"/>
      <c r="S307" s="226"/>
      <c r="T307" s="703">
        <f t="shared" ref="T307:X307" si="301">C307-C306</f>
        <v>-0.28172043010752645</v>
      </c>
      <c r="U307" s="703">
        <f t="shared" si="301"/>
        <v>0.99999999999999956</v>
      </c>
      <c r="V307" s="703">
        <f t="shared" si="301"/>
        <v>-0.26266666666666705</v>
      </c>
      <c r="W307" s="703">
        <f t="shared" si="301"/>
        <v>0</v>
      </c>
      <c r="X307" s="703">
        <f t="shared" si="301"/>
        <v>0</v>
      </c>
      <c r="Y307" s="703">
        <f t="shared" ref="Y307:AE307" si="302">H307-H306</f>
        <v>3.6666666666666665</v>
      </c>
      <c r="Z307" s="704">
        <f t="shared" si="302"/>
        <v>-0.26988888888888951</v>
      </c>
      <c r="AA307" s="703">
        <f t="shared" si="302"/>
        <v>0</v>
      </c>
      <c r="AB307" s="703">
        <f t="shared" si="302"/>
        <v>0</v>
      </c>
      <c r="AC307" s="703">
        <f t="shared" si="302"/>
        <v>0</v>
      </c>
      <c r="AD307" s="703">
        <f t="shared" si="302"/>
        <v>0</v>
      </c>
      <c r="AE307" s="704">
        <f t="shared" si="302"/>
        <v>0</v>
      </c>
      <c r="AG307" s="128" t="s">
        <v>856</v>
      </c>
    </row>
    <row r="308" spans="1:33" ht="13.5" thickTop="1">
      <c r="A308" s="622"/>
      <c r="B308" s="628" t="s">
        <v>906</v>
      </c>
      <c r="C308" s="648">
        <v>4.5464647354054772</v>
      </c>
      <c r="D308" s="655">
        <v>4.8013965573238062</v>
      </c>
      <c r="E308" s="655">
        <v>4.7080985416961632</v>
      </c>
      <c r="F308" s="655">
        <v>5.6956678700361012</v>
      </c>
      <c r="G308" s="655">
        <v>4.9472016895459348</v>
      </c>
      <c r="H308" s="655">
        <v>4.666988416988417</v>
      </c>
      <c r="I308" s="648">
        <v>4.6620713394432256</v>
      </c>
      <c r="J308" s="648">
        <v>0</v>
      </c>
      <c r="K308" s="655">
        <v>4.2465373560954989</v>
      </c>
      <c r="L308" s="655">
        <v>4.3896132935926504</v>
      </c>
      <c r="M308" s="655">
        <v>4.5278062163643105</v>
      </c>
      <c r="N308" s="648">
        <v>4.3400255217564174</v>
      </c>
      <c r="O308" s="648">
        <v>0</v>
      </c>
      <c r="P308" s="656">
        <v>0</v>
      </c>
      <c r="Q308" s="240"/>
      <c r="R308" s="240"/>
      <c r="S308" s="240"/>
      <c r="T308" s="711"/>
      <c r="U308" s="711"/>
      <c r="V308" s="711"/>
      <c r="W308" s="711"/>
      <c r="X308" s="711"/>
      <c r="Y308" s="711"/>
      <c r="Z308" s="712"/>
      <c r="AA308" s="711"/>
      <c r="AB308" s="711"/>
      <c r="AC308" s="711"/>
      <c r="AD308" s="711"/>
      <c r="AE308" s="712"/>
      <c r="AF308" s="253"/>
    </row>
    <row r="309" spans="1:33" ht="13.5" thickBot="1">
      <c r="A309" s="622"/>
      <c r="B309" s="628" t="s">
        <v>907</v>
      </c>
      <c r="C309" s="648">
        <v>4.4996498120942938</v>
      </c>
      <c r="D309" s="655">
        <v>4.9039127645926879</v>
      </c>
      <c r="E309" s="655">
        <v>4.6982572966846128</v>
      </c>
      <c r="F309" s="655">
        <v>5.6427046263345195</v>
      </c>
      <c r="G309" s="655">
        <v>4.9117899249732053</v>
      </c>
      <c r="H309" s="655">
        <v>4.6569282136894827</v>
      </c>
      <c r="I309" s="648">
        <v>4.6457526269147991</v>
      </c>
      <c r="J309" s="648">
        <v>0</v>
      </c>
      <c r="K309" s="655">
        <v>4.2909218361765484</v>
      </c>
      <c r="L309" s="655">
        <v>4.3179066189974291</v>
      </c>
      <c r="M309" s="655">
        <v>4.6957251573441017</v>
      </c>
      <c r="N309" s="648">
        <v>4.356861292912364</v>
      </c>
      <c r="O309" s="648">
        <v>0</v>
      </c>
      <c r="P309" s="656">
        <v>0</v>
      </c>
      <c r="Q309" s="247"/>
      <c r="R309" s="247"/>
      <c r="S309" s="247"/>
      <c r="T309" s="713">
        <f t="shared" ref="T309:X309" si="303">C309-C308</f>
        <v>-4.6814923311183421E-2</v>
      </c>
      <c r="U309" s="713">
        <f t="shared" si="303"/>
        <v>0.10251620726888167</v>
      </c>
      <c r="V309" s="713">
        <f t="shared" si="303"/>
        <v>-9.8412450115503702E-3</v>
      </c>
      <c r="W309" s="713">
        <f t="shared" si="303"/>
        <v>-5.2963243701581675E-2</v>
      </c>
      <c r="X309" s="713">
        <f t="shared" si="303"/>
        <v>-3.5411764572729432E-2</v>
      </c>
      <c r="Y309" s="713">
        <f t="shared" ref="Y309:AE309" si="304">H309-H308</f>
        <v>-1.0060203298934312E-2</v>
      </c>
      <c r="Z309" s="714">
        <f t="shared" si="304"/>
        <v>-1.6318712528426538E-2</v>
      </c>
      <c r="AA309" s="713">
        <f t="shared" si="304"/>
        <v>0</v>
      </c>
      <c r="AB309" s="713">
        <f t="shared" si="304"/>
        <v>4.438448008104956E-2</v>
      </c>
      <c r="AC309" s="713">
        <f t="shared" si="304"/>
        <v>-7.1706674595221287E-2</v>
      </c>
      <c r="AD309" s="713">
        <f t="shared" si="304"/>
        <v>0.16791894097979121</v>
      </c>
      <c r="AE309" s="714">
        <f t="shared" si="304"/>
        <v>1.6835771155946588E-2</v>
      </c>
      <c r="AF309" s="257"/>
    </row>
    <row r="310" spans="1:33" ht="13.5" thickTop="1">
      <c r="A310" s="622"/>
      <c r="B310" s="628" t="s">
        <v>908</v>
      </c>
      <c r="C310" s="648">
        <v>3.3938833841463412</v>
      </c>
      <c r="D310" s="655">
        <v>3.5</v>
      </c>
      <c r="E310" s="655">
        <v>3.367019867549669</v>
      </c>
      <c r="F310" s="655">
        <v>3.3</v>
      </c>
      <c r="G310" s="655">
        <v>3.4</v>
      </c>
      <c r="H310" s="655">
        <v>3.5562945368171022</v>
      </c>
      <c r="I310" s="648">
        <v>3.3982695422385132</v>
      </c>
      <c r="J310" s="648">
        <v>0</v>
      </c>
      <c r="K310" s="655">
        <v>2.7913788446988659</v>
      </c>
      <c r="L310" s="655">
        <v>2.8470474927166114</v>
      </c>
      <c r="M310" s="655">
        <v>2.7388956448755839</v>
      </c>
      <c r="N310" s="648">
        <v>2.8014153239954127</v>
      </c>
      <c r="O310" s="648">
        <v>0</v>
      </c>
      <c r="P310" s="656">
        <v>0</v>
      </c>
      <c r="Q310" s="226"/>
      <c r="R310" s="226"/>
      <c r="S310" s="226"/>
      <c r="Z310" s="702"/>
      <c r="AE310" s="702"/>
    </row>
    <row r="311" spans="1:33">
      <c r="A311" s="622"/>
      <c r="B311" s="628" t="s">
        <v>909</v>
      </c>
      <c r="C311" s="648">
        <v>3.3997807818779688</v>
      </c>
      <c r="D311" s="655">
        <v>3.5</v>
      </c>
      <c r="E311" s="655">
        <v>3.3409581138700775</v>
      </c>
      <c r="F311" s="655">
        <v>3.3</v>
      </c>
      <c r="G311" s="655">
        <v>3.5</v>
      </c>
      <c r="H311" s="655">
        <v>3.4854054054054053</v>
      </c>
      <c r="I311" s="648">
        <v>3.3940296039030846</v>
      </c>
      <c r="J311" s="648">
        <v>0</v>
      </c>
      <c r="K311" s="655">
        <v>2.8882989352201989</v>
      </c>
      <c r="L311" s="655">
        <v>2.736721776152045</v>
      </c>
      <c r="M311" s="655">
        <v>2.8377288036150006</v>
      </c>
      <c r="N311" s="648">
        <v>2.8238024283834684</v>
      </c>
      <c r="O311" s="648">
        <v>0</v>
      </c>
      <c r="P311" s="656">
        <v>0</v>
      </c>
      <c r="Q311" s="226"/>
      <c r="R311" s="226"/>
      <c r="S311" s="226"/>
      <c r="T311" s="703">
        <f t="shared" ref="T311:X311" si="305">C311-C310</f>
        <v>5.8973977316276738E-3</v>
      </c>
      <c r="U311" s="703">
        <f t="shared" si="305"/>
        <v>0</v>
      </c>
      <c r="V311" s="703">
        <f t="shared" si="305"/>
        <v>-2.6061753679591515E-2</v>
      </c>
      <c r="W311" s="703">
        <f t="shared" si="305"/>
        <v>0</v>
      </c>
      <c r="X311" s="703">
        <f t="shared" si="305"/>
        <v>0.10000000000000009</v>
      </c>
      <c r="Y311" s="703">
        <f t="shared" ref="Y311:AE311" si="306">H311-H310</f>
        <v>-7.0889131411696837E-2</v>
      </c>
      <c r="Z311" s="704">
        <f t="shared" si="306"/>
        <v>-4.2399383354285725E-3</v>
      </c>
      <c r="AA311" s="703">
        <f t="shared" si="306"/>
        <v>0</v>
      </c>
      <c r="AB311" s="703">
        <f t="shared" si="306"/>
        <v>9.6920090521332991E-2</v>
      </c>
      <c r="AC311" s="703">
        <f t="shared" si="306"/>
        <v>-0.11032571656456636</v>
      </c>
      <c r="AD311" s="703">
        <f t="shared" si="306"/>
        <v>9.8833158739416671E-2</v>
      </c>
      <c r="AE311" s="704">
        <f t="shared" si="306"/>
        <v>2.238710438805569E-2</v>
      </c>
    </row>
    <row r="312" spans="1:33">
      <c r="A312" s="622"/>
      <c r="B312" s="628" t="s">
        <v>910</v>
      </c>
      <c r="C312" s="648">
        <v>3.6856647398843929</v>
      </c>
      <c r="D312" s="655">
        <v>4.2</v>
      </c>
      <c r="E312" s="655">
        <v>3.3088729016786571</v>
      </c>
      <c r="F312" s="655">
        <v>3.7</v>
      </c>
      <c r="G312" s="655">
        <v>2.5658163265306122</v>
      </c>
      <c r="H312" s="655">
        <v>4.3857142857142852</v>
      </c>
      <c r="I312" s="648">
        <v>3.4844353640416048</v>
      </c>
      <c r="J312" s="648">
        <v>0</v>
      </c>
      <c r="K312" s="655">
        <v>3.3994663403343455</v>
      </c>
      <c r="L312" s="655">
        <v>3.8787812378603532</v>
      </c>
      <c r="M312" s="655">
        <v>3.1907589748561342</v>
      </c>
      <c r="N312" s="648">
        <v>3.552351399944246</v>
      </c>
      <c r="O312" s="648">
        <v>0</v>
      </c>
      <c r="P312" s="656">
        <v>0</v>
      </c>
      <c r="Q312" s="226"/>
      <c r="R312" s="226"/>
      <c r="S312" s="226"/>
      <c r="Z312" s="702"/>
      <c r="AE312" s="702"/>
    </row>
    <row r="313" spans="1:33">
      <c r="A313" s="622"/>
      <c r="B313" s="628" t="s">
        <v>911</v>
      </c>
      <c r="C313" s="648">
        <v>3.6815217391304347</v>
      </c>
      <c r="D313" s="655">
        <v>4.2</v>
      </c>
      <c r="E313" s="655">
        <v>3.1109780439121755</v>
      </c>
      <c r="F313" s="655">
        <v>3.8</v>
      </c>
      <c r="G313" s="655">
        <v>3.1555555555555559</v>
      </c>
      <c r="H313" s="655">
        <v>4.2769230769230768</v>
      </c>
      <c r="I313" s="648">
        <v>3.5089703315881331</v>
      </c>
      <c r="J313" s="648">
        <v>0</v>
      </c>
      <c r="K313" s="655">
        <v>3.4411540132366198</v>
      </c>
      <c r="L313" s="655">
        <v>3.1402392849938754</v>
      </c>
      <c r="M313" s="655">
        <v>3.1086381567100974</v>
      </c>
      <c r="N313" s="648">
        <v>3.2610920676476174</v>
      </c>
      <c r="O313" s="648">
        <v>0</v>
      </c>
      <c r="P313" s="656">
        <v>0</v>
      </c>
      <c r="Q313" s="226"/>
      <c r="R313" s="226"/>
      <c r="S313" s="226"/>
      <c r="T313" s="703">
        <f t="shared" ref="T313:X313" si="307">C313-C312</f>
        <v>-4.143000753958237E-3</v>
      </c>
      <c r="U313" s="703">
        <f t="shared" si="307"/>
        <v>0</v>
      </c>
      <c r="V313" s="703">
        <f t="shared" si="307"/>
        <v>-0.19789485776648164</v>
      </c>
      <c r="W313" s="703">
        <f t="shared" si="307"/>
        <v>9.9999999999999645E-2</v>
      </c>
      <c r="X313" s="703">
        <f t="shared" si="307"/>
        <v>0.58973922902494369</v>
      </c>
      <c r="Y313" s="703">
        <f t="shared" ref="Y313:AE313" si="308">H313-H312</f>
        <v>-0.1087912087912084</v>
      </c>
      <c r="Z313" s="704">
        <f t="shared" si="308"/>
        <v>2.4534967546528286E-2</v>
      </c>
      <c r="AA313" s="703">
        <f t="shared" si="308"/>
        <v>0</v>
      </c>
      <c r="AB313" s="703">
        <f t="shared" si="308"/>
        <v>4.1687672902274375E-2</v>
      </c>
      <c r="AC313" s="703">
        <f t="shared" si="308"/>
        <v>-0.73854195286647784</v>
      </c>
      <c r="AD313" s="703">
        <f t="shared" si="308"/>
        <v>-8.2120818146036889E-2</v>
      </c>
      <c r="AE313" s="704">
        <f t="shared" si="308"/>
        <v>-0.29125933229662859</v>
      </c>
    </row>
    <row r="314" spans="1:33">
      <c r="A314" s="622"/>
      <c r="B314" s="628" t="s">
        <v>912</v>
      </c>
      <c r="C314" s="648">
        <v>2.7854545454545456</v>
      </c>
      <c r="D314" s="655">
        <v>2.5</v>
      </c>
      <c r="E314" s="655">
        <v>2.2238805970149254</v>
      </c>
      <c r="F314" s="655">
        <v>3.3</v>
      </c>
      <c r="G314" s="655">
        <v>3.9200000000000004</v>
      </c>
      <c r="H314" s="655">
        <v>3</v>
      </c>
      <c r="I314" s="648">
        <v>2.6135714285714284</v>
      </c>
      <c r="J314" s="648">
        <v>0</v>
      </c>
      <c r="K314" s="655">
        <v>0</v>
      </c>
      <c r="L314" s="655">
        <v>0</v>
      </c>
      <c r="M314" s="655">
        <v>0</v>
      </c>
      <c r="N314" s="648">
        <v>0</v>
      </c>
      <c r="O314" s="648">
        <v>0</v>
      </c>
      <c r="P314" s="656">
        <v>0</v>
      </c>
      <c r="Q314" s="226"/>
      <c r="R314" s="226"/>
      <c r="S314" s="226"/>
      <c r="Z314" s="702"/>
      <c r="AE314" s="702"/>
    </row>
    <row r="315" spans="1:33" ht="13.5" thickBot="1">
      <c r="A315" s="622"/>
      <c r="B315" s="628" t="s">
        <v>913</v>
      </c>
      <c r="C315" s="648">
        <v>3.4346534653465346</v>
      </c>
      <c r="D315" s="655">
        <v>3.7000000000000006</v>
      </c>
      <c r="E315" s="655">
        <v>2.5765217391304347</v>
      </c>
      <c r="F315" s="655">
        <v>2.5</v>
      </c>
      <c r="G315" s="655">
        <v>3.1384615384615384</v>
      </c>
      <c r="H315" s="655">
        <v>2.5</v>
      </c>
      <c r="I315" s="648">
        <v>2.9478599221789881</v>
      </c>
      <c r="J315" s="648">
        <v>0</v>
      </c>
      <c r="K315" s="655">
        <v>0</v>
      </c>
      <c r="L315" s="655">
        <v>0</v>
      </c>
      <c r="M315" s="655">
        <v>0</v>
      </c>
      <c r="N315" s="648">
        <v>0</v>
      </c>
      <c r="O315" s="648">
        <v>0</v>
      </c>
      <c r="P315" s="656">
        <v>0</v>
      </c>
      <c r="Q315" s="226"/>
      <c r="R315" s="226"/>
      <c r="S315" s="226"/>
      <c r="T315" s="703">
        <f t="shared" ref="T315:X315" si="309">C315-C314</f>
        <v>0.64919891989198897</v>
      </c>
      <c r="U315" s="703">
        <f t="shared" si="309"/>
        <v>1.2000000000000006</v>
      </c>
      <c r="V315" s="703">
        <f t="shared" si="309"/>
        <v>0.35264114211550934</v>
      </c>
      <c r="W315" s="703">
        <f t="shared" si="309"/>
        <v>-0.79999999999999982</v>
      </c>
      <c r="X315" s="703">
        <f t="shared" si="309"/>
        <v>-0.78153846153846196</v>
      </c>
      <c r="Y315" s="703">
        <f t="shared" ref="Y315:AE315" si="310">H315-H314</f>
        <v>-0.5</v>
      </c>
      <c r="Z315" s="704">
        <f t="shared" si="310"/>
        <v>0.33428849360755963</v>
      </c>
      <c r="AA315" s="703">
        <f t="shared" si="310"/>
        <v>0</v>
      </c>
      <c r="AB315" s="703">
        <f t="shared" si="310"/>
        <v>0</v>
      </c>
      <c r="AC315" s="703">
        <f t="shared" si="310"/>
        <v>0</v>
      </c>
      <c r="AD315" s="703">
        <f t="shared" si="310"/>
        <v>0</v>
      </c>
      <c r="AE315" s="704">
        <f t="shared" si="310"/>
        <v>0</v>
      </c>
    </row>
    <row r="316" spans="1:33" ht="13.5" thickTop="1">
      <c r="A316" s="622"/>
      <c r="B316" s="628" t="s">
        <v>914</v>
      </c>
      <c r="C316" s="648">
        <v>3.429377431906615</v>
      </c>
      <c r="D316" s="655">
        <v>3.6506930693069308</v>
      </c>
      <c r="E316" s="655">
        <v>3.3402694610778449</v>
      </c>
      <c r="F316" s="655">
        <v>3.423428571428571</v>
      </c>
      <c r="G316" s="655">
        <v>3.0863547758284602</v>
      </c>
      <c r="H316" s="655">
        <v>3.6523012552301259</v>
      </c>
      <c r="I316" s="648">
        <v>3.4066538487948912</v>
      </c>
      <c r="J316" s="648">
        <v>0</v>
      </c>
      <c r="K316" s="655">
        <v>3.0827000104132161</v>
      </c>
      <c r="L316" s="655">
        <v>3.3968329918462006</v>
      </c>
      <c r="M316" s="655">
        <v>2.9664009632538515</v>
      </c>
      <c r="N316" s="648">
        <v>3.1798815282897723</v>
      </c>
      <c r="O316" s="648">
        <v>0</v>
      </c>
      <c r="P316" s="656">
        <v>0</v>
      </c>
      <c r="Q316" s="240"/>
      <c r="R316" s="240"/>
      <c r="S316" s="240"/>
      <c r="T316" s="711"/>
      <c r="U316" s="711"/>
      <c r="V316" s="711"/>
      <c r="W316" s="711"/>
      <c r="X316" s="711"/>
      <c r="Y316" s="711"/>
      <c r="Z316" s="712"/>
      <c r="AA316" s="711"/>
      <c r="AB316" s="711"/>
      <c r="AC316" s="711"/>
      <c r="AD316" s="711"/>
      <c r="AE316" s="712"/>
      <c r="AF316" s="253"/>
    </row>
    <row r="317" spans="1:33" ht="13.5" thickBot="1">
      <c r="A317" s="622"/>
      <c r="B317" s="628" t="s">
        <v>915</v>
      </c>
      <c r="C317" s="648">
        <v>3.4402309468822168</v>
      </c>
      <c r="D317" s="655">
        <v>3.6647206528562464</v>
      </c>
      <c r="E317" s="655">
        <v>3.2785854231974922</v>
      </c>
      <c r="F317" s="655">
        <v>3.4143484626647145</v>
      </c>
      <c r="G317" s="655">
        <v>3.3730349344978166</v>
      </c>
      <c r="H317" s="655">
        <v>3.5778301886792452</v>
      </c>
      <c r="I317" s="648">
        <v>3.4081367071968454</v>
      </c>
      <c r="J317" s="648">
        <v>0</v>
      </c>
      <c r="K317" s="655">
        <v>3.1701466220520995</v>
      </c>
      <c r="L317" s="655">
        <v>2.9516952607490592</v>
      </c>
      <c r="M317" s="655">
        <v>2.9875539173601284</v>
      </c>
      <c r="N317" s="648">
        <v>3.054103864446803</v>
      </c>
      <c r="O317" s="648">
        <v>0</v>
      </c>
      <c r="P317" s="656">
        <v>0</v>
      </c>
      <c r="Q317" s="247"/>
      <c r="R317" s="247"/>
      <c r="S317" s="247"/>
      <c r="T317" s="713">
        <f t="shared" ref="T317:X317" si="311">C317-C316</f>
        <v>1.0853514975601719E-2</v>
      </c>
      <c r="U317" s="713">
        <f t="shared" si="311"/>
        <v>1.4027583549315548E-2</v>
      </c>
      <c r="V317" s="713">
        <f t="shared" si="311"/>
        <v>-6.1684037880352705E-2</v>
      </c>
      <c r="W317" s="713">
        <f t="shared" si="311"/>
        <v>-9.0801087638565647E-3</v>
      </c>
      <c r="X317" s="713">
        <f t="shared" si="311"/>
        <v>0.28668015866935637</v>
      </c>
      <c r="Y317" s="713">
        <f t="shared" ref="Y317:AE317" si="312">H317-H316</f>
        <v>-7.447106655088076E-2</v>
      </c>
      <c r="Z317" s="714">
        <f t="shared" si="312"/>
        <v>1.482858401954168E-3</v>
      </c>
      <c r="AA317" s="713">
        <f t="shared" si="312"/>
        <v>0</v>
      </c>
      <c r="AB317" s="713">
        <f t="shared" si="312"/>
        <v>8.7446611638883454E-2</v>
      </c>
      <c r="AC317" s="713">
        <f t="shared" si="312"/>
        <v>-0.44513773109714139</v>
      </c>
      <c r="AD317" s="713">
        <f t="shared" si="312"/>
        <v>2.1152954106276933E-2</v>
      </c>
      <c r="AE317" s="714">
        <f t="shared" si="312"/>
        <v>-0.12577766384296929</v>
      </c>
      <c r="AF317" s="257"/>
    </row>
    <row r="318" spans="1:33" ht="13.5" thickTop="1">
      <c r="A318" s="622"/>
      <c r="B318" s="628" t="s">
        <v>916</v>
      </c>
      <c r="C318" s="648">
        <v>4.9473684210526319</v>
      </c>
      <c r="D318" s="655">
        <v>4.4000000000000004</v>
      </c>
      <c r="E318" s="655">
        <v>8.6470588235294112</v>
      </c>
      <c r="F318" s="655">
        <v>3.5999999999999996</v>
      </c>
      <c r="G318" s="655">
        <v>1.7252032520325202</v>
      </c>
      <c r="H318" s="655">
        <v>6.083333333333333</v>
      </c>
      <c r="I318" s="648">
        <v>3.3863636363636358</v>
      </c>
      <c r="J318" s="648">
        <v>0</v>
      </c>
      <c r="K318" s="655">
        <v>0</v>
      </c>
      <c r="L318" s="655">
        <v>0</v>
      </c>
      <c r="M318" s="655">
        <v>0</v>
      </c>
      <c r="N318" s="648">
        <v>0</v>
      </c>
      <c r="O318" s="648">
        <v>0</v>
      </c>
      <c r="P318" s="656">
        <v>0</v>
      </c>
      <c r="Q318" s="226"/>
      <c r="R318" s="226"/>
      <c r="S318" s="226"/>
      <c r="Z318" s="702"/>
      <c r="AE318" s="702"/>
    </row>
    <row r="319" spans="1:33">
      <c r="A319" s="622"/>
      <c r="B319" s="628" t="s">
        <v>917</v>
      </c>
      <c r="C319" s="648">
        <v>4.6499999999999995</v>
      </c>
      <c r="D319" s="655">
        <v>6.5</v>
      </c>
      <c r="E319" s="655">
        <v>7.6529411764705877</v>
      </c>
      <c r="F319" s="655">
        <v>4.9000000000000004</v>
      </c>
      <c r="G319" s="655">
        <v>1.7346938775510203</v>
      </c>
      <c r="H319" s="655">
        <v>4.8181818181818183</v>
      </c>
      <c r="I319" s="648">
        <v>3.4047337278106506</v>
      </c>
      <c r="J319" s="648">
        <v>0</v>
      </c>
      <c r="K319" s="655">
        <v>0</v>
      </c>
      <c r="L319" s="655">
        <v>0</v>
      </c>
      <c r="M319" s="655">
        <v>0</v>
      </c>
      <c r="N319" s="648">
        <v>0</v>
      </c>
      <c r="O319" s="648">
        <v>0</v>
      </c>
      <c r="P319" s="656">
        <v>0</v>
      </c>
      <c r="Q319" s="226"/>
      <c r="R319" s="226"/>
      <c r="S319" s="226"/>
      <c r="T319" s="703">
        <f t="shared" ref="T319:X319" si="313">C319-C318</f>
        <v>-0.29736842105263239</v>
      </c>
      <c r="U319" s="703">
        <f t="shared" si="313"/>
        <v>2.0999999999999996</v>
      </c>
      <c r="V319" s="703">
        <f t="shared" si="313"/>
        <v>-0.99411764705882355</v>
      </c>
      <c r="W319" s="703">
        <f t="shared" si="313"/>
        <v>1.3000000000000007</v>
      </c>
      <c r="X319" s="703">
        <f t="shared" si="313"/>
        <v>9.4906255185001065E-3</v>
      </c>
      <c r="Y319" s="703">
        <f t="shared" ref="Y319:AE319" si="314">H319-H318</f>
        <v>-1.2651515151515147</v>
      </c>
      <c r="Z319" s="704">
        <f t="shared" si="314"/>
        <v>1.8370091447014847E-2</v>
      </c>
      <c r="AA319" s="703">
        <f t="shared" si="314"/>
        <v>0</v>
      </c>
      <c r="AB319" s="703">
        <f t="shared" si="314"/>
        <v>0</v>
      </c>
      <c r="AC319" s="703">
        <f t="shared" si="314"/>
        <v>0</v>
      </c>
      <c r="AD319" s="703">
        <f t="shared" si="314"/>
        <v>0</v>
      </c>
      <c r="AE319" s="704">
        <f t="shared" si="314"/>
        <v>0</v>
      </c>
    </row>
    <row r="320" spans="1:33">
      <c r="A320" s="622"/>
      <c r="B320" s="628" t="s">
        <v>918</v>
      </c>
      <c r="C320" s="648">
        <v>4.1825769368937848</v>
      </c>
      <c r="D320" s="655">
        <v>4.4374087161366322</v>
      </c>
      <c r="E320" s="655">
        <v>4.2468654505046768</v>
      </c>
      <c r="F320" s="655">
        <v>4.1709635416666666</v>
      </c>
      <c r="G320" s="655">
        <v>4.3310432569974555</v>
      </c>
      <c r="H320" s="655">
        <v>4.1635106382978719</v>
      </c>
      <c r="I320" s="648">
        <v>4.2391794666818923</v>
      </c>
      <c r="J320" s="648">
        <v>0</v>
      </c>
      <c r="K320" s="655">
        <v>3.5891686458263479</v>
      </c>
      <c r="L320" s="655">
        <v>3.6596250760783349</v>
      </c>
      <c r="M320" s="655">
        <v>3.6652920496411325</v>
      </c>
      <c r="N320" s="648">
        <v>3.6286512654805798</v>
      </c>
      <c r="O320" s="648">
        <v>0</v>
      </c>
      <c r="P320" s="656">
        <v>0</v>
      </c>
      <c r="Q320" s="226"/>
      <c r="R320" s="226"/>
      <c r="S320" s="226"/>
      <c r="Z320" s="702"/>
      <c r="AE320" s="702"/>
    </row>
    <row r="321" spans="1:32">
      <c r="A321" s="622"/>
      <c r="B321" s="628" t="s">
        <v>919</v>
      </c>
      <c r="C321" s="648">
        <v>4.1527424436923788</v>
      </c>
      <c r="D321" s="655">
        <v>4.5024622531939604</v>
      </c>
      <c r="E321" s="655">
        <v>4.2034392252692552</v>
      </c>
      <c r="F321" s="655">
        <v>4.1095730918499349</v>
      </c>
      <c r="G321" s="655">
        <v>4.3600798403193615</v>
      </c>
      <c r="H321" s="655">
        <v>4.199170124481328</v>
      </c>
      <c r="I321" s="648">
        <v>4.2195930818314116</v>
      </c>
      <c r="J321" s="648">
        <v>0</v>
      </c>
      <c r="K321" s="655">
        <v>3.6151488953151967</v>
      </c>
      <c r="L321" s="655">
        <v>3.5626443753272241</v>
      </c>
      <c r="M321" s="655">
        <v>3.8715974723004631</v>
      </c>
      <c r="N321" s="648">
        <v>3.6362121902527269</v>
      </c>
      <c r="O321" s="648">
        <v>0</v>
      </c>
      <c r="P321" s="656">
        <v>0</v>
      </c>
      <c r="Q321" s="226"/>
      <c r="R321" s="226"/>
      <c r="S321" s="226"/>
      <c r="T321" s="703">
        <f t="shared" ref="T321:X321" si="315">C321-C320</f>
        <v>-2.9834493201406076E-2</v>
      </c>
      <c r="U321" s="703">
        <f t="shared" si="315"/>
        <v>6.5053537057328192E-2</v>
      </c>
      <c r="V321" s="703">
        <f t="shared" si="315"/>
        <v>-4.3426225235421612E-2</v>
      </c>
      <c r="W321" s="703">
        <f t="shared" si="315"/>
        <v>-6.1390449816731696E-2</v>
      </c>
      <c r="X321" s="703">
        <f t="shared" si="315"/>
        <v>2.9036583321905951E-2</v>
      </c>
      <c r="Y321" s="703">
        <f t="shared" ref="Y321:AE321" si="316">H321-H320</f>
        <v>3.5659486183456046E-2</v>
      </c>
      <c r="Z321" s="704">
        <f t="shared" si="316"/>
        <v>-1.9586384850480698E-2</v>
      </c>
      <c r="AA321" s="703">
        <f t="shared" si="316"/>
        <v>0</v>
      </c>
      <c r="AB321" s="703">
        <f t="shared" si="316"/>
        <v>2.5980249488848806E-2</v>
      </c>
      <c r="AC321" s="703">
        <f t="shared" si="316"/>
        <v>-9.698070075111076E-2</v>
      </c>
      <c r="AD321" s="703">
        <f t="shared" si="316"/>
        <v>0.20630542265933061</v>
      </c>
      <c r="AE321" s="704">
        <f t="shared" si="316"/>
        <v>7.5609247721470929E-3</v>
      </c>
    </row>
    <row r="322" spans="1:32">
      <c r="A322" s="622"/>
      <c r="B322" s="628" t="s">
        <v>920</v>
      </c>
      <c r="C322" s="648">
        <v>3.8149779735682818</v>
      </c>
      <c r="D322" s="655">
        <v>4.2545977011494251</v>
      </c>
      <c r="E322" s="655">
        <v>3.3765658747300216</v>
      </c>
      <c r="F322" s="655">
        <v>3.7036866359447007</v>
      </c>
      <c r="G322" s="655">
        <v>2.6045454545454549</v>
      </c>
      <c r="H322" s="655">
        <v>4.475862068965518</v>
      </c>
      <c r="I322" s="648">
        <v>3.563266736768314</v>
      </c>
      <c r="J322" s="648">
        <v>0</v>
      </c>
      <c r="K322" s="655">
        <v>4.6302303333225545</v>
      </c>
      <c r="L322" s="655">
        <v>4.9405558581269107</v>
      </c>
      <c r="M322" s="655">
        <v>4.7652369242396366</v>
      </c>
      <c r="N322" s="648">
        <v>4.7777840241856753</v>
      </c>
      <c r="O322" s="648">
        <v>0</v>
      </c>
      <c r="P322" s="656">
        <v>0</v>
      </c>
      <c r="Q322" s="226"/>
      <c r="R322" s="226"/>
      <c r="S322" s="226"/>
      <c r="Z322" s="702"/>
      <c r="AE322" s="702"/>
    </row>
    <row r="323" spans="1:32">
      <c r="A323" s="622"/>
      <c r="B323" s="628" t="s">
        <v>921</v>
      </c>
      <c r="C323" s="648">
        <v>3.7771875000000006</v>
      </c>
      <c r="D323" s="655">
        <v>4.278391959798995</v>
      </c>
      <c r="E323" s="655">
        <v>3.2609239653512998</v>
      </c>
      <c r="F323" s="655">
        <v>3.9060606060606058</v>
      </c>
      <c r="G323" s="655">
        <v>3.2549253731343288</v>
      </c>
      <c r="H323" s="655">
        <v>4.5086206896551726</v>
      </c>
      <c r="I323" s="648">
        <v>3.6286144578313251</v>
      </c>
      <c r="J323" s="648">
        <v>0</v>
      </c>
      <c r="K323" s="655">
        <v>4.6167559828220925</v>
      </c>
      <c r="L323" s="655">
        <v>4.6181061223409339</v>
      </c>
      <c r="M323" s="655">
        <v>4.6495465123667064</v>
      </c>
      <c r="N323" s="648">
        <v>4.6236186086535715</v>
      </c>
      <c r="O323" s="648">
        <v>0</v>
      </c>
      <c r="P323" s="656">
        <v>0</v>
      </c>
      <c r="Q323" s="226"/>
      <c r="R323" s="226"/>
      <c r="S323" s="226"/>
      <c r="T323" s="703">
        <f t="shared" ref="T323:X323" si="317">C323-C322</f>
        <v>-3.7790473568281246E-2</v>
      </c>
      <c r="U323" s="703">
        <f t="shared" si="317"/>
        <v>2.3794258649569855E-2</v>
      </c>
      <c r="V323" s="703">
        <f t="shared" si="317"/>
        <v>-0.11564190937872176</v>
      </c>
      <c r="W323" s="703">
        <f t="shared" si="317"/>
        <v>0.20237397011590508</v>
      </c>
      <c r="X323" s="703">
        <f t="shared" si="317"/>
        <v>0.6503799185888739</v>
      </c>
      <c r="Y323" s="703">
        <f t="shared" ref="Y323:AE323" si="318">H323-H322</f>
        <v>3.2758620689654627E-2</v>
      </c>
      <c r="Z323" s="704">
        <f t="shared" si="318"/>
        <v>6.5347721063011122E-2</v>
      </c>
      <c r="AA323" s="703">
        <f t="shared" si="318"/>
        <v>0</v>
      </c>
      <c r="AB323" s="703">
        <f t="shared" si="318"/>
        <v>-1.3474350500461973E-2</v>
      </c>
      <c r="AC323" s="703">
        <f t="shared" si="318"/>
        <v>-0.3224497357859768</v>
      </c>
      <c r="AD323" s="703">
        <f t="shared" si="318"/>
        <v>-0.11569041187293028</v>
      </c>
      <c r="AE323" s="704">
        <f t="shared" si="318"/>
        <v>-0.15416541553210372</v>
      </c>
    </row>
    <row r="324" spans="1:32">
      <c r="A324" s="622"/>
      <c r="B324" s="628" t="s">
        <v>922</v>
      </c>
      <c r="C324" s="648">
        <v>4.1636229415105062</v>
      </c>
      <c r="D324" s="655">
        <v>4.423557587633355</v>
      </c>
      <c r="E324" s="655">
        <v>4.1781321961620463</v>
      </c>
      <c r="F324" s="655">
        <v>4.0680203045685275</v>
      </c>
      <c r="G324" s="655">
        <v>3.983638211382114</v>
      </c>
      <c r="H324" s="655">
        <v>4.1816633266533065</v>
      </c>
      <c r="I324" s="648">
        <v>4.1882705456849445</v>
      </c>
      <c r="J324" s="648">
        <v>0</v>
      </c>
      <c r="K324" s="655">
        <v>4.1097787421389684</v>
      </c>
      <c r="L324" s="655">
        <v>4.3358208302242689</v>
      </c>
      <c r="M324" s="655">
        <v>4.2673322708593613</v>
      </c>
      <c r="N324" s="648">
        <v>4.2252826401004286</v>
      </c>
      <c r="O324" s="648">
        <v>0</v>
      </c>
      <c r="P324" s="656">
        <v>0</v>
      </c>
      <c r="Q324" s="226"/>
      <c r="R324" s="226"/>
      <c r="S324" s="226"/>
      <c r="Z324" s="702"/>
      <c r="AE324" s="702"/>
    </row>
    <row r="325" spans="1:32" ht="13.5" thickBot="1">
      <c r="A325" s="622"/>
      <c r="B325" s="628" t="s">
        <v>923</v>
      </c>
      <c r="C325" s="648">
        <v>4.1328213062216816</v>
      </c>
      <c r="D325" s="655">
        <v>4.4834998936848818</v>
      </c>
      <c r="E325" s="655">
        <v>4.1224272005294509</v>
      </c>
      <c r="F325" s="655">
        <v>4.0680741503604532</v>
      </c>
      <c r="G325" s="655">
        <v>4.1586507072905334</v>
      </c>
      <c r="H325" s="655">
        <v>4.2167318982387476</v>
      </c>
      <c r="I325" s="648">
        <v>4.1739876033057852</v>
      </c>
      <c r="J325" s="648">
        <v>0</v>
      </c>
      <c r="K325" s="655">
        <v>4.1355976746523249</v>
      </c>
      <c r="L325" s="655">
        <v>4.1405800428375024</v>
      </c>
      <c r="M325" s="655">
        <v>4.3318706358670864</v>
      </c>
      <c r="N325" s="648">
        <v>4.1723520002306707</v>
      </c>
      <c r="O325" s="648">
        <v>0</v>
      </c>
      <c r="P325" s="656">
        <v>0</v>
      </c>
      <c r="Q325" s="226"/>
      <c r="R325" s="226"/>
      <c r="S325" s="226"/>
      <c r="T325" s="715">
        <f t="shared" ref="T325:X325" si="319">C325-C324</f>
        <v>-3.0801635288824514E-2</v>
      </c>
      <c r="U325" s="715">
        <f t="shared" si="319"/>
        <v>5.9942306051526728E-2</v>
      </c>
      <c r="V325" s="715">
        <f t="shared" si="319"/>
        <v>-5.5704995632595455E-2</v>
      </c>
      <c r="W325" s="715">
        <f t="shared" si="319"/>
        <v>5.3845791925688502E-5</v>
      </c>
      <c r="X325" s="715">
        <f t="shared" si="319"/>
        <v>0.17501249590841939</v>
      </c>
      <c r="Y325" s="715">
        <f t="shared" ref="Y325:AE325" si="320">H325-H324</f>
        <v>3.5068571585441077E-2</v>
      </c>
      <c r="Z325" s="716">
        <f t="shared" si="320"/>
        <v>-1.428294237915928E-2</v>
      </c>
      <c r="AA325" s="715">
        <f t="shared" si="320"/>
        <v>0</v>
      </c>
      <c r="AB325" s="715">
        <f t="shared" si="320"/>
        <v>2.581893251335643E-2</v>
      </c>
      <c r="AC325" s="715">
        <f t="shared" si="320"/>
        <v>-0.19524078738676653</v>
      </c>
      <c r="AD325" s="715">
        <f t="shared" si="320"/>
        <v>6.453836500772514E-2</v>
      </c>
      <c r="AE325" s="716">
        <f t="shared" si="320"/>
        <v>-5.2930639869757989E-2</v>
      </c>
    </row>
    <row r="326" spans="1:32">
      <c r="A326" s="621" t="s">
        <v>614</v>
      </c>
      <c r="B326" s="617" t="s">
        <v>892</v>
      </c>
      <c r="C326" s="649">
        <v>0</v>
      </c>
      <c r="D326" s="653">
        <v>0</v>
      </c>
      <c r="E326" s="653">
        <v>0</v>
      </c>
      <c r="F326" s="653">
        <v>0</v>
      </c>
      <c r="G326" s="653">
        <v>0</v>
      </c>
      <c r="H326" s="653">
        <v>0</v>
      </c>
      <c r="I326" s="649">
        <v>0</v>
      </c>
      <c r="J326" s="649">
        <v>0</v>
      </c>
      <c r="K326" s="653">
        <v>0</v>
      </c>
      <c r="L326" s="653">
        <v>0</v>
      </c>
      <c r="M326" s="653">
        <v>0</v>
      </c>
      <c r="N326" s="649">
        <v>0</v>
      </c>
      <c r="O326" s="649">
        <v>0</v>
      </c>
      <c r="P326" s="654">
        <v>0</v>
      </c>
      <c r="Q326" s="226"/>
      <c r="R326" s="226"/>
      <c r="S326" s="226"/>
      <c r="T326" s="701" t="s">
        <v>1191</v>
      </c>
      <c r="Z326" s="702"/>
      <c r="AE326" s="702"/>
    </row>
    <row r="327" spans="1:32">
      <c r="A327" s="622"/>
      <c r="B327" s="663" t="s">
        <v>893</v>
      </c>
      <c r="C327" s="664">
        <v>0</v>
      </c>
      <c r="D327" s="665">
        <v>0</v>
      </c>
      <c r="E327" s="665">
        <v>0</v>
      </c>
      <c r="F327" s="665">
        <v>0</v>
      </c>
      <c r="G327" s="665">
        <v>0</v>
      </c>
      <c r="H327" s="665">
        <v>0</v>
      </c>
      <c r="I327" s="664">
        <v>0</v>
      </c>
      <c r="J327" s="664">
        <v>0</v>
      </c>
      <c r="K327" s="665">
        <v>0</v>
      </c>
      <c r="L327" s="665">
        <v>0</v>
      </c>
      <c r="M327" s="665">
        <v>0</v>
      </c>
      <c r="N327" s="664">
        <v>0</v>
      </c>
      <c r="O327" s="664">
        <v>0</v>
      </c>
      <c r="P327" s="666">
        <v>0</v>
      </c>
      <c r="Q327" s="226"/>
      <c r="R327" s="226"/>
      <c r="S327" s="226"/>
      <c r="T327" s="703">
        <f t="shared" ref="T327:X327" si="321">C327-C326</f>
        <v>0</v>
      </c>
      <c r="U327" s="703">
        <f t="shared" si="321"/>
        <v>0</v>
      </c>
      <c r="V327" s="703">
        <f t="shared" si="321"/>
        <v>0</v>
      </c>
      <c r="W327" s="703">
        <f t="shared" si="321"/>
        <v>0</v>
      </c>
      <c r="X327" s="703">
        <f t="shared" si="321"/>
        <v>0</v>
      </c>
      <c r="Y327" s="703">
        <f t="shared" ref="Y327:AE327" si="322">H327-H326</f>
        <v>0</v>
      </c>
      <c r="Z327" s="704">
        <f t="shared" si="322"/>
        <v>0</v>
      </c>
      <c r="AA327" s="703">
        <f t="shared" si="322"/>
        <v>0</v>
      </c>
      <c r="AB327" s="703">
        <f t="shared" si="322"/>
        <v>0</v>
      </c>
      <c r="AC327" s="703">
        <f t="shared" si="322"/>
        <v>0</v>
      </c>
      <c r="AD327" s="703">
        <f t="shared" si="322"/>
        <v>0</v>
      </c>
      <c r="AE327" s="704">
        <f t="shared" si="322"/>
        <v>0</v>
      </c>
    </row>
    <row r="328" spans="1:32">
      <c r="A328" s="622"/>
      <c r="B328" s="628" t="s">
        <v>894</v>
      </c>
      <c r="C328" s="648">
        <v>0</v>
      </c>
      <c r="D328" s="679">
        <v>0</v>
      </c>
      <c r="E328" s="679">
        <v>0</v>
      </c>
      <c r="F328" s="679">
        <v>0</v>
      </c>
      <c r="G328" s="679">
        <v>0</v>
      </c>
      <c r="H328" s="679">
        <v>0</v>
      </c>
      <c r="I328" s="648">
        <v>0</v>
      </c>
      <c r="J328" s="648">
        <v>0</v>
      </c>
      <c r="K328" s="679">
        <v>0</v>
      </c>
      <c r="L328" s="679">
        <v>0</v>
      </c>
      <c r="M328" s="679">
        <v>0</v>
      </c>
      <c r="N328" s="648">
        <v>0</v>
      </c>
      <c r="O328" s="648">
        <v>0</v>
      </c>
      <c r="P328" s="656">
        <v>0</v>
      </c>
      <c r="Q328" s="226"/>
      <c r="R328" s="226"/>
      <c r="S328" s="226"/>
      <c r="Z328" s="702"/>
      <c r="AE328" s="702"/>
    </row>
    <row r="329" spans="1:32">
      <c r="A329" s="622"/>
      <c r="B329" s="628" t="s">
        <v>895</v>
      </c>
      <c r="C329" s="648">
        <v>0</v>
      </c>
      <c r="D329" s="655">
        <v>0</v>
      </c>
      <c r="E329" s="655">
        <v>0</v>
      </c>
      <c r="F329" s="655">
        <v>0</v>
      </c>
      <c r="G329" s="655">
        <v>0</v>
      </c>
      <c r="H329" s="655">
        <v>0</v>
      </c>
      <c r="I329" s="648">
        <v>0</v>
      </c>
      <c r="J329" s="648">
        <v>0</v>
      </c>
      <c r="K329" s="655">
        <v>0</v>
      </c>
      <c r="L329" s="655">
        <v>0</v>
      </c>
      <c r="M329" s="655">
        <v>0</v>
      </c>
      <c r="N329" s="648">
        <v>0</v>
      </c>
      <c r="O329" s="648">
        <v>0</v>
      </c>
      <c r="P329" s="656">
        <v>0</v>
      </c>
      <c r="Q329" s="226"/>
      <c r="R329" s="226"/>
      <c r="S329" s="226"/>
      <c r="T329" s="703">
        <f t="shared" ref="T329:X329" si="323">C329-C328</f>
        <v>0</v>
      </c>
      <c r="U329" s="703">
        <f t="shared" si="323"/>
        <v>0</v>
      </c>
      <c r="V329" s="703">
        <f t="shared" si="323"/>
        <v>0</v>
      </c>
      <c r="W329" s="703">
        <f t="shared" si="323"/>
        <v>0</v>
      </c>
      <c r="X329" s="703">
        <f t="shared" si="323"/>
        <v>0</v>
      </c>
      <c r="Y329" s="703">
        <f t="shared" ref="Y329:AE329" si="324">H329-H328</f>
        <v>0</v>
      </c>
      <c r="Z329" s="704">
        <f t="shared" si="324"/>
        <v>0</v>
      </c>
      <c r="AA329" s="703">
        <f t="shared" si="324"/>
        <v>0</v>
      </c>
      <c r="AB329" s="703">
        <f t="shared" si="324"/>
        <v>0</v>
      </c>
      <c r="AC329" s="703">
        <f t="shared" si="324"/>
        <v>0</v>
      </c>
      <c r="AD329" s="703">
        <f t="shared" si="324"/>
        <v>0</v>
      </c>
      <c r="AE329" s="704">
        <f t="shared" si="324"/>
        <v>0</v>
      </c>
    </row>
    <row r="330" spans="1:32">
      <c r="A330" s="622"/>
      <c r="B330" s="628" t="s">
        <v>896</v>
      </c>
      <c r="C330" s="648">
        <v>0</v>
      </c>
      <c r="D330" s="655">
        <v>0</v>
      </c>
      <c r="E330" s="655">
        <v>0</v>
      </c>
      <c r="F330" s="655">
        <v>0</v>
      </c>
      <c r="G330" s="655">
        <v>0</v>
      </c>
      <c r="H330" s="655">
        <v>0</v>
      </c>
      <c r="I330" s="648">
        <v>0</v>
      </c>
      <c r="J330" s="648">
        <v>0</v>
      </c>
      <c r="K330" s="655">
        <v>0</v>
      </c>
      <c r="L330" s="655">
        <v>0</v>
      </c>
      <c r="M330" s="655">
        <v>0</v>
      </c>
      <c r="N330" s="648">
        <v>0</v>
      </c>
      <c r="O330" s="648">
        <v>0</v>
      </c>
      <c r="P330" s="656">
        <v>0</v>
      </c>
      <c r="Q330" s="226"/>
      <c r="R330" s="226"/>
      <c r="S330" s="226"/>
      <c r="Z330" s="702"/>
      <c r="AE330" s="702"/>
    </row>
    <row r="331" spans="1:32" ht="13.5" thickBot="1">
      <c r="A331" s="622"/>
      <c r="B331" s="628" t="s">
        <v>897</v>
      </c>
      <c r="C331" s="648">
        <v>0</v>
      </c>
      <c r="D331" s="655">
        <v>0</v>
      </c>
      <c r="E331" s="655">
        <v>0</v>
      </c>
      <c r="F331" s="655">
        <v>0</v>
      </c>
      <c r="G331" s="655">
        <v>0</v>
      </c>
      <c r="H331" s="655">
        <v>0</v>
      </c>
      <c r="I331" s="648">
        <v>0</v>
      </c>
      <c r="J331" s="648">
        <v>0</v>
      </c>
      <c r="K331" s="655">
        <v>0</v>
      </c>
      <c r="L331" s="655">
        <v>0</v>
      </c>
      <c r="M331" s="655">
        <v>0</v>
      </c>
      <c r="N331" s="648">
        <v>0</v>
      </c>
      <c r="O331" s="648">
        <v>0</v>
      </c>
      <c r="P331" s="656">
        <v>0</v>
      </c>
      <c r="Q331" s="226"/>
      <c r="R331" s="226"/>
      <c r="S331" s="226"/>
      <c r="T331" s="703">
        <f t="shared" ref="T331:X331" si="325">C331-C330</f>
        <v>0</v>
      </c>
      <c r="U331" s="703">
        <f t="shared" si="325"/>
        <v>0</v>
      </c>
      <c r="V331" s="703">
        <f t="shared" si="325"/>
        <v>0</v>
      </c>
      <c r="W331" s="703">
        <f t="shared" si="325"/>
        <v>0</v>
      </c>
      <c r="X331" s="703">
        <f t="shared" si="325"/>
        <v>0</v>
      </c>
      <c r="Y331" s="703">
        <f t="shared" ref="Y331:AE331" si="326">H331-H330</f>
        <v>0</v>
      </c>
      <c r="Z331" s="704">
        <f t="shared" si="326"/>
        <v>0</v>
      </c>
      <c r="AA331" s="703">
        <f t="shared" si="326"/>
        <v>0</v>
      </c>
      <c r="AB331" s="703">
        <f t="shared" si="326"/>
        <v>0</v>
      </c>
      <c r="AC331" s="703">
        <f t="shared" si="326"/>
        <v>0</v>
      </c>
      <c r="AD331" s="703">
        <f t="shared" si="326"/>
        <v>0</v>
      </c>
      <c r="AE331" s="704">
        <f t="shared" si="326"/>
        <v>0</v>
      </c>
    </row>
    <row r="332" spans="1:32" ht="13.5" thickTop="1">
      <c r="A332" s="622"/>
      <c r="B332" s="672" t="s">
        <v>898</v>
      </c>
      <c r="C332" s="673">
        <v>0</v>
      </c>
      <c r="D332" s="674">
        <v>0</v>
      </c>
      <c r="E332" s="674">
        <v>0</v>
      </c>
      <c r="F332" s="674">
        <v>0</v>
      </c>
      <c r="G332" s="674">
        <v>0</v>
      </c>
      <c r="H332" s="674">
        <v>0</v>
      </c>
      <c r="I332" s="673">
        <v>0</v>
      </c>
      <c r="J332" s="673">
        <v>0</v>
      </c>
      <c r="K332" s="674">
        <v>0</v>
      </c>
      <c r="L332" s="674">
        <v>0</v>
      </c>
      <c r="M332" s="674">
        <v>0</v>
      </c>
      <c r="N332" s="673">
        <v>0</v>
      </c>
      <c r="O332" s="673">
        <v>0</v>
      </c>
      <c r="P332" s="675">
        <v>0</v>
      </c>
      <c r="Q332" s="240"/>
      <c r="R332" s="240"/>
      <c r="S332" s="240"/>
      <c r="T332" s="711"/>
      <c r="U332" s="711"/>
      <c r="V332" s="711"/>
      <c r="W332" s="711"/>
      <c r="X332" s="711"/>
      <c r="Y332" s="711"/>
      <c r="Z332" s="712"/>
      <c r="AA332" s="711"/>
      <c r="AB332" s="711"/>
      <c r="AC332" s="711"/>
      <c r="AD332" s="711"/>
      <c r="AE332" s="712"/>
      <c r="AF332" s="253"/>
    </row>
    <row r="333" spans="1:32" ht="13.5" thickBot="1">
      <c r="A333" s="622"/>
      <c r="B333" s="672" t="s">
        <v>899</v>
      </c>
      <c r="C333" s="673">
        <v>0</v>
      </c>
      <c r="D333" s="674">
        <v>0</v>
      </c>
      <c r="E333" s="674">
        <v>0</v>
      </c>
      <c r="F333" s="674">
        <v>0</v>
      </c>
      <c r="G333" s="674">
        <v>0</v>
      </c>
      <c r="H333" s="674">
        <v>0</v>
      </c>
      <c r="I333" s="673">
        <v>0</v>
      </c>
      <c r="J333" s="673">
        <v>0</v>
      </c>
      <c r="K333" s="674">
        <v>0</v>
      </c>
      <c r="L333" s="674">
        <v>0</v>
      </c>
      <c r="M333" s="674">
        <v>0</v>
      </c>
      <c r="N333" s="673">
        <v>0</v>
      </c>
      <c r="O333" s="673">
        <v>0</v>
      </c>
      <c r="P333" s="675">
        <v>0</v>
      </c>
      <c r="Q333" s="247"/>
      <c r="R333" s="247"/>
      <c r="S333" s="247"/>
      <c r="T333" s="713">
        <f t="shared" ref="T333:X333" si="327">C333-C332</f>
        <v>0</v>
      </c>
      <c r="U333" s="713">
        <f t="shared" si="327"/>
        <v>0</v>
      </c>
      <c r="V333" s="713">
        <f t="shared" si="327"/>
        <v>0</v>
      </c>
      <c r="W333" s="713">
        <f t="shared" si="327"/>
        <v>0</v>
      </c>
      <c r="X333" s="713">
        <f t="shared" si="327"/>
        <v>0</v>
      </c>
      <c r="Y333" s="713">
        <f t="shared" ref="Y333:AE333" si="328">H333-H332</f>
        <v>0</v>
      </c>
      <c r="Z333" s="714">
        <f t="shared" si="328"/>
        <v>0</v>
      </c>
      <c r="AA333" s="713">
        <f t="shared" si="328"/>
        <v>0</v>
      </c>
      <c r="AB333" s="713">
        <f t="shared" si="328"/>
        <v>0</v>
      </c>
      <c r="AC333" s="713">
        <f t="shared" si="328"/>
        <v>0</v>
      </c>
      <c r="AD333" s="713">
        <f t="shared" si="328"/>
        <v>0</v>
      </c>
      <c r="AE333" s="714">
        <f t="shared" si="328"/>
        <v>0</v>
      </c>
      <c r="AF333" s="257"/>
    </row>
    <row r="334" spans="1:32" ht="13.5" thickTop="1">
      <c r="A334" s="622"/>
      <c r="B334" s="628" t="s">
        <v>900</v>
      </c>
      <c r="C334" s="648">
        <v>0</v>
      </c>
      <c r="D334" s="655">
        <v>0</v>
      </c>
      <c r="E334" s="655">
        <v>0</v>
      </c>
      <c r="F334" s="655">
        <v>0</v>
      </c>
      <c r="G334" s="655">
        <v>0</v>
      </c>
      <c r="H334" s="655">
        <v>0</v>
      </c>
      <c r="I334" s="648">
        <v>0</v>
      </c>
      <c r="J334" s="648">
        <v>0</v>
      </c>
      <c r="K334" s="655">
        <v>0</v>
      </c>
      <c r="L334" s="655">
        <v>0</v>
      </c>
      <c r="M334" s="655">
        <v>0</v>
      </c>
      <c r="N334" s="648">
        <v>0</v>
      </c>
      <c r="O334" s="648">
        <v>0</v>
      </c>
      <c r="P334" s="656">
        <v>0</v>
      </c>
      <c r="Q334" s="226"/>
      <c r="R334" s="226"/>
      <c r="S334" s="226"/>
      <c r="Z334" s="702"/>
      <c r="AE334" s="702"/>
    </row>
    <row r="335" spans="1:32">
      <c r="A335" s="622"/>
      <c r="B335" s="628" t="s">
        <v>901</v>
      </c>
      <c r="C335" s="648">
        <v>0</v>
      </c>
      <c r="D335" s="655">
        <v>0</v>
      </c>
      <c r="E335" s="655">
        <v>0</v>
      </c>
      <c r="F335" s="655">
        <v>0</v>
      </c>
      <c r="G335" s="655">
        <v>0</v>
      </c>
      <c r="H335" s="655">
        <v>0</v>
      </c>
      <c r="I335" s="648">
        <v>0</v>
      </c>
      <c r="J335" s="648">
        <v>0</v>
      </c>
      <c r="K335" s="655">
        <v>0</v>
      </c>
      <c r="L335" s="655">
        <v>0</v>
      </c>
      <c r="M335" s="655">
        <v>0</v>
      </c>
      <c r="N335" s="648">
        <v>0</v>
      </c>
      <c r="O335" s="648">
        <v>0</v>
      </c>
      <c r="P335" s="656">
        <v>0</v>
      </c>
      <c r="Q335" s="226"/>
      <c r="R335" s="226"/>
      <c r="S335" s="226"/>
      <c r="T335" s="703">
        <f t="shared" ref="T335:X335" si="329">C335-C334</f>
        <v>0</v>
      </c>
      <c r="U335" s="703">
        <f t="shared" si="329"/>
        <v>0</v>
      </c>
      <c r="V335" s="703">
        <f t="shared" si="329"/>
        <v>0</v>
      </c>
      <c r="W335" s="703">
        <f t="shared" si="329"/>
        <v>0</v>
      </c>
      <c r="X335" s="703">
        <f t="shared" si="329"/>
        <v>0</v>
      </c>
      <c r="Y335" s="703">
        <f t="shared" ref="Y335:AE335" si="330">H335-H334</f>
        <v>0</v>
      </c>
      <c r="Z335" s="704">
        <f t="shared" si="330"/>
        <v>0</v>
      </c>
      <c r="AA335" s="703">
        <f t="shared" si="330"/>
        <v>0</v>
      </c>
      <c r="AB335" s="703">
        <f t="shared" si="330"/>
        <v>0</v>
      </c>
      <c r="AC335" s="703">
        <f t="shared" si="330"/>
        <v>0</v>
      </c>
      <c r="AD335" s="703">
        <f t="shared" si="330"/>
        <v>0</v>
      </c>
      <c r="AE335" s="704">
        <f t="shared" si="330"/>
        <v>0</v>
      </c>
    </row>
    <row r="336" spans="1:32">
      <c r="A336" s="622"/>
      <c r="B336" s="628" t="s">
        <v>902</v>
      </c>
      <c r="C336" s="648">
        <v>0</v>
      </c>
      <c r="D336" s="655">
        <v>0</v>
      </c>
      <c r="E336" s="655">
        <v>0</v>
      </c>
      <c r="F336" s="655">
        <v>0</v>
      </c>
      <c r="G336" s="655">
        <v>0</v>
      </c>
      <c r="H336" s="655">
        <v>0</v>
      </c>
      <c r="I336" s="648">
        <v>0</v>
      </c>
      <c r="J336" s="648">
        <v>0</v>
      </c>
      <c r="K336" s="655">
        <v>0</v>
      </c>
      <c r="L336" s="655">
        <v>0</v>
      </c>
      <c r="M336" s="655">
        <v>0</v>
      </c>
      <c r="N336" s="648">
        <v>0</v>
      </c>
      <c r="O336" s="648">
        <v>0</v>
      </c>
      <c r="P336" s="656">
        <v>0</v>
      </c>
      <c r="Q336" s="226"/>
      <c r="R336" s="226"/>
      <c r="S336" s="226"/>
      <c r="Z336" s="702"/>
      <c r="AE336" s="702"/>
    </row>
    <row r="337" spans="1:32">
      <c r="A337" s="622"/>
      <c r="B337" s="628" t="s">
        <v>903</v>
      </c>
      <c r="C337" s="648">
        <v>0</v>
      </c>
      <c r="D337" s="655">
        <v>0</v>
      </c>
      <c r="E337" s="655">
        <v>0</v>
      </c>
      <c r="F337" s="655">
        <v>0</v>
      </c>
      <c r="G337" s="655">
        <v>0</v>
      </c>
      <c r="H337" s="655">
        <v>0</v>
      </c>
      <c r="I337" s="648">
        <v>0</v>
      </c>
      <c r="J337" s="648">
        <v>0</v>
      </c>
      <c r="K337" s="655">
        <v>0</v>
      </c>
      <c r="L337" s="655">
        <v>0</v>
      </c>
      <c r="M337" s="655">
        <v>0</v>
      </c>
      <c r="N337" s="648">
        <v>0</v>
      </c>
      <c r="O337" s="648">
        <v>0</v>
      </c>
      <c r="P337" s="656">
        <v>0</v>
      </c>
      <c r="Q337" s="226"/>
      <c r="R337" s="226"/>
      <c r="S337" s="226"/>
      <c r="T337" s="703">
        <f t="shared" ref="T337:X337" si="331">C337-C336</f>
        <v>0</v>
      </c>
      <c r="U337" s="703">
        <f t="shared" si="331"/>
        <v>0</v>
      </c>
      <c r="V337" s="703">
        <f t="shared" si="331"/>
        <v>0</v>
      </c>
      <c r="W337" s="703">
        <f t="shared" si="331"/>
        <v>0</v>
      </c>
      <c r="X337" s="703">
        <f t="shared" si="331"/>
        <v>0</v>
      </c>
      <c r="Y337" s="703">
        <f t="shared" ref="Y337:AE337" si="332">H337-H336</f>
        <v>0</v>
      </c>
      <c r="Z337" s="704">
        <f t="shared" si="332"/>
        <v>0</v>
      </c>
      <c r="AA337" s="703">
        <f t="shared" si="332"/>
        <v>0</v>
      </c>
      <c r="AB337" s="703">
        <f t="shared" si="332"/>
        <v>0</v>
      </c>
      <c r="AC337" s="703">
        <f t="shared" si="332"/>
        <v>0</v>
      </c>
      <c r="AD337" s="703">
        <f t="shared" si="332"/>
        <v>0</v>
      </c>
      <c r="AE337" s="704">
        <f t="shared" si="332"/>
        <v>0</v>
      </c>
    </row>
    <row r="338" spans="1:32">
      <c r="A338" s="622"/>
      <c r="B338" s="628" t="s">
        <v>904</v>
      </c>
      <c r="C338" s="648">
        <v>0</v>
      </c>
      <c r="D338" s="655">
        <v>0</v>
      </c>
      <c r="E338" s="655">
        <v>0</v>
      </c>
      <c r="F338" s="655">
        <v>0</v>
      </c>
      <c r="G338" s="655">
        <v>0</v>
      </c>
      <c r="H338" s="655">
        <v>0</v>
      </c>
      <c r="I338" s="648">
        <v>0</v>
      </c>
      <c r="J338" s="648">
        <v>0</v>
      </c>
      <c r="K338" s="655">
        <v>0</v>
      </c>
      <c r="L338" s="655">
        <v>0</v>
      </c>
      <c r="M338" s="655">
        <v>0</v>
      </c>
      <c r="N338" s="648">
        <v>0</v>
      </c>
      <c r="O338" s="648">
        <v>0</v>
      </c>
      <c r="P338" s="656">
        <v>0</v>
      </c>
      <c r="Q338" s="226"/>
      <c r="R338" s="226"/>
      <c r="S338" s="226"/>
      <c r="Z338" s="702"/>
      <c r="AE338" s="702"/>
    </row>
    <row r="339" spans="1:32" ht="13.5" thickBot="1">
      <c r="A339" s="622"/>
      <c r="B339" s="628" t="s">
        <v>905</v>
      </c>
      <c r="C339" s="648">
        <v>0</v>
      </c>
      <c r="D339" s="655">
        <v>0</v>
      </c>
      <c r="E339" s="655">
        <v>0</v>
      </c>
      <c r="F339" s="655">
        <v>0</v>
      </c>
      <c r="G339" s="655">
        <v>0</v>
      </c>
      <c r="H339" s="655">
        <v>0</v>
      </c>
      <c r="I339" s="648">
        <v>0</v>
      </c>
      <c r="J339" s="648">
        <v>0</v>
      </c>
      <c r="K339" s="655">
        <v>0</v>
      </c>
      <c r="L339" s="655">
        <v>0</v>
      </c>
      <c r="M339" s="655">
        <v>0</v>
      </c>
      <c r="N339" s="648">
        <v>0</v>
      </c>
      <c r="O339" s="648">
        <v>0</v>
      </c>
      <c r="P339" s="656">
        <v>0</v>
      </c>
      <c r="Q339" s="226"/>
      <c r="R339" s="226"/>
      <c r="S339" s="226"/>
      <c r="T339" s="703">
        <f t="shared" ref="T339:X339" si="333">C339-C338</f>
        <v>0</v>
      </c>
      <c r="U339" s="703">
        <f t="shared" si="333"/>
        <v>0</v>
      </c>
      <c r="V339" s="703">
        <f t="shared" si="333"/>
        <v>0</v>
      </c>
      <c r="W339" s="703">
        <f t="shared" si="333"/>
        <v>0</v>
      </c>
      <c r="X339" s="703">
        <f t="shared" si="333"/>
        <v>0</v>
      </c>
      <c r="Y339" s="703">
        <f t="shared" ref="Y339:AE339" si="334">H339-H338</f>
        <v>0</v>
      </c>
      <c r="Z339" s="704">
        <f t="shared" si="334"/>
        <v>0</v>
      </c>
      <c r="AA339" s="703">
        <f t="shared" si="334"/>
        <v>0</v>
      </c>
      <c r="AB339" s="703">
        <f t="shared" si="334"/>
        <v>0</v>
      </c>
      <c r="AC339" s="703">
        <f t="shared" si="334"/>
        <v>0</v>
      </c>
      <c r="AD339" s="703">
        <f t="shared" si="334"/>
        <v>0</v>
      </c>
      <c r="AE339" s="704">
        <f t="shared" si="334"/>
        <v>0</v>
      </c>
    </row>
    <row r="340" spans="1:32" ht="13.5" thickTop="1">
      <c r="A340" s="622"/>
      <c r="B340" s="628" t="s">
        <v>906</v>
      </c>
      <c r="C340" s="648">
        <v>0</v>
      </c>
      <c r="D340" s="655">
        <v>0</v>
      </c>
      <c r="E340" s="655">
        <v>0</v>
      </c>
      <c r="F340" s="655">
        <v>0</v>
      </c>
      <c r="G340" s="655">
        <v>0</v>
      </c>
      <c r="H340" s="655">
        <v>0</v>
      </c>
      <c r="I340" s="648">
        <v>0</v>
      </c>
      <c r="J340" s="648">
        <v>0</v>
      </c>
      <c r="K340" s="655">
        <v>0</v>
      </c>
      <c r="L340" s="655">
        <v>0</v>
      </c>
      <c r="M340" s="655">
        <v>0</v>
      </c>
      <c r="N340" s="648">
        <v>0</v>
      </c>
      <c r="O340" s="648">
        <v>0</v>
      </c>
      <c r="P340" s="656">
        <v>0</v>
      </c>
      <c r="Q340" s="240"/>
      <c r="R340" s="240"/>
      <c r="S340" s="240"/>
      <c r="T340" s="711"/>
      <c r="U340" s="711"/>
      <c r="V340" s="711"/>
      <c r="W340" s="711"/>
      <c r="X340" s="711"/>
      <c r="Y340" s="711"/>
      <c r="Z340" s="712"/>
      <c r="AA340" s="711"/>
      <c r="AB340" s="711"/>
      <c r="AC340" s="711"/>
      <c r="AD340" s="711"/>
      <c r="AE340" s="712"/>
      <c r="AF340" s="253"/>
    </row>
    <row r="341" spans="1:32" ht="13.5" thickBot="1">
      <c r="A341" s="622"/>
      <c r="B341" s="628" t="s">
        <v>907</v>
      </c>
      <c r="C341" s="648">
        <v>0</v>
      </c>
      <c r="D341" s="655">
        <v>0</v>
      </c>
      <c r="E341" s="655">
        <v>0</v>
      </c>
      <c r="F341" s="655">
        <v>0</v>
      </c>
      <c r="G341" s="655">
        <v>0</v>
      </c>
      <c r="H341" s="655">
        <v>0</v>
      </c>
      <c r="I341" s="648">
        <v>0</v>
      </c>
      <c r="J341" s="648">
        <v>0</v>
      </c>
      <c r="K341" s="655">
        <v>0</v>
      </c>
      <c r="L341" s="655">
        <v>0</v>
      </c>
      <c r="M341" s="655">
        <v>0</v>
      </c>
      <c r="N341" s="648">
        <v>0</v>
      </c>
      <c r="O341" s="648">
        <v>0</v>
      </c>
      <c r="P341" s="656">
        <v>0</v>
      </c>
      <c r="Q341" s="247"/>
      <c r="R341" s="247"/>
      <c r="S341" s="247"/>
      <c r="T341" s="713">
        <f t="shared" ref="T341:X341" si="335">C341-C340</f>
        <v>0</v>
      </c>
      <c r="U341" s="713">
        <f t="shared" si="335"/>
        <v>0</v>
      </c>
      <c r="V341" s="713">
        <f t="shared" si="335"/>
        <v>0</v>
      </c>
      <c r="W341" s="713">
        <f t="shared" si="335"/>
        <v>0</v>
      </c>
      <c r="X341" s="713">
        <f t="shared" si="335"/>
        <v>0</v>
      </c>
      <c r="Y341" s="713">
        <f t="shared" ref="Y341:AE341" si="336">H341-H340</f>
        <v>0</v>
      </c>
      <c r="Z341" s="714">
        <f t="shared" si="336"/>
        <v>0</v>
      </c>
      <c r="AA341" s="713">
        <f t="shared" si="336"/>
        <v>0</v>
      </c>
      <c r="AB341" s="713">
        <f t="shared" si="336"/>
        <v>0</v>
      </c>
      <c r="AC341" s="713">
        <f t="shared" si="336"/>
        <v>0</v>
      </c>
      <c r="AD341" s="713">
        <f t="shared" si="336"/>
        <v>0</v>
      </c>
      <c r="AE341" s="714">
        <f t="shared" si="336"/>
        <v>0</v>
      </c>
      <c r="AF341" s="257"/>
    </row>
    <row r="342" spans="1:32" ht="13.5" thickTop="1">
      <c r="A342" s="622"/>
      <c r="B342" s="628" t="s">
        <v>908</v>
      </c>
      <c r="C342" s="648">
        <v>0</v>
      </c>
      <c r="D342" s="655">
        <v>0</v>
      </c>
      <c r="E342" s="655">
        <v>0</v>
      </c>
      <c r="F342" s="655">
        <v>0</v>
      </c>
      <c r="G342" s="655">
        <v>0</v>
      </c>
      <c r="H342" s="655">
        <v>0</v>
      </c>
      <c r="I342" s="648">
        <v>0</v>
      </c>
      <c r="J342" s="648">
        <v>0</v>
      </c>
      <c r="K342" s="655">
        <v>0</v>
      </c>
      <c r="L342" s="655">
        <v>0</v>
      </c>
      <c r="M342" s="655">
        <v>0</v>
      </c>
      <c r="N342" s="648">
        <v>0</v>
      </c>
      <c r="O342" s="648">
        <v>0</v>
      </c>
      <c r="P342" s="656">
        <v>0</v>
      </c>
      <c r="Q342" s="226"/>
      <c r="R342" s="226"/>
      <c r="S342" s="226"/>
      <c r="Z342" s="702"/>
      <c r="AE342" s="702"/>
    </row>
    <row r="343" spans="1:32">
      <c r="A343" s="622"/>
      <c r="B343" s="628" t="s">
        <v>909</v>
      </c>
      <c r="C343" s="648">
        <v>0</v>
      </c>
      <c r="D343" s="655">
        <v>0</v>
      </c>
      <c r="E343" s="655">
        <v>0</v>
      </c>
      <c r="F343" s="655">
        <v>0</v>
      </c>
      <c r="G343" s="655">
        <v>0</v>
      </c>
      <c r="H343" s="655">
        <v>0</v>
      </c>
      <c r="I343" s="648">
        <v>0</v>
      </c>
      <c r="J343" s="648">
        <v>0</v>
      </c>
      <c r="K343" s="655">
        <v>0</v>
      </c>
      <c r="L343" s="655">
        <v>0</v>
      </c>
      <c r="M343" s="655">
        <v>0</v>
      </c>
      <c r="N343" s="648">
        <v>0</v>
      </c>
      <c r="O343" s="648">
        <v>0</v>
      </c>
      <c r="P343" s="656">
        <v>0</v>
      </c>
      <c r="Q343" s="226"/>
      <c r="R343" s="226"/>
      <c r="S343" s="226"/>
      <c r="T343" s="703">
        <f t="shared" ref="T343:X343" si="337">C343-C342</f>
        <v>0</v>
      </c>
      <c r="U343" s="703">
        <f t="shared" si="337"/>
        <v>0</v>
      </c>
      <c r="V343" s="703">
        <f t="shared" si="337"/>
        <v>0</v>
      </c>
      <c r="W343" s="703">
        <f t="shared" si="337"/>
        <v>0</v>
      </c>
      <c r="X343" s="703">
        <f t="shared" si="337"/>
        <v>0</v>
      </c>
      <c r="Y343" s="703">
        <f t="shared" ref="Y343:AE343" si="338">H343-H342</f>
        <v>0</v>
      </c>
      <c r="Z343" s="704">
        <f t="shared" si="338"/>
        <v>0</v>
      </c>
      <c r="AA343" s="703">
        <f t="shared" si="338"/>
        <v>0</v>
      </c>
      <c r="AB343" s="703">
        <f t="shared" si="338"/>
        <v>0</v>
      </c>
      <c r="AC343" s="703">
        <f t="shared" si="338"/>
        <v>0</v>
      </c>
      <c r="AD343" s="703">
        <f t="shared" si="338"/>
        <v>0</v>
      </c>
      <c r="AE343" s="704">
        <f t="shared" si="338"/>
        <v>0</v>
      </c>
    </row>
    <row r="344" spans="1:32">
      <c r="A344" s="622"/>
      <c r="B344" s="628" t="s">
        <v>910</v>
      </c>
      <c r="C344" s="648">
        <v>0</v>
      </c>
      <c r="D344" s="655">
        <v>0</v>
      </c>
      <c r="E344" s="655">
        <v>0</v>
      </c>
      <c r="F344" s="655">
        <v>0</v>
      </c>
      <c r="G344" s="655">
        <v>0</v>
      </c>
      <c r="H344" s="655">
        <v>0</v>
      </c>
      <c r="I344" s="648">
        <v>0</v>
      </c>
      <c r="J344" s="648">
        <v>0</v>
      </c>
      <c r="K344" s="655">
        <v>0</v>
      </c>
      <c r="L344" s="655">
        <v>0</v>
      </c>
      <c r="M344" s="655">
        <v>0</v>
      </c>
      <c r="N344" s="648">
        <v>0</v>
      </c>
      <c r="O344" s="648">
        <v>0</v>
      </c>
      <c r="P344" s="656">
        <v>0</v>
      </c>
      <c r="Q344" s="226"/>
      <c r="R344" s="226"/>
      <c r="S344" s="226"/>
      <c r="Z344" s="702"/>
      <c r="AE344" s="702"/>
    </row>
    <row r="345" spans="1:32">
      <c r="A345" s="622"/>
      <c r="B345" s="628" t="s">
        <v>911</v>
      </c>
      <c r="C345" s="648">
        <v>0</v>
      </c>
      <c r="D345" s="655">
        <v>0</v>
      </c>
      <c r="E345" s="655">
        <v>0</v>
      </c>
      <c r="F345" s="655">
        <v>0</v>
      </c>
      <c r="G345" s="655">
        <v>0</v>
      </c>
      <c r="H345" s="655">
        <v>0</v>
      </c>
      <c r="I345" s="648">
        <v>0</v>
      </c>
      <c r="J345" s="648">
        <v>0</v>
      </c>
      <c r="K345" s="655">
        <v>0</v>
      </c>
      <c r="L345" s="655">
        <v>0</v>
      </c>
      <c r="M345" s="655">
        <v>0</v>
      </c>
      <c r="N345" s="648">
        <v>0</v>
      </c>
      <c r="O345" s="648">
        <v>0</v>
      </c>
      <c r="P345" s="656">
        <v>0</v>
      </c>
      <c r="Q345" s="226"/>
      <c r="R345" s="226"/>
      <c r="S345" s="226"/>
      <c r="T345" s="703">
        <f t="shared" ref="T345:X345" si="339">C345-C344</f>
        <v>0</v>
      </c>
      <c r="U345" s="703">
        <f t="shared" si="339"/>
        <v>0</v>
      </c>
      <c r="V345" s="703">
        <f t="shared" si="339"/>
        <v>0</v>
      </c>
      <c r="W345" s="703">
        <f t="shared" si="339"/>
        <v>0</v>
      </c>
      <c r="X345" s="703">
        <f t="shared" si="339"/>
        <v>0</v>
      </c>
      <c r="Y345" s="703">
        <f t="shared" ref="Y345:AE345" si="340">H345-H344</f>
        <v>0</v>
      </c>
      <c r="Z345" s="704">
        <f t="shared" si="340"/>
        <v>0</v>
      </c>
      <c r="AA345" s="703">
        <f t="shared" si="340"/>
        <v>0</v>
      </c>
      <c r="AB345" s="703">
        <f t="shared" si="340"/>
        <v>0</v>
      </c>
      <c r="AC345" s="703">
        <f t="shared" si="340"/>
        <v>0</v>
      </c>
      <c r="AD345" s="703">
        <f t="shared" si="340"/>
        <v>0</v>
      </c>
      <c r="AE345" s="704">
        <f t="shared" si="340"/>
        <v>0</v>
      </c>
    </row>
    <row r="346" spans="1:32">
      <c r="A346" s="622"/>
      <c r="B346" s="628" t="s">
        <v>912</v>
      </c>
      <c r="C346" s="648">
        <v>0</v>
      </c>
      <c r="D346" s="655">
        <v>0</v>
      </c>
      <c r="E346" s="655">
        <v>0</v>
      </c>
      <c r="F346" s="655">
        <v>0</v>
      </c>
      <c r="G346" s="655">
        <v>0</v>
      </c>
      <c r="H346" s="655">
        <v>0</v>
      </c>
      <c r="I346" s="648">
        <v>0</v>
      </c>
      <c r="J346" s="648">
        <v>0</v>
      </c>
      <c r="K346" s="655">
        <v>0</v>
      </c>
      <c r="L346" s="655">
        <v>0</v>
      </c>
      <c r="M346" s="655">
        <v>0</v>
      </c>
      <c r="N346" s="648">
        <v>0</v>
      </c>
      <c r="O346" s="648">
        <v>0</v>
      </c>
      <c r="P346" s="656">
        <v>0</v>
      </c>
      <c r="Q346" s="226"/>
      <c r="R346" s="226"/>
      <c r="S346" s="226"/>
      <c r="Z346" s="702"/>
      <c r="AE346" s="702"/>
    </row>
    <row r="347" spans="1:32" ht="13.5" thickBot="1">
      <c r="A347" s="622"/>
      <c r="B347" s="628" t="s">
        <v>913</v>
      </c>
      <c r="C347" s="648">
        <v>0</v>
      </c>
      <c r="D347" s="655">
        <v>0</v>
      </c>
      <c r="E347" s="655">
        <v>0</v>
      </c>
      <c r="F347" s="655">
        <v>0</v>
      </c>
      <c r="G347" s="655">
        <v>0</v>
      </c>
      <c r="H347" s="655">
        <v>0</v>
      </c>
      <c r="I347" s="648">
        <v>0</v>
      </c>
      <c r="J347" s="648">
        <v>0</v>
      </c>
      <c r="K347" s="655">
        <v>0</v>
      </c>
      <c r="L347" s="655">
        <v>0</v>
      </c>
      <c r="M347" s="655">
        <v>0</v>
      </c>
      <c r="N347" s="648">
        <v>0</v>
      </c>
      <c r="O347" s="648">
        <v>0</v>
      </c>
      <c r="P347" s="656">
        <v>0</v>
      </c>
      <c r="Q347" s="226"/>
      <c r="R347" s="226"/>
      <c r="S347" s="226"/>
      <c r="T347" s="703">
        <f t="shared" ref="T347:X347" si="341">C347-C346</f>
        <v>0</v>
      </c>
      <c r="U347" s="703">
        <f t="shared" si="341"/>
        <v>0</v>
      </c>
      <c r="V347" s="703">
        <f t="shared" si="341"/>
        <v>0</v>
      </c>
      <c r="W347" s="703">
        <f t="shared" si="341"/>
        <v>0</v>
      </c>
      <c r="X347" s="703">
        <f t="shared" si="341"/>
        <v>0</v>
      </c>
      <c r="Y347" s="703">
        <f t="shared" ref="Y347:AE347" si="342">H347-H346</f>
        <v>0</v>
      </c>
      <c r="Z347" s="704">
        <f t="shared" si="342"/>
        <v>0</v>
      </c>
      <c r="AA347" s="703">
        <f t="shared" si="342"/>
        <v>0</v>
      </c>
      <c r="AB347" s="703">
        <f t="shared" si="342"/>
        <v>0</v>
      </c>
      <c r="AC347" s="703">
        <f t="shared" si="342"/>
        <v>0</v>
      </c>
      <c r="AD347" s="703">
        <f t="shared" si="342"/>
        <v>0</v>
      </c>
      <c r="AE347" s="704">
        <f t="shared" si="342"/>
        <v>0</v>
      </c>
    </row>
    <row r="348" spans="1:32" ht="13.5" thickTop="1">
      <c r="A348" s="622"/>
      <c r="B348" s="628" t="s">
        <v>914</v>
      </c>
      <c r="C348" s="648">
        <v>0</v>
      </c>
      <c r="D348" s="655">
        <v>0</v>
      </c>
      <c r="E348" s="655">
        <v>0</v>
      </c>
      <c r="F348" s="655">
        <v>0</v>
      </c>
      <c r="G348" s="655">
        <v>0</v>
      </c>
      <c r="H348" s="655">
        <v>0</v>
      </c>
      <c r="I348" s="648">
        <v>0</v>
      </c>
      <c r="J348" s="648">
        <v>0</v>
      </c>
      <c r="K348" s="655">
        <v>0</v>
      </c>
      <c r="L348" s="655">
        <v>0</v>
      </c>
      <c r="M348" s="655">
        <v>0</v>
      </c>
      <c r="N348" s="648">
        <v>0</v>
      </c>
      <c r="O348" s="648">
        <v>0</v>
      </c>
      <c r="P348" s="656">
        <v>0</v>
      </c>
      <c r="Q348" s="240"/>
      <c r="R348" s="240"/>
      <c r="S348" s="240"/>
      <c r="T348" s="711"/>
      <c r="U348" s="711"/>
      <c r="V348" s="711"/>
      <c r="W348" s="711"/>
      <c r="X348" s="711"/>
      <c r="Y348" s="711"/>
      <c r="Z348" s="712"/>
      <c r="AA348" s="711"/>
      <c r="AB348" s="711"/>
      <c r="AC348" s="711"/>
      <c r="AD348" s="711"/>
      <c r="AE348" s="712"/>
      <c r="AF348" s="253"/>
    </row>
    <row r="349" spans="1:32" ht="13.5" thickBot="1">
      <c r="A349" s="622"/>
      <c r="B349" s="628" t="s">
        <v>915</v>
      </c>
      <c r="C349" s="648">
        <v>0</v>
      </c>
      <c r="D349" s="655">
        <v>0</v>
      </c>
      <c r="E349" s="655">
        <v>0</v>
      </c>
      <c r="F349" s="655">
        <v>0</v>
      </c>
      <c r="G349" s="655">
        <v>0</v>
      </c>
      <c r="H349" s="655">
        <v>0</v>
      </c>
      <c r="I349" s="648">
        <v>0</v>
      </c>
      <c r="J349" s="648">
        <v>0</v>
      </c>
      <c r="K349" s="655">
        <v>0</v>
      </c>
      <c r="L349" s="655">
        <v>0</v>
      </c>
      <c r="M349" s="655">
        <v>0</v>
      </c>
      <c r="N349" s="648">
        <v>0</v>
      </c>
      <c r="O349" s="648">
        <v>0</v>
      </c>
      <c r="P349" s="656">
        <v>0</v>
      </c>
      <c r="Q349" s="247"/>
      <c r="R349" s="247"/>
      <c r="S349" s="247"/>
      <c r="T349" s="713">
        <f t="shared" ref="T349:X349" si="343">C349-C348</f>
        <v>0</v>
      </c>
      <c r="U349" s="713">
        <f t="shared" si="343"/>
        <v>0</v>
      </c>
      <c r="V349" s="713">
        <f t="shared" si="343"/>
        <v>0</v>
      </c>
      <c r="W349" s="713">
        <f t="shared" si="343"/>
        <v>0</v>
      </c>
      <c r="X349" s="713">
        <f t="shared" si="343"/>
        <v>0</v>
      </c>
      <c r="Y349" s="713">
        <f t="shared" ref="Y349:AE349" si="344">H349-H348</f>
        <v>0</v>
      </c>
      <c r="Z349" s="714">
        <f t="shared" si="344"/>
        <v>0</v>
      </c>
      <c r="AA349" s="713">
        <f t="shared" si="344"/>
        <v>0</v>
      </c>
      <c r="AB349" s="713">
        <f t="shared" si="344"/>
        <v>0</v>
      </c>
      <c r="AC349" s="713">
        <f t="shared" si="344"/>
        <v>0</v>
      </c>
      <c r="AD349" s="713">
        <f t="shared" si="344"/>
        <v>0</v>
      </c>
      <c r="AE349" s="714">
        <f t="shared" si="344"/>
        <v>0</v>
      </c>
      <c r="AF349" s="257"/>
    </row>
    <row r="350" spans="1:32" ht="13.5" thickTop="1">
      <c r="A350" s="622"/>
      <c r="B350" s="628" t="s">
        <v>916</v>
      </c>
      <c r="C350" s="648">
        <v>0</v>
      </c>
      <c r="D350" s="655">
        <v>0</v>
      </c>
      <c r="E350" s="655">
        <v>0</v>
      </c>
      <c r="F350" s="655">
        <v>0</v>
      </c>
      <c r="G350" s="655">
        <v>0</v>
      </c>
      <c r="H350" s="655">
        <v>0</v>
      </c>
      <c r="I350" s="648">
        <v>0</v>
      </c>
      <c r="J350" s="648">
        <v>0</v>
      </c>
      <c r="K350" s="655">
        <v>0</v>
      </c>
      <c r="L350" s="655">
        <v>0</v>
      </c>
      <c r="M350" s="655">
        <v>0</v>
      </c>
      <c r="N350" s="648">
        <v>0</v>
      </c>
      <c r="O350" s="648">
        <v>0</v>
      </c>
      <c r="P350" s="656">
        <v>0</v>
      </c>
      <c r="Q350" s="226"/>
      <c r="R350" s="226"/>
      <c r="S350" s="226"/>
      <c r="Z350" s="702"/>
      <c r="AE350" s="702"/>
    </row>
    <row r="351" spans="1:32">
      <c r="A351" s="622"/>
      <c r="B351" s="628" t="s">
        <v>917</v>
      </c>
      <c r="C351" s="648">
        <v>0</v>
      </c>
      <c r="D351" s="655">
        <v>0</v>
      </c>
      <c r="E351" s="655">
        <v>0</v>
      </c>
      <c r="F351" s="655">
        <v>0</v>
      </c>
      <c r="G351" s="655">
        <v>0</v>
      </c>
      <c r="H351" s="655">
        <v>0</v>
      </c>
      <c r="I351" s="648">
        <v>0</v>
      </c>
      <c r="J351" s="648">
        <v>0</v>
      </c>
      <c r="K351" s="655">
        <v>0</v>
      </c>
      <c r="L351" s="655">
        <v>0</v>
      </c>
      <c r="M351" s="655">
        <v>0</v>
      </c>
      <c r="N351" s="648">
        <v>0</v>
      </c>
      <c r="O351" s="648">
        <v>0</v>
      </c>
      <c r="P351" s="656">
        <v>0</v>
      </c>
      <c r="Q351" s="226"/>
      <c r="R351" s="226"/>
      <c r="S351" s="226"/>
      <c r="T351" s="703">
        <f t="shared" ref="T351:X351" si="345">C351-C350</f>
        <v>0</v>
      </c>
      <c r="U351" s="703">
        <f t="shared" si="345"/>
        <v>0</v>
      </c>
      <c r="V351" s="703">
        <f t="shared" si="345"/>
        <v>0</v>
      </c>
      <c r="W351" s="703">
        <f t="shared" si="345"/>
        <v>0</v>
      </c>
      <c r="X351" s="703">
        <f t="shared" si="345"/>
        <v>0</v>
      </c>
      <c r="Y351" s="703">
        <f t="shared" ref="Y351:AE351" si="346">H351-H350</f>
        <v>0</v>
      </c>
      <c r="Z351" s="704">
        <f t="shared" si="346"/>
        <v>0</v>
      </c>
      <c r="AA351" s="703">
        <f t="shared" si="346"/>
        <v>0</v>
      </c>
      <c r="AB351" s="703">
        <f t="shared" si="346"/>
        <v>0</v>
      </c>
      <c r="AC351" s="703">
        <f t="shared" si="346"/>
        <v>0</v>
      </c>
      <c r="AD351" s="703">
        <f t="shared" si="346"/>
        <v>0</v>
      </c>
      <c r="AE351" s="704">
        <f t="shared" si="346"/>
        <v>0</v>
      </c>
    </row>
    <row r="352" spans="1:32">
      <c r="A352" s="622"/>
      <c r="B352" s="628" t="s">
        <v>918</v>
      </c>
      <c r="C352" s="648">
        <v>0</v>
      </c>
      <c r="D352" s="655">
        <v>0</v>
      </c>
      <c r="E352" s="655">
        <v>0</v>
      </c>
      <c r="F352" s="655">
        <v>0</v>
      </c>
      <c r="G352" s="655">
        <v>0</v>
      </c>
      <c r="H352" s="655">
        <v>0</v>
      </c>
      <c r="I352" s="648">
        <v>0</v>
      </c>
      <c r="J352" s="648">
        <v>0</v>
      </c>
      <c r="K352" s="655">
        <v>0</v>
      </c>
      <c r="L352" s="655">
        <v>0</v>
      </c>
      <c r="M352" s="655">
        <v>0</v>
      </c>
      <c r="N352" s="648">
        <v>0</v>
      </c>
      <c r="O352" s="648">
        <v>0</v>
      </c>
      <c r="P352" s="656">
        <v>0</v>
      </c>
      <c r="Q352" s="226"/>
      <c r="R352" s="226"/>
      <c r="S352" s="226"/>
      <c r="Z352" s="702"/>
      <c r="AE352" s="702"/>
    </row>
    <row r="353" spans="1:32">
      <c r="A353" s="622"/>
      <c r="B353" s="628" t="s">
        <v>919</v>
      </c>
      <c r="C353" s="648">
        <v>0</v>
      </c>
      <c r="D353" s="655">
        <v>0</v>
      </c>
      <c r="E353" s="655">
        <v>0</v>
      </c>
      <c r="F353" s="655">
        <v>0</v>
      </c>
      <c r="G353" s="655">
        <v>0</v>
      </c>
      <c r="H353" s="655">
        <v>0</v>
      </c>
      <c r="I353" s="648">
        <v>0</v>
      </c>
      <c r="J353" s="648">
        <v>0</v>
      </c>
      <c r="K353" s="655">
        <v>0</v>
      </c>
      <c r="L353" s="655">
        <v>0</v>
      </c>
      <c r="M353" s="655">
        <v>0</v>
      </c>
      <c r="N353" s="648">
        <v>0</v>
      </c>
      <c r="O353" s="648">
        <v>0</v>
      </c>
      <c r="P353" s="656">
        <v>0</v>
      </c>
      <c r="Q353" s="226"/>
      <c r="R353" s="226"/>
      <c r="S353" s="226"/>
      <c r="T353" s="703">
        <f t="shared" ref="T353:X353" si="347">C353-C352</f>
        <v>0</v>
      </c>
      <c r="U353" s="703">
        <f t="shared" si="347"/>
        <v>0</v>
      </c>
      <c r="V353" s="703">
        <f t="shared" si="347"/>
        <v>0</v>
      </c>
      <c r="W353" s="703">
        <f t="shared" si="347"/>
        <v>0</v>
      </c>
      <c r="X353" s="703">
        <f t="shared" si="347"/>
        <v>0</v>
      </c>
      <c r="Y353" s="703">
        <f t="shared" ref="Y353:AE353" si="348">H353-H352</f>
        <v>0</v>
      </c>
      <c r="Z353" s="704">
        <f t="shared" si="348"/>
        <v>0</v>
      </c>
      <c r="AA353" s="703">
        <f t="shared" si="348"/>
        <v>0</v>
      </c>
      <c r="AB353" s="703">
        <f t="shared" si="348"/>
        <v>0</v>
      </c>
      <c r="AC353" s="703">
        <f t="shared" si="348"/>
        <v>0</v>
      </c>
      <c r="AD353" s="703">
        <f t="shared" si="348"/>
        <v>0</v>
      </c>
      <c r="AE353" s="704">
        <f t="shared" si="348"/>
        <v>0</v>
      </c>
    </row>
    <row r="354" spans="1:32">
      <c r="A354" s="622"/>
      <c r="B354" s="628" t="s">
        <v>920</v>
      </c>
      <c r="C354" s="648">
        <v>0</v>
      </c>
      <c r="D354" s="655">
        <v>0</v>
      </c>
      <c r="E354" s="655">
        <v>0</v>
      </c>
      <c r="F354" s="655">
        <v>0</v>
      </c>
      <c r="G354" s="655">
        <v>0</v>
      </c>
      <c r="H354" s="655">
        <v>0</v>
      </c>
      <c r="I354" s="648">
        <v>0</v>
      </c>
      <c r="J354" s="648">
        <v>0</v>
      </c>
      <c r="K354" s="655">
        <v>0</v>
      </c>
      <c r="L354" s="655">
        <v>0</v>
      </c>
      <c r="M354" s="655">
        <v>0</v>
      </c>
      <c r="N354" s="648">
        <v>0</v>
      </c>
      <c r="O354" s="648">
        <v>0</v>
      </c>
      <c r="P354" s="656">
        <v>0</v>
      </c>
      <c r="Q354" s="226"/>
      <c r="R354" s="226"/>
      <c r="S354" s="226"/>
      <c r="Z354" s="702"/>
      <c r="AE354" s="702"/>
    </row>
    <row r="355" spans="1:32">
      <c r="A355" s="622"/>
      <c r="B355" s="628" t="s">
        <v>921</v>
      </c>
      <c r="C355" s="648">
        <v>0</v>
      </c>
      <c r="D355" s="655">
        <v>0</v>
      </c>
      <c r="E355" s="655">
        <v>0</v>
      </c>
      <c r="F355" s="655">
        <v>0</v>
      </c>
      <c r="G355" s="655">
        <v>0</v>
      </c>
      <c r="H355" s="655">
        <v>0</v>
      </c>
      <c r="I355" s="648">
        <v>0</v>
      </c>
      <c r="J355" s="648">
        <v>0</v>
      </c>
      <c r="K355" s="655">
        <v>0</v>
      </c>
      <c r="L355" s="655">
        <v>0</v>
      </c>
      <c r="M355" s="655">
        <v>0</v>
      </c>
      <c r="N355" s="648">
        <v>0</v>
      </c>
      <c r="O355" s="648">
        <v>0</v>
      </c>
      <c r="P355" s="656">
        <v>0</v>
      </c>
      <c r="Q355" s="226"/>
      <c r="R355" s="226"/>
      <c r="S355" s="226"/>
      <c r="T355" s="703">
        <f t="shared" ref="T355:X355" si="349">C355-C354</f>
        <v>0</v>
      </c>
      <c r="U355" s="703">
        <f t="shared" si="349"/>
        <v>0</v>
      </c>
      <c r="V355" s="703">
        <f t="shared" si="349"/>
        <v>0</v>
      </c>
      <c r="W355" s="703">
        <f t="shared" si="349"/>
        <v>0</v>
      </c>
      <c r="X355" s="703">
        <f t="shared" si="349"/>
        <v>0</v>
      </c>
      <c r="Y355" s="703">
        <f t="shared" ref="Y355:AE355" si="350">H355-H354</f>
        <v>0</v>
      </c>
      <c r="Z355" s="704">
        <f t="shared" si="350"/>
        <v>0</v>
      </c>
      <c r="AA355" s="703">
        <f t="shared" si="350"/>
        <v>0</v>
      </c>
      <c r="AB355" s="703">
        <f t="shared" si="350"/>
        <v>0</v>
      </c>
      <c r="AC355" s="703">
        <f t="shared" si="350"/>
        <v>0</v>
      </c>
      <c r="AD355" s="703">
        <f t="shared" si="350"/>
        <v>0</v>
      </c>
      <c r="AE355" s="704">
        <f t="shared" si="350"/>
        <v>0</v>
      </c>
    </row>
    <row r="356" spans="1:32">
      <c r="A356" s="622"/>
      <c r="B356" s="628" t="s">
        <v>922</v>
      </c>
      <c r="C356" s="648">
        <v>0</v>
      </c>
      <c r="D356" s="655">
        <v>0</v>
      </c>
      <c r="E356" s="655">
        <v>0</v>
      </c>
      <c r="F356" s="655">
        <v>0</v>
      </c>
      <c r="G356" s="655">
        <v>0</v>
      </c>
      <c r="H356" s="655">
        <v>0</v>
      </c>
      <c r="I356" s="648">
        <v>0</v>
      </c>
      <c r="J356" s="648">
        <v>0</v>
      </c>
      <c r="K356" s="655">
        <v>0</v>
      </c>
      <c r="L356" s="655">
        <v>0</v>
      </c>
      <c r="M356" s="655">
        <v>0</v>
      </c>
      <c r="N356" s="648">
        <v>0</v>
      </c>
      <c r="O356" s="648">
        <v>0</v>
      </c>
      <c r="P356" s="656">
        <v>0</v>
      </c>
      <c r="Q356" s="226"/>
      <c r="R356" s="226"/>
      <c r="S356" s="226"/>
      <c r="Z356" s="702"/>
      <c r="AE356" s="702"/>
    </row>
    <row r="357" spans="1:32" ht="13.5" thickBot="1">
      <c r="A357" s="622"/>
      <c r="B357" s="628" t="s">
        <v>923</v>
      </c>
      <c r="C357" s="648">
        <v>0</v>
      </c>
      <c r="D357" s="655">
        <v>0</v>
      </c>
      <c r="E357" s="655">
        <v>0</v>
      </c>
      <c r="F357" s="655">
        <v>0</v>
      </c>
      <c r="G357" s="655">
        <v>0</v>
      </c>
      <c r="H357" s="655">
        <v>0</v>
      </c>
      <c r="I357" s="648">
        <v>0</v>
      </c>
      <c r="J357" s="648">
        <v>0</v>
      </c>
      <c r="K357" s="655">
        <v>0</v>
      </c>
      <c r="L357" s="655">
        <v>0</v>
      </c>
      <c r="M357" s="655">
        <v>0</v>
      </c>
      <c r="N357" s="648">
        <v>0</v>
      </c>
      <c r="O357" s="648">
        <v>0</v>
      </c>
      <c r="P357" s="656">
        <v>0</v>
      </c>
      <c r="Q357" s="226"/>
      <c r="R357" s="226"/>
      <c r="S357" s="226"/>
      <c r="T357" s="715">
        <f t="shared" ref="T357:X357" si="351">C357-C356</f>
        <v>0</v>
      </c>
      <c r="U357" s="715">
        <f t="shared" si="351"/>
        <v>0</v>
      </c>
      <c r="V357" s="715">
        <f t="shared" si="351"/>
        <v>0</v>
      </c>
      <c r="W357" s="715">
        <f t="shared" si="351"/>
        <v>0</v>
      </c>
      <c r="X357" s="715">
        <f t="shared" si="351"/>
        <v>0</v>
      </c>
      <c r="Y357" s="715">
        <f t="shared" ref="Y357:AE357" si="352">H357-H356</f>
        <v>0</v>
      </c>
      <c r="Z357" s="716">
        <f t="shared" si="352"/>
        <v>0</v>
      </c>
      <c r="AA357" s="715">
        <f t="shared" si="352"/>
        <v>0</v>
      </c>
      <c r="AB357" s="715">
        <f t="shared" si="352"/>
        <v>0</v>
      </c>
      <c r="AC357" s="715">
        <f t="shared" si="352"/>
        <v>0</v>
      </c>
      <c r="AD357" s="715">
        <f t="shared" si="352"/>
        <v>0</v>
      </c>
      <c r="AE357" s="716">
        <f t="shared" si="352"/>
        <v>0</v>
      </c>
    </row>
    <row r="358" spans="1:32">
      <c r="A358" s="621" t="s">
        <v>857</v>
      </c>
      <c r="B358" s="617" t="s">
        <v>892</v>
      </c>
      <c r="C358" s="649">
        <v>0</v>
      </c>
      <c r="D358" s="653">
        <v>0</v>
      </c>
      <c r="E358" s="653">
        <v>0</v>
      </c>
      <c r="F358" s="653">
        <v>0</v>
      </c>
      <c r="G358" s="653">
        <v>0</v>
      </c>
      <c r="H358" s="653">
        <v>0</v>
      </c>
      <c r="I358" s="649">
        <v>0</v>
      </c>
      <c r="J358" s="649">
        <v>0</v>
      </c>
      <c r="K358" s="653">
        <v>0</v>
      </c>
      <c r="L358" s="653">
        <v>0</v>
      </c>
      <c r="M358" s="653">
        <v>0</v>
      </c>
      <c r="N358" s="649">
        <v>0</v>
      </c>
      <c r="O358" s="649">
        <v>0</v>
      </c>
      <c r="P358" s="654">
        <v>0</v>
      </c>
      <c r="Q358" s="226"/>
      <c r="R358" s="226"/>
      <c r="S358" s="226"/>
      <c r="T358" s="701" t="s">
        <v>1191</v>
      </c>
      <c r="Z358" s="702"/>
      <c r="AE358" s="702"/>
    </row>
    <row r="359" spans="1:32">
      <c r="A359" s="622"/>
      <c r="B359" s="663" t="s">
        <v>893</v>
      </c>
      <c r="C359" s="664">
        <v>0</v>
      </c>
      <c r="D359" s="665">
        <v>0</v>
      </c>
      <c r="E359" s="665">
        <v>0</v>
      </c>
      <c r="F359" s="665">
        <v>0</v>
      </c>
      <c r="G359" s="665">
        <v>0</v>
      </c>
      <c r="H359" s="665">
        <v>0</v>
      </c>
      <c r="I359" s="664">
        <v>0</v>
      </c>
      <c r="J359" s="664">
        <v>0</v>
      </c>
      <c r="K359" s="665">
        <v>0</v>
      </c>
      <c r="L359" s="665">
        <v>0</v>
      </c>
      <c r="M359" s="665">
        <v>0</v>
      </c>
      <c r="N359" s="664">
        <v>0</v>
      </c>
      <c r="O359" s="664">
        <v>0</v>
      </c>
      <c r="P359" s="666">
        <v>0</v>
      </c>
      <c r="Q359" s="226"/>
      <c r="R359" s="226"/>
      <c r="S359" s="226"/>
      <c r="T359" s="703">
        <f t="shared" ref="T359:X359" si="353">C359-C358</f>
        <v>0</v>
      </c>
      <c r="U359" s="703">
        <f t="shared" si="353"/>
        <v>0</v>
      </c>
      <c r="V359" s="703">
        <f t="shared" si="353"/>
        <v>0</v>
      </c>
      <c r="W359" s="703">
        <f t="shared" si="353"/>
        <v>0</v>
      </c>
      <c r="X359" s="703">
        <f t="shared" si="353"/>
        <v>0</v>
      </c>
      <c r="Y359" s="703">
        <f t="shared" ref="Y359:AE359" si="354">H359-H358</f>
        <v>0</v>
      </c>
      <c r="Z359" s="704">
        <f t="shared" si="354"/>
        <v>0</v>
      </c>
      <c r="AA359" s="703">
        <f t="shared" si="354"/>
        <v>0</v>
      </c>
      <c r="AB359" s="703">
        <f t="shared" si="354"/>
        <v>0</v>
      </c>
      <c r="AC359" s="703">
        <f t="shared" si="354"/>
        <v>0</v>
      </c>
      <c r="AD359" s="703">
        <f t="shared" si="354"/>
        <v>0</v>
      </c>
      <c r="AE359" s="704">
        <f t="shared" si="354"/>
        <v>0</v>
      </c>
    </row>
    <row r="360" spans="1:32">
      <c r="A360" s="622"/>
      <c r="B360" s="628" t="s">
        <v>894</v>
      </c>
      <c r="C360" s="648">
        <v>0</v>
      </c>
      <c r="D360" s="679">
        <v>0</v>
      </c>
      <c r="E360" s="679">
        <v>0</v>
      </c>
      <c r="F360" s="679">
        <v>0</v>
      </c>
      <c r="G360" s="679">
        <v>0</v>
      </c>
      <c r="H360" s="679">
        <v>0</v>
      </c>
      <c r="I360" s="648">
        <v>0</v>
      </c>
      <c r="J360" s="648">
        <v>0</v>
      </c>
      <c r="K360" s="679">
        <v>0</v>
      </c>
      <c r="L360" s="679">
        <v>0</v>
      </c>
      <c r="M360" s="679">
        <v>0</v>
      </c>
      <c r="N360" s="648">
        <v>0</v>
      </c>
      <c r="O360" s="648">
        <v>0</v>
      </c>
      <c r="P360" s="656">
        <v>0</v>
      </c>
      <c r="Q360" s="226"/>
      <c r="R360" s="226"/>
      <c r="S360" s="226"/>
      <c r="Z360" s="702"/>
      <c r="AE360" s="702"/>
    </row>
    <row r="361" spans="1:32">
      <c r="A361" s="622"/>
      <c r="B361" s="628" t="s">
        <v>895</v>
      </c>
      <c r="C361" s="648">
        <v>0</v>
      </c>
      <c r="D361" s="655">
        <v>0</v>
      </c>
      <c r="E361" s="655">
        <v>0</v>
      </c>
      <c r="F361" s="655">
        <v>0</v>
      </c>
      <c r="G361" s="655">
        <v>0</v>
      </c>
      <c r="H361" s="655">
        <v>0</v>
      </c>
      <c r="I361" s="648">
        <v>0</v>
      </c>
      <c r="J361" s="648">
        <v>0</v>
      </c>
      <c r="K361" s="655">
        <v>0</v>
      </c>
      <c r="L361" s="655">
        <v>0</v>
      </c>
      <c r="M361" s="655">
        <v>0</v>
      </c>
      <c r="N361" s="648">
        <v>0</v>
      </c>
      <c r="O361" s="648">
        <v>0</v>
      </c>
      <c r="P361" s="656">
        <v>0</v>
      </c>
      <c r="Q361" s="226"/>
      <c r="R361" s="226"/>
      <c r="S361" s="226"/>
      <c r="T361" s="703">
        <f t="shared" ref="T361:X361" si="355">C361-C360</f>
        <v>0</v>
      </c>
      <c r="U361" s="703">
        <f t="shared" si="355"/>
        <v>0</v>
      </c>
      <c r="V361" s="703">
        <f t="shared" si="355"/>
        <v>0</v>
      </c>
      <c r="W361" s="703">
        <f t="shared" si="355"/>
        <v>0</v>
      </c>
      <c r="X361" s="703">
        <f t="shared" si="355"/>
        <v>0</v>
      </c>
      <c r="Y361" s="703">
        <f t="shared" ref="Y361:AE361" si="356">H361-H360</f>
        <v>0</v>
      </c>
      <c r="Z361" s="704">
        <f t="shared" si="356"/>
        <v>0</v>
      </c>
      <c r="AA361" s="703">
        <f t="shared" si="356"/>
        <v>0</v>
      </c>
      <c r="AB361" s="703">
        <f t="shared" si="356"/>
        <v>0</v>
      </c>
      <c r="AC361" s="703">
        <f t="shared" si="356"/>
        <v>0</v>
      </c>
      <c r="AD361" s="703">
        <f t="shared" si="356"/>
        <v>0</v>
      </c>
      <c r="AE361" s="704">
        <f t="shared" si="356"/>
        <v>0</v>
      </c>
    </row>
    <row r="362" spans="1:32">
      <c r="A362" s="622"/>
      <c r="B362" s="628" t="s">
        <v>896</v>
      </c>
      <c r="C362" s="648">
        <v>0</v>
      </c>
      <c r="D362" s="655">
        <v>0</v>
      </c>
      <c r="E362" s="655">
        <v>0</v>
      </c>
      <c r="F362" s="655">
        <v>0</v>
      </c>
      <c r="G362" s="655">
        <v>0</v>
      </c>
      <c r="H362" s="655">
        <v>0</v>
      </c>
      <c r="I362" s="648">
        <v>0</v>
      </c>
      <c r="J362" s="648">
        <v>0</v>
      </c>
      <c r="K362" s="655">
        <v>0</v>
      </c>
      <c r="L362" s="655">
        <v>0</v>
      </c>
      <c r="M362" s="655">
        <v>0</v>
      </c>
      <c r="N362" s="648">
        <v>0</v>
      </c>
      <c r="O362" s="648">
        <v>0</v>
      </c>
      <c r="P362" s="656">
        <v>0</v>
      </c>
      <c r="Q362" s="226"/>
      <c r="R362" s="226"/>
      <c r="S362" s="226"/>
      <c r="Z362" s="702"/>
      <c r="AE362" s="702"/>
    </row>
    <row r="363" spans="1:32" ht="13.5" thickBot="1">
      <c r="A363" s="622"/>
      <c r="B363" s="628" t="s">
        <v>897</v>
      </c>
      <c r="C363" s="648">
        <v>0</v>
      </c>
      <c r="D363" s="655">
        <v>0</v>
      </c>
      <c r="E363" s="655">
        <v>0</v>
      </c>
      <c r="F363" s="655">
        <v>0</v>
      </c>
      <c r="G363" s="655">
        <v>0</v>
      </c>
      <c r="H363" s="655">
        <v>0</v>
      </c>
      <c r="I363" s="648">
        <v>0</v>
      </c>
      <c r="J363" s="648">
        <v>0</v>
      </c>
      <c r="K363" s="655">
        <v>0</v>
      </c>
      <c r="L363" s="655">
        <v>0</v>
      </c>
      <c r="M363" s="655">
        <v>0</v>
      </c>
      <c r="N363" s="648">
        <v>0</v>
      </c>
      <c r="O363" s="648">
        <v>0</v>
      </c>
      <c r="P363" s="656">
        <v>0</v>
      </c>
      <c r="Q363" s="226"/>
      <c r="R363" s="226"/>
      <c r="S363" s="226"/>
      <c r="T363" s="703">
        <f t="shared" ref="T363:X363" si="357">C363-C362</f>
        <v>0</v>
      </c>
      <c r="U363" s="703">
        <f t="shared" si="357"/>
        <v>0</v>
      </c>
      <c r="V363" s="703">
        <f t="shared" si="357"/>
        <v>0</v>
      </c>
      <c r="W363" s="703">
        <f t="shared" si="357"/>
        <v>0</v>
      </c>
      <c r="X363" s="703">
        <f t="shared" si="357"/>
        <v>0</v>
      </c>
      <c r="Y363" s="703">
        <f t="shared" ref="Y363:AE363" si="358">H363-H362</f>
        <v>0</v>
      </c>
      <c r="Z363" s="704">
        <f t="shared" si="358"/>
        <v>0</v>
      </c>
      <c r="AA363" s="703">
        <f t="shared" si="358"/>
        <v>0</v>
      </c>
      <c r="AB363" s="703">
        <f t="shared" si="358"/>
        <v>0</v>
      </c>
      <c r="AC363" s="703">
        <f t="shared" si="358"/>
        <v>0</v>
      </c>
      <c r="AD363" s="703">
        <f t="shared" si="358"/>
        <v>0</v>
      </c>
      <c r="AE363" s="704">
        <f t="shared" si="358"/>
        <v>0</v>
      </c>
    </row>
    <row r="364" spans="1:32" ht="13.5" thickTop="1">
      <c r="A364" s="622"/>
      <c r="B364" s="672" t="s">
        <v>898</v>
      </c>
      <c r="C364" s="673">
        <v>0</v>
      </c>
      <c r="D364" s="674">
        <v>0</v>
      </c>
      <c r="E364" s="674">
        <v>0</v>
      </c>
      <c r="F364" s="674">
        <v>0</v>
      </c>
      <c r="G364" s="674">
        <v>0</v>
      </c>
      <c r="H364" s="674">
        <v>0</v>
      </c>
      <c r="I364" s="673">
        <v>0</v>
      </c>
      <c r="J364" s="673">
        <v>0</v>
      </c>
      <c r="K364" s="674">
        <v>0</v>
      </c>
      <c r="L364" s="674">
        <v>0</v>
      </c>
      <c r="M364" s="674">
        <v>0</v>
      </c>
      <c r="N364" s="673">
        <v>0</v>
      </c>
      <c r="O364" s="673">
        <v>0</v>
      </c>
      <c r="P364" s="675">
        <v>0</v>
      </c>
      <c r="Q364" s="240"/>
      <c r="R364" s="240"/>
      <c r="S364" s="240"/>
      <c r="T364" s="711"/>
      <c r="U364" s="711"/>
      <c r="V364" s="711"/>
      <c r="W364" s="711"/>
      <c r="X364" s="711"/>
      <c r="Y364" s="711"/>
      <c r="Z364" s="712"/>
      <c r="AA364" s="711"/>
      <c r="AB364" s="711"/>
      <c r="AC364" s="711"/>
      <c r="AD364" s="711"/>
      <c r="AE364" s="712"/>
      <c r="AF364" s="253"/>
    </row>
    <row r="365" spans="1:32" ht="13.5" thickBot="1">
      <c r="A365" s="622"/>
      <c r="B365" s="672" t="s">
        <v>899</v>
      </c>
      <c r="C365" s="673">
        <v>0</v>
      </c>
      <c r="D365" s="674">
        <v>0</v>
      </c>
      <c r="E365" s="674">
        <v>0</v>
      </c>
      <c r="F365" s="674">
        <v>0</v>
      </c>
      <c r="G365" s="674">
        <v>0</v>
      </c>
      <c r="H365" s="674">
        <v>0</v>
      </c>
      <c r="I365" s="673">
        <v>0</v>
      </c>
      <c r="J365" s="673">
        <v>0</v>
      </c>
      <c r="K365" s="674">
        <v>0</v>
      </c>
      <c r="L365" s="674">
        <v>0</v>
      </c>
      <c r="M365" s="674">
        <v>0</v>
      </c>
      <c r="N365" s="673">
        <v>0</v>
      </c>
      <c r="O365" s="673">
        <v>0</v>
      </c>
      <c r="P365" s="675">
        <v>0</v>
      </c>
      <c r="Q365" s="247"/>
      <c r="R365" s="247"/>
      <c r="S365" s="247"/>
      <c r="T365" s="713">
        <f t="shared" ref="T365:X365" si="359">C365-C364</f>
        <v>0</v>
      </c>
      <c r="U365" s="713">
        <f t="shared" si="359"/>
        <v>0</v>
      </c>
      <c r="V365" s="713">
        <f t="shared" si="359"/>
        <v>0</v>
      </c>
      <c r="W365" s="713">
        <f t="shared" si="359"/>
        <v>0</v>
      </c>
      <c r="X365" s="713">
        <f t="shared" si="359"/>
        <v>0</v>
      </c>
      <c r="Y365" s="713">
        <f t="shared" ref="Y365:AE365" si="360">H365-H364</f>
        <v>0</v>
      </c>
      <c r="Z365" s="714">
        <f t="shared" si="360"/>
        <v>0</v>
      </c>
      <c r="AA365" s="713">
        <f t="shared" si="360"/>
        <v>0</v>
      </c>
      <c r="AB365" s="713">
        <f t="shared" si="360"/>
        <v>0</v>
      </c>
      <c r="AC365" s="713">
        <f t="shared" si="360"/>
        <v>0</v>
      </c>
      <c r="AD365" s="713">
        <f t="shared" si="360"/>
        <v>0</v>
      </c>
      <c r="AE365" s="714">
        <f t="shared" si="360"/>
        <v>0</v>
      </c>
      <c r="AF365" s="257"/>
    </row>
    <row r="366" spans="1:32" ht="13.5" thickTop="1">
      <c r="A366" s="622"/>
      <c r="B366" s="628" t="s">
        <v>900</v>
      </c>
      <c r="C366" s="648">
        <v>0</v>
      </c>
      <c r="D366" s="655">
        <v>0</v>
      </c>
      <c r="E366" s="655">
        <v>0</v>
      </c>
      <c r="F366" s="655">
        <v>0</v>
      </c>
      <c r="G366" s="655">
        <v>0</v>
      </c>
      <c r="H366" s="655">
        <v>0</v>
      </c>
      <c r="I366" s="648">
        <v>0</v>
      </c>
      <c r="J366" s="648">
        <v>0</v>
      </c>
      <c r="K366" s="655">
        <v>0</v>
      </c>
      <c r="L366" s="655">
        <v>0</v>
      </c>
      <c r="M366" s="655">
        <v>0</v>
      </c>
      <c r="N366" s="648">
        <v>0</v>
      </c>
      <c r="O366" s="648">
        <v>0</v>
      </c>
      <c r="P366" s="656">
        <v>0</v>
      </c>
      <c r="Q366" s="226"/>
      <c r="R366" s="226"/>
      <c r="S366" s="226"/>
      <c r="Z366" s="702"/>
      <c r="AE366" s="702"/>
    </row>
    <row r="367" spans="1:32">
      <c r="A367" s="622"/>
      <c r="B367" s="628" t="s">
        <v>901</v>
      </c>
      <c r="C367" s="648">
        <v>0</v>
      </c>
      <c r="D367" s="655">
        <v>0</v>
      </c>
      <c r="E367" s="655">
        <v>0</v>
      </c>
      <c r="F367" s="655">
        <v>0</v>
      </c>
      <c r="G367" s="655">
        <v>0</v>
      </c>
      <c r="H367" s="655">
        <v>0</v>
      </c>
      <c r="I367" s="648">
        <v>0</v>
      </c>
      <c r="J367" s="648">
        <v>0</v>
      </c>
      <c r="K367" s="655">
        <v>0</v>
      </c>
      <c r="L367" s="655">
        <v>0</v>
      </c>
      <c r="M367" s="655">
        <v>0</v>
      </c>
      <c r="N367" s="648">
        <v>0</v>
      </c>
      <c r="O367" s="648">
        <v>0</v>
      </c>
      <c r="P367" s="656">
        <v>0</v>
      </c>
      <c r="Q367" s="226"/>
      <c r="R367" s="226"/>
      <c r="S367" s="226"/>
      <c r="T367" s="703">
        <f t="shared" ref="T367:X367" si="361">C367-C366</f>
        <v>0</v>
      </c>
      <c r="U367" s="703">
        <f t="shared" si="361"/>
        <v>0</v>
      </c>
      <c r="V367" s="703">
        <f t="shared" si="361"/>
        <v>0</v>
      </c>
      <c r="W367" s="703">
        <f t="shared" si="361"/>
        <v>0</v>
      </c>
      <c r="X367" s="703">
        <f t="shared" si="361"/>
        <v>0</v>
      </c>
      <c r="Y367" s="703">
        <f t="shared" ref="Y367:AE367" si="362">H367-H366</f>
        <v>0</v>
      </c>
      <c r="Z367" s="704">
        <f t="shared" si="362"/>
        <v>0</v>
      </c>
      <c r="AA367" s="703">
        <f t="shared" si="362"/>
        <v>0</v>
      </c>
      <c r="AB367" s="703">
        <f t="shared" si="362"/>
        <v>0</v>
      </c>
      <c r="AC367" s="703">
        <f t="shared" si="362"/>
        <v>0</v>
      </c>
      <c r="AD367" s="703">
        <f t="shared" si="362"/>
        <v>0</v>
      </c>
      <c r="AE367" s="704">
        <f t="shared" si="362"/>
        <v>0</v>
      </c>
    </row>
    <row r="368" spans="1:32">
      <c r="A368" s="622"/>
      <c r="B368" s="628" t="s">
        <v>902</v>
      </c>
      <c r="C368" s="648">
        <v>0</v>
      </c>
      <c r="D368" s="655">
        <v>0</v>
      </c>
      <c r="E368" s="655">
        <v>0</v>
      </c>
      <c r="F368" s="655">
        <v>0</v>
      </c>
      <c r="G368" s="655">
        <v>0</v>
      </c>
      <c r="H368" s="655">
        <v>0</v>
      </c>
      <c r="I368" s="648">
        <v>0</v>
      </c>
      <c r="J368" s="648">
        <v>0</v>
      </c>
      <c r="K368" s="655">
        <v>0</v>
      </c>
      <c r="L368" s="655">
        <v>0</v>
      </c>
      <c r="M368" s="655">
        <v>0</v>
      </c>
      <c r="N368" s="648">
        <v>0</v>
      </c>
      <c r="O368" s="648">
        <v>0</v>
      </c>
      <c r="P368" s="656">
        <v>0</v>
      </c>
      <c r="Q368" s="226"/>
      <c r="R368" s="226"/>
      <c r="S368" s="226"/>
      <c r="Z368" s="702"/>
      <c r="AE368" s="702"/>
    </row>
    <row r="369" spans="1:32">
      <c r="A369" s="622"/>
      <c r="B369" s="628" t="s">
        <v>903</v>
      </c>
      <c r="C369" s="648">
        <v>0</v>
      </c>
      <c r="D369" s="655">
        <v>0</v>
      </c>
      <c r="E369" s="655">
        <v>0</v>
      </c>
      <c r="F369" s="655">
        <v>0</v>
      </c>
      <c r="G369" s="655">
        <v>0</v>
      </c>
      <c r="H369" s="655">
        <v>0</v>
      </c>
      <c r="I369" s="648">
        <v>0</v>
      </c>
      <c r="J369" s="648">
        <v>0</v>
      </c>
      <c r="K369" s="655">
        <v>0</v>
      </c>
      <c r="L369" s="655">
        <v>0</v>
      </c>
      <c r="M369" s="655">
        <v>0</v>
      </c>
      <c r="N369" s="648">
        <v>0</v>
      </c>
      <c r="O369" s="648">
        <v>0</v>
      </c>
      <c r="P369" s="656">
        <v>0</v>
      </c>
      <c r="Q369" s="226"/>
      <c r="R369" s="226"/>
      <c r="S369" s="226"/>
      <c r="T369" s="703">
        <f t="shared" ref="T369:X369" si="363">C369-C368</f>
        <v>0</v>
      </c>
      <c r="U369" s="703">
        <f t="shared" si="363"/>
        <v>0</v>
      </c>
      <c r="V369" s="703">
        <f t="shared" si="363"/>
        <v>0</v>
      </c>
      <c r="W369" s="703">
        <f t="shared" si="363"/>
        <v>0</v>
      </c>
      <c r="X369" s="703">
        <f t="shared" si="363"/>
        <v>0</v>
      </c>
      <c r="Y369" s="703">
        <f t="shared" ref="Y369:AE369" si="364">H369-H368</f>
        <v>0</v>
      </c>
      <c r="Z369" s="704">
        <f t="shared" si="364"/>
        <v>0</v>
      </c>
      <c r="AA369" s="703">
        <f t="shared" si="364"/>
        <v>0</v>
      </c>
      <c r="AB369" s="703">
        <f t="shared" si="364"/>
        <v>0</v>
      </c>
      <c r="AC369" s="703">
        <f t="shared" si="364"/>
        <v>0</v>
      </c>
      <c r="AD369" s="703">
        <f t="shared" si="364"/>
        <v>0</v>
      </c>
      <c r="AE369" s="704">
        <f t="shared" si="364"/>
        <v>0</v>
      </c>
    </row>
    <row r="370" spans="1:32">
      <c r="A370" s="622"/>
      <c r="B370" s="628" t="s">
        <v>904</v>
      </c>
      <c r="C370" s="648">
        <v>0</v>
      </c>
      <c r="D370" s="655">
        <v>0</v>
      </c>
      <c r="E370" s="655">
        <v>0</v>
      </c>
      <c r="F370" s="655">
        <v>0</v>
      </c>
      <c r="G370" s="655">
        <v>0</v>
      </c>
      <c r="H370" s="655">
        <v>0</v>
      </c>
      <c r="I370" s="648">
        <v>0</v>
      </c>
      <c r="J370" s="648">
        <v>0</v>
      </c>
      <c r="K370" s="655">
        <v>0</v>
      </c>
      <c r="L370" s="655">
        <v>0</v>
      </c>
      <c r="M370" s="655">
        <v>0</v>
      </c>
      <c r="N370" s="648">
        <v>0</v>
      </c>
      <c r="O370" s="648">
        <v>0</v>
      </c>
      <c r="P370" s="656">
        <v>0</v>
      </c>
      <c r="Q370" s="226"/>
      <c r="R370" s="226"/>
      <c r="S370" s="226"/>
      <c r="Z370" s="702"/>
      <c r="AE370" s="702"/>
    </row>
    <row r="371" spans="1:32" ht="13.5" thickBot="1">
      <c r="A371" s="622"/>
      <c r="B371" s="628" t="s">
        <v>905</v>
      </c>
      <c r="C371" s="648">
        <v>0</v>
      </c>
      <c r="D371" s="655">
        <v>0</v>
      </c>
      <c r="E371" s="655">
        <v>0</v>
      </c>
      <c r="F371" s="655">
        <v>0</v>
      </c>
      <c r="G371" s="655">
        <v>0</v>
      </c>
      <c r="H371" s="655">
        <v>0</v>
      </c>
      <c r="I371" s="648">
        <v>0</v>
      </c>
      <c r="J371" s="648">
        <v>0</v>
      </c>
      <c r="K371" s="655">
        <v>0</v>
      </c>
      <c r="L371" s="655">
        <v>0</v>
      </c>
      <c r="M371" s="655">
        <v>0</v>
      </c>
      <c r="N371" s="648">
        <v>0</v>
      </c>
      <c r="O371" s="648">
        <v>0</v>
      </c>
      <c r="P371" s="656">
        <v>0</v>
      </c>
      <c r="Q371" s="226"/>
      <c r="R371" s="226"/>
      <c r="S371" s="226"/>
      <c r="T371" s="703">
        <f t="shared" ref="T371:X371" si="365">C371-C370</f>
        <v>0</v>
      </c>
      <c r="U371" s="703">
        <f t="shared" si="365"/>
        <v>0</v>
      </c>
      <c r="V371" s="703">
        <f t="shared" si="365"/>
        <v>0</v>
      </c>
      <c r="W371" s="703">
        <f t="shared" si="365"/>
        <v>0</v>
      </c>
      <c r="X371" s="703">
        <f t="shared" si="365"/>
        <v>0</v>
      </c>
      <c r="Y371" s="703">
        <f t="shared" ref="Y371:AE371" si="366">H371-H370</f>
        <v>0</v>
      </c>
      <c r="Z371" s="704">
        <f t="shared" si="366"/>
        <v>0</v>
      </c>
      <c r="AA371" s="703">
        <f t="shared" si="366"/>
        <v>0</v>
      </c>
      <c r="AB371" s="703">
        <f t="shared" si="366"/>
        <v>0</v>
      </c>
      <c r="AC371" s="703">
        <f t="shared" si="366"/>
        <v>0</v>
      </c>
      <c r="AD371" s="703">
        <f t="shared" si="366"/>
        <v>0</v>
      </c>
      <c r="AE371" s="704">
        <f t="shared" si="366"/>
        <v>0</v>
      </c>
    </row>
    <row r="372" spans="1:32" ht="13.5" thickTop="1">
      <c r="A372" s="622"/>
      <c r="B372" s="628" t="s">
        <v>906</v>
      </c>
      <c r="C372" s="648">
        <v>0</v>
      </c>
      <c r="D372" s="655">
        <v>0</v>
      </c>
      <c r="E372" s="655">
        <v>0</v>
      </c>
      <c r="F372" s="655">
        <v>0</v>
      </c>
      <c r="G372" s="655">
        <v>0</v>
      </c>
      <c r="H372" s="655">
        <v>0</v>
      </c>
      <c r="I372" s="648">
        <v>0</v>
      </c>
      <c r="J372" s="648">
        <v>0</v>
      </c>
      <c r="K372" s="655">
        <v>0</v>
      </c>
      <c r="L372" s="655">
        <v>0</v>
      </c>
      <c r="M372" s="655">
        <v>0</v>
      </c>
      <c r="N372" s="648">
        <v>0</v>
      </c>
      <c r="O372" s="648">
        <v>0</v>
      </c>
      <c r="P372" s="656">
        <v>0</v>
      </c>
      <c r="Q372" s="240"/>
      <c r="R372" s="240"/>
      <c r="S372" s="240"/>
      <c r="T372" s="711"/>
      <c r="U372" s="711"/>
      <c r="V372" s="711"/>
      <c r="W372" s="711"/>
      <c r="X372" s="711"/>
      <c r="Y372" s="711"/>
      <c r="Z372" s="712"/>
      <c r="AA372" s="711"/>
      <c r="AB372" s="711"/>
      <c r="AC372" s="711"/>
      <c r="AD372" s="711"/>
      <c r="AE372" s="712"/>
      <c r="AF372" s="253"/>
    </row>
    <row r="373" spans="1:32" ht="13.5" thickBot="1">
      <c r="A373" s="622"/>
      <c r="B373" s="628" t="s">
        <v>907</v>
      </c>
      <c r="C373" s="648">
        <v>0</v>
      </c>
      <c r="D373" s="655">
        <v>0</v>
      </c>
      <c r="E373" s="655">
        <v>0</v>
      </c>
      <c r="F373" s="655">
        <v>0</v>
      </c>
      <c r="G373" s="655">
        <v>0</v>
      </c>
      <c r="H373" s="655">
        <v>0</v>
      </c>
      <c r="I373" s="648">
        <v>0</v>
      </c>
      <c r="J373" s="648">
        <v>0</v>
      </c>
      <c r="K373" s="655">
        <v>0</v>
      </c>
      <c r="L373" s="655">
        <v>0</v>
      </c>
      <c r="M373" s="655">
        <v>0</v>
      </c>
      <c r="N373" s="648">
        <v>0</v>
      </c>
      <c r="O373" s="648">
        <v>0</v>
      </c>
      <c r="P373" s="656">
        <v>0</v>
      </c>
      <c r="Q373" s="247"/>
      <c r="R373" s="247"/>
      <c r="S373" s="247"/>
      <c r="T373" s="713">
        <f t="shared" ref="T373:X373" si="367">C373-C372</f>
        <v>0</v>
      </c>
      <c r="U373" s="713">
        <f t="shared" si="367"/>
        <v>0</v>
      </c>
      <c r="V373" s="713">
        <f t="shared" si="367"/>
        <v>0</v>
      </c>
      <c r="W373" s="713">
        <f t="shared" si="367"/>
        <v>0</v>
      </c>
      <c r="X373" s="713">
        <f t="shared" si="367"/>
        <v>0</v>
      </c>
      <c r="Y373" s="713">
        <f t="shared" ref="Y373:AE373" si="368">H373-H372</f>
        <v>0</v>
      </c>
      <c r="Z373" s="714">
        <f t="shared" si="368"/>
        <v>0</v>
      </c>
      <c r="AA373" s="713">
        <f t="shared" si="368"/>
        <v>0</v>
      </c>
      <c r="AB373" s="713">
        <f t="shared" si="368"/>
        <v>0</v>
      </c>
      <c r="AC373" s="713">
        <f t="shared" si="368"/>
        <v>0</v>
      </c>
      <c r="AD373" s="713">
        <f t="shared" si="368"/>
        <v>0</v>
      </c>
      <c r="AE373" s="714">
        <f t="shared" si="368"/>
        <v>0</v>
      </c>
      <c r="AF373" s="257"/>
    </row>
    <row r="374" spans="1:32" ht="13.5" thickTop="1">
      <c r="A374" s="622"/>
      <c r="B374" s="628" t="s">
        <v>908</v>
      </c>
      <c r="C374" s="648">
        <v>0</v>
      </c>
      <c r="D374" s="655">
        <v>0</v>
      </c>
      <c r="E374" s="655">
        <v>0</v>
      </c>
      <c r="F374" s="655">
        <v>0</v>
      </c>
      <c r="G374" s="655">
        <v>0</v>
      </c>
      <c r="H374" s="655">
        <v>0</v>
      </c>
      <c r="I374" s="648">
        <v>0</v>
      </c>
      <c r="J374" s="648">
        <v>0</v>
      </c>
      <c r="K374" s="655">
        <v>0</v>
      </c>
      <c r="L374" s="655">
        <v>0</v>
      </c>
      <c r="M374" s="655">
        <v>0</v>
      </c>
      <c r="N374" s="648">
        <v>0</v>
      </c>
      <c r="O374" s="648">
        <v>0</v>
      </c>
      <c r="P374" s="656">
        <v>0</v>
      </c>
      <c r="Q374" s="226"/>
      <c r="R374" s="226"/>
      <c r="S374" s="226"/>
      <c r="Z374" s="702"/>
      <c r="AE374" s="702"/>
    </row>
    <row r="375" spans="1:32">
      <c r="A375" s="622"/>
      <c r="B375" s="628" t="s">
        <v>909</v>
      </c>
      <c r="C375" s="648">
        <v>0</v>
      </c>
      <c r="D375" s="655">
        <v>0</v>
      </c>
      <c r="E375" s="655">
        <v>0</v>
      </c>
      <c r="F375" s="655">
        <v>0</v>
      </c>
      <c r="G375" s="655">
        <v>0</v>
      </c>
      <c r="H375" s="655">
        <v>0</v>
      </c>
      <c r="I375" s="648">
        <v>0</v>
      </c>
      <c r="J375" s="648">
        <v>0</v>
      </c>
      <c r="K375" s="655">
        <v>0</v>
      </c>
      <c r="L375" s="655">
        <v>0</v>
      </c>
      <c r="M375" s="655">
        <v>0</v>
      </c>
      <c r="N375" s="648">
        <v>0</v>
      </c>
      <c r="O375" s="648">
        <v>0</v>
      </c>
      <c r="P375" s="656">
        <v>0</v>
      </c>
      <c r="Q375" s="226"/>
      <c r="R375" s="226"/>
      <c r="S375" s="226"/>
      <c r="T375" s="703">
        <f t="shared" ref="T375:X375" si="369">C375-C374</f>
        <v>0</v>
      </c>
      <c r="U375" s="703">
        <f t="shared" si="369"/>
        <v>0</v>
      </c>
      <c r="V375" s="703">
        <f t="shared" si="369"/>
        <v>0</v>
      </c>
      <c r="W375" s="703">
        <f t="shared" si="369"/>
        <v>0</v>
      </c>
      <c r="X375" s="703">
        <f t="shared" si="369"/>
        <v>0</v>
      </c>
      <c r="Y375" s="703">
        <f t="shared" ref="Y375:AE375" si="370">H375-H374</f>
        <v>0</v>
      </c>
      <c r="Z375" s="704">
        <f t="shared" si="370"/>
        <v>0</v>
      </c>
      <c r="AA375" s="703">
        <f t="shared" si="370"/>
        <v>0</v>
      </c>
      <c r="AB375" s="703">
        <f t="shared" si="370"/>
        <v>0</v>
      </c>
      <c r="AC375" s="703">
        <f t="shared" si="370"/>
        <v>0</v>
      </c>
      <c r="AD375" s="703">
        <f t="shared" si="370"/>
        <v>0</v>
      </c>
      <c r="AE375" s="704">
        <f t="shared" si="370"/>
        <v>0</v>
      </c>
    </row>
    <row r="376" spans="1:32">
      <c r="A376" s="622"/>
      <c r="B376" s="628" t="s">
        <v>910</v>
      </c>
      <c r="C376" s="648">
        <v>0</v>
      </c>
      <c r="D376" s="655">
        <v>0</v>
      </c>
      <c r="E376" s="655">
        <v>0</v>
      </c>
      <c r="F376" s="655">
        <v>0</v>
      </c>
      <c r="G376" s="655">
        <v>0</v>
      </c>
      <c r="H376" s="655">
        <v>0</v>
      </c>
      <c r="I376" s="648">
        <v>0</v>
      </c>
      <c r="J376" s="648">
        <v>0</v>
      </c>
      <c r="K376" s="655">
        <v>0</v>
      </c>
      <c r="L376" s="655">
        <v>0</v>
      </c>
      <c r="M376" s="655">
        <v>0</v>
      </c>
      <c r="N376" s="648">
        <v>0</v>
      </c>
      <c r="O376" s="648">
        <v>0</v>
      </c>
      <c r="P376" s="656">
        <v>0</v>
      </c>
      <c r="Q376" s="226"/>
      <c r="R376" s="226"/>
      <c r="S376" s="226"/>
      <c r="Z376" s="702"/>
      <c r="AE376" s="702"/>
    </row>
    <row r="377" spans="1:32">
      <c r="A377" s="622"/>
      <c r="B377" s="628" t="s">
        <v>911</v>
      </c>
      <c r="C377" s="648">
        <v>0</v>
      </c>
      <c r="D377" s="655">
        <v>0</v>
      </c>
      <c r="E377" s="655">
        <v>0</v>
      </c>
      <c r="F377" s="655">
        <v>0</v>
      </c>
      <c r="G377" s="655">
        <v>0</v>
      </c>
      <c r="H377" s="655">
        <v>0</v>
      </c>
      <c r="I377" s="648">
        <v>0</v>
      </c>
      <c r="J377" s="648">
        <v>0</v>
      </c>
      <c r="K377" s="655">
        <v>0</v>
      </c>
      <c r="L377" s="655">
        <v>0</v>
      </c>
      <c r="M377" s="655">
        <v>0</v>
      </c>
      <c r="N377" s="648">
        <v>0</v>
      </c>
      <c r="O377" s="648">
        <v>0</v>
      </c>
      <c r="P377" s="656">
        <v>0</v>
      </c>
      <c r="Q377" s="226"/>
      <c r="R377" s="226"/>
      <c r="S377" s="226"/>
      <c r="T377" s="703">
        <f t="shared" ref="T377:X377" si="371">C377-C376</f>
        <v>0</v>
      </c>
      <c r="U377" s="703">
        <f t="shared" si="371"/>
        <v>0</v>
      </c>
      <c r="V377" s="703">
        <f t="shared" si="371"/>
        <v>0</v>
      </c>
      <c r="W377" s="703">
        <f t="shared" si="371"/>
        <v>0</v>
      </c>
      <c r="X377" s="703">
        <f t="shared" si="371"/>
        <v>0</v>
      </c>
      <c r="Y377" s="703">
        <f t="shared" ref="Y377:AE377" si="372">H377-H376</f>
        <v>0</v>
      </c>
      <c r="Z377" s="704">
        <f t="shared" si="372"/>
        <v>0</v>
      </c>
      <c r="AA377" s="703">
        <f t="shared" si="372"/>
        <v>0</v>
      </c>
      <c r="AB377" s="703">
        <f t="shared" si="372"/>
        <v>0</v>
      </c>
      <c r="AC377" s="703">
        <f t="shared" si="372"/>
        <v>0</v>
      </c>
      <c r="AD377" s="703">
        <f t="shared" si="372"/>
        <v>0</v>
      </c>
      <c r="AE377" s="704">
        <f t="shared" si="372"/>
        <v>0</v>
      </c>
    </row>
    <row r="378" spans="1:32">
      <c r="A378" s="622"/>
      <c r="B378" s="628" t="s">
        <v>912</v>
      </c>
      <c r="C378" s="648">
        <v>0</v>
      </c>
      <c r="D378" s="655">
        <v>0</v>
      </c>
      <c r="E378" s="655">
        <v>0</v>
      </c>
      <c r="F378" s="655">
        <v>0</v>
      </c>
      <c r="G378" s="655">
        <v>0</v>
      </c>
      <c r="H378" s="655">
        <v>0</v>
      </c>
      <c r="I378" s="648">
        <v>0</v>
      </c>
      <c r="J378" s="648">
        <v>0</v>
      </c>
      <c r="K378" s="655">
        <v>0</v>
      </c>
      <c r="L378" s="655">
        <v>0</v>
      </c>
      <c r="M378" s="655">
        <v>0</v>
      </c>
      <c r="N378" s="648">
        <v>0</v>
      </c>
      <c r="O378" s="648">
        <v>0</v>
      </c>
      <c r="P378" s="656">
        <v>0</v>
      </c>
      <c r="Q378" s="226"/>
      <c r="R378" s="226"/>
      <c r="S378" s="226"/>
      <c r="Z378" s="702"/>
      <c r="AE378" s="702"/>
    </row>
    <row r="379" spans="1:32" ht="13.5" thickBot="1">
      <c r="A379" s="622"/>
      <c r="B379" s="628" t="s">
        <v>913</v>
      </c>
      <c r="C379" s="648">
        <v>0</v>
      </c>
      <c r="D379" s="655">
        <v>0</v>
      </c>
      <c r="E379" s="655">
        <v>0</v>
      </c>
      <c r="F379" s="655">
        <v>0</v>
      </c>
      <c r="G379" s="655">
        <v>0</v>
      </c>
      <c r="H379" s="655">
        <v>0</v>
      </c>
      <c r="I379" s="648">
        <v>0</v>
      </c>
      <c r="J379" s="648">
        <v>0</v>
      </c>
      <c r="K379" s="655">
        <v>0</v>
      </c>
      <c r="L379" s="655">
        <v>0</v>
      </c>
      <c r="M379" s="655">
        <v>0</v>
      </c>
      <c r="N379" s="648">
        <v>0</v>
      </c>
      <c r="O379" s="648">
        <v>0</v>
      </c>
      <c r="P379" s="656">
        <v>0</v>
      </c>
      <c r="Q379" s="226"/>
      <c r="R379" s="226"/>
      <c r="S379" s="226"/>
      <c r="T379" s="703">
        <f t="shared" ref="T379:X379" si="373">C379-C378</f>
        <v>0</v>
      </c>
      <c r="U379" s="703">
        <f t="shared" si="373"/>
        <v>0</v>
      </c>
      <c r="V379" s="703">
        <f t="shared" si="373"/>
        <v>0</v>
      </c>
      <c r="W379" s="703">
        <f t="shared" si="373"/>
        <v>0</v>
      </c>
      <c r="X379" s="703">
        <f t="shared" si="373"/>
        <v>0</v>
      </c>
      <c r="Y379" s="703">
        <f t="shared" ref="Y379:AE379" si="374">H379-H378</f>
        <v>0</v>
      </c>
      <c r="Z379" s="704">
        <f t="shared" si="374"/>
        <v>0</v>
      </c>
      <c r="AA379" s="703">
        <f t="shared" si="374"/>
        <v>0</v>
      </c>
      <c r="AB379" s="703">
        <f t="shared" si="374"/>
        <v>0</v>
      </c>
      <c r="AC379" s="703">
        <f t="shared" si="374"/>
        <v>0</v>
      </c>
      <c r="AD379" s="703">
        <f t="shared" si="374"/>
        <v>0</v>
      </c>
      <c r="AE379" s="704">
        <f t="shared" si="374"/>
        <v>0</v>
      </c>
    </row>
    <row r="380" spans="1:32" ht="13.5" thickTop="1">
      <c r="A380" s="622"/>
      <c r="B380" s="628" t="s">
        <v>914</v>
      </c>
      <c r="C380" s="648">
        <v>0</v>
      </c>
      <c r="D380" s="655">
        <v>0</v>
      </c>
      <c r="E380" s="655">
        <v>0</v>
      </c>
      <c r="F380" s="655">
        <v>0</v>
      </c>
      <c r="G380" s="655">
        <v>0</v>
      </c>
      <c r="H380" s="655">
        <v>0</v>
      </c>
      <c r="I380" s="648">
        <v>0</v>
      </c>
      <c r="J380" s="648">
        <v>0</v>
      </c>
      <c r="K380" s="655">
        <v>0</v>
      </c>
      <c r="L380" s="655">
        <v>0</v>
      </c>
      <c r="M380" s="655">
        <v>0</v>
      </c>
      <c r="N380" s="648">
        <v>0</v>
      </c>
      <c r="O380" s="648">
        <v>0</v>
      </c>
      <c r="P380" s="656">
        <v>0</v>
      </c>
      <c r="Q380" s="240"/>
      <c r="R380" s="240"/>
      <c r="S380" s="240"/>
      <c r="T380" s="711"/>
      <c r="U380" s="711"/>
      <c r="V380" s="711"/>
      <c r="W380" s="711"/>
      <c r="X380" s="711"/>
      <c r="Y380" s="711"/>
      <c r="Z380" s="712"/>
      <c r="AA380" s="711"/>
      <c r="AB380" s="711"/>
      <c r="AC380" s="711"/>
      <c r="AD380" s="711"/>
      <c r="AE380" s="712"/>
      <c r="AF380" s="253"/>
    </row>
    <row r="381" spans="1:32" ht="13.5" thickBot="1">
      <c r="A381" s="622"/>
      <c r="B381" s="628" t="s">
        <v>915</v>
      </c>
      <c r="C381" s="648">
        <v>0</v>
      </c>
      <c r="D381" s="655">
        <v>0</v>
      </c>
      <c r="E381" s="655">
        <v>0</v>
      </c>
      <c r="F381" s="655">
        <v>0</v>
      </c>
      <c r="G381" s="655">
        <v>0</v>
      </c>
      <c r="H381" s="655">
        <v>0</v>
      </c>
      <c r="I381" s="648">
        <v>0</v>
      </c>
      <c r="J381" s="648">
        <v>0</v>
      </c>
      <c r="K381" s="655">
        <v>0</v>
      </c>
      <c r="L381" s="655">
        <v>0</v>
      </c>
      <c r="M381" s="655">
        <v>0</v>
      </c>
      <c r="N381" s="648">
        <v>0</v>
      </c>
      <c r="O381" s="648">
        <v>0</v>
      </c>
      <c r="P381" s="656">
        <v>0</v>
      </c>
      <c r="Q381" s="247"/>
      <c r="R381" s="247"/>
      <c r="S381" s="247"/>
      <c r="T381" s="713">
        <f t="shared" ref="T381:X381" si="375">C381-C380</f>
        <v>0</v>
      </c>
      <c r="U381" s="713">
        <f t="shared" si="375"/>
        <v>0</v>
      </c>
      <c r="V381" s="713">
        <f t="shared" si="375"/>
        <v>0</v>
      </c>
      <c r="W381" s="713">
        <f t="shared" si="375"/>
        <v>0</v>
      </c>
      <c r="X381" s="713">
        <f t="shared" si="375"/>
        <v>0</v>
      </c>
      <c r="Y381" s="713">
        <f t="shared" ref="Y381:AE381" si="376">H381-H380</f>
        <v>0</v>
      </c>
      <c r="Z381" s="714">
        <f t="shared" si="376"/>
        <v>0</v>
      </c>
      <c r="AA381" s="713">
        <f t="shared" si="376"/>
        <v>0</v>
      </c>
      <c r="AB381" s="713">
        <f t="shared" si="376"/>
        <v>0</v>
      </c>
      <c r="AC381" s="713">
        <f t="shared" si="376"/>
        <v>0</v>
      </c>
      <c r="AD381" s="713">
        <f t="shared" si="376"/>
        <v>0</v>
      </c>
      <c r="AE381" s="714">
        <f t="shared" si="376"/>
        <v>0</v>
      </c>
      <c r="AF381" s="257"/>
    </row>
    <row r="382" spans="1:32" ht="13.5" thickTop="1">
      <c r="A382" s="622"/>
      <c r="B382" s="628" t="s">
        <v>916</v>
      </c>
      <c r="C382" s="648">
        <v>0</v>
      </c>
      <c r="D382" s="655">
        <v>0</v>
      </c>
      <c r="E382" s="655">
        <v>0</v>
      </c>
      <c r="F382" s="655">
        <v>0</v>
      </c>
      <c r="G382" s="655">
        <v>0</v>
      </c>
      <c r="H382" s="655">
        <v>0</v>
      </c>
      <c r="I382" s="648">
        <v>0</v>
      </c>
      <c r="J382" s="648">
        <v>0</v>
      </c>
      <c r="K382" s="655">
        <v>0</v>
      </c>
      <c r="L382" s="655">
        <v>0</v>
      </c>
      <c r="M382" s="655">
        <v>0</v>
      </c>
      <c r="N382" s="648">
        <v>0</v>
      </c>
      <c r="O382" s="648">
        <v>0</v>
      </c>
      <c r="P382" s="656">
        <v>0</v>
      </c>
      <c r="Q382" s="226"/>
      <c r="R382" s="226"/>
      <c r="S382" s="226"/>
      <c r="Z382" s="702"/>
      <c r="AE382" s="702"/>
    </row>
    <row r="383" spans="1:32">
      <c r="A383" s="622"/>
      <c r="B383" s="628" t="s">
        <v>917</v>
      </c>
      <c r="C383" s="648">
        <v>0</v>
      </c>
      <c r="D383" s="655">
        <v>0</v>
      </c>
      <c r="E383" s="655">
        <v>0</v>
      </c>
      <c r="F383" s="655">
        <v>0</v>
      </c>
      <c r="G383" s="655">
        <v>0</v>
      </c>
      <c r="H383" s="655">
        <v>0</v>
      </c>
      <c r="I383" s="648">
        <v>0</v>
      </c>
      <c r="J383" s="648">
        <v>0</v>
      </c>
      <c r="K383" s="655">
        <v>0</v>
      </c>
      <c r="L383" s="655">
        <v>0</v>
      </c>
      <c r="M383" s="655">
        <v>0</v>
      </c>
      <c r="N383" s="648">
        <v>0</v>
      </c>
      <c r="O383" s="648">
        <v>0</v>
      </c>
      <c r="P383" s="656">
        <v>0</v>
      </c>
      <c r="Q383" s="226"/>
      <c r="R383" s="226"/>
      <c r="S383" s="226"/>
      <c r="T383" s="703">
        <f t="shared" ref="T383:X383" si="377">C383-C382</f>
        <v>0</v>
      </c>
      <c r="U383" s="703">
        <f t="shared" si="377"/>
        <v>0</v>
      </c>
      <c r="V383" s="703">
        <f t="shared" si="377"/>
        <v>0</v>
      </c>
      <c r="W383" s="703">
        <f t="shared" si="377"/>
        <v>0</v>
      </c>
      <c r="X383" s="703">
        <f t="shared" si="377"/>
        <v>0</v>
      </c>
      <c r="Y383" s="703">
        <f t="shared" ref="Y383:AE383" si="378">H383-H382</f>
        <v>0</v>
      </c>
      <c r="Z383" s="704">
        <f t="shared" si="378"/>
        <v>0</v>
      </c>
      <c r="AA383" s="703">
        <f t="shared" si="378"/>
        <v>0</v>
      </c>
      <c r="AB383" s="703">
        <f t="shared" si="378"/>
        <v>0</v>
      </c>
      <c r="AC383" s="703">
        <f t="shared" si="378"/>
        <v>0</v>
      </c>
      <c r="AD383" s="703">
        <f t="shared" si="378"/>
        <v>0</v>
      </c>
      <c r="AE383" s="704">
        <f t="shared" si="378"/>
        <v>0</v>
      </c>
    </row>
    <row r="384" spans="1:32">
      <c r="A384" s="622"/>
      <c r="B384" s="628" t="s">
        <v>918</v>
      </c>
      <c r="C384" s="648">
        <v>0</v>
      </c>
      <c r="D384" s="655">
        <v>0</v>
      </c>
      <c r="E384" s="655">
        <v>0</v>
      </c>
      <c r="F384" s="655">
        <v>0</v>
      </c>
      <c r="G384" s="655">
        <v>0</v>
      </c>
      <c r="H384" s="655">
        <v>0</v>
      </c>
      <c r="I384" s="648">
        <v>0</v>
      </c>
      <c r="J384" s="648">
        <v>0</v>
      </c>
      <c r="K384" s="655">
        <v>0</v>
      </c>
      <c r="L384" s="655">
        <v>0</v>
      </c>
      <c r="M384" s="655">
        <v>0</v>
      </c>
      <c r="N384" s="648">
        <v>0</v>
      </c>
      <c r="O384" s="648">
        <v>0</v>
      </c>
      <c r="P384" s="656">
        <v>0</v>
      </c>
      <c r="Q384" s="226"/>
      <c r="R384" s="226"/>
      <c r="S384" s="226"/>
      <c r="Z384" s="702"/>
      <c r="AE384" s="702"/>
    </row>
    <row r="385" spans="1:32">
      <c r="A385" s="622"/>
      <c r="B385" s="628" t="s">
        <v>919</v>
      </c>
      <c r="C385" s="648">
        <v>0</v>
      </c>
      <c r="D385" s="655">
        <v>0</v>
      </c>
      <c r="E385" s="655">
        <v>0</v>
      </c>
      <c r="F385" s="655">
        <v>0</v>
      </c>
      <c r="G385" s="655">
        <v>0</v>
      </c>
      <c r="H385" s="655">
        <v>0</v>
      </c>
      <c r="I385" s="648">
        <v>0</v>
      </c>
      <c r="J385" s="648">
        <v>0</v>
      </c>
      <c r="K385" s="655">
        <v>0</v>
      </c>
      <c r="L385" s="655">
        <v>0</v>
      </c>
      <c r="M385" s="655">
        <v>0</v>
      </c>
      <c r="N385" s="648">
        <v>0</v>
      </c>
      <c r="O385" s="648">
        <v>0</v>
      </c>
      <c r="P385" s="656">
        <v>0</v>
      </c>
      <c r="Q385" s="226"/>
      <c r="R385" s="226"/>
      <c r="S385" s="226"/>
      <c r="T385" s="703">
        <f t="shared" ref="T385:X385" si="379">C385-C384</f>
        <v>0</v>
      </c>
      <c r="U385" s="703">
        <f t="shared" si="379"/>
        <v>0</v>
      </c>
      <c r="V385" s="703">
        <f t="shared" si="379"/>
        <v>0</v>
      </c>
      <c r="W385" s="703">
        <f t="shared" si="379"/>
        <v>0</v>
      </c>
      <c r="X385" s="703">
        <f t="shared" si="379"/>
        <v>0</v>
      </c>
      <c r="Y385" s="703">
        <f t="shared" ref="Y385:AE385" si="380">H385-H384</f>
        <v>0</v>
      </c>
      <c r="Z385" s="704">
        <f t="shared" si="380"/>
        <v>0</v>
      </c>
      <c r="AA385" s="703">
        <f t="shared" si="380"/>
        <v>0</v>
      </c>
      <c r="AB385" s="703">
        <f t="shared" si="380"/>
        <v>0</v>
      </c>
      <c r="AC385" s="703">
        <f t="shared" si="380"/>
        <v>0</v>
      </c>
      <c r="AD385" s="703">
        <f t="shared" si="380"/>
        <v>0</v>
      </c>
      <c r="AE385" s="704">
        <f t="shared" si="380"/>
        <v>0</v>
      </c>
    </row>
    <row r="386" spans="1:32">
      <c r="A386" s="622"/>
      <c r="B386" s="628" t="s">
        <v>920</v>
      </c>
      <c r="C386" s="648">
        <v>0</v>
      </c>
      <c r="D386" s="655">
        <v>0</v>
      </c>
      <c r="E386" s="655">
        <v>0</v>
      </c>
      <c r="F386" s="655">
        <v>0</v>
      </c>
      <c r="G386" s="655">
        <v>0</v>
      </c>
      <c r="H386" s="655">
        <v>0</v>
      </c>
      <c r="I386" s="648">
        <v>0</v>
      </c>
      <c r="J386" s="648">
        <v>0</v>
      </c>
      <c r="K386" s="655">
        <v>0</v>
      </c>
      <c r="L386" s="655">
        <v>0</v>
      </c>
      <c r="M386" s="655">
        <v>0</v>
      </c>
      <c r="N386" s="648">
        <v>0</v>
      </c>
      <c r="O386" s="648">
        <v>0</v>
      </c>
      <c r="P386" s="656">
        <v>0</v>
      </c>
      <c r="Q386" s="226"/>
      <c r="R386" s="226"/>
      <c r="S386" s="226"/>
      <c r="Z386" s="702"/>
      <c r="AE386" s="702"/>
    </row>
    <row r="387" spans="1:32">
      <c r="A387" s="622"/>
      <c r="B387" s="628" t="s">
        <v>921</v>
      </c>
      <c r="C387" s="648">
        <v>0</v>
      </c>
      <c r="D387" s="655">
        <v>0</v>
      </c>
      <c r="E387" s="655">
        <v>0</v>
      </c>
      <c r="F387" s="655">
        <v>0</v>
      </c>
      <c r="G387" s="655">
        <v>0</v>
      </c>
      <c r="H387" s="655">
        <v>0</v>
      </c>
      <c r="I387" s="648">
        <v>0</v>
      </c>
      <c r="J387" s="648">
        <v>0</v>
      </c>
      <c r="K387" s="655">
        <v>0</v>
      </c>
      <c r="L387" s="655">
        <v>0</v>
      </c>
      <c r="M387" s="655">
        <v>0</v>
      </c>
      <c r="N387" s="648">
        <v>0</v>
      </c>
      <c r="O387" s="648">
        <v>0</v>
      </c>
      <c r="P387" s="656">
        <v>0</v>
      </c>
      <c r="Q387" s="226"/>
      <c r="R387" s="226"/>
      <c r="S387" s="226"/>
      <c r="T387" s="703">
        <f t="shared" ref="T387:X387" si="381">C387-C386</f>
        <v>0</v>
      </c>
      <c r="U387" s="703">
        <f t="shared" si="381"/>
        <v>0</v>
      </c>
      <c r="V387" s="703">
        <f t="shared" si="381"/>
        <v>0</v>
      </c>
      <c r="W387" s="703">
        <f t="shared" si="381"/>
        <v>0</v>
      </c>
      <c r="X387" s="703">
        <f t="shared" si="381"/>
        <v>0</v>
      </c>
      <c r="Y387" s="703">
        <f t="shared" ref="Y387:AE387" si="382">H387-H386</f>
        <v>0</v>
      </c>
      <c r="Z387" s="704">
        <f t="shared" si="382"/>
        <v>0</v>
      </c>
      <c r="AA387" s="703">
        <f t="shared" si="382"/>
        <v>0</v>
      </c>
      <c r="AB387" s="703">
        <f t="shared" si="382"/>
        <v>0</v>
      </c>
      <c r="AC387" s="703">
        <f t="shared" si="382"/>
        <v>0</v>
      </c>
      <c r="AD387" s="703">
        <f t="shared" si="382"/>
        <v>0</v>
      </c>
      <c r="AE387" s="704">
        <f t="shared" si="382"/>
        <v>0</v>
      </c>
    </row>
    <row r="388" spans="1:32">
      <c r="A388" s="622"/>
      <c r="B388" s="628" t="s">
        <v>922</v>
      </c>
      <c r="C388" s="648">
        <v>0</v>
      </c>
      <c r="D388" s="655">
        <v>0</v>
      </c>
      <c r="E388" s="655">
        <v>0</v>
      </c>
      <c r="F388" s="655">
        <v>0</v>
      </c>
      <c r="G388" s="655">
        <v>0</v>
      </c>
      <c r="H388" s="655">
        <v>0</v>
      </c>
      <c r="I388" s="648">
        <v>0</v>
      </c>
      <c r="J388" s="648">
        <v>0</v>
      </c>
      <c r="K388" s="655">
        <v>0</v>
      </c>
      <c r="L388" s="655">
        <v>0</v>
      </c>
      <c r="M388" s="655">
        <v>0</v>
      </c>
      <c r="N388" s="648">
        <v>0</v>
      </c>
      <c r="O388" s="648">
        <v>0</v>
      </c>
      <c r="P388" s="656">
        <v>0</v>
      </c>
      <c r="Q388" s="226"/>
      <c r="R388" s="226"/>
      <c r="S388" s="226"/>
      <c r="Z388" s="702"/>
      <c r="AE388" s="702"/>
    </row>
    <row r="389" spans="1:32" ht="13.5" thickBot="1">
      <c r="A389" s="622"/>
      <c r="B389" s="628" t="s">
        <v>923</v>
      </c>
      <c r="C389" s="648">
        <v>0</v>
      </c>
      <c r="D389" s="655">
        <v>0</v>
      </c>
      <c r="E389" s="655">
        <v>0</v>
      </c>
      <c r="F389" s="655">
        <v>0</v>
      </c>
      <c r="G389" s="655">
        <v>0</v>
      </c>
      <c r="H389" s="655">
        <v>0</v>
      </c>
      <c r="I389" s="648">
        <v>0</v>
      </c>
      <c r="J389" s="648">
        <v>0</v>
      </c>
      <c r="K389" s="655">
        <v>0</v>
      </c>
      <c r="L389" s="655">
        <v>0</v>
      </c>
      <c r="M389" s="655">
        <v>0</v>
      </c>
      <c r="N389" s="648">
        <v>0</v>
      </c>
      <c r="O389" s="648">
        <v>0</v>
      </c>
      <c r="P389" s="656">
        <v>0</v>
      </c>
      <c r="Q389" s="226"/>
      <c r="R389" s="226"/>
      <c r="S389" s="226"/>
      <c r="T389" s="715">
        <f t="shared" ref="T389:X389" si="383">C389-C388</f>
        <v>0</v>
      </c>
      <c r="U389" s="715">
        <f t="shared" si="383"/>
        <v>0</v>
      </c>
      <c r="V389" s="715">
        <f t="shared" si="383"/>
        <v>0</v>
      </c>
      <c r="W389" s="715">
        <f t="shared" si="383"/>
        <v>0</v>
      </c>
      <c r="X389" s="715">
        <f t="shared" si="383"/>
        <v>0</v>
      </c>
      <c r="Y389" s="715">
        <f t="shared" ref="Y389:AE389" si="384">H389-H388</f>
        <v>0</v>
      </c>
      <c r="Z389" s="716">
        <f t="shared" si="384"/>
        <v>0</v>
      </c>
      <c r="AA389" s="715">
        <f t="shared" si="384"/>
        <v>0</v>
      </c>
      <c r="AB389" s="715">
        <f t="shared" si="384"/>
        <v>0</v>
      </c>
      <c r="AC389" s="715">
        <f t="shared" si="384"/>
        <v>0</v>
      </c>
      <c r="AD389" s="715">
        <f t="shared" si="384"/>
        <v>0</v>
      </c>
      <c r="AE389" s="716">
        <f t="shared" si="384"/>
        <v>0</v>
      </c>
    </row>
    <row r="390" spans="1:32">
      <c r="A390" s="621" t="s">
        <v>615</v>
      </c>
      <c r="B390" s="617" t="s">
        <v>892</v>
      </c>
      <c r="C390" s="649">
        <v>4.0718678414096914</v>
      </c>
      <c r="D390" s="653">
        <v>4.4055675057208239</v>
      </c>
      <c r="E390" s="653">
        <v>4.0892112860892391</v>
      </c>
      <c r="F390" s="653">
        <v>0</v>
      </c>
      <c r="G390" s="653">
        <v>4.0949999999999998</v>
      </c>
      <c r="H390" s="653">
        <v>0</v>
      </c>
      <c r="I390" s="649">
        <v>4.1434848351648341</v>
      </c>
      <c r="J390" s="649">
        <v>0</v>
      </c>
      <c r="K390" s="653">
        <v>3.7695384615384619</v>
      </c>
      <c r="L390" s="653">
        <v>4.9230769230769234</v>
      </c>
      <c r="M390" s="653">
        <v>0</v>
      </c>
      <c r="N390" s="649">
        <v>4.3463076923076915</v>
      </c>
      <c r="O390" s="649">
        <v>0</v>
      </c>
      <c r="P390" s="654">
        <v>0</v>
      </c>
      <c r="Q390" s="226"/>
      <c r="R390" s="226"/>
      <c r="S390" s="226"/>
      <c r="T390" s="701" t="s">
        <v>1191</v>
      </c>
      <c r="Z390" s="702"/>
      <c r="AE390" s="702"/>
    </row>
    <row r="391" spans="1:32">
      <c r="A391" s="622"/>
      <c r="B391" s="663" t="s">
        <v>893</v>
      </c>
      <c r="C391" s="664">
        <v>5.0176725978647685</v>
      </c>
      <c r="D391" s="665">
        <v>5.8091348314606748</v>
      </c>
      <c r="E391" s="665">
        <v>5.1161887550200804</v>
      </c>
      <c r="F391" s="665">
        <v>0</v>
      </c>
      <c r="G391" s="665">
        <v>4.742</v>
      </c>
      <c r="H391" s="665">
        <v>0</v>
      </c>
      <c r="I391" s="664">
        <v>5.2158331143232601</v>
      </c>
      <c r="J391" s="664">
        <v>0</v>
      </c>
      <c r="K391" s="665">
        <v>4.8890000000000002</v>
      </c>
      <c r="L391" s="665">
        <v>5.4169999999999998</v>
      </c>
      <c r="M391" s="665">
        <v>3.6669999999999998</v>
      </c>
      <c r="N391" s="664">
        <v>4.9699090909090913</v>
      </c>
      <c r="O391" s="664">
        <v>0</v>
      </c>
      <c r="P391" s="666">
        <v>0</v>
      </c>
      <c r="Q391" s="226"/>
      <c r="R391" s="226"/>
      <c r="S391" s="226"/>
      <c r="T391" s="703">
        <f t="shared" ref="T391:X391" si="385">C391-C390</f>
        <v>0.94580475645507711</v>
      </c>
      <c r="U391" s="703">
        <f t="shared" si="385"/>
        <v>1.4035673257398509</v>
      </c>
      <c r="V391" s="703">
        <f t="shared" si="385"/>
        <v>1.0269774689308413</v>
      </c>
      <c r="W391" s="703">
        <f t="shared" si="385"/>
        <v>0</v>
      </c>
      <c r="X391" s="703">
        <f t="shared" si="385"/>
        <v>0.64700000000000024</v>
      </c>
      <c r="Y391" s="703">
        <f t="shared" ref="Y391:AE391" si="386">H391-H390</f>
        <v>0</v>
      </c>
      <c r="Z391" s="704">
        <f t="shared" si="386"/>
        <v>1.072348279158426</v>
      </c>
      <c r="AA391" s="703">
        <f t="shared" si="386"/>
        <v>0</v>
      </c>
      <c r="AB391" s="703">
        <f t="shared" si="386"/>
        <v>1.1194615384615383</v>
      </c>
      <c r="AC391" s="703">
        <f t="shared" si="386"/>
        <v>0.49392307692307647</v>
      </c>
      <c r="AD391" s="703">
        <f t="shared" si="386"/>
        <v>3.6669999999999998</v>
      </c>
      <c r="AE391" s="704">
        <f t="shared" si="386"/>
        <v>0.62360139860139974</v>
      </c>
      <c r="AF391" s="195"/>
    </row>
    <row r="392" spans="1:32">
      <c r="A392" s="622"/>
      <c r="B392" s="628" t="s">
        <v>894</v>
      </c>
      <c r="C392" s="648">
        <v>4.6494736842105269</v>
      </c>
      <c r="D392" s="679">
        <v>5.1335999999999995</v>
      </c>
      <c r="E392" s="679">
        <v>5.0833750000000002</v>
      </c>
      <c r="F392" s="679">
        <v>0</v>
      </c>
      <c r="G392" s="679">
        <v>4.0830000000000002</v>
      </c>
      <c r="H392" s="679">
        <v>0</v>
      </c>
      <c r="I392" s="648">
        <v>4.7969512195121951</v>
      </c>
      <c r="J392" s="648">
        <v>0</v>
      </c>
      <c r="K392" s="679">
        <v>6.952</v>
      </c>
      <c r="L392" s="679">
        <v>3.3330000000000002</v>
      </c>
      <c r="M392" s="679">
        <v>0</v>
      </c>
      <c r="N392" s="648">
        <v>6.499625</v>
      </c>
      <c r="O392" s="648">
        <v>0</v>
      </c>
      <c r="P392" s="656">
        <v>0</v>
      </c>
      <c r="Q392" s="226"/>
      <c r="R392" s="226"/>
      <c r="S392" s="226"/>
      <c r="Z392" s="702"/>
      <c r="AE392" s="702"/>
    </row>
    <row r="393" spans="1:32">
      <c r="A393" s="622"/>
      <c r="B393" s="628" t="s">
        <v>895</v>
      </c>
      <c r="C393" s="648">
        <v>5.7619999999999996</v>
      </c>
      <c r="D393" s="655">
        <v>5.4169999999999998</v>
      </c>
      <c r="E393" s="655">
        <v>5.8666</v>
      </c>
      <c r="F393" s="655">
        <v>0</v>
      </c>
      <c r="G393" s="655">
        <v>0</v>
      </c>
      <c r="H393" s="655">
        <v>0</v>
      </c>
      <c r="I393" s="648">
        <v>5.7084374999999996</v>
      </c>
      <c r="J393" s="648">
        <v>0</v>
      </c>
      <c r="K393" s="655">
        <v>5.4443333333333328</v>
      </c>
      <c r="L393" s="655">
        <v>6.3330000000000002</v>
      </c>
      <c r="M393" s="655">
        <v>0</v>
      </c>
      <c r="N393" s="648">
        <v>5.6664999999999992</v>
      </c>
      <c r="O393" s="648">
        <v>0</v>
      </c>
      <c r="P393" s="656">
        <v>0</v>
      </c>
      <c r="Q393" s="226"/>
      <c r="R393" s="226"/>
      <c r="S393" s="226"/>
      <c r="T393" s="703">
        <f t="shared" ref="T393:X393" si="387">C393-C392</f>
        <v>1.1125263157894727</v>
      </c>
      <c r="U393" s="703">
        <f t="shared" si="387"/>
        <v>0.28340000000000032</v>
      </c>
      <c r="V393" s="703">
        <f t="shared" si="387"/>
        <v>0.78322499999999984</v>
      </c>
      <c r="W393" s="703">
        <f t="shared" si="387"/>
        <v>0</v>
      </c>
      <c r="X393" s="703">
        <f t="shared" si="387"/>
        <v>-4.0830000000000002</v>
      </c>
      <c r="Y393" s="703">
        <f t="shared" ref="Y393:AE393" si="388">H393-H392</f>
        <v>0</v>
      </c>
      <c r="Z393" s="704">
        <f t="shared" si="388"/>
        <v>0.91148628048780456</v>
      </c>
      <c r="AA393" s="703">
        <f t="shared" si="388"/>
        <v>0</v>
      </c>
      <c r="AB393" s="703">
        <f t="shared" si="388"/>
        <v>-1.5076666666666672</v>
      </c>
      <c r="AC393" s="703">
        <f t="shared" si="388"/>
        <v>3</v>
      </c>
      <c r="AD393" s="703">
        <f t="shared" si="388"/>
        <v>0</v>
      </c>
      <c r="AE393" s="704">
        <f t="shared" si="388"/>
        <v>-0.83312500000000078</v>
      </c>
    </row>
    <row r="394" spans="1:32">
      <c r="A394" s="622"/>
      <c r="B394" s="628" t="s">
        <v>896</v>
      </c>
      <c r="C394" s="648">
        <v>0</v>
      </c>
      <c r="D394" s="655">
        <v>0</v>
      </c>
      <c r="E394" s="655">
        <v>0</v>
      </c>
      <c r="F394" s="655">
        <v>0</v>
      </c>
      <c r="G394" s="655">
        <v>0</v>
      </c>
      <c r="H394" s="655">
        <v>0</v>
      </c>
      <c r="I394" s="648">
        <v>0</v>
      </c>
      <c r="J394" s="648">
        <v>0</v>
      </c>
      <c r="K394" s="655">
        <v>0</v>
      </c>
      <c r="L394" s="655">
        <v>0</v>
      </c>
      <c r="M394" s="655">
        <v>0</v>
      </c>
      <c r="N394" s="648">
        <v>0</v>
      </c>
      <c r="O394" s="648">
        <v>0</v>
      </c>
      <c r="P394" s="656">
        <v>0</v>
      </c>
      <c r="Q394" s="226"/>
      <c r="R394" s="226"/>
      <c r="S394" s="226"/>
      <c r="Z394" s="702"/>
      <c r="AE394" s="702"/>
    </row>
    <row r="395" spans="1:32" ht="13.5" thickBot="1">
      <c r="A395" s="622"/>
      <c r="B395" s="628" t="s">
        <v>897</v>
      </c>
      <c r="C395" s="648">
        <v>0</v>
      </c>
      <c r="D395" s="655">
        <v>0</v>
      </c>
      <c r="E395" s="655">
        <v>0</v>
      </c>
      <c r="F395" s="655">
        <v>0</v>
      </c>
      <c r="G395" s="655">
        <v>0</v>
      </c>
      <c r="H395" s="655">
        <v>0</v>
      </c>
      <c r="I395" s="648">
        <v>0</v>
      </c>
      <c r="J395" s="648">
        <v>0</v>
      </c>
      <c r="K395" s="655">
        <v>0</v>
      </c>
      <c r="L395" s="655">
        <v>0</v>
      </c>
      <c r="M395" s="655">
        <v>0</v>
      </c>
      <c r="N395" s="648">
        <v>0</v>
      </c>
      <c r="O395" s="648">
        <v>0</v>
      </c>
      <c r="P395" s="656">
        <v>0</v>
      </c>
      <c r="Q395" s="226"/>
      <c r="R395" s="226"/>
      <c r="S395" s="226"/>
      <c r="T395" s="703">
        <f t="shared" ref="T395:X395" si="389">C395-C394</f>
        <v>0</v>
      </c>
      <c r="U395" s="703">
        <f t="shared" si="389"/>
        <v>0</v>
      </c>
      <c r="V395" s="703">
        <f t="shared" si="389"/>
        <v>0</v>
      </c>
      <c r="W395" s="703">
        <f t="shared" si="389"/>
        <v>0</v>
      </c>
      <c r="X395" s="703">
        <f t="shared" si="389"/>
        <v>0</v>
      </c>
      <c r="Y395" s="703">
        <f t="shared" ref="Y395:AE395" si="390">H395-H394</f>
        <v>0</v>
      </c>
      <c r="Z395" s="704">
        <f t="shared" si="390"/>
        <v>0</v>
      </c>
      <c r="AA395" s="703">
        <f t="shared" si="390"/>
        <v>0</v>
      </c>
      <c r="AB395" s="703">
        <f t="shared" si="390"/>
        <v>0</v>
      </c>
      <c r="AC395" s="703">
        <f t="shared" si="390"/>
        <v>0</v>
      </c>
      <c r="AD395" s="703">
        <f t="shared" si="390"/>
        <v>0</v>
      </c>
      <c r="AE395" s="704">
        <f t="shared" si="390"/>
        <v>0</v>
      </c>
    </row>
    <row r="396" spans="1:32" ht="13.5" thickTop="1">
      <c r="A396" s="622"/>
      <c r="B396" s="672" t="s">
        <v>898</v>
      </c>
      <c r="C396" s="673">
        <v>4.0837065803667754</v>
      </c>
      <c r="D396" s="674">
        <v>4.4218545861297542</v>
      </c>
      <c r="E396" s="674">
        <v>4.0995402597402597</v>
      </c>
      <c r="F396" s="674">
        <v>0</v>
      </c>
      <c r="G396" s="674">
        <v>4.0947209302325573</v>
      </c>
      <c r="H396" s="674">
        <v>0</v>
      </c>
      <c r="I396" s="673">
        <v>4.1550531088082909</v>
      </c>
      <c r="J396" s="673">
        <v>0</v>
      </c>
      <c r="K396" s="674">
        <v>4.8834</v>
      </c>
      <c r="L396" s="674">
        <v>4.8094999999999999</v>
      </c>
      <c r="M396" s="674">
        <v>0</v>
      </c>
      <c r="N396" s="673">
        <v>4.8529705882352934</v>
      </c>
      <c r="O396" s="673">
        <v>0</v>
      </c>
      <c r="P396" s="675">
        <v>0</v>
      </c>
      <c r="Q396" s="240"/>
      <c r="R396" s="240"/>
      <c r="S396" s="240"/>
      <c r="T396" s="711"/>
      <c r="U396" s="711"/>
      <c r="V396" s="711"/>
      <c r="W396" s="711"/>
      <c r="X396" s="711"/>
      <c r="Y396" s="711"/>
      <c r="Z396" s="712"/>
      <c r="AA396" s="711"/>
      <c r="AB396" s="711"/>
      <c r="AC396" s="711"/>
      <c r="AD396" s="711"/>
      <c r="AE396" s="712"/>
      <c r="AF396" s="253"/>
    </row>
    <row r="397" spans="1:32" ht="13.5" thickBot="1">
      <c r="A397" s="622"/>
      <c r="B397" s="672" t="s">
        <v>899</v>
      </c>
      <c r="C397" s="673">
        <v>5.0357638888888889</v>
      </c>
      <c r="D397" s="674">
        <v>5.8005164835164829</v>
      </c>
      <c r="E397" s="674">
        <v>5.13096062992126</v>
      </c>
      <c r="F397" s="674">
        <v>0</v>
      </c>
      <c r="G397" s="674">
        <v>4.742</v>
      </c>
      <c r="H397" s="674">
        <v>0</v>
      </c>
      <c r="I397" s="673">
        <v>5.2259768339768335</v>
      </c>
      <c r="J397" s="673">
        <v>0</v>
      </c>
      <c r="K397" s="674">
        <v>5.0741111111111117</v>
      </c>
      <c r="L397" s="674">
        <v>5.6001999999999992</v>
      </c>
      <c r="M397" s="674">
        <v>3.6669999999999998</v>
      </c>
      <c r="N397" s="673">
        <v>5.1556666666666668</v>
      </c>
      <c r="O397" s="673">
        <v>0</v>
      </c>
      <c r="P397" s="675">
        <v>0</v>
      </c>
      <c r="Q397" s="247"/>
      <c r="R397" s="247"/>
      <c r="S397" s="247"/>
      <c r="T397" s="713">
        <f t="shared" ref="T397:X397" si="391">C397-C396</f>
        <v>0.95205730852211357</v>
      </c>
      <c r="U397" s="713">
        <f t="shared" si="391"/>
        <v>1.3786618973867286</v>
      </c>
      <c r="V397" s="713">
        <f t="shared" si="391"/>
        <v>1.0314203701810003</v>
      </c>
      <c r="W397" s="713">
        <f t="shared" si="391"/>
        <v>0</v>
      </c>
      <c r="X397" s="713">
        <f t="shared" si="391"/>
        <v>0.64727906976744265</v>
      </c>
      <c r="Y397" s="713">
        <f t="shared" ref="Y397:AE397" si="392">H397-H396</f>
        <v>0</v>
      </c>
      <c r="Z397" s="714">
        <f t="shared" si="392"/>
        <v>1.0709237251685426</v>
      </c>
      <c r="AA397" s="713">
        <f t="shared" si="392"/>
        <v>0</v>
      </c>
      <c r="AB397" s="713">
        <f t="shared" si="392"/>
        <v>0.19071111111111172</v>
      </c>
      <c r="AC397" s="713">
        <f t="shared" si="392"/>
        <v>0.79069999999999929</v>
      </c>
      <c r="AD397" s="713">
        <f t="shared" si="392"/>
        <v>3.6669999999999998</v>
      </c>
      <c r="AE397" s="714">
        <f t="shared" si="392"/>
        <v>0.30269607843137347</v>
      </c>
      <c r="AF397" s="257"/>
    </row>
    <row r="398" spans="1:32" ht="13.5" thickTop="1">
      <c r="A398" s="622"/>
      <c r="B398" s="628" t="s">
        <v>900</v>
      </c>
      <c r="C398" s="648">
        <v>4.2084858632994786</v>
      </c>
      <c r="D398" s="655">
        <v>4.6677191967324703</v>
      </c>
      <c r="E398" s="655">
        <v>4.1296710963455148</v>
      </c>
      <c r="F398" s="655">
        <v>0</v>
      </c>
      <c r="G398" s="655">
        <v>4.4160000000000004</v>
      </c>
      <c r="H398" s="655">
        <v>0</v>
      </c>
      <c r="I398" s="648">
        <v>4.3413565612773608</v>
      </c>
      <c r="J398" s="648">
        <v>0</v>
      </c>
      <c r="K398" s="655">
        <v>3.8183583756345172</v>
      </c>
      <c r="L398" s="655">
        <v>3.6530851262862485</v>
      </c>
      <c r="M398" s="655">
        <v>4.4210000000000003</v>
      </c>
      <c r="N398" s="648">
        <v>3.750301564722617</v>
      </c>
      <c r="O398" s="648">
        <v>0</v>
      </c>
      <c r="P398" s="656">
        <v>0</v>
      </c>
      <c r="Q398" s="226"/>
      <c r="R398" s="226"/>
      <c r="S398" s="226"/>
      <c r="Z398" s="702"/>
      <c r="AE398" s="702"/>
    </row>
    <row r="399" spans="1:32">
      <c r="A399" s="622"/>
      <c r="B399" s="628" t="s">
        <v>901</v>
      </c>
      <c r="C399" s="648">
        <v>4.0311943739912381</v>
      </c>
      <c r="D399" s="655">
        <v>4.4798867403314917</v>
      </c>
      <c r="E399" s="655">
        <v>4.0928229485869929</v>
      </c>
      <c r="F399" s="655">
        <v>0</v>
      </c>
      <c r="G399" s="655">
        <v>4.1749999999999998</v>
      </c>
      <c r="H399" s="655">
        <v>0</v>
      </c>
      <c r="I399" s="648">
        <v>4.1865590196431794</v>
      </c>
      <c r="J399" s="648">
        <v>0</v>
      </c>
      <c r="K399" s="655">
        <v>3.5624240141781125</v>
      </c>
      <c r="L399" s="655">
        <v>3.2568808411214953</v>
      </c>
      <c r="M399" s="655">
        <v>3.44</v>
      </c>
      <c r="N399" s="648">
        <v>3.4008915103851582</v>
      </c>
      <c r="O399" s="648">
        <v>0</v>
      </c>
      <c r="P399" s="656">
        <v>0</v>
      </c>
      <c r="Q399" s="226"/>
      <c r="R399" s="226"/>
      <c r="S399" s="226"/>
      <c r="T399" s="703">
        <f t="shared" ref="T399:X399" si="393">C399-C398</f>
        <v>-0.17729148930824046</v>
      </c>
      <c r="U399" s="703">
        <f t="shared" si="393"/>
        <v>-0.18783245640097856</v>
      </c>
      <c r="V399" s="703">
        <f t="shared" si="393"/>
        <v>-3.6848147758521854E-2</v>
      </c>
      <c r="W399" s="703">
        <f t="shared" si="393"/>
        <v>0</v>
      </c>
      <c r="X399" s="703">
        <f t="shared" si="393"/>
        <v>-0.24100000000000055</v>
      </c>
      <c r="Y399" s="703">
        <f t="shared" ref="Y399:AE399" si="394">H399-H398</f>
        <v>0</v>
      </c>
      <c r="Z399" s="704">
        <f t="shared" si="394"/>
        <v>-0.15479754163418136</v>
      </c>
      <c r="AA399" s="703">
        <f t="shared" si="394"/>
        <v>0</v>
      </c>
      <c r="AB399" s="703">
        <f t="shared" si="394"/>
        <v>-0.25593436145640469</v>
      </c>
      <c r="AC399" s="703">
        <f t="shared" si="394"/>
        <v>-0.39620428516475314</v>
      </c>
      <c r="AD399" s="703">
        <f t="shared" si="394"/>
        <v>-0.98100000000000032</v>
      </c>
      <c r="AE399" s="704">
        <f t="shared" si="394"/>
        <v>-0.34941005433745875</v>
      </c>
    </row>
    <row r="400" spans="1:32">
      <c r="A400" s="622"/>
      <c r="B400" s="628" t="s">
        <v>902</v>
      </c>
      <c r="C400" s="648">
        <v>4.6371386861313866</v>
      </c>
      <c r="D400" s="655">
        <v>5.0863461538461534</v>
      </c>
      <c r="E400" s="655">
        <v>5.6542650602409639</v>
      </c>
      <c r="F400" s="655">
        <v>0</v>
      </c>
      <c r="G400" s="655">
        <v>6.1280000000000001</v>
      </c>
      <c r="H400" s="655">
        <v>0</v>
      </c>
      <c r="I400" s="648">
        <v>5.0842674698795181</v>
      </c>
      <c r="J400" s="648">
        <v>0</v>
      </c>
      <c r="K400" s="655">
        <v>4.9330674740484435</v>
      </c>
      <c r="L400" s="655">
        <v>5.0996493150684934</v>
      </c>
      <c r="M400" s="655">
        <v>4.0339999999999998</v>
      </c>
      <c r="N400" s="648">
        <v>4.968797325102881</v>
      </c>
      <c r="O400" s="648">
        <v>0</v>
      </c>
      <c r="P400" s="656">
        <v>0</v>
      </c>
      <c r="Q400" s="226"/>
      <c r="R400" s="226"/>
      <c r="S400" s="226"/>
      <c r="Z400" s="702"/>
      <c r="AE400" s="702"/>
    </row>
    <row r="401" spans="1:32">
      <c r="A401" s="622"/>
      <c r="B401" s="628" t="s">
        <v>903</v>
      </c>
      <c r="C401" s="648">
        <v>4.5859090909090909</v>
      </c>
      <c r="D401" s="655">
        <v>4.6526142857142858</v>
      </c>
      <c r="E401" s="655">
        <v>5.1109230769230765</v>
      </c>
      <c r="F401" s="655">
        <v>0</v>
      </c>
      <c r="G401" s="655">
        <v>7.6</v>
      </c>
      <c r="H401" s="655">
        <v>0</v>
      </c>
      <c r="I401" s="648">
        <v>4.783816279069768</v>
      </c>
      <c r="J401" s="648">
        <v>0</v>
      </c>
      <c r="K401" s="655">
        <v>5.5913393829401086</v>
      </c>
      <c r="L401" s="655">
        <v>5.3803384615384608</v>
      </c>
      <c r="M401" s="655">
        <v>4.625</v>
      </c>
      <c r="N401" s="648">
        <v>5.4893755555555543</v>
      </c>
      <c r="O401" s="648">
        <v>0</v>
      </c>
      <c r="P401" s="656">
        <v>0</v>
      </c>
      <c r="Q401" s="226"/>
      <c r="R401" s="226"/>
      <c r="S401" s="226"/>
      <c r="T401" s="703">
        <f t="shared" ref="T401:X401" si="395">C401-C400</f>
        <v>-5.1229595222295643E-2</v>
      </c>
      <c r="U401" s="703">
        <f t="shared" si="395"/>
        <v>-0.43373186813186759</v>
      </c>
      <c r="V401" s="703">
        <f t="shared" si="395"/>
        <v>-0.54334198331788741</v>
      </c>
      <c r="W401" s="703">
        <f t="shared" si="395"/>
        <v>0</v>
      </c>
      <c r="X401" s="703">
        <f t="shared" si="395"/>
        <v>1.4719999999999995</v>
      </c>
      <c r="Y401" s="703">
        <f t="shared" ref="Y401:AE401" si="396">H401-H400</f>
        <v>0</v>
      </c>
      <c r="Z401" s="704">
        <f t="shared" si="396"/>
        <v>-0.30045119080975002</v>
      </c>
      <c r="AA401" s="703">
        <f t="shared" si="396"/>
        <v>0</v>
      </c>
      <c r="AB401" s="703">
        <f t="shared" si="396"/>
        <v>0.65827190889166509</v>
      </c>
      <c r="AC401" s="703">
        <f t="shared" si="396"/>
        <v>0.28068914646996745</v>
      </c>
      <c r="AD401" s="703">
        <f t="shared" si="396"/>
        <v>0.59100000000000019</v>
      </c>
      <c r="AE401" s="704">
        <f t="shared" si="396"/>
        <v>0.52057823045267337</v>
      </c>
    </row>
    <row r="402" spans="1:32">
      <c r="A402" s="622"/>
      <c r="B402" s="628" t="s">
        <v>904</v>
      </c>
      <c r="C402" s="648">
        <v>0</v>
      </c>
      <c r="D402" s="655">
        <v>0</v>
      </c>
      <c r="E402" s="655">
        <v>0</v>
      </c>
      <c r="F402" s="655">
        <v>0</v>
      </c>
      <c r="G402" s="655">
        <v>0</v>
      </c>
      <c r="H402" s="655">
        <v>0</v>
      </c>
      <c r="I402" s="648">
        <v>0</v>
      </c>
      <c r="J402" s="648">
        <v>0</v>
      </c>
      <c r="K402" s="655">
        <v>0</v>
      </c>
      <c r="L402" s="655">
        <v>0</v>
      </c>
      <c r="M402" s="655">
        <v>0</v>
      </c>
      <c r="N402" s="648">
        <v>0</v>
      </c>
      <c r="O402" s="648">
        <v>0</v>
      </c>
      <c r="P402" s="656">
        <v>0</v>
      </c>
      <c r="Q402" s="226"/>
      <c r="R402" s="226"/>
      <c r="S402" s="226"/>
      <c r="Z402" s="702"/>
      <c r="AE402" s="702"/>
    </row>
    <row r="403" spans="1:32" ht="13.5" thickBot="1">
      <c r="A403" s="622"/>
      <c r="B403" s="628" t="s">
        <v>905</v>
      </c>
      <c r="C403" s="648">
        <v>0</v>
      </c>
      <c r="D403" s="655">
        <v>0</v>
      </c>
      <c r="E403" s="655">
        <v>0</v>
      </c>
      <c r="F403" s="655">
        <v>0</v>
      </c>
      <c r="G403" s="655">
        <v>0</v>
      </c>
      <c r="H403" s="655">
        <v>0</v>
      </c>
      <c r="I403" s="648">
        <v>0</v>
      </c>
      <c r="J403" s="648">
        <v>0</v>
      </c>
      <c r="K403" s="655">
        <v>0</v>
      </c>
      <c r="L403" s="655">
        <v>0</v>
      </c>
      <c r="M403" s="655">
        <v>0</v>
      </c>
      <c r="N403" s="648">
        <v>0</v>
      </c>
      <c r="O403" s="648">
        <v>0</v>
      </c>
      <c r="P403" s="656">
        <v>0</v>
      </c>
      <c r="Q403" s="226"/>
      <c r="R403" s="226"/>
      <c r="S403" s="226"/>
      <c r="T403" s="703">
        <f t="shared" ref="T403:X403" si="397">C403-C402</f>
        <v>0</v>
      </c>
      <c r="U403" s="703">
        <f t="shared" si="397"/>
        <v>0</v>
      </c>
      <c r="V403" s="703">
        <f t="shared" si="397"/>
        <v>0</v>
      </c>
      <c r="W403" s="703">
        <f t="shared" si="397"/>
        <v>0</v>
      </c>
      <c r="X403" s="703">
        <f t="shared" si="397"/>
        <v>0</v>
      </c>
      <c r="Y403" s="703">
        <f t="shared" ref="Y403:AE403" si="398">H403-H402</f>
        <v>0</v>
      </c>
      <c r="Z403" s="704">
        <f t="shared" si="398"/>
        <v>0</v>
      </c>
      <c r="AA403" s="703">
        <f t="shared" si="398"/>
        <v>0</v>
      </c>
      <c r="AB403" s="703">
        <f t="shared" si="398"/>
        <v>0</v>
      </c>
      <c r="AC403" s="703">
        <f t="shared" si="398"/>
        <v>0</v>
      </c>
      <c r="AD403" s="703">
        <f t="shared" si="398"/>
        <v>0</v>
      </c>
      <c r="AE403" s="704">
        <f t="shared" si="398"/>
        <v>0</v>
      </c>
    </row>
    <row r="404" spans="1:32" ht="13.5" thickTop="1">
      <c r="A404" s="622"/>
      <c r="B404" s="628" t="s">
        <v>906</v>
      </c>
      <c r="C404" s="648">
        <v>4.224021693121693</v>
      </c>
      <c r="D404" s="655">
        <v>4.692139102564103</v>
      </c>
      <c r="E404" s="655">
        <v>4.1804704937775989</v>
      </c>
      <c r="F404" s="655">
        <v>0</v>
      </c>
      <c r="G404" s="655">
        <v>4.4622702702702712</v>
      </c>
      <c r="H404" s="655">
        <v>0</v>
      </c>
      <c r="I404" s="648">
        <v>4.3725871150729336</v>
      </c>
      <c r="J404" s="648">
        <v>0</v>
      </c>
      <c r="K404" s="655">
        <v>4.0712240973312399</v>
      </c>
      <c r="L404" s="655">
        <v>3.8640303635637232</v>
      </c>
      <c r="M404" s="655">
        <v>4.3402589928057553</v>
      </c>
      <c r="N404" s="648">
        <v>3.9785053949903659</v>
      </c>
      <c r="O404" s="648">
        <v>0</v>
      </c>
      <c r="P404" s="656">
        <v>0</v>
      </c>
      <c r="Q404" s="240"/>
      <c r="R404" s="240"/>
      <c r="S404" s="240"/>
      <c r="T404" s="711"/>
      <c r="U404" s="711"/>
      <c r="V404" s="711"/>
      <c r="W404" s="711"/>
      <c r="X404" s="711"/>
      <c r="Y404" s="711"/>
      <c r="Z404" s="712"/>
      <c r="AA404" s="711"/>
      <c r="AB404" s="711"/>
      <c r="AC404" s="711"/>
      <c r="AD404" s="711"/>
      <c r="AE404" s="712"/>
      <c r="AF404" s="253"/>
    </row>
    <row r="405" spans="1:32" ht="13.5" thickBot="1">
      <c r="A405" s="622"/>
      <c r="B405" s="628" t="s">
        <v>907</v>
      </c>
      <c r="C405" s="648">
        <v>4.0475788767061989</v>
      </c>
      <c r="D405" s="655">
        <v>4.4903460207612458</v>
      </c>
      <c r="E405" s="655">
        <v>4.1191618573797673</v>
      </c>
      <c r="F405" s="655">
        <v>0</v>
      </c>
      <c r="G405" s="655">
        <v>4.2344618055555552</v>
      </c>
      <c r="H405" s="655">
        <v>0</v>
      </c>
      <c r="I405" s="648">
        <v>4.2088370055517004</v>
      </c>
      <c r="J405" s="648">
        <v>0</v>
      </c>
      <c r="K405" s="655">
        <v>3.9605480769230774</v>
      </c>
      <c r="L405" s="655">
        <v>3.4954303491185623</v>
      </c>
      <c r="M405" s="655">
        <v>3.62</v>
      </c>
      <c r="N405" s="648">
        <v>3.7217031916709327</v>
      </c>
      <c r="O405" s="648">
        <v>0</v>
      </c>
      <c r="P405" s="656">
        <v>0</v>
      </c>
      <c r="Q405" s="247"/>
      <c r="R405" s="247"/>
      <c r="S405" s="247"/>
      <c r="T405" s="713">
        <f t="shared" ref="T405:X405" si="399">C405-C404</f>
        <v>-0.17644281641549409</v>
      </c>
      <c r="U405" s="713">
        <f t="shared" si="399"/>
        <v>-0.20179308180285727</v>
      </c>
      <c r="V405" s="713">
        <f t="shared" si="399"/>
        <v>-6.1308636397831684E-2</v>
      </c>
      <c r="W405" s="713">
        <f t="shared" si="399"/>
        <v>0</v>
      </c>
      <c r="X405" s="713">
        <f t="shared" si="399"/>
        <v>-0.22780846471471605</v>
      </c>
      <c r="Y405" s="713">
        <f t="shared" ref="Y405:AE405" si="400">H405-H404</f>
        <v>0</v>
      </c>
      <c r="Z405" s="714">
        <f t="shared" si="400"/>
        <v>-0.16375010952123326</v>
      </c>
      <c r="AA405" s="713">
        <f t="shared" si="400"/>
        <v>0</v>
      </c>
      <c r="AB405" s="713">
        <f t="shared" si="400"/>
        <v>-0.11067602040816249</v>
      </c>
      <c r="AC405" s="713">
        <f t="shared" si="400"/>
        <v>-0.36860001444516088</v>
      </c>
      <c r="AD405" s="713">
        <f t="shared" si="400"/>
        <v>-0.72025899280575523</v>
      </c>
      <c r="AE405" s="714">
        <f t="shared" si="400"/>
        <v>-0.25680220331943326</v>
      </c>
      <c r="AF405" s="257"/>
    </row>
    <row r="406" spans="1:32" ht="13.5" thickTop="1">
      <c r="A406" s="622"/>
      <c r="B406" s="628" t="s">
        <v>908</v>
      </c>
      <c r="C406" s="648">
        <v>6.3306734407848628</v>
      </c>
      <c r="D406" s="655">
        <v>6.1333728726147498</v>
      </c>
      <c r="E406" s="655">
        <v>6.1070877350044759</v>
      </c>
      <c r="F406" s="655">
        <v>0</v>
      </c>
      <c r="G406" s="655">
        <v>6.6239999999999997</v>
      </c>
      <c r="H406" s="655">
        <v>0</v>
      </c>
      <c r="I406" s="648">
        <v>6.2092408945686897</v>
      </c>
      <c r="J406" s="648">
        <v>0</v>
      </c>
      <c r="K406" s="655">
        <v>6.0203804100227796</v>
      </c>
      <c r="L406" s="655">
        <v>5.8708896797153036</v>
      </c>
      <c r="M406" s="655">
        <v>7.3</v>
      </c>
      <c r="N406" s="648">
        <v>5.9981986486486489</v>
      </c>
      <c r="O406" s="648">
        <v>0</v>
      </c>
      <c r="P406" s="656">
        <v>0</v>
      </c>
      <c r="Q406" s="226"/>
      <c r="R406" s="226"/>
      <c r="S406" s="226"/>
      <c r="Z406" s="702"/>
      <c r="AE406" s="702"/>
    </row>
    <row r="407" spans="1:32">
      <c r="A407" s="622"/>
      <c r="B407" s="628" t="s">
        <v>909</v>
      </c>
      <c r="C407" s="648">
        <v>6.0410557768924305</v>
      </c>
      <c r="D407" s="655">
        <v>6.1690237341772152</v>
      </c>
      <c r="E407" s="655">
        <v>5.929961383748994</v>
      </c>
      <c r="F407" s="655">
        <v>0</v>
      </c>
      <c r="G407" s="655">
        <v>6.5959999999999992</v>
      </c>
      <c r="H407" s="655">
        <v>0</v>
      </c>
      <c r="I407" s="648">
        <v>6.0881603696098558</v>
      </c>
      <c r="J407" s="648">
        <v>0</v>
      </c>
      <c r="K407" s="655">
        <v>5.8467253218884121</v>
      </c>
      <c r="L407" s="655">
        <v>6.128729824561403</v>
      </c>
      <c r="M407" s="655">
        <v>10.257999999999999</v>
      </c>
      <c r="N407" s="648">
        <v>6.1243734015345268</v>
      </c>
      <c r="O407" s="648">
        <v>0</v>
      </c>
      <c r="P407" s="656">
        <v>0</v>
      </c>
      <c r="Q407" s="226"/>
      <c r="R407" s="226"/>
      <c r="S407" s="226"/>
      <c r="T407" s="703">
        <f t="shared" ref="T407:X407" si="401">C407-C406</f>
        <v>-0.28961766389243238</v>
      </c>
      <c r="U407" s="703">
        <f t="shared" si="401"/>
        <v>3.565086156246533E-2</v>
      </c>
      <c r="V407" s="703">
        <f t="shared" si="401"/>
        <v>-0.17712635125548193</v>
      </c>
      <c r="W407" s="703">
        <f t="shared" si="401"/>
        <v>0</v>
      </c>
      <c r="X407" s="703">
        <f t="shared" si="401"/>
        <v>-2.8000000000000469E-2</v>
      </c>
      <c r="Y407" s="703">
        <f t="shared" ref="Y407:AE407" si="402">H407-H406</f>
        <v>0</v>
      </c>
      <c r="Z407" s="704">
        <f t="shared" si="402"/>
        <v>-0.12108052495883381</v>
      </c>
      <c r="AA407" s="703">
        <f t="shared" si="402"/>
        <v>0</v>
      </c>
      <c r="AB407" s="703">
        <f t="shared" si="402"/>
        <v>-0.17365508813436747</v>
      </c>
      <c r="AC407" s="703">
        <f t="shared" si="402"/>
        <v>0.25784014484609941</v>
      </c>
      <c r="AD407" s="703">
        <f t="shared" si="402"/>
        <v>2.9579999999999993</v>
      </c>
      <c r="AE407" s="704">
        <f t="shared" si="402"/>
        <v>0.12617475288587787</v>
      </c>
      <c r="AF407" s="195"/>
    </row>
    <row r="408" spans="1:32">
      <c r="A408" s="622"/>
      <c r="B408" s="628" t="s">
        <v>910</v>
      </c>
      <c r="C408" s="648">
        <v>8.783552499999999</v>
      </c>
      <c r="D408" s="655">
        <v>9.3831239669421489</v>
      </c>
      <c r="E408" s="655">
        <v>8.8042811387900386</v>
      </c>
      <c r="F408" s="655">
        <v>0</v>
      </c>
      <c r="G408" s="655">
        <v>10.621</v>
      </c>
      <c r="H408" s="655">
        <v>0</v>
      </c>
      <c r="I408" s="648">
        <v>9.1139665032679709</v>
      </c>
      <c r="J408" s="648">
        <v>0</v>
      </c>
      <c r="K408" s="655">
        <v>9.463550531914894</v>
      </c>
      <c r="L408" s="655">
        <v>8.6691126760563382</v>
      </c>
      <c r="M408" s="655">
        <v>10.417</v>
      </c>
      <c r="N408" s="648">
        <v>9.1815997109826597</v>
      </c>
      <c r="O408" s="648">
        <v>0</v>
      </c>
      <c r="P408" s="656">
        <v>0</v>
      </c>
      <c r="Q408" s="226"/>
      <c r="R408" s="226"/>
      <c r="S408" s="226"/>
      <c r="Z408" s="702"/>
      <c r="AE408" s="702"/>
      <c r="AF408" s="195"/>
    </row>
    <row r="409" spans="1:32">
      <c r="A409" s="622"/>
      <c r="B409" s="628" t="s">
        <v>911</v>
      </c>
      <c r="C409" s="648">
        <v>8.6525710306406687</v>
      </c>
      <c r="D409" s="655">
        <v>9.2155792811839312</v>
      </c>
      <c r="E409" s="655">
        <v>9.1544343065693425</v>
      </c>
      <c r="F409" s="655">
        <v>0</v>
      </c>
      <c r="G409" s="655">
        <v>11.117000000000001</v>
      </c>
      <c r="H409" s="655">
        <v>0</v>
      </c>
      <c r="I409" s="648">
        <v>9.0856395450568677</v>
      </c>
      <c r="J409" s="648">
        <v>0</v>
      </c>
      <c r="K409" s="655">
        <v>9.0728622448979586</v>
      </c>
      <c r="L409" s="655">
        <v>8.7745353535353541</v>
      </c>
      <c r="M409" s="655">
        <v>11.603999999999999</v>
      </c>
      <c r="N409" s="648">
        <v>9.079816804407713</v>
      </c>
      <c r="O409" s="648">
        <v>0</v>
      </c>
      <c r="P409" s="656">
        <v>0</v>
      </c>
      <c r="Q409" s="226"/>
      <c r="R409" s="226"/>
      <c r="S409" s="226"/>
      <c r="T409" s="703">
        <f t="shared" ref="T409:X409" si="403">C409-C408</f>
        <v>-0.1309814693593303</v>
      </c>
      <c r="U409" s="703">
        <f t="shared" si="403"/>
        <v>-0.16754468575821768</v>
      </c>
      <c r="V409" s="703">
        <f t="shared" si="403"/>
        <v>0.35015316777930394</v>
      </c>
      <c r="W409" s="703">
        <f t="shared" si="403"/>
        <v>0</v>
      </c>
      <c r="X409" s="703">
        <f t="shared" si="403"/>
        <v>0.49600000000000044</v>
      </c>
      <c r="Y409" s="703">
        <f t="shared" ref="Y409:AE409" si="404">H409-H408</f>
        <v>0</v>
      </c>
      <c r="Z409" s="704">
        <f t="shared" si="404"/>
        <v>-2.8326958211103204E-2</v>
      </c>
      <c r="AA409" s="703">
        <f t="shared" si="404"/>
        <v>0</v>
      </c>
      <c r="AB409" s="703">
        <f t="shared" si="404"/>
        <v>-0.39068828701693548</v>
      </c>
      <c r="AC409" s="703">
        <f t="shared" si="404"/>
        <v>0.1054226774790159</v>
      </c>
      <c r="AD409" s="703">
        <f t="shared" si="404"/>
        <v>1.1869999999999994</v>
      </c>
      <c r="AE409" s="704">
        <f t="shared" si="404"/>
        <v>-0.10178290657494671</v>
      </c>
    </row>
    <row r="410" spans="1:32">
      <c r="A410" s="622"/>
      <c r="B410" s="628" t="s">
        <v>912</v>
      </c>
      <c r="C410" s="648">
        <v>0</v>
      </c>
      <c r="D410" s="655">
        <v>0</v>
      </c>
      <c r="E410" s="655">
        <v>0</v>
      </c>
      <c r="F410" s="655">
        <v>0</v>
      </c>
      <c r="G410" s="655">
        <v>0</v>
      </c>
      <c r="H410" s="655">
        <v>0</v>
      </c>
      <c r="I410" s="648">
        <v>0</v>
      </c>
      <c r="J410" s="648">
        <v>0</v>
      </c>
      <c r="K410" s="655">
        <v>0</v>
      </c>
      <c r="L410" s="655">
        <v>0</v>
      </c>
      <c r="M410" s="655">
        <v>0</v>
      </c>
      <c r="N410" s="648">
        <v>0</v>
      </c>
      <c r="O410" s="648">
        <v>0</v>
      </c>
      <c r="P410" s="656">
        <v>0</v>
      </c>
      <c r="Q410" s="226"/>
      <c r="R410" s="226"/>
      <c r="S410" s="226"/>
      <c r="Z410" s="702"/>
      <c r="AE410" s="702"/>
    </row>
    <row r="411" spans="1:32" ht="13.5" thickBot="1">
      <c r="A411" s="622"/>
      <c r="B411" s="628" t="s">
        <v>913</v>
      </c>
      <c r="C411" s="648">
        <v>0</v>
      </c>
      <c r="D411" s="655">
        <v>0</v>
      </c>
      <c r="E411" s="655">
        <v>0</v>
      </c>
      <c r="F411" s="655">
        <v>0</v>
      </c>
      <c r="G411" s="655">
        <v>0</v>
      </c>
      <c r="H411" s="655">
        <v>0</v>
      </c>
      <c r="I411" s="648">
        <v>0</v>
      </c>
      <c r="J411" s="648">
        <v>0</v>
      </c>
      <c r="K411" s="655">
        <v>0</v>
      </c>
      <c r="L411" s="655">
        <v>0</v>
      </c>
      <c r="M411" s="655">
        <v>0</v>
      </c>
      <c r="N411" s="648">
        <v>0</v>
      </c>
      <c r="O411" s="648">
        <v>0</v>
      </c>
      <c r="P411" s="656">
        <v>0</v>
      </c>
      <c r="Q411" s="226"/>
      <c r="R411" s="226"/>
      <c r="S411" s="226"/>
      <c r="T411" s="703">
        <f t="shared" ref="T411:X411" si="405">C411-C410</f>
        <v>0</v>
      </c>
      <c r="U411" s="703">
        <f t="shared" si="405"/>
        <v>0</v>
      </c>
      <c r="V411" s="703">
        <f t="shared" si="405"/>
        <v>0</v>
      </c>
      <c r="W411" s="703">
        <f t="shared" si="405"/>
        <v>0</v>
      </c>
      <c r="X411" s="703">
        <f t="shared" si="405"/>
        <v>0</v>
      </c>
      <c r="Y411" s="703">
        <f t="shared" ref="Y411:AE411" si="406">H411-H410</f>
        <v>0</v>
      </c>
      <c r="Z411" s="704">
        <f t="shared" si="406"/>
        <v>0</v>
      </c>
      <c r="AA411" s="703">
        <f t="shared" si="406"/>
        <v>0</v>
      </c>
      <c r="AB411" s="703">
        <f t="shared" si="406"/>
        <v>0</v>
      </c>
      <c r="AC411" s="703">
        <f t="shared" si="406"/>
        <v>0</v>
      </c>
      <c r="AD411" s="703">
        <f t="shared" si="406"/>
        <v>0</v>
      </c>
      <c r="AE411" s="704">
        <f t="shared" si="406"/>
        <v>0</v>
      </c>
    </row>
    <row r="412" spans="1:32" ht="13.5" thickTop="1">
      <c r="A412" s="622"/>
      <c r="B412" s="628" t="s">
        <v>914</v>
      </c>
      <c r="C412" s="648">
        <v>6.867702244116038</v>
      </c>
      <c r="D412" s="655">
        <v>6.7825183656624013</v>
      </c>
      <c r="E412" s="655">
        <v>6.6492274678111585</v>
      </c>
      <c r="F412" s="655">
        <v>0</v>
      </c>
      <c r="G412" s="655">
        <v>7.4941955719557196</v>
      </c>
      <c r="H412" s="655">
        <v>0</v>
      </c>
      <c r="I412" s="648">
        <v>6.8099140057442149</v>
      </c>
      <c r="J412" s="648">
        <v>0</v>
      </c>
      <c r="K412" s="655">
        <v>7.6088858895705522</v>
      </c>
      <c r="L412" s="655">
        <v>7.2774300884955743</v>
      </c>
      <c r="M412" s="655">
        <v>9.2181538461538466</v>
      </c>
      <c r="N412" s="648">
        <v>7.5365460893854745</v>
      </c>
      <c r="O412" s="648">
        <v>0</v>
      </c>
      <c r="P412" s="656">
        <v>0</v>
      </c>
      <c r="Q412" s="240"/>
      <c r="R412" s="240"/>
      <c r="S412" s="240"/>
      <c r="T412" s="711"/>
      <c r="U412" s="711"/>
      <c r="V412" s="711"/>
      <c r="W412" s="711"/>
      <c r="X412" s="711"/>
      <c r="Y412" s="711"/>
      <c r="Z412" s="712"/>
      <c r="AA412" s="711"/>
      <c r="AB412" s="711"/>
      <c r="AC412" s="711"/>
      <c r="AD412" s="711"/>
      <c r="AE412" s="712"/>
      <c r="AF412" s="253"/>
    </row>
    <row r="413" spans="1:32" ht="13.5" thickBot="1">
      <c r="A413" s="622"/>
      <c r="B413" s="628" t="s">
        <v>915</v>
      </c>
      <c r="C413" s="648">
        <v>6.543754959785522</v>
      </c>
      <c r="D413" s="655">
        <v>6.7773060363022362</v>
      </c>
      <c r="E413" s="655">
        <v>6.5123645352669737</v>
      </c>
      <c r="F413" s="655">
        <v>0</v>
      </c>
      <c r="G413" s="655">
        <v>7.2344618320610685</v>
      </c>
      <c r="H413" s="655">
        <v>0</v>
      </c>
      <c r="I413" s="648">
        <v>6.6579456178280383</v>
      </c>
      <c r="J413" s="648">
        <v>0</v>
      </c>
      <c r="K413" s="655">
        <v>7.3206713286713292</v>
      </c>
      <c r="L413" s="655">
        <v>7.4789089347079045</v>
      </c>
      <c r="M413" s="655">
        <v>10.990382352941177</v>
      </c>
      <c r="N413" s="648">
        <v>7.5472194960212207</v>
      </c>
      <c r="O413" s="648">
        <v>0</v>
      </c>
      <c r="P413" s="656">
        <v>0</v>
      </c>
      <c r="Q413" s="247"/>
      <c r="R413" s="247"/>
      <c r="S413" s="247"/>
      <c r="T413" s="713">
        <f t="shared" ref="T413:X413" si="407">C413-C412</f>
        <v>-0.32394728433051601</v>
      </c>
      <c r="U413" s="713">
        <f t="shared" si="407"/>
        <v>-5.2123293601651355E-3</v>
      </c>
      <c r="V413" s="713">
        <f t="shared" si="407"/>
        <v>-0.1368629325441848</v>
      </c>
      <c r="W413" s="713">
        <f t="shared" si="407"/>
        <v>0</v>
      </c>
      <c r="X413" s="713">
        <f t="shared" si="407"/>
        <v>-0.25973373989465109</v>
      </c>
      <c r="Y413" s="713">
        <f t="shared" ref="Y413:AE413" si="408">H413-H412</f>
        <v>0</v>
      </c>
      <c r="Z413" s="714">
        <f t="shared" si="408"/>
        <v>-0.15196838791617662</v>
      </c>
      <c r="AA413" s="713">
        <f t="shared" si="408"/>
        <v>0</v>
      </c>
      <c r="AB413" s="713">
        <f t="shared" si="408"/>
        <v>-0.28821456089922304</v>
      </c>
      <c r="AC413" s="713">
        <f t="shared" si="408"/>
        <v>0.20147884621233025</v>
      </c>
      <c r="AD413" s="713">
        <f t="shared" si="408"/>
        <v>1.7722285067873305</v>
      </c>
      <c r="AE413" s="714">
        <f t="shared" si="408"/>
        <v>1.0673406635746119E-2</v>
      </c>
      <c r="AF413" s="257"/>
    </row>
    <row r="414" spans="1:32" ht="13.5" thickTop="1">
      <c r="A414" s="622"/>
      <c r="B414" s="628" t="s">
        <v>916</v>
      </c>
      <c r="C414" s="648">
        <v>3.9740008583690982</v>
      </c>
      <c r="D414" s="655">
        <v>3.7951410169491528</v>
      </c>
      <c r="E414" s="655">
        <v>3.3151226415094333</v>
      </c>
      <c r="F414" s="655">
        <v>0</v>
      </c>
      <c r="G414" s="655">
        <v>3.7789999999999995</v>
      </c>
      <c r="H414" s="655">
        <v>0</v>
      </c>
      <c r="I414" s="648">
        <v>3.7296174271719513</v>
      </c>
      <c r="J414" s="648">
        <v>0</v>
      </c>
      <c r="K414" s="655">
        <v>4.1036447502548414</v>
      </c>
      <c r="L414" s="655">
        <v>4.0029205681220406</v>
      </c>
      <c r="M414" s="655">
        <v>5.8040000000000003</v>
      </c>
      <c r="N414" s="648">
        <v>4.1008130511463845</v>
      </c>
      <c r="O414" s="648">
        <v>0</v>
      </c>
      <c r="P414" s="656">
        <v>0</v>
      </c>
      <c r="Q414" s="226"/>
      <c r="R414" s="226"/>
      <c r="S414" s="226"/>
      <c r="Z414" s="702"/>
      <c r="AE414" s="702"/>
    </row>
    <row r="415" spans="1:32">
      <c r="A415" s="622"/>
      <c r="B415" s="628" t="s">
        <v>917</v>
      </c>
      <c r="C415" s="648">
        <v>3.8504010152284263</v>
      </c>
      <c r="D415" s="655">
        <v>3.6469285714285715</v>
      </c>
      <c r="E415" s="655">
        <v>3.2734717573221759</v>
      </c>
      <c r="F415" s="655">
        <v>0</v>
      </c>
      <c r="G415" s="655">
        <v>3.956</v>
      </c>
      <c r="H415" s="655">
        <v>0</v>
      </c>
      <c r="I415" s="648">
        <v>3.6358844548774125</v>
      </c>
      <c r="J415" s="648">
        <v>0</v>
      </c>
      <c r="K415" s="655">
        <v>4.0766573462125066</v>
      </c>
      <c r="L415" s="655">
        <v>3.7057401768172888</v>
      </c>
      <c r="M415" s="655">
        <v>6.851</v>
      </c>
      <c r="N415" s="648">
        <v>3.9818947750362841</v>
      </c>
      <c r="O415" s="648">
        <v>0</v>
      </c>
      <c r="P415" s="656">
        <v>0</v>
      </c>
      <c r="Q415" s="226"/>
      <c r="R415" s="226"/>
      <c r="S415" s="226"/>
      <c r="T415" s="703">
        <f t="shared" ref="T415:X415" si="409">C415-C414</f>
        <v>-0.12359984314067196</v>
      </c>
      <c r="U415" s="703">
        <f t="shared" si="409"/>
        <v>-0.14821244552058133</v>
      </c>
      <c r="V415" s="703">
        <f t="shared" si="409"/>
        <v>-4.1650884187257375E-2</v>
      </c>
      <c r="W415" s="703">
        <f t="shared" si="409"/>
        <v>0</v>
      </c>
      <c r="X415" s="703">
        <f t="shared" si="409"/>
        <v>0.17700000000000049</v>
      </c>
      <c r="Y415" s="703">
        <f t="shared" ref="Y415:AE415" si="410">H415-H414</f>
        <v>0</v>
      </c>
      <c r="Z415" s="704">
        <f t="shared" si="410"/>
        <v>-9.3732972294538808E-2</v>
      </c>
      <c r="AA415" s="703">
        <f t="shared" si="410"/>
        <v>0</v>
      </c>
      <c r="AB415" s="703">
        <f t="shared" si="410"/>
        <v>-2.6987404042334795E-2</v>
      </c>
      <c r="AC415" s="703">
        <f t="shared" si="410"/>
        <v>-0.29718039130475171</v>
      </c>
      <c r="AD415" s="703">
        <f t="shared" si="410"/>
        <v>1.0469999999999997</v>
      </c>
      <c r="AE415" s="704">
        <f t="shared" si="410"/>
        <v>-0.11891827611010042</v>
      </c>
    </row>
    <row r="416" spans="1:32">
      <c r="A416" s="622"/>
      <c r="B416" s="628" t="s">
        <v>918</v>
      </c>
      <c r="C416" s="648">
        <v>4.6943193375710939</v>
      </c>
      <c r="D416" s="655">
        <v>5.1809563417388027</v>
      </c>
      <c r="E416" s="655">
        <v>4.6377056216468393</v>
      </c>
      <c r="F416" s="655">
        <v>0</v>
      </c>
      <c r="G416" s="655">
        <v>4.9044056603773578</v>
      </c>
      <c r="H416" s="655">
        <v>0</v>
      </c>
      <c r="I416" s="648">
        <v>4.8478129299324282</v>
      </c>
      <c r="J416" s="648">
        <v>0</v>
      </c>
      <c r="K416" s="655">
        <v>4.2172241948802638</v>
      </c>
      <c r="L416" s="655">
        <v>3.9161249999999996</v>
      </c>
      <c r="M416" s="655">
        <v>4.8639230769230766</v>
      </c>
      <c r="N416" s="648">
        <v>4.0871675361155706</v>
      </c>
      <c r="O416" s="648">
        <v>0</v>
      </c>
      <c r="P416" s="656">
        <v>0</v>
      </c>
      <c r="Q416" s="226"/>
      <c r="R416" s="226"/>
      <c r="S416" s="226"/>
      <c r="Z416" s="702"/>
      <c r="AE416" s="702"/>
    </row>
    <row r="417" spans="1:32">
      <c r="A417" s="622"/>
      <c r="B417" s="628" t="s">
        <v>919</v>
      </c>
      <c r="C417" s="648">
        <v>4.5707194644023517</v>
      </c>
      <c r="D417" s="655">
        <v>5.1248998499624907</v>
      </c>
      <c r="E417" s="655">
        <v>4.6659503273876721</v>
      </c>
      <c r="F417" s="655">
        <v>0</v>
      </c>
      <c r="G417" s="655">
        <v>4.8560142180094781</v>
      </c>
      <c r="H417" s="655">
        <v>0</v>
      </c>
      <c r="I417" s="648">
        <v>4.7869580967182737</v>
      </c>
      <c r="J417" s="648">
        <v>0</v>
      </c>
      <c r="K417" s="655">
        <v>3.9554045437889331</v>
      </c>
      <c r="L417" s="655">
        <v>3.5463864193209664</v>
      </c>
      <c r="M417" s="655">
        <v>4.7146084337349397</v>
      </c>
      <c r="N417" s="648">
        <v>3.7741568150208624</v>
      </c>
      <c r="O417" s="648">
        <v>0</v>
      </c>
      <c r="P417" s="656">
        <v>0</v>
      </c>
      <c r="Q417" s="226"/>
      <c r="R417" s="226"/>
      <c r="S417" s="226"/>
      <c r="T417" s="703">
        <f t="shared" ref="T417:X417" si="411">C417-C416</f>
        <v>-0.12359987316874221</v>
      </c>
      <c r="U417" s="703">
        <f t="shared" si="411"/>
        <v>-5.6056491776312001E-2</v>
      </c>
      <c r="V417" s="703">
        <f t="shared" si="411"/>
        <v>2.8244705740832821E-2</v>
      </c>
      <c r="W417" s="703">
        <f t="shared" si="411"/>
        <v>0</v>
      </c>
      <c r="X417" s="703">
        <f t="shared" si="411"/>
        <v>-4.8391442367879733E-2</v>
      </c>
      <c r="Y417" s="703">
        <f t="shared" ref="Y417:AE417" si="412">H417-H416</f>
        <v>0</v>
      </c>
      <c r="Z417" s="704">
        <f t="shared" si="412"/>
        <v>-6.0854833214154525E-2</v>
      </c>
      <c r="AA417" s="703">
        <f t="shared" si="412"/>
        <v>0</v>
      </c>
      <c r="AB417" s="703">
        <f t="shared" si="412"/>
        <v>-0.26181965109133065</v>
      </c>
      <c r="AC417" s="703">
        <f t="shared" si="412"/>
        <v>-0.3697385806790332</v>
      </c>
      <c r="AD417" s="703">
        <f t="shared" si="412"/>
        <v>-0.14931464318813692</v>
      </c>
      <c r="AE417" s="704">
        <f t="shared" si="412"/>
        <v>-0.31301072109470818</v>
      </c>
    </row>
    <row r="418" spans="1:32">
      <c r="A418" s="622"/>
      <c r="B418" s="628" t="s">
        <v>920</v>
      </c>
      <c r="C418" s="648">
        <v>7.6205917266187049</v>
      </c>
      <c r="D418" s="655">
        <v>8.163436390532544</v>
      </c>
      <c r="E418" s="655">
        <v>8.0214354838709685</v>
      </c>
      <c r="F418" s="655">
        <v>0</v>
      </c>
      <c r="G418" s="655">
        <v>9.5083552631578954</v>
      </c>
      <c r="H418" s="655">
        <v>0</v>
      </c>
      <c r="I418" s="648">
        <v>8.0131791666666672</v>
      </c>
      <c r="J418" s="648">
        <v>0</v>
      </c>
      <c r="K418" s="655">
        <v>6.7203662851196668</v>
      </c>
      <c r="L418" s="655">
        <v>6.6565123076923083</v>
      </c>
      <c r="M418" s="655">
        <v>7.382459016393442</v>
      </c>
      <c r="N418" s="648">
        <v>6.7196979665071774</v>
      </c>
      <c r="O418" s="648">
        <v>0</v>
      </c>
      <c r="P418" s="656">
        <v>0</v>
      </c>
      <c r="Q418" s="226"/>
      <c r="R418" s="226"/>
      <c r="S418" s="226"/>
      <c r="Z418" s="702"/>
      <c r="AE418" s="702"/>
    </row>
    <row r="419" spans="1:32">
      <c r="A419" s="622"/>
      <c r="B419" s="628" t="s">
        <v>921</v>
      </c>
      <c r="C419" s="648">
        <v>7.534030120481928</v>
      </c>
      <c r="D419" s="655">
        <v>7.7986695778748176</v>
      </c>
      <c r="E419" s="655">
        <v>8.2249299719887965</v>
      </c>
      <c r="F419" s="655">
        <v>0</v>
      </c>
      <c r="G419" s="655">
        <v>10.368702127659574</v>
      </c>
      <c r="H419" s="655">
        <v>0</v>
      </c>
      <c r="I419" s="648">
        <v>7.8875154185022032</v>
      </c>
      <c r="J419" s="648">
        <v>0</v>
      </c>
      <c r="K419" s="655">
        <v>7.0335338266384779</v>
      </c>
      <c r="L419" s="655">
        <v>6.9999678972712687</v>
      </c>
      <c r="M419" s="655">
        <v>8.8581639344262282</v>
      </c>
      <c r="N419" s="648">
        <v>7.0889883435582819</v>
      </c>
      <c r="O419" s="648">
        <v>0</v>
      </c>
      <c r="P419" s="656">
        <v>0</v>
      </c>
      <c r="Q419" s="226"/>
      <c r="R419" s="226"/>
      <c r="S419" s="226"/>
      <c r="T419" s="703">
        <f t="shared" ref="T419:X419" si="413">C419-C418</f>
        <v>-8.6561606136776881E-2</v>
      </c>
      <c r="U419" s="703">
        <f t="shared" si="413"/>
        <v>-0.36476681265772637</v>
      </c>
      <c r="V419" s="703">
        <f t="shared" si="413"/>
        <v>0.203494488117828</v>
      </c>
      <c r="W419" s="703">
        <f t="shared" si="413"/>
        <v>0</v>
      </c>
      <c r="X419" s="703">
        <f t="shared" si="413"/>
        <v>0.86034686450167897</v>
      </c>
      <c r="Y419" s="703">
        <f t="shared" ref="Y419:AE419" si="414">H419-H418</f>
        <v>0</v>
      </c>
      <c r="Z419" s="704">
        <f t="shared" si="414"/>
        <v>-0.12566374816446402</v>
      </c>
      <c r="AA419" s="703">
        <f t="shared" si="414"/>
        <v>0</v>
      </c>
      <c r="AB419" s="703">
        <f t="shared" si="414"/>
        <v>0.3131675415188111</v>
      </c>
      <c r="AC419" s="703">
        <f t="shared" si="414"/>
        <v>0.34345558957896039</v>
      </c>
      <c r="AD419" s="703">
        <f t="shared" si="414"/>
        <v>1.4757049180327861</v>
      </c>
      <c r="AE419" s="704">
        <f t="shared" si="414"/>
        <v>0.36929037705110446</v>
      </c>
    </row>
    <row r="420" spans="1:32">
      <c r="A420" s="622"/>
      <c r="B420" s="628" t="s">
        <v>922</v>
      </c>
      <c r="C420" s="648">
        <v>4.9433256810529533</v>
      </c>
      <c r="D420" s="655">
        <v>5.5175434056761263</v>
      </c>
      <c r="E420" s="655">
        <v>4.9078810903627383</v>
      </c>
      <c r="F420" s="655">
        <v>0</v>
      </c>
      <c r="G420" s="655">
        <v>5.283085497835498</v>
      </c>
      <c r="H420" s="655">
        <v>0</v>
      </c>
      <c r="I420" s="648">
        <v>5.1415012978406134</v>
      </c>
      <c r="J420" s="648">
        <v>0</v>
      </c>
      <c r="K420" s="655">
        <v>4.9282852497783027</v>
      </c>
      <c r="L420" s="655">
        <v>4.4940781959766385</v>
      </c>
      <c r="M420" s="655">
        <v>5.6682722513088999</v>
      </c>
      <c r="N420" s="648">
        <v>4.7484642427884616</v>
      </c>
      <c r="O420" s="648">
        <v>0</v>
      </c>
      <c r="P420" s="656">
        <v>0</v>
      </c>
      <c r="Q420" s="226"/>
      <c r="R420" s="226"/>
      <c r="S420" s="226"/>
      <c r="Z420" s="702"/>
      <c r="AE420" s="702"/>
    </row>
    <row r="421" spans="1:32" ht="13.5" thickBot="1">
      <c r="A421" s="622"/>
      <c r="B421" s="628" t="s">
        <v>923</v>
      </c>
      <c r="C421" s="648">
        <v>4.7935718816067645</v>
      </c>
      <c r="D421" s="655">
        <v>5.4300800797474666</v>
      </c>
      <c r="E421" s="655">
        <v>4.931423735896364</v>
      </c>
      <c r="F421" s="655">
        <v>0</v>
      </c>
      <c r="G421" s="655">
        <v>5.1468069584736247</v>
      </c>
      <c r="H421" s="655">
        <v>0</v>
      </c>
      <c r="I421" s="648">
        <v>5.0559168031444477</v>
      </c>
      <c r="J421" s="648">
        <v>0</v>
      </c>
      <c r="K421" s="655">
        <v>4.7477610884353734</v>
      </c>
      <c r="L421" s="655">
        <v>4.1646568965517243</v>
      </c>
      <c r="M421" s="655">
        <v>5.8280748898678416</v>
      </c>
      <c r="N421" s="648">
        <v>4.5060960444324039</v>
      </c>
      <c r="O421" s="648">
        <v>0</v>
      </c>
      <c r="P421" s="656">
        <v>0</v>
      </c>
      <c r="Q421" s="226"/>
      <c r="R421" s="226"/>
      <c r="S421" s="226"/>
      <c r="T421" s="715">
        <f t="shared" ref="T421:X421" si="415">C421-C420</f>
        <v>-0.14975379944618883</v>
      </c>
      <c r="U421" s="715">
        <f t="shared" si="415"/>
        <v>-8.7463325928659685E-2</v>
      </c>
      <c r="V421" s="715">
        <f t="shared" si="415"/>
        <v>2.3542645533625617E-2</v>
      </c>
      <c r="W421" s="715">
        <f t="shared" si="415"/>
        <v>0</v>
      </c>
      <c r="X421" s="715">
        <f t="shared" si="415"/>
        <v>-0.13627853936187329</v>
      </c>
      <c r="Y421" s="715">
        <f t="shared" ref="Y421:AE421" si="416">H421-H420</f>
        <v>0</v>
      </c>
      <c r="Z421" s="716">
        <f t="shared" si="416"/>
        <v>-8.5584494696165692E-2</v>
      </c>
      <c r="AA421" s="715">
        <f t="shared" si="416"/>
        <v>0</v>
      </c>
      <c r="AB421" s="715">
        <f t="shared" si="416"/>
        <v>-0.18052416134292937</v>
      </c>
      <c r="AC421" s="715">
        <f t="shared" si="416"/>
        <v>-0.32942129942491416</v>
      </c>
      <c r="AD421" s="715">
        <f t="shared" si="416"/>
        <v>0.15980263855894172</v>
      </c>
      <c r="AE421" s="716">
        <f t="shared" si="416"/>
        <v>-0.24236819835605772</v>
      </c>
    </row>
    <row r="422" spans="1:32">
      <c r="A422" s="621" t="s">
        <v>638</v>
      </c>
      <c r="B422" s="617" t="s">
        <v>892</v>
      </c>
      <c r="C422" s="649">
        <v>4.3942710315949753</v>
      </c>
      <c r="D422" s="653">
        <v>4.507533539731682</v>
      </c>
      <c r="E422" s="653">
        <v>4.4972685571309423</v>
      </c>
      <c r="F422" s="653">
        <v>4.2309090909090905</v>
      </c>
      <c r="G422" s="653">
        <v>4.701342281879195</v>
      </c>
      <c r="H422" s="653">
        <v>0</v>
      </c>
      <c r="I422" s="649">
        <v>4.4372750200619056</v>
      </c>
      <c r="J422" s="649">
        <v>3.8726190476190481</v>
      </c>
      <c r="K422" s="653">
        <v>3.5591078066914497</v>
      </c>
      <c r="L422" s="653">
        <v>3.4463671128107074</v>
      </c>
      <c r="M422" s="653">
        <v>3.0585253456221193</v>
      </c>
      <c r="N422" s="649">
        <v>3.5453853853853841</v>
      </c>
      <c r="O422" s="649">
        <v>0</v>
      </c>
      <c r="P422" s="654">
        <v>0</v>
      </c>
      <c r="Q422" s="226"/>
      <c r="R422" s="226"/>
      <c r="S422" s="226"/>
      <c r="T422" s="701" t="s">
        <v>1191</v>
      </c>
      <c r="Z422" s="702"/>
      <c r="AE422" s="702"/>
    </row>
    <row r="423" spans="1:32">
      <c r="A423" s="622"/>
      <c r="B423" s="663" t="s">
        <v>893</v>
      </c>
      <c r="C423" s="664">
        <v>4.3684825960841183</v>
      </c>
      <c r="D423" s="665">
        <v>4.5274661508704064</v>
      </c>
      <c r="E423" s="665">
        <v>4.4930391173520565</v>
      </c>
      <c r="F423" s="665">
        <v>4.3000000000000007</v>
      </c>
      <c r="G423" s="665">
        <v>4.6211764705882343</v>
      </c>
      <c r="H423" s="665">
        <v>0</v>
      </c>
      <c r="I423" s="664">
        <v>4.4224102172251927</v>
      </c>
      <c r="J423" s="664">
        <v>3.7204918032786884</v>
      </c>
      <c r="K423" s="665">
        <v>3.6644574944071588</v>
      </c>
      <c r="L423" s="665">
        <v>3.2599462365591396</v>
      </c>
      <c r="M423" s="665">
        <v>2.9205357142857147</v>
      </c>
      <c r="N423" s="664">
        <v>3.5587947882736151</v>
      </c>
      <c r="O423" s="664">
        <v>0</v>
      </c>
      <c r="P423" s="666">
        <v>0</v>
      </c>
      <c r="Q423" s="226"/>
      <c r="R423" s="226"/>
      <c r="S423" s="226"/>
      <c r="T423" s="703">
        <f t="shared" ref="T423:X423" si="417">C423-C422</f>
        <v>-2.5788435510857077E-2</v>
      </c>
      <c r="U423" s="703">
        <f t="shared" si="417"/>
        <v>1.9932611138724354E-2</v>
      </c>
      <c r="V423" s="703">
        <f t="shared" si="417"/>
        <v>-4.2294397788857907E-3</v>
      </c>
      <c r="W423" s="703">
        <f t="shared" si="417"/>
        <v>6.9090909090910202E-2</v>
      </c>
      <c r="X423" s="703">
        <f t="shared" si="417"/>
        <v>-8.0165811290960676E-2</v>
      </c>
      <c r="Y423" s="703">
        <f t="shared" ref="Y423:AE423" si="418">H423-H422</f>
        <v>0</v>
      </c>
      <c r="Z423" s="704">
        <f t="shared" si="418"/>
        <v>-1.4864802836712876E-2</v>
      </c>
      <c r="AA423" s="703">
        <f t="shared" si="418"/>
        <v>-0.15212724434035962</v>
      </c>
      <c r="AB423" s="703">
        <f t="shared" si="418"/>
        <v>0.10534968771570918</v>
      </c>
      <c r="AC423" s="703">
        <f t="shared" si="418"/>
        <v>-0.18642087625156778</v>
      </c>
      <c r="AD423" s="703">
        <f t="shared" si="418"/>
        <v>-0.13798963133640463</v>
      </c>
      <c r="AE423" s="704">
        <f t="shared" si="418"/>
        <v>1.3409402888231003E-2</v>
      </c>
      <c r="AF423" s="195"/>
    </row>
    <row r="424" spans="1:32">
      <c r="A424" s="622"/>
      <c r="B424" s="628" t="s">
        <v>894</v>
      </c>
      <c r="C424" s="648">
        <v>4.5803030303030301</v>
      </c>
      <c r="D424" s="679">
        <v>4.232846715328467</v>
      </c>
      <c r="E424" s="679">
        <v>4.7306962025316448</v>
      </c>
      <c r="F424" s="679">
        <v>4</v>
      </c>
      <c r="G424" s="679">
        <v>5.4368421052631586</v>
      </c>
      <c r="H424" s="679">
        <v>0</v>
      </c>
      <c r="I424" s="648">
        <v>4.5970053475935835</v>
      </c>
      <c r="J424" s="648">
        <v>3.0008250825082508</v>
      </c>
      <c r="K424" s="679">
        <v>3.8286745157614885</v>
      </c>
      <c r="L424" s="679">
        <v>3.3133131618759455</v>
      </c>
      <c r="M424" s="679">
        <v>2.9018691588785046</v>
      </c>
      <c r="N424" s="648">
        <v>3.5937110057399546</v>
      </c>
      <c r="O424" s="648">
        <v>0</v>
      </c>
      <c r="P424" s="656">
        <v>0</v>
      </c>
      <c r="Q424" s="226"/>
      <c r="R424" s="226"/>
      <c r="S424" s="226"/>
      <c r="Z424" s="702"/>
      <c r="AE424" s="702"/>
    </row>
    <row r="425" spans="1:32">
      <c r="A425" s="622"/>
      <c r="B425" s="628" t="s">
        <v>895</v>
      </c>
      <c r="C425" s="648">
        <v>4.3820359281437131</v>
      </c>
      <c r="D425" s="655">
        <v>4.5235294117647049</v>
      </c>
      <c r="E425" s="655">
        <v>4.5786585365853663</v>
      </c>
      <c r="F425" s="655">
        <v>0</v>
      </c>
      <c r="G425" s="655">
        <v>5</v>
      </c>
      <c r="H425" s="655">
        <v>0</v>
      </c>
      <c r="I425" s="648">
        <v>4.4777331995987959</v>
      </c>
      <c r="J425" s="648">
        <v>2.8556274256144891</v>
      </c>
      <c r="K425" s="655">
        <v>3.6873201739712278</v>
      </c>
      <c r="L425" s="655">
        <v>3.202149178255373</v>
      </c>
      <c r="M425" s="655">
        <v>3.3444444444444441</v>
      </c>
      <c r="N425" s="648">
        <v>3.4602253032928938</v>
      </c>
      <c r="O425" s="648">
        <v>0</v>
      </c>
      <c r="P425" s="656">
        <v>0</v>
      </c>
      <c r="Q425" s="226"/>
      <c r="R425" s="226"/>
      <c r="S425" s="226"/>
      <c r="T425" s="703">
        <f t="shared" ref="T425:X425" si="419">C425-C424</f>
        <v>-0.19826710215931698</v>
      </c>
      <c r="U425" s="703">
        <f t="shared" si="419"/>
        <v>0.2906826964362379</v>
      </c>
      <c r="V425" s="703">
        <f t="shared" si="419"/>
        <v>-0.15203766594627854</v>
      </c>
      <c r="W425" s="703">
        <f t="shared" si="419"/>
        <v>-4</v>
      </c>
      <c r="X425" s="703">
        <f t="shared" si="419"/>
        <v>-0.43684210526315859</v>
      </c>
      <c r="Y425" s="703">
        <f t="shared" ref="Y425:AE425" si="420">H425-H424</f>
        <v>0</v>
      </c>
      <c r="Z425" s="704">
        <f t="shared" si="420"/>
        <v>-0.11927214799478758</v>
      </c>
      <c r="AA425" s="703">
        <f t="shared" si="420"/>
        <v>-0.14519765689376163</v>
      </c>
      <c r="AB425" s="703">
        <f t="shared" si="420"/>
        <v>-0.14135434179026074</v>
      </c>
      <c r="AC425" s="703">
        <f t="shared" si="420"/>
        <v>-0.11116398362057245</v>
      </c>
      <c r="AD425" s="703">
        <f t="shared" si="420"/>
        <v>0.4425752855659395</v>
      </c>
      <c r="AE425" s="704">
        <f t="shared" si="420"/>
        <v>-0.13348570244706082</v>
      </c>
    </row>
    <row r="426" spans="1:32">
      <c r="A426" s="622"/>
      <c r="B426" s="628" t="s">
        <v>896</v>
      </c>
      <c r="C426" s="648">
        <v>0</v>
      </c>
      <c r="D426" s="655">
        <v>0</v>
      </c>
      <c r="E426" s="655">
        <v>0</v>
      </c>
      <c r="F426" s="655">
        <v>0</v>
      </c>
      <c r="G426" s="655">
        <v>0</v>
      </c>
      <c r="H426" s="655">
        <v>0</v>
      </c>
      <c r="I426" s="648">
        <v>0</v>
      </c>
      <c r="J426" s="648">
        <v>0</v>
      </c>
      <c r="K426" s="655">
        <v>0</v>
      </c>
      <c r="L426" s="655">
        <v>0</v>
      </c>
      <c r="M426" s="655">
        <v>0</v>
      </c>
      <c r="N426" s="648">
        <v>0</v>
      </c>
      <c r="O426" s="648">
        <v>0</v>
      </c>
      <c r="P426" s="656">
        <v>0</v>
      </c>
      <c r="Q426" s="226"/>
      <c r="R426" s="226"/>
      <c r="S426" s="226"/>
      <c r="Z426" s="702"/>
      <c r="AE426" s="702"/>
    </row>
    <row r="427" spans="1:32" ht="13.5" thickBot="1">
      <c r="A427" s="622"/>
      <c r="B427" s="628" t="s">
        <v>897</v>
      </c>
      <c r="C427" s="648">
        <v>0</v>
      </c>
      <c r="D427" s="655">
        <v>0</v>
      </c>
      <c r="E427" s="655">
        <v>0</v>
      </c>
      <c r="F427" s="655">
        <v>0</v>
      </c>
      <c r="G427" s="655">
        <v>0</v>
      </c>
      <c r="H427" s="655">
        <v>0</v>
      </c>
      <c r="I427" s="648">
        <v>0</v>
      </c>
      <c r="J427" s="648">
        <v>0</v>
      </c>
      <c r="K427" s="655">
        <v>0</v>
      </c>
      <c r="L427" s="655">
        <v>0</v>
      </c>
      <c r="M427" s="655">
        <v>0</v>
      </c>
      <c r="N427" s="648">
        <v>0</v>
      </c>
      <c r="O427" s="648">
        <v>0</v>
      </c>
      <c r="P427" s="656">
        <v>0</v>
      </c>
      <c r="Q427" s="226"/>
      <c r="R427" s="226"/>
      <c r="S427" s="226"/>
      <c r="T427" s="703">
        <f t="shared" ref="T427:X427" si="421">C427-C426</f>
        <v>0</v>
      </c>
      <c r="U427" s="703">
        <f t="shared" si="421"/>
        <v>0</v>
      </c>
      <c r="V427" s="703">
        <f t="shared" si="421"/>
        <v>0</v>
      </c>
      <c r="W427" s="703">
        <f t="shared" si="421"/>
        <v>0</v>
      </c>
      <c r="X427" s="703">
        <f t="shared" si="421"/>
        <v>0</v>
      </c>
      <c r="Y427" s="703">
        <f t="shared" ref="Y427:AE427" si="422">H427-H426</f>
        <v>0</v>
      </c>
      <c r="Z427" s="704">
        <f t="shared" si="422"/>
        <v>0</v>
      </c>
      <c r="AA427" s="703">
        <f t="shared" si="422"/>
        <v>0</v>
      </c>
      <c r="AB427" s="703">
        <f t="shared" si="422"/>
        <v>0</v>
      </c>
      <c r="AC427" s="703">
        <f t="shared" si="422"/>
        <v>0</v>
      </c>
      <c r="AD427" s="703">
        <f t="shared" si="422"/>
        <v>0</v>
      </c>
      <c r="AE427" s="704">
        <f t="shared" si="422"/>
        <v>0</v>
      </c>
    </row>
    <row r="428" spans="1:32" ht="13.5" thickTop="1">
      <c r="A428" s="622"/>
      <c r="B428" s="672" t="s">
        <v>898</v>
      </c>
      <c r="C428" s="673">
        <v>4.4021057429352775</v>
      </c>
      <c r="D428" s="674">
        <v>4.4893975903614454</v>
      </c>
      <c r="E428" s="674">
        <v>4.5116979655712051</v>
      </c>
      <c r="F428" s="674">
        <v>4.2267857142857137</v>
      </c>
      <c r="G428" s="674">
        <v>4.784523809523809</v>
      </c>
      <c r="H428" s="674">
        <v>0</v>
      </c>
      <c r="I428" s="673">
        <v>4.4454001414504116</v>
      </c>
      <c r="J428" s="673">
        <v>3.3966666666666669</v>
      </c>
      <c r="K428" s="674">
        <v>3.6802081556048458</v>
      </c>
      <c r="L428" s="674">
        <v>3.3948447568834208</v>
      </c>
      <c r="M428" s="674">
        <v>3.0067901234567902</v>
      </c>
      <c r="N428" s="673">
        <v>3.566896245278826</v>
      </c>
      <c r="O428" s="673">
        <v>0</v>
      </c>
      <c r="P428" s="675">
        <v>0</v>
      </c>
      <c r="Q428" s="240"/>
      <c r="R428" s="240"/>
      <c r="S428" s="240"/>
      <c r="T428" s="711"/>
      <c r="U428" s="711"/>
      <c r="V428" s="711"/>
      <c r="W428" s="711"/>
      <c r="X428" s="711"/>
      <c r="Y428" s="711"/>
      <c r="Z428" s="712"/>
      <c r="AA428" s="711"/>
      <c r="AB428" s="711"/>
      <c r="AC428" s="711"/>
      <c r="AD428" s="711"/>
      <c r="AE428" s="712"/>
      <c r="AF428" s="253"/>
    </row>
    <row r="429" spans="1:32" ht="13.5" thickBot="1">
      <c r="A429" s="622"/>
      <c r="B429" s="672" t="s">
        <v>899</v>
      </c>
      <c r="C429" s="673">
        <v>4.3690713604439448</v>
      </c>
      <c r="D429" s="674">
        <v>4.5271949572264747</v>
      </c>
      <c r="E429" s="674">
        <v>4.4983248635422548</v>
      </c>
      <c r="F429" s="674">
        <v>4.3000000000000007</v>
      </c>
      <c r="G429" s="674">
        <v>4.651891891891891</v>
      </c>
      <c r="H429" s="674">
        <v>0</v>
      </c>
      <c r="I429" s="673">
        <v>4.4252652828821377</v>
      </c>
      <c r="J429" s="673">
        <v>3.2370932754880699</v>
      </c>
      <c r="K429" s="674">
        <v>3.6748667174409744</v>
      </c>
      <c r="L429" s="674">
        <v>3.235972732039853</v>
      </c>
      <c r="M429" s="674">
        <v>3.0135888501742158</v>
      </c>
      <c r="N429" s="673">
        <v>3.5139321632814031</v>
      </c>
      <c r="O429" s="673">
        <v>0</v>
      </c>
      <c r="P429" s="675">
        <v>0</v>
      </c>
      <c r="Q429" s="247"/>
      <c r="R429" s="247"/>
      <c r="S429" s="247"/>
      <c r="T429" s="713">
        <f t="shared" ref="T429:X429" si="423">C429-C428</f>
        <v>-3.3034382491332615E-2</v>
      </c>
      <c r="U429" s="713">
        <f t="shared" si="423"/>
        <v>3.7797366865029325E-2</v>
      </c>
      <c r="V429" s="713">
        <f t="shared" si="423"/>
        <v>-1.3373102028950257E-2</v>
      </c>
      <c r="W429" s="713">
        <f t="shared" si="423"/>
        <v>7.3214285714287008E-2</v>
      </c>
      <c r="X429" s="713">
        <f t="shared" si="423"/>
        <v>-0.13263191763191795</v>
      </c>
      <c r="Y429" s="713">
        <f t="shared" ref="Y429:AE429" si="424">H429-H428</f>
        <v>0</v>
      </c>
      <c r="Z429" s="714">
        <f t="shared" si="424"/>
        <v>-2.0134858568273906E-2</v>
      </c>
      <c r="AA429" s="713">
        <f t="shared" si="424"/>
        <v>-0.15957339117859703</v>
      </c>
      <c r="AB429" s="713">
        <f t="shared" si="424"/>
        <v>-5.3414381638714481E-3</v>
      </c>
      <c r="AC429" s="713">
        <f t="shared" si="424"/>
        <v>-0.15887202484356777</v>
      </c>
      <c r="AD429" s="713">
        <f t="shared" si="424"/>
        <v>6.7987267174256516E-3</v>
      </c>
      <c r="AE429" s="714">
        <f t="shared" si="424"/>
        <v>-5.2964081997422863E-2</v>
      </c>
      <c r="AF429" s="257"/>
    </row>
    <row r="430" spans="1:32" ht="13.5" thickTop="1">
      <c r="A430" s="622"/>
      <c r="B430" s="628" t="s">
        <v>900</v>
      </c>
      <c r="C430" s="648">
        <v>4.6265688614347891</v>
      </c>
      <c r="D430" s="655">
        <v>5.0782575173477253</v>
      </c>
      <c r="E430" s="655">
        <v>5.0654335040789231</v>
      </c>
      <c r="F430" s="655">
        <v>4.7</v>
      </c>
      <c r="G430" s="655">
        <v>5.2344827586206897</v>
      </c>
      <c r="H430" s="655">
        <v>0</v>
      </c>
      <c r="I430" s="648">
        <v>4.7903142641241052</v>
      </c>
      <c r="J430" s="648">
        <v>4.5875654450261791</v>
      </c>
      <c r="K430" s="655">
        <v>4.428065706254392</v>
      </c>
      <c r="L430" s="655">
        <v>4.0897040302267005</v>
      </c>
      <c r="M430" s="655">
        <v>3.4277777777777785</v>
      </c>
      <c r="N430" s="648">
        <v>4.3329303614154373</v>
      </c>
      <c r="O430" s="648">
        <v>0</v>
      </c>
      <c r="P430" s="656">
        <v>0</v>
      </c>
      <c r="Q430" s="226"/>
      <c r="R430" s="226"/>
      <c r="S430" s="226"/>
      <c r="Z430" s="702"/>
      <c r="AE430" s="702"/>
    </row>
    <row r="431" spans="1:32">
      <c r="A431" s="622"/>
      <c r="B431" s="628" t="s">
        <v>901</v>
      </c>
      <c r="C431" s="648">
        <v>4.5568144819951817</v>
      </c>
      <c r="D431" s="655">
        <v>5.0877964936404263</v>
      </c>
      <c r="E431" s="655">
        <v>4.975457746478873</v>
      </c>
      <c r="F431" s="655">
        <v>4.7702702702702702</v>
      </c>
      <c r="G431" s="655">
        <v>5.3680306905370845</v>
      </c>
      <c r="H431" s="655">
        <v>0</v>
      </c>
      <c r="I431" s="648">
        <v>4.7311416984146497</v>
      </c>
      <c r="J431" s="648">
        <v>4.3405405405405402</v>
      </c>
      <c r="K431" s="655">
        <v>4.422700296735905</v>
      </c>
      <c r="L431" s="655">
        <v>4.0551541575833072</v>
      </c>
      <c r="M431" s="655">
        <v>3.2276176024279213</v>
      </c>
      <c r="N431" s="648">
        <v>4.3016210739615</v>
      </c>
      <c r="O431" s="648">
        <v>0</v>
      </c>
      <c r="P431" s="656">
        <v>0</v>
      </c>
      <c r="Q431" s="226"/>
      <c r="R431" s="226"/>
      <c r="S431" s="226"/>
      <c r="T431" s="703">
        <f t="shared" ref="T431:X431" si="425">C431-C430</f>
        <v>-6.9754379439607384E-2</v>
      </c>
      <c r="U431" s="703">
        <f t="shared" si="425"/>
        <v>9.5389762927009514E-3</v>
      </c>
      <c r="V431" s="703">
        <f t="shared" si="425"/>
        <v>-8.9975757600050166E-2</v>
      </c>
      <c r="W431" s="703">
        <f t="shared" si="425"/>
        <v>7.0270270270269997E-2</v>
      </c>
      <c r="X431" s="703">
        <f t="shared" si="425"/>
        <v>0.1335479319163948</v>
      </c>
      <c r="Y431" s="703">
        <f t="shared" ref="Y431:AE431" si="426">H431-H430</f>
        <v>0</v>
      </c>
      <c r="Z431" s="704">
        <f t="shared" si="426"/>
        <v>-5.9172565709455505E-2</v>
      </c>
      <c r="AA431" s="703">
        <f t="shared" si="426"/>
        <v>-0.24702490448563896</v>
      </c>
      <c r="AB431" s="703">
        <f t="shared" si="426"/>
        <v>-5.3654095184869632E-3</v>
      </c>
      <c r="AC431" s="703">
        <f t="shared" si="426"/>
        <v>-3.4549872643393265E-2</v>
      </c>
      <c r="AD431" s="703">
        <f t="shared" si="426"/>
        <v>-0.20016017534985719</v>
      </c>
      <c r="AE431" s="704">
        <f t="shared" si="426"/>
        <v>-3.1309287453937351E-2</v>
      </c>
    </row>
    <row r="432" spans="1:32">
      <c r="A432" s="622"/>
      <c r="B432" s="628" t="s">
        <v>902</v>
      </c>
      <c r="C432" s="648">
        <v>4.8797488226059658</v>
      </c>
      <c r="D432" s="655">
        <v>5.3386075949367084</v>
      </c>
      <c r="E432" s="655">
        <v>5.1963054187192128</v>
      </c>
      <c r="F432" s="655">
        <v>7</v>
      </c>
      <c r="G432" s="655">
        <v>6.0828125000000002</v>
      </c>
      <c r="H432" s="655">
        <v>0</v>
      </c>
      <c r="I432" s="648">
        <v>5.101026856240126</v>
      </c>
      <c r="J432" s="648">
        <v>4.7344902386117136</v>
      </c>
      <c r="K432" s="655">
        <v>4.8964552973611672</v>
      </c>
      <c r="L432" s="655">
        <v>4.4801565120178868</v>
      </c>
      <c r="M432" s="655">
        <v>4.2504587155963307</v>
      </c>
      <c r="N432" s="648">
        <v>4.8331266899690046</v>
      </c>
      <c r="O432" s="648">
        <v>0</v>
      </c>
      <c r="P432" s="656">
        <v>0</v>
      </c>
      <c r="Q432" s="226"/>
      <c r="R432" s="226"/>
      <c r="S432" s="226"/>
      <c r="Z432" s="702"/>
      <c r="AE432" s="702"/>
    </row>
    <row r="433" spans="1:33">
      <c r="A433" s="622"/>
      <c r="B433" s="628" t="s">
        <v>903</v>
      </c>
      <c r="C433" s="648">
        <v>4.8052316890881919</v>
      </c>
      <c r="D433" s="655">
        <v>5.2714285714285722</v>
      </c>
      <c r="E433" s="655">
        <v>5.0023965141612212</v>
      </c>
      <c r="F433" s="655">
        <v>0</v>
      </c>
      <c r="G433" s="655">
        <v>6.4654545454545449</v>
      </c>
      <c r="H433" s="655">
        <v>0</v>
      </c>
      <c r="I433" s="648">
        <v>4.9934586466165412</v>
      </c>
      <c r="J433" s="648">
        <v>4.4854202401372216</v>
      </c>
      <c r="K433" s="655">
        <v>4.8121090799214379</v>
      </c>
      <c r="L433" s="655">
        <v>4.4018227848101255</v>
      </c>
      <c r="M433" s="655">
        <v>3.8526690391459071</v>
      </c>
      <c r="N433" s="648">
        <v>4.7330907507619582</v>
      </c>
      <c r="O433" s="648">
        <v>0</v>
      </c>
      <c r="P433" s="656">
        <v>0</v>
      </c>
      <c r="Q433" s="226"/>
      <c r="R433" s="226"/>
      <c r="S433" s="226"/>
      <c r="T433" s="703">
        <f t="shared" ref="T433:X433" si="427">C433-C432</f>
        <v>-7.4517133517773892E-2</v>
      </c>
      <c r="U433" s="703">
        <f t="shared" si="427"/>
        <v>-6.7179023508136204E-2</v>
      </c>
      <c r="V433" s="703">
        <f t="shared" si="427"/>
        <v>-0.19390890455799159</v>
      </c>
      <c r="W433" s="703">
        <f t="shared" si="427"/>
        <v>-7</v>
      </c>
      <c r="X433" s="703">
        <f t="shared" si="427"/>
        <v>0.38264204545454472</v>
      </c>
      <c r="Y433" s="703">
        <f t="shared" ref="Y433:AE433" si="428">H433-H432</f>
        <v>0</v>
      </c>
      <c r="Z433" s="704">
        <f t="shared" si="428"/>
        <v>-0.10756820962358482</v>
      </c>
      <c r="AA433" s="703">
        <f t="shared" si="428"/>
        <v>-0.24906999847449196</v>
      </c>
      <c r="AB433" s="703">
        <f t="shared" si="428"/>
        <v>-8.4346217439729365E-2</v>
      </c>
      <c r="AC433" s="703">
        <f t="shared" si="428"/>
        <v>-7.8333727207761328E-2</v>
      </c>
      <c r="AD433" s="703">
        <f t="shared" si="428"/>
        <v>-0.39778967645042362</v>
      </c>
      <c r="AE433" s="704">
        <f t="shared" si="428"/>
        <v>-0.10003593920704645</v>
      </c>
      <c r="AG433" s="128" t="s">
        <v>858</v>
      </c>
    </row>
    <row r="434" spans="1:33">
      <c r="A434" s="622"/>
      <c r="B434" s="628" t="s">
        <v>904</v>
      </c>
      <c r="C434" s="648">
        <v>0</v>
      </c>
      <c r="D434" s="655">
        <v>0</v>
      </c>
      <c r="E434" s="655">
        <v>0</v>
      </c>
      <c r="F434" s="655">
        <v>0</v>
      </c>
      <c r="G434" s="655">
        <v>0</v>
      </c>
      <c r="H434" s="655">
        <v>0</v>
      </c>
      <c r="I434" s="648">
        <v>0</v>
      </c>
      <c r="J434" s="648">
        <v>0</v>
      </c>
      <c r="K434" s="655">
        <v>0</v>
      </c>
      <c r="L434" s="655">
        <v>0</v>
      </c>
      <c r="M434" s="655">
        <v>0</v>
      </c>
      <c r="N434" s="648">
        <v>0</v>
      </c>
      <c r="O434" s="648">
        <v>0</v>
      </c>
      <c r="P434" s="656">
        <v>0</v>
      </c>
      <c r="Q434" s="226"/>
      <c r="R434" s="226"/>
      <c r="S434" s="226"/>
      <c r="Z434" s="702"/>
      <c r="AE434" s="702"/>
    </row>
    <row r="435" spans="1:33" ht="13.5" thickBot="1">
      <c r="A435" s="622"/>
      <c r="B435" s="628" t="s">
        <v>905</v>
      </c>
      <c r="C435" s="648">
        <v>0</v>
      </c>
      <c r="D435" s="655">
        <v>0</v>
      </c>
      <c r="E435" s="655">
        <v>0</v>
      </c>
      <c r="F435" s="655">
        <v>0</v>
      </c>
      <c r="G435" s="655">
        <v>0</v>
      </c>
      <c r="H435" s="655">
        <v>0</v>
      </c>
      <c r="I435" s="648">
        <v>0</v>
      </c>
      <c r="J435" s="648">
        <v>0</v>
      </c>
      <c r="K435" s="655">
        <v>0</v>
      </c>
      <c r="L435" s="655">
        <v>0</v>
      </c>
      <c r="M435" s="655">
        <v>0</v>
      </c>
      <c r="N435" s="648">
        <v>0</v>
      </c>
      <c r="O435" s="648">
        <v>0</v>
      </c>
      <c r="P435" s="656">
        <v>0</v>
      </c>
      <c r="Q435" s="226"/>
      <c r="R435" s="226"/>
      <c r="S435" s="226"/>
      <c r="T435" s="703">
        <f t="shared" ref="T435:X435" si="429">C435-C434</f>
        <v>0</v>
      </c>
      <c r="U435" s="703">
        <f t="shared" si="429"/>
        <v>0</v>
      </c>
      <c r="V435" s="703">
        <f t="shared" si="429"/>
        <v>0</v>
      </c>
      <c r="W435" s="703">
        <f t="shared" si="429"/>
        <v>0</v>
      </c>
      <c r="X435" s="703">
        <f t="shared" si="429"/>
        <v>0</v>
      </c>
      <c r="Y435" s="703">
        <f t="shared" ref="Y435:AE435" si="430">H435-H434</f>
        <v>0</v>
      </c>
      <c r="Z435" s="704">
        <f t="shared" si="430"/>
        <v>0</v>
      </c>
      <c r="AA435" s="703">
        <f t="shared" si="430"/>
        <v>0</v>
      </c>
      <c r="AB435" s="703">
        <f t="shared" si="430"/>
        <v>0</v>
      </c>
      <c r="AC435" s="703">
        <f t="shared" si="430"/>
        <v>0</v>
      </c>
      <c r="AD435" s="703">
        <f t="shared" si="430"/>
        <v>0</v>
      </c>
      <c r="AE435" s="704">
        <f t="shared" si="430"/>
        <v>0</v>
      </c>
    </row>
    <row r="436" spans="1:33" ht="13.5" thickTop="1">
      <c r="A436" s="622"/>
      <c r="B436" s="628" t="s">
        <v>906</v>
      </c>
      <c r="C436" s="648">
        <v>4.6374050930591952</v>
      </c>
      <c r="D436" s="655">
        <v>5.0932049418604652</v>
      </c>
      <c r="E436" s="655">
        <v>5.0747930244847632</v>
      </c>
      <c r="F436" s="655">
        <v>4.7338235294117643</v>
      </c>
      <c r="G436" s="655">
        <v>5.3762402088772845</v>
      </c>
      <c r="H436" s="655">
        <v>0</v>
      </c>
      <c r="I436" s="648">
        <v>4.8068678197197316</v>
      </c>
      <c r="J436" s="648">
        <v>4.6428571428571432</v>
      </c>
      <c r="K436" s="655">
        <v>4.6750114207400646</v>
      </c>
      <c r="L436" s="655">
        <v>4.2303927492447126</v>
      </c>
      <c r="M436" s="655">
        <v>3.6588917525773192</v>
      </c>
      <c r="N436" s="648">
        <v>4.5772362699307463</v>
      </c>
      <c r="O436" s="648">
        <v>0</v>
      </c>
      <c r="P436" s="656">
        <v>0</v>
      </c>
      <c r="Q436" s="240"/>
      <c r="R436" s="240"/>
      <c r="S436" s="240"/>
      <c r="T436" s="711"/>
      <c r="U436" s="711"/>
      <c r="V436" s="711"/>
      <c r="W436" s="711"/>
      <c r="X436" s="711"/>
      <c r="Y436" s="711"/>
      <c r="Z436" s="712"/>
      <c r="AA436" s="711"/>
      <c r="AB436" s="711"/>
      <c r="AC436" s="711"/>
      <c r="AD436" s="711"/>
      <c r="AE436" s="712"/>
      <c r="AF436" s="253"/>
    </row>
    <row r="437" spans="1:33" ht="13.5" thickBot="1">
      <c r="A437" s="622"/>
      <c r="B437" s="628" t="s">
        <v>907</v>
      </c>
      <c r="C437" s="648">
        <v>4.567184575065518</v>
      </c>
      <c r="D437" s="655">
        <v>5.0966295811518325</v>
      </c>
      <c r="E437" s="655">
        <v>4.9774719009610688</v>
      </c>
      <c r="F437" s="655">
        <v>4.7702702702702702</v>
      </c>
      <c r="G437" s="655">
        <v>5.503363228699552</v>
      </c>
      <c r="H437" s="655">
        <v>0</v>
      </c>
      <c r="I437" s="648">
        <v>4.7446952332854195</v>
      </c>
      <c r="J437" s="648">
        <v>4.4026470588235291</v>
      </c>
      <c r="K437" s="655">
        <v>4.6258927867560118</v>
      </c>
      <c r="L437" s="655">
        <v>4.1871770150404934</v>
      </c>
      <c r="M437" s="655">
        <v>3.4144680851063836</v>
      </c>
      <c r="N437" s="648">
        <v>4.5127465303140974</v>
      </c>
      <c r="O437" s="648">
        <v>0</v>
      </c>
      <c r="P437" s="656">
        <v>0</v>
      </c>
      <c r="Q437" s="247"/>
      <c r="R437" s="247"/>
      <c r="S437" s="247"/>
      <c r="T437" s="713">
        <f t="shared" ref="T437:X437" si="431">C437-C436</f>
        <v>-7.0220517993677234E-2</v>
      </c>
      <c r="U437" s="713">
        <f t="shared" si="431"/>
        <v>3.4246392913672707E-3</v>
      </c>
      <c r="V437" s="713">
        <f t="shared" si="431"/>
        <v>-9.7321123523694375E-2</v>
      </c>
      <c r="W437" s="713">
        <f t="shared" si="431"/>
        <v>3.6446740858505855E-2</v>
      </c>
      <c r="X437" s="713">
        <f t="shared" si="431"/>
        <v>0.12712301982226748</v>
      </c>
      <c r="Y437" s="713">
        <f t="shared" ref="Y437:AE437" si="432">H437-H436</f>
        <v>0</v>
      </c>
      <c r="Z437" s="714">
        <f t="shared" si="432"/>
        <v>-6.2172586434312116E-2</v>
      </c>
      <c r="AA437" s="713">
        <f t="shared" si="432"/>
        <v>-0.2402100840336141</v>
      </c>
      <c r="AB437" s="713">
        <f t="shared" si="432"/>
        <v>-4.9118633984052806E-2</v>
      </c>
      <c r="AC437" s="713">
        <f t="shared" si="432"/>
        <v>-4.3215734204219203E-2</v>
      </c>
      <c r="AD437" s="713">
        <f t="shared" si="432"/>
        <v>-0.24442366747093569</v>
      </c>
      <c r="AE437" s="714">
        <f t="shared" si="432"/>
        <v>-6.4489739616648833E-2</v>
      </c>
      <c r="AF437" s="257"/>
    </row>
    <row r="438" spans="1:33" ht="13.5" thickTop="1">
      <c r="A438" s="622"/>
      <c r="B438" s="628" t="s">
        <v>908</v>
      </c>
      <c r="C438" s="648">
        <v>3.4376033275417259</v>
      </c>
      <c r="D438" s="655">
        <v>3.4554602980200047</v>
      </c>
      <c r="E438" s="655">
        <v>3.2199716312056741</v>
      </c>
      <c r="F438" s="655">
        <v>2.9552742616033756</v>
      </c>
      <c r="G438" s="655">
        <v>3.3331621004566214</v>
      </c>
      <c r="H438" s="655">
        <v>0</v>
      </c>
      <c r="I438" s="648">
        <v>3.3660480200583214</v>
      </c>
      <c r="J438" s="648">
        <v>3.5552870090634445</v>
      </c>
      <c r="K438" s="655">
        <v>3.5795436664044056</v>
      </c>
      <c r="L438" s="655">
        <v>2.9247126436781614</v>
      </c>
      <c r="M438" s="655">
        <v>2.6322378716744912</v>
      </c>
      <c r="N438" s="648">
        <v>3.3546574287913784</v>
      </c>
      <c r="O438" s="648">
        <v>0</v>
      </c>
      <c r="P438" s="656">
        <v>0</v>
      </c>
      <c r="Q438" s="226"/>
      <c r="R438" s="226"/>
      <c r="S438" s="226"/>
      <c r="Z438" s="702"/>
      <c r="AE438" s="702"/>
    </row>
    <row r="439" spans="1:33">
      <c r="A439" s="622"/>
      <c r="B439" s="628" t="s">
        <v>909</v>
      </c>
      <c r="C439" s="648">
        <v>3.3962040032349372</v>
      </c>
      <c r="D439" s="655">
        <v>3.4739219292867363</v>
      </c>
      <c r="E439" s="655">
        <v>3.3034806886924146</v>
      </c>
      <c r="F439" s="655">
        <v>2.8636726546906188</v>
      </c>
      <c r="G439" s="655">
        <v>3.2870627429205999</v>
      </c>
      <c r="H439" s="655">
        <v>0</v>
      </c>
      <c r="I439" s="648">
        <v>3.367590923549995</v>
      </c>
      <c r="J439" s="648">
        <v>3.6209302325581394</v>
      </c>
      <c r="K439" s="655">
        <v>3.4726871274011919</v>
      </c>
      <c r="L439" s="655">
        <v>2.9037296037296039</v>
      </c>
      <c r="M439" s="655">
        <v>2.5973720608575381</v>
      </c>
      <c r="N439" s="648">
        <v>3.259586980306346</v>
      </c>
      <c r="O439" s="648">
        <v>0</v>
      </c>
      <c r="P439" s="656">
        <v>0</v>
      </c>
      <c r="Q439" s="226"/>
      <c r="R439" s="226"/>
      <c r="S439" s="226"/>
      <c r="T439" s="703">
        <f t="shared" ref="T439:X439" si="433">C439-C438</f>
        <v>-4.1399324306788721E-2</v>
      </c>
      <c r="U439" s="703">
        <f t="shared" si="433"/>
        <v>1.8461631266731615E-2</v>
      </c>
      <c r="V439" s="703">
        <f t="shared" si="433"/>
        <v>8.3509057486740534E-2</v>
      </c>
      <c r="W439" s="703">
        <f t="shared" si="433"/>
        <v>-9.1601606912756761E-2</v>
      </c>
      <c r="X439" s="703">
        <f t="shared" si="433"/>
        <v>-4.6099357536021568E-2</v>
      </c>
      <c r="Y439" s="703">
        <f t="shared" ref="Y439:AE439" si="434">H439-H438</f>
        <v>0</v>
      </c>
      <c r="Z439" s="704">
        <f t="shared" si="434"/>
        <v>1.5429034916736306E-3</v>
      </c>
      <c r="AA439" s="703">
        <f t="shared" si="434"/>
        <v>6.5643223494694869E-2</v>
      </c>
      <c r="AB439" s="703">
        <f t="shared" si="434"/>
        <v>-0.10685653900321368</v>
      </c>
      <c r="AC439" s="703">
        <f t="shared" si="434"/>
        <v>-2.0983039948557547E-2</v>
      </c>
      <c r="AD439" s="703">
        <f t="shared" si="434"/>
        <v>-3.4865810816953058E-2</v>
      </c>
      <c r="AE439" s="704">
        <f t="shared" si="434"/>
        <v>-9.5070448485032433E-2</v>
      </c>
    </row>
    <row r="440" spans="1:33">
      <c r="A440" s="622"/>
      <c r="B440" s="628" t="s">
        <v>910</v>
      </c>
      <c r="C440" s="648">
        <v>3.4536794964899538</v>
      </c>
      <c r="D440" s="655">
        <v>3.5389348025711662</v>
      </c>
      <c r="E440" s="655">
        <v>3.2881858802502237</v>
      </c>
      <c r="F440" s="655">
        <v>3.2951397326852976</v>
      </c>
      <c r="G440" s="655">
        <v>3.5389917695473252</v>
      </c>
      <c r="H440" s="655">
        <v>0</v>
      </c>
      <c r="I440" s="648">
        <v>3.4161897670460584</v>
      </c>
      <c r="J440" s="648">
        <v>3.7686046511627906</v>
      </c>
      <c r="K440" s="655">
        <v>3.8217318761992156</v>
      </c>
      <c r="L440" s="655">
        <v>3.1124024284475285</v>
      </c>
      <c r="M440" s="655">
        <v>3.0182291666666665</v>
      </c>
      <c r="N440" s="648">
        <v>3.6835489112772177</v>
      </c>
      <c r="O440" s="648">
        <v>0</v>
      </c>
      <c r="P440" s="656">
        <v>0</v>
      </c>
      <c r="Q440" s="226"/>
      <c r="R440" s="226"/>
      <c r="S440" s="226"/>
      <c r="Z440" s="702"/>
      <c r="AE440" s="702"/>
    </row>
    <row r="441" spans="1:33">
      <c r="A441" s="622"/>
      <c r="B441" s="628" t="s">
        <v>911</v>
      </c>
      <c r="C441" s="648">
        <v>3.4985740153915796</v>
      </c>
      <c r="D441" s="655">
        <v>3.5768796992481207</v>
      </c>
      <c r="E441" s="655">
        <v>3.3010955152345094</v>
      </c>
      <c r="F441" s="655">
        <v>3.2918918918918916</v>
      </c>
      <c r="G441" s="655">
        <v>3.5599294354838711</v>
      </c>
      <c r="H441" s="655">
        <v>0</v>
      </c>
      <c r="I441" s="648">
        <v>3.4452739099501986</v>
      </c>
      <c r="J441" s="648">
        <v>3.7596525096525095</v>
      </c>
      <c r="K441" s="655">
        <v>3.7699689782847998</v>
      </c>
      <c r="L441" s="655">
        <v>3.135406698564593</v>
      </c>
      <c r="M441" s="655">
        <v>3.0942496493688645</v>
      </c>
      <c r="N441" s="648">
        <v>3.6185988930964159</v>
      </c>
      <c r="O441" s="648">
        <v>0</v>
      </c>
      <c r="P441" s="656">
        <v>0</v>
      </c>
      <c r="Q441" s="226"/>
      <c r="R441" s="226"/>
      <c r="S441" s="226"/>
      <c r="T441" s="703">
        <f t="shared" ref="T441:X441" si="435">C441-C440</f>
        <v>4.4894518901625879E-2</v>
      </c>
      <c r="U441" s="703">
        <f t="shared" si="435"/>
        <v>3.7944896676954443E-2</v>
      </c>
      <c r="V441" s="703">
        <f t="shared" si="435"/>
        <v>1.2909634984285656E-2</v>
      </c>
      <c r="W441" s="703">
        <f t="shared" si="435"/>
        <v>-3.2478407934060094E-3</v>
      </c>
      <c r="X441" s="703">
        <f t="shared" si="435"/>
        <v>2.0937665936545891E-2</v>
      </c>
      <c r="Y441" s="703">
        <f t="shared" ref="Y441:AE441" si="436">H441-H440</f>
        <v>0</v>
      </c>
      <c r="Z441" s="704">
        <f t="shared" si="436"/>
        <v>2.9084142904140187E-2</v>
      </c>
      <c r="AA441" s="703">
        <f t="shared" si="436"/>
        <v>-8.9521415102811197E-3</v>
      </c>
      <c r="AB441" s="703">
        <f t="shared" si="436"/>
        <v>-5.1762897914415795E-2</v>
      </c>
      <c r="AC441" s="703">
        <f t="shared" si="436"/>
        <v>2.3004270117064518E-2</v>
      </c>
      <c r="AD441" s="703">
        <f t="shared" si="436"/>
        <v>7.6020482702197967E-2</v>
      </c>
      <c r="AE441" s="704">
        <f t="shared" si="436"/>
        <v>-6.4950018180801816E-2</v>
      </c>
    </row>
    <row r="442" spans="1:33">
      <c r="A442" s="622"/>
      <c r="B442" s="628" t="s">
        <v>912</v>
      </c>
      <c r="C442" s="648">
        <v>0</v>
      </c>
      <c r="D442" s="655">
        <v>0</v>
      </c>
      <c r="E442" s="655">
        <v>0</v>
      </c>
      <c r="F442" s="655">
        <v>0</v>
      </c>
      <c r="G442" s="655">
        <v>0</v>
      </c>
      <c r="H442" s="655">
        <v>0</v>
      </c>
      <c r="I442" s="648">
        <v>0</v>
      </c>
      <c r="J442" s="648">
        <v>0</v>
      </c>
      <c r="K442" s="655">
        <v>0</v>
      </c>
      <c r="L442" s="655">
        <v>0</v>
      </c>
      <c r="M442" s="655">
        <v>0</v>
      </c>
      <c r="N442" s="648">
        <v>0</v>
      </c>
      <c r="O442" s="648">
        <v>0</v>
      </c>
      <c r="P442" s="656">
        <v>0</v>
      </c>
      <c r="Q442" s="226"/>
      <c r="R442" s="226"/>
      <c r="S442" s="226"/>
      <c r="Z442" s="702"/>
      <c r="AE442" s="702"/>
    </row>
    <row r="443" spans="1:33" ht="13.5" thickBot="1">
      <c r="A443" s="622"/>
      <c r="B443" s="628" t="s">
        <v>913</v>
      </c>
      <c r="C443" s="648">
        <v>0</v>
      </c>
      <c r="D443" s="655">
        <v>0</v>
      </c>
      <c r="E443" s="655">
        <v>0</v>
      </c>
      <c r="F443" s="655">
        <v>0</v>
      </c>
      <c r="G443" s="655">
        <v>0</v>
      </c>
      <c r="H443" s="655">
        <v>0</v>
      </c>
      <c r="I443" s="648">
        <v>0</v>
      </c>
      <c r="J443" s="648">
        <v>0</v>
      </c>
      <c r="K443" s="655">
        <v>0</v>
      </c>
      <c r="L443" s="655">
        <v>0</v>
      </c>
      <c r="M443" s="655">
        <v>0</v>
      </c>
      <c r="N443" s="648">
        <v>0</v>
      </c>
      <c r="O443" s="648">
        <v>0</v>
      </c>
      <c r="P443" s="656">
        <v>0</v>
      </c>
      <c r="Q443" s="226"/>
      <c r="R443" s="226"/>
      <c r="S443" s="226"/>
      <c r="T443" s="703">
        <f t="shared" ref="T443:X443" si="437">C443-C442</f>
        <v>0</v>
      </c>
      <c r="U443" s="703">
        <f t="shared" si="437"/>
        <v>0</v>
      </c>
      <c r="V443" s="703">
        <f t="shared" si="437"/>
        <v>0</v>
      </c>
      <c r="W443" s="703">
        <f t="shared" si="437"/>
        <v>0</v>
      </c>
      <c r="X443" s="703">
        <f t="shared" si="437"/>
        <v>0</v>
      </c>
      <c r="Y443" s="703">
        <f t="shared" ref="Y443:AE443" si="438">H443-H442</f>
        <v>0</v>
      </c>
      <c r="Z443" s="704">
        <f t="shared" si="438"/>
        <v>0</v>
      </c>
      <c r="AA443" s="703">
        <f t="shared" si="438"/>
        <v>0</v>
      </c>
      <c r="AB443" s="703">
        <f t="shared" si="438"/>
        <v>0</v>
      </c>
      <c r="AC443" s="703">
        <f t="shared" si="438"/>
        <v>0</v>
      </c>
      <c r="AD443" s="703">
        <f t="shared" si="438"/>
        <v>0</v>
      </c>
      <c r="AE443" s="704">
        <f t="shared" si="438"/>
        <v>0</v>
      </c>
    </row>
    <row r="444" spans="1:33" ht="13.5" thickTop="1">
      <c r="A444" s="622"/>
      <c r="B444" s="628" t="s">
        <v>914</v>
      </c>
      <c r="C444" s="648">
        <v>3.4424766097963682</v>
      </c>
      <c r="D444" s="655">
        <v>3.4811502048890772</v>
      </c>
      <c r="E444" s="655">
        <v>3.2435745207173783</v>
      </c>
      <c r="F444" s="655">
        <v>3.1709329221279883</v>
      </c>
      <c r="G444" s="655">
        <v>3.44142316017316</v>
      </c>
      <c r="H444" s="655">
        <v>0</v>
      </c>
      <c r="I444" s="648">
        <v>3.3830363095774407</v>
      </c>
      <c r="J444" s="648">
        <v>3.6852420306965761</v>
      </c>
      <c r="K444" s="655">
        <v>3.7496045925839141</v>
      </c>
      <c r="L444" s="655">
        <v>3.0316856154226404</v>
      </c>
      <c r="M444" s="655">
        <v>2.8152263374485598</v>
      </c>
      <c r="N444" s="648">
        <v>3.5729582812028124</v>
      </c>
      <c r="O444" s="648">
        <v>0</v>
      </c>
      <c r="P444" s="656">
        <v>0</v>
      </c>
      <c r="Q444" s="240"/>
      <c r="R444" s="240"/>
      <c r="S444" s="240"/>
      <c r="T444" s="711"/>
      <c r="U444" s="711"/>
      <c r="V444" s="711"/>
      <c r="W444" s="711"/>
      <c r="X444" s="711"/>
      <c r="Y444" s="711"/>
      <c r="Z444" s="712"/>
      <c r="AA444" s="711"/>
      <c r="AB444" s="711"/>
      <c r="AC444" s="711"/>
      <c r="AD444" s="711"/>
      <c r="AE444" s="712"/>
      <c r="AF444" s="253"/>
    </row>
    <row r="445" spans="1:33" ht="13.5" thickBot="1">
      <c r="A445" s="622"/>
      <c r="B445" s="628" t="s">
        <v>915</v>
      </c>
      <c r="C445" s="648">
        <v>3.4278092243186586</v>
      </c>
      <c r="D445" s="655">
        <v>3.5051274747187011</v>
      </c>
      <c r="E445" s="655">
        <v>3.3026406221739917</v>
      </c>
      <c r="F445" s="655">
        <v>3.1374370050395965</v>
      </c>
      <c r="G445" s="655">
        <v>3.4300924702774114</v>
      </c>
      <c r="H445" s="655">
        <v>0</v>
      </c>
      <c r="I445" s="648">
        <v>3.3942214556984074</v>
      </c>
      <c r="J445" s="648">
        <v>3.7042923433874715</v>
      </c>
      <c r="K445" s="655">
        <v>3.6772551990084015</v>
      </c>
      <c r="L445" s="655">
        <v>3.0412878787878785</v>
      </c>
      <c r="M445" s="655">
        <v>2.84408077994429</v>
      </c>
      <c r="N445" s="648">
        <v>3.493855730849647</v>
      </c>
      <c r="O445" s="648">
        <v>0</v>
      </c>
      <c r="P445" s="656">
        <v>0</v>
      </c>
      <c r="Q445" s="247"/>
      <c r="R445" s="247"/>
      <c r="S445" s="247"/>
      <c r="T445" s="713">
        <f t="shared" ref="T445:X445" si="439">C445-C444</f>
        <v>-1.4667385477709516E-2</v>
      </c>
      <c r="U445" s="713">
        <f t="shared" si="439"/>
        <v>2.3977269829623893E-2</v>
      </c>
      <c r="V445" s="713">
        <f t="shared" si="439"/>
        <v>5.9066101456613396E-2</v>
      </c>
      <c r="W445" s="713">
        <f t="shared" si="439"/>
        <v>-3.3495917088391725E-2</v>
      </c>
      <c r="X445" s="713">
        <f t="shared" si="439"/>
        <v>-1.1330689895748591E-2</v>
      </c>
      <c r="Y445" s="713">
        <f t="shared" ref="Y445:AE445" si="440">H445-H444</f>
        <v>0</v>
      </c>
      <c r="Z445" s="714">
        <f t="shared" si="440"/>
        <v>1.118514612096666E-2</v>
      </c>
      <c r="AA445" s="713">
        <f t="shared" si="440"/>
        <v>1.905031269089541E-2</v>
      </c>
      <c r="AB445" s="713">
        <f t="shared" si="440"/>
        <v>-7.2349393575512622E-2</v>
      </c>
      <c r="AC445" s="713">
        <f t="shared" si="440"/>
        <v>9.6022633652381728E-3</v>
      </c>
      <c r="AD445" s="713">
        <f t="shared" si="440"/>
        <v>2.8854442495730215E-2</v>
      </c>
      <c r="AE445" s="714">
        <f t="shared" si="440"/>
        <v>-7.9102550353165491E-2</v>
      </c>
      <c r="AF445" s="257"/>
    </row>
    <row r="446" spans="1:33" ht="13.5" thickTop="1">
      <c r="A446" s="622"/>
      <c r="B446" s="628" t="s">
        <v>916</v>
      </c>
      <c r="C446" s="648">
        <v>2.9089834515366428</v>
      </c>
      <c r="D446" s="655">
        <v>5.4265460030165915</v>
      </c>
      <c r="E446" s="655">
        <v>3.991883116883117</v>
      </c>
      <c r="F446" s="655">
        <v>3.6779310344827585</v>
      </c>
      <c r="G446" s="655">
        <v>5.7106122448979599</v>
      </c>
      <c r="H446" s="655">
        <v>0</v>
      </c>
      <c r="I446" s="648">
        <v>3.7445101792239432</v>
      </c>
      <c r="J446" s="648">
        <v>2.7733025708635468</v>
      </c>
      <c r="K446" s="655">
        <v>4.1944728905099238</v>
      </c>
      <c r="L446" s="655">
        <v>3.8843442001516313</v>
      </c>
      <c r="M446" s="655">
        <v>3.5356932153392333</v>
      </c>
      <c r="N446" s="648">
        <v>4.0239560556770311</v>
      </c>
      <c r="O446" s="648">
        <v>0</v>
      </c>
      <c r="P446" s="656">
        <v>0</v>
      </c>
      <c r="Q446" s="226"/>
      <c r="R446" s="226"/>
      <c r="S446" s="226"/>
      <c r="Z446" s="702"/>
      <c r="AE446" s="702"/>
    </row>
    <row r="447" spans="1:33">
      <c r="A447" s="622"/>
      <c r="B447" s="628" t="s">
        <v>917</v>
      </c>
      <c r="C447" s="648">
        <v>2.8429857464366091</v>
      </c>
      <c r="D447" s="655">
        <v>5.7158102766798411</v>
      </c>
      <c r="E447" s="655">
        <v>4.0514851485148515</v>
      </c>
      <c r="F447" s="655">
        <v>4.1848920863309358</v>
      </c>
      <c r="G447" s="655">
        <v>5.8038888888888893</v>
      </c>
      <c r="H447" s="655">
        <v>0</v>
      </c>
      <c r="I447" s="648">
        <v>3.6869565217391305</v>
      </c>
      <c r="J447" s="648">
        <v>2.5092307692307694</v>
      </c>
      <c r="K447" s="655">
        <v>4.0726267403903798</v>
      </c>
      <c r="L447" s="655">
        <v>3.880217849613492</v>
      </c>
      <c r="M447" s="655">
        <v>3.1185463659147867</v>
      </c>
      <c r="N447" s="648">
        <v>3.8936227815100777</v>
      </c>
      <c r="O447" s="648">
        <v>0</v>
      </c>
      <c r="P447" s="656">
        <v>0</v>
      </c>
      <c r="Q447" s="226"/>
      <c r="R447" s="226"/>
      <c r="S447" s="226"/>
      <c r="T447" s="703">
        <f t="shared" ref="T447:X447" si="441">C447-C446</f>
        <v>-6.5997705100033777E-2</v>
      </c>
      <c r="U447" s="703">
        <f t="shared" si="441"/>
        <v>0.28926427366324958</v>
      </c>
      <c r="V447" s="703">
        <f t="shared" si="441"/>
        <v>5.9602031631734498E-2</v>
      </c>
      <c r="W447" s="703">
        <f t="shared" si="441"/>
        <v>0.5069610518481773</v>
      </c>
      <c r="X447" s="703">
        <f t="shared" si="441"/>
        <v>9.3276643990929387E-2</v>
      </c>
      <c r="Y447" s="703">
        <f t="shared" ref="Y447:AE447" si="442">H447-H446</f>
        <v>0</v>
      </c>
      <c r="Z447" s="704">
        <f t="shared" si="442"/>
        <v>-5.7553657484812781E-2</v>
      </c>
      <c r="AA447" s="703">
        <f t="shared" si="442"/>
        <v>-0.26407180163277744</v>
      </c>
      <c r="AB447" s="703">
        <f t="shared" si="442"/>
        <v>-0.12184615011954403</v>
      </c>
      <c r="AC447" s="703">
        <f t="shared" si="442"/>
        <v>-4.1263505381392562E-3</v>
      </c>
      <c r="AD447" s="703">
        <f t="shared" si="442"/>
        <v>-0.41714684942444658</v>
      </c>
      <c r="AE447" s="704">
        <f t="shared" si="442"/>
        <v>-0.13033327416695339</v>
      </c>
      <c r="AF447" s="195"/>
    </row>
    <row r="448" spans="1:33">
      <c r="A448" s="622"/>
      <c r="B448" s="628" t="s">
        <v>918</v>
      </c>
      <c r="C448" s="648">
        <v>4.0545751708688593</v>
      </c>
      <c r="D448" s="655">
        <v>4.1180044533983668</v>
      </c>
      <c r="E448" s="655">
        <v>3.987985660304235</v>
      </c>
      <c r="F448" s="655">
        <v>3.2691275167785236</v>
      </c>
      <c r="G448" s="655">
        <v>3.6981981981981984</v>
      </c>
      <c r="H448" s="655">
        <v>0</v>
      </c>
      <c r="I448" s="648">
        <v>4.0280129443081583</v>
      </c>
      <c r="J448" s="648">
        <v>4.1485303314571613</v>
      </c>
      <c r="K448" s="655">
        <v>4.066627741673436</v>
      </c>
      <c r="L448" s="655">
        <v>3.6368332774236838</v>
      </c>
      <c r="M448" s="655">
        <v>3.0115983026874114</v>
      </c>
      <c r="N448" s="648">
        <v>3.9297896829549024</v>
      </c>
      <c r="O448" s="648">
        <v>0</v>
      </c>
      <c r="P448" s="656">
        <v>0</v>
      </c>
      <c r="Q448" s="226"/>
      <c r="R448" s="226"/>
      <c r="S448" s="226"/>
      <c r="Z448" s="702"/>
      <c r="AE448" s="702"/>
    </row>
    <row r="449" spans="1:33">
      <c r="A449" s="622"/>
      <c r="B449" s="628" t="s">
        <v>919</v>
      </c>
      <c r="C449" s="648">
        <v>4.0145236393563346</v>
      </c>
      <c r="D449" s="655">
        <v>4.1703242147923003</v>
      </c>
      <c r="E449" s="655">
        <v>4.0240214852872489</v>
      </c>
      <c r="F449" s="655">
        <v>3.2333333333333338</v>
      </c>
      <c r="G449" s="655">
        <v>3.7275613886536831</v>
      </c>
      <c r="H449" s="655">
        <v>0</v>
      </c>
      <c r="I449" s="648">
        <v>4.0215058975601892</v>
      </c>
      <c r="J449" s="648">
        <v>3.9790294627383007</v>
      </c>
      <c r="K449" s="655">
        <v>4.076103177348422</v>
      </c>
      <c r="L449" s="655">
        <v>3.581333774615258</v>
      </c>
      <c r="M449" s="655">
        <v>2.9010585305105856</v>
      </c>
      <c r="N449" s="648">
        <v>3.9057602052875051</v>
      </c>
      <c r="O449" s="648">
        <v>0</v>
      </c>
      <c r="P449" s="656">
        <v>0</v>
      </c>
      <c r="Q449" s="226"/>
      <c r="R449" s="226"/>
      <c r="S449" s="226"/>
      <c r="T449" s="703">
        <f t="shared" ref="T449:X449" si="443">C449-C448</f>
        <v>-4.0051531512524718E-2</v>
      </c>
      <c r="U449" s="703">
        <f t="shared" si="443"/>
        <v>5.2319761393933462E-2</v>
      </c>
      <c r="V449" s="703">
        <f t="shared" si="443"/>
        <v>3.6035824983013942E-2</v>
      </c>
      <c r="W449" s="703">
        <f t="shared" si="443"/>
        <v>-3.5794183445189809E-2</v>
      </c>
      <c r="X449" s="703">
        <f t="shared" si="443"/>
        <v>2.9363190455484744E-2</v>
      </c>
      <c r="Y449" s="703">
        <f t="shared" ref="Y449:AE449" si="444">H449-H448</f>
        <v>0</v>
      </c>
      <c r="Z449" s="704">
        <f t="shared" si="444"/>
        <v>-6.5070467479690919E-3</v>
      </c>
      <c r="AA449" s="703">
        <f t="shared" si="444"/>
        <v>-0.16950086871886061</v>
      </c>
      <c r="AB449" s="703">
        <f t="shared" si="444"/>
        <v>9.475435674985988E-3</v>
      </c>
      <c r="AC449" s="703">
        <f t="shared" si="444"/>
        <v>-5.5499502808425749E-2</v>
      </c>
      <c r="AD449" s="703">
        <f t="shared" si="444"/>
        <v>-0.11053977217682576</v>
      </c>
      <c r="AE449" s="704">
        <f t="shared" si="444"/>
        <v>-2.402947766739727E-2</v>
      </c>
    </row>
    <row r="450" spans="1:33">
      <c r="A450" s="622"/>
      <c r="B450" s="628" t="s">
        <v>920</v>
      </c>
      <c r="C450" s="648">
        <v>3.6063241106719364</v>
      </c>
      <c r="D450" s="655">
        <v>3.6923574605742018</v>
      </c>
      <c r="E450" s="655">
        <v>3.4829824283678961</v>
      </c>
      <c r="F450" s="655">
        <v>3.3004848484848486</v>
      </c>
      <c r="G450" s="655">
        <v>3.6370991613221508</v>
      </c>
      <c r="H450" s="655">
        <v>0</v>
      </c>
      <c r="I450" s="648">
        <v>3.5703137647002805</v>
      </c>
      <c r="J450" s="648">
        <v>3.7559696778269114</v>
      </c>
      <c r="K450" s="655">
        <v>4.3218927329306238</v>
      </c>
      <c r="L450" s="655">
        <v>3.6548149705634985</v>
      </c>
      <c r="M450" s="655">
        <v>3.3025527192008877</v>
      </c>
      <c r="N450" s="648">
        <v>4.1775748806250919</v>
      </c>
      <c r="O450" s="648">
        <v>0</v>
      </c>
      <c r="P450" s="656">
        <v>0</v>
      </c>
      <c r="Q450" s="226"/>
      <c r="R450" s="226"/>
      <c r="S450" s="226"/>
      <c r="Z450" s="702"/>
      <c r="AE450" s="702"/>
    </row>
    <row r="451" spans="1:33">
      <c r="A451" s="622"/>
      <c r="B451" s="628" t="s">
        <v>921</v>
      </c>
      <c r="C451" s="648">
        <v>3.6301718968618828</v>
      </c>
      <c r="D451" s="655">
        <v>3.7391268533772655</v>
      </c>
      <c r="E451" s="655">
        <v>3.482108915371851</v>
      </c>
      <c r="F451" s="655">
        <v>3.2918918918918916</v>
      </c>
      <c r="G451" s="655">
        <v>3.648247322297955</v>
      </c>
      <c r="H451" s="655">
        <v>0</v>
      </c>
      <c r="I451" s="648">
        <v>3.5856259940922515</v>
      </c>
      <c r="J451" s="648">
        <v>3.6125400213447172</v>
      </c>
      <c r="K451" s="655">
        <v>4.2867048054919916</v>
      </c>
      <c r="L451" s="655">
        <v>3.6196624952597651</v>
      </c>
      <c r="M451" s="655">
        <v>3.3107852412488179</v>
      </c>
      <c r="N451" s="648">
        <v>4.1178474945533772</v>
      </c>
      <c r="O451" s="648">
        <v>0</v>
      </c>
      <c r="P451" s="656">
        <v>0</v>
      </c>
      <c r="Q451" s="226"/>
      <c r="R451" s="226"/>
      <c r="S451" s="226"/>
      <c r="T451" s="703">
        <f t="shared" ref="T451:X451" si="445">C451-C450</f>
        <v>2.3847786189946429E-2</v>
      </c>
      <c r="U451" s="703">
        <f t="shared" si="445"/>
        <v>4.6769392803063692E-2</v>
      </c>
      <c r="V451" s="703">
        <f t="shared" si="445"/>
        <v>-8.7351299604510046E-4</v>
      </c>
      <c r="W451" s="703">
        <f t="shared" si="445"/>
        <v>-8.5929565929570018E-3</v>
      </c>
      <c r="X451" s="703">
        <f t="shared" si="445"/>
        <v>1.1148160975804178E-2</v>
      </c>
      <c r="Y451" s="703">
        <f t="shared" ref="Y451:AE451" si="446">H451-H450</f>
        <v>0</v>
      </c>
      <c r="Z451" s="704">
        <f t="shared" si="446"/>
        <v>1.5312229391970966E-2</v>
      </c>
      <c r="AA451" s="703">
        <f t="shared" si="446"/>
        <v>-0.14342965648219419</v>
      </c>
      <c r="AB451" s="703">
        <f t="shared" si="446"/>
        <v>-3.5187927438632194E-2</v>
      </c>
      <c r="AC451" s="703">
        <f t="shared" si="446"/>
        <v>-3.5152475303733333E-2</v>
      </c>
      <c r="AD451" s="703">
        <f t="shared" si="446"/>
        <v>8.2325220479302352E-3</v>
      </c>
      <c r="AE451" s="704">
        <f t="shared" si="446"/>
        <v>-5.9727386071714683E-2</v>
      </c>
    </row>
    <row r="452" spans="1:33">
      <c r="A452" s="622"/>
      <c r="B452" s="628" t="s">
        <v>922</v>
      </c>
      <c r="C452" s="648">
        <v>3.9755648866460791</v>
      </c>
      <c r="D452" s="655">
        <v>4.0295782930107524</v>
      </c>
      <c r="E452" s="655">
        <v>3.8696539189139063</v>
      </c>
      <c r="F452" s="655">
        <v>3.2873328641801551</v>
      </c>
      <c r="G452" s="655">
        <v>3.6690369672710146</v>
      </c>
      <c r="H452" s="655">
        <v>0</v>
      </c>
      <c r="I452" s="648">
        <v>3.9295578611005846</v>
      </c>
      <c r="J452" s="648">
        <v>3.9532369578881208</v>
      </c>
      <c r="K452" s="655">
        <v>4.2149454383016742</v>
      </c>
      <c r="L452" s="655">
        <v>3.6448124650121283</v>
      </c>
      <c r="M452" s="655" t="e">
        <v>#VALUE!</v>
      </c>
      <c r="N452" s="648" t="e">
        <v>#VALUE!</v>
      </c>
      <c r="O452" s="648">
        <v>0</v>
      </c>
      <c r="P452" s="656">
        <v>0</v>
      </c>
      <c r="Q452" s="226"/>
      <c r="R452" s="226"/>
      <c r="S452" s="226"/>
      <c r="Z452" s="702"/>
      <c r="AE452" s="702"/>
    </row>
    <row r="453" spans="1:33" ht="13.5" thickBot="1">
      <c r="A453" s="622"/>
      <c r="B453" s="628" t="s">
        <v>923</v>
      </c>
      <c r="C453" s="648">
        <v>3.9460670357250933</v>
      </c>
      <c r="D453" s="655">
        <v>4.0851927142624822</v>
      </c>
      <c r="E453" s="655">
        <v>3.8959021363101387</v>
      </c>
      <c r="F453" s="655">
        <v>3.2673202614379084</v>
      </c>
      <c r="G453" s="655">
        <v>3.6906702898550723</v>
      </c>
      <c r="H453" s="655">
        <v>0</v>
      </c>
      <c r="I453" s="648">
        <v>3.927895219691202</v>
      </c>
      <c r="J453" s="648">
        <v>3.7885159500693479</v>
      </c>
      <c r="K453" s="655">
        <v>4.1949652366704697</v>
      </c>
      <c r="L453" s="655">
        <v>3.5991958999734912</v>
      </c>
      <c r="M453" s="655" t="e">
        <v>#VALUE!</v>
      </c>
      <c r="N453" s="648" t="e">
        <v>#VALUE!</v>
      </c>
      <c r="O453" s="648">
        <v>0</v>
      </c>
      <c r="P453" s="656">
        <v>0</v>
      </c>
      <c r="Q453" s="226"/>
      <c r="R453" s="226"/>
      <c r="S453" s="226"/>
      <c r="T453" s="715">
        <f t="shared" ref="T453:X453" si="447">C453-C452</f>
        <v>-2.949785092098578E-2</v>
      </c>
      <c r="U453" s="715">
        <f t="shared" si="447"/>
        <v>5.5614421251729773E-2</v>
      </c>
      <c r="V453" s="715">
        <f t="shared" si="447"/>
        <v>2.6248217396232398E-2</v>
      </c>
      <c r="W453" s="715">
        <f t="shared" si="447"/>
        <v>-2.0012602742246699E-2</v>
      </c>
      <c r="X453" s="715">
        <f t="shared" si="447"/>
        <v>2.1633322584057701E-2</v>
      </c>
      <c r="Y453" s="715">
        <f t="shared" ref="Y453:AE453" si="448">H453-H452</f>
        <v>0</v>
      </c>
      <c r="Z453" s="716">
        <f t="shared" si="448"/>
        <v>-1.6626414093825481E-3</v>
      </c>
      <c r="AA453" s="715">
        <f t="shared" si="448"/>
        <v>-0.16472100781877286</v>
      </c>
      <c r="AB453" s="715">
        <f t="shared" si="448"/>
        <v>-1.9980201631204508E-2</v>
      </c>
      <c r="AC453" s="715">
        <f t="shared" si="448"/>
        <v>-4.5616565038637091E-2</v>
      </c>
      <c r="AD453" s="715" t="e">
        <f t="shared" si="448"/>
        <v>#VALUE!</v>
      </c>
      <c r="AE453" s="716" t="e">
        <f t="shared" si="448"/>
        <v>#VALUE!</v>
      </c>
    </row>
    <row r="454" spans="1:33">
      <c r="A454" s="621" t="s">
        <v>745</v>
      </c>
      <c r="B454" s="617" t="s">
        <v>892</v>
      </c>
      <c r="C454" s="649">
        <v>4.2884615384615392</v>
      </c>
      <c r="D454" s="653">
        <v>4.0714285714285703</v>
      </c>
      <c r="E454" s="653">
        <v>4.7183908045977008</v>
      </c>
      <c r="F454" s="653">
        <v>0</v>
      </c>
      <c r="G454" s="653">
        <v>0</v>
      </c>
      <c r="H454" s="653">
        <v>6</v>
      </c>
      <c r="I454" s="649">
        <v>4.443965517241379</v>
      </c>
      <c r="J454" s="649">
        <v>0</v>
      </c>
      <c r="K454" s="653">
        <v>2.9133333333333309</v>
      </c>
      <c r="L454" s="653">
        <v>3.0081411126187239</v>
      </c>
      <c r="M454" s="653">
        <v>2.7986505351326207</v>
      </c>
      <c r="N454" s="649">
        <v>2.9130324422939626</v>
      </c>
      <c r="O454" s="649">
        <v>0</v>
      </c>
      <c r="P454" s="654">
        <v>0</v>
      </c>
      <c r="Q454" s="226"/>
      <c r="R454" s="226"/>
      <c r="S454" s="226"/>
      <c r="T454" s="701" t="s">
        <v>1191</v>
      </c>
      <c r="Z454" s="702"/>
      <c r="AE454" s="702"/>
    </row>
    <row r="455" spans="1:33">
      <c r="A455" s="622"/>
      <c r="B455" s="663" t="s">
        <v>893</v>
      </c>
      <c r="C455" s="664">
        <v>4.541935483870966</v>
      </c>
      <c r="D455" s="665">
        <v>4.375</v>
      </c>
      <c r="E455" s="665">
        <v>4.4639175257731978</v>
      </c>
      <c r="F455" s="665">
        <v>0</v>
      </c>
      <c r="G455" s="665">
        <v>0</v>
      </c>
      <c r="H455" s="665">
        <v>0</v>
      </c>
      <c r="I455" s="664">
        <v>4.5037313432835822</v>
      </c>
      <c r="J455" s="664">
        <v>0</v>
      </c>
      <c r="K455" s="665">
        <v>2.8941398865784507</v>
      </c>
      <c r="L455" s="665">
        <v>2.9737036073534502</v>
      </c>
      <c r="M455" s="665">
        <v>2.816029143897997</v>
      </c>
      <c r="N455" s="664">
        <v>2.9030930207853824</v>
      </c>
      <c r="O455" s="664">
        <v>0</v>
      </c>
      <c r="P455" s="666">
        <v>0</v>
      </c>
      <c r="Q455" s="226"/>
      <c r="R455" s="226"/>
      <c r="S455" s="226"/>
      <c r="T455" s="703">
        <f t="shared" ref="T455:X455" si="449">C455-C454</f>
        <v>0.2534739454094268</v>
      </c>
      <c r="U455" s="703">
        <f t="shared" si="449"/>
        <v>0.30357142857142971</v>
      </c>
      <c r="V455" s="703">
        <f t="shared" si="449"/>
        <v>-0.25447327882450299</v>
      </c>
      <c r="W455" s="703">
        <f t="shared" si="449"/>
        <v>0</v>
      </c>
      <c r="X455" s="703">
        <f t="shared" si="449"/>
        <v>0</v>
      </c>
      <c r="Y455" s="703">
        <f t="shared" ref="Y455:AE455" si="450">H455-H454</f>
        <v>-6</v>
      </c>
      <c r="Z455" s="704">
        <f t="shared" si="450"/>
        <v>5.9765826042203152E-2</v>
      </c>
      <c r="AA455" s="703">
        <f t="shared" si="450"/>
        <v>0</v>
      </c>
      <c r="AB455" s="703">
        <f t="shared" si="450"/>
        <v>-1.9193446754880217E-2</v>
      </c>
      <c r="AC455" s="703">
        <f t="shared" si="450"/>
        <v>-3.4437505265273671E-2</v>
      </c>
      <c r="AD455" s="703">
        <f t="shared" si="450"/>
        <v>1.7378608765376224E-2</v>
      </c>
      <c r="AE455" s="704">
        <f t="shared" si="450"/>
        <v>-9.9394215085801818E-3</v>
      </c>
      <c r="AG455" s="128" t="s">
        <v>852</v>
      </c>
    </row>
    <row r="456" spans="1:33">
      <c r="A456" s="622"/>
      <c r="B456" s="628" t="s">
        <v>894</v>
      </c>
      <c r="C456" s="648">
        <v>5.0625</v>
      </c>
      <c r="D456" s="679">
        <v>0</v>
      </c>
      <c r="E456" s="679">
        <v>4.5</v>
      </c>
      <c r="F456" s="679">
        <v>0</v>
      </c>
      <c r="G456" s="679">
        <v>0</v>
      </c>
      <c r="H456" s="679">
        <v>0</v>
      </c>
      <c r="I456" s="648">
        <v>4.95</v>
      </c>
      <c r="J456" s="648">
        <v>0</v>
      </c>
      <c r="K456" s="679">
        <v>3.9642857142857153</v>
      </c>
      <c r="L456" s="679">
        <v>3.5684210526315789</v>
      </c>
      <c r="M456" s="679">
        <v>3.6646341463414633</v>
      </c>
      <c r="N456" s="648">
        <v>3.7131782945736442</v>
      </c>
      <c r="O456" s="648">
        <v>0</v>
      </c>
      <c r="P456" s="656">
        <v>0</v>
      </c>
      <c r="Q456" s="226"/>
      <c r="R456" s="226"/>
      <c r="S456" s="226"/>
      <c r="Z456" s="702"/>
      <c r="AE456" s="702"/>
    </row>
    <row r="457" spans="1:33">
      <c r="A457" s="622"/>
      <c r="B457" s="628" t="s">
        <v>895</v>
      </c>
      <c r="C457" s="648">
        <v>11.5</v>
      </c>
      <c r="D457" s="655">
        <v>0</v>
      </c>
      <c r="E457" s="655">
        <v>5.5</v>
      </c>
      <c r="F457" s="655">
        <v>0</v>
      </c>
      <c r="G457" s="655">
        <v>0</v>
      </c>
      <c r="H457" s="655">
        <v>0</v>
      </c>
      <c r="I457" s="648">
        <v>10</v>
      </c>
      <c r="J457" s="648">
        <v>0</v>
      </c>
      <c r="K457" s="655">
        <v>4.1504424778761075</v>
      </c>
      <c r="L457" s="655">
        <v>3.8503401360544216</v>
      </c>
      <c r="M457" s="655">
        <v>4.0852272727272734</v>
      </c>
      <c r="N457" s="648">
        <v>4.0071839080459766</v>
      </c>
      <c r="O457" s="648">
        <v>0</v>
      </c>
      <c r="P457" s="656">
        <v>0</v>
      </c>
      <c r="Q457" s="226"/>
      <c r="R457" s="226"/>
      <c r="S457" s="226"/>
      <c r="T457" s="703">
        <f t="shared" ref="T457:X457" si="451">C457-C456</f>
        <v>6.4375</v>
      </c>
      <c r="U457" s="703">
        <f t="shared" si="451"/>
        <v>0</v>
      </c>
      <c r="V457" s="703">
        <f t="shared" si="451"/>
        <v>1</v>
      </c>
      <c r="W457" s="703">
        <f t="shared" si="451"/>
        <v>0</v>
      </c>
      <c r="X457" s="703">
        <f t="shared" si="451"/>
        <v>0</v>
      </c>
      <c r="Y457" s="703">
        <f t="shared" ref="Y457:AE457" si="452">H457-H456</f>
        <v>0</v>
      </c>
      <c r="Z457" s="704">
        <f t="shared" si="452"/>
        <v>5.05</v>
      </c>
      <c r="AA457" s="703">
        <f t="shared" si="452"/>
        <v>0</v>
      </c>
      <c r="AB457" s="703">
        <f t="shared" si="452"/>
        <v>0.18615676359039224</v>
      </c>
      <c r="AC457" s="703">
        <f t="shared" si="452"/>
        <v>0.28191908342284266</v>
      </c>
      <c r="AD457" s="703">
        <f t="shared" si="452"/>
        <v>0.42059312638581003</v>
      </c>
      <c r="AE457" s="704">
        <f t="shared" si="452"/>
        <v>0.29400561347233234</v>
      </c>
      <c r="AG457" s="128" t="s">
        <v>855</v>
      </c>
    </row>
    <row r="458" spans="1:33">
      <c r="A458" s="622"/>
      <c r="B458" s="628" t="s">
        <v>896</v>
      </c>
      <c r="C458" s="648">
        <v>0</v>
      </c>
      <c r="D458" s="655">
        <v>0</v>
      </c>
      <c r="E458" s="655">
        <v>0</v>
      </c>
      <c r="F458" s="655">
        <v>0</v>
      </c>
      <c r="G458" s="655">
        <v>0</v>
      </c>
      <c r="H458" s="655">
        <v>0</v>
      </c>
      <c r="I458" s="648">
        <v>0</v>
      </c>
      <c r="J458" s="648">
        <v>0</v>
      </c>
      <c r="K458" s="655">
        <v>0</v>
      </c>
      <c r="L458" s="655">
        <v>0</v>
      </c>
      <c r="M458" s="655">
        <v>0</v>
      </c>
      <c r="N458" s="648">
        <v>0</v>
      </c>
      <c r="O458" s="648">
        <v>0</v>
      </c>
      <c r="P458" s="656">
        <v>0</v>
      </c>
      <c r="Q458" s="226"/>
      <c r="R458" s="226"/>
      <c r="S458" s="226"/>
      <c r="Z458" s="702"/>
      <c r="AE458" s="702"/>
    </row>
    <row r="459" spans="1:33" ht="13.5" thickBot="1">
      <c r="A459" s="622"/>
      <c r="B459" s="628" t="s">
        <v>897</v>
      </c>
      <c r="C459" s="648">
        <v>0</v>
      </c>
      <c r="D459" s="655">
        <v>0</v>
      </c>
      <c r="E459" s="655">
        <v>0</v>
      </c>
      <c r="F459" s="655">
        <v>0</v>
      </c>
      <c r="G459" s="655">
        <v>0</v>
      </c>
      <c r="H459" s="655">
        <v>0</v>
      </c>
      <c r="I459" s="648">
        <v>0</v>
      </c>
      <c r="J459" s="648">
        <v>0</v>
      </c>
      <c r="K459" s="655">
        <v>0</v>
      </c>
      <c r="L459" s="655">
        <v>0</v>
      </c>
      <c r="M459" s="655">
        <v>0</v>
      </c>
      <c r="N459" s="648">
        <v>0</v>
      </c>
      <c r="O459" s="648">
        <v>0</v>
      </c>
      <c r="P459" s="656">
        <v>0</v>
      </c>
      <c r="Q459" s="226"/>
      <c r="R459" s="226"/>
      <c r="S459" s="226"/>
      <c r="T459" s="703">
        <f t="shared" ref="T459:X459" si="453">C459-C458</f>
        <v>0</v>
      </c>
      <c r="U459" s="703">
        <f t="shared" si="453"/>
        <v>0</v>
      </c>
      <c r="V459" s="703">
        <f t="shared" si="453"/>
        <v>0</v>
      </c>
      <c r="W459" s="703">
        <f t="shared" si="453"/>
        <v>0</v>
      </c>
      <c r="X459" s="703">
        <f t="shared" si="453"/>
        <v>0</v>
      </c>
      <c r="Y459" s="703">
        <f t="shared" ref="Y459:AE459" si="454">H459-H458</f>
        <v>0</v>
      </c>
      <c r="Z459" s="704">
        <f t="shared" si="454"/>
        <v>0</v>
      </c>
      <c r="AA459" s="703">
        <f t="shared" si="454"/>
        <v>0</v>
      </c>
      <c r="AB459" s="703">
        <f t="shared" si="454"/>
        <v>0</v>
      </c>
      <c r="AC459" s="703">
        <f t="shared" si="454"/>
        <v>0</v>
      </c>
      <c r="AD459" s="703">
        <f t="shared" si="454"/>
        <v>0</v>
      </c>
      <c r="AE459" s="704">
        <f t="shared" si="454"/>
        <v>0</v>
      </c>
    </row>
    <row r="460" spans="1:33" ht="13.5" thickTop="1">
      <c r="A460" s="622"/>
      <c r="B460" s="672" t="s">
        <v>898</v>
      </c>
      <c r="C460" s="673">
        <v>4.3333333333333339</v>
      </c>
      <c r="D460" s="674">
        <v>4.0714285714285703</v>
      </c>
      <c r="E460" s="674">
        <v>4.713483146067416</v>
      </c>
      <c r="F460" s="674">
        <v>0</v>
      </c>
      <c r="G460" s="674">
        <v>0</v>
      </c>
      <c r="H460" s="674">
        <v>6</v>
      </c>
      <c r="I460" s="673">
        <v>4.464876033057851</v>
      </c>
      <c r="J460" s="673">
        <v>0</v>
      </c>
      <c r="K460" s="674">
        <v>3.2321981424148594</v>
      </c>
      <c r="L460" s="674">
        <v>3.1643835616438354</v>
      </c>
      <c r="M460" s="674">
        <v>2.9811972089607059</v>
      </c>
      <c r="N460" s="673">
        <v>3.1240275668730288</v>
      </c>
      <c r="O460" s="673">
        <v>0</v>
      </c>
      <c r="P460" s="675">
        <v>0</v>
      </c>
      <c r="Q460" s="240"/>
      <c r="R460" s="240"/>
      <c r="S460" s="240"/>
      <c r="T460" s="711"/>
      <c r="U460" s="711"/>
      <c r="V460" s="711"/>
      <c r="W460" s="711"/>
      <c r="X460" s="711"/>
      <c r="Y460" s="711"/>
      <c r="Z460" s="712"/>
      <c r="AA460" s="711"/>
      <c r="AB460" s="711"/>
      <c r="AC460" s="711"/>
      <c r="AD460" s="711"/>
      <c r="AE460" s="712"/>
      <c r="AF460" s="253"/>
    </row>
    <row r="461" spans="1:33" ht="13.5" thickBot="1">
      <c r="A461" s="622"/>
      <c r="B461" s="672" t="s">
        <v>899</v>
      </c>
      <c r="C461" s="673">
        <v>4.6740506329113911</v>
      </c>
      <c r="D461" s="674">
        <v>4.375</v>
      </c>
      <c r="E461" s="674">
        <v>4.4744897959183696</v>
      </c>
      <c r="F461" s="674">
        <v>0</v>
      </c>
      <c r="G461" s="674">
        <v>0</v>
      </c>
      <c r="H461" s="674">
        <v>0</v>
      </c>
      <c r="I461" s="673">
        <v>4.5845588235294121</v>
      </c>
      <c r="J461" s="673">
        <v>0</v>
      </c>
      <c r="K461" s="674">
        <v>3.2701986754966899</v>
      </c>
      <c r="L461" s="674">
        <v>3.2219995027658639</v>
      </c>
      <c r="M461" s="674">
        <v>3.1241379310344835</v>
      </c>
      <c r="N461" s="673">
        <v>3.2082746163109483</v>
      </c>
      <c r="O461" s="673">
        <v>0</v>
      </c>
      <c r="P461" s="675">
        <v>0</v>
      </c>
      <c r="Q461" s="247"/>
      <c r="R461" s="247"/>
      <c r="S461" s="247"/>
      <c r="T461" s="713">
        <f t="shared" ref="T461:X461" si="455">C461-C460</f>
        <v>0.34071729957805719</v>
      </c>
      <c r="U461" s="713">
        <f t="shared" si="455"/>
        <v>0.30357142857142971</v>
      </c>
      <c r="V461" s="713">
        <f t="shared" si="455"/>
        <v>-0.23899335014904644</v>
      </c>
      <c r="W461" s="713">
        <f t="shared" si="455"/>
        <v>0</v>
      </c>
      <c r="X461" s="713">
        <f t="shared" si="455"/>
        <v>0</v>
      </c>
      <c r="Y461" s="713">
        <f t="shared" ref="Y461:AE461" si="456">H461-H460</f>
        <v>-6</v>
      </c>
      <c r="Z461" s="714">
        <f t="shared" si="456"/>
        <v>0.11968279047156116</v>
      </c>
      <c r="AA461" s="713">
        <f t="shared" si="456"/>
        <v>0</v>
      </c>
      <c r="AB461" s="713">
        <f t="shared" si="456"/>
        <v>3.800053308183049E-2</v>
      </c>
      <c r="AC461" s="713">
        <f t="shared" si="456"/>
        <v>5.7615941122028502E-2</v>
      </c>
      <c r="AD461" s="713">
        <f t="shared" si="456"/>
        <v>0.1429407220737775</v>
      </c>
      <c r="AE461" s="714">
        <f t="shared" si="456"/>
        <v>8.4247049437919497E-2</v>
      </c>
      <c r="AF461" s="257"/>
      <c r="AG461" s="128" t="s">
        <v>852</v>
      </c>
    </row>
    <row r="462" spans="1:33" ht="13.5" thickTop="1">
      <c r="A462" s="622"/>
      <c r="B462" s="628" t="s">
        <v>900</v>
      </c>
      <c r="C462" s="648">
        <v>4.5454146407347382</v>
      </c>
      <c r="D462" s="655">
        <v>4.0957290132547897</v>
      </c>
      <c r="E462" s="655">
        <v>4.5470761052042512</v>
      </c>
      <c r="F462" s="655">
        <v>0</v>
      </c>
      <c r="G462" s="655">
        <v>4.1897918731417203</v>
      </c>
      <c r="H462" s="655">
        <v>4.6867469879518104</v>
      </c>
      <c r="I462" s="648">
        <v>4.5072685695618437</v>
      </c>
      <c r="J462" s="648">
        <v>0</v>
      </c>
      <c r="K462" s="655">
        <v>3.7849980717315872</v>
      </c>
      <c r="L462" s="655">
        <v>3.9540162980209557</v>
      </c>
      <c r="M462" s="655">
        <v>4.3425692695214115</v>
      </c>
      <c r="N462" s="648">
        <v>3.8802286308131997</v>
      </c>
      <c r="O462" s="648">
        <v>0</v>
      </c>
      <c r="P462" s="656">
        <v>0</v>
      </c>
      <c r="Q462" s="226"/>
      <c r="R462" s="226"/>
      <c r="S462" s="226"/>
      <c r="Z462" s="702"/>
      <c r="AE462" s="702"/>
    </row>
    <row r="463" spans="1:33">
      <c r="A463" s="622"/>
      <c r="B463" s="628" t="s">
        <v>901</v>
      </c>
      <c r="C463" s="648">
        <v>4.5322623473181096</v>
      </c>
      <c r="D463" s="655">
        <v>4.1131934032983501</v>
      </c>
      <c r="E463" s="655">
        <v>4.5167760758570372</v>
      </c>
      <c r="F463" s="655">
        <v>0</v>
      </c>
      <c r="G463" s="655">
        <v>4.1790744466800804</v>
      </c>
      <c r="H463" s="655">
        <v>4.9638554216867501</v>
      </c>
      <c r="I463" s="648">
        <v>4.4935690001228856</v>
      </c>
      <c r="J463" s="648">
        <v>0</v>
      </c>
      <c r="K463" s="655">
        <v>3.9796839729119666</v>
      </c>
      <c r="L463" s="655">
        <v>4.2097378277153572</v>
      </c>
      <c r="M463" s="655">
        <v>4.4784366576819421</v>
      </c>
      <c r="N463" s="648">
        <v>4.0761096605744145</v>
      </c>
      <c r="O463" s="648">
        <v>0</v>
      </c>
      <c r="P463" s="656">
        <v>0</v>
      </c>
      <c r="Q463" s="226"/>
      <c r="R463" s="226"/>
      <c r="S463" s="226"/>
      <c r="T463" s="703">
        <f t="shared" ref="T463:X463" si="457">C463-C462</f>
        <v>-1.3152293416628602E-2</v>
      </c>
      <c r="U463" s="703">
        <f t="shared" si="457"/>
        <v>1.7464390043560485E-2</v>
      </c>
      <c r="V463" s="703">
        <f t="shared" si="457"/>
        <v>-3.0300029347213986E-2</v>
      </c>
      <c r="W463" s="703">
        <f t="shared" si="457"/>
        <v>0</v>
      </c>
      <c r="X463" s="703">
        <f t="shared" si="457"/>
        <v>-1.0717426461639867E-2</v>
      </c>
      <c r="Y463" s="703">
        <f t="shared" ref="Y463:AE463" si="458">H463-H462</f>
        <v>0.27710843373493965</v>
      </c>
      <c r="Z463" s="704">
        <f t="shared" si="458"/>
        <v>-1.3699569438958115E-2</v>
      </c>
      <c r="AA463" s="703">
        <f t="shared" si="458"/>
        <v>0</v>
      </c>
      <c r="AB463" s="703">
        <f t="shared" si="458"/>
        <v>0.19468590118037943</v>
      </c>
      <c r="AC463" s="703">
        <f t="shared" si="458"/>
        <v>0.25572152969440154</v>
      </c>
      <c r="AD463" s="703">
        <f t="shared" si="458"/>
        <v>0.13586738816053057</v>
      </c>
      <c r="AE463" s="704">
        <f t="shared" si="458"/>
        <v>0.1958810297612148</v>
      </c>
    </row>
    <row r="464" spans="1:33">
      <c r="A464" s="622"/>
      <c r="B464" s="628" t="s">
        <v>902</v>
      </c>
      <c r="C464" s="648">
        <v>6.5323660714285712</v>
      </c>
      <c r="D464" s="655">
        <v>4</v>
      </c>
      <c r="E464" s="655">
        <v>5.9462809917355361</v>
      </c>
      <c r="F464" s="655">
        <v>0</v>
      </c>
      <c r="G464" s="655">
        <v>0</v>
      </c>
      <c r="H464" s="655">
        <v>6.1944444444444402</v>
      </c>
      <c r="I464" s="648">
        <v>6.3971088435374153</v>
      </c>
      <c r="J464" s="648">
        <v>0</v>
      </c>
      <c r="K464" s="655">
        <v>6.1521549213744908</v>
      </c>
      <c r="L464" s="655">
        <v>6.9779962546816483</v>
      </c>
      <c r="M464" s="655">
        <v>7.9485887096774182</v>
      </c>
      <c r="N464" s="648">
        <v>6.5069027611044419</v>
      </c>
      <c r="O464" s="648">
        <v>0</v>
      </c>
      <c r="P464" s="656">
        <v>0</v>
      </c>
      <c r="Q464" s="226"/>
      <c r="R464" s="226"/>
      <c r="S464" s="226"/>
      <c r="Z464" s="702"/>
      <c r="AE464" s="702"/>
    </row>
    <row r="465" spans="1:32">
      <c r="A465" s="622"/>
      <c r="B465" s="628" t="s">
        <v>903</v>
      </c>
      <c r="C465" s="648">
        <v>6.615044247787611</v>
      </c>
      <c r="D465" s="655">
        <v>0</v>
      </c>
      <c r="E465" s="655">
        <v>6.379310344827589</v>
      </c>
      <c r="F465" s="655">
        <v>0</v>
      </c>
      <c r="G465" s="655">
        <v>0</v>
      </c>
      <c r="H465" s="655">
        <v>6.8461538461538503</v>
      </c>
      <c r="I465" s="648">
        <v>6.583333333333333</v>
      </c>
      <c r="J465" s="648">
        <v>0</v>
      </c>
      <c r="K465" s="655">
        <v>6.0818410304743953</v>
      </c>
      <c r="L465" s="655">
        <v>6.9322916666666679</v>
      </c>
      <c r="M465" s="655">
        <v>7.979567307692303</v>
      </c>
      <c r="N465" s="648">
        <v>6.4340864224610659</v>
      </c>
      <c r="O465" s="648">
        <v>0</v>
      </c>
      <c r="P465" s="656">
        <v>0</v>
      </c>
      <c r="Q465" s="226"/>
      <c r="R465" s="226"/>
      <c r="S465" s="226"/>
      <c r="T465" s="703">
        <f t="shared" ref="T465:X465" si="459">C465-C464</f>
        <v>8.2678176359039846E-2</v>
      </c>
      <c r="U465" s="703">
        <f t="shared" si="459"/>
        <v>-4</v>
      </c>
      <c r="V465" s="703">
        <f t="shared" si="459"/>
        <v>0.43302935309205282</v>
      </c>
      <c r="W465" s="703">
        <f t="shared" si="459"/>
        <v>0</v>
      </c>
      <c r="X465" s="703">
        <f t="shared" si="459"/>
        <v>0</v>
      </c>
      <c r="Y465" s="703">
        <f t="shared" ref="Y465:AE465" si="460">H465-H464</f>
        <v>0.65170940170941005</v>
      </c>
      <c r="Z465" s="704">
        <f t="shared" si="460"/>
        <v>0.18622448979591777</v>
      </c>
      <c r="AA465" s="703">
        <f t="shared" si="460"/>
        <v>0</v>
      </c>
      <c r="AB465" s="703">
        <f t="shared" si="460"/>
        <v>-7.0313890900095544E-2</v>
      </c>
      <c r="AC465" s="703">
        <f t="shared" si="460"/>
        <v>-4.5704588014980452E-2</v>
      </c>
      <c r="AD465" s="703">
        <f t="shared" si="460"/>
        <v>3.0978598014884895E-2</v>
      </c>
      <c r="AE465" s="704">
        <f t="shared" si="460"/>
        <v>-7.2816338643376E-2</v>
      </c>
    </row>
    <row r="466" spans="1:32">
      <c r="A466" s="622"/>
      <c r="B466" s="628" t="s">
        <v>904</v>
      </c>
      <c r="C466" s="648">
        <v>0</v>
      </c>
      <c r="D466" s="655">
        <v>0</v>
      </c>
      <c r="E466" s="655">
        <v>0</v>
      </c>
      <c r="F466" s="655">
        <v>0</v>
      </c>
      <c r="G466" s="655">
        <v>0</v>
      </c>
      <c r="H466" s="655">
        <v>0</v>
      </c>
      <c r="I466" s="648">
        <v>0</v>
      </c>
      <c r="J466" s="648">
        <v>0</v>
      </c>
      <c r="K466" s="655">
        <v>0</v>
      </c>
      <c r="L466" s="655">
        <v>0</v>
      </c>
      <c r="M466" s="655">
        <v>0</v>
      </c>
      <c r="N466" s="648">
        <v>0</v>
      </c>
      <c r="O466" s="648">
        <v>0</v>
      </c>
      <c r="P466" s="656">
        <v>0</v>
      </c>
      <c r="Q466" s="226"/>
      <c r="R466" s="226"/>
      <c r="S466" s="226"/>
      <c r="Z466" s="702"/>
      <c r="AE466" s="702"/>
    </row>
    <row r="467" spans="1:32" ht="13.5" thickBot="1">
      <c r="A467" s="622"/>
      <c r="B467" s="628" t="s">
        <v>905</v>
      </c>
      <c r="C467" s="648">
        <v>0</v>
      </c>
      <c r="D467" s="655">
        <v>0</v>
      </c>
      <c r="E467" s="655">
        <v>0</v>
      </c>
      <c r="F467" s="655">
        <v>0</v>
      </c>
      <c r="G467" s="655">
        <v>0</v>
      </c>
      <c r="H467" s="655">
        <v>0</v>
      </c>
      <c r="I467" s="648">
        <v>0</v>
      </c>
      <c r="J467" s="648">
        <v>0</v>
      </c>
      <c r="K467" s="655">
        <v>0</v>
      </c>
      <c r="L467" s="655">
        <v>0</v>
      </c>
      <c r="M467" s="655">
        <v>0</v>
      </c>
      <c r="N467" s="648">
        <v>0</v>
      </c>
      <c r="O467" s="648">
        <v>0</v>
      </c>
      <c r="P467" s="656">
        <v>0</v>
      </c>
      <c r="Q467" s="226"/>
      <c r="R467" s="226"/>
      <c r="S467" s="226"/>
      <c r="T467" s="703">
        <f t="shared" ref="T467:X467" si="461">C467-C466</f>
        <v>0</v>
      </c>
      <c r="U467" s="703">
        <f t="shared" si="461"/>
        <v>0</v>
      </c>
      <c r="V467" s="703">
        <f t="shared" si="461"/>
        <v>0</v>
      </c>
      <c r="W467" s="703">
        <f t="shared" si="461"/>
        <v>0</v>
      </c>
      <c r="X467" s="703">
        <f t="shared" si="461"/>
        <v>0</v>
      </c>
      <c r="Y467" s="703">
        <f t="shared" ref="Y467:AE467" si="462">H467-H466</f>
        <v>0</v>
      </c>
      <c r="Z467" s="704">
        <f t="shared" si="462"/>
        <v>0</v>
      </c>
      <c r="AA467" s="703">
        <f t="shared" si="462"/>
        <v>0</v>
      </c>
      <c r="AB467" s="703">
        <f t="shared" si="462"/>
        <v>0</v>
      </c>
      <c r="AC467" s="703">
        <f t="shared" si="462"/>
        <v>0</v>
      </c>
      <c r="AD467" s="703">
        <f t="shared" si="462"/>
        <v>0</v>
      </c>
      <c r="AE467" s="704">
        <f t="shared" si="462"/>
        <v>0</v>
      </c>
    </row>
    <row r="468" spans="1:32" ht="13.5" thickTop="1">
      <c r="A468" s="622"/>
      <c r="B468" s="628" t="s">
        <v>906</v>
      </c>
      <c r="C468" s="648">
        <v>4.6037624541164135</v>
      </c>
      <c r="D468" s="655">
        <v>4.0956585724797678</v>
      </c>
      <c r="E468" s="655">
        <v>4.5703673132480382</v>
      </c>
      <c r="F468" s="655">
        <v>0</v>
      </c>
      <c r="G468" s="655">
        <v>4.1897918731417203</v>
      </c>
      <c r="H468" s="655">
        <v>4.8342391304347849</v>
      </c>
      <c r="I468" s="648">
        <v>4.5515811301192324</v>
      </c>
      <c r="J468" s="648">
        <v>0</v>
      </c>
      <c r="K468" s="655">
        <v>5.1337315413970472</v>
      </c>
      <c r="L468" s="655">
        <v>5.6299948105864042</v>
      </c>
      <c r="M468" s="655">
        <v>6.3454647256438967</v>
      </c>
      <c r="N468" s="648">
        <v>5.3641347349383972</v>
      </c>
      <c r="O468" s="648">
        <v>0</v>
      </c>
      <c r="P468" s="656">
        <v>0</v>
      </c>
      <c r="Q468" s="240"/>
      <c r="R468" s="240"/>
      <c r="S468" s="240"/>
      <c r="T468" s="711"/>
      <c r="U468" s="711"/>
      <c r="V468" s="711"/>
      <c r="W468" s="711"/>
      <c r="X468" s="711"/>
      <c r="Y468" s="711"/>
      <c r="Z468" s="712"/>
      <c r="AA468" s="711"/>
      <c r="AB468" s="711"/>
      <c r="AC468" s="711"/>
      <c r="AD468" s="711"/>
      <c r="AE468" s="712"/>
      <c r="AF468" s="253"/>
    </row>
    <row r="469" spans="1:32" ht="13.5" thickBot="1">
      <c r="A469" s="622"/>
      <c r="B469" s="628" t="s">
        <v>907</v>
      </c>
      <c r="C469" s="648">
        <v>4.5929363237947927</v>
      </c>
      <c r="D469" s="655">
        <v>4.1131934032983501</v>
      </c>
      <c r="E469" s="655">
        <v>4.5401181215787947</v>
      </c>
      <c r="F469" s="655">
        <v>0</v>
      </c>
      <c r="G469" s="655">
        <v>4.1790744466800804</v>
      </c>
      <c r="H469" s="655">
        <v>5.1005586592178807</v>
      </c>
      <c r="I469" s="648">
        <v>4.5397756859603442</v>
      </c>
      <c r="J469" s="648">
        <v>0</v>
      </c>
      <c r="K469" s="655">
        <v>5.125235404896423</v>
      </c>
      <c r="L469" s="655">
        <v>5.6939239068710981</v>
      </c>
      <c r="M469" s="655">
        <v>6.3290978398983455</v>
      </c>
      <c r="N469" s="648">
        <v>5.357551555608536</v>
      </c>
      <c r="O469" s="648">
        <v>0</v>
      </c>
      <c r="P469" s="656">
        <v>0</v>
      </c>
      <c r="Q469" s="247"/>
      <c r="R469" s="247"/>
      <c r="S469" s="247"/>
      <c r="T469" s="713">
        <f t="shared" ref="T469:X469" si="463">C469-C468</f>
        <v>-1.082613032162083E-2</v>
      </c>
      <c r="U469" s="713">
        <f t="shared" si="463"/>
        <v>1.7534830818582314E-2</v>
      </c>
      <c r="V469" s="713">
        <f t="shared" si="463"/>
        <v>-3.0249191669243558E-2</v>
      </c>
      <c r="W469" s="713">
        <f t="shared" si="463"/>
        <v>0</v>
      </c>
      <c r="X469" s="713">
        <f t="shared" si="463"/>
        <v>-1.0717426461639867E-2</v>
      </c>
      <c r="Y469" s="713">
        <f t="shared" ref="Y469:AE469" si="464">H469-H468</f>
        <v>0.26631952878309573</v>
      </c>
      <c r="Z469" s="714">
        <f t="shared" si="464"/>
        <v>-1.1805444158888179E-2</v>
      </c>
      <c r="AA469" s="713">
        <f t="shared" si="464"/>
        <v>0</v>
      </c>
      <c r="AB469" s="713">
        <f t="shared" si="464"/>
        <v>-8.4961365006241962E-3</v>
      </c>
      <c r="AC469" s="713">
        <f t="shared" si="464"/>
        <v>6.3929096284693898E-2</v>
      </c>
      <c r="AD469" s="713">
        <f t="shared" si="464"/>
        <v>-1.636688574555123E-2</v>
      </c>
      <c r="AE469" s="714">
        <f t="shared" si="464"/>
        <v>-6.5831793298611885E-3</v>
      </c>
      <c r="AF469" s="257"/>
    </row>
    <row r="470" spans="1:32" ht="13.5" thickTop="1">
      <c r="A470" s="622"/>
      <c r="B470" s="628" t="s">
        <v>908</v>
      </c>
      <c r="C470" s="648">
        <v>3.4928094131318992</v>
      </c>
      <c r="D470" s="655">
        <v>2.8761904761904802</v>
      </c>
      <c r="E470" s="655">
        <v>3.3959412780656306</v>
      </c>
      <c r="F470" s="655">
        <v>0</v>
      </c>
      <c r="G470" s="655">
        <v>3.12903225806452</v>
      </c>
      <c r="H470" s="655">
        <v>4.1575342465753398</v>
      </c>
      <c r="I470" s="648">
        <v>3.4552811786677728</v>
      </c>
      <c r="J470" s="648">
        <v>0</v>
      </c>
      <c r="K470" s="655">
        <v>3.8654266958424475</v>
      </c>
      <c r="L470" s="655">
        <v>4.0491606714628317</v>
      </c>
      <c r="M470" s="655">
        <v>3.2659574468085104</v>
      </c>
      <c r="N470" s="648">
        <v>3.8600543478260851</v>
      </c>
      <c r="O470" s="648">
        <v>0</v>
      </c>
      <c r="P470" s="656">
        <v>0</v>
      </c>
      <c r="Q470" s="226"/>
      <c r="R470" s="226"/>
      <c r="S470" s="226"/>
      <c r="Z470" s="702"/>
      <c r="AE470" s="702"/>
    </row>
    <row r="471" spans="1:32">
      <c r="A471" s="622"/>
      <c r="B471" s="628" t="s">
        <v>909</v>
      </c>
      <c r="C471" s="648">
        <v>3.4641448295294448</v>
      </c>
      <c r="D471" s="655">
        <v>2.7933673469387803</v>
      </c>
      <c r="E471" s="655">
        <v>3.4206836108676608</v>
      </c>
      <c r="F471" s="655">
        <v>0</v>
      </c>
      <c r="G471" s="655">
        <v>3.2007042253521099</v>
      </c>
      <c r="H471" s="655">
        <v>3.9354838709677402</v>
      </c>
      <c r="I471" s="648">
        <v>3.4397239263803683</v>
      </c>
      <c r="J471" s="648">
        <v>0</v>
      </c>
      <c r="K471" s="655">
        <v>3.9704935622317588</v>
      </c>
      <c r="L471" s="655">
        <v>3.4785522788203767</v>
      </c>
      <c r="M471" s="655">
        <v>3.9031007751937987</v>
      </c>
      <c r="N471" s="648">
        <v>3.836471408647141</v>
      </c>
      <c r="O471" s="648">
        <v>0</v>
      </c>
      <c r="P471" s="656">
        <v>0</v>
      </c>
      <c r="Q471" s="226"/>
      <c r="R471" s="226"/>
      <c r="S471" s="226"/>
      <c r="T471" s="703">
        <f t="shared" ref="T471:X471" si="465">C471-C470</f>
        <v>-2.8664583602454385E-2</v>
      </c>
      <c r="U471" s="703">
        <f t="shared" si="465"/>
        <v>-8.2823129251699878E-2</v>
      </c>
      <c r="V471" s="703">
        <f t="shared" si="465"/>
        <v>2.4742332802030198E-2</v>
      </c>
      <c r="W471" s="703">
        <f t="shared" si="465"/>
        <v>0</v>
      </c>
      <c r="X471" s="703">
        <f t="shared" si="465"/>
        <v>7.1671967287589844E-2</v>
      </c>
      <c r="Y471" s="703">
        <f t="shared" ref="Y471:AE471" si="466">H471-H470</f>
        <v>-0.22205037560759955</v>
      </c>
      <c r="Z471" s="704">
        <f t="shared" si="466"/>
        <v>-1.5557252287404566E-2</v>
      </c>
      <c r="AA471" s="703">
        <f t="shared" si="466"/>
        <v>0</v>
      </c>
      <c r="AB471" s="703">
        <f t="shared" si="466"/>
        <v>0.10506686638931129</v>
      </c>
      <c r="AC471" s="703">
        <f t="shared" si="466"/>
        <v>-0.570608392642455</v>
      </c>
      <c r="AD471" s="703">
        <f t="shared" si="466"/>
        <v>0.63714332838528831</v>
      </c>
      <c r="AE471" s="704">
        <f t="shared" si="466"/>
        <v>-2.3582939178944162E-2</v>
      </c>
    </row>
    <row r="472" spans="1:32">
      <c r="A472" s="622"/>
      <c r="B472" s="628" t="s">
        <v>910</v>
      </c>
      <c r="C472" s="648">
        <v>4.2787539936102261</v>
      </c>
      <c r="D472" s="655">
        <v>4.3571428571428603</v>
      </c>
      <c r="E472" s="655">
        <v>4.1373134328358185</v>
      </c>
      <c r="F472" s="655">
        <v>0</v>
      </c>
      <c r="G472" s="655">
        <v>3.25</v>
      </c>
      <c r="H472" s="655">
        <v>8.1666666666666696</v>
      </c>
      <c r="I472" s="648">
        <v>4.2663677130044864</v>
      </c>
      <c r="J472" s="648">
        <v>0</v>
      </c>
      <c r="K472" s="655">
        <v>5.0992500000000005</v>
      </c>
      <c r="L472" s="655">
        <v>4.5965309200603315</v>
      </c>
      <c r="M472" s="655">
        <v>4.5868644067796618</v>
      </c>
      <c r="N472" s="648">
        <v>4.9425664022076585</v>
      </c>
      <c r="O472" s="648">
        <v>0</v>
      </c>
      <c r="P472" s="656">
        <v>0</v>
      </c>
      <c r="Q472" s="226"/>
      <c r="R472" s="226"/>
      <c r="S472" s="226"/>
      <c r="Z472" s="702"/>
      <c r="AE472" s="702"/>
    </row>
    <row r="473" spans="1:32">
      <c r="A473" s="622"/>
      <c r="B473" s="628" t="s">
        <v>911</v>
      </c>
      <c r="C473" s="648">
        <v>4.3510698198198208</v>
      </c>
      <c r="D473" s="655">
        <v>3.1111111111111098</v>
      </c>
      <c r="E473" s="655">
        <v>4.1094276094276099</v>
      </c>
      <c r="F473" s="655">
        <v>0</v>
      </c>
      <c r="G473" s="655">
        <v>3.5</v>
      </c>
      <c r="H473" s="655">
        <v>3.4285714285714302</v>
      </c>
      <c r="I473" s="648">
        <v>4.3075083692013392</v>
      </c>
      <c r="J473" s="648">
        <v>0</v>
      </c>
      <c r="K473" s="655">
        <v>5.3129694541812729</v>
      </c>
      <c r="L473" s="655">
        <v>4.4425113464447819</v>
      </c>
      <c r="M473" s="655">
        <v>5.5909090909090891</v>
      </c>
      <c r="N473" s="648">
        <v>5.1325427275898159</v>
      </c>
      <c r="O473" s="648">
        <v>0</v>
      </c>
      <c r="P473" s="656">
        <v>0</v>
      </c>
      <c r="Q473" s="226"/>
      <c r="R473" s="226"/>
      <c r="S473" s="226"/>
      <c r="T473" s="703">
        <f t="shared" ref="T473:X473" si="467">C473-C472</f>
        <v>7.2315826209594647E-2</v>
      </c>
      <c r="U473" s="703">
        <f t="shared" si="467"/>
        <v>-1.2460317460317505</v>
      </c>
      <c r="V473" s="703">
        <f t="shared" si="467"/>
        <v>-2.7885823408208665E-2</v>
      </c>
      <c r="W473" s="703">
        <f t="shared" si="467"/>
        <v>0</v>
      </c>
      <c r="X473" s="703">
        <f t="shared" si="467"/>
        <v>0.25</v>
      </c>
      <c r="Y473" s="703">
        <f t="shared" ref="Y473:AE473" si="468">H473-H472</f>
        <v>-4.738095238095239</v>
      </c>
      <c r="Z473" s="704">
        <f t="shared" si="468"/>
        <v>4.114065619685281E-2</v>
      </c>
      <c r="AA473" s="703">
        <f t="shared" si="468"/>
        <v>0</v>
      </c>
      <c r="AB473" s="703">
        <f t="shared" si="468"/>
        <v>0.21371945418127236</v>
      </c>
      <c r="AC473" s="703">
        <f t="shared" si="468"/>
        <v>-0.15401957361554963</v>
      </c>
      <c r="AD473" s="703">
        <f t="shared" si="468"/>
        <v>1.0040446841294273</v>
      </c>
      <c r="AE473" s="704">
        <f t="shared" si="468"/>
        <v>0.18997632538215736</v>
      </c>
    </row>
    <row r="474" spans="1:32">
      <c r="A474" s="622"/>
      <c r="B474" s="628" t="s">
        <v>912</v>
      </c>
      <c r="C474" s="648">
        <v>0</v>
      </c>
      <c r="D474" s="655">
        <v>0</v>
      </c>
      <c r="E474" s="655">
        <v>0</v>
      </c>
      <c r="F474" s="655">
        <v>0</v>
      </c>
      <c r="G474" s="655">
        <v>0</v>
      </c>
      <c r="H474" s="655">
        <v>0</v>
      </c>
      <c r="I474" s="648">
        <v>0</v>
      </c>
      <c r="J474" s="648">
        <v>0</v>
      </c>
      <c r="K474" s="655">
        <v>0</v>
      </c>
      <c r="L474" s="655">
        <v>0</v>
      </c>
      <c r="M474" s="655">
        <v>0</v>
      </c>
      <c r="N474" s="648">
        <v>0</v>
      </c>
      <c r="O474" s="648">
        <v>0</v>
      </c>
      <c r="P474" s="656">
        <v>0</v>
      </c>
      <c r="Q474" s="226"/>
      <c r="R474" s="226"/>
      <c r="S474" s="226"/>
      <c r="Z474" s="702"/>
      <c r="AE474" s="702"/>
    </row>
    <row r="475" spans="1:32" ht="13.5" thickBot="1">
      <c r="A475" s="622"/>
      <c r="B475" s="628" t="s">
        <v>913</v>
      </c>
      <c r="C475" s="648">
        <v>0</v>
      </c>
      <c r="D475" s="655">
        <v>0</v>
      </c>
      <c r="E475" s="655">
        <v>0</v>
      </c>
      <c r="F475" s="655">
        <v>0</v>
      </c>
      <c r="G475" s="655">
        <v>0</v>
      </c>
      <c r="H475" s="655">
        <v>0</v>
      </c>
      <c r="I475" s="648">
        <v>0</v>
      </c>
      <c r="J475" s="648">
        <v>0</v>
      </c>
      <c r="K475" s="655">
        <v>0</v>
      </c>
      <c r="L475" s="655">
        <v>0</v>
      </c>
      <c r="M475" s="655">
        <v>0</v>
      </c>
      <c r="N475" s="648">
        <v>0</v>
      </c>
      <c r="O475" s="648">
        <v>0</v>
      </c>
      <c r="P475" s="656">
        <v>0</v>
      </c>
      <c r="Q475" s="226"/>
      <c r="R475" s="226"/>
      <c r="S475" s="226"/>
      <c r="T475" s="703">
        <f t="shared" ref="T475:X475" si="469">C475-C474</f>
        <v>0</v>
      </c>
      <c r="U475" s="703">
        <f t="shared" si="469"/>
        <v>0</v>
      </c>
      <c r="V475" s="703">
        <f t="shared" si="469"/>
        <v>0</v>
      </c>
      <c r="W475" s="703">
        <f t="shared" si="469"/>
        <v>0</v>
      </c>
      <c r="X475" s="703">
        <f t="shared" si="469"/>
        <v>0</v>
      </c>
      <c r="Y475" s="703">
        <f t="shared" ref="Y475:AE475" si="470">H475-H474</f>
        <v>0</v>
      </c>
      <c r="Z475" s="704">
        <f t="shared" si="470"/>
        <v>0</v>
      </c>
      <c r="AA475" s="703">
        <f t="shared" si="470"/>
        <v>0</v>
      </c>
      <c r="AB475" s="703">
        <f t="shared" si="470"/>
        <v>0</v>
      </c>
      <c r="AC475" s="703">
        <f t="shared" si="470"/>
        <v>0</v>
      </c>
      <c r="AD475" s="703">
        <f t="shared" si="470"/>
        <v>0</v>
      </c>
      <c r="AE475" s="704">
        <f t="shared" si="470"/>
        <v>0</v>
      </c>
    </row>
    <row r="476" spans="1:32" ht="13.5" thickTop="1">
      <c r="A476" s="622"/>
      <c r="B476" s="628" t="s">
        <v>914</v>
      </c>
      <c r="C476" s="648">
        <v>3.6612645514722661</v>
      </c>
      <c r="D476" s="655">
        <v>2.9239631336405565</v>
      </c>
      <c r="E476" s="655">
        <v>3.4896265560165975</v>
      </c>
      <c r="F476" s="655">
        <v>0</v>
      </c>
      <c r="G476" s="655">
        <v>3.132075471698117</v>
      </c>
      <c r="H476" s="655">
        <v>4.4620253164556942</v>
      </c>
      <c r="I476" s="648">
        <v>3.6076845298281084</v>
      </c>
      <c r="J476" s="648">
        <v>0</v>
      </c>
      <c r="K476" s="655">
        <v>4.7122512010981463</v>
      </c>
      <c r="L476" s="655">
        <v>4.3851851851851853</v>
      </c>
      <c r="M476" s="655">
        <v>4.0928381962864719</v>
      </c>
      <c r="N476" s="648">
        <v>4.5780141843971629</v>
      </c>
      <c r="O476" s="648">
        <v>0</v>
      </c>
      <c r="P476" s="656">
        <v>0</v>
      </c>
      <c r="Q476" s="240"/>
      <c r="R476" s="240"/>
      <c r="S476" s="240"/>
      <c r="T476" s="711"/>
      <c r="U476" s="711"/>
      <c r="V476" s="711"/>
      <c r="W476" s="711"/>
      <c r="X476" s="711"/>
      <c r="Y476" s="711"/>
      <c r="Z476" s="712"/>
      <c r="AA476" s="711"/>
      <c r="AB476" s="711"/>
      <c r="AC476" s="711"/>
      <c r="AD476" s="711"/>
      <c r="AE476" s="712"/>
      <c r="AF476" s="253"/>
    </row>
    <row r="477" spans="1:32" ht="13.5" thickBot="1">
      <c r="A477" s="622"/>
      <c r="B477" s="628" t="s">
        <v>915</v>
      </c>
      <c r="C477" s="648">
        <v>3.6416497633536169</v>
      </c>
      <c r="D477" s="655">
        <v>2.807317073170736</v>
      </c>
      <c r="E477" s="655">
        <v>3.5000000000000009</v>
      </c>
      <c r="F477" s="655">
        <v>0</v>
      </c>
      <c r="G477" s="655">
        <v>3.2048611111111085</v>
      </c>
      <c r="H477" s="655">
        <v>3.8840579710144909</v>
      </c>
      <c r="I477" s="648">
        <v>3.592578552775672</v>
      </c>
      <c r="J477" s="648">
        <v>0</v>
      </c>
      <c r="K477" s="655">
        <v>4.8857972004096961</v>
      </c>
      <c r="L477" s="655">
        <v>4.0947775628626708</v>
      </c>
      <c r="M477" s="655">
        <v>4.946745562130177</v>
      </c>
      <c r="N477" s="648">
        <v>4.700418507323878</v>
      </c>
      <c r="O477" s="648">
        <v>0</v>
      </c>
      <c r="P477" s="656">
        <v>0</v>
      </c>
      <c r="Q477" s="247"/>
      <c r="R477" s="247"/>
      <c r="S477" s="247"/>
      <c r="T477" s="713">
        <f t="shared" ref="T477:X477" si="471">C477-C476</f>
        <v>-1.9614788118649251E-2</v>
      </c>
      <c r="U477" s="713">
        <f t="shared" si="471"/>
        <v>-0.11664606046982051</v>
      </c>
      <c r="V477" s="713">
        <f t="shared" si="471"/>
        <v>1.0373443983403341E-2</v>
      </c>
      <c r="W477" s="713">
        <f t="shared" si="471"/>
        <v>0</v>
      </c>
      <c r="X477" s="713">
        <f t="shared" si="471"/>
        <v>7.2785639412991543E-2</v>
      </c>
      <c r="Y477" s="713">
        <f t="shared" ref="Y477:AE477" si="472">H477-H476</f>
        <v>-0.57796734544120332</v>
      </c>
      <c r="Z477" s="714">
        <f t="shared" si="472"/>
        <v>-1.5105977052436437E-2</v>
      </c>
      <c r="AA477" s="713">
        <f t="shared" si="472"/>
        <v>0</v>
      </c>
      <c r="AB477" s="713">
        <f t="shared" si="472"/>
        <v>0.17354599931154979</v>
      </c>
      <c r="AC477" s="713">
        <f t="shared" si="472"/>
        <v>-0.29040762232251449</v>
      </c>
      <c r="AD477" s="713">
        <f t="shared" si="472"/>
        <v>0.85390736584370508</v>
      </c>
      <c r="AE477" s="714">
        <f t="shared" si="472"/>
        <v>0.1224043229267151</v>
      </c>
      <c r="AF477" s="257"/>
    </row>
    <row r="478" spans="1:32" ht="13.5" thickTop="1">
      <c r="A478" s="622"/>
      <c r="B478" s="628" t="s">
        <v>916</v>
      </c>
      <c r="C478" s="648">
        <v>5.1903485254691661</v>
      </c>
      <c r="D478" s="655">
        <v>2</v>
      </c>
      <c r="E478" s="655">
        <v>9.2215189873417973</v>
      </c>
      <c r="F478" s="655">
        <v>0</v>
      </c>
      <c r="G478" s="655">
        <v>0</v>
      </c>
      <c r="H478" s="655">
        <v>4.0714285714285703</v>
      </c>
      <c r="I478" s="648">
        <v>5.8319057815845845</v>
      </c>
      <c r="J478" s="648">
        <v>0</v>
      </c>
      <c r="K478" s="655">
        <v>7.6533613445378128</v>
      </c>
      <c r="L478" s="655">
        <v>4.4396551724137927</v>
      </c>
      <c r="M478" s="655">
        <v>6.540106951871655</v>
      </c>
      <c r="N478" s="648">
        <v>6.408424908424907</v>
      </c>
      <c r="O478" s="648">
        <v>0</v>
      </c>
      <c r="P478" s="656">
        <v>0</v>
      </c>
      <c r="Q478" s="226"/>
      <c r="R478" s="226"/>
      <c r="S478" s="226"/>
      <c r="Z478" s="702"/>
      <c r="AE478" s="702"/>
    </row>
    <row r="479" spans="1:32">
      <c r="A479" s="622"/>
      <c r="B479" s="628" t="s">
        <v>917</v>
      </c>
      <c r="C479" s="648">
        <v>5.1418872266973503</v>
      </c>
      <c r="D479" s="655">
        <v>8</v>
      </c>
      <c r="E479" s="655">
        <v>9.5454545454545716</v>
      </c>
      <c r="F479" s="655">
        <v>0</v>
      </c>
      <c r="G479" s="655">
        <v>0</v>
      </c>
      <c r="H479" s="655">
        <v>3.5</v>
      </c>
      <c r="I479" s="648">
        <v>5.7830688631821214</v>
      </c>
      <c r="J479" s="648">
        <v>0</v>
      </c>
      <c r="K479" s="655">
        <v>7.6120754716981134</v>
      </c>
      <c r="L479" s="655">
        <v>4.0045871559633026</v>
      </c>
      <c r="M479" s="655">
        <v>3.3675889328063251</v>
      </c>
      <c r="N479" s="648">
        <v>5.458051420838971</v>
      </c>
      <c r="O479" s="648">
        <v>0</v>
      </c>
      <c r="P479" s="656">
        <v>0</v>
      </c>
      <c r="Q479" s="226"/>
      <c r="R479" s="226"/>
      <c r="S479" s="226"/>
      <c r="T479" s="703">
        <f t="shared" ref="T479:X479" si="473">C479-C478</f>
        <v>-4.8461298771815819E-2</v>
      </c>
      <c r="U479" s="703">
        <f t="shared" si="473"/>
        <v>6</v>
      </c>
      <c r="V479" s="703">
        <f t="shared" si="473"/>
        <v>0.3239355581127743</v>
      </c>
      <c r="W479" s="703">
        <f t="shared" si="473"/>
        <v>0</v>
      </c>
      <c r="X479" s="703">
        <f t="shared" si="473"/>
        <v>0</v>
      </c>
      <c r="Y479" s="703">
        <f t="shared" ref="Y479:AE479" si="474">H479-H478</f>
        <v>-0.57142857142857029</v>
      </c>
      <c r="Z479" s="704">
        <f t="shared" si="474"/>
        <v>-4.883691840246307E-2</v>
      </c>
      <c r="AA479" s="703">
        <f t="shared" si="474"/>
        <v>0</v>
      </c>
      <c r="AB479" s="703">
        <f t="shared" si="474"/>
        <v>-4.1285872839699422E-2</v>
      </c>
      <c r="AC479" s="703">
        <f t="shared" si="474"/>
        <v>-0.43506801645049009</v>
      </c>
      <c r="AD479" s="703">
        <f t="shared" si="474"/>
        <v>-3.1725180190653299</v>
      </c>
      <c r="AE479" s="704">
        <f t="shared" si="474"/>
        <v>-0.95037348758593598</v>
      </c>
    </row>
    <row r="480" spans="1:32">
      <c r="A480" s="622"/>
      <c r="B480" s="628" t="s">
        <v>918</v>
      </c>
      <c r="C480" s="648">
        <v>4.2118275135184673</v>
      </c>
      <c r="D480" s="655">
        <v>3.9336283185840744</v>
      </c>
      <c r="E480" s="655">
        <v>4.2695005758559317</v>
      </c>
      <c r="F480" s="655">
        <v>0</v>
      </c>
      <c r="G480" s="655">
        <v>4.0485395189003404</v>
      </c>
      <c r="H480" s="655">
        <v>4.5312500000000018</v>
      </c>
      <c r="I480" s="648">
        <v>4.2117494688436796</v>
      </c>
      <c r="J480" s="648">
        <v>0</v>
      </c>
      <c r="K480" s="655">
        <v>3.7044478140005057</v>
      </c>
      <c r="L480" s="655">
        <v>3.6274217585692994</v>
      </c>
      <c r="M480" s="655">
        <v>3.3879092261904771</v>
      </c>
      <c r="N480" s="648">
        <v>3.631475909656197</v>
      </c>
      <c r="O480" s="648">
        <v>0</v>
      </c>
      <c r="P480" s="656">
        <v>0</v>
      </c>
      <c r="Q480" s="226"/>
      <c r="R480" s="226"/>
      <c r="S480" s="226"/>
      <c r="Z480" s="702"/>
      <c r="AE480" s="702"/>
    </row>
    <row r="481" spans="1:33">
      <c r="A481" s="622"/>
      <c r="B481" s="628" t="s">
        <v>919</v>
      </c>
      <c r="C481" s="648">
        <v>4.1926110140251822</v>
      </c>
      <c r="D481" s="655">
        <v>3.9485769728331177</v>
      </c>
      <c r="E481" s="655">
        <v>4.2453432965128863</v>
      </c>
      <c r="F481" s="655">
        <v>0</v>
      </c>
      <c r="G481" s="655">
        <v>4.0567781690140849</v>
      </c>
      <c r="H481" s="655">
        <v>4.6842105263157912</v>
      </c>
      <c r="I481" s="648">
        <v>4.1945677722642989</v>
      </c>
      <c r="J481" s="648">
        <v>0</v>
      </c>
      <c r="K481" s="655">
        <v>3.8381888807963112</v>
      </c>
      <c r="L481" s="655">
        <v>3.5880789801204216</v>
      </c>
      <c r="M481" s="655">
        <v>3.5376549094375607</v>
      </c>
      <c r="N481" s="648">
        <v>3.7259999271621473</v>
      </c>
      <c r="O481" s="648">
        <v>0</v>
      </c>
      <c r="P481" s="656">
        <v>0</v>
      </c>
      <c r="Q481" s="226"/>
      <c r="R481" s="226"/>
      <c r="S481" s="226"/>
      <c r="T481" s="703">
        <f t="shared" ref="T481:X481" si="475">C481-C480</f>
        <v>-1.9216499493285077E-2</v>
      </c>
      <c r="U481" s="703">
        <f t="shared" si="475"/>
        <v>1.4948654249043347E-2</v>
      </c>
      <c r="V481" s="703">
        <f t="shared" si="475"/>
        <v>-2.4157279343045346E-2</v>
      </c>
      <c r="W481" s="703">
        <f t="shared" si="475"/>
        <v>0</v>
      </c>
      <c r="X481" s="703">
        <f t="shared" si="475"/>
        <v>8.2386501137445833E-3</v>
      </c>
      <c r="Y481" s="703">
        <f t="shared" ref="Y481:AE481" si="476">H481-H480</f>
        <v>0.15296052631578938</v>
      </c>
      <c r="Z481" s="704">
        <f t="shared" si="476"/>
        <v>-1.7181696579380734E-2</v>
      </c>
      <c r="AA481" s="703">
        <f t="shared" si="476"/>
        <v>0</v>
      </c>
      <c r="AB481" s="703">
        <f t="shared" si="476"/>
        <v>0.13374106679580544</v>
      </c>
      <c r="AC481" s="703">
        <f t="shared" si="476"/>
        <v>-3.9342778448877791E-2</v>
      </c>
      <c r="AD481" s="703">
        <f t="shared" si="476"/>
        <v>0.14974568324708359</v>
      </c>
      <c r="AE481" s="704">
        <f t="shared" si="476"/>
        <v>9.4524017505950297E-2</v>
      </c>
    </row>
    <row r="482" spans="1:33">
      <c r="A482" s="622"/>
      <c r="B482" s="628" t="s">
        <v>920</v>
      </c>
      <c r="C482" s="648">
        <v>4.7140102827763508</v>
      </c>
      <c r="D482" s="655">
        <v>4.3125000000000027</v>
      </c>
      <c r="E482" s="655">
        <v>4.6168122270742336</v>
      </c>
      <c r="F482" s="655">
        <v>0</v>
      </c>
      <c r="G482" s="655">
        <v>3.25</v>
      </c>
      <c r="H482" s="655">
        <v>6.6874999999999973</v>
      </c>
      <c r="I482" s="648">
        <v>4.711810466760963</v>
      </c>
      <c r="J482" s="648">
        <v>0</v>
      </c>
      <c r="K482" s="655">
        <v>5.7019538188277084</v>
      </c>
      <c r="L482" s="655">
        <v>5.7127976190476186</v>
      </c>
      <c r="M482" s="655">
        <v>6.2790178571428568</v>
      </c>
      <c r="N482" s="648">
        <v>5.7650433153828144</v>
      </c>
      <c r="O482" s="648">
        <v>0</v>
      </c>
      <c r="P482" s="656">
        <v>0</v>
      </c>
      <c r="Q482" s="226"/>
      <c r="R482" s="226"/>
      <c r="S482" s="226"/>
      <c r="Z482" s="702"/>
      <c r="AE482" s="702"/>
    </row>
    <row r="483" spans="1:33">
      <c r="A483" s="622"/>
      <c r="B483" s="628" t="s">
        <v>921</v>
      </c>
      <c r="C483" s="648">
        <v>4.819363514119229</v>
      </c>
      <c r="D483" s="655">
        <v>3.1111111111111098</v>
      </c>
      <c r="E483" s="655">
        <v>4.6259740259740267</v>
      </c>
      <c r="F483" s="655">
        <v>0</v>
      </c>
      <c r="G483" s="655">
        <v>3.5</v>
      </c>
      <c r="H483" s="655">
        <v>5.6500000000000039</v>
      </c>
      <c r="I483" s="648">
        <v>4.7907064601435589</v>
      </c>
      <c r="J483" s="648">
        <v>0</v>
      </c>
      <c r="K483" s="655">
        <v>5.7170736219015907</v>
      </c>
      <c r="L483" s="655">
        <v>5.5997389033942566</v>
      </c>
      <c r="M483" s="655">
        <v>6.5006242197253412</v>
      </c>
      <c r="N483" s="648">
        <v>5.7666830829844864</v>
      </c>
      <c r="O483" s="648">
        <v>0</v>
      </c>
      <c r="P483" s="656">
        <v>0</v>
      </c>
      <c r="Q483" s="226"/>
      <c r="R483" s="226"/>
      <c r="S483" s="226"/>
      <c r="T483" s="703">
        <f t="shared" ref="T483:X483" si="477">C483-C482</f>
        <v>0.10535323134287822</v>
      </c>
      <c r="U483" s="703">
        <f t="shared" si="477"/>
        <v>-1.2013888888888928</v>
      </c>
      <c r="V483" s="703">
        <f t="shared" si="477"/>
        <v>9.1617988997931832E-3</v>
      </c>
      <c r="W483" s="703">
        <f t="shared" si="477"/>
        <v>0</v>
      </c>
      <c r="X483" s="703">
        <f t="shared" si="477"/>
        <v>0.25</v>
      </c>
      <c r="Y483" s="703">
        <f t="shared" ref="Y483:AE483" si="478">H483-H482</f>
        <v>-1.0374999999999934</v>
      </c>
      <c r="Z483" s="704">
        <f t="shared" si="478"/>
        <v>7.8895993382595897E-2</v>
      </c>
      <c r="AA483" s="703">
        <f t="shared" si="478"/>
        <v>0</v>
      </c>
      <c r="AB483" s="703">
        <f t="shared" si="478"/>
        <v>1.5119803073882387E-2</v>
      </c>
      <c r="AC483" s="703">
        <f t="shared" si="478"/>
        <v>-0.11305871565336201</v>
      </c>
      <c r="AD483" s="703">
        <f t="shared" si="478"/>
        <v>0.22160636258248445</v>
      </c>
      <c r="AE483" s="704">
        <f t="shared" si="478"/>
        <v>1.6397676016719487E-3</v>
      </c>
    </row>
    <row r="484" spans="1:33">
      <c r="A484" s="622"/>
      <c r="B484" s="628" t="s">
        <v>922</v>
      </c>
      <c r="C484" s="648">
        <v>4.2603493955952976</v>
      </c>
      <c r="D484" s="655">
        <v>3.9355345911949722</v>
      </c>
      <c r="E484" s="655">
        <v>4.285393146168448</v>
      </c>
      <c r="F484" s="655">
        <v>0</v>
      </c>
      <c r="G484" s="655">
        <v>4.0458047945205449</v>
      </c>
      <c r="H484" s="655">
        <v>4.7272727272727293</v>
      </c>
      <c r="I484" s="648">
        <v>4.249778148277624</v>
      </c>
      <c r="J484" s="648">
        <v>0</v>
      </c>
      <c r="K484" s="655">
        <v>4.8774903515176806</v>
      </c>
      <c r="L484" s="655">
        <v>4.6708860759493671</v>
      </c>
      <c r="M484" s="655">
        <v>4.6527692522321429</v>
      </c>
      <c r="N484" s="648">
        <v>4.794967532467532</v>
      </c>
      <c r="O484" s="648">
        <v>0</v>
      </c>
      <c r="P484" s="656">
        <v>0</v>
      </c>
      <c r="Q484" s="226"/>
      <c r="R484" s="226"/>
      <c r="S484" s="226"/>
      <c r="Z484" s="702"/>
      <c r="AE484" s="702"/>
    </row>
    <row r="485" spans="1:33" ht="13.5" thickBot="1">
      <c r="A485" s="622"/>
      <c r="B485" s="628" t="s">
        <v>923</v>
      </c>
      <c r="C485" s="648">
        <v>4.2495722665797624</v>
      </c>
      <c r="D485" s="655">
        <v>3.9437299035369775</v>
      </c>
      <c r="E485" s="655">
        <v>4.260578022663478</v>
      </c>
      <c r="F485" s="655">
        <v>0</v>
      </c>
      <c r="G485" s="655">
        <v>4.0557996485061514</v>
      </c>
      <c r="H485" s="655">
        <v>4.7620967741935498</v>
      </c>
      <c r="I485" s="648">
        <v>4.2370917322410264</v>
      </c>
      <c r="J485" s="648">
        <v>0</v>
      </c>
      <c r="K485" s="655">
        <v>4.9045669291338587</v>
      </c>
      <c r="L485" s="655">
        <v>4.5931217020273856</v>
      </c>
      <c r="M485" s="655">
        <v>4.8205405405405397</v>
      </c>
      <c r="N485" s="648">
        <v>4.8158492559094537</v>
      </c>
      <c r="O485" s="648">
        <v>0</v>
      </c>
      <c r="P485" s="656">
        <v>0</v>
      </c>
      <c r="Q485" s="226"/>
      <c r="R485" s="226"/>
      <c r="S485" s="226"/>
      <c r="T485" s="715">
        <f t="shared" ref="T485:X485" si="479">C485-C484</f>
        <v>-1.0777129015535181E-2</v>
      </c>
      <c r="U485" s="715">
        <f t="shared" si="479"/>
        <v>8.1953123420053231E-3</v>
      </c>
      <c r="V485" s="715">
        <f t="shared" si="479"/>
        <v>-2.481512350497006E-2</v>
      </c>
      <c r="W485" s="715">
        <f t="shared" si="479"/>
        <v>0</v>
      </c>
      <c r="X485" s="715">
        <f t="shared" si="479"/>
        <v>9.9948539856065111E-3</v>
      </c>
      <c r="Y485" s="715">
        <f t="shared" ref="Y485:AE485" si="480">H485-H484</f>
        <v>3.4824046920820528E-2</v>
      </c>
      <c r="Z485" s="716">
        <f t="shared" si="480"/>
        <v>-1.2686416036597592E-2</v>
      </c>
      <c r="AA485" s="715">
        <f t="shared" si="480"/>
        <v>0</v>
      </c>
      <c r="AB485" s="715">
        <f t="shared" si="480"/>
        <v>2.7076577616178099E-2</v>
      </c>
      <c r="AC485" s="715">
        <f t="shared" si="480"/>
        <v>-7.7764373921981544E-2</v>
      </c>
      <c r="AD485" s="715">
        <f t="shared" si="480"/>
        <v>0.16777128830839683</v>
      </c>
      <c r="AE485" s="716">
        <f t="shared" si="480"/>
        <v>2.0881723441921629E-2</v>
      </c>
    </row>
    <row r="486" spans="1:33">
      <c r="A486" s="621" t="s">
        <v>784</v>
      </c>
      <c r="B486" s="617" t="s">
        <v>892</v>
      </c>
      <c r="C486" s="649">
        <v>4.5999999999999996</v>
      </c>
      <c r="D486" s="653">
        <v>0</v>
      </c>
      <c r="E486" s="653">
        <v>4.7</v>
      </c>
      <c r="F486" s="653">
        <v>0</v>
      </c>
      <c r="G486" s="653">
        <v>4.5707317073170728</v>
      </c>
      <c r="H486" s="653">
        <v>4.7424242424242422</v>
      </c>
      <c r="I486" s="649">
        <v>4.6225988700564971</v>
      </c>
      <c r="J486" s="649">
        <v>2.8840909090909093</v>
      </c>
      <c r="K486" s="653">
        <v>0</v>
      </c>
      <c r="L486" s="653">
        <v>0</v>
      </c>
      <c r="M486" s="653">
        <v>3.2826086956521738</v>
      </c>
      <c r="N486" s="649">
        <v>3.1417670682730923</v>
      </c>
      <c r="O486" s="649">
        <v>0</v>
      </c>
      <c r="P486" s="654">
        <v>0</v>
      </c>
      <c r="Q486" s="226"/>
      <c r="R486" s="226"/>
      <c r="S486" s="226"/>
      <c r="T486" s="701" t="s">
        <v>1191</v>
      </c>
      <c r="Z486" s="702"/>
      <c r="AE486" s="702"/>
    </row>
    <row r="487" spans="1:33">
      <c r="A487" s="622"/>
      <c r="B487" s="663" t="s">
        <v>893</v>
      </c>
      <c r="C487" s="664">
        <v>4.5999999999999996</v>
      </c>
      <c r="D487" s="665">
        <v>0</v>
      </c>
      <c r="E487" s="665">
        <v>4.5</v>
      </c>
      <c r="F487" s="665">
        <v>0</v>
      </c>
      <c r="G487" s="665">
        <v>4.2900874635568513</v>
      </c>
      <c r="H487" s="665">
        <v>4.8144230769230765</v>
      </c>
      <c r="I487" s="664">
        <v>4.5245614035087725</v>
      </c>
      <c r="J487" s="664">
        <v>2.9809523809523806</v>
      </c>
      <c r="K487" s="665">
        <v>0</v>
      </c>
      <c r="L487" s="665">
        <v>0</v>
      </c>
      <c r="M487" s="665">
        <v>3.1429530201342284</v>
      </c>
      <c r="N487" s="664">
        <v>3.0845493562231758</v>
      </c>
      <c r="O487" s="664">
        <v>0</v>
      </c>
      <c r="P487" s="666">
        <v>0</v>
      </c>
      <c r="Q487" s="226"/>
      <c r="R487" s="226"/>
      <c r="S487" s="226"/>
      <c r="T487" s="703">
        <f t="shared" ref="T487:X487" si="481">C487-C486</f>
        <v>0</v>
      </c>
      <c r="U487" s="703">
        <f t="shared" si="481"/>
        <v>0</v>
      </c>
      <c r="V487" s="703">
        <f t="shared" si="481"/>
        <v>-0.20000000000000018</v>
      </c>
      <c r="W487" s="703">
        <f t="shared" si="481"/>
        <v>0</v>
      </c>
      <c r="X487" s="703">
        <f t="shared" si="481"/>
        <v>-0.28064424376022146</v>
      </c>
      <c r="Y487" s="703">
        <f t="shared" ref="Y487:AE487" si="482">H487-H486</f>
        <v>7.1998834498834263E-2</v>
      </c>
      <c r="Z487" s="704">
        <f t="shared" si="482"/>
        <v>-9.8037466547724605E-2</v>
      </c>
      <c r="AA487" s="703">
        <f t="shared" si="482"/>
        <v>9.6861471861471315E-2</v>
      </c>
      <c r="AB487" s="703">
        <f t="shared" si="482"/>
        <v>0</v>
      </c>
      <c r="AC487" s="703">
        <f t="shared" si="482"/>
        <v>0</v>
      </c>
      <c r="AD487" s="703">
        <f t="shared" si="482"/>
        <v>-0.13965567551794544</v>
      </c>
      <c r="AE487" s="704">
        <f t="shared" si="482"/>
        <v>-5.7217712049916436E-2</v>
      </c>
    </row>
    <row r="488" spans="1:33">
      <c r="A488" s="622"/>
      <c r="B488" s="628" t="s">
        <v>894</v>
      </c>
      <c r="C488" s="648">
        <v>7</v>
      </c>
      <c r="D488" s="679">
        <v>0</v>
      </c>
      <c r="E488" s="679">
        <v>9.5</v>
      </c>
      <c r="F488" s="679">
        <v>0</v>
      </c>
      <c r="G488" s="679">
        <v>0</v>
      </c>
      <c r="H488" s="679">
        <v>7</v>
      </c>
      <c r="I488" s="648">
        <v>7.833333333333333</v>
      </c>
      <c r="J488" s="648">
        <v>5.5</v>
      </c>
      <c r="K488" s="679">
        <v>0</v>
      </c>
      <c r="L488" s="679">
        <v>0</v>
      </c>
      <c r="M488" s="679">
        <v>4.0846153846153843</v>
      </c>
      <c r="N488" s="648">
        <v>4.2733333333333325</v>
      </c>
      <c r="O488" s="648">
        <v>0</v>
      </c>
      <c r="P488" s="656">
        <v>0</v>
      </c>
      <c r="Q488" s="226"/>
      <c r="R488" s="226"/>
      <c r="S488" s="226"/>
      <c r="Z488" s="702"/>
      <c r="AE488" s="702"/>
    </row>
    <row r="489" spans="1:33">
      <c r="A489" s="622"/>
      <c r="B489" s="628" t="s">
        <v>895</v>
      </c>
      <c r="C489" s="648">
        <v>0</v>
      </c>
      <c r="D489" s="655">
        <v>0</v>
      </c>
      <c r="E489" s="655">
        <v>4</v>
      </c>
      <c r="F489" s="655">
        <v>0</v>
      </c>
      <c r="G489" s="655">
        <v>0</v>
      </c>
      <c r="H489" s="655">
        <v>0</v>
      </c>
      <c r="I489" s="648">
        <v>4</v>
      </c>
      <c r="J489" s="648">
        <v>4.5</v>
      </c>
      <c r="K489" s="655">
        <v>0</v>
      </c>
      <c r="L489" s="655">
        <v>0</v>
      </c>
      <c r="M489" s="655">
        <v>3.0999999999999996</v>
      </c>
      <c r="N489" s="648">
        <v>3.3545454545454545</v>
      </c>
      <c r="O489" s="648">
        <v>0</v>
      </c>
      <c r="P489" s="656">
        <v>0</v>
      </c>
      <c r="Q489" s="226"/>
      <c r="R489" s="226"/>
      <c r="S489" s="226"/>
      <c r="T489" s="703">
        <f t="shared" ref="T489:X489" si="483">C489-C488</f>
        <v>-7</v>
      </c>
      <c r="U489" s="703">
        <f t="shared" si="483"/>
        <v>0</v>
      </c>
      <c r="V489" s="703">
        <f t="shared" si="483"/>
        <v>-5.5</v>
      </c>
      <c r="W489" s="703">
        <f t="shared" si="483"/>
        <v>0</v>
      </c>
      <c r="X489" s="703">
        <f t="shared" si="483"/>
        <v>0</v>
      </c>
      <c r="Y489" s="703">
        <f t="shared" ref="Y489:AE489" si="484">H489-H488</f>
        <v>-7</v>
      </c>
      <c r="Z489" s="704">
        <f t="shared" si="484"/>
        <v>-3.833333333333333</v>
      </c>
      <c r="AA489" s="703">
        <f t="shared" si="484"/>
        <v>-1</v>
      </c>
      <c r="AB489" s="703">
        <f t="shared" si="484"/>
        <v>0</v>
      </c>
      <c r="AC489" s="703">
        <f t="shared" si="484"/>
        <v>0</v>
      </c>
      <c r="AD489" s="703">
        <f t="shared" si="484"/>
        <v>-0.98461538461538467</v>
      </c>
      <c r="AE489" s="704">
        <f t="shared" si="484"/>
        <v>-0.91878787878787804</v>
      </c>
      <c r="AG489" s="128" t="s">
        <v>929</v>
      </c>
    </row>
    <row r="490" spans="1:33">
      <c r="A490" s="622"/>
      <c r="B490" s="628" t="s">
        <v>896</v>
      </c>
      <c r="C490" s="648">
        <v>0</v>
      </c>
      <c r="D490" s="655">
        <v>0</v>
      </c>
      <c r="E490" s="655">
        <v>0</v>
      </c>
      <c r="F490" s="655">
        <v>0</v>
      </c>
      <c r="G490" s="655">
        <v>0</v>
      </c>
      <c r="H490" s="655">
        <v>0</v>
      </c>
      <c r="I490" s="648">
        <v>0</v>
      </c>
      <c r="J490" s="648">
        <v>0</v>
      </c>
      <c r="K490" s="655">
        <v>0</v>
      </c>
      <c r="L490" s="655">
        <v>0</v>
      </c>
      <c r="M490" s="655">
        <v>0</v>
      </c>
      <c r="N490" s="648">
        <v>0</v>
      </c>
      <c r="O490" s="648">
        <v>0</v>
      </c>
      <c r="P490" s="656">
        <v>0</v>
      </c>
      <c r="Q490" s="226"/>
      <c r="R490" s="226"/>
      <c r="S490" s="226"/>
      <c r="Z490" s="702"/>
      <c r="AE490" s="702"/>
    </row>
    <row r="491" spans="1:33" ht="13.5" thickBot="1">
      <c r="A491" s="622"/>
      <c r="B491" s="628" t="s">
        <v>897</v>
      </c>
      <c r="C491" s="648">
        <v>0</v>
      </c>
      <c r="D491" s="655">
        <v>0</v>
      </c>
      <c r="E491" s="655">
        <v>0</v>
      </c>
      <c r="F491" s="655">
        <v>0</v>
      </c>
      <c r="G491" s="655">
        <v>0</v>
      </c>
      <c r="H491" s="655">
        <v>0</v>
      </c>
      <c r="I491" s="648">
        <v>0</v>
      </c>
      <c r="J491" s="648">
        <v>0</v>
      </c>
      <c r="K491" s="655">
        <v>0</v>
      </c>
      <c r="L491" s="655">
        <v>0</v>
      </c>
      <c r="M491" s="655">
        <v>0</v>
      </c>
      <c r="N491" s="648">
        <v>0</v>
      </c>
      <c r="O491" s="648">
        <v>0</v>
      </c>
      <c r="P491" s="656">
        <v>0</v>
      </c>
      <c r="Q491" s="226"/>
      <c r="R491" s="226"/>
      <c r="S491" s="226"/>
      <c r="T491" s="703">
        <f t="shared" ref="T491:X491" si="485">C491-C490</f>
        <v>0</v>
      </c>
      <c r="U491" s="703">
        <f t="shared" si="485"/>
        <v>0</v>
      </c>
      <c r="V491" s="703">
        <f t="shared" si="485"/>
        <v>0</v>
      </c>
      <c r="W491" s="703">
        <f t="shared" si="485"/>
        <v>0</v>
      </c>
      <c r="X491" s="703">
        <f t="shared" si="485"/>
        <v>0</v>
      </c>
      <c r="Y491" s="703">
        <f t="shared" ref="Y491:AE491" si="486">H491-H490</f>
        <v>0</v>
      </c>
      <c r="Z491" s="704">
        <f t="shared" si="486"/>
        <v>0</v>
      </c>
      <c r="AA491" s="703">
        <f t="shared" si="486"/>
        <v>0</v>
      </c>
      <c r="AB491" s="703">
        <f t="shared" si="486"/>
        <v>0</v>
      </c>
      <c r="AC491" s="703">
        <f t="shared" si="486"/>
        <v>0</v>
      </c>
      <c r="AD491" s="703">
        <f t="shared" si="486"/>
        <v>0</v>
      </c>
      <c r="AE491" s="704">
        <f t="shared" si="486"/>
        <v>0</v>
      </c>
    </row>
    <row r="492" spans="1:33" ht="13.5" thickTop="1">
      <c r="A492" s="622"/>
      <c r="B492" s="672" t="s">
        <v>898</v>
      </c>
      <c r="C492" s="673">
        <v>4.6030037546933666</v>
      </c>
      <c r="D492" s="674">
        <v>0</v>
      </c>
      <c r="E492" s="674">
        <v>4.7146341463414636</v>
      </c>
      <c r="F492" s="674">
        <v>0</v>
      </c>
      <c r="G492" s="674">
        <v>4.5707317073170728</v>
      </c>
      <c r="H492" s="674">
        <v>4.7649999999999997</v>
      </c>
      <c r="I492" s="673">
        <v>4.628634085213033</v>
      </c>
      <c r="J492" s="673">
        <v>2.9422222222222225</v>
      </c>
      <c r="K492" s="674">
        <v>0</v>
      </c>
      <c r="L492" s="674">
        <v>0</v>
      </c>
      <c r="M492" s="674">
        <v>3.3425287356321842</v>
      </c>
      <c r="N492" s="673">
        <v>3.2060606060606061</v>
      </c>
      <c r="O492" s="673">
        <v>0</v>
      </c>
      <c r="P492" s="675">
        <v>0</v>
      </c>
      <c r="Q492" s="240"/>
      <c r="R492" s="240"/>
      <c r="S492" s="240"/>
      <c r="T492" s="711"/>
      <c r="U492" s="711"/>
      <c r="V492" s="711"/>
      <c r="W492" s="711"/>
      <c r="X492" s="711"/>
      <c r="Y492" s="711"/>
      <c r="Z492" s="712"/>
      <c r="AA492" s="711"/>
      <c r="AB492" s="711"/>
      <c r="AC492" s="711"/>
      <c r="AD492" s="711"/>
      <c r="AE492" s="712"/>
      <c r="AF492" s="253"/>
    </row>
    <row r="493" spans="1:33" ht="13.5" thickBot="1">
      <c r="A493" s="622"/>
      <c r="B493" s="672" t="s">
        <v>899</v>
      </c>
      <c r="C493" s="673">
        <v>4.5999999999999996</v>
      </c>
      <c r="D493" s="674">
        <v>0</v>
      </c>
      <c r="E493" s="674">
        <v>4.4987745098039218</v>
      </c>
      <c r="F493" s="674">
        <v>0</v>
      </c>
      <c r="G493" s="674">
        <v>4.2900874635568513</v>
      </c>
      <c r="H493" s="674">
        <v>4.8144230769230765</v>
      </c>
      <c r="I493" s="673">
        <v>4.524244256348247</v>
      </c>
      <c r="J493" s="673">
        <v>3.0162790697674415</v>
      </c>
      <c r="K493" s="674">
        <v>0</v>
      </c>
      <c r="L493" s="674">
        <v>0</v>
      </c>
      <c r="M493" s="674">
        <v>3.1405063291139239</v>
      </c>
      <c r="N493" s="673">
        <v>3.09672131147541</v>
      </c>
      <c r="O493" s="673">
        <v>0</v>
      </c>
      <c r="P493" s="675">
        <v>0</v>
      </c>
      <c r="Q493" s="247"/>
      <c r="R493" s="247"/>
      <c r="S493" s="247"/>
      <c r="T493" s="713">
        <f t="shared" ref="T493:X493" si="487">C493-C492</f>
        <v>-3.0037546933670001E-3</v>
      </c>
      <c r="U493" s="713">
        <f t="shared" si="487"/>
        <v>0</v>
      </c>
      <c r="V493" s="713">
        <f t="shared" si="487"/>
        <v>-0.21585963653754181</v>
      </c>
      <c r="W493" s="713">
        <f t="shared" si="487"/>
        <v>0</v>
      </c>
      <c r="X493" s="713">
        <f t="shared" si="487"/>
        <v>-0.28064424376022146</v>
      </c>
      <c r="Y493" s="713">
        <f t="shared" ref="Y493:AE493" si="488">H493-H492</f>
        <v>4.9423076923076792E-2</v>
      </c>
      <c r="Z493" s="714">
        <f t="shared" si="488"/>
        <v>-0.10438982886478598</v>
      </c>
      <c r="AA493" s="713">
        <f t="shared" si="488"/>
        <v>7.4056847545219018E-2</v>
      </c>
      <c r="AB493" s="713">
        <f t="shared" si="488"/>
        <v>0</v>
      </c>
      <c r="AC493" s="713">
        <f t="shared" si="488"/>
        <v>0</v>
      </c>
      <c r="AD493" s="713">
        <f t="shared" si="488"/>
        <v>-0.20202240651826031</v>
      </c>
      <c r="AE493" s="714">
        <f t="shared" si="488"/>
        <v>-0.10933929458519609</v>
      </c>
      <c r="AF493" s="257"/>
    </row>
    <row r="494" spans="1:33" ht="13.5" thickTop="1">
      <c r="A494" s="622"/>
      <c r="B494" s="628" t="s">
        <v>900</v>
      </c>
      <c r="C494" s="648">
        <v>4.7</v>
      </c>
      <c r="D494" s="655">
        <v>0</v>
      </c>
      <c r="E494" s="655">
        <v>5.6</v>
      </c>
      <c r="F494" s="655">
        <v>0</v>
      </c>
      <c r="G494" s="655">
        <v>5.2021253985122211</v>
      </c>
      <c r="H494" s="655">
        <v>5.9331288343558279</v>
      </c>
      <c r="I494" s="648">
        <v>5.0340802151019499</v>
      </c>
      <c r="J494" s="648">
        <v>4.6574545454545442</v>
      </c>
      <c r="K494" s="655">
        <v>0</v>
      </c>
      <c r="L494" s="655">
        <v>0</v>
      </c>
      <c r="M494" s="655">
        <v>4.3336206896551728</v>
      </c>
      <c r="N494" s="648">
        <v>4.4155473781048755</v>
      </c>
      <c r="O494" s="648">
        <v>0</v>
      </c>
      <c r="P494" s="656">
        <v>0</v>
      </c>
      <c r="Q494" s="226"/>
      <c r="R494" s="226"/>
      <c r="S494" s="226"/>
      <c r="Z494" s="702"/>
      <c r="AE494" s="702"/>
    </row>
    <row r="495" spans="1:33">
      <c r="A495" s="622"/>
      <c r="B495" s="628" t="s">
        <v>901</v>
      </c>
      <c r="C495" s="648">
        <v>4.7</v>
      </c>
      <c r="D495" s="655">
        <v>0</v>
      </c>
      <c r="E495" s="655">
        <v>5.5</v>
      </c>
      <c r="F495" s="655">
        <v>0</v>
      </c>
      <c r="G495" s="655">
        <v>5.1671541057367829</v>
      </c>
      <c r="H495" s="655">
        <v>5.9454545454545453</v>
      </c>
      <c r="I495" s="648">
        <v>5.005700766110861</v>
      </c>
      <c r="J495" s="648">
        <v>4.6421686746987953</v>
      </c>
      <c r="K495" s="655">
        <v>0</v>
      </c>
      <c r="L495" s="655">
        <v>0</v>
      </c>
      <c r="M495" s="655">
        <v>4.4793148880105402</v>
      </c>
      <c r="N495" s="648">
        <v>4.5195436507936515</v>
      </c>
      <c r="O495" s="648">
        <v>0</v>
      </c>
      <c r="P495" s="656">
        <v>0</v>
      </c>
      <c r="Q495" s="226"/>
      <c r="R495" s="226"/>
      <c r="S495" s="226"/>
      <c r="T495" s="703">
        <f t="shared" ref="T495:X495" si="489">C495-C494</f>
        <v>0</v>
      </c>
      <c r="U495" s="703">
        <f t="shared" si="489"/>
        <v>0</v>
      </c>
      <c r="V495" s="703">
        <f t="shared" si="489"/>
        <v>-9.9999999999999645E-2</v>
      </c>
      <c r="W495" s="703">
        <f t="shared" si="489"/>
        <v>0</v>
      </c>
      <c r="X495" s="703">
        <f t="shared" si="489"/>
        <v>-3.4971292775438201E-2</v>
      </c>
      <c r="Y495" s="703">
        <f t="shared" ref="Y495:AE495" si="490">H495-H494</f>
        <v>1.2325711098717385E-2</v>
      </c>
      <c r="Z495" s="704">
        <f t="shared" si="490"/>
        <v>-2.8379448991088907E-2</v>
      </c>
      <c r="AA495" s="703">
        <f t="shared" si="490"/>
        <v>-1.5285870755748832E-2</v>
      </c>
      <c r="AB495" s="703">
        <f t="shared" si="490"/>
        <v>0</v>
      </c>
      <c r="AC495" s="703">
        <f t="shared" si="490"/>
        <v>0</v>
      </c>
      <c r="AD495" s="703">
        <f t="shared" si="490"/>
        <v>0.14569419835536745</v>
      </c>
      <c r="AE495" s="704">
        <f t="shared" si="490"/>
        <v>0.10399627268877598</v>
      </c>
    </row>
    <row r="496" spans="1:33">
      <c r="A496" s="622"/>
      <c r="B496" s="628" t="s">
        <v>902</v>
      </c>
      <c r="C496" s="648">
        <v>4.4000000000000004</v>
      </c>
      <c r="D496" s="655">
        <v>0</v>
      </c>
      <c r="E496" s="655">
        <v>11.300000000000002</v>
      </c>
      <c r="F496" s="655">
        <v>0</v>
      </c>
      <c r="G496" s="655">
        <v>9.84</v>
      </c>
      <c r="H496" s="655">
        <v>10.294117647058824</v>
      </c>
      <c r="I496" s="648">
        <v>9.5578947368421048</v>
      </c>
      <c r="J496" s="648">
        <v>5.7882352941176478</v>
      </c>
      <c r="K496" s="655">
        <v>0</v>
      </c>
      <c r="L496" s="655">
        <v>0</v>
      </c>
      <c r="M496" s="655">
        <v>5.2315789473684209</v>
      </c>
      <c r="N496" s="648">
        <v>5.316071428571429</v>
      </c>
      <c r="O496" s="648">
        <v>0</v>
      </c>
      <c r="P496" s="656">
        <v>0</v>
      </c>
      <c r="Q496" s="226"/>
      <c r="R496" s="226"/>
      <c r="S496" s="226"/>
      <c r="Z496" s="702"/>
      <c r="AE496" s="702"/>
    </row>
    <row r="497" spans="1:32">
      <c r="A497" s="622"/>
      <c r="B497" s="628" t="s">
        <v>903</v>
      </c>
      <c r="C497" s="648">
        <v>8.6</v>
      </c>
      <c r="D497" s="655">
        <v>0</v>
      </c>
      <c r="E497" s="655">
        <v>9.9</v>
      </c>
      <c r="F497" s="655">
        <v>0</v>
      </c>
      <c r="G497" s="655">
        <v>11.6</v>
      </c>
      <c r="H497" s="655">
        <v>12.126666666666665</v>
      </c>
      <c r="I497" s="648">
        <v>10.797297297297296</v>
      </c>
      <c r="J497" s="648">
        <v>7.6</v>
      </c>
      <c r="K497" s="655">
        <v>0</v>
      </c>
      <c r="L497" s="655">
        <v>0</v>
      </c>
      <c r="M497" s="655">
        <v>5.5815642458100552</v>
      </c>
      <c r="N497" s="648">
        <v>5.8957547169811324</v>
      </c>
      <c r="O497" s="648">
        <v>0</v>
      </c>
      <c r="P497" s="656">
        <v>0</v>
      </c>
      <c r="Q497" s="226"/>
      <c r="R497" s="226"/>
      <c r="S497" s="226"/>
      <c r="T497" s="703">
        <f t="shared" ref="T497:X497" si="491">C497-C496</f>
        <v>4.1999999999999993</v>
      </c>
      <c r="U497" s="703">
        <f t="shared" si="491"/>
        <v>0</v>
      </c>
      <c r="V497" s="703">
        <f t="shared" si="491"/>
        <v>-1.4000000000000021</v>
      </c>
      <c r="W497" s="703">
        <f t="shared" si="491"/>
        <v>0</v>
      </c>
      <c r="X497" s="703">
        <f t="shared" si="491"/>
        <v>1.7599999999999998</v>
      </c>
      <c r="Y497" s="703">
        <f t="shared" ref="Y497:AE497" si="492">H497-H496</f>
        <v>1.8325490196078409</v>
      </c>
      <c r="Z497" s="704">
        <f t="shared" si="492"/>
        <v>1.2394025604551917</v>
      </c>
      <c r="AA497" s="703">
        <f t="shared" si="492"/>
        <v>1.8117647058823518</v>
      </c>
      <c r="AB497" s="703">
        <f t="shared" si="492"/>
        <v>0</v>
      </c>
      <c r="AC497" s="703">
        <f t="shared" si="492"/>
        <v>0</v>
      </c>
      <c r="AD497" s="703">
        <f t="shared" si="492"/>
        <v>0.34998529844163428</v>
      </c>
      <c r="AE497" s="704">
        <f t="shared" si="492"/>
        <v>0.5796832884097034</v>
      </c>
    </row>
    <row r="498" spans="1:32">
      <c r="A498" s="622"/>
      <c r="B498" s="628" t="s">
        <v>904</v>
      </c>
      <c r="C498" s="648">
        <v>0</v>
      </c>
      <c r="D498" s="655">
        <v>0</v>
      </c>
      <c r="E498" s="655">
        <v>0</v>
      </c>
      <c r="F498" s="655">
        <v>0</v>
      </c>
      <c r="G498" s="655">
        <v>0</v>
      </c>
      <c r="H498" s="655">
        <v>0</v>
      </c>
      <c r="I498" s="648">
        <v>0</v>
      </c>
      <c r="J498" s="648">
        <v>0</v>
      </c>
      <c r="K498" s="655">
        <v>0</v>
      </c>
      <c r="L498" s="655">
        <v>0</v>
      </c>
      <c r="M498" s="655">
        <v>0</v>
      </c>
      <c r="N498" s="648">
        <v>0</v>
      </c>
      <c r="O498" s="648">
        <v>0</v>
      </c>
      <c r="P498" s="656">
        <v>0</v>
      </c>
      <c r="Q498" s="226"/>
      <c r="R498" s="226"/>
      <c r="S498" s="226"/>
      <c r="Z498" s="702"/>
      <c r="AE498" s="702"/>
    </row>
    <row r="499" spans="1:32" ht="13.5" thickBot="1">
      <c r="A499" s="622"/>
      <c r="B499" s="628" t="s">
        <v>905</v>
      </c>
      <c r="C499" s="648">
        <v>0</v>
      </c>
      <c r="D499" s="655">
        <v>0</v>
      </c>
      <c r="E499" s="655">
        <v>0</v>
      </c>
      <c r="F499" s="655">
        <v>0</v>
      </c>
      <c r="G499" s="655">
        <v>0</v>
      </c>
      <c r="H499" s="655">
        <v>0</v>
      </c>
      <c r="I499" s="648">
        <v>0</v>
      </c>
      <c r="J499" s="648">
        <v>0</v>
      </c>
      <c r="K499" s="655">
        <v>0</v>
      </c>
      <c r="L499" s="655">
        <v>0</v>
      </c>
      <c r="M499" s="655">
        <v>0</v>
      </c>
      <c r="N499" s="648">
        <v>0</v>
      </c>
      <c r="O499" s="648">
        <v>0</v>
      </c>
      <c r="P499" s="656">
        <v>0</v>
      </c>
      <c r="Q499" s="226"/>
      <c r="R499" s="226"/>
      <c r="S499" s="226"/>
      <c r="T499" s="703">
        <f t="shared" ref="T499:X499" si="493">C499-C498</f>
        <v>0</v>
      </c>
      <c r="U499" s="703">
        <f t="shared" si="493"/>
        <v>0</v>
      </c>
      <c r="V499" s="703">
        <f t="shared" si="493"/>
        <v>0</v>
      </c>
      <c r="W499" s="703">
        <f t="shared" si="493"/>
        <v>0</v>
      </c>
      <c r="X499" s="703">
        <f t="shared" si="493"/>
        <v>0</v>
      </c>
      <c r="Y499" s="703">
        <f t="shared" ref="Y499:AE499" si="494">H499-H498</f>
        <v>0</v>
      </c>
      <c r="Z499" s="704">
        <f t="shared" si="494"/>
        <v>0</v>
      </c>
      <c r="AA499" s="703">
        <f t="shared" si="494"/>
        <v>0</v>
      </c>
      <c r="AB499" s="703">
        <f t="shared" si="494"/>
        <v>0</v>
      </c>
      <c r="AC499" s="703">
        <f t="shared" si="494"/>
        <v>0</v>
      </c>
      <c r="AD499" s="703">
        <f t="shared" si="494"/>
        <v>0</v>
      </c>
      <c r="AE499" s="704">
        <f t="shared" si="494"/>
        <v>0</v>
      </c>
    </row>
    <row r="500" spans="1:32" ht="13.5" thickTop="1">
      <c r="A500" s="622"/>
      <c r="B500" s="628" t="s">
        <v>906</v>
      </c>
      <c r="C500" s="648">
        <v>4.6994038155802862</v>
      </c>
      <c r="D500" s="655">
        <v>0</v>
      </c>
      <c r="E500" s="655">
        <v>5.6494934876989866</v>
      </c>
      <c r="F500" s="655">
        <v>0</v>
      </c>
      <c r="G500" s="655">
        <v>5.2508937960042052</v>
      </c>
      <c r="H500" s="655">
        <v>6.1492711370262398</v>
      </c>
      <c r="I500" s="648">
        <v>5.0722728282603864</v>
      </c>
      <c r="J500" s="648">
        <v>4.7818770226537213</v>
      </c>
      <c r="K500" s="655">
        <v>0</v>
      </c>
      <c r="L500" s="655">
        <v>0</v>
      </c>
      <c r="M500" s="655">
        <v>4.5038922155688628</v>
      </c>
      <c r="N500" s="648">
        <v>4.5694126620900075</v>
      </c>
      <c r="O500" s="648">
        <v>0</v>
      </c>
      <c r="P500" s="656">
        <v>0</v>
      </c>
      <c r="Q500" s="240"/>
      <c r="R500" s="240"/>
      <c r="S500" s="240"/>
      <c r="T500" s="711"/>
      <c r="U500" s="711"/>
      <c r="V500" s="711"/>
      <c r="W500" s="711"/>
      <c r="X500" s="711"/>
      <c r="Y500" s="711"/>
      <c r="Z500" s="712"/>
      <c r="AA500" s="711"/>
      <c r="AB500" s="711"/>
      <c r="AC500" s="711"/>
      <c r="AD500" s="711"/>
      <c r="AE500" s="712"/>
      <c r="AF500" s="253"/>
    </row>
    <row r="501" spans="1:32" ht="13.5" thickBot="1">
      <c r="A501" s="622"/>
      <c r="B501" s="628" t="s">
        <v>907</v>
      </c>
      <c r="C501" s="648">
        <v>4.7121684867394693</v>
      </c>
      <c r="D501" s="655">
        <v>0</v>
      </c>
      <c r="E501" s="655">
        <v>5.552459016393442</v>
      </c>
      <c r="F501" s="655">
        <v>0</v>
      </c>
      <c r="G501" s="655">
        <v>5.2102793296089382</v>
      </c>
      <c r="H501" s="655">
        <v>6.2142028985507238</v>
      </c>
      <c r="I501" s="648">
        <v>5.0535865921787702</v>
      </c>
      <c r="J501" s="648">
        <v>4.9882978723404259</v>
      </c>
      <c r="K501" s="655">
        <v>0</v>
      </c>
      <c r="L501" s="655">
        <v>0</v>
      </c>
      <c r="M501" s="655">
        <v>4.689658848614072</v>
      </c>
      <c r="N501" s="648">
        <v>4.7586885245901644</v>
      </c>
      <c r="O501" s="648">
        <v>0</v>
      </c>
      <c r="P501" s="656">
        <v>0</v>
      </c>
      <c r="Q501" s="247"/>
      <c r="R501" s="247"/>
      <c r="S501" s="247"/>
      <c r="T501" s="713">
        <f t="shared" ref="T501:X501" si="495">C501-C500</f>
        <v>1.2764671159183116E-2</v>
      </c>
      <c r="U501" s="713">
        <f t="shared" si="495"/>
        <v>0</v>
      </c>
      <c r="V501" s="713">
        <f t="shared" si="495"/>
        <v>-9.7034471305544656E-2</v>
      </c>
      <c r="W501" s="713">
        <f t="shared" si="495"/>
        <v>0</v>
      </c>
      <c r="X501" s="713">
        <f t="shared" si="495"/>
        <v>-4.0614466395267002E-2</v>
      </c>
      <c r="Y501" s="713">
        <f t="shared" ref="Y501:AE501" si="496">H501-H500</f>
        <v>6.4931761524483989E-2</v>
      </c>
      <c r="Z501" s="714">
        <f t="shared" si="496"/>
        <v>-1.8686236081616237E-2</v>
      </c>
      <c r="AA501" s="713">
        <f t="shared" si="496"/>
        <v>0.2064208496867046</v>
      </c>
      <c r="AB501" s="713">
        <f t="shared" si="496"/>
        <v>0</v>
      </c>
      <c r="AC501" s="713">
        <f t="shared" si="496"/>
        <v>0</v>
      </c>
      <c r="AD501" s="713">
        <f t="shared" si="496"/>
        <v>0.18576663304520924</v>
      </c>
      <c r="AE501" s="714">
        <f t="shared" si="496"/>
        <v>0.18927586250015693</v>
      </c>
      <c r="AF501" s="257"/>
    </row>
    <row r="502" spans="1:32" ht="13.5" thickTop="1">
      <c r="A502" s="622"/>
      <c r="B502" s="628" t="s">
        <v>908</v>
      </c>
      <c r="C502" s="648">
        <v>3.9</v>
      </c>
      <c r="D502" s="655">
        <v>0</v>
      </c>
      <c r="E502" s="655">
        <v>4</v>
      </c>
      <c r="F502" s="655">
        <v>0</v>
      </c>
      <c r="G502" s="655">
        <v>3.6784860557768924</v>
      </c>
      <c r="H502" s="655">
        <v>4.5698717948717951</v>
      </c>
      <c r="I502" s="648">
        <v>3.9329969284774027</v>
      </c>
      <c r="J502" s="648">
        <v>3.8519999999999999</v>
      </c>
      <c r="K502" s="655">
        <v>0</v>
      </c>
      <c r="L502" s="655">
        <v>0</v>
      </c>
      <c r="M502" s="655">
        <v>3.8033536585365852</v>
      </c>
      <c r="N502" s="648">
        <v>3.8097883597883602</v>
      </c>
      <c r="O502" s="648">
        <v>0</v>
      </c>
      <c r="P502" s="656">
        <v>0</v>
      </c>
      <c r="Q502" s="226"/>
      <c r="R502" s="226"/>
      <c r="S502" s="226"/>
      <c r="Z502" s="702"/>
      <c r="AE502" s="702"/>
    </row>
    <row r="503" spans="1:32">
      <c r="A503" s="622"/>
      <c r="B503" s="628" t="s">
        <v>909</v>
      </c>
      <c r="C503" s="648">
        <v>3.9</v>
      </c>
      <c r="D503" s="655">
        <v>0</v>
      </c>
      <c r="E503" s="655">
        <v>4</v>
      </c>
      <c r="F503" s="655">
        <v>0</v>
      </c>
      <c r="G503" s="655">
        <v>3.6004398826979473</v>
      </c>
      <c r="H503" s="655">
        <v>3.9965417867435158</v>
      </c>
      <c r="I503" s="648">
        <v>3.8398123324396782</v>
      </c>
      <c r="J503" s="648">
        <v>4.0302752293577981</v>
      </c>
      <c r="K503" s="655">
        <v>0</v>
      </c>
      <c r="L503" s="655">
        <v>0</v>
      </c>
      <c r="M503" s="655">
        <v>3.7194928684627575</v>
      </c>
      <c r="N503" s="648">
        <v>3.7652702702702698</v>
      </c>
      <c r="O503" s="648">
        <v>0</v>
      </c>
      <c r="P503" s="656">
        <v>0</v>
      </c>
      <c r="Q503" s="226"/>
      <c r="R503" s="226"/>
      <c r="S503" s="226"/>
      <c r="T503" s="703">
        <f t="shared" ref="T503:X503" si="497">C503-C502</f>
        <v>0</v>
      </c>
      <c r="U503" s="703">
        <f t="shared" si="497"/>
        <v>0</v>
      </c>
      <c r="V503" s="703">
        <f t="shared" si="497"/>
        <v>0</v>
      </c>
      <c r="W503" s="703">
        <f t="shared" si="497"/>
        <v>0</v>
      </c>
      <c r="X503" s="703">
        <f t="shared" si="497"/>
        <v>-7.8046173078945014E-2</v>
      </c>
      <c r="Y503" s="703">
        <f t="shared" ref="Y503:AE503" si="498">H503-H502</f>
        <v>-0.57333000812827928</v>
      </c>
      <c r="Z503" s="704">
        <f t="shared" si="498"/>
        <v>-9.3184596037724443E-2</v>
      </c>
      <c r="AA503" s="703">
        <f t="shared" si="498"/>
        <v>0.17827522935779827</v>
      </c>
      <c r="AB503" s="703">
        <f t="shared" si="498"/>
        <v>0</v>
      </c>
      <c r="AC503" s="703">
        <f t="shared" si="498"/>
        <v>0</v>
      </c>
      <c r="AD503" s="703">
        <f t="shared" si="498"/>
        <v>-8.386079007382774E-2</v>
      </c>
      <c r="AE503" s="704">
        <f t="shared" si="498"/>
        <v>-4.4518089518090331E-2</v>
      </c>
    </row>
    <row r="504" spans="1:32">
      <c r="A504" s="622"/>
      <c r="B504" s="628" t="s">
        <v>910</v>
      </c>
      <c r="C504" s="648">
        <v>3.8</v>
      </c>
      <c r="D504" s="655">
        <v>0</v>
      </c>
      <c r="E504" s="655">
        <v>4.7</v>
      </c>
      <c r="F504" s="655">
        <v>0</v>
      </c>
      <c r="G504" s="655">
        <v>3.8063063063063063</v>
      </c>
      <c r="H504" s="655">
        <v>4.9641509433962261</v>
      </c>
      <c r="I504" s="648">
        <v>4.197183098591549</v>
      </c>
      <c r="J504" s="648">
        <v>4.0695652173913048</v>
      </c>
      <c r="K504" s="655">
        <v>0</v>
      </c>
      <c r="L504" s="655">
        <v>0</v>
      </c>
      <c r="M504" s="655">
        <v>3.4880681818181816</v>
      </c>
      <c r="N504" s="648">
        <v>3.5237333333333334</v>
      </c>
      <c r="O504" s="648">
        <v>0</v>
      </c>
      <c r="P504" s="656">
        <v>0</v>
      </c>
      <c r="Q504" s="226"/>
      <c r="R504" s="226"/>
      <c r="S504" s="226"/>
      <c r="Z504" s="702"/>
      <c r="AE504" s="702"/>
    </row>
    <row r="505" spans="1:32">
      <c r="A505" s="622"/>
      <c r="B505" s="628" t="s">
        <v>911</v>
      </c>
      <c r="C505" s="648">
        <v>3.9</v>
      </c>
      <c r="D505" s="655">
        <v>0</v>
      </c>
      <c r="E505" s="655">
        <v>4</v>
      </c>
      <c r="F505" s="655">
        <v>0</v>
      </c>
      <c r="G505" s="655">
        <v>4.2880341880341888</v>
      </c>
      <c r="H505" s="655">
        <v>4.583636363636364</v>
      </c>
      <c r="I505" s="648">
        <v>4.2149999999999999</v>
      </c>
      <c r="J505" s="648">
        <v>3.0920000000000001</v>
      </c>
      <c r="K505" s="655">
        <v>0</v>
      </c>
      <c r="L505" s="655">
        <v>0</v>
      </c>
      <c r="M505" s="655">
        <v>3.5373937677053826</v>
      </c>
      <c r="N505" s="648">
        <v>3.5079365079365079</v>
      </c>
      <c r="O505" s="648">
        <v>0</v>
      </c>
      <c r="P505" s="656">
        <v>0</v>
      </c>
      <c r="Q505" s="226"/>
      <c r="R505" s="226"/>
      <c r="S505" s="226"/>
      <c r="T505" s="703">
        <f t="shared" ref="T505:X505" si="499">C505-C504</f>
        <v>0.10000000000000009</v>
      </c>
      <c r="U505" s="703">
        <f t="shared" si="499"/>
        <v>0</v>
      </c>
      <c r="V505" s="703">
        <f t="shared" si="499"/>
        <v>-0.70000000000000018</v>
      </c>
      <c r="W505" s="703">
        <f t="shared" si="499"/>
        <v>0</v>
      </c>
      <c r="X505" s="703">
        <f t="shared" si="499"/>
        <v>0.4817278817278825</v>
      </c>
      <c r="Y505" s="703">
        <f t="shared" ref="Y505:AE505" si="500">H505-H504</f>
        <v>-0.38051457975986214</v>
      </c>
      <c r="Z505" s="704">
        <f t="shared" si="500"/>
        <v>1.7816901408450825E-2</v>
      </c>
      <c r="AA505" s="703">
        <f t="shared" si="500"/>
        <v>-0.97756521739130475</v>
      </c>
      <c r="AB505" s="703">
        <f t="shared" si="500"/>
        <v>0</v>
      </c>
      <c r="AC505" s="703">
        <f t="shared" si="500"/>
        <v>0</v>
      </c>
      <c r="AD505" s="703">
        <f t="shared" si="500"/>
        <v>4.932558588720104E-2</v>
      </c>
      <c r="AE505" s="704">
        <f t="shared" si="500"/>
        <v>-1.5796825396825476E-2</v>
      </c>
    </row>
    <row r="506" spans="1:32">
      <c r="A506" s="622"/>
      <c r="B506" s="628" t="s">
        <v>912</v>
      </c>
      <c r="C506" s="648">
        <v>0</v>
      </c>
      <c r="D506" s="655">
        <v>0</v>
      </c>
      <c r="E506" s="655">
        <v>0</v>
      </c>
      <c r="F506" s="655">
        <v>0</v>
      </c>
      <c r="G506" s="655">
        <v>0</v>
      </c>
      <c r="H506" s="655">
        <v>0</v>
      </c>
      <c r="I506" s="648">
        <v>0</v>
      </c>
      <c r="J506" s="648">
        <v>0</v>
      </c>
      <c r="K506" s="655">
        <v>0</v>
      </c>
      <c r="L506" s="655">
        <v>0</v>
      </c>
      <c r="M506" s="655">
        <v>0</v>
      </c>
      <c r="N506" s="648">
        <v>0</v>
      </c>
      <c r="O506" s="648">
        <v>0</v>
      </c>
      <c r="P506" s="656">
        <v>0</v>
      </c>
      <c r="Q506" s="226"/>
      <c r="R506" s="226"/>
      <c r="S506" s="226"/>
      <c r="Z506" s="702"/>
      <c r="AE506" s="702"/>
    </row>
    <row r="507" spans="1:32" ht="13.5" thickBot="1">
      <c r="A507" s="622"/>
      <c r="B507" s="628" t="s">
        <v>913</v>
      </c>
      <c r="C507" s="648">
        <v>0</v>
      </c>
      <c r="D507" s="655">
        <v>0</v>
      </c>
      <c r="E507" s="655">
        <v>0</v>
      </c>
      <c r="F507" s="655">
        <v>0</v>
      </c>
      <c r="G507" s="655">
        <v>0</v>
      </c>
      <c r="H507" s="655">
        <v>0</v>
      </c>
      <c r="I507" s="648">
        <v>0</v>
      </c>
      <c r="J507" s="648">
        <v>0</v>
      </c>
      <c r="K507" s="655">
        <v>0</v>
      </c>
      <c r="L507" s="655">
        <v>0</v>
      </c>
      <c r="M507" s="655">
        <v>0</v>
      </c>
      <c r="N507" s="648">
        <v>0</v>
      </c>
      <c r="O507" s="648">
        <v>0</v>
      </c>
      <c r="P507" s="656">
        <v>0</v>
      </c>
      <c r="Q507" s="226"/>
      <c r="R507" s="226"/>
      <c r="S507" s="226"/>
      <c r="T507" s="703">
        <f t="shared" ref="T507:X507" si="501">C507-C506</f>
        <v>0</v>
      </c>
      <c r="U507" s="703">
        <f t="shared" si="501"/>
        <v>0</v>
      </c>
      <c r="V507" s="703">
        <f t="shared" si="501"/>
        <v>0</v>
      </c>
      <c r="W507" s="703">
        <f t="shared" si="501"/>
        <v>0</v>
      </c>
      <c r="X507" s="703">
        <f t="shared" si="501"/>
        <v>0</v>
      </c>
      <c r="Y507" s="703">
        <f t="shared" ref="Y507:AE507" si="502">H507-H506</f>
        <v>0</v>
      </c>
      <c r="Z507" s="704">
        <f t="shared" si="502"/>
        <v>0</v>
      </c>
      <c r="AA507" s="703">
        <f t="shared" si="502"/>
        <v>0</v>
      </c>
      <c r="AB507" s="703">
        <f t="shared" si="502"/>
        <v>0</v>
      </c>
      <c r="AC507" s="703">
        <f t="shared" si="502"/>
        <v>0</v>
      </c>
      <c r="AD507" s="703">
        <f t="shared" si="502"/>
        <v>0</v>
      </c>
      <c r="AE507" s="704">
        <f t="shared" si="502"/>
        <v>0</v>
      </c>
    </row>
    <row r="508" spans="1:32" ht="13.5" thickTop="1">
      <c r="A508" s="622"/>
      <c r="B508" s="628" t="s">
        <v>914</v>
      </c>
      <c r="C508" s="648">
        <v>3.8932489451476791</v>
      </c>
      <c r="D508" s="655">
        <v>0</v>
      </c>
      <c r="E508" s="655">
        <v>4.1015544041450775</v>
      </c>
      <c r="F508" s="655">
        <v>0</v>
      </c>
      <c r="G508" s="655">
        <v>3.6949074074074071</v>
      </c>
      <c r="H508" s="655">
        <v>4.6271232876712327</v>
      </c>
      <c r="I508" s="648">
        <v>3.9622707764338663</v>
      </c>
      <c r="J508" s="648">
        <v>3.8926829268292682</v>
      </c>
      <c r="K508" s="655">
        <v>0</v>
      </c>
      <c r="L508" s="655">
        <v>0</v>
      </c>
      <c r="M508" s="655">
        <v>3.6932539682539685</v>
      </c>
      <c r="N508" s="648">
        <v>3.7149425287356319</v>
      </c>
      <c r="O508" s="648">
        <v>0</v>
      </c>
      <c r="P508" s="656">
        <v>0</v>
      </c>
      <c r="Q508" s="240"/>
      <c r="R508" s="240"/>
      <c r="S508" s="240"/>
      <c r="T508" s="711"/>
      <c r="U508" s="711"/>
      <c r="V508" s="711"/>
      <c r="W508" s="711"/>
      <c r="X508" s="711"/>
      <c r="Y508" s="711"/>
      <c r="Z508" s="712"/>
      <c r="AA508" s="711"/>
      <c r="AB508" s="711"/>
      <c r="AC508" s="711"/>
      <c r="AD508" s="711"/>
      <c r="AE508" s="712"/>
      <c r="AF508" s="253"/>
    </row>
    <row r="509" spans="1:32" ht="13.5" thickBot="1">
      <c r="A509" s="622"/>
      <c r="B509" s="628" t="s">
        <v>915</v>
      </c>
      <c r="C509" s="648">
        <v>3.9</v>
      </c>
      <c r="D509" s="655">
        <v>0</v>
      </c>
      <c r="E509" s="655">
        <v>4</v>
      </c>
      <c r="F509" s="655">
        <v>0</v>
      </c>
      <c r="G509" s="655">
        <v>3.7011264080100128</v>
      </c>
      <c r="H509" s="655">
        <v>4.0768656716417917</v>
      </c>
      <c r="I509" s="648">
        <v>3.8815329626687851</v>
      </c>
      <c r="J509" s="648">
        <v>3.855223880597014</v>
      </c>
      <c r="K509" s="655">
        <v>0</v>
      </c>
      <c r="L509" s="655">
        <v>0</v>
      </c>
      <c r="M509" s="655">
        <v>3.6541666666666663</v>
      </c>
      <c r="N509" s="648">
        <v>3.6782647584973169</v>
      </c>
      <c r="O509" s="648">
        <v>0</v>
      </c>
      <c r="P509" s="656">
        <v>0</v>
      </c>
      <c r="Q509" s="247"/>
      <c r="R509" s="247"/>
      <c r="S509" s="247"/>
      <c r="T509" s="713">
        <f t="shared" ref="T509:X509" si="503">C509-C508</f>
        <v>6.7510548523208591E-3</v>
      </c>
      <c r="U509" s="713">
        <f t="shared" si="503"/>
        <v>0</v>
      </c>
      <c r="V509" s="713">
        <f t="shared" si="503"/>
        <v>-0.10155440414507755</v>
      </c>
      <c r="W509" s="713">
        <f t="shared" si="503"/>
        <v>0</v>
      </c>
      <c r="X509" s="713">
        <f t="shared" si="503"/>
        <v>6.2190006026057176E-3</v>
      </c>
      <c r="Y509" s="713">
        <f t="shared" ref="Y509:AE509" si="504">H509-H508</f>
        <v>-0.55025761602944101</v>
      </c>
      <c r="Z509" s="714">
        <f t="shared" si="504"/>
        <v>-8.0737813765081157E-2</v>
      </c>
      <c r="AA509" s="713">
        <f t="shared" si="504"/>
        <v>-3.7459046232254156E-2</v>
      </c>
      <c r="AB509" s="713">
        <f t="shared" si="504"/>
        <v>0</v>
      </c>
      <c r="AC509" s="713">
        <f t="shared" si="504"/>
        <v>0</v>
      </c>
      <c r="AD509" s="713">
        <f t="shared" si="504"/>
        <v>-3.9087301587302115E-2</v>
      </c>
      <c r="AE509" s="714">
        <f t="shared" si="504"/>
        <v>-3.6677770238314977E-2</v>
      </c>
      <c r="AF509" s="257"/>
    </row>
    <row r="510" spans="1:32" ht="13.5" thickTop="1">
      <c r="A510" s="622"/>
      <c r="B510" s="628" t="s">
        <v>916</v>
      </c>
      <c r="C510" s="648">
        <v>6.1</v>
      </c>
      <c r="D510" s="655">
        <v>0</v>
      </c>
      <c r="E510" s="655">
        <v>7.9</v>
      </c>
      <c r="F510" s="655">
        <v>0</v>
      </c>
      <c r="G510" s="655">
        <v>8.4915492957746483</v>
      </c>
      <c r="H510" s="655">
        <v>8.5586956521739133</v>
      </c>
      <c r="I510" s="648">
        <v>7.3071428571428578</v>
      </c>
      <c r="J510" s="648">
        <v>6.2469387755102046</v>
      </c>
      <c r="K510" s="655">
        <v>0</v>
      </c>
      <c r="L510" s="655">
        <v>0</v>
      </c>
      <c r="M510" s="655">
        <v>6.9311475409836056</v>
      </c>
      <c r="N510" s="648">
        <v>6.7866379310344822</v>
      </c>
      <c r="O510" s="648">
        <v>0</v>
      </c>
      <c r="P510" s="656">
        <v>0</v>
      </c>
      <c r="Q510" s="226"/>
      <c r="R510" s="226"/>
      <c r="S510" s="226"/>
      <c r="Z510" s="702"/>
      <c r="AE510" s="702"/>
    </row>
    <row r="511" spans="1:32">
      <c r="A511" s="622"/>
      <c r="B511" s="628" t="s">
        <v>917</v>
      </c>
      <c r="C511" s="648">
        <v>5.8</v>
      </c>
      <c r="D511" s="655">
        <v>0</v>
      </c>
      <c r="E511" s="655">
        <v>8.1</v>
      </c>
      <c r="F511" s="655">
        <v>0</v>
      </c>
      <c r="G511" s="655">
        <v>7.9766666666666657</v>
      </c>
      <c r="H511" s="655">
        <v>9.1795918367346925</v>
      </c>
      <c r="I511" s="648">
        <v>7.2224199288256212</v>
      </c>
      <c r="J511" s="648">
        <v>6.3717948717948714</v>
      </c>
      <c r="K511" s="655">
        <v>0</v>
      </c>
      <c r="L511" s="655">
        <v>0</v>
      </c>
      <c r="M511" s="655">
        <v>7.4864197530864196</v>
      </c>
      <c r="N511" s="648">
        <v>7.2701492537313435</v>
      </c>
      <c r="O511" s="648">
        <v>0</v>
      </c>
      <c r="P511" s="656">
        <v>0</v>
      </c>
      <c r="Q511" s="226"/>
      <c r="R511" s="226"/>
      <c r="S511" s="226"/>
      <c r="T511" s="703">
        <f t="shared" ref="T511:X511" si="505">C511-C510</f>
        <v>-0.29999999999999982</v>
      </c>
      <c r="U511" s="703">
        <f t="shared" si="505"/>
        <v>0</v>
      </c>
      <c r="V511" s="703">
        <f t="shared" si="505"/>
        <v>0.19999999999999929</v>
      </c>
      <c r="W511" s="703">
        <f t="shared" si="505"/>
        <v>0</v>
      </c>
      <c r="X511" s="703">
        <f t="shared" si="505"/>
        <v>-0.51488262910798266</v>
      </c>
      <c r="Y511" s="703">
        <f t="shared" ref="Y511:AE511" si="506">H511-H510</f>
        <v>0.62089618456077922</v>
      </c>
      <c r="Z511" s="704">
        <f t="shared" si="506"/>
        <v>-8.4722928317236601E-2</v>
      </c>
      <c r="AA511" s="703">
        <f t="shared" si="506"/>
        <v>0.12485609628466676</v>
      </c>
      <c r="AB511" s="703">
        <f t="shared" si="506"/>
        <v>0</v>
      </c>
      <c r="AC511" s="703">
        <f t="shared" si="506"/>
        <v>0</v>
      </c>
      <c r="AD511" s="703">
        <f t="shared" si="506"/>
        <v>0.55527221210281397</v>
      </c>
      <c r="AE511" s="704">
        <f t="shared" si="506"/>
        <v>0.48351132269686126</v>
      </c>
    </row>
    <row r="512" spans="1:32">
      <c r="A512" s="622"/>
      <c r="B512" s="628" t="s">
        <v>918</v>
      </c>
      <c r="C512" s="648">
        <v>4.5123062246601471</v>
      </c>
      <c r="D512" s="655">
        <v>0</v>
      </c>
      <c r="E512" s="655">
        <v>4.9872578241430698</v>
      </c>
      <c r="F512" s="655">
        <v>0</v>
      </c>
      <c r="G512" s="655">
        <v>4.5330586524478917</v>
      </c>
      <c r="H512" s="655">
        <v>5.1960651289009494</v>
      </c>
      <c r="I512" s="648">
        <v>4.6543731253749252</v>
      </c>
      <c r="J512" s="648">
        <v>4.1464362850971916</v>
      </c>
      <c r="K512" s="655">
        <v>0</v>
      </c>
      <c r="L512" s="655">
        <v>0</v>
      </c>
      <c r="M512" s="655">
        <v>4.0162062615101295</v>
      </c>
      <c r="N512" s="648">
        <v>4.0450286806883362</v>
      </c>
      <c r="O512" s="648">
        <v>0</v>
      </c>
      <c r="P512" s="656">
        <v>0</v>
      </c>
      <c r="Q512" s="226"/>
      <c r="R512" s="226"/>
      <c r="S512" s="226"/>
      <c r="Z512" s="702"/>
      <c r="AE512" s="702"/>
    </row>
    <row r="513" spans="1:31">
      <c r="A513" s="622"/>
      <c r="B513" s="628" t="s">
        <v>919</v>
      </c>
      <c r="C513" s="648">
        <v>4.5195812514870326</v>
      </c>
      <c r="D513" s="655">
        <v>0</v>
      </c>
      <c r="E513" s="655">
        <v>4.8371767994409502</v>
      </c>
      <c r="F513" s="655">
        <v>0</v>
      </c>
      <c r="G513" s="655">
        <v>4.4517241379310342</v>
      </c>
      <c r="H513" s="655">
        <v>4.9289372599231758</v>
      </c>
      <c r="I513" s="648">
        <v>4.5969384079721447</v>
      </c>
      <c r="J513" s="648">
        <v>4.1755656108597279</v>
      </c>
      <c r="K513" s="655">
        <v>0</v>
      </c>
      <c r="L513" s="655">
        <v>0</v>
      </c>
      <c r="M513" s="655">
        <v>4.0384015594541909</v>
      </c>
      <c r="N513" s="648">
        <v>4.0690055527511353</v>
      </c>
      <c r="O513" s="648">
        <v>0</v>
      </c>
      <c r="P513" s="656">
        <v>0</v>
      </c>
      <c r="Q513" s="226"/>
      <c r="R513" s="226"/>
      <c r="S513" s="226"/>
      <c r="T513" s="703">
        <f t="shared" ref="T513:X513" si="507">C513-C512</f>
        <v>7.2750268268855223E-3</v>
      </c>
      <c r="U513" s="703">
        <f t="shared" si="507"/>
        <v>0</v>
      </c>
      <c r="V513" s="703">
        <f t="shared" si="507"/>
        <v>-0.15008102470211959</v>
      </c>
      <c r="W513" s="703">
        <f t="shared" si="507"/>
        <v>0</v>
      </c>
      <c r="X513" s="703">
        <f t="shared" si="507"/>
        <v>-8.1334514516857581E-2</v>
      </c>
      <c r="Y513" s="703">
        <f t="shared" ref="Y513:AE513" si="508">H513-H512</f>
        <v>-0.26712786897777363</v>
      </c>
      <c r="Z513" s="704">
        <f t="shared" si="508"/>
        <v>-5.74347174027805E-2</v>
      </c>
      <c r="AA513" s="703">
        <f t="shared" si="508"/>
        <v>2.912932576253624E-2</v>
      </c>
      <c r="AB513" s="703">
        <f t="shared" si="508"/>
        <v>0</v>
      </c>
      <c r="AC513" s="703">
        <f t="shared" si="508"/>
        <v>0</v>
      </c>
      <c r="AD513" s="703">
        <f t="shared" si="508"/>
        <v>2.2195297944061387E-2</v>
      </c>
      <c r="AE513" s="704">
        <f t="shared" si="508"/>
        <v>2.3976872062799082E-2</v>
      </c>
    </row>
    <row r="514" spans="1:31">
      <c r="A514" s="622"/>
      <c r="B514" s="628" t="s">
        <v>920</v>
      </c>
      <c r="C514" s="648">
        <v>3.8885714285714283</v>
      </c>
      <c r="D514" s="655">
        <v>0</v>
      </c>
      <c r="E514" s="655">
        <v>5.4047619047619051</v>
      </c>
      <c r="F514" s="655">
        <v>0</v>
      </c>
      <c r="G514" s="655">
        <v>4.304958677685951</v>
      </c>
      <c r="H514" s="655">
        <v>6.2690140845070426</v>
      </c>
      <c r="I514" s="648">
        <v>4.8575384615384616</v>
      </c>
      <c r="J514" s="648">
        <v>5.1084745762711874</v>
      </c>
      <c r="K514" s="655">
        <v>0</v>
      </c>
      <c r="L514" s="655">
        <v>0</v>
      </c>
      <c r="M514" s="655">
        <v>4.0989189189189181</v>
      </c>
      <c r="N514" s="648">
        <v>4.1959283387622142</v>
      </c>
      <c r="O514" s="648">
        <v>0</v>
      </c>
      <c r="P514" s="656">
        <v>0</v>
      </c>
      <c r="Q514" s="226"/>
      <c r="R514" s="226"/>
      <c r="S514" s="226"/>
      <c r="Z514" s="702"/>
      <c r="AE514" s="702"/>
    </row>
    <row r="515" spans="1:31">
      <c r="A515" s="622"/>
      <c r="B515" s="628" t="s">
        <v>921</v>
      </c>
      <c r="C515" s="648">
        <v>4.4874999999999998</v>
      </c>
      <c r="D515" s="655">
        <v>0</v>
      </c>
      <c r="E515" s="655">
        <v>4.7737704918032788</v>
      </c>
      <c r="F515" s="655">
        <v>0</v>
      </c>
      <c r="G515" s="655">
        <v>4.6447154471544714</v>
      </c>
      <c r="H515" s="655">
        <v>6.2</v>
      </c>
      <c r="I515" s="648">
        <v>4.9801886792452814</v>
      </c>
      <c r="J515" s="648">
        <v>5.6183333333333314</v>
      </c>
      <c r="K515" s="655">
        <v>0</v>
      </c>
      <c r="L515" s="655">
        <v>0</v>
      </c>
      <c r="M515" s="655">
        <v>4.2064695009242143</v>
      </c>
      <c r="N515" s="648">
        <v>4.3474209650582356</v>
      </c>
      <c r="O515" s="648">
        <v>0</v>
      </c>
      <c r="P515" s="656">
        <v>0</v>
      </c>
      <c r="Q515" s="226"/>
      <c r="R515" s="226"/>
      <c r="S515" s="226"/>
      <c r="T515" s="703">
        <f t="shared" ref="T515:X515" si="509">C515-C514</f>
        <v>0.59892857142857148</v>
      </c>
      <c r="U515" s="703">
        <f t="shared" si="509"/>
        <v>0</v>
      </c>
      <c r="V515" s="703">
        <f t="shared" si="509"/>
        <v>-0.63099141295862626</v>
      </c>
      <c r="W515" s="703">
        <f t="shared" si="509"/>
        <v>0</v>
      </c>
      <c r="X515" s="703">
        <f t="shared" si="509"/>
        <v>0.3397567694685204</v>
      </c>
      <c r="Y515" s="703">
        <f t="shared" ref="Y515:AE515" si="510">H515-H514</f>
        <v>-6.9014084507042384E-2</v>
      </c>
      <c r="Z515" s="704">
        <f t="shared" si="510"/>
        <v>0.12265021770681983</v>
      </c>
      <c r="AA515" s="703">
        <f t="shared" si="510"/>
        <v>0.50985875706214401</v>
      </c>
      <c r="AB515" s="703">
        <f t="shared" si="510"/>
        <v>0</v>
      </c>
      <c r="AC515" s="703">
        <f t="shared" si="510"/>
        <v>0</v>
      </c>
      <c r="AD515" s="703">
        <f t="shared" si="510"/>
        <v>0.10755058200529621</v>
      </c>
      <c r="AE515" s="704">
        <f t="shared" si="510"/>
        <v>0.15149262629602145</v>
      </c>
    </row>
    <row r="516" spans="1:31">
      <c r="A516" s="622"/>
      <c r="B516" s="628" t="s">
        <v>922</v>
      </c>
      <c r="C516" s="648">
        <v>4.5020642739854564</v>
      </c>
      <c r="D516" s="655">
        <v>0</v>
      </c>
      <c r="E516" s="655">
        <v>5.0059786476868329</v>
      </c>
      <c r="F516" s="655">
        <v>0</v>
      </c>
      <c r="G516" s="655">
        <v>4.5204212454212458</v>
      </c>
      <c r="H516" s="655">
        <v>5.2903465346534659</v>
      </c>
      <c r="I516" s="648">
        <v>4.6619976905311775</v>
      </c>
      <c r="J516" s="648">
        <v>4.2551724137931028</v>
      </c>
      <c r="K516" s="655">
        <v>0</v>
      </c>
      <c r="L516" s="655">
        <v>0</v>
      </c>
      <c r="M516" s="655">
        <v>4.0372252747252748</v>
      </c>
      <c r="N516" s="648">
        <v>4.0792682926829267</v>
      </c>
      <c r="O516" s="648">
        <v>0</v>
      </c>
      <c r="P516" s="656">
        <v>0</v>
      </c>
      <c r="Q516" s="226"/>
      <c r="R516" s="226"/>
      <c r="S516" s="226"/>
      <c r="Z516" s="702"/>
      <c r="AE516" s="702"/>
    </row>
    <row r="517" spans="1:31" ht="13.5" thickBot="1">
      <c r="A517" s="622"/>
      <c r="B517" s="628" t="s">
        <v>923</v>
      </c>
      <c r="C517" s="648">
        <v>4.5191000703070072</v>
      </c>
      <c r="D517" s="655">
        <v>0</v>
      </c>
      <c r="E517" s="655">
        <v>4.8345844504021445</v>
      </c>
      <c r="F517" s="655">
        <v>0</v>
      </c>
      <c r="G517" s="655">
        <v>4.4633775159548357</v>
      </c>
      <c r="H517" s="655">
        <v>5.0334900117508816</v>
      </c>
      <c r="I517" s="648">
        <v>4.6110327281137975</v>
      </c>
      <c r="J517" s="648">
        <v>4.3480079681274892</v>
      </c>
      <c r="K517" s="655">
        <v>0</v>
      </c>
      <c r="L517" s="655">
        <v>0</v>
      </c>
      <c r="M517" s="655">
        <v>4.0821153846153839</v>
      </c>
      <c r="N517" s="648">
        <v>4.1338109992254068</v>
      </c>
      <c r="O517" s="648">
        <v>0</v>
      </c>
      <c r="P517" s="656">
        <v>0</v>
      </c>
      <c r="Q517" s="226"/>
      <c r="R517" s="226"/>
      <c r="S517" s="226"/>
      <c r="T517" s="715">
        <f t="shared" ref="T517:X517" si="511">C517-C516</f>
        <v>1.7035796321550833E-2</v>
      </c>
      <c r="U517" s="715">
        <f t="shared" si="511"/>
        <v>0</v>
      </c>
      <c r="V517" s="715">
        <f t="shared" si="511"/>
        <v>-0.17139419728468841</v>
      </c>
      <c r="W517" s="715">
        <f t="shared" si="511"/>
        <v>0</v>
      </c>
      <c r="X517" s="715">
        <f t="shared" si="511"/>
        <v>-5.704372946641012E-2</v>
      </c>
      <c r="Y517" s="715">
        <f t="shared" ref="Y517:AE517" si="512">H517-H516</f>
        <v>-0.25685652290258432</v>
      </c>
      <c r="Z517" s="716">
        <f t="shared" si="512"/>
        <v>-5.0964962417380022E-2</v>
      </c>
      <c r="AA517" s="715">
        <f t="shared" si="512"/>
        <v>9.2835554334386394E-2</v>
      </c>
      <c r="AB517" s="715">
        <f t="shared" si="512"/>
        <v>0</v>
      </c>
      <c r="AC517" s="715">
        <f t="shared" si="512"/>
        <v>0</v>
      </c>
      <c r="AD517" s="715">
        <f t="shared" si="512"/>
        <v>4.4890109890109109E-2</v>
      </c>
      <c r="AE517" s="716">
        <f t="shared" si="512"/>
        <v>5.4542706542480168E-2</v>
      </c>
    </row>
    <row r="518" spans="1:31">
      <c r="A518" s="621" t="s">
        <v>812</v>
      </c>
      <c r="B518" s="617" t="s">
        <v>892</v>
      </c>
      <c r="C518" s="649">
        <v>0</v>
      </c>
      <c r="D518" s="653">
        <v>0</v>
      </c>
      <c r="E518" s="653">
        <v>0</v>
      </c>
      <c r="F518" s="653">
        <v>0</v>
      </c>
      <c r="G518" s="653">
        <v>0</v>
      </c>
      <c r="H518" s="653">
        <v>0</v>
      </c>
      <c r="I518" s="649">
        <v>0</v>
      </c>
      <c r="J518" s="649">
        <v>0</v>
      </c>
      <c r="K518" s="653">
        <v>0</v>
      </c>
      <c r="L518" s="653">
        <v>0</v>
      </c>
      <c r="M518" s="653">
        <v>0</v>
      </c>
      <c r="N518" s="649">
        <v>0</v>
      </c>
      <c r="O518" s="649">
        <v>0</v>
      </c>
      <c r="P518" s="654">
        <v>0</v>
      </c>
      <c r="Q518" s="226"/>
      <c r="R518" s="226"/>
      <c r="S518" s="226"/>
      <c r="T518" s="701" t="s">
        <v>1191</v>
      </c>
      <c r="Z518" s="702"/>
      <c r="AE518" s="702"/>
    </row>
    <row r="519" spans="1:31">
      <c r="A519" s="622"/>
      <c r="B519" s="663" t="s">
        <v>893</v>
      </c>
      <c r="C519" s="664">
        <v>0</v>
      </c>
      <c r="D519" s="665">
        <v>0</v>
      </c>
      <c r="E519" s="665">
        <v>0</v>
      </c>
      <c r="F519" s="665">
        <v>0</v>
      </c>
      <c r="G519" s="665">
        <v>0</v>
      </c>
      <c r="H519" s="665">
        <v>0</v>
      </c>
      <c r="I519" s="664">
        <v>0</v>
      </c>
      <c r="J519" s="664">
        <v>0</v>
      </c>
      <c r="K519" s="665">
        <v>0</v>
      </c>
      <c r="L519" s="665">
        <v>0</v>
      </c>
      <c r="M519" s="665">
        <v>0</v>
      </c>
      <c r="N519" s="664">
        <v>0</v>
      </c>
      <c r="O519" s="664">
        <v>0</v>
      </c>
      <c r="P519" s="666">
        <v>0</v>
      </c>
      <c r="Q519" s="226"/>
      <c r="R519" s="226"/>
      <c r="S519" s="226"/>
      <c r="T519" s="703">
        <f t="shared" ref="T519:X519" si="513">C519-C518</f>
        <v>0</v>
      </c>
      <c r="U519" s="703">
        <f t="shared" si="513"/>
        <v>0</v>
      </c>
      <c r="V519" s="703">
        <f t="shared" si="513"/>
        <v>0</v>
      </c>
      <c r="W519" s="703">
        <f t="shared" si="513"/>
        <v>0</v>
      </c>
      <c r="X519" s="703">
        <f t="shared" si="513"/>
        <v>0</v>
      </c>
      <c r="Y519" s="703">
        <f t="shared" ref="Y519:AE519" si="514">H519-H518</f>
        <v>0</v>
      </c>
      <c r="Z519" s="704">
        <f t="shared" si="514"/>
        <v>0</v>
      </c>
      <c r="AA519" s="703">
        <f t="shared" si="514"/>
        <v>0</v>
      </c>
      <c r="AB519" s="703">
        <f t="shared" si="514"/>
        <v>0</v>
      </c>
      <c r="AC519" s="703">
        <f t="shared" si="514"/>
        <v>0</v>
      </c>
      <c r="AD519" s="703">
        <f t="shared" si="514"/>
        <v>0</v>
      </c>
      <c r="AE519" s="704">
        <f t="shared" si="514"/>
        <v>0</v>
      </c>
    </row>
    <row r="520" spans="1:31">
      <c r="A520" s="622"/>
      <c r="B520" s="628" t="s">
        <v>894</v>
      </c>
      <c r="C520" s="648">
        <v>0</v>
      </c>
      <c r="D520" s="679">
        <v>0</v>
      </c>
      <c r="E520" s="679">
        <v>0</v>
      </c>
      <c r="F520" s="679">
        <v>0</v>
      </c>
      <c r="G520" s="679">
        <v>0</v>
      </c>
      <c r="H520" s="679">
        <v>0</v>
      </c>
      <c r="I520" s="648">
        <v>0</v>
      </c>
      <c r="J520" s="648">
        <v>0</v>
      </c>
      <c r="K520" s="679">
        <v>0</v>
      </c>
      <c r="L520" s="679">
        <v>0</v>
      </c>
      <c r="M520" s="679">
        <v>0</v>
      </c>
      <c r="N520" s="648">
        <v>0</v>
      </c>
      <c r="O520" s="648">
        <v>0</v>
      </c>
      <c r="P520" s="656">
        <v>0</v>
      </c>
      <c r="Q520" s="226"/>
      <c r="R520" s="226"/>
      <c r="S520" s="226"/>
      <c r="Z520" s="702"/>
      <c r="AE520" s="702"/>
    </row>
    <row r="521" spans="1:31">
      <c r="A521" s="622"/>
      <c r="B521" s="628" t="s">
        <v>895</v>
      </c>
      <c r="C521" s="648">
        <v>0</v>
      </c>
      <c r="D521" s="655">
        <v>0</v>
      </c>
      <c r="E521" s="655">
        <v>0</v>
      </c>
      <c r="F521" s="655">
        <v>0</v>
      </c>
      <c r="G521" s="655">
        <v>0</v>
      </c>
      <c r="H521" s="655">
        <v>0</v>
      </c>
      <c r="I521" s="648">
        <v>0</v>
      </c>
      <c r="J521" s="648">
        <v>0</v>
      </c>
      <c r="K521" s="655">
        <v>0</v>
      </c>
      <c r="L521" s="655">
        <v>0</v>
      </c>
      <c r="M521" s="655">
        <v>0</v>
      </c>
      <c r="N521" s="648">
        <v>0</v>
      </c>
      <c r="O521" s="648">
        <v>0</v>
      </c>
      <c r="P521" s="656">
        <v>0</v>
      </c>
      <c r="Q521" s="226"/>
      <c r="R521" s="226"/>
      <c r="S521" s="226"/>
      <c r="T521" s="703">
        <f t="shared" ref="T521:X521" si="515">C521-C520</f>
        <v>0</v>
      </c>
      <c r="U521" s="703">
        <f t="shared" si="515"/>
        <v>0</v>
      </c>
      <c r="V521" s="703">
        <f t="shared" si="515"/>
        <v>0</v>
      </c>
      <c r="W521" s="703">
        <f t="shared" si="515"/>
        <v>0</v>
      </c>
      <c r="X521" s="703">
        <f t="shared" si="515"/>
        <v>0</v>
      </c>
      <c r="Y521" s="703">
        <f t="shared" ref="Y521:AE521" si="516">H521-H520</f>
        <v>0</v>
      </c>
      <c r="Z521" s="704">
        <f t="shared" si="516"/>
        <v>0</v>
      </c>
      <c r="AA521" s="703">
        <f t="shared" si="516"/>
        <v>0</v>
      </c>
      <c r="AB521" s="703">
        <f t="shared" si="516"/>
        <v>0</v>
      </c>
      <c r="AC521" s="703">
        <f t="shared" si="516"/>
        <v>0</v>
      </c>
      <c r="AD521" s="703">
        <f t="shared" si="516"/>
        <v>0</v>
      </c>
      <c r="AE521" s="704">
        <f t="shared" si="516"/>
        <v>0</v>
      </c>
    </row>
    <row r="522" spans="1:31">
      <c r="A522" s="622"/>
      <c r="B522" s="628" t="s">
        <v>896</v>
      </c>
      <c r="C522" s="648">
        <v>0</v>
      </c>
      <c r="D522" s="655">
        <v>0</v>
      </c>
      <c r="E522" s="655">
        <v>0</v>
      </c>
      <c r="F522" s="655">
        <v>0</v>
      </c>
      <c r="G522" s="655">
        <v>0</v>
      </c>
      <c r="H522" s="655">
        <v>0</v>
      </c>
      <c r="I522" s="648">
        <v>0</v>
      </c>
      <c r="J522" s="648">
        <v>0</v>
      </c>
      <c r="K522" s="655">
        <v>0</v>
      </c>
      <c r="L522" s="655">
        <v>0</v>
      </c>
      <c r="M522" s="655">
        <v>0</v>
      </c>
      <c r="N522" s="648">
        <v>0</v>
      </c>
      <c r="O522" s="648">
        <v>0</v>
      </c>
      <c r="P522" s="656">
        <v>0</v>
      </c>
      <c r="Q522" s="226"/>
      <c r="R522" s="226"/>
      <c r="S522" s="226"/>
      <c r="Z522" s="702"/>
      <c r="AE522" s="702"/>
    </row>
    <row r="523" spans="1:31">
      <c r="A523" s="622"/>
      <c r="B523" s="628" t="s">
        <v>897</v>
      </c>
      <c r="C523" s="648">
        <v>0</v>
      </c>
      <c r="D523" s="655">
        <v>0</v>
      </c>
      <c r="E523" s="655">
        <v>0</v>
      </c>
      <c r="F523" s="655">
        <v>0</v>
      </c>
      <c r="G523" s="655">
        <v>0</v>
      </c>
      <c r="H523" s="655">
        <v>0</v>
      </c>
      <c r="I523" s="648">
        <v>0</v>
      </c>
      <c r="J523" s="648">
        <v>0</v>
      </c>
      <c r="K523" s="655">
        <v>0</v>
      </c>
      <c r="L523" s="655">
        <v>0</v>
      </c>
      <c r="M523" s="655">
        <v>0</v>
      </c>
      <c r="N523" s="648">
        <v>0</v>
      </c>
      <c r="O523" s="648">
        <v>0</v>
      </c>
      <c r="P523" s="656">
        <v>0</v>
      </c>
      <c r="Q523" s="226"/>
      <c r="R523" s="226"/>
      <c r="S523" s="226"/>
      <c r="T523" s="703">
        <f t="shared" ref="T523:X523" si="517">C523-C522</f>
        <v>0</v>
      </c>
      <c r="U523" s="703">
        <f t="shared" si="517"/>
        <v>0</v>
      </c>
      <c r="V523" s="703">
        <f t="shared" si="517"/>
        <v>0</v>
      </c>
      <c r="W523" s="703">
        <f t="shared" si="517"/>
        <v>0</v>
      </c>
      <c r="X523" s="703">
        <f t="shared" si="517"/>
        <v>0</v>
      </c>
      <c r="Y523" s="703">
        <f t="shared" ref="Y523:AE523" si="518">H523-H522</f>
        <v>0</v>
      </c>
      <c r="Z523" s="704">
        <f t="shared" si="518"/>
        <v>0</v>
      </c>
      <c r="AA523" s="703">
        <f t="shared" si="518"/>
        <v>0</v>
      </c>
      <c r="AB523" s="703">
        <f t="shared" si="518"/>
        <v>0</v>
      </c>
      <c r="AC523" s="703">
        <f t="shared" si="518"/>
        <v>0</v>
      </c>
      <c r="AD523" s="703">
        <f t="shared" si="518"/>
        <v>0</v>
      </c>
      <c r="AE523" s="704">
        <f t="shared" si="518"/>
        <v>0</v>
      </c>
    </row>
    <row r="524" spans="1:31">
      <c r="A524" s="622"/>
      <c r="B524" s="672" t="s">
        <v>898</v>
      </c>
      <c r="C524" s="673">
        <v>0</v>
      </c>
      <c r="D524" s="674">
        <v>0</v>
      </c>
      <c r="E524" s="674">
        <v>0</v>
      </c>
      <c r="F524" s="674">
        <v>0</v>
      </c>
      <c r="G524" s="674">
        <v>0</v>
      </c>
      <c r="H524" s="674">
        <v>0</v>
      </c>
      <c r="I524" s="673">
        <v>0</v>
      </c>
      <c r="J524" s="673">
        <v>0</v>
      </c>
      <c r="K524" s="674">
        <v>0</v>
      </c>
      <c r="L524" s="674">
        <v>0</v>
      </c>
      <c r="M524" s="674">
        <v>0</v>
      </c>
      <c r="N524" s="673">
        <v>0</v>
      </c>
      <c r="O524" s="673">
        <v>0</v>
      </c>
      <c r="P524" s="675">
        <v>0</v>
      </c>
      <c r="Q524" s="226"/>
      <c r="R524" s="226"/>
      <c r="S524" s="226"/>
      <c r="Z524" s="702"/>
      <c r="AE524" s="702"/>
    </row>
    <row r="525" spans="1:31">
      <c r="A525" s="622"/>
      <c r="B525" s="672" t="s">
        <v>899</v>
      </c>
      <c r="C525" s="673">
        <v>0</v>
      </c>
      <c r="D525" s="674">
        <v>0</v>
      </c>
      <c r="E525" s="674">
        <v>0</v>
      </c>
      <c r="F525" s="674">
        <v>0</v>
      </c>
      <c r="G525" s="674">
        <v>0</v>
      </c>
      <c r="H525" s="674">
        <v>0</v>
      </c>
      <c r="I525" s="673">
        <v>0</v>
      </c>
      <c r="J525" s="673">
        <v>0</v>
      </c>
      <c r="K525" s="674">
        <v>0</v>
      </c>
      <c r="L525" s="674">
        <v>0</v>
      </c>
      <c r="M525" s="674">
        <v>0</v>
      </c>
      <c r="N525" s="673">
        <v>0</v>
      </c>
      <c r="O525" s="673">
        <v>0</v>
      </c>
      <c r="P525" s="675">
        <v>0</v>
      </c>
      <c r="Q525" s="226"/>
      <c r="R525" s="226"/>
      <c r="S525" s="226"/>
      <c r="T525" s="703">
        <f t="shared" ref="T525:X525" si="519">C525-C524</f>
        <v>0</v>
      </c>
      <c r="U525" s="703">
        <f t="shared" si="519"/>
        <v>0</v>
      </c>
      <c r="V525" s="703">
        <f t="shared" si="519"/>
        <v>0</v>
      </c>
      <c r="W525" s="703">
        <f t="shared" si="519"/>
        <v>0</v>
      </c>
      <c r="X525" s="703">
        <f t="shared" si="519"/>
        <v>0</v>
      </c>
      <c r="Y525" s="703">
        <f t="shared" ref="Y525:AE525" si="520">H525-H524</f>
        <v>0</v>
      </c>
      <c r="Z525" s="704">
        <f t="shared" si="520"/>
        <v>0</v>
      </c>
      <c r="AA525" s="703">
        <f t="shared" si="520"/>
        <v>0</v>
      </c>
      <c r="AB525" s="703">
        <f t="shared" si="520"/>
        <v>0</v>
      </c>
      <c r="AC525" s="703">
        <f t="shared" si="520"/>
        <v>0</v>
      </c>
      <c r="AD525" s="703">
        <f t="shared" si="520"/>
        <v>0</v>
      </c>
      <c r="AE525" s="704">
        <f t="shared" si="520"/>
        <v>0</v>
      </c>
    </row>
    <row r="526" spans="1:31">
      <c r="A526" s="622"/>
      <c r="B526" s="628" t="s">
        <v>900</v>
      </c>
      <c r="C526" s="648">
        <v>0</v>
      </c>
      <c r="D526" s="655">
        <v>0</v>
      </c>
      <c r="E526" s="655">
        <v>0</v>
      </c>
      <c r="F526" s="655">
        <v>0</v>
      </c>
      <c r="G526" s="655">
        <v>0</v>
      </c>
      <c r="H526" s="655">
        <v>0</v>
      </c>
      <c r="I526" s="648">
        <v>0</v>
      </c>
      <c r="J526" s="648">
        <v>0</v>
      </c>
      <c r="K526" s="655">
        <v>0</v>
      </c>
      <c r="L526" s="655">
        <v>0</v>
      </c>
      <c r="M526" s="655">
        <v>0</v>
      </c>
      <c r="N526" s="648">
        <v>0</v>
      </c>
      <c r="O526" s="648">
        <v>0</v>
      </c>
      <c r="P526" s="656">
        <v>0</v>
      </c>
      <c r="Q526" s="226"/>
      <c r="R526" s="226"/>
      <c r="S526" s="226"/>
      <c r="Z526" s="702"/>
      <c r="AE526" s="702"/>
    </row>
    <row r="527" spans="1:31">
      <c r="A527" s="622"/>
      <c r="B527" s="628" t="s">
        <v>901</v>
      </c>
      <c r="C527" s="648">
        <v>0</v>
      </c>
      <c r="D527" s="655">
        <v>0</v>
      </c>
      <c r="E527" s="655">
        <v>0</v>
      </c>
      <c r="F527" s="655">
        <v>0</v>
      </c>
      <c r="G527" s="655">
        <v>0</v>
      </c>
      <c r="H527" s="655">
        <v>0</v>
      </c>
      <c r="I527" s="648">
        <v>0</v>
      </c>
      <c r="J527" s="648">
        <v>0</v>
      </c>
      <c r="K527" s="655">
        <v>0</v>
      </c>
      <c r="L527" s="655">
        <v>0</v>
      </c>
      <c r="M527" s="655">
        <v>0</v>
      </c>
      <c r="N527" s="648">
        <v>0</v>
      </c>
      <c r="O527" s="648">
        <v>0</v>
      </c>
      <c r="P527" s="656">
        <v>0</v>
      </c>
      <c r="Q527" s="226"/>
      <c r="R527" s="226"/>
      <c r="S527" s="226"/>
      <c r="T527" s="703">
        <f t="shared" ref="T527:X527" si="521">C527-C526</f>
        <v>0</v>
      </c>
      <c r="U527" s="703">
        <f t="shared" si="521"/>
        <v>0</v>
      </c>
      <c r="V527" s="703">
        <f t="shared" si="521"/>
        <v>0</v>
      </c>
      <c r="W527" s="703">
        <f t="shared" si="521"/>
        <v>0</v>
      </c>
      <c r="X527" s="703">
        <f t="shared" si="521"/>
        <v>0</v>
      </c>
      <c r="Y527" s="703">
        <f t="shared" ref="Y527:AE527" si="522">H527-H526</f>
        <v>0</v>
      </c>
      <c r="Z527" s="704">
        <f t="shared" si="522"/>
        <v>0</v>
      </c>
      <c r="AA527" s="703">
        <f t="shared" si="522"/>
        <v>0</v>
      </c>
      <c r="AB527" s="703">
        <f t="shared" si="522"/>
        <v>0</v>
      </c>
      <c r="AC527" s="703">
        <f t="shared" si="522"/>
        <v>0</v>
      </c>
      <c r="AD527" s="703">
        <f t="shared" si="522"/>
        <v>0</v>
      </c>
      <c r="AE527" s="704">
        <f t="shared" si="522"/>
        <v>0</v>
      </c>
    </row>
    <row r="528" spans="1:31">
      <c r="A528" s="622"/>
      <c r="B528" s="628" t="s">
        <v>902</v>
      </c>
      <c r="C528" s="648">
        <v>0</v>
      </c>
      <c r="D528" s="655">
        <v>0</v>
      </c>
      <c r="E528" s="655">
        <v>0</v>
      </c>
      <c r="F528" s="655">
        <v>0</v>
      </c>
      <c r="G528" s="655">
        <v>0</v>
      </c>
      <c r="H528" s="655">
        <v>0</v>
      </c>
      <c r="I528" s="648">
        <v>0</v>
      </c>
      <c r="J528" s="648">
        <v>0</v>
      </c>
      <c r="K528" s="655">
        <v>0</v>
      </c>
      <c r="L528" s="655">
        <v>0</v>
      </c>
      <c r="M528" s="655">
        <v>0</v>
      </c>
      <c r="N528" s="648">
        <v>0</v>
      </c>
      <c r="O528" s="648">
        <v>0</v>
      </c>
      <c r="P528" s="656">
        <v>0</v>
      </c>
      <c r="Q528" s="226"/>
      <c r="R528" s="226"/>
      <c r="S528" s="226"/>
      <c r="Z528" s="702"/>
      <c r="AE528" s="702"/>
    </row>
    <row r="529" spans="1:31">
      <c r="A529" s="622"/>
      <c r="B529" s="628" t="s">
        <v>903</v>
      </c>
      <c r="C529" s="648">
        <v>0</v>
      </c>
      <c r="D529" s="655">
        <v>0</v>
      </c>
      <c r="E529" s="655">
        <v>0</v>
      </c>
      <c r="F529" s="655">
        <v>0</v>
      </c>
      <c r="G529" s="655">
        <v>0</v>
      </c>
      <c r="H529" s="655">
        <v>0</v>
      </c>
      <c r="I529" s="648">
        <v>0</v>
      </c>
      <c r="J529" s="648">
        <v>0</v>
      </c>
      <c r="K529" s="655">
        <v>0</v>
      </c>
      <c r="L529" s="655">
        <v>0</v>
      </c>
      <c r="M529" s="655">
        <v>0</v>
      </c>
      <c r="N529" s="648">
        <v>0</v>
      </c>
      <c r="O529" s="648">
        <v>0</v>
      </c>
      <c r="P529" s="656">
        <v>0</v>
      </c>
      <c r="Q529" s="226"/>
      <c r="R529" s="226"/>
      <c r="S529" s="226"/>
      <c r="T529" s="703">
        <f t="shared" ref="T529:X529" si="523">C529-C528</f>
        <v>0</v>
      </c>
      <c r="U529" s="703">
        <f t="shared" si="523"/>
        <v>0</v>
      </c>
      <c r="V529" s="703">
        <f t="shared" si="523"/>
        <v>0</v>
      </c>
      <c r="W529" s="703">
        <f t="shared" si="523"/>
        <v>0</v>
      </c>
      <c r="X529" s="703">
        <f t="shared" si="523"/>
        <v>0</v>
      </c>
      <c r="Y529" s="703">
        <f t="shared" ref="Y529:AE529" si="524">H529-H528</f>
        <v>0</v>
      </c>
      <c r="Z529" s="704">
        <f t="shared" si="524"/>
        <v>0</v>
      </c>
      <c r="AA529" s="703">
        <f t="shared" si="524"/>
        <v>0</v>
      </c>
      <c r="AB529" s="703">
        <f t="shared" si="524"/>
        <v>0</v>
      </c>
      <c r="AC529" s="703">
        <f t="shared" si="524"/>
        <v>0</v>
      </c>
      <c r="AD529" s="703">
        <f t="shared" si="524"/>
        <v>0</v>
      </c>
      <c r="AE529" s="704">
        <f t="shared" si="524"/>
        <v>0</v>
      </c>
    </row>
    <row r="530" spans="1:31">
      <c r="A530" s="622"/>
      <c r="B530" s="628" t="s">
        <v>904</v>
      </c>
      <c r="C530" s="648">
        <v>0</v>
      </c>
      <c r="D530" s="655">
        <v>0</v>
      </c>
      <c r="E530" s="655">
        <v>0</v>
      </c>
      <c r="F530" s="655">
        <v>0</v>
      </c>
      <c r="G530" s="655">
        <v>0</v>
      </c>
      <c r="H530" s="655">
        <v>0</v>
      </c>
      <c r="I530" s="648">
        <v>0</v>
      </c>
      <c r="J530" s="648">
        <v>0</v>
      </c>
      <c r="K530" s="655">
        <v>0</v>
      </c>
      <c r="L530" s="655">
        <v>0</v>
      </c>
      <c r="M530" s="655">
        <v>0</v>
      </c>
      <c r="N530" s="648">
        <v>0</v>
      </c>
      <c r="O530" s="648">
        <v>0</v>
      </c>
      <c r="P530" s="656">
        <v>0</v>
      </c>
      <c r="Q530" s="226"/>
      <c r="R530" s="226"/>
      <c r="S530" s="226"/>
      <c r="Z530" s="702"/>
      <c r="AE530" s="702"/>
    </row>
    <row r="531" spans="1:31">
      <c r="A531" s="622"/>
      <c r="B531" s="628" t="s">
        <v>905</v>
      </c>
      <c r="C531" s="648">
        <v>0</v>
      </c>
      <c r="D531" s="655">
        <v>0</v>
      </c>
      <c r="E531" s="655">
        <v>0</v>
      </c>
      <c r="F531" s="655">
        <v>0</v>
      </c>
      <c r="G531" s="655">
        <v>0</v>
      </c>
      <c r="H531" s="655">
        <v>0</v>
      </c>
      <c r="I531" s="648">
        <v>0</v>
      </c>
      <c r="J531" s="648">
        <v>0</v>
      </c>
      <c r="K531" s="655">
        <v>0</v>
      </c>
      <c r="L531" s="655">
        <v>0</v>
      </c>
      <c r="M531" s="655">
        <v>0</v>
      </c>
      <c r="N531" s="648">
        <v>0</v>
      </c>
      <c r="O531" s="648">
        <v>0</v>
      </c>
      <c r="P531" s="656">
        <v>0</v>
      </c>
      <c r="Q531" s="226"/>
      <c r="R531" s="226"/>
      <c r="S531" s="226"/>
      <c r="T531" s="703">
        <f t="shared" ref="T531:X531" si="525">C531-C530</f>
        <v>0</v>
      </c>
      <c r="U531" s="703">
        <f t="shared" si="525"/>
        <v>0</v>
      </c>
      <c r="V531" s="703">
        <f t="shared" si="525"/>
        <v>0</v>
      </c>
      <c r="W531" s="703">
        <f t="shared" si="525"/>
        <v>0</v>
      </c>
      <c r="X531" s="703">
        <f t="shared" si="525"/>
        <v>0</v>
      </c>
      <c r="Y531" s="703">
        <f t="shared" ref="Y531:AE531" si="526">H531-H530</f>
        <v>0</v>
      </c>
      <c r="Z531" s="704">
        <f t="shared" si="526"/>
        <v>0</v>
      </c>
      <c r="AA531" s="703">
        <f t="shared" si="526"/>
        <v>0</v>
      </c>
      <c r="AB531" s="703">
        <f t="shared" si="526"/>
        <v>0</v>
      </c>
      <c r="AC531" s="703">
        <f t="shared" si="526"/>
        <v>0</v>
      </c>
      <c r="AD531" s="703">
        <f t="shared" si="526"/>
        <v>0</v>
      </c>
      <c r="AE531" s="704">
        <f t="shared" si="526"/>
        <v>0</v>
      </c>
    </row>
    <row r="532" spans="1:31">
      <c r="A532" s="622"/>
      <c r="B532" s="628" t="s">
        <v>906</v>
      </c>
      <c r="C532" s="648">
        <v>0</v>
      </c>
      <c r="D532" s="655">
        <v>0</v>
      </c>
      <c r="E532" s="655">
        <v>0</v>
      </c>
      <c r="F532" s="655">
        <v>0</v>
      </c>
      <c r="G532" s="655">
        <v>0</v>
      </c>
      <c r="H532" s="655">
        <v>0</v>
      </c>
      <c r="I532" s="648">
        <v>0</v>
      </c>
      <c r="J532" s="648">
        <v>0</v>
      </c>
      <c r="K532" s="655">
        <v>0</v>
      </c>
      <c r="L532" s="655">
        <v>0</v>
      </c>
      <c r="M532" s="655">
        <v>0</v>
      </c>
      <c r="N532" s="648">
        <v>0</v>
      </c>
      <c r="O532" s="648">
        <v>0</v>
      </c>
      <c r="P532" s="656">
        <v>0</v>
      </c>
      <c r="Q532" s="226"/>
      <c r="R532" s="226"/>
      <c r="S532" s="226"/>
      <c r="Z532" s="702"/>
      <c r="AE532" s="702"/>
    </row>
    <row r="533" spans="1:31">
      <c r="A533" s="622"/>
      <c r="B533" s="628" t="s">
        <v>907</v>
      </c>
      <c r="C533" s="648">
        <v>0</v>
      </c>
      <c r="D533" s="655">
        <v>0</v>
      </c>
      <c r="E533" s="655">
        <v>0</v>
      </c>
      <c r="F533" s="655">
        <v>0</v>
      </c>
      <c r="G533" s="655">
        <v>0</v>
      </c>
      <c r="H533" s="655">
        <v>0</v>
      </c>
      <c r="I533" s="648">
        <v>0</v>
      </c>
      <c r="J533" s="648">
        <v>0</v>
      </c>
      <c r="K533" s="655">
        <v>0</v>
      </c>
      <c r="L533" s="655">
        <v>0</v>
      </c>
      <c r="M533" s="655">
        <v>0</v>
      </c>
      <c r="N533" s="648">
        <v>0</v>
      </c>
      <c r="O533" s="648">
        <v>0</v>
      </c>
      <c r="P533" s="656">
        <v>0</v>
      </c>
      <c r="Q533" s="226"/>
      <c r="R533" s="226"/>
      <c r="S533" s="226"/>
      <c r="T533" s="703">
        <f t="shared" ref="T533:X533" si="527">C533-C532</f>
        <v>0</v>
      </c>
      <c r="U533" s="703">
        <f t="shared" si="527"/>
        <v>0</v>
      </c>
      <c r="V533" s="703">
        <f t="shared" si="527"/>
        <v>0</v>
      </c>
      <c r="W533" s="703">
        <f t="shared" si="527"/>
        <v>0</v>
      </c>
      <c r="X533" s="703">
        <f t="shared" si="527"/>
        <v>0</v>
      </c>
      <c r="Y533" s="703">
        <f t="shared" ref="Y533:AE533" si="528">H533-H532</f>
        <v>0</v>
      </c>
      <c r="Z533" s="704">
        <f t="shared" si="528"/>
        <v>0</v>
      </c>
      <c r="AA533" s="703">
        <f t="shared" si="528"/>
        <v>0</v>
      </c>
      <c r="AB533" s="703">
        <f t="shared" si="528"/>
        <v>0</v>
      </c>
      <c r="AC533" s="703">
        <f t="shared" si="528"/>
        <v>0</v>
      </c>
      <c r="AD533" s="703">
        <f t="shared" si="528"/>
        <v>0</v>
      </c>
      <c r="AE533" s="704">
        <f t="shared" si="528"/>
        <v>0</v>
      </c>
    </row>
    <row r="534" spans="1:31">
      <c r="A534" s="622"/>
      <c r="B534" s="628" t="s">
        <v>908</v>
      </c>
      <c r="C534" s="648">
        <v>0</v>
      </c>
      <c r="D534" s="655">
        <v>0</v>
      </c>
      <c r="E534" s="655">
        <v>0</v>
      </c>
      <c r="F534" s="655">
        <v>0</v>
      </c>
      <c r="G534" s="655">
        <v>0</v>
      </c>
      <c r="H534" s="655">
        <v>0</v>
      </c>
      <c r="I534" s="648">
        <v>0</v>
      </c>
      <c r="J534" s="648">
        <v>0</v>
      </c>
      <c r="K534" s="655">
        <v>0</v>
      </c>
      <c r="L534" s="655">
        <v>0</v>
      </c>
      <c r="M534" s="655">
        <v>0</v>
      </c>
      <c r="N534" s="648">
        <v>0</v>
      </c>
      <c r="O534" s="648">
        <v>0</v>
      </c>
      <c r="P534" s="656">
        <v>0</v>
      </c>
      <c r="Q534" s="226"/>
      <c r="R534" s="226"/>
      <c r="S534" s="226"/>
      <c r="Z534" s="702"/>
      <c r="AE534" s="702"/>
    </row>
    <row r="535" spans="1:31">
      <c r="A535" s="622"/>
      <c r="B535" s="628" t="s">
        <v>909</v>
      </c>
      <c r="C535" s="648">
        <v>0</v>
      </c>
      <c r="D535" s="655">
        <v>0</v>
      </c>
      <c r="E535" s="655">
        <v>0</v>
      </c>
      <c r="F535" s="655">
        <v>0</v>
      </c>
      <c r="G535" s="655">
        <v>0</v>
      </c>
      <c r="H535" s="655">
        <v>0</v>
      </c>
      <c r="I535" s="648">
        <v>0</v>
      </c>
      <c r="J535" s="648">
        <v>0</v>
      </c>
      <c r="K535" s="655">
        <v>0</v>
      </c>
      <c r="L535" s="655">
        <v>0</v>
      </c>
      <c r="M535" s="655">
        <v>0</v>
      </c>
      <c r="N535" s="648">
        <v>0</v>
      </c>
      <c r="O535" s="648">
        <v>0</v>
      </c>
      <c r="P535" s="656">
        <v>0</v>
      </c>
      <c r="Q535" s="226"/>
      <c r="R535" s="226"/>
      <c r="S535" s="226"/>
      <c r="T535" s="703">
        <f t="shared" ref="T535:X535" si="529">C535-C534</f>
        <v>0</v>
      </c>
      <c r="U535" s="703">
        <f t="shared" si="529"/>
        <v>0</v>
      </c>
      <c r="V535" s="703">
        <f t="shared" si="529"/>
        <v>0</v>
      </c>
      <c r="W535" s="703">
        <f t="shared" si="529"/>
        <v>0</v>
      </c>
      <c r="X535" s="703">
        <f t="shared" si="529"/>
        <v>0</v>
      </c>
      <c r="Y535" s="703">
        <f t="shared" ref="Y535:AE535" si="530">H535-H534</f>
        <v>0</v>
      </c>
      <c r="Z535" s="704">
        <f t="shared" si="530"/>
        <v>0</v>
      </c>
      <c r="AA535" s="703">
        <f t="shared" si="530"/>
        <v>0</v>
      </c>
      <c r="AB535" s="703">
        <f t="shared" si="530"/>
        <v>0</v>
      </c>
      <c r="AC535" s="703">
        <f t="shared" si="530"/>
        <v>0</v>
      </c>
      <c r="AD535" s="703">
        <f t="shared" si="530"/>
        <v>0</v>
      </c>
      <c r="AE535" s="704">
        <f t="shared" si="530"/>
        <v>0</v>
      </c>
    </row>
    <row r="536" spans="1:31">
      <c r="A536" s="622"/>
      <c r="B536" s="628" t="s">
        <v>910</v>
      </c>
      <c r="C536" s="648">
        <v>0</v>
      </c>
      <c r="D536" s="655">
        <v>0</v>
      </c>
      <c r="E536" s="655">
        <v>0</v>
      </c>
      <c r="F536" s="655">
        <v>0</v>
      </c>
      <c r="G536" s="655">
        <v>0</v>
      </c>
      <c r="H536" s="655">
        <v>0</v>
      </c>
      <c r="I536" s="648">
        <v>0</v>
      </c>
      <c r="J536" s="648">
        <v>0</v>
      </c>
      <c r="K536" s="655">
        <v>0</v>
      </c>
      <c r="L536" s="655">
        <v>0</v>
      </c>
      <c r="M536" s="655">
        <v>0</v>
      </c>
      <c r="N536" s="648">
        <v>0</v>
      </c>
      <c r="O536" s="648">
        <v>0</v>
      </c>
      <c r="P536" s="656">
        <v>0</v>
      </c>
      <c r="Q536" s="226"/>
      <c r="R536" s="226"/>
      <c r="S536" s="226"/>
      <c r="Z536" s="702"/>
      <c r="AE536" s="702"/>
    </row>
    <row r="537" spans="1:31">
      <c r="A537" s="622"/>
      <c r="B537" s="628" t="s">
        <v>911</v>
      </c>
      <c r="C537" s="648">
        <v>0</v>
      </c>
      <c r="D537" s="655">
        <v>0</v>
      </c>
      <c r="E537" s="655">
        <v>0</v>
      </c>
      <c r="F537" s="655">
        <v>0</v>
      </c>
      <c r="G537" s="655">
        <v>0</v>
      </c>
      <c r="H537" s="655">
        <v>0</v>
      </c>
      <c r="I537" s="648">
        <v>0</v>
      </c>
      <c r="J537" s="648">
        <v>0</v>
      </c>
      <c r="K537" s="655">
        <v>0</v>
      </c>
      <c r="L537" s="655">
        <v>0</v>
      </c>
      <c r="M537" s="655">
        <v>0</v>
      </c>
      <c r="N537" s="648">
        <v>0</v>
      </c>
      <c r="O537" s="648">
        <v>0</v>
      </c>
      <c r="P537" s="656">
        <v>0</v>
      </c>
      <c r="Q537" s="226"/>
      <c r="R537" s="226"/>
      <c r="S537" s="226"/>
      <c r="T537" s="703">
        <f t="shared" ref="T537:X537" si="531">C537-C536</f>
        <v>0</v>
      </c>
      <c r="U537" s="703">
        <f t="shared" si="531"/>
        <v>0</v>
      </c>
      <c r="V537" s="703">
        <f t="shared" si="531"/>
        <v>0</v>
      </c>
      <c r="W537" s="703">
        <f t="shared" si="531"/>
        <v>0</v>
      </c>
      <c r="X537" s="703">
        <f t="shared" si="531"/>
        <v>0</v>
      </c>
      <c r="Y537" s="703">
        <f t="shared" ref="Y537:AE537" si="532">H537-H536</f>
        <v>0</v>
      </c>
      <c r="Z537" s="704">
        <f t="shared" si="532"/>
        <v>0</v>
      </c>
      <c r="AA537" s="703">
        <f t="shared" si="532"/>
        <v>0</v>
      </c>
      <c r="AB537" s="703">
        <f t="shared" si="532"/>
        <v>0</v>
      </c>
      <c r="AC537" s="703">
        <f t="shared" si="532"/>
        <v>0</v>
      </c>
      <c r="AD537" s="703">
        <f t="shared" si="532"/>
        <v>0</v>
      </c>
      <c r="AE537" s="704">
        <f t="shared" si="532"/>
        <v>0</v>
      </c>
    </row>
    <row r="538" spans="1:31">
      <c r="A538" s="622"/>
      <c r="B538" s="628" t="s">
        <v>912</v>
      </c>
      <c r="C538" s="648">
        <v>0</v>
      </c>
      <c r="D538" s="655">
        <v>0</v>
      </c>
      <c r="E538" s="655">
        <v>0</v>
      </c>
      <c r="F538" s="655">
        <v>0</v>
      </c>
      <c r="G538" s="655">
        <v>0</v>
      </c>
      <c r="H538" s="655">
        <v>0</v>
      </c>
      <c r="I538" s="648">
        <v>0</v>
      </c>
      <c r="J538" s="648">
        <v>0</v>
      </c>
      <c r="K538" s="655">
        <v>0</v>
      </c>
      <c r="L538" s="655">
        <v>0</v>
      </c>
      <c r="M538" s="655">
        <v>0</v>
      </c>
      <c r="N538" s="648">
        <v>0</v>
      </c>
      <c r="O538" s="648">
        <v>0</v>
      </c>
      <c r="P538" s="656">
        <v>0</v>
      </c>
      <c r="Q538" s="226"/>
      <c r="R538" s="226"/>
      <c r="S538" s="226"/>
      <c r="Z538" s="702"/>
      <c r="AE538" s="702"/>
    </row>
    <row r="539" spans="1:31">
      <c r="A539" s="622"/>
      <c r="B539" s="628" t="s">
        <v>913</v>
      </c>
      <c r="C539" s="648">
        <v>0</v>
      </c>
      <c r="D539" s="655">
        <v>0</v>
      </c>
      <c r="E539" s="655">
        <v>0</v>
      </c>
      <c r="F539" s="655">
        <v>0</v>
      </c>
      <c r="G539" s="655">
        <v>0</v>
      </c>
      <c r="H539" s="655">
        <v>0</v>
      </c>
      <c r="I539" s="648">
        <v>0</v>
      </c>
      <c r="J539" s="648">
        <v>0</v>
      </c>
      <c r="K539" s="655">
        <v>0</v>
      </c>
      <c r="L539" s="655">
        <v>0</v>
      </c>
      <c r="M539" s="655">
        <v>0</v>
      </c>
      <c r="N539" s="648">
        <v>0</v>
      </c>
      <c r="O539" s="648">
        <v>0</v>
      </c>
      <c r="P539" s="656">
        <v>0</v>
      </c>
      <c r="Q539" s="226"/>
      <c r="R539" s="226"/>
      <c r="S539" s="226"/>
      <c r="T539" s="703">
        <f t="shared" ref="T539:X539" si="533">C539-C538</f>
        <v>0</v>
      </c>
      <c r="U539" s="703">
        <f t="shared" si="533"/>
        <v>0</v>
      </c>
      <c r="V539" s="703">
        <f t="shared" si="533"/>
        <v>0</v>
      </c>
      <c r="W539" s="703">
        <f t="shared" si="533"/>
        <v>0</v>
      </c>
      <c r="X539" s="703">
        <f t="shared" si="533"/>
        <v>0</v>
      </c>
      <c r="Y539" s="703">
        <f t="shared" ref="Y539:AE539" si="534">H539-H538</f>
        <v>0</v>
      </c>
      <c r="Z539" s="704">
        <f t="shared" si="534"/>
        <v>0</v>
      </c>
      <c r="AA539" s="703">
        <f t="shared" si="534"/>
        <v>0</v>
      </c>
      <c r="AB539" s="703">
        <f t="shared" si="534"/>
        <v>0</v>
      </c>
      <c r="AC539" s="703">
        <f t="shared" si="534"/>
        <v>0</v>
      </c>
      <c r="AD539" s="703">
        <f t="shared" si="534"/>
        <v>0</v>
      </c>
      <c r="AE539" s="704">
        <f t="shared" si="534"/>
        <v>0</v>
      </c>
    </row>
    <row r="540" spans="1:31">
      <c r="A540" s="622"/>
      <c r="B540" s="628" t="s">
        <v>914</v>
      </c>
      <c r="C540" s="648">
        <v>0</v>
      </c>
      <c r="D540" s="655">
        <v>0</v>
      </c>
      <c r="E540" s="655">
        <v>0</v>
      </c>
      <c r="F540" s="655">
        <v>0</v>
      </c>
      <c r="G540" s="655">
        <v>0</v>
      </c>
      <c r="H540" s="655">
        <v>0</v>
      </c>
      <c r="I540" s="648">
        <v>0</v>
      </c>
      <c r="J540" s="648">
        <v>0</v>
      </c>
      <c r="K540" s="655">
        <v>0</v>
      </c>
      <c r="L540" s="655">
        <v>0</v>
      </c>
      <c r="M540" s="655">
        <v>0</v>
      </c>
      <c r="N540" s="648">
        <v>0</v>
      </c>
      <c r="O540" s="648">
        <v>0</v>
      </c>
      <c r="P540" s="656">
        <v>0</v>
      </c>
      <c r="Q540" s="226"/>
      <c r="R540" s="226"/>
      <c r="S540" s="226"/>
      <c r="Z540" s="702"/>
      <c r="AE540" s="702"/>
    </row>
    <row r="541" spans="1:31">
      <c r="A541" s="622"/>
      <c r="B541" s="628" t="s">
        <v>915</v>
      </c>
      <c r="C541" s="648">
        <v>0</v>
      </c>
      <c r="D541" s="655">
        <v>0</v>
      </c>
      <c r="E541" s="655">
        <v>0</v>
      </c>
      <c r="F541" s="655">
        <v>0</v>
      </c>
      <c r="G541" s="655">
        <v>0</v>
      </c>
      <c r="H541" s="655">
        <v>0</v>
      </c>
      <c r="I541" s="648">
        <v>0</v>
      </c>
      <c r="J541" s="648">
        <v>0</v>
      </c>
      <c r="K541" s="655">
        <v>0</v>
      </c>
      <c r="L541" s="655">
        <v>0</v>
      </c>
      <c r="M541" s="655">
        <v>0</v>
      </c>
      <c r="N541" s="648">
        <v>0</v>
      </c>
      <c r="O541" s="648">
        <v>0</v>
      </c>
      <c r="P541" s="656">
        <v>0</v>
      </c>
      <c r="Q541" s="226"/>
      <c r="R541" s="226"/>
      <c r="S541" s="226"/>
      <c r="T541" s="703">
        <f t="shared" ref="T541:X541" si="535">C541-C540</f>
        <v>0</v>
      </c>
      <c r="U541" s="703">
        <f t="shared" si="535"/>
        <v>0</v>
      </c>
      <c r="V541" s="703">
        <f t="shared" si="535"/>
        <v>0</v>
      </c>
      <c r="W541" s="703">
        <f t="shared" si="535"/>
        <v>0</v>
      </c>
      <c r="X541" s="703">
        <f t="shared" si="535"/>
        <v>0</v>
      </c>
      <c r="Y541" s="703">
        <f t="shared" ref="Y541:AE541" si="536">H541-H540</f>
        <v>0</v>
      </c>
      <c r="Z541" s="704">
        <f t="shared" si="536"/>
        <v>0</v>
      </c>
      <c r="AA541" s="703">
        <f t="shared" si="536"/>
        <v>0</v>
      </c>
      <c r="AB541" s="703">
        <f t="shared" si="536"/>
        <v>0</v>
      </c>
      <c r="AC541" s="703">
        <f t="shared" si="536"/>
        <v>0</v>
      </c>
      <c r="AD541" s="703">
        <f t="shared" si="536"/>
        <v>0</v>
      </c>
      <c r="AE541" s="704">
        <f t="shared" si="536"/>
        <v>0</v>
      </c>
    </row>
    <row r="542" spans="1:31">
      <c r="A542" s="622"/>
      <c r="B542" s="628" t="s">
        <v>916</v>
      </c>
      <c r="C542" s="648">
        <v>0</v>
      </c>
      <c r="D542" s="655">
        <v>0</v>
      </c>
      <c r="E542" s="655">
        <v>0</v>
      </c>
      <c r="F542" s="655">
        <v>0</v>
      </c>
      <c r="G542" s="655">
        <v>0</v>
      </c>
      <c r="H542" s="655">
        <v>0</v>
      </c>
      <c r="I542" s="648">
        <v>0</v>
      </c>
      <c r="J542" s="648">
        <v>0</v>
      </c>
      <c r="K542" s="655">
        <v>0</v>
      </c>
      <c r="L542" s="655">
        <v>0</v>
      </c>
      <c r="M542" s="655">
        <v>0</v>
      </c>
      <c r="N542" s="648">
        <v>0</v>
      </c>
      <c r="O542" s="648">
        <v>0</v>
      </c>
      <c r="P542" s="656">
        <v>0</v>
      </c>
      <c r="Q542" s="226"/>
      <c r="R542" s="226"/>
      <c r="S542" s="226"/>
      <c r="Z542" s="702"/>
      <c r="AE542" s="702"/>
    </row>
    <row r="543" spans="1:31">
      <c r="A543" s="622"/>
      <c r="B543" s="628" t="s">
        <v>917</v>
      </c>
      <c r="C543" s="648">
        <v>0</v>
      </c>
      <c r="D543" s="655">
        <v>0</v>
      </c>
      <c r="E543" s="655">
        <v>0</v>
      </c>
      <c r="F543" s="655">
        <v>0</v>
      </c>
      <c r="G543" s="655">
        <v>0</v>
      </c>
      <c r="H543" s="655">
        <v>0</v>
      </c>
      <c r="I543" s="648">
        <v>0</v>
      </c>
      <c r="J543" s="648">
        <v>0</v>
      </c>
      <c r="K543" s="655">
        <v>0</v>
      </c>
      <c r="L543" s="655">
        <v>0</v>
      </c>
      <c r="M543" s="655">
        <v>0</v>
      </c>
      <c r="N543" s="648">
        <v>0</v>
      </c>
      <c r="O543" s="648">
        <v>0</v>
      </c>
      <c r="P543" s="656">
        <v>0</v>
      </c>
      <c r="Q543" s="226"/>
      <c r="R543" s="226"/>
      <c r="S543" s="226"/>
      <c r="T543" s="703">
        <f t="shared" ref="T543:X543" si="537">C543-C542</f>
        <v>0</v>
      </c>
      <c r="U543" s="703">
        <f t="shared" si="537"/>
        <v>0</v>
      </c>
      <c r="V543" s="703">
        <f t="shared" si="537"/>
        <v>0</v>
      </c>
      <c r="W543" s="703">
        <f t="shared" si="537"/>
        <v>0</v>
      </c>
      <c r="X543" s="703">
        <f t="shared" si="537"/>
        <v>0</v>
      </c>
      <c r="Y543" s="703">
        <f t="shared" ref="Y543:AE543" si="538">H543-H542</f>
        <v>0</v>
      </c>
      <c r="Z543" s="704">
        <f t="shared" si="538"/>
        <v>0</v>
      </c>
      <c r="AA543" s="703">
        <f t="shared" si="538"/>
        <v>0</v>
      </c>
      <c r="AB543" s="703">
        <f t="shared" si="538"/>
        <v>0</v>
      </c>
      <c r="AC543" s="703">
        <f t="shared" si="538"/>
        <v>0</v>
      </c>
      <c r="AD543" s="703">
        <f t="shared" si="538"/>
        <v>0</v>
      </c>
      <c r="AE543" s="704">
        <f t="shared" si="538"/>
        <v>0</v>
      </c>
    </row>
    <row r="544" spans="1:31">
      <c r="A544" s="622"/>
      <c r="B544" s="628" t="s">
        <v>918</v>
      </c>
      <c r="C544" s="648">
        <v>0</v>
      </c>
      <c r="D544" s="655">
        <v>0</v>
      </c>
      <c r="E544" s="655">
        <v>0</v>
      </c>
      <c r="F544" s="655">
        <v>0</v>
      </c>
      <c r="G544" s="655">
        <v>0</v>
      </c>
      <c r="H544" s="655">
        <v>0</v>
      </c>
      <c r="I544" s="648">
        <v>0</v>
      </c>
      <c r="J544" s="648">
        <v>0</v>
      </c>
      <c r="K544" s="655">
        <v>0</v>
      </c>
      <c r="L544" s="655">
        <v>0</v>
      </c>
      <c r="M544" s="655">
        <v>0</v>
      </c>
      <c r="N544" s="648">
        <v>0</v>
      </c>
      <c r="O544" s="648">
        <v>0</v>
      </c>
      <c r="P544" s="656">
        <v>0</v>
      </c>
      <c r="Q544" s="226"/>
      <c r="R544" s="226"/>
      <c r="S544" s="226"/>
      <c r="Z544" s="702"/>
      <c r="AE544" s="702"/>
    </row>
    <row r="545" spans="1:31">
      <c r="A545" s="622"/>
      <c r="B545" s="628" t="s">
        <v>919</v>
      </c>
      <c r="C545" s="648">
        <v>0</v>
      </c>
      <c r="D545" s="655">
        <v>0</v>
      </c>
      <c r="E545" s="655">
        <v>0</v>
      </c>
      <c r="F545" s="655">
        <v>0</v>
      </c>
      <c r="G545" s="655">
        <v>0</v>
      </c>
      <c r="H545" s="655">
        <v>0</v>
      </c>
      <c r="I545" s="648">
        <v>0</v>
      </c>
      <c r="J545" s="648">
        <v>0</v>
      </c>
      <c r="K545" s="655">
        <v>0</v>
      </c>
      <c r="L545" s="655">
        <v>0</v>
      </c>
      <c r="M545" s="655">
        <v>0</v>
      </c>
      <c r="N545" s="648">
        <v>0</v>
      </c>
      <c r="O545" s="648">
        <v>0</v>
      </c>
      <c r="P545" s="656">
        <v>0</v>
      </c>
      <c r="Q545" s="226"/>
      <c r="R545" s="226"/>
      <c r="S545" s="226"/>
      <c r="T545" s="703">
        <f t="shared" ref="T545:X545" si="539">C545-C544</f>
        <v>0</v>
      </c>
      <c r="U545" s="703">
        <f t="shared" si="539"/>
        <v>0</v>
      </c>
      <c r="V545" s="703">
        <f t="shared" si="539"/>
        <v>0</v>
      </c>
      <c r="W545" s="703">
        <f t="shared" si="539"/>
        <v>0</v>
      </c>
      <c r="X545" s="703">
        <f t="shared" si="539"/>
        <v>0</v>
      </c>
      <c r="Y545" s="703">
        <f t="shared" ref="Y545:AE545" si="540">H545-H544</f>
        <v>0</v>
      </c>
      <c r="Z545" s="704">
        <f t="shared" si="540"/>
        <v>0</v>
      </c>
      <c r="AA545" s="703">
        <f t="shared" si="540"/>
        <v>0</v>
      </c>
      <c r="AB545" s="703">
        <f t="shared" si="540"/>
        <v>0</v>
      </c>
      <c r="AC545" s="703">
        <f t="shared" si="540"/>
        <v>0</v>
      </c>
      <c r="AD545" s="703">
        <f t="shared" si="540"/>
        <v>0</v>
      </c>
      <c r="AE545" s="704">
        <f t="shared" si="540"/>
        <v>0</v>
      </c>
    </row>
    <row r="546" spans="1:31">
      <c r="A546" s="622"/>
      <c r="B546" s="628" t="s">
        <v>920</v>
      </c>
      <c r="C546" s="648">
        <v>0</v>
      </c>
      <c r="D546" s="655">
        <v>0</v>
      </c>
      <c r="E546" s="655">
        <v>0</v>
      </c>
      <c r="F546" s="655">
        <v>0</v>
      </c>
      <c r="G546" s="655">
        <v>0</v>
      </c>
      <c r="H546" s="655">
        <v>0</v>
      </c>
      <c r="I546" s="648">
        <v>0</v>
      </c>
      <c r="J546" s="648">
        <v>0</v>
      </c>
      <c r="K546" s="655">
        <v>0</v>
      </c>
      <c r="L546" s="655">
        <v>0</v>
      </c>
      <c r="M546" s="655">
        <v>0</v>
      </c>
      <c r="N546" s="648">
        <v>0</v>
      </c>
      <c r="O546" s="648">
        <v>0</v>
      </c>
      <c r="P546" s="656">
        <v>0</v>
      </c>
      <c r="Q546" s="226"/>
      <c r="R546" s="226"/>
      <c r="S546" s="226"/>
      <c r="Z546" s="702"/>
      <c r="AE546" s="702"/>
    </row>
    <row r="547" spans="1:31">
      <c r="A547" s="622"/>
      <c r="B547" s="628" t="s">
        <v>921</v>
      </c>
      <c r="C547" s="648">
        <v>0</v>
      </c>
      <c r="D547" s="655">
        <v>0</v>
      </c>
      <c r="E547" s="655">
        <v>0</v>
      </c>
      <c r="F547" s="655">
        <v>0</v>
      </c>
      <c r="G547" s="655">
        <v>0</v>
      </c>
      <c r="H547" s="655">
        <v>0</v>
      </c>
      <c r="I547" s="648">
        <v>0</v>
      </c>
      <c r="J547" s="648">
        <v>0</v>
      </c>
      <c r="K547" s="655">
        <v>0</v>
      </c>
      <c r="L547" s="655">
        <v>0</v>
      </c>
      <c r="M547" s="655">
        <v>0</v>
      </c>
      <c r="N547" s="648">
        <v>0</v>
      </c>
      <c r="O547" s="648">
        <v>0</v>
      </c>
      <c r="P547" s="656">
        <v>0</v>
      </c>
      <c r="Q547" s="226"/>
      <c r="R547" s="226"/>
      <c r="S547" s="226"/>
      <c r="T547" s="703">
        <f t="shared" ref="T547:X547" si="541">C547-C546</f>
        <v>0</v>
      </c>
      <c r="U547" s="703">
        <f t="shared" si="541"/>
        <v>0</v>
      </c>
      <c r="V547" s="703">
        <f t="shared" si="541"/>
        <v>0</v>
      </c>
      <c r="W547" s="703">
        <f t="shared" si="541"/>
        <v>0</v>
      </c>
      <c r="X547" s="703">
        <f t="shared" si="541"/>
        <v>0</v>
      </c>
      <c r="Y547" s="703">
        <f t="shared" ref="Y547:AE547" si="542">H547-H546</f>
        <v>0</v>
      </c>
      <c r="Z547" s="704">
        <f t="shared" si="542"/>
        <v>0</v>
      </c>
      <c r="AA547" s="703">
        <f t="shared" si="542"/>
        <v>0</v>
      </c>
      <c r="AB547" s="703">
        <f t="shared" si="542"/>
        <v>0</v>
      </c>
      <c r="AC547" s="703">
        <f t="shared" si="542"/>
        <v>0</v>
      </c>
      <c r="AD547" s="703">
        <f t="shared" si="542"/>
        <v>0</v>
      </c>
      <c r="AE547" s="704">
        <f t="shared" si="542"/>
        <v>0</v>
      </c>
    </row>
    <row r="548" spans="1:31">
      <c r="A548" s="622"/>
      <c r="B548" s="628" t="s">
        <v>922</v>
      </c>
      <c r="C548" s="648">
        <v>0</v>
      </c>
      <c r="D548" s="655">
        <v>0</v>
      </c>
      <c r="E548" s="655">
        <v>0</v>
      </c>
      <c r="F548" s="655">
        <v>0</v>
      </c>
      <c r="G548" s="655">
        <v>0</v>
      </c>
      <c r="H548" s="655">
        <v>0</v>
      </c>
      <c r="I548" s="648">
        <v>0</v>
      </c>
      <c r="J548" s="648">
        <v>0</v>
      </c>
      <c r="K548" s="655">
        <v>0</v>
      </c>
      <c r="L548" s="655">
        <v>0</v>
      </c>
      <c r="M548" s="655">
        <v>0</v>
      </c>
      <c r="N548" s="648">
        <v>0</v>
      </c>
      <c r="O548" s="648">
        <v>0</v>
      </c>
      <c r="P548" s="656">
        <v>0</v>
      </c>
      <c r="Q548" s="226"/>
      <c r="R548" s="226"/>
      <c r="S548" s="226"/>
      <c r="Z548" s="702"/>
      <c r="AE548" s="702"/>
    </row>
    <row r="549" spans="1:31" ht="13.5" thickBot="1">
      <c r="A549" s="622"/>
      <c r="B549" s="628" t="s">
        <v>923</v>
      </c>
      <c r="C549" s="648">
        <v>0</v>
      </c>
      <c r="D549" s="655">
        <v>0</v>
      </c>
      <c r="E549" s="655">
        <v>0</v>
      </c>
      <c r="F549" s="655">
        <v>0</v>
      </c>
      <c r="G549" s="655">
        <v>0</v>
      </c>
      <c r="H549" s="655">
        <v>0</v>
      </c>
      <c r="I549" s="648">
        <v>0</v>
      </c>
      <c r="J549" s="648">
        <v>0</v>
      </c>
      <c r="K549" s="655">
        <v>0</v>
      </c>
      <c r="L549" s="655">
        <v>0</v>
      </c>
      <c r="M549" s="655">
        <v>0</v>
      </c>
      <c r="N549" s="648">
        <v>0</v>
      </c>
      <c r="O549" s="648">
        <v>0</v>
      </c>
      <c r="P549" s="656">
        <v>0</v>
      </c>
      <c r="Q549" s="226"/>
      <c r="R549" s="226"/>
      <c r="S549" s="226"/>
      <c r="T549" s="715">
        <f t="shared" ref="T549:X549" si="543">C549-C548</f>
        <v>0</v>
      </c>
      <c r="U549" s="715">
        <f t="shared" si="543"/>
        <v>0</v>
      </c>
      <c r="V549" s="715">
        <f t="shared" si="543"/>
        <v>0</v>
      </c>
      <c r="W549" s="715">
        <f t="shared" si="543"/>
        <v>0</v>
      </c>
      <c r="X549" s="715">
        <f t="shared" si="543"/>
        <v>0</v>
      </c>
      <c r="Y549" s="715">
        <f t="shared" ref="Y549:AE549" si="544">H549-H548</f>
        <v>0</v>
      </c>
      <c r="Z549" s="716">
        <f t="shared" si="544"/>
        <v>0</v>
      </c>
      <c r="AA549" s="715">
        <f t="shared" si="544"/>
        <v>0</v>
      </c>
      <c r="AB549" s="715">
        <f t="shared" si="544"/>
        <v>0</v>
      </c>
      <c r="AC549" s="715">
        <f t="shared" si="544"/>
        <v>0</v>
      </c>
      <c r="AD549" s="715">
        <f t="shared" si="544"/>
        <v>0</v>
      </c>
      <c r="AE549" s="716">
        <f t="shared" si="544"/>
        <v>0</v>
      </c>
    </row>
    <row r="550" spans="1:31">
      <c r="A550" s="658" t="s">
        <v>930</v>
      </c>
      <c r="B550" s="659"/>
      <c r="C550" s="649">
        <v>4.4190153527686737</v>
      </c>
      <c r="D550" s="653">
        <v>4.4387427767834318</v>
      </c>
      <c r="E550" s="653">
        <v>4.5397890502173297</v>
      </c>
      <c r="F550" s="653">
        <v>4.3961242845461976</v>
      </c>
      <c r="G550" s="653">
        <v>4.4638952745849299</v>
      </c>
      <c r="H550" s="653">
        <v>4.6801955990220048</v>
      </c>
      <c r="I550" s="649">
        <v>4.4623703446278595</v>
      </c>
      <c r="J550" s="649">
        <v>2.9438614975450088</v>
      </c>
      <c r="K550" s="653">
        <v>3.5065303023811532</v>
      </c>
      <c r="L550" s="653">
        <v>3.3450932261435362</v>
      </c>
      <c r="M550" s="653">
        <v>3.1789847273146554</v>
      </c>
      <c r="N550" s="649">
        <v>3.2473973074788476</v>
      </c>
      <c r="O550" s="649">
        <v>0</v>
      </c>
      <c r="P550" s="654">
        <v>0</v>
      </c>
    </row>
    <row r="551" spans="1:31">
      <c r="A551" s="632" t="s">
        <v>931</v>
      </c>
      <c r="B551" s="633"/>
      <c r="C551" s="667">
        <v>4.3864278578726301</v>
      </c>
      <c r="D551" s="668">
        <v>4.4783141153081516</v>
      </c>
      <c r="E551" s="668">
        <v>4.4748030835812811</v>
      </c>
      <c r="F551" s="668">
        <v>4.3911191626409032</v>
      </c>
      <c r="G551" s="668">
        <v>4.4811536231884057</v>
      </c>
      <c r="H551" s="668">
        <v>4.6456650246305413</v>
      </c>
      <c r="I551" s="667">
        <v>4.4299497875737792</v>
      </c>
      <c r="J551" s="667">
        <v>2.8511191661348647</v>
      </c>
      <c r="K551" s="668">
        <v>3.5786665319833806</v>
      </c>
      <c r="L551" s="668">
        <v>3.2758451349802247</v>
      </c>
      <c r="M551" s="668">
        <v>3.2528902454418933</v>
      </c>
      <c r="N551" s="667">
        <v>3.2534641329124763</v>
      </c>
      <c r="O551" s="667">
        <v>0</v>
      </c>
      <c r="P551" s="669">
        <v>0</v>
      </c>
    </row>
    <row r="552" spans="1:31">
      <c r="A552" s="658" t="s">
        <v>932</v>
      </c>
      <c r="B552" s="659"/>
      <c r="C552" s="648">
        <v>4.6441841680129237</v>
      </c>
      <c r="D552" s="679">
        <v>4.7447782805429863</v>
      </c>
      <c r="E552" s="679">
        <v>4.8219399038461539</v>
      </c>
      <c r="F552" s="679">
        <v>4.5949999999999998</v>
      </c>
      <c r="G552" s="679">
        <v>5.1941411764705876</v>
      </c>
      <c r="H552" s="679">
        <v>6.2843478260869574</v>
      </c>
      <c r="I552" s="648">
        <v>4.7704497167138813</v>
      </c>
      <c r="J552" s="648">
        <v>2.9998363048656</v>
      </c>
      <c r="K552" s="679">
        <v>4.2309663802114139</v>
      </c>
      <c r="L552" s="679">
        <v>4.4988689988535544</v>
      </c>
      <c r="M552" s="679">
        <v>4.5235300559118041</v>
      </c>
      <c r="N552" s="648">
        <v>4.0668552413426777</v>
      </c>
      <c r="O552" s="648">
        <v>0</v>
      </c>
      <c r="P552" s="656">
        <v>0</v>
      </c>
    </row>
    <row r="553" spans="1:31">
      <c r="A553" s="632" t="s">
        <v>933</v>
      </c>
      <c r="B553" s="633"/>
      <c r="C553" s="649">
        <v>4.5468042488619114</v>
      </c>
      <c r="D553" s="653">
        <v>4.9249918032786884</v>
      </c>
      <c r="E553" s="653">
        <v>4.6342054176072232</v>
      </c>
      <c r="F553" s="653">
        <v>5.1647058823529406</v>
      </c>
      <c r="G553" s="653">
        <v>4.4743010752688175</v>
      </c>
      <c r="H553" s="653">
        <v>6.1411764705882357</v>
      </c>
      <c r="I553" s="649">
        <v>4.6845833333333333</v>
      </c>
      <c r="J553" s="649">
        <v>2.7513902735562308</v>
      </c>
      <c r="K553" s="653">
        <v>4.0238160916995884</v>
      </c>
      <c r="L553" s="653">
        <v>4.2172515340593728</v>
      </c>
      <c r="M553" s="653">
        <v>4.5920786783191119</v>
      </c>
      <c r="N553" s="649">
        <v>3.899227457527001</v>
      </c>
      <c r="O553" s="649">
        <v>0</v>
      </c>
      <c r="P553" s="654">
        <v>0</v>
      </c>
    </row>
    <row r="554" spans="1:31">
      <c r="A554" s="658" t="s">
        <v>934</v>
      </c>
      <c r="B554" s="659"/>
      <c r="C554" s="649">
        <v>0</v>
      </c>
      <c r="D554" s="653">
        <v>0</v>
      </c>
      <c r="E554" s="653">
        <v>1.5</v>
      </c>
      <c r="F554" s="653">
        <v>0</v>
      </c>
      <c r="G554" s="653">
        <v>0</v>
      </c>
      <c r="H554" s="653">
        <v>0</v>
      </c>
      <c r="I554" s="649">
        <v>0.125</v>
      </c>
      <c r="J554" s="649">
        <v>0.73314393063583794</v>
      </c>
      <c r="K554" s="653">
        <v>0.5359872</v>
      </c>
      <c r="L554" s="653">
        <v>0</v>
      </c>
      <c r="M554" s="653">
        <v>0.61109999999999998</v>
      </c>
      <c r="N554" s="649">
        <v>0.72149552036199094</v>
      </c>
      <c r="O554" s="649">
        <v>0</v>
      </c>
      <c r="P554" s="654">
        <v>0</v>
      </c>
    </row>
    <row r="555" spans="1:31">
      <c r="A555" s="632" t="s">
        <v>935</v>
      </c>
      <c r="B555" s="633"/>
      <c r="C555" s="649">
        <v>1.3142857142857143</v>
      </c>
      <c r="D555" s="653">
        <v>0</v>
      </c>
      <c r="E555" s="653">
        <v>0</v>
      </c>
      <c r="F555" s="653">
        <v>0</v>
      </c>
      <c r="G555" s="653">
        <v>0</v>
      </c>
      <c r="H555" s="653">
        <v>0</v>
      </c>
      <c r="I555" s="649">
        <v>0.91999999999999993</v>
      </c>
      <c r="J555" s="649">
        <v>0.72781663822525589</v>
      </c>
      <c r="K555" s="653">
        <v>0.57144285714285703</v>
      </c>
      <c r="L555" s="653">
        <v>0</v>
      </c>
      <c r="M555" s="653">
        <v>0.54169999999999996</v>
      </c>
      <c r="N555" s="649">
        <v>0.71856347930895936</v>
      </c>
      <c r="O555" s="649">
        <v>0</v>
      </c>
      <c r="P555" s="654">
        <v>0</v>
      </c>
    </row>
    <row r="556" spans="1:31">
      <c r="A556" s="658" t="s">
        <v>936</v>
      </c>
      <c r="B556" s="659"/>
      <c r="C556" s="676">
        <v>4.4250344674474107</v>
      </c>
      <c r="D556" s="677">
        <v>4.4518788391777511</v>
      </c>
      <c r="E556" s="677">
        <v>4.5499702582368657</v>
      </c>
      <c r="F556" s="677">
        <v>4.4001729559748428</v>
      </c>
      <c r="G556" s="677">
        <v>4.5354055299539162</v>
      </c>
      <c r="H556" s="677">
        <v>4.7656018518518515</v>
      </c>
      <c r="I556" s="676">
        <v>4.4730217222005892</v>
      </c>
      <c r="J556" s="676">
        <v>2.4970332929415329</v>
      </c>
      <c r="K556" s="677">
        <v>3.7910806803375268</v>
      </c>
      <c r="L556" s="677">
        <v>3.9368026682427497</v>
      </c>
      <c r="M556" s="677">
        <v>3.8294550191168608</v>
      </c>
      <c r="N556" s="676">
        <v>3.4059271763424421</v>
      </c>
      <c r="O556" s="676">
        <v>0</v>
      </c>
      <c r="P556" s="678">
        <v>0</v>
      </c>
    </row>
    <row r="557" spans="1:31">
      <c r="A557" s="632" t="s">
        <v>937</v>
      </c>
      <c r="B557" s="633"/>
      <c r="C557" s="676">
        <v>4.3910320498796755</v>
      </c>
      <c r="D557" s="677">
        <v>4.502795502459592</v>
      </c>
      <c r="E557" s="677">
        <v>4.4801485783633854</v>
      </c>
      <c r="F557" s="677">
        <v>4.4216318638824452</v>
      </c>
      <c r="G557" s="677">
        <v>4.4803397190293737</v>
      </c>
      <c r="H557" s="677">
        <v>4.7612272727272718</v>
      </c>
      <c r="I557" s="676">
        <v>4.4395922414970634</v>
      </c>
      <c r="J557" s="676">
        <v>2.3242034779132519</v>
      </c>
      <c r="K557" s="677">
        <v>3.7429996189601948</v>
      </c>
      <c r="L557" s="677">
        <v>3.7737030933579225</v>
      </c>
      <c r="M557" s="677">
        <v>3.9506428446584234</v>
      </c>
      <c r="N557" s="676">
        <v>3.336982561964231</v>
      </c>
      <c r="O557" s="676">
        <v>0</v>
      </c>
      <c r="P557" s="678">
        <v>0</v>
      </c>
    </row>
    <row r="558" spans="1:31">
      <c r="A558" s="660" t="s">
        <v>938</v>
      </c>
      <c r="B558" s="659"/>
      <c r="C558" s="649">
        <v>4.6206400359762432</v>
      </c>
      <c r="D558" s="653">
        <v>4.8469687763120959</v>
      </c>
      <c r="E558" s="653">
        <v>4.9209612439352313</v>
      </c>
      <c r="F558" s="653">
        <v>5.3961726110363397</v>
      </c>
      <c r="G558" s="653">
        <v>4.9196325203252025</v>
      </c>
      <c r="H558" s="653">
        <v>5.7135879893576593</v>
      </c>
      <c r="I558" s="649">
        <v>4.7976468732367499</v>
      </c>
      <c r="J558" s="649">
        <v>4.2370123925655347</v>
      </c>
      <c r="K558" s="653">
        <v>4.1329652024410359</v>
      </c>
      <c r="L558" s="653">
        <v>3.9172352152110284</v>
      </c>
      <c r="M558" s="653">
        <v>4.212764624010461</v>
      </c>
      <c r="N558" s="649">
        <v>4.1212593797149157</v>
      </c>
      <c r="O558" s="649">
        <v>0</v>
      </c>
      <c r="P558" s="654">
        <v>0</v>
      </c>
    </row>
    <row r="559" spans="1:31">
      <c r="A559" s="632" t="s">
        <v>939</v>
      </c>
      <c r="B559" s="633"/>
      <c r="C559" s="649">
        <v>4.553789377998986</v>
      </c>
      <c r="D559" s="653">
        <v>4.810807963641297</v>
      </c>
      <c r="E559" s="653">
        <v>4.8758973262335008</v>
      </c>
      <c r="F559" s="653">
        <v>5.4714789492623241</v>
      </c>
      <c r="G559" s="653">
        <v>4.8323158379373847</v>
      </c>
      <c r="H559" s="653">
        <v>5.6823350253807119</v>
      </c>
      <c r="I559" s="649">
        <v>4.7431701665459824</v>
      </c>
      <c r="J559" s="649">
        <v>3.9322987337608946</v>
      </c>
      <c r="K559" s="653">
        <v>4.1409145400200043</v>
      </c>
      <c r="L559" s="653">
        <v>3.7785782474187775</v>
      </c>
      <c r="M559" s="653">
        <v>4.3339223609018287</v>
      </c>
      <c r="N559" s="649">
        <v>4.0220775251153</v>
      </c>
      <c r="O559" s="649">
        <v>0</v>
      </c>
      <c r="P559" s="654">
        <v>0</v>
      </c>
    </row>
    <row r="560" spans="1:31">
      <c r="A560" s="660" t="s">
        <v>940</v>
      </c>
      <c r="B560" s="659"/>
      <c r="C560" s="649">
        <v>5.5344382918817461</v>
      </c>
      <c r="D560" s="653">
        <v>5.4210961810466767</v>
      </c>
      <c r="E560" s="653">
        <v>5.6430618626784508</v>
      </c>
      <c r="F560" s="653">
        <v>6.3410110294117645</v>
      </c>
      <c r="G560" s="653">
        <v>6.4705662650602411</v>
      </c>
      <c r="H560" s="653">
        <v>8.1803584229390687</v>
      </c>
      <c r="I560" s="649">
        <v>5.8009609286523229</v>
      </c>
      <c r="J560" s="649">
        <v>5.3044855657106833</v>
      </c>
      <c r="K560" s="653">
        <v>5.1364834173378</v>
      </c>
      <c r="L560" s="653">
        <v>5.3550445009246141</v>
      </c>
      <c r="M560" s="653">
        <v>6.0498250781703273</v>
      </c>
      <c r="N560" s="649">
        <v>5.2703198848223964</v>
      </c>
      <c r="O560" s="649">
        <v>0</v>
      </c>
      <c r="P560" s="654">
        <v>0</v>
      </c>
    </row>
    <row r="561" spans="1:16">
      <c r="A561" s="632" t="s">
        <v>941</v>
      </c>
      <c r="B561" s="633"/>
      <c r="C561" s="649">
        <v>5.5310915492957742</v>
      </c>
      <c r="D561" s="653">
        <v>5.0178069666182878</v>
      </c>
      <c r="E561" s="653">
        <v>5.6183832092078543</v>
      </c>
      <c r="F561" s="653">
        <v>6.5376284584980224</v>
      </c>
      <c r="G561" s="653">
        <v>7.1651034482758629</v>
      </c>
      <c r="H561" s="653">
        <v>8.3070461538461533</v>
      </c>
      <c r="I561" s="649">
        <v>5.7940581824898407</v>
      </c>
      <c r="J561" s="649">
        <v>4.9289045050970071</v>
      </c>
      <c r="K561" s="653">
        <v>5.0839941088282945</v>
      </c>
      <c r="L561" s="653">
        <v>5.2392602614717694</v>
      </c>
      <c r="M561" s="653">
        <v>6.0600597762697044</v>
      </c>
      <c r="N561" s="649">
        <v>5.133789886741801</v>
      </c>
      <c r="O561" s="649">
        <v>0</v>
      </c>
      <c r="P561" s="654">
        <v>0</v>
      </c>
    </row>
    <row r="562" spans="1:16">
      <c r="A562" s="660" t="s">
        <v>942</v>
      </c>
      <c r="B562" s="659"/>
      <c r="C562" s="649">
        <v>3.9140625</v>
      </c>
      <c r="D562" s="653">
        <v>3.7000000000000006</v>
      </c>
      <c r="E562" s="653">
        <v>4.375</v>
      </c>
      <c r="F562" s="653">
        <v>0</v>
      </c>
      <c r="G562" s="653">
        <v>0</v>
      </c>
      <c r="H562" s="653">
        <v>0</v>
      </c>
      <c r="I562" s="649">
        <v>3.8558139534883722</v>
      </c>
      <c r="J562" s="649">
        <v>0</v>
      </c>
      <c r="K562" s="653">
        <v>0</v>
      </c>
      <c r="L562" s="653">
        <v>0</v>
      </c>
      <c r="M562" s="653">
        <v>0</v>
      </c>
      <c r="N562" s="649">
        <v>0</v>
      </c>
      <c r="O562" s="649">
        <v>0</v>
      </c>
      <c r="P562" s="654">
        <v>0</v>
      </c>
    </row>
    <row r="563" spans="1:16">
      <c r="A563" s="632" t="s">
        <v>943</v>
      </c>
      <c r="B563" s="633"/>
      <c r="C563" s="649">
        <v>3.7586021505376346</v>
      </c>
      <c r="D563" s="653">
        <v>3.976923076923077</v>
      </c>
      <c r="E563" s="653">
        <v>3.9321428571428569</v>
      </c>
      <c r="F563" s="653">
        <v>0</v>
      </c>
      <c r="G563" s="653">
        <v>0</v>
      </c>
      <c r="H563" s="653">
        <v>3.6666666666666665</v>
      </c>
      <c r="I563" s="649">
        <v>3.7908695652173914</v>
      </c>
      <c r="J563" s="649">
        <v>0</v>
      </c>
      <c r="K563" s="653">
        <v>0</v>
      </c>
      <c r="L563" s="653">
        <v>0</v>
      </c>
      <c r="M563" s="653">
        <v>0</v>
      </c>
      <c r="N563" s="649">
        <v>0</v>
      </c>
      <c r="O563" s="649">
        <v>0</v>
      </c>
      <c r="P563" s="654">
        <v>0</v>
      </c>
    </row>
    <row r="564" spans="1:16">
      <c r="A564" s="660" t="s">
        <v>944</v>
      </c>
      <c r="B564" s="659"/>
      <c r="C564" s="649">
        <v>4.6491647221139134</v>
      </c>
      <c r="D564" s="653">
        <v>4.8738680657666089</v>
      </c>
      <c r="E564" s="653">
        <v>4.9504695106579639</v>
      </c>
      <c r="F564" s="653">
        <v>5.4728639654906788</v>
      </c>
      <c r="G564" s="653">
        <v>4.977215835383582</v>
      </c>
      <c r="H564" s="653">
        <v>5.9500927835051547</v>
      </c>
      <c r="I564" s="649">
        <v>4.8375392670157069</v>
      </c>
      <c r="J564" s="649">
        <v>4.5981738333037141</v>
      </c>
      <c r="K564" s="653">
        <v>4.5825402481810498</v>
      </c>
      <c r="L564" s="653">
        <v>4.364636247220818</v>
      </c>
      <c r="M564" s="653">
        <v>4.8004633676662785</v>
      </c>
      <c r="N564" s="649">
        <v>4.560703874701491</v>
      </c>
      <c r="O564" s="649">
        <v>0</v>
      </c>
      <c r="P564" s="654">
        <v>0</v>
      </c>
    </row>
    <row r="565" spans="1:16">
      <c r="A565" s="632" t="s">
        <v>945</v>
      </c>
      <c r="B565" s="633"/>
      <c r="C565" s="649">
        <v>4.5835824564429872</v>
      </c>
      <c r="D565" s="653">
        <v>4.8193408443408448</v>
      </c>
      <c r="E565" s="653">
        <v>4.9049708782700812</v>
      </c>
      <c r="F565" s="653">
        <v>5.5604419525065953</v>
      </c>
      <c r="G565" s="653">
        <v>4.9076676319893062</v>
      </c>
      <c r="H565" s="653">
        <v>5.956795204147765</v>
      </c>
      <c r="I565" s="649">
        <v>4.7835552200682132</v>
      </c>
      <c r="J565" s="649">
        <v>4.2645370752028064</v>
      </c>
      <c r="K565" s="653">
        <v>4.5586081082743064</v>
      </c>
      <c r="L565" s="653">
        <v>4.2331451897650423</v>
      </c>
      <c r="M565" s="653">
        <v>4.8678267937774828</v>
      </c>
      <c r="N565" s="649">
        <v>4.4442194698406867</v>
      </c>
      <c r="O565" s="649">
        <v>0</v>
      </c>
      <c r="P565" s="654">
        <v>0</v>
      </c>
    </row>
    <row r="566" spans="1:16">
      <c r="A566" s="660" t="s">
        <v>946</v>
      </c>
      <c r="B566" s="659"/>
      <c r="C566" s="649">
        <v>3.6519929948644019</v>
      </c>
      <c r="D566" s="653">
        <v>4.4019532104687356</v>
      </c>
      <c r="E566" s="653">
        <v>3.900262178887528</v>
      </c>
      <c r="F566" s="653">
        <v>4.291559345631744</v>
      </c>
      <c r="G566" s="653">
        <v>3.7782173221186626</v>
      </c>
      <c r="H566" s="653">
        <v>4.1461210877373018</v>
      </c>
      <c r="I566" s="649">
        <v>3.8704196449925643</v>
      </c>
      <c r="J566" s="649">
        <v>2.902579072362129</v>
      </c>
      <c r="K566" s="653">
        <v>4.0681009067236831</v>
      </c>
      <c r="L566" s="653">
        <v>3.911952112504828</v>
      </c>
      <c r="M566" s="653">
        <v>3.8723497566635867</v>
      </c>
      <c r="N566" s="649">
        <v>3.7417804621899919</v>
      </c>
      <c r="O566" s="649">
        <v>0</v>
      </c>
      <c r="P566" s="654">
        <v>0</v>
      </c>
    </row>
    <row r="567" spans="1:16">
      <c r="A567" s="632" t="s">
        <v>947</v>
      </c>
      <c r="B567" s="633"/>
      <c r="C567" s="649">
        <v>3.5876121002668535</v>
      </c>
      <c r="D567" s="653">
        <v>4.3884265214822307</v>
      </c>
      <c r="E567" s="653">
        <v>3.8381319301669174</v>
      </c>
      <c r="F567" s="653">
        <v>4.3022030825022659</v>
      </c>
      <c r="G567" s="653">
        <v>3.7703981693363851</v>
      </c>
      <c r="H567" s="653">
        <v>4.2005690252350316</v>
      </c>
      <c r="I567" s="649">
        <v>3.8183894038790647</v>
      </c>
      <c r="J567" s="649">
        <v>2.9090548072066</v>
      </c>
      <c r="K567" s="653">
        <v>4.0647021595103183</v>
      </c>
      <c r="L567" s="653">
        <v>3.8104550565684443</v>
      </c>
      <c r="M567" s="653">
        <v>3.8413465555153645</v>
      </c>
      <c r="N567" s="649">
        <v>3.7162660014215887</v>
      </c>
      <c r="O567" s="649">
        <v>0</v>
      </c>
      <c r="P567" s="654">
        <v>0</v>
      </c>
    </row>
    <row r="568" spans="1:16">
      <c r="A568" s="660" t="s">
        <v>948</v>
      </c>
      <c r="B568" s="659"/>
      <c r="C568" s="649">
        <v>3.9383252739483918</v>
      </c>
      <c r="D568" s="653">
        <v>4.8669098360655747</v>
      </c>
      <c r="E568" s="653">
        <v>4.0107993994575741</v>
      </c>
      <c r="F568" s="653">
        <v>4.4023142087023492</v>
      </c>
      <c r="G568" s="653">
        <v>3.7363951492537311</v>
      </c>
      <c r="H568" s="653">
        <v>4.8742338072669824</v>
      </c>
      <c r="I568" s="649">
        <v>4.1079382801865201</v>
      </c>
      <c r="J568" s="649">
        <v>3.8204902527075815</v>
      </c>
      <c r="K568" s="653">
        <v>4.2004430504322325</v>
      </c>
      <c r="L568" s="653">
        <v>4.1046727391242861</v>
      </c>
      <c r="M568" s="653">
        <v>3.9821971180665079</v>
      </c>
      <c r="N568" s="649">
        <v>4.0898468180331387</v>
      </c>
      <c r="O568" s="649">
        <v>0</v>
      </c>
      <c r="P568" s="654">
        <v>0</v>
      </c>
    </row>
    <row r="569" spans="1:16">
      <c r="A569" s="632" t="s">
        <v>949</v>
      </c>
      <c r="B569" s="633"/>
      <c r="C569" s="649">
        <v>3.9049781740567342</v>
      </c>
      <c r="D569" s="653">
        <v>4.8357559832223052</v>
      </c>
      <c r="E569" s="653">
        <v>3.8955148688585144</v>
      </c>
      <c r="F569" s="653">
        <v>4.2885018726591753</v>
      </c>
      <c r="G569" s="653">
        <v>3.8215860091743128</v>
      </c>
      <c r="H569" s="653">
        <v>4.9411560693641627</v>
      </c>
      <c r="I569" s="649">
        <v>4.0499395147511112</v>
      </c>
      <c r="J569" s="649">
        <v>3.7067408860175362</v>
      </c>
      <c r="K569" s="653">
        <v>4.2288910224260681</v>
      </c>
      <c r="L569" s="653">
        <v>3.8553770774227818</v>
      </c>
      <c r="M569" s="653">
        <v>3.9588396607126737</v>
      </c>
      <c r="N569" s="649">
        <v>4.0247132977677191</v>
      </c>
      <c r="O569" s="649">
        <v>0</v>
      </c>
      <c r="P569" s="654">
        <v>0</v>
      </c>
    </row>
    <row r="570" spans="1:16">
      <c r="A570" s="660" t="s">
        <v>950</v>
      </c>
      <c r="B570" s="659"/>
      <c r="C570" s="649">
        <v>2.7854545454545456</v>
      </c>
      <c r="D570" s="653">
        <v>2.5</v>
      </c>
      <c r="E570" s="653">
        <v>2.2238805970149254</v>
      </c>
      <c r="F570" s="653">
        <v>3.3</v>
      </c>
      <c r="G570" s="653">
        <v>3.9200000000000004</v>
      </c>
      <c r="H570" s="653">
        <v>3</v>
      </c>
      <c r="I570" s="649">
        <v>2.6135714285714284</v>
      </c>
      <c r="J570" s="649">
        <v>9.5</v>
      </c>
      <c r="K570" s="653">
        <v>0</v>
      </c>
      <c r="L570" s="653">
        <v>0</v>
      </c>
      <c r="M570" s="653">
        <v>0</v>
      </c>
      <c r="N570" s="649">
        <v>9.5</v>
      </c>
      <c r="O570" s="649">
        <v>0</v>
      </c>
      <c r="P570" s="654">
        <v>0</v>
      </c>
    </row>
    <row r="571" spans="1:16">
      <c r="A571" s="632" t="s">
        <v>951</v>
      </c>
      <c r="B571" s="633"/>
      <c r="C571" s="649">
        <v>3.4346534653465346</v>
      </c>
      <c r="D571" s="653">
        <v>3.7000000000000006</v>
      </c>
      <c r="E571" s="653">
        <v>2.5765217391304347</v>
      </c>
      <c r="F571" s="653">
        <v>2.5</v>
      </c>
      <c r="G571" s="653">
        <v>3.1384615384615384</v>
      </c>
      <c r="H571" s="653">
        <v>2.5</v>
      </c>
      <c r="I571" s="649">
        <v>2.9478599221789881</v>
      </c>
      <c r="J571" s="649">
        <v>0</v>
      </c>
      <c r="K571" s="653">
        <v>0</v>
      </c>
      <c r="L571" s="653">
        <v>0</v>
      </c>
      <c r="M571" s="653">
        <v>0</v>
      </c>
      <c r="N571" s="649">
        <v>0</v>
      </c>
      <c r="O571" s="649">
        <v>0</v>
      </c>
      <c r="P571" s="654">
        <v>0</v>
      </c>
    </row>
    <row r="572" spans="1:16">
      <c r="A572" s="660" t="s">
        <v>952</v>
      </c>
      <c r="B572" s="659"/>
      <c r="C572" s="649">
        <v>3.7202998839511228</v>
      </c>
      <c r="D572" s="653">
        <v>4.5220078587912429</v>
      </c>
      <c r="E572" s="653">
        <v>3.9272064946968706</v>
      </c>
      <c r="F572" s="653">
        <v>4.3254204599904167</v>
      </c>
      <c r="G572" s="653">
        <v>3.7626064325010571</v>
      </c>
      <c r="H572" s="653">
        <v>4.3241114982578397</v>
      </c>
      <c r="I572" s="649">
        <v>3.9317557439197768</v>
      </c>
      <c r="J572" s="649">
        <v>3.365540447572354</v>
      </c>
      <c r="K572" s="653">
        <v>4.1470084459481376</v>
      </c>
      <c r="L572" s="653">
        <v>4.0011117409761052</v>
      </c>
      <c r="M572" s="653">
        <v>3.9188574856093612</v>
      </c>
      <c r="N572" s="649">
        <v>3.9276257149422369</v>
      </c>
      <c r="O572" s="649">
        <v>0</v>
      </c>
      <c r="P572" s="654">
        <v>0</v>
      </c>
    </row>
    <row r="573" spans="1:16">
      <c r="A573" s="632" t="s">
        <v>953</v>
      </c>
      <c r="B573" s="633"/>
      <c r="C573" s="649">
        <v>3.6637431516497356</v>
      </c>
      <c r="D573" s="653">
        <v>4.5023019556058603</v>
      </c>
      <c r="E573" s="653">
        <v>3.8501464934409686</v>
      </c>
      <c r="F573" s="653">
        <v>4.2928371741594251</v>
      </c>
      <c r="G573" s="653">
        <v>3.7883567652521797</v>
      </c>
      <c r="H573" s="653">
        <v>4.3880773480662985</v>
      </c>
      <c r="I573" s="649">
        <v>3.8776025864715704</v>
      </c>
      <c r="J573" s="649">
        <v>3.3259163183279745</v>
      </c>
      <c r="K573" s="653">
        <v>4.1602980024110048</v>
      </c>
      <c r="L573" s="653">
        <v>3.8319578013820088</v>
      </c>
      <c r="M573" s="653">
        <v>3.8942018439834718</v>
      </c>
      <c r="N573" s="649">
        <v>3.8810669902035602</v>
      </c>
      <c r="O573" s="649">
        <v>0</v>
      </c>
      <c r="P573" s="654">
        <v>0</v>
      </c>
    </row>
    <row r="574" spans="1:16">
      <c r="A574" s="660" t="s">
        <v>954</v>
      </c>
      <c r="B574" s="659"/>
      <c r="C574" s="649">
        <v>3.7096595617529875</v>
      </c>
      <c r="D574" s="653">
        <v>4.2970004317789288</v>
      </c>
      <c r="E574" s="653">
        <v>4.4045928172773614</v>
      </c>
      <c r="F574" s="653">
        <v>4.5801644736842109</v>
      </c>
      <c r="G574" s="653">
        <v>4.5437179487179487</v>
      </c>
      <c r="H574" s="653">
        <v>6.996249999999999</v>
      </c>
      <c r="I574" s="649">
        <v>4.1364358607534575</v>
      </c>
      <c r="J574" s="649">
        <v>3.6507754788610867</v>
      </c>
      <c r="K574" s="653">
        <v>4.5515198498071836</v>
      </c>
      <c r="L574" s="653">
        <v>4.26841490118015</v>
      </c>
      <c r="M574" s="653">
        <v>5.2156728802588992</v>
      </c>
      <c r="N574" s="649">
        <v>4.3700470555441449</v>
      </c>
      <c r="O574" s="649">
        <v>0</v>
      </c>
      <c r="P574" s="654">
        <v>0</v>
      </c>
    </row>
    <row r="575" spans="1:16">
      <c r="A575" s="632" t="s">
        <v>955</v>
      </c>
      <c r="B575" s="633"/>
      <c r="C575" s="649">
        <v>3.5963019654207109</v>
      </c>
      <c r="D575" s="653">
        <v>4.1842841379310345</v>
      </c>
      <c r="E575" s="653">
        <v>4.3011203727020897</v>
      </c>
      <c r="F575" s="653">
        <v>4.4486617100371753</v>
      </c>
      <c r="G575" s="653">
        <v>4.5609602649006629</v>
      </c>
      <c r="H575" s="653">
        <v>6.7784090909090908</v>
      </c>
      <c r="I575" s="649">
        <v>4.0169756517869741</v>
      </c>
      <c r="J575" s="649">
        <v>3.9347275933303827</v>
      </c>
      <c r="K575" s="653">
        <v>4.4317202665888296</v>
      </c>
      <c r="L575" s="653">
        <v>4.1004722372697726</v>
      </c>
      <c r="M575" s="653">
        <v>4.2173675510204092</v>
      </c>
      <c r="N575" s="649">
        <v>4.2617449109796324</v>
      </c>
      <c r="O575" s="649">
        <v>0</v>
      </c>
      <c r="P575" s="654">
        <v>0</v>
      </c>
    </row>
    <row r="576" spans="1:16">
      <c r="A576" s="660" t="s">
        <v>956</v>
      </c>
      <c r="B576" s="659"/>
      <c r="C576" s="649">
        <v>4.2523099846365842</v>
      </c>
      <c r="D576" s="653">
        <v>4.6178303933967912</v>
      </c>
      <c r="E576" s="653">
        <v>4.4747860369948231</v>
      </c>
      <c r="F576" s="653">
        <v>4.809928753968868</v>
      </c>
      <c r="G576" s="653">
        <v>4.3527591440919151</v>
      </c>
      <c r="H576" s="653">
        <v>5.0165243535778714</v>
      </c>
      <c r="I576" s="649">
        <v>4.4049218142127629</v>
      </c>
      <c r="J576" s="649">
        <v>3.7435891866478612</v>
      </c>
      <c r="K576" s="653">
        <v>4.045773559951046</v>
      </c>
      <c r="L576" s="653">
        <v>3.8349740534995393</v>
      </c>
      <c r="M576" s="653">
        <v>3.9205901056150743</v>
      </c>
      <c r="N576" s="649">
        <v>3.9044878065677597</v>
      </c>
      <c r="O576" s="649">
        <v>0</v>
      </c>
      <c r="P576" s="654">
        <v>0</v>
      </c>
    </row>
    <row r="577" spans="1:16">
      <c r="A577" s="632" t="s">
        <v>957</v>
      </c>
      <c r="B577" s="633"/>
      <c r="C577" s="649">
        <v>4.1925539780132173</v>
      </c>
      <c r="D577" s="653">
        <v>4.603644072779538</v>
      </c>
      <c r="E577" s="653">
        <v>4.4200780887953766</v>
      </c>
      <c r="F577" s="653">
        <v>4.8388875355257808</v>
      </c>
      <c r="G577" s="653">
        <v>4.3130812420246709</v>
      </c>
      <c r="H577" s="653">
        <v>5.0236007714561239</v>
      </c>
      <c r="I577" s="649">
        <v>4.3562944045496534</v>
      </c>
      <c r="J577" s="649">
        <v>3.5459236748260219</v>
      </c>
      <c r="K577" s="653">
        <v>4.0536988425598075</v>
      </c>
      <c r="L577" s="653">
        <v>3.7106798490595425</v>
      </c>
      <c r="M577" s="653">
        <v>3.9844270401381614</v>
      </c>
      <c r="N577" s="649">
        <v>3.8375100466805563</v>
      </c>
      <c r="O577" s="649">
        <v>0</v>
      </c>
      <c r="P577" s="654">
        <v>0</v>
      </c>
    </row>
    <row r="578" spans="1:16">
      <c r="A578" s="660" t="s">
        <v>958</v>
      </c>
      <c r="B578" s="659"/>
      <c r="C578" s="649">
        <v>4.1655074874223139</v>
      </c>
      <c r="D578" s="653">
        <v>4.9387811268715529</v>
      </c>
      <c r="E578" s="653">
        <v>4.2350637949389895</v>
      </c>
      <c r="F578" s="653">
        <v>4.7359297585449989</v>
      </c>
      <c r="G578" s="653">
        <v>3.9335226885022165</v>
      </c>
      <c r="H578" s="653">
        <v>5.8954545454545455</v>
      </c>
      <c r="I578" s="649">
        <v>4.3481376191284529</v>
      </c>
      <c r="J578" s="649">
        <v>4.4426289447129408</v>
      </c>
      <c r="K578" s="653">
        <v>4.6840254890100441</v>
      </c>
      <c r="L578" s="653">
        <v>4.7389806725619872</v>
      </c>
      <c r="M578" s="653">
        <v>4.9169262158800704</v>
      </c>
      <c r="N578" s="649">
        <v>4.6603292994209511</v>
      </c>
      <c r="O578" s="649">
        <v>0</v>
      </c>
      <c r="P578" s="654">
        <v>0</v>
      </c>
    </row>
    <row r="579" spans="1:16">
      <c r="A579" s="632" t="s">
        <v>959</v>
      </c>
      <c r="B579" s="633"/>
      <c r="C579" s="649">
        <v>4.1408700658837008</v>
      </c>
      <c r="D579" s="653">
        <v>4.865279983955074</v>
      </c>
      <c r="E579" s="653">
        <v>4.120798556636335</v>
      </c>
      <c r="F579" s="653">
        <v>4.6880777027027021</v>
      </c>
      <c r="G579" s="653">
        <v>4.012725648213034</v>
      </c>
      <c r="H579" s="653">
        <v>6.0208087535680299</v>
      </c>
      <c r="I579" s="649">
        <v>4.2974749607647311</v>
      </c>
      <c r="J579" s="649">
        <v>4.1544678450363186</v>
      </c>
      <c r="K579" s="653">
        <v>4.6625943826297185</v>
      </c>
      <c r="L579" s="653">
        <v>4.5189765919466423</v>
      </c>
      <c r="M579" s="653">
        <v>4.8581159637962834</v>
      </c>
      <c r="N579" s="649">
        <v>4.5418418576209909</v>
      </c>
      <c r="O579" s="649">
        <v>0</v>
      </c>
      <c r="P579" s="654">
        <v>0</v>
      </c>
    </row>
    <row r="580" spans="1:16">
      <c r="A580" s="660" t="s">
        <v>960</v>
      </c>
      <c r="B580" s="659"/>
      <c r="C580" s="649">
        <v>4.2420666485063121</v>
      </c>
      <c r="D580" s="653">
        <v>4.6642157337281471</v>
      </c>
      <c r="E580" s="653">
        <v>4.4403607818233128</v>
      </c>
      <c r="F580" s="653">
        <v>4.7952732579803756</v>
      </c>
      <c r="G580" s="653">
        <v>4.2538074569173778</v>
      </c>
      <c r="H580" s="653">
        <v>5.1552481431465225</v>
      </c>
      <c r="I580" s="649">
        <v>4.3970579144095883</v>
      </c>
      <c r="J580" s="649">
        <v>4.0143777480609781</v>
      </c>
      <c r="K580" s="653">
        <v>4.3630565335345484</v>
      </c>
      <c r="L580" s="653">
        <v>4.1870343454695629</v>
      </c>
      <c r="M580" s="653" t="e">
        <v>#VALUE!</v>
      </c>
      <c r="N580" s="649" t="e">
        <v>#VALUE!</v>
      </c>
      <c r="O580" s="649">
        <v>0</v>
      </c>
      <c r="P580" s="654">
        <v>0</v>
      </c>
    </row>
    <row r="581" spans="1:16">
      <c r="A581" s="670" t="s">
        <v>961</v>
      </c>
      <c r="B581" s="671"/>
      <c r="C581" s="650">
        <v>4.1864541741887926</v>
      </c>
      <c r="D581" s="661">
        <v>4.6402888283378747</v>
      </c>
      <c r="E581" s="661">
        <v>4.3766453860340153</v>
      </c>
      <c r="F581" s="661">
        <v>4.8096635024549927</v>
      </c>
      <c r="G581" s="661">
        <v>4.2431501876325672</v>
      </c>
      <c r="H581" s="661">
        <v>5.1916677357280312</v>
      </c>
      <c r="I581" s="650">
        <v>4.3481871081292791</v>
      </c>
      <c r="J581" s="650">
        <v>3.784185101542092</v>
      </c>
      <c r="K581" s="661">
        <v>4.3498800840613354</v>
      </c>
      <c r="L581" s="661">
        <v>4.0336386579633565</v>
      </c>
      <c r="M581" s="661" t="e">
        <v>#VALUE!</v>
      </c>
      <c r="N581" s="650" t="e">
        <v>#VALUE!</v>
      </c>
      <c r="O581" s="650">
        <v>0</v>
      </c>
      <c r="P581" s="662">
        <v>0</v>
      </c>
    </row>
  </sheetData>
  <pageMargins left="0.75" right="0.75" top="1" bottom="1" header="0.5" footer="0.5"/>
  <pageSetup orientation="landscape" r:id="rId2"/>
  <headerFooter alignWithMargins="0"/>
  <rowBreaks count="15" manualBreakCount="15">
    <brk id="19" max="16383" man="1"/>
    <brk id="33" max="16383" man="1"/>
    <brk id="47" max="16383" man="1"/>
    <brk id="61" max="16383" man="1"/>
    <brk id="75" max="16383" man="1"/>
    <brk id="89" max="16383" man="1"/>
    <brk id="103" max="16383" man="1"/>
    <brk id="117" max="16383" man="1"/>
    <brk id="131" max="16383" man="1"/>
    <brk id="145" max="16383" man="1"/>
    <brk id="159" max="16383" man="1"/>
    <brk id="173" max="16383" man="1"/>
    <brk id="187" max="16383" man="1"/>
    <brk id="201" max="16383" man="1"/>
    <brk id="215"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2166B-32ED-45C0-A9E7-7575762CA796}">
  <sheetPr>
    <tabColor indexed="17"/>
  </sheetPr>
  <dimension ref="A2:AF581"/>
  <sheetViews>
    <sheetView workbookViewId="0">
      <pane xSplit="2" ySplit="5" topLeftCell="C241" activePane="bottomRight" state="frozen"/>
      <selection pane="topRight" activeCell="C1" sqref="C1"/>
      <selection pane="bottomLeft" activeCell="A6" sqref="A6"/>
      <selection pane="bottomRight" activeCell="K262" sqref="K262"/>
    </sheetView>
  </sheetViews>
  <sheetFormatPr defaultColWidth="9" defaultRowHeight="12.75"/>
  <cols>
    <col min="1" max="1" width="4.109375" style="128" customWidth="1"/>
    <col min="2" max="2" width="17.6640625" style="128" customWidth="1"/>
    <col min="3" max="8" width="8.88671875" style="128" bestFit="1" customWidth="1"/>
    <col min="9" max="9" width="10.6640625" style="128" customWidth="1"/>
    <col min="10" max="13" width="8.5546875" style="128" bestFit="1" customWidth="1"/>
    <col min="14" max="14" width="10.33203125" style="128" customWidth="1"/>
    <col min="15" max="15" width="6.88671875" style="128" bestFit="1" customWidth="1"/>
    <col min="16" max="16" width="8.6640625" style="128" customWidth="1"/>
    <col min="17" max="18" width="1.88671875" style="128" customWidth="1"/>
    <col min="19" max="19" width="6.6640625" style="693" customWidth="1"/>
    <col min="20" max="20" width="6.109375" style="693" customWidth="1"/>
    <col min="21" max="21" width="6.77734375" style="693" customWidth="1"/>
    <col min="22" max="23" width="6.44140625" style="693" customWidth="1"/>
    <col min="24" max="24" width="7" style="693" customWidth="1"/>
    <col min="25" max="25" width="6.6640625" style="693" customWidth="1"/>
    <col min="26" max="30" width="5.77734375" style="693" customWidth="1"/>
    <col min="31" max="16384" width="9" style="128"/>
  </cols>
  <sheetData>
    <row r="2" spans="1:30">
      <c r="C2" s="213" t="s">
        <v>806</v>
      </c>
    </row>
    <row r="3" spans="1:30">
      <c r="A3" s="621"/>
      <c r="B3" s="618"/>
      <c r="C3" s="617" t="s">
        <v>807</v>
      </c>
      <c r="D3" s="618" t="s">
        <v>143</v>
      </c>
      <c r="E3" s="618"/>
      <c r="F3" s="618"/>
      <c r="G3" s="618"/>
      <c r="H3" s="618"/>
      <c r="I3" s="618"/>
      <c r="J3" s="618"/>
      <c r="K3" s="618"/>
      <c r="L3" s="618"/>
      <c r="M3" s="618"/>
      <c r="N3" s="618"/>
      <c r="O3" s="618"/>
      <c r="P3" s="625"/>
    </row>
    <row r="4" spans="1:30" ht="38.25">
      <c r="A4" s="622"/>
      <c r="B4" s="620"/>
      <c r="C4" s="617" t="s">
        <v>808</v>
      </c>
      <c r="D4" s="618"/>
      <c r="E4" s="618"/>
      <c r="F4" s="618"/>
      <c r="G4" s="618"/>
      <c r="H4" s="618"/>
      <c r="I4" s="617" t="s">
        <v>809</v>
      </c>
      <c r="J4" s="617" t="s">
        <v>810</v>
      </c>
      <c r="K4" s="618"/>
      <c r="L4" s="618"/>
      <c r="M4" s="618"/>
      <c r="N4" s="617" t="s">
        <v>811</v>
      </c>
      <c r="O4" s="617" t="s">
        <v>812</v>
      </c>
      <c r="P4" s="626" t="s">
        <v>813</v>
      </c>
      <c r="S4" s="694" t="s">
        <v>808</v>
      </c>
      <c r="T4" s="695"/>
      <c r="U4" s="695"/>
      <c r="V4" s="695"/>
      <c r="W4" s="695"/>
      <c r="X4" s="695"/>
      <c r="Y4" s="696" t="s">
        <v>809</v>
      </c>
      <c r="Z4" s="694" t="s">
        <v>810</v>
      </c>
      <c r="AA4" s="695"/>
      <c r="AB4" s="695"/>
      <c r="AC4" s="695"/>
      <c r="AD4" s="696" t="s">
        <v>811</v>
      </c>
    </row>
    <row r="5" spans="1:30">
      <c r="A5" s="621" t="s">
        <v>134</v>
      </c>
      <c r="B5" s="617" t="s">
        <v>814</v>
      </c>
      <c r="C5" s="617">
        <v>1</v>
      </c>
      <c r="D5" s="621">
        <v>2</v>
      </c>
      <c r="E5" s="621">
        <v>3</v>
      </c>
      <c r="F5" s="621">
        <v>4</v>
      </c>
      <c r="G5" s="621">
        <v>5</v>
      </c>
      <c r="H5" s="621">
        <v>6</v>
      </c>
      <c r="I5" s="619"/>
      <c r="J5" s="617">
        <v>7</v>
      </c>
      <c r="K5" s="621">
        <v>8</v>
      </c>
      <c r="L5" s="621">
        <v>9</v>
      </c>
      <c r="M5" s="621">
        <v>10</v>
      </c>
      <c r="N5" s="619"/>
      <c r="O5" s="617" t="s">
        <v>812</v>
      </c>
      <c r="P5" s="627"/>
      <c r="S5" s="694">
        <v>1</v>
      </c>
      <c r="T5" s="698">
        <v>2</v>
      </c>
      <c r="U5" s="698">
        <v>3</v>
      </c>
      <c r="V5" s="698">
        <v>4</v>
      </c>
      <c r="W5" s="698">
        <v>5</v>
      </c>
      <c r="X5" s="698">
        <v>6</v>
      </c>
      <c r="Y5" s="717"/>
      <c r="Z5" s="694">
        <v>7</v>
      </c>
      <c r="AA5" s="698">
        <v>8</v>
      </c>
      <c r="AB5" s="698">
        <v>9</v>
      </c>
      <c r="AC5" s="698">
        <v>10</v>
      </c>
      <c r="AD5" s="717"/>
    </row>
    <row r="6" spans="1:30">
      <c r="A6" s="621" t="s">
        <v>815</v>
      </c>
      <c r="B6" s="617" t="s">
        <v>816</v>
      </c>
      <c r="C6" s="634">
        <v>0</v>
      </c>
      <c r="D6" s="635">
        <v>0</v>
      </c>
      <c r="E6" s="635">
        <v>0</v>
      </c>
      <c r="F6" s="635">
        <v>0</v>
      </c>
      <c r="G6" s="635">
        <v>0</v>
      </c>
      <c r="H6" s="635">
        <v>0</v>
      </c>
      <c r="I6" s="634">
        <v>0</v>
      </c>
      <c r="J6" s="634">
        <v>0</v>
      </c>
      <c r="K6" s="635">
        <v>0</v>
      </c>
      <c r="L6" s="635">
        <v>0</v>
      </c>
      <c r="M6" s="635">
        <v>0</v>
      </c>
      <c r="N6" s="634">
        <v>0</v>
      </c>
      <c r="O6" s="634">
        <v>0</v>
      </c>
      <c r="P6" s="636">
        <v>0</v>
      </c>
      <c r="Q6" s="175"/>
      <c r="R6" s="175"/>
      <c r="S6" s="701" t="s">
        <v>1192</v>
      </c>
      <c r="Y6" s="702"/>
      <c r="AD6" s="702"/>
    </row>
    <row r="7" spans="1:30">
      <c r="A7" s="622"/>
      <c r="B7" s="628" t="s">
        <v>817</v>
      </c>
      <c r="C7" s="629">
        <v>0</v>
      </c>
      <c r="D7" s="630">
        <v>0</v>
      </c>
      <c r="E7" s="630">
        <v>0</v>
      </c>
      <c r="F7" s="630">
        <v>0</v>
      </c>
      <c r="G7" s="630">
        <v>0</v>
      </c>
      <c r="H7" s="630">
        <v>0</v>
      </c>
      <c r="I7" s="629">
        <v>0</v>
      </c>
      <c r="J7" s="629">
        <v>0</v>
      </c>
      <c r="K7" s="630">
        <v>0</v>
      </c>
      <c r="L7" s="630">
        <v>0</v>
      </c>
      <c r="M7" s="630">
        <v>0</v>
      </c>
      <c r="N7" s="629">
        <v>0</v>
      </c>
      <c r="O7" s="629">
        <v>0</v>
      </c>
      <c r="P7" s="631">
        <v>0</v>
      </c>
      <c r="Q7" s="175"/>
      <c r="R7" s="175"/>
      <c r="S7" s="703">
        <f t="shared" ref="S7:X7" si="0">C7-C6</f>
        <v>0</v>
      </c>
      <c r="T7" s="703">
        <f t="shared" si="0"/>
        <v>0</v>
      </c>
      <c r="U7" s="703">
        <f t="shared" si="0"/>
        <v>0</v>
      </c>
      <c r="V7" s="703">
        <f t="shared" si="0"/>
        <v>0</v>
      </c>
      <c r="W7" s="703">
        <f t="shared" si="0"/>
        <v>0</v>
      </c>
      <c r="X7" s="703">
        <f t="shared" si="0"/>
        <v>0</v>
      </c>
      <c r="Y7" s="704">
        <f t="shared" ref="Y7:AD7" si="1">I7-I6</f>
        <v>0</v>
      </c>
      <c r="Z7" s="703">
        <f t="shared" si="1"/>
        <v>0</v>
      </c>
      <c r="AA7" s="703">
        <f t="shared" si="1"/>
        <v>0</v>
      </c>
      <c r="AB7" s="703">
        <f t="shared" si="1"/>
        <v>0</v>
      </c>
      <c r="AC7" s="703">
        <f t="shared" si="1"/>
        <v>0</v>
      </c>
      <c r="AD7" s="704">
        <f t="shared" si="1"/>
        <v>0</v>
      </c>
    </row>
    <row r="8" spans="1:30">
      <c r="A8" s="622"/>
      <c r="B8" s="628" t="s">
        <v>818</v>
      </c>
      <c r="C8" s="629">
        <v>0</v>
      </c>
      <c r="D8" s="630">
        <v>0</v>
      </c>
      <c r="E8" s="630">
        <v>0</v>
      </c>
      <c r="F8" s="630">
        <v>0</v>
      </c>
      <c r="G8" s="630">
        <v>0</v>
      </c>
      <c r="H8" s="630">
        <v>0</v>
      </c>
      <c r="I8" s="629">
        <v>0</v>
      </c>
      <c r="J8" s="629">
        <v>0</v>
      </c>
      <c r="K8" s="630">
        <v>0</v>
      </c>
      <c r="L8" s="630">
        <v>0</v>
      </c>
      <c r="M8" s="630">
        <v>0</v>
      </c>
      <c r="N8" s="629">
        <v>0</v>
      </c>
      <c r="O8" s="629">
        <v>0</v>
      </c>
      <c r="P8" s="631">
        <v>0</v>
      </c>
      <c r="Q8" s="175"/>
      <c r="R8" s="175"/>
      <c r="Y8" s="702"/>
      <c r="AD8" s="702"/>
    </row>
    <row r="9" spans="1:30">
      <c r="A9" s="622"/>
      <c r="B9" s="628" t="s">
        <v>819</v>
      </c>
      <c r="C9" s="629">
        <v>0</v>
      </c>
      <c r="D9" s="630">
        <v>0</v>
      </c>
      <c r="E9" s="630">
        <v>0</v>
      </c>
      <c r="F9" s="630">
        <v>0</v>
      </c>
      <c r="G9" s="630">
        <v>0</v>
      </c>
      <c r="H9" s="630">
        <v>0</v>
      </c>
      <c r="I9" s="629">
        <v>0</v>
      </c>
      <c r="J9" s="629">
        <v>0</v>
      </c>
      <c r="K9" s="630">
        <v>0</v>
      </c>
      <c r="L9" s="630">
        <v>0</v>
      </c>
      <c r="M9" s="630">
        <v>0</v>
      </c>
      <c r="N9" s="629">
        <v>0</v>
      </c>
      <c r="O9" s="629">
        <v>0</v>
      </c>
      <c r="P9" s="631">
        <v>0</v>
      </c>
      <c r="Q9" s="175"/>
      <c r="R9" s="175"/>
      <c r="S9" s="703">
        <f t="shared" ref="S9:X9" si="2">C9-C8</f>
        <v>0</v>
      </c>
      <c r="T9" s="703">
        <f t="shared" si="2"/>
        <v>0</v>
      </c>
      <c r="U9" s="703">
        <f t="shared" si="2"/>
        <v>0</v>
      </c>
      <c r="V9" s="703">
        <f t="shared" si="2"/>
        <v>0</v>
      </c>
      <c r="W9" s="703">
        <f t="shared" si="2"/>
        <v>0</v>
      </c>
      <c r="X9" s="703">
        <f t="shared" si="2"/>
        <v>0</v>
      </c>
      <c r="Y9" s="704">
        <f t="shared" ref="Y9:AD9" si="3">I9-I8</f>
        <v>0</v>
      </c>
      <c r="Z9" s="703">
        <f t="shared" si="3"/>
        <v>0</v>
      </c>
      <c r="AA9" s="703">
        <f t="shared" si="3"/>
        <v>0</v>
      </c>
      <c r="AB9" s="703">
        <f t="shared" si="3"/>
        <v>0</v>
      </c>
      <c r="AC9" s="703">
        <f t="shared" si="3"/>
        <v>0</v>
      </c>
      <c r="AD9" s="704">
        <f t="shared" si="3"/>
        <v>0</v>
      </c>
    </row>
    <row r="10" spans="1:30">
      <c r="A10" s="622"/>
      <c r="B10" s="628" t="s">
        <v>820</v>
      </c>
      <c r="C10" s="629">
        <v>0</v>
      </c>
      <c r="D10" s="630">
        <v>0</v>
      </c>
      <c r="E10" s="630">
        <v>0</v>
      </c>
      <c r="F10" s="630">
        <v>0</v>
      </c>
      <c r="G10" s="630">
        <v>0</v>
      </c>
      <c r="H10" s="630">
        <v>0</v>
      </c>
      <c r="I10" s="629">
        <v>0</v>
      </c>
      <c r="J10" s="629">
        <v>0</v>
      </c>
      <c r="K10" s="630">
        <v>0</v>
      </c>
      <c r="L10" s="630">
        <v>0</v>
      </c>
      <c r="M10" s="630">
        <v>0</v>
      </c>
      <c r="N10" s="629">
        <v>0</v>
      </c>
      <c r="O10" s="629">
        <v>0</v>
      </c>
      <c r="P10" s="631">
        <v>0</v>
      </c>
      <c r="Q10" s="175"/>
      <c r="R10" s="175"/>
      <c r="Y10" s="702"/>
      <c r="AD10" s="702"/>
    </row>
    <row r="11" spans="1:30">
      <c r="A11" s="622"/>
      <c r="B11" s="628" t="s">
        <v>821</v>
      </c>
      <c r="C11" s="629">
        <v>0</v>
      </c>
      <c r="D11" s="630">
        <v>0</v>
      </c>
      <c r="E11" s="630">
        <v>0</v>
      </c>
      <c r="F11" s="630">
        <v>0</v>
      </c>
      <c r="G11" s="630">
        <v>0</v>
      </c>
      <c r="H11" s="630">
        <v>0</v>
      </c>
      <c r="I11" s="629">
        <v>0</v>
      </c>
      <c r="J11" s="629">
        <v>0</v>
      </c>
      <c r="K11" s="630">
        <v>0</v>
      </c>
      <c r="L11" s="630">
        <v>0</v>
      </c>
      <c r="M11" s="630">
        <v>0</v>
      </c>
      <c r="N11" s="629">
        <v>0</v>
      </c>
      <c r="O11" s="629">
        <v>0</v>
      </c>
      <c r="P11" s="631">
        <v>0</v>
      </c>
      <c r="Q11" s="175"/>
      <c r="R11" s="175"/>
      <c r="S11" s="703">
        <f t="shared" ref="S11:X11" si="4">C11-C10</f>
        <v>0</v>
      </c>
      <c r="T11" s="703">
        <f t="shared" si="4"/>
        <v>0</v>
      </c>
      <c r="U11" s="703">
        <f t="shared" si="4"/>
        <v>0</v>
      </c>
      <c r="V11" s="703">
        <f t="shared" si="4"/>
        <v>0</v>
      </c>
      <c r="W11" s="703">
        <f t="shared" si="4"/>
        <v>0</v>
      </c>
      <c r="X11" s="703">
        <f t="shared" si="4"/>
        <v>0</v>
      </c>
      <c r="Y11" s="704">
        <f t="shared" ref="Y11:AD11" si="5">I11-I10</f>
        <v>0</v>
      </c>
      <c r="Z11" s="703">
        <f t="shared" si="5"/>
        <v>0</v>
      </c>
      <c r="AA11" s="703">
        <f t="shared" si="5"/>
        <v>0</v>
      </c>
      <c r="AB11" s="703">
        <f t="shared" si="5"/>
        <v>0</v>
      </c>
      <c r="AC11" s="703">
        <f t="shared" si="5"/>
        <v>0</v>
      </c>
      <c r="AD11" s="704">
        <f t="shared" si="5"/>
        <v>0</v>
      </c>
    </row>
    <row r="12" spans="1:30">
      <c r="A12" s="622"/>
      <c r="B12" s="628" t="s">
        <v>822</v>
      </c>
      <c r="C12" s="629">
        <v>0</v>
      </c>
      <c r="D12" s="630">
        <v>0</v>
      </c>
      <c r="E12" s="630">
        <v>0</v>
      </c>
      <c r="F12" s="630">
        <v>0</v>
      </c>
      <c r="G12" s="630">
        <v>0</v>
      </c>
      <c r="H12" s="630">
        <v>0</v>
      </c>
      <c r="I12" s="629">
        <v>0</v>
      </c>
      <c r="J12" s="629">
        <v>0</v>
      </c>
      <c r="K12" s="630">
        <v>0</v>
      </c>
      <c r="L12" s="630">
        <v>0</v>
      </c>
      <c r="M12" s="630">
        <v>0</v>
      </c>
      <c r="N12" s="629">
        <v>0</v>
      </c>
      <c r="O12" s="629">
        <v>0</v>
      </c>
      <c r="P12" s="631">
        <v>0</v>
      </c>
      <c r="Q12" s="175"/>
      <c r="R12" s="175"/>
      <c r="Y12" s="702"/>
      <c r="AD12" s="702"/>
    </row>
    <row r="13" spans="1:30">
      <c r="A13" s="622"/>
      <c r="B13" s="628" t="s">
        <v>823</v>
      </c>
      <c r="C13" s="629">
        <v>0</v>
      </c>
      <c r="D13" s="630">
        <v>0</v>
      </c>
      <c r="E13" s="630">
        <v>0</v>
      </c>
      <c r="F13" s="630">
        <v>0</v>
      </c>
      <c r="G13" s="630">
        <v>0</v>
      </c>
      <c r="H13" s="630">
        <v>0</v>
      </c>
      <c r="I13" s="629">
        <v>0</v>
      </c>
      <c r="J13" s="629">
        <v>0</v>
      </c>
      <c r="K13" s="630">
        <v>0</v>
      </c>
      <c r="L13" s="630">
        <v>0</v>
      </c>
      <c r="M13" s="630">
        <v>0</v>
      </c>
      <c r="N13" s="629">
        <v>0</v>
      </c>
      <c r="O13" s="629">
        <v>0</v>
      </c>
      <c r="P13" s="631">
        <v>0</v>
      </c>
      <c r="Q13" s="175"/>
      <c r="R13" s="175"/>
      <c r="S13" s="703">
        <f t="shared" ref="S13:X13" si="6">C13-C12</f>
        <v>0</v>
      </c>
      <c r="T13" s="703">
        <f t="shared" si="6"/>
        <v>0</v>
      </c>
      <c r="U13" s="703">
        <f t="shared" si="6"/>
        <v>0</v>
      </c>
      <c r="V13" s="703">
        <f t="shared" si="6"/>
        <v>0</v>
      </c>
      <c r="W13" s="703">
        <f t="shared" si="6"/>
        <v>0</v>
      </c>
      <c r="X13" s="703">
        <f t="shared" si="6"/>
        <v>0</v>
      </c>
      <c r="Y13" s="704">
        <f t="shared" ref="Y13:AD13" si="7">I13-I12</f>
        <v>0</v>
      </c>
      <c r="Z13" s="703">
        <f t="shared" si="7"/>
        <v>0</v>
      </c>
      <c r="AA13" s="703">
        <f t="shared" si="7"/>
        <v>0</v>
      </c>
      <c r="AB13" s="703">
        <f t="shared" si="7"/>
        <v>0</v>
      </c>
      <c r="AC13" s="703">
        <f t="shared" si="7"/>
        <v>0</v>
      </c>
      <c r="AD13" s="704">
        <f t="shared" si="7"/>
        <v>0</v>
      </c>
    </row>
    <row r="14" spans="1:30">
      <c r="A14" s="622"/>
      <c r="B14" s="628" t="s">
        <v>824</v>
      </c>
      <c r="C14" s="629">
        <v>0</v>
      </c>
      <c r="D14" s="630">
        <v>0</v>
      </c>
      <c r="E14" s="630">
        <v>0</v>
      </c>
      <c r="F14" s="630">
        <v>0</v>
      </c>
      <c r="G14" s="630">
        <v>0</v>
      </c>
      <c r="H14" s="630">
        <v>0</v>
      </c>
      <c r="I14" s="629">
        <v>0</v>
      </c>
      <c r="J14" s="629">
        <v>0</v>
      </c>
      <c r="K14" s="630">
        <v>0</v>
      </c>
      <c r="L14" s="630">
        <v>0</v>
      </c>
      <c r="M14" s="630">
        <v>0</v>
      </c>
      <c r="N14" s="629">
        <v>0</v>
      </c>
      <c r="O14" s="629">
        <v>0</v>
      </c>
      <c r="P14" s="631">
        <v>0</v>
      </c>
      <c r="Q14" s="175"/>
      <c r="R14" s="175"/>
      <c r="Y14" s="702"/>
      <c r="AD14" s="702"/>
    </row>
    <row r="15" spans="1:30">
      <c r="A15" s="622"/>
      <c r="B15" s="628" t="s">
        <v>825</v>
      </c>
      <c r="C15" s="629">
        <v>0</v>
      </c>
      <c r="D15" s="630">
        <v>0</v>
      </c>
      <c r="E15" s="630">
        <v>0</v>
      </c>
      <c r="F15" s="630">
        <v>0</v>
      </c>
      <c r="G15" s="630">
        <v>0</v>
      </c>
      <c r="H15" s="630">
        <v>0</v>
      </c>
      <c r="I15" s="629">
        <v>0</v>
      </c>
      <c r="J15" s="629">
        <v>0</v>
      </c>
      <c r="K15" s="630">
        <v>0</v>
      </c>
      <c r="L15" s="630">
        <v>0</v>
      </c>
      <c r="M15" s="630">
        <v>0</v>
      </c>
      <c r="N15" s="629">
        <v>0</v>
      </c>
      <c r="O15" s="629">
        <v>0</v>
      </c>
      <c r="P15" s="631">
        <v>0</v>
      </c>
      <c r="Q15" s="175"/>
      <c r="R15" s="175"/>
      <c r="S15" s="703">
        <f t="shared" ref="S15:X15" si="8">C15-C14</f>
        <v>0</v>
      </c>
      <c r="T15" s="703">
        <f t="shared" si="8"/>
        <v>0</v>
      </c>
      <c r="U15" s="703">
        <f t="shared" si="8"/>
        <v>0</v>
      </c>
      <c r="V15" s="703">
        <f t="shared" si="8"/>
        <v>0</v>
      </c>
      <c r="W15" s="703">
        <f t="shared" si="8"/>
        <v>0</v>
      </c>
      <c r="X15" s="703">
        <f t="shared" si="8"/>
        <v>0</v>
      </c>
      <c r="Y15" s="704">
        <f t="shared" ref="Y15:AD15" si="9">I15-I14</f>
        <v>0</v>
      </c>
      <c r="Z15" s="703">
        <f t="shared" si="9"/>
        <v>0</v>
      </c>
      <c r="AA15" s="703">
        <f t="shared" si="9"/>
        <v>0</v>
      </c>
      <c r="AB15" s="703">
        <f t="shared" si="9"/>
        <v>0</v>
      </c>
      <c r="AC15" s="703">
        <f t="shared" si="9"/>
        <v>0</v>
      </c>
      <c r="AD15" s="704">
        <f t="shared" si="9"/>
        <v>0</v>
      </c>
    </row>
    <row r="16" spans="1:30">
      <c r="A16" s="622"/>
      <c r="B16" s="628" t="s">
        <v>826</v>
      </c>
      <c r="C16" s="629">
        <v>0</v>
      </c>
      <c r="D16" s="630">
        <v>0</v>
      </c>
      <c r="E16" s="630">
        <v>0</v>
      </c>
      <c r="F16" s="630">
        <v>0</v>
      </c>
      <c r="G16" s="630">
        <v>0</v>
      </c>
      <c r="H16" s="630">
        <v>0</v>
      </c>
      <c r="I16" s="629">
        <v>0</v>
      </c>
      <c r="J16" s="629">
        <v>0</v>
      </c>
      <c r="K16" s="630">
        <v>0</v>
      </c>
      <c r="L16" s="630">
        <v>0</v>
      </c>
      <c r="M16" s="630">
        <v>0</v>
      </c>
      <c r="N16" s="629">
        <v>0</v>
      </c>
      <c r="O16" s="629">
        <v>0</v>
      </c>
      <c r="P16" s="631">
        <v>0</v>
      </c>
      <c r="Q16" s="175"/>
      <c r="R16" s="175"/>
      <c r="Y16" s="702"/>
      <c r="AD16" s="702"/>
    </row>
    <row r="17" spans="1:30">
      <c r="A17" s="622"/>
      <c r="B17" s="628" t="s">
        <v>827</v>
      </c>
      <c r="C17" s="629">
        <v>0</v>
      </c>
      <c r="D17" s="630">
        <v>0</v>
      </c>
      <c r="E17" s="630">
        <v>0</v>
      </c>
      <c r="F17" s="630">
        <v>0</v>
      </c>
      <c r="G17" s="630">
        <v>0</v>
      </c>
      <c r="H17" s="630">
        <v>0</v>
      </c>
      <c r="I17" s="629">
        <v>0</v>
      </c>
      <c r="J17" s="629">
        <v>0</v>
      </c>
      <c r="K17" s="630">
        <v>0</v>
      </c>
      <c r="L17" s="630">
        <v>0</v>
      </c>
      <c r="M17" s="630">
        <v>0</v>
      </c>
      <c r="N17" s="629">
        <v>0</v>
      </c>
      <c r="O17" s="629">
        <v>0</v>
      </c>
      <c r="P17" s="631">
        <v>0</v>
      </c>
      <c r="Q17" s="175"/>
      <c r="R17" s="175"/>
      <c r="S17" s="703">
        <f t="shared" ref="S17:X17" si="10">C17-C16</f>
        <v>0</v>
      </c>
      <c r="T17" s="703">
        <f t="shared" si="10"/>
        <v>0</v>
      </c>
      <c r="U17" s="703">
        <f t="shared" si="10"/>
        <v>0</v>
      </c>
      <c r="V17" s="703">
        <f t="shared" si="10"/>
        <v>0</v>
      </c>
      <c r="W17" s="703">
        <f t="shared" si="10"/>
        <v>0</v>
      </c>
      <c r="X17" s="703">
        <f t="shared" si="10"/>
        <v>0</v>
      </c>
      <c r="Y17" s="704">
        <f t="shared" ref="Y17:AD17" si="11">I17-I16</f>
        <v>0</v>
      </c>
      <c r="Z17" s="703">
        <f t="shared" si="11"/>
        <v>0</v>
      </c>
      <c r="AA17" s="703">
        <f t="shared" si="11"/>
        <v>0</v>
      </c>
      <c r="AB17" s="703">
        <f t="shared" si="11"/>
        <v>0</v>
      </c>
      <c r="AC17" s="703">
        <f t="shared" si="11"/>
        <v>0</v>
      </c>
      <c r="AD17" s="704">
        <f t="shared" si="11"/>
        <v>0</v>
      </c>
    </row>
    <row r="18" spans="1:30">
      <c r="A18" s="622"/>
      <c r="B18" s="628" t="s">
        <v>828</v>
      </c>
      <c r="C18" s="629">
        <v>0</v>
      </c>
      <c r="D18" s="630">
        <v>0</v>
      </c>
      <c r="E18" s="630">
        <v>0</v>
      </c>
      <c r="F18" s="630">
        <v>0</v>
      </c>
      <c r="G18" s="630">
        <v>0</v>
      </c>
      <c r="H18" s="630">
        <v>0</v>
      </c>
      <c r="I18" s="629">
        <v>0</v>
      </c>
      <c r="J18" s="629">
        <v>0</v>
      </c>
      <c r="K18" s="630">
        <v>0</v>
      </c>
      <c r="L18" s="630">
        <v>0</v>
      </c>
      <c r="M18" s="630">
        <v>0</v>
      </c>
      <c r="N18" s="629">
        <v>0</v>
      </c>
      <c r="O18" s="629">
        <v>0</v>
      </c>
      <c r="P18" s="631">
        <v>0</v>
      </c>
      <c r="Q18" s="175"/>
      <c r="R18" s="175"/>
      <c r="Y18" s="702"/>
      <c r="AD18" s="702"/>
    </row>
    <row r="19" spans="1:30">
      <c r="A19" s="622"/>
      <c r="B19" s="628" t="s">
        <v>829</v>
      </c>
      <c r="C19" s="629">
        <v>0</v>
      </c>
      <c r="D19" s="630">
        <v>0</v>
      </c>
      <c r="E19" s="630">
        <v>0</v>
      </c>
      <c r="F19" s="630">
        <v>0</v>
      </c>
      <c r="G19" s="630">
        <v>0</v>
      </c>
      <c r="H19" s="630">
        <v>0</v>
      </c>
      <c r="I19" s="629">
        <v>0</v>
      </c>
      <c r="J19" s="629">
        <v>0</v>
      </c>
      <c r="K19" s="630">
        <v>0</v>
      </c>
      <c r="L19" s="630">
        <v>0</v>
      </c>
      <c r="M19" s="630">
        <v>0</v>
      </c>
      <c r="N19" s="629">
        <v>0</v>
      </c>
      <c r="O19" s="629">
        <v>0</v>
      </c>
      <c r="P19" s="631">
        <v>0</v>
      </c>
      <c r="Q19" s="175"/>
      <c r="R19" s="175"/>
      <c r="S19" s="703">
        <f t="shared" ref="S19:X19" si="12">C19-C18</f>
        <v>0</v>
      </c>
      <c r="T19" s="703">
        <f t="shared" si="12"/>
        <v>0</v>
      </c>
      <c r="U19" s="703">
        <f t="shared" si="12"/>
        <v>0</v>
      </c>
      <c r="V19" s="703">
        <f t="shared" si="12"/>
        <v>0</v>
      </c>
      <c r="W19" s="703">
        <f t="shared" si="12"/>
        <v>0</v>
      </c>
      <c r="X19" s="703">
        <f t="shared" si="12"/>
        <v>0</v>
      </c>
      <c r="Y19" s="704">
        <f t="shared" ref="Y19:AD19" si="13">I19-I18</f>
        <v>0</v>
      </c>
      <c r="Z19" s="703">
        <f t="shared" si="13"/>
        <v>0</v>
      </c>
      <c r="AA19" s="703">
        <f t="shared" si="13"/>
        <v>0</v>
      </c>
      <c r="AB19" s="703">
        <f t="shared" si="13"/>
        <v>0</v>
      </c>
      <c r="AC19" s="703">
        <f t="shared" si="13"/>
        <v>0</v>
      </c>
      <c r="AD19" s="704">
        <f t="shared" si="13"/>
        <v>0</v>
      </c>
    </row>
    <row r="20" spans="1:30">
      <c r="A20" s="622"/>
      <c r="B20" s="628" t="s">
        <v>830</v>
      </c>
      <c r="C20" s="629">
        <v>0</v>
      </c>
      <c r="D20" s="630">
        <v>0</v>
      </c>
      <c r="E20" s="630">
        <v>0</v>
      </c>
      <c r="F20" s="630">
        <v>0</v>
      </c>
      <c r="G20" s="630">
        <v>0</v>
      </c>
      <c r="H20" s="630">
        <v>0</v>
      </c>
      <c r="I20" s="629">
        <v>0</v>
      </c>
      <c r="J20" s="629">
        <v>0</v>
      </c>
      <c r="K20" s="630">
        <v>0</v>
      </c>
      <c r="L20" s="630">
        <v>0</v>
      </c>
      <c r="M20" s="630">
        <v>0</v>
      </c>
      <c r="N20" s="629">
        <v>0</v>
      </c>
      <c r="O20" s="629">
        <v>0</v>
      </c>
      <c r="P20" s="631">
        <v>0</v>
      </c>
      <c r="Q20" s="175"/>
      <c r="R20" s="175"/>
      <c r="Y20" s="702"/>
      <c r="AD20" s="702"/>
    </row>
    <row r="21" spans="1:30">
      <c r="A21" s="622"/>
      <c r="B21" s="628" t="s">
        <v>831</v>
      </c>
      <c r="C21" s="629">
        <v>0</v>
      </c>
      <c r="D21" s="630">
        <v>0</v>
      </c>
      <c r="E21" s="630">
        <v>0</v>
      </c>
      <c r="F21" s="630">
        <v>0</v>
      </c>
      <c r="G21" s="630">
        <v>0</v>
      </c>
      <c r="H21" s="630">
        <v>0</v>
      </c>
      <c r="I21" s="629">
        <v>0</v>
      </c>
      <c r="J21" s="629">
        <v>0</v>
      </c>
      <c r="K21" s="630">
        <v>0</v>
      </c>
      <c r="L21" s="630">
        <v>0</v>
      </c>
      <c r="M21" s="630">
        <v>0</v>
      </c>
      <c r="N21" s="629">
        <v>0</v>
      </c>
      <c r="O21" s="629">
        <v>0</v>
      </c>
      <c r="P21" s="631">
        <v>0</v>
      </c>
      <c r="Q21" s="175"/>
      <c r="R21" s="175"/>
      <c r="S21" s="703">
        <f t="shared" ref="S21:X21" si="14">C21-C20</f>
        <v>0</v>
      </c>
      <c r="T21" s="703">
        <f t="shared" si="14"/>
        <v>0</v>
      </c>
      <c r="U21" s="703">
        <f t="shared" si="14"/>
        <v>0</v>
      </c>
      <c r="V21" s="703">
        <f t="shared" si="14"/>
        <v>0</v>
      </c>
      <c r="W21" s="703">
        <f t="shared" si="14"/>
        <v>0</v>
      </c>
      <c r="X21" s="703">
        <f t="shared" si="14"/>
        <v>0</v>
      </c>
      <c r="Y21" s="704">
        <f t="shared" ref="Y21:AD21" si="15">I21-I20</f>
        <v>0</v>
      </c>
      <c r="Z21" s="703">
        <f t="shared" si="15"/>
        <v>0</v>
      </c>
      <c r="AA21" s="703">
        <f t="shared" si="15"/>
        <v>0</v>
      </c>
      <c r="AB21" s="703">
        <f t="shared" si="15"/>
        <v>0</v>
      </c>
      <c r="AC21" s="703">
        <f t="shared" si="15"/>
        <v>0</v>
      </c>
      <c r="AD21" s="704">
        <f t="shared" si="15"/>
        <v>0</v>
      </c>
    </row>
    <row r="22" spans="1:30">
      <c r="A22" s="622"/>
      <c r="B22" s="628" t="s">
        <v>832</v>
      </c>
      <c r="C22" s="629">
        <v>0</v>
      </c>
      <c r="D22" s="630">
        <v>0</v>
      </c>
      <c r="E22" s="630">
        <v>0</v>
      </c>
      <c r="F22" s="630">
        <v>0</v>
      </c>
      <c r="G22" s="630">
        <v>0</v>
      </c>
      <c r="H22" s="630">
        <v>0</v>
      </c>
      <c r="I22" s="629">
        <v>0</v>
      </c>
      <c r="J22" s="629">
        <v>0</v>
      </c>
      <c r="K22" s="630">
        <v>0</v>
      </c>
      <c r="L22" s="630">
        <v>0</v>
      </c>
      <c r="M22" s="630">
        <v>0</v>
      </c>
      <c r="N22" s="629">
        <v>0</v>
      </c>
      <c r="O22" s="629">
        <v>0</v>
      </c>
      <c r="P22" s="631">
        <v>0</v>
      </c>
      <c r="Q22" s="175"/>
      <c r="R22" s="175"/>
      <c r="Y22" s="702"/>
      <c r="AD22" s="702"/>
    </row>
    <row r="23" spans="1:30">
      <c r="A23" s="622"/>
      <c r="B23" s="628" t="s">
        <v>833</v>
      </c>
      <c r="C23" s="629">
        <v>0</v>
      </c>
      <c r="D23" s="630">
        <v>0</v>
      </c>
      <c r="E23" s="630">
        <v>0</v>
      </c>
      <c r="F23" s="630">
        <v>0</v>
      </c>
      <c r="G23" s="630">
        <v>0</v>
      </c>
      <c r="H23" s="630">
        <v>0</v>
      </c>
      <c r="I23" s="629">
        <v>0</v>
      </c>
      <c r="J23" s="629">
        <v>0</v>
      </c>
      <c r="K23" s="630">
        <v>0</v>
      </c>
      <c r="L23" s="630">
        <v>0</v>
      </c>
      <c r="M23" s="630">
        <v>0</v>
      </c>
      <c r="N23" s="629">
        <v>0</v>
      </c>
      <c r="O23" s="629">
        <v>0</v>
      </c>
      <c r="P23" s="631">
        <v>0</v>
      </c>
      <c r="Q23" s="175"/>
      <c r="R23" s="175"/>
      <c r="S23" s="703">
        <f t="shared" ref="S23:X23" si="16">C23-C22</f>
        <v>0</v>
      </c>
      <c r="T23" s="703">
        <f t="shared" si="16"/>
        <v>0</v>
      </c>
      <c r="U23" s="703">
        <f t="shared" si="16"/>
        <v>0</v>
      </c>
      <c r="V23" s="703">
        <f t="shared" si="16"/>
        <v>0</v>
      </c>
      <c r="W23" s="703">
        <f t="shared" si="16"/>
        <v>0</v>
      </c>
      <c r="X23" s="703">
        <f t="shared" si="16"/>
        <v>0</v>
      </c>
      <c r="Y23" s="704">
        <f t="shared" ref="Y23:AD23" si="17">I23-I22</f>
        <v>0</v>
      </c>
      <c r="Z23" s="703">
        <f t="shared" si="17"/>
        <v>0</v>
      </c>
      <c r="AA23" s="703">
        <f t="shared" si="17"/>
        <v>0</v>
      </c>
      <c r="AB23" s="703">
        <f t="shared" si="17"/>
        <v>0</v>
      </c>
      <c r="AC23" s="703">
        <f t="shared" si="17"/>
        <v>0</v>
      </c>
      <c r="AD23" s="704">
        <f t="shared" si="17"/>
        <v>0</v>
      </c>
    </row>
    <row r="24" spans="1:30">
      <c r="A24" s="622"/>
      <c r="B24" s="628" t="s">
        <v>834</v>
      </c>
      <c r="C24" s="629">
        <v>0</v>
      </c>
      <c r="D24" s="630">
        <v>0</v>
      </c>
      <c r="E24" s="630">
        <v>0</v>
      </c>
      <c r="F24" s="630">
        <v>0</v>
      </c>
      <c r="G24" s="630">
        <v>0</v>
      </c>
      <c r="H24" s="630">
        <v>0</v>
      </c>
      <c r="I24" s="629">
        <v>0</v>
      </c>
      <c r="J24" s="629">
        <v>0</v>
      </c>
      <c r="K24" s="630">
        <v>0</v>
      </c>
      <c r="L24" s="630">
        <v>0</v>
      </c>
      <c r="M24" s="630">
        <v>0</v>
      </c>
      <c r="N24" s="629">
        <v>0</v>
      </c>
      <c r="O24" s="629">
        <v>0</v>
      </c>
      <c r="P24" s="631">
        <v>0</v>
      </c>
      <c r="Q24" s="175"/>
      <c r="R24" s="175"/>
      <c r="Y24" s="702"/>
      <c r="AD24" s="702"/>
    </row>
    <row r="25" spans="1:30">
      <c r="A25" s="622"/>
      <c r="B25" s="628" t="s">
        <v>835</v>
      </c>
      <c r="C25" s="629">
        <v>0</v>
      </c>
      <c r="D25" s="630">
        <v>0</v>
      </c>
      <c r="E25" s="630">
        <v>0</v>
      </c>
      <c r="F25" s="630">
        <v>0</v>
      </c>
      <c r="G25" s="630">
        <v>0</v>
      </c>
      <c r="H25" s="630">
        <v>0</v>
      </c>
      <c r="I25" s="629">
        <v>0</v>
      </c>
      <c r="J25" s="629">
        <v>0</v>
      </c>
      <c r="K25" s="630">
        <v>0</v>
      </c>
      <c r="L25" s="630">
        <v>0</v>
      </c>
      <c r="M25" s="630">
        <v>0</v>
      </c>
      <c r="N25" s="629">
        <v>0</v>
      </c>
      <c r="O25" s="629">
        <v>0</v>
      </c>
      <c r="P25" s="631">
        <v>0</v>
      </c>
      <c r="Q25" s="175"/>
      <c r="R25" s="175"/>
      <c r="S25" s="703">
        <f t="shared" ref="S25:X25" si="18">C25-C24</f>
        <v>0</v>
      </c>
      <c r="T25" s="703">
        <f t="shared" si="18"/>
        <v>0</v>
      </c>
      <c r="U25" s="703">
        <f t="shared" si="18"/>
        <v>0</v>
      </c>
      <c r="V25" s="703">
        <f t="shared" si="18"/>
        <v>0</v>
      </c>
      <c r="W25" s="703">
        <f t="shared" si="18"/>
        <v>0</v>
      </c>
      <c r="X25" s="703">
        <f t="shared" si="18"/>
        <v>0</v>
      </c>
      <c r="Y25" s="704">
        <f t="shared" ref="Y25:AD25" si="19">I25-I24</f>
        <v>0</v>
      </c>
      <c r="Z25" s="703">
        <f t="shared" si="19"/>
        <v>0</v>
      </c>
      <c r="AA25" s="703">
        <f t="shared" si="19"/>
        <v>0</v>
      </c>
      <c r="AB25" s="703">
        <f t="shared" si="19"/>
        <v>0</v>
      </c>
      <c r="AC25" s="703">
        <f t="shared" si="19"/>
        <v>0</v>
      </c>
      <c r="AD25" s="704">
        <f t="shared" si="19"/>
        <v>0</v>
      </c>
    </row>
    <row r="26" spans="1:30">
      <c r="A26" s="622"/>
      <c r="B26" s="628" t="s">
        <v>836</v>
      </c>
      <c r="C26" s="629">
        <v>0</v>
      </c>
      <c r="D26" s="630">
        <v>0</v>
      </c>
      <c r="E26" s="630">
        <v>0</v>
      </c>
      <c r="F26" s="630">
        <v>0</v>
      </c>
      <c r="G26" s="630">
        <v>0</v>
      </c>
      <c r="H26" s="630">
        <v>0</v>
      </c>
      <c r="I26" s="629">
        <v>0</v>
      </c>
      <c r="J26" s="629">
        <v>0</v>
      </c>
      <c r="K26" s="630">
        <v>0</v>
      </c>
      <c r="L26" s="630">
        <v>0</v>
      </c>
      <c r="M26" s="630">
        <v>0</v>
      </c>
      <c r="N26" s="629">
        <v>0</v>
      </c>
      <c r="O26" s="629">
        <v>0</v>
      </c>
      <c r="P26" s="631">
        <v>0</v>
      </c>
      <c r="Q26" s="175"/>
      <c r="R26" s="175"/>
      <c r="Y26" s="702"/>
      <c r="AD26" s="702"/>
    </row>
    <row r="27" spans="1:30">
      <c r="A27" s="622"/>
      <c r="B27" s="628" t="s">
        <v>837</v>
      </c>
      <c r="C27" s="629">
        <v>0</v>
      </c>
      <c r="D27" s="630">
        <v>0</v>
      </c>
      <c r="E27" s="630">
        <v>0</v>
      </c>
      <c r="F27" s="630">
        <v>0</v>
      </c>
      <c r="G27" s="630">
        <v>0</v>
      </c>
      <c r="H27" s="630">
        <v>0</v>
      </c>
      <c r="I27" s="629">
        <v>0</v>
      </c>
      <c r="J27" s="629">
        <v>0</v>
      </c>
      <c r="K27" s="630">
        <v>0</v>
      </c>
      <c r="L27" s="630">
        <v>0</v>
      </c>
      <c r="M27" s="630">
        <v>0</v>
      </c>
      <c r="N27" s="629">
        <v>0</v>
      </c>
      <c r="O27" s="629">
        <v>0</v>
      </c>
      <c r="P27" s="631">
        <v>0</v>
      </c>
      <c r="Q27" s="175"/>
      <c r="R27" s="175"/>
      <c r="S27" s="703">
        <f t="shared" ref="S27:X27" si="20">C27-C26</f>
        <v>0</v>
      </c>
      <c r="T27" s="703">
        <f t="shared" si="20"/>
        <v>0</v>
      </c>
      <c r="U27" s="703">
        <f t="shared" si="20"/>
        <v>0</v>
      </c>
      <c r="V27" s="703">
        <f t="shared" si="20"/>
        <v>0</v>
      </c>
      <c r="W27" s="703">
        <f t="shared" si="20"/>
        <v>0</v>
      </c>
      <c r="X27" s="703">
        <f t="shared" si="20"/>
        <v>0</v>
      </c>
      <c r="Y27" s="704">
        <f t="shared" ref="Y27:AD27" si="21">I27-I26</f>
        <v>0</v>
      </c>
      <c r="Z27" s="703">
        <f t="shared" si="21"/>
        <v>0</v>
      </c>
      <c r="AA27" s="703">
        <f t="shared" si="21"/>
        <v>0</v>
      </c>
      <c r="AB27" s="703">
        <f t="shared" si="21"/>
        <v>0</v>
      </c>
      <c r="AC27" s="703">
        <f t="shared" si="21"/>
        <v>0</v>
      </c>
      <c r="AD27" s="704">
        <f t="shared" si="21"/>
        <v>0</v>
      </c>
    </row>
    <row r="28" spans="1:30">
      <c r="A28" s="622"/>
      <c r="B28" s="628" t="s">
        <v>838</v>
      </c>
      <c r="C28" s="629">
        <v>0</v>
      </c>
      <c r="D28" s="630">
        <v>0</v>
      </c>
      <c r="E28" s="630">
        <v>0</v>
      </c>
      <c r="F28" s="630">
        <v>0</v>
      </c>
      <c r="G28" s="630">
        <v>0</v>
      </c>
      <c r="H28" s="630">
        <v>0</v>
      </c>
      <c r="I28" s="629">
        <v>0</v>
      </c>
      <c r="J28" s="629">
        <v>0</v>
      </c>
      <c r="K28" s="630">
        <v>0</v>
      </c>
      <c r="L28" s="630">
        <v>0</v>
      </c>
      <c r="M28" s="630">
        <v>0</v>
      </c>
      <c r="N28" s="629">
        <v>0</v>
      </c>
      <c r="O28" s="629">
        <v>0</v>
      </c>
      <c r="P28" s="631">
        <v>0</v>
      </c>
      <c r="Q28" s="175"/>
      <c r="R28" s="175"/>
      <c r="Y28" s="702"/>
      <c r="AD28" s="702"/>
    </row>
    <row r="29" spans="1:30">
      <c r="A29" s="622"/>
      <c r="B29" s="628" t="s">
        <v>839</v>
      </c>
      <c r="C29" s="629">
        <v>0</v>
      </c>
      <c r="D29" s="630">
        <v>0</v>
      </c>
      <c r="E29" s="630">
        <v>0</v>
      </c>
      <c r="F29" s="630">
        <v>0</v>
      </c>
      <c r="G29" s="630">
        <v>0</v>
      </c>
      <c r="H29" s="630">
        <v>0</v>
      </c>
      <c r="I29" s="629">
        <v>0</v>
      </c>
      <c r="J29" s="629">
        <v>0</v>
      </c>
      <c r="K29" s="630">
        <v>0</v>
      </c>
      <c r="L29" s="630">
        <v>0</v>
      </c>
      <c r="M29" s="630">
        <v>0</v>
      </c>
      <c r="N29" s="629">
        <v>0</v>
      </c>
      <c r="O29" s="629">
        <v>0</v>
      </c>
      <c r="P29" s="631">
        <v>0</v>
      </c>
      <c r="Q29" s="175"/>
      <c r="R29" s="175"/>
      <c r="S29" s="703">
        <f t="shared" ref="S29:X29" si="22">C29-C28</f>
        <v>0</v>
      </c>
      <c r="T29" s="703">
        <f t="shared" si="22"/>
        <v>0</v>
      </c>
      <c r="U29" s="703">
        <f t="shared" si="22"/>
        <v>0</v>
      </c>
      <c r="V29" s="703">
        <f t="shared" si="22"/>
        <v>0</v>
      </c>
      <c r="W29" s="703">
        <f t="shared" si="22"/>
        <v>0</v>
      </c>
      <c r="X29" s="703">
        <f t="shared" si="22"/>
        <v>0</v>
      </c>
      <c r="Y29" s="704">
        <f t="shared" ref="Y29:AD29" si="23">I29-I28</f>
        <v>0</v>
      </c>
      <c r="Z29" s="703">
        <f t="shared" si="23"/>
        <v>0</v>
      </c>
      <c r="AA29" s="703">
        <f t="shared" si="23"/>
        <v>0</v>
      </c>
      <c r="AB29" s="703">
        <f t="shared" si="23"/>
        <v>0</v>
      </c>
      <c r="AC29" s="703">
        <f t="shared" si="23"/>
        <v>0</v>
      </c>
      <c r="AD29" s="704">
        <f t="shared" si="23"/>
        <v>0</v>
      </c>
    </row>
    <row r="30" spans="1:30">
      <c r="A30" s="622"/>
      <c r="B30" s="628" t="s">
        <v>840</v>
      </c>
      <c r="C30" s="629">
        <v>0</v>
      </c>
      <c r="D30" s="630">
        <v>0</v>
      </c>
      <c r="E30" s="630">
        <v>0</v>
      </c>
      <c r="F30" s="630">
        <v>0</v>
      </c>
      <c r="G30" s="630">
        <v>0</v>
      </c>
      <c r="H30" s="630">
        <v>0</v>
      </c>
      <c r="I30" s="629">
        <v>0</v>
      </c>
      <c r="J30" s="629">
        <v>0</v>
      </c>
      <c r="K30" s="630">
        <v>0</v>
      </c>
      <c r="L30" s="630">
        <v>0</v>
      </c>
      <c r="M30" s="630">
        <v>0</v>
      </c>
      <c r="N30" s="629">
        <v>0</v>
      </c>
      <c r="O30" s="629">
        <v>0</v>
      </c>
      <c r="P30" s="631">
        <v>0</v>
      </c>
      <c r="Q30" s="175"/>
      <c r="R30" s="175"/>
      <c r="Y30" s="702"/>
      <c r="AD30" s="702"/>
    </row>
    <row r="31" spans="1:30">
      <c r="A31" s="622"/>
      <c r="B31" s="628" t="s">
        <v>841</v>
      </c>
      <c r="C31" s="629">
        <v>0</v>
      </c>
      <c r="D31" s="630">
        <v>0</v>
      </c>
      <c r="E31" s="630">
        <v>0</v>
      </c>
      <c r="F31" s="630">
        <v>0</v>
      </c>
      <c r="G31" s="630">
        <v>0</v>
      </c>
      <c r="H31" s="630">
        <v>0</v>
      </c>
      <c r="I31" s="629">
        <v>0</v>
      </c>
      <c r="J31" s="629">
        <v>0</v>
      </c>
      <c r="K31" s="630">
        <v>0</v>
      </c>
      <c r="L31" s="630">
        <v>0</v>
      </c>
      <c r="M31" s="630">
        <v>0</v>
      </c>
      <c r="N31" s="629">
        <v>0</v>
      </c>
      <c r="O31" s="629">
        <v>0</v>
      </c>
      <c r="P31" s="631">
        <v>0</v>
      </c>
      <c r="Q31" s="175"/>
      <c r="R31" s="175"/>
      <c r="S31" s="703">
        <f t="shared" ref="S31:X31" si="24">C31-C30</f>
        <v>0</v>
      </c>
      <c r="T31" s="703">
        <f t="shared" si="24"/>
        <v>0</v>
      </c>
      <c r="U31" s="703">
        <f t="shared" si="24"/>
        <v>0</v>
      </c>
      <c r="V31" s="703">
        <f t="shared" si="24"/>
        <v>0</v>
      </c>
      <c r="W31" s="703">
        <f t="shared" si="24"/>
        <v>0</v>
      </c>
      <c r="X31" s="703">
        <f t="shared" si="24"/>
        <v>0</v>
      </c>
      <c r="Y31" s="704">
        <f t="shared" ref="Y31:AD31" si="25">I31-I30</f>
        <v>0</v>
      </c>
      <c r="Z31" s="703">
        <f t="shared" si="25"/>
        <v>0</v>
      </c>
      <c r="AA31" s="703">
        <f t="shared" si="25"/>
        <v>0</v>
      </c>
      <c r="AB31" s="703">
        <f t="shared" si="25"/>
        <v>0</v>
      </c>
      <c r="AC31" s="703">
        <f t="shared" si="25"/>
        <v>0</v>
      </c>
      <c r="AD31" s="704">
        <f t="shared" si="25"/>
        <v>0</v>
      </c>
    </row>
    <row r="32" spans="1:30">
      <c r="A32" s="622"/>
      <c r="B32" s="628" t="s">
        <v>842</v>
      </c>
      <c r="C32" s="629">
        <v>0</v>
      </c>
      <c r="D32" s="630">
        <v>0</v>
      </c>
      <c r="E32" s="630">
        <v>0</v>
      </c>
      <c r="F32" s="630">
        <v>0</v>
      </c>
      <c r="G32" s="630">
        <v>0</v>
      </c>
      <c r="H32" s="630">
        <v>0</v>
      </c>
      <c r="I32" s="629">
        <v>0</v>
      </c>
      <c r="J32" s="629">
        <v>0</v>
      </c>
      <c r="K32" s="630">
        <v>0</v>
      </c>
      <c r="L32" s="630">
        <v>0</v>
      </c>
      <c r="M32" s="630">
        <v>0</v>
      </c>
      <c r="N32" s="629">
        <v>0</v>
      </c>
      <c r="O32" s="629">
        <v>0</v>
      </c>
      <c r="P32" s="631">
        <v>0</v>
      </c>
      <c r="Q32" s="175"/>
      <c r="R32" s="175"/>
      <c r="Y32" s="702"/>
      <c r="AD32" s="702"/>
    </row>
    <row r="33" spans="1:30">
      <c r="A33" s="622"/>
      <c r="B33" s="628" t="s">
        <v>843</v>
      </c>
      <c r="C33" s="629">
        <v>0</v>
      </c>
      <c r="D33" s="630">
        <v>0</v>
      </c>
      <c r="E33" s="630">
        <v>0</v>
      </c>
      <c r="F33" s="630">
        <v>0</v>
      </c>
      <c r="G33" s="630">
        <v>0</v>
      </c>
      <c r="H33" s="630">
        <v>0</v>
      </c>
      <c r="I33" s="629">
        <v>0</v>
      </c>
      <c r="J33" s="629">
        <v>0</v>
      </c>
      <c r="K33" s="630">
        <v>0</v>
      </c>
      <c r="L33" s="630">
        <v>0</v>
      </c>
      <c r="M33" s="630">
        <v>0</v>
      </c>
      <c r="N33" s="629">
        <v>0</v>
      </c>
      <c r="O33" s="629">
        <v>0</v>
      </c>
      <c r="P33" s="631">
        <v>0</v>
      </c>
      <c r="Q33" s="175"/>
      <c r="R33" s="175"/>
      <c r="S33" s="703">
        <f t="shared" ref="S33:X33" si="26">C33-C32</f>
        <v>0</v>
      </c>
      <c r="T33" s="703">
        <f t="shared" si="26"/>
        <v>0</v>
      </c>
      <c r="U33" s="703">
        <f t="shared" si="26"/>
        <v>0</v>
      </c>
      <c r="V33" s="703">
        <f t="shared" si="26"/>
        <v>0</v>
      </c>
      <c r="W33" s="703">
        <f t="shared" si="26"/>
        <v>0</v>
      </c>
      <c r="X33" s="703">
        <f t="shared" si="26"/>
        <v>0</v>
      </c>
      <c r="Y33" s="704">
        <f t="shared" ref="Y33:AD33" si="27">I33-I32</f>
        <v>0</v>
      </c>
      <c r="Z33" s="703">
        <f t="shared" si="27"/>
        <v>0</v>
      </c>
      <c r="AA33" s="703">
        <f t="shared" si="27"/>
        <v>0</v>
      </c>
      <c r="AB33" s="703">
        <f t="shared" si="27"/>
        <v>0</v>
      </c>
      <c r="AC33" s="703">
        <f t="shared" si="27"/>
        <v>0</v>
      </c>
      <c r="AD33" s="704">
        <f t="shared" si="27"/>
        <v>0</v>
      </c>
    </row>
    <row r="34" spans="1:30">
      <c r="A34" s="622"/>
      <c r="B34" s="628" t="s">
        <v>844</v>
      </c>
      <c r="C34" s="629">
        <v>0</v>
      </c>
      <c r="D34" s="630">
        <v>0</v>
      </c>
      <c r="E34" s="630">
        <v>0</v>
      </c>
      <c r="F34" s="630">
        <v>0</v>
      </c>
      <c r="G34" s="630">
        <v>0</v>
      </c>
      <c r="H34" s="630">
        <v>0</v>
      </c>
      <c r="I34" s="629">
        <v>0</v>
      </c>
      <c r="J34" s="629">
        <v>0</v>
      </c>
      <c r="K34" s="630">
        <v>0</v>
      </c>
      <c r="L34" s="630">
        <v>0</v>
      </c>
      <c r="M34" s="630">
        <v>0</v>
      </c>
      <c r="N34" s="629">
        <v>0</v>
      </c>
      <c r="O34" s="629">
        <v>0</v>
      </c>
      <c r="P34" s="631">
        <v>0</v>
      </c>
      <c r="Q34" s="175"/>
      <c r="R34" s="175"/>
      <c r="Y34" s="702"/>
      <c r="AD34" s="702"/>
    </row>
    <row r="35" spans="1:30">
      <c r="A35" s="622"/>
      <c r="B35" s="628" t="s">
        <v>845</v>
      </c>
      <c r="C35" s="629">
        <v>0</v>
      </c>
      <c r="D35" s="630">
        <v>0</v>
      </c>
      <c r="E35" s="630">
        <v>0</v>
      </c>
      <c r="F35" s="630">
        <v>0</v>
      </c>
      <c r="G35" s="630">
        <v>0</v>
      </c>
      <c r="H35" s="630">
        <v>0</v>
      </c>
      <c r="I35" s="629">
        <v>0</v>
      </c>
      <c r="J35" s="629">
        <v>0</v>
      </c>
      <c r="K35" s="630">
        <v>0</v>
      </c>
      <c r="L35" s="630">
        <v>0</v>
      </c>
      <c r="M35" s="630">
        <v>0</v>
      </c>
      <c r="N35" s="629">
        <v>0</v>
      </c>
      <c r="O35" s="629">
        <v>0</v>
      </c>
      <c r="P35" s="631">
        <v>0</v>
      </c>
      <c r="Q35" s="175"/>
      <c r="R35" s="175"/>
      <c r="S35" s="703">
        <f t="shared" ref="S35:X35" si="28">C35-C34</f>
        <v>0</v>
      </c>
      <c r="T35" s="703">
        <f t="shared" si="28"/>
        <v>0</v>
      </c>
      <c r="U35" s="703">
        <f t="shared" si="28"/>
        <v>0</v>
      </c>
      <c r="V35" s="703">
        <f t="shared" si="28"/>
        <v>0</v>
      </c>
      <c r="W35" s="703">
        <f t="shared" si="28"/>
        <v>0</v>
      </c>
      <c r="X35" s="703">
        <f t="shared" si="28"/>
        <v>0</v>
      </c>
      <c r="Y35" s="704">
        <f t="shared" ref="Y35:AD35" si="29">I35-I34</f>
        <v>0</v>
      </c>
      <c r="Z35" s="703">
        <f t="shared" si="29"/>
        <v>0</v>
      </c>
      <c r="AA35" s="703">
        <f t="shared" si="29"/>
        <v>0</v>
      </c>
      <c r="AB35" s="703">
        <f t="shared" si="29"/>
        <v>0</v>
      </c>
      <c r="AC35" s="703">
        <f t="shared" si="29"/>
        <v>0</v>
      </c>
      <c r="AD35" s="704">
        <f t="shared" si="29"/>
        <v>0</v>
      </c>
    </row>
    <row r="36" spans="1:30">
      <c r="A36" s="622"/>
      <c r="B36" s="628" t="s">
        <v>846</v>
      </c>
      <c r="C36" s="629">
        <v>0</v>
      </c>
      <c r="D36" s="630">
        <v>0</v>
      </c>
      <c r="E36" s="630">
        <v>0</v>
      </c>
      <c r="F36" s="630">
        <v>0</v>
      </c>
      <c r="G36" s="630">
        <v>0</v>
      </c>
      <c r="H36" s="630">
        <v>0</v>
      </c>
      <c r="I36" s="629">
        <v>0</v>
      </c>
      <c r="J36" s="629">
        <v>0</v>
      </c>
      <c r="K36" s="630">
        <v>0</v>
      </c>
      <c r="L36" s="630">
        <v>0</v>
      </c>
      <c r="M36" s="630">
        <v>0</v>
      </c>
      <c r="N36" s="629">
        <v>0</v>
      </c>
      <c r="O36" s="629">
        <v>0</v>
      </c>
      <c r="P36" s="631">
        <v>0</v>
      </c>
      <c r="Q36" s="175"/>
      <c r="R36" s="175"/>
      <c r="Y36" s="702"/>
      <c r="AD36" s="702"/>
    </row>
    <row r="37" spans="1:30" ht="13.5" thickBot="1">
      <c r="A37" s="622"/>
      <c r="B37" s="628" t="s">
        <v>847</v>
      </c>
      <c r="C37" s="629">
        <v>0</v>
      </c>
      <c r="D37" s="630">
        <v>0</v>
      </c>
      <c r="E37" s="630">
        <v>0</v>
      </c>
      <c r="F37" s="630">
        <v>0</v>
      </c>
      <c r="G37" s="630">
        <v>0</v>
      </c>
      <c r="H37" s="630">
        <v>0</v>
      </c>
      <c r="I37" s="629">
        <v>0</v>
      </c>
      <c r="J37" s="629">
        <v>0</v>
      </c>
      <c r="K37" s="630">
        <v>0</v>
      </c>
      <c r="L37" s="630">
        <v>0</v>
      </c>
      <c r="M37" s="630">
        <v>0</v>
      </c>
      <c r="N37" s="629">
        <v>0</v>
      </c>
      <c r="O37" s="629">
        <v>0</v>
      </c>
      <c r="P37" s="631">
        <v>0</v>
      </c>
      <c r="Q37" s="175"/>
      <c r="R37" s="175"/>
      <c r="S37" s="715">
        <f t="shared" ref="S37:X37" si="30">C37-C36</f>
        <v>0</v>
      </c>
      <c r="T37" s="715">
        <f t="shared" si="30"/>
        <v>0</v>
      </c>
      <c r="U37" s="715">
        <f t="shared" si="30"/>
        <v>0</v>
      </c>
      <c r="V37" s="715">
        <f t="shared" si="30"/>
        <v>0</v>
      </c>
      <c r="W37" s="715">
        <f t="shared" si="30"/>
        <v>0</v>
      </c>
      <c r="X37" s="715">
        <f t="shared" si="30"/>
        <v>0</v>
      </c>
      <c r="Y37" s="716">
        <f t="shared" ref="Y37:AD37" si="31">I37-I36</f>
        <v>0</v>
      </c>
      <c r="Z37" s="715">
        <f t="shared" si="31"/>
        <v>0</v>
      </c>
      <c r="AA37" s="715">
        <f t="shared" si="31"/>
        <v>0</v>
      </c>
      <c r="AB37" s="715">
        <f t="shared" si="31"/>
        <v>0</v>
      </c>
      <c r="AC37" s="715">
        <f t="shared" si="31"/>
        <v>0</v>
      </c>
      <c r="AD37" s="716">
        <f t="shared" si="31"/>
        <v>0</v>
      </c>
    </row>
    <row r="38" spans="1:30">
      <c r="A38" s="621" t="s">
        <v>352</v>
      </c>
      <c r="B38" s="617" t="s">
        <v>816</v>
      </c>
      <c r="C38" s="634">
        <v>130.19999999999999</v>
      </c>
      <c r="D38" s="635">
        <v>136</v>
      </c>
      <c r="E38" s="635">
        <v>134.40132061628759</v>
      </c>
      <c r="F38" s="635">
        <v>133.75085324232083</v>
      </c>
      <c r="G38" s="635">
        <v>126.7</v>
      </c>
      <c r="H38" s="635">
        <v>144.25066666666666</v>
      </c>
      <c r="I38" s="634">
        <v>134.01448895544738</v>
      </c>
      <c r="J38" s="634">
        <v>0</v>
      </c>
      <c r="K38" s="635">
        <v>75.900000000000006</v>
      </c>
      <c r="L38" s="635">
        <v>77.602985074626872</v>
      </c>
      <c r="M38" s="635">
        <v>78.617634854771779</v>
      </c>
      <c r="N38" s="634">
        <v>78.144836956521743</v>
      </c>
      <c r="O38" s="634">
        <v>0</v>
      </c>
      <c r="P38" s="636">
        <v>0</v>
      </c>
      <c r="Q38" s="175"/>
      <c r="R38" s="175"/>
      <c r="S38" s="701" t="s">
        <v>1192</v>
      </c>
      <c r="Y38" s="702"/>
      <c r="AD38" s="702"/>
    </row>
    <row r="39" spans="1:30">
      <c r="A39" s="622"/>
      <c r="B39" s="628" t="s">
        <v>817</v>
      </c>
      <c r="C39" s="629">
        <v>128.69999999999999</v>
      </c>
      <c r="D39" s="630">
        <v>137.80000000000001</v>
      </c>
      <c r="E39" s="630">
        <v>133.59362279511532</v>
      </c>
      <c r="F39" s="630">
        <v>134.40588235294118</v>
      </c>
      <c r="G39" s="630">
        <v>129.6</v>
      </c>
      <c r="H39" s="630">
        <v>139.88483412322273</v>
      </c>
      <c r="I39" s="629">
        <v>132.98986191860467</v>
      </c>
      <c r="J39" s="629">
        <v>0</v>
      </c>
      <c r="K39" s="630">
        <v>79.8</v>
      </c>
      <c r="L39" s="630">
        <v>75.756756756756758</v>
      </c>
      <c r="M39" s="630">
        <v>83.668287526427065</v>
      </c>
      <c r="N39" s="629">
        <v>81.589680232558138</v>
      </c>
      <c r="O39" s="629">
        <v>0</v>
      </c>
      <c r="P39" s="631">
        <v>0</v>
      </c>
      <c r="Q39" s="175"/>
      <c r="R39" s="175"/>
      <c r="S39" s="703">
        <f t="shared" ref="S39:X39" si="32">C39-C38</f>
        <v>-1.5</v>
      </c>
      <c r="T39" s="703">
        <f t="shared" si="32"/>
        <v>1.8000000000000114</v>
      </c>
      <c r="U39" s="703">
        <f t="shared" si="32"/>
        <v>-0.80769782117226896</v>
      </c>
      <c r="V39" s="703">
        <f t="shared" si="32"/>
        <v>0.65502911062034741</v>
      </c>
      <c r="W39" s="703">
        <f t="shared" si="32"/>
        <v>2.8999999999999915</v>
      </c>
      <c r="X39" s="703">
        <f t="shared" si="32"/>
        <v>-4.3658325434439291</v>
      </c>
      <c r="Y39" s="704">
        <f t="shared" ref="Y39:AD39" si="33">I39-I38</f>
        <v>-1.024627036842702</v>
      </c>
      <c r="Z39" s="703">
        <f t="shared" si="33"/>
        <v>0</v>
      </c>
      <c r="AA39" s="703">
        <f t="shared" si="33"/>
        <v>3.8999999999999915</v>
      </c>
      <c r="AB39" s="703">
        <f t="shared" si="33"/>
        <v>-1.8462283178701142</v>
      </c>
      <c r="AC39" s="703">
        <f t="shared" si="33"/>
        <v>5.0506526716552855</v>
      </c>
      <c r="AD39" s="704">
        <f t="shared" si="33"/>
        <v>3.4448432760363943</v>
      </c>
    </row>
    <row r="40" spans="1:30">
      <c r="A40" s="622"/>
      <c r="B40" s="628" t="s">
        <v>818</v>
      </c>
      <c r="C40" s="629">
        <v>137.69999999999999</v>
      </c>
      <c r="D40" s="630">
        <v>145.4</v>
      </c>
      <c r="E40" s="630">
        <v>135.03</v>
      </c>
      <c r="F40" s="630">
        <v>131.80000000000001</v>
      </c>
      <c r="G40" s="630">
        <v>146.80000000000001</v>
      </c>
      <c r="H40" s="630">
        <v>170.1</v>
      </c>
      <c r="I40" s="629">
        <v>142.55733333333333</v>
      </c>
      <c r="J40" s="629">
        <v>0</v>
      </c>
      <c r="K40" s="630">
        <v>73.5</v>
      </c>
      <c r="L40" s="630">
        <v>74.900000000000006</v>
      </c>
      <c r="M40" s="630">
        <v>86.836690647482015</v>
      </c>
      <c r="N40" s="629">
        <v>85.352229299363046</v>
      </c>
      <c r="O40" s="629">
        <v>0</v>
      </c>
      <c r="P40" s="631">
        <v>0</v>
      </c>
      <c r="Q40" s="175"/>
      <c r="R40" s="175"/>
      <c r="Y40" s="702"/>
      <c r="AD40" s="702"/>
    </row>
    <row r="41" spans="1:30">
      <c r="A41" s="622"/>
      <c r="B41" s="628" t="s">
        <v>819</v>
      </c>
      <c r="C41" s="629">
        <v>137</v>
      </c>
      <c r="D41" s="630">
        <v>149.19999999999999</v>
      </c>
      <c r="E41" s="630">
        <v>126.7</v>
      </c>
      <c r="F41" s="630">
        <v>132.80000000000001</v>
      </c>
      <c r="G41" s="630">
        <v>132.5</v>
      </c>
      <c r="H41" s="630">
        <v>147.93333333333334</v>
      </c>
      <c r="I41" s="629">
        <v>138.07940074906367</v>
      </c>
      <c r="J41" s="629">
        <v>0</v>
      </c>
      <c r="K41" s="630">
        <v>71</v>
      </c>
      <c r="L41" s="630">
        <v>74.695121951219505</v>
      </c>
      <c r="M41" s="630">
        <v>84.215384615384608</v>
      </c>
      <c r="N41" s="629">
        <v>81.682336956521738</v>
      </c>
      <c r="O41" s="629">
        <v>0</v>
      </c>
      <c r="P41" s="631">
        <v>0</v>
      </c>
      <c r="Q41" s="175"/>
      <c r="R41" s="175"/>
      <c r="S41" s="703">
        <f t="shared" ref="S41:X41" si="34">C41-C40</f>
        <v>-0.69999999999998863</v>
      </c>
      <c r="T41" s="703">
        <f t="shared" si="34"/>
        <v>3.7999999999999829</v>
      </c>
      <c r="U41" s="703">
        <f t="shared" si="34"/>
        <v>-8.3299999999999983</v>
      </c>
      <c r="V41" s="703">
        <f t="shared" si="34"/>
        <v>1</v>
      </c>
      <c r="W41" s="703">
        <f t="shared" si="34"/>
        <v>-14.300000000000011</v>
      </c>
      <c r="X41" s="703">
        <f t="shared" si="34"/>
        <v>-22.166666666666657</v>
      </c>
      <c r="Y41" s="704">
        <f t="shared" ref="Y41:AD41" si="35">I41-I40</f>
        <v>-4.4779325842696664</v>
      </c>
      <c r="Z41" s="703">
        <f t="shared" si="35"/>
        <v>0</v>
      </c>
      <c r="AA41" s="703">
        <f t="shared" si="35"/>
        <v>-2.5</v>
      </c>
      <c r="AB41" s="703">
        <f t="shared" si="35"/>
        <v>-0.20487804878050042</v>
      </c>
      <c r="AC41" s="703">
        <f t="shared" si="35"/>
        <v>-2.621306032097408</v>
      </c>
      <c r="AD41" s="704">
        <f t="shared" si="35"/>
        <v>-3.6698923428413082</v>
      </c>
    </row>
    <row r="42" spans="1:30">
      <c r="A42" s="622"/>
      <c r="B42" s="628" t="s">
        <v>820</v>
      </c>
      <c r="C42" s="629">
        <v>0</v>
      </c>
      <c r="D42" s="630">
        <v>0</v>
      </c>
      <c r="E42" s="630">
        <v>0</v>
      </c>
      <c r="F42" s="630">
        <v>0</v>
      </c>
      <c r="G42" s="630">
        <v>0</v>
      </c>
      <c r="H42" s="630">
        <v>0</v>
      </c>
      <c r="I42" s="629">
        <v>0</v>
      </c>
      <c r="J42" s="629">
        <v>0</v>
      </c>
      <c r="K42" s="630">
        <v>0</v>
      </c>
      <c r="L42" s="630">
        <v>0</v>
      </c>
      <c r="M42" s="630">
        <v>0</v>
      </c>
      <c r="N42" s="629">
        <v>0</v>
      </c>
      <c r="O42" s="629">
        <v>0</v>
      </c>
      <c r="P42" s="631">
        <v>0</v>
      </c>
      <c r="Q42" s="175"/>
      <c r="R42" s="175"/>
      <c r="Y42" s="702"/>
      <c r="AD42" s="702"/>
    </row>
    <row r="43" spans="1:30">
      <c r="A43" s="622"/>
      <c r="B43" s="628" t="s">
        <v>821</v>
      </c>
      <c r="C43" s="629">
        <v>0</v>
      </c>
      <c r="D43" s="630">
        <v>0</v>
      </c>
      <c r="E43" s="630">
        <v>0</v>
      </c>
      <c r="F43" s="630">
        <v>0</v>
      </c>
      <c r="G43" s="630">
        <v>0</v>
      </c>
      <c r="H43" s="630">
        <v>0</v>
      </c>
      <c r="I43" s="629">
        <v>0</v>
      </c>
      <c r="J43" s="629">
        <v>0</v>
      </c>
      <c r="K43" s="630">
        <v>0</v>
      </c>
      <c r="L43" s="630">
        <v>0</v>
      </c>
      <c r="M43" s="630">
        <v>0</v>
      </c>
      <c r="N43" s="629">
        <v>0</v>
      </c>
      <c r="O43" s="629">
        <v>0</v>
      </c>
      <c r="P43" s="631">
        <v>0</v>
      </c>
      <c r="Q43" s="175"/>
      <c r="R43" s="175"/>
      <c r="S43" s="703">
        <f t="shared" ref="S43:X43" si="36">C43-C42</f>
        <v>0</v>
      </c>
      <c r="T43" s="703">
        <f t="shared" si="36"/>
        <v>0</v>
      </c>
      <c r="U43" s="703">
        <f t="shared" si="36"/>
        <v>0</v>
      </c>
      <c r="V43" s="703">
        <f t="shared" si="36"/>
        <v>0</v>
      </c>
      <c r="W43" s="703">
        <f t="shared" si="36"/>
        <v>0</v>
      </c>
      <c r="X43" s="703">
        <f t="shared" si="36"/>
        <v>0</v>
      </c>
      <c r="Y43" s="704">
        <f t="shared" ref="Y43:AD43" si="37">I43-I42</f>
        <v>0</v>
      </c>
      <c r="Z43" s="703">
        <f t="shared" si="37"/>
        <v>0</v>
      </c>
      <c r="AA43" s="703">
        <f t="shared" si="37"/>
        <v>0</v>
      </c>
      <c r="AB43" s="703">
        <f t="shared" si="37"/>
        <v>0</v>
      </c>
      <c r="AC43" s="703">
        <f t="shared" si="37"/>
        <v>0</v>
      </c>
      <c r="AD43" s="704">
        <f t="shared" si="37"/>
        <v>0</v>
      </c>
    </row>
    <row r="44" spans="1:30">
      <c r="A44" s="622"/>
      <c r="B44" s="628" t="s">
        <v>822</v>
      </c>
      <c r="C44" s="629">
        <v>130.80999999999997</v>
      </c>
      <c r="D44" s="630">
        <v>140.35609756097563</v>
      </c>
      <c r="E44" s="630">
        <v>134.40589949016751</v>
      </c>
      <c r="F44" s="630">
        <v>133.57515527950309</v>
      </c>
      <c r="G44" s="630">
        <v>139.23548387096776</v>
      </c>
      <c r="H44" s="630">
        <v>145.35063829787231</v>
      </c>
      <c r="I44" s="629">
        <v>134.67821132596686</v>
      </c>
      <c r="J44" s="629">
        <v>0</v>
      </c>
      <c r="K44" s="630">
        <v>75.110126582278497</v>
      </c>
      <c r="L44" s="630">
        <v>77.474881516587686</v>
      </c>
      <c r="M44" s="630">
        <v>81.624078947368417</v>
      </c>
      <c r="N44" s="629">
        <v>80.30019047619048</v>
      </c>
      <c r="O44" s="629">
        <v>0</v>
      </c>
      <c r="P44" s="631">
        <v>0</v>
      </c>
      <c r="Q44" s="175"/>
      <c r="R44" s="175"/>
      <c r="Y44" s="702"/>
      <c r="AD44" s="702"/>
    </row>
    <row r="45" spans="1:30">
      <c r="A45" s="622"/>
      <c r="B45" s="628" t="s">
        <v>823</v>
      </c>
      <c r="C45" s="629">
        <v>129.59670619235837</v>
      </c>
      <c r="D45" s="630">
        <v>142.73191489361699</v>
      </c>
      <c r="E45" s="630">
        <v>133.487708750835</v>
      </c>
      <c r="F45" s="630">
        <v>134.32798507462687</v>
      </c>
      <c r="G45" s="630">
        <v>131.25390625</v>
      </c>
      <c r="H45" s="630">
        <v>140.41902654867258</v>
      </c>
      <c r="I45" s="629">
        <v>133.43998012586951</v>
      </c>
      <c r="J45" s="629">
        <v>0</v>
      </c>
      <c r="K45" s="630">
        <v>76.459259259259241</v>
      </c>
      <c r="L45" s="630">
        <v>75.526455026455025</v>
      </c>
      <c r="M45" s="630">
        <v>83.874440052700933</v>
      </c>
      <c r="N45" s="629">
        <v>81.6219696969697</v>
      </c>
      <c r="O45" s="629">
        <v>0</v>
      </c>
      <c r="P45" s="631">
        <v>0</v>
      </c>
      <c r="Q45" s="175"/>
      <c r="R45" s="175"/>
      <c r="S45" s="703">
        <f t="shared" ref="S45:X45" si="38">C45-C44</f>
        <v>-1.2132938076416053</v>
      </c>
      <c r="T45" s="703">
        <f t="shared" si="38"/>
        <v>2.3758173326413612</v>
      </c>
      <c r="U45" s="703">
        <f t="shared" si="38"/>
        <v>-0.91819073933251616</v>
      </c>
      <c r="V45" s="703">
        <f t="shared" si="38"/>
        <v>0.75282979512377324</v>
      </c>
      <c r="W45" s="703">
        <f t="shared" si="38"/>
        <v>-7.9815776209677551</v>
      </c>
      <c r="X45" s="703">
        <f t="shared" si="38"/>
        <v>-4.9316117491997318</v>
      </c>
      <c r="Y45" s="704">
        <f t="shared" ref="Y45:AD45" si="39">I45-I44</f>
        <v>-1.2382312000973457</v>
      </c>
      <c r="Z45" s="703">
        <f t="shared" si="39"/>
        <v>0</v>
      </c>
      <c r="AA45" s="703">
        <f t="shared" si="39"/>
        <v>1.3491326769807443</v>
      </c>
      <c r="AB45" s="703">
        <f t="shared" si="39"/>
        <v>-1.9484264901326611</v>
      </c>
      <c r="AC45" s="703">
        <f t="shared" si="39"/>
        <v>2.2503611053325159</v>
      </c>
      <c r="AD45" s="704">
        <f t="shared" si="39"/>
        <v>1.3217792207792201</v>
      </c>
    </row>
    <row r="46" spans="1:30">
      <c r="A46" s="622"/>
      <c r="B46" s="628" t="s">
        <v>824</v>
      </c>
      <c r="C46" s="629">
        <v>129</v>
      </c>
      <c r="D46" s="630">
        <v>139.69999999999999</v>
      </c>
      <c r="E46" s="630">
        <v>138.27067039106146</v>
      </c>
      <c r="F46" s="630">
        <v>139.11780821917807</v>
      </c>
      <c r="G46" s="630">
        <v>132.6</v>
      </c>
      <c r="H46" s="630">
        <v>140.76961130742052</v>
      </c>
      <c r="I46" s="629">
        <v>134.16703887510337</v>
      </c>
      <c r="J46" s="629">
        <v>0</v>
      </c>
      <c r="K46" s="630">
        <v>82.9</v>
      </c>
      <c r="L46" s="630">
        <v>84.929090909090903</v>
      </c>
      <c r="M46" s="630">
        <v>83.037499999999994</v>
      </c>
      <c r="N46" s="629">
        <v>83.524963503649616</v>
      </c>
      <c r="O46" s="629">
        <v>0</v>
      </c>
      <c r="P46" s="631">
        <v>0</v>
      </c>
      <c r="Q46" s="175"/>
      <c r="R46" s="175"/>
      <c r="Y46" s="702"/>
      <c r="AD46" s="702"/>
    </row>
    <row r="47" spans="1:30">
      <c r="A47" s="622"/>
      <c r="B47" s="628" t="s">
        <v>825</v>
      </c>
      <c r="C47" s="629">
        <v>127.70000000000002</v>
      </c>
      <c r="D47" s="630">
        <v>141.5</v>
      </c>
      <c r="E47" s="630">
        <v>138.99721825962908</v>
      </c>
      <c r="F47" s="630">
        <v>137.14324324324326</v>
      </c>
      <c r="G47" s="630">
        <v>134.69999999999999</v>
      </c>
      <c r="H47" s="630">
        <v>146.58433268858801</v>
      </c>
      <c r="I47" s="629">
        <v>134.26192967768941</v>
      </c>
      <c r="J47" s="629">
        <v>0</v>
      </c>
      <c r="K47" s="630">
        <v>83.5</v>
      </c>
      <c r="L47" s="630">
        <v>84.98858560794045</v>
      </c>
      <c r="M47" s="630">
        <v>88.384622641509452</v>
      </c>
      <c r="N47" s="629">
        <v>86.775283446712024</v>
      </c>
      <c r="O47" s="629">
        <v>0</v>
      </c>
      <c r="P47" s="631">
        <v>0</v>
      </c>
      <c r="Q47" s="175"/>
      <c r="R47" s="175"/>
      <c r="S47" s="703">
        <f t="shared" ref="S47:X47" si="40">C47-C46</f>
        <v>-1.2999999999999829</v>
      </c>
      <c r="T47" s="703">
        <f t="shared" si="40"/>
        <v>1.8000000000000114</v>
      </c>
      <c r="U47" s="703">
        <f t="shared" si="40"/>
        <v>0.72654786856762144</v>
      </c>
      <c r="V47" s="703">
        <f t="shared" si="40"/>
        <v>-1.9745649759348112</v>
      </c>
      <c r="W47" s="703">
        <f t="shared" si="40"/>
        <v>2.0999999999999943</v>
      </c>
      <c r="X47" s="703">
        <f t="shared" si="40"/>
        <v>5.8147213811674874</v>
      </c>
      <c r="Y47" s="704">
        <f t="shared" ref="Y47:AD47" si="41">I47-I46</f>
        <v>9.4890802586036216E-2</v>
      </c>
      <c r="Z47" s="703">
        <f t="shared" si="41"/>
        <v>0</v>
      </c>
      <c r="AA47" s="703">
        <f t="shared" si="41"/>
        <v>0.59999999999999432</v>
      </c>
      <c r="AB47" s="703">
        <f t="shared" si="41"/>
        <v>5.9494698849547945E-2</v>
      </c>
      <c r="AC47" s="703">
        <f t="shared" si="41"/>
        <v>5.3471226415094577</v>
      </c>
      <c r="AD47" s="704">
        <f t="shared" si="41"/>
        <v>3.2503199430624079</v>
      </c>
    </row>
    <row r="48" spans="1:30">
      <c r="A48" s="622"/>
      <c r="B48" s="628" t="s">
        <v>826</v>
      </c>
      <c r="C48" s="629">
        <v>127.5</v>
      </c>
      <c r="D48" s="630">
        <v>143</v>
      </c>
      <c r="E48" s="630">
        <v>134</v>
      </c>
      <c r="F48" s="630">
        <v>139.28125</v>
      </c>
      <c r="G48" s="630">
        <v>132.6</v>
      </c>
      <c r="H48" s="630">
        <v>118.39777777777779</v>
      </c>
      <c r="I48" s="629">
        <v>131.41046025104603</v>
      </c>
      <c r="J48" s="629">
        <v>0</v>
      </c>
      <c r="K48" s="630">
        <v>79.8</v>
      </c>
      <c r="L48" s="630">
        <v>86.302547770700642</v>
      </c>
      <c r="M48" s="630">
        <v>81.171753986332561</v>
      </c>
      <c r="N48" s="629">
        <v>82.060584958217277</v>
      </c>
      <c r="O48" s="629">
        <v>0</v>
      </c>
      <c r="P48" s="631">
        <v>0</v>
      </c>
      <c r="Q48" s="175"/>
      <c r="R48" s="175"/>
      <c r="Y48" s="702"/>
      <c r="AD48" s="702"/>
    </row>
    <row r="49" spans="1:31">
      <c r="A49" s="622"/>
      <c r="B49" s="628" t="s">
        <v>827</v>
      </c>
      <c r="C49" s="629">
        <v>138.69999999999999</v>
      </c>
      <c r="D49" s="630">
        <v>144.4</v>
      </c>
      <c r="E49" s="630">
        <v>141.38695652173911</v>
      </c>
      <c r="F49" s="630">
        <v>142.41578947368419</v>
      </c>
      <c r="G49" s="630">
        <v>138</v>
      </c>
      <c r="H49" s="630">
        <v>142.13442622950822</v>
      </c>
      <c r="I49" s="629">
        <v>140.09439834024897</v>
      </c>
      <c r="J49" s="629">
        <v>0</v>
      </c>
      <c r="K49" s="630">
        <v>85.5</v>
      </c>
      <c r="L49" s="630">
        <v>89.192561983471066</v>
      </c>
      <c r="M49" s="630">
        <v>91.834398034398049</v>
      </c>
      <c r="N49" s="629">
        <v>90.06933534743203</v>
      </c>
      <c r="O49" s="629">
        <v>0</v>
      </c>
      <c r="P49" s="631">
        <v>0</v>
      </c>
      <c r="Q49" s="175"/>
      <c r="R49" s="175"/>
      <c r="S49" s="703">
        <f t="shared" ref="S49:X49" si="42">C49-C48</f>
        <v>11.199999999999989</v>
      </c>
      <c r="T49" s="703">
        <f t="shared" si="42"/>
        <v>1.4000000000000057</v>
      </c>
      <c r="U49" s="703">
        <f t="shared" si="42"/>
        <v>7.3869565217391084</v>
      </c>
      <c r="V49" s="703">
        <f t="shared" si="42"/>
        <v>3.1345394736841854</v>
      </c>
      <c r="W49" s="703">
        <f t="shared" si="42"/>
        <v>5.4000000000000057</v>
      </c>
      <c r="X49" s="703">
        <f t="shared" si="42"/>
        <v>23.736648451730431</v>
      </c>
      <c r="Y49" s="704">
        <f t="shared" ref="Y49:AD49" si="43">I49-I48</f>
        <v>8.6839380892029396</v>
      </c>
      <c r="Z49" s="703">
        <f t="shared" si="43"/>
        <v>0</v>
      </c>
      <c r="AA49" s="703">
        <f t="shared" si="43"/>
        <v>5.7000000000000028</v>
      </c>
      <c r="AB49" s="703">
        <f t="shared" si="43"/>
        <v>2.8900142127704243</v>
      </c>
      <c r="AC49" s="703">
        <f t="shared" si="43"/>
        <v>10.662644048065488</v>
      </c>
      <c r="AD49" s="704">
        <f t="shared" si="43"/>
        <v>8.0087503892147538</v>
      </c>
    </row>
    <row r="50" spans="1:31">
      <c r="A50" s="622"/>
      <c r="B50" s="628" t="s">
        <v>828</v>
      </c>
      <c r="C50" s="629">
        <v>0</v>
      </c>
      <c r="D50" s="630">
        <v>0</v>
      </c>
      <c r="E50" s="630">
        <v>0</v>
      </c>
      <c r="F50" s="630">
        <v>0</v>
      </c>
      <c r="G50" s="630">
        <v>0</v>
      </c>
      <c r="H50" s="630">
        <v>0</v>
      </c>
      <c r="I50" s="629">
        <v>0</v>
      </c>
      <c r="J50" s="629">
        <v>0</v>
      </c>
      <c r="K50" s="630">
        <v>0</v>
      </c>
      <c r="L50" s="630">
        <v>0</v>
      </c>
      <c r="M50" s="630">
        <v>0</v>
      </c>
      <c r="N50" s="629">
        <v>0</v>
      </c>
      <c r="O50" s="629">
        <v>0</v>
      </c>
      <c r="P50" s="631">
        <v>0</v>
      </c>
      <c r="Q50" s="175"/>
      <c r="R50" s="175"/>
      <c r="Y50" s="702"/>
      <c r="AD50" s="702"/>
    </row>
    <row r="51" spans="1:31">
      <c r="A51" s="622"/>
      <c r="B51" s="628" t="s">
        <v>829</v>
      </c>
      <c r="C51" s="629">
        <v>0</v>
      </c>
      <c r="D51" s="630">
        <v>0</v>
      </c>
      <c r="E51" s="630">
        <v>0</v>
      </c>
      <c r="F51" s="630">
        <v>0</v>
      </c>
      <c r="G51" s="630">
        <v>0</v>
      </c>
      <c r="H51" s="630">
        <v>0</v>
      </c>
      <c r="I51" s="629">
        <v>0</v>
      </c>
      <c r="J51" s="629">
        <v>0</v>
      </c>
      <c r="K51" s="630">
        <v>0</v>
      </c>
      <c r="L51" s="630">
        <v>0</v>
      </c>
      <c r="M51" s="630">
        <v>0</v>
      </c>
      <c r="N51" s="629">
        <v>0</v>
      </c>
      <c r="O51" s="629">
        <v>0</v>
      </c>
      <c r="P51" s="631">
        <v>0</v>
      </c>
      <c r="Q51" s="175"/>
      <c r="R51" s="175"/>
      <c r="S51" s="703">
        <f t="shared" ref="S51:X51" si="44">C51-C50</f>
        <v>0</v>
      </c>
      <c r="T51" s="703">
        <f t="shared" si="44"/>
        <v>0</v>
      </c>
      <c r="U51" s="703">
        <f t="shared" si="44"/>
        <v>0</v>
      </c>
      <c r="V51" s="703">
        <f t="shared" si="44"/>
        <v>0</v>
      </c>
      <c r="W51" s="703">
        <f t="shared" si="44"/>
        <v>0</v>
      </c>
      <c r="X51" s="703">
        <f t="shared" si="44"/>
        <v>0</v>
      </c>
      <c r="Y51" s="704">
        <f t="shared" ref="Y51:AD51" si="45">I51-I50</f>
        <v>0</v>
      </c>
      <c r="Z51" s="703">
        <f t="shared" si="45"/>
        <v>0</v>
      </c>
      <c r="AA51" s="703">
        <f t="shared" si="45"/>
        <v>0</v>
      </c>
      <c r="AB51" s="703">
        <f t="shared" si="45"/>
        <v>0</v>
      </c>
      <c r="AC51" s="703">
        <f t="shared" si="45"/>
        <v>0</v>
      </c>
      <c r="AD51" s="704">
        <f t="shared" si="45"/>
        <v>0</v>
      </c>
      <c r="AE51" s="195"/>
    </row>
    <row r="52" spans="1:31">
      <c r="A52" s="622"/>
      <c r="B52" s="628" t="s">
        <v>830</v>
      </c>
      <c r="C52" s="629">
        <v>128.87008343265794</v>
      </c>
      <c r="D52" s="630">
        <v>140.89097744360902</v>
      </c>
      <c r="E52" s="630">
        <v>138.11271015467383</v>
      </c>
      <c r="F52" s="630">
        <v>139.12629870129868</v>
      </c>
      <c r="G52" s="630">
        <v>132.6</v>
      </c>
      <c r="H52" s="630">
        <v>139.12193126022916</v>
      </c>
      <c r="I52" s="629">
        <v>133.9190816710576</v>
      </c>
      <c r="J52" s="629">
        <v>0</v>
      </c>
      <c r="K52" s="630">
        <v>81.961538461538467</v>
      </c>
      <c r="L52" s="630">
        <v>85.234087694483733</v>
      </c>
      <c r="M52" s="630">
        <v>82.544978953698134</v>
      </c>
      <c r="N52" s="629">
        <v>83.145798773891087</v>
      </c>
      <c r="O52" s="629">
        <v>0</v>
      </c>
      <c r="P52" s="631">
        <v>0</v>
      </c>
      <c r="Q52" s="175"/>
      <c r="R52" s="175"/>
      <c r="Y52" s="702"/>
      <c r="AD52" s="702"/>
      <c r="AE52" s="195"/>
    </row>
    <row r="53" spans="1:31">
      <c r="A53" s="622"/>
      <c r="B53" s="628" t="s">
        <v>831</v>
      </c>
      <c r="C53" s="629">
        <v>128.83172252533126</v>
      </c>
      <c r="D53" s="630">
        <v>142.19174311926605</v>
      </c>
      <c r="E53" s="630">
        <v>139.07313535911601</v>
      </c>
      <c r="F53" s="630">
        <v>137.46126984126985</v>
      </c>
      <c r="G53" s="630">
        <v>135.67777777777778</v>
      </c>
      <c r="H53" s="630">
        <v>146.11470588235292</v>
      </c>
      <c r="I53" s="629">
        <v>134.79638783269965</v>
      </c>
      <c r="J53" s="629">
        <v>0</v>
      </c>
      <c r="K53" s="630">
        <v>84.116091954022991</v>
      </c>
      <c r="L53" s="630">
        <v>85.959351145038156</v>
      </c>
      <c r="M53" s="630">
        <v>89.341717791411043</v>
      </c>
      <c r="N53" s="629">
        <v>87.674154987633941</v>
      </c>
      <c r="O53" s="629">
        <v>0</v>
      </c>
      <c r="P53" s="631">
        <v>0</v>
      </c>
      <c r="Q53" s="175"/>
      <c r="R53" s="175"/>
      <c r="S53" s="703">
        <f t="shared" ref="S53:X53" si="46">C53-C52</f>
        <v>-3.8360907326676852E-2</v>
      </c>
      <c r="T53" s="703">
        <f t="shared" si="46"/>
        <v>1.3007656756570327</v>
      </c>
      <c r="U53" s="703">
        <f t="shared" si="46"/>
        <v>0.96042520444217416</v>
      </c>
      <c r="V53" s="703">
        <f t="shared" si="46"/>
        <v>-1.6650288600288263</v>
      </c>
      <c r="W53" s="703">
        <f t="shared" si="46"/>
        <v>3.0777777777777828</v>
      </c>
      <c r="X53" s="703">
        <f t="shared" si="46"/>
        <v>6.9927746221237612</v>
      </c>
      <c r="Y53" s="704">
        <f t="shared" ref="Y53:AD53" si="47">I53-I52</f>
        <v>0.87730616164205344</v>
      </c>
      <c r="Z53" s="703">
        <f t="shared" si="47"/>
        <v>0</v>
      </c>
      <c r="AA53" s="703">
        <f t="shared" si="47"/>
        <v>2.1545534924845242</v>
      </c>
      <c r="AB53" s="703">
        <f t="shared" si="47"/>
        <v>0.72526345055442221</v>
      </c>
      <c r="AC53" s="703">
        <f t="shared" si="47"/>
        <v>6.7967388377129083</v>
      </c>
      <c r="AD53" s="704">
        <f t="shared" si="47"/>
        <v>4.5283562137428532</v>
      </c>
      <c r="AE53" s="195"/>
    </row>
    <row r="54" spans="1:31">
      <c r="A54" s="622"/>
      <c r="B54" s="628" t="s">
        <v>832</v>
      </c>
      <c r="C54" s="629">
        <v>86.700000000000017</v>
      </c>
      <c r="D54" s="630">
        <v>86.5</v>
      </c>
      <c r="E54" s="630">
        <v>88.336251920122891</v>
      </c>
      <c r="F54" s="630">
        <v>89.096874999999997</v>
      </c>
      <c r="G54" s="630">
        <v>90.5</v>
      </c>
      <c r="H54" s="630">
        <v>96.62450331125828</v>
      </c>
      <c r="I54" s="629">
        <v>88.573013447432771</v>
      </c>
      <c r="J54" s="629">
        <v>0</v>
      </c>
      <c r="K54" s="630">
        <v>64.7</v>
      </c>
      <c r="L54" s="630">
        <v>66.578769230769225</v>
      </c>
      <c r="M54" s="630">
        <v>68.195404120443726</v>
      </c>
      <c r="N54" s="629">
        <v>67.319720930232549</v>
      </c>
      <c r="O54" s="629">
        <v>0</v>
      </c>
      <c r="P54" s="631">
        <v>0</v>
      </c>
      <c r="Q54" s="175"/>
      <c r="R54" s="175"/>
      <c r="Y54" s="702"/>
      <c r="AD54" s="702"/>
    </row>
    <row r="55" spans="1:31">
      <c r="A55" s="622"/>
      <c r="B55" s="628" t="s">
        <v>833</v>
      </c>
      <c r="C55" s="629">
        <v>88.2</v>
      </c>
      <c r="D55" s="630">
        <v>86.7</v>
      </c>
      <c r="E55" s="630">
        <v>88.899149265274559</v>
      </c>
      <c r="F55" s="630">
        <v>93.388888888888886</v>
      </c>
      <c r="G55" s="630">
        <v>84.6</v>
      </c>
      <c r="H55" s="630">
        <v>99.529903536977486</v>
      </c>
      <c r="I55" s="629">
        <v>89.800574018126881</v>
      </c>
      <c r="J55" s="629">
        <v>0</v>
      </c>
      <c r="K55" s="630">
        <v>65</v>
      </c>
      <c r="L55" s="630">
        <v>64.680833333333325</v>
      </c>
      <c r="M55" s="630">
        <v>70.643781094527355</v>
      </c>
      <c r="N55" s="629">
        <v>68.387576374745422</v>
      </c>
      <c r="O55" s="629">
        <v>0</v>
      </c>
      <c r="P55" s="631">
        <v>0</v>
      </c>
      <c r="Q55" s="175"/>
      <c r="R55" s="175"/>
      <c r="S55" s="703">
        <f t="shared" ref="S55:X55" si="48">C55-C54</f>
        <v>1.4999999999999858</v>
      </c>
      <c r="T55" s="703">
        <f t="shared" si="48"/>
        <v>0.20000000000000284</v>
      </c>
      <c r="U55" s="703">
        <f t="shared" si="48"/>
        <v>0.56289734515166856</v>
      </c>
      <c r="V55" s="703">
        <f t="shared" si="48"/>
        <v>4.2920138888888886</v>
      </c>
      <c r="W55" s="703">
        <f t="shared" si="48"/>
        <v>-5.9000000000000057</v>
      </c>
      <c r="X55" s="703">
        <f t="shared" si="48"/>
        <v>2.9054002257192053</v>
      </c>
      <c r="Y55" s="704">
        <f t="shared" ref="Y55:AD55" si="49">I55-I54</f>
        <v>1.2275605706941093</v>
      </c>
      <c r="Z55" s="703">
        <f t="shared" si="49"/>
        <v>0</v>
      </c>
      <c r="AA55" s="703">
        <f t="shared" si="49"/>
        <v>0.29999999999999716</v>
      </c>
      <c r="AB55" s="703">
        <f t="shared" si="49"/>
        <v>-1.8979358974359002</v>
      </c>
      <c r="AC55" s="703">
        <f t="shared" si="49"/>
        <v>2.4483769740836294</v>
      </c>
      <c r="AD55" s="704">
        <f t="shared" si="49"/>
        <v>1.0678554445128725</v>
      </c>
    </row>
    <row r="56" spans="1:31">
      <c r="A56" s="622"/>
      <c r="B56" s="628" t="s">
        <v>834</v>
      </c>
      <c r="C56" s="629">
        <v>76.2</v>
      </c>
      <c r="D56" s="630">
        <v>89.3</v>
      </c>
      <c r="E56" s="630">
        <v>68.128907922912205</v>
      </c>
      <c r="F56" s="630">
        <v>75.28235294117647</v>
      </c>
      <c r="G56" s="630">
        <v>100.4</v>
      </c>
      <c r="H56" s="630">
        <v>88.338636363636368</v>
      </c>
      <c r="I56" s="629">
        <v>78.527474892395972</v>
      </c>
      <c r="J56" s="629">
        <v>0</v>
      </c>
      <c r="K56" s="630">
        <v>59.7</v>
      </c>
      <c r="L56" s="630">
        <v>62.334883720930222</v>
      </c>
      <c r="M56" s="630">
        <v>65.327602905569009</v>
      </c>
      <c r="N56" s="629">
        <v>63.600842696629215</v>
      </c>
      <c r="O56" s="629">
        <v>0</v>
      </c>
      <c r="P56" s="631">
        <v>0</v>
      </c>
      <c r="Q56" s="175"/>
      <c r="R56" s="175"/>
      <c r="Y56" s="702"/>
      <c r="AD56" s="702"/>
    </row>
    <row r="57" spans="1:31">
      <c r="A57" s="622"/>
      <c r="B57" s="628" t="s">
        <v>835</v>
      </c>
      <c r="C57" s="629">
        <v>72.599999999999994</v>
      </c>
      <c r="D57" s="630">
        <v>94.2</v>
      </c>
      <c r="E57" s="630">
        <v>67.114660831509838</v>
      </c>
      <c r="F57" s="630">
        <v>84.003174603174614</v>
      </c>
      <c r="G57" s="630">
        <v>80</v>
      </c>
      <c r="H57" s="630">
        <v>83.095180722891556</v>
      </c>
      <c r="I57" s="629">
        <v>78.624041095890391</v>
      </c>
      <c r="J57" s="629">
        <v>0</v>
      </c>
      <c r="K57" s="630">
        <v>58.8</v>
      </c>
      <c r="L57" s="630">
        <v>64.803529411764714</v>
      </c>
      <c r="M57" s="630">
        <v>64.353606237816763</v>
      </c>
      <c r="N57" s="629">
        <v>63.61293532338307</v>
      </c>
      <c r="O57" s="629">
        <v>0</v>
      </c>
      <c r="P57" s="631">
        <v>0</v>
      </c>
      <c r="Q57" s="175"/>
      <c r="R57" s="175"/>
      <c r="S57" s="703">
        <f t="shared" ref="S57:X57" si="50">C57-C56</f>
        <v>-3.6000000000000085</v>
      </c>
      <c r="T57" s="703">
        <f t="shared" si="50"/>
        <v>4.9000000000000057</v>
      </c>
      <c r="U57" s="703">
        <f t="shared" si="50"/>
        <v>-1.0142470914023676</v>
      </c>
      <c r="V57" s="703">
        <f t="shared" si="50"/>
        <v>8.7208216619981442</v>
      </c>
      <c r="W57" s="703">
        <f t="shared" si="50"/>
        <v>-20.400000000000006</v>
      </c>
      <c r="X57" s="703">
        <f t="shared" si="50"/>
        <v>-5.2434556407448127</v>
      </c>
      <c r="Y57" s="704">
        <f t="shared" ref="Y57:AD57" si="51">I57-I56</f>
        <v>9.6566203494418801E-2</v>
      </c>
      <c r="Z57" s="703">
        <f t="shared" si="51"/>
        <v>0</v>
      </c>
      <c r="AA57" s="703">
        <f t="shared" si="51"/>
        <v>-0.90000000000000568</v>
      </c>
      <c r="AB57" s="703">
        <f t="shared" si="51"/>
        <v>2.4686456908344923</v>
      </c>
      <c r="AC57" s="703">
        <f t="shared" si="51"/>
        <v>-0.97399666775224603</v>
      </c>
      <c r="AD57" s="704">
        <f t="shared" si="51"/>
        <v>1.2092626753855029E-2</v>
      </c>
    </row>
    <row r="58" spans="1:31">
      <c r="A58" s="622"/>
      <c r="B58" s="628" t="s">
        <v>836</v>
      </c>
      <c r="C58" s="629">
        <v>0</v>
      </c>
      <c r="D58" s="630">
        <v>0</v>
      </c>
      <c r="E58" s="630">
        <v>0</v>
      </c>
      <c r="F58" s="630">
        <v>0</v>
      </c>
      <c r="G58" s="630">
        <v>0</v>
      </c>
      <c r="H58" s="630">
        <v>0</v>
      </c>
      <c r="I58" s="629">
        <v>0</v>
      </c>
      <c r="J58" s="629">
        <v>0</v>
      </c>
      <c r="K58" s="630">
        <v>0</v>
      </c>
      <c r="L58" s="630">
        <v>0</v>
      </c>
      <c r="M58" s="630">
        <v>0</v>
      </c>
      <c r="N58" s="629">
        <v>0</v>
      </c>
      <c r="O58" s="629">
        <v>0</v>
      </c>
      <c r="P58" s="631">
        <v>0</v>
      </c>
      <c r="Q58" s="175"/>
      <c r="R58" s="175"/>
      <c r="Y58" s="702"/>
      <c r="AD58" s="702"/>
    </row>
    <row r="59" spans="1:31">
      <c r="A59" s="622"/>
      <c r="B59" s="628" t="s">
        <v>837</v>
      </c>
      <c r="C59" s="629">
        <v>0</v>
      </c>
      <c r="D59" s="630">
        <v>0</v>
      </c>
      <c r="E59" s="630">
        <v>0</v>
      </c>
      <c r="F59" s="630">
        <v>0</v>
      </c>
      <c r="G59" s="630">
        <v>0</v>
      </c>
      <c r="H59" s="630">
        <v>0</v>
      </c>
      <c r="I59" s="629">
        <v>0</v>
      </c>
      <c r="J59" s="629">
        <v>0</v>
      </c>
      <c r="K59" s="630">
        <v>0</v>
      </c>
      <c r="L59" s="630">
        <v>0</v>
      </c>
      <c r="M59" s="630">
        <v>0</v>
      </c>
      <c r="N59" s="629">
        <v>0</v>
      </c>
      <c r="O59" s="629">
        <v>0</v>
      </c>
      <c r="P59" s="631">
        <v>0</v>
      </c>
      <c r="Q59" s="175"/>
      <c r="R59" s="175"/>
      <c r="S59" s="703">
        <f t="shared" ref="S59:X59" si="52">C59-C58</f>
        <v>0</v>
      </c>
      <c r="T59" s="703">
        <f t="shared" si="52"/>
        <v>0</v>
      </c>
      <c r="U59" s="703">
        <f t="shared" si="52"/>
        <v>0</v>
      </c>
      <c r="V59" s="703">
        <f t="shared" si="52"/>
        <v>0</v>
      </c>
      <c r="W59" s="703">
        <f t="shared" si="52"/>
        <v>0</v>
      </c>
      <c r="X59" s="703">
        <f t="shared" si="52"/>
        <v>0</v>
      </c>
      <c r="Y59" s="704">
        <f t="shared" ref="Y59:AD59" si="53">I59-I58</f>
        <v>0</v>
      </c>
      <c r="Z59" s="703">
        <f t="shared" si="53"/>
        <v>0</v>
      </c>
      <c r="AA59" s="703">
        <f t="shared" si="53"/>
        <v>0</v>
      </c>
      <c r="AB59" s="703">
        <f t="shared" si="53"/>
        <v>0</v>
      </c>
      <c r="AC59" s="703">
        <f t="shared" si="53"/>
        <v>0</v>
      </c>
      <c r="AD59" s="704">
        <f t="shared" si="53"/>
        <v>0</v>
      </c>
    </row>
    <row r="60" spans="1:31">
      <c r="A60" s="622"/>
      <c r="B60" s="628" t="s">
        <v>838</v>
      </c>
      <c r="C60" s="629">
        <v>83.518708609271528</v>
      </c>
      <c r="D60" s="630">
        <v>87.928367103694868</v>
      </c>
      <c r="E60" s="630">
        <v>83.001695873374786</v>
      </c>
      <c r="F60" s="630">
        <v>87.348635235732004</v>
      </c>
      <c r="G60" s="630">
        <v>94.224752475247527</v>
      </c>
      <c r="H60" s="630">
        <v>95.570809248554909</v>
      </c>
      <c r="I60" s="629">
        <v>85.571838834119163</v>
      </c>
      <c r="J60" s="629">
        <v>0</v>
      </c>
      <c r="K60" s="630">
        <v>62.118699186991876</v>
      </c>
      <c r="L60" s="630">
        <v>65.11006036217303</v>
      </c>
      <c r="M60" s="630">
        <v>67.060919540229889</v>
      </c>
      <c r="N60" s="629">
        <v>65.837996642417465</v>
      </c>
      <c r="O60" s="629">
        <v>0</v>
      </c>
      <c r="P60" s="631">
        <v>0</v>
      </c>
      <c r="Q60" s="175"/>
      <c r="R60" s="175"/>
      <c r="Y60" s="702"/>
      <c r="AD60" s="702"/>
    </row>
    <row r="61" spans="1:31">
      <c r="A61" s="622"/>
      <c r="B61" s="628" t="s">
        <v>839</v>
      </c>
      <c r="C61" s="629">
        <v>83.240462427745669</v>
      </c>
      <c r="D61" s="630">
        <v>90.382735426008963</v>
      </c>
      <c r="E61" s="630">
        <v>83.210285714285718</v>
      </c>
      <c r="F61" s="630">
        <v>91.960628019323678</v>
      </c>
      <c r="G61" s="630">
        <v>83.165137614678898</v>
      </c>
      <c r="H61" s="630">
        <v>96.067766497461918</v>
      </c>
      <c r="I61" s="629">
        <v>86.379664570230602</v>
      </c>
      <c r="J61" s="629">
        <v>0</v>
      </c>
      <c r="K61" s="630">
        <v>62.114615384615384</v>
      </c>
      <c r="L61" s="630">
        <v>64.731707317073173</v>
      </c>
      <c r="M61" s="630">
        <v>67.752329749103936</v>
      </c>
      <c r="N61" s="629">
        <v>66.238185890257554</v>
      </c>
      <c r="O61" s="629">
        <v>0</v>
      </c>
      <c r="P61" s="631">
        <v>0</v>
      </c>
      <c r="Q61" s="175"/>
      <c r="R61" s="175"/>
      <c r="S61" s="703">
        <f t="shared" ref="S61:X61" si="54">C61-C60</f>
        <v>-0.27824618152585856</v>
      </c>
      <c r="T61" s="703">
        <f t="shared" si="54"/>
        <v>2.454368322314096</v>
      </c>
      <c r="U61" s="703">
        <f t="shared" si="54"/>
        <v>0.20858984091093191</v>
      </c>
      <c r="V61" s="703">
        <f t="shared" si="54"/>
        <v>4.6119927835916741</v>
      </c>
      <c r="W61" s="703">
        <f t="shared" si="54"/>
        <v>-11.05961486056863</v>
      </c>
      <c r="X61" s="703">
        <f t="shared" si="54"/>
        <v>0.49695724890700887</v>
      </c>
      <c r="Y61" s="704">
        <f t="shared" ref="Y61:AD61" si="55">I61-I60</f>
        <v>0.8078257361114396</v>
      </c>
      <c r="Z61" s="703">
        <f t="shared" si="55"/>
        <v>0</v>
      </c>
      <c r="AA61" s="703">
        <f t="shared" si="55"/>
        <v>-4.083802376491974E-3</v>
      </c>
      <c r="AB61" s="703">
        <f t="shared" si="55"/>
        <v>-0.3783530450998569</v>
      </c>
      <c r="AC61" s="703">
        <f t="shared" si="55"/>
        <v>0.69141020887404636</v>
      </c>
      <c r="AD61" s="704">
        <f t="shared" si="55"/>
        <v>0.40018924784008902</v>
      </c>
    </row>
    <row r="62" spans="1:31">
      <c r="A62" s="622"/>
      <c r="B62" s="628" t="s">
        <v>840</v>
      </c>
      <c r="C62" s="629">
        <v>0</v>
      </c>
      <c r="D62" s="630">
        <v>89</v>
      </c>
      <c r="E62" s="630">
        <v>130</v>
      </c>
      <c r="F62" s="630">
        <v>82</v>
      </c>
      <c r="G62" s="630">
        <v>0</v>
      </c>
      <c r="H62" s="630">
        <v>176</v>
      </c>
      <c r="I62" s="629">
        <v>108.68032786885246</v>
      </c>
      <c r="J62" s="629">
        <v>0</v>
      </c>
      <c r="K62" s="630">
        <v>0</v>
      </c>
      <c r="L62" s="630">
        <v>59</v>
      </c>
      <c r="M62" s="630">
        <v>48.084615384615375</v>
      </c>
      <c r="N62" s="629">
        <v>54.826470588235289</v>
      </c>
      <c r="O62" s="629">
        <v>0</v>
      </c>
      <c r="P62" s="631">
        <v>0</v>
      </c>
      <c r="Q62" s="175"/>
      <c r="R62" s="175"/>
      <c r="Y62" s="702"/>
      <c r="AD62" s="702"/>
    </row>
    <row r="63" spans="1:31">
      <c r="A63" s="622"/>
      <c r="B63" s="628" t="s">
        <v>841</v>
      </c>
      <c r="C63" s="629">
        <v>0</v>
      </c>
      <c r="D63" s="630">
        <v>99.5</v>
      </c>
      <c r="E63" s="630">
        <v>117.3</v>
      </c>
      <c r="F63" s="630">
        <v>132</v>
      </c>
      <c r="G63" s="630">
        <v>120</v>
      </c>
      <c r="H63" s="630">
        <v>80</v>
      </c>
      <c r="I63" s="629">
        <v>105.51337579617834</v>
      </c>
      <c r="J63" s="629">
        <v>0</v>
      </c>
      <c r="K63" s="630">
        <v>0</v>
      </c>
      <c r="L63" s="630">
        <v>80.400000000000006</v>
      </c>
      <c r="M63" s="630">
        <v>65.542272727272717</v>
      </c>
      <c r="N63" s="629">
        <v>76.364567901234565</v>
      </c>
      <c r="O63" s="629">
        <v>0</v>
      </c>
      <c r="P63" s="631">
        <v>0</v>
      </c>
      <c r="Q63" s="175"/>
      <c r="R63" s="175"/>
      <c r="S63" s="703">
        <f t="shared" ref="S63:X63" si="56">C63-C62</f>
        <v>0</v>
      </c>
      <c r="T63" s="266">
        <f t="shared" si="56"/>
        <v>10.5</v>
      </c>
      <c r="U63" s="266">
        <f t="shared" si="56"/>
        <v>-12.700000000000003</v>
      </c>
      <c r="V63" s="266">
        <f t="shared" si="56"/>
        <v>50</v>
      </c>
      <c r="W63" s="266">
        <f t="shared" si="56"/>
        <v>120</v>
      </c>
      <c r="X63" s="266">
        <f t="shared" si="56"/>
        <v>-96</v>
      </c>
      <c r="Y63" s="704">
        <f t="shared" ref="Y63:AD63" si="57">I63-I62</f>
        <v>-3.1669520726741212</v>
      </c>
      <c r="Z63" s="703">
        <f t="shared" si="57"/>
        <v>0</v>
      </c>
      <c r="AA63" s="703">
        <f t="shared" si="57"/>
        <v>0</v>
      </c>
      <c r="AB63" s="703">
        <f t="shared" si="57"/>
        <v>21.400000000000006</v>
      </c>
      <c r="AC63" s="703">
        <f t="shared" si="57"/>
        <v>17.457657342657342</v>
      </c>
      <c r="AD63" s="704">
        <f t="shared" si="57"/>
        <v>21.538097312999277</v>
      </c>
    </row>
    <row r="64" spans="1:31">
      <c r="A64" s="622"/>
      <c r="B64" s="628" t="s">
        <v>842</v>
      </c>
      <c r="C64" s="629">
        <v>119.91650130548304</v>
      </c>
      <c r="D64" s="630">
        <v>105.52782071097373</v>
      </c>
      <c r="E64" s="630">
        <v>121.11457163778375</v>
      </c>
      <c r="F64" s="630">
        <v>118.64834578441835</v>
      </c>
      <c r="G64" s="630">
        <v>116.26399999999998</v>
      </c>
      <c r="H64" s="630">
        <v>129.28874656907595</v>
      </c>
      <c r="I64" s="629">
        <v>120.28902495593282</v>
      </c>
      <c r="J64" s="629">
        <v>0</v>
      </c>
      <c r="K64" s="630">
        <v>77.3</v>
      </c>
      <c r="L64" s="630">
        <v>78.017936802973978</v>
      </c>
      <c r="M64" s="630">
        <v>78.118485237483938</v>
      </c>
      <c r="N64" s="629">
        <v>77.994593895499222</v>
      </c>
      <c r="O64" s="629">
        <v>0</v>
      </c>
      <c r="P64" s="631">
        <v>0</v>
      </c>
      <c r="Q64" s="175"/>
      <c r="R64" s="175"/>
      <c r="Y64" s="702"/>
      <c r="AD64" s="702"/>
    </row>
    <row r="65" spans="1:30">
      <c r="A65" s="622"/>
      <c r="B65" s="628" t="s">
        <v>843</v>
      </c>
      <c r="C65" s="629">
        <v>119.30315374507229</v>
      </c>
      <c r="D65" s="630">
        <v>105.53542857142858</v>
      </c>
      <c r="E65" s="630">
        <v>121.54898057088032</v>
      </c>
      <c r="F65" s="630">
        <v>119.34301552106429</v>
      </c>
      <c r="G65" s="630">
        <v>116.75333333333333</v>
      </c>
      <c r="H65" s="630">
        <v>131.13917228103944</v>
      </c>
      <c r="I65" s="629">
        <v>120.362684501845</v>
      </c>
      <c r="J65" s="629">
        <v>0</v>
      </c>
      <c r="K65" s="630">
        <v>77.939053254437866</v>
      </c>
      <c r="L65" s="630">
        <v>77.099620733249054</v>
      </c>
      <c r="M65" s="630">
        <v>82.331928838951299</v>
      </c>
      <c r="N65" s="629">
        <v>80.478130460104822</v>
      </c>
      <c r="O65" s="629">
        <v>0</v>
      </c>
      <c r="P65" s="631">
        <v>0</v>
      </c>
      <c r="Q65" s="175"/>
      <c r="R65" s="175"/>
      <c r="S65" s="703">
        <f t="shared" ref="S65:X65" si="58">C65-C64</f>
        <v>-0.61334756041074456</v>
      </c>
      <c r="T65" s="703">
        <f t="shared" si="58"/>
        <v>7.6078604548541762E-3</v>
      </c>
      <c r="U65" s="703">
        <f t="shared" si="58"/>
        <v>0.43440893309656303</v>
      </c>
      <c r="V65" s="703">
        <f t="shared" si="58"/>
        <v>0.69466973664593468</v>
      </c>
      <c r="W65" s="703">
        <f t="shared" si="58"/>
        <v>0.48933333333334872</v>
      </c>
      <c r="X65" s="703">
        <f t="shared" si="58"/>
        <v>1.8504257119634815</v>
      </c>
      <c r="Y65" s="704">
        <f t="shared" ref="Y65:AD65" si="59">I65-I64</f>
        <v>7.3659545912178714E-2</v>
      </c>
      <c r="Z65" s="703">
        <f t="shared" si="59"/>
        <v>0</v>
      </c>
      <c r="AA65" s="703">
        <f t="shared" si="59"/>
        <v>0.63905325443786865</v>
      </c>
      <c r="AB65" s="703">
        <f t="shared" si="59"/>
        <v>-0.91831606972492352</v>
      </c>
      <c r="AC65" s="703">
        <f t="shared" si="59"/>
        <v>4.2134436014673611</v>
      </c>
      <c r="AD65" s="704">
        <f t="shared" si="59"/>
        <v>2.4835365646056005</v>
      </c>
    </row>
    <row r="66" spans="1:30">
      <c r="A66" s="622"/>
      <c r="B66" s="628" t="s">
        <v>844</v>
      </c>
      <c r="C66" s="629">
        <v>99.354883720930218</v>
      </c>
      <c r="D66" s="630">
        <v>103.67676419965578</v>
      </c>
      <c r="E66" s="630">
        <v>76.196428571428569</v>
      </c>
      <c r="F66" s="630">
        <v>103.02187500000001</v>
      </c>
      <c r="G66" s="630">
        <v>129.82222222222222</v>
      </c>
      <c r="H66" s="630">
        <v>110.26060606060607</v>
      </c>
      <c r="I66" s="629">
        <v>97.45202670481639</v>
      </c>
      <c r="J66" s="629">
        <v>0</v>
      </c>
      <c r="K66" s="630">
        <v>69.921818181818182</v>
      </c>
      <c r="L66" s="630">
        <v>73.805604719764005</v>
      </c>
      <c r="M66" s="630">
        <v>76.774601769911513</v>
      </c>
      <c r="N66" s="629">
        <v>75.116915137614669</v>
      </c>
      <c r="O66" s="629">
        <v>0</v>
      </c>
      <c r="P66" s="631">
        <v>0</v>
      </c>
      <c r="Q66" s="175"/>
      <c r="R66" s="175"/>
      <c r="Y66" s="702"/>
      <c r="AD66" s="702"/>
    </row>
    <row r="67" spans="1:30">
      <c r="A67" s="622"/>
      <c r="B67" s="628" t="s">
        <v>845</v>
      </c>
      <c r="C67" s="629">
        <v>103.69603283173733</v>
      </c>
      <c r="D67" s="630">
        <v>105.02649727767695</v>
      </c>
      <c r="E67" s="630">
        <v>76.215399239543714</v>
      </c>
      <c r="F67" s="630">
        <v>102.36315789473684</v>
      </c>
      <c r="G67" s="630">
        <v>121.85374149659864</v>
      </c>
      <c r="H67" s="630">
        <v>111.8622641509434</v>
      </c>
      <c r="I67" s="629">
        <v>99.223087369850603</v>
      </c>
      <c r="J67" s="629">
        <v>0</v>
      </c>
      <c r="K67" s="630">
        <v>72.577027027027029</v>
      </c>
      <c r="L67" s="630">
        <v>74.913855421686748</v>
      </c>
      <c r="M67" s="630">
        <v>78.337976782752904</v>
      </c>
      <c r="N67" s="629">
        <v>76.78833151581243</v>
      </c>
      <c r="O67" s="629">
        <v>0</v>
      </c>
      <c r="P67" s="631">
        <v>0</v>
      </c>
      <c r="Q67" s="175"/>
      <c r="R67" s="175"/>
      <c r="S67" s="703">
        <f t="shared" ref="S67:X67" si="60">C67-C66</f>
        <v>4.341149110807109</v>
      </c>
      <c r="T67" s="703">
        <f t="shared" si="60"/>
        <v>1.349733078021174</v>
      </c>
      <c r="U67" s="703">
        <f t="shared" si="60"/>
        <v>1.8970668115144917E-2</v>
      </c>
      <c r="V67" s="703">
        <f t="shared" si="60"/>
        <v>-0.65871710526316463</v>
      </c>
      <c r="W67" s="703">
        <f t="shared" si="60"/>
        <v>-7.9684807256235786</v>
      </c>
      <c r="X67" s="703">
        <f t="shared" si="60"/>
        <v>1.6016580903373381</v>
      </c>
      <c r="Y67" s="704">
        <f t="shared" ref="Y67:AD67" si="61">I67-I66</f>
        <v>1.7710606650342129</v>
      </c>
      <c r="Z67" s="703">
        <f t="shared" si="61"/>
        <v>0</v>
      </c>
      <c r="AA67" s="703">
        <f t="shared" si="61"/>
        <v>2.6552088452088469</v>
      </c>
      <c r="AB67" s="703">
        <f t="shared" si="61"/>
        <v>1.1082507019227421</v>
      </c>
      <c r="AC67" s="703">
        <f t="shared" si="61"/>
        <v>1.5633750128413908</v>
      </c>
      <c r="AD67" s="704">
        <f t="shared" si="61"/>
        <v>1.6714163781977618</v>
      </c>
    </row>
    <row r="68" spans="1:30">
      <c r="A68" s="622"/>
      <c r="B68" s="628" t="s">
        <v>846</v>
      </c>
      <c r="C68" s="629">
        <v>116.95287150837989</v>
      </c>
      <c r="D68" s="630">
        <v>104.6520358306189</v>
      </c>
      <c r="E68" s="630">
        <v>115.95223590408294</v>
      </c>
      <c r="F68" s="630">
        <v>117.19612778315584</v>
      </c>
      <c r="G68" s="630">
        <v>122.38432601880878</v>
      </c>
      <c r="H68" s="630">
        <v>127.70838926174498</v>
      </c>
      <c r="I68" s="629">
        <v>116.5697654551103</v>
      </c>
      <c r="J68" s="629">
        <v>0</v>
      </c>
      <c r="K68" s="630">
        <v>74.512912087912085</v>
      </c>
      <c r="L68" s="630">
        <v>77.008763250883405</v>
      </c>
      <c r="M68" s="630">
        <v>77.680473031439291</v>
      </c>
      <c r="N68" s="629">
        <v>77.099999999999994</v>
      </c>
      <c r="O68" s="629">
        <v>0</v>
      </c>
      <c r="P68" s="631">
        <v>0</v>
      </c>
      <c r="Q68" s="175"/>
      <c r="R68" s="175"/>
      <c r="Y68" s="702"/>
      <c r="AD68" s="702"/>
    </row>
    <row r="69" spans="1:30" ht="13.5" thickBot="1">
      <c r="A69" s="622"/>
      <c r="B69" s="628" t="s">
        <v>847</v>
      </c>
      <c r="C69" s="629">
        <v>116.78798500881835</v>
      </c>
      <c r="D69" s="630">
        <v>105.31127098321342</v>
      </c>
      <c r="E69" s="630">
        <v>116.47007454739084</v>
      </c>
      <c r="F69" s="630">
        <v>117.72507522567703</v>
      </c>
      <c r="G69" s="630">
        <v>118.76881720430107</v>
      </c>
      <c r="H69" s="630">
        <v>128.58071786310515</v>
      </c>
      <c r="I69" s="629">
        <v>116.78406774465475</v>
      </c>
      <c r="J69" s="629">
        <v>0</v>
      </c>
      <c r="K69" s="630">
        <v>75.962515566625143</v>
      </c>
      <c r="L69" s="630">
        <v>76.453428317008019</v>
      </c>
      <c r="M69" s="630">
        <v>80.890664272890476</v>
      </c>
      <c r="N69" s="629">
        <v>79.19356492027336</v>
      </c>
      <c r="O69" s="629">
        <v>0</v>
      </c>
      <c r="P69" s="631">
        <v>0</v>
      </c>
      <c r="Q69" s="175"/>
      <c r="R69" s="175"/>
      <c r="S69" s="715">
        <f t="shared" ref="S69:X69" si="62">C69-C68</f>
        <v>-0.16488649956153267</v>
      </c>
      <c r="T69" s="715">
        <f t="shared" si="62"/>
        <v>0.65923515259451904</v>
      </c>
      <c r="U69" s="715">
        <f t="shared" si="62"/>
        <v>0.51783864330789697</v>
      </c>
      <c r="V69" s="715">
        <f t="shared" si="62"/>
        <v>0.52894744252118642</v>
      </c>
      <c r="W69" s="715">
        <f t="shared" si="62"/>
        <v>-3.6155088145077059</v>
      </c>
      <c r="X69" s="715">
        <f t="shared" si="62"/>
        <v>0.87232860136016654</v>
      </c>
      <c r="Y69" s="716">
        <f t="shared" ref="Y69:AD69" si="63">I69-I68</f>
        <v>0.21430228954444885</v>
      </c>
      <c r="Z69" s="715">
        <f t="shared" si="63"/>
        <v>0</v>
      </c>
      <c r="AA69" s="715">
        <f t="shared" si="63"/>
        <v>1.4496034787130583</v>
      </c>
      <c r="AB69" s="715">
        <f t="shared" si="63"/>
        <v>-0.55533493387538613</v>
      </c>
      <c r="AC69" s="715">
        <f t="shared" si="63"/>
        <v>3.2101912414511844</v>
      </c>
      <c r="AD69" s="716">
        <f t="shared" si="63"/>
        <v>2.0935649202733657</v>
      </c>
    </row>
    <row r="70" spans="1:30">
      <c r="A70" s="621" t="s">
        <v>848</v>
      </c>
      <c r="B70" s="617" t="s">
        <v>816</v>
      </c>
      <c r="C70" s="634">
        <v>0</v>
      </c>
      <c r="D70" s="635">
        <v>0</v>
      </c>
      <c r="E70" s="635">
        <v>0</v>
      </c>
      <c r="F70" s="635">
        <v>0</v>
      </c>
      <c r="G70" s="635">
        <v>0</v>
      </c>
      <c r="H70" s="635">
        <v>0</v>
      </c>
      <c r="I70" s="634">
        <v>0</v>
      </c>
      <c r="J70" s="634">
        <v>0</v>
      </c>
      <c r="K70" s="635">
        <v>0</v>
      </c>
      <c r="L70" s="635">
        <v>0</v>
      </c>
      <c r="M70" s="635">
        <v>0</v>
      </c>
      <c r="N70" s="634">
        <v>0</v>
      </c>
      <c r="O70" s="634">
        <v>0</v>
      </c>
      <c r="P70" s="636">
        <v>0</v>
      </c>
      <c r="Q70" s="175"/>
      <c r="R70" s="175"/>
      <c r="S70" s="701" t="s">
        <v>1192</v>
      </c>
      <c r="Y70" s="702"/>
      <c r="AD70" s="702"/>
    </row>
    <row r="71" spans="1:30">
      <c r="A71" s="622"/>
      <c r="B71" s="628" t="s">
        <v>817</v>
      </c>
      <c r="C71" s="629">
        <v>0</v>
      </c>
      <c r="D71" s="630">
        <v>0</v>
      </c>
      <c r="E71" s="630">
        <v>0</v>
      </c>
      <c r="F71" s="630">
        <v>0</v>
      </c>
      <c r="G71" s="630">
        <v>0</v>
      </c>
      <c r="H71" s="630">
        <v>0</v>
      </c>
      <c r="I71" s="629">
        <v>0</v>
      </c>
      <c r="J71" s="629">
        <v>0</v>
      </c>
      <c r="K71" s="630">
        <v>0</v>
      </c>
      <c r="L71" s="630">
        <v>0</v>
      </c>
      <c r="M71" s="630">
        <v>0</v>
      </c>
      <c r="N71" s="629">
        <v>0</v>
      </c>
      <c r="O71" s="629">
        <v>0</v>
      </c>
      <c r="P71" s="631">
        <v>0</v>
      </c>
      <c r="Q71" s="175"/>
      <c r="R71" s="175"/>
      <c r="S71" s="703">
        <f t="shared" ref="S71:X71" si="64">C71-C70</f>
        <v>0</v>
      </c>
      <c r="T71" s="703">
        <f t="shared" si="64"/>
        <v>0</v>
      </c>
      <c r="U71" s="703">
        <f t="shared" si="64"/>
        <v>0</v>
      </c>
      <c r="V71" s="703">
        <f t="shared" si="64"/>
        <v>0</v>
      </c>
      <c r="W71" s="703">
        <f t="shared" si="64"/>
        <v>0</v>
      </c>
      <c r="X71" s="703">
        <f t="shared" si="64"/>
        <v>0</v>
      </c>
      <c r="Y71" s="704">
        <f t="shared" ref="Y71:AD71" si="65">I71-I70</f>
        <v>0</v>
      </c>
      <c r="Z71" s="703">
        <f t="shared" si="65"/>
        <v>0</v>
      </c>
      <c r="AA71" s="703">
        <f t="shared" si="65"/>
        <v>0</v>
      </c>
      <c r="AB71" s="703">
        <f t="shared" si="65"/>
        <v>0</v>
      </c>
      <c r="AC71" s="703">
        <f t="shared" si="65"/>
        <v>0</v>
      </c>
      <c r="AD71" s="704">
        <f t="shared" si="65"/>
        <v>0</v>
      </c>
    </row>
    <row r="72" spans="1:30">
      <c r="A72" s="622"/>
      <c r="B72" s="628" t="s">
        <v>818</v>
      </c>
      <c r="C72" s="629">
        <v>0</v>
      </c>
      <c r="D72" s="630">
        <v>0</v>
      </c>
      <c r="E72" s="630">
        <v>0</v>
      </c>
      <c r="F72" s="630">
        <v>0</v>
      </c>
      <c r="G72" s="630">
        <v>0</v>
      </c>
      <c r="H72" s="630">
        <v>0</v>
      </c>
      <c r="I72" s="629">
        <v>0</v>
      </c>
      <c r="J72" s="629">
        <v>0</v>
      </c>
      <c r="K72" s="630">
        <v>0</v>
      </c>
      <c r="L72" s="630">
        <v>0</v>
      </c>
      <c r="M72" s="630">
        <v>0</v>
      </c>
      <c r="N72" s="629">
        <v>0</v>
      </c>
      <c r="O72" s="629">
        <v>0</v>
      </c>
      <c r="P72" s="631">
        <v>0</v>
      </c>
      <c r="Q72" s="175"/>
      <c r="R72" s="175"/>
      <c r="Y72" s="702"/>
      <c r="AD72" s="702"/>
    </row>
    <row r="73" spans="1:30">
      <c r="A73" s="622"/>
      <c r="B73" s="628" t="s">
        <v>819</v>
      </c>
      <c r="C73" s="629">
        <v>0</v>
      </c>
      <c r="D73" s="630">
        <v>0</v>
      </c>
      <c r="E73" s="630">
        <v>0</v>
      </c>
      <c r="F73" s="630">
        <v>0</v>
      </c>
      <c r="G73" s="630">
        <v>0</v>
      </c>
      <c r="H73" s="630">
        <v>0</v>
      </c>
      <c r="I73" s="629">
        <v>0</v>
      </c>
      <c r="J73" s="629">
        <v>0</v>
      </c>
      <c r="K73" s="630">
        <v>0</v>
      </c>
      <c r="L73" s="630">
        <v>0</v>
      </c>
      <c r="M73" s="630">
        <v>0</v>
      </c>
      <c r="N73" s="629">
        <v>0</v>
      </c>
      <c r="O73" s="629">
        <v>0</v>
      </c>
      <c r="P73" s="631">
        <v>0</v>
      </c>
      <c r="Q73" s="175"/>
      <c r="R73" s="175"/>
      <c r="S73" s="703">
        <f t="shared" ref="S73:X73" si="66">C73-C72</f>
        <v>0</v>
      </c>
      <c r="T73" s="703">
        <f t="shared" si="66"/>
        <v>0</v>
      </c>
      <c r="U73" s="703">
        <f t="shared" si="66"/>
        <v>0</v>
      </c>
      <c r="V73" s="703">
        <f t="shared" si="66"/>
        <v>0</v>
      </c>
      <c r="W73" s="703">
        <f t="shared" si="66"/>
        <v>0</v>
      </c>
      <c r="X73" s="703">
        <f t="shared" si="66"/>
        <v>0</v>
      </c>
      <c r="Y73" s="704">
        <f t="shared" ref="Y73:AD73" si="67">I73-I72</f>
        <v>0</v>
      </c>
      <c r="Z73" s="703">
        <f t="shared" si="67"/>
        <v>0</v>
      </c>
      <c r="AA73" s="703">
        <f t="shared" si="67"/>
        <v>0</v>
      </c>
      <c r="AB73" s="703">
        <f t="shared" si="67"/>
        <v>0</v>
      </c>
      <c r="AC73" s="703">
        <f t="shared" si="67"/>
        <v>0</v>
      </c>
      <c r="AD73" s="704">
        <f t="shared" si="67"/>
        <v>0</v>
      </c>
    </row>
    <row r="74" spans="1:30">
      <c r="A74" s="622"/>
      <c r="B74" s="628" t="s">
        <v>820</v>
      </c>
      <c r="C74" s="629">
        <v>0</v>
      </c>
      <c r="D74" s="630">
        <v>0</v>
      </c>
      <c r="E74" s="630">
        <v>0</v>
      </c>
      <c r="F74" s="630">
        <v>0</v>
      </c>
      <c r="G74" s="630">
        <v>0</v>
      </c>
      <c r="H74" s="630">
        <v>0</v>
      </c>
      <c r="I74" s="629">
        <v>0</v>
      </c>
      <c r="J74" s="629">
        <v>0</v>
      </c>
      <c r="K74" s="630">
        <v>0</v>
      </c>
      <c r="L74" s="630">
        <v>0</v>
      </c>
      <c r="M74" s="630">
        <v>0</v>
      </c>
      <c r="N74" s="629">
        <v>0</v>
      </c>
      <c r="O74" s="629">
        <v>0</v>
      </c>
      <c r="P74" s="631">
        <v>0</v>
      </c>
      <c r="Q74" s="175"/>
      <c r="R74" s="175"/>
      <c r="Y74" s="702"/>
      <c r="AD74" s="702"/>
    </row>
    <row r="75" spans="1:30">
      <c r="A75" s="622"/>
      <c r="B75" s="628" t="s">
        <v>821</v>
      </c>
      <c r="C75" s="629">
        <v>0</v>
      </c>
      <c r="D75" s="630">
        <v>0</v>
      </c>
      <c r="E75" s="630">
        <v>0</v>
      </c>
      <c r="F75" s="630">
        <v>0</v>
      </c>
      <c r="G75" s="630">
        <v>0</v>
      </c>
      <c r="H75" s="630">
        <v>0</v>
      </c>
      <c r="I75" s="629">
        <v>0</v>
      </c>
      <c r="J75" s="629">
        <v>0</v>
      </c>
      <c r="K75" s="630">
        <v>0</v>
      </c>
      <c r="L75" s="630">
        <v>0</v>
      </c>
      <c r="M75" s="630">
        <v>0</v>
      </c>
      <c r="N75" s="629">
        <v>0</v>
      </c>
      <c r="O75" s="629">
        <v>0</v>
      </c>
      <c r="P75" s="631">
        <v>0</v>
      </c>
      <c r="Q75" s="175"/>
      <c r="R75" s="175"/>
      <c r="S75" s="703">
        <f t="shared" ref="S75:X75" si="68">C75-C74</f>
        <v>0</v>
      </c>
      <c r="T75" s="703">
        <f t="shared" si="68"/>
        <v>0</v>
      </c>
      <c r="U75" s="703">
        <f t="shared" si="68"/>
        <v>0</v>
      </c>
      <c r="V75" s="703">
        <f t="shared" si="68"/>
        <v>0</v>
      </c>
      <c r="W75" s="703">
        <f t="shared" si="68"/>
        <v>0</v>
      </c>
      <c r="X75" s="703">
        <f t="shared" si="68"/>
        <v>0</v>
      </c>
      <c r="Y75" s="704">
        <f t="shared" ref="Y75:AD75" si="69">I75-I74</f>
        <v>0</v>
      </c>
      <c r="Z75" s="703">
        <f t="shared" si="69"/>
        <v>0</v>
      </c>
      <c r="AA75" s="703">
        <f t="shared" si="69"/>
        <v>0</v>
      </c>
      <c r="AB75" s="703">
        <f t="shared" si="69"/>
        <v>0</v>
      </c>
      <c r="AC75" s="703">
        <f t="shared" si="69"/>
        <v>0</v>
      </c>
      <c r="AD75" s="704">
        <f t="shared" si="69"/>
        <v>0</v>
      </c>
    </row>
    <row r="76" spans="1:30">
      <c r="A76" s="622"/>
      <c r="B76" s="628" t="s">
        <v>822</v>
      </c>
      <c r="C76" s="629">
        <v>0</v>
      </c>
      <c r="D76" s="630">
        <v>0</v>
      </c>
      <c r="E76" s="630">
        <v>0</v>
      </c>
      <c r="F76" s="630">
        <v>0</v>
      </c>
      <c r="G76" s="630">
        <v>0</v>
      </c>
      <c r="H76" s="630">
        <v>0</v>
      </c>
      <c r="I76" s="629">
        <v>0</v>
      </c>
      <c r="J76" s="629">
        <v>0</v>
      </c>
      <c r="K76" s="630">
        <v>0</v>
      </c>
      <c r="L76" s="630">
        <v>0</v>
      </c>
      <c r="M76" s="630">
        <v>0</v>
      </c>
      <c r="N76" s="629">
        <v>0</v>
      </c>
      <c r="O76" s="629">
        <v>0</v>
      </c>
      <c r="P76" s="631">
        <v>0</v>
      </c>
      <c r="Q76" s="175"/>
      <c r="R76" s="175"/>
      <c r="Y76" s="702"/>
      <c r="AD76" s="702"/>
    </row>
    <row r="77" spans="1:30">
      <c r="A77" s="622"/>
      <c r="B77" s="628" t="s">
        <v>823</v>
      </c>
      <c r="C77" s="629">
        <v>0</v>
      </c>
      <c r="D77" s="630">
        <v>0</v>
      </c>
      <c r="E77" s="630">
        <v>0</v>
      </c>
      <c r="F77" s="630">
        <v>0</v>
      </c>
      <c r="G77" s="630">
        <v>0</v>
      </c>
      <c r="H77" s="630">
        <v>0</v>
      </c>
      <c r="I77" s="629">
        <v>0</v>
      </c>
      <c r="J77" s="629">
        <v>0</v>
      </c>
      <c r="K77" s="630">
        <v>0</v>
      </c>
      <c r="L77" s="630">
        <v>0</v>
      </c>
      <c r="M77" s="630">
        <v>0</v>
      </c>
      <c r="N77" s="629">
        <v>0</v>
      </c>
      <c r="O77" s="629">
        <v>0</v>
      </c>
      <c r="P77" s="631">
        <v>0</v>
      </c>
      <c r="Q77" s="175"/>
      <c r="R77" s="175"/>
      <c r="S77" s="703">
        <f t="shared" ref="S77:X77" si="70">C77-C76</f>
        <v>0</v>
      </c>
      <c r="T77" s="703">
        <f t="shared" si="70"/>
        <v>0</v>
      </c>
      <c r="U77" s="703">
        <f t="shared" si="70"/>
        <v>0</v>
      </c>
      <c r="V77" s="703">
        <f t="shared" si="70"/>
        <v>0</v>
      </c>
      <c r="W77" s="703">
        <f t="shared" si="70"/>
        <v>0</v>
      </c>
      <c r="X77" s="703">
        <f t="shared" si="70"/>
        <v>0</v>
      </c>
      <c r="Y77" s="704">
        <f t="shared" ref="Y77:AD77" si="71">I77-I76</f>
        <v>0</v>
      </c>
      <c r="Z77" s="703">
        <f t="shared" si="71"/>
        <v>0</v>
      </c>
      <c r="AA77" s="703">
        <f t="shared" si="71"/>
        <v>0</v>
      </c>
      <c r="AB77" s="703">
        <f t="shared" si="71"/>
        <v>0</v>
      </c>
      <c r="AC77" s="703">
        <f t="shared" si="71"/>
        <v>0</v>
      </c>
      <c r="AD77" s="704">
        <f t="shared" si="71"/>
        <v>0</v>
      </c>
    </row>
    <row r="78" spans="1:30">
      <c r="A78" s="622"/>
      <c r="B78" s="628" t="s">
        <v>824</v>
      </c>
      <c r="C78" s="629">
        <v>0</v>
      </c>
      <c r="D78" s="630">
        <v>0</v>
      </c>
      <c r="E78" s="630">
        <v>0</v>
      </c>
      <c r="F78" s="630">
        <v>0</v>
      </c>
      <c r="G78" s="630">
        <v>0</v>
      </c>
      <c r="H78" s="630">
        <v>0</v>
      </c>
      <c r="I78" s="629">
        <v>0</v>
      </c>
      <c r="J78" s="629">
        <v>0</v>
      </c>
      <c r="K78" s="630">
        <v>0</v>
      </c>
      <c r="L78" s="630">
        <v>0</v>
      </c>
      <c r="M78" s="630">
        <v>0</v>
      </c>
      <c r="N78" s="629">
        <v>0</v>
      </c>
      <c r="O78" s="629">
        <v>0</v>
      </c>
      <c r="P78" s="631">
        <v>0</v>
      </c>
      <c r="Q78" s="175"/>
      <c r="R78" s="175"/>
      <c r="Y78" s="702"/>
      <c r="AD78" s="702"/>
    </row>
    <row r="79" spans="1:30">
      <c r="A79" s="622"/>
      <c r="B79" s="628" t="s">
        <v>825</v>
      </c>
      <c r="C79" s="629">
        <v>0</v>
      </c>
      <c r="D79" s="630">
        <v>0</v>
      </c>
      <c r="E79" s="630">
        <v>0</v>
      </c>
      <c r="F79" s="630">
        <v>0</v>
      </c>
      <c r="G79" s="630">
        <v>0</v>
      </c>
      <c r="H79" s="630">
        <v>0</v>
      </c>
      <c r="I79" s="629">
        <v>0</v>
      </c>
      <c r="J79" s="629">
        <v>0</v>
      </c>
      <c r="K79" s="630">
        <v>0</v>
      </c>
      <c r="L79" s="630">
        <v>0</v>
      </c>
      <c r="M79" s="630">
        <v>0</v>
      </c>
      <c r="N79" s="629">
        <v>0</v>
      </c>
      <c r="O79" s="629">
        <v>0</v>
      </c>
      <c r="P79" s="631">
        <v>0</v>
      </c>
      <c r="Q79" s="175"/>
      <c r="R79" s="175"/>
      <c r="S79" s="703">
        <f t="shared" ref="S79:X79" si="72">C79-C78</f>
        <v>0</v>
      </c>
      <c r="T79" s="703">
        <f t="shared" si="72"/>
        <v>0</v>
      </c>
      <c r="U79" s="703">
        <f t="shared" si="72"/>
        <v>0</v>
      </c>
      <c r="V79" s="703">
        <f t="shared" si="72"/>
        <v>0</v>
      </c>
      <c r="W79" s="703">
        <f t="shared" si="72"/>
        <v>0</v>
      </c>
      <c r="X79" s="703">
        <f t="shared" si="72"/>
        <v>0</v>
      </c>
      <c r="Y79" s="704">
        <f t="shared" ref="Y79:AD79" si="73">I79-I78</f>
        <v>0</v>
      </c>
      <c r="Z79" s="703">
        <f t="shared" si="73"/>
        <v>0</v>
      </c>
      <c r="AA79" s="703">
        <f t="shared" si="73"/>
        <v>0</v>
      </c>
      <c r="AB79" s="703">
        <f t="shared" si="73"/>
        <v>0</v>
      </c>
      <c r="AC79" s="703">
        <f t="shared" si="73"/>
        <v>0</v>
      </c>
      <c r="AD79" s="704">
        <f t="shared" si="73"/>
        <v>0</v>
      </c>
    </row>
    <row r="80" spans="1:30">
      <c r="A80" s="622"/>
      <c r="B80" s="628" t="s">
        <v>826</v>
      </c>
      <c r="C80" s="629">
        <v>0</v>
      </c>
      <c r="D80" s="630">
        <v>0</v>
      </c>
      <c r="E80" s="630">
        <v>0</v>
      </c>
      <c r="F80" s="630">
        <v>0</v>
      </c>
      <c r="G80" s="630">
        <v>0</v>
      </c>
      <c r="H80" s="630">
        <v>0</v>
      </c>
      <c r="I80" s="629">
        <v>0</v>
      </c>
      <c r="J80" s="629">
        <v>0</v>
      </c>
      <c r="K80" s="630">
        <v>0</v>
      </c>
      <c r="L80" s="630">
        <v>0</v>
      </c>
      <c r="M80" s="630">
        <v>0</v>
      </c>
      <c r="N80" s="629">
        <v>0</v>
      </c>
      <c r="O80" s="629">
        <v>0</v>
      </c>
      <c r="P80" s="631">
        <v>0</v>
      </c>
      <c r="Q80" s="175"/>
      <c r="R80" s="175"/>
      <c r="Y80" s="702"/>
      <c r="AD80" s="702"/>
    </row>
    <row r="81" spans="1:30">
      <c r="A81" s="622"/>
      <c r="B81" s="628" t="s">
        <v>827</v>
      </c>
      <c r="C81" s="629">
        <v>0</v>
      </c>
      <c r="D81" s="630">
        <v>0</v>
      </c>
      <c r="E81" s="630">
        <v>0</v>
      </c>
      <c r="F81" s="630">
        <v>0</v>
      </c>
      <c r="G81" s="630">
        <v>0</v>
      </c>
      <c r="H81" s="630">
        <v>0</v>
      </c>
      <c r="I81" s="629">
        <v>0</v>
      </c>
      <c r="J81" s="629">
        <v>0</v>
      </c>
      <c r="K81" s="630">
        <v>0</v>
      </c>
      <c r="L81" s="630">
        <v>0</v>
      </c>
      <c r="M81" s="630">
        <v>0</v>
      </c>
      <c r="N81" s="629">
        <v>0</v>
      </c>
      <c r="O81" s="629">
        <v>0</v>
      </c>
      <c r="P81" s="631">
        <v>0</v>
      </c>
      <c r="Q81" s="175"/>
      <c r="R81" s="175"/>
      <c r="S81" s="703">
        <f t="shared" ref="S81:X81" si="74">C81-C80</f>
        <v>0</v>
      </c>
      <c r="T81" s="703">
        <f t="shared" si="74"/>
        <v>0</v>
      </c>
      <c r="U81" s="703">
        <f t="shared" si="74"/>
        <v>0</v>
      </c>
      <c r="V81" s="703">
        <f t="shared" si="74"/>
        <v>0</v>
      </c>
      <c r="W81" s="703">
        <f t="shared" si="74"/>
        <v>0</v>
      </c>
      <c r="X81" s="703">
        <f t="shared" si="74"/>
        <v>0</v>
      </c>
      <c r="Y81" s="704">
        <f t="shared" ref="Y81:AD81" si="75">I81-I80</f>
        <v>0</v>
      </c>
      <c r="Z81" s="703">
        <f t="shared" si="75"/>
        <v>0</v>
      </c>
      <c r="AA81" s="703">
        <f t="shared" si="75"/>
        <v>0</v>
      </c>
      <c r="AB81" s="703">
        <f t="shared" si="75"/>
        <v>0</v>
      </c>
      <c r="AC81" s="703">
        <f t="shared" si="75"/>
        <v>0</v>
      </c>
      <c r="AD81" s="704">
        <f t="shared" si="75"/>
        <v>0</v>
      </c>
    </row>
    <row r="82" spans="1:30">
      <c r="A82" s="622"/>
      <c r="B82" s="628" t="s">
        <v>828</v>
      </c>
      <c r="C82" s="629">
        <v>0</v>
      </c>
      <c r="D82" s="630">
        <v>0</v>
      </c>
      <c r="E82" s="630">
        <v>0</v>
      </c>
      <c r="F82" s="630">
        <v>0</v>
      </c>
      <c r="G82" s="630">
        <v>0</v>
      </c>
      <c r="H82" s="630">
        <v>0</v>
      </c>
      <c r="I82" s="629">
        <v>0</v>
      </c>
      <c r="J82" s="629">
        <v>0</v>
      </c>
      <c r="K82" s="630">
        <v>0</v>
      </c>
      <c r="L82" s="630">
        <v>0</v>
      </c>
      <c r="M82" s="630">
        <v>0</v>
      </c>
      <c r="N82" s="629">
        <v>0</v>
      </c>
      <c r="O82" s="629">
        <v>0</v>
      </c>
      <c r="P82" s="631">
        <v>0</v>
      </c>
      <c r="Q82" s="175"/>
      <c r="R82" s="175"/>
      <c r="Y82" s="702"/>
      <c r="AD82" s="702"/>
    </row>
    <row r="83" spans="1:30">
      <c r="A83" s="622"/>
      <c r="B83" s="628" t="s">
        <v>829</v>
      </c>
      <c r="C83" s="629">
        <v>0</v>
      </c>
      <c r="D83" s="630">
        <v>0</v>
      </c>
      <c r="E83" s="630">
        <v>0</v>
      </c>
      <c r="F83" s="630">
        <v>0</v>
      </c>
      <c r="G83" s="630">
        <v>0</v>
      </c>
      <c r="H83" s="630">
        <v>0</v>
      </c>
      <c r="I83" s="629">
        <v>0</v>
      </c>
      <c r="J83" s="629">
        <v>0</v>
      </c>
      <c r="K83" s="630">
        <v>0</v>
      </c>
      <c r="L83" s="630">
        <v>0</v>
      </c>
      <c r="M83" s="630">
        <v>0</v>
      </c>
      <c r="N83" s="629">
        <v>0</v>
      </c>
      <c r="O83" s="629">
        <v>0</v>
      </c>
      <c r="P83" s="631">
        <v>0</v>
      </c>
      <c r="Q83" s="175"/>
      <c r="R83" s="175"/>
      <c r="S83" s="703">
        <f t="shared" ref="S83:X83" si="76">C83-C82</f>
        <v>0</v>
      </c>
      <c r="T83" s="703">
        <f t="shared" si="76"/>
        <v>0</v>
      </c>
      <c r="U83" s="703">
        <f t="shared" si="76"/>
        <v>0</v>
      </c>
      <c r="V83" s="703">
        <f t="shared" si="76"/>
        <v>0</v>
      </c>
      <c r="W83" s="703">
        <f t="shared" si="76"/>
        <v>0</v>
      </c>
      <c r="X83" s="703">
        <f t="shared" si="76"/>
        <v>0</v>
      </c>
      <c r="Y83" s="704">
        <f t="shared" ref="Y83:AD83" si="77">I83-I82</f>
        <v>0</v>
      </c>
      <c r="Z83" s="703">
        <f t="shared" si="77"/>
        <v>0</v>
      </c>
      <c r="AA83" s="703">
        <f t="shared" si="77"/>
        <v>0</v>
      </c>
      <c r="AB83" s="703">
        <f t="shared" si="77"/>
        <v>0</v>
      </c>
      <c r="AC83" s="703">
        <f t="shared" si="77"/>
        <v>0</v>
      </c>
      <c r="AD83" s="704">
        <f t="shared" si="77"/>
        <v>0</v>
      </c>
    </row>
    <row r="84" spans="1:30">
      <c r="A84" s="622"/>
      <c r="B84" s="628" t="s">
        <v>830</v>
      </c>
      <c r="C84" s="629">
        <v>0</v>
      </c>
      <c r="D84" s="630">
        <v>0</v>
      </c>
      <c r="E84" s="630">
        <v>0</v>
      </c>
      <c r="F84" s="630">
        <v>0</v>
      </c>
      <c r="G84" s="630">
        <v>0</v>
      </c>
      <c r="H84" s="630">
        <v>0</v>
      </c>
      <c r="I84" s="629">
        <v>0</v>
      </c>
      <c r="J84" s="629">
        <v>0</v>
      </c>
      <c r="K84" s="630">
        <v>0</v>
      </c>
      <c r="L84" s="630">
        <v>0</v>
      </c>
      <c r="M84" s="630">
        <v>0</v>
      </c>
      <c r="N84" s="629">
        <v>0</v>
      </c>
      <c r="O84" s="629">
        <v>0</v>
      </c>
      <c r="P84" s="631">
        <v>0</v>
      </c>
      <c r="Q84" s="175"/>
      <c r="R84" s="175"/>
      <c r="Y84" s="702"/>
      <c r="AD84" s="702"/>
    </row>
    <row r="85" spans="1:30">
      <c r="A85" s="622"/>
      <c r="B85" s="628" t="s">
        <v>831</v>
      </c>
      <c r="C85" s="629">
        <v>0</v>
      </c>
      <c r="D85" s="630">
        <v>0</v>
      </c>
      <c r="E85" s="630">
        <v>0</v>
      </c>
      <c r="F85" s="630">
        <v>0</v>
      </c>
      <c r="G85" s="630">
        <v>0</v>
      </c>
      <c r="H85" s="630">
        <v>0</v>
      </c>
      <c r="I85" s="629">
        <v>0</v>
      </c>
      <c r="J85" s="629">
        <v>0</v>
      </c>
      <c r="K85" s="630">
        <v>0</v>
      </c>
      <c r="L85" s="630">
        <v>0</v>
      </c>
      <c r="M85" s="630">
        <v>0</v>
      </c>
      <c r="N85" s="629">
        <v>0</v>
      </c>
      <c r="O85" s="629">
        <v>0</v>
      </c>
      <c r="P85" s="631">
        <v>0</v>
      </c>
      <c r="Q85" s="175"/>
      <c r="R85" s="175"/>
      <c r="S85" s="703">
        <f t="shared" ref="S85:X85" si="78">C85-C84</f>
        <v>0</v>
      </c>
      <c r="T85" s="703">
        <f t="shared" si="78"/>
        <v>0</v>
      </c>
      <c r="U85" s="703">
        <f t="shared" si="78"/>
        <v>0</v>
      </c>
      <c r="V85" s="703">
        <f t="shared" si="78"/>
        <v>0</v>
      </c>
      <c r="W85" s="703">
        <f t="shared" si="78"/>
        <v>0</v>
      </c>
      <c r="X85" s="703">
        <f t="shared" si="78"/>
        <v>0</v>
      </c>
      <c r="Y85" s="704">
        <f t="shared" ref="Y85:AD85" si="79">I85-I84</f>
        <v>0</v>
      </c>
      <c r="Z85" s="703">
        <f t="shared" si="79"/>
        <v>0</v>
      </c>
      <c r="AA85" s="703">
        <f t="shared" si="79"/>
        <v>0</v>
      </c>
      <c r="AB85" s="703">
        <f t="shared" si="79"/>
        <v>0</v>
      </c>
      <c r="AC85" s="703">
        <f t="shared" si="79"/>
        <v>0</v>
      </c>
      <c r="AD85" s="704">
        <f t="shared" si="79"/>
        <v>0</v>
      </c>
    </row>
    <row r="86" spans="1:30">
      <c r="A86" s="622"/>
      <c r="B86" s="628" t="s">
        <v>832</v>
      </c>
      <c r="C86" s="629">
        <v>0</v>
      </c>
      <c r="D86" s="630">
        <v>0</v>
      </c>
      <c r="E86" s="630">
        <v>0</v>
      </c>
      <c r="F86" s="630">
        <v>0</v>
      </c>
      <c r="G86" s="630">
        <v>0</v>
      </c>
      <c r="H86" s="630">
        <v>0</v>
      </c>
      <c r="I86" s="629">
        <v>0</v>
      </c>
      <c r="J86" s="629">
        <v>0</v>
      </c>
      <c r="K86" s="630">
        <v>0</v>
      </c>
      <c r="L86" s="630">
        <v>0</v>
      </c>
      <c r="M86" s="630">
        <v>0</v>
      </c>
      <c r="N86" s="629">
        <v>0</v>
      </c>
      <c r="O86" s="629">
        <v>0</v>
      </c>
      <c r="P86" s="631">
        <v>0</v>
      </c>
      <c r="Q86" s="175"/>
      <c r="R86" s="175"/>
      <c r="Y86" s="702"/>
      <c r="AD86" s="702"/>
    </row>
    <row r="87" spans="1:30">
      <c r="A87" s="622"/>
      <c r="B87" s="628" t="s">
        <v>833</v>
      </c>
      <c r="C87" s="629">
        <v>0</v>
      </c>
      <c r="D87" s="630">
        <v>0</v>
      </c>
      <c r="E87" s="630">
        <v>0</v>
      </c>
      <c r="F87" s="630">
        <v>0</v>
      </c>
      <c r="G87" s="630">
        <v>0</v>
      </c>
      <c r="H87" s="630">
        <v>0</v>
      </c>
      <c r="I87" s="629">
        <v>0</v>
      </c>
      <c r="J87" s="629">
        <v>0</v>
      </c>
      <c r="K87" s="630">
        <v>0</v>
      </c>
      <c r="L87" s="630">
        <v>0</v>
      </c>
      <c r="M87" s="630">
        <v>0</v>
      </c>
      <c r="N87" s="629">
        <v>0</v>
      </c>
      <c r="O87" s="629">
        <v>0</v>
      </c>
      <c r="P87" s="631">
        <v>0</v>
      </c>
      <c r="Q87" s="175"/>
      <c r="R87" s="175"/>
      <c r="S87" s="703">
        <f t="shared" ref="S87:X87" si="80">C87-C86</f>
        <v>0</v>
      </c>
      <c r="T87" s="703">
        <f t="shared" si="80"/>
        <v>0</v>
      </c>
      <c r="U87" s="703">
        <f t="shared" si="80"/>
        <v>0</v>
      </c>
      <c r="V87" s="703">
        <f t="shared" si="80"/>
        <v>0</v>
      </c>
      <c r="W87" s="703">
        <f t="shared" si="80"/>
        <v>0</v>
      </c>
      <c r="X87" s="703">
        <f t="shared" si="80"/>
        <v>0</v>
      </c>
      <c r="Y87" s="704">
        <f t="shared" ref="Y87:AD87" si="81">I87-I86</f>
        <v>0</v>
      </c>
      <c r="Z87" s="703">
        <f t="shared" si="81"/>
        <v>0</v>
      </c>
      <c r="AA87" s="703">
        <f t="shared" si="81"/>
        <v>0</v>
      </c>
      <c r="AB87" s="703">
        <f t="shared" si="81"/>
        <v>0</v>
      </c>
      <c r="AC87" s="703">
        <f t="shared" si="81"/>
        <v>0</v>
      </c>
      <c r="AD87" s="704">
        <f t="shared" si="81"/>
        <v>0</v>
      </c>
    </row>
    <row r="88" spans="1:30">
      <c r="A88" s="622"/>
      <c r="B88" s="628" t="s">
        <v>834</v>
      </c>
      <c r="C88" s="629">
        <v>0</v>
      </c>
      <c r="D88" s="630">
        <v>0</v>
      </c>
      <c r="E88" s="630">
        <v>0</v>
      </c>
      <c r="F88" s="630">
        <v>0</v>
      </c>
      <c r="G88" s="630">
        <v>0</v>
      </c>
      <c r="H88" s="630">
        <v>0</v>
      </c>
      <c r="I88" s="629">
        <v>0</v>
      </c>
      <c r="J88" s="629">
        <v>0</v>
      </c>
      <c r="K88" s="630">
        <v>0</v>
      </c>
      <c r="L88" s="630">
        <v>0</v>
      </c>
      <c r="M88" s="630">
        <v>0</v>
      </c>
      <c r="N88" s="629">
        <v>0</v>
      </c>
      <c r="O88" s="629">
        <v>0</v>
      </c>
      <c r="P88" s="631">
        <v>0</v>
      </c>
      <c r="Q88" s="175"/>
      <c r="R88" s="175"/>
      <c r="Y88" s="702"/>
      <c r="AD88" s="702"/>
    </row>
    <row r="89" spans="1:30">
      <c r="A89" s="622"/>
      <c r="B89" s="628" t="s">
        <v>835</v>
      </c>
      <c r="C89" s="629">
        <v>0</v>
      </c>
      <c r="D89" s="630">
        <v>0</v>
      </c>
      <c r="E89" s="630">
        <v>0</v>
      </c>
      <c r="F89" s="630">
        <v>0</v>
      </c>
      <c r="G89" s="630">
        <v>0</v>
      </c>
      <c r="H89" s="630">
        <v>0</v>
      </c>
      <c r="I89" s="629">
        <v>0</v>
      </c>
      <c r="J89" s="629">
        <v>0</v>
      </c>
      <c r="K89" s="630">
        <v>0</v>
      </c>
      <c r="L89" s="630">
        <v>0</v>
      </c>
      <c r="M89" s="630">
        <v>0</v>
      </c>
      <c r="N89" s="629">
        <v>0</v>
      </c>
      <c r="O89" s="629">
        <v>0</v>
      </c>
      <c r="P89" s="631">
        <v>0</v>
      </c>
      <c r="Q89" s="175"/>
      <c r="R89" s="175"/>
      <c r="S89" s="703">
        <f t="shared" ref="S89:X89" si="82">C89-C88</f>
        <v>0</v>
      </c>
      <c r="T89" s="703">
        <f t="shared" si="82"/>
        <v>0</v>
      </c>
      <c r="U89" s="703">
        <f t="shared" si="82"/>
        <v>0</v>
      </c>
      <c r="V89" s="703">
        <f t="shared" si="82"/>
        <v>0</v>
      </c>
      <c r="W89" s="703">
        <f t="shared" si="82"/>
        <v>0</v>
      </c>
      <c r="X89" s="703">
        <f t="shared" si="82"/>
        <v>0</v>
      </c>
      <c r="Y89" s="704">
        <f t="shared" ref="Y89:AD89" si="83">I89-I88</f>
        <v>0</v>
      </c>
      <c r="Z89" s="703">
        <f t="shared" si="83"/>
        <v>0</v>
      </c>
      <c r="AA89" s="703">
        <f t="shared" si="83"/>
        <v>0</v>
      </c>
      <c r="AB89" s="703">
        <f t="shared" si="83"/>
        <v>0</v>
      </c>
      <c r="AC89" s="703">
        <f t="shared" si="83"/>
        <v>0</v>
      </c>
      <c r="AD89" s="704">
        <f t="shared" si="83"/>
        <v>0</v>
      </c>
    </row>
    <row r="90" spans="1:30">
      <c r="A90" s="622"/>
      <c r="B90" s="628" t="s">
        <v>836</v>
      </c>
      <c r="C90" s="629">
        <v>0</v>
      </c>
      <c r="D90" s="630">
        <v>0</v>
      </c>
      <c r="E90" s="630">
        <v>0</v>
      </c>
      <c r="F90" s="630">
        <v>0</v>
      </c>
      <c r="G90" s="630">
        <v>0</v>
      </c>
      <c r="H90" s="630">
        <v>0</v>
      </c>
      <c r="I90" s="629">
        <v>0</v>
      </c>
      <c r="J90" s="629">
        <v>0</v>
      </c>
      <c r="K90" s="630">
        <v>0</v>
      </c>
      <c r="L90" s="630">
        <v>0</v>
      </c>
      <c r="M90" s="630">
        <v>0</v>
      </c>
      <c r="N90" s="629">
        <v>0</v>
      </c>
      <c r="O90" s="629">
        <v>0</v>
      </c>
      <c r="P90" s="631">
        <v>0</v>
      </c>
      <c r="Q90" s="175"/>
      <c r="R90" s="175"/>
      <c r="Y90" s="702"/>
      <c r="AD90" s="702"/>
    </row>
    <row r="91" spans="1:30">
      <c r="A91" s="622"/>
      <c r="B91" s="628" t="s">
        <v>837</v>
      </c>
      <c r="C91" s="629">
        <v>0</v>
      </c>
      <c r="D91" s="630">
        <v>0</v>
      </c>
      <c r="E91" s="630">
        <v>0</v>
      </c>
      <c r="F91" s="630">
        <v>0</v>
      </c>
      <c r="G91" s="630">
        <v>0</v>
      </c>
      <c r="H91" s="630">
        <v>0</v>
      </c>
      <c r="I91" s="629">
        <v>0</v>
      </c>
      <c r="J91" s="629">
        <v>0</v>
      </c>
      <c r="K91" s="630">
        <v>0</v>
      </c>
      <c r="L91" s="630">
        <v>0</v>
      </c>
      <c r="M91" s="630">
        <v>0</v>
      </c>
      <c r="N91" s="629">
        <v>0</v>
      </c>
      <c r="O91" s="629">
        <v>0</v>
      </c>
      <c r="P91" s="631">
        <v>0</v>
      </c>
      <c r="Q91" s="175"/>
      <c r="R91" s="175"/>
      <c r="S91" s="703">
        <f t="shared" ref="S91:X91" si="84">C91-C90</f>
        <v>0</v>
      </c>
      <c r="T91" s="703">
        <f t="shared" si="84"/>
        <v>0</v>
      </c>
      <c r="U91" s="703">
        <f t="shared" si="84"/>
        <v>0</v>
      </c>
      <c r="V91" s="703">
        <f t="shared" si="84"/>
        <v>0</v>
      </c>
      <c r="W91" s="703">
        <f t="shared" si="84"/>
        <v>0</v>
      </c>
      <c r="X91" s="703">
        <f t="shared" si="84"/>
        <v>0</v>
      </c>
      <c r="Y91" s="704">
        <f t="shared" ref="Y91:AD91" si="85">I91-I90</f>
        <v>0</v>
      </c>
      <c r="Z91" s="703">
        <f t="shared" si="85"/>
        <v>0</v>
      </c>
      <c r="AA91" s="703">
        <f t="shared" si="85"/>
        <v>0</v>
      </c>
      <c r="AB91" s="703">
        <f t="shared" si="85"/>
        <v>0</v>
      </c>
      <c r="AC91" s="703">
        <f t="shared" si="85"/>
        <v>0</v>
      </c>
      <c r="AD91" s="704">
        <f t="shared" si="85"/>
        <v>0</v>
      </c>
    </row>
    <row r="92" spans="1:30">
      <c r="A92" s="622"/>
      <c r="B92" s="628" t="s">
        <v>838</v>
      </c>
      <c r="C92" s="629">
        <v>0</v>
      </c>
      <c r="D92" s="630">
        <v>0</v>
      </c>
      <c r="E92" s="630">
        <v>0</v>
      </c>
      <c r="F92" s="630">
        <v>0</v>
      </c>
      <c r="G92" s="630">
        <v>0</v>
      </c>
      <c r="H92" s="630">
        <v>0</v>
      </c>
      <c r="I92" s="629">
        <v>0</v>
      </c>
      <c r="J92" s="629">
        <v>0</v>
      </c>
      <c r="K92" s="630">
        <v>0</v>
      </c>
      <c r="L92" s="630">
        <v>0</v>
      </c>
      <c r="M92" s="630">
        <v>0</v>
      </c>
      <c r="N92" s="629">
        <v>0</v>
      </c>
      <c r="O92" s="629">
        <v>0</v>
      </c>
      <c r="P92" s="631">
        <v>0</v>
      </c>
      <c r="Q92" s="175"/>
      <c r="R92" s="175"/>
      <c r="Y92" s="702"/>
      <c r="AD92" s="702"/>
    </row>
    <row r="93" spans="1:30">
      <c r="A93" s="622"/>
      <c r="B93" s="628" t="s">
        <v>839</v>
      </c>
      <c r="C93" s="629">
        <v>0</v>
      </c>
      <c r="D93" s="630">
        <v>0</v>
      </c>
      <c r="E93" s="630">
        <v>0</v>
      </c>
      <c r="F93" s="630">
        <v>0</v>
      </c>
      <c r="G93" s="630">
        <v>0</v>
      </c>
      <c r="H93" s="630">
        <v>0</v>
      </c>
      <c r="I93" s="629">
        <v>0</v>
      </c>
      <c r="J93" s="629">
        <v>0</v>
      </c>
      <c r="K93" s="630">
        <v>0</v>
      </c>
      <c r="L93" s="630">
        <v>0</v>
      </c>
      <c r="M93" s="630">
        <v>0</v>
      </c>
      <c r="N93" s="629">
        <v>0</v>
      </c>
      <c r="O93" s="629">
        <v>0</v>
      </c>
      <c r="P93" s="631">
        <v>0</v>
      </c>
      <c r="Q93" s="175"/>
      <c r="R93" s="175"/>
      <c r="S93" s="703">
        <f t="shared" ref="S93:X93" si="86">C93-C92</f>
        <v>0</v>
      </c>
      <c r="T93" s="703">
        <f t="shared" si="86"/>
        <v>0</v>
      </c>
      <c r="U93" s="703">
        <f t="shared" si="86"/>
        <v>0</v>
      </c>
      <c r="V93" s="703">
        <f t="shared" si="86"/>
        <v>0</v>
      </c>
      <c r="W93" s="703">
        <f t="shared" si="86"/>
        <v>0</v>
      </c>
      <c r="X93" s="703">
        <f t="shared" si="86"/>
        <v>0</v>
      </c>
      <c r="Y93" s="704">
        <f t="shared" ref="Y93:AD93" si="87">I93-I92</f>
        <v>0</v>
      </c>
      <c r="Z93" s="703">
        <f t="shared" si="87"/>
        <v>0</v>
      </c>
      <c r="AA93" s="703">
        <f t="shared" si="87"/>
        <v>0</v>
      </c>
      <c r="AB93" s="703">
        <f t="shared" si="87"/>
        <v>0</v>
      </c>
      <c r="AC93" s="703">
        <f t="shared" si="87"/>
        <v>0</v>
      </c>
      <c r="AD93" s="704">
        <f t="shared" si="87"/>
        <v>0</v>
      </c>
    </row>
    <row r="94" spans="1:30">
      <c r="A94" s="622"/>
      <c r="B94" s="628" t="s">
        <v>840</v>
      </c>
      <c r="C94" s="629">
        <v>0</v>
      </c>
      <c r="D94" s="630">
        <v>0</v>
      </c>
      <c r="E94" s="630">
        <v>0</v>
      </c>
      <c r="F94" s="630">
        <v>0</v>
      </c>
      <c r="G94" s="630">
        <v>0</v>
      </c>
      <c r="H94" s="630">
        <v>0</v>
      </c>
      <c r="I94" s="629">
        <v>0</v>
      </c>
      <c r="J94" s="629">
        <v>0</v>
      </c>
      <c r="K94" s="630">
        <v>0</v>
      </c>
      <c r="L94" s="630">
        <v>0</v>
      </c>
      <c r="M94" s="630">
        <v>0</v>
      </c>
      <c r="N94" s="629">
        <v>0</v>
      </c>
      <c r="O94" s="629">
        <v>0</v>
      </c>
      <c r="P94" s="631">
        <v>0</v>
      </c>
      <c r="Q94" s="175"/>
      <c r="R94" s="175"/>
      <c r="Y94" s="702"/>
      <c r="AD94" s="702"/>
    </row>
    <row r="95" spans="1:30">
      <c r="A95" s="622"/>
      <c r="B95" s="628" t="s">
        <v>841</v>
      </c>
      <c r="C95" s="629">
        <v>0</v>
      </c>
      <c r="D95" s="630">
        <v>0</v>
      </c>
      <c r="E95" s="630">
        <v>0</v>
      </c>
      <c r="F95" s="630">
        <v>0</v>
      </c>
      <c r="G95" s="630">
        <v>0</v>
      </c>
      <c r="H95" s="630">
        <v>0</v>
      </c>
      <c r="I95" s="629">
        <v>0</v>
      </c>
      <c r="J95" s="629">
        <v>0</v>
      </c>
      <c r="K95" s="630">
        <v>0</v>
      </c>
      <c r="L95" s="630">
        <v>0</v>
      </c>
      <c r="M95" s="630">
        <v>0</v>
      </c>
      <c r="N95" s="629">
        <v>0</v>
      </c>
      <c r="O95" s="629">
        <v>0</v>
      </c>
      <c r="P95" s="631">
        <v>0</v>
      </c>
      <c r="Q95" s="175"/>
      <c r="R95" s="175"/>
      <c r="S95" s="703">
        <f t="shared" ref="S95:X95" si="88">C95-C94</f>
        <v>0</v>
      </c>
      <c r="T95" s="703">
        <f t="shared" si="88"/>
        <v>0</v>
      </c>
      <c r="U95" s="703">
        <f t="shared" si="88"/>
        <v>0</v>
      </c>
      <c r="V95" s="703">
        <f t="shared" si="88"/>
        <v>0</v>
      </c>
      <c r="W95" s="703">
        <f t="shared" si="88"/>
        <v>0</v>
      </c>
      <c r="X95" s="703">
        <f t="shared" si="88"/>
        <v>0</v>
      </c>
      <c r="Y95" s="704">
        <f t="shared" ref="Y95:AD95" si="89">I95-I94</f>
        <v>0</v>
      </c>
      <c r="Z95" s="703">
        <f t="shared" si="89"/>
        <v>0</v>
      </c>
      <c r="AA95" s="703">
        <f t="shared" si="89"/>
        <v>0</v>
      </c>
      <c r="AB95" s="703">
        <f t="shared" si="89"/>
        <v>0</v>
      </c>
      <c r="AC95" s="703">
        <f t="shared" si="89"/>
        <v>0</v>
      </c>
      <c r="AD95" s="704">
        <f t="shared" si="89"/>
        <v>0</v>
      </c>
    </row>
    <row r="96" spans="1:30">
      <c r="A96" s="622"/>
      <c r="B96" s="628" t="s">
        <v>842</v>
      </c>
      <c r="C96" s="629">
        <v>0</v>
      </c>
      <c r="D96" s="630">
        <v>0</v>
      </c>
      <c r="E96" s="630">
        <v>0</v>
      </c>
      <c r="F96" s="630">
        <v>0</v>
      </c>
      <c r="G96" s="630">
        <v>0</v>
      </c>
      <c r="H96" s="630">
        <v>0</v>
      </c>
      <c r="I96" s="629">
        <v>0</v>
      </c>
      <c r="J96" s="629">
        <v>0</v>
      </c>
      <c r="K96" s="630">
        <v>0</v>
      </c>
      <c r="L96" s="630">
        <v>0</v>
      </c>
      <c r="M96" s="630">
        <v>0</v>
      </c>
      <c r="N96" s="629">
        <v>0</v>
      </c>
      <c r="O96" s="629">
        <v>0</v>
      </c>
      <c r="P96" s="631">
        <v>0</v>
      </c>
      <c r="Q96" s="175"/>
      <c r="R96" s="175"/>
      <c r="Y96" s="702"/>
      <c r="AD96" s="702"/>
    </row>
    <row r="97" spans="1:30">
      <c r="A97" s="622"/>
      <c r="B97" s="628" t="s">
        <v>843</v>
      </c>
      <c r="C97" s="629">
        <v>0</v>
      </c>
      <c r="D97" s="630">
        <v>0</v>
      </c>
      <c r="E97" s="630">
        <v>0</v>
      </c>
      <c r="F97" s="630">
        <v>0</v>
      </c>
      <c r="G97" s="630">
        <v>0</v>
      </c>
      <c r="H97" s="630">
        <v>0</v>
      </c>
      <c r="I97" s="629">
        <v>0</v>
      </c>
      <c r="J97" s="629">
        <v>0</v>
      </c>
      <c r="K97" s="630">
        <v>0</v>
      </c>
      <c r="L97" s="630">
        <v>0</v>
      </c>
      <c r="M97" s="630">
        <v>0</v>
      </c>
      <c r="N97" s="629">
        <v>0</v>
      </c>
      <c r="O97" s="629">
        <v>0</v>
      </c>
      <c r="P97" s="631">
        <v>0</v>
      </c>
      <c r="Q97" s="175"/>
      <c r="R97" s="175"/>
      <c r="S97" s="703">
        <f t="shared" ref="S97:X97" si="90">C97-C96</f>
        <v>0</v>
      </c>
      <c r="T97" s="703">
        <f t="shared" si="90"/>
        <v>0</v>
      </c>
      <c r="U97" s="703">
        <f t="shared" si="90"/>
        <v>0</v>
      </c>
      <c r="V97" s="703">
        <f t="shared" si="90"/>
        <v>0</v>
      </c>
      <c r="W97" s="703">
        <f t="shared" si="90"/>
        <v>0</v>
      </c>
      <c r="X97" s="703">
        <f t="shared" si="90"/>
        <v>0</v>
      </c>
      <c r="Y97" s="704">
        <f t="shared" ref="Y97:AD97" si="91">I97-I96</f>
        <v>0</v>
      </c>
      <c r="Z97" s="703">
        <f t="shared" si="91"/>
        <v>0</v>
      </c>
      <c r="AA97" s="703">
        <f t="shared" si="91"/>
        <v>0</v>
      </c>
      <c r="AB97" s="703">
        <f t="shared" si="91"/>
        <v>0</v>
      </c>
      <c r="AC97" s="703">
        <f t="shared" si="91"/>
        <v>0</v>
      </c>
      <c r="AD97" s="704">
        <f t="shared" si="91"/>
        <v>0</v>
      </c>
    </row>
    <row r="98" spans="1:30">
      <c r="A98" s="622"/>
      <c r="B98" s="628" t="s">
        <v>844</v>
      </c>
      <c r="C98" s="629">
        <v>0</v>
      </c>
      <c r="D98" s="630">
        <v>0</v>
      </c>
      <c r="E98" s="630">
        <v>0</v>
      </c>
      <c r="F98" s="630">
        <v>0</v>
      </c>
      <c r="G98" s="630">
        <v>0</v>
      </c>
      <c r="H98" s="630">
        <v>0</v>
      </c>
      <c r="I98" s="629">
        <v>0</v>
      </c>
      <c r="J98" s="629">
        <v>0</v>
      </c>
      <c r="K98" s="630">
        <v>0</v>
      </c>
      <c r="L98" s="630">
        <v>0</v>
      </c>
      <c r="M98" s="630">
        <v>0</v>
      </c>
      <c r="N98" s="629">
        <v>0</v>
      </c>
      <c r="O98" s="629">
        <v>0</v>
      </c>
      <c r="P98" s="631">
        <v>0</v>
      </c>
      <c r="Q98" s="175"/>
      <c r="R98" s="175"/>
      <c r="Y98" s="702"/>
      <c r="AD98" s="702"/>
    </row>
    <row r="99" spans="1:30">
      <c r="A99" s="622"/>
      <c r="B99" s="628" t="s">
        <v>845</v>
      </c>
      <c r="C99" s="629">
        <v>0</v>
      </c>
      <c r="D99" s="630">
        <v>0</v>
      </c>
      <c r="E99" s="630">
        <v>0</v>
      </c>
      <c r="F99" s="630">
        <v>0</v>
      </c>
      <c r="G99" s="630">
        <v>0</v>
      </c>
      <c r="H99" s="630">
        <v>0</v>
      </c>
      <c r="I99" s="629">
        <v>0</v>
      </c>
      <c r="J99" s="629">
        <v>0</v>
      </c>
      <c r="K99" s="630">
        <v>0</v>
      </c>
      <c r="L99" s="630">
        <v>0</v>
      </c>
      <c r="M99" s="630">
        <v>0</v>
      </c>
      <c r="N99" s="629">
        <v>0</v>
      </c>
      <c r="O99" s="629">
        <v>0</v>
      </c>
      <c r="P99" s="631">
        <v>0</v>
      </c>
      <c r="Q99" s="175"/>
      <c r="R99" s="175"/>
      <c r="S99" s="703">
        <f t="shared" ref="S99:X99" si="92">C99-C98</f>
        <v>0</v>
      </c>
      <c r="T99" s="703">
        <f t="shared" si="92"/>
        <v>0</v>
      </c>
      <c r="U99" s="703">
        <f t="shared" si="92"/>
        <v>0</v>
      </c>
      <c r="V99" s="703">
        <f t="shared" si="92"/>
        <v>0</v>
      </c>
      <c r="W99" s="703">
        <f t="shared" si="92"/>
        <v>0</v>
      </c>
      <c r="X99" s="703">
        <f t="shared" si="92"/>
        <v>0</v>
      </c>
      <c r="Y99" s="704">
        <f t="shared" ref="Y99:AD99" si="93">I99-I98</f>
        <v>0</v>
      </c>
      <c r="Z99" s="703">
        <f t="shared" si="93"/>
        <v>0</v>
      </c>
      <c r="AA99" s="703">
        <f t="shared" si="93"/>
        <v>0</v>
      </c>
      <c r="AB99" s="703">
        <f t="shared" si="93"/>
        <v>0</v>
      </c>
      <c r="AC99" s="703">
        <f t="shared" si="93"/>
        <v>0</v>
      </c>
      <c r="AD99" s="704">
        <f t="shared" si="93"/>
        <v>0</v>
      </c>
    </row>
    <row r="100" spans="1:30">
      <c r="A100" s="622"/>
      <c r="B100" s="628" t="s">
        <v>846</v>
      </c>
      <c r="C100" s="629">
        <v>0</v>
      </c>
      <c r="D100" s="630">
        <v>0</v>
      </c>
      <c r="E100" s="630">
        <v>0</v>
      </c>
      <c r="F100" s="630">
        <v>0</v>
      </c>
      <c r="G100" s="630">
        <v>0</v>
      </c>
      <c r="H100" s="630">
        <v>0</v>
      </c>
      <c r="I100" s="629">
        <v>0</v>
      </c>
      <c r="J100" s="629">
        <v>0</v>
      </c>
      <c r="K100" s="630">
        <v>0</v>
      </c>
      <c r="L100" s="630">
        <v>0</v>
      </c>
      <c r="M100" s="630">
        <v>0</v>
      </c>
      <c r="N100" s="629">
        <v>0</v>
      </c>
      <c r="O100" s="629">
        <v>0</v>
      </c>
      <c r="P100" s="631">
        <v>0</v>
      </c>
      <c r="Q100" s="175"/>
      <c r="R100" s="175"/>
      <c r="Y100" s="702"/>
      <c r="AD100" s="702"/>
    </row>
    <row r="101" spans="1:30" ht="13.5" thickBot="1">
      <c r="A101" s="622"/>
      <c r="B101" s="628" t="s">
        <v>847</v>
      </c>
      <c r="C101" s="629">
        <v>0</v>
      </c>
      <c r="D101" s="630">
        <v>0</v>
      </c>
      <c r="E101" s="630">
        <v>0</v>
      </c>
      <c r="F101" s="630">
        <v>0</v>
      </c>
      <c r="G101" s="630">
        <v>0</v>
      </c>
      <c r="H101" s="630">
        <v>0</v>
      </c>
      <c r="I101" s="629">
        <v>0</v>
      </c>
      <c r="J101" s="629">
        <v>0</v>
      </c>
      <c r="K101" s="630">
        <v>0</v>
      </c>
      <c r="L101" s="630">
        <v>0</v>
      </c>
      <c r="M101" s="630">
        <v>0</v>
      </c>
      <c r="N101" s="629">
        <v>0</v>
      </c>
      <c r="O101" s="629">
        <v>0</v>
      </c>
      <c r="P101" s="631">
        <v>0</v>
      </c>
      <c r="Q101" s="175"/>
      <c r="R101" s="175"/>
      <c r="S101" s="715">
        <f t="shared" ref="S101:X101" si="94">C101-C100</f>
        <v>0</v>
      </c>
      <c r="T101" s="715">
        <f t="shared" si="94"/>
        <v>0</v>
      </c>
      <c r="U101" s="715">
        <f t="shared" si="94"/>
        <v>0</v>
      </c>
      <c r="V101" s="715">
        <f t="shared" si="94"/>
        <v>0</v>
      </c>
      <c r="W101" s="715">
        <f t="shared" si="94"/>
        <v>0</v>
      </c>
      <c r="X101" s="715">
        <f t="shared" si="94"/>
        <v>0</v>
      </c>
      <c r="Y101" s="716">
        <f t="shared" ref="Y101:AD101" si="95">I101-I100</f>
        <v>0</v>
      </c>
      <c r="Z101" s="715">
        <f t="shared" si="95"/>
        <v>0</v>
      </c>
      <c r="AA101" s="715">
        <f t="shared" si="95"/>
        <v>0</v>
      </c>
      <c r="AB101" s="715">
        <f t="shared" si="95"/>
        <v>0</v>
      </c>
      <c r="AC101" s="715">
        <f t="shared" si="95"/>
        <v>0</v>
      </c>
      <c r="AD101" s="716">
        <f t="shared" si="95"/>
        <v>0</v>
      </c>
    </row>
    <row r="102" spans="1:30">
      <c r="A102" s="621" t="s">
        <v>383</v>
      </c>
      <c r="B102" s="617" t="s">
        <v>816</v>
      </c>
      <c r="C102" s="634">
        <v>0</v>
      </c>
      <c r="D102" s="635">
        <v>0</v>
      </c>
      <c r="E102" s="635">
        <v>0</v>
      </c>
      <c r="F102" s="635">
        <v>0</v>
      </c>
      <c r="G102" s="635">
        <v>0</v>
      </c>
      <c r="H102" s="635">
        <v>0</v>
      </c>
      <c r="I102" s="634">
        <v>0</v>
      </c>
      <c r="J102" s="634">
        <v>70.633621274579497</v>
      </c>
      <c r="K102" s="635">
        <v>69.295888389513124</v>
      </c>
      <c r="L102" s="635">
        <v>0</v>
      </c>
      <c r="M102" s="635">
        <v>65.929847368421051</v>
      </c>
      <c r="N102" s="634">
        <v>70.49604376237626</v>
      </c>
      <c r="O102" s="634">
        <v>0</v>
      </c>
      <c r="P102" s="636">
        <v>0</v>
      </c>
      <c r="Q102" s="175"/>
      <c r="R102" s="175"/>
      <c r="S102" s="701" t="s">
        <v>1192</v>
      </c>
      <c r="Y102" s="702"/>
      <c r="AD102" s="702"/>
    </row>
    <row r="103" spans="1:30">
      <c r="A103" s="622"/>
      <c r="B103" s="628" t="s">
        <v>817</v>
      </c>
      <c r="C103" s="629">
        <v>0</v>
      </c>
      <c r="D103" s="630">
        <v>0</v>
      </c>
      <c r="E103" s="630">
        <v>0</v>
      </c>
      <c r="F103" s="630">
        <v>0</v>
      </c>
      <c r="G103" s="630">
        <v>0</v>
      </c>
      <c r="H103" s="630">
        <v>0</v>
      </c>
      <c r="I103" s="629">
        <v>0</v>
      </c>
      <c r="J103" s="629">
        <v>69.361801580826096</v>
      </c>
      <c r="K103" s="630">
        <v>69.234894306049824</v>
      </c>
      <c r="L103" s="630">
        <v>0</v>
      </c>
      <c r="M103" s="630">
        <v>68.255312765957441</v>
      </c>
      <c r="N103" s="629">
        <v>69.341174305882348</v>
      </c>
      <c r="O103" s="629">
        <v>0</v>
      </c>
      <c r="P103" s="631">
        <v>0</v>
      </c>
      <c r="Q103" s="175"/>
      <c r="R103" s="175"/>
      <c r="S103" s="703">
        <f t="shared" ref="S103:X103" si="96">C103-C102</f>
        <v>0</v>
      </c>
      <c r="T103" s="703">
        <f t="shared" si="96"/>
        <v>0</v>
      </c>
      <c r="U103" s="703">
        <f t="shared" si="96"/>
        <v>0</v>
      </c>
      <c r="V103" s="703">
        <f t="shared" si="96"/>
        <v>0</v>
      </c>
      <c r="W103" s="703">
        <f t="shared" si="96"/>
        <v>0</v>
      </c>
      <c r="X103" s="703">
        <f t="shared" si="96"/>
        <v>0</v>
      </c>
      <c r="Y103" s="704">
        <f t="shared" ref="Y103:AD103" si="97">I103-I102</f>
        <v>0</v>
      </c>
      <c r="Z103" s="703">
        <f t="shared" si="97"/>
        <v>-1.2718196937534003</v>
      </c>
      <c r="AA103" s="703">
        <f t="shared" si="97"/>
        <v>-6.0994083463299376E-2</v>
      </c>
      <c r="AB103" s="703">
        <f t="shared" si="97"/>
        <v>0</v>
      </c>
      <c r="AC103" s="703">
        <f t="shared" si="97"/>
        <v>2.3254653975363908</v>
      </c>
      <c r="AD103" s="704">
        <f t="shared" si="97"/>
        <v>-1.1548694564939126</v>
      </c>
    </row>
    <row r="104" spans="1:30">
      <c r="A104" s="622"/>
      <c r="B104" s="628" t="s">
        <v>818</v>
      </c>
      <c r="C104" s="629">
        <v>0</v>
      </c>
      <c r="D104" s="630">
        <v>0</v>
      </c>
      <c r="E104" s="630">
        <v>0</v>
      </c>
      <c r="F104" s="630">
        <v>0</v>
      </c>
      <c r="G104" s="630">
        <v>0</v>
      </c>
      <c r="H104" s="630">
        <v>0</v>
      </c>
      <c r="I104" s="629">
        <v>0</v>
      </c>
      <c r="J104" s="629">
        <v>68.51625416305292</v>
      </c>
      <c r="K104" s="630">
        <v>70.901920588235299</v>
      </c>
      <c r="L104" s="630">
        <v>0</v>
      </c>
      <c r="M104" s="630">
        <v>69.175020000000004</v>
      </c>
      <c r="N104" s="629">
        <v>68.621902141680394</v>
      </c>
      <c r="O104" s="629">
        <v>0</v>
      </c>
      <c r="P104" s="631">
        <v>0</v>
      </c>
      <c r="Q104" s="175"/>
      <c r="R104" s="175"/>
      <c r="Y104" s="702"/>
      <c r="AD104" s="702"/>
    </row>
    <row r="105" spans="1:30">
      <c r="A105" s="622"/>
      <c r="B105" s="628" t="s">
        <v>819</v>
      </c>
      <c r="C105" s="629">
        <v>0</v>
      </c>
      <c r="D105" s="630">
        <v>0</v>
      </c>
      <c r="E105" s="630">
        <v>0</v>
      </c>
      <c r="F105" s="630">
        <v>0</v>
      </c>
      <c r="G105" s="630">
        <v>0</v>
      </c>
      <c r="H105" s="630">
        <v>0</v>
      </c>
      <c r="I105" s="629">
        <v>0</v>
      </c>
      <c r="J105" s="629">
        <v>67.736193915466785</v>
      </c>
      <c r="K105" s="630">
        <v>66.863643636363634</v>
      </c>
      <c r="L105" s="630">
        <v>0</v>
      </c>
      <c r="M105" s="630">
        <v>64.535714285714292</v>
      </c>
      <c r="N105" s="629">
        <v>67.655183893496272</v>
      </c>
      <c r="O105" s="629">
        <v>0</v>
      </c>
      <c r="P105" s="631">
        <v>0</v>
      </c>
      <c r="Q105" s="175"/>
      <c r="R105" s="175"/>
      <c r="S105" s="703">
        <f t="shared" ref="S105:X105" si="98">C105-C104</f>
        <v>0</v>
      </c>
      <c r="T105" s="703">
        <f t="shared" si="98"/>
        <v>0</v>
      </c>
      <c r="U105" s="703">
        <f t="shared" si="98"/>
        <v>0</v>
      </c>
      <c r="V105" s="703">
        <f t="shared" si="98"/>
        <v>0</v>
      </c>
      <c r="W105" s="703">
        <f t="shared" si="98"/>
        <v>0</v>
      </c>
      <c r="X105" s="703">
        <f t="shared" si="98"/>
        <v>0</v>
      </c>
      <c r="Y105" s="704">
        <f t="shared" ref="Y105:AD105" si="99">I105-I104</f>
        <v>0</v>
      </c>
      <c r="Z105" s="703">
        <f t="shared" si="99"/>
        <v>-0.78006024758613535</v>
      </c>
      <c r="AA105" s="703">
        <f t="shared" si="99"/>
        <v>-4.0382769518716657</v>
      </c>
      <c r="AB105" s="703">
        <f t="shared" si="99"/>
        <v>0</v>
      </c>
      <c r="AC105" s="703">
        <f t="shared" si="99"/>
        <v>-4.6393057142857117</v>
      </c>
      <c r="AD105" s="704">
        <f t="shared" si="99"/>
        <v>-0.96671824818412233</v>
      </c>
    </row>
    <row r="106" spans="1:30">
      <c r="A106" s="622"/>
      <c r="B106" s="628" t="s">
        <v>820</v>
      </c>
      <c r="C106" s="629">
        <v>0</v>
      </c>
      <c r="D106" s="630">
        <v>0</v>
      </c>
      <c r="E106" s="630">
        <v>0</v>
      </c>
      <c r="F106" s="630">
        <v>0</v>
      </c>
      <c r="G106" s="630">
        <v>0</v>
      </c>
      <c r="H106" s="630">
        <v>0</v>
      </c>
      <c r="I106" s="629">
        <v>0</v>
      </c>
      <c r="J106" s="629">
        <v>63.23315732177263</v>
      </c>
      <c r="K106" s="630">
        <v>63.495988000000004</v>
      </c>
      <c r="L106" s="630">
        <v>0</v>
      </c>
      <c r="M106" s="630">
        <v>59</v>
      </c>
      <c r="N106" s="629">
        <v>63.230784208144783</v>
      </c>
      <c r="O106" s="629">
        <v>0</v>
      </c>
      <c r="P106" s="631">
        <v>0</v>
      </c>
      <c r="Q106" s="175"/>
      <c r="R106" s="175"/>
      <c r="Y106" s="702"/>
      <c r="AD106" s="702"/>
    </row>
    <row r="107" spans="1:30">
      <c r="A107" s="622"/>
      <c r="B107" s="628" t="s">
        <v>821</v>
      </c>
      <c r="C107" s="629">
        <v>0</v>
      </c>
      <c r="D107" s="630">
        <v>0</v>
      </c>
      <c r="E107" s="630">
        <v>0</v>
      </c>
      <c r="F107" s="630">
        <v>0</v>
      </c>
      <c r="G107" s="630">
        <v>0</v>
      </c>
      <c r="H107" s="630">
        <v>0</v>
      </c>
      <c r="I107" s="629">
        <v>0</v>
      </c>
      <c r="J107" s="629">
        <v>63.862626493174055</v>
      </c>
      <c r="K107" s="630">
        <v>64.180407518796983</v>
      </c>
      <c r="L107" s="630">
        <v>0</v>
      </c>
      <c r="M107" s="630">
        <v>61.083300000000001</v>
      </c>
      <c r="N107" s="629">
        <v>63.866207432703888</v>
      </c>
      <c r="O107" s="629">
        <v>0</v>
      </c>
      <c r="P107" s="631">
        <v>0</v>
      </c>
      <c r="Q107" s="175"/>
      <c r="R107" s="175"/>
      <c r="S107" s="703">
        <f t="shared" ref="S107:X107" si="100">C107-C106</f>
        <v>0</v>
      </c>
      <c r="T107" s="703">
        <f t="shared" si="100"/>
        <v>0</v>
      </c>
      <c r="U107" s="703">
        <f t="shared" si="100"/>
        <v>0</v>
      </c>
      <c r="V107" s="703">
        <f t="shared" si="100"/>
        <v>0</v>
      </c>
      <c r="W107" s="703">
        <f t="shared" si="100"/>
        <v>0</v>
      </c>
      <c r="X107" s="703">
        <f t="shared" si="100"/>
        <v>0</v>
      </c>
      <c r="Y107" s="704">
        <f t="shared" ref="Y107:AD107" si="101">I107-I106</f>
        <v>0</v>
      </c>
      <c r="Z107" s="703">
        <f t="shared" si="101"/>
        <v>0.62946917140142489</v>
      </c>
      <c r="AA107" s="703">
        <f t="shared" si="101"/>
        <v>0.68441951879697882</v>
      </c>
      <c r="AB107" s="703">
        <f t="shared" si="101"/>
        <v>0</v>
      </c>
      <c r="AC107" s="703">
        <f t="shared" si="101"/>
        <v>2.0833000000000013</v>
      </c>
      <c r="AD107" s="704">
        <f t="shared" si="101"/>
        <v>0.63542322455910494</v>
      </c>
    </row>
    <row r="108" spans="1:30">
      <c r="A108" s="622"/>
      <c r="B108" s="628" t="s">
        <v>822</v>
      </c>
      <c r="C108" s="629">
        <v>0</v>
      </c>
      <c r="D108" s="630">
        <v>0</v>
      </c>
      <c r="E108" s="630">
        <v>0</v>
      </c>
      <c r="F108" s="630">
        <v>0</v>
      </c>
      <c r="G108" s="630">
        <v>0</v>
      </c>
      <c r="H108" s="630">
        <v>0</v>
      </c>
      <c r="I108" s="629">
        <v>0</v>
      </c>
      <c r="J108" s="629">
        <v>68.28025480646285</v>
      </c>
      <c r="K108" s="630">
        <v>68.15991214574899</v>
      </c>
      <c r="L108" s="630">
        <v>0</v>
      </c>
      <c r="M108" s="630">
        <v>65.95932209302326</v>
      </c>
      <c r="N108" s="629">
        <v>68.252045126864857</v>
      </c>
      <c r="O108" s="629">
        <v>0</v>
      </c>
      <c r="P108" s="631">
        <v>0</v>
      </c>
      <c r="Q108" s="175"/>
      <c r="R108" s="175"/>
      <c r="Y108" s="702"/>
      <c r="AD108" s="702"/>
    </row>
    <row r="109" spans="1:30">
      <c r="A109" s="622"/>
      <c r="B109" s="628" t="s">
        <v>823</v>
      </c>
      <c r="C109" s="629">
        <v>0</v>
      </c>
      <c r="D109" s="630">
        <v>0</v>
      </c>
      <c r="E109" s="630">
        <v>0</v>
      </c>
      <c r="F109" s="630">
        <v>0</v>
      </c>
      <c r="G109" s="630">
        <v>0</v>
      </c>
      <c r="H109" s="630">
        <v>0</v>
      </c>
      <c r="I109" s="629">
        <v>0</v>
      </c>
      <c r="J109" s="629">
        <v>67.415014586055364</v>
      </c>
      <c r="K109" s="630">
        <v>67.454199045801545</v>
      </c>
      <c r="L109" s="630">
        <v>0</v>
      </c>
      <c r="M109" s="630">
        <v>66.068957471264369</v>
      </c>
      <c r="N109" s="629">
        <v>67.40431975636767</v>
      </c>
      <c r="O109" s="629">
        <v>0</v>
      </c>
      <c r="P109" s="631">
        <v>0</v>
      </c>
      <c r="Q109" s="175"/>
      <c r="R109" s="175"/>
      <c r="S109" s="703">
        <f t="shared" ref="S109:X109" si="102">C109-C108</f>
        <v>0</v>
      </c>
      <c r="T109" s="703">
        <f t="shared" si="102"/>
        <v>0</v>
      </c>
      <c r="U109" s="703">
        <f t="shared" si="102"/>
        <v>0</v>
      </c>
      <c r="V109" s="703">
        <f t="shared" si="102"/>
        <v>0</v>
      </c>
      <c r="W109" s="703">
        <f t="shared" si="102"/>
        <v>0</v>
      </c>
      <c r="X109" s="703">
        <f t="shared" si="102"/>
        <v>0</v>
      </c>
      <c r="Y109" s="704">
        <f t="shared" ref="Y109:AD109" si="103">I109-I108</f>
        <v>0</v>
      </c>
      <c r="Z109" s="703">
        <f t="shared" si="103"/>
        <v>-0.86524022040748605</v>
      </c>
      <c r="AA109" s="703">
        <f t="shared" si="103"/>
        <v>-0.70571309994744524</v>
      </c>
      <c r="AB109" s="703">
        <f t="shared" si="103"/>
        <v>0</v>
      </c>
      <c r="AC109" s="703">
        <f t="shared" si="103"/>
        <v>0.10963537824110858</v>
      </c>
      <c r="AD109" s="704">
        <f t="shared" si="103"/>
        <v>-0.84772537049718721</v>
      </c>
    </row>
    <row r="110" spans="1:30">
      <c r="A110" s="622"/>
      <c r="B110" s="628" t="s">
        <v>824</v>
      </c>
      <c r="C110" s="629">
        <v>0</v>
      </c>
      <c r="D110" s="630">
        <v>0</v>
      </c>
      <c r="E110" s="630">
        <v>0</v>
      </c>
      <c r="F110" s="630">
        <v>0</v>
      </c>
      <c r="G110" s="630">
        <v>0</v>
      </c>
      <c r="H110" s="630">
        <v>0</v>
      </c>
      <c r="I110" s="629">
        <v>0</v>
      </c>
      <c r="J110" s="629">
        <v>75.133465500213376</v>
      </c>
      <c r="K110" s="630">
        <v>73.589179730458227</v>
      </c>
      <c r="L110" s="630">
        <v>0</v>
      </c>
      <c r="M110" s="630">
        <v>68.573498529411765</v>
      </c>
      <c r="N110" s="629">
        <v>74.952808081414403</v>
      </c>
      <c r="O110" s="629">
        <v>0</v>
      </c>
      <c r="P110" s="631">
        <v>0</v>
      </c>
      <c r="Q110" s="175"/>
      <c r="R110" s="175"/>
      <c r="Y110" s="702"/>
      <c r="AD110" s="702"/>
    </row>
    <row r="111" spans="1:30">
      <c r="A111" s="622"/>
      <c r="B111" s="628" t="s">
        <v>825</v>
      </c>
      <c r="C111" s="629">
        <v>0</v>
      </c>
      <c r="D111" s="630">
        <v>0</v>
      </c>
      <c r="E111" s="630">
        <v>0</v>
      </c>
      <c r="F111" s="630">
        <v>0</v>
      </c>
      <c r="G111" s="630">
        <v>0</v>
      </c>
      <c r="H111" s="630">
        <v>0</v>
      </c>
      <c r="I111" s="629">
        <v>0</v>
      </c>
      <c r="J111" s="629">
        <v>72.974163008585307</v>
      </c>
      <c r="K111" s="630">
        <v>73.962637551867218</v>
      </c>
      <c r="L111" s="630">
        <v>0</v>
      </c>
      <c r="M111" s="630">
        <v>66.280306060606065</v>
      </c>
      <c r="N111" s="629">
        <v>73.055189373477987</v>
      </c>
      <c r="O111" s="629">
        <v>0</v>
      </c>
      <c r="P111" s="631">
        <v>0</v>
      </c>
      <c r="Q111" s="175"/>
      <c r="R111" s="175"/>
      <c r="S111" s="703">
        <f t="shared" ref="S111:X111" si="104">C111-C110</f>
        <v>0</v>
      </c>
      <c r="T111" s="703">
        <f t="shared" si="104"/>
        <v>0</v>
      </c>
      <c r="U111" s="703">
        <f t="shared" si="104"/>
        <v>0</v>
      </c>
      <c r="V111" s="703">
        <f t="shared" si="104"/>
        <v>0</v>
      </c>
      <c r="W111" s="703">
        <f t="shared" si="104"/>
        <v>0</v>
      </c>
      <c r="X111" s="703">
        <f t="shared" si="104"/>
        <v>0</v>
      </c>
      <c r="Y111" s="704">
        <f t="shared" ref="Y111:AD111" si="105">I111-I110</f>
        <v>0</v>
      </c>
      <c r="Z111" s="703">
        <f t="shared" si="105"/>
        <v>-2.1593024916280683</v>
      </c>
      <c r="AA111" s="703">
        <f t="shared" si="105"/>
        <v>0.37345782140899075</v>
      </c>
      <c r="AB111" s="703">
        <f t="shared" si="105"/>
        <v>0</v>
      </c>
      <c r="AC111" s="703">
        <f t="shared" si="105"/>
        <v>-2.2931924688056995</v>
      </c>
      <c r="AD111" s="704">
        <f t="shared" si="105"/>
        <v>-1.8976187079364166</v>
      </c>
    </row>
    <row r="112" spans="1:30">
      <c r="A112" s="622"/>
      <c r="B112" s="628" t="s">
        <v>826</v>
      </c>
      <c r="C112" s="629">
        <v>0</v>
      </c>
      <c r="D112" s="630">
        <v>0</v>
      </c>
      <c r="E112" s="630">
        <v>0</v>
      </c>
      <c r="F112" s="630">
        <v>0</v>
      </c>
      <c r="G112" s="630">
        <v>0</v>
      </c>
      <c r="H112" s="630">
        <v>0</v>
      </c>
      <c r="I112" s="629">
        <v>0</v>
      </c>
      <c r="J112" s="629">
        <v>75.205448351773697</v>
      </c>
      <c r="K112" s="630">
        <v>76.488782810164423</v>
      </c>
      <c r="L112" s="630">
        <v>0</v>
      </c>
      <c r="M112" s="630">
        <v>71.049985000000007</v>
      </c>
      <c r="N112" s="629">
        <v>75.287453585025389</v>
      </c>
      <c r="O112" s="629">
        <v>0</v>
      </c>
      <c r="P112" s="631">
        <v>0</v>
      </c>
      <c r="Q112" s="175"/>
      <c r="R112" s="175"/>
      <c r="Y112" s="702"/>
      <c r="AD112" s="702"/>
    </row>
    <row r="113" spans="1:30">
      <c r="A113" s="622"/>
      <c r="B113" s="628" t="s">
        <v>827</v>
      </c>
      <c r="C113" s="629">
        <v>0</v>
      </c>
      <c r="D113" s="630">
        <v>0</v>
      </c>
      <c r="E113" s="630">
        <v>0</v>
      </c>
      <c r="F113" s="630">
        <v>0</v>
      </c>
      <c r="G113" s="630">
        <v>0</v>
      </c>
      <c r="H113" s="630">
        <v>0</v>
      </c>
      <c r="I113" s="629">
        <v>0</v>
      </c>
      <c r="J113" s="629">
        <v>73.750102849835585</v>
      </c>
      <c r="K113" s="630">
        <v>74.727656879432629</v>
      </c>
      <c r="L113" s="630">
        <v>0</v>
      </c>
      <c r="M113" s="630">
        <v>65.391326086956525</v>
      </c>
      <c r="N113" s="629">
        <v>73.805693377335274</v>
      </c>
      <c r="O113" s="629">
        <v>0</v>
      </c>
      <c r="P113" s="631">
        <v>0</v>
      </c>
      <c r="Q113" s="175"/>
      <c r="R113" s="175"/>
      <c r="S113" s="703">
        <f t="shared" ref="S113:X113" si="106">C113-C112</f>
        <v>0</v>
      </c>
      <c r="T113" s="703">
        <f t="shared" si="106"/>
        <v>0</v>
      </c>
      <c r="U113" s="703">
        <f t="shared" si="106"/>
        <v>0</v>
      </c>
      <c r="V113" s="703">
        <f t="shared" si="106"/>
        <v>0</v>
      </c>
      <c r="W113" s="703">
        <f t="shared" si="106"/>
        <v>0</v>
      </c>
      <c r="X113" s="703">
        <f t="shared" si="106"/>
        <v>0</v>
      </c>
      <c r="Y113" s="704">
        <f t="shared" ref="Y113:AD113" si="107">I113-I112</f>
        <v>0</v>
      </c>
      <c r="Z113" s="703">
        <f t="shared" si="107"/>
        <v>-1.4553455019381119</v>
      </c>
      <c r="AA113" s="703">
        <f t="shared" si="107"/>
        <v>-1.7611259307317937</v>
      </c>
      <c r="AB113" s="703">
        <f t="shared" si="107"/>
        <v>0</v>
      </c>
      <c r="AC113" s="703">
        <f t="shared" si="107"/>
        <v>-5.6586589130434817</v>
      </c>
      <c r="AD113" s="704">
        <f t="shared" si="107"/>
        <v>-1.4817602076901153</v>
      </c>
    </row>
    <row r="114" spans="1:30">
      <c r="A114" s="622"/>
      <c r="B114" s="628" t="s">
        <v>828</v>
      </c>
      <c r="C114" s="629">
        <v>0</v>
      </c>
      <c r="D114" s="630">
        <v>0</v>
      </c>
      <c r="E114" s="630">
        <v>0</v>
      </c>
      <c r="F114" s="630">
        <v>0</v>
      </c>
      <c r="G114" s="630">
        <v>0</v>
      </c>
      <c r="H114" s="630">
        <v>0</v>
      </c>
      <c r="I114" s="629">
        <v>0</v>
      </c>
      <c r="J114" s="629">
        <v>0</v>
      </c>
      <c r="K114" s="630">
        <v>0</v>
      </c>
      <c r="L114" s="630">
        <v>0</v>
      </c>
      <c r="M114" s="630">
        <v>0</v>
      </c>
      <c r="N114" s="629">
        <v>0</v>
      </c>
      <c r="O114" s="629">
        <v>0</v>
      </c>
      <c r="P114" s="631">
        <v>0</v>
      </c>
      <c r="Q114" s="175"/>
      <c r="R114" s="175"/>
      <c r="Y114" s="702"/>
      <c r="AD114" s="702"/>
    </row>
    <row r="115" spans="1:30">
      <c r="A115" s="622"/>
      <c r="B115" s="628" t="s">
        <v>829</v>
      </c>
      <c r="C115" s="629">
        <v>0</v>
      </c>
      <c r="D115" s="630">
        <v>0</v>
      </c>
      <c r="E115" s="630">
        <v>0</v>
      </c>
      <c r="F115" s="630">
        <v>0</v>
      </c>
      <c r="G115" s="630">
        <v>0</v>
      </c>
      <c r="H115" s="630">
        <v>0</v>
      </c>
      <c r="I115" s="629">
        <v>0</v>
      </c>
      <c r="J115" s="629">
        <v>0</v>
      </c>
      <c r="K115" s="630">
        <v>0</v>
      </c>
      <c r="L115" s="630">
        <v>0</v>
      </c>
      <c r="M115" s="630">
        <v>0</v>
      </c>
      <c r="N115" s="629">
        <v>0</v>
      </c>
      <c r="O115" s="629">
        <v>0</v>
      </c>
      <c r="P115" s="631">
        <v>0</v>
      </c>
      <c r="Q115" s="175"/>
      <c r="R115" s="175"/>
      <c r="S115" s="703">
        <f t="shared" ref="S115:X115" si="108">C115-C114</f>
        <v>0</v>
      </c>
      <c r="T115" s="703">
        <f t="shared" si="108"/>
        <v>0</v>
      </c>
      <c r="U115" s="703">
        <f t="shared" si="108"/>
        <v>0</v>
      </c>
      <c r="V115" s="703">
        <f t="shared" si="108"/>
        <v>0</v>
      </c>
      <c r="W115" s="703">
        <f t="shared" si="108"/>
        <v>0</v>
      </c>
      <c r="X115" s="703">
        <f t="shared" si="108"/>
        <v>0</v>
      </c>
      <c r="Y115" s="704">
        <f t="shared" ref="Y115:AD115" si="109">I115-I114</f>
        <v>0</v>
      </c>
      <c r="Z115" s="703">
        <f t="shared" si="109"/>
        <v>0</v>
      </c>
      <c r="AA115" s="703">
        <f t="shared" si="109"/>
        <v>0</v>
      </c>
      <c r="AB115" s="703">
        <f t="shared" si="109"/>
        <v>0</v>
      </c>
      <c r="AC115" s="703">
        <f t="shared" si="109"/>
        <v>0</v>
      </c>
      <c r="AD115" s="704">
        <f t="shared" si="109"/>
        <v>0</v>
      </c>
    </row>
    <row r="116" spans="1:30">
      <c r="A116" s="622"/>
      <c r="B116" s="628" t="s">
        <v>830</v>
      </c>
      <c r="C116" s="629">
        <v>0</v>
      </c>
      <c r="D116" s="630">
        <v>0</v>
      </c>
      <c r="E116" s="630">
        <v>0</v>
      </c>
      <c r="F116" s="630">
        <v>0</v>
      </c>
      <c r="G116" s="630">
        <v>0</v>
      </c>
      <c r="H116" s="630">
        <v>0</v>
      </c>
      <c r="I116" s="629">
        <v>0</v>
      </c>
      <c r="J116" s="629">
        <v>75.158537953913381</v>
      </c>
      <c r="K116" s="630">
        <v>74.357735380348657</v>
      </c>
      <c r="L116" s="630">
        <v>0</v>
      </c>
      <c r="M116" s="630">
        <v>69.136336363636374</v>
      </c>
      <c r="N116" s="629">
        <v>75.066709452163266</v>
      </c>
      <c r="O116" s="629">
        <v>0</v>
      </c>
      <c r="P116" s="631">
        <v>0</v>
      </c>
      <c r="Q116" s="175"/>
      <c r="R116" s="175"/>
      <c r="Y116" s="702"/>
      <c r="AD116" s="702"/>
    </row>
    <row r="117" spans="1:30">
      <c r="A117" s="622"/>
      <c r="B117" s="628" t="s">
        <v>831</v>
      </c>
      <c r="C117" s="629">
        <v>0</v>
      </c>
      <c r="D117" s="630">
        <v>0</v>
      </c>
      <c r="E117" s="630">
        <v>0</v>
      </c>
      <c r="F117" s="630">
        <v>0</v>
      </c>
      <c r="G117" s="630">
        <v>0</v>
      </c>
      <c r="H117" s="630">
        <v>0</v>
      </c>
      <c r="I117" s="629">
        <v>0</v>
      </c>
      <c r="J117" s="629">
        <v>73.236515985176027</v>
      </c>
      <c r="K117" s="630">
        <v>74.16747561716673</v>
      </c>
      <c r="L117" s="630">
        <v>0</v>
      </c>
      <c r="M117" s="630">
        <v>66.050569662921347</v>
      </c>
      <c r="N117" s="629">
        <v>73.303597389565653</v>
      </c>
      <c r="O117" s="629">
        <v>0</v>
      </c>
      <c r="P117" s="631">
        <v>0</v>
      </c>
      <c r="Q117" s="175"/>
      <c r="R117" s="175"/>
      <c r="S117" s="703">
        <f t="shared" ref="S117:X117" si="110">C117-C116</f>
        <v>0</v>
      </c>
      <c r="T117" s="703">
        <f t="shared" si="110"/>
        <v>0</v>
      </c>
      <c r="U117" s="703">
        <f t="shared" si="110"/>
        <v>0</v>
      </c>
      <c r="V117" s="703">
        <f t="shared" si="110"/>
        <v>0</v>
      </c>
      <c r="W117" s="703">
        <f t="shared" si="110"/>
        <v>0</v>
      </c>
      <c r="X117" s="703">
        <f t="shared" si="110"/>
        <v>0</v>
      </c>
      <c r="Y117" s="704">
        <f t="shared" ref="Y117:AD117" si="111">I117-I116</f>
        <v>0</v>
      </c>
      <c r="Z117" s="703">
        <f t="shared" si="111"/>
        <v>-1.9220219687373543</v>
      </c>
      <c r="AA117" s="703">
        <f t="shared" si="111"/>
        <v>-0.19025976318192761</v>
      </c>
      <c r="AB117" s="703">
        <f t="shared" si="111"/>
        <v>0</v>
      </c>
      <c r="AC117" s="703">
        <f t="shared" si="111"/>
        <v>-3.0857667007150269</v>
      </c>
      <c r="AD117" s="704">
        <f t="shared" si="111"/>
        <v>-1.7631120625976138</v>
      </c>
    </row>
    <row r="118" spans="1:30">
      <c r="A118" s="622"/>
      <c r="B118" s="628" t="s">
        <v>832</v>
      </c>
      <c r="C118" s="629">
        <v>0</v>
      </c>
      <c r="D118" s="630">
        <v>0</v>
      </c>
      <c r="E118" s="630">
        <v>0</v>
      </c>
      <c r="F118" s="630">
        <v>0</v>
      </c>
      <c r="G118" s="630">
        <v>0</v>
      </c>
      <c r="H118" s="630">
        <v>0</v>
      </c>
      <c r="I118" s="629">
        <v>0</v>
      </c>
      <c r="J118" s="629">
        <v>51.334436700148814</v>
      </c>
      <c r="K118" s="630">
        <v>47.083493193193192</v>
      </c>
      <c r="L118" s="630">
        <v>0</v>
      </c>
      <c r="M118" s="630">
        <v>51.296322222222223</v>
      </c>
      <c r="N118" s="629">
        <v>50.670937535145278</v>
      </c>
      <c r="O118" s="629">
        <v>0</v>
      </c>
      <c r="P118" s="631">
        <v>0</v>
      </c>
      <c r="Q118" s="175"/>
      <c r="R118" s="175"/>
      <c r="Y118" s="702"/>
      <c r="AD118" s="702"/>
    </row>
    <row r="119" spans="1:30">
      <c r="A119" s="622"/>
      <c r="B119" s="628" t="s">
        <v>833</v>
      </c>
      <c r="C119" s="629">
        <v>0</v>
      </c>
      <c r="D119" s="630">
        <v>0</v>
      </c>
      <c r="E119" s="630">
        <v>0</v>
      </c>
      <c r="F119" s="630">
        <v>0</v>
      </c>
      <c r="G119" s="630">
        <v>0</v>
      </c>
      <c r="H119" s="630">
        <v>0</v>
      </c>
      <c r="I119" s="629">
        <v>0</v>
      </c>
      <c r="J119" s="629">
        <v>51.972973609158473</v>
      </c>
      <c r="K119" s="630">
        <v>49.192722758620697</v>
      </c>
      <c r="L119" s="630">
        <v>0</v>
      </c>
      <c r="M119" s="630">
        <v>51.473663157894734</v>
      </c>
      <c r="N119" s="629">
        <v>51.502086944952602</v>
      </c>
      <c r="O119" s="629">
        <v>0</v>
      </c>
      <c r="P119" s="631">
        <v>0</v>
      </c>
      <c r="Q119" s="175"/>
      <c r="R119" s="175"/>
      <c r="S119" s="703">
        <f t="shared" ref="S119:X119" si="112">C119-C118</f>
        <v>0</v>
      </c>
      <c r="T119" s="703">
        <f t="shared" si="112"/>
        <v>0</v>
      </c>
      <c r="U119" s="703">
        <f t="shared" si="112"/>
        <v>0</v>
      </c>
      <c r="V119" s="703">
        <f t="shared" si="112"/>
        <v>0</v>
      </c>
      <c r="W119" s="703">
        <f t="shared" si="112"/>
        <v>0</v>
      </c>
      <c r="X119" s="703">
        <f t="shared" si="112"/>
        <v>0</v>
      </c>
      <c r="Y119" s="704">
        <f t="shared" ref="Y119:AD119" si="113">I119-I118</f>
        <v>0</v>
      </c>
      <c r="Z119" s="703">
        <f t="shared" si="113"/>
        <v>0.63853690900965887</v>
      </c>
      <c r="AA119" s="703">
        <f t="shared" si="113"/>
        <v>2.1092295654275048</v>
      </c>
      <c r="AB119" s="703">
        <f t="shared" si="113"/>
        <v>0</v>
      </c>
      <c r="AC119" s="703">
        <f t="shared" si="113"/>
        <v>0.17734093567251108</v>
      </c>
      <c r="AD119" s="704">
        <f t="shared" si="113"/>
        <v>0.83114940980732399</v>
      </c>
    </row>
    <row r="120" spans="1:30">
      <c r="A120" s="622"/>
      <c r="B120" s="628" t="s">
        <v>834</v>
      </c>
      <c r="C120" s="629">
        <v>0</v>
      </c>
      <c r="D120" s="630">
        <v>0</v>
      </c>
      <c r="E120" s="630">
        <v>0</v>
      </c>
      <c r="F120" s="630">
        <v>0</v>
      </c>
      <c r="G120" s="630">
        <v>0</v>
      </c>
      <c r="H120" s="630">
        <v>0</v>
      </c>
      <c r="I120" s="629">
        <v>0</v>
      </c>
      <c r="J120" s="629">
        <v>48.693072101117409</v>
      </c>
      <c r="K120" s="630">
        <v>48.191221929824565</v>
      </c>
      <c r="L120" s="630">
        <v>0</v>
      </c>
      <c r="M120" s="630">
        <v>52.346200000000003</v>
      </c>
      <c r="N120" s="629">
        <v>48.661515821635014</v>
      </c>
      <c r="O120" s="629">
        <v>0</v>
      </c>
      <c r="P120" s="631">
        <v>0</v>
      </c>
      <c r="Q120" s="175"/>
      <c r="R120" s="175"/>
      <c r="Y120" s="702"/>
      <c r="AD120" s="702"/>
    </row>
    <row r="121" spans="1:30">
      <c r="A121" s="622"/>
      <c r="B121" s="628" t="s">
        <v>835</v>
      </c>
      <c r="C121" s="629">
        <v>0</v>
      </c>
      <c r="D121" s="630">
        <v>0</v>
      </c>
      <c r="E121" s="630">
        <v>0</v>
      </c>
      <c r="F121" s="630">
        <v>0</v>
      </c>
      <c r="G121" s="630">
        <v>0</v>
      </c>
      <c r="H121" s="630">
        <v>0</v>
      </c>
      <c r="I121" s="629">
        <v>0</v>
      </c>
      <c r="J121" s="629">
        <v>48.817618211206899</v>
      </c>
      <c r="K121" s="630">
        <v>48.069043902439027</v>
      </c>
      <c r="L121" s="630">
        <v>0</v>
      </c>
      <c r="M121" s="630">
        <v>46.599979999999995</v>
      </c>
      <c r="N121" s="629">
        <v>48.730163306128979</v>
      </c>
      <c r="O121" s="629">
        <v>0</v>
      </c>
      <c r="P121" s="631">
        <v>0</v>
      </c>
      <c r="Q121" s="175"/>
      <c r="R121" s="175"/>
      <c r="S121" s="703">
        <f t="shared" ref="S121:X121" si="114">C121-C120</f>
        <v>0</v>
      </c>
      <c r="T121" s="703">
        <f t="shared" si="114"/>
        <v>0</v>
      </c>
      <c r="U121" s="703">
        <f t="shared" si="114"/>
        <v>0</v>
      </c>
      <c r="V121" s="703">
        <f t="shared" si="114"/>
        <v>0</v>
      </c>
      <c r="W121" s="703">
        <f t="shared" si="114"/>
        <v>0</v>
      </c>
      <c r="X121" s="703">
        <f t="shared" si="114"/>
        <v>0</v>
      </c>
      <c r="Y121" s="704">
        <f t="shared" ref="Y121:AD121" si="115">I121-I120</f>
        <v>0</v>
      </c>
      <c r="Z121" s="703">
        <f t="shared" si="115"/>
        <v>0.12454611008949001</v>
      </c>
      <c r="AA121" s="703">
        <f t="shared" si="115"/>
        <v>-0.12217802738553729</v>
      </c>
      <c r="AB121" s="703">
        <f t="shared" si="115"/>
        <v>0</v>
      </c>
      <c r="AC121" s="703">
        <f t="shared" si="115"/>
        <v>-5.7462200000000081</v>
      </c>
      <c r="AD121" s="704">
        <f t="shared" si="115"/>
        <v>6.8647484493965294E-2</v>
      </c>
    </row>
    <row r="122" spans="1:30">
      <c r="A122" s="622"/>
      <c r="B122" s="628" t="s">
        <v>836</v>
      </c>
      <c r="C122" s="629">
        <v>0</v>
      </c>
      <c r="D122" s="630">
        <v>0</v>
      </c>
      <c r="E122" s="630">
        <v>0</v>
      </c>
      <c r="F122" s="630">
        <v>0</v>
      </c>
      <c r="G122" s="630">
        <v>0</v>
      </c>
      <c r="H122" s="630">
        <v>0</v>
      </c>
      <c r="I122" s="629">
        <v>0</v>
      </c>
      <c r="J122" s="629">
        <v>87</v>
      </c>
      <c r="K122" s="630">
        <v>0</v>
      </c>
      <c r="L122" s="630">
        <v>0</v>
      </c>
      <c r="M122" s="630">
        <v>0</v>
      </c>
      <c r="N122" s="629">
        <v>87</v>
      </c>
      <c r="O122" s="629">
        <v>0</v>
      </c>
      <c r="P122" s="631">
        <v>0</v>
      </c>
      <c r="Q122" s="175"/>
      <c r="R122" s="175"/>
      <c r="Y122" s="702"/>
      <c r="AD122" s="702"/>
    </row>
    <row r="123" spans="1:30">
      <c r="A123" s="622"/>
      <c r="B123" s="628" t="s">
        <v>837</v>
      </c>
      <c r="C123" s="629">
        <v>0</v>
      </c>
      <c r="D123" s="630">
        <v>0</v>
      </c>
      <c r="E123" s="630">
        <v>0</v>
      </c>
      <c r="F123" s="630">
        <v>0</v>
      </c>
      <c r="G123" s="630">
        <v>0</v>
      </c>
      <c r="H123" s="630">
        <v>0</v>
      </c>
      <c r="I123" s="629">
        <v>0</v>
      </c>
      <c r="J123" s="629">
        <v>0</v>
      </c>
      <c r="K123" s="630">
        <v>0</v>
      </c>
      <c r="L123" s="630">
        <v>0</v>
      </c>
      <c r="M123" s="630">
        <v>0</v>
      </c>
      <c r="N123" s="629">
        <v>0</v>
      </c>
      <c r="O123" s="629">
        <v>0</v>
      </c>
      <c r="P123" s="631">
        <v>0</v>
      </c>
      <c r="Q123" s="175"/>
      <c r="R123" s="175"/>
      <c r="S123" s="703">
        <f t="shared" ref="S123:X123" si="116">C123-C122</f>
        <v>0</v>
      </c>
      <c r="T123" s="703">
        <f t="shared" si="116"/>
        <v>0</v>
      </c>
      <c r="U123" s="703">
        <f t="shared" si="116"/>
        <v>0</v>
      </c>
      <c r="V123" s="703">
        <f t="shared" si="116"/>
        <v>0</v>
      </c>
      <c r="W123" s="703">
        <f t="shared" si="116"/>
        <v>0</v>
      </c>
      <c r="X123" s="703">
        <f t="shared" si="116"/>
        <v>0</v>
      </c>
      <c r="Y123" s="704">
        <f t="shared" ref="Y123:AD123" si="117">I123-I122</f>
        <v>0</v>
      </c>
      <c r="Z123" s="703">
        <f t="shared" si="117"/>
        <v>-87</v>
      </c>
      <c r="AA123" s="703">
        <f t="shared" si="117"/>
        <v>0</v>
      </c>
      <c r="AB123" s="703">
        <f t="shared" si="117"/>
        <v>0</v>
      </c>
      <c r="AC123" s="703">
        <f t="shared" si="117"/>
        <v>0</v>
      </c>
      <c r="AD123" s="704">
        <f t="shared" si="117"/>
        <v>-87</v>
      </c>
    </row>
    <row r="124" spans="1:30">
      <c r="A124" s="622"/>
      <c r="B124" s="628" t="s">
        <v>838</v>
      </c>
      <c r="C124" s="629">
        <v>0</v>
      </c>
      <c r="D124" s="630">
        <v>0</v>
      </c>
      <c r="E124" s="630">
        <v>0</v>
      </c>
      <c r="F124" s="630">
        <v>0</v>
      </c>
      <c r="G124" s="630">
        <v>0</v>
      </c>
      <c r="H124" s="630">
        <v>0</v>
      </c>
      <c r="I124" s="629">
        <v>0</v>
      </c>
      <c r="J124" s="629">
        <v>50.007051707272055</v>
      </c>
      <c r="K124" s="630">
        <v>47.48591854684512</v>
      </c>
      <c r="L124" s="630">
        <v>0</v>
      </c>
      <c r="M124" s="630">
        <v>51.811356603773589</v>
      </c>
      <c r="N124" s="629">
        <v>49.697208251725804</v>
      </c>
      <c r="O124" s="629">
        <v>0</v>
      </c>
      <c r="P124" s="631">
        <v>0</v>
      </c>
      <c r="Q124" s="175"/>
      <c r="R124" s="175"/>
      <c r="Y124" s="702"/>
      <c r="AD124" s="702"/>
    </row>
    <row r="125" spans="1:30">
      <c r="A125" s="622"/>
      <c r="B125" s="628" t="s">
        <v>839</v>
      </c>
      <c r="C125" s="629">
        <v>0</v>
      </c>
      <c r="D125" s="630">
        <v>0</v>
      </c>
      <c r="E125" s="630">
        <v>0</v>
      </c>
      <c r="F125" s="630">
        <v>0</v>
      </c>
      <c r="G125" s="630">
        <v>0</v>
      </c>
      <c r="H125" s="630">
        <v>0</v>
      </c>
      <c r="I125" s="629">
        <v>0</v>
      </c>
      <c r="J125" s="629">
        <v>50.307190082487914</v>
      </c>
      <c r="K125" s="630">
        <v>48.751589706762424</v>
      </c>
      <c r="L125" s="630">
        <v>0</v>
      </c>
      <c r="M125" s="630">
        <v>48.704524999999997</v>
      </c>
      <c r="N125" s="629">
        <v>50.089450277279397</v>
      </c>
      <c r="O125" s="629">
        <v>0</v>
      </c>
      <c r="P125" s="631">
        <v>0</v>
      </c>
      <c r="Q125" s="175"/>
      <c r="R125" s="175"/>
      <c r="S125" s="703">
        <f t="shared" ref="S125:X125" si="118">C125-C124</f>
        <v>0</v>
      </c>
      <c r="T125" s="703">
        <f t="shared" si="118"/>
        <v>0</v>
      </c>
      <c r="U125" s="703">
        <f t="shared" si="118"/>
        <v>0</v>
      </c>
      <c r="V125" s="703">
        <f t="shared" si="118"/>
        <v>0</v>
      </c>
      <c r="W125" s="703">
        <f t="shared" si="118"/>
        <v>0</v>
      </c>
      <c r="X125" s="703">
        <f t="shared" si="118"/>
        <v>0</v>
      </c>
      <c r="Y125" s="704">
        <f t="shared" ref="Y125:AD125" si="119">I125-I124</f>
        <v>0</v>
      </c>
      <c r="Z125" s="703">
        <f t="shared" si="119"/>
        <v>0.30013837521585884</v>
      </c>
      <c r="AA125" s="703">
        <f t="shared" si="119"/>
        <v>1.2656711599173036</v>
      </c>
      <c r="AB125" s="703">
        <f t="shared" si="119"/>
        <v>0</v>
      </c>
      <c r="AC125" s="703">
        <f t="shared" si="119"/>
        <v>-3.1068316037735926</v>
      </c>
      <c r="AD125" s="704">
        <f t="shared" si="119"/>
        <v>0.39224202555359255</v>
      </c>
    </row>
    <row r="126" spans="1:30">
      <c r="A126" s="622"/>
      <c r="B126" s="628" t="s">
        <v>840</v>
      </c>
      <c r="C126" s="629">
        <v>0</v>
      </c>
      <c r="D126" s="630">
        <v>0</v>
      </c>
      <c r="E126" s="630">
        <v>0</v>
      </c>
      <c r="F126" s="630">
        <v>0</v>
      </c>
      <c r="G126" s="630">
        <v>0</v>
      </c>
      <c r="H126" s="630">
        <v>0</v>
      </c>
      <c r="I126" s="629">
        <v>0</v>
      </c>
      <c r="J126" s="629">
        <v>69.00105595436176</v>
      </c>
      <c r="K126" s="630">
        <v>68.545628378378382</v>
      </c>
      <c r="L126" s="630">
        <v>0</v>
      </c>
      <c r="M126" s="630">
        <v>66.818172727272724</v>
      </c>
      <c r="N126" s="629">
        <v>68.935169923252431</v>
      </c>
      <c r="O126" s="629">
        <v>0</v>
      </c>
      <c r="P126" s="631">
        <v>0</v>
      </c>
      <c r="Q126" s="175"/>
      <c r="R126" s="175"/>
      <c r="Y126" s="702"/>
      <c r="AD126" s="702"/>
    </row>
    <row r="127" spans="1:30">
      <c r="A127" s="622"/>
      <c r="B127" s="628" t="s">
        <v>841</v>
      </c>
      <c r="C127" s="629">
        <v>0</v>
      </c>
      <c r="D127" s="630">
        <v>0</v>
      </c>
      <c r="E127" s="630">
        <v>0</v>
      </c>
      <c r="F127" s="630">
        <v>0</v>
      </c>
      <c r="G127" s="630">
        <v>0</v>
      </c>
      <c r="H127" s="630">
        <v>0</v>
      </c>
      <c r="I127" s="629">
        <v>0</v>
      </c>
      <c r="J127" s="629">
        <v>73.267874189026841</v>
      </c>
      <c r="K127" s="630">
        <v>67.313642194092836</v>
      </c>
      <c r="L127" s="630">
        <v>0</v>
      </c>
      <c r="M127" s="630">
        <v>71.214314285714281</v>
      </c>
      <c r="N127" s="629">
        <v>72.521003126091514</v>
      </c>
      <c r="O127" s="629">
        <v>0</v>
      </c>
      <c r="P127" s="631">
        <v>0</v>
      </c>
      <c r="Q127" s="175"/>
      <c r="R127" s="175"/>
      <c r="S127" s="703">
        <f t="shared" ref="S127:X127" si="120">C127-C126</f>
        <v>0</v>
      </c>
      <c r="T127" s="703">
        <f t="shared" si="120"/>
        <v>0</v>
      </c>
      <c r="U127" s="703">
        <f t="shared" si="120"/>
        <v>0</v>
      </c>
      <c r="V127" s="703">
        <f t="shared" si="120"/>
        <v>0</v>
      </c>
      <c r="W127" s="703">
        <f t="shared" si="120"/>
        <v>0</v>
      </c>
      <c r="X127" s="703">
        <f t="shared" si="120"/>
        <v>0</v>
      </c>
      <c r="Y127" s="704">
        <f t="shared" ref="Y127:AD127" si="121">I127-I126</f>
        <v>0</v>
      </c>
      <c r="Z127" s="703">
        <f t="shared" si="121"/>
        <v>4.2668182346650809</v>
      </c>
      <c r="AA127" s="703">
        <f t="shared" si="121"/>
        <v>-1.231986184285546</v>
      </c>
      <c r="AB127" s="703">
        <f t="shared" si="121"/>
        <v>0</v>
      </c>
      <c r="AC127" s="703">
        <f t="shared" si="121"/>
        <v>4.3961415584415562</v>
      </c>
      <c r="AD127" s="704">
        <f t="shared" si="121"/>
        <v>3.5858332028390834</v>
      </c>
    </row>
    <row r="128" spans="1:30">
      <c r="A128" s="622"/>
      <c r="B128" s="628" t="s">
        <v>842</v>
      </c>
      <c r="C128" s="629">
        <v>0</v>
      </c>
      <c r="D128" s="630">
        <v>0</v>
      </c>
      <c r="E128" s="630">
        <v>0</v>
      </c>
      <c r="F128" s="630">
        <v>0</v>
      </c>
      <c r="G128" s="630">
        <v>0</v>
      </c>
      <c r="H128" s="630">
        <v>0</v>
      </c>
      <c r="I128" s="629">
        <v>0</v>
      </c>
      <c r="J128" s="629">
        <v>69.482026219230775</v>
      </c>
      <c r="K128" s="630">
        <v>64.737693143223325</v>
      </c>
      <c r="L128" s="630">
        <v>0</v>
      </c>
      <c r="M128" s="630">
        <v>64.513157236842105</v>
      </c>
      <c r="N128" s="629">
        <v>68.950398725788276</v>
      </c>
      <c r="O128" s="629">
        <v>0</v>
      </c>
      <c r="P128" s="631">
        <v>0</v>
      </c>
      <c r="Q128" s="175"/>
      <c r="R128" s="175"/>
      <c r="Y128" s="702"/>
      <c r="AD128" s="702"/>
    </row>
    <row r="129" spans="1:30">
      <c r="A129" s="622"/>
      <c r="B129" s="628" t="s">
        <v>843</v>
      </c>
      <c r="C129" s="629">
        <v>0</v>
      </c>
      <c r="D129" s="630">
        <v>0</v>
      </c>
      <c r="E129" s="630">
        <v>0</v>
      </c>
      <c r="F129" s="630">
        <v>0</v>
      </c>
      <c r="G129" s="630">
        <v>0</v>
      </c>
      <c r="H129" s="630">
        <v>0</v>
      </c>
      <c r="I129" s="629">
        <v>0</v>
      </c>
      <c r="J129" s="629">
        <v>68.220104808808813</v>
      </c>
      <c r="K129" s="630">
        <v>65.752352388337471</v>
      </c>
      <c r="L129" s="630">
        <v>0</v>
      </c>
      <c r="M129" s="630">
        <v>64.852268939393937</v>
      </c>
      <c r="N129" s="629">
        <v>67.923589043803602</v>
      </c>
      <c r="O129" s="629">
        <v>0</v>
      </c>
      <c r="P129" s="631">
        <v>0</v>
      </c>
      <c r="Q129" s="175"/>
      <c r="R129" s="175"/>
      <c r="S129" s="703">
        <f t="shared" ref="S129:X129" si="122">C129-C128</f>
        <v>0</v>
      </c>
      <c r="T129" s="703">
        <f t="shared" si="122"/>
        <v>0</v>
      </c>
      <c r="U129" s="703">
        <f t="shared" si="122"/>
        <v>0</v>
      </c>
      <c r="V129" s="703">
        <f t="shared" si="122"/>
        <v>0</v>
      </c>
      <c r="W129" s="703">
        <f t="shared" si="122"/>
        <v>0</v>
      </c>
      <c r="X129" s="703">
        <f t="shared" si="122"/>
        <v>0</v>
      </c>
      <c r="Y129" s="704">
        <f t="shared" ref="Y129:AD129" si="123">I129-I128</f>
        <v>0</v>
      </c>
      <c r="Z129" s="703">
        <f t="shared" si="123"/>
        <v>-1.2619214104219623</v>
      </c>
      <c r="AA129" s="703">
        <f t="shared" si="123"/>
        <v>1.0146592451141458</v>
      </c>
      <c r="AB129" s="703">
        <f t="shared" si="123"/>
        <v>0</v>
      </c>
      <c r="AC129" s="703">
        <f t="shared" si="123"/>
        <v>0.33911170255183265</v>
      </c>
      <c r="AD129" s="704">
        <f t="shared" si="123"/>
        <v>-1.0268096819846733</v>
      </c>
    </row>
    <row r="130" spans="1:30">
      <c r="A130" s="622"/>
      <c r="B130" s="628" t="s">
        <v>844</v>
      </c>
      <c r="C130" s="629">
        <v>0</v>
      </c>
      <c r="D130" s="630">
        <v>0</v>
      </c>
      <c r="E130" s="630">
        <v>0</v>
      </c>
      <c r="F130" s="630">
        <v>0</v>
      </c>
      <c r="G130" s="630">
        <v>0</v>
      </c>
      <c r="H130" s="630">
        <v>0</v>
      </c>
      <c r="I130" s="629">
        <v>0</v>
      </c>
      <c r="J130" s="629">
        <v>65.517791458988626</v>
      </c>
      <c r="K130" s="630">
        <v>64.03578530947054</v>
      </c>
      <c r="L130" s="630">
        <v>0</v>
      </c>
      <c r="M130" s="630">
        <v>63.113656060606061</v>
      </c>
      <c r="N130" s="629">
        <v>65.398161424828587</v>
      </c>
      <c r="O130" s="629">
        <v>0</v>
      </c>
      <c r="P130" s="631">
        <v>0</v>
      </c>
      <c r="Q130" s="175"/>
      <c r="R130" s="175"/>
      <c r="Y130" s="702"/>
      <c r="AD130" s="702"/>
    </row>
    <row r="131" spans="1:30">
      <c r="A131" s="622"/>
      <c r="B131" s="628" t="s">
        <v>845</v>
      </c>
      <c r="C131" s="629">
        <v>0</v>
      </c>
      <c r="D131" s="630">
        <v>0</v>
      </c>
      <c r="E131" s="630">
        <v>0</v>
      </c>
      <c r="F131" s="630">
        <v>0</v>
      </c>
      <c r="G131" s="630">
        <v>0</v>
      </c>
      <c r="H131" s="630">
        <v>0</v>
      </c>
      <c r="I131" s="629">
        <v>0</v>
      </c>
      <c r="J131" s="629">
        <v>64.223865064022107</v>
      </c>
      <c r="K131" s="630">
        <v>62.251048062542488</v>
      </c>
      <c r="L131" s="630">
        <v>0</v>
      </c>
      <c r="M131" s="630">
        <v>58.89473684210526</v>
      </c>
      <c r="N131" s="629">
        <v>64.034665020882215</v>
      </c>
      <c r="O131" s="629">
        <v>0</v>
      </c>
      <c r="P131" s="631">
        <v>0</v>
      </c>
      <c r="Q131" s="175"/>
      <c r="R131" s="175"/>
      <c r="S131" s="703">
        <f t="shared" ref="S131:X131" si="124">C131-C130</f>
        <v>0</v>
      </c>
      <c r="T131" s="703">
        <f t="shared" si="124"/>
        <v>0</v>
      </c>
      <c r="U131" s="703">
        <f t="shared" si="124"/>
        <v>0</v>
      </c>
      <c r="V131" s="703">
        <f t="shared" si="124"/>
        <v>0</v>
      </c>
      <c r="W131" s="703">
        <f t="shared" si="124"/>
        <v>0</v>
      </c>
      <c r="X131" s="703">
        <f t="shared" si="124"/>
        <v>0</v>
      </c>
      <c r="Y131" s="704">
        <f t="shared" ref="Y131:AD131" si="125">I131-I130</f>
        <v>0</v>
      </c>
      <c r="Z131" s="703">
        <f t="shared" si="125"/>
        <v>-1.293926394966519</v>
      </c>
      <c r="AA131" s="703">
        <f t="shared" si="125"/>
        <v>-1.7847372469280529</v>
      </c>
      <c r="AB131" s="703">
        <f t="shared" si="125"/>
        <v>0</v>
      </c>
      <c r="AC131" s="703">
        <f t="shared" si="125"/>
        <v>-4.2189192185008011</v>
      </c>
      <c r="AD131" s="704">
        <f t="shared" si="125"/>
        <v>-1.3634964039463711</v>
      </c>
    </row>
    <row r="132" spans="1:30">
      <c r="A132" s="622"/>
      <c r="B132" s="628" t="s">
        <v>846</v>
      </c>
      <c r="C132" s="629">
        <v>0</v>
      </c>
      <c r="D132" s="630">
        <v>0</v>
      </c>
      <c r="E132" s="630">
        <v>0</v>
      </c>
      <c r="F132" s="630">
        <v>0</v>
      </c>
      <c r="G132" s="630">
        <v>0</v>
      </c>
      <c r="H132" s="630">
        <v>0</v>
      </c>
      <c r="I132" s="629">
        <v>0</v>
      </c>
      <c r="J132" s="629">
        <v>67.941145727922517</v>
      </c>
      <c r="K132" s="630">
        <v>64.526743254146126</v>
      </c>
      <c r="L132" s="630">
        <v>0</v>
      </c>
      <c r="M132" s="630">
        <v>64.08945504587156</v>
      </c>
      <c r="N132" s="629">
        <v>67.600665926035759</v>
      </c>
      <c r="O132" s="629">
        <v>0</v>
      </c>
      <c r="P132" s="631">
        <v>0</v>
      </c>
      <c r="Q132" s="175"/>
      <c r="R132" s="175"/>
      <c r="Y132" s="702"/>
      <c r="AD132" s="702"/>
    </row>
    <row r="133" spans="1:30" ht="13.5" thickBot="1">
      <c r="A133" s="622"/>
      <c r="B133" s="628" t="s">
        <v>847</v>
      </c>
      <c r="C133" s="629">
        <v>0</v>
      </c>
      <c r="D133" s="630">
        <v>0</v>
      </c>
      <c r="E133" s="630">
        <v>0</v>
      </c>
      <c r="F133" s="630">
        <v>0</v>
      </c>
      <c r="G133" s="630">
        <v>0</v>
      </c>
      <c r="H133" s="630">
        <v>0</v>
      </c>
      <c r="I133" s="629">
        <v>0</v>
      </c>
      <c r="J133" s="629">
        <v>66.663694130588908</v>
      </c>
      <c r="K133" s="630">
        <v>64.655351608093724</v>
      </c>
      <c r="L133" s="630">
        <v>0</v>
      </c>
      <c r="M133" s="630">
        <v>62.67547836538462</v>
      </c>
      <c r="N133" s="629">
        <v>66.439753571272661</v>
      </c>
      <c r="O133" s="629">
        <v>0</v>
      </c>
      <c r="P133" s="631">
        <v>0</v>
      </c>
      <c r="Q133" s="175"/>
      <c r="R133" s="175"/>
      <c r="S133" s="715">
        <f t="shared" ref="S133:X133" si="126">C133-C132</f>
        <v>0</v>
      </c>
      <c r="T133" s="715">
        <f t="shared" si="126"/>
        <v>0</v>
      </c>
      <c r="U133" s="715">
        <f t="shared" si="126"/>
        <v>0</v>
      </c>
      <c r="V133" s="715">
        <f t="shared" si="126"/>
        <v>0</v>
      </c>
      <c r="W133" s="715">
        <f t="shared" si="126"/>
        <v>0</v>
      </c>
      <c r="X133" s="715">
        <f t="shared" si="126"/>
        <v>0</v>
      </c>
      <c r="Y133" s="716">
        <f t="shared" ref="Y133:AD133" si="127">I133-I132</f>
        <v>0</v>
      </c>
      <c r="Z133" s="715">
        <f t="shared" si="127"/>
        <v>-1.2774515973336094</v>
      </c>
      <c r="AA133" s="715">
        <f t="shared" si="127"/>
        <v>0.12860835394759818</v>
      </c>
      <c r="AB133" s="715">
        <f t="shared" si="127"/>
        <v>0</v>
      </c>
      <c r="AC133" s="715">
        <f t="shared" si="127"/>
        <v>-1.4139766804869396</v>
      </c>
      <c r="AD133" s="716">
        <f t="shared" si="127"/>
        <v>-1.1609123547630986</v>
      </c>
    </row>
    <row r="134" spans="1:30">
      <c r="A134" s="621" t="s">
        <v>412</v>
      </c>
      <c r="B134" s="617" t="s">
        <v>816</v>
      </c>
      <c r="C134" s="634">
        <v>123.03285714285715</v>
      </c>
      <c r="D134" s="635">
        <v>140.44</v>
      </c>
      <c r="E134" s="635">
        <v>138.99893442622951</v>
      </c>
      <c r="F134" s="635">
        <v>137.78476635514019</v>
      </c>
      <c r="G134" s="635">
        <v>0</v>
      </c>
      <c r="H134" s="635">
        <v>136.97954545454547</v>
      </c>
      <c r="I134" s="634">
        <v>136.01618320610689</v>
      </c>
      <c r="J134" s="634">
        <v>79.186399999999992</v>
      </c>
      <c r="K134" s="635">
        <v>0</v>
      </c>
      <c r="L134" s="635">
        <v>0</v>
      </c>
      <c r="M134" s="635">
        <v>97.570000000000007</v>
      </c>
      <c r="N134" s="634">
        <v>80.755731707317068</v>
      </c>
      <c r="O134" s="634">
        <v>0</v>
      </c>
      <c r="P134" s="636">
        <v>0</v>
      </c>
      <c r="Q134" s="175"/>
      <c r="R134" s="175"/>
      <c r="S134" s="701" t="s">
        <v>1192</v>
      </c>
      <c r="Y134" s="702"/>
      <c r="AD134" s="702"/>
    </row>
    <row r="135" spans="1:30">
      <c r="A135" s="622"/>
      <c r="B135" s="628" t="s">
        <v>817</v>
      </c>
      <c r="C135" s="629">
        <v>118.89828571428572</v>
      </c>
      <c r="D135" s="630">
        <v>138.47</v>
      </c>
      <c r="E135" s="630">
        <v>136.83322147651009</v>
      </c>
      <c r="F135" s="630">
        <v>134.12424778761061</v>
      </c>
      <c r="G135" s="630">
        <v>157</v>
      </c>
      <c r="H135" s="630">
        <v>135.82017857142858</v>
      </c>
      <c r="I135" s="629">
        <v>132.01532012195122</v>
      </c>
      <c r="J135" s="629">
        <v>79.599999999999994</v>
      </c>
      <c r="K135" s="630">
        <v>0</v>
      </c>
      <c r="L135" s="630">
        <v>0</v>
      </c>
      <c r="M135" s="630">
        <v>0</v>
      </c>
      <c r="N135" s="629">
        <v>79.599999999999994</v>
      </c>
      <c r="O135" s="629">
        <v>0</v>
      </c>
      <c r="P135" s="631">
        <v>0</v>
      </c>
      <c r="Q135" s="175"/>
      <c r="R135" s="175"/>
      <c r="S135" s="703">
        <f t="shared" ref="S135:X135" si="128">C135-C134</f>
        <v>-4.1345714285714337</v>
      </c>
      <c r="T135" s="703">
        <f t="shared" si="128"/>
        <v>-1.9699999999999989</v>
      </c>
      <c r="U135" s="703">
        <f t="shared" si="128"/>
        <v>-2.1657129497194205</v>
      </c>
      <c r="V135" s="703">
        <f t="shared" si="128"/>
        <v>-3.6605185675295786</v>
      </c>
      <c r="W135" s="703">
        <f t="shared" si="128"/>
        <v>157</v>
      </c>
      <c r="X135" s="703">
        <f t="shared" si="128"/>
        <v>-1.1593668831168884</v>
      </c>
      <c r="Y135" s="704">
        <f t="shared" ref="Y135:AD135" si="129">I135-I134</f>
        <v>-4.000863084155668</v>
      </c>
      <c r="Z135" s="703">
        <f t="shared" si="129"/>
        <v>0.41360000000000241</v>
      </c>
      <c r="AA135" s="703">
        <f t="shared" si="129"/>
        <v>0</v>
      </c>
      <c r="AB135" s="703">
        <f t="shared" si="129"/>
        <v>0</v>
      </c>
      <c r="AC135" s="703">
        <f t="shared" si="129"/>
        <v>-97.570000000000007</v>
      </c>
      <c r="AD135" s="704">
        <f t="shared" si="129"/>
        <v>-1.1557317073170736</v>
      </c>
    </row>
    <row r="136" spans="1:30">
      <c r="A136" s="622"/>
      <c r="B136" s="628" t="s">
        <v>818</v>
      </c>
      <c r="C136" s="629">
        <v>115.37708333333335</v>
      </c>
      <c r="D136" s="630">
        <v>149.54</v>
      </c>
      <c r="E136" s="630">
        <v>145.00319999999999</v>
      </c>
      <c r="F136" s="630">
        <v>140.19999999999999</v>
      </c>
      <c r="G136" s="630">
        <v>145</v>
      </c>
      <c r="H136" s="630">
        <v>132.45454545454547</v>
      </c>
      <c r="I136" s="629">
        <v>135.31629213483146</v>
      </c>
      <c r="J136" s="629">
        <v>76.6404</v>
      </c>
      <c r="K136" s="630">
        <v>0</v>
      </c>
      <c r="L136" s="630">
        <v>0</v>
      </c>
      <c r="M136" s="630">
        <v>118</v>
      </c>
      <c r="N136" s="629">
        <v>84.645483870967752</v>
      </c>
      <c r="O136" s="629">
        <v>0</v>
      </c>
      <c r="P136" s="631">
        <v>0</v>
      </c>
      <c r="Q136" s="175"/>
      <c r="R136" s="175"/>
      <c r="Y136" s="702"/>
      <c r="AD136" s="702"/>
    </row>
    <row r="137" spans="1:30">
      <c r="A137" s="622"/>
      <c r="B137" s="628" t="s">
        <v>819</v>
      </c>
      <c r="C137" s="629">
        <v>112.96555555555554</v>
      </c>
      <c r="D137" s="630">
        <v>140.53</v>
      </c>
      <c r="E137" s="630">
        <v>136.07034482758621</v>
      </c>
      <c r="F137" s="630">
        <v>125.45636363636363</v>
      </c>
      <c r="G137" s="630">
        <v>136</v>
      </c>
      <c r="H137" s="630">
        <v>145.72444444444443</v>
      </c>
      <c r="I137" s="629">
        <v>130.61185840707964</v>
      </c>
      <c r="J137" s="629">
        <v>77.304848484848492</v>
      </c>
      <c r="K137" s="630">
        <v>0</v>
      </c>
      <c r="L137" s="630">
        <v>0</v>
      </c>
      <c r="M137" s="630">
        <v>0</v>
      </c>
      <c r="N137" s="629">
        <v>77.304848484848492</v>
      </c>
      <c r="O137" s="629">
        <v>0</v>
      </c>
      <c r="P137" s="631">
        <v>0</v>
      </c>
      <c r="Q137" s="175"/>
      <c r="R137" s="175"/>
      <c r="S137" s="703">
        <f t="shared" ref="S137:X137" si="130">C137-C136</f>
        <v>-2.4115277777778061</v>
      </c>
      <c r="T137" s="703">
        <f t="shared" si="130"/>
        <v>-9.0099999999999909</v>
      </c>
      <c r="U137" s="703">
        <f t="shared" si="130"/>
        <v>-8.932855172413781</v>
      </c>
      <c r="V137" s="703">
        <f t="shared" si="130"/>
        <v>-14.743636363636355</v>
      </c>
      <c r="W137" s="703">
        <f t="shared" si="130"/>
        <v>-9</v>
      </c>
      <c r="X137" s="703">
        <f t="shared" si="130"/>
        <v>13.269898989898962</v>
      </c>
      <c r="Y137" s="704">
        <f t="shared" ref="Y137:AD137" si="131">I137-I136</f>
        <v>-4.7044337277518196</v>
      </c>
      <c r="Z137" s="703">
        <f t="shared" si="131"/>
        <v>0.66444848484849217</v>
      </c>
      <c r="AA137" s="703">
        <f t="shared" si="131"/>
        <v>0</v>
      </c>
      <c r="AB137" s="703">
        <f t="shared" si="131"/>
        <v>0</v>
      </c>
      <c r="AC137" s="703">
        <f t="shared" si="131"/>
        <v>-118</v>
      </c>
      <c r="AD137" s="704">
        <f t="shared" si="131"/>
        <v>-7.3406353861192599</v>
      </c>
    </row>
    <row r="138" spans="1:30">
      <c r="A138" s="622"/>
      <c r="B138" s="628" t="s">
        <v>820</v>
      </c>
      <c r="C138" s="629">
        <v>0</v>
      </c>
      <c r="D138" s="630">
        <v>0</v>
      </c>
      <c r="E138" s="630">
        <v>0</v>
      </c>
      <c r="F138" s="630">
        <v>0</v>
      </c>
      <c r="G138" s="630">
        <v>0</v>
      </c>
      <c r="H138" s="630">
        <v>0</v>
      </c>
      <c r="I138" s="629">
        <v>0</v>
      </c>
      <c r="J138" s="629">
        <v>0</v>
      </c>
      <c r="K138" s="630">
        <v>0</v>
      </c>
      <c r="L138" s="630">
        <v>0</v>
      </c>
      <c r="M138" s="630">
        <v>0</v>
      </c>
      <c r="N138" s="629">
        <v>0</v>
      </c>
      <c r="O138" s="629">
        <v>0</v>
      </c>
      <c r="P138" s="631">
        <v>0</v>
      </c>
      <c r="Q138" s="175"/>
      <c r="R138" s="175"/>
      <c r="Y138" s="702"/>
      <c r="AD138" s="702"/>
    </row>
    <row r="139" spans="1:30">
      <c r="A139" s="622"/>
      <c r="B139" s="628" t="s">
        <v>821</v>
      </c>
      <c r="C139" s="629">
        <v>0</v>
      </c>
      <c r="D139" s="630">
        <v>0</v>
      </c>
      <c r="E139" s="630">
        <v>0</v>
      </c>
      <c r="F139" s="630">
        <v>0</v>
      </c>
      <c r="G139" s="630">
        <v>0</v>
      </c>
      <c r="H139" s="630">
        <v>0</v>
      </c>
      <c r="I139" s="629">
        <v>0</v>
      </c>
      <c r="J139" s="629">
        <v>0</v>
      </c>
      <c r="K139" s="630">
        <v>0</v>
      </c>
      <c r="L139" s="630">
        <v>0</v>
      </c>
      <c r="M139" s="630">
        <v>0</v>
      </c>
      <c r="N139" s="629">
        <v>0</v>
      </c>
      <c r="O139" s="629">
        <v>0</v>
      </c>
      <c r="P139" s="631">
        <v>0</v>
      </c>
      <c r="Q139" s="175"/>
      <c r="R139" s="175"/>
      <c r="S139" s="703">
        <f t="shared" ref="S139:X139" si="132">C139-C138</f>
        <v>0</v>
      </c>
      <c r="T139" s="703">
        <f t="shared" si="132"/>
        <v>0</v>
      </c>
      <c r="U139" s="703">
        <f t="shared" si="132"/>
        <v>0</v>
      </c>
      <c r="V139" s="703">
        <f t="shared" si="132"/>
        <v>0</v>
      </c>
      <c r="W139" s="703">
        <f t="shared" si="132"/>
        <v>0</v>
      </c>
      <c r="X139" s="703">
        <f t="shared" si="132"/>
        <v>0</v>
      </c>
      <c r="Y139" s="704">
        <f t="shared" ref="Y139:AD139" si="133">I139-I138</f>
        <v>0</v>
      </c>
      <c r="Z139" s="703">
        <f t="shared" si="133"/>
        <v>0</v>
      </c>
      <c r="AA139" s="703">
        <f t="shared" si="133"/>
        <v>0</v>
      </c>
      <c r="AB139" s="703">
        <f t="shared" si="133"/>
        <v>0</v>
      </c>
      <c r="AC139" s="703">
        <f t="shared" si="133"/>
        <v>0</v>
      </c>
      <c r="AD139" s="704">
        <f t="shared" si="133"/>
        <v>0</v>
      </c>
    </row>
    <row r="140" spans="1:30">
      <c r="A140" s="622"/>
      <c r="B140" s="628" t="s">
        <v>822</v>
      </c>
      <c r="C140" s="629">
        <v>121.52680327868855</v>
      </c>
      <c r="D140" s="630">
        <v>141.15265060240964</v>
      </c>
      <c r="E140" s="630">
        <v>140.02006802721087</v>
      </c>
      <c r="F140" s="630">
        <v>138.08172131147541</v>
      </c>
      <c r="G140" s="630">
        <v>145</v>
      </c>
      <c r="H140" s="630">
        <v>136.07454545454544</v>
      </c>
      <c r="I140" s="629">
        <v>135.91456769983688</v>
      </c>
      <c r="J140" s="629">
        <v>78.549899999999994</v>
      </c>
      <c r="K140" s="630">
        <v>0</v>
      </c>
      <c r="L140" s="630">
        <v>0</v>
      </c>
      <c r="M140" s="630">
        <v>106.99923076923076</v>
      </c>
      <c r="N140" s="629">
        <v>81.822831858407071</v>
      </c>
      <c r="O140" s="629">
        <v>0</v>
      </c>
      <c r="P140" s="631">
        <v>0</v>
      </c>
      <c r="Q140" s="175"/>
      <c r="R140" s="175"/>
      <c r="Y140" s="702"/>
      <c r="AD140" s="702"/>
    </row>
    <row r="141" spans="1:30">
      <c r="A141" s="622"/>
      <c r="B141" s="628" t="s">
        <v>823</v>
      </c>
      <c r="C141" s="629">
        <v>118.10529702970297</v>
      </c>
      <c r="D141" s="630">
        <v>138.64758620689656</v>
      </c>
      <c r="E141" s="630">
        <v>136.70893258426969</v>
      </c>
      <c r="F141" s="630">
        <v>132.71170370370371</v>
      </c>
      <c r="G141" s="630">
        <v>150</v>
      </c>
      <c r="H141" s="630">
        <v>138.22932432432432</v>
      </c>
      <c r="I141" s="629">
        <v>131.80908972691805</v>
      </c>
      <c r="J141" s="629">
        <v>78.958135593220348</v>
      </c>
      <c r="K141" s="630">
        <v>0</v>
      </c>
      <c r="L141" s="630">
        <v>0</v>
      </c>
      <c r="M141" s="630">
        <v>0</v>
      </c>
      <c r="N141" s="629">
        <v>78.958135593220348</v>
      </c>
      <c r="O141" s="629">
        <v>0</v>
      </c>
      <c r="P141" s="631">
        <v>0</v>
      </c>
      <c r="Q141" s="175"/>
      <c r="R141" s="175"/>
      <c r="S141" s="703">
        <f t="shared" ref="S141:X141" si="134">C141-C140</f>
        <v>-3.4215062489855796</v>
      </c>
      <c r="T141" s="703">
        <f t="shared" si="134"/>
        <v>-2.5050643955130738</v>
      </c>
      <c r="U141" s="703">
        <f t="shared" si="134"/>
        <v>-3.311135442941179</v>
      </c>
      <c r="V141" s="703">
        <f t="shared" si="134"/>
        <v>-5.3700176077717003</v>
      </c>
      <c r="W141" s="703">
        <f t="shared" si="134"/>
        <v>5</v>
      </c>
      <c r="X141" s="703">
        <f t="shared" si="134"/>
        <v>2.1547788697788803</v>
      </c>
      <c r="Y141" s="704">
        <f t="shared" ref="Y141:AD141" si="135">I141-I140</f>
        <v>-4.105477972918834</v>
      </c>
      <c r="Z141" s="703">
        <f t="shared" si="135"/>
        <v>0.40823559322035408</v>
      </c>
      <c r="AA141" s="703">
        <f t="shared" si="135"/>
        <v>0</v>
      </c>
      <c r="AB141" s="703">
        <f t="shared" si="135"/>
        <v>0</v>
      </c>
      <c r="AC141" s="703">
        <f t="shared" si="135"/>
        <v>-106.99923076923076</v>
      </c>
      <c r="AD141" s="704">
        <f t="shared" si="135"/>
        <v>-2.8646962651867227</v>
      </c>
    </row>
    <row r="142" spans="1:30">
      <c r="A142" s="622"/>
      <c r="B142" s="628" t="s">
        <v>824</v>
      </c>
      <c r="C142" s="629">
        <v>123.43847014925373</v>
      </c>
      <c r="D142" s="630">
        <v>143.88</v>
      </c>
      <c r="E142" s="630">
        <v>140.71704081632652</v>
      </c>
      <c r="F142" s="630">
        <v>138.1033613445378</v>
      </c>
      <c r="G142" s="630">
        <v>149.31</v>
      </c>
      <c r="H142" s="630">
        <v>141.46141993957704</v>
      </c>
      <c r="I142" s="629">
        <v>135.17741333918391</v>
      </c>
      <c r="J142" s="629">
        <v>77.464173764906306</v>
      </c>
      <c r="K142" s="630">
        <v>0</v>
      </c>
      <c r="L142" s="630">
        <v>0</v>
      </c>
      <c r="M142" s="630">
        <v>99.57</v>
      </c>
      <c r="N142" s="629">
        <v>78.384497959183676</v>
      </c>
      <c r="O142" s="629">
        <v>0</v>
      </c>
      <c r="P142" s="631">
        <v>0</v>
      </c>
      <c r="Q142" s="175"/>
      <c r="R142" s="175"/>
      <c r="Y142" s="702"/>
      <c r="AD142" s="702"/>
    </row>
    <row r="143" spans="1:30">
      <c r="A143" s="622"/>
      <c r="B143" s="628" t="s">
        <v>825</v>
      </c>
      <c r="C143" s="629">
        <v>123.34920506329115</v>
      </c>
      <c r="D143" s="630">
        <v>140.79</v>
      </c>
      <c r="E143" s="630">
        <v>139.43337933474876</v>
      </c>
      <c r="F143" s="630">
        <v>138.08658161696897</v>
      </c>
      <c r="G143" s="630">
        <v>145.5</v>
      </c>
      <c r="H143" s="630">
        <v>139.42728029602222</v>
      </c>
      <c r="I143" s="629">
        <v>134.16269949536957</v>
      </c>
      <c r="J143" s="629">
        <v>79.45829396325459</v>
      </c>
      <c r="K143" s="630">
        <v>0</v>
      </c>
      <c r="L143" s="630">
        <v>0</v>
      </c>
      <c r="M143" s="630">
        <v>0</v>
      </c>
      <c r="N143" s="629">
        <v>79.45829396325459</v>
      </c>
      <c r="O143" s="629">
        <v>0</v>
      </c>
      <c r="P143" s="631">
        <v>0</v>
      </c>
      <c r="Q143" s="175"/>
      <c r="R143" s="175"/>
      <c r="S143" s="703">
        <f t="shared" ref="S143:X143" si="136">C143-C142</f>
        <v>-8.9265085962580315E-2</v>
      </c>
      <c r="T143" s="703">
        <f t="shared" si="136"/>
        <v>-3.0900000000000034</v>
      </c>
      <c r="U143" s="703">
        <f t="shared" si="136"/>
        <v>-1.2836614815777523</v>
      </c>
      <c r="V143" s="703">
        <f t="shared" si="136"/>
        <v>-1.6779727568831504E-2</v>
      </c>
      <c r="W143" s="703">
        <f t="shared" si="136"/>
        <v>-3.8100000000000023</v>
      </c>
      <c r="X143" s="703">
        <f t="shared" si="136"/>
        <v>-2.0341396435548234</v>
      </c>
      <c r="Y143" s="704">
        <f t="shared" ref="Y143:AD143" si="137">I143-I142</f>
        <v>-1.0147138438143486</v>
      </c>
      <c r="Z143" s="703">
        <f t="shared" si="137"/>
        <v>1.9941201983482841</v>
      </c>
      <c r="AA143" s="703">
        <f t="shared" si="137"/>
        <v>0</v>
      </c>
      <c r="AB143" s="703">
        <f t="shared" si="137"/>
        <v>0</v>
      </c>
      <c r="AC143" s="703">
        <f t="shared" si="137"/>
        <v>-99.57</v>
      </c>
      <c r="AD143" s="704">
        <f t="shared" si="137"/>
        <v>1.073796004070914</v>
      </c>
    </row>
    <row r="144" spans="1:30">
      <c r="A144" s="622"/>
      <c r="B144" s="628" t="s">
        <v>826</v>
      </c>
      <c r="C144" s="629">
        <v>117.67720472440946</v>
      </c>
      <c r="D144" s="630">
        <v>145.82</v>
      </c>
      <c r="E144" s="630">
        <v>143.7695933456562</v>
      </c>
      <c r="F144" s="630">
        <v>135.07999999999998</v>
      </c>
      <c r="G144" s="630">
        <v>147.31</v>
      </c>
      <c r="H144" s="630">
        <v>143.50532258064516</v>
      </c>
      <c r="I144" s="629">
        <v>134.98125643666324</v>
      </c>
      <c r="J144" s="629">
        <v>76.631089494163419</v>
      </c>
      <c r="K144" s="630">
        <v>0</v>
      </c>
      <c r="L144" s="630">
        <v>0</v>
      </c>
      <c r="M144" s="630">
        <v>100.5</v>
      </c>
      <c r="N144" s="629">
        <v>80.120232558139534</v>
      </c>
      <c r="O144" s="629">
        <v>0</v>
      </c>
      <c r="P144" s="631">
        <v>0</v>
      </c>
      <c r="Q144" s="175"/>
      <c r="R144" s="175"/>
      <c r="Y144" s="702"/>
      <c r="AD144" s="702"/>
    </row>
    <row r="145" spans="1:32">
      <c r="A145" s="622"/>
      <c r="B145" s="628" t="s">
        <v>827</v>
      </c>
      <c r="C145" s="629">
        <v>113.79409335727109</v>
      </c>
      <c r="D145" s="630">
        <v>145.24</v>
      </c>
      <c r="E145" s="630">
        <v>141.18695957820739</v>
      </c>
      <c r="F145" s="630">
        <v>138.11835555555558</v>
      </c>
      <c r="G145" s="630">
        <v>150.4</v>
      </c>
      <c r="H145" s="630">
        <v>143.26831858407078</v>
      </c>
      <c r="I145" s="629">
        <v>133.80574291300098</v>
      </c>
      <c r="J145" s="629">
        <v>83.688986486486485</v>
      </c>
      <c r="K145" s="630">
        <v>0</v>
      </c>
      <c r="L145" s="630">
        <v>0</v>
      </c>
      <c r="M145" s="630">
        <v>0</v>
      </c>
      <c r="N145" s="629">
        <v>83.688986486486485</v>
      </c>
      <c r="O145" s="629">
        <v>0</v>
      </c>
      <c r="P145" s="631">
        <v>0</v>
      </c>
      <c r="Q145" s="175"/>
      <c r="R145" s="175"/>
      <c r="S145" s="703">
        <f t="shared" ref="S145:X145" si="138">C145-C144</f>
        <v>-3.883111367138369</v>
      </c>
      <c r="T145" s="703">
        <f t="shared" si="138"/>
        <v>-0.57999999999998408</v>
      </c>
      <c r="U145" s="703">
        <f t="shared" si="138"/>
        <v>-2.5826337674488116</v>
      </c>
      <c r="V145" s="703">
        <f t="shared" si="138"/>
        <v>3.0383555555555972</v>
      </c>
      <c r="W145" s="703">
        <f t="shared" si="138"/>
        <v>3.0900000000000034</v>
      </c>
      <c r="X145" s="703">
        <f t="shared" si="138"/>
        <v>-0.23700399657437288</v>
      </c>
      <c r="Y145" s="704">
        <f t="shared" ref="Y145:AD145" si="139">I145-I144</f>
        <v>-1.1755135236622607</v>
      </c>
      <c r="Z145" s="703">
        <f t="shared" si="139"/>
        <v>7.0578969923230659</v>
      </c>
      <c r="AA145" s="703">
        <f t="shared" si="139"/>
        <v>0</v>
      </c>
      <c r="AB145" s="703">
        <f t="shared" si="139"/>
        <v>0</v>
      </c>
      <c r="AC145" s="703">
        <f t="shared" si="139"/>
        <v>-100.5</v>
      </c>
      <c r="AD145" s="704">
        <f t="shared" si="139"/>
        <v>3.5687539283469505</v>
      </c>
    </row>
    <row r="146" spans="1:32">
      <c r="A146" s="622"/>
      <c r="B146" s="628" t="s">
        <v>828</v>
      </c>
      <c r="C146" s="629">
        <v>0</v>
      </c>
      <c r="D146" s="630">
        <v>0</v>
      </c>
      <c r="E146" s="630">
        <v>0</v>
      </c>
      <c r="F146" s="630">
        <v>0</v>
      </c>
      <c r="G146" s="630">
        <v>0</v>
      </c>
      <c r="H146" s="630">
        <v>0</v>
      </c>
      <c r="I146" s="629">
        <v>0</v>
      </c>
      <c r="J146" s="629">
        <v>0</v>
      </c>
      <c r="K146" s="630">
        <v>0</v>
      </c>
      <c r="L146" s="630">
        <v>0</v>
      </c>
      <c r="M146" s="630">
        <v>0</v>
      </c>
      <c r="N146" s="629">
        <v>0</v>
      </c>
      <c r="O146" s="629">
        <v>0</v>
      </c>
      <c r="P146" s="631">
        <v>0</v>
      </c>
      <c r="Q146" s="175"/>
      <c r="R146" s="175"/>
      <c r="Y146" s="702"/>
      <c r="AD146" s="702"/>
    </row>
    <row r="147" spans="1:32">
      <c r="A147" s="622"/>
      <c r="B147" s="628" t="s">
        <v>829</v>
      </c>
      <c r="C147" s="629">
        <v>0</v>
      </c>
      <c r="D147" s="630">
        <v>0</v>
      </c>
      <c r="E147" s="630">
        <v>0</v>
      </c>
      <c r="F147" s="630">
        <v>0</v>
      </c>
      <c r="G147" s="630">
        <v>0</v>
      </c>
      <c r="H147" s="630">
        <v>0</v>
      </c>
      <c r="I147" s="629">
        <v>0</v>
      </c>
      <c r="J147" s="629">
        <v>0</v>
      </c>
      <c r="K147" s="630">
        <v>0</v>
      </c>
      <c r="L147" s="630">
        <v>0</v>
      </c>
      <c r="M147" s="630">
        <v>0</v>
      </c>
      <c r="N147" s="629">
        <v>0</v>
      </c>
      <c r="O147" s="629">
        <v>0</v>
      </c>
      <c r="P147" s="631">
        <v>0</v>
      </c>
      <c r="Q147" s="175"/>
      <c r="R147" s="175"/>
      <c r="S147" s="703">
        <f t="shared" ref="S147:X147" si="140">C147-C146</f>
        <v>0</v>
      </c>
      <c r="T147" s="703">
        <f t="shared" si="140"/>
        <v>0</v>
      </c>
      <c r="U147" s="703">
        <f t="shared" si="140"/>
        <v>0</v>
      </c>
      <c r="V147" s="703">
        <f t="shared" si="140"/>
        <v>0</v>
      </c>
      <c r="W147" s="703">
        <f t="shared" si="140"/>
        <v>0</v>
      </c>
      <c r="X147" s="703">
        <f t="shared" si="140"/>
        <v>0</v>
      </c>
      <c r="Y147" s="704">
        <f t="shared" ref="Y147:AD147" si="141">I147-I146</f>
        <v>0</v>
      </c>
      <c r="Z147" s="703">
        <f t="shared" si="141"/>
        <v>0</v>
      </c>
      <c r="AA147" s="703">
        <f t="shared" si="141"/>
        <v>0</v>
      </c>
      <c r="AB147" s="703">
        <f t="shared" si="141"/>
        <v>0</v>
      </c>
      <c r="AC147" s="703">
        <f t="shared" si="141"/>
        <v>0</v>
      </c>
      <c r="AD147" s="704">
        <f t="shared" si="141"/>
        <v>0</v>
      </c>
    </row>
    <row r="148" spans="1:32">
      <c r="A148" s="622"/>
      <c r="B148" s="628" t="s">
        <v>830</v>
      </c>
      <c r="C148" s="629">
        <v>122.98145534041224</v>
      </c>
      <c r="D148" s="630">
        <v>144.06812121212121</v>
      </c>
      <c r="E148" s="630">
        <v>141.00015943768216</v>
      </c>
      <c r="F148" s="630">
        <v>137.75078065134099</v>
      </c>
      <c r="G148" s="630">
        <v>149.25508009153319</v>
      </c>
      <c r="H148" s="630">
        <v>141.78386768447837</v>
      </c>
      <c r="I148" s="629">
        <v>135.1585307821949</v>
      </c>
      <c r="J148" s="629">
        <v>77.314556254367574</v>
      </c>
      <c r="K148" s="630">
        <v>0</v>
      </c>
      <c r="L148" s="630">
        <v>0</v>
      </c>
      <c r="M148" s="630">
        <v>100.00073684210525</v>
      </c>
      <c r="N148" s="629">
        <v>78.726867627785055</v>
      </c>
      <c r="O148" s="629">
        <v>0</v>
      </c>
      <c r="P148" s="631">
        <v>0</v>
      </c>
      <c r="Q148" s="175"/>
      <c r="R148" s="175"/>
      <c r="Y148" s="702"/>
      <c r="AD148" s="702"/>
    </row>
    <row r="149" spans="1:32">
      <c r="A149" s="622"/>
      <c r="B149" s="628" t="s">
        <v>831</v>
      </c>
      <c r="C149" s="629">
        <v>122.52813174946006</v>
      </c>
      <c r="D149" s="630">
        <v>141.30545270612038</v>
      </c>
      <c r="E149" s="630">
        <v>139.59376949043562</v>
      </c>
      <c r="F149" s="630">
        <v>138.09044288414799</v>
      </c>
      <c r="G149" s="630">
        <v>145.68894601542416</v>
      </c>
      <c r="H149" s="630">
        <v>140.09145371078807</v>
      </c>
      <c r="I149" s="629">
        <v>134.12632651028437</v>
      </c>
      <c r="J149" s="629">
        <v>80.328540653231428</v>
      </c>
      <c r="K149" s="630">
        <v>0</v>
      </c>
      <c r="L149" s="630">
        <v>0</v>
      </c>
      <c r="M149" s="630">
        <v>0</v>
      </c>
      <c r="N149" s="629">
        <v>80.328540653231428</v>
      </c>
      <c r="O149" s="629">
        <v>0</v>
      </c>
      <c r="P149" s="631">
        <v>0</v>
      </c>
      <c r="Q149" s="175"/>
      <c r="R149" s="175"/>
      <c r="S149" s="703">
        <f t="shared" ref="S149:X149" si="142">C149-C148</f>
        <v>-0.45332359095218067</v>
      </c>
      <c r="T149" s="703">
        <f t="shared" si="142"/>
        <v>-2.7626685060008356</v>
      </c>
      <c r="U149" s="703">
        <f t="shared" si="142"/>
        <v>-1.406389947246538</v>
      </c>
      <c r="V149" s="703">
        <f t="shared" si="142"/>
        <v>0.33966223280700092</v>
      </c>
      <c r="W149" s="703">
        <f t="shared" si="142"/>
        <v>-3.566134076109023</v>
      </c>
      <c r="X149" s="703">
        <f t="shared" si="142"/>
        <v>-1.692413973690293</v>
      </c>
      <c r="Y149" s="704">
        <f t="shared" ref="Y149:AD149" si="143">I149-I148</f>
        <v>-1.0322042719105298</v>
      </c>
      <c r="Z149" s="703">
        <f t="shared" si="143"/>
        <v>3.0139843988638546</v>
      </c>
      <c r="AA149" s="703">
        <f t="shared" si="143"/>
        <v>0</v>
      </c>
      <c r="AB149" s="703">
        <f t="shared" si="143"/>
        <v>0</v>
      </c>
      <c r="AC149" s="703">
        <f t="shared" si="143"/>
        <v>-100.00073684210525</v>
      </c>
      <c r="AD149" s="704">
        <f t="shared" si="143"/>
        <v>1.6016730254463738</v>
      </c>
    </row>
    <row r="150" spans="1:32">
      <c r="A150" s="622"/>
      <c r="B150" s="628" t="s">
        <v>832</v>
      </c>
      <c r="C150" s="629">
        <v>89.414310387984997</v>
      </c>
      <c r="D150" s="630">
        <v>108.96</v>
      </c>
      <c r="E150" s="630">
        <v>98.937004664866194</v>
      </c>
      <c r="F150" s="630">
        <v>94.812877155172416</v>
      </c>
      <c r="G150" s="630">
        <v>106.23</v>
      </c>
      <c r="H150" s="630">
        <v>101.41874826147425</v>
      </c>
      <c r="I150" s="629">
        <v>96.086365562705993</v>
      </c>
      <c r="J150" s="629">
        <v>62.008907922912208</v>
      </c>
      <c r="K150" s="630">
        <v>0</v>
      </c>
      <c r="L150" s="630">
        <v>0</v>
      </c>
      <c r="M150" s="630">
        <v>75.23</v>
      </c>
      <c r="N150" s="629">
        <v>62.706166328600403</v>
      </c>
      <c r="O150" s="629">
        <v>0</v>
      </c>
      <c r="P150" s="631">
        <v>0</v>
      </c>
      <c r="Q150" s="175"/>
      <c r="R150" s="175"/>
      <c r="Y150" s="702"/>
      <c r="AD150" s="702"/>
    </row>
    <row r="151" spans="1:32">
      <c r="A151" s="622"/>
      <c r="B151" s="628" t="s">
        <v>833</v>
      </c>
      <c r="C151" s="629">
        <v>90.094795943606229</v>
      </c>
      <c r="D151" s="630">
        <v>107.6</v>
      </c>
      <c r="E151" s="630">
        <v>99.540840638345699</v>
      </c>
      <c r="F151" s="630">
        <v>95.492148028962191</v>
      </c>
      <c r="G151" s="630">
        <v>99.05</v>
      </c>
      <c r="H151" s="630">
        <v>101.7535255570118</v>
      </c>
      <c r="I151" s="629">
        <v>96.640838212634804</v>
      </c>
      <c r="J151" s="629">
        <v>64.711262327416179</v>
      </c>
      <c r="K151" s="630">
        <v>0</v>
      </c>
      <c r="L151" s="630">
        <v>0</v>
      </c>
      <c r="M151" s="630">
        <v>0</v>
      </c>
      <c r="N151" s="629">
        <v>64.711262327416179</v>
      </c>
      <c r="O151" s="629">
        <v>0</v>
      </c>
      <c r="P151" s="631">
        <v>0</v>
      </c>
      <c r="Q151" s="175"/>
      <c r="R151" s="175"/>
      <c r="S151" s="703">
        <f t="shared" ref="S151:X151" si="144">C151-C150</f>
        <v>0.6804855556212317</v>
      </c>
      <c r="T151" s="703">
        <f t="shared" si="144"/>
        <v>-1.3599999999999994</v>
      </c>
      <c r="U151" s="703">
        <f t="shared" si="144"/>
        <v>0.60383597347950513</v>
      </c>
      <c r="V151" s="703">
        <f t="shared" si="144"/>
        <v>0.67927087378977546</v>
      </c>
      <c r="W151" s="703">
        <f t="shared" si="144"/>
        <v>-7.1800000000000068</v>
      </c>
      <c r="X151" s="703">
        <f t="shared" si="144"/>
        <v>0.33477729553754898</v>
      </c>
      <c r="Y151" s="704">
        <f t="shared" ref="Y151:AD151" si="145">I151-I150</f>
        <v>0.55447264992881173</v>
      </c>
      <c r="Z151" s="703">
        <f t="shared" si="145"/>
        <v>2.7023544045039714</v>
      </c>
      <c r="AA151" s="703">
        <f t="shared" si="145"/>
        <v>0</v>
      </c>
      <c r="AB151" s="703">
        <f t="shared" si="145"/>
        <v>0</v>
      </c>
      <c r="AC151" s="703">
        <f t="shared" si="145"/>
        <v>-75.23</v>
      </c>
      <c r="AD151" s="704">
        <f t="shared" si="145"/>
        <v>2.0050959988157757</v>
      </c>
    </row>
    <row r="152" spans="1:32">
      <c r="A152" s="622"/>
      <c r="B152" s="628" t="s">
        <v>834</v>
      </c>
      <c r="C152" s="629">
        <v>85.770716360116154</v>
      </c>
      <c r="D152" s="630">
        <v>108.25</v>
      </c>
      <c r="E152" s="630">
        <v>86.434372564302436</v>
      </c>
      <c r="F152" s="630">
        <v>83.658633034987801</v>
      </c>
      <c r="G152" s="630">
        <v>88.55</v>
      </c>
      <c r="H152" s="630">
        <v>95.357641921397388</v>
      </c>
      <c r="I152" s="629">
        <v>87.236337724550907</v>
      </c>
      <c r="J152" s="629">
        <v>57.74225201072386</v>
      </c>
      <c r="K152" s="630">
        <v>0</v>
      </c>
      <c r="L152" s="630">
        <v>0</v>
      </c>
      <c r="M152" s="630">
        <v>69.930000000000007</v>
      </c>
      <c r="N152" s="629">
        <v>58.732881773399015</v>
      </c>
      <c r="O152" s="629">
        <v>0</v>
      </c>
      <c r="P152" s="631">
        <v>0</v>
      </c>
      <c r="Q152" s="175"/>
      <c r="R152" s="175"/>
      <c r="Y152" s="702"/>
      <c r="AD152" s="702"/>
    </row>
    <row r="153" spans="1:32">
      <c r="A153" s="622"/>
      <c r="B153" s="628" t="s">
        <v>835</v>
      </c>
      <c r="C153" s="629">
        <v>83.548175740210127</v>
      </c>
      <c r="D153" s="630">
        <v>97.66</v>
      </c>
      <c r="E153" s="630">
        <v>86.794908616187982</v>
      </c>
      <c r="F153" s="630">
        <v>82.255778210116731</v>
      </c>
      <c r="G153" s="630">
        <v>97.090000000000018</v>
      </c>
      <c r="H153" s="630">
        <v>94.405714285714282</v>
      </c>
      <c r="I153" s="629">
        <v>86.226637769447052</v>
      </c>
      <c r="J153" s="629">
        <v>57.336615384615392</v>
      </c>
      <c r="K153" s="630">
        <v>0</v>
      </c>
      <c r="L153" s="630">
        <v>0</v>
      </c>
      <c r="M153" s="630">
        <v>0</v>
      </c>
      <c r="N153" s="629">
        <v>57.336615384615392</v>
      </c>
      <c r="O153" s="629">
        <v>0</v>
      </c>
      <c r="P153" s="631">
        <v>0</v>
      </c>
      <c r="Q153" s="175"/>
      <c r="R153" s="175"/>
      <c r="S153" s="703">
        <f t="shared" ref="S153:X153" si="146">C153-C152</f>
        <v>-2.2225406199060274</v>
      </c>
      <c r="T153" s="703">
        <f t="shared" si="146"/>
        <v>-10.590000000000003</v>
      </c>
      <c r="U153" s="703">
        <f t="shared" si="146"/>
        <v>0.36053605188554627</v>
      </c>
      <c r="V153" s="703">
        <f t="shared" si="146"/>
        <v>-1.4028548248710706</v>
      </c>
      <c r="W153" s="703">
        <f t="shared" si="146"/>
        <v>8.5400000000000205</v>
      </c>
      <c r="X153" s="703">
        <f t="shared" si="146"/>
        <v>-0.95192763568310568</v>
      </c>
      <c r="Y153" s="704">
        <f t="shared" ref="Y153:AD153" si="147">I153-I152</f>
        <v>-1.009699955103855</v>
      </c>
      <c r="Z153" s="703">
        <f t="shared" si="147"/>
        <v>-0.40563662610846762</v>
      </c>
      <c r="AA153" s="703">
        <f t="shared" si="147"/>
        <v>0</v>
      </c>
      <c r="AB153" s="703">
        <f t="shared" si="147"/>
        <v>0</v>
      </c>
      <c r="AC153" s="703">
        <f t="shared" si="147"/>
        <v>-69.930000000000007</v>
      </c>
      <c r="AD153" s="704">
        <f t="shared" si="147"/>
        <v>-1.3962663887836229</v>
      </c>
    </row>
    <row r="154" spans="1:32">
      <c r="A154" s="622"/>
      <c r="B154" s="628" t="s">
        <v>836</v>
      </c>
      <c r="C154" s="629">
        <v>0</v>
      </c>
      <c r="D154" s="630">
        <v>0</v>
      </c>
      <c r="E154" s="630">
        <v>0</v>
      </c>
      <c r="F154" s="630">
        <v>0</v>
      </c>
      <c r="G154" s="630">
        <v>0</v>
      </c>
      <c r="H154" s="630">
        <v>0</v>
      </c>
      <c r="I154" s="629">
        <v>0</v>
      </c>
      <c r="J154" s="629">
        <v>0</v>
      </c>
      <c r="K154" s="630">
        <v>0</v>
      </c>
      <c r="L154" s="630">
        <v>0</v>
      </c>
      <c r="M154" s="630">
        <v>0</v>
      </c>
      <c r="N154" s="629">
        <v>0</v>
      </c>
      <c r="O154" s="629">
        <v>0</v>
      </c>
      <c r="P154" s="631">
        <v>0</v>
      </c>
      <c r="Q154" s="175"/>
      <c r="R154" s="175"/>
      <c r="Y154" s="702"/>
      <c r="AD154" s="702"/>
    </row>
    <row r="155" spans="1:32">
      <c r="A155" s="622"/>
      <c r="B155" s="628" t="s">
        <v>837</v>
      </c>
      <c r="C155" s="629">
        <v>0</v>
      </c>
      <c r="D155" s="630">
        <v>0</v>
      </c>
      <c r="E155" s="630">
        <v>0</v>
      </c>
      <c r="F155" s="630">
        <v>0</v>
      </c>
      <c r="G155" s="630">
        <v>0</v>
      </c>
      <c r="H155" s="630">
        <v>0</v>
      </c>
      <c r="I155" s="629">
        <v>0</v>
      </c>
      <c r="J155" s="629">
        <v>0</v>
      </c>
      <c r="K155" s="630">
        <v>0</v>
      </c>
      <c r="L155" s="630">
        <v>0</v>
      </c>
      <c r="M155" s="630">
        <v>0</v>
      </c>
      <c r="N155" s="629">
        <v>0</v>
      </c>
      <c r="O155" s="629">
        <v>0</v>
      </c>
      <c r="P155" s="631">
        <v>0</v>
      </c>
      <c r="Q155" s="175"/>
      <c r="R155" s="175"/>
      <c r="S155" s="703">
        <f t="shared" ref="S155:X155" si="148">C155-C154</f>
        <v>0</v>
      </c>
      <c r="T155" s="703">
        <f t="shared" si="148"/>
        <v>0</v>
      </c>
      <c r="U155" s="703">
        <f t="shared" si="148"/>
        <v>0</v>
      </c>
      <c r="V155" s="703">
        <f t="shared" si="148"/>
        <v>0</v>
      </c>
      <c r="W155" s="703">
        <f t="shared" si="148"/>
        <v>0</v>
      </c>
      <c r="X155" s="703">
        <f t="shared" si="148"/>
        <v>0</v>
      </c>
      <c r="Y155" s="704">
        <f t="shared" ref="Y155:AD155" si="149">I155-I154</f>
        <v>0</v>
      </c>
      <c r="Z155" s="703">
        <f t="shared" si="149"/>
        <v>0</v>
      </c>
      <c r="AA155" s="703">
        <f t="shared" si="149"/>
        <v>0</v>
      </c>
      <c r="AB155" s="703">
        <f t="shared" si="149"/>
        <v>0</v>
      </c>
      <c r="AC155" s="703">
        <f t="shared" si="149"/>
        <v>0</v>
      </c>
      <c r="AD155" s="704">
        <f t="shared" si="149"/>
        <v>0</v>
      </c>
    </row>
    <row r="156" spans="1:32">
      <c r="A156" s="622"/>
      <c r="B156" s="628" t="s">
        <v>838</v>
      </c>
      <c r="C156" s="629">
        <v>88.665735879077175</v>
      </c>
      <c r="D156" s="630">
        <v>108.87051409618573</v>
      </c>
      <c r="E156" s="630">
        <v>95.942068707991027</v>
      </c>
      <c r="F156" s="630">
        <v>91.396837777224022</v>
      </c>
      <c r="G156" s="630">
        <v>103.64897810218979</v>
      </c>
      <c r="H156" s="630">
        <v>99.060220900594743</v>
      </c>
      <c r="I156" s="629">
        <v>93.902239167701126</v>
      </c>
      <c r="J156" s="629">
        <v>60.114309523809531</v>
      </c>
      <c r="K156" s="630">
        <v>0</v>
      </c>
      <c r="L156" s="630">
        <v>0</v>
      </c>
      <c r="M156" s="630">
        <v>72.265593220338985</v>
      </c>
      <c r="N156" s="629">
        <v>60.911779755283654</v>
      </c>
      <c r="O156" s="629">
        <v>0</v>
      </c>
      <c r="P156" s="631">
        <v>0</v>
      </c>
      <c r="Q156" s="175"/>
      <c r="R156" s="175"/>
      <c r="Y156" s="702"/>
      <c r="AD156" s="702"/>
    </row>
    <row r="157" spans="1:32">
      <c r="A157" s="622"/>
      <c r="B157" s="628" t="s">
        <v>839</v>
      </c>
      <c r="C157" s="629">
        <v>88.748172888015716</v>
      </c>
      <c r="D157" s="630">
        <v>106.31867187499999</v>
      </c>
      <c r="E157" s="630">
        <v>96.276040795853518</v>
      </c>
      <c r="F157" s="630">
        <v>91.619926010244725</v>
      </c>
      <c r="G157" s="630">
        <v>98.699536423841053</v>
      </c>
      <c r="H157" s="630">
        <v>98.956347402597402</v>
      </c>
      <c r="I157" s="629">
        <v>94.063854939703162</v>
      </c>
      <c r="J157" s="629">
        <v>61.504894091415828</v>
      </c>
      <c r="K157" s="630">
        <v>0</v>
      </c>
      <c r="L157" s="630">
        <v>0</v>
      </c>
      <c r="M157" s="630">
        <v>0</v>
      </c>
      <c r="N157" s="629">
        <v>61.504894091415828</v>
      </c>
      <c r="O157" s="629">
        <v>0</v>
      </c>
      <c r="P157" s="631">
        <v>0</v>
      </c>
      <c r="Q157" s="175"/>
      <c r="R157" s="175"/>
      <c r="S157" s="703">
        <f t="shared" ref="S157:X157" si="150">C157-C156</f>
        <v>8.2437008938541112E-2</v>
      </c>
      <c r="T157" s="703">
        <f t="shared" si="150"/>
        <v>-2.551842221185737</v>
      </c>
      <c r="U157" s="703">
        <f t="shared" si="150"/>
        <v>0.33397208786249166</v>
      </c>
      <c r="V157" s="703">
        <f t="shared" si="150"/>
        <v>0.2230882330207038</v>
      </c>
      <c r="W157" s="703">
        <f t="shared" si="150"/>
        <v>-4.9494416783487338</v>
      </c>
      <c r="X157" s="703">
        <f t="shared" si="150"/>
        <v>-0.10387349799734125</v>
      </c>
      <c r="Y157" s="704">
        <f t="shared" ref="Y157:AD157" si="151">I157-I156</f>
        <v>0.16161577200203681</v>
      </c>
      <c r="Z157" s="703">
        <f t="shared" si="151"/>
        <v>1.3905845676062967</v>
      </c>
      <c r="AA157" s="703">
        <f t="shared" si="151"/>
        <v>0</v>
      </c>
      <c r="AB157" s="703">
        <f t="shared" si="151"/>
        <v>0</v>
      </c>
      <c r="AC157" s="703">
        <f t="shared" si="151"/>
        <v>-72.265593220338985</v>
      </c>
      <c r="AD157" s="704">
        <f t="shared" si="151"/>
        <v>0.59311433613217446</v>
      </c>
    </row>
    <row r="158" spans="1:32">
      <c r="A158" s="622"/>
      <c r="B158" s="628" t="s">
        <v>840</v>
      </c>
      <c r="C158" s="629">
        <v>147.64818181818183</v>
      </c>
      <c r="D158" s="630">
        <v>141.76</v>
      </c>
      <c r="E158" s="630">
        <v>140</v>
      </c>
      <c r="F158" s="630">
        <v>137.2475</v>
      </c>
      <c r="G158" s="630">
        <v>142</v>
      </c>
      <c r="H158" s="630">
        <v>129.32999999999998</v>
      </c>
      <c r="I158" s="629">
        <v>142.03708333333333</v>
      </c>
      <c r="J158" s="629">
        <v>70.029545454545442</v>
      </c>
      <c r="K158" s="630">
        <v>0</v>
      </c>
      <c r="L158" s="630">
        <v>0</v>
      </c>
      <c r="M158" s="630">
        <v>66.790000000000006</v>
      </c>
      <c r="N158" s="629">
        <v>67.958360655737707</v>
      </c>
      <c r="O158" s="629">
        <v>0</v>
      </c>
      <c r="P158" s="631">
        <v>0</v>
      </c>
      <c r="Q158" s="175"/>
      <c r="R158" s="175"/>
      <c r="Y158" s="702"/>
      <c r="AD158" s="702"/>
    </row>
    <row r="159" spans="1:32">
      <c r="A159" s="622"/>
      <c r="B159" s="628" t="s">
        <v>841</v>
      </c>
      <c r="C159" s="629">
        <v>170.33</v>
      </c>
      <c r="D159" s="630">
        <v>141.63</v>
      </c>
      <c r="E159" s="630">
        <v>139.2709090909091</v>
      </c>
      <c r="F159" s="630">
        <v>142.33333333333334</v>
      </c>
      <c r="G159" s="630">
        <v>0</v>
      </c>
      <c r="H159" s="630">
        <v>133</v>
      </c>
      <c r="I159" s="629">
        <v>150.12350877192981</v>
      </c>
      <c r="J159" s="629">
        <v>69.467962962962957</v>
      </c>
      <c r="K159" s="630">
        <v>0</v>
      </c>
      <c r="L159" s="630">
        <v>0</v>
      </c>
      <c r="M159" s="630">
        <v>0</v>
      </c>
      <c r="N159" s="629">
        <v>69.467962962962957</v>
      </c>
      <c r="O159" s="629">
        <v>0</v>
      </c>
      <c r="P159" s="631">
        <v>0</v>
      </c>
      <c r="Q159" s="175"/>
      <c r="R159" s="175"/>
      <c r="S159" s="266">
        <f t="shared" ref="S159:X159" si="152">C159-C158</f>
        <v>22.681818181818187</v>
      </c>
      <c r="T159" s="703">
        <f t="shared" si="152"/>
        <v>-0.12999999999999545</v>
      </c>
      <c r="U159" s="703">
        <f t="shared" si="152"/>
        <v>-0.72909090909089969</v>
      </c>
      <c r="V159" s="703">
        <f t="shared" si="152"/>
        <v>5.0858333333333405</v>
      </c>
      <c r="W159" s="266">
        <f t="shared" si="152"/>
        <v>-142</v>
      </c>
      <c r="X159" s="703">
        <f t="shared" si="152"/>
        <v>3.6700000000000159</v>
      </c>
      <c r="Y159" s="704">
        <f t="shared" ref="Y159:AD159" si="153">I159-I158</f>
        <v>8.0864254385964784</v>
      </c>
      <c r="Z159" s="703">
        <f t="shared" si="153"/>
        <v>-0.56158249158248452</v>
      </c>
      <c r="AA159" s="703">
        <f t="shared" si="153"/>
        <v>0</v>
      </c>
      <c r="AB159" s="703">
        <f t="shared" si="153"/>
        <v>0</v>
      </c>
      <c r="AC159" s="703">
        <f t="shared" si="153"/>
        <v>-66.790000000000006</v>
      </c>
      <c r="AD159" s="704">
        <f t="shared" si="153"/>
        <v>1.5096023072252507</v>
      </c>
      <c r="AF159" s="128" t="s">
        <v>849</v>
      </c>
    </row>
    <row r="160" spans="1:32">
      <c r="A160" s="622"/>
      <c r="B160" s="628" t="s">
        <v>842</v>
      </c>
      <c r="C160" s="629">
        <v>109.82687055761336</v>
      </c>
      <c r="D160" s="630">
        <v>132.00595419847326</v>
      </c>
      <c r="E160" s="630">
        <v>122.75776009275852</v>
      </c>
      <c r="F160" s="630">
        <v>119.78196352583588</v>
      </c>
      <c r="G160" s="630">
        <v>140.01044280442804</v>
      </c>
      <c r="H160" s="630">
        <v>124.95351366742597</v>
      </c>
      <c r="I160" s="629">
        <v>119.37772398247508</v>
      </c>
      <c r="J160" s="629">
        <v>73.333379953379961</v>
      </c>
      <c r="K160" s="630">
        <v>0</v>
      </c>
      <c r="L160" s="630">
        <v>0</v>
      </c>
      <c r="M160" s="630">
        <v>91.869523809523798</v>
      </c>
      <c r="N160" s="629">
        <v>74.198399999999992</v>
      </c>
      <c r="O160" s="629">
        <v>0</v>
      </c>
      <c r="P160" s="631">
        <v>0</v>
      </c>
      <c r="Q160" s="175"/>
      <c r="R160" s="175"/>
      <c r="Y160" s="702"/>
      <c r="AD160" s="702"/>
    </row>
    <row r="161" spans="1:32">
      <c r="A161" s="622"/>
      <c r="B161" s="628" t="s">
        <v>843</v>
      </c>
      <c r="C161" s="629">
        <v>110.01720398304249</v>
      </c>
      <c r="D161" s="630">
        <v>128.42212111184645</v>
      </c>
      <c r="E161" s="630">
        <v>122.08027414634145</v>
      </c>
      <c r="F161" s="630">
        <v>119.91544258373204</v>
      </c>
      <c r="G161" s="630">
        <v>134.11792828685259</v>
      </c>
      <c r="H161" s="630">
        <v>124.19197894736841</v>
      </c>
      <c r="I161" s="629">
        <v>118.73933783826456</v>
      </c>
      <c r="J161" s="629">
        <v>75.15587319884726</v>
      </c>
      <c r="K161" s="630">
        <v>0</v>
      </c>
      <c r="L161" s="630">
        <v>0</v>
      </c>
      <c r="M161" s="630">
        <v>0</v>
      </c>
      <c r="N161" s="629">
        <v>75.15587319884726</v>
      </c>
      <c r="O161" s="629">
        <v>0</v>
      </c>
      <c r="P161" s="631">
        <v>0</v>
      </c>
      <c r="Q161" s="175"/>
      <c r="R161" s="175"/>
      <c r="S161" s="703">
        <f t="shared" ref="S161:X161" si="154">C161-C160</f>
        <v>0.1903334254291309</v>
      </c>
      <c r="T161" s="703">
        <f t="shared" si="154"/>
        <v>-3.5838330866268109</v>
      </c>
      <c r="U161" s="703">
        <f t="shared" si="154"/>
        <v>-0.67748594641706461</v>
      </c>
      <c r="V161" s="703">
        <f t="shared" si="154"/>
        <v>0.13347905789616732</v>
      </c>
      <c r="W161" s="703">
        <f t="shared" si="154"/>
        <v>-5.8925145175754494</v>
      </c>
      <c r="X161" s="703">
        <f t="shared" si="154"/>
        <v>-0.76153472005755418</v>
      </c>
      <c r="Y161" s="704">
        <f t="shared" ref="Y161:AD161" si="155">I161-I160</f>
        <v>-0.63838614421051432</v>
      </c>
      <c r="Z161" s="703">
        <f t="shared" si="155"/>
        <v>1.8224932454672995</v>
      </c>
      <c r="AA161" s="703">
        <f t="shared" si="155"/>
        <v>0</v>
      </c>
      <c r="AB161" s="703">
        <f t="shared" si="155"/>
        <v>0</v>
      </c>
      <c r="AC161" s="703">
        <f t="shared" si="155"/>
        <v>-91.869523809523798</v>
      </c>
      <c r="AD161" s="704">
        <f t="shared" si="155"/>
        <v>0.95747319884726778</v>
      </c>
    </row>
    <row r="162" spans="1:32">
      <c r="A162" s="622"/>
      <c r="B162" s="628" t="s">
        <v>844</v>
      </c>
      <c r="C162" s="629">
        <v>96.581610223642159</v>
      </c>
      <c r="D162" s="630">
        <v>130.63962466487936</v>
      </c>
      <c r="E162" s="630">
        <v>104.00201730665225</v>
      </c>
      <c r="F162" s="630">
        <v>98.615493934142108</v>
      </c>
      <c r="G162" s="630">
        <v>111.6278787878788</v>
      </c>
      <c r="H162" s="630">
        <v>109.65311450381678</v>
      </c>
      <c r="I162" s="629">
        <v>102.86633258137286</v>
      </c>
      <c r="J162" s="629">
        <v>65.874900763358781</v>
      </c>
      <c r="K162" s="630">
        <v>0</v>
      </c>
      <c r="L162" s="630">
        <v>0</v>
      </c>
      <c r="M162" s="630">
        <v>89.610722891566269</v>
      </c>
      <c r="N162" s="629">
        <v>68.544376693766949</v>
      </c>
      <c r="O162" s="629">
        <v>0</v>
      </c>
      <c r="P162" s="631">
        <v>0</v>
      </c>
      <c r="Q162" s="175"/>
      <c r="R162" s="175"/>
      <c r="Y162" s="702"/>
      <c r="AD162" s="702"/>
    </row>
    <row r="163" spans="1:32">
      <c r="A163" s="622"/>
      <c r="B163" s="628" t="s">
        <v>845</v>
      </c>
      <c r="C163" s="629">
        <v>94.364389944819138</v>
      </c>
      <c r="D163" s="630">
        <v>125.87239608801956</v>
      </c>
      <c r="E163" s="630">
        <v>101.99587793427229</v>
      </c>
      <c r="F163" s="630">
        <v>99.64815999999999</v>
      </c>
      <c r="G163" s="630">
        <v>117.03250000000001</v>
      </c>
      <c r="H163" s="630">
        <v>111.18928471248246</v>
      </c>
      <c r="I163" s="629">
        <v>102.15356776100826</v>
      </c>
      <c r="J163" s="629">
        <v>69.101919332406112</v>
      </c>
      <c r="K163" s="630">
        <v>0</v>
      </c>
      <c r="L163" s="630">
        <v>0</v>
      </c>
      <c r="M163" s="630">
        <v>0</v>
      </c>
      <c r="N163" s="629">
        <v>69.101919332406112</v>
      </c>
      <c r="O163" s="629">
        <v>0</v>
      </c>
      <c r="P163" s="631">
        <v>0</v>
      </c>
      <c r="Q163" s="175"/>
      <c r="R163" s="175"/>
      <c r="S163" s="703">
        <f t="shared" ref="S163:X163" si="156">C163-C162</f>
        <v>-2.2172202788230209</v>
      </c>
      <c r="T163" s="703">
        <f t="shared" si="156"/>
        <v>-4.7672285768598073</v>
      </c>
      <c r="U163" s="703">
        <f t="shared" si="156"/>
        <v>-2.0061393723799625</v>
      </c>
      <c r="V163" s="703">
        <f t="shared" si="156"/>
        <v>1.0326660658578817</v>
      </c>
      <c r="W163" s="703">
        <f t="shared" si="156"/>
        <v>5.4046212121212136</v>
      </c>
      <c r="X163" s="703">
        <f t="shared" si="156"/>
        <v>1.5361702086656805</v>
      </c>
      <c r="Y163" s="704">
        <f t="shared" ref="Y163:AD163" si="157">I163-I162</f>
        <v>-0.71276482036459754</v>
      </c>
      <c r="Z163" s="703">
        <f t="shared" si="157"/>
        <v>3.2270185690473312</v>
      </c>
      <c r="AA163" s="703">
        <f t="shared" si="157"/>
        <v>0</v>
      </c>
      <c r="AB163" s="703">
        <f t="shared" si="157"/>
        <v>0</v>
      </c>
      <c r="AC163" s="703">
        <f t="shared" si="157"/>
        <v>-89.610722891566269</v>
      </c>
      <c r="AD163" s="704">
        <f t="shared" si="157"/>
        <v>0.55754263863916265</v>
      </c>
    </row>
    <row r="164" spans="1:32">
      <c r="A164" s="622"/>
      <c r="B164" s="628" t="s">
        <v>846</v>
      </c>
      <c r="C164" s="629">
        <v>108.03278777912412</v>
      </c>
      <c r="D164" s="630">
        <v>131.86104634631789</v>
      </c>
      <c r="E164" s="630">
        <v>119.69853563867323</v>
      </c>
      <c r="F164" s="630">
        <v>115.37344964504872</v>
      </c>
      <c r="G164" s="630">
        <v>138.3815304347826</v>
      </c>
      <c r="H164" s="630">
        <v>120.79683119037745</v>
      </c>
      <c r="I164" s="629">
        <v>116.65998329089751</v>
      </c>
      <c r="J164" s="629">
        <v>71.272939687895402</v>
      </c>
      <c r="K164" s="630">
        <v>0</v>
      </c>
      <c r="L164" s="630">
        <v>0</v>
      </c>
      <c r="M164" s="630">
        <v>90.746886227544906</v>
      </c>
      <c r="N164" s="629">
        <v>72.554322301024428</v>
      </c>
      <c r="O164" s="629">
        <v>0</v>
      </c>
      <c r="P164" s="631">
        <v>0</v>
      </c>
      <c r="Q164" s="175"/>
      <c r="R164" s="175"/>
      <c r="Y164" s="702"/>
      <c r="AD164" s="702"/>
    </row>
    <row r="165" spans="1:32" ht="13.5" thickBot="1">
      <c r="A165" s="622"/>
      <c r="B165" s="628" t="s">
        <v>847</v>
      </c>
      <c r="C165" s="629">
        <v>107.84888907762868</v>
      </c>
      <c r="D165" s="630">
        <v>128.11817545904984</v>
      </c>
      <c r="E165" s="630">
        <v>118.62471970920841</v>
      </c>
      <c r="F165" s="630">
        <v>115.78038764961914</v>
      </c>
      <c r="G165" s="630">
        <v>132.74108058608059</v>
      </c>
      <c r="H165" s="630">
        <v>120.64398009950247</v>
      </c>
      <c r="I165" s="629">
        <v>115.94122926291475</v>
      </c>
      <c r="J165" s="629">
        <v>73.382118989405058</v>
      </c>
      <c r="K165" s="630">
        <v>0</v>
      </c>
      <c r="L165" s="630">
        <v>0</v>
      </c>
      <c r="M165" s="630">
        <v>0</v>
      </c>
      <c r="N165" s="629">
        <v>73.382118989405058</v>
      </c>
      <c r="O165" s="629">
        <v>0</v>
      </c>
      <c r="P165" s="631">
        <v>0</v>
      </c>
      <c r="Q165" s="175"/>
      <c r="R165" s="175"/>
      <c r="S165" s="715">
        <f t="shared" ref="S165:X165" si="158">C165-C164</f>
        <v>-0.18389870149543697</v>
      </c>
      <c r="T165" s="715">
        <f t="shared" si="158"/>
        <v>-3.7428708872680545</v>
      </c>
      <c r="U165" s="715">
        <f t="shared" si="158"/>
        <v>-1.0738159294648284</v>
      </c>
      <c r="V165" s="715">
        <f t="shared" si="158"/>
        <v>0.40693800457042073</v>
      </c>
      <c r="W165" s="715">
        <f t="shared" si="158"/>
        <v>-5.6404498487020192</v>
      </c>
      <c r="X165" s="715">
        <f t="shared" si="158"/>
        <v>-0.15285109087497517</v>
      </c>
      <c r="Y165" s="716">
        <f t="shared" ref="Y165:AD165" si="159">I165-I164</f>
        <v>-0.71875402798276866</v>
      </c>
      <c r="Z165" s="715">
        <f t="shared" si="159"/>
        <v>2.1091793015096556</v>
      </c>
      <c r="AA165" s="715">
        <f t="shared" si="159"/>
        <v>0</v>
      </c>
      <c r="AB165" s="715">
        <f t="shared" si="159"/>
        <v>0</v>
      </c>
      <c r="AC165" s="715">
        <f t="shared" si="159"/>
        <v>-90.746886227544906</v>
      </c>
      <c r="AD165" s="716">
        <f t="shared" si="159"/>
        <v>0.82779668838063003</v>
      </c>
    </row>
    <row r="166" spans="1:32">
      <c r="A166" s="621" t="s">
        <v>469</v>
      </c>
      <c r="B166" s="617" t="s">
        <v>816</v>
      </c>
      <c r="C166" s="634">
        <v>131.19970215934475</v>
      </c>
      <c r="D166" s="635">
        <v>0</v>
      </c>
      <c r="E166" s="635">
        <v>127.84732490272373</v>
      </c>
      <c r="F166" s="635">
        <v>145</v>
      </c>
      <c r="G166" s="635">
        <v>0</v>
      </c>
      <c r="H166" s="635">
        <v>0</v>
      </c>
      <c r="I166" s="634">
        <v>129.22758721782469</v>
      </c>
      <c r="J166" s="634">
        <v>0</v>
      </c>
      <c r="K166" s="635">
        <v>74.947619047619042</v>
      </c>
      <c r="L166" s="635">
        <v>74.673039215686273</v>
      </c>
      <c r="M166" s="635">
        <v>79.919444444444423</v>
      </c>
      <c r="N166" s="634">
        <v>76.154727793696296</v>
      </c>
      <c r="O166" s="634">
        <v>0</v>
      </c>
      <c r="P166" s="636">
        <v>0</v>
      </c>
      <c r="Q166" s="175"/>
      <c r="R166" s="175"/>
      <c r="S166" s="701" t="s">
        <v>1192</v>
      </c>
      <c r="Y166" s="702"/>
      <c r="AD166" s="702"/>
    </row>
    <row r="167" spans="1:32">
      <c r="A167" s="622"/>
      <c r="B167" s="628" t="s">
        <v>817</v>
      </c>
      <c r="C167" s="629">
        <v>129.17299426934096</v>
      </c>
      <c r="D167" s="630">
        <v>0</v>
      </c>
      <c r="E167" s="630">
        <v>125.97250217202433</v>
      </c>
      <c r="F167" s="630">
        <v>129.4</v>
      </c>
      <c r="G167" s="630">
        <v>0</v>
      </c>
      <c r="H167" s="630">
        <v>0</v>
      </c>
      <c r="I167" s="629">
        <v>127.18965795852412</v>
      </c>
      <c r="J167" s="629">
        <v>0</v>
      </c>
      <c r="K167" s="630">
        <v>75.82352941176471</v>
      </c>
      <c r="L167" s="630">
        <v>74.437113402061854</v>
      </c>
      <c r="M167" s="630">
        <v>80.442738589211601</v>
      </c>
      <c r="N167" s="629">
        <v>76.148726114649691</v>
      </c>
      <c r="O167" s="629">
        <v>0</v>
      </c>
      <c r="P167" s="631">
        <v>0</v>
      </c>
      <c r="Q167" s="175"/>
      <c r="R167" s="175"/>
      <c r="S167" s="703">
        <f t="shared" ref="S167:X167" si="160">C167-C166</f>
        <v>-2.0267078900037916</v>
      </c>
      <c r="T167" s="703">
        <f t="shared" si="160"/>
        <v>0</v>
      </c>
      <c r="U167" s="703">
        <f t="shared" si="160"/>
        <v>-1.8748227306993925</v>
      </c>
      <c r="V167" s="703">
        <f t="shared" si="160"/>
        <v>-15.599999999999994</v>
      </c>
      <c r="W167" s="703">
        <f t="shared" si="160"/>
        <v>0</v>
      </c>
      <c r="X167" s="703">
        <f t="shared" si="160"/>
        <v>0</v>
      </c>
      <c r="Y167" s="704">
        <f t="shared" ref="Y167:AD167" si="161">I167-I166</f>
        <v>-2.0379292593005687</v>
      </c>
      <c r="Z167" s="703">
        <f t="shared" si="161"/>
        <v>0</v>
      </c>
      <c r="AA167" s="703">
        <f t="shared" si="161"/>
        <v>0.87591036414566759</v>
      </c>
      <c r="AB167" s="703">
        <f t="shared" si="161"/>
        <v>-0.23592581362441933</v>
      </c>
      <c r="AC167" s="703">
        <f t="shared" si="161"/>
        <v>0.52329414476717773</v>
      </c>
      <c r="AD167" s="704">
        <f t="shared" si="161"/>
        <v>-6.0016790466050907E-3</v>
      </c>
    </row>
    <row r="168" spans="1:32">
      <c r="A168" s="622"/>
      <c r="B168" s="628" t="s">
        <v>818</v>
      </c>
      <c r="C168" s="629">
        <v>118.11785714285715</v>
      </c>
      <c r="D168" s="630">
        <v>0</v>
      </c>
      <c r="E168" s="630">
        <v>133.94523809523812</v>
      </c>
      <c r="F168" s="630">
        <v>0</v>
      </c>
      <c r="G168" s="630">
        <v>0</v>
      </c>
      <c r="H168" s="630">
        <v>0</v>
      </c>
      <c r="I168" s="629">
        <v>127.61428571428571</v>
      </c>
      <c r="J168" s="629">
        <v>0</v>
      </c>
      <c r="K168" s="630">
        <v>71.079411764705881</v>
      </c>
      <c r="L168" s="630">
        <v>73.33986928104575</v>
      </c>
      <c r="M168" s="630">
        <v>75.328000000000003</v>
      </c>
      <c r="N168" s="629">
        <v>73.435021097046402</v>
      </c>
      <c r="O168" s="629">
        <v>0</v>
      </c>
      <c r="P168" s="631">
        <v>0</v>
      </c>
      <c r="Q168" s="175"/>
      <c r="R168" s="175"/>
      <c r="Y168" s="702"/>
      <c r="AD168" s="702"/>
    </row>
    <row r="169" spans="1:32">
      <c r="A169" s="622"/>
      <c r="B169" s="628" t="s">
        <v>819</v>
      </c>
      <c r="C169" s="629">
        <v>116.94137931034483</v>
      </c>
      <c r="D169" s="630">
        <v>0</v>
      </c>
      <c r="E169" s="630">
        <v>130.03043478260869</v>
      </c>
      <c r="F169" s="630">
        <v>0</v>
      </c>
      <c r="G169" s="630">
        <v>0</v>
      </c>
      <c r="H169" s="630">
        <v>0</v>
      </c>
      <c r="I169" s="629">
        <v>124.96933333333334</v>
      </c>
      <c r="J169" s="629">
        <v>0</v>
      </c>
      <c r="K169" s="630">
        <v>72.966666666666669</v>
      </c>
      <c r="L169" s="630">
        <v>60.957324840764329</v>
      </c>
      <c r="M169" s="630">
        <v>80.734782608695653</v>
      </c>
      <c r="N169" s="629">
        <v>67.089230769230767</v>
      </c>
      <c r="O169" s="629">
        <v>0</v>
      </c>
      <c r="P169" s="631">
        <v>0</v>
      </c>
      <c r="Q169" s="175"/>
      <c r="R169" s="175"/>
      <c r="S169" s="703">
        <f t="shared" ref="S169:X169" si="162">C169-C168</f>
        <v>-1.1764778325123189</v>
      </c>
      <c r="T169" s="703">
        <f t="shared" si="162"/>
        <v>0</v>
      </c>
      <c r="U169" s="703">
        <f t="shared" si="162"/>
        <v>-3.9148033126294308</v>
      </c>
      <c r="V169" s="703">
        <f t="shared" si="162"/>
        <v>0</v>
      </c>
      <c r="W169" s="703">
        <f t="shared" si="162"/>
        <v>0</v>
      </c>
      <c r="X169" s="703">
        <f t="shared" si="162"/>
        <v>0</v>
      </c>
      <c r="Y169" s="704">
        <f t="shared" ref="Y169:AD169" si="163">I169-I168</f>
        <v>-2.6449523809523754</v>
      </c>
      <c r="Z169" s="703">
        <f t="shared" si="163"/>
        <v>0</v>
      </c>
      <c r="AA169" s="703">
        <f t="shared" si="163"/>
        <v>1.8872549019607874</v>
      </c>
      <c r="AB169" s="703">
        <f t="shared" si="163"/>
        <v>-12.382544440281421</v>
      </c>
      <c r="AC169" s="703">
        <f t="shared" si="163"/>
        <v>5.4067826086956501</v>
      </c>
      <c r="AD169" s="704">
        <f t="shared" si="163"/>
        <v>-6.3457903278156351</v>
      </c>
      <c r="AF169" s="128" t="s">
        <v>850</v>
      </c>
    </row>
    <row r="170" spans="1:32">
      <c r="A170" s="622"/>
      <c r="B170" s="628" t="s">
        <v>820</v>
      </c>
      <c r="C170" s="629">
        <v>0</v>
      </c>
      <c r="D170" s="630">
        <v>0</v>
      </c>
      <c r="E170" s="630">
        <v>0</v>
      </c>
      <c r="F170" s="630">
        <v>0</v>
      </c>
      <c r="G170" s="630">
        <v>0</v>
      </c>
      <c r="H170" s="630">
        <v>0</v>
      </c>
      <c r="I170" s="629">
        <v>0</v>
      </c>
      <c r="J170" s="629">
        <v>0</v>
      </c>
      <c r="K170" s="630">
        <v>0</v>
      </c>
      <c r="L170" s="630">
        <v>0</v>
      </c>
      <c r="M170" s="630">
        <v>0</v>
      </c>
      <c r="N170" s="629">
        <v>0</v>
      </c>
      <c r="O170" s="629">
        <v>0</v>
      </c>
      <c r="P170" s="631">
        <v>0</v>
      </c>
      <c r="Q170" s="175"/>
      <c r="R170" s="175"/>
      <c r="Y170" s="702"/>
      <c r="AD170" s="702"/>
    </row>
    <row r="171" spans="1:32">
      <c r="A171" s="622"/>
      <c r="B171" s="628" t="s">
        <v>821</v>
      </c>
      <c r="C171" s="629">
        <v>0</v>
      </c>
      <c r="D171" s="630">
        <v>0</v>
      </c>
      <c r="E171" s="630">
        <v>0</v>
      </c>
      <c r="F171" s="630">
        <v>0</v>
      </c>
      <c r="G171" s="630">
        <v>0</v>
      </c>
      <c r="H171" s="630">
        <v>0</v>
      </c>
      <c r="I171" s="629">
        <v>0</v>
      </c>
      <c r="J171" s="629">
        <v>0</v>
      </c>
      <c r="K171" s="630">
        <v>0</v>
      </c>
      <c r="L171" s="630">
        <v>0</v>
      </c>
      <c r="M171" s="630">
        <v>0</v>
      </c>
      <c r="N171" s="629">
        <v>0</v>
      </c>
      <c r="O171" s="629">
        <v>0</v>
      </c>
      <c r="P171" s="631">
        <v>0</v>
      </c>
      <c r="Q171" s="175"/>
      <c r="R171" s="175"/>
      <c r="S171" s="703">
        <f t="shared" ref="S171:X171" si="164">C171-C170</f>
        <v>0</v>
      </c>
      <c r="T171" s="703">
        <f t="shared" si="164"/>
        <v>0</v>
      </c>
      <c r="U171" s="703">
        <f t="shared" si="164"/>
        <v>0</v>
      </c>
      <c r="V171" s="703">
        <f t="shared" si="164"/>
        <v>0</v>
      </c>
      <c r="W171" s="703">
        <f t="shared" si="164"/>
        <v>0</v>
      </c>
      <c r="X171" s="703">
        <f t="shared" si="164"/>
        <v>0</v>
      </c>
      <c r="Y171" s="704">
        <f t="shared" ref="Y171:AD171" si="165">I171-I170</f>
        <v>0</v>
      </c>
      <c r="Z171" s="703">
        <f t="shared" si="165"/>
        <v>0</v>
      </c>
      <c r="AA171" s="703">
        <f t="shared" si="165"/>
        <v>0</v>
      </c>
      <c r="AB171" s="703">
        <f t="shared" si="165"/>
        <v>0</v>
      </c>
      <c r="AC171" s="703">
        <f t="shared" si="165"/>
        <v>0</v>
      </c>
      <c r="AD171" s="704">
        <f t="shared" si="165"/>
        <v>0</v>
      </c>
    </row>
    <row r="172" spans="1:32">
      <c r="A172" s="622"/>
      <c r="B172" s="628" t="s">
        <v>822</v>
      </c>
      <c r="C172" s="629">
        <v>130.93253099927065</v>
      </c>
      <c r="D172" s="630">
        <v>0</v>
      </c>
      <c r="E172" s="630">
        <v>127.96939942802669</v>
      </c>
      <c r="F172" s="630">
        <v>145</v>
      </c>
      <c r="G172" s="630">
        <v>0</v>
      </c>
      <c r="H172" s="630">
        <v>0</v>
      </c>
      <c r="I172" s="629">
        <v>129.19514507325482</v>
      </c>
      <c r="J172" s="629">
        <v>0</v>
      </c>
      <c r="K172" s="630">
        <v>74.220994475138113</v>
      </c>
      <c r="L172" s="630">
        <v>74.406405228758175</v>
      </c>
      <c r="M172" s="630">
        <v>79.240236686390517</v>
      </c>
      <c r="N172" s="629">
        <v>75.652725856697828</v>
      </c>
      <c r="O172" s="629">
        <v>0</v>
      </c>
      <c r="P172" s="631">
        <v>0</v>
      </c>
      <c r="Q172" s="175"/>
      <c r="R172" s="175"/>
      <c r="Y172" s="702"/>
      <c r="AD172" s="702"/>
    </row>
    <row r="173" spans="1:32">
      <c r="A173" s="622"/>
      <c r="B173" s="628" t="s">
        <v>823</v>
      </c>
      <c r="C173" s="629">
        <v>128.9240701754386</v>
      </c>
      <c r="D173" s="630">
        <v>0</v>
      </c>
      <c r="E173" s="630">
        <v>126.0520017035775</v>
      </c>
      <c r="F173" s="630">
        <v>129.4</v>
      </c>
      <c r="G173" s="630">
        <v>0</v>
      </c>
      <c r="H173" s="630">
        <v>0</v>
      </c>
      <c r="I173" s="629">
        <v>127.14569693769801</v>
      </c>
      <c r="J173" s="629">
        <v>0</v>
      </c>
      <c r="K173" s="630">
        <v>74.898295454545462</v>
      </c>
      <c r="L173" s="630">
        <v>71.573342354533153</v>
      </c>
      <c r="M173" s="630">
        <v>80.48954703832753</v>
      </c>
      <c r="N173" s="629">
        <v>74.189101497504154</v>
      </c>
      <c r="O173" s="629">
        <v>0</v>
      </c>
      <c r="P173" s="631">
        <v>0</v>
      </c>
      <c r="Q173" s="175"/>
      <c r="R173" s="175"/>
      <c r="S173" s="703">
        <f t="shared" ref="S173:X173" si="166">C173-C172</f>
        <v>-2.0084608238320527</v>
      </c>
      <c r="T173" s="703">
        <f t="shared" si="166"/>
        <v>0</v>
      </c>
      <c r="U173" s="703">
        <f t="shared" si="166"/>
        <v>-1.917397724449188</v>
      </c>
      <c r="V173" s="703">
        <f t="shared" si="166"/>
        <v>-15.599999999999994</v>
      </c>
      <c r="W173" s="703">
        <f t="shared" si="166"/>
        <v>0</v>
      </c>
      <c r="X173" s="703">
        <f t="shared" si="166"/>
        <v>0</v>
      </c>
      <c r="Y173" s="704">
        <f t="shared" ref="Y173:AD173" si="167">I173-I172</f>
        <v>-2.0494481355568155</v>
      </c>
      <c r="Z173" s="703">
        <f t="shared" si="167"/>
        <v>0</v>
      </c>
      <c r="AA173" s="703">
        <f t="shared" si="167"/>
        <v>0.67730097940734879</v>
      </c>
      <c r="AB173" s="703">
        <f t="shared" si="167"/>
        <v>-2.8330628742250212</v>
      </c>
      <c r="AC173" s="703">
        <f t="shared" si="167"/>
        <v>1.2493103519370123</v>
      </c>
      <c r="AD173" s="704">
        <f t="shared" si="167"/>
        <v>-1.4636243591936733</v>
      </c>
    </row>
    <row r="174" spans="1:32">
      <c r="A174" s="622"/>
      <c r="B174" s="628" t="s">
        <v>824</v>
      </c>
      <c r="C174" s="629">
        <v>133.97859237536656</v>
      </c>
      <c r="D174" s="630">
        <v>0</v>
      </c>
      <c r="E174" s="630">
        <v>135.84711682103378</v>
      </c>
      <c r="F174" s="630">
        <v>147.19999999999999</v>
      </c>
      <c r="G174" s="630">
        <v>0</v>
      </c>
      <c r="H174" s="630">
        <v>0</v>
      </c>
      <c r="I174" s="629">
        <v>135.12747747747747</v>
      </c>
      <c r="J174" s="629">
        <v>0</v>
      </c>
      <c r="K174" s="630">
        <v>85.170155038759702</v>
      </c>
      <c r="L174" s="630">
        <v>84.888700564971757</v>
      </c>
      <c r="M174" s="630">
        <v>86.714440433212985</v>
      </c>
      <c r="N174" s="629">
        <v>85.276638855780675</v>
      </c>
      <c r="O174" s="629">
        <v>0</v>
      </c>
      <c r="P174" s="631">
        <v>0</v>
      </c>
      <c r="Q174" s="175"/>
      <c r="R174" s="175"/>
      <c r="Y174" s="702"/>
      <c r="AD174" s="702"/>
    </row>
    <row r="175" spans="1:32">
      <c r="A175" s="622"/>
      <c r="B175" s="628" t="s">
        <v>825</v>
      </c>
      <c r="C175" s="629">
        <v>132.30177419354837</v>
      </c>
      <c r="D175" s="630">
        <v>0</v>
      </c>
      <c r="E175" s="630">
        <v>135.06518583042973</v>
      </c>
      <c r="F175" s="630">
        <v>145.6</v>
      </c>
      <c r="G175" s="630">
        <v>0</v>
      </c>
      <c r="H175" s="630">
        <v>0</v>
      </c>
      <c r="I175" s="629">
        <v>133.79665519614591</v>
      </c>
      <c r="J175" s="629">
        <v>0</v>
      </c>
      <c r="K175" s="630">
        <v>83.872495088408641</v>
      </c>
      <c r="L175" s="630">
        <v>84.40729295426452</v>
      </c>
      <c r="M175" s="630">
        <v>86.27</v>
      </c>
      <c r="N175" s="629">
        <v>84.552581863979853</v>
      </c>
      <c r="O175" s="629">
        <v>0</v>
      </c>
      <c r="P175" s="631">
        <v>0</v>
      </c>
      <c r="Q175" s="175"/>
      <c r="R175" s="175"/>
      <c r="S175" s="703">
        <f t="shared" ref="S175:X175" si="168">C175-C174</f>
        <v>-1.6768181818181915</v>
      </c>
      <c r="T175" s="703">
        <f t="shared" si="168"/>
        <v>0</v>
      </c>
      <c r="U175" s="703">
        <f t="shared" si="168"/>
        <v>-0.78193099060405302</v>
      </c>
      <c r="V175" s="703">
        <f t="shared" si="168"/>
        <v>-1.5999999999999943</v>
      </c>
      <c r="W175" s="703">
        <f t="shared" si="168"/>
        <v>0</v>
      </c>
      <c r="X175" s="703">
        <f t="shared" si="168"/>
        <v>0</v>
      </c>
      <c r="Y175" s="704">
        <f t="shared" ref="Y175:AD175" si="169">I175-I174</f>
        <v>-1.3308222813315638</v>
      </c>
      <c r="Z175" s="703">
        <f t="shared" si="169"/>
        <v>0</v>
      </c>
      <c r="AA175" s="703">
        <f t="shared" si="169"/>
        <v>-1.2976599503510613</v>
      </c>
      <c r="AB175" s="703">
        <f t="shared" si="169"/>
        <v>-0.4814076107072367</v>
      </c>
      <c r="AC175" s="703">
        <f t="shared" si="169"/>
        <v>-0.44444043321298921</v>
      </c>
      <c r="AD175" s="704">
        <f t="shared" si="169"/>
        <v>-0.72405699180082195</v>
      </c>
    </row>
    <row r="176" spans="1:32">
      <c r="A176" s="622"/>
      <c r="B176" s="628" t="s">
        <v>826</v>
      </c>
      <c r="C176" s="629">
        <v>133.83652173913043</v>
      </c>
      <c r="D176" s="630">
        <v>0</v>
      </c>
      <c r="E176" s="630">
        <v>137.93382352941177</v>
      </c>
      <c r="F176" s="630">
        <v>159</v>
      </c>
      <c r="G176" s="630">
        <v>0</v>
      </c>
      <c r="H176" s="630">
        <v>0</v>
      </c>
      <c r="I176" s="629">
        <v>136.2379446640316</v>
      </c>
      <c r="J176" s="629">
        <v>0</v>
      </c>
      <c r="K176" s="630">
        <v>88.896323529411774</v>
      </c>
      <c r="L176" s="630">
        <v>85.988811188811184</v>
      </c>
      <c r="M176" s="630">
        <v>81.820714285714288</v>
      </c>
      <c r="N176" s="629">
        <v>86.28581661891117</v>
      </c>
      <c r="O176" s="629">
        <v>0</v>
      </c>
      <c r="P176" s="631">
        <v>0</v>
      </c>
      <c r="Q176" s="175"/>
      <c r="R176" s="175"/>
      <c r="Y176" s="702"/>
      <c r="AD176" s="702"/>
    </row>
    <row r="177" spans="1:32">
      <c r="A177" s="622"/>
      <c r="B177" s="628" t="s">
        <v>827</v>
      </c>
      <c r="C177" s="629">
        <v>133.31925925925924</v>
      </c>
      <c r="D177" s="630">
        <v>0</v>
      </c>
      <c r="E177" s="630">
        <v>137.12439024390244</v>
      </c>
      <c r="F177" s="630">
        <v>114.3</v>
      </c>
      <c r="G177" s="630">
        <v>0</v>
      </c>
      <c r="H177" s="630">
        <v>0</v>
      </c>
      <c r="I177" s="629">
        <v>135.19668874172186</v>
      </c>
      <c r="J177" s="629">
        <v>0</v>
      </c>
      <c r="K177" s="630">
        <v>87.263396226415111</v>
      </c>
      <c r="L177" s="630">
        <v>84.146060606060615</v>
      </c>
      <c r="M177" s="630">
        <v>80.91386138613862</v>
      </c>
      <c r="N177" s="629">
        <v>84.863936781609212</v>
      </c>
      <c r="O177" s="629">
        <v>0</v>
      </c>
      <c r="P177" s="631">
        <v>0</v>
      </c>
      <c r="Q177" s="175"/>
      <c r="R177" s="175"/>
      <c r="S177" s="703">
        <f t="shared" ref="S177:X177" si="170">C177-C176</f>
        <v>-0.51726247987119223</v>
      </c>
      <c r="T177" s="703">
        <f t="shared" si="170"/>
        <v>0</v>
      </c>
      <c r="U177" s="703">
        <f t="shared" si="170"/>
        <v>-0.80943328550932847</v>
      </c>
      <c r="V177" s="703">
        <f t="shared" si="170"/>
        <v>-44.7</v>
      </c>
      <c r="W177" s="703">
        <f t="shared" si="170"/>
        <v>0</v>
      </c>
      <c r="X177" s="703">
        <f t="shared" si="170"/>
        <v>0</v>
      </c>
      <c r="Y177" s="704">
        <f t="shared" ref="Y177:AD177" si="171">I177-I176</f>
        <v>-1.0412559223097446</v>
      </c>
      <c r="Z177" s="703">
        <f t="shared" si="171"/>
        <v>0</v>
      </c>
      <c r="AA177" s="703">
        <f t="shared" si="171"/>
        <v>-1.6329273029966629</v>
      </c>
      <c r="AB177" s="703">
        <f t="shared" si="171"/>
        <v>-1.8427505827505684</v>
      </c>
      <c r="AC177" s="703">
        <f t="shared" si="171"/>
        <v>-0.90685289957566795</v>
      </c>
      <c r="AD177" s="704">
        <f t="shared" si="171"/>
        <v>-1.4218798373019581</v>
      </c>
      <c r="AF177" s="128" t="s">
        <v>850</v>
      </c>
    </row>
    <row r="178" spans="1:32">
      <c r="A178" s="622"/>
      <c r="B178" s="628" t="s">
        <v>828</v>
      </c>
      <c r="C178" s="629">
        <v>0</v>
      </c>
      <c r="D178" s="630">
        <v>0</v>
      </c>
      <c r="E178" s="630">
        <v>0</v>
      </c>
      <c r="F178" s="630">
        <v>0</v>
      </c>
      <c r="G178" s="630">
        <v>0</v>
      </c>
      <c r="H178" s="630">
        <v>0</v>
      </c>
      <c r="I178" s="629">
        <v>0</v>
      </c>
      <c r="J178" s="629">
        <v>0</v>
      </c>
      <c r="K178" s="630">
        <v>0</v>
      </c>
      <c r="L178" s="630">
        <v>0</v>
      </c>
      <c r="M178" s="630">
        <v>0</v>
      </c>
      <c r="N178" s="629">
        <v>0</v>
      </c>
      <c r="O178" s="629">
        <v>0</v>
      </c>
      <c r="P178" s="631">
        <v>0</v>
      </c>
      <c r="Q178" s="175"/>
      <c r="R178" s="175"/>
      <c r="Y178" s="702"/>
      <c r="AD178" s="702"/>
    </row>
    <row r="179" spans="1:32">
      <c r="A179" s="622"/>
      <c r="B179" s="628" t="s">
        <v>829</v>
      </c>
      <c r="C179" s="629">
        <v>0</v>
      </c>
      <c r="D179" s="630">
        <v>0</v>
      </c>
      <c r="E179" s="630">
        <v>0</v>
      </c>
      <c r="F179" s="630">
        <v>0</v>
      </c>
      <c r="G179" s="630">
        <v>0</v>
      </c>
      <c r="H179" s="630">
        <v>0</v>
      </c>
      <c r="I179" s="629">
        <v>0</v>
      </c>
      <c r="J179" s="629">
        <v>0</v>
      </c>
      <c r="K179" s="630">
        <v>0</v>
      </c>
      <c r="L179" s="630">
        <v>0</v>
      </c>
      <c r="M179" s="630">
        <v>0</v>
      </c>
      <c r="N179" s="629">
        <v>0</v>
      </c>
      <c r="O179" s="629">
        <v>0</v>
      </c>
      <c r="P179" s="631">
        <v>0</v>
      </c>
      <c r="Q179" s="175"/>
      <c r="R179" s="175"/>
      <c r="S179" s="703">
        <f t="shared" ref="S179:X179" si="172">C179-C178</f>
        <v>0</v>
      </c>
      <c r="T179" s="703">
        <f t="shared" si="172"/>
        <v>0</v>
      </c>
      <c r="U179" s="703">
        <f t="shared" si="172"/>
        <v>0</v>
      </c>
      <c r="V179" s="703">
        <f t="shared" si="172"/>
        <v>0</v>
      </c>
      <c r="W179" s="703">
        <f t="shared" si="172"/>
        <v>0</v>
      </c>
      <c r="X179" s="703">
        <f t="shared" si="172"/>
        <v>0</v>
      </c>
      <c r="Y179" s="704">
        <f t="shared" ref="Y179:AD179" si="173">I179-I178</f>
        <v>0</v>
      </c>
      <c r="Z179" s="703">
        <f t="shared" si="173"/>
        <v>0</v>
      </c>
      <c r="AA179" s="703">
        <f t="shared" si="173"/>
        <v>0</v>
      </c>
      <c r="AB179" s="703">
        <f t="shared" si="173"/>
        <v>0</v>
      </c>
      <c r="AC179" s="703">
        <f t="shared" si="173"/>
        <v>0</v>
      </c>
      <c r="AD179" s="704">
        <f t="shared" si="173"/>
        <v>0</v>
      </c>
    </row>
    <row r="180" spans="1:32">
      <c r="A180" s="622"/>
      <c r="B180" s="628" t="s">
        <v>830</v>
      </c>
      <c r="C180" s="629">
        <v>133.97395744680853</v>
      </c>
      <c r="D180" s="630">
        <v>0</v>
      </c>
      <c r="E180" s="630">
        <v>135.92859603789839</v>
      </c>
      <c r="F180" s="630">
        <v>147.38582677165354</v>
      </c>
      <c r="G180" s="630">
        <v>0</v>
      </c>
      <c r="H180" s="630">
        <v>0</v>
      </c>
      <c r="I180" s="629">
        <v>135.16685353889281</v>
      </c>
      <c r="J180" s="629">
        <v>0</v>
      </c>
      <c r="K180" s="630">
        <v>86.456345177664986</v>
      </c>
      <c r="L180" s="630">
        <v>85.157386848847139</v>
      </c>
      <c r="M180" s="630">
        <v>85.07146282973622</v>
      </c>
      <c r="N180" s="629">
        <v>85.573106060606065</v>
      </c>
      <c r="O180" s="629">
        <v>0</v>
      </c>
      <c r="P180" s="631">
        <v>0</v>
      </c>
      <c r="Q180" s="175"/>
      <c r="R180" s="175"/>
      <c r="Y180" s="702"/>
      <c r="AD180" s="702"/>
    </row>
    <row r="181" spans="1:32">
      <c r="A181" s="622"/>
      <c r="B181" s="628" t="s">
        <v>831</v>
      </c>
      <c r="C181" s="629">
        <v>132.33740596627754</v>
      </c>
      <c r="D181" s="630">
        <v>0</v>
      </c>
      <c r="E181" s="630">
        <v>135.15878603104213</v>
      </c>
      <c r="F181" s="630">
        <v>144.69711538461536</v>
      </c>
      <c r="G181" s="630">
        <v>0</v>
      </c>
      <c r="H181" s="630">
        <v>0</v>
      </c>
      <c r="I181" s="629">
        <v>133.8525307255187</v>
      </c>
      <c r="J181" s="629">
        <v>0</v>
      </c>
      <c r="K181" s="630">
        <v>85.033462532299737</v>
      </c>
      <c r="L181" s="630">
        <v>84.331606672519769</v>
      </c>
      <c r="M181" s="630">
        <v>84.811859838274927</v>
      </c>
      <c r="N181" s="629">
        <v>84.64746059544656</v>
      </c>
      <c r="O181" s="629">
        <v>0</v>
      </c>
      <c r="P181" s="631">
        <v>0</v>
      </c>
      <c r="Q181" s="175"/>
      <c r="R181" s="175"/>
      <c r="S181" s="703">
        <f t="shared" ref="S181:X181" si="174">C181-C180</f>
        <v>-1.6365514805309829</v>
      </c>
      <c r="T181" s="703">
        <f t="shared" si="174"/>
        <v>0</v>
      </c>
      <c r="U181" s="703">
        <f t="shared" si="174"/>
        <v>-0.769810006856261</v>
      </c>
      <c r="V181" s="703">
        <f t="shared" si="174"/>
        <v>-2.6887113870381825</v>
      </c>
      <c r="W181" s="703">
        <f t="shared" si="174"/>
        <v>0</v>
      </c>
      <c r="X181" s="703">
        <f t="shared" si="174"/>
        <v>0</v>
      </c>
      <c r="Y181" s="704">
        <f t="shared" ref="Y181:AD181" si="175">I181-I180</f>
        <v>-1.3143228133741047</v>
      </c>
      <c r="Z181" s="703">
        <f t="shared" si="175"/>
        <v>0</v>
      </c>
      <c r="AA181" s="703">
        <f t="shared" si="175"/>
        <v>-1.4228826453652488</v>
      </c>
      <c r="AB181" s="703">
        <f t="shared" si="175"/>
        <v>-0.82578017632737044</v>
      </c>
      <c r="AC181" s="703">
        <f t="shared" si="175"/>
        <v>-0.25960299146129273</v>
      </c>
      <c r="AD181" s="704">
        <f t="shared" si="175"/>
        <v>-0.92564546515950497</v>
      </c>
    </row>
    <row r="182" spans="1:32">
      <c r="A182" s="622"/>
      <c r="B182" s="628" t="s">
        <v>832</v>
      </c>
      <c r="C182" s="629">
        <v>91.211836734693875</v>
      </c>
      <c r="D182" s="630">
        <v>0</v>
      </c>
      <c r="E182" s="630">
        <v>83.006862410378957</v>
      </c>
      <c r="F182" s="630">
        <v>82.6</v>
      </c>
      <c r="G182" s="630">
        <v>0</v>
      </c>
      <c r="H182" s="630">
        <v>0</v>
      </c>
      <c r="I182" s="629">
        <v>85.972279738009732</v>
      </c>
      <c r="J182" s="629">
        <v>0</v>
      </c>
      <c r="K182" s="630">
        <v>58.992592592592587</v>
      </c>
      <c r="L182" s="630">
        <v>61.718974358974364</v>
      </c>
      <c r="M182" s="630">
        <v>58.328493150684935</v>
      </c>
      <c r="N182" s="629">
        <v>60.043446737311776</v>
      </c>
      <c r="O182" s="629">
        <v>0</v>
      </c>
      <c r="P182" s="631">
        <v>0</v>
      </c>
      <c r="Q182" s="175"/>
      <c r="R182" s="175"/>
      <c r="Y182" s="702"/>
      <c r="AD182" s="702"/>
    </row>
    <row r="183" spans="1:32">
      <c r="A183" s="622"/>
      <c r="B183" s="628" t="s">
        <v>833</v>
      </c>
      <c r="C183" s="629">
        <v>89.277966101694915</v>
      </c>
      <c r="D183" s="630">
        <v>0</v>
      </c>
      <c r="E183" s="630">
        <v>82.133775510204089</v>
      </c>
      <c r="F183" s="630">
        <v>85.3</v>
      </c>
      <c r="G183" s="630">
        <v>0</v>
      </c>
      <c r="H183" s="630">
        <v>0</v>
      </c>
      <c r="I183" s="629">
        <v>84.653675511091777</v>
      </c>
      <c r="J183" s="629">
        <v>0</v>
      </c>
      <c r="K183" s="630">
        <v>59.719142419601845</v>
      </c>
      <c r="L183" s="630">
        <v>61.088787483702738</v>
      </c>
      <c r="M183" s="630">
        <v>54.375624999999999</v>
      </c>
      <c r="N183" s="629">
        <v>59.340172413793105</v>
      </c>
      <c r="O183" s="629">
        <v>0</v>
      </c>
      <c r="P183" s="631">
        <v>0</v>
      </c>
      <c r="Q183" s="175"/>
      <c r="R183" s="175"/>
      <c r="S183" s="703">
        <f t="shared" ref="S183:X183" si="176">C183-C182</f>
        <v>-1.9338706329989606</v>
      </c>
      <c r="T183" s="703">
        <f t="shared" si="176"/>
        <v>0</v>
      </c>
      <c r="U183" s="703">
        <f t="shared" si="176"/>
        <v>-0.87308690017486867</v>
      </c>
      <c r="V183" s="703">
        <f t="shared" si="176"/>
        <v>2.7000000000000028</v>
      </c>
      <c r="W183" s="703">
        <f t="shared" si="176"/>
        <v>0</v>
      </c>
      <c r="X183" s="703">
        <f t="shared" si="176"/>
        <v>0</v>
      </c>
      <c r="Y183" s="704">
        <f t="shared" ref="Y183:AD183" si="177">I183-I182</f>
        <v>-1.3186042269179552</v>
      </c>
      <c r="Z183" s="703">
        <f t="shared" si="177"/>
        <v>0</v>
      </c>
      <c r="AA183" s="703">
        <f t="shared" si="177"/>
        <v>0.72654982700925785</v>
      </c>
      <c r="AB183" s="703">
        <f t="shared" si="177"/>
        <v>-0.63018687527162598</v>
      </c>
      <c r="AC183" s="703">
        <f t="shared" si="177"/>
        <v>-3.9528681506849352</v>
      </c>
      <c r="AD183" s="704">
        <f t="shared" si="177"/>
        <v>-0.70327432351867003</v>
      </c>
    </row>
    <row r="184" spans="1:32">
      <c r="A184" s="622"/>
      <c r="B184" s="628" t="s">
        <v>834</v>
      </c>
      <c r="C184" s="629">
        <v>83.926972477064211</v>
      </c>
      <c r="D184" s="630">
        <v>0</v>
      </c>
      <c r="E184" s="630">
        <v>75.647556719022688</v>
      </c>
      <c r="F184" s="630">
        <v>73.5</v>
      </c>
      <c r="G184" s="630">
        <v>0</v>
      </c>
      <c r="H184" s="630">
        <v>0</v>
      </c>
      <c r="I184" s="629">
        <v>78.199249855741485</v>
      </c>
      <c r="J184" s="629">
        <v>0</v>
      </c>
      <c r="K184" s="630">
        <v>57.855474452554752</v>
      </c>
      <c r="L184" s="630">
        <v>59.528213166144198</v>
      </c>
      <c r="M184" s="630">
        <v>59.340983606557387</v>
      </c>
      <c r="N184" s="629">
        <v>58.89342783505154</v>
      </c>
      <c r="O184" s="629">
        <v>0</v>
      </c>
      <c r="P184" s="631">
        <v>0</v>
      </c>
      <c r="Q184" s="175"/>
      <c r="R184" s="175"/>
      <c r="Y184" s="702"/>
      <c r="AD184" s="702"/>
    </row>
    <row r="185" spans="1:32">
      <c r="A185" s="622"/>
      <c r="B185" s="628" t="s">
        <v>835</v>
      </c>
      <c r="C185" s="629">
        <v>83.979746835443038</v>
      </c>
      <c r="D185" s="630">
        <v>0</v>
      </c>
      <c r="E185" s="630">
        <v>73.854471544715437</v>
      </c>
      <c r="F185" s="630">
        <v>84.8</v>
      </c>
      <c r="G185" s="630">
        <v>0</v>
      </c>
      <c r="H185" s="630">
        <v>0</v>
      </c>
      <c r="I185" s="629">
        <v>77.326575505350789</v>
      </c>
      <c r="J185" s="629">
        <v>0</v>
      </c>
      <c r="K185" s="630">
        <v>60.995617529880484</v>
      </c>
      <c r="L185" s="630">
        <v>59.103378378378373</v>
      </c>
      <c r="M185" s="630">
        <v>52.234615384615388</v>
      </c>
      <c r="N185" s="629">
        <v>58.040054869684496</v>
      </c>
      <c r="O185" s="629">
        <v>0</v>
      </c>
      <c r="P185" s="631">
        <v>0</v>
      </c>
      <c r="Q185" s="175"/>
      <c r="R185" s="175"/>
      <c r="S185" s="703">
        <f t="shared" ref="S185:X185" si="178">C185-C184</f>
        <v>5.2774358378826491E-2</v>
      </c>
      <c r="T185" s="703">
        <f t="shared" si="178"/>
        <v>0</v>
      </c>
      <c r="U185" s="703">
        <f t="shared" si="178"/>
        <v>-1.7930851743072509</v>
      </c>
      <c r="V185" s="703">
        <f t="shared" si="178"/>
        <v>11.299999999999997</v>
      </c>
      <c r="W185" s="703">
        <f t="shared" si="178"/>
        <v>0</v>
      </c>
      <c r="X185" s="703">
        <f t="shared" si="178"/>
        <v>0</v>
      </c>
      <c r="Y185" s="704">
        <f t="shared" ref="Y185:AD185" si="179">I185-I184</f>
        <v>-0.87267435039069596</v>
      </c>
      <c r="Z185" s="703">
        <f t="shared" si="179"/>
        <v>0</v>
      </c>
      <c r="AA185" s="703">
        <f t="shared" si="179"/>
        <v>3.1401430773257317</v>
      </c>
      <c r="AB185" s="703">
        <f t="shared" si="179"/>
        <v>-0.42483478776582473</v>
      </c>
      <c r="AC185" s="703">
        <f t="shared" si="179"/>
        <v>-7.1063682219419988</v>
      </c>
      <c r="AD185" s="704">
        <f t="shared" si="179"/>
        <v>-0.85337296536704343</v>
      </c>
    </row>
    <row r="186" spans="1:32">
      <c r="A186" s="622"/>
      <c r="B186" s="628" t="s">
        <v>836</v>
      </c>
      <c r="C186" s="629">
        <v>0</v>
      </c>
      <c r="D186" s="630">
        <v>0</v>
      </c>
      <c r="E186" s="630">
        <v>0</v>
      </c>
      <c r="F186" s="630">
        <v>0</v>
      </c>
      <c r="G186" s="630">
        <v>0</v>
      </c>
      <c r="H186" s="630">
        <v>0</v>
      </c>
      <c r="I186" s="629">
        <v>0</v>
      </c>
      <c r="J186" s="629">
        <v>0</v>
      </c>
      <c r="K186" s="630">
        <v>0</v>
      </c>
      <c r="L186" s="630">
        <v>0</v>
      </c>
      <c r="M186" s="630">
        <v>0</v>
      </c>
      <c r="N186" s="629">
        <v>0</v>
      </c>
      <c r="O186" s="629">
        <v>0</v>
      </c>
      <c r="P186" s="631">
        <v>0</v>
      </c>
      <c r="Q186" s="175"/>
      <c r="R186" s="175"/>
      <c r="Y186" s="702"/>
      <c r="AD186" s="702"/>
    </row>
    <row r="187" spans="1:32">
      <c r="A187" s="622"/>
      <c r="B187" s="628" t="s">
        <v>837</v>
      </c>
      <c r="C187" s="629">
        <v>0</v>
      </c>
      <c r="D187" s="630">
        <v>0</v>
      </c>
      <c r="E187" s="630">
        <v>0</v>
      </c>
      <c r="F187" s="630">
        <v>0</v>
      </c>
      <c r="G187" s="630">
        <v>0</v>
      </c>
      <c r="H187" s="630">
        <v>0</v>
      </c>
      <c r="I187" s="629">
        <v>0</v>
      </c>
      <c r="J187" s="629">
        <v>0</v>
      </c>
      <c r="K187" s="630">
        <v>0</v>
      </c>
      <c r="L187" s="630">
        <v>0</v>
      </c>
      <c r="M187" s="630">
        <v>0</v>
      </c>
      <c r="N187" s="629">
        <v>0</v>
      </c>
      <c r="O187" s="629">
        <v>0</v>
      </c>
      <c r="P187" s="631">
        <v>0</v>
      </c>
      <c r="Q187" s="175"/>
      <c r="R187" s="175"/>
      <c r="S187" s="703">
        <f t="shared" ref="S187:X187" si="180">C187-C186</f>
        <v>0</v>
      </c>
      <c r="T187" s="703">
        <f t="shared" si="180"/>
        <v>0</v>
      </c>
      <c r="U187" s="703">
        <f t="shared" si="180"/>
        <v>0</v>
      </c>
      <c r="V187" s="703">
        <f t="shared" si="180"/>
        <v>0</v>
      </c>
      <c r="W187" s="703">
        <f t="shared" si="180"/>
        <v>0</v>
      </c>
      <c r="X187" s="703">
        <f t="shared" si="180"/>
        <v>0</v>
      </c>
      <c r="Y187" s="704">
        <f t="shared" ref="Y187:AD187" si="181">I187-I186</f>
        <v>0</v>
      </c>
      <c r="Z187" s="703">
        <f t="shared" si="181"/>
        <v>0</v>
      </c>
      <c r="AA187" s="703">
        <f t="shared" si="181"/>
        <v>0</v>
      </c>
      <c r="AB187" s="703">
        <f t="shared" si="181"/>
        <v>0</v>
      </c>
      <c r="AC187" s="703">
        <f t="shared" si="181"/>
        <v>0</v>
      </c>
      <c r="AD187" s="704">
        <f t="shared" si="181"/>
        <v>0</v>
      </c>
    </row>
    <row r="188" spans="1:32">
      <c r="A188" s="622"/>
      <c r="B188" s="628" t="s">
        <v>838</v>
      </c>
      <c r="C188" s="629">
        <v>89.455088495575225</v>
      </c>
      <c r="D188" s="630">
        <v>0</v>
      </c>
      <c r="E188" s="630">
        <v>80.937226993865039</v>
      </c>
      <c r="F188" s="630">
        <v>79.682442748091603</v>
      </c>
      <c r="G188" s="630">
        <v>0</v>
      </c>
      <c r="H188" s="630">
        <v>0</v>
      </c>
      <c r="I188" s="629">
        <v>83.888973090009273</v>
      </c>
      <c r="J188" s="629">
        <v>0</v>
      </c>
      <c r="K188" s="630">
        <v>58.654663774403474</v>
      </c>
      <c r="L188" s="630">
        <v>61.083075523202915</v>
      </c>
      <c r="M188" s="630">
        <v>58.666605839416057</v>
      </c>
      <c r="N188" s="629">
        <v>59.696068509147523</v>
      </c>
      <c r="O188" s="629">
        <v>0</v>
      </c>
      <c r="P188" s="631">
        <v>0</v>
      </c>
      <c r="Q188" s="175"/>
      <c r="R188" s="175"/>
      <c r="Y188" s="702"/>
      <c r="AD188" s="702"/>
    </row>
    <row r="189" spans="1:32">
      <c r="A189" s="622"/>
      <c r="B189" s="628" t="s">
        <v>839</v>
      </c>
      <c r="C189" s="629">
        <v>87.912674743709218</v>
      </c>
      <c r="D189" s="630">
        <v>0</v>
      </c>
      <c r="E189" s="630">
        <v>79.86908821349148</v>
      </c>
      <c r="F189" s="630">
        <v>85.173563218390811</v>
      </c>
      <c r="G189" s="630">
        <v>0</v>
      </c>
      <c r="H189" s="630">
        <v>0</v>
      </c>
      <c r="I189" s="629">
        <v>82.691226114649666</v>
      </c>
      <c r="J189" s="629">
        <v>0</v>
      </c>
      <c r="K189" s="630">
        <v>60.073561946902657</v>
      </c>
      <c r="L189" s="630">
        <v>60.535936030103485</v>
      </c>
      <c r="M189" s="630">
        <v>53.59940239043825</v>
      </c>
      <c r="N189" s="629">
        <v>58.956298096395315</v>
      </c>
      <c r="O189" s="629">
        <v>0</v>
      </c>
      <c r="P189" s="631">
        <v>0</v>
      </c>
      <c r="Q189" s="175"/>
      <c r="R189" s="175"/>
      <c r="S189" s="703">
        <f t="shared" ref="S189:X189" si="182">C189-C188</f>
        <v>-1.5424137518660075</v>
      </c>
      <c r="T189" s="703">
        <f t="shared" si="182"/>
        <v>0</v>
      </c>
      <c r="U189" s="703">
        <f t="shared" si="182"/>
        <v>-1.0681387803735589</v>
      </c>
      <c r="V189" s="703">
        <f t="shared" si="182"/>
        <v>5.491120470299208</v>
      </c>
      <c r="W189" s="703">
        <f t="shared" si="182"/>
        <v>0</v>
      </c>
      <c r="X189" s="703">
        <f t="shared" si="182"/>
        <v>0</v>
      </c>
      <c r="Y189" s="704">
        <f t="shared" ref="Y189:AD189" si="183">I189-I188</f>
        <v>-1.1977469753596068</v>
      </c>
      <c r="Z189" s="703">
        <f t="shared" si="183"/>
        <v>0</v>
      </c>
      <c r="AA189" s="703">
        <f t="shared" si="183"/>
        <v>1.4188981724991834</v>
      </c>
      <c r="AB189" s="703">
        <f t="shared" si="183"/>
        <v>-0.54713949309942933</v>
      </c>
      <c r="AC189" s="703">
        <f t="shared" si="183"/>
        <v>-5.0672034489778071</v>
      </c>
      <c r="AD189" s="704">
        <f t="shared" si="183"/>
        <v>-0.73977041275220756</v>
      </c>
    </row>
    <row r="190" spans="1:32">
      <c r="A190" s="622"/>
      <c r="B190" s="628" t="s">
        <v>840</v>
      </c>
      <c r="C190" s="629">
        <v>127.76868327402136</v>
      </c>
      <c r="D190" s="630">
        <v>0</v>
      </c>
      <c r="E190" s="630">
        <v>118.69745145631069</v>
      </c>
      <c r="F190" s="630">
        <v>125.90000000000002</v>
      </c>
      <c r="G190" s="630">
        <v>0</v>
      </c>
      <c r="H190" s="630">
        <v>0</v>
      </c>
      <c r="I190" s="629">
        <v>121.17940663176266</v>
      </c>
      <c r="J190" s="629">
        <v>0</v>
      </c>
      <c r="K190" s="630">
        <v>81.44</v>
      </c>
      <c r="L190" s="630">
        <v>81.423391812865503</v>
      </c>
      <c r="M190" s="630">
        <v>77.184725536992843</v>
      </c>
      <c r="N190" s="629">
        <v>80.397563805104411</v>
      </c>
      <c r="O190" s="629">
        <v>0</v>
      </c>
      <c r="P190" s="631">
        <v>0</v>
      </c>
      <c r="Q190" s="175"/>
      <c r="R190" s="175"/>
      <c r="Y190" s="702"/>
      <c r="AD190" s="702"/>
    </row>
    <row r="191" spans="1:32">
      <c r="A191" s="622"/>
      <c r="B191" s="628" t="s">
        <v>841</v>
      </c>
      <c r="C191" s="629">
        <v>127.96953642384106</v>
      </c>
      <c r="D191" s="630">
        <v>0</v>
      </c>
      <c r="E191" s="630">
        <v>119.74727793696276</v>
      </c>
      <c r="F191" s="630">
        <v>137.6</v>
      </c>
      <c r="G191" s="630">
        <v>0</v>
      </c>
      <c r="H191" s="630">
        <v>0</v>
      </c>
      <c r="I191" s="629">
        <v>122.44260355029586</v>
      </c>
      <c r="J191" s="629">
        <v>0</v>
      </c>
      <c r="K191" s="630">
        <v>79.220525059665874</v>
      </c>
      <c r="L191" s="630">
        <v>79.254272517321013</v>
      </c>
      <c r="M191" s="630">
        <v>78.899273607748185</v>
      </c>
      <c r="N191" s="629">
        <v>79.159599528857484</v>
      </c>
      <c r="O191" s="629">
        <v>0</v>
      </c>
      <c r="P191" s="631">
        <v>0</v>
      </c>
      <c r="Q191" s="175"/>
      <c r="R191" s="175"/>
      <c r="S191" s="703">
        <f t="shared" ref="S191:X191" si="184">C191-C190</f>
        <v>0.20085314981970726</v>
      </c>
      <c r="T191" s="703">
        <f t="shared" si="184"/>
        <v>0</v>
      </c>
      <c r="U191" s="703">
        <f t="shared" si="184"/>
        <v>1.0498264806520723</v>
      </c>
      <c r="V191" s="703">
        <f t="shared" si="184"/>
        <v>11.699999999999974</v>
      </c>
      <c r="W191" s="703">
        <f t="shared" si="184"/>
        <v>0</v>
      </c>
      <c r="X191" s="703">
        <f t="shared" si="184"/>
        <v>0</v>
      </c>
      <c r="Y191" s="704">
        <f t="shared" ref="Y191:AD191" si="185">I191-I190</f>
        <v>1.2631969185331968</v>
      </c>
      <c r="Z191" s="703">
        <f t="shared" si="185"/>
        <v>0</v>
      </c>
      <c r="AA191" s="703">
        <f t="shared" si="185"/>
        <v>-2.2194749403341234</v>
      </c>
      <c r="AB191" s="703">
        <f t="shared" si="185"/>
        <v>-2.1691192955444905</v>
      </c>
      <c r="AC191" s="703">
        <f t="shared" si="185"/>
        <v>1.7145480707553418</v>
      </c>
      <c r="AD191" s="704">
        <f t="shared" si="185"/>
        <v>-1.2379642762469274</v>
      </c>
    </row>
    <row r="192" spans="1:32">
      <c r="A192" s="622"/>
      <c r="B192" s="628" t="s">
        <v>842</v>
      </c>
      <c r="C192" s="629">
        <v>122.06192022263451</v>
      </c>
      <c r="D192" s="630">
        <v>0</v>
      </c>
      <c r="E192" s="630">
        <v>115.29782765242439</v>
      </c>
      <c r="F192" s="630">
        <v>121.64336283185841</v>
      </c>
      <c r="G192" s="630">
        <v>0</v>
      </c>
      <c r="H192" s="630">
        <v>0</v>
      </c>
      <c r="I192" s="629">
        <v>118.30489817649408</v>
      </c>
      <c r="J192" s="629">
        <v>0</v>
      </c>
      <c r="K192" s="630">
        <v>71.084897025171628</v>
      </c>
      <c r="L192" s="630">
        <v>74.206060606060618</v>
      </c>
      <c r="M192" s="630">
        <v>73.469462365591383</v>
      </c>
      <c r="N192" s="629">
        <v>73.148760513501543</v>
      </c>
      <c r="O192" s="629">
        <v>0</v>
      </c>
      <c r="P192" s="631">
        <v>0</v>
      </c>
      <c r="Q192" s="175"/>
      <c r="R192" s="175"/>
      <c r="Y192" s="702"/>
      <c r="AD192" s="702"/>
    </row>
    <row r="193" spans="1:30">
      <c r="A193" s="622"/>
      <c r="B193" s="628" t="s">
        <v>843</v>
      </c>
      <c r="C193" s="629">
        <v>121.43507229095243</v>
      </c>
      <c r="D193" s="630">
        <v>0</v>
      </c>
      <c r="E193" s="630">
        <v>114.7394082431499</v>
      </c>
      <c r="F193" s="630">
        <v>122.60276243093922</v>
      </c>
      <c r="G193" s="630">
        <v>0</v>
      </c>
      <c r="H193" s="630">
        <v>0</v>
      </c>
      <c r="I193" s="629">
        <v>117.71478556753981</v>
      </c>
      <c r="J193" s="629">
        <v>0</v>
      </c>
      <c r="K193" s="630">
        <v>70.812412177985948</v>
      </c>
      <c r="L193" s="630">
        <v>73.43049119555144</v>
      </c>
      <c r="M193" s="630">
        <v>72.29819494584838</v>
      </c>
      <c r="N193" s="629">
        <v>72.424707259953166</v>
      </c>
      <c r="O193" s="629">
        <v>0</v>
      </c>
      <c r="P193" s="631">
        <v>0</v>
      </c>
      <c r="Q193" s="175"/>
      <c r="R193" s="175"/>
      <c r="S193" s="703">
        <f t="shared" ref="S193:X193" si="186">C193-C192</f>
        <v>-0.62684793168207875</v>
      </c>
      <c r="T193" s="703">
        <f t="shared" si="186"/>
        <v>0</v>
      </c>
      <c r="U193" s="703">
        <f t="shared" si="186"/>
        <v>-0.5584194092744923</v>
      </c>
      <c r="V193" s="703">
        <f t="shared" si="186"/>
        <v>0.95939959908081107</v>
      </c>
      <c r="W193" s="703">
        <f t="shared" si="186"/>
        <v>0</v>
      </c>
      <c r="X193" s="703">
        <f t="shared" si="186"/>
        <v>0</v>
      </c>
      <c r="Y193" s="704">
        <f t="shared" ref="Y193:AD193" si="187">I193-I192</f>
        <v>-0.59011260895427142</v>
      </c>
      <c r="Z193" s="703">
        <f t="shared" si="187"/>
        <v>0</v>
      </c>
      <c r="AA193" s="703">
        <f t="shared" si="187"/>
        <v>-0.27248484718568022</v>
      </c>
      <c r="AB193" s="703">
        <f t="shared" si="187"/>
        <v>-0.77556941050917771</v>
      </c>
      <c r="AC193" s="703">
        <f t="shared" si="187"/>
        <v>-1.1712674197430033</v>
      </c>
      <c r="AD193" s="704">
        <f t="shared" si="187"/>
        <v>-0.72405325354837657</v>
      </c>
    </row>
    <row r="194" spans="1:30">
      <c r="A194" s="622"/>
      <c r="B194" s="628" t="s">
        <v>844</v>
      </c>
      <c r="C194" s="629">
        <v>93.660901162790694</v>
      </c>
      <c r="D194" s="630">
        <v>0</v>
      </c>
      <c r="E194" s="630">
        <v>83.894864048338377</v>
      </c>
      <c r="F194" s="630">
        <v>77.38636363636364</v>
      </c>
      <c r="G194" s="630">
        <v>0</v>
      </c>
      <c r="H194" s="630">
        <v>0</v>
      </c>
      <c r="I194" s="629">
        <v>87.023589494163417</v>
      </c>
      <c r="J194" s="629">
        <v>0</v>
      </c>
      <c r="K194" s="630">
        <v>73.187758620689664</v>
      </c>
      <c r="L194" s="630">
        <v>72.299868073878628</v>
      </c>
      <c r="M194" s="630">
        <v>69.921447721179632</v>
      </c>
      <c r="N194" s="629">
        <v>72.082349503214502</v>
      </c>
      <c r="O194" s="629">
        <v>0</v>
      </c>
      <c r="P194" s="631">
        <v>0</v>
      </c>
      <c r="Q194" s="175"/>
      <c r="R194" s="175"/>
      <c r="Y194" s="702"/>
      <c r="AD194" s="702"/>
    </row>
    <row r="195" spans="1:30">
      <c r="A195" s="622"/>
      <c r="B195" s="628" t="s">
        <v>845</v>
      </c>
      <c r="C195" s="629">
        <v>94.602789400278951</v>
      </c>
      <c r="D195" s="630">
        <v>0</v>
      </c>
      <c r="E195" s="630">
        <v>83.695292331055427</v>
      </c>
      <c r="F195" s="630">
        <v>88.34</v>
      </c>
      <c r="G195" s="630">
        <v>0</v>
      </c>
      <c r="H195" s="630">
        <v>0</v>
      </c>
      <c r="I195" s="629">
        <v>87.549975716367186</v>
      </c>
      <c r="J195" s="629">
        <v>0</v>
      </c>
      <c r="K195" s="630">
        <v>74.3347294938918</v>
      </c>
      <c r="L195" s="630">
        <v>70.029501915708806</v>
      </c>
      <c r="M195" s="630">
        <v>65.023708206686933</v>
      </c>
      <c r="N195" s="629">
        <v>70.516142433234421</v>
      </c>
      <c r="O195" s="629">
        <v>0</v>
      </c>
      <c r="P195" s="631">
        <v>0</v>
      </c>
      <c r="Q195" s="175"/>
      <c r="R195" s="175"/>
      <c r="S195" s="703">
        <f t="shared" ref="S195:X195" si="188">C195-C194</f>
        <v>0.94188823748825712</v>
      </c>
      <c r="T195" s="703">
        <f t="shared" si="188"/>
        <v>0</v>
      </c>
      <c r="U195" s="703">
        <f t="shared" si="188"/>
        <v>-0.19957171728295009</v>
      </c>
      <c r="V195" s="703">
        <f t="shared" si="188"/>
        <v>10.953636363636363</v>
      </c>
      <c r="W195" s="703">
        <f t="shared" si="188"/>
        <v>0</v>
      </c>
      <c r="X195" s="703">
        <f t="shared" si="188"/>
        <v>0</v>
      </c>
      <c r="Y195" s="704">
        <f t="shared" ref="Y195:AD195" si="189">I195-I194</f>
        <v>0.52638622220376874</v>
      </c>
      <c r="Z195" s="703">
        <f t="shared" si="189"/>
        <v>0</v>
      </c>
      <c r="AA195" s="703">
        <f t="shared" si="189"/>
        <v>1.146970873202136</v>
      </c>
      <c r="AB195" s="703">
        <f t="shared" si="189"/>
        <v>-2.2703661581698213</v>
      </c>
      <c r="AC195" s="703">
        <f t="shared" si="189"/>
        <v>-4.8977395144926987</v>
      </c>
      <c r="AD195" s="704">
        <f t="shared" si="189"/>
        <v>-1.5662070699800807</v>
      </c>
    </row>
    <row r="196" spans="1:30">
      <c r="A196" s="622"/>
      <c r="B196" s="628" t="s">
        <v>846</v>
      </c>
      <c r="C196" s="629">
        <v>119.33135830072668</v>
      </c>
      <c r="D196" s="630">
        <v>0</v>
      </c>
      <c r="E196" s="630">
        <v>110.99195318972657</v>
      </c>
      <c r="F196" s="630">
        <v>114.43111111111112</v>
      </c>
      <c r="G196" s="630">
        <v>0</v>
      </c>
      <c r="H196" s="630">
        <v>0</v>
      </c>
      <c r="I196" s="629">
        <v>114.53986067205244</v>
      </c>
      <c r="J196" s="629">
        <v>0</v>
      </c>
      <c r="K196" s="630">
        <v>71.729878371232161</v>
      </c>
      <c r="L196" s="630">
        <v>73.729983525535417</v>
      </c>
      <c r="M196" s="630">
        <v>72.453798925556399</v>
      </c>
      <c r="N196" s="629">
        <v>72.85583560764168</v>
      </c>
      <c r="O196" s="629">
        <v>0</v>
      </c>
      <c r="P196" s="631">
        <v>0</v>
      </c>
      <c r="Q196" s="175"/>
      <c r="R196" s="175"/>
      <c r="Y196" s="702"/>
      <c r="AD196" s="702"/>
    </row>
    <row r="197" spans="1:30" ht="13.5" thickBot="1">
      <c r="A197" s="622"/>
      <c r="B197" s="628" t="s">
        <v>847</v>
      </c>
      <c r="C197" s="629">
        <v>118.84434419606787</v>
      </c>
      <c r="D197" s="630">
        <v>0</v>
      </c>
      <c r="E197" s="630">
        <v>110.65212436269118</v>
      </c>
      <c r="F197" s="630">
        <v>118.44466019417474</v>
      </c>
      <c r="G197" s="630">
        <v>0</v>
      </c>
      <c r="H197" s="630">
        <v>0</v>
      </c>
      <c r="I197" s="629">
        <v>114.1928494471222</v>
      </c>
      <c r="J197" s="629">
        <v>0</v>
      </c>
      <c r="K197" s="630">
        <v>71.901024811218988</v>
      </c>
      <c r="L197" s="630">
        <v>72.525025501530095</v>
      </c>
      <c r="M197" s="630">
        <v>70.234999999999999</v>
      </c>
      <c r="N197" s="629">
        <v>71.884668345927807</v>
      </c>
      <c r="O197" s="629">
        <v>0</v>
      </c>
      <c r="P197" s="631">
        <v>0</v>
      </c>
      <c r="Q197" s="175"/>
      <c r="R197" s="175"/>
      <c r="S197" s="715">
        <f t="shared" ref="S197:X197" si="190">C197-C196</f>
        <v>-0.48701410465881168</v>
      </c>
      <c r="T197" s="715">
        <f t="shared" si="190"/>
        <v>0</v>
      </c>
      <c r="U197" s="715">
        <f t="shared" si="190"/>
        <v>-0.33982882703539019</v>
      </c>
      <c r="V197" s="715">
        <f t="shared" si="190"/>
        <v>4.0135490830636229</v>
      </c>
      <c r="W197" s="715">
        <f t="shared" si="190"/>
        <v>0</v>
      </c>
      <c r="X197" s="715">
        <f t="shared" si="190"/>
        <v>0</v>
      </c>
      <c r="Y197" s="716">
        <f t="shared" ref="Y197:AD197" si="191">I197-I196</f>
        <v>-0.34701122493024172</v>
      </c>
      <c r="Z197" s="715">
        <f t="shared" si="191"/>
        <v>0</v>
      </c>
      <c r="AA197" s="715">
        <f t="shared" si="191"/>
        <v>0.17114643998682766</v>
      </c>
      <c r="AB197" s="715">
        <f t="shared" si="191"/>
        <v>-1.2049580240053217</v>
      </c>
      <c r="AC197" s="715">
        <f t="shared" si="191"/>
        <v>-2.2187989255563991</v>
      </c>
      <c r="AD197" s="716">
        <f t="shared" si="191"/>
        <v>-0.97116726171387313</v>
      </c>
    </row>
    <row r="198" spans="1:30">
      <c r="A198" s="623" t="s">
        <v>492</v>
      </c>
      <c r="B198" s="617" t="s">
        <v>816</v>
      </c>
      <c r="C198" s="634">
        <v>0</v>
      </c>
      <c r="D198" s="635">
        <v>0</v>
      </c>
      <c r="E198" s="635">
        <v>0</v>
      </c>
      <c r="F198" s="635">
        <v>0</v>
      </c>
      <c r="G198" s="635">
        <v>0</v>
      </c>
      <c r="H198" s="635">
        <v>0</v>
      </c>
      <c r="I198" s="634">
        <v>0</v>
      </c>
      <c r="J198" s="634">
        <v>0</v>
      </c>
      <c r="K198" s="635">
        <v>0</v>
      </c>
      <c r="L198" s="635">
        <v>0</v>
      </c>
      <c r="M198" s="635">
        <v>0</v>
      </c>
      <c r="N198" s="634">
        <v>0</v>
      </c>
      <c r="O198" s="634">
        <v>0</v>
      </c>
      <c r="P198" s="636">
        <v>0</v>
      </c>
      <c r="Q198" s="175"/>
      <c r="R198" s="175"/>
      <c r="S198" s="701" t="s">
        <v>1192</v>
      </c>
      <c r="Y198" s="702"/>
      <c r="AD198" s="702"/>
    </row>
    <row r="199" spans="1:30">
      <c r="A199" s="624"/>
      <c r="B199" s="628" t="s">
        <v>817</v>
      </c>
      <c r="C199" s="629">
        <v>0</v>
      </c>
      <c r="D199" s="630">
        <v>0</v>
      </c>
      <c r="E199" s="630">
        <v>0</v>
      </c>
      <c r="F199" s="630">
        <v>0</v>
      </c>
      <c r="G199" s="630">
        <v>0</v>
      </c>
      <c r="H199" s="630">
        <v>0</v>
      </c>
      <c r="I199" s="629">
        <v>0</v>
      </c>
      <c r="J199" s="629">
        <v>0</v>
      </c>
      <c r="K199" s="630">
        <v>0</v>
      </c>
      <c r="L199" s="630">
        <v>0</v>
      </c>
      <c r="M199" s="630">
        <v>0</v>
      </c>
      <c r="N199" s="629">
        <v>0</v>
      </c>
      <c r="O199" s="629">
        <v>0</v>
      </c>
      <c r="P199" s="631">
        <v>0</v>
      </c>
      <c r="Q199" s="175"/>
      <c r="R199" s="175"/>
      <c r="S199" s="703">
        <f t="shared" ref="S199:X199" si="192">C199-C198</f>
        <v>0</v>
      </c>
      <c r="T199" s="703">
        <f t="shared" si="192"/>
        <v>0</v>
      </c>
      <c r="U199" s="703">
        <f t="shared" si="192"/>
        <v>0</v>
      </c>
      <c r="V199" s="703">
        <f t="shared" si="192"/>
        <v>0</v>
      </c>
      <c r="W199" s="703">
        <f t="shared" si="192"/>
        <v>0</v>
      </c>
      <c r="X199" s="703">
        <f t="shared" si="192"/>
        <v>0</v>
      </c>
      <c r="Y199" s="704">
        <f t="shared" ref="Y199:AD199" si="193">I199-I198</f>
        <v>0</v>
      </c>
      <c r="Z199" s="703">
        <f t="shared" si="193"/>
        <v>0</v>
      </c>
      <c r="AA199" s="703">
        <f t="shared" si="193"/>
        <v>0</v>
      </c>
      <c r="AB199" s="703">
        <f t="shared" si="193"/>
        <v>0</v>
      </c>
      <c r="AC199" s="703">
        <f t="shared" si="193"/>
        <v>0</v>
      </c>
      <c r="AD199" s="704">
        <f t="shared" si="193"/>
        <v>0</v>
      </c>
    </row>
    <row r="200" spans="1:30">
      <c r="A200" s="624"/>
      <c r="B200" s="628" t="s">
        <v>818</v>
      </c>
      <c r="C200" s="629">
        <v>0</v>
      </c>
      <c r="D200" s="630">
        <v>0</v>
      </c>
      <c r="E200" s="630">
        <v>0</v>
      </c>
      <c r="F200" s="630">
        <v>0</v>
      </c>
      <c r="G200" s="630">
        <v>0</v>
      </c>
      <c r="H200" s="630">
        <v>0</v>
      </c>
      <c r="I200" s="629">
        <v>0</v>
      </c>
      <c r="J200" s="629">
        <v>0</v>
      </c>
      <c r="K200" s="630">
        <v>0</v>
      </c>
      <c r="L200" s="630">
        <v>0</v>
      </c>
      <c r="M200" s="630">
        <v>0</v>
      </c>
      <c r="N200" s="629">
        <v>0</v>
      </c>
      <c r="O200" s="629">
        <v>0</v>
      </c>
      <c r="P200" s="631">
        <v>0</v>
      </c>
      <c r="Q200" s="175"/>
      <c r="R200" s="175"/>
      <c r="Y200" s="702"/>
      <c r="AD200" s="702"/>
    </row>
    <row r="201" spans="1:30">
      <c r="A201" s="624"/>
      <c r="B201" s="628" t="s">
        <v>819</v>
      </c>
      <c r="C201" s="629">
        <v>0</v>
      </c>
      <c r="D201" s="630">
        <v>0</v>
      </c>
      <c r="E201" s="630">
        <v>0</v>
      </c>
      <c r="F201" s="630">
        <v>0</v>
      </c>
      <c r="G201" s="630">
        <v>0</v>
      </c>
      <c r="H201" s="630">
        <v>0</v>
      </c>
      <c r="I201" s="629">
        <v>0</v>
      </c>
      <c r="J201" s="629">
        <v>0</v>
      </c>
      <c r="K201" s="630">
        <v>0</v>
      </c>
      <c r="L201" s="630">
        <v>0</v>
      </c>
      <c r="M201" s="630">
        <v>0</v>
      </c>
      <c r="N201" s="629">
        <v>0</v>
      </c>
      <c r="O201" s="629">
        <v>0</v>
      </c>
      <c r="P201" s="631">
        <v>0</v>
      </c>
      <c r="Q201" s="175"/>
      <c r="R201" s="175"/>
      <c r="S201" s="703">
        <f t="shared" ref="S201:X201" si="194">C201-C200</f>
        <v>0</v>
      </c>
      <c r="T201" s="703">
        <f t="shared" si="194"/>
        <v>0</v>
      </c>
      <c r="U201" s="703">
        <f t="shared" si="194"/>
        <v>0</v>
      </c>
      <c r="V201" s="703">
        <f t="shared" si="194"/>
        <v>0</v>
      </c>
      <c r="W201" s="703">
        <f t="shared" si="194"/>
        <v>0</v>
      </c>
      <c r="X201" s="703">
        <f t="shared" si="194"/>
        <v>0</v>
      </c>
      <c r="Y201" s="704">
        <f t="shared" ref="Y201:AD201" si="195">I201-I200</f>
        <v>0</v>
      </c>
      <c r="Z201" s="703">
        <f t="shared" si="195"/>
        <v>0</v>
      </c>
      <c r="AA201" s="703">
        <f t="shared" si="195"/>
        <v>0</v>
      </c>
      <c r="AB201" s="703">
        <f t="shared" si="195"/>
        <v>0</v>
      </c>
      <c r="AC201" s="703">
        <f t="shared" si="195"/>
        <v>0</v>
      </c>
      <c r="AD201" s="704">
        <f t="shared" si="195"/>
        <v>0</v>
      </c>
    </row>
    <row r="202" spans="1:30">
      <c r="A202" s="624"/>
      <c r="B202" s="628" t="s">
        <v>820</v>
      </c>
      <c r="C202" s="629">
        <v>0</v>
      </c>
      <c r="D202" s="630">
        <v>0</v>
      </c>
      <c r="E202" s="630">
        <v>0</v>
      </c>
      <c r="F202" s="630">
        <v>0</v>
      </c>
      <c r="G202" s="630">
        <v>0</v>
      </c>
      <c r="H202" s="630">
        <v>0</v>
      </c>
      <c r="I202" s="629">
        <v>0</v>
      </c>
      <c r="J202" s="629">
        <v>0</v>
      </c>
      <c r="K202" s="630">
        <v>0</v>
      </c>
      <c r="L202" s="630">
        <v>0</v>
      </c>
      <c r="M202" s="630">
        <v>0</v>
      </c>
      <c r="N202" s="629">
        <v>0</v>
      </c>
      <c r="O202" s="629">
        <v>0</v>
      </c>
      <c r="P202" s="631">
        <v>0</v>
      </c>
      <c r="Q202" s="175"/>
      <c r="R202" s="175"/>
      <c r="Y202" s="702"/>
      <c r="AD202" s="702"/>
    </row>
    <row r="203" spans="1:30">
      <c r="A203" s="624"/>
      <c r="B203" s="628" t="s">
        <v>821</v>
      </c>
      <c r="C203" s="629">
        <v>0</v>
      </c>
      <c r="D203" s="630">
        <v>0</v>
      </c>
      <c r="E203" s="630">
        <v>0</v>
      </c>
      <c r="F203" s="630">
        <v>0</v>
      </c>
      <c r="G203" s="630">
        <v>0</v>
      </c>
      <c r="H203" s="630">
        <v>0</v>
      </c>
      <c r="I203" s="629">
        <v>0</v>
      </c>
      <c r="J203" s="629">
        <v>0</v>
      </c>
      <c r="K203" s="630">
        <v>0</v>
      </c>
      <c r="L203" s="630">
        <v>0</v>
      </c>
      <c r="M203" s="630">
        <v>0</v>
      </c>
      <c r="N203" s="629">
        <v>0</v>
      </c>
      <c r="O203" s="629">
        <v>0</v>
      </c>
      <c r="P203" s="631">
        <v>0</v>
      </c>
      <c r="Q203" s="175"/>
      <c r="R203" s="175"/>
      <c r="S203" s="703">
        <f t="shared" ref="S203:X203" si="196">C203-C202</f>
        <v>0</v>
      </c>
      <c r="T203" s="703">
        <f t="shared" si="196"/>
        <v>0</v>
      </c>
      <c r="U203" s="703">
        <f t="shared" si="196"/>
        <v>0</v>
      </c>
      <c r="V203" s="703">
        <f t="shared" si="196"/>
        <v>0</v>
      </c>
      <c r="W203" s="703">
        <f t="shared" si="196"/>
        <v>0</v>
      </c>
      <c r="X203" s="703">
        <f t="shared" si="196"/>
        <v>0</v>
      </c>
      <c r="Y203" s="704">
        <f t="shared" ref="Y203:AD203" si="197">I203-I202</f>
        <v>0</v>
      </c>
      <c r="Z203" s="703">
        <f t="shared" si="197"/>
        <v>0</v>
      </c>
      <c r="AA203" s="703">
        <f t="shared" si="197"/>
        <v>0</v>
      </c>
      <c r="AB203" s="703">
        <f t="shared" si="197"/>
        <v>0</v>
      </c>
      <c r="AC203" s="703">
        <f t="shared" si="197"/>
        <v>0</v>
      </c>
      <c r="AD203" s="704">
        <f t="shared" si="197"/>
        <v>0</v>
      </c>
    </row>
    <row r="204" spans="1:30">
      <c r="A204" s="624"/>
      <c r="B204" s="628" t="s">
        <v>822</v>
      </c>
      <c r="C204" s="629">
        <v>0</v>
      </c>
      <c r="D204" s="630">
        <v>0</v>
      </c>
      <c r="E204" s="630">
        <v>0</v>
      </c>
      <c r="F204" s="630">
        <v>0</v>
      </c>
      <c r="G204" s="630">
        <v>0</v>
      </c>
      <c r="H204" s="630">
        <v>0</v>
      </c>
      <c r="I204" s="629">
        <v>0</v>
      </c>
      <c r="J204" s="629">
        <v>0</v>
      </c>
      <c r="K204" s="630">
        <v>0</v>
      </c>
      <c r="L204" s="630">
        <v>0</v>
      </c>
      <c r="M204" s="630">
        <v>0</v>
      </c>
      <c r="N204" s="629">
        <v>0</v>
      </c>
      <c r="O204" s="629">
        <v>0</v>
      </c>
      <c r="P204" s="631">
        <v>0</v>
      </c>
      <c r="Q204" s="175"/>
      <c r="R204" s="175"/>
      <c r="Y204" s="702"/>
      <c r="AD204" s="702"/>
    </row>
    <row r="205" spans="1:30">
      <c r="A205" s="624"/>
      <c r="B205" s="628" t="s">
        <v>823</v>
      </c>
      <c r="C205" s="629">
        <v>0</v>
      </c>
      <c r="D205" s="630">
        <v>0</v>
      </c>
      <c r="E205" s="630">
        <v>0</v>
      </c>
      <c r="F205" s="630">
        <v>0</v>
      </c>
      <c r="G205" s="630">
        <v>0</v>
      </c>
      <c r="H205" s="630">
        <v>0</v>
      </c>
      <c r="I205" s="629">
        <v>0</v>
      </c>
      <c r="J205" s="629">
        <v>0</v>
      </c>
      <c r="K205" s="630">
        <v>0</v>
      </c>
      <c r="L205" s="630">
        <v>0</v>
      </c>
      <c r="M205" s="630">
        <v>0</v>
      </c>
      <c r="N205" s="629">
        <v>0</v>
      </c>
      <c r="O205" s="629">
        <v>0</v>
      </c>
      <c r="P205" s="631">
        <v>0</v>
      </c>
      <c r="Q205" s="175"/>
      <c r="R205" s="175"/>
      <c r="S205" s="703">
        <f t="shared" ref="S205:X205" si="198">C205-C204</f>
        <v>0</v>
      </c>
      <c r="T205" s="703">
        <f t="shared" si="198"/>
        <v>0</v>
      </c>
      <c r="U205" s="703">
        <f t="shared" si="198"/>
        <v>0</v>
      </c>
      <c r="V205" s="703">
        <f t="shared" si="198"/>
        <v>0</v>
      </c>
      <c r="W205" s="703">
        <f t="shared" si="198"/>
        <v>0</v>
      </c>
      <c r="X205" s="703">
        <f t="shared" si="198"/>
        <v>0</v>
      </c>
      <c r="Y205" s="704">
        <f t="shared" ref="Y205:AD205" si="199">I205-I204</f>
        <v>0</v>
      </c>
      <c r="Z205" s="703">
        <f t="shared" si="199"/>
        <v>0</v>
      </c>
      <c r="AA205" s="703">
        <f t="shared" si="199"/>
        <v>0</v>
      </c>
      <c r="AB205" s="703">
        <f t="shared" si="199"/>
        <v>0</v>
      </c>
      <c r="AC205" s="703">
        <f t="shared" si="199"/>
        <v>0</v>
      </c>
      <c r="AD205" s="704">
        <f t="shared" si="199"/>
        <v>0</v>
      </c>
    </row>
    <row r="206" spans="1:30">
      <c r="A206" s="624"/>
      <c r="B206" s="628" t="s">
        <v>824</v>
      </c>
      <c r="C206" s="629">
        <v>0</v>
      </c>
      <c r="D206" s="630">
        <v>0</v>
      </c>
      <c r="E206" s="630">
        <v>0</v>
      </c>
      <c r="F206" s="630">
        <v>0</v>
      </c>
      <c r="G206" s="630">
        <v>0</v>
      </c>
      <c r="H206" s="630">
        <v>0</v>
      </c>
      <c r="I206" s="629">
        <v>0</v>
      </c>
      <c r="J206" s="629">
        <v>0</v>
      </c>
      <c r="K206" s="630">
        <v>0</v>
      </c>
      <c r="L206" s="630">
        <v>0</v>
      </c>
      <c r="M206" s="630">
        <v>0</v>
      </c>
      <c r="N206" s="629">
        <v>0</v>
      </c>
      <c r="O206" s="629">
        <v>0</v>
      </c>
      <c r="P206" s="631">
        <v>0</v>
      </c>
      <c r="Q206" s="175"/>
      <c r="R206" s="175"/>
      <c r="Y206" s="702"/>
      <c r="AD206" s="702"/>
    </row>
    <row r="207" spans="1:30">
      <c r="A207" s="624"/>
      <c r="B207" s="628" t="s">
        <v>825</v>
      </c>
      <c r="C207" s="629">
        <v>0</v>
      </c>
      <c r="D207" s="630">
        <v>0</v>
      </c>
      <c r="E207" s="630">
        <v>0</v>
      </c>
      <c r="F207" s="630">
        <v>0</v>
      </c>
      <c r="G207" s="630">
        <v>0</v>
      </c>
      <c r="H207" s="630">
        <v>0</v>
      </c>
      <c r="I207" s="629">
        <v>0</v>
      </c>
      <c r="J207" s="629">
        <v>0</v>
      </c>
      <c r="K207" s="630">
        <v>0</v>
      </c>
      <c r="L207" s="630">
        <v>0</v>
      </c>
      <c r="M207" s="630">
        <v>0</v>
      </c>
      <c r="N207" s="629">
        <v>0</v>
      </c>
      <c r="O207" s="629">
        <v>0</v>
      </c>
      <c r="P207" s="631">
        <v>0</v>
      </c>
      <c r="Q207" s="175"/>
      <c r="R207" s="175"/>
      <c r="S207" s="703">
        <f t="shared" ref="S207:X207" si="200">C207-C206</f>
        <v>0</v>
      </c>
      <c r="T207" s="703">
        <f t="shared" si="200"/>
        <v>0</v>
      </c>
      <c r="U207" s="703">
        <f t="shared" si="200"/>
        <v>0</v>
      </c>
      <c r="V207" s="703">
        <f t="shared" si="200"/>
        <v>0</v>
      </c>
      <c r="W207" s="703">
        <f t="shared" si="200"/>
        <v>0</v>
      </c>
      <c r="X207" s="703">
        <f t="shared" si="200"/>
        <v>0</v>
      </c>
      <c r="Y207" s="704">
        <f t="shared" ref="Y207:AD207" si="201">I207-I206</f>
        <v>0</v>
      </c>
      <c r="Z207" s="703">
        <f t="shared" si="201"/>
        <v>0</v>
      </c>
      <c r="AA207" s="703">
        <f t="shared" si="201"/>
        <v>0</v>
      </c>
      <c r="AB207" s="703">
        <f t="shared" si="201"/>
        <v>0</v>
      </c>
      <c r="AC207" s="703">
        <f t="shared" si="201"/>
        <v>0</v>
      </c>
      <c r="AD207" s="704">
        <f t="shared" si="201"/>
        <v>0</v>
      </c>
    </row>
    <row r="208" spans="1:30">
      <c r="A208" s="624"/>
      <c r="B208" s="628" t="s">
        <v>826</v>
      </c>
      <c r="C208" s="629">
        <v>0</v>
      </c>
      <c r="D208" s="630">
        <v>0</v>
      </c>
      <c r="E208" s="630">
        <v>0</v>
      </c>
      <c r="F208" s="630">
        <v>0</v>
      </c>
      <c r="G208" s="630">
        <v>0</v>
      </c>
      <c r="H208" s="630">
        <v>0</v>
      </c>
      <c r="I208" s="629">
        <v>0</v>
      </c>
      <c r="J208" s="629">
        <v>0</v>
      </c>
      <c r="K208" s="630">
        <v>0</v>
      </c>
      <c r="L208" s="630">
        <v>0</v>
      </c>
      <c r="M208" s="630">
        <v>0</v>
      </c>
      <c r="N208" s="629">
        <v>0</v>
      </c>
      <c r="O208" s="629">
        <v>0</v>
      </c>
      <c r="P208" s="631">
        <v>0</v>
      </c>
      <c r="Q208" s="175"/>
      <c r="R208" s="175"/>
      <c r="Y208" s="702"/>
      <c r="AD208" s="702"/>
    </row>
    <row r="209" spans="1:30">
      <c r="A209" s="624"/>
      <c r="B209" s="628" t="s">
        <v>827</v>
      </c>
      <c r="C209" s="629">
        <v>0</v>
      </c>
      <c r="D209" s="630">
        <v>0</v>
      </c>
      <c r="E209" s="630">
        <v>0</v>
      </c>
      <c r="F209" s="630">
        <v>0</v>
      </c>
      <c r="G209" s="630">
        <v>0</v>
      </c>
      <c r="H209" s="630">
        <v>0</v>
      </c>
      <c r="I209" s="629">
        <v>0</v>
      </c>
      <c r="J209" s="629">
        <v>0</v>
      </c>
      <c r="K209" s="630">
        <v>0</v>
      </c>
      <c r="L209" s="630">
        <v>0</v>
      </c>
      <c r="M209" s="630">
        <v>0</v>
      </c>
      <c r="N209" s="629">
        <v>0</v>
      </c>
      <c r="O209" s="629">
        <v>0</v>
      </c>
      <c r="P209" s="631">
        <v>0</v>
      </c>
      <c r="Q209" s="175"/>
      <c r="R209" s="175"/>
      <c r="S209" s="703">
        <f t="shared" ref="S209:X209" si="202">C209-C208</f>
        <v>0</v>
      </c>
      <c r="T209" s="703">
        <f t="shared" si="202"/>
        <v>0</v>
      </c>
      <c r="U209" s="703">
        <f t="shared" si="202"/>
        <v>0</v>
      </c>
      <c r="V209" s="703">
        <f t="shared" si="202"/>
        <v>0</v>
      </c>
      <c r="W209" s="703">
        <f t="shared" si="202"/>
        <v>0</v>
      </c>
      <c r="X209" s="703">
        <f t="shared" si="202"/>
        <v>0</v>
      </c>
      <c r="Y209" s="704">
        <f t="shared" ref="Y209:AD209" si="203">I209-I208</f>
        <v>0</v>
      </c>
      <c r="Z209" s="703">
        <f t="shared" si="203"/>
        <v>0</v>
      </c>
      <c r="AA209" s="703">
        <f t="shared" si="203"/>
        <v>0</v>
      </c>
      <c r="AB209" s="703">
        <f t="shared" si="203"/>
        <v>0</v>
      </c>
      <c r="AC209" s="703">
        <f t="shared" si="203"/>
        <v>0</v>
      </c>
      <c r="AD209" s="704">
        <f t="shared" si="203"/>
        <v>0</v>
      </c>
    </row>
    <row r="210" spans="1:30">
      <c r="A210" s="624"/>
      <c r="B210" s="628" t="s">
        <v>828</v>
      </c>
      <c r="C210" s="629">
        <v>0</v>
      </c>
      <c r="D210" s="630">
        <v>0</v>
      </c>
      <c r="E210" s="630">
        <v>0</v>
      </c>
      <c r="F210" s="630">
        <v>0</v>
      </c>
      <c r="G210" s="630">
        <v>0</v>
      </c>
      <c r="H210" s="630">
        <v>0</v>
      </c>
      <c r="I210" s="629">
        <v>0</v>
      </c>
      <c r="J210" s="629">
        <v>0</v>
      </c>
      <c r="K210" s="630">
        <v>0</v>
      </c>
      <c r="L210" s="630">
        <v>0</v>
      </c>
      <c r="M210" s="630">
        <v>0</v>
      </c>
      <c r="N210" s="629">
        <v>0</v>
      </c>
      <c r="O210" s="629">
        <v>0</v>
      </c>
      <c r="P210" s="631">
        <v>0</v>
      </c>
      <c r="Q210" s="175"/>
      <c r="R210" s="175"/>
      <c r="Y210" s="702"/>
      <c r="AD210" s="702"/>
    </row>
    <row r="211" spans="1:30">
      <c r="A211" s="624"/>
      <c r="B211" s="628" t="s">
        <v>829</v>
      </c>
      <c r="C211" s="629">
        <v>0</v>
      </c>
      <c r="D211" s="630">
        <v>0</v>
      </c>
      <c r="E211" s="630">
        <v>0</v>
      </c>
      <c r="F211" s="630">
        <v>0</v>
      </c>
      <c r="G211" s="630">
        <v>0</v>
      </c>
      <c r="H211" s="630">
        <v>0</v>
      </c>
      <c r="I211" s="629">
        <v>0</v>
      </c>
      <c r="J211" s="629">
        <v>0</v>
      </c>
      <c r="K211" s="630">
        <v>0</v>
      </c>
      <c r="L211" s="630">
        <v>0</v>
      </c>
      <c r="M211" s="630">
        <v>0</v>
      </c>
      <c r="N211" s="629">
        <v>0</v>
      </c>
      <c r="O211" s="629">
        <v>0</v>
      </c>
      <c r="P211" s="631">
        <v>0</v>
      </c>
      <c r="Q211" s="175"/>
      <c r="R211" s="175"/>
      <c r="S211" s="703">
        <f t="shared" ref="S211:X211" si="204">C211-C210</f>
        <v>0</v>
      </c>
      <c r="T211" s="703">
        <f t="shared" si="204"/>
        <v>0</v>
      </c>
      <c r="U211" s="703">
        <f t="shared" si="204"/>
        <v>0</v>
      </c>
      <c r="V211" s="703">
        <f t="shared" si="204"/>
        <v>0</v>
      </c>
      <c r="W211" s="703">
        <f t="shared" si="204"/>
        <v>0</v>
      </c>
      <c r="X211" s="703">
        <f t="shared" si="204"/>
        <v>0</v>
      </c>
      <c r="Y211" s="704">
        <f t="shared" ref="Y211:AD211" si="205">I211-I210</f>
        <v>0</v>
      </c>
      <c r="Z211" s="703">
        <f t="shared" si="205"/>
        <v>0</v>
      </c>
      <c r="AA211" s="703">
        <f t="shared" si="205"/>
        <v>0</v>
      </c>
      <c r="AB211" s="703">
        <f t="shared" si="205"/>
        <v>0</v>
      </c>
      <c r="AC211" s="703">
        <f t="shared" si="205"/>
        <v>0</v>
      </c>
      <c r="AD211" s="704">
        <f t="shared" si="205"/>
        <v>0</v>
      </c>
    </row>
    <row r="212" spans="1:30">
      <c r="A212" s="624"/>
      <c r="B212" s="628" t="s">
        <v>830</v>
      </c>
      <c r="C212" s="629">
        <v>0</v>
      </c>
      <c r="D212" s="630">
        <v>0</v>
      </c>
      <c r="E212" s="630">
        <v>0</v>
      </c>
      <c r="F212" s="630">
        <v>0</v>
      </c>
      <c r="G212" s="630">
        <v>0</v>
      </c>
      <c r="H212" s="630">
        <v>0</v>
      </c>
      <c r="I212" s="629">
        <v>0</v>
      </c>
      <c r="J212" s="629">
        <v>0</v>
      </c>
      <c r="K212" s="630">
        <v>0</v>
      </c>
      <c r="L212" s="630">
        <v>0</v>
      </c>
      <c r="M212" s="630">
        <v>0</v>
      </c>
      <c r="N212" s="629">
        <v>0</v>
      </c>
      <c r="O212" s="629">
        <v>0</v>
      </c>
      <c r="P212" s="631">
        <v>0</v>
      </c>
      <c r="Q212" s="175"/>
      <c r="R212" s="175"/>
      <c r="Y212" s="702"/>
      <c r="AD212" s="702"/>
    </row>
    <row r="213" spans="1:30">
      <c r="A213" s="624"/>
      <c r="B213" s="628" t="s">
        <v>831</v>
      </c>
      <c r="C213" s="629">
        <v>0</v>
      </c>
      <c r="D213" s="630">
        <v>0</v>
      </c>
      <c r="E213" s="630">
        <v>0</v>
      </c>
      <c r="F213" s="630">
        <v>0</v>
      </c>
      <c r="G213" s="630">
        <v>0</v>
      </c>
      <c r="H213" s="630">
        <v>0</v>
      </c>
      <c r="I213" s="629">
        <v>0</v>
      </c>
      <c r="J213" s="629">
        <v>0</v>
      </c>
      <c r="K213" s="630">
        <v>0</v>
      </c>
      <c r="L213" s="630">
        <v>0</v>
      </c>
      <c r="M213" s="630">
        <v>0</v>
      </c>
      <c r="N213" s="629">
        <v>0</v>
      </c>
      <c r="O213" s="629">
        <v>0</v>
      </c>
      <c r="P213" s="631">
        <v>0</v>
      </c>
      <c r="Q213" s="175"/>
      <c r="R213" s="175"/>
      <c r="S213" s="703">
        <f t="shared" ref="S213:X213" si="206">C213-C212</f>
        <v>0</v>
      </c>
      <c r="T213" s="703">
        <f t="shared" si="206"/>
        <v>0</v>
      </c>
      <c r="U213" s="703">
        <f t="shared" si="206"/>
        <v>0</v>
      </c>
      <c r="V213" s="703">
        <f t="shared" si="206"/>
        <v>0</v>
      </c>
      <c r="W213" s="703">
        <f t="shared" si="206"/>
        <v>0</v>
      </c>
      <c r="X213" s="703">
        <f t="shared" si="206"/>
        <v>0</v>
      </c>
      <c r="Y213" s="704">
        <f t="shared" ref="Y213:AD213" si="207">I213-I212</f>
        <v>0</v>
      </c>
      <c r="Z213" s="703">
        <f t="shared" si="207"/>
        <v>0</v>
      </c>
      <c r="AA213" s="703">
        <f t="shared" si="207"/>
        <v>0</v>
      </c>
      <c r="AB213" s="703">
        <f t="shared" si="207"/>
        <v>0</v>
      </c>
      <c r="AC213" s="703">
        <f t="shared" si="207"/>
        <v>0</v>
      </c>
      <c r="AD213" s="704">
        <f t="shared" si="207"/>
        <v>0</v>
      </c>
    </row>
    <row r="214" spans="1:30">
      <c r="A214" s="624"/>
      <c r="B214" s="628" t="s">
        <v>832</v>
      </c>
      <c r="C214" s="629">
        <v>0</v>
      </c>
      <c r="D214" s="630">
        <v>0</v>
      </c>
      <c r="E214" s="630">
        <v>0</v>
      </c>
      <c r="F214" s="630">
        <v>0</v>
      </c>
      <c r="G214" s="630">
        <v>0</v>
      </c>
      <c r="H214" s="630">
        <v>0</v>
      </c>
      <c r="I214" s="629">
        <v>0</v>
      </c>
      <c r="J214" s="629">
        <v>0</v>
      </c>
      <c r="K214" s="630">
        <v>0</v>
      </c>
      <c r="L214" s="630">
        <v>0</v>
      </c>
      <c r="M214" s="630">
        <v>0</v>
      </c>
      <c r="N214" s="629">
        <v>0</v>
      </c>
      <c r="O214" s="629">
        <v>0</v>
      </c>
      <c r="P214" s="631">
        <v>0</v>
      </c>
      <c r="Q214" s="175"/>
      <c r="R214" s="175"/>
      <c r="Y214" s="702"/>
      <c r="AD214" s="702"/>
    </row>
    <row r="215" spans="1:30">
      <c r="A215" s="624"/>
      <c r="B215" s="628" t="s">
        <v>833</v>
      </c>
      <c r="C215" s="629">
        <v>0</v>
      </c>
      <c r="D215" s="630">
        <v>0</v>
      </c>
      <c r="E215" s="630">
        <v>0</v>
      </c>
      <c r="F215" s="630">
        <v>0</v>
      </c>
      <c r="G215" s="630">
        <v>0</v>
      </c>
      <c r="H215" s="630">
        <v>0</v>
      </c>
      <c r="I215" s="629">
        <v>0</v>
      </c>
      <c r="J215" s="629">
        <v>0</v>
      </c>
      <c r="K215" s="630">
        <v>0</v>
      </c>
      <c r="L215" s="630">
        <v>0</v>
      </c>
      <c r="M215" s="630">
        <v>0</v>
      </c>
      <c r="N215" s="629">
        <v>0</v>
      </c>
      <c r="O215" s="629">
        <v>0</v>
      </c>
      <c r="P215" s="631">
        <v>0</v>
      </c>
      <c r="Q215" s="175"/>
      <c r="R215" s="175"/>
      <c r="S215" s="703">
        <f t="shared" ref="S215:X215" si="208">C215-C214</f>
        <v>0</v>
      </c>
      <c r="T215" s="703">
        <f t="shared" si="208"/>
        <v>0</v>
      </c>
      <c r="U215" s="703">
        <f t="shared" si="208"/>
        <v>0</v>
      </c>
      <c r="V215" s="703">
        <f t="shared" si="208"/>
        <v>0</v>
      </c>
      <c r="W215" s="703">
        <f t="shared" si="208"/>
        <v>0</v>
      </c>
      <c r="X215" s="703">
        <f t="shared" si="208"/>
        <v>0</v>
      </c>
      <c r="Y215" s="704">
        <f t="shared" ref="Y215:AD215" si="209">I215-I214</f>
        <v>0</v>
      </c>
      <c r="Z215" s="703">
        <f t="shared" si="209"/>
        <v>0</v>
      </c>
      <c r="AA215" s="703">
        <f t="shared" si="209"/>
        <v>0</v>
      </c>
      <c r="AB215" s="703">
        <f t="shared" si="209"/>
        <v>0</v>
      </c>
      <c r="AC215" s="703">
        <f t="shared" si="209"/>
        <v>0</v>
      </c>
      <c r="AD215" s="704">
        <f t="shared" si="209"/>
        <v>0</v>
      </c>
    </row>
    <row r="216" spans="1:30">
      <c r="A216" s="624"/>
      <c r="B216" s="628" t="s">
        <v>834</v>
      </c>
      <c r="C216" s="629">
        <v>0</v>
      </c>
      <c r="D216" s="630">
        <v>0</v>
      </c>
      <c r="E216" s="630">
        <v>0</v>
      </c>
      <c r="F216" s="630">
        <v>0</v>
      </c>
      <c r="G216" s="630">
        <v>0</v>
      </c>
      <c r="H216" s="630">
        <v>0</v>
      </c>
      <c r="I216" s="629">
        <v>0</v>
      </c>
      <c r="J216" s="629">
        <v>0</v>
      </c>
      <c r="K216" s="630">
        <v>0</v>
      </c>
      <c r="L216" s="630">
        <v>0</v>
      </c>
      <c r="M216" s="630">
        <v>0</v>
      </c>
      <c r="N216" s="629">
        <v>0</v>
      </c>
      <c r="O216" s="629">
        <v>0</v>
      </c>
      <c r="P216" s="631">
        <v>0</v>
      </c>
      <c r="Q216" s="175"/>
      <c r="R216" s="175"/>
      <c r="Y216" s="702"/>
      <c r="AD216" s="702"/>
    </row>
    <row r="217" spans="1:30">
      <c r="A217" s="624"/>
      <c r="B217" s="628" t="s">
        <v>835</v>
      </c>
      <c r="C217" s="629">
        <v>0</v>
      </c>
      <c r="D217" s="630">
        <v>0</v>
      </c>
      <c r="E217" s="630">
        <v>0</v>
      </c>
      <c r="F217" s="630">
        <v>0</v>
      </c>
      <c r="G217" s="630">
        <v>0</v>
      </c>
      <c r="H217" s="630">
        <v>0</v>
      </c>
      <c r="I217" s="629">
        <v>0</v>
      </c>
      <c r="J217" s="629">
        <v>0</v>
      </c>
      <c r="K217" s="630">
        <v>0</v>
      </c>
      <c r="L217" s="630">
        <v>0</v>
      </c>
      <c r="M217" s="630">
        <v>0</v>
      </c>
      <c r="N217" s="629">
        <v>0</v>
      </c>
      <c r="O217" s="629">
        <v>0</v>
      </c>
      <c r="P217" s="631">
        <v>0</v>
      </c>
      <c r="Q217" s="175"/>
      <c r="R217" s="175"/>
      <c r="S217" s="703">
        <f t="shared" ref="S217:X217" si="210">C217-C216</f>
        <v>0</v>
      </c>
      <c r="T217" s="703">
        <f t="shared" si="210"/>
        <v>0</v>
      </c>
      <c r="U217" s="703">
        <f t="shared" si="210"/>
        <v>0</v>
      </c>
      <c r="V217" s="703">
        <f t="shared" si="210"/>
        <v>0</v>
      </c>
      <c r="W217" s="703">
        <f t="shared" si="210"/>
        <v>0</v>
      </c>
      <c r="X217" s="703">
        <f t="shared" si="210"/>
        <v>0</v>
      </c>
      <c r="Y217" s="704">
        <f t="shared" ref="Y217:AD217" si="211">I217-I216</f>
        <v>0</v>
      </c>
      <c r="Z217" s="703">
        <f t="shared" si="211"/>
        <v>0</v>
      </c>
      <c r="AA217" s="703">
        <f t="shared" si="211"/>
        <v>0</v>
      </c>
      <c r="AB217" s="703">
        <f t="shared" si="211"/>
        <v>0</v>
      </c>
      <c r="AC217" s="703">
        <f t="shared" si="211"/>
        <v>0</v>
      </c>
      <c r="AD217" s="704">
        <f t="shared" si="211"/>
        <v>0</v>
      </c>
    </row>
    <row r="218" spans="1:30">
      <c r="A218" s="624"/>
      <c r="B218" s="628" t="s">
        <v>836</v>
      </c>
      <c r="C218" s="629">
        <v>0</v>
      </c>
      <c r="D218" s="630">
        <v>0</v>
      </c>
      <c r="E218" s="630">
        <v>0</v>
      </c>
      <c r="F218" s="630">
        <v>0</v>
      </c>
      <c r="G218" s="630">
        <v>0</v>
      </c>
      <c r="H218" s="630">
        <v>0</v>
      </c>
      <c r="I218" s="629">
        <v>0</v>
      </c>
      <c r="J218" s="629">
        <v>0</v>
      </c>
      <c r="K218" s="630">
        <v>0</v>
      </c>
      <c r="L218" s="630">
        <v>0</v>
      </c>
      <c r="M218" s="630">
        <v>0</v>
      </c>
      <c r="N218" s="629">
        <v>0</v>
      </c>
      <c r="O218" s="629">
        <v>0</v>
      </c>
      <c r="P218" s="631">
        <v>0</v>
      </c>
      <c r="Q218" s="175"/>
      <c r="R218" s="175"/>
      <c r="Y218" s="702"/>
      <c r="AD218" s="702"/>
    </row>
    <row r="219" spans="1:30">
      <c r="A219" s="624"/>
      <c r="B219" s="628" t="s">
        <v>837</v>
      </c>
      <c r="C219" s="629">
        <v>0</v>
      </c>
      <c r="D219" s="630">
        <v>0</v>
      </c>
      <c r="E219" s="630">
        <v>0</v>
      </c>
      <c r="F219" s="630">
        <v>0</v>
      </c>
      <c r="G219" s="630">
        <v>0</v>
      </c>
      <c r="H219" s="630">
        <v>0</v>
      </c>
      <c r="I219" s="629">
        <v>0</v>
      </c>
      <c r="J219" s="629">
        <v>0</v>
      </c>
      <c r="K219" s="630">
        <v>0</v>
      </c>
      <c r="L219" s="630">
        <v>0</v>
      </c>
      <c r="M219" s="630">
        <v>0</v>
      </c>
      <c r="N219" s="629">
        <v>0</v>
      </c>
      <c r="O219" s="629">
        <v>0</v>
      </c>
      <c r="P219" s="631">
        <v>0</v>
      </c>
      <c r="Q219" s="175"/>
      <c r="R219" s="175"/>
      <c r="S219" s="703">
        <f t="shared" ref="S219:X219" si="212">C219-C218</f>
        <v>0</v>
      </c>
      <c r="T219" s="703">
        <f t="shared" si="212"/>
        <v>0</v>
      </c>
      <c r="U219" s="703">
        <f t="shared" si="212"/>
        <v>0</v>
      </c>
      <c r="V219" s="703">
        <f t="shared" si="212"/>
        <v>0</v>
      </c>
      <c r="W219" s="703">
        <f t="shared" si="212"/>
        <v>0</v>
      </c>
      <c r="X219" s="703">
        <f t="shared" si="212"/>
        <v>0</v>
      </c>
      <c r="Y219" s="704">
        <f t="shared" ref="Y219:AD219" si="213">I219-I218</f>
        <v>0</v>
      </c>
      <c r="Z219" s="703">
        <f t="shared" si="213"/>
        <v>0</v>
      </c>
      <c r="AA219" s="703">
        <f t="shared" si="213"/>
        <v>0</v>
      </c>
      <c r="AB219" s="703">
        <f t="shared" si="213"/>
        <v>0</v>
      </c>
      <c r="AC219" s="703">
        <f t="shared" si="213"/>
        <v>0</v>
      </c>
      <c r="AD219" s="704">
        <f t="shared" si="213"/>
        <v>0</v>
      </c>
    </row>
    <row r="220" spans="1:30">
      <c r="A220" s="624"/>
      <c r="B220" s="628" t="s">
        <v>838</v>
      </c>
      <c r="C220" s="629">
        <v>0</v>
      </c>
      <c r="D220" s="630">
        <v>0</v>
      </c>
      <c r="E220" s="630">
        <v>0</v>
      </c>
      <c r="F220" s="630">
        <v>0</v>
      </c>
      <c r="G220" s="630">
        <v>0</v>
      </c>
      <c r="H220" s="630">
        <v>0</v>
      </c>
      <c r="I220" s="629">
        <v>0</v>
      </c>
      <c r="J220" s="629">
        <v>0</v>
      </c>
      <c r="K220" s="630">
        <v>0</v>
      </c>
      <c r="L220" s="630">
        <v>0</v>
      </c>
      <c r="M220" s="630">
        <v>0</v>
      </c>
      <c r="N220" s="629">
        <v>0</v>
      </c>
      <c r="O220" s="629">
        <v>0</v>
      </c>
      <c r="P220" s="631">
        <v>0</v>
      </c>
      <c r="Q220" s="175"/>
      <c r="R220" s="175"/>
      <c r="Y220" s="702"/>
      <c r="AD220" s="702"/>
    </row>
    <row r="221" spans="1:30">
      <c r="A221" s="624"/>
      <c r="B221" s="628" t="s">
        <v>839</v>
      </c>
      <c r="C221" s="629">
        <v>0</v>
      </c>
      <c r="D221" s="630">
        <v>0</v>
      </c>
      <c r="E221" s="630">
        <v>0</v>
      </c>
      <c r="F221" s="630">
        <v>0</v>
      </c>
      <c r="G221" s="630">
        <v>0</v>
      </c>
      <c r="H221" s="630">
        <v>0</v>
      </c>
      <c r="I221" s="629">
        <v>0</v>
      </c>
      <c r="J221" s="629">
        <v>0</v>
      </c>
      <c r="K221" s="630">
        <v>0</v>
      </c>
      <c r="L221" s="630">
        <v>0</v>
      </c>
      <c r="M221" s="630">
        <v>0</v>
      </c>
      <c r="N221" s="629">
        <v>0</v>
      </c>
      <c r="O221" s="629">
        <v>0</v>
      </c>
      <c r="P221" s="631">
        <v>0</v>
      </c>
      <c r="Q221" s="175"/>
      <c r="R221" s="175"/>
      <c r="S221" s="703">
        <f t="shared" ref="S221:X221" si="214">C221-C220</f>
        <v>0</v>
      </c>
      <c r="T221" s="703">
        <f t="shared" si="214"/>
        <v>0</v>
      </c>
      <c r="U221" s="703">
        <f t="shared" si="214"/>
        <v>0</v>
      </c>
      <c r="V221" s="703">
        <f t="shared" si="214"/>
        <v>0</v>
      </c>
      <c r="W221" s="703">
        <f t="shared" si="214"/>
        <v>0</v>
      </c>
      <c r="X221" s="703">
        <f t="shared" si="214"/>
        <v>0</v>
      </c>
      <c r="Y221" s="704">
        <f t="shared" ref="Y221:AD221" si="215">I221-I220</f>
        <v>0</v>
      </c>
      <c r="Z221" s="703">
        <f t="shared" si="215"/>
        <v>0</v>
      </c>
      <c r="AA221" s="703">
        <f t="shared" si="215"/>
        <v>0</v>
      </c>
      <c r="AB221" s="703">
        <f t="shared" si="215"/>
        <v>0</v>
      </c>
      <c r="AC221" s="703">
        <f t="shared" si="215"/>
        <v>0</v>
      </c>
      <c r="AD221" s="704">
        <f t="shared" si="215"/>
        <v>0</v>
      </c>
    </row>
    <row r="222" spans="1:30">
      <c r="A222" s="624"/>
      <c r="B222" s="628" t="s">
        <v>840</v>
      </c>
      <c r="C222" s="629">
        <v>0</v>
      </c>
      <c r="D222" s="630">
        <v>0</v>
      </c>
      <c r="E222" s="630">
        <v>0</v>
      </c>
      <c r="F222" s="630">
        <v>0</v>
      </c>
      <c r="G222" s="630">
        <v>0</v>
      </c>
      <c r="H222" s="630">
        <v>0</v>
      </c>
      <c r="I222" s="629">
        <v>0</v>
      </c>
      <c r="J222" s="629">
        <v>0</v>
      </c>
      <c r="K222" s="630">
        <v>0</v>
      </c>
      <c r="L222" s="630">
        <v>0</v>
      </c>
      <c r="M222" s="630">
        <v>0</v>
      </c>
      <c r="N222" s="629">
        <v>0</v>
      </c>
      <c r="O222" s="629">
        <v>0</v>
      </c>
      <c r="P222" s="631">
        <v>0</v>
      </c>
      <c r="Q222" s="175"/>
      <c r="R222" s="175"/>
      <c r="Y222" s="702"/>
      <c r="AD222" s="702"/>
    </row>
    <row r="223" spans="1:30">
      <c r="A223" s="624"/>
      <c r="B223" s="628" t="s">
        <v>841</v>
      </c>
      <c r="C223" s="629">
        <v>0</v>
      </c>
      <c r="D223" s="630">
        <v>0</v>
      </c>
      <c r="E223" s="630">
        <v>0</v>
      </c>
      <c r="F223" s="630">
        <v>0</v>
      </c>
      <c r="G223" s="630">
        <v>0</v>
      </c>
      <c r="H223" s="630">
        <v>0</v>
      </c>
      <c r="I223" s="629">
        <v>0</v>
      </c>
      <c r="J223" s="629">
        <v>0</v>
      </c>
      <c r="K223" s="630">
        <v>0</v>
      </c>
      <c r="L223" s="630">
        <v>0</v>
      </c>
      <c r="M223" s="630">
        <v>0</v>
      </c>
      <c r="N223" s="629">
        <v>0</v>
      </c>
      <c r="O223" s="629">
        <v>0</v>
      </c>
      <c r="P223" s="631">
        <v>0</v>
      </c>
      <c r="Q223" s="175"/>
      <c r="R223" s="175"/>
      <c r="S223" s="703">
        <f t="shared" ref="S223:X223" si="216">C223-C222</f>
        <v>0</v>
      </c>
      <c r="T223" s="703">
        <f t="shared" si="216"/>
        <v>0</v>
      </c>
      <c r="U223" s="703">
        <f t="shared" si="216"/>
        <v>0</v>
      </c>
      <c r="V223" s="703">
        <f t="shared" si="216"/>
        <v>0</v>
      </c>
      <c r="W223" s="703">
        <f t="shared" si="216"/>
        <v>0</v>
      </c>
      <c r="X223" s="703">
        <f t="shared" si="216"/>
        <v>0</v>
      </c>
      <c r="Y223" s="704">
        <f t="shared" ref="Y223:AD223" si="217">I223-I222</f>
        <v>0</v>
      </c>
      <c r="Z223" s="703">
        <f t="shared" si="217"/>
        <v>0</v>
      </c>
      <c r="AA223" s="703">
        <f t="shared" si="217"/>
        <v>0</v>
      </c>
      <c r="AB223" s="703">
        <f t="shared" si="217"/>
        <v>0</v>
      </c>
      <c r="AC223" s="703">
        <f t="shared" si="217"/>
        <v>0</v>
      </c>
      <c r="AD223" s="704">
        <f t="shared" si="217"/>
        <v>0</v>
      </c>
    </row>
    <row r="224" spans="1:30">
      <c r="A224" s="624"/>
      <c r="B224" s="628" t="s">
        <v>842</v>
      </c>
      <c r="C224" s="629">
        <v>0</v>
      </c>
      <c r="D224" s="630">
        <v>0</v>
      </c>
      <c r="E224" s="630">
        <v>0</v>
      </c>
      <c r="F224" s="630">
        <v>0</v>
      </c>
      <c r="G224" s="630">
        <v>0</v>
      </c>
      <c r="H224" s="630">
        <v>0</v>
      </c>
      <c r="I224" s="629">
        <v>0</v>
      </c>
      <c r="J224" s="629">
        <v>0</v>
      </c>
      <c r="K224" s="630">
        <v>0</v>
      </c>
      <c r="L224" s="630">
        <v>0</v>
      </c>
      <c r="M224" s="630">
        <v>0</v>
      </c>
      <c r="N224" s="629">
        <v>0</v>
      </c>
      <c r="O224" s="629">
        <v>0</v>
      </c>
      <c r="P224" s="631">
        <v>0</v>
      </c>
      <c r="Q224" s="175"/>
      <c r="R224" s="175"/>
      <c r="Y224" s="702"/>
      <c r="AD224" s="702"/>
    </row>
    <row r="225" spans="1:30">
      <c r="A225" s="624"/>
      <c r="B225" s="628" t="s">
        <v>843</v>
      </c>
      <c r="C225" s="629">
        <v>0</v>
      </c>
      <c r="D225" s="630">
        <v>0</v>
      </c>
      <c r="E225" s="630">
        <v>0</v>
      </c>
      <c r="F225" s="630">
        <v>0</v>
      </c>
      <c r="G225" s="630">
        <v>0</v>
      </c>
      <c r="H225" s="630">
        <v>0</v>
      </c>
      <c r="I225" s="629">
        <v>0</v>
      </c>
      <c r="J225" s="629">
        <v>0</v>
      </c>
      <c r="K225" s="630">
        <v>0</v>
      </c>
      <c r="L225" s="630">
        <v>0</v>
      </c>
      <c r="M225" s="630">
        <v>0</v>
      </c>
      <c r="N225" s="629">
        <v>0</v>
      </c>
      <c r="O225" s="629">
        <v>0</v>
      </c>
      <c r="P225" s="631">
        <v>0</v>
      </c>
      <c r="Q225" s="175"/>
      <c r="R225" s="175"/>
      <c r="S225" s="703">
        <f t="shared" ref="S225:X225" si="218">C225-C224</f>
        <v>0</v>
      </c>
      <c r="T225" s="703">
        <f t="shared" si="218"/>
        <v>0</v>
      </c>
      <c r="U225" s="703">
        <f t="shared" si="218"/>
        <v>0</v>
      </c>
      <c r="V225" s="703">
        <f t="shared" si="218"/>
        <v>0</v>
      </c>
      <c r="W225" s="703">
        <f t="shared" si="218"/>
        <v>0</v>
      </c>
      <c r="X225" s="703">
        <f t="shared" si="218"/>
        <v>0</v>
      </c>
      <c r="Y225" s="704">
        <f t="shared" ref="Y225:AD225" si="219">I225-I224</f>
        <v>0</v>
      </c>
      <c r="Z225" s="703">
        <f t="shared" si="219"/>
        <v>0</v>
      </c>
      <c r="AA225" s="703">
        <f t="shared" si="219"/>
        <v>0</v>
      </c>
      <c r="AB225" s="703">
        <f t="shared" si="219"/>
        <v>0</v>
      </c>
      <c r="AC225" s="703">
        <f t="shared" si="219"/>
        <v>0</v>
      </c>
      <c r="AD225" s="704">
        <f t="shared" si="219"/>
        <v>0</v>
      </c>
    </row>
    <row r="226" spans="1:30">
      <c r="A226" s="624"/>
      <c r="B226" s="628" t="s">
        <v>844</v>
      </c>
      <c r="C226" s="629">
        <v>0</v>
      </c>
      <c r="D226" s="630">
        <v>0</v>
      </c>
      <c r="E226" s="630">
        <v>0</v>
      </c>
      <c r="F226" s="630">
        <v>0</v>
      </c>
      <c r="G226" s="630">
        <v>0</v>
      </c>
      <c r="H226" s="630">
        <v>0</v>
      </c>
      <c r="I226" s="629">
        <v>0</v>
      </c>
      <c r="J226" s="629">
        <v>0</v>
      </c>
      <c r="K226" s="630">
        <v>0</v>
      </c>
      <c r="L226" s="630">
        <v>0</v>
      </c>
      <c r="M226" s="630">
        <v>0</v>
      </c>
      <c r="N226" s="629">
        <v>0</v>
      </c>
      <c r="O226" s="629">
        <v>0</v>
      </c>
      <c r="P226" s="631">
        <v>0</v>
      </c>
      <c r="Q226" s="175"/>
      <c r="R226" s="175"/>
      <c r="Y226" s="702"/>
      <c r="AD226" s="702"/>
    </row>
    <row r="227" spans="1:30">
      <c r="A227" s="624"/>
      <c r="B227" s="628" t="s">
        <v>845</v>
      </c>
      <c r="C227" s="629">
        <v>0</v>
      </c>
      <c r="D227" s="630">
        <v>0</v>
      </c>
      <c r="E227" s="630">
        <v>0</v>
      </c>
      <c r="F227" s="630">
        <v>0</v>
      </c>
      <c r="G227" s="630">
        <v>0</v>
      </c>
      <c r="H227" s="630">
        <v>0</v>
      </c>
      <c r="I227" s="629">
        <v>0</v>
      </c>
      <c r="J227" s="629">
        <v>0</v>
      </c>
      <c r="K227" s="630">
        <v>0</v>
      </c>
      <c r="L227" s="630">
        <v>0</v>
      </c>
      <c r="M227" s="630">
        <v>0</v>
      </c>
      <c r="N227" s="629">
        <v>0</v>
      </c>
      <c r="O227" s="629">
        <v>0</v>
      </c>
      <c r="P227" s="631">
        <v>0</v>
      </c>
      <c r="Q227" s="175"/>
      <c r="R227" s="175"/>
      <c r="S227" s="703">
        <f t="shared" ref="S227:X227" si="220">C227-C226</f>
        <v>0</v>
      </c>
      <c r="T227" s="703">
        <f t="shared" si="220"/>
        <v>0</v>
      </c>
      <c r="U227" s="703">
        <f t="shared" si="220"/>
        <v>0</v>
      </c>
      <c r="V227" s="703">
        <f t="shared" si="220"/>
        <v>0</v>
      </c>
      <c r="W227" s="703">
        <f t="shared" si="220"/>
        <v>0</v>
      </c>
      <c r="X227" s="703">
        <f t="shared" si="220"/>
        <v>0</v>
      </c>
      <c r="Y227" s="704">
        <f t="shared" ref="Y227:AD227" si="221">I227-I226</f>
        <v>0</v>
      </c>
      <c r="Z227" s="703">
        <f t="shared" si="221"/>
        <v>0</v>
      </c>
      <c r="AA227" s="703">
        <f t="shared" si="221"/>
        <v>0</v>
      </c>
      <c r="AB227" s="703">
        <f t="shared" si="221"/>
        <v>0</v>
      </c>
      <c r="AC227" s="703">
        <f t="shared" si="221"/>
        <v>0</v>
      </c>
      <c r="AD227" s="704">
        <f t="shared" si="221"/>
        <v>0</v>
      </c>
    </row>
    <row r="228" spans="1:30">
      <c r="A228" s="624"/>
      <c r="B228" s="628" t="s">
        <v>846</v>
      </c>
      <c r="C228" s="629">
        <v>0</v>
      </c>
      <c r="D228" s="630">
        <v>0</v>
      </c>
      <c r="E228" s="630">
        <v>0</v>
      </c>
      <c r="F228" s="630">
        <v>0</v>
      </c>
      <c r="G228" s="630">
        <v>0</v>
      </c>
      <c r="H228" s="630">
        <v>0</v>
      </c>
      <c r="I228" s="629">
        <v>0</v>
      </c>
      <c r="J228" s="629">
        <v>0</v>
      </c>
      <c r="K228" s="630">
        <v>0</v>
      </c>
      <c r="L228" s="630">
        <v>0</v>
      </c>
      <c r="M228" s="630">
        <v>0</v>
      </c>
      <c r="N228" s="629">
        <v>0</v>
      </c>
      <c r="O228" s="629">
        <v>0</v>
      </c>
      <c r="P228" s="631">
        <v>0</v>
      </c>
      <c r="Q228" s="175"/>
      <c r="R228" s="175"/>
      <c r="Y228" s="702"/>
      <c r="AD228" s="702"/>
    </row>
    <row r="229" spans="1:30" ht="13.5" thickBot="1">
      <c r="A229" s="624"/>
      <c r="B229" s="628" t="s">
        <v>847</v>
      </c>
      <c r="C229" s="629">
        <v>0</v>
      </c>
      <c r="D229" s="630">
        <v>0</v>
      </c>
      <c r="E229" s="630">
        <v>0</v>
      </c>
      <c r="F229" s="630">
        <v>0</v>
      </c>
      <c r="G229" s="630">
        <v>0</v>
      </c>
      <c r="H229" s="630">
        <v>0</v>
      </c>
      <c r="I229" s="629">
        <v>0</v>
      </c>
      <c r="J229" s="629">
        <v>0</v>
      </c>
      <c r="K229" s="630">
        <v>0</v>
      </c>
      <c r="L229" s="630">
        <v>0</v>
      </c>
      <c r="M229" s="630">
        <v>0</v>
      </c>
      <c r="N229" s="629">
        <v>0</v>
      </c>
      <c r="O229" s="629">
        <v>0</v>
      </c>
      <c r="P229" s="631">
        <v>0</v>
      </c>
      <c r="Q229" s="175"/>
      <c r="R229" s="175"/>
      <c r="S229" s="715">
        <f t="shared" ref="S229:X229" si="222">C229-C228</f>
        <v>0</v>
      </c>
      <c r="T229" s="715">
        <f t="shared" si="222"/>
        <v>0</v>
      </c>
      <c r="U229" s="715">
        <f t="shared" si="222"/>
        <v>0</v>
      </c>
      <c r="V229" s="715">
        <f t="shared" si="222"/>
        <v>0</v>
      </c>
      <c r="W229" s="715">
        <f t="shared" si="222"/>
        <v>0</v>
      </c>
      <c r="X229" s="715">
        <f t="shared" si="222"/>
        <v>0</v>
      </c>
      <c r="Y229" s="716">
        <f t="shared" ref="Y229:AD229" si="223">I229-I228</f>
        <v>0</v>
      </c>
      <c r="Z229" s="715">
        <f t="shared" si="223"/>
        <v>0</v>
      </c>
      <c r="AA229" s="715">
        <f t="shared" si="223"/>
        <v>0</v>
      </c>
      <c r="AB229" s="715">
        <f t="shared" si="223"/>
        <v>0</v>
      </c>
      <c r="AC229" s="715">
        <f t="shared" si="223"/>
        <v>0</v>
      </c>
      <c r="AD229" s="716">
        <f t="shared" si="223"/>
        <v>0</v>
      </c>
    </row>
    <row r="230" spans="1:30">
      <c r="A230" s="621" t="s">
        <v>851</v>
      </c>
      <c r="B230" s="617" t="s">
        <v>816</v>
      </c>
      <c r="C230" s="634">
        <v>0</v>
      </c>
      <c r="D230" s="635">
        <v>0</v>
      </c>
      <c r="E230" s="635">
        <v>0</v>
      </c>
      <c r="F230" s="635">
        <v>0</v>
      </c>
      <c r="G230" s="635">
        <v>0</v>
      </c>
      <c r="H230" s="635">
        <v>0</v>
      </c>
      <c r="I230" s="634">
        <v>0</v>
      </c>
      <c r="J230" s="634">
        <v>0</v>
      </c>
      <c r="K230" s="635">
        <v>0</v>
      </c>
      <c r="L230" s="635">
        <v>0</v>
      </c>
      <c r="M230" s="635">
        <v>0</v>
      </c>
      <c r="N230" s="634">
        <v>0</v>
      </c>
      <c r="O230" s="634">
        <v>0</v>
      </c>
      <c r="P230" s="636">
        <v>0</v>
      </c>
      <c r="Q230" s="175"/>
      <c r="R230" s="175"/>
      <c r="S230" s="701" t="s">
        <v>1192</v>
      </c>
      <c r="Y230" s="702"/>
      <c r="AD230" s="702"/>
    </row>
    <row r="231" spans="1:30">
      <c r="A231" s="622"/>
      <c r="B231" s="628" t="s">
        <v>817</v>
      </c>
      <c r="C231" s="629">
        <v>0</v>
      </c>
      <c r="D231" s="630">
        <v>0</v>
      </c>
      <c r="E231" s="630">
        <v>0</v>
      </c>
      <c r="F231" s="630">
        <v>0</v>
      </c>
      <c r="G231" s="630">
        <v>0</v>
      </c>
      <c r="H231" s="630">
        <v>0</v>
      </c>
      <c r="I231" s="629">
        <v>0</v>
      </c>
      <c r="J231" s="629">
        <v>0</v>
      </c>
      <c r="K231" s="630">
        <v>0</v>
      </c>
      <c r="L231" s="630">
        <v>0</v>
      </c>
      <c r="M231" s="630">
        <v>0</v>
      </c>
      <c r="N231" s="629">
        <v>0</v>
      </c>
      <c r="O231" s="629">
        <v>0</v>
      </c>
      <c r="P231" s="631">
        <v>0</v>
      </c>
      <c r="Q231" s="175"/>
      <c r="R231" s="175"/>
      <c r="S231" s="703">
        <f t="shared" ref="S231:X231" si="224">C231-C230</f>
        <v>0</v>
      </c>
      <c r="T231" s="703">
        <f t="shared" si="224"/>
        <v>0</v>
      </c>
      <c r="U231" s="703">
        <f t="shared" si="224"/>
        <v>0</v>
      </c>
      <c r="V231" s="703">
        <f t="shared" si="224"/>
        <v>0</v>
      </c>
      <c r="W231" s="703">
        <f t="shared" si="224"/>
        <v>0</v>
      </c>
      <c r="X231" s="703">
        <f t="shared" si="224"/>
        <v>0</v>
      </c>
      <c r="Y231" s="704">
        <f t="shared" ref="Y231:AD231" si="225">I231-I230</f>
        <v>0</v>
      </c>
      <c r="Z231" s="703">
        <f t="shared" si="225"/>
        <v>0</v>
      </c>
      <c r="AA231" s="703">
        <f t="shared" si="225"/>
        <v>0</v>
      </c>
      <c r="AB231" s="703">
        <f t="shared" si="225"/>
        <v>0</v>
      </c>
      <c r="AC231" s="703">
        <f t="shared" si="225"/>
        <v>0</v>
      </c>
      <c r="AD231" s="704">
        <f t="shared" si="225"/>
        <v>0</v>
      </c>
    </row>
    <row r="232" spans="1:30">
      <c r="A232" s="622"/>
      <c r="B232" s="628" t="s">
        <v>818</v>
      </c>
      <c r="C232" s="629">
        <v>0</v>
      </c>
      <c r="D232" s="630">
        <v>0</v>
      </c>
      <c r="E232" s="630">
        <v>0</v>
      </c>
      <c r="F232" s="630">
        <v>0</v>
      </c>
      <c r="G232" s="630">
        <v>0</v>
      </c>
      <c r="H232" s="630">
        <v>0</v>
      </c>
      <c r="I232" s="629">
        <v>0</v>
      </c>
      <c r="J232" s="629">
        <v>0</v>
      </c>
      <c r="K232" s="630">
        <v>0</v>
      </c>
      <c r="L232" s="630">
        <v>0</v>
      </c>
      <c r="M232" s="630">
        <v>0</v>
      </c>
      <c r="N232" s="629">
        <v>0</v>
      </c>
      <c r="O232" s="629">
        <v>0</v>
      </c>
      <c r="P232" s="631">
        <v>0</v>
      </c>
      <c r="Q232" s="175"/>
      <c r="R232" s="175"/>
      <c r="Y232" s="702"/>
      <c r="AD232" s="702"/>
    </row>
    <row r="233" spans="1:30">
      <c r="A233" s="622"/>
      <c r="B233" s="628" t="s">
        <v>819</v>
      </c>
      <c r="C233" s="629">
        <v>0</v>
      </c>
      <c r="D233" s="630">
        <v>0</v>
      </c>
      <c r="E233" s="630">
        <v>0</v>
      </c>
      <c r="F233" s="630">
        <v>0</v>
      </c>
      <c r="G233" s="630">
        <v>0</v>
      </c>
      <c r="H233" s="630">
        <v>0</v>
      </c>
      <c r="I233" s="629">
        <v>0</v>
      </c>
      <c r="J233" s="629">
        <v>0</v>
      </c>
      <c r="K233" s="630">
        <v>0</v>
      </c>
      <c r="L233" s="630">
        <v>0</v>
      </c>
      <c r="M233" s="630">
        <v>0</v>
      </c>
      <c r="N233" s="629">
        <v>0</v>
      </c>
      <c r="O233" s="629">
        <v>0</v>
      </c>
      <c r="P233" s="631">
        <v>0</v>
      </c>
      <c r="Q233" s="175"/>
      <c r="R233" s="175"/>
      <c r="S233" s="703">
        <f t="shared" ref="S233:X233" si="226">C233-C232</f>
        <v>0</v>
      </c>
      <c r="T233" s="703">
        <f t="shared" si="226"/>
        <v>0</v>
      </c>
      <c r="U233" s="703">
        <f t="shared" si="226"/>
        <v>0</v>
      </c>
      <c r="V233" s="703">
        <f t="shared" si="226"/>
        <v>0</v>
      </c>
      <c r="W233" s="703">
        <f t="shared" si="226"/>
        <v>0</v>
      </c>
      <c r="X233" s="703">
        <f t="shared" si="226"/>
        <v>0</v>
      </c>
      <c r="Y233" s="704">
        <f t="shared" ref="Y233:AD233" si="227">I233-I232</f>
        <v>0</v>
      </c>
      <c r="Z233" s="703">
        <f t="shared" si="227"/>
        <v>0</v>
      </c>
      <c r="AA233" s="703">
        <f t="shared" si="227"/>
        <v>0</v>
      </c>
      <c r="AB233" s="703">
        <f t="shared" si="227"/>
        <v>0</v>
      </c>
      <c r="AC233" s="703">
        <f t="shared" si="227"/>
        <v>0</v>
      </c>
      <c r="AD233" s="704">
        <f t="shared" si="227"/>
        <v>0</v>
      </c>
    </row>
    <row r="234" spans="1:30">
      <c r="A234" s="622"/>
      <c r="B234" s="628" t="s">
        <v>820</v>
      </c>
      <c r="C234" s="629">
        <v>0</v>
      </c>
      <c r="D234" s="630">
        <v>0</v>
      </c>
      <c r="E234" s="630">
        <v>0</v>
      </c>
      <c r="F234" s="630">
        <v>0</v>
      </c>
      <c r="G234" s="630">
        <v>0</v>
      </c>
      <c r="H234" s="630">
        <v>0</v>
      </c>
      <c r="I234" s="629">
        <v>0</v>
      </c>
      <c r="J234" s="629">
        <v>0</v>
      </c>
      <c r="K234" s="630">
        <v>0</v>
      </c>
      <c r="L234" s="630">
        <v>0</v>
      </c>
      <c r="M234" s="630">
        <v>0</v>
      </c>
      <c r="N234" s="629">
        <v>0</v>
      </c>
      <c r="O234" s="629">
        <v>0</v>
      </c>
      <c r="P234" s="631">
        <v>0</v>
      </c>
      <c r="Q234" s="175"/>
      <c r="R234" s="175"/>
      <c r="Y234" s="702"/>
      <c r="AD234" s="702"/>
    </row>
    <row r="235" spans="1:30">
      <c r="A235" s="622"/>
      <c r="B235" s="628" t="s">
        <v>821</v>
      </c>
      <c r="C235" s="629">
        <v>0</v>
      </c>
      <c r="D235" s="630">
        <v>0</v>
      </c>
      <c r="E235" s="630">
        <v>0</v>
      </c>
      <c r="F235" s="630">
        <v>0</v>
      </c>
      <c r="G235" s="630">
        <v>0</v>
      </c>
      <c r="H235" s="630">
        <v>0</v>
      </c>
      <c r="I235" s="629">
        <v>0</v>
      </c>
      <c r="J235" s="629">
        <v>0</v>
      </c>
      <c r="K235" s="630">
        <v>0</v>
      </c>
      <c r="L235" s="630">
        <v>0</v>
      </c>
      <c r="M235" s="630">
        <v>0</v>
      </c>
      <c r="N235" s="629">
        <v>0</v>
      </c>
      <c r="O235" s="629">
        <v>0</v>
      </c>
      <c r="P235" s="631">
        <v>0</v>
      </c>
      <c r="Q235" s="175"/>
      <c r="R235" s="175"/>
      <c r="S235" s="703">
        <f t="shared" ref="S235:X235" si="228">C235-C234</f>
        <v>0</v>
      </c>
      <c r="T235" s="703">
        <f t="shared" si="228"/>
        <v>0</v>
      </c>
      <c r="U235" s="703">
        <f t="shared" si="228"/>
        <v>0</v>
      </c>
      <c r="V235" s="703">
        <f t="shared" si="228"/>
        <v>0</v>
      </c>
      <c r="W235" s="703">
        <f t="shared" si="228"/>
        <v>0</v>
      </c>
      <c r="X235" s="703">
        <f t="shared" si="228"/>
        <v>0</v>
      </c>
      <c r="Y235" s="704">
        <f t="shared" ref="Y235:AD235" si="229">I235-I234</f>
        <v>0</v>
      </c>
      <c r="Z235" s="703">
        <f t="shared" si="229"/>
        <v>0</v>
      </c>
      <c r="AA235" s="703">
        <f t="shared" si="229"/>
        <v>0</v>
      </c>
      <c r="AB235" s="703">
        <f t="shared" si="229"/>
        <v>0</v>
      </c>
      <c r="AC235" s="703">
        <f t="shared" si="229"/>
        <v>0</v>
      </c>
      <c r="AD235" s="704">
        <f t="shared" si="229"/>
        <v>0</v>
      </c>
    </row>
    <row r="236" spans="1:30">
      <c r="A236" s="622"/>
      <c r="B236" s="628" t="s">
        <v>822</v>
      </c>
      <c r="C236" s="629">
        <v>0</v>
      </c>
      <c r="D236" s="630">
        <v>0</v>
      </c>
      <c r="E236" s="630">
        <v>0</v>
      </c>
      <c r="F236" s="630">
        <v>0</v>
      </c>
      <c r="G236" s="630">
        <v>0</v>
      </c>
      <c r="H236" s="630">
        <v>0</v>
      </c>
      <c r="I236" s="629">
        <v>0</v>
      </c>
      <c r="J236" s="629">
        <v>0</v>
      </c>
      <c r="K236" s="630">
        <v>0</v>
      </c>
      <c r="L236" s="630">
        <v>0</v>
      </c>
      <c r="M236" s="630">
        <v>0</v>
      </c>
      <c r="N236" s="629">
        <v>0</v>
      </c>
      <c r="O236" s="629">
        <v>0</v>
      </c>
      <c r="P236" s="631">
        <v>0</v>
      </c>
      <c r="Q236" s="175"/>
      <c r="R236" s="175"/>
      <c r="Y236" s="702"/>
      <c r="AD236" s="702"/>
    </row>
    <row r="237" spans="1:30">
      <c r="A237" s="622"/>
      <c r="B237" s="628" t="s">
        <v>823</v>
      </c>
      <c r="C237" s="629">
        <v>0</v>
      </c>
      <c r="D237" s="630">
        <v>0</v>
      </c>
      <c r="E237" s="630">
        <v>0</v>
      </c>
      <c r="F237" s="630">
        <v>0</v>
      </c>
      <c r="G237" s="630">
        <v>0</v>
      </c>
      <c r="H237" s="630">
        <v>0</v>
      </c>
      <c r="I237" s="629">
        <v>0</v>
      </c>
      <c r="J237" s="629">
        <v>0</v>
      </c>
      <c r="K237" s="630">
        <v>0</v>
      </c>
      <c r="L237" s="630">
        <v>0</v>
      </c>
      <c r="M237" s="630">
        <v>0</v>
      </c>
      <c r="N237" s="629">
        <v>0</v>
      </c>
      <c r="O237" s="629">
        <v>0</v>
      </c>
      <c r="P237" s="631">
        <v>0</v>
      </c>
      <c r="Q237" s="175"/>
      <c r="R237" s="175"/>
      <c r="S237" s="703">
        <f t="shared" ref="S237:X237" si="230">C237-C236</f>
        <v>0</v>
      </c>
      <c r="T237" s="703">
        <f t="shared" si="230"/>
        <v>0</v>
      </c>
      <c r="U237" s="703">
        <f t="shared" si="230"/>
        <v>0</v>
      </c>
      <c r="V237" s="703">
        <f t="shared" si="230"/>
        <v>0</v>
      </c>
      <c r="W237" s="703">
        <f t="shared" si="230"/>
        <v>0</v>
      </c>
      <c r="X237" s="703">
        <f t="shared" si="230"/>
        <v>0</v>
      </c>
      <c r="Y237" s="704">
        <f t="shared" ref="Y237:AD237" si="231">I237-I236</f>
        <v>0</v>
      </c>
      <c r="Z237" s="703">
        <f t="shared" si="231"/>
        <v>0</v>
      </c>
      <c r="AA237" s="703">
        <f t="shared" si="231"/>
        <v>0</v>
      </c>
      <c r="AB237" s="703">
        <f t="shared" si="231"/>
        <v>0</v>
      </c>
      <c r="AC237" s="703">
        <f t="shared" si="231"/>
        <v>0</v>
      </c>
      <c r="AD237" s="704">
        <f t="shared" si="231"/>
        <v>0</v>
      </c>
    </row>
    <row r="238" spans="1:30">
      <c r="A238" s="622"/>
      <c r="B238" s="628" t="s">
        <v>824</v>
      </c>
      <c r="C238" s="629">
        <v>0</v>
      </c>
      <c r="D238" s="630">
        <v>0</v>
      </c>
      <c r="E238" s="630">
        <v>0</v>
      </c>
      <c r="F238" s="630">
        <v>0</v>
      </c>
      <c r="G238" s="630">
        <v>0</v>
      </c>
      <c r="H238" s="630">
        <v>0</v>
      </c>
      <c r="I238" s="629">
        <v>0</v>
      </c>
      <c r="J238" s="629">
        <v>0</v>
      </c>
      <c r="K238" s="630">
        <v>0</v>
      </c>
      <c r="L238" s="630">
        <v>0</v>
      </c>
      <c r="M238" s="630">
        <v>0</v>
      </c>
      <c r="N238" s="629">
        <v>0</v>
      </c>
      <c r="O238" s="629">
        <v>0</v>
      </c>
      <c r="P238" s="631">
        <v>0</v>
      </c>
      <c r="Q238" s="175"/>
      <c r="R238" s="175"/>
      <c r="Y238" s="702"/>
      <c r="AD238" s="702"/>
    </row>
    <row r="239" spans="1:30">
      <c r="A239" s="622"/>
      <c r="B239" s="628" t="s">
        <v>825</v>
      </c>
      <c r="C239" s="629">
        <v>0</v>
      </c>
      <c r="D239" s="630">
        <v>0</v>
      </c>
      <c r="E239" s="630">
        <v>0</v>
      </c>
      <c r="F239" s="630">
        <v>0</v>
      </c>
      <c r="G239" s="630">
        <v>0</v>
      </c>
      <c r="H239" s="630">
        <v>0</v>
      </c>
      <c r="I239" s="629">
        <v>0</v>
      </c>
      <c r="J239" s="629">
        <v>0</v>
      </c>
      <c r="K239" s="630">
        <v>0</v>
      </c>
      <c r="L239" s="630">
        <v>0</v>
      </c>
      <c r="M239" s="630">
        <v>0</v>
      </c>
      <c r="N239" s="629">
        <v>0</v>
      </c>
      <c r="O239" s="629">
        <v>0</v>
      </c>
      <c r="P239" s="631">
        <v>0</v>
      </c>
      <c r="Q239" s="175"/>
      <c r="R239" s="175"/>
      <c r="S239" s="703">
        <f t="shared" ref="S239:X239" si="232">C239-C238</f>
        <v>0</v>
      </c>
      <c r="T239" s="703">
        <f t="shared" si="232"/>
        <v>0</v>
      </c>
      <c r="U239" s="703">
        <f t="shared" si="232"/>
        <v>0</v>
      </c>
      <c r="V239" s="703">
        <f t="shared" si="232"/>
        <v>0</v>
      </c>
      <c r="W239" s="703">
        <f t="shared" si="232"/>
        <v>0</v>
      </c>
      <c r="X239" s="703">
        <f t="shared" si="232"/>
        <v>0</v>
      </c>
      <c r="Y239" s="704">
        <f t="shared" ref="Y239:AD239" si="233">I239-I238</f>
        <v>0</v>
      </c>
      <c r="Z239" s="703">
        <f t="shared" si="233"/>
        <v>0</v>
      </c>
      <c r="AA239" s="703">
        <f t="shared" si="233"/>
        <v>0</v>
      </c>
      <c r="AB239" s="703">
        <f t="shared" si="233"/>
        <v>0</v>
      </c>
      <c r="AC239" s="703">
        <f t="shared" si="233"/>
        <v>0</v>
      </c>
      <c r="AD239" s="704">
        <f t="shared" si="233"/>
        <v>0</v>
      </c>
    </row>
    <row r="240" spans="1:30">
      <c r="A240" s="622"/>
      <c r="B240" s="628" t="s">
        <v>826</v>
      </c>
      <c r="C240" s="629">
        <v>0</v>
      </c>
      <c r="D240" s="630">
        <v>0</v>
      </c>
      <c r="E240" s="630">
        <v>0</v>
      </c>
      <c r="F240" s="630">
        <v>0</v>
      </c>
      <c r="G240" s="630">
        <v>0</v>
      </c>
      <c r="H240" s="630">
        <v>0</v>
      </c>
      <c r="I240" s="629">
        <v>0</v>
      </c>
      <c r="J240" s="629">
        <v>0</v>
      </c>
      <c r="K240" s="630">
        <v>0</v>
      </c>
      <c r="L240" s="630">
        <v>0</v>
      </c>
      <c r="M240" s="630">
        <v>0</v>
      </c>
      <c r="N240" s="629">
        <v>0</v>
      </c>
      <c r="O240" s="629">
        <v>0</v>
      </c>
      <c r="P240" s="631">
        <v>0</v>
      </c>
      <c r="Q240" s="175"/>
      <c r="R240" s="175"/>
      <c r="Y240" s="702"/>
      <c r="AD240" s="702"/>
    </row>
    <row r="241" spans="1:30">
      <c r="A241" s="622"/>
      <c r="B241" s="628" t="s">
        <v>827</v>
      </c>
      <c r="C241" s="629">
        <v>0</v>
      </c>
      <c r="D241" s="630">
        <v>0</v>
      </c>
      <c r="E241" s="630">
        <v>0</v>
      </c>
      <c r="F241" s="630">
        <v>0</v>
      </c>
      <c r="G241" s="630">
        <v>0</v>
      </c>
      <c r="H241" s="630">
        <v>0</v>
      </c>
      <c r="I241" s="629">
        <v>0</v>
      </c>
      <c r="J241" s="629">
        <v>0</v>
      </c>
      <c r="K241" s="630">
        <v>0</v>
      </c>
      <c r="L241" s="630">
        <v>0</v>
      </c>
      <c r="M241" s="630">
        <v>0</v>
      </c>
      <c r="N241" s="629">
        <v>0</v>
      </c>
      <c r="O241" s="629">
        <v>0</v>
      </c>
      <c r="P241" s="631">
        <v>0</v>
      </c>
      <c r="Q241" s="175"/>
      <c r="R241" s="175"/>
      <c r="S241" s="703">
        <f t="shared" ref="S241:X241" si="234">C241-C240</f>
        <v>0</v>
      </c>
      <c r="T241" s="703">
        <f t="shared" si="234"/>
        <v>0</v>
      </c>
      <c r="U241" s="703">
        <f t="shared" si="234"/>
        <v>0</v>
      </c>
      <c r="V241" s="703">
        <f t="shared" si="234"/>
        <v>0</v>
      </c>
      <c r="W241" s="703">
        <f t="shared" si="234"/>
        <v>0</v>
      </c>
      <c r="X241" s="703">
        <f t="shared" si="234"/>
        <v>0</v>
      </c>
      <c r="Y241" s="704">
        <f t="shared" ref="Y241:AD241" si="235">I241-I240</f>
        <v>0</v>
      </c>
      <c r="Z241" s="703">
        <f t="shared" si="235"/>
        <v>0</v>
      </c>
      <c r="AA241" s="703">
        <f t="shared" si="235"/>
        <v>0</v>
      </c>
      <c r="AB241" s="703">
        <f t="shared" si="235"/>
        <v>0</v>
      </c>
      <c r="AC241" s="703">
        <f t="shared" si="235"/>
        <v>0</v>
      </c>
      <c r="AD241" s="704">
        <f t="shared" si="235"/>
        <v>0</v>
      </c>
    </row>
    <row r="242" spans="1:30">
      <c r="A242" s="622"/>
      <c r="B242" s="628" t="s">
        <v>828</v>
      </c>
      <c r="C242" s="629">
        <v>0</v>
      </c>
      <c r="D242" s="630">
        <v>0</v>
      </c>
      <c r="E242" s="630">
        <v>0</v>
      </c>
      <c r="F242" s="630">
        <v>0</v>
      </c>
      <c r="G242" s="630">
        <v>0</v>
      </c>
      <c r="H242" s="630">
        <v>0</v>
      </c>
      <c r="I242" s="629">
        <v>0</v>
      </c>
      <c r="J242" s="629">
        <v>0</v>
      </c>
      <c r="K242" s="630">
        <v>0</v>
      </c>
      <c r="L242" s="630">
        <v>0</v>
      </c>
      <c r="M242" s="630">
        <v>0</v>
      </c>
      <c r="N242" s="629">
        <v>0</v>
      </c>
      <c r="O242" s="629">
        <v>0</v>
      </c>
      <c r="P242" s="631">
        <v>0</v>
      </c>
      <c r="Q242" s="175"/>
      <c r="R242" s="175"/>
      <c r="Y242" s="702"/>
      <c r="AD242" s="702"/>
    </row>
    <row r="243" spans="1:30">
      <c r="A243" s="622"/>
      <c r="B243" s="628" t="s">
        <v>829</v>
      </c>
      <c r="C243" s="629">
        <v>0</v>
      </c>
      <c r="D243" s="630">
        <v>0</v>
      </c>
      <c r="E243" s="630">
        <v>0</v>
      </c>
      <c r="F243" s="630">
        <v>0</v>
      </c>
      <c r="G243" s="630">
        <v>0</v>
      </c>
      <c r="H243" s="630">
        <v>0</v>
      </c>
      <c r="I243" s="629">
        <v>0</v>
      </c>
      <c r="J243" s="629">
        <v>0</v>
      </c>
      <c r="K243" s="630">
        <v>0</v>
      </c>
      <c r="L243" s="630">
        <v>0</v>
      </c>
      <c r="M243" s="630">
        <v>0</v>
      </c>
      <c r="N243" s="629">
        <v>0</v>
      </c>
      <c r="O243" s="629">
        <v>0</v>
      </c>
      <c r="P243" s="631">
        <v>0</v>
      </c>
      <c r="Q243" s="175"/>
      <c r="R243" s="175"/>
      <c r="S243" s="703">
        <f t="shared" ref="S243:X243" si="236">C243-C242</f>
        <v>0</v>
      </c>
      <c r="T243" s="703">
        <f t="shared" si="236"/>
        <v>0</v>
      </c>
      <c r="U243" s="703">
        <f t="shared" si="236"/>
        <v>0</v>
      </c>
      <c r="V243" s="703">
        <f t="shared" si="236"/>
        <v>0</v>
      </c>
      <c r="W243" s="703">
        <f t="shared" si="236"/>
        <v>0</v>
      </c>
      <c r="X243" s="703">
        <f t="shared" si="236"/>
        <v>0</v>
      </c>
      <c r="Y243" s="704">
        <f t="shared" ref="Y243:AD243" si="237">I243-I242</f>
        <v>0</v>
      </c>
      <c r="Z243" s="703">
        <f t="shared" si="237"/>
        <v>0</v>
      </c>
      <c r="AA243" s="703">
        <f t="shared" si="237"/>
        <v>0</v>
      </c>
      <c r="AB243" s="703">
        <f t="shared" si="237"/>
        <v>0</v>
      </c>
      <c r="AC243" s="703">
        <f t="shared" si="237"/>
        <v>0</v>
      </c>
      <c r="AD243" s="704">
        <f t="shared" si="237"/>
        <v>0</v>
      </c>
    </row>
    <row r="244" spans="1:30">
      <c r="A244" s="622"/>
      <c r="B244" s="628" t="s">
        <v>830</v>
      </c>
      <c r="C244" s="629">
        <v>0</v>
      </c>
      <c r="D244" s="630">
        <v>0</v>
      </c>
      <c r="E244" s="630">
        <v>0</v>
      </c>
      <c r="F244" s="630">
        <v>0</v>
      </c>
      <c r="G244" s="630">
        <v>0</v>
      </c>
      <c r="H244" s="630">
        <v>0</v>
      </c>
      <c r="I244" s="629">
        <v>0</v>
      </c>
      <c r="J244" s="629">
        <v>0</v>
      </c>
      <c r="K244" s="630">
        <v>0</v>
      </c>
      <c r="L244" s="630">
        <v>0</v>
      </c>
      <c r="M244" s="630">
        <v>0</v>
      </c>
      <c r="N244" s="629">
        <v>0</v>
      </c>
      <c r="O244" s="629">
        <v>0</v>
      </c>
      <c r="P244" s="631">
        <v>0</v>
      </c>
      <c r="Q244" s="175"/>
      <c r="R244" s="175"/>
      <c r="Y244" s="702"/>
      <c r="AD244" s="702"/>
    </row>
    <row r="245" spans="1:30">
      <c r="A245" s="622"/>
      <c r="B245" s="628" t="s">
        <v>831</v>
      </c>
      <c r="C245" s="629">
        <v>0</v>
      </c>
      <c r="D245" s="630">
        <v>0</v>
      </c>
      <c r="E245" s="630">
        <v>0</v>
      </c>
      <c r="F245" s="630">
        <v>0</v>
      </c>
      <c r="G245" s="630">
        <v>0</v>
      </c>
      <c r="H245" s="630">
        <v>0</v>
      </c>
      <c r="I245" s="629">
        <v>0</v>
      </c>
      <c r="J245" s="629">
        <v>0</v>
      </c>
      <c r="K245" s="630">
        <v>0</v>
      </c>
      <c r="L245" s="630">
        <v>0</v>
      </c>
      <c r="M245" s="630">
        <v>0</v>
      </c>
      <c r="N245" s="629">
        <v>0</v>
      </c>
      <c r="O245" s="629">
        <v>0</v>
      </c>
      <c r="P245" s="631">
        <v>0</v>
      </c>
      <c r="Q245" s="175"/>
      <c r="R245" s="175"/>
      <c r="S245" s="703">
        <f t="shared" ref="S245:X245" si="238">C245-C244</f>
        <v>0</v>
      </c>
      <c r="T245" s="703">
        <f t="shared" si="238"/>
        <v>0</v>
      </c>
      <c r="U245" s="703">
        <f t="shared" si="238"/>
        <v>0</v>
      </c>
      <c r="V245" s="703">
        <f t="shared" si="238"/>
        <v>0</v>
      </c>
      <c r="W245" s="703">
        <f t="shared" si="238"/>
        <v>0</v>
      </c>
      <c r="X245" s="703">
        <f t="shared" si="238"/>
        <v>0</v>
      </c>
      <c r="Y245" s="704">
        <f t="shared" ref="Y245:AD245" si="239">I245-I244</f>
        <v>0</v>
      </c>
      <c r="Z245" s="703">
        <f t="shared" si="239"/>
        <v>0</v>
      </c>
      <c r="AA245" s="703">
        <f t="shared" si="239"/>
        <v>0</v>
      </c>
      <c r="AB245" s="703">
        <f t="shared" si="239"/>
        <v>0</v>
      </c>
      <c r="AC245" s="703">
        <f t="shared" si="239"/>
        <v>0</v>
      </c>
      <c r="AD245" s="704">
        <f t="shared" si="239"/>
        <v>0</v>
      </c>
    </row>
    <row r="246" spans="1:30">
      <c r="A246" s="622"/>
      <c r="B246" s="628" t="s">
        <v>832</v>
      </c>
      <c r="C246" s="629">
        <v>0</v>
      </c>
      <c r="D246" s="630">
        <v>0</v>
      </c>
      <c r="E246" s="630">
        <v>0</v>
      </c>
      <c r="F246" s="630">
        <v>0</v>
      </c>
      <c r="G246" s="630">
        <v>0</v>
      </c>
      <c r="H246" s="630">
        <v>0</v>
      </c>
      <c r="I246" s="629">
        <v>0</v>
      </c>
      <c r="J246" s="629">
        <v>0</v>
      </c>
      <c r="K246" s="630">
        <v>0</v>
      </c>
      <c r="L246" s="630">
        <v>0</v>
      </c>
      <c r="M246" s="630">
        <v>0</v>
      </c>
      <c r="N246" s="629">
        <v>0</v>
      </c>
      <c r="O246" s="629">
        <v>0</v>
      </c>
      <c r="P246" s="631">
        <v>0</v>
      </c>
      <c r="Q246" s="175"/>
      <c r="R246" s="175"/>
      <c r="Y246" s="702"/>
      <c r="AD246" s="702"/>
    </row>
    <row r="247" spans="1:30">
      <c r="A247" s="622"/>
      <c r="B247" s="628" t="s">
        <v>833</v>
      </c>
      <c r="C247" s="629">
        <v>0</v>
      </c>
      <c r="D247" s="630">
        <v>0</v>
      </c>
      <c r="E247" s="630">
        <v>0</v>
      </c>
      <c r="F247" s="630">
        <v>0</v>
      </c>
      <c r="G247" s="630">
        <v>0</v>
      </c>
      <c r="H247" s="630">
        <v>0</v>
      </c>
      <c r="I247" s="629">
        <v>0</v>
      </c>
      <c r="J247" s="629">
        <v>0</v>
      </c>
      <c r="K247" s="630">
        <v>0</v>
      </c>
      <c r="L247" s="630">
        <v>0</v>
      </c>
      <c r="M247" s="630">
        <v>0</v>
      </c>
      <c r="N247" s="629">
        <v>0</v>
      </c>
      <c r="O247" s="629">
        <v>0</v>
      </c>
      <c r="P247" s="631">
        <v>0</v>
      </c>
      <c r="Q247" s="175"/>
      <c r="R247" s="175"/>
      <c r="S247" s="703">
        <f t="shared" ref="S247:X247" si="240">C247-C246</f>
        <v>0</v>
      </c>
      <c r="T247" s="703">
        <f t="shared" si="240"/>
        <v>0</v>
      </c>
      <c r="U247" s="703">
        <f t="shared" si="240"/>
        <v>0</v>
      </c>
      <c r="V247" s="703">
        <f t="shared" si="240"/>
        <v>0</v>
      </c>
      <c r="W247" s="703">
        <f t="shared" si="240"/>
        <v>0</v>
      </c>
      <c r="X247" s="703">
        <f t="shared" si="240"/>
        <v>0</v>
      </c>
      <c r="Y247" s="704">
        <f t="shared" ref="Y247:AD247" si="241">I247-I246</f>
        <v>0</v>
      </c>
      <c r="Z247" s="703">
        <f t="shared" si="241"/>
        <v>0</v>
      </c>
      <c r="AA247" s="703">
        <f t="shared" si="241"/>
        <v>0</v>
      </c>
      <c r="AB247" s="703">
        <f t="shared" si="241"/>
        <v>0</v>
      </c>
      <c r="AC247" s="703">
        <f t="shared" si="241"/>
        <v>0</v>
      </c>
      <c r="AD247" s="704">
        <f t="shared" si="241"/>
        <v>0</v>
      </c>
    </row>
    <row r="248" spans="1:30">
      <c r="A248" s="622"/>
      <c r="B248" s="628" t="s">
        <v>834</v>
      </c>
      <c r="C248" s="629">
        <v>0</v>
      </c>
      <c r="D248" s="630">
        <v>0</v>
      </c>
      <c r="E248" s="630">
        <v>0</v>
      </c>
      <c r="F248" s="630">
        <v>0</v>
      </c>
      <c r="G248" s="630">
        <v>0</v>
      </c>
      <c r="H248" s="630">
        <v>0</v>
      </c>
      <c r="I248" s="629">
        <v>0</v>
      </c>
      <c r="J248" s="629">
        <v>0</v>
      </c>
      <c r="K248" s="630">
        <v>0</v>
      </c>
      <c r="L248" s="630">
        <v>0</v>
      </c>
      <c r="M248" s="630">
        <v>0</v>
      </c>
      <c r="N248" s="629">
        <v>0</v>
      </c>
      <c r="O248" s="629">
        <v>0</v>
      </c>
      <c r="P248" s="631">
        <v>0</v>
      </c>
      <c r="Q248" s="175"/>
      <c r="R248" s="175"/>
      <c r="Y248" s="702"/>
      <c r="AD248" s="702"/>
    </row>
    <row r="249" spans="1:30">
      <c r="A249" s="622"/>
      <c r="B249" s="628" t="s">
        <v>835</v>
      </c>
      <c r="C249" s="629">
        <v>0</v>
      </c>
      <c r="D249" s="630">
        <v>0</v>
      </c>
      <c r="E249" s="630">
        <v>0</v>
      </c>
      <c r="F249" s="630">
        <v>0</v>
      </c>
      <c r="G249" s="630">
        <v>0</v>
      </c>
      <c r="H249" s="630">
        <v>0</v>
      </c>
      <c r="I249" s="629">
        <v>0</v>
      </c>
      <c r="J249" s="629">
        <v>0</v>
      </c>
      <c r="K249" s="630">
        <v>0</v>
      </c>
      <c r="L249" s="630">
        <v>0</v>
      </c>
      <c r="M249" s="630">
        <v>0</v>
      </c>
      <c r="N249" s="629">
        <v>0</v>
      </c>
      <c r="O249" s="629">
        <v>0</v>
      </c>
      <c r="P249" s="631">
        <v>0</v>
      </c>
      <c r="Q249" s="175"/>
      <c r="R249" s="175"/>
      <c r="S249" s="703">
        <f t="shared" ref="S249:X249" si="242">C249-C248</f>
        <v>0</v>
      </c>
      <c r="T249" s="703">
        <f t="shared" si="242"/>
        <v>0</v>
      </c>
      <c r="U249" s="703">
        <f t="shared" si="242"/>
        <v>0</v>
      </c>
      <c r="V249" s="703">
        <f t="shared" si="242"/>
        <v>0</v>
      </c>
      <c r="W249" s="703">
        <f t="shared" si="242"/>
        <v>0</v>
      </c>
      <c r="X249" s="703">
        <f t="shared" si="242"/>
        <v>0</v>
      </c>
      <c r="Y249" s="704">
        <f t="shared" ref="Y249:AD249" si="243">I249-I248</f>
        <v>0</v>
      </c>
      <c r="Z249" s="703">
        <f t="shared" si="243"/>
        <v>0</v>
      </c>
      <c r="AA249" s="703">
        <f t="shared" si="243"/>
        <v>0</v>
      </c>
      <c r="AB249" s="703">
        <f t="shared" si="243"/>
        <v>0</v>
      </c>
      <c r="AC249" s="703">
        <f t="shared" si="243"/>
        <v>0</v>
      </c>
      <c r="AD249" s="704">
        <f t="shared" si="243"/>
        <v>0</v>
      </c>
    </row>
    <row r="250" spans="1:30">
      <c r="A250" s="622"/>
      <c r="B250" s="628" t="s">
        <v>836</v>
      </c>
      <c r="C250" s="629">
        <v>0</v>
      </c>
      <c r="D250" s="630">
        <v>0</v>
      </c>
      <c r="E250" s="630">
        <v>0</v>
      </c>
      <c r="F250" s="630">
        <v>0</v>
      </c>
      <c r="G250" s="630">
        <v>0</v>
      </c>
      <c r="H250" s="630">
        <v>0</v>
      </c>
      <c r="I250" s="629">
        <v>0</v>
      </c>
      <c r="J250" s="629">
        <v>0</v>
      </c>
      <c r="K250" s="630">
        <v>0</v>
      </c>
      <c r="L250" s="630">
        <v>0</v>
      </c>
      <c r="M250" s="630">
        <v>0</v>
      </c>
      <c r="N250" s="629">
        <v>0</v>
      </c>
      <c r="O250" s="629">
        <v>0</v>
      </c>
      <c r="P250" s="631">
        <v>0</v>
      </c>
      <c r="Q250" s="175"/>
      <c r="R250" s="175"/>
      <c r="Y250" s="702"/>
      <c r="AD250" s="702"/>
    </row>
    <row r="251" spans="1:30">
      <c r="A251" s="622"/>
      <c r="B251" s="628" t="s">
        <v>837</v>
      </c>
      <c r="C251" s="629">
        <v>0</v>
      </c>
      <c r="D251" s="630">
        <v>0</v>
      </c>
      <c r="E251" s="630">
        <v>0</v>
      </c>
      <c r="F251" s="630">
        <v>0</v>
      </c>
      <c r="G251" s="630">
        <v>0</v>
      </c>
      <c r="H251" s="630">
        <v>0</v>
      </c>
      <c r="I251" s="629">
        <v>0</v>
      </c>
      <c r="J251" s="629">
        <v>0</v>
      </c>
      <c r="K251" s="630">
        <v>0</v>
      </c>
      <c r="L251" s="630">
        <v>0</v>
      </c>
      <c r="M251" s="630">
        <v>0</v>
      </c>
      <c r="N251" s="629">
        <v>0</v>
      </c>
      <c r="O251" s="629">
        <v>0</v>
      </c>
      <c r="P251" s="631">
        <v>0</v>
      </c>
      <c r="Q251" s="175"/>
      <c r="R251" s="175"/>
      <c r="S251" s="703">
        <f t="shared" ref="S251:X251" si="244">C251-C250</f>
        <v>0</v>
      </c>
      <c r="T251" s="703">
        <f t="shared" si="244"/>
        <v>0</v>
      </c>
      <c r="U251" s="703">
        <f t="shared" si="244"/>
        <v>0</v>
      </c>
      <c r="V251" s="703">
        <f t="shared" si="244"/>
        <v>0</v>
      </c>
      <c r="W251" s="703">
        <f t="shared" si="244"/>
        <v>0</v>
      </c>
      <c r="X251" s="703">
        <f t="shared" si="244"/>
        <v>0</v>
      </c>
      <c r="Y251" s="704">
        <f t="shared" ref="Y251:AD251" si="245">I251-I250</f>
        <v>0</v>
      </c>
      <c r="Z251" s="703">
        <f t="shared" si="245"/>
        <v>0</v>
      </c>
      <c r="AA251" s="703">
        <f t="shared" si="245"/>
        <v>0</v>
      </c>
      <c r="AB251" s="703">
        <f t="shared" si="245"/>
        <v>0</v>
      </c>
      <c r="AC251" s="703">
        <f t="shared" si="245"/>
        <v>0</v>
      </c>
      <c r="AD251" s="704">
        <f t="shared" si="245"/>
        <v>0</v>
      </c>
    </row>
    <row r="252" spans="1:30">
      <c r="A252" s="622"/>
      <c r="B252" s="628" t="s">
        <v>838</v>
      </c>
      <c r="C252" s="629">
        <v>0</v>
      </c>
      <c r="D252" s="630">
        <v>0</v>
      </c>
      <c r="E252" s="630">
        <v>0</v>
      </c>
      <c r="F252" s="630">
        <v>0</v>
      </c>
      <c r="G252" s="630">
        <v>0</v>
      </c>
      <c r="H252" s="630">
        <v>0</v>
      </c>
      <c r="I252" s="629">
        <v>0</v>
      </c>
      <c r="J252" s="629">
        <v>0</v>
      </c>
      <c r="K252" s="630">
        <v>0</v>
      </c>
      <c r="L252" s="630">
        <v>0</v>
      </c>
      <c r="M252" s="630">
        <v>0</v>
      </c>
      <c r="N252" s="629">
        <v>0</v>
      </c>
      <c r="O252" s="629">
        <v>0</v>
      </c>
      <c r="P252" s="631">
        <v>0</v>
      </c>
      <c r="Q252" s="175"/>
      <c r="R252" s="175"/>
      <c r="Y252" s="702"/>
      <c r="AD252" s="702"/>
    </row>
    <row r="253" spans="1:30">
      <c r="A253" s="622"/>
      <c r="B253" s="628" t="s">
        <v>839</v>
      </c>
      <c r="C253" s="629">
        <v>0</v>
      </c>
      <c r="D253" s="630">
        <v>0</v>
      </c>
      <c r="E253" s="630">
        <v>0</v>
      </c>
      <c r="F253" s="630">
        <v>0</v>
      </c>
      <c r="G253" s="630">
        <v>0</v>
      </c>
      <c r="H253" s="630">
        <v>0</v>
      </c>
      <c r="I253" s="629">
        <v>0</v>
      </c>
      <c r="J253" s="629">
        <v>0</v>
      </c>
      <c r="K253" s="630">
        <v>0</v>
      </c>
      <c r="L253" s="630">
        <v>0</v>
      </c>
      <c r="M253" s="630">
        <v>0</v>
      </c>
      <c r="N253" s="629">
        <v>0</v>
      </c>
      <c r="O253" s="629">
        <v>0</v>
      </c>
      <c r="P253" s="631">
        <v>0</v>
      </c>
      <c r="Q253" s="175"/>
      <c r="R253" s="175"/>
      <c r="S253" s="703">
        <f t="shared" ref="S253:X253" si="246">C253-C252</f>
        <v>0</v>
      </c>
      <c r="T253" s="703">
        <f t="shared" si="246"/>
        <v>0</v>
      </c>
      <c r="U253" s="703">
        <f t="shared" si="246"/>
        <v>0</v>
      </c>
      <c r="V253" s="703">
        <f t="shared" si="246"/>
        <v>0</v>
      </c>
      <c r="W253" s="703">
        <f t="shared" si="246"/>
        <v>0</v>
      </c>
      <c r="X253" s="703">
        <f t="shared" si="246"/>
        <v>0</v>
      </c>
      <c r="Y253" s="704">
        <f t="shared" ref="Y253:AD253" si="247">I253-I252</f>
        <v>0</v>
      </c>
      <c r="Z253" s="703">
        <f t="shared" si="247"/>
        <v>0</v>
      </c>
      <c r="AA253" s="703">
        <f t="shared" si="247"/>
        <v>0</v>
      </c>
      <c r="AB253" s="703">
        <f t="shared" si="247"/>
        <v>0</v>
      </c>
      <c r="AC253" s="703">
        <f t="shared" si="247"/>
        <v>0</v>
      </c>
      <c r="AD253" s="704">
        <f t="shared" si="247"/>
        <v>0</v>
      </c>
    </row>
    <row r="254" spans="1:30">
      <c r="A254" s="622"/>
      <c r="B254" s="628" t="s">
        <v>840</v>
      </c>
      <c r="C254" s="629">
        <v>0</v>
      </c>
      <c r="D254" s="630">
        <v>0</v>
      </c>
      <c r="E254" s="630">
        <v>0</v>
      </c>
      <c r="F254" s="630">
        <v>0</v>
      </c>
      <c r="G254" s="630">
        <v>0</v>
      </c>
      <c r="H254" s="630">
        <v>0</v>
      </c>
      <c r="I254" s="629">
        <v>0</v>
      </c>
      <c r="J254" s="629">
        <v>0</v>
      </c>
      <c r="K254" s="630">
        <v>0</v>
      </c>
      <c r="L254" s="630">
        <v>0</v>
      </c>
      <c r="M254" s="630">
        <v>0</v>
      </c>
      <c r="N254" s="629">
        <v>0</v>
      </c>
      <c r="O254" s="629">
        <v>0</v>
      </c>
      <c r="P254" s="631">
        <v>0</v>
      </c>
      <c r="Q254" s="175"/>
      <c r="R254" s="175"/>
      <c r="Y254" s="702"/>
      <c r="AD254" s="702"/>
    </row>
    <row r="255" spans="1:30">
      <c r="A255" s="622"/>
      <c r="B255" s="628" t="s">
        <v>841</v>
      </c>
      <c r="C255" s="629">
        <v>0</v>
      </c>
      <c r="D255" s="630">
        <v>0</v>
      </c>
      <c r="E255" s="630">
        <v>0</v>
      </c>
      <c r="F255" s="630">
        <v>0</v>
      </c>
      <c r="G255" s="630">
        <v>0</v>
      </c>
      <c r="H255" s="630">
        <v>0</v>
      </c>
      <c r="I255" s="629">
        <v>0</v>
      </c>
      <c r="J255" s="629">
        <v>0</v>
      </c>
      <c r="K255" s="630">
        <v>0</v>
      </c>
      <c r="L255" s="630">
        <v>0</v>
      </c>
      <c r="M255" s="630">
        <v>0</v>
      </c>
      <c r="N255" s="629">
        <v>0</v>
      </c>
      <c r="O255" s="629">
        <v>0</v>
      </c>
      <c r="P255" s="631">
        <v>0</v>
      </c>
      <c r="Q255" s="175"/>
      <c r="R255" s="175"/>
      <c r="S255" s="703">
        <f t="shared" ref="S255:X255" si="248">C255-C254</f>
        <v>0</v>
      </c>
      <c r="T255" s="703">
        <f t="shared" si="248"/>
        <v>0</v>
      </c>
      <c r="U255" s="703">
        <f t="shared" si="248"/>
        <v>0</v>
      </c>
      <c r="V255" s="703">
        <f t="shared" si="248"/>
        <v>0</v>
      </c>
      <c r="W255" s="703">
        <f t="shared" si="248"/>
        <v>0</v>
      </c>
      <c r="X255" s="703">
        <f t="shared" si="248"/>
        <v>0</v>
      </c>
      <c r="Y255" s="704">
        <f t="shared" ref="Y255:AD255" si="249">I255-I254</f>
        <v>0</v>
      </c>
      <c r="Z255" s="703">
        <f t="shared" si="249"/>
        <v>0</v>
      </c>
      <c r="AA255" s="703">
        <f t="shared" si="249"/>
        <v>0</v>
      </c>
      <c r="AB255" s="703">
        <f t="shared" si="249"/>
        <v>0</v>
      </c>
      <c r="AC255" s="703">
        <f t="shared" si="249"/>
        <v>0</v>
      </c>
      <c r="AD255" s="704">
        <f t="shared" si="249"/>
        <v>0</v>
      </c>
    </row>
    <row r="256" spans="1:30">
      <c r="A256" s="622"/>
      <c r="B256" s="628" t="s">
        <v>842</v>
      </c>
      <c r="C256" s="629">
        <v>0</v>
      </c>
      <c r="D256" s="630">
        <v>0</v>
      </c>
      <c r="E256" s="630">
        <v>0</v>
      </c>
      <c r="F256" s="630">
        <v>0</v>
      </c>
      <c r="G256" s="630">
        <v>0</v>
      </c>
      <c r="H256" s="630">
        <v>0</v>
      </c>
      <c r="I256" s="629">
        <v>0</v>
      </c>
      <c r="J256" s="629">
        <v>0</v>
      </c>
      <c r="K256" s="630">
        <v>0</v>
      </c>
      <c r="L256" s="630">
        <v>0</v>
      </c>
      <c r="M256" s="630">
        <v>0</v>
      </c>
      <c r="N256" s="629">
        <v>0</v>
      </c>
      <c r="O256" s="629">
        <v>0</v>
      </c>
      <c r="P256" s="631">
        <v>0</v>
      </c>
      <c r="Q256" s="175"/>
      <c r="R256" s="175"/>
      <c r="Y256" s="702"/>
      <c r="AD256" s="702"/>
    </row>
    <row r="257" spans="1:30">
      <c r="A257" s="622"/>
      <c r="B257" s="628" t="s">
        <v>843</v>
      </c>
      <c r="C257" s="629">
        <v>0</v>
      </c>
      <c r="D257" s="630">
        <v>0</v>
      </c>
      <c r="E257" s="630">
        <v>0</v>
      </c>
      <c r="F257" s="630">
        <v>0</v>
      </c>
      <c r="G257" s="630">
        <v>0</v>
      </c>
      <c r="H257" s="630">
        <v>0</v>
      </c>
      <c r="I257" s="629">
        <v>0</v>
      </c>
      <c r="J257" s="629">
        <v>0</v>
      </c>
      <c r="K257" s="630">
        <v>0</v>
      </c>
      <c r="L257" s="630">
        <v>0</v>
      </c>
      <c r="M257" s="630">
        <v>0</v>
      </c>
      <c r="N257" s="629">
        <v>0</v>
      </c>
      <c r="O257" s="629">
        <v>0</v>
      </c>
      <c r="P257" s="631">
        <v>0</v>
      </c>
      <c r="Q257" s="175"/>
      <c r="R257" s="175"/>
      <c r="S257" s="703">
        <f t="shared" ref="S257:X257" si="250">C257-C256</f>
        <v>0</v>
      </c>
      <c r="T257" s="703">
        <f t="shared" si="250"/>
        <v>0</v>
      </c>
      <c r="U257" s="703">
        <f t="shared" si="250"/>
        <v>0</v>
      </c>
      <c r="V257" s="703">
        <f t="shared" si="250"/>
        <v>0</v>
      </c>
      <c r="W257" s="703">
        <f t="shared" si="250"/>
        <v>0</v>
      </c>
      <c r="X257" s="703">
        <f t="shared" si="250"/>
        <v>0</v>
      </c>
      <c r="Y257" s="704">
        <f t="shared" ref="Y257:AD257" si="251">I257-I256</f>
        <v>0</v>
      </c>
      <c r="Z257" s="703">
        <f t="shared" si="251"/>
        <v>0</v>
      </c>
      <c r="AA257" s="703">
        <f t="shared" si="251"/>
        <v>0</v>
      </c>
      <c r="AB257" s="703">
        <f t="shared" si="251"/>
        <v>0</v>
      </c>
      <c r="AC257" s="703">
        <f t="shared" si="251"/>
        <v>0</v>
      </c>
      <c r="AD257" s="704">
        <f t="shared" si="251"/>
        <v>0</v>
      </c>
    </row>
    <row r="258" spans="1:30">
      <c r="A258" s="622"/>
      <c r="B258" s="628" t="s">
        <v>844</v>
      </c>
      <c r="C258" s="629">
        <v>0</v>
      </c>
      <c r="D258" s="630">
        <v>0</v>
      </c>
      <c r="E258" s="630">
        <v>0</v>
      </c>
      <c r="F258" s="630">
        <v>0</v>
      </c>
      <c r="G258" s="630">
        <v>0</v>
      </c>
      <c r="H258" s="630">
        <v>0</v>
      </c>
      <c r="I258" s="629">
        <v>0</v>
      </c>
      <c r="J258" s="629">
        <v>0</v>
      </c>
      <c r="K258" s="630">
        <v>0</v>
      </c>
      <c r="L258" s="630">
        <v>0</v>
      </c>
      <c r="M258" s="630">
        <v>0</v>
      </c>
      <c r="N258" s="629">
        <v>0</v>
      </c>
      <c r="O258" s="629">
        <v>0</v>
      </c>
      <c r="P258" s="631">
        <v>0</v>
      </c>
      <c r="Q258" s="175"/>
      <c r="R258" s="175"/>
      <c r="Y258" s="702"/>
      <c r="AD258" s="702"/>
    </row>
    <row r="259" spans="1:30">
      <c r="A259" s="622"/>
      <c r="B259" s="628" t="s">
        <v>845</v>
      </c>
      <c r="C259" s="629">
        <v>0</v>
      </c>
      <c r="D259" s="630">
        <v>0</v>
      </c>
      <c r="E259" s="630">
        <v>0</v>
      </c>
      <c r="F259" s="630">
        <v>0</v>
      </c>
      <c r="G259" s="630">
        <v>0</v>
      </c>
      <c r="H259" s="630">
        <v>0</v>
      </c>
      <c r="I259" s="629">
        <v>0</v>
      </c>
      <c r="J259" s="629">
        <v>0</v>
      </c>
      <c r="K259" s="630">
        <v>0</v>
      </c>
      <c r="L259" s="630">
        <v>0</v>
      </c>
      <c r="M259" s="630">
        <v>0</v>
      </c>
      <c r="N259" s="629">
        <v>0</v>
      </c>
      <c r="O259" s="629">
        <v>0</v>
      </c>
      <c r="P259" s="631">
        <v>0</v>
      </c>
      <c r="Q259" s="175"/>
      <c r="R259" s="175"/>
      <c r="S259" s="703">
        <f t="shared" ref="S259:X259" si="252">C259-C258</f>
        <v>0</v>
      </c>
      <c r="T259" s="703">
        <f t="shared" si="252"/>
        <v>0</v>
      </c>
      <c r="U259" s="703">
        <f t="shared" si="252"/>
        <v>0</v>
      </c>
      <c r="V259" s="703">
        <f t="shared" si="252"/>
        <v>0</v>
      </c>
      <c r="W259" s="703">
        <f t="shared" si="252"/>
        <v>0</v>
      </c>
      <c r="X259" s="703">
        <f t="shared" si="252"/>
        <v>0</v>
      </c>
      <c r="Y259" s="704">
        <f t="shared" ref="Y259:AD259" si="253">I259-I258</f>
        <v>0</v>
      </c>
      <c r="Z259" s="703">
        <f t="shared" si="253"/>
        <v>0</v>
      </c>
      <c r="AA259" s="703">
        <f t="shared" si="253"/>
        <v>0</v>
      </c>
      <c r="AB259" s="703">
        <f t="shared" si="253"/>
        <v>0</v>
      </c>
      <c r="AC259" s="703">
        <f t="shared" si="253"/>
        <v>0</v>
      </c>
      <c r="AD259" s="704">
        <f t="shared" si="253"/>
        <v>0</v>
      </c>
    </row>
    <row r="260" spans="1:30">
      <c r="A260" s="622"/>
      <c r="B260" s="628" t="s">
        <v>846</v>
      </c>
      <c r="C260" s="629">
        <v>0</v>
      </c>
      <c r="D260" s="630">
        <v>0</v>
      </c>
      <c r="E260" s="630">
        <v>0</v>
      </c>
      <c r="F260" s="630">
        <v>0</v>
      </c>
      <c r="G260" s="630">
        <v>0</v>
      </c>
      <c r="H260" s="630">
        <v>0</v>
      </c>
      <c r="I260" s="629">
        <v>0</v>
      </c>
      <c r="J260" s="629">
        <v>0</v>
      </c>
      <c r="K260" s="630">
        <v>0</v>
      </c>
      <c r="L260" s="630">
        <v>0</v>
      </c>
      <c r="M260" s="630">
        <v>0</v>
      </c>
      <c r="N260" s="629">
        <v>0</v>
      </c>
      <c r="O260" s="629">
        <v>0</v>
      </c>
      <c r="P260" s="631">
        <v>0</v>
      </c>
      <c r="Q260" s="175"/>
      <c r="R260" s="175"/>
      <c r="Y260" s="702"/>
      <c r="AD260" s="702"/>
    </row>
    <row r="261" spans="1:30" ht="13.5" thickBot="1">
      <c r="A261" s="622"/>
      <c r="B261" s="628" t="s">
        <v>847</v>
      </c>
      <c r="C261" s="629">
        <v>0</v>
      </c>
      <c r="D261" s="630">
        <v>0</v>
      </c>
      <c r="E261" s="630">
        <v>0</v>
      </c>
      <c r="F261" s="630">
        <v>0</v>
      </c>
      <c r="G261" s="630">
        <v>0</v>
      </c>
      <c r="H261" s="630">
        <v>0</v>
      </c>
      <c r="I261" s="629">
        <v>0</v>
      </c>
      <c r="J261" s="629">
        <v>0</v>
      </c>
      <c r="K261" s="630">
        <v>0</v>
      </c>
      <c r="L261" s="630">
        <v>0</v>
      </c>
      <c r="M261" s="630">
        <v>0</v>
      </c>
      <c r="N261" s="629">
        <v>0</v>
      </c>
      <c r="O261" s="629">
        <v>0</v>
      </c>
      <c r="P261" s="631">
        <v>0</v>
      </c>
      <c r="Q261" s="175"/>
      <c r="R261" s="175"/>
      <c r="S261" s="715">
        <f t="shared" ref="S261:X261" si="254">C261-C260</f>
        <v>0</v>
      </c>
      <c r="T261" s="715">
        <f t="shared" si="254"/>
        <v>0</v>
      </c>
      <c r="U261" s="715">
        <f t="shared" si="254"/>
        <v>0</v>
      </c>
      <c r="V261" s="715">
        <f t="shared" si="254"/>
        <v>0</v>
      </c>
      <c r="W261" s="715">
        <f t="shared" si="254"/>
        <v>0</v>
      </c>
      <c r="X261" s="715">
        <f t="shared" si="254"/>
        <v>0</v>
      </c>
      <c r="Y261" s="716">
        <f t="shared" ref="Y261:AD261" si="255">I261-I260</f>
        <v>0</v>
      </c>
      <c r="Z261" s="715">
        <f t="shared" si="255"/>
        <v>0</v>
      </c>
      <c r="AA261" s="715">
        <f t="shared" si="255"/>
        <v>0</v>
      </c>
      <c r="AB261" s="715">
        <f t="shared" si="255"/>
        <v>0</v>
      </c>
      <c r="AC261" s="715">
        <f t="shared" si="255"/>
        <v>0</v>
      </c>
      <c r="AD261" s="716">
        <f t="shared" si="255"/>
        <v>0</v>
      </c>
    </row>
    <row r="262" spans="1:30">
      <c r="A262" s="621" t="s">
        <v>516</v>
      </c>
      <c r="B262" s="617" t="s">
        <v>816</v>
      </c>
      <c r="C262" s="634">
        <v>0</v>
      </c>
      <c r="D262" s="635">
        <v>0</v>
      </c>
      <c r="E262" s="635">
        <v>0</v>
      </c>
      <c r="F262" s="635">
        <v>0</v>
      </c>
      <c r="G262" s="635">
        <v>0</v>
      </c>
      <c r="H262" s="635">
        <v>0</v>
      </c>
      <c r="I262" s="634">
        <v>0</v>
      </c>
      <c r="J262" s="634">
        <v>0</v>
      </c>
      <c r="K262" s="635">
        <v>0</v>
      </c>
      <c r="L262" s="635">
        <v>0</v>
      </c>
      <c r="M262" s="635">
        <v>0</v>
      </c>
      <c r="N262" s="634">
        <v>0</v>
      </c>
      <c r="O262" s="634">
        <v>0</v>
      </c>
      <c r="P262" s="636">
        <v>0</v>
      </c>
      <c r="Q262" s="175"/>
      <c r="R262" s="175"/>
      <c r="S262" s="701" t="s">
        <v>1192</v>
      </c>
      <c r="Y262" s="702"/>
      <c r="AD262" s="702"/>
    </row>
    <row r="263" spans="1:30">
      <c r="A263" s="622"/>
      <c r="B263" s="628" t="s">
        <v>817</v>
      </c>
      <c r="C263" s="629">
        <v>0</v>
      </c>
      <c r="D263" s="630">
        <v>0</v>
      </c>
      <c r="E263" s="630">
        <v>0</v>
      </c>
      <c r="F263" s="630">
        <v>0</v>
      </c>
      <c r="G263" s="630">
        <v>0</v>
      </c>
      <c r="H263" s="630">
        <v>0</v>
      </c>
      <c r="I263" s="629">
        <v>0</v>
      </c>
      <c r="J263" s="629">
        <v>0</v>
      </c>
      <c r="K263" s="630">
        <v>0</v>
      </c>
      <c r="L263" s="630">
        <v>0</v>
      </c>
      <c r="M263" s="630">
        <v>0</v>
      </c>
      <c r="N263" s="629">
        <v>0</v>
      </c>
      <c r="O263" s="629">
        <v>0</v>
      </c>
      <c r="P263" s="631">
        <v>0</v>
      </c>
      <c r="Q263" s="175"/>
      <c r="R263" s="175"/>
      <c r="S263" s="703">
        <f t="shared" ref="S263:X263" si="256">C263-C262</f>
        <v>0</v>
      </c>
      <c r="T263" s="703">
        <f t="shared" si="256"/>
        <v>0</v>
      </c>
      <c r="U263" s="703">
        <f t="shared" si="256"/>
        <v>0</v>
      </c>
      <c r="V263" s="703">
        <f t="shared" si="256"/>
        <v>0</v>
      </c>
      <c r="W263" s="703">
        <f t="shared" si="256"/>
        <v>0</v>
      </c>
      <c r="X263" s="703">
        <f t="shared" si="256"/>
        <v>0</v>
      </c>
      <c r="Y263" s="704">
        <f t="shared" ref="Y263:AD263" si="257">I263-I262</f>
        <v>0</v>
      </c>
      <c r="Z263" s="703">
        <f t="shared" si="257"/>
        <v>0</v>
      </c>
      <c r="AA263" s="703">
        <f t="shared" si="257"/>
        <v>0</v>
      </c>
      <c r="AB263" s="703">
        <f t="shared" si="257"/>
        <v>0</v>
      </c>
      <c r="AC263" s="703">
        <f t="shared" si="257"/>
        <v>0</v>
      </c>
      <c r="AD263" s="704">
        <f t="shared" si="257"/>
        <v>0</v>
      </c>
    </row>
    <row r="264" spans="1:30">
      <c r="A264" s="622"/>
      <c r="B264" s="628" t="s">
        <v>818</v>
      </c>
      <c r="C264" s="629">
        <v>0</v>
      </c>
      <c r="D264" s="630">
        <v>0</v>
      </c>
      <c r="E264" s="630">
        <v>0</v>
      </c>
      <c r="F264" s="630">
        <v>0</v>
      </c>
      <c r="G264" s="630">
        <v>0</v>
      </c>
      <c r="H264" s="630">
        <v>0</v>
      </c>
      <c r="I264" s="629">
        <v>0</v>
      </c>
      <c r="J264" s="629">
        <v>0</v>
      </c>
      <c r="K264" s="630">
        <v>0</v>
      </c>
      <c r="L264" s="630">
        <v>0</v>
      </c>
      <c r="M264" s="630">
        <v>0</v>
      </c>
      <c r="N264" s="629">
        <v>0</v>
      </c>
      <c r="O264" s="629">
        <v>0</v>
      </c>
      <c r="P264" s="631">
        <v>0</v>
      </c>
      <c r="Q264" s="175"/>
      <c r="R264" s="175"/>
      <c r="Y264" s="702"/>
      <c r="AD264" s="702"/>
    </row>
    <row r="265" spans="1:30">
      <c r="A265" s="622"/>
      <c r="B265" s="628" t="s">
        <v>819</v>
      </c>
      <c r="C265" s="629">
        <v>0</v>
      </c>
      <c r="D265" s="630">
        <v>0</v>
      </c>
      <c r="E265" s="630">
        <v>0</v>
      </c>
      <c r="F265" s="630">
        <v>0</v>
      </c>
      <c r="G265" s="630">
        <v>0</v>
      </c>
      <c r="H265" s="630">
        <v>0</v>
      </c>
      <c r="I265" s="629">
        <v>0</v>
      </c>
      <c r="J265" s="629">
        <v>0</v>
      </c>
      <c r="K265" s="630">
        <v>0</v>
      </c>
      <c r="L265" s="630">
        <v>0</v>
      </c>
      <c r="M265" s="630">
        <v>0</v>
      </c>
      <c r="N265" s="629">
        <v>0</v>
      </c>
      <c r="O265" s="629">
        <v>0</v>
      </c>
      <c r="P265" s="631">
        <v>0</v>
      </c>
      <c r="Q265" s="175"/>
      <c r="R265" s="175"/>
      <c r="S265" s="703">
        <f t="shared" ref="S265:X265" si="258">C265-C264</f>
        <v>0</v>
      </c>
      <c r="T265" s="703">
        <f t="shared" si="258"/>
        <v>0</v>
      </c>
      <c r="U265" s="703">
        <f t="shared" si="258"/>
        <v>0</v>
      </c>
      <c r="V265" s="703">
        <f t="shared" si="258"/>
        <v>0</v>
      </c>
      <c r="W265" s="703">
        <f t="shared" si="258"/>
        <v>0</v>
      </c>
      <c r="X265" s="703">
        <f t="shared" si="258"/>
        <v>0</v>
      </c>
      <c r="Y265" s="704">
        <f t="shared" ref="Y265:AD265" si="259">I265-I264</f>
        <v>0</v>
      </c>
      <c r="Z265" s="703">
        <f t="shared" si="259"/>
        <v>0</v>
      </c>
      <c r="AA265" s="703">
        <f t="shared" si="259"/>
        <v>0</v>
      </c>
      <c r="AB265" s="703">
        <f t="shared" si="259"/>
        <v>0</v>
      </c>
      <c r="AC265" s="703">
        <f t="shared" si="259"/>
        <v>0</v>
      </c>
      <c r="AD265" s="704">
        <f t="shared" si="259"/>
        <v>0</v>
      </c>
    </row>
    <row r="266" spans="1:30">
      <c r="A266" s="622"/>
      <c r="B266" s="628" t="s">
        <v>820</v>
      </c>
      <c r="C266" s="629">
        <v>0</v>
      </c>
      <c r="D266" s="630">
        <v>0</v>
      </c>
      <c r="E266" s="630">
        <v>0</v>
      </c>
      <c r="F266" s="630">
        <v>0</v>
      </c>
      <c r="G266" s="630">
        <v>0</v>
      </c>
      <c r="H266" s="630">
        <v>0</v>
      </c>
      <c r="I266" s="629">
        <v>0</v>
      </c>
      <c r="J266" s="629">
        <v>0</v>
      </c>
      <c r="K266" s="630">
        <v>0</v>
      </c>
      <c r="L266" s="630">
        <v>0</v>
      </c>
      <c r="M266" s="630">
        <v>0</v>
      </c>
      <c r="N266" s="629">
        <v>0</v>
      </c>
      <c r="O266" s="629">
        <v>0</v>
      </c>
      <c r="P266" s="631">
        <v>0</v>
      </c>
      <c r="Q266" s="175"/>
      <c r="R266" s="175"/>
      <c r="Y266" s="702"/>
      <c r="AD266" s="702"/>
    </row>
    <row r="267" spans="1:30">
      <c r="A267" s="622"/>
      <c r="B267" s="628" t="s">
        <v>821</v>
      </c>
      <c r="C267" s="629">
        <v>0</v>
      </c>
      <c r="D267" s="630">
        <v>0</v>
      </c>
      <c r="E267" s="630">
        <v>0</v>
      </c>
      <c r="F267" s="630">
        <v>0</v>
      </c>
      <c r="G267" s="630">
        <v>0</v>
      </c>
      <c r="H267" s="630">
        <v>0</v>
      </c>
      <c r="I267" s="629">
        <v>0</v>
      </c>
      <c r="J267" s="629">
        <v>0</v>
      </c>
      <c r="K267" s="630">
        <v>0</v>
      </c>
      <c r="L267" s="630">
        <v>0</v>
      </c>
      <c r="M267" s="630">
        <v>0</v>
      </c>
      <c r="N267" s="629">
        <v>0</v>
      </c>
      <c r="O267" s="629">
        <v>0</v>
      </c>
      <c r="P267" s="631">
        <v>0</v>
      </c>
      <c r="Q267" s="175"/>
      <c r="R267" s="175"/>
      <c r="S267" s="703">
        <f t="shared" ref="S267:X267" si="260">C267-C266</f>
        <v>0</v>
      </c>
      <c r="T267" s="703">
        <f t="shared" si="260"/>
        <v>0</v>
      </c>
      <c r="U267" s="703">
        <f t="shared" si="260"/>
        <v>0</v>
      </c>
      <c r="V267" s="703">
        <f t="shared" si="260"/>
        <v>0</v>
      </c>
      <c r="W267" s="703">
        <f t="shared" si="260"/>
        <v>0</v>
      </c>
      <c r="X267" s="703">
        <f t="shared" si="260"/>
        <v>0</v>
      </c>
      <c r="Y267" s="704">
        <f t="shared" ref="Y267:AD267" si="261">I267-I266</f>
        <v>0</v>
      </c>
      <c r="Z267" s="703">
        <f t="shared" si="261"/>
        <v>0</v>
      </c>
      <c r="AA267" s="703">
        <f t="shared" si="261"/>
        <v>0</v>
      </c>
      <c r="AB267" s="703">
        <f t="shared" si="261"/>
        <v>0</v>
      </c>
      <c r="AC267" s="703">
        <f t="shared" si="261"/>
        <v>0</v>
      </c>
      <c r="AD267" s="704">
        <f t="shared" si="261"/>
        <v>0</v>
      </c>
    </row>
    <row r="268" spans="1:30">
      <c r="A268" s="622"/>
      <c r="B268" s="628" t="s">
        <v>822</v>
      </c>
      <c r="C268" s="629">
        <v>0</v>
      </c>
      <c r="D268" s="630">
        <v>0</v>
      </c>
      <c r="E268" s="630">
        <v>0</v>
      </c>
      <c r="F268" s="630">
        <v>0</v>
      </c>
      <c r="G268" s="630">
        <v>0</v>
      </c>
      <c r="H268" s="630">
        <v>0</v>
      </c>
      <c r="I268" s="629">
        <v>0</v>
      </c>
      <c r="J268" s="629">
        <v>0</v>
      </c>
      <c r="K268" s="630">
        <v>0</v>
      </c>
      <c r="L268" s="630">
        <v>0</v>
      </c>
      <c r="M268" s="630">
        <v>0</v>
      </c>
      <c r="N268" s="629">
        <v>0</v>
      </c>
      <c r="O268" s="629">
        <v>0</v>
      </c>
      <c r="P268" s="631">
        <v>0</v>
      </c>
      <c r="Q268" s="175"/>
      <c r="R268" s="175"/>
      <c r="Y268" s="702"/>
      <c r="AD268" s="702"/>
    </row>
    <row r="269" spans="1:30">
      <c r="A269" s="622"/>
      <c r="B269" s="628" t="s">
        <v>823</v>
      </c>
      <c r="C269" s="629">
        <v>0</v>
      </c>
      <c r="D269" s="630">
        <v>0</v>
      </c>
      <c r="E269" s="630">
        <v>0</v>
      </c>
      <c r="F269" s="630">
        <v>0</v>
      </c>
      <c r="G269" s="630">
        <v>0</v>
      </c>
      <c r="H269" s="630">
        <v>0</v>
      </c>
      <c r="I269" s="629">
        <v>0</v>
      </c>
      <c r="J269" s="629">
        <v>0</v>
      </c>
      <c r="K269" s="630">
        <v>0</v>
      </c>
      <c r="L269" s="630">
        <v>0</v>
      </c>
      <c r="M269" s="630">
        <v>0</v>
      </c>
      <c r="N269" s="629">
        <v>0</v>
      </c>
      <c r="O269" s="629">
        <v>0</v>
      </c>
      <c r="P269" s="631">
        <v>0</v>
      </c>
      <c r="Q269" s="175"/>
      <c r="R269" s="175"/>
      <c r="S269" s="703">
        <f t="shared" ref="S269:X269" si="262">C269-C268</f>
        <v>0</v>
      </c>
      <c r="T269" s="703">
        <f t="shared" si="262"/>
        <v>0</v>
      </c>
      <c r="U269" s="703">
        <f t="shared" si="262"/>
        <v>0</v>
      </c>
      <c r="V269" s="703">
        <f t="shared" si="262"/>
        <v>0</v>
      </c>
      <c r="W269" s="703">
        <f t="shared" si="262"/>
        <v>0</v>
      </c>
      <c r="X269" s="703">
        <f t="shared" si="262"/>
        <v>0</v>
      </c>
      <c r="Y269" s="704">
        <f t="shared" ref="Y269:AD269" si="263">I269-I268</f>
        <v>0</v>
      </c>
      <c r="Z269" s="703">
        <f t="shared" si="263"/>
        <v>0</v>
      </c>
      <c r="AA269" s="703">
        <f t="shared" si="263"/>
        <v>0</v>
      </c>
      <c r="AB269" s="703">
        <f t="shared" si="263"/>
        <v>0</v>
      </c>
      <c r="AC269" s="703">
        <f t="shared" si="263"/>
        <v>0</v>
      </c>
      <c r="AD269" s="704">
        <f t="shared" si="263"/>
        <v>0</v>
      </c>
    </row>
    <row r="270" spans="1:30">
      <c r="A270" s="622"/>
      <c r="B270" s="628" t="s">
        <v>824</v>
      </c>
      <c r="C270" s="629">
        <v>0</v>
      </c>
      <c r="D270" s="630">
        <v>0</v>
      </c>
      <c r="E270" s="630">
        <v>0</v>
      </c>
      <c r="F270" s="630">
        <v>0</v>
      </c>
      <c r="G270" s="630">
        <v>0</v>
      </c>
      <c r="H270" s="630">
        <v>0</v>
      </c>
      <c r="I270" s="629">
        <v>0</v>
      </c>
      <c r="J270" s="629">
        <v>0</v>
      </c>
      <c r="K270" s="630">
        <v>0</v>
      </c>
      <c r="L270" s="630">
        <v>0</v>
      </c>
      <c r="M270" s="630">
        <v>0</v>
      </c>
      <c r="N270" s="629">
        <v>0</v>
      </c>
      <c r="O270" s="629">
        <v>0</v>
      </c>
      <c r="P270" s="631">
        <v>0</v>
      </c>
      <c r="Q270" s="175"/>
      <c r="R270" s="175"/>
      <c r="Y270" s="702"/>
      <c r="AD270" s="702"/>
    </row>
    <row r="271" spans="1:30">
      <c r="A271" s="622"/>
      <c r="B271" s="628" t="s">
        <v>825</v>
      </c>
      <c r="C271" s="629">
        <v>0</v>
      </c>
      <c r="D271" s="630">
        <v>0</v>
      </c>
      <c r="E271" s="630">
        <v>0</v>
      </c>
      <c r="F271" s="630">
        <v>0</v>
      </c>
      <c r="G271" s="630">
        <v>0</v>
      </c>
      <c r="H271" s="630">
        <v>0</v>
      </c>
      <c r="I271" s="629">
        <v>0</v>
      </c>
      <c r="J271" s="629">
        <v>0</v>
      </c>
      <c r="K271" s="630">
        <v>0</v>
      </c>
      <c r="L271" s="630">
        <v>0</v>
      </c>
      <c r="M271" s="630">
        <v>0</v>
      </c>
      <c r="N271" s="629">
        <v>0</v>
      </c>
      <c r="O271" s="629">
        <v>0</v>
      </c>
      <c r="P271" s="631">
        <v>0</v>
      </c>
      <c r="Q271" s="175"/>
      <c r="R271" s="175"/>
      <c r="S271" s="703">
        <f t="shared" ref="S271:X271" si="264">C271-C270</f>
        <v>0</v>
      </c>
      <c r="T271" s="703">
        <f t="shared" si="264"/>
        <v>0</v>
      </c>
      <c r="U271" s="703">
        <f t="shared" si="264"/>
        <v>0</v>
      </c>
      <c r="V271" s="703">
        <f t="shared" si="264"/>
        <v>0</v>
      </c>
      <c r="W271" s="703">
        <f t="shared" si="264"/>
        <v>0</v>
      </c>
      <c r="X271" s="703">
        <f t="shared" si="264"/>
        <v>0</v>
      </c>
      <c r="Y271" s="704">
        <f t="shared" ref="Y271:AD271" si="265">I271-I270</f>
        <v>0</v>
      </c>
      <c r="Z271" s="703">
        <f t="shared" si="265"/>
        <v>0</v>
      </c>
      <c r="AA271" s="703">
        <f t="shared" si="265"/>
        <v>0</v>
      </c>
      <c r="AB271" s="703">
        <f t="shared" si="265"/>
        <v>0</v>
      </c>
      <c r="AC271" s="703">
        <f t="shared" si="265"/>
        <v>0</v>
      </c>
      <c r="AD271" s="704">
        <f t="shared" si="265"/>
        <v>0</v>
      </c>
    </row>
    <row r="272" spans="1:30">
      <c r="A272" s="622"/>
      <c r="B272" s="628" t="s">
        <v>826</v>
      </c>
      <c r="C272" s="629">
        <v>0</v>
      </c>
      <c r="D272" s="630">
        <v>0</v>
      </c>
      <c r="E272" s="630">
        <v>0</v>
      </c>
      <c r="F272" s="630">
        <v>0</v>
      </c>
      <c r="G272" s="630">
        <v>0</v>
      </c>
      <c r="H272" s="630">
        <v>0</v>
      </c>
      <c r="I272" s="629">
        <v>0</v>
      </c>
      <c r="J272" s="629">
        <v>0</v>
      </c>
      <c r="K272" s="630">
        <v>0</v>
      </c>
      <c r="L272" s="630">
        <v>0</v>
      </c>
      <c r="M272" s="630">
        <v>0</v>
      </c>
      <c r="N272" s="629">
        <v>0</v>
      </c>
      <c r="O272" s="629">
        <v>0</v>
      </c>
      <c r="P272" s="631">
        <v>0</v>
      </c>
      <c r="Q272" s="175"/>
      <c r="R272" s="175"/>
      <c r="Y272" s="702"/>
      <c r="AD272" s="702"/>
    </row>
    <row r="273" spans="1:30">
      <c r="A273" s="622"/>
      <c r="B273" s="628" t="s">
        <v>827</v>
      </c>
      <c r="C273" s="629">
        <v>0</v>
      </c>
      <c r="D273" s="630">
        <v>0</v>
      </c>
      <c r="E273" s="630">
        <v>0</v>
      </c>
      <c r="F273" s="630">
        <v>0</v>
      </c>
      <c r="G273" s="630">
        <v>0</v>
      </c>
      <c r="H273" s="630">
        <v>0</v>
      </c>
      <c r="I273" s="629">
        <v>0</v>
      </c>
      <c r="J273" s="629">
        <v>0</v>
      </c>
      <c r="K273" s="630">
        <v>0</v>
      </c>
      <c r="L273" s="630">
        <v>0</v>
      </c>
      <c r="M273" s="630">
        <v>0</v>
      </c>
      <c r="N273" s="629">
        <v>0</v>
      </c>
      <c r="O273" s="629">
        <v>0</v>
      </c>
      <c r="P273" s="631">
        <v>0</v>
      </c>
      <c r="Q273" s="175"/>
      <c r="R273" s="175"/>
      <c r="S273" s="703">
        <f t="shared" ref="S273:X273" si="266">C273-C272</f>
        <v>0</v>
      </c>
      <c r="T273" s="703">
        <f t="shared" si="266"/>
        <v>0</v>
      </c>
      <c r="U273" s="703">
        <f t="shared" si="266"/>
        <v>0</v>
      </c>
      <c r="V273" s="703">
        <f t="shared" si="266"/>
        <v>0</v>
      </c>
      <c r="W273" s="703">
        <f t="shared" si="266"/>
        <v>0</v>
      </c>
      <c r="X273" s="703">
        <f t="shared" si="266"/>
        <v>0</v>
      </c>
      <c r="Y273" s="704">
        <f t="shared" ref="Y273:AD273" si="267">I273-I272</f>
        <v>0</v>
      </c>
      <c r="Z273" s="703">
        <f t="shared" si="267"/>
        <v>0</v>
      </c>
      <c r="AA273" s="703">
        <f t="shared" si="267"/>
        <v>0</v>
      </c>
      <c r="AB273" s="703">
        <f t="shared" si="267"/>
        <v>0</v>
      </c>
      <c r="AC273" s="703">
        <f t="shared" si="267"/>
        <v>0</v>
      </c>
      <c r="AD273" s="704">
        <f t="shared" si="267"/>
        <v>0</v>
      </c>
    </row>
    <row r="274" spans="1:30">
      <c r="A274" s="622"/>
      <c r="B274" s="628" t="s">
        <v>828</v>
      </c>
      <c r="C274" s="629">
        <v>0</v>
      </c>
      <c r="D274" s="630">
        <v>0</v>
      </c>
      <c r="E274" s="630">
        <v>0</v>
      </c>
      <c r="F274" s="630">
        <v>0</v>
      </c>
      <c r="G274" s="630">
        <v>0</v>
      </c>
      <c r="H274" s="630">
        <v>0</v>
      </c>
      <c r="I274" s="629">
        <v>0</v>
      </c>
      <c r="J274" s="629">
        <v>0</v>
      </c>
      <c r="K274" s="630">
        <v>0</v>
      </c>
      <c r="L274" s="630">
        <v>0</v>
      </c>
      <c r="M274" s="630">
        <v>0</v>
      </c>
      <c r="N274" s="629">
        <v>0</v>
      </c>
      <c r="O274" s="629">
        <v>0</v>
      </c>
      <c r="P274" s="631">
        <v>0</v>
      </c>
      <c r="Q274" s="175"/>
      <c r="R274" s="175"/>
      <c r="Y274" s="702"/>
      <c r="AD274" s="702"/>
    </row>
    <row r="275" spans="1:30">
      <c r="A275" s="622"/>
      <c r="B275" s="628" t="s">
        <v>829</v>
      </c>
      <c r="C275" s="629">
        <v>0</v>
      </c>
      <c r="D275" s="630">
        <v>0</v>
      </c>
      <c r="E275" s="630">
        <v>0</v>
      </c>
      <c r="F275" s="630">
        <v>0</v>
      </c>
      <c r="G275" s="630">
        <v>0</v>
      </c>
      <c r="H275" s="630">
        <v>0</v>
      </c>
      <c r="I275" s="629">
        <v>0</v>
      </c>
      <c r="J275" s="629">
        <v>0</v>
      </c>
      <c r="K275" s="630">
        <v>0</v>
      </c>
      <c r="L275" s="630">
        <v>0</v>
      </c>
      <c r="M275" s="630">
        <v>0</v>
      </c>
      <c r="N275" s="629">
        <v>0</v>
      </c>
      <c r="O275" s="629">
        <v>0</v>
      </c>
      <c r="P275" s="631">
        <v>0</v>
      </c>
      <c r="Q275" s="175"/>
      <c r="R275" s="175"/>
      <c r="S275" s="703">
        <f t="shared" ref="S275:X275" si="268">C275-C274</f>
        <v>0</v>
      </c>
      <c r="T275" s="703">
        <f t="shared" si="268"/>
        <v>0</v>
      </c>
      <c r="U275" s="703">
        <f t="shared" si="268"/>
        <v>0</v>
      </c>
      <c r="V275" s="703">
        <f t="shared" si="268"/>
        <v>0</v>
      </c>
      <c r="W275" s="703">
        <f t="shared" si="268"/>
        <v>0</v>
      </c>
      <c r="X275" s="703">
        <f t="shared" si="268"/>
        <v>0</v>
      </c>
      <c r="Y275" s="704">
        <f t="shared" ref="Y275:AD275" si="269">I275-I274</f>
        <v>0</v>
      </c>
      <c r="Z275" s="703">
        <f t="shared" si="269"/>
        <v>0</v>
      </c>
      <c r="AA275" s="703">
        <f t="shared" si="269"/>
        <v>0</v>
      </c>
      <c r="AB275" s="703">
        <f t="shared" si="269"/>
        <v>0</v>
      </c>
      <c r="AC275" s="703">
        <f t="shared" si="269"/>
        <v>0</v>
      </c>
      <c r="AD275" s="704">
        <f t="shared" si="269"/>
        <v>0</v>
      </c>
    </row>
    <row r="276" spans="1:30">
      <c r="A276" s="622"/>
      <c r="B276" s="628" t="s">
        <v>830</v>
      </c>
      <c r="C276" s="629">
        <v>0</v>
      </c>
      <c r="D276" s="630">
        <v>0</v>
      </c>
      <c r="E276" s="630">
        <v>0</v>
      </c>
      <c r="F276" s="630">
        <v>0</v>
      </c>
      <c r="G276" s="630">
        <v>0</v>
      </c>
      <c r="H276" s="630">
        <v>0</v>
      </c>
      <c r="I276" s="629">
        <v>0</v>
      </c>
      <c r="J276" s="629">
        <v>0</v>
      </c>
      <c r="K276" s="630">
        <v>0</v>
      </c>
      <c r="L276" s="630">
        <v>0</v>
      </c>
      <c r="M276" s="630">
        <v>0</v>
      </c>
      <c r="N276" s="629">
        <v>0</v>
      </c>
      <c r="O276" s="629">
        <v>0</v>
      </c>
      <c r="P276" s="631">
        <v>0</v>
      </c>
      <c r="Q276" s="175"/>
      <c r="R276" s="175"/>
      <c r="Y276" s="702"/>
      <c r="AD276" s="702"/>
    </row>
    <row r="277" spans="1:30">
      <c r="A277" s="622"/>
      <c r="B277" s="628" t="s">
        <v>831</v>
      </c>
      <c r="C277" s="629">
        <v>0</v>
      </c>
      <c r="D277" s="630">
        <v>0</v>
      </c>
      <c r="E277" s="630">
        <v>0</v>
      </c>
      <c r="F277" s="630">
        <v>0</v>
      </c>
      <c r="G277" s="630">
        <v>0</v>
      </c>
      <c r="H277" s="630">
        <v>0</v>
      </c>
      <c r="I277" s="629">
        <v>0</v>
      </c>
      <c r="J277" s="629">
        <v>0</v>
      </c>
      <c r="K277" s="630">
        <v>0</v>
      </c>
      <c r="L277" s="630">
        <v>0</v>
      </c>
      <c r="M277" s="630">
        <v>0</v>
      </c>
      <c r="N277" s="629">
        <v>0</v>
      </c>
      <c r="O277" s="629">
        <v>0</v>
      </c>
      <c r="P277" s="631">
        <v>0</v>
      </c>
      <c r="Q277" s="175"/>
      <c r="R277" s="175"/>
      <c r="S277" s="703">
        <f t="shared" ref="S277:X277" si="270">C277-C276</f>
        <v>0</v>
      </c>
      <c r="T277" s="703">
        <f t="shared" si="270"/>
        <v>0</v>
      </c>
      <c r="U277" s="703">
        <f t="shared" si="270"/>
        <v>0</v>
      </c>
      <c r="V277" s="703">
        <f t="shared" si="270"/>
        <v>0</v>
      </c>
      <c r="W277" s="703">
        <f t="shared" si="270"/>
        <v>0</v>
      </c>
      <c r="X277" s="703">
        <f t="shared" si="270"/>
        <v>0</v>
      </c>
      <c r="Y277" s="704">
        <f t="shared" ref="Y277:AD277" si="271">I277-I276</f>
        <v>0</v>
      </c>
      <c r="Z277" s="703">
        <f t="shared" si="271"/>
        <v>0</v>
      </c>
      <c r="AA277" s="703">
        <f t="shared" si="271"/>
        <v>0</v>
      </c>
      <c r="AB277" s="703">
        <f t="shared" si="271"/>
        <v>0</v>
      </c>
      <c r="AC277" s="703">
        <f t="shared" si="271"/>
        <v>0</v>
      </c>
      <c r="AD277" s="704">
        <f t="shared" si="271"/>
        <v>0</v>
      </c>
    </row>
    <row r="278" spans="1:30">
      <c r="A278" s="622"/>
      <c r="B278" s="628" t="s">
        <v>832</v>
      </c>
      <c r="C278" s="629">
        <v>0</v>
      </c>
      <c r="D278" s="630">
        <v>0</v>
      </c>
      <c r="E278" s="630">
        <v>0</v>
      </c>
      <c r="F278" s="630">
        <v>0</v>
      </c>
      <c r="G278" s="630">
        <v>0</v>
      </c>
      <c r="H278" s="630">
        <v>0</v>
      </c>
      <c r="I278" s="629">
        <v>0</v>
      </c>
      <c r="J278" s="629">
        <v>0</v>
      </c>
      <c r="K278" s="630">
        <v>0</v>
      </c>
      <c r="L278" s="630">
        <v>0</v>
      </c>
      <c r="M278" s="630">
        <v>0</v>
      </c>
      <c r="N278" s="629">
        <v>0</v>
      </c>
      <c r="O278" s="629">
        <v>0</v>
      </c>
      <c r="P278" s="631">
        <v>0</v>
      </c>
      <c r="Q278" s="175"/>
      <c r="R278" s="175"/>
      <c r="Y278" s="702"/>
      <c r="AD278" s="702"/>
    </row>
    <row r="279" spans="1:30">
      <c r="A279" s="622"/>
      <c r="B279" s="628" t="s">
        <v>833</v>
      </c>
      <c r="C279" s="629">
        <v>0</v>
      </c>
      <c r="D279" s="630">
        <v>0</v>
      </c>
      <c r="E279" s="630">
        <v>0</v>
      </c>
      <c r="F279" s="630">
        <v>0</v>
      </c>
      <c r="G279" s="630">
        <v>0</v>
      </c>
      <c r="H279" s="630">
        <v>0</v>
      </c>
      <c r="I279" s="629">
        <v>0</v>
      </c>
      <c r="J279" s="629">
        <v>0</v>
      </c>
      <c r="K279" s="630">
        <v>0</v>
      </c>
      <c r="L279" s="630">
        <v>0</v>
      </c>
      <c r="M279" s="630">
        <v>0</v>
      </c>
      <c r="N279" s="629">
        <v>0</v>
      </c>
      <c r="O279" s="629">
        <v>0</v>
      </c>
      <c r="P279" s="631">
        <v>0</v>
      </c>
      <c r="Q279" s="175"/>
      <c r="R279" s="175"/>
      <c r="S279" s="703">
        <f t="shared" ref="S279:X279" si="272">C279-C278</f>
        <v>0</v>
      </c>
      <c r="T279" s="703">
        <f t="shared" si="272"/>
        <v>0</v>
      </c>
      <c r="U279" s="703">
        <f t="shared" si="272"/>
        <v>0</v>
      </c>
      <c r="V279" s="703">
        <f t="shared" si="272"/>
        <v>0</v>
      </c>
      <c r="W279" s="703">
        <f t="shared" si="272"/>
        <v>0</v>
      </c>
      <c r="X279" s="703">
        <f t="shared" si="272"/>
        <v>0</v>
      </c>
      <c r="Y279" s="704">
        <f t="shared" ref="Y279:AD279" si="273">I279-I278</f>
        <v>0</v>
      </c>
      <c r="Z279" s="703">
        <f t="shared" si="273"/>
        <v>0</v>
      </c>
      <c r="AA279" s="703">
        <f t="shared" si="273"/>
        <v>0</v>
      </c>
      <c r="AB279" s="703">
        <f t="shared" si="273"/>
        <v>0</v>
      </c>
      <c r="AC279" s="703">
        <f t="shared" si="273"/>
        <v>0</v>
      </c>
      <c r="AD279" s="704">
        <f t="shared" si="273"/>
        <v>0</v>
      </c>
    </row>
    <row r="280" spans="1:30">
      <c r="A280" s="622"/>
      <c r="B280" s="628" t="s">
        <v>834</v>
      </c>
      <c r="C280" s="629">
        <v>0</v>
      </c>
      <c r="D280" s="630">
        <v>0</v>
      </c>
      <c r="E280" s="630">
        <v>0</v>
      </c>
      <c r="F280" s="630">
        <v>0</v>
      </c>
      <c r="G280" s="630">
        <v>0</v>
      </c>
      <c r="H280" s="630">
        <v>0</v>
      </c>
      <c r="I280" s="629">
        <v>0</v>
      </c>
      <c r="J280" s="629">
        <v>0</v>
      </c>
      <c r="K280" s="630">
        <v>0</v>
      </c>
      <c r="L280" s="630">
        <v>0</v>
      </c>
      <c r="M280" s="630">
        <v>0</v>
      </c>
      <c r="N280" s="629">
        <v>0</v>
      </c>
      <c r="O280" s="629">
        <v>0</v>
      </c>
      <c r="P280" s="631">
        <v>0</v>
      </c>
      <c r="Q280" s="175"/>
      <c r="R280" s="175"/>
      <c r="Y280" s="702"/>
      <c r="AD280" s="702"/>
    </row>
    <row r="281" spans="1:30">
      <c r="A281" s="622"/>
      <c r="B281" s="628" t="s">
        <v>835</v>
      </c>
      <c r="C281" s="629">
        <v>0</v>
      </c>
      <c r="D281" s="630">
        <v>0</v>
      </c>
      <c r="E281" s="630">
        <v>0</v>
      </c>
      <c r="F281" s="630">
        <v>0</v>
      </c>
      <c r="G281" s="630">
        <v>0</v>
      </c>
      <c r="H281" s="630">
        <v>0</v>
      </c>
      <c r="I281" s="629">
        <v>0</v>
      </c>
      <c r="J281" s="629">
        <v>0</v>
      </c>
      <c r="K281" s="630">
        <v>0</v>
      </c>
      <c r="L281" s="630">
        <v>0</v>
      </c>
      <c r="M281" s="630">
        <v>0</v>
      </c>
      <c r="N281" s="629">
        <v>0</v>
      </c>
      <c r="O281" s="629">
        <v>0</v>
      </c>
      <c r="P281" s="631">
        <v>0</v>
      </c>
      <c r="Q281" s="175"/>
      <c r="R281" s="175"/>
      <c r="S281" s="703">
        <f t="shared" ref="S281:X281" si="274">C281-C280</f>
        <v>0</v>
      </c>
      <c r="T281" s="703">
        <f t="shared" si="274"/>
        <v>0</v>
      </c>
      <c r="U281" s="703">
        <f t="shared" si="274"/>
        <v>0</v>
      </c>
      <c r="V281" s="703">
        <f t="shared" si="274"/>
        <v>0</v>
      </c>
      <c r="W281" s="703">
        <f t="shared" si="274"/>
        <v>0</v>
      </c>
      <c r="X281" s="703">
        <f t="shared" si="274"/>
        <v>0</v>
      </c>
      <c r="Y281" s="704">
        <f t="shared" ref="Y281:AD281" si="275">I281-I280</f>
        <v>0</v>
      </c>
      <c r="Z281" s="703">
        <f t="shared" si="275"/>
        <v>0</v>
      </c>
      <c r="AA281" s="703">
        <f t="shared" si="275"/>
        <v>0</v>
      </c>
      <c r="AB281" s="703">
        <f t="shared" si="275"/>
        <v>0</v>
      </c>
      <c r="AC281" s="703">
        <f t="shared" si="275"/>
        <v>0</v>
      </c>
      <c r="AD281" s="704">
        <f t="shared" si="275"/>
        <v>0</v>
      </c>
    </row>
    <row r="282" spans="1:30">
      <c r="A282" s="622"/>
      <c r="B282" s="628" t="s">
        <v>836</v>
      </c>
      <c r="C282" s="629">
        <v>0</v>
      </c>
      <c r="D282" s="630">
        <v>0</v>
      </c>
      <c r="E282" s="630">
        <v>0</v>
      </c>
      <c r="F282" s="630">
        <v>0</v>
      </c>
      <c r="G282" s="630">
        <v>0</v>
      </c>
      <c r="H282" s="630">
        <v>0</v>
      </c>
      <c r="I282" s="629">
        <v>0</v>
      </c>
      <c r="J282" s="629">
        <v>0</v>
      </c>
      <c r="K282" s="630">
        <v>0</v>
      </c>
      <c r="L282" s="630">
        <v>0</v>
      </c>
      <c r="M282" s="630">
        <v>0</v>
      </c>
      <c r="N282" s="629">
        <v>0</v>
      </c>
      <c r="O282" s="629">
        <v>0</v>
      </c>
      <c r="P282" s="631">
        <v>0</v>
      </c>
      <c r="Q282" s="175"/>
      <c r="R282" s="175"/>
      <c r="Y282" s="702"/>
      <c r="AD282" s="702"/>
    </row>
    <row r="283" spans="1:30">
      <c r="A283" s="622"/>
      <c r="B283" s="628" t="s">
        <v>837</v>
      </c>
      <c r="C283" s="629">
        <v>0</v>
      </c>
      <c r="D283" s="630">
        <v>0</v>
      </c>
      <c r="E283" s="630">
        <v>0</v>
      </c>
      <c r="F283" s="630">
        <v>0</v>
      </c>
      <c r="G283" s="630">
        <v>0</v>
      </c>
      <c r="H283" s="630">
        <v>0</v>
      </c>
      <c r="I283" s="629">
        <v>0</v>
      </c>
      <c r="J283" s="629">
        <v>0</v>
      </c>
      <c r="K283" s="630">
        <v>0</v>
      </c>
      <c r="L283" s="630">
        <v>0</v>
      </c>
      <c r="M283" s="630">
        <v>0</v>
      </c>
      <c r="N283" s="629">
        <v>0</v>
      </c>
      <c r="O283" s="629">
        <v>0</v>
      </c>
      <c r="P283" s="631">
        <v>0</v>
      </c>
      <c r="Q283" s="175"/>
      <c r="R283" s="175"/>
      <c r="S283" s="703">
        <f t="shared" ref="S283:X283" si="276">C283-C282</f>
        <v>0</v>
      </c>
      <c r="T283" s="703">
        <f t="shared" si="276"/>
        <v>0</v>
      </c>
      <c r="U283" s="703">
        <f t="shared" si="276"/>
        <v>0</v>
      </c>
      <c r="V283" s="703">
        <f t="shared" si="276"/>
        <v>0</v>
      </c>
      <c r="W283" s="703">
        <f t="shared" si="276"/>
        <v>0</v>
      </c>
      <c r="X283" s="703">
        <f t="shared" si="276"/>
        <v>0</v>
      </c>
      <c r="Y283" s="704">
        <f t="shared" ref="Y283:AD283" si="277">I283-I282</f>
        <v>0</v>
      </c>
      <c r="Z283" s="703">
        <f t="shared" si="277"/>
        <v>0</v>
      </c>
      <c r="AA283" s="703">
        <f t="shared" si="277"/>
        <v>0</v>
      </c>
      <c r="AB283" s="703">
        <f t="shared" si="277"/>
        <v>0</v>
      </c>
      <c r="AC283" s="703">
        <f t="shared" si="277"/>
        <v>0</v>
      </c>
      <c r="AD283" s="704">
        <f t="shared" si="277"/>
        <v>0</v>
      </c>
    </row>
    <row r="284" spans="1:30">
      <c r="A284" s="622"/>
      <c r="B284" s="628" t="s">
        <v>838</v>
      </c>
      <c r="C284" s="629">
        <v>0</v>
      </c>
      <c r="D284" s="630">
        <v>0</v>
      </c>
      <c r="E284" s="630">
        <v>0</v>
      </c>
      <c r="F284" s="630">
        <v>0</v>
      </c>
      <c r="G284" s="630">
        <v>0</v>
      </c>
      <c r="H284" s="630">
        <v>0</v>
      </c>
      <c r="I284" s="629">
        <v>0</v>
      </c>
      <c r="J284" s="629">
        <v>0</v>
      </c>
      <c r="K284" s="630">
        <v>0</v>
      </c>
      <c r="L284" s="630">
        <v>0</v>
      </c>
      <c r="M284" s="630">
        <v>0</v>
      </c>
      <c r="N284" s="629">
        <v>0</v>
      </c>
      <c r="O284" s="629">
        <v>0</v>
      </c>
      <c r="P284" s="631">
        <v>0</v>
      </c>
      <c r="Q284" s="175"/>
      <c r="R284" s="175"/>
      <c r="Y284" s="702"/>
      <c r="AD284" s="702"/>
    </row>
    <row r="285" spans="1:30">
      <c r="A285" s="622"/>
      <c r="B285" s="628" t="s">
        <v>839</v>
      </c>
      <c r="C285" s="629">
        <v>0</v>
      </c>
      <c r="D285" s="630">
        <v>0</v>
      </c>
      <c r="E285" s="630">
        <v>0</v>
      </c>
      <c r="F285" s="630">
        <v>0</v>
      </c>
      <c r="G285" s="630">
        <v>0</v>
      </c>
      <c r="H285" s="630">
        <v>0</v>
      </c>
      <c r="I285" s="629">
        <v>0</v>
      </c>
      <c r="J285" s="629">
        <v>0</v>
      </c>
      <c r="K285" s="630">
        <v>0</v>
      </c>
      <c r="L285" s="630">
        <v>0</v>
      </c>
      <c r="M285" s="630">
        <v>0</v>
      </c>
      <c r="N285" s="629">
        <v>0</v>
      </c>
      <c r="O285" s="629">
        <v>0</v>
      </c>
      <c r="P285" s="631">
        <v>0</v>
      </c>
      <c r="Q285" s="175"/>
      <c r="R285" s="175"/>
      <c r="S285" s="703">
        <f t="shared" ref="S285:X285" si="278">C285-C284</f>
        <v>0</v>
      </c>
      <c r="T285" s="703">
        <f t="shared" si="278"/>
        <v>0</v>
      </c>
      <c r="U285" s="703">
        <f t="shared" si="278"/>
        <v>0</v>
      </c>
      <c r="V285" s="703">
        <f t="shared" si="278"/>
        <v>0</v>
      </c>
      <c r="W285" s="703">
        <f t="shared" si="278"/>
        <v>0</v>
      </c>
      <c r="X285" s="703">
        <f t="shared" si="278"/>
        <v>0</v>
      </c>
      <c r="Y285" s="704">
        <f t="shared" ref="Y285:AD285" si="279">I285-I284</f>
        <v>0</v>
      </c>
      <c r="Z285" s="703">
        <f t="shared" si="279"/>
        <v>0</v>
      </c>
      <c r="AA285" s="703">
        <f t="shared" si="279"/>
        <v>0</v>
      </c>
      <c r="AB285" s="703">
        <f t="shared" si="279"/>
        <v>0</v>
      </c>
      <c r="AC285" s="703">
        <f t="shared" si="279"/>
        <v>0</v>
      </c>
      <c r="AD285" s="704">
        <f t="shared" si="279"/>
        <v>0</v>
      </c>
    </row>
    <row r="286" spans="1:30">
      <c r="A286" s="622"/>
      <c r="B286" s="628" t="s">
        <v>840</v>
      </c>
      <c r="C286" s="629">
        <v>0</v>
      </c>
      <c r="D286" s="630">
        <v>0</v>
      </c>
      <c r="E286" s="630">
        <v>0</v>
      </c>
      <c r="F286" s="630">
        <v>0</v>
      </c>
      <c r="G286" s="630">
        <v>0</v>
      </c>
      <c r="H286" s="630">
        <v>0</v>
      </c>
      <c r="I286" s="629">
        <v>0</v>
      </c>
      <c r="J286" s="629">
        <v>0</v>
      </c>
      <c r="K286" s="630">
        <v>0</v>
      </c>
      <c r="L286" s="630">
        <v>0</v>
      </c>
      <c r="M286" s="630">
        <v>0</v>
      </c>
      <c r="N286" s="629">
        <v>0</v>
      </c>
      <c r="O286" s="629">
        <v>0</v>
      </c>
      <c r="P286" s="631">
        <v>0</v>
      </c>
      <c r="Q286" s="175"/>
      <c r="R286" s="175"/>
      <c r="Y286" s="702"/>
      <c r="AD286" s="702"/>
    </row>
    <row r="287" spans="1:30">
      <c r="A287" s="622"/>
      <c r="B287" s="628" t="s">
        <v>841</v>
      </c>
      <c r="C287" s="629">
        <v>0</v>
      </c>
      <c r="D287" s="630">
        <v>0</v>
      </c>
      <c r="E287" s="630">
        <v>0</v>
      </c>
      <c r="F287" s="630">
        <v>0</v>
      </c>
      <c r="G287" s="630">
        <v>0</v>
      </c>
      <c r="H287" s="630">
        <v>0</v>
      </c>
      <c r="I287" s="629">
        <v>0</v>
      </c>
      <c r="J287" s="629">
        <v>0</v>
      </c>
      <c r="K287" s="630">
        <v>0</v>
      </c>
      <c r="L287" s="630">
        <v>0</v>
      </c>
      <c r="M287" s="630">
        <v>0</v>
      </c>
      <c r="N287" s="629">
        <v>0</v>
      </c>
      <c r="O287" s="629">
        <v>0</v>
      </c>
      <c r="P287" s="631">
        <v>0</v>
      </c>
      <c r="Q287" s="175"/>
      <c r="R287" s="175"/>
      <c r="S287" s="703">
        <f t="shared" ref="S287:X287" si="280">C287-C286</f>
        <v>0</v>
      </c>
      <c r="T287" s="703">
        <f t="shared" si="280"/>
        <v>0</v>
      </c>
      <c r="U287" s="703">
        <f t="shared" si="280"/>
        <v>0</v>
      </c>
      <c r="V287" s="703">
        <f t="shared" si="280"/>
        <v>0</v>
      </c>
      <c r="W287" s="703">
        <f t="shared" si="280"/>
        <v>0</v>
      </c>
      <c r="X287" s="703">
        <f t="shared" si="280"/>
        <v>0</v>
      </c>
      <c r="Y287" s="704">
        <f t="shared" ref="Y287:AD287" si="281">I287-I286</f>
        <v>0</v>
      </c>
      <c r="Z287" s="703">
        <f t="shared" si="281"/>
        <v>0</v>
      </c>
      <c r="AA287" s="703">
        <f t="shared" si="281"/>
        <v>0</v>
      </c>
      <c r="AB287" s="703">
        <f t="shared" si="281"/>
        <v>0</v>
      </c>
      <c r="AC287" s="703">
        <f t="shared" si="281"/>
        <v>0</v>
      </c>
      <c r="AD287" s="704">
        <f t="shared" si="281"/>
        <v>0</v>
      </c>
    </row>
    <row r="288" spans="1:30">
      <c r="A288" s="622"/>
      <c r="B288" s="628" t="s">
        <v>842</v>
      </c>
      <c r="C288" s="629">
        <v>0</v>
      </c>
      <c r="D288" s="630">
        <v>0</v>
      </c>
      <c r="E288" s="630">
        <v>0</v>
      </c>
      <c r="F288" s="630">
        <v>0</v>
      </c>
      <c r="G288" s="630">
        <v>0</v>
      </c>
      <c r="H288" s="630">
        <v>0</v>
      </c>
      <c r="I288" s="629">
        <v>0</v>
      </c>
      <c r="J288" s="629">
        <v>0</v>
      </c>
      <c r="K288" s="630">
        <v>0</v>
      </c>
      <c r="L288" s="630">
        <v>0</v>
      </c>
      <c r="M288" s="630">
        <v>0</v>
      </c>
      <c r="N288" s="629">
        <v>0</v>
      </c>
      <c r="O288" s="629">
        <v>0</v>
      </c>
      <c r="P288" s="631">
        <v>0</v>
      </c>
      <c r="Q288" s="175"/>
      <c r="R288" s="175"/>
      <c r="Y288" s="702"/>
      <c r="AD288" s="702"/>
    </row>
    <row r="289" spans="1:32">
      <c r="A289" s="622"/>
      <c r="B289" s="628" t="s">
        <v>843</v>
      </c>
      <c r="C289" s="629">
        <v>0</v>
      </c>
      <c r="D289" s="630">
        <v>0</v>
      </c>
      <c r="E289" s="630">
        <v>0</v>
      </c>
      <c r="F289" s="630">
        <v>0</v>
      </c>
      <c r="G289" s="630">
        <v>0</v>
      </c>
      <c r="H289" s="630">
        <v>0</v>
      </c>
      <c r="I289" s="629">
        <v>0</v>
      </c>
      <c r="J289" s="629">
        <v>0</v>
      </c>
      <c r="K289" s="630">
        <v>0</v>
      </c>
      <c r="L289" s="630">
        <v>0</v>
      </c>
      <c r="M289" s="630">
        <v>0</v>
      </c>
      <c r="N289" s="629">
        <v>0</v>
      </c>
      <c r="O289" s="629">
        <v>0</v>
      </c>
      <c r="P289" s="631">
        <v>0</v>
      </c>
      <c r="Q289" s="175"/>
      <c r="R289" s="175"/>
      <c r="S289" s="703">
        <f t="shared" ref="S289:X289" si="282">C289-C288</f>
        <v>0</v>
      </c>
      <c r="T289" s="703">
        <f t="shared" si="282"/>
        <v>0</v>
      </c>
      <c r="U289" s="703">
        <f t="shared" si="282"/>
        <v>0</v>
      </c>
      <c r="V289" s="703">
        <f t="shared" si="282"/>
        <v>0</v>
      </c>
      <c r="W289" s="703">
        <f t="shared" si="282"/>
        <v>0</v>
      </c>
      <c r="X289" s="703">
        <f t="shared" si="282"/>
        <v>0</v>
      </c>
      <c r="Y289" s="704">
        <f t="shared" ref="Y289:AD289" si="283">I289-I288</f>
        <v>0</v>
      </c>
      <c r="Z289" s="703">
        <f t="shared" si="283"/>
        <v>0</v>
      </c>
      <c r="AA289" s="703">
        <f t="shared" si="283"/>
        <v>0</v>
      </c>
      <c r="AB289" s="703">
        <f t="shared" si="283"/>
        <v>0</v>
      </c>
      <c r="AC289" s="703">
        <f t="shared" si="283"/>
        <v>0</v>
      </c>
      <c r="AD289" s="704">
        <f t="shared" si="283"/>
        <v>0</v>
      </c>
    </row>
    <row r="290" spans="1:32">
      <c r="A290" s="622"/>
      <c r="B290" s="628" t="s">
        <v>844</v>
      </c>
      <c r="C290" s="629">
        <v>0</v>
      </c>
      <c r="D290" s="630">
        <v>0</v>
      </c>
      <c r="E290" s="630">
        <v>0</v>
      </c>
      <c r="F290" s="630">
        <v>0</v>
      </c>
      <c r="G290" s="630">
        <v>0</v>
      </c>
      <c r="H290" s="630">
        <v>0</v>
      </c>
      <c r="I290" s="629">
        <v>0</v>
      </c>
      <c r="J290" s="629">
        <v>0</v>
      </c>
      <c r="K290" s="630">
        <v>0</v>
      </c>
      <c r="L290" s="630">
        <v>0</v>
      </c>
      <c r="M290" s="630">
        <v>0</v>
      </c>
      <c r="N290" s="629">
        <v>0</v>
      </c>
      <c r="O290" s="629">
        <v>0</v>
      </c>
      <c r="P290" s="631">
        <v>0</v>
      </c>
      <c r="Q290" s="175"/>
      <c r="R290" s="175"/>
      <c r="Y290" s="702"/>
      <c r="AD290" s="702"/>
    </row>
    <row r="291" spans="1:32">
      <c r="A291" s="622"/>
      <c r="B291" s="628" t="s">
        <v>845</v>
      </c>
      <c r="C291" s="629">
        <v>0</v>
      </c>
      <c r="D291" s="630">
        <v>0</v>
      </c>
      <c r="E291" s="630">
        <v>0</v>
      </c>
      <c r="F291" s="630">
        <v>0</v>
      </c>
      <c r="G291" s="630">
        <v>0</v>
      </c>
      <c r="H291" s="630">
        <v>0</v>
      </c>
      <c r="I291" s="629">
        <v>0</v>
      </c>
      <c r="J291" s="629">
        <v>0</v>
      </c>
      <c r="K291" s="630">
        <v>0</v>
      </c>
      <c r="L291" s="630">
        <v>0</v>
      </c>
      <c r="M291" s="630">
        <v>0</v>
      </c>
      <c r="N291" s="629">
        <v>0</v>
      </c>
      <c r="O291" s="629">
        <v>0</v>
      </c>
      <c r="P291" s="631">
        <v>0</v>
      </c>
      <c r="Q291" s="175"/>
      <c r="R291" s="175"/>
      <c r="S291" s="703">
        <f t="shared" ref="S291:X291" si="284">C291-C290</f>
        <v>0</v>
      </c>
      <c r="T291" s="703">
        <f t="shared" si="284"/>
        <v>0</v>
      </c>
      <c r="U291" s="703">
        <f t="shared" si="284"/>
        <v>0</v>
      </c>
      <c r="V291" s="703">
        <f t="shared" si="284"/>
        <v>0</v>
      </c>
      <c r="W291" s="703">
        <f t="shared" si="284"/>
        <v>0</v>
      </c>
      <c r="X291" s="703">
        <f t="shared" si="284"/>
        <v>0</v>
      </c>
      <c r="Y291" s="704">
        <f t="shared" ref="Y291:AD291" si="285">I291-I290</f>
        <v>0</v>
      </c>
      <c r="Z291" s="703">
        <f t="shared" si="285"/>
        <v>0</v>
      </c>
      <c r="AA291" s="703">
        <f t="shared" si="285"/>
        <v>0</v>
      </c>
      <c r="AB291" s="703">
        <f t="shared" si="285"/>
        <v>0</v>
      </c>
      <c r="AC291" s="703">
        <f t="shared" si="285"/>
        <v>0</v>
      </c>
      <c r="AD291" s="704">
        <f t="shared" si="285"/>
        <v>0</v>
      </c>
    </row>
    <row r="292" spans="1:32">
      <c r="A292" s="622"/>
      <c r="B292" s="628" t="s">
        <v>846</v>
      </c>
      <c r="C292" s="629">
        <v>0</v>
      </c>
      <c r="D292" s="630">
        <v>0</v>
      </c>
      <c r="E292" s="630">
        <v>0</v>
      </c>
      <c r="F292" s="630">
        <v>0</v>
      </c>
      <c r="G292" s="630">
        <v>0</v>
      </c>
      <c r="H292" s="630">
        <v>0</v>
      </c>
      <c r="I292" s="629">
        <v>0</v>
      </c>
      <c r="J292" s="629">
        <v>0</v>
      </c>
      <c r="K292" s="630">
        <v>0</v>
      </c>
      <c r="L292" s="630">
        <v>0</v>
      </c>
      <c r="M292" s="630">
        <v>0</v>
      </c>
      <c r="N292" s="629">
        <v>0</v>
      </c>
      <c r="O292" s="629">
        <v>0</v>
      </c>
      <c r="P292" s="631">
        <v>0</v>
      </c>
      <c r="Q292" s="175"/>
      <c r="R292" s="175"/>
      <c r="Y292" s="702"/>
      <c r="AD292" s="702"/>
    </row>
    <row r="293" spans="1:32" ht="13.5" thickBot="1">
      <c r="A293" s="622"/>
      <c r="B293" s="628" t="s">
        <v>847</v>
      </c>
      <c r="C293" s="629">
        <v>0</v>
      </c>
      <c r="D293" s="630">
        <v>0</v>
      </c>
      <c r="E293" s="630">
        <v>0</v>
      </c>
      <c r="F293" s="630">
        <v>0</v>
      </c>
      <c r="G293" s="630">
        <v>0</v>
      </c>
      <c r="H293" s="630">
        <v>0</v>
      </c>
      <c r="I293" s="629">
        <v>0</v>
      </c>
      <c r="J293" s="629">
        <v>0</v>
      </c>
      <c r="K293" s="630">
        <v>0</v>
      </c>
      <c r="L293" s="630">
        <v>0</v>
      </c>
      <c r="M293" s="630">
        <v>0</v>
      </c>
      <c r="N293" s="629">
        <v>0</v>
      </c>
      <c r="O293" s="629">
        <v>0</v>
      </c>
      <c r="P293" s="631">
        <v>0</v>
      </c>
      <c r="Q293" s="175"/>
      <c r="R293" s="175"/>
      <c r="S293" s="715">
        <f t="shared" ref="S293:X293" si="286">C293-C292</f>
        <v>0</v>
      </c>
      <c r="T293" s="715">
        <f t="shared" si="286"/>
        <v>0</v>
      </c>
      <c r="U293" s="715">
        <f t="shared" si="286"/>
        <v>0</v>
      </c>
      <c r="V293" s="715">
        <f t="shared" si="286"/>
        <v>0</v>
      </c>
      <c r="W293" s="715">
        <f t="shared" si="286"/>
        <v>0</v>
      </c>
      <c r="X293" s="715">
        <f t="shared" si="286"/>
        <v>0</v>
      </c>
      <c r="Y293" s="716">
        <f t="shared" ref="Y293:AD293" si="287">I293-I292</f>
        <v>0</v>
      </c>
      <c r="Z293" s="715">
        <f t="shared" si="287"/>
        <v>0</v>
      </c>
      <c r="AA293" s="715">
        <f t="shared" si="287"/>
        <v>0</v>
      </c>
      <c r="AB293" s="715">
        <f t="shared" si="287"/>
        <v>0</v>
      </c>
      <c r="AC293" s="715">
        <f t="shared" si="287"/>
        <v>0</v>
      </c>
      <c r="AD293" s="716">
        <f t="shared" si="287"/>
        <v>0</v>
      </c>
    </row>
    <row r="294" spans="1:32">
      <c r="A294" s="621" t="s">
        <v>540</v>
      </c>
      <c r="B294" s="617" t="s">
        <v>816</v>
      </c>
      <c r="C294" s="634">
        <v>130.57894736842104</v>
      </c>
      <c r="D294" s="635">
        <v>140</v>
      </c>
      <c r="E294" s="635">
        <v>150.80303030303031</v>
      </c>
      <c r="F294" s="635">
        <v>166</v>
      </c>
      <c r="G294" s="635">
        <v>145.5</v>
      </c>
      <c r="H294" s="635">
        <v>131.66666666666666</v>
      </c>
      <c r="I294" s="634">
        <v>137.35</v>
      </c>
      <c r="J294" s="634">
        <v>0</v>
      </c>
      <c r="K294" s="635">
        <v>0</v>
      </c>
      <c r="L294" s="635">
        <v>0</v>
      </c>
      <c r="M294" s="635">
        <v>0</v>
      </c>
      <c r="N294" s="634">
        <v>0</v>
      </c>
      <c r="O294" s="634">
        <v>0</v>
      </c>
      <c r="P294" s="636">
        <v>0</v>
      </c>
      <c r="Q294" s="175"/>
      <c r="R294" s="175"/>
      <c r="S294" s="701" t="s">
        <v>1192</v>
      </c>
      <c r="Y294" s="702"/>
      <c r="AD294" s="702"/>
    </row>
    <row r="295" spans="1:32">
      <c r="A295" s="622"/>
      <c r="B295" s="628" t="s">
        <v>817</v>
      </c>
      <c r="C295" s="629">
        <v>131.44943820224719</v>
      </c>
      <c r="D295" s="630">
        <v>124</v>
      </c>
      <c r="E295" s="630">
        <v>149.56451612903226</v>
      </c>
      <c r="F295" s="630">
        <v>143</v>
      </c>
      <c r="G295" s="630">
        <v>123</v>
      </c>
      <c r="H295" s="630">
        <v>129</v>
      </c>
      <c r="I295" s="629">
        <v>136.48214285714286</v>
      </c>
      <c r="J295" s="629">
        <v>0</v>
      </c>
      <c r="K295" s="630">
        <v>0</v>
      </c>
      <c r="L295" s="630">
        <v>0</v>
      </c>
      <c r="M295" s="630">
        <v>0</v>
      </c>
      <c r="N295" s="629">
        <v>0</v>
      </c>
      <c r="O295" s="629">
        <v>0</v>
      </c>
      <c r="P295" s="631">
        <v>0</v>
      </c>
      <c r="Q295" s="175"/>
      <c r="R295" s="175"/>
      <c r="S295" s="703">
        <f t="shared" ref="S295:X295" si="288">C295-C294</f>
        <v>0.87049083382615322</v>
      </c>
      <c r="T295" s="703">
        <f t="shared" si="288"/>
        <v>-16</v>
      </c>
      <c r="U295" s="703">
        <f t="shared" si="288"/>
        <v>-1.2385141739980554</v>
      </c>
      <c r="V295" s="703">
        <f t="shared" si="288"/>
        <v>-23</v>
      </c>
      <c r="W295" s="703">
        <f t="shared" si="288"/>
        <v>-22.5</v>
      </c>
      <c r="X295" s="703">
        <f t="shared" si="288"/>
        <v>-2.6666666666666572</v>
      </c>
      <c r="Y295" s="704">
        <f t="shared" ref="Y295:AD295" si="289">I295-I294</f>
        <v>-0.86785714285713311</v>
      </c>
      <c r="Z295" s="703">
        <f t="shared" si="289"/>
        <v>0</v>
      </c>
      <c r="AA295" s="703">
        <f t="shared" si="289"/>
        <v>0</v>
      </c>
      <c r="AB295" s="703">
        <f t="shared" si="289"/>
        <v>0</v>
      </c>
      <c r="AC295" s="703">
        <f t="shared" si="289"/>
        <v>0</v>
      </c>
      <c r="AD295" s="704">
        <f t="shared" si="289"/>
        <v>0</v>
      </c>
      <c r="AF295" s="128" t="s">
        <v>852</v>
      </c>
    </row>
    <row r="296" spans="1:32">
      <c r="A296" s="622"/>
      <c r="B296" s="628" t="s">
        <v>818</v>
      </c>
      <c r="C296" s="629">
        <v>88.666666666666671</v>
      </c>
      <c r="D296" s="630">
        <v>0</v>
      </c>
      <c r="E296" s="630">
        <v>96</v>
      </c>
      <c r="F296" s="630">
        <v>0</v>
      </c>
      <c r="G296" s="630">
        <v>200</v>
      </c>
      <c r="H296" s="630">
        <v>0</v>
      </c>
      <c r="I296" s="629">
        <v>97.066666666666663</v>
      </c>
      <c r="J296" s="629">
        <v>0</v>
      </c>
      <c r="K296" s="630">
        <v>0</v>
      </c>
      <c r="L296" s="630">
        <v>0</v>
      </c>
      <c r="M296" s="630">
        <v>0</v>
      </c>
      <c r="N296" s="629">
        <v>0</v>
      </c>
      <c r="O296" s="629">
        <v>0</v>
      </c>
      <c r="P296" s="631">
        <v>0</v>
      </c>
      <c r="Q296" s="175"/>
      <c r="R296" s="175"/>
      <c r="Y296" s="702"/>
      <c r="AD296" s="702"/>
    </row>
    <row r="297" spans="1:32">
      <c r="A297" s="622"/>
      <c r="B297" s="628" t="s">
        <v>819</v>
      </c>
      <c r="C297" s="629">
        <v>115</v>
      </c>
      <c r="D297" s="630">
        <v>0</v>
      </c>
      <c r="E297" s="630">
        <v>147</v>
      </c>
      <c r="F297" s="630">
        <v>0</v>
      </c>
      <c r="G297" s="630">
        <v>150</v>
      </c>
      <c r="H297" s="630">
        <v>174</v>
      </c>
      <c r="I297" s="629">
        <v>137.19999999999999</v>
      </c>
      <c r="J297" s="629">
        <v>0</v>
      </c>
      <c r="K297" s="630">
        <v>0</v>
      </c>
      <c r="L297" s="630">
        <v>0</v>
      </c>
      <c r="M297" s="630">
        <v>0</v>
      </c>
      <c r="N297" s="629">
        <v>0</v>
      </c>
      <c r="O297" s="629">
        <v>0</v>
      </c>
      <c r="P297" s="631">
        <v>0</v>
      </c>
      <c r="Q297" s="175"/>
      <c r="R297" s="175"/>
      <c r="S297" s="703">
        <f t="shared" ref="S297:X297" si="290">C297-C296</f>
        <v>26.333333333333329</v>
      </c>
      <c r="T297" s="703">
        <f t="shared" si="290"/>
        <v>0</v>
      </c>
      <c r="U297" s="703">
        <f t="shared" si="290"/>
        <v>51</v>
      </c>
      <c r="V297" s="703">
        <f t="shared" si="290"/>
        <v>0</v>
      </c>
      <c r="W297" s="703">
        <f t="shared" si="290"/>
        <v>-50</v>
      </c>
      <c r="X297" s="703">
        <f t="shared" si="290"/>
        <v>174</v>
      </c>
      <c r="Y297" s="704">
        <f t="shared" ref="Y297:AD297" si="291">I297-I296</f>
        <v>40.133333333333326</v>
      </c>
      <c r="Z297" s="703">
        <f t="shared" si="291"/>
        <v>0</v>
      </c>
      <c r="AA297" s="703">
        <f t="shared" si="291"/>
        <v>0</v>
      </c>
      <c r="AB297" s="703">
        <f t="shared" si="291"/>
        <v>0</v>
      </c>
      <c r="AC297" s="703">
        <f t="shared" si="291"/>
        <v>0</v>
      </c>
      <c r="AD297" s="704">
        <f t="shared" si="291"/>
        <v>0</v>
      </c>
      <c r="AF297" s="128" t="s">
        <v>853</v>
      </c>
    </row>
    <row r="298" spans="1:32">
      <c r="A298" s="622"/>
      <c r="B298" s="628" t="s">
        <v>820</v>
      </c>
      <c r="C298" s="629">
        <v>0</v>
      </c>
      <c r="D298" s="630">
        <v>0</v>
      </c>
      <c r="E298" s="630">
        <v>57</v>
      </c>
      <c r="F298" s="630">
        <v>0</v>
      </c>
      <c r="G298" s="630">
        <v>0</v>
      </c>
      <c r="H298" s="630">
        <v>0</v>
      </c>
      <c r="I298" s="629">
        <v>57</v>
      </c>
      <c r="J298" s="629">
        <v>0</v>
      </c>
      <c r="K298" s="630">
        <v>0</v>
      </c>
      <c r="L298" s="630">
        <v>0</v>
      </c>
      <c r="M298" s="630">
        <v>0</v>
      </c>
      <c r="N298" s="629">
        <v>0</v>
      </c>
      <c r="O298" s="629">
        <v>0</v>
      </c>
      <c r="P298" s="631">
        <v>0</v>
      </c>
      <c r="Q298" s="175"/>
      <c r="R298" s="175"/>
      <c r="Y298" s="702"/>
      <c r="AD298" s="702"/>
    </row>
    <row r="299" spans="1:32">
      <c r="A299" s="622"/>
      <c r="B299" s="628" t="s">
        <v>821</v>
      </c>
      <c r="C299" s="629">
        <v>17</v>
      </c>
      <c r="D299" s="630">
        <v>0</v>
      </c>
      <c r="E299" s="630">
        <v>0</v>
      </c>
      <c r="F299" s="630">
        <v>0</v>
      </c>
      <c r="G299" s="630">
        <v>0</v>
      </c>
      <c r="H299" s="630">
        <v>0</v>
      </c>
      <c r="I299" s="629">
        <v>17</v>
      </c>
      <c r="J299" s="629">
        <v>0</v>
      </c>
      <c r="K299" s="630">
        <v>0</v>
      </c>
      <c r="L299" s="630">
        <v>0</v>
      </c>
      <c r="M299" s="630">
        <v>0</v>
      </c>
      <c r="N299" s="629">
        <v>0</v>
      </c>
      <c r="O299" s="629">
        <v>0</v>
      </c>
      <c r="P299" s="631">
        <v>0</v>
      </c>
      <c r="Q299" s="175"/>
      <c r="R299" s="175"/>
      <c r="S299" s="703">
        <f t="shared" ref="S299:X299" si="292">C299-C298</f>
        <v>17</v>
      </c>
      <c r="T299" s="703">
        <f t="shared" si="292"/>
        <v>0</v>
      </c>
      <c r="U299" s="703">
        <f t="shared" si="292"/>
        <v>-57</v>
      </c>
      <c r="V299" s="703">
        <f t="shared" si="292"/>
        <v>0</v>
      </c>
      <c r="W299" s="703">
        <f t="shared" si="292"/>
        <v>0</v>
      </c>
      <c r="X299" s="703">
        <f t="shared" si="292"/>
        <v>0</v>
      </c>
      <c r="Y299" s="704">
        <f t="shared" ref="Y299:AD299" si="293">I299-I298</f>
        <v>-40</v>
      </c>
      <c r="Z299" s="703">
        <f t="shared" si="293"/>
        <v>0</v>
      </c>
      <c r="AA299" s="703">
        <f t="shared" si="293"/>
        <v>0</v>
      </c>
      <c r="AB299" s="703">
        <f t="shared" si="293"/>
        <v>0</v>
      </c>
      <c r="AC299" s="703">
        <f t="shared" si="293"/>
        <v>0</v>
      </c>
      <c r="AD299" s="704">
        <f t="shared" si="293"/>
        <v>0</v>
      </c>
      <c r="AF299" s="128" t="s">
        <v>854</v>
      </c>
    </row>
    <row r="300" spans="1:32">
      <c r="A300" s="622"/>
      <c r="B300" s="628" t="s">
        <v>822</v>
      </c>
      <c r="C300" s="629">
        <v>128.0891089108911</v>
      </c>
      <c r="D300" s="630">
        <v>140</v>
      </c>
      <c r="E300" s="630">
        <v>147.85507246376812</v>
      </c>
      <c r="F300" s="630">
        <v>166</v>
      </c>
      <c r="G300" s="630">
        <v>156.4</v>
      </c>
      <c r="H300" s="630">
        <v>131.66666666666666</v>
      </c>
      <c r="I300" s="629">
        <v>135.03716216216216</v>
      </c>
      <c r="J300" s="629">
        <v>0</v>
      </c>
      <c r="K300" s="630">
        <v>0</v>
      </c>
      <c r="L300" s="630">
        <v>0</v>
      </c>
      <c r="M300" s="630">
        <v>0</v>
      </c>
      <c r="N300" s="629">
        <v>0</v>
      </c>
      <c r="O300" s="629">
        <v>0</v>
      </c>
      <c r="P300" s="631">
        <v>0</v>
      </c>
      <c r="Q300" s="175"/>
      <c r="R300" s="175"/>
      <c r="Y300" s="702"/>
      <c r="AD300" s="702"/>
    </row>
    <row r="301" spans="1:32">
      <c r="A301" s="622"/>
      <c r="B301" s="628" t="s">
        <v>823</v>
      </c>
      <c r="C301" s="629">
        <v>128.63440860215053</v>
      </c>
      <c r="D301" s="630">
        <v>124</v>
      </c>
      <c r="E301" s="630">
        <v>149.40909090909091</v>
      </c>
      <c r="F301" s="630">
        <v>143</v>
      </c>
      <c r="G301" s="630">
        <v>136.5</v>
      </c>
      <c r="H301" s="630">
        <v>140.25</v>
      </c>
      <c r="I301" s="629">
        <v>134.88095238095238</v>
      </c>
      <c r="J301" s="629">
        <v>0</v>
      </c>
      <c r="K301" s="630">
        <v>0</v>
      </c>
      <c r="L301" s="630">
        <v>0</v>
      </c>
      <c r="M301" s="630">
        <v>0</v>
      </c>
      <c r="N301" s="629">
        <v>0</v>
      </c>
      <c r="O301" s="629">
        <v>0</v>
      </c>
      <c r="P301" s="631">
        <v>0</v>
      </c>
      <c r="Q301" s="175"/>
      <c r="R301" s="175"/>
      <c r="S301" s="703">
        <f t="shared" ref="S301:X301" si="294">C301-C300</f>
        <v>0.54529969125943012</v>
      </c>
      <c r="T301" s="703">
        <f t="shared" si="294"/>
        <v>-16</v>
      </c>
      <c r="U301" s="703">
        <f t="shared" si="294"/>
        <v>1.5540184453227823</v>
      </c>
      <c r="V301" s="703">
        <f t="shared" si="294"/>
        <v>-23</v>
      </c>
      <c r="W301" s="703">
        <f t="shared" si="294"/>
        <v>-19.900000000000006</v>
      </c>
      <c r="X301" s="703">
        <f t="shared" si="294"/>
        <v>8.5833333333333428</v>
      </c>
      <c r="Y301" s="704">
        <f t="shared" ref="Y301:AD301" si="295">I301-I300</f>
        <v>-0.1562097812097818</v>
      </c>
      <c r="Z301" s="703">
        <f t="shared" si="295"/>
        <v>0</v>
      </c>
      <c r="AA301" s="703">
        <f t="shared" si="295"/>
        <v>0</v>
      </c>
      <c r="AB301" s="703">
        <f t="shared" si="295"/>
        <v>0</v>
      </c>
      <c r="AC301" s="703">
        <f t="shared" si="295"/>
        <v>0</v>
      </c>
      <c r="AD301" s="704">
        <f t="shared" si="295"/>
        <v>0</v>
      </c>
      <c r="AF301" s="128" t="s">
        <v>852</v>
      </c>
    </row>
    <row r="302" spans="1:32">
      <c r="A302" s="622"/>
      <c r="B302" s="628" t="s">
        <v>824</v>
      </c>
      <c r="C302" s="629">
        <v>128.16805752840909</v>
      </c>
      <c r="D302" s="630">
        <v>135</v>
      </c>
      <c r="E302" s="630">
        <v>134.30856567979305</v>
      </c>
      <c r="F302" s="630">
        <v>152</v>
      </c>
      <c r="G302" s="630">
        <v>137.92796610169492</v>
      </c>
      <c r="H302" s="630">
        <v>133.52906976744185</v>
      </c>
      <c r="I302" s="629">
        <v>131.73825765804909</v>
      </c>
      <c r="J302" s="629">
        <v>0</v>
      </c>
      <c r="K302" s="630">
        <v>0</v>
      </c>
      <c r="L302" s="630">
        <v>0</v>
      </c>
      <c r="M302" s="630">
        <v>0</v>
      </c>
      <c r="N302" s="629">
        <v>0</v>
      </c>
      <c r="O302" s="629">
        <v>0</v>
      </c>
      <c r="P302" s="631">
        <v>0</v>
      </c>
      <c r="Q302" s="175"/>
      <c r="R302" s="175"/>
      <c r="Y302" s="702"/>
      <c r="AD302" s="702"/>
    </row>
    <row r="303" spans="1:32">
      <c r="A303" s="622"/>
      <c r="B303" s="628" t="s">
        <v>825</v>
      </c>
      <c r="C303" s="629">
        <v>128.11762145220268</v>
      </c>
      <c r="D303" s="630">
        <v>136</v>
      </c>
      <c r="E303" s="630">
        <v>133.05685714285715</v>
      </c>
      <c r="F303" s="630">
        <v>147</v>
      </c>
      <c r="G303" s="630">
        <v>135.52329360780064</v>
      </c>
      <c r="H303" s="630">
        <v>132.06768189509307</v>
      </c>
      <c r="I303" s="629">
        <v>131.25377798707137</v>
      </c>
      <c r="J303" s="629">
        <v>0</v>
      </c>
      <c r="K303" s="630">
        <v>0</v>
      </c>
      <c r="L303" s="630">
        <v>0</v>
      </c>
      <c r="M303" s="630">
        <v>0</v>
      </c>
      <c r="N303" s="629">
        <v>0</v>
      </c>
      <c r="O303" s="629">
        <v>0</v>
      </c>
      <c r="P303" s="631">
        <v>0</v>
      </c>
      <c r="Q303" s="175"/>
      <c r="R303" s="175"/>
      <c r="S303" s="703">
        <f t="shared" ref="S303:X303" si="296">C303-C302</f>
        <v>-5.0436076206409552E-2</v>
      </c>
      <c r="T303" s="703">
        <f t="shared" si="296"/>
        <v>1</v>
      </c>
      <c r="U303" s="703">
        <f t="shared" si="296"/>
        <v>-1.2517085369358938</v>
      </c>
      <c r="V303" s="703">
        <f t="shared" si="296"/>
        <v>-5</v>
      </c>
      <c r="W303" s="703">
        <f t="shared" si="296"/>
        <v>-2.4046724938942816</v>
      </c>
      <c r="X303" s="703">
        <f t="shared" si="296"/>
        <v>-1.4613878723487801</v>
      </c>
      <c r="Y303" s="704">
        <f t="shared" ref="Y303:AD303" si="297">I303-I302</f>
        <v>-0.48447967097771993</v>
      </c>
      <c r="Z303" s="703">
        <f t="shared" si="297"/>
        <v>0</v>
      </c>
      <c r="AA303" s="703">
        <f t="shared" si="297"/>
        <v>0</v>
      </c>
      <c r="AB303" s="703">
        <f t="shared" si="297"/>
        <v>0</v>
      </c>
      <c r="AC303" s="703">
        <f t="shared" si="297"/>
        <v>0</v>
      </c>
      <c r="AD303" s="704">
        <f t="shared" si="297"/>
        <v>0</v>
      </c>
    </row>
    <row r="304" spans="1:32">
      <c r="A304" s="622"/>
      <c r="B304" s="628" t="s">
        <v>826</v>
      </c>
      <c r="C304" s="629">
        <v>113.80645161290323</v>
      </c>
      <c r="D304" s="630">
        <v>80</v>
      </c>
      <c r="E304" s="630">
        <v>62.733333333333334</v>
      </c>
      <c r="F304" s="630">
        <v>157</v>
      </c>
      <c r="G304" s="630">
        <v>100.66666666666667</v>
      </c>
      <c r="H304" s="630">
        <v>138</v>
      </c>
      <c r="I304" s="629">
        <v>78.280821917808225</v>
      </c>
      <c r="J304" s="629">
        <v>0</v>
      </c>
      <c r="K304" s="630">
        <v>0</v>
      </c>
      <c r="L304" s="630">
        <v>0</v>
      </c>
      <c r="M304" s="630">
        <v>0</v>
      </c>
      <c r="N304" s="629">
        <v>0</v>
      </c>
      <c r="O304" s="629">
        <v>0</v>
      </c>
      <c r="P304" s="631">
        <v>0</v>
      </c>
      <c r="Q304" s="175"/>
      <c r="R304" s="175"/>
      <c r="Y304" s="702"/>
      <c r="AD304" s="702"/>
    </row>
    <row r="305" spans="1:32">
      <c r="A305" s="622"/>
      <c r="B305" s="628" t="s">
        <v>827</v>
      </c>
      <c r="C305" s="629">
        <v>95.916666666666671</v>
      </c>
      <c r="D305" s="630">
        <v>94</v>
      </c>
      <c r="E305" s="630">
        <v>128.09090909090909</v>
      </c>
      <c r="F305" s="630">
        <v>144</v>
      </c>
      <c r="G305" s="630">
        <v>121</v>
      </c>
      <c r="H305" s="630">
        <v>143.4</v>
      </c>
      <c r="I305" s="629">
        <v>111.35398230088495</v>
      </c>
      <c r="J305" s="629">
        <v>0</v>
      </c>
      <c r="K305" s="630">
        <v>0</v>
      </c>
      <c r="L305" s="630">
        <v>0</v>
      </c>
      <c r="M305" s="630">
        <v>0</v>
      </c>
      <c r="N305" s="629">
        <v>0</v>
      </c>
      <c r="O305" s="629">
        <v>0</v>
      </c>
      <c r="P305" s="631">
        <v>0</v>
      </c>
      <c r="Q305" s="175"/>
      <c r="R305" s="175"/>
      <c r="S305" s="266">
        <f t="shared" ref="S305:X305" si="298">C305-C304</f>
        <v>-17.88978494623656</v>
      </c>
      <c r="T305" s="703">
        <f t="shared" si="298"/>
        <v>14</v>
      </c>
      <c r="U305" s="266">
        <f t="shared" si="298"/>
        <v>65.357575757575759</v>
      </c>
      <c r="V305" s="703">
        <f t="shared" si="298"/>
        <v>-13</v>
      </c>
      <c r="W305" s="703">
        <f t="shared" si="298"/>
        <v>20.333333333333329</v>
      </c>
      <c r="X305" s="703">
        <f t="shared" si="298"/>
        <v>5.4000000000000057</v>
      </c>
      <c r="Y305" s="704">
        <f t="shared" ref="Y305:AD305" si="299">I305-I304</f>
        <v>33.073160383076726</v>
      </c>
      <c r="Z305" s="703">
        <f t="shared" si="299"/>
        <v>0</v>
      </c>
      <c r="AA305" s="703">
        <f t="shared" si="299"/>
        <v>0</v>
      </c>
      <c r="AB305" s="703">
        <f t="shared" si="299"/>
        <v>0</v>
      </c>
      <c r="AC305" s="703">
        <f t="shared" si="299"/>
        <v>0</v>
      </c>
      <c r="AD305" s="704">
        <f t="shared" si="299"/>
        <v>0</v>
      </c>
      <c r="AF305" s="128" t="s">
        <v>855</v>
      </c>
    </row>
    <row r="306" spans="1:32">
      <c r="A306" s="622"/>
      <c r="B306" s="628" t="s">
        <v>828</v>
      </c>
      <c r="C306" s="629">
        <v>109.85483870967742</v>
      </c>
      <c r="D306" s="630">
        <v>124</v>
      </c>
      <c r="E306" s="630">
        <v>115</v>
      </c>
      <c r="F306" s="630">
        <v>0</v>
      </c>
      <c r="G306" s="630">
        <v>0</v>
      </c>
      <c r="H306" s="630">
        <v>0</v>
      </c>
      <c r="I306" s="629">
        <v>111.35</v>
      </c>
      <c r="J306" s="629">
        <v>0</v>
      </c>
      <c r="K306" s="630">
        <v>0</v>
      </c>
      <c r="L306" s="630">
        <v>0</v>
      </c>
      <c r="M306" s="630">
        <v>0</v>
      </c>
      <c r="N306" s="629">
        <v>0</v>
      </c>
      <c r="O306" s="629">
        <v>0</v>
      </c>
      <c r="P306" s="631">
        <v>0</v>
      </c>
      <c r="Q306" s="175"/>
      <c r="R306" s="175"/>
      <c r="Y306" s="702"/>
      <c r="AD306" s="702"/>
    </row>
    <row r="307" spans="1:32">
      <c r="A307" s="622"/>
      <c r="B307" s="628" t="s">
        <v>829</v>
      </c>
      <c r="C307" s="629">
        <v>95.849462365591393</v>
      </c>
      <c r="D307" s="630">
        <v>136</v>
      </c>
      <c r="E307" s="630">
        <v>122.12</v>
      </c>
      <c r="F307" s="630">
        <v>0</v>
      </c>
      <c r="G307" s="630">
        <v>0</v>
      </c>
      <c r="H307" s="630">
        <v>129.33333333333334</v>
      </c>
      <c r="I307" s="629">
        <v>101.17777777777778</v>
      </c>
      <c r="J307" s="629">
        <v>0</v>
      </c>
      <c r="K307" s="630">
        <v>0</v>
      </c>
      <c r="L307" s="630">
        <v>0</v>
      </c>
      <c r="M307" s="630">
        <v>0</v>
      </c>
      <c r="N307" s="629">
        <v>0</v>
      </c>
      <c r="O307" s="629">
        <v>0</v>
      </c>
      <c r="P307" s="631">
        <v>0</v>
      </c>
      <c r="Q307" s="175"/>
      <c r="R307" s="175"/>
      <c r="S307" s="266">
        <f t="shared" ref="S307:X307" si="300">C307-C306</f>
        <v>-14.005376344086031</v>
      </c>
      <c r="T307" s="703">
        <f t="shared" si="300"/>
        <v>12</v>
      </c>
      <c r="U307" s="703">
        <f t="shared" si="300"/>
        <v>7.1200000000000045</v>
      </c>
      <c r="V307" s="703">
        <f t="shared" si="300"/>
        <v>0</v>
      </c>
      <c r="W307" s="703">
        <f t="shared" si="300"/>
        <v>0</v>
      </c>
      <c r="X307" s="703">
        <f t="shared" si="300"/>
        <v>129.33333333333334</v>
      </c>
      <c r="Y307" s="704">
        <f t="shared" ref="Y307:AD307" si="301">I307-I306</f>
        <v>-10.172222222222217</v>
      </c>
      <c r="Z307" s="703">
        <f t="shared" si="301"/>
        <v>0</v>
      </c>
      <c r="AA307" s="703">
        <f t="shared" si="301"/>
        <v>0</v>
      </c>
      <c r="AB307" s="703">
        <f t="shared" si="301"/>
        <v>0</v>
      </c>
      <c r="AC307" s="703">
        <f t="shared" si="301"/>
        <v>0</v>
      </c>
      <c r="AD307" s="704">
        <f t="shared" si="301"/>
        <v>0</v>
      </c>
      <c r="AF307" s="128" t="s">
        <v>856</v>
      </c>
    </row>
    <row r="308" spans="1:32">
      <c r="A308" s="622"/>
      <c r="B308" s="628" t="s">
        <v>830</v>
      </c>
      <c r="C308" s="629">
        <v>128.02888086642599</v>
      </c>
      <c r="D308" s="630">
        <v>134.64988632672944</v>
      </c>
      <c r="E308" s="630">
        <v>133.35551465382983</v>
      </c>
      <c r="F308" s="630">
        <v>152.01805054151623</v>
      </c>
      <c r="G308" s="630">
        <v>137.80992608236537</v>
      </c>
      <c r="H308" s="630">
        <v>133.54633204633205</v>
      </c>
      <c r="I308" s="629">
        <v>131.33225764812187</v>
      </c>
      <c r="J308" s="629">
        <v>0</v>
      </c>
      <c r="K308" s="630">
        <v>0</v>
      </c>
      <c r="L308" s="630">
        <v>0</v>
      </c>
      <c r="M308" s="630">
        <v>0</v>
      </c>
      <c r="N308" s="629">
        <v>0</v>
      </c>
      <c r="O308" s="629">
        <v>0</v>
      </c>
      <c r="P308" s="631">
        <v>0</v>
      </c>
      <c r="Q308" s="175"/>
      <c r="R308" s="175"/>
      <c r="Y308" s="702"/>
      <c r="AD308" s="702"/>
    </row>
    <row r="309" spans="1:32">
      <c r="A309" s="622"/>
      <c r="B309" s="628" t="s">
        <v>831</v>
      </c>
      <c r="C309" s="629">
        <v>127.50597881790229</v>
      </c>
      <c r="D309" s="630">
        <v>135.6767158434894</v>
      </c>
      <c r="E309" s="630">
        <v>132.99489940493058</v>
      </c>
      <c r="F309" s="630">
        <v>146.94661921708186</v>
      </c>
      <c r="G309" s="630">
        <v>135.36763129689174</v>
      </c>
      <c r="H309" s="630">
        <v>132.14858096828047</v>
      </c>
      <c r="I309" s="629">
        <v>130.87331729754823</v>
      </c>
      <c r="J309" s="629">
        <v>0</v>
      </c>
      <c r="K309" s="630">
        <v>0</v>
      </c>
      <c r="L309" s="630">
        <v>0</v>
      </c>
      <c r="M309" s="630">
        <v>0</v>
      </c>
      <c r="N309" s="629">
        <v>0</v>
      </c>
      <c r="O309" s="629">
        <v>0</v>
      </c>
      <c r="P309" s="631">
        <v>0</v>
      </c>
      <c r="Q309" s="175"/>
      <c r="R309" s="175"/>
      <c r="S309" s="703">
        <f t="shared" ref="S309:X309" si="302">C309-C308</f>
        <v>-0.52290204852370437</v>
      </c>
      <c r="T309" s="703">
        <f t="shared" si="302"/>
        <v>1.0268295167599604</v>
      </c>
      <c r="U309" s="703">
        <f t="shared" si="302"/>
        <v>-0.36061524889925067</v>
      </c>
      <c r="V309" s="703">
        <f t="shared" si="302"/>
        <v>-5.0714313244343714</v>
      </c>
      <c r="W309" s="703">
        <f t="shared" si="302"/>
        <v>-2.4422947854736208</v>
      </c>
      <c r="X309" s="703">
        <f t="shared" si="302"/>
        <v>-1.3977510780515843</v>
      </c>
      <c r="Y309" s="704">
        <f t="shared" ref="Y309:AD309" si="303">I309-I308</f>
        <v>-0.45894035057364135</v>
      </c>
      <c r="Z309" s="703">
        <f t="shared" si="303"/>
        <v>0</v>
      </c>
      <c r="AA309" s="703">
        <f t="shared" si="303"/>
        <v>0</v>
      </c>
      <c r="AB309" s="703">
        <f t="shared" si="303"/>
        <v>0</v>
      </c>
      <c r="AC309" s="703">
        <f t="shared" si="303"/>
        <v>0</v>
      </c>
      <c r="AD309" s="704">
        <f t="shared" si="303"/>
        <v>0</v>
      </c>
    </row>
    <row r="310" spans="1:32">
      <c r="A310" s="622"/>
      <c r="B310" s="628" t="s">
        <v>832</v>
      </c>
      <c r="C310" s="629">
        <v>87.073932926829272</v>
      </c>
      <c r="D310" s="630">
        <v>88</v>
      </c>
      <c r="E310" s="630">
        <v>89.072317880794699</v>
      </c>
      <c r="F310" s="630">
        <v>81</v>
      </c>
      <c r="G310" s="630">
        <v>85.424679487179489</v>
      </c>
      <c r="H310" s="630">
        <v>92.37767220902613</v>
      </c>
      <c r="I310" s="629">
        <v>87.665075441138868</v>
      </c>
      <c r="J310" s="629">
        <v>0</v>
      </c>
      <c r="K310" s="630">
        <v>0</v>
      </c>
      <c r="L310" s="630">
        <v>0</v>
      </c>
      <c r="M310" s="630">
        <v>0</v>
      </c>
      <c r="N310" s="629">
        <v>0</v>
      </c>
      <c r="O310" s="629">
        <v>0</v>
      </c>
      <c r="P310" s="631">
        <v>0</v>
      </c>
      <c r="Q310" s="175"/>
      <c r="R310" s="175"/>
      <c r="Y310" s="702"/>
      <c r="AD310" s="702"/>
    </row>
    <row r="311" spans="1:32">
      <c r="A311" s="622"/>
      <c r="B311" s="628" t="s">
        <v>833</v>
      </c>
      <c r="C311" s="629">
        <v>87.392948483741321</v>
      </c>
      <c r="D311" s="630">
        <v>90</v>
      </c>
      <c r="E311" s="630">
        <v>88.447955856533738</v>
      </c>
      <c r="F311" s="630">
        <v>83</v>
      </c>
      <c r="G311" s="630">
        <v>86.164075993091544</v>
      </c>
      <c r="H311" s="630">
        <v>92.483783783783778</v>
      </c>
      <c r="I311" s="629">
        <v>87.930207558091453</v>
      </c>
      <c r="J311" s="629">
        <v>0</v>
      </c>
      <c r="K311" s="630">
        <v>0</v>
      </c>
      <c r="L311" s="630">
        <v>0</v>
      </c>
      <c r="M311" s="630">
        <v>0</v>
      </c>
      <c r="N311" s="629">
        <v>0</v>
      </c>
      <c r="O311" s="629">
        <v>0</v>
      </c>
      <c r="P311" s="631">
        <v>0</v>
      </c>
      <c r="Q311" s="175"/>
      <c r="R311" s="175"/>
      <c r="S311" s="703">
        <f t="shared" ref="S311:X311" si="304">C311-C310</f>
        <v>0.31901555691204919</v>
      </c>
      <c r="T311" s="703">
        <f t="shared" si="304"/>
        <v>2</v>
      </c>
      <c r="U311" s="703">
        <f t="shared" si="304"/>
        <v>-0.62436202426096088</v>
      </c>
      <c r="V311" s="703">
        <f t="shared" si="304"/>
        <v>2</v>
      </c>
      <c r="W311" s="703">
        <f t="shared" si="304"/>
        <v>0.73939650591205464</v>
      </c>
      <c r="X311" s="703">
        <f t="shared" si="304"/>
        <v>0.10611157475764799</v>
      </c>
      <c r="Y311" s="704">
        <f t="shared" ref="Y311:AD311" si="305">I311-I310</f>
        <v>0.26513211695258576</v>
      </c>
      <c r="Z311" s="703">
        <f t="shared" si="305"/>
        <v>0</v>
      </c>
      <c r="AA311" s="703">
        <f t="shared" si="305"/>
        <v>0</v>
      </c>
      <c r="AB311" s="703">
        <f t="shared" si="305"/>
        <v>0</v>
      </c>
      <c r="AC311" s="703">
        <f t="shared" si="305"/>
        <v>0</v>
      </c>
      <c r="AD311" s="704">
        <f t="shared" si="305"/>
        <v>0</v>
      </c>
    </row>
    <row r="312" spans="1:32">
      <c r="A312" s="622"/>
      <c r="B312" s="628" t="s">
        <v>834</v>
      </c>
      <c r="C312" s="629">
        <v>66.397687861271677</v>
      </c>
      <c r="D312" s="630">
        <v>70</v>
      </c>
      <c r="E312" s="630">
        <v>53.431654676258994</v>
      </c>
      <c r="F312" s="630">
        <v>63</v>
      </c>
      <c r="G312" s="630">
        <v>50.928571428571431</v>
      </c>
      <c r="H312" s="630">
        <v>79.357142857142861</v>
      </c>
      <c r="I312" s="629">
        <v>60.565378900445765</v>
      </c>
      <c r="J312" s="629">
        <v>0</v>
      </c>
      <c r="K312" s="630">
        <v>0</v>
      </c>
      <c r="L312" s="630">
        <v>0</v>
      </c>
      <c r="M312" s="630">
        <v>0</v>
      </c>
      <c r="N312" s="629">
        <v>0</v>
      </c>
      <c r="O312" s="629">
        <v>0</v>
      </c>
      <c r="P312" s="631">
        <v>0</v>
      </c>
      <c r="Q312" s="175"/>
      <c r="R312" s="175"/>
      <c r="Y312" s="702"/>
      <c r="AD312" s="702"/>
    </row>
    <row r="313" spans="1:32">
      <c r="A313" s="622"/>
      <c r="B313" s="628" t="s">
        <v>835</v>
      </c>
      <c r="C313" s="629">
        <v>65.610869565217385</v>
      </c>
      <c r="D313" s="630">
        <v>72</v>
      </c>
      <c r="E313" s="630">
        <v>51.629740518962073</v>
      </c>
      <c r="F313" s="630">
        <v>64</v>
      </c>
      <c r="G313" s="630">
        <v>58.098765432098766</v>
      </c>
      <c r="H313" s="630">
        <v>79</v>
      </c>
      <c r="I313" s="629">
        <v>60.840139616055843</v>
      </c>
      <c r="J313" s="629">
        <v>0</v>
      </c>
      <c r="K313" s="630">
        <v>0</v>
      </c>
      <c r="L313" s="630">
        <v>0</v>
      </c>
      <c r="M313" s="630">
        <v>0</v>
      </c>
      <c r="N313" s="629">
        <v>0</v>
      </c>
      <c r="O313" s="629">
        <v>0</v>
      </c>
      <c r="P313" s="631">
        <v>0</v>
      </c>
      <c r="Q313" s="175"/>
      <c r="R313" s="175"/>
      <c r="S313" s="703">
        <f t="shared" ref="S313:X313" si="306">C313-C312</f>
        <v>-0.78681829605429243</v>
      </c>
      <c r="T313" s="703">
        <f t="shared" si="306"/>
        <v>2</v>
      </c>
      <c r="U313" s="703">
        <f t="shared" si="306"/>
        <v>-1.8019141572969204</v>
      </c>
      <c r="V313" s="703">
        <f t="shared" si="306"/>
        <v>1</v>
      </c>
      <c r="W313" s="703">
        <f t="shared" si="306"/>
        <v>7.1701940035273353</v>
      </c>
      <c r="X313" s="703">
        <f t="shared" si="306"/>
        <v>-0.3571428571428612</v>
      </c>
      <c r="Y313" s="704">
        <f t="shared" ref="Y313:AD313" si="307">I313-I312</f>
        <v>0.27476071561007842</v>
      </c>
      <c r="Z313" s="703">
        <f t="shared" si="307"/>
        <v>0</v>
      </c>
      <c r="AA313" s="703">
        <f t="shared" si="307"/>
        <v>0</v>
      </c>
      <c r="AB313" s="703">
        <f t="shared" si="307"/>
        <v>0</v>
      </c>
      <c r="AC313" s="703">
        <f t="shared" si="307"/>
        <v>0</v>
      </c>
      <c r="AD313" s="704">
        <f t="shared" si="307"/>
        <v>0</v>
      </c>
    </row>
    <row r="314" spans="1:32">
      <c r="A314" s="622"/>
      <c r="B314" s="628" t="s">
        <v>836</v>
      </c>
      <c r="C314" s="629">
        <v>72.672727272727272</v>
      </c>
      <c r="D314" s="630">
        <v>60</v>
      </c>
      <c r="E314" s="630">
        <v>56.089552238805972</v>
      </c>
      <c r="F314" s="630">
        <v>48</v>
      </c>
      <c r="G314" s="630">
        <v>71.400000000000006</v>
      </c>
      <c r="H314" s="630">
        <v>76</v>
      </c>
      <c r="I314" s="629">
        <v>63.607142857142854</v>
      </c>
      <c r="J314" s="629">
        <v>0</v>
      </c>
      <c r="K314" s="630">
        <v>0</v>
      </c>
      <c r="L314" s="630">
        <v>0</v>
      </c>
      <c r="M314" s="630">
        <v>0</v>
      </c>
      <c r="N314" s="629">
        <v>0</v>
      </c>
      <c r="O314" s="629">
        <v>0</v>
      </c>
      <c r="P314" s="631">
        <v>0</v>
      </c>
      <c r="Q314" s="175"/>
      <c r="R314" s="175"/>
      <c r="Y314" s="702"/>
      <c r="AD314" s="702"/>
    </row>
    <row r="315" spans="1:32">
      <c r="A315" s="622"/>
      <c r="B315" s="628" t="s">
        <v>837</v>
      </c>
      <c r="C315" s="629">
        <v>81.554455445544548</v>
      </c>
      <c r="D315" s="630">
        <v>97</v>
      </c>
      <c r="E315" s="630">
        <v>45.6</v>
      </c>
      <c r="F315" s="630">
        <v>46</v>
      </c>
      <c r="G315" s="630">
        <v>83.230769230769226</v>
      </c>
      <c r="H315" s="630">
        <v>82</v>
      </c>
      <c r="I315" s="629">
        <v>62.552529182879375</v>
      </c>
      <c r="J315" s="629">
        <v>0</v>
      </c>
      <c r="K315" s="630">
        <v>0</v>
      </c>
      <c r="L315" s="630">
        <v>0</v>
      </c>
      <c r="M315" s="630">
        <v>0</v>
      </c>
      <c r="N315" s="629">
        <v>0</v>
      </c>
      <c r="O315" s="629">
        <v>0</v>
      </c>
      <c r="P315" s="631">
        <v>0</v>
      </c>
      <c r="Q315" s="175"/>
      <c r="R315" s="175"/>
      <c r="S315" s="703">
        <f t="shared" ref="S315:X315" si="308">C315-C314</f>
        <v>8.8817281728172759</v>
      </c>
      <c r="T315" s="266">
        <f t="shared" si="308"/>
        <v>37</v>
      </c>
      <c r="U315" s="703">
        <f t="shared" si="308"/>
        <v>-10.48955223880597</v>
      </c>
      <c r="V315" s="703">
        <f t="shared" si="308"/>
        <v>-2</v>
      </c>
      <c r="W315" s="703">
        <f t="shared" si="308"/>
        <v>11.830769230769221</v>
      </c>
      <c r="X315" s="703">
        <f t="shared" si="308"/>
        <v>6</v>
      </c>
      <c r="Y315" s="704">
        <f t="shared" ref="Y315:AD315" si="309">I315-I314</f>
        <v>-1.0546136742634786</v>
      </c>
      <c r="Z315" s="703">
        <f t="shared" si="309"/>
        <v>0</v>
      </c>
      <c r="AA315" s="703">
        <f t="shared" si="309"/>
        <v>0</v>
      </c>
      <c r="AB315" s="703">
        <f t="shared" si="309"/>
        <v>0</v>
      </c>
      <c r="AC315" s="703">
        <f t="shared" si="309"/>
        <v>0</v>
      </c>
      <c r="AD315" s="704">
        <f t="shared" si="309"/>
        <v>0</v>
      </c>
    </row>
    <row r="316" spans="1:32">
      <c r="A316" s="622"/>
      <c r="B316" s="628" t="s">
        <v>838</v>
      </c>
      <c r="C316" s="629">
        <v>84.045881971465619</v>
      </c>
      <c r="D316" s="630">
        <v>84.054125412541254</v>
      </c>
      <c r="E316" s="630">
        <v>82.242942686056452</v>
      </c>
      <c r="F316" s="630">
        <v>75.209999999999994</v>
      </c>
      <c r="G316" s="630">
        <v>72.108187134502927</v>
      </c>
      <c r="H316" s="630">
        <v>90.81799163179916</v>
      </c>
      <c r="I316" s="629">
        <v>82.424363111996158</v>
      </c>
      <c r="J316" s="629">
        <v>0</v>
      </c>
      <c r="K316" s="630">
        <v>0</v>
      </c>
      <c r="L316" s="630">
        <v>0</v>
      </c>
      <c r="M316" s="630">
        <v>0</v>
      </c>
      <c r="N316" s="629">
        <v>0</v>
      </c>
      <c r="O316" s="629">
        <v>0</v>
      </c>
      <c r="P316" s="631">
        <v>0</v>
      </c>
      <c r="Q316" s="175"/>
      <c r="R316" s="175"/>
      <c r="Y316" s="702"/>
      <c r="AD316" s="702"/>
    </row>
    <row r="317" spans="1:32">
      <c r="A317" s="622"/>
      <c r="B317" s="628" t="s">
        <v>839</v>
      </c>
      <c r="C317" s="629">
        <v>84.216782140107782</v>
      </c>
      <c r="D317" s="630">
        <v>85.787193973634658</v>
      </c>
      <c r="E317" s="630">
        <v>80.254506269592483</v>
      </c>
      <c r="F317" s="630">
        <v>76.385065885797957</v>
      </c>
      <c r="G317" s="630">
        <v>76.195414847161572</v>
      </c>
      <c r="H317" s="630">
        <v>90.780660377358487</v>
      </c>
      <c r="I317" s="629">
        <v>82.400460072297079</v>
      </c>
      <c r="J317" s="629">
        <v>0</v>
      </c>
      <c r="K317" s="630">
        <v>0</v>
      </c>
      <c r="L317" s="630">
        <v>0</v>
      </c>
      <c r="M317" s="630">
        <v>0</v>
      </c>
      <c r="N317" s="629">
        <v>0</v>
      </c>
      <c r="O317" s="629">
        <v>0</v>
      </c>
      <c r="P317" s="631">
        <v>0</v>
      </c>
      <c r="Q317" s="175"/>
      <c r="R317" s="175"/>
      <c r="S317" s="703">
        <f t="shared" ref="S317:X317" si="310">C317-C316</f>
        <v>0.17090016864216295</v>
      </c>
      <c r="T317" s="703">
        <f t="shared" si="310"/>
        <v>1.733068561093404</v>
      </c>
      <c r="U317" s="703">
        <f t="shared" si="310"/>
        <v>-1.9884364164639692</v>
      </c>
      <c r="V317" s="703">
        <f t="shared" si="310"/>
        <v>1.175065885797963</v>
      </c>
      <c r="W317" s="703">
        <f t="shared" si="310"/>
        <v>4.0872277126586454</v>
      </c>
      <c r="X317" s="703">
        <f t="shared" si="310"/>
        <v>-3.7331254440672978E-2</v>
      </c>
      <c r="Y317" s="704">
        <f t="shared" ref="Y317:AD317" si="311">I317-I316</f>
        <v>-2.3903039699078477E-2</v>
      </c>
      <c r="Z317" s="703">
        <f t="shared" si="311"/>
        <v>0</v>
      </c>
      <c r="AA317" s="703">
        <f t="shared" si="311"/>
        <v>0</v>
      </c>
      <c r="AB317" s="703">
        <f t="shared" si="311"/>
        <v>0</v>
      </c>
      <c r="AC317" s="703">
        <f t="shared" si="311"/>
        <v>0</v>
      </c>
      <c r="AD317" s="704">
        <f t="shared" si="311"/>
        <v>0</v>
      </c>
    </row>
    <row r="318" spans="1:32">
      <c r="A318" s="622"/>
      <c r="B318" s="628" t="s">
        <v>840</v>
      </c>
      <c r="C318" s="629">
        <v>103.34736842105262</v>
      </c>
      <c r="D318" s="630">
        <v>115.5</v>
      </c>
      <c r="E318" s="630">
        <v>147.88235294117646</v>
      </c>
      <c r="F318" s="630">
        <v>87.7</v>
      </c>
      <c r="G318" s="630">
        <v>58.769918699186995</v>
      </c>
      <c r="H318" s="630">
        <v>126.91666666666667</v>
      </c>
      <c r="I318" s="629">
        <v>83.671363636363637</v>
      </c>
      <c r="J318" s="629">
        <v>0</v>
      </c>
      <c r="K318" s="630">
        <v>0</v>
      </c>
      <c r="L318" s="630">
        <v>0</v>
      </c>
      <c r="M318" s="630">
        <v>0</v>
      </c>
      <c r="N318" s="629">
        <v>0</v>
      </c>
      <c r="O318" s="629">
        <v>0</v>
      </c>
      <c r="P318" s="631">
        <v>0</v>
      </c>
      <c r="Q318" s="175"/>
      <c r="R318" s="175"/>
      <c r="Y318" s="702"/>
      <c r="AD318" s="702"/>
    </row>
    <row r="319" spans="1:32">
      <c r="A319" s="622"/>
      <c r="B319" s="628" t="s">
        <v>841</v>
      </c>
      <c r="C319" s="629">
        <v>96.850000000000009</v>
      </c>
      <c r="D319" s="630">
        <v>123.8</v>
      </c>
      <c r="E319" s="630">
        <v>138.15294117647062</v>
      </c>
      <c r="F319" s="630">
        <v>104.9</v>
      </c>
      <c r="G319" s="630">
        <v>61.473469387755095</v>
      </c>
      <c r="H319" s="630">
        <v>93.090909090909093</v>
      </c>
      <c r="I319" s="629">
        <v>82.381065088757381</v>
      </c>
      <c r="J319" s="629">
        <v>0</v>
      </c>
      <c r="K319" s="630">
        <v>0</v>
      </c>
      <c r="L319" s="630">
        <v>0</v>
      </c>
      <c r="M319" s="630">
        <v>0</v>
      </c>
      <c r="N319" s="629">
        <v>0</v>
      </c>
      <c r="O319" s="629">
        <v>0</v>
      </c>
      <c r="P319" s="631">
        <v>0</v>
      </c>
      <c r="Q319" s="175"/>
      <c r="R319" s="175"/>
      <c r="S319" s="703">
        <f t="shared" ref="S319:X319" si="312">C319-C318</f>
        <v>-6.497368421052613</v>
      </c>
      <c r="T319" s="703">
        <f t="shared" si="312"/>
        <v>8.2999999999999972</v>
      </c>
      <c r="U319" s="703">
        <f t="shared" si="312"/>
        <v>-9.7294117647058442</v>
      </c>
      <c r="V319" s="703">
        <f t="shared" si="312"/>
        <v>17.200000000000003</v>
      </c>
      <c r="W319" s="703">
        <f t="shared" si="312"/>
        <v>2.7035506885681002</v>
      </c>
      <c r="X319" s="266">
        <f t="shared" si="312"/>
        <v>-33.825757575757578</v>
      </c>
      <c r="Y319" s="704">
        <f t="shared" ref="Y319:AD319" si="313">I319-I318</f>
        <v>-1.2902985476062554</v>
      </c>
      <c r="Z319" s="703">
        <f t="shared" si="313"/>
        <v>0</v>
      </c>
      <c r="AA319" s="703">
        <f t="shared" si="313"/>
        <v>0</v>
      </c>
      <c r="AB319" s="703">
        <f t="shared" si="313"/>
        <v>0</v>
      </c>
      <c r="AC319" s="703">
        <f t="shared" si="313"/>
        <v>0</v>
      </c>
      <c r="AD319" s="704">
        <f t="shared" si="313"/>
        <v>0</v>
      </c>
    </row>
    <row r="320" spans="1:32">
      <c r="A320" s="622"/>
      <c r="B320" s="628" t="s">
        <v>842</v>
      </c>
      <c r="C320" s="629">
        <v>115.28313974374326</v>
      </c>
      <c r="D320" s="630">
        <v>121.89564193168434</v>
      </c>
      <c r="E320" s="630">
        <v>118.59616631169553</v>
      </c>
      <c r="F320" s="630">
        <v>107.95442708333333</v>
      </c>
      <c r="G320" s="630">
        <v>117.10623409669211</v>
      </c>
      <c r="H320" s="630">
        <v>115.09255319148936</v>
      </c>
      <c r="I320" s="629">
        <v>117.02201221949409</v>
      </c>
      <c r="J320" s="629">
        <v>0</v>
      </c>
      <c r="K320" s="630">
        <v>0</v>
      </c>
      <c r="L320" s="630">
        <v>0</v>
      </c>
      <c r="M320" s="630">
        <v>0</v>
      </c>
      <c r="N320" s="629">
        <v>0</v>
      </c>
      <c r="O320" s="629">
        <v>0</v>
      </c>
      <c r="P320" s="631">
        <v>0</v>
      </c>
      <c r="Q320" s="175"/>
      <c r="R320" s="175"/>
      <c r="Y320" s="702"/>
      <c r="AD320" s="702"/>
    </row>
    <row r="321" spans="1:30">
      <c r="A321" s="622"/>
      <c r="B321" s="628" t="s">
        <v>843</v>
      </c>
      <c r="C321" s="629">
        <v>115.14447426770919</v>
      </c>
      <c r="D321" s="630">
        <v>122.99001161440187</v>
      </c>
      <c r="E321" s="630">
        <v>117.05249343832021</v>
      </c>
      <c r="F321" s="630">
        <v>108.17981888745149</v>
      </c>
      <c r="G321" s="630">
        <v>116.50033266799734</v>
      </c>
      <c r="H321" s="630">
        <v>116.86514522821577</v>
      </c>
      <c r="I321" s="629">
        <v>116.63248628680175</v>
      </c>
      <c r="J321" s="629">
        <v>0</v>
      </c>
      <c r="K321" s="630">
        <v>0</v>
      </c>
      <c r="L321" s="630">
        <v>0</v>
      </c>
      <c r="M321" s="630">
        <v>0</v>
      </c>
      <c r="N321" s="629">
        <v>0</v>
      </c>
      <c r="O321" s="629">
        <v>0</v>
      </c>
      <c r="P321" s="631">
        <v>0</v>
      </c>
      <c r="Q321" s="175"/>
      <c r="R321" s="175"/>
      <c r="S321" s="703">
        <f t="shared" ref="S321:X321" si="314">C321-C320</f>
        <v>-0.13866547603407753</v>
      </c>
      <c r="T321" s="703">
        <f t="shared" si="314"/>
        <v>1.0943696827175273</v>
      </c>
      <c r="U321" s="703">
        <f t="shared" si="314"/>
        <v>-1.5436728733753142</v>
      </c>
      <c r="V321" s="703">
        <f t="shared" si="314"/>
        <v>0.22539180411816062</v>
      </c>
      <c r="W321" s="703">
        <f t="shared" si="314"/>
        <v>-0.60590142869476438</v>
      </c>
      <c r="X321" s="703">
        <f t="shared" si="314"/>
        <v>1.7725920367264081</v>
      </c>
      <c r="Y321" s="704">
        <f t="shared" ref="Y321:AD321" si="315">I321-I320</f>
        <v>-0.3895259326923366</v>
      </c>
      <c r="Z321" s="703">
        <f t="shared" si="315"/>
        <v>0</v>
      </c>
      <c r="AA321" s="703">
        <f t="shared" si="315"/>
        <v>0</v>
      </c>
      <c r="AB321" s="703">
        <f t="shared" si="315"/>
        <v>0</v>
      </c>
      <c r="AC321" s="703">
        <f t="shared" si="315"/>
        <v>0</v>
      </c>
      <c r="AD321" s="704">
        <f t="shared" si="315"/>
        <v>0</v>
      </c>
    </row>
    <row r="322" spans="1:30">
      <c r="A322" s="622"/>
      <c r="B322" s="628" t="s">
        <v>844</v>
      </c>
      <c r="C322" s="629">
        <v>68.310572687224663</v>
      </c>
      <c r="D322" s="630">
        <v>70.545977011494259</v>
      </c>
      <c r="E322" s="630">
        <v>54.427645788336932</v>
      </c>
      <c r="F322" s="630">
        <v>63.433179723502306</v>
      </c>
      <c r="G322" s="630">
        <v>51.68181818181818</v>
      </c>
      <c r="H322" s="630">
        <v>81.379310344827587</v>
      </c>
      <c r="I322" s="629">
        <v>61.663862600771118</v>
      </c>
      <c r="J322" s="629">
        <v>0</v>
      </c>
      <c r="K322" s="630">
        <v>0</v>
      </c>
      <c r="L322" s="630">
        <v>0</v>
      </c>
      <c r="M322" s="630">
        <v>0</v>
      </c>
      <c r="N322" s="629">
        <v>0</v>
      </c>
      <c r="O322" s="629">
        <v>0</v>
      </c>
      <c r="P322" s="631">
        <v>0</v>
      </c>
      <c r="Q322" s="175"/>
      <c r="R322" s="175"/>
      <c r="Y322" s="702"/>
      <c r="AD322" s="702"/>
    </row>
    <row r="323" spans="1:30">
      <c r="A323" s="622"/>
      <c r="B323" s="628" t="s">
        <v>845</v>
      </c>
      <c r="C323" s="629">
        <v>66.953125</v>
      </c>
      <c r="D323" s="630">
        <v>73.326633165829151</v>
      </c>
      <c r="E323" s="630">
        <v>54.425409047160734</v>
      </c>
      <c r="F323" s="630">
        <v>66.020202020202021</v>
      </c>
      <c r="G323" s="630">
        <v>60.250746268656719</v>
      </c>
      <c r="H323" s="630">
        <v>86.189655172413794</v>
      </c>
      <c r="I323" s="629">
        <v>63.006024096385545</v>
      </c>
      <c r="J323" s="629">
        <v>0</v>
      </c>
      <c r="K323" s="630">
        <v>0</v>
      </c>
      <c r="L323" s="630">
        <v>0</v>
      </c>
      <c r="M323" s="630">
        <v>0</v>
      </c>
      <c r="N323" s="629">
        <v>0</v>
      </c>
      <c r="O323" s="629">
        <v>0</v>
      </c>
      <c r="P323" s="631">
        <v>0</v>
      </c>
      <c r="Q323" s="175"/>
      <c r="R323" s="175"/>
      <c r="S323" s="703">
        <f t="shared" ref="S323:X323" si="316">C323-C322</f>
        <v>-1.3574476872246635</v>
      </c>
      <c r="T323" s="703">
        <f t="shared" si="316"/>
        <v>2.780656154334892</v>
      </c>
      <c r="U323" s="703">
        <f t="shared" si="316"/>
        <v>-2.2367411761976541E-3</v>
      </c>
      <c r="V323" s="703">
        <f t="shared" si="316"/>
        <v>2.5870222966997147</v>
      </c>
      <c r="W323" s="703">
        <f t="shared" si="316"/>
        <v>8.5689280868385396</v>
      </c>
      <c r="X323" s="703">
        <f t="shared" si="316"/>
        <v>4.8103448275862064</v>
      </c>
      <c r="Y323" s="704">
        <f t="shared" ref="Y323:AD323" si="317">I323-I322</f>
        <v>1.3421614956144268</v>
      </c>
      <c r="Z323" s="703">
        <f t="shared" si="317"/>
        <v>0</v>
      </c>
      <c r="AA323" s="703">
        <f t="shared" si="317"/>
        <v>0</v>
      </c>
      <c r="AB323" s="703">
        <f t="shared" si="317"/>
        <v>0</v>
      </c>
      <c r="AC323" s="703">
        <f t="shared" si="317"/>
        <v>0</v>
      </c>
      <c r="AD323" s="704">
        <f t="shared" si="317"/>
        <v>0</v>
      </c>
    </row>
    <row r="324" spans="1:30">
      <c r="A324" s="622"/>
      <c r="B324" s="628" t="s">
        <v>846</v>
      </c>
      <c r="C324" s="629">
        <v>112.86115843270869</v>
      </c>
      <c r="D324" s="630">
        <v>118.00500762029175</v>
      </c>
      <c r="E324" s="630">
        <v>113.52835820895523</v>
      </c>
      <c r="F324" s="630">
        <v>98.146192893401022</v>
      </c>
      <c r="G324" s="630">
        <v>103.9415650406504</v>
      </c>
      <c r="H324" s="630">
        <v>113.13326653306613</v>
      </c>
      <c r="I324" s="629">
        <v>112.85250402597745</v>
      </c>
      <c r="J324" s="629">
        <v>0</v>
      </c>
      <c r="K324" s="630">
        <v>0</v>
      </c>
      <c r="L324" s="630">
        <v>0</v>
      </c>
      <c r="M324" s="630">
        <v>0</v>
      </c>
      <c r="N324" s="629">
        <v>0</v>
      </c>
      <c r="O324" s="629">
        <v>0</v>
      </c>
      <c r="P324" s="631">
        <v>0</v>
      </c>
      <c r="Q324" s="175"/>
      <c r="R324" s="175"/>
      <c r="Y324" s="702"/>
      <c r="AD324" s="702"/>
    </row>
    <row r="325" spans="1:30" ht="13.5" thickBot="1">
      <c r="A325" s="622"/>
      <c r="B325" s="628" t="s">
        <v>847</v>
      </c>
      <c r="C325" s="629">
        <v>112.58818653994916</v>
      </c>
      <c r="D325" s="630">
        <v>118.78715713374442</v>
      </c>
      <c r="E325" s="630">
        <v>111.66950694904037</v>
      </c>
      <c r="F325" s="630">
        <v>99.582904222451077</v>
      </c>
      <c r="G325" s="630">
        <v>106.2480957562568</v>
      </c>
      <c r="H325" s="630">
        <v>115.12426614481409</v>
      </c>
      <c r="I325" s="629">
        <v>112.49416322314049</v>
      </c>
      <c r="J325" s="629">
        <v>0</v>
      </c>
      <c r="K325" s="630">
        <v>0</v>
      </c>
      <c r="L325" s="630">
        <v>0</v>
      </c>
      <c r="M325" s="630">
        <v>0</v>
      </c>
      <c r="N325" s="629">
        <v>0</v>
      </c>
      <c r="O325" s="629">
        <v>0</v>
      </c>
      <c r="P325" s="631">
        <v>0</v>
      </c>
      <c r="Q325" s="175"/>
      <c r="R325" s="175"/>
      <c r="S325" s="715">
        <f t="shared" ref="S325:X325" si="318">C325-C324</f>
        <v>-0.2729718927595286</v>
      </c>
      <c r="T325" s="715">
        <f t="shared" si="318"/>
        <v>0.7821495134526657</v>
      </c>
      <c r="U325" s="715">
        <f t="shared" si="318"/>
        <v>-1.8588512599148572</v>
      </c>
      <c r="V325" s="715">
        <f t="shared" si="318"/>
        <v>1.4367113290500555</v>
      </c>
      <c r="W325" s="715">
        <f t="shared" si="318"/>
        <v>2.3065307156063994</v>
      </c>
      <c r="X325" s="715">
        <f t="shared" si="318"/>
        <v>1.9909996117479523</v>
      </c>
      <c r="Y325" s="716">
        <f t="shared" ref="Y325:AD325" si="319">I325-I324</f>
        <v>-0.35834080283696323</v>
      </c>
      <c r="Z325" s="715">
        <f t="shared" si="319"/>
        <v>0</v>
      </c>
      <c r="AA325" s="715">
        <f t="shared" si="319"/>
        <v>0</v>
      </c>
      <c r="AB325" s="715">
        <f t="shared" si="319"/>
        <v>0</v>
      </c>
      <c r="AC325" s="715">
        <f t="shared" si="319"/>
        <v>0</v>
      </c>
      <c r="AD325" s="716">
        <f t="shared" si="319"/>
        <v>0</v>
      </c>
    </row>
    <row r="326" spans="1:30">
      <c r="A326" s="621" t="s">
        <v>614</v>
      </c>
      <c r="B326" s="617" t="s">
        <v>816</v>
      </c>
      <c r="C326" s="634">
        <v>0</v>
      </c>
      <c r="D326" s="635">
        <v>0</v>
      </c>
      <c r="E326" s="635">
        <v>0</v>
      </c>
      <c r="F326" s="635">
        <v>0</v>
      </c>
      <c r="G326" s="635">
        <v>0</v>
      </c>
      <c r="H326" s="635">
        <v>0</v>
      </c>
      <c r="I326" s="634">
        <v>0</v>
      </c>
      <c r="J326" s="634">
        <v>0</v>
      </c>
      <c r="K326" s="635">
        <v>0</v>
      </c>
      <c r="L326" s="635">
        <v>0</v>
      </c>
      <c r="M326" s="635">
        <v>0</v>
      </c>
      <c r="N326" s="634">
        <v>0</v>
      </c>
      <c r="O326" s="634">
        <v>0</v>
      </c>
      <c r="P326" s="636">
        <v>0</v>
      </c>
      <c r="Q326" s="175"/>
      <c r="R326" s="175"/>
      <c r="S326" s="701" t="s">
        <v>1192</v>
      </c>
      <c r="Y326" s="702"/>
      <c r="AD326" s="702"/>
    </row>
    <row r="327" spans="1:30">
      <c r="A327" s="622"/>
      <c r="B327" s="628" t="s">
        <v>817</v>
      </c>
      <c r="C327" s="629">
        <v>0</v>
      </c>
      <c r="D327" s="630">
        <v>0</v>
      </c>
      <c r="E327" s="630">
        <v>0</v>
      </c>
      <c r="F327" s="630">
        <v>0</v>
      </c>
      <c r="G327" s="630">
        <v>0</v>
      </c>
      <c r="H327" s="630">
        <v>0</v>
      </c>
      <c r="I327" s="629">
        <v>0</v>
      </c>
      <c r="J327" s="629">
        <v>0</v>
      </c>
      <c r="K327" s="630">
        <v>0</v>
      </c>
      <c r="L327" s="630">
        <v>0</v>
      </c>
      <c r="M327" s="630">
        <v>0</v>
      </c>
      <c r="N327" s="629">
        <v>0</v>
      </c>
      <c r="O327" s="629">
        <v>0</v>
      </c>
      <c r="P327" s="631">
        <v>0</v>
      </c>
      <c r="Q327" s="175"/>
      <c r="R327" s="175"/>
      <c r="S327" s="703">
        <f t="shared" ref="S327:X327" si="320">C327-C326</f>
        <v>0</v>
      </c>
      <c r="T327" s="703">
        <f t="shared" si="320"/>
        <v>0</v>
      </c>
      <c r="U327" s="703">
        <f t="shared" si="320"/>
        <v>0</v>
      </c>
      <c r="V327" s="703">
        <f t="shared" si="320"/>
        <v>0</v>
      </c>
      <c r="W327" s="703">
        <f t="shared" si="320"/>
        <v>0</v>
      </c>
      <c r="X327" s="703">
        <f t="shared" si="320"/>
        <v>0</v>
      </c>
      <c r="Y327" s="704">
        <f t="shared" ref="Y327:AD327" si="321">I327-I326</f>
        <v>0</v>
      </c>
      <c r="Z327" s="703">
        <f t="shared" si="321"/>
        <v>0</v>
      </c>
      <c r="AA327" s="703">
        <f t="shared" si="321"/>
        <v>0</v>
      </c>
      <c r="AB327" s="703">
        <f t="shared" si="321"/>
        <v>0</v>
      </c>
      <c r="AC327" s="703">
        <f t="shared" si="321"/>
        <v>0</v>
      </c>
      <c r="AD327" s="704">
        <f t="shared" si="321"/>
        <v>0</v>
      </c>
    </row>
    <row r="328" spans="1:30">
      <c r="A328" s="622"/>
      <c r="B328" s="628" t="s">
        <v>818</v>
      </c>
      <c r="C328" s="629">
        <v>0</v>
      </c>
      <c r="D328" s="630">
        <v>0</v>
      </c>
      <c r="E328" s="630">
        <v>0</v>
      </c>
      <c r="F328" s="630">
        <v>0</v>
      </c>
      <c r="G328" s="630">
        <v>0</v>
      </c>
      <c r="H328" s="630">
        <v>0</v>
      </c>
      <c r="I328" s="629">
        <v>0</v>
      </c>
      <c r="J328" s="629">
        <v>0</v>
      </c>
      <c r="K328" s="630">
        <v>0</v>
      </c>
      <c r="L328" s="630">
        <v>0</v>
      </c>
      <c r="M328" s="630">
        <v>0</v>
      </c>
      <c r="N328" s="629">
        <v>0</v>
      </c>
      <c r="O328" s="629">
        <v>0</v>
      </c>
      <c r="P328" s="631">
        <v>0</v>
      </c>
      <c r="Q328" s="175"/>
      <c r="R328" s="175"/>
      <c r="Y328" s="702"/>
      <c r="AD328" s="702"/>
    </row>
    <row r="329" spans="1:30">
      <c r="A329" s="622"/>
      <c r="B329" s="628" t="s">
        <v>819</v>
      </c>
      <c r="C329" s="629">
        <v>0</v>
      </c>
      <c r="D329" s="630">
        <v>0</v>
      </c>
      <c r="E329" s="630">
        <v>0</v>
      </c>
      <c r="F329" s="630">
        <v>0</v>
      </c>
      <c r="G329" s="630">
        <v>0</v>
      </c>
      <c r="H329" s="630">
        <v>0</v>
      </c>
      <c r="I329" s="629">
        <v>0</v>
      </c>
      <c r="J329" s="629">
        <v>0</v>
      </c>
      <c r="K329" s="630">
        <v>0</v>
      </c>
      <c r="L329" s="630">
        <v>0</v>
      </c>
      <c r="M329" s="630">
        <v>0</v>
      </c>
      <c r="N329" s="629">
        <v>0</v>
      </c>
      <c r="O329" s="629">
        <v>0</v>
      </c>
      <c r="P329" s="631">
        <v>0</v>
      </c>
      <c r="Q329" s="175"/>
      <c r="R329" s="175"/>
      <c r="S329" s="703">
        <f t="shared" ref="S329:X329" si="322">C329-C328</f>
        <v>0</v>
      </c>
      <c r="T329" s="703">
        <f t="shared" si="322"/>
        <v>0</v>
      </c>
      <c r="U329" s="703">
        <f t="shared" si="322"/>
        <v>0</v>
      </c>
      <c r="V329" s="703">
        <f t="shared" si="322"/>
        <v>0</v>
      </c>
      <c r="W329" s="703">
        <f t="shared" si="322"/>
        <v>0</v>
      </c>
      <c r="X329" s="703">
        <f t="shared" si="322"/>
        <v>0</v>
      </c>
      <c r="Y329" s="704">
        <f t="shared" ref="Y329:AD329" si="323">I329-I328</f>
        <v>0</v>
      </c>
      <c r="Z329" s="703">
        <f t="shared" si="323"/>
        <v>0</v>
      </c>
      <c r="AA329" s="703">
        <f t="shared" si="323"/>
        <v>0</v>
      </c>
      <c r="AB329" s="703">
        <f t="shared" si="323"/>
        <v>0</v>
      </c>
      <c r="AC329" s="703">
        <f t="shared" si="323"/>
        <v>0</v>
      </c>
      <c r="AD329" s="704">
        <f t="shared" si="323"/>
        <v>0</v>
      </c>
    </row>
    <row r="330" spans="1:30">
      <c r="A330" s="622"/>
      <c r="B330" s="628" t="s">
        <v>820</v>
      </c>
      <c r="C330" s="629">
        <v>0</v>
      </c>
      <c r="D330" s="630">
        <v>0</v>
      </c>
      <c r="E330" s="630">
        <v>0</v>
      </c>
      <c r="F330" s="630">
        <v>0</v>
      </c>
      <c r="G330" s="630">
        <v>0</v>
      </c>
      <c r="H330" s="630">
        <v>0</v>
      </c>
      <c r="I330" s="629">
        <v>0</v>
      </c>
      <c r="J330" s="629">
        <v>0</v>
      </c>
      <c r="K330" s="630">
        <v>0</v>
      </c>
      <c r="L330" s="630">
        <v>0</v>
      </c>
      <c r="M330" s="630">
        <v>0</v>
      </c>
      <c r="N330" s="629">
        <v>0</v>
      </c>
      <c r="O330" s="629">
        <v>0</v>
      </c>
      <c r="P330" s="631">
        <v>0</v>
      </c>
      <c r="Q330" s="175"/>
      <c r="R330" s="175"/>
      <c r="Y330" s="702"/>
      <c r="AD330" s="702"/>
    </row>
    <row r="331" spans="1:30">
      <c r="A331" s="622"/>
      <c r="B331" s="628" t="s">
        <v>821</v>
      </c>
      <c r="C331" s="629">
        <v>0</v>
      </c>
      <c r="D331" s="630">
        <v>0</v>
      </c>
      <c r="E331" s="630">
        <v>0</v>
      </c>
      <c r="F331" s="630">
        <v>0</v>
      </c>
      <c r="G331" s="630">
        <v>0</v>
      </c>
      <c r="H331" s="630">
        <v>0</v>
      </c>
      <c r="I331" s="629">
        <v>0</v>
      </c>
      <c r="J331" s="629">
        <v>0</v>
      </c>
      <c r="K331" s="630">
        <v>0</v>
      </c>
      <c r="L331" s="630">
        <v>0</v>
      </c>
      <c r="M331" s="630">
        <v>0</v>
      </c>
      <c r="N331" s="629">
        <v>0</v>
      </c>
      <c r="O331" s="629">
        <v>0</v>
      </c>
      <c r="P331" s="631">
        <v>0</v>
      </c>
      <c r="Q331" s="175"/>
      <c r="R331" s="175"/>
      <c r="S331" s="703">
        <f t="shared" ref="S331:X331" si="324">C331-C330</f>
        <v>0</v>
      </c>
      <c r="T331" s="703">
        <f t="shared" si="324"/>
        <v>0</v>
      </c>
      <c r="U331" s="703">
        <f t="shared" si="324"/>
        <v>0</v>
      </c>
      <c r="V331" s="703">
        <f t="shared" si="324"/>
        <v>0</v>
      </c>
      <c r="W331" s="703">
        <f t="shared" si="324"/>
        <v>0</v>
      </c>
      <c r="X331" s="703">
        <f t="shared" si="324"/>
        <v>0</v>
      </c>
      <c r="Y331" s="704">
        <f t="shared" ref="Y331:AD331" si="325">I331-I330</f>
        <v>0</v>
      </c>
      <c r="Z331" s="703">
        <f t="shared" si="325"/>
        <v>0</v>
      </c>
      <c r="AA331" s="703">
        <f t="shared" si="325"/>
        <v>0</v>
      </c>
      <c r="AB331" s="703">
        <f t="shared" si="325"/>
        <v>0</v>
      </c>
      <c r="AC331" s="703">
        <f t="shared" si="325"/>
        <v>0</v>
      </c>
      <c r="AD331" s="704">
        <f t="shared" si="325"/>
        <v>0</v>
      </c>
    </row>
    <row r="332" spans="1:30">
      <c r="A332" s="622"/>
      <c r="B332" s="628" t="s">
        <v>822</v>
      </c>
      <c r="C332" s="629">
        <v>0</v>
      </c>
      <c r="D332" s="630">
        <v>0</v>
      </c>
      <c r="E332" s="630">
        <v>0</v>
      </c>
      <c r="F332" s="630">
        <v>0</v>
      </c>
      <c r="G332" s="630">
        <v>0</v>
      </c>
      <c r="H332" s="630">
        <v>0</v>
      </c>
      <c r="I332" s="629">
        <v>0</v>
      </c>
      <c r="J332" s="629">
        <v>0</v>
      </c>
      <c r="K332" s="630">
        <v>0</v>
      </c>
      <c r="L332" s="630">
        <v>0</v>
      </c>
      <c r="M332" s="630">
        <v>0</v>
      </c>
      <c r="N332" s="629">
        <v>0</v>
      </c>
      <c r="O332" s="629">
        <v>0</v>
      </c>
      <c r="P332" s="631">
        <v>0</v>
      </c>
      <c r="Q332" s="175"/>
      <c r="R332" s="175"/>
      <c r="Y332" s="702"/>
      <c r="AD332" s="702"/>
    </row>
    <row r="333" spans="1:30">
      <c r="A333" s="622"/>
      <c r="B333" s="628" t="s">
        <v>823</v>
      </c>
      <c r="C333" s="629">
        <v>0</v>
      </c>
      <c r="D333" s="630">
        <v>0</v>
      </c>
      <c r="E333" s="630">
        <v>0</v>
      </c>
      <c r="F333" s="630">
        <v>0</v>
      </c>
      <c r="G333" s="630">
        <v>0</v>
      </c>
      <c r="H333" s="630">
        <v>0</v>
      </c>
      <c r="I333" s="629">
        <v>0</v>
      </c>
      <c r="J333" s="629">
        <v>0</v>
      </c>
      <c r="K333" s="630">
        <v>0</v>
      </c>
      <c r="L333" s="630">
        <v>0</v>
      </c>
      <c r="M333" s="630">
        <v>0</v>
      </c>
      <c r="N333" s="629">
        <v>0</v>
      </c>
      <c r="O333" s="629">
        <v>0</v>
      </c>
      <c r="P333" s="631">
        <v>0</v>
      </c>
      <c r="Q333" s="175"/>
      <c r="R333" s="175"/>
      <c r="S333" s="703">
        <f t="shared" ref="S333:X333" si="326">C333-C332</f>
        <v>0</v>
      </c>
      <c r="T333" s="703">
        <f t="shared" si="326"/>
        <v>0</v>
      </c>
      <c r="U333" s="703">
        <f t="shared" si="326"/>
        <v>0</v>
      </c>
      <c r="V333" s="703">
        <f t="shared" si="326"/>
        <v>0</v>
      </c>
      <c r="W333" s="703">
        <f t="shared" si="326"/>
        <v>0</v>
      </c>
      <c r="X333" s="703">
        <f t="shared" si="326"/>
        <v>0</v>
      </c>
      <c r="Y333" s="704">
        <f t="shared" ref="Y333:AD333" si="327">I333-I332</f>
        <v>0</v>
      </c>
      <c r="Z333" s="703">
        <f t="shared" si="327"/>
        <v>0</v>
      </c>
      <c r="AA333" s="703">
        <f t="shared" si="327"/>
        <v>0</v>
      </c>
      <c r="AB333" s="703">
        <f t="shared" si="327"/>
        <v>0</v>
      </c>
      <c r="AC333" s="703">
        <f t="shared" si="327"/>
        <v>0</v>
      </c>
      <c r="AD333" s="704">
        <f t="shared" si="327"/>
        <v>0</v>
      </c>
    </row>
    <row r="334" spans="1:30">
      <c r="A334" s="622"/>
      <c r="B334" s="628" t="s">
        <v>824</v>
      </c>
      <c r="C334" s="629">
        <v>0</v>
      </c>
      <c r="D334" s="630">
        <v>0</v>
      </c>
      <c r="E334" s="630">
        <v>0</v>
      </c>
      <c r="F334" s="630">
        <v>0</v>
      </c>
      <c r="G334" s="630">
        <v>0</v>
      </c>
      <c r="H334" s="630">
        <v>0</v>
      </c>
      <c r="I334" s="629">
        <v>0</v>
      </c>
      <c r="J334" s="629">
        <v>0</v>
      </c>
      <c r="K334" s="630">
        <v>0</v>
      </c>
      <c r="L334" s="630">
        <v>0</v>
      </c>
      <c r="M334" s="630">
        <v>0</v>
      </c>
      <c r="N334" s="629">
        <v>0</v>
      </c>
      <c r="O334" s="629">
        <v>0</v>
      </c>
      <c r="P334" s="631">
        <v>0</v>
      </c>
      <c r="Q334" s="175"/>
      <c r="R334" s="175"/>
      <c r="Y334" s="702"/>
      <c r="AD334" s="702"/>
    </row>
    <row r="335" spans="1:30">
      <c r="A335" s="622"/>
      <c r="B335" s="628" t="s">
        <v>825</v>
      </c>
      <c r="C335" s="629">
        <v>0</v>
      </c>
      <c r="D335" s="630">
        <v>0</v>
      </c>
      <c r="E335" s="630">
        <v>0</v>
      </c>
      <c r="F335" s="630">
        <v>0</v>
      </c>
      <c r="G335" s="630">
        <v>0</v>
      </c>
      <c r="H335" s="630">
        <v>0</v>
      </c>
      <c r="I335" s="629">
        <v>0</v>
      </c>
      <c r="J335" s="629">
        <v>0</v>
      </c>
      <c r="K335" s="630">
        <v>0</v>
      </c>
      <c r="L335" s="630">
        <v>0</v>
      </c>
      <c r="M335" s="630">
        <v>0</v>
      </c>
      <c r="N335" s="629">
        <v>0</v>
      </c>
      <c r="O335" s="629">
        <v>0</v>
      </c>
      <c r="P335" s="631">
        <v>0</v>
      </c>
      <c r="Q335" s="175"/>
      <c r="R335" s="175"/>
      <c r="S335" s="703">
        <f t="shared" ref="S335:X335" si="328">C335-C334</f>
        <v>0</v>
      </c>
      <c r="T335" s="703">
        <f t="shared" si="328"/>
        <v>0</v>
      </c>
      <c r="U335" s="703">
        <f t="shared" si="328"/>
        <v>0</v>
      </c>
      <c r="V335" s="703">
        <f t="shared" si="328"/>
        <v>0</v>
      </c>
      <c r="W335" s="703">
        <f t="shared" si="328"/>
        <v>0</v>
      </c>
      <c r="X335" s="703">
        <f t="shared" si="328"/>
        <v>0</v>
      </c>
      <c r="Y335" s="704">
        <f t="shared" ref="Y335:AD335" si="329">I335-I334</f>
        <v>0</v>
      </c>
      <c r="Z335" s="703">
        <f t="shared" si="329"/>
        <v>0</v>
      </c>
      <c r="AA335" s="703">
        <f t="shared" si="329"/>
        <v>0</v>
      </c>
      <c r="AB335" s="703">
        <f t="shared" si="329"/>
        <v>0</v>
      </c>
      <c r="AC335" s="703">
        <f t="shared" si="329"/>
        <v>0</v>
      </c>
      <c r="AD335" s="704">
        <f t="shared" si="329"/>
        <v>0</v>
      </c>
    </row>
    <row r="336" spans="1:30">
      <c r="A336" s="622"/>
      <c r="B336" s="628" t="s">
        <v>826</v>
      </c>
      <c r="C336" s="629">
        <v>0</v>
      </c>
      <c r="D336" s="630">
        <v>0</v>
      </c>
      <c r="E336" s="630">
        <v>0</v>
      </c>
      <c r="F336" s="630">
        <v>0</v>
      </c>
      <c r="G336" s="630">
        <v>0</v>
      </c>
      <c r="H336" s="630">
        <v>0</v>
      </c>
      <c r="I336" s="629">
        <v>0</v>
      </c>
      <c r="J336" s="629">
        <v>0</v>
      </c>
      <c r="K336" s="630">
        <v>0</v>
      </c>
      <c r="L336" s="630">
        <v>0</v>
      </c>
      <c r="M336" s="630">
        <v>0</v>
      </c>
      <c r="N336" s="629">
        <v>0</v>
      </c>
      <c r="O336" s="629">
        <v>0</v>
      </c>
      <c r="P336" s="631">
        <v>0</v>
      </c>
      <c r="Q336" s="175"/>
      <c r="R336" s="175"/>
      <c r="Y336" s="702"/>
      <c r="AD336" s="702"/>
    </row>
    <row r="337" spans="1:30">
      <c r="A337" s="622"/>
      <c r="B337" s="628" t="s">
        <v>827</v>
      </c>
      <c r="C337" s="629">
        <v>0</v>
      </c>
      <c r="D337" s="630">
        <v>0</v>
      </c>
      <c r="E337" s="630">
        <v>0</v>
      </c>
      <c r="F337" s="630">
        <v>0</v>
      </c>
      <c r="G337" s="630">
        <v>0</v>
      </c>
      <c r="H337" s="630">
        <v>0</v>
      </c>
      <c r="I337" s="629">
        <v>0</v>
      </c>
      <c r="J337" s="629">
        <v>0</v>
      </c>
      <c r="K337" s="630">
        <v>0</v>
      </c>
      <c r="L337" s="630">
        <v>0</v>
      </c>
      <c r="M337" s="630">
        <v>0</v>
      </c>
      <c r="N337" s="629">
        <v>0</v>
      </c>
      <c r="O337" s="629">
        <v>0</v>
      </c>
      <c r="P337" s="631">
        <v>0</v>
      </c>
      <c r="Q337" s="175"/>
      <c r="R337" s="175"/>
      <c r="S337" s="703">
        <f t="shared" ref="S337:X337" si="330">C337-C336</f>
        <v>0</v>
      </c>
      <c r="T337" s="703">
        <f t="shared" si="330"/>
        <v>0</v>
      </c>
      <c r="U337" s="703">
        <f t="shared" si="330"/>
        <v>0</v>
      </c>
      <c r="V337" s="703">
        <f t="shared" si="330"/>
        <v>0</v>
      </c>
      <c r="W337" s="703">
        <f t="shared" si="330"/>
        <v>0</v>
      </c>
      <c r="X337" s="703">
        <f t="shared" si="330"/>
        <v>0</v>
      </c>
      <c r="Y337" s="704">
        <f t="shared" ref="Y337:AD337" si="331">I337-I336</f>
        <v>0</v>
      </c>
      <c r="Z337" s="703">
        <f t="shared" si="331"/>
        <v>0</v>
      </c>
      <c r="AA337" s="703">
        <f t="shared" si="331"/>
        <v>0</v>
      </c>
      <c r="AB337" s="703">
        <f t="shared" si="331"/>
        <v>0</v>
      </c>
      <c r="AC337" s="703">
        <f t="shared" si="331"/>
        <v>0</v>
      </c>
      <c r="AD337" s="704">
        <f t="shared" si="331"/>
        <v>0</v>
      </c>
    </row>
    <row r="338" spans="1:30">
      <c r="A338" s="622"/>
      <c r="B338" s="628" t="s">
        <v>828</v>
      </c>
      <c r="C338" s="629">
        <v>0</v>
      </c>
      <c r="D338" s="630">
        <v>0</v>
      </c>
      <c r="E338" s="630">
        <v>0</v>
      </c>
      <c r="F338" s="630">
        <v>0</v>
      </c>
      <c r="G338" s="630">
        <v>0</v>
      </c>
      <c r="H338" s="630">
        <v>0</v>
      </c>
      <c r="I338" s="629">
        <v>0</v>
      </c>
      <c r="J338" s="629">
        <v>0</v>
      </c>
      <c r="K338" s="630">
        <v>0</v>
      </c>
      <c r="L338" s="630">
        <v>0</v>
      </c>
      <c r="M338" s="630">
        <v>0</v>
      </c>
      <c r="N338" s="629">
        <v>0</v>
      </c>
      <c r="O338" s="629">
        <v>0</v>
      </c>
      <c r="P338" s="631">
        <v>0</v>
      </c>
      <c r="Q338" s="175"/>
      <c r="R338" s="175"/>
      <c r="Y338" s="702"/>
      <c r="AD338" s="702"/>
    </row>
    <row r="339" spans="1:30">
      <c r="A339" s="622"/>
      <c r="B339" s="628" t="s">
        <v>829</v>
      </c>
      <c r="C339" s="629">
        <v>0</v>
      </c>
      <c r="D339" s="630">
        <v>0</v>
      </c>
      <c r="E339" s="630">
        <v>0</v>
      </c>
      <c r="F339" s="630">
        <v>0</v>
      </c>
      <c r="G339" s="630">
        <v>0</v>
      </c>
      <c r="H339" s="630">
        <v>0</v>
      </c>
      <c r="I339" s="629">
        <v>0</v>
      </c>
      <c r="J339" s="629">
        <v>0</v>
      </c>
      <c r="K339" s="630">
        <v>0</v>
      </c>
      <c r="L339" s="630">
        <v>0</v>
      </c>
      <c r="M339" s="630">
        <v>0</v>
      </c>
      <c r="N339" s="629">
        <v>0</v>
      </c>
      <c r="O339" s="629">
        <v>0</v>
      </c>
      <c r="P339" s="631">
        <v>0</v>
      </c>
      <c r="Q339" s="175"/>
      <c r="R339" s="175"/>
      <c r="S339" s="703">
        <f t="shared" ref="S339:X339" si="332">C339-C338</f>
        <v>0</v>
      </c>
      <c r="T339" s="703">
        <f t="shared" si="332"/>
        <v>0</v>
      </c>
      <c r="U339" s="703">
        <f t="shared" si="332"/>
        <v>0</v>
      </c>
      <c r="V339" s="703">
        <f t="shared" si="332"/>
        <v>0</v>
      </c>
      <c r="W339" s="703">
        <f t="shared" si="332"/>
        <v>0</v>
      </c>
      <c r="X339" s="703">
        <f t="shared" si="332"/>
        <v>0</v>
      </c>
      <c r="Y339" s="704">
        <f t="shared" ref="Y339:AD339" si="333">I339-I338</f>
        <v>0</v>
      </c>
      <c r="Z339" s="703">
        <f t="shared" si="333"/>
        <v>0</v>
      </c>
      <c r="AA339" s="703">
        <f t="shared" si="333"/>
        <v>0</v>
      </c>
      <c r="AB339" s="703">
        <f t="shared" si="333"/>
        <v>0</v>
      </c>
      <c r="AC339" s="703">
        <f t="shared" si="333"/>
        <v>0</v>
      </c>
      <c r="AD339" s="704">
        <f t="shared" si="333"/>
        <v>0</v>
      </c>
    </row>
    <row r="340" spans="1:30">
      <c r="A340" s="622"/>
      <c r="B340" s="628" t="s">
        <v>830</v>
      </c>
      <c r="C340" s="629">
        <v>0</v>
      </c>
      <c r="D340" s="630">
        <v>0</v>
      </c>
      <c r="E340" s="630">
        <v>0</v>
      </c>
      <c r="F340" s="630">
        <v>0</v>
      </c>
      <c r="G340" s="630">
        <v>0</v>
      </c>
      <c r="H340" s="630">
        <v>0</v>
      </c>
      <c r="I340" s="629">
        <v>0</v>
      </c>
      <c r="J340" s="629">
        <v>0</v>
      </c>
      <c r="K340" s="630">
        <v>0</v>
      </c>
      <c r="L340" s="630">
        <v>0</v>
      </c>
      <c r="M340" s="630">
        <v>0</v>
      </c>
      <c r="N340" s="629">
        <v>0</v>
      </c>
      <c r="O340" s="629">
        <v>0</v>
      </c>
      <c r="P340" s="631">
        <v>0</v>
      </c>
      <c r="Q340" s="175"/>
      <c r="R340" s="175"/>
      <c r="Y340" s="702"/>
      <c r="AD340" s="702"/>
    </row>
    <row r="341" spans="1:30">
      <c r="A341" s="622"/>
      <c r="B341" s="628" t="s">
        <v>831</v>
      </c>
      <c r="C341" s="629">
        <v>0</v>
      </c>
      <c r="D341" s="630">
        <v>0</v>
      </c>
      <c r="E341" s="630">
        <v>0</v>
      </c>
      <c r="F341" s="630">
        <v>0</v>
      </c>
      <c r="G341" s="630">
        <v>0</v>
      </c>
      <c r="H341" s="630">
        <v>0</v>
      </c>
      <c r="I341" s="629">
        <v>0</v>
      </c>
      <c r="J341" s="629">
        <v>0</v>
      </c>
      <c r="K341" s="630">
        <v>0</v>
      </c>
      <c r="L341" s="630">
        <v>0</v>
      </c>
      <c r="M341" s="630">
        <v>0</v>
      </c>
      <c r="N341" s="629">
        <v>0</v>
      </c>
      <c r="O341" s="629">
        <v>0</v>
      </c>
      <c r="P341" s="631">
        <v>0</v>
      </c>
      <c r="Q341" s="175"/>
      <c r="R341" s="175"/>
      <c r="S341" s="703">
        <f t="shared" ref="S341:X341" si="334">C341-C340</f>
        <v>0</v>
      </c>
      <c r="T341" s="703">
        <f t="shared" si="334"/>
        <v>0</v>
      </c>
      <c r="U341" s="703">
        <f t="shared" si="334"/>
        <v>0</v>
      </c>
      <c r="V341" s="703">
        <f t="shared" si="334"/>
        <v>0</v>
      </c>
      <c r="W341" s="703">
        <f t="shared" si="334"/>
        <v>0</v>
      </c>
      <c r="X341" s="703">
        <f t="shared" si="334"/>
        <v>0</v>
      </c>
      <c r="Y341" s="704">
        <f t="shared" ref="Y341:AD341" si="335">I341-I340</f>
        <v>0</v>
      </c>
      <c r="Z341" s="703">
        <f t="shared" si="335"/>
        <v>0</v>
      </c>
      <c r="AA341" s="703">
        <f t="shared" si="335"/>
        <v>0</v>
      </c>
      <c r="AB341" s="703">
        <f t="shared" si="335"/>
        <v>0</v>
      </c>
      <c r="AC341" s="703">
        <f t="shared" si="335"/>
        <v>0</v>
      </c>
      <c r="AD341" s="704">
        <f t="shared" si="335"/>
        <v>0</v>
      </c>
    </row>
    <row r="342" spans="1:30">
      <c r="A342" s="622"/>
      <c r="B342" s="628" t="s">
        <v>832</v>
      </c>
      <c r="C342" s="629">
        <v>0</v>
      </c>
      <c r="D342" s="630">
        <v>0</v>
      </c>
      <c r="E342" s="630">
        <v>0</v>
      </c>
      <c r="F342" s="630">
        <v>0</v>
      </c>
      <c r="G342" s="630">
        <v>0</v>
      </c>
      <c r="H342" s="630">
        <v>0</v>
      </c>
      <c r="I342" s="629">
        <v>0</v>
      </c>
      <c r="J342" s="629">
        <v>0</v>
      </c>
      <c r="K342" s="630">
        <v>0</v>
      </c>
      <c r="L342" s="630">
        <v>0</v>
      </c>
      <c r="M342" s="630">
        <v>0</v>
      </c>
      <c r="N342" s="629">
        <v>0</v>
      </c>
      <c r="O342" s="629">
        <v>0</v>
      </c>
      <c r="P342" s="631">
        <v>0</v>
      </c>
      <c r="Q342" s="175"/>
      <c r="R342" s="175"/>
      <c r="Y342" s="702"/>
      <c r="AD342" s="702"/>
    </row>
    <row r="343" spans="1:30">
      <c r="A343" s="622"/>
      <c r="B343" s="628" t="s">
        <v>833</v>
      </c>
      <c r="C343" s="629">
        <v>0</v>
      </c>
      <c r="D343" s="630">
        <v>0</v>
      </c>
      <c r="E343" s="630">
        <v>0</v>
      </c>
      <c r="F343" s="630">
        <v>0</v>
      </c>
      <c r="G343" s="630">
        <v>0</v>
      </c>
      <c r="H343" s="630">
        <v>0</v>
      </c>
      <c r="I343" s="629">
        <v>0</v>
      </c>
      <c r="J343" s="629">
        <v>0</v>
      </c>
      <c r="K343" s="630">
        <v>0</v>
      </c>
      <c r="L343" s="630">
        <v>0</v>
      </c>
      <c r="M343" s="630">
        <v>0</v>
      </c>
      <c r="N343" s="629">
        <v>0</v>
      </c>
      <c r="O343" s="629">
        <v>0</v>
      </c>
      <c r="P343" s="631">
        <v>0</v>
      </c>
      <c r="Q343" s="175"/>
      <c r="R343" s="175"/>
      <c r="S343" s="703">
        <f t="shared" ref="S343:X343" si="336">C343-C342</f>
        <v>0</v>
      </c>
      <c r="T343" s="703">
        <f t="shared" si="336"/>
        <v>0</v>
      </c>
      <c r="U343" s="703">
        <f t="shared" si="336"/>
        <v>0</v>
      </c>
      <c r="V343" s="703">
        <f t="shared" si="336"/>
        <v>0</v>
      </c>
      <c r="W343" s="703">
        <f t="shared" si="336"/>
        <v>0</v>
      </c>
      <c r="X343" s="703">
        <f t="shared" si="336"/>
        <v>0</v>
      </c>
      <c r="Y343" s="704">
        <f t="shared" ref="Y343:AD343" si="337">I343-I342</f>
        <v>0</v>
      </c>
      <c r="Z343" s="703">
        <f t="shared" si="337"/>
        <v>0</v>
      </c>
      <c r="AA343" s="703">
        <f t="shared" si="337"/>
        <v>0</v>
      </c>
      <c r="AB343" s="703">
        <f t="shared" si="337"/>
        <v>0</v>
      </c>
      <c r="AC343" s="703">
        <f t="shared" si="337"/>
        <v>0</v>
      </c>
      <c r="AD343" s="704">
        <f t="shared" si="337"/>
        <v>0</v>
      </c>
    </row>
    <row r="344" spans="1:30">
      <c r="A344" s="622"/>
      <c r="B344" s="628" t="s">
        <v>834</v>
      </c>
      <c r="C344" s="629">
        <v>0</v>
      </c>
      <c r="D344" s="630">
        <v>0</v>
      </c>
      <c r="E344" s="630">
        <v>0</v>
      </c>
      <c r="F344" s="630">
        <v>0</v>
      </c>
      <c r="G344" s="630">
        <v>0</v>
      </c>
      <c r="H344" s="630">
        <v>0</v>
      </c>
      <c r="I344" s="629">
        <v>0</v>
      </c>
      <c r="J344" s="629">
        <v>0</v>
      </c>
      <c r="K344" s="630">
        <v>0</v>
      </c>
      <c r="L344" s="630">
        <v>0</v>
      </c>
      <c r="M344" s="630">
        <v>0</v>
      </c>
      <c r="N344" s="629">
        <v>0</v>
      </c>
      <c r="O344" s="629">
        <v>0</v>
      </c>
      <c r="P344" s="631">
        <v>0</v>
      </c>
      <c r="Q344" s="175"/>
      <c r="R344" s="175"/>
      <c r="Y344" s="702"/>
      <c r="AD344" s="702"/>
    </row>
    <row r="345" spans="1:30">
      <c r="A345" s="622"/>
      <c r="B345" s="628" t="s">
        <v>835</v>
      </c>
      <c r="C345" s="629">
        <v>0</v>
      </c>
      <c r="D345" s="630">
        <v>0</v>
      </c>
      <c r="E345" s="630">
        <v>0</v>
      </c>
      <c r="F345" s="630">
        <v>0</v>
      </c>
      <c r="G345" s="630">
        <v>0</v>
      </c>
      <c r="H345" s="630">
        <v>0</v>
      </c>
      <c r="I345" s="629">
        <v>0</v>
      </c>
      <c r="J345" s="629">
        <v>0</v>
      </c>
      <c r="K345" s="630">
        <v>0</v>
      </c>
      <c r="L345" s="630">
        <v>0</v>
      </c>
      <c r="M345" s="630">
        <v>0</v>
      </c>
      <c r="N345" s="629">
        <v>0</v>
      </c>
      <c r="O345" s="629">
        <v>0</v>
      </c>
      <c r="P345" s="631">
        <v>0</v>
      </c>
      <c r="Q345" s="175"/>
      <c r="R345" s="175"/>
      <c r="S345" s="703">
        <f t="shared" ref="S345:X345" si="338">C345-C344</f>
        <v>0</v>
      </c>
      <c r="T345" s="703">
        <f t="shared" si="338"/>
        <v>0</v>
      </c>
      <c r="U345" s="703">
        <f t="shared" si="338"/>
        <v>0</v>
      </c>
      <c r="V345" s="703">
        <f t="shared" si="338"/>
        <v>0</v>
      </c>
      <c r="W345" s="703">
        <f t="shared" si="338"/>
        <v>0</v>
      </c>
      <c r="X345" s="703">
        <f t="shared" si="338"/>
        <v>0</v>
      </c>
      <c r="Y345" s="704">
        <f t="shared" ref="Y345:AD345" si="339">I345-I344</f>
        <v>0</v>
      </c>
      <c r="Z345" s="703">
        <f t="shared" si="339"/>
        <v>0</v>
      </c>
      <c r="AA345" s="703">
        <f t="shared" si="339"/>
        <v>0</v>
      </c>
      <c r="AB345" s="703">
        <f t="shared" si="339"/>
        <v>0</v>
      </c>
      <c r="AC345" s="703">
        <f t="shared" si="339"/>
        <v>0</v>
      </c>
      <c r="AD345" s="704">
        <f t="shared" si="339"/>
        <v>0</v>
      </c>
    </row>
    <row r="346" spans="1:30">
      <c r="A346" s="622"/>
      <c r="B346" s="628" t="s">
        <v>836</v>
      </c>
      <c r="C346" s="629">
        <v>0</v>
      </c>
      <c r="D346" s="630">
        <v>0</v>
      </c>
      <c r="E346" s="630">
        <v>0</v>
      </c>
      <c r="F346" s="630">
        <v>0</v>
      </c>
      <c r="G346" s="630">
        <v>0</v>
      </c>
      <c r="H346" s="630">
        <v>0</v>
      </c>
      <c r="I346" s="629">
        <v>0</v>
      </c>
      <c r="J346" s="629">
        <v>0</v>
      </c>
      <c r="K346" s="630">
        <v>0</v>
      </c>
      <c r="L346" s="630">
        <v>0</v>
      </c>
      <c r="M346" s="630">
        <v>0</v>
      </c>
      <c r="N346" s="629">
        <v>0</v>
      </c>
      <c r="O346" s="629">
        <v>0</v>
      </c>
      <c r="P346" s="631">
        <v>0</v>
      </c>
      <c r="Q346" s="175"/>
      <c r="R346" s="175"/>
      <c r="Y346" s="702"/>
      <c r="AD346" s="702"/>
    </row>
    <row r="347" spans="1:30">
      <c r="A347" s="622"/>
      <c r="B347" s="628" t="s">
        <v>837</v>
      </c>
      <c r="C347" s="629">
        <v>0</v>
      </c>
      <c r="D347" s="630">
        <v>0</v>
      </c>
      <c r="E347" s="630">
        <v>0</v>
      </c>
      <c r="F347" s="630">
        <v>0</v>
      </c>
      <c r="G347" s="630">
        <v>0</v>
      </c>
      <c r="H347" s="630">
        <v>0</v>
      </c>
      <c r="I347" s="629">
        <v>0</v>
      </c>
      <c r="J347" s="629">
        <v>0</v>
      </c>
      <c r="K347" s="630">
        <v>0</v>
      </c>
      <c r="L347" s="630">
        <v>0</v>
      </c>
      <c r="M347" s="630">
        <v>0</v>
      </c>
      <c r="N347" s="629">
        <v>0</v>
      </c>
      <c r="O347" s="629">
        <v>0</v>
      </c>
      <c r="P347" s="631">
        <v>0</v>
      </c>
      <c r="Q347" s="175"/>
      <c r="R347" s="175"/>
      <c r="S347" s="703">
        <f t="shared" ref="S347:X347" si="340">C347-C346</f>
        <v>0</v>
      </c>
      <c r="T347" s="703">
        <f t="shared" si="340"/>
        <v>0</v>
      </c>
      <c r="U347" s="703">
        <f t="shared" si="340"/>
        <v>0</v>
      </c>
      <c r="V347" s="703">
        <f t="shared" si="340"/>
        <v>0</v>
      </c>
      <c r="W347" s="703">
        <f t="shared" si="340"/>
        <v>0</v>
      </c>
      <c r="X347" s="703">
        <f t="shared" si="340"/>
        <v>0</v>
      </c>
      <c r="Y347" s="704">
        <f t="shared" ref="Y347:AD347" si="341">I347-I346</f>
        <v>0</v>
      </c>
      <c r="Z347" s="703">
        <f t="shared" si="341"/>
        <v>0</v>
      </c>
      <c r="AA347" s="703">
        <f t="shared" si="341"/>
        <v>0</v>
      </c>
      <c r="AB347" s="703">
        <f t="shared" si="341"/>
        <v>0</v>
      </c>
      <c r="AC347" s="703">
        <f t="shared" si="341"/>
        <v>0</v>
      </c>
      <c r="AD347" s="704">
        <f t="shared" si="341"/>
        <v>0</v>
      </c>
    </row>
    <row r="348" spans="1:30">
      <c r="A348" s="622"/>
      <c r="B348" s="628" t="s">
        <v>838</v>
      </c>
      <c r="C348" s="629">
        <v>0</v>
      </c>
      <c r="D348" s="630">
        <v>0</v>
      </c>
      <c r="E348" s="630">
        <v>0</v>
      </c>
      <c r="F348" s="630">
        <v>0</v>
      </c>
      <c r="G348" s="630">
        <v>0</v>
      </c>
      <c r="H348" s="630">
        <v>0</v>
      </c>
      <c r="I348" s="629">
        <v>0</v>
      </c>
      <c r="J348" s="629">
        <v>0</v>
      </c>
      <c r="K348" s="630">
        <v>0</v>
      </c>
      <c r="L348" s="630">
        <v>0</v>
      </c>
      <c r="M348" s="630">
        <v>0</v>
      </c>
      <c r="N348" s="629">
        <v>0</v>
      </c>
      <c r="O348" s="629">
        <v>0</v>
      </c>
      <c r="P348" s="631">
        <v>0</v>
      </c>
      <c r="Q348" s="175"/>
      <c r="R348" s="175"/>
      <c r="Y348" s="702"/>
      <c r="AD348" s="702"/>
    </row>
    <row r="349" spans="1:30">
      <c r="A349" s="622"/>
      <c r="B349" s="628" t="s">
        <v>839</v>
      </c>
      <c r="C349" s="629">
        <v>0</v>
      </c>
      <c r="D349" s="630">
        <v>0</v>
      </c>
      <c r="E349" s="630">
        <v>0</v>
      </c>
      <c r="F349" s="630">
        <v>0</v>
      </c>
      <c r="G349" s="630">
        <v>0</v>
      </c>
      <c r="H349" s="630">
        <v>0</v>
      </c>
      <c r="I349" s="629">
        <v>0</v>
      </c>
      <c r="J349" s="629">
        <v>0</v>
      </c>
      <c r="K349" s="630">
        <v>0</v>
      </c>
      <c r="L349" s="630">
        <v>0</v>
      </c>
      <c r="M349" s="630">
        <v>0</v>
      </c>
      <c r="N349" s="629">
        <v>0</v>
      </c>
      <c r="O349" s="629">
        <v>0</v>
      </c>
      <c r="P349" s="631">
        <v>0</v>
      </c>
      <c r="Q349" s="175"/>
      <c r="R349" s="175"/>
      <c r="S349" s="703">
        <f t="shared" ref="S349:X349" si="342">C349-C348</f>
        <v>0</v>
      </c>
      <c r="T349" s="703">
        <f t="shared" si="342"/>
        <v>0</v>
      </c>
      <c r="U349" s="703">
        <f t="shared" si="342"/>
        <v>0</v>
      </c>
      <c r="V349" s="703">
        <f t="shared" si="342"/>
        <v>0</v>
      </c>
      <c r="W349" s="703">
        <f t="shared" si="342"/>
        <v>0</v>
      </c>
      <c r="X349" s="703">
        <f t="shared" si="342"/>
        <v>0</v>
      </c>
      <c r="Y349" s="704">
        <f t="shared" ref="Y349:AD349" si="343">I349-I348</f>
        <v>0</v>
      </c>
      <c r="Z349" s="703">
        <f t="shared" si="343"/>
        <v>0</v>
      </c>
      <c r="AA349" s="703">
        <f t="shared" si="343"/>
        <v>0</v>
      </c>
      <c r="AB349" s="703">
        <f t="shared" si="343"/>
        <v>0</v>
      </c>
      <c r="AC349" s="703">
        <f t="shared" si="343"/>
        <v>0</v>
      </c>
      <c r="AD349" s="704">
        <f t="shared" si="343"/>
        <v>0</v>
      </c>
    </row>
    <row r="350" spans="1:30">
      <c r="A350" s="622"/>
      <c r="B350" s="628" t="s">
        <v>840</v>
      </c>
      <c r="C350" s="629">
        <v>0</v>
      </c>
      <c r="D350" s="630">
        <v>0</v>
      </c>
      <c r="E350" s="630">
        <v>0</v>
      </c>
      <c r="F350" s="630">
        <v>0</v>
      </c>
      <c r="G350" s="630">
        <v>0</v>
      </c>
      <c r="H350" s="630">
        <v>0</v>
      </c>
      <c r="I350" s="629">
        <v>0</v>
      </c>
      <c r="J350" s="629">
        <v>0</v>
      </c>
      <c r="K350" s="630">
        <v>0</v>
      </c>
      <c r="L350" s="630">
        <v>0</v>
      </c>
      <c r="M350" s="630">
        <v>0</v>
      </c>
      <c r="N350" s="629">
        <v>0</v>
      </c>
      <c r="O350" s="629">
        <v>0</v>
      </c>
      <c r="P350" s="631">
        <v>0</v>
      </c>
      <c r="Q350" s="175"/>
      <c r="R350" s="175"/>
      <c r="Y350" s="702"/>
      <c r="AD350" s="702"/>
    </row>
    <row r="351" spans="1:30">
      <c r="A351" s="622"/>
      <c r="B351" s="628" t="s">
        <v>841</v>
      </c>
      <c r="C351" s="629">
        <v>0</v>
      </c>
      <c r="D351" s="630">
        <v>0</v>
      </c>
      <c r="E351" s="630">
        <v>0</v>
      </c>
      <c r="F351" s="630">
        <v>0</v>
      </c>
      <c r="G351" s="630">
        <v>0</v>
      </c>
      <c r="H351" s="630">
        <v>0</v>
      </c>
      <c r="I351" s="629">
        <v>0</v>
      </c>
      <c r="J351" s="629">
        <v>0</v>
      </c>
      <c r="K351" s="630">
        <v>0</v>
      </c>
      <c r="L351" s="630">
        <v>0</v>
      </c>
      <c r="M351" s="630">
        <v>0</v>
      </c>
      <c r="N351" s="629">
        <v>0</v>
      </c>
      <c r="O351" s="629">
        <v>0</v>
      </c>
      <c r="P351" s="631">
        <v>0</v>
      </c>
      <c r="Q351" s="175"/>
      <c r="R351" s="175"/>
      <c r="S351" s="703">
        <f t="shared" ref="S351:X351" si="344">C351-C350</f>
        <v>0</v>
      </c>
      <c r="T351" s="703">
        <f t="shared" si="344"/>
        <v>0</v>
      </c>
      <c r="U351" s="703">
        <f t="shared" si="344"/>
        <v>0</v>
      </c>
      <c r="V351" s="703">
        <f t="shared" si="344"/>
        <v>0</v>
      </c>
      <c r="W351" s="703">
        <f t="shared" si="344"/>
        <v>0</v>
      </c>
      <c r="X351" s="703">
        <f t="shared" si="344"/>
        <v>0</v>
      </c>
      <c r="Y351" s="704">
        <f t="shared" ref="Y351:AD351" si="345">I351-I350</f>
        <v>0</v>
      </c>
      <c r="Z351" s="703">
        <f t="shared" si="345"/>
        <v>0</v>
      </c>
      <c r="AA351" s="703">
        <f t="shared" si="345"/>
        <v>0</v>
      </c>
      <c r="AB351" s="703">
        <f t="shared" si="345"/>
        <v>0</v>
      </c>
      <c r="AC351" s="703">
        <f t="shared" si="345"/>
        <v>0</v>
      </c>
      <c r="AD351" s="704">
        <f t="shared" si="345"/>
        <v>0</v>
      </c>
    </row>
    <row r="352" spans="1:30">
      <c r="A352" s="622"/>
      <c r="B352" s="628" t="s">
        <v>842</v>
      </c>
      <c r="C352" s="629">
        <v>0</v>
      </c>
      <c r="D352" s="630">
        <v>0</v>
      </c>
      <c r="E352" s="630">
        <v>0</v>
      </c>
      <c r="F352" s="630">
        <v>0</v>
      </c>
      <c r="G352" s="630">
        <v>0</v>
      </c>
      <c r="H352" s="630">
        <v>0</v>
      </c>
      <c r="I352" s="629">
        <v>0</v>
      </c>
      <c r="J352" s="629">
        <v>0</v>
      </c>
      <c r="K352" s="630">
        <v>0</v>
      </c>
      <c r="L352" s="630">
        <v>0</v>
      </c>
      <c r="M352" s="630">
        <v>0</v>
      </c>
      <c r="N352" s="629">
        <v>0</v>
      </c>
      <c r="O352" s="629">
        <v>0</v>
      </c>
      <c r="P352" s="631">
        <v>0</v>
      </c>
      <c r="Q352" s="175"/>
      <c r="R352" s="175"/>
      <c r="Y352" s="702"/>
      <c r="AD352" s="702"/>
    </row>
    <row r="353" spans="1:30">
      <c r="A353" s="622"/>
      <c r="B353" s="628" t="s">
        <v>843</v>
      </c>
      <c r="C353" s="629">
        <v>0</v>
      </c>
      <c r="D353" s="630">
        <v>0</v>
      </c>
      <c r="E353" s="630">
        <v>0</v>
      </c>
      <c r="F353" s="630">
        <v>0</v>
      </c>
      <c r="G353" s="630">
        <v>0</v>
      </c>
      <c r="H353" s="630">
        <v>0</v>
      </c>
      <c r="I353" s="629">
        <v>0</v>
      </c>
      <c r="J353" s="629">
        <v>0</v>
      </c>
      <c r="K353" s="630">
        <v>0</v>
      </c>
      <c r="L353" s="630">
        <v>0</v>
      </c>
      <c r="M353" s="630">
        <v>0</v>
      </c>
      <c r="N353" s="629">
        <v>0</v>
      </c>
      <c r="O353" s="629">
        <v>0</v>
      </c>
      <c r="P353" s="631">
        <v>0</v>
      </c>
      <c r="Q353" s="175"/>
      <c r="R353" s="175"/>
      <c r="S353" s="703">
        <f t="shared" ref="S353:X353" si="346">C353-C352</f>
        <v>0</v>
      </c>
      <c r="T353" s="703">
        <f t="shared" si="346"/>
        <v>0</v>
      </c>
      <c r="U353" s="703">
        <f t="shared" si="346"/>
        <v>0</v>
      </c>
      <c r="V353" s="703">
        <f t="shared" si="346"/>
        <v>0</v>
      </c>
      <c r="W353" s="703">
        <f t="shared" si="346"/>
        <v>0</v>
      </c>
      <c r="X353" s="703">
        <f t="shared" si="346"/>
        <v>0</v>
      </c>
      <c r="Y353" s="704">
        <f t="shared" ref="Y353:AD353" si="347">I353-I352</f>
        <v>0</v>
      </c>
      <c r="Z353" s="703">
        <f t="shared" si="347"/>
        <v>0</v>
      </c>
      <c r="AA353" s="703">
        <f t="shared" si="347"/>
        <v>0</v>
      </c>
      <c r="AB353" s="703">
        <f t="shared" si="347"/>
        <v>0</v>
      </c>
      <c r="AC353" s="703">
        <f t="shared" si="347"/>
        <v>0</v>
      </c>
      <c r="AD353" s="704">
        <f t="shared" si="347"/>
        <v>0</v>
      </c>
    </row>
    <row r="354" spans="1:30">
      <c r="A354" s="622"/>
      <c r="B354" s="628" t="s">
        <v>844</v>
      </c>
      <c r="C354" s="629">
        <v>0</v>
      </c>
      <c r="D354" s="630">
        <v>0</v>
      </c>
      <c r="E354" s="630">
        <v>0</v>
      </c>
      <c r="F354" s="630">
        <v>0</v>
      </c>
      <c r="G354" s="630">
        <v>0</v>
      </c>
      <c r="H354" s="630">
        <v>0</v>
      </c>
      <c r="I354" s="629">
        <v>0</v>
      </c>
      <c r="J354" s="629">
        <v>0</v>
      </c>
      <c r="K354" s="630">
        <v>0</v>
      </c>
      <c r="L354" s="630">
        <v>0</v>
      </c>
      <c r="M354" s="630">
        <v>0</v>
      </c>
      <c r="N354" s="629">
        <v>0</v>
      </c>
      <c r="O354" s="629">
        <v>0</v>
      </c>
      <c r="P354" s="631">
        <v>0</v>
      </c>
      <c r="Q354" s="175"/>
      <c r="R354" s="175"/>
      <c r="Y354" s="702"/>
      <c r="AD354" s="702"/>
    </row>
    <row r="355" spans="1:30">
      <c r="A355" s="622"/>
      <c r="B355" s="628" t="s">
        <v>845</v>
      </c>
      <c r="C355" s="629">
        <v>0</v>
      </c>
      <c r="D355" s="630">
        <v>0</v>
      </c>
      <c r="E355" s="630">
        <v>0</v>
      </c>
      <c r="F355" s="630">
        <v>0</v>
      </c>
      <c r="G355" s="630">
        <v>0</v>
      </c>
      <c r="H355" s="630">
        <v>0</v>
      </c>
      <c r="I355" s="629">
        <v>0</v>
      </c>
      <c r="J355" s="629">
        <v>0</v>
      </c>
      <c r="K355" s="630">
        <v>0</v>
      </c>
      <c r="L355" s="630">
        <v>0</v>
      </c>
      <c r="M355" s="630">
        <v>0</v>
      </c>
      <c r="N355" s="629">
        <v>0</v>
      </c>
      <c r="O355" s="629">
        <v>0</v>
      </c>
      <c r="P355" s="631">
        <v>0</v>
      </c>
      <c r="Q355" s="175"/>
      <c r="R355" s="175"/>
      <c r="S355" s="703">
        <f t="shared" ref="S355:X355" si="348">C355-C354</f>
        <v>0</v>
      </c>
      <c r="T355" s="703">
        <f t="shared" si="348"/>
        <v>0</v>
      </c>
      <c r="U355" s="703">
        <f t="shared" si="348"/>
        <v>0</v>
      </c>
      <c r="V355" s="703">
        <f t="shared" si="348"/>
        <v>0</v>
      </c>
      <c r="W355" s="703">
        <f t="shared" si="348"/>
        <v>0</v>
      </c>
      <c r="X355" s="703">
        <f t="shared" si="348"/>
        <v>0</v>
      </c>
      <c r="Y355" s="704">
        <f t="shared" ref="Y355:AD355" si="349">I355-I354</f>
        <v>0</v>
      </c>
      <c r="Z355" s="703">
        <f t="shared" si="349"/>
        <v>0</v>
      </c>
      <c r="AA355" s="703">
        <f t="shared" si="349"/>
        <v>0</v>
      </c>
      <c r="AB355" s="703">
        <f t="shared" si="349"/>
        <v>0</v>
      </c>
      <c r="AC355" s="703">
        <f t="shared" si="349"/>
        <v>0</v>
      </c>
      <c r="AD355" s="704">
        <f t="shared" si="349"/>
        <v>0</v>
      </c>
    </row>
    <row r="356" spans="1:30">
      <c r="A356" s="622"/>
      <c r="B356" s="628" t="s">
        <v>846</v>
      </c>
      <c r="C356" s="629">
        <v>0</v>
      </c>
      <c r="D356" s="630">
        <v>0</v>
      </c>
      <c r="E356" s="630">
        <v>0</v>
      </c>
      <c r="F356" s="630">
        <v>0</v>
      </c>
      <c r="G356" s="630">
        <v>0</v>
      </c>
      <c r="H356" s="630">
        <v>0</v>
      </c>
      <c r="I356" s="629">
        <v>0</v>
      </c>
      <c r="J356" s="629">
        <v>0</v>
      </c>
      <c r="K356" s="630">
        <v>0</v>
      </c>
      <c r="L356" s="630">
        <v>0</v>
      </c>
      <c r="M356" s="630">
        <v>0</v>
      </c>
      <c r="N356" s="629">
        <v>0</v>
      </c>
      <c r="O356" s="629">
        <v>0</v>
      </c>
      <c r="P356" s="631">
        <v>0</v>
      </c>
      <c r="Q356" s="175"/>
      <c r="R356" s="175"/>
      <c r="Y356" s="702"/>
      <c r="AD356" s="702"/>
    </row>
    <row r="357" spans="1:30" ht="13.5" thickBot="1">
      <c r="A357" s="622"/>
      <c r="B357" s="628" t="s">
        <v>847</v>
      </c>
      <c r="C357" s="629">
        <v>0</v>
      </c>
      <c r="D357" s="630">
        <v>0</v>
      </c>
      <c r="E357" s="630">
        <v>0</v>
      </c>
      <c r="F357" s="630">
        <v>0</v>
      </c>
      <c r="G357" s="630">
        <v>0</v>
      </c>
      <c r="H357" s="630">
        <v>0</v>
      </c>
      <c r="I357" s="629">
        <v>0</v>
      </c>
      <c r="J357" s="629">
        <v>0</v>
      </c>
      <c r="K357" s="630">
        <v>0</v>
      </c>
      <c r="L357" s="630">
        <v>0</v>
      </c>
      <c r="M357" s="630">
        <v>0</v>
      </c>
      <c r="N357" s="629">
        <v>0</v>
      </c>
      <c r="O357" s="629">
        <v>0</v>
      </c>
      <c r="P357" s="631">
        <v>0</v>
      </c>
      <c r="Q357" s="175"/>
      <c r="R357" s="175"/>
      <c r="S357" s="715">
        <f t="shared" ref="S357:X357" si="350">C357-C356</f>
        <v>0</v>
      </c>
      <c r="T357" s="715">
        <f t="shared" si="350"/>
        <v>0</v>
      </c>
      <c r="U357" s="715">
        <f t="shared" si="350"/>
        <v>0</v>
      </c>
      <c r="V357" s="715">
        <f t="shared" si="350"/>
        <v>0</v>
      </c>
      <c r="W357" s="715">
        <f t="shared" si="350"/>
        <v>0</v>
      </c>
      <c r="X357" s="715">
        <f t="shared" si="350"/>
        <v>0</v>
      </c>
      <c r="Y357" s="716">
        <f t="shared" ref="Y357:AD357" si="351">I357-I356</f>
        <v>0</v>
      </c>
      <c r="Z357" s="715">
        <f t="shared" si="351"/>
        <v>0</v>
      </c>
      <c r="AA357" s="715">
        <f t="shared" si="351"/>
        <v>0</v>
      </c>
      <c r="AB357" s="715">
        <f t="shared" si="351"/>
        <v>0</v>
      </c>
      <c r="AC357" s="715">
        <f t="shared" si="351"/>
        <v>0</v>
      </c>
      <c r="AD357" s="716">
        <f t="shared" si="351"/>
        <v>0</v>
      </c>
    </row>
    <row r="358" spans="1:30">
      <c r="A358" s="621" t="s">
        <v>857</v>
      </c>
      <c r="B358" s="617" t="s">
        <v>816</v>
      </c>
      <c r="C358" s="634">
        <v>0</v>
      </c>
      <c r="D358" s="635">
        <v>0</v>
      </c>
      <c r="E358" s="635">
        <v>0</v>
      </c>
      <c r="F358" s="635">
        <v>0</v>
      </c>
      <c r="G358" s="635">
        <v>0</v>
      </c>
      <c r="H358" s="635">
        <v>0</v>
      </c>
      <c r="I358" s="634">
        <v>0</v>
      </c>
      <c r="J358" s="634">
        <v>0</v>
      </c>
      <c r="K358" s="635">
        <v>0</v>
      </c>
      <c r="L358" s="635">
        <v>0</v>
      </c>
      <c r="M358" s="635">
        <v>0</v>
      </c>
      <c r="N358" s="634">
        <v>0</v>
      </c>
      <c r="O358" s="634">
        <v>0</v>
      </c>
      <c r="P358" s="636">
        <v>0</v>
      </c>
      <c r="Q358" s="175"/>
      <c r="R358" s="175"/>
      <c r="S358" s="701" t="s">
        <v>1192</v>
      </c>
      <c r="Y358" s="702"/>
      <c r="AD358" s="702"/>
    </row>
    <row r="359" spans="1:30">
      <c r="A359" s="622"/>
      <c r="B359" s="628" t="s">
        <v>817</v>
      </c>
      <c r="C359" s="629">
        <v>0</v>
      </c>
      <c r="D359" s="630">
        <v>0</v>
      </c>
      <c r="E359" s="630">
        <v>0</v>
      </c>
      <c r="F359" s="630">
        <v>0</v>
      </c>
      <c r="G359" s="630">
        <v>0</v>
      </c>
      <c r="H359" s="630">
        <v>0</v>
      </c>
      <c r="I359" s="629">
        <v>0</v>
      </c>
      <c r="J359" s="629">
        <v>0</v>
      </c>
      <c r="K359" s="630">
        <v>0</v>
      </c>
      <c r="L359" s="630">
        <v>0</v>
      </c>
      <c r="M359" s="630">
        <v>0</v>
      </c>
      <c r="N359" s="629">
        <v>0</v>
      </c>
      <c r="O359" s="629">
        <v>0</v>
      </c>
      <c r="P359" s="631">
        <v>0</v>
      </c>
      <c r="Q359" s="175"/>
      <c r="R359" s="175"/>
      <c r="S359" s="703">
        <f t="shared" ref="S359:X359" si="352">C359-C358</f>
        <v>0</v>
      </c>
      <c r="T359" s="703">
        <f t="shared" si="352"/>
        <v>0</v>
      </c>
      <c r="U359" s="703">
        <f t="shared" si="352"/>
        <v>0</v>
      </c>
      <c r="V359" s="703">
        <f t="shared" si="352"/>
        <v>0</v>
      </c>
      <c r="W359" s="703">
        <f t="shared" si="352"/>
        <v>0</v>
      </c>
      <c r="X359" s="703">
        <f t="shared" si="352"/>
        <v>0</v>
      </c>
      <c r="Y359" s="704">
        <f t="shared" ref="Y359:AD359" si="353">I359-I358</f>
        <v>0</v>
      </c>
      <c r="Z359" s="703">
        <f t="shared" si="353"/>
        <v>0</v>
      </c>
      <c r="AA359" s="703">
        <f t="shared" si="353"/>
        <v>0</v>
      </c>
      <c r="AB359" s="703">
        <f t="shared" si="353"/>
        <v>0</v>
      </c>
      <c r="AC359" s="703">
        <f t="shared" si="353"/>
        <v>0</v>
      </c>
      <c r="AD359" s="704">
        <f t="shared" si="353"/>
        <v>0</v>
      </c>
    </row>
    <row r="360" spans="1:30">
      <c r="A360" s="622"/>
      <c r="B360" s="628" t="s">
        <v>818</v>
      </c>
      <c r="C360" s="629">
        <v>0</v>
      </c>
      <c r="D360" s="630">
        <v>0</v>
      </c>
      <c r="E360" s="630">
        <v>0</v>
      </c>
      <c r="F360" s="630">
        <v>0</v>
      </c>
      <c r="G360" s="630">
        <v>0</v>
      </c>
      <c r="H360" s="630">
        <v>0</v>
      </c>
      <c r="I360" s="629">
        <v>0</v>
      </c>
      <c r="J360" s="629">
        <v>0</v>
      </c>
      <c r="K360" s="630">
        <v>0</v>
      </c>
      <c r="L360" s="630">
        <v>0</v>
      </c>
      <c r="M360" s="630">
        <v>0</v>
      </c>
      <c r="N360" s="629">
        <v>0</v>
      </c>
      <c r="O360" s="629">
        <v>0</v>
      </c>
      <c r="P360" s="631">
        <v>0</v>
      </c>
      <c r="Q360" s="175"/>
      <c r="R360" s="175"/>
      <c r="Y360" s="702"/>
      <c r="AD360" s="702"/>
    </row>
    <row r="361" spans="1:30">
      <c r="A361" s="622"/>
      <c r="B361" s="628" t="s">
        <v>819</v>
      </c>
      <c r="C361" s="629">
        <v>0</v>
      </c>
      <c r="D361" s="630">
        <v>0</v>
      </c>
      <c r="E361" s="630">
        <v>0</v>
      </c>
      <c r="F361" s="630">
        <v>0</v>
      </c>
      <c r="G361" s="630">
        <v>0</v>
      </c>
      <c r="H361" s="630">
        <v>0</v>
      </c>
      <c r="I361" s="629">
        <v>0</v>
      </c>
      <c r="J361" s="629">
        <v>0</v>
      </c>
      <c r="K361" s="630">
        <v>0</v>
      </c>
      <c r="L361" s="630">
        <v>0</v>
      </c>
      <c r="M361" s="630">
        <v>0</v>
      </c>
      <c r="N361" s="629">
        <v>0</v>
      </c>
      <c r="O361" s="629">
        <v>0</v>
      </c>
      <c r="P361" s="631">
        <v>0</v>
      </c>
      <c r="Q361" s="175"/>
      <c r="R361" s="175"/>
      <c r="S361" s="703">
        <f t="shared" ref="S361:X361" si="354">C361-C360</f>
        <v>0</v>
      </c>
      <c r="T361" s="703">
        <f t="shared" si="354"/>
        <v>0</v>
      </c>
      <c r="U361" s="703">
        <f t="shared" si="354"/>
        <v>0</v>
      </c>
      <c r="V361" s="703">
        <f t="shared" si="354"/>
        <v>0</v>
      </c>
      <c r="W361" s="703">
        <f t="shared" si="354"/>
        <v>0</v>
      </c>
      <c r="X361" s="703">
        <f t="shared" si="354"/>
        <v>0</v>
      </c>
      <c r="Y361" s="704">
        <f t="shared" ref="Y361:AD361" si="355">I361-I360</f>
        <v>0</v>
      </c>
      <c r="Z361" s="703">
        <f t="shared" si="355"/>
        <v>0</v>
      </c>
      <c r="AA361" s="703">
        <f t="shared" si="355"/>
        <v>0</v>
      </c>
      <c r="AB361" s="703">
        <f t="shared" si="355"/>
        <v>0</v>
      </c>
      <c r="AC361" s="703">
        <f t="shared" si="355"/>
        <v>0</v>
      </c>
      <c r="AD361" s="704">
        <f t="shared" si="355"/>
        <v>0</v>
      </c>
    </row>
    <row r="362" spans="1:30">
      <c r="A362" s="622"/>
      <c r="B362" s="628" t="s">
        <v>820</v>
      </c>
      <c r="C362" s="629">
        <v>0</v>
      </c>
      <c r="D362" s="630">
        <v>0</v>
      </c>
      <c r="E362" s="630">
        <v>0</v>
      </c>
      <c r="F362" s="630">
        <v>0</v>
      </c>
      <c r="G362" s="630">
        <v>0</v>
      </c>
      <c r="H362" s="630">
        <v>0</v>
      </c>
      <c r="I362" s="629">
        <v>0</v>
      </c>
      <c r="J362" s="629">
        <v>0</v>
      </c>
      <c r="K362" s="630">
        <v>0</v>
      </c>
      <c r="L362" s="630">
        <v>0</v>
      </c>
      <c r="M362" s="630">
        <v>0</v>
      </c>
      <c r="N362" s="629">
        <v>0</v>
      </c>
      <c r="O362" s="629">
        <v>0</v>
      </c>
      <c r="P362" s="631">
        <v>0</v>
      </c>
      <c r="Q362" s="175"/>
      <c r="R362" s="175"/>
      <c r="Y362" s="702"/>
      <c r="AD362" s="702"/>
    </row>
    <row r="363" spans="1:30">
      <c r="A363" s="622"/>
      <c r="B363" s="628" t="s">
        <v>821</v>
      </c>
      <c r="C363" s="629">
        <v>0</v>
      </c>
      <c r="D363" s="630">
        <v>0</v>
      </c>
      <c r="E363" s="630">
        <v>0</v>
      </c>
      <c r="F363" s="630">
        <v>0</v>
      </c>
      <c r="G363" s="630">
        <v>0</v>
      </c>
      <c r="H363" s="630">
        <v>0</v>
      </c>
      <c r="I363" s="629">
        <v>0</v>
      </c>
      <c r="J363" s="629">
        <v>0</v>
      </c>
      <c r="K363" s="630">
        <v>0</v>
      </c>
      <c r="L363" s="630">
        <v>0</v>
      </c>
      <c r="M363" s="630">
        <v>0</v>
      </c>
      <c r="N363" s="629">
        <v>0</v>
      </c>
      <c r="O363" s="629">
        <v>0</v>
      </c>
      <c r="P363" s="631">
        <v>0</v>
      </c>
      <c r="Q363" s="175"/>
      <c r="R363" s="175"/>
      <c r="S363" s="703">
        <f t="shared" ref="S363:X363" si="356">C363-C362</f>
        <v>0</v>
      </c>
      <c r="T363" s="703">
        <f t="shared" si="356"/>
        <v>0</v>
      </c>
      <c r="U363" s="703">
        <f t="shared" si="356"/>
        <v>0</v>
      </c>
      <c r="V363" s="703">
        <f t="shared" si="356"/>
        <v>0</v>
      </c>
      <c r="W363" s="703">
        <f t="shared" si="356"/>
        <v>0</v>
      </c>
      <c r="X363" s="703">
        <f t="shared" si="356"/>
        <v>0</v>
      </c>
      <c r="Y363" s="704">
        <f t="shared" ref="Y363:AD363" si="357">I363-I362</f>
        <v>0</v>
      </c>
      <c r="Z363" s="703">
        <f t="shared" si="357"/>
        <v>0</v>
      </c>
      <c r="AA363" s="703">
        <f t="shared" si="357"/>
        <v>0</v>
      </c>
      <c r="AB363" s="703">
        <f t="shared" si="357"/>
        <v>0</v>
      </c>
      <c r="AC363" s="703">
        <f t="shared" si="357"/>
        <v>0</v>
      </c>
      <c r="AD363" s="704">
        <f t="shared" si="357"/>
        <v>0</v>
      </c>
    </row>
    <row r="364" spans="1:30">
      <c r="A364" s="622"/>
      <c r="B364" s="628" t="s">
        <v>822</v>
      </c>
      <c r="C364" s="629">
        <v>0</v>
      </c>
      <c r="D364" s="630">
        <v>0</v>
      </c>
      <c r="E364" s="630">
        <v>0</v>
      </c>
      <c r="F364" s="630">
        <v>0</v>
      </c>
      <c r="G364" s="630">
        <v>0</v>
      </c>
      <c r="H364" s="630">
        <v>0</v>
      </c>
      <c r="I364" s="629">
        <v>0</v>
      </c>
      <c r="J364" s="629">
        <v>0</v>
      </c>
      <c r="K364" s="630">
        <v>0</v>
      </c>
      <c r="L364" s="630">
        <v>0</v>
      </c>
      <c r="M364" s="630">
        <v>0</v>
      </c>
      <c r="N364" s="629">
        <v>0</v>
      </c>
      <c r="O364" s="629">
        <v>0</v>
      </c>
      <c r="P364" s="631">
        <v>0</v>
      </c>
      <c r="Q364" s="175"/>
      <c r="R364" s="175"/>
      <c r="Y364" s="702"/>
      <c r="AD364" s="702"/>
    </row>
    <row r="365" spans="1:30">
      <c r="A365" s="622"/>
      <c r="B365" s="628" t="s">
        <v>823</v>
      </c>
      <c r="C365" s="629">
        <v>0</v>
      </c>
      <c r="D365" s="630">
        <v>0</v>
      </c>
      <c r="E365" s="630">
        <v>0</v>
      </c>
      <c r="F365" s="630">
        <v>0</v>
      </c>
      <c r="G365" s="630">
        <v>0</v>
      </c>
      <c r="H365" s="630">
        <v>0</v>
      </c>
      <c r="I365" s="629">
        <v>0</v>
      </c>
      <c r="J365" s="629">
        <v>0</v>
      </c>
      <c r="K365" s="630">
        <v>0</v>
      </c>
      <c r="L365" s="630">
        <v>0</v>
      </c>
      <c r="M365" s="630">
        <v>0</v>
      </c>
      <c r="N365" s="629">
        <v>0</v>
      </c>
      <c r="O365" s="629">
        <v>0</v>
      </c>
      <c r="P365" s="631">
        <v>0</v>
      </c>
      <c r="Q365" s="175"/>
      <c r="R365" s="175"/>
      <c r="S365" s="703">
        <f t="shared" ref="S365:X365" si="358">C365-C364</f>
        <v>0</v>
      </c>
      <c r="T365" s="703">
        <f t="shared" si="358"/>
        <v>0</v>
      </c>
      <c r="U365" s="703">
        <f t="shared" si="358"/>
        <v>0</v>
      </c>
      <c r="V365" s="703">
        <f t="shared" si="358"/>
        <v>0</v>
      </c>
      <c r="W365" s="703">
        <f t="shared" si="358"/>
        <v>0</v>
      </c>
      <c r="X365" s="703">
        <f t="shared" si="358"/>
        <v>0</v>
      </c>
      <c r="Y365" s="704">
        <f t="shared" ref="Y365:AD365" si="359">I365-I364</f>
        <v>0</v>
      </c>
      <c r="Z365" s="703">
        <f t="shared" si="359"/>
        <v>0</v>
      </c>
      <c r="AA365" s="703">
        <f t="shared" si="359"/>
        <v>0</v>
      </c>
      <c r="AB365" s="703">
        <f t="shared" si="359"/>
        <v>0</v>
      </c>
      <c r="AC365" s="703">
        <f t="shared" si="359"/>
        <v>0</v>
      </c>
      <c r="AD365" s="704">
        <f t="shared" si="359"/>
        <v>0</v>
      </c>
    </row>
    <row r="366" spans="1:30">
      <c r="A366" s="622"/>
      <c r="B366" s="628" t="s">
        <v>824</v>
      </c>
      <c r="C366" s="629">
        <v>0</v>
      </c>
      <c r="D366" s="630">
        <v>0</v>
      </c>
      <c r="E366" s="630">
        <v>0</v>
      </c>
      <c r="F366" s="630">
        <v>0</v>
      </c>
      <c r="G366" s="630">
        <v>0</v>
      </c>
      <c r="H366" s="630">
        <v>0</v>
      </c>
      <c r="I366" s="629">
        <v>0</v>
      </c>
      <c r="J366" s="629">
        <v>0</v>
      </c>
      <c r="K366" s="630">
        <v>0</v>
      </c>
      <c r="L366" s="630">
        <v>0</v>
      </c>
      <c r="M366" s="630">
        <v>0</v>
      </c>
      <c r="N366" s="629">
        <v>0</v>
      </c>
      <c r="O366" s="629">
        <v>0</v>
      </c>
      <c r="P366" s="631">
        <v>0</v>
      </c>
      <c r="Q366" s="175"/>
      <c r="R366" s="175"/>
      <c r="Y366" s="702"/>
      <c r="AD366" s="702"/>
    </row>
    <row r="367" spans="1:30">
      <c r="A367" s="622"/>
      <c r="B367" s="628" t="s">
        <v>825</v>
      </c>
      <c r="C367" s="629">
        <v>0</v>
      </c>
      <c r="D367" s="630">
        <v>0</v>
      </c>
      <c r="E367" s="630">
        <v>0</v>
      </c>
      <c r="F367" s="630">
        <v>0</v>
      </c>
      <c r="G367" s="630">
        <v>0</v>
      </c>
      <c r="H367" s="630">
        <v>0</v>
      </c>
      <c r="I367" s="629">
        <v>0</v>
      </c>
      <c r="J367" s="629">
        <v>0</v>
      </c>
      <c r="K367" s="630">
        <v>0</v>
      </c>
      <c r="L367" s="630">
        <v>0</v>
      </c>
      <c r="M367" s="630">
        <v>0</v>
      </c>
      <c r="N367" s="629">
        <v>0</v>
      </c>
      <c r="O367" s="629">
        <v>0</v>
      </c>
      <c r="P367" s="631">
        <v>0</v>
      </c>
      <c r="Q367" s="175"/>
      <c r="R367" s="175"/>
      <c r="S367" s="703">
        <f t="shared" ref="S367:X367" si="360">C367-C366</f>
        <v>0</v>
      </c>
      <c r="T367" s="703">
        <f t="shared" si="360"/>
        <v>0</v>
      </c>
      <c r="U367" s="703">
        <f t="shared" si="360"/>
        <v>0</v>
      </c>
      <c r="V367" s="703">
        <f t="shared" si="360"/>
        <v>0</v>
      </c>
      <c r="W367" s="703">
        <f t="shared" si="360"/>
        <v>0</v>
      </c>
      <c r="X367" s="703">
        <f t="shared" si="360"/>
        <v>0</v>
      </c>
      <c r="Y367" s="704">
        <f t="shared" ref="Y367:AD367" si="361">I367-I366</f>
        <v>0</v>
      </c>
      <c r="Z367" s="703">
        <f t="shared" si="361"/>
        <v>0</v>
      </c>
      <c r="AA367" s="703">
        <f t="shared" si="361"/>
        <v>0</v>
      </c>
      <c r="AB367" s="703">
        <f t="shared" si="361"/>
        <v>0</v>
      </c>
      <c r="AC367" s="703">
        <f t="shared" si="361"/>
        <v>0</v>
      </c>
      <c r="AD367" s="704">
        <f t="shared" si="361"/>
        <v>0</v>
      </c>
    </row>
    <row r="368" spans="1:30">
      <c r="A368" s="622"/>
      <c r="B368" s="628" t="s">
        <v>826</v>
      </c>
      <c r="C368" s="629">
        <v>0</v>
      </c>
      <c r="D368" s="630">
        <v>0</v>
      </c>
      <c r="E368" s="630">
        <v>0</v>
      </c>
      <c r="F368" s="630">
        <v>0</v>
      </c>
      <c r="G368" s="630">
        <v>0</v>
      </c>
      <c r="H368" s="630">
        <v>0</v>
      </c>
      <c r="I368" s="629">
        <v>0</v>
      </c>
      <c r="J368" s="629">
        <v>0</v>
      </c>
      <c r="K368" s="630">
        <v>0</v>
      </c>
      <c r="L368" s="630">
        <v>0</v>
      </c>
      <c r="M368" s="630">
        <v>0</v>
      </c>
      <c r="N368" s="629">
        <v>0</v>
      </c>
      <c r="O368" s="629">
        <v>0</v>
      </c>
      <c r="P368" s="631">
        <v>0</v>
      </c>
      <c r="Q368" s="175"/>
      <c r="R368" s="175"/>
      <c r="Y368" s="702"/>
      <c r="AD368" s="702"/>
    </row>
    <row r="369" spans="1:30">
      <c r="A369" s="622"/>
      <c r="B369" s="628" t="s">
        <v>827</v>
      </c>
      <c r="C369" s="629">
        <v>0</v>
      </c>
      <c r="D369" s="630">
        <v>0</v>
      </c>
      <c r="E369" s="630">
        <v>0</v>
      </c>
      <c r="F369" s="630">
        <v>0</v>
      </c>
      <c r="G369" s="630">
        <v>0</v>
      </c>
      <c r="H369" s="630">
        <v>0</v>
      </c>
      <c r="I369" s="629">
        <v>0</v>
      </c>
      <c r="J369" s="629">
        <v>0</v>
      </c>
      <c r="K369" s="630">
        <v>0</v>
      </c>
      <c r="L369" s="630">
        <v>0</v>
      </c>
      <c r="M369" s="630">
        <v>0</v>
      </c>
      <c r="N369" s="629">
        <v>0</v>
      </c>
      <c r="O369" s="629">
        <v>0</v>
      </c>
      <c r="P369" s="631">
        <v>0</v>
      </c>
      <c r="Q369" s="175"/>
      <c r="R369" s="175"/>
      <c r="S369" s="703">
        <f t="shared" ref="S369:X369" si="362">C369-C368</f>
        <v>0</v>
      </c>
      <c r="T369" s="703">
        <f t="shared" si="362"/>
        <v>0</v>
      </c>
      <c r="U369" s="703">
        <f t="shared" si="362"/>
        <v>0</v>
      </c>
      <c r="V369" s="703">
        <f t="shared" si="362"/>
        <v>0</v>
      </c>
      <c r="W369" s="703">
        <f t="shared" si="362"/>
        <v>0</v>
      </c>
      <c r="X369" s="703">
        <f t="shared" si="362"/>
        <v>0</v>
      </c>
      <c r="Y369" s="704">
        <f t="shared" ref="Y369:AD369" si="363">I369-I368</f>
        <v>0</v>
      </c>
      <c r="Z369" s="703">
        <f t="shared" si="363"/>
        <v>0</v>
      </c>
      <c r="AA369" s="703">
        <f t="shared" si="363"/>
        <v>0</v>
      </c>
      <c r="AB369" s="703">
        <f t="shared" si="363"/>
        <v>0</v>
      </c>
      <c r="AC369" s="703">
        <f t="shared" si="363"/>
        <v>0</v>
      </c>
      <c r="AD369" s="704">
        <f t="shared" si="363"/>
        <v>0</v>
      </c>
    </row>
    <row r="370" spans="1:30">
      <c r="A370" s="622"/>
      <c r="B370" s="628" t="s">
        <v>828</v>
      </c>
      <c r="C370" s="629">
        <v>0</v>
      </c>
      <c r="D370" s="630">
        <v>0</v>
      </c>
      <c r="E370" s="630">
        <v>0</v>
      </c>
      <c r="F370" s="630">
        <v>0</v>
      </c>
      <c r="G370" s="630">
        <v>0</v>
      </c>
      <c r="H370" s="630">
        <v>0</v>
      </c>
      <c r="I370" s="629">
        <v>0</v>
      </c>
      <c r="J370" s="629">
        <v>0</v>
      </c>
      <c r="K370" s="630">
        <v>0</v>
      </c>
      <c r="L370" s="630">
        <v>0</v>
      </c>
      <c r="M370" s="630">
        <v>0</v>
      </c>
      <c r="N370" s="629">
        <v>0</v>
      </c>
      <c r="O370" s="629">
        <v>0</v>
      </c>
      <c r="P370" s="631">
        <v>0</v>
      </c>
      <c r="Q370" s="175"/>
      <c r="R370" s="175"/>
      <c r="Y370" s="702"/>
      <c r="AD370" s="702"/>
    </row>
    <row r="371" spans="1:30">
      <c r="A371" s="622"/>
      <c r="B371" s="628" t="s">
        <v>829</v>
      </c>
      <c r="C371" s="629">
        <v>0</v>
      </c>
      <c r="D371" s="630">
        <v>0</v>
      </c>
      <c r="E371" s="630">
        <v>0</v>
      </c>
      <c r="F371" s="630">
        <v>0</v>
      </c>
      <c r="G371" s="630">
        <v>0</v>
      </c>
      <c r="H371" s="630">
        <v>0</v>
      </c>
      <c r="I371" s="629">
        <v>0</v>
      </c>
      <c r="J371" s="629">
        <v>0</v>
      </c>
      <c r="K371" s="630">
        <v>0</v>
      </c>
      <c r="L371" s="630">
        <v>0</v>
      </c>
      <c r="M371" s="630">
        <v>0</v>
      </c>
      <c r="N371" s="629">
        <v>0</v>
      </c>
      <c r="O371" s="629">
        <v>0</v>
      </c>
      <c r="P371" s="631">
        <v>0</v>
      </c>
      <c r="Q371" s="175"/>
      <c r="R371" s="175"/>
      <c r="S371" s="703">
        <f t="shared" ref="S371:X371" si="364">C371-C370</f>
        <v>0</v>
      </c>
      <c r="T371" s="703">
        <f t="shared" si="364"/>
        <v>0</v>
      </c>
      <c r="U371" s="703">
        <f t="shared" si="364"/>
        <v>0</v>
      </c>
      <c r="V371" s="703">
        <f t="shared" si="364"/>
        <v>0</v>
      </c>
      <c r="W371" s="703">
        <f t="shared" si="364"/>
        <v>0</v>
      </c>
      <c r="X371" s="703">
        <f t="shared" si="364"/>
        <v>0</v>
      </c>
      <c r="Y371" s="704">
        <f t="shared" ref="Y371:AD371" si="365">I371-I370</f>
        <v>0</v>
      </c>
      <c r="Z371" s="703">
        <f t="shared" si="365"/>
        <v>0</v>
      </c>
      <c r="AA371" s="703">
        <f t="shared" si="365"/>
        <v>0</v>
      </c>
      <c r="AB371" s="703">
        <f t="shared" si="365"/>
        <v>0</v>
      </c>
      <c r="AC371" s="703">
        <f t="shared" si="365"/>
        <v>0</v>
      </c>
      <c r="AD371" s="704">
        <f t="shared" si="365"/>
        <v>0</v>
      </c>
    </row>
    <row r="372" spans="1:30">
      <c r="A372" s="622"/>
      <c r="B372" s="628" t="s">
        <v>830</v>
      </c>
      <c r="C372" s="629">
        <v>0</v>
      </c>
      <c r="D372" s="630">
        <v>0</v>
      </c>
      <c r="E372" s="630">
        <v>0</v>
      </c>
      <c r="F372" s="630">
        <v>0</v>
      </c>
      <c r="G372" s="630">
        <v>0</v>
      </c>
      <c r="H372" s="630">
        <v>0</v>
      </c>
      <c r="I372" s="629">
        <v>0</v>
      </c>
      <c r="J372" s="629">
        <v>0</v>
      </c>
      <c r="K372" s="630">
        <v>0</v>
      </c>
      <c r="L372" s="630">
        <v>0</v>
      </c>
      <c r="M372" s="630">
        <v>0</v>
      </c>
      <c r="N372" s="629">
        <v>0</v>
      </c>
      <c r="O372" s="629">
        <v>0</v>
      </c>
      <c r="P372" s="631">
        <v>0</v>
      </c>
      <c r="Q372" s="175"/>
      <c r="R372" s="175"/>
      <c r="Y372" s="702"/>
      <c r="AD372" s="702"/>
    </row>
    <row r="373" spans="1:30">
      <c r="A373" s="622"/>
      <c r="B373" s="628" t="s">
        <v>831</v>
      </c>
      <c r="C373" s="629">
        <v>0</v>
      </c>
      <c r="D373" s="630">
        <v>0</v>
      </c>
      <c r="E373" s="630">
        <v>0</v>
      </c>
      <c r="F373" s="630">
        <v>0</v>
      </c>
      <c r="G373" s="630">
        <v>0</v>
      </c>
      <c r="H373" s="630">
        <v>0</v>
      </c>
      <c r="I373" s="629">
        <v>0</v>
      </c>
      <c r="J373" s="629">
        <v>0</v>
      </c>
      <c r="K373" s="630">
        <v>0</v>
      </c>
      <c r="L373" s="630">
        <v>0</v>
      </c>
      <c r="M373" s="630">
        <v>0</v>
      </c>
      <c r="N373" s="629">
        <v>0</v>
      </c>
      <c r="O373" s="629">
        <v>0</v>
      </c>
      <c r="P373" s="631">
        <v>0</v>
      </c>
      <c r="Q373" s="175"/>
      <c r="R373" s="175"/>
      <c r="S373" s="703">
        <f t="shared" ref="S373:X373" si="366">C373-C372</f>
        <v>0</v>
      </c>
      <c r="T373" s="703">
        <f t="shared" si="366"/>
        <v>0</v>
      </c>
      <c r="U373" s="703">
        <f t="shared" si="366"/>
        <v>0</v>
      </c>
      <c r="V373" s="703">
        <f t="shared" si="366"/>
        <v>0</v>
      </c>
      <c r="W373" s="703">
        <f t="shared" si="366"/>
        <v>0</v>
      </c>
      <c r="X373" s="703">
        <f t="shared" si="366"/>
        <v>0</v>
      </c>
      <c r="Y373" s="704">
        <f t="shared" ref="Y373:AD373" si="367">I373-I372</f>
        <v>0</v>
      </c>
      <c r="Z373" s="703">
        <f t="shared" si="367"/>
        <v>0</v>
      </c>
      <c r="AA373" s="703">
        <f t="shared" si="367"/>
        <v>0</v>
      </c>
      <c r="AB373" s="703">
        <f t="shared" si="367"/>
        <v>0</v>
      </c>
      <c r="AC373" s="703">
        <f t="shared" si="367"/>
        <v>0</v>
      </c>
      <c r="AD373" s="704">
        <f t="shared" si="367"/>
        <v>0</v>
      </c>
    </row>
    <row r="374" spans="1:30">
      <c r="A374" s="622"/>
      <c r="B374" s="628" t="s">
        <v>832</v>
      </c>
      <c r="C374" s="629">
        <v>0</v>
      </c>
      <c r="D374" s="630">
        <v>0</v>
      </c>
      <c r="E374" s="630">
        <v>0</v>
      </c>
      <c r="F374" s="630">
        <v>0</v>
      </c>
      <c r="G374" s="630">
        <v>0</v>
      </c>
      <c r="H374" s="630">
        <v>0</v>
      </c>
      <c r="I374" s="629">
        <v>0</v>
      </c>
      <c r="J374" s="629">
        <v>0</v>
      </c>
      <c r="K374" s="630">
        <v>0</v>
      </c>
      <c r="L374" s="630">
        <v>0</v>
      </c>
      <c r="M374" s="630">
        <v>0</v>
      </c>
      <c r="N374" s="629">
        <v>0</v>
      </c>
      <c r="O374" s="629">
        <v>0</v>
      </c>
      <c r="P374" s="631">
        <v>0</v>
      </c>
      <c r="Q374" s="175"/>
      <c r="R374" s="175"/>
      <c r="Y374" s="702"/>
      <c r="AD374" s="702"/>
    </row>
    <row r="375" spans="1:30">
      <c r="A375" s="622"/>
      <c r="B375" s="628" t="s">
        <v>833</v>
      </c>
      <c r="C375" s="629">
        <v>0</v>
      </c>
      <c r="D375" s="630">
        <v>0</v>
      </c>
      <c r="E375" s="630">
        <v>0</v>
      </c>
      <c r="F375" s="630">
        <v>0</v>
      </c>
      <c r="G375" s="630">
        <v>0</v>
      </c>
      <c r="H375" s="630">
        <v>0</v>
      </c>
      <c r="I375" s="629">
        <v>0</v>
      </c>
      <c r="J375" s="629">
        <v>0</v>
      </c>
      <c r="K375" s="630">
        <v>0</v>
      </c>
      <c r="L375" s="630">
        <v>0</v>
      </c>
      <c r="M375" s="630">
        <v>0</v>
      </c>
      <c r="N375" s="629">
        <v>0</v>
      </c>
      <c r="O375" s="629">
        <v>0</v>
      </c>
      <c r="P375" s="631">
        <v>0</v>
      </c>
      <c r="Q375" s="175"/>
      <c r="R375" s="175"/>
      <c r="S375" s="703">
        <f t="shared" ref="S375:X375" si="368">C375-C374</f>
        <v>0</v>
      </c>
      <c r="T375" s="703">
        <f t="shared" si="368"/>
        <v>0</v>
      </c>
      <c r="U375" s="703">
        <f t="shared" si="368"/>
        <v>0</v>
      </c>
      <c r="V375" s="703">
        <f t="shared" si="368"/>
        <v>0</v>
      </c>
      <c r="W375" s="703">
        <f t="shared" si="368"/>
        <v>0</v>
      </c>
      <c r="X375" s="703">
        <f t="shared" si="368"/>
        <v>0</v>
      </c>
      <c r="Y375" s="704">
        <f t="shared" ref="Y375:AD375" si="369">I375-I374</f>
        <v>0</v>
      </c>
      <c r="Z375" s="703">
        <f t="shared" si="369"/>
        <v>0</v>
      </c>
      <c r="AA375" s="703">
        <f t="shared" si="369"/>
        <v>0</v>
      </c>
      <c r="AB375" s="703">
        <f t="shared" si="369"/>
        <v>0</v>
      </c>
      <c r="AC375" s="703">
        <f t="shared" si="369"/>
        <v>0</v>
      </c>
      <c r="AD375" s="704">
        <f t="shared" si="369"/>
        <v>0</v>
      </c>
    </row>
    <row r="376" spans="1:30">
      <c r="A376" s="622"/>
      <c r="B376" s="628" t="s">
        <v>834</v>
      </c>
      <c r="C376" s="629">
        <v>0</v>
      </c>
      <c r="D376" s="630">
        <v>0</v>
      </c>
      <c r="E376" s="630">
        <v>0</v>
      </c>
      <c r="F376" s="630">
        <v>0</v>
      </c>
      <c r="G376" s="630">
        <v>0</v>
      </c>
      <c r="H376" s="630">
        <v>0</v>
      </c>
      <c r="I376" s="629">
        <v>0</v>
      </c>
      <c r="J376" s="629">
        <v>0</v>
      </c>
      <c r="K376" s="630">
        <v>0</v>
      </c>
      <c r="L376" s="630">
        <v>0</v>
      </c>
      <c r="M376" s="630">
        <v>0</v>
      </c>
      <c r="N376" s="629">
        <v>0</v>
      </c>
      <c r="O376" s="629">
        <v>0</v>
      </c>
      <c r="P376" s="631">
        <v>0</v>
      </c>
      <c r="Q376" s="175"/>
      <c r="R376" s="175"/>
      <c r="Y376" s="702"/>
      <c r="AD376" s="702"/>
    </row>
    <row r="377" spans="1:30">
      <c r="A377" s="622"/>
      <c r="B377" s="628" t="s">
        <v>835</v>
      </c>
      <c r="C377" s="629">
        <v>0</v>
      </c>
      <c r="D377" s="630">
        <v>0</v>
      </c>
      <c r="E377" s="630">
        <v>0</v>
      </c>
      <c r="F377" s="630">
        <v>0</v>
      </c>
      <c r="G377" s="630">
        <v>0</v>
      </c>
      <c r="H377" s="630">
        <v>0</v>
      </c>
      <c r="I377" s="629">
        <v>0</v>
      </c>
      <c r="J377" s="629">
        <v>0</v>
      </c>
      <c r="K377" s="630">
        <v>0</v>
      </c>
      <c r="L377" s="630">
        <v>0</v>
      </c>
      <c r="M377" s="630">
        <v>0</v>
      </c>
      <c r="N377" s="629">
        <v>0</v>
      </c>
      <c r="O377" s="629">
        <v>0</v>
      </c>
      <c r="P377" s="631">
        <v>0</v>
      </c>
      <c r="Q377" s="175"/>
      <c r="R377" s="175"/>
      <c r="S377" s="703">
        <f t="shared" ref="S377:X377" si="370">C377-C376</f>
        <v>0</v>
      </c>
      <c r="T377" s="703">
        <f t="shared" si="370"/>
        <v>0</v>
      </c>
      <c r="U377" s="703">
        <f t="shared" si="370"/>
        <v>0</v>
      </c>
      <c r="V377" s="703">
        <f t="shared" si="370"/>
        <v>0</v>
      </c>
      <c r="W377" s="703">
        <f t="shared" si="370"/>
        <v>0</v>
      </c>
      <c r="X377" s="703">
        <f t="shared" si="370"/>
        <v>0</v>
      </c>
      <c r="Y377" s="704">
        <f t="shared" ref="Y377:AD377" si="371">I377-I376</f>
        <v>0</v>
      </c>
      <c r="Z377" s="703">
        <f t="shared" si="371"/>
        <v>0</v>
      </c>
      <c r="AA377" s="703">
        <f t="shared" si="371"/>
        <v>0</v>
      </c>
      <c r="AB377" s="703">
        <f t="shared" si="371"/>
        <v>0</v>
      </c>
      <c r="AC377" s="703">
        <f t="shared" si="371"/>
        <v>0</v>
      </c>
      <c r="AD377" s="704">
        <f t="shared" si="371"/>
        <v>0</v>
      </c>
    </row>
    <row r="378" spans="1:30">
      <c r="A378" s="622"/>
      <c r="B378" s="628" t="s">
        <v>836</v>
      </c>
      <c r="C378" s="629">
        <v>0</v>
      </c>
      <c r="D378" s="630">
        <v>0</v>
      </c>
      <c r="E378" s="630">
        <v>0</v>
      </c>
      <c r="F378" s="630">
        <v>0</v>
      </c>
      <c r="G378" s="630">
        <v>0</v>
      </c>
      <c r="H378" s="630">
        <v>0</v>
      </c>
      <c r="I378" s="629">
        <v>0</v>
      </c>
      <c r="J378" s="629">
        <v>0</v>
      </c>
      <c r="K378" s="630">
        <v>0</v>
      </c>
      <c r="L378" s="630">
        <v>0</v>
      </c>
      <c r="M378" s="630">
        <v>0</v>
      </c>
      <c r="N378" s="629">
        <v>0</v>
      </c>
      <c r="O378" s="629">
        <v>0</v>
      </c>
      <c r="P378" s="631">
        <v>0</v>
      </c>
      <c r="Q378" s="175"/>
      <c r="R378" s="175"/>
      <c r="Y378" s="702"/>
      <c r="AD378" s="702"/>
    </row>
    <row r="379" spans="1:30">
      <c r="A379" s="622"/>
      <c r="B379" s="628" t="s">
        <v>837</v>
      </c>
      <c r="C379" s="629">
        <v>0</v>
      </c>
      <c r="D379" s="630">
        <v>0</v>
      </c>
      <c r="E379" s="630">
        <v>0</v>
      </c>
      <c r="F379" s="630">
        <v>0</v>
      </c>
      <c r="G379" s="630">
        <v>0</v>
      </c>
      <c r="H379" s="630">
        <v>0</v>
      </c>
      <c r="I379" s="629">
        <v>0</v>
      </c>
      <c r="J379" s="629">
        <v>0</v>
      </c>
      <c r="K379" s="630">
        <v>0</v>
      </c>
      <c r="L379" s="630">
        <v>0</v>
      </c>
      <c r="M379" s="630">
        <v>0</v>
      </c>
      <c r="N379" s="629">
        <v>0</v>
      </c>
      <c r="O379" s="629">
        <v>0</v>
      </c>
      <c r="P379" s="631">
        <v>0</v>
      </c>
      <c r="Q379" s="175"/>
      <c r="R379" s="175"/>
      <c r="S379" s="703">
        <f t="shared" ref="S379:X379" si="372">C379-C378</f>
        <v>0</v>
      </c>
      <c r="T379" s="703">
        <f t="shared" si="372"/>
        <v>0</v>
      </c>
      <c r="U379" s="703">
        <f t="shared" si="372"/>
        <v>0</v>
      </c>
      <c r="V379" s="703">
        <f t="shared" si="372"/>
        <v>0</v>
      </c>
      <c r="W379" s="703">
        <f t="shared" si="372"/>
        <v>0</v>
      </c>
      <c r="X379" s="703">
        <f t="shared" si="372"/>
        <v>0</v>
      </c>
      <c r="Y379" s="704">
        <f t="shared" ref="Y379:AD379" si="373">I379-I378</f>
        <v>0</v>
      </c>
      <c r="Z379" s="703">
        <f t="shared" si="373"/>
        <v>0</v>
      </c>
      <c r="AA379" s="703">
        <f t="shared" si="373"/>
        <v>0</v>
      </c>
      <c r="AB379" s="703">
        <f t="shared" si="373"/>
        <v>0</v>
      </c>
      <c r="AC379" s="703">
        <f t="shared" si="373"/>
        <v>0</v>
      </c>
      <c r="AD379" s="704">
        <f t="shared" si="373"/>
        <v>0</v>
      </c>
    </row>
    <row r="380" spans="1:30">
      <c r="A380" s="622"/>
      <c r="B380" s="628" t="s">
        <v>838</v>
      </c>
      <c r="C380" s="629">
        <v>0</v>
      </c>
      <c r="D380" s="630">
        <v>0</v>
      </c>
      <c r="E380" s="630">
        <v>0</v>
      </c>
      <c r="F380" s="630">
        <v>0</v>
      </c>
      <c r="G380" s="630">
        <v>0</v>
      </c>
      <c r="H380" s="630">
        <v>0</v>
      </c>
      <c r="I380" s="629">
        <v>0</v>
      </c>
      <c r="J380" s="629">
        <v>0</v>
      </c>
      <c r="K380" s="630">
        <v>0</v>
      </c>
      <c r="L380" s="630">
        <v>0</v>
      </c>
      <c r="M380" s="630">
        <v>0</v>
      </c>
      <c r="N380" s="629">
        <v>0</v>
      </c>
      <c r="O380" s="629">
        <v>0</v>
      </c>
      <c r="P380" s="631">
        <v>0</v>
      </c>
      <c r="Q380" s="175"/>
      <c r="R380" s="175"/>
      <c r="Y380" s="702"/>
      <c r="AD380" s="702"/>
    </row>
    <row r="381" spans="1:30">
      <c r="A381" s="622"/>
      <c r="B381" s="628" t="s">
        <v>839</v>
      </c>
      <c r="C381" s="629">
        <v>0</v>
      </c>
      <c r="D381" s="630">
        <v>0</v>
      </c>
      <c r="E381" s="630">
        <v>0</v>
      </c>
      <c r="F381" s="630">
        <v>0</v>
      </c>
      <c r="G381" s="630">
        <v>0</v>
      </c>
      <c r="H381" s="630">
        <v>0</v>
      </c>
      <c r="I381" s="629">
        <v>0</v>
      </c>
      <c r="J381" s="629">
        <v>0</v>
      </c>
      <c r="K381" s="630">
        <v>0</v>
      </c>
      <c r="L381" s="630">
        <v>0</v>
      </c>
      <c r="M381" s="630">
        <v>0</v>
      </c>
      <c r="N381" s="629">
        <v>0</v>
      </c>
      <c r="O381" s="629">
        <v>0</v>
      </c>
      <c r="P381" s="631">
        <v>0</v>
      </c>
      <c r="Q381" s="175"/>
      <c r="R381" s="175"/>
      <c r="S381" s="703">
        <f t="shared" ref="S381:X381" si="374">C381-C380</f>
        <v>0</v>
      </c>
      <c r="T381" s="703">
        <f t="shared" si="374"/>
        <v>0</v>
      </c>
      <c r="U381" s="703">
        <f t="shared" si="374"/>
        <v>0</v>
      </c>
      <c r="V381" s="703">
        <f t="shared" si="374"/>
        <v>0</v>
      </c>
      <c r="W381" s="703">
        <f t="shared" si="374"/>
        <v>0</v>
      </c>
      <c r="X381" s="703">
        <f t="shared" si="374"/>
        <v>0</v>
      </c>
      <c r="Y381" s="704">
        <f t="shared" ref="Y381:AD381" si="375">I381-I380</f>
        <v>0</v>
      </c>
      <c r="Z381" s="703">
        <f t="shared" si="375"/>
        <v>0</v>
      </c>
      <c r="AA381" s="703">
        <f t="shared" si="375"/>
        <v>0</v>
      </c>
      <c r="AB381" s="703">
        <f t="shared" si="375"/>
        <v>0</v>
      </c>
      <c r="AC381" s="703">
        <f t="shared" si="375"/>
        <v>0</v>
      </c>
      <c r="AD381" s="704">
        <f t="shared" si="375"/>
        <v>0</v>
      </c>
    </row>
    <row r="382" spans="1:30">
      <c r="A382" s="622"/>
      <c r="B382" s="628" t="s">
        <v>840</v>
      </c>
      <c r="C382" s="629">
        <v>0</v>
      </c>
      <c r="D382" s="630">
        <v>0</v>
      </c>
      <c r="E382" s="630">
        <v>0</v>
      </c>
      <c r="F382" s="630">
        <v>0</v>
      </c>
      <c r="G382" s="630">
        <v>0</v>
      </c>
      <c r="H382" s="630">
        <v>0</v>
      </c>
      <c r="I382" s="629">
        <v>0</v>
      </c>
      <c r="J382" s="629">
        <v>0</v>
      </c>
      <c r="K382" s="630">
        <v>0</v>
      </c>
      <c r="L382" s="630">
        <v>0</v>
      </c>
      <c r="M382" s="630">
        <v>0</v>
      </c>
      <c r="N382" s="629">
        <v>0</v>
      </c>
      <c r="O382" s="629">
        <v>0</v>
      </c>
      <c r="P382" s="631">
        <v>0</v>
      </c>
      <c r="Q382" s="175"/>
      <c r="R382" s="175"/>
      <c r="Y382" s="702"/>
      <c r="AD382" s="702"/>
    </row>
    <row r="383" spans="1:30">
      <c r="A383" s="622"/>
      <c r="B383" s="628" t="s">
        <v>841</v>
      </c>
      <c r="C383" s="629">
        <v>0</v>
      </c>
      <c r="D383" s="630">
        <v>0</v>
      </c>
      <c r="E383" s="630">
        <v>0</v>
      </c>
      <c r="F383" s="630">
        <v>0</v>
      </c>
      <c r="G383" s="630">
        <v>0</v>
      </c>
      <c r="H383" s="630">
        <v>0</v>
      </c>
      <c r="I383" s="629">
        <v>0</v>
      </c>
      <c r="J383" s="629">
        <v>0</v>
      </c>
      <c r="K383" s="630">
        <v>0</v>
      </c>
      <c r="L383" s="630">
        <v>0</v>
      </c>
      <c r="M383" s="630">
        <v>0</v>
      </c>
      <c r="N383" s="629">
        <v>0</v>
      </c>
      <c r="O383" s="629">
        <v>0</v>
      </c>
      <c r="P383" s="631">
        <v>0</v>
      </c>
      <c r="Q383" s="175"/>
      <c r="R383" s="175"/>
      <c r="S383" s="703">
        <f t="shared" ref="S383:X383" si="376">C383-C382</f>
        <v>0</v>
      </c>
      <c r="T383" s="703">
        <f t="shared" si="376"/>
        <v>0</v>
      </c>
      <c r="U383" s="703">
        <f t="shared" si="376"/>
        <v>0</v>
      </c>
      <c r="V383" s="703">
        <f t="shared" si="376"/>
        <v>0</v>
      </c>
      <c r="W383" s="703">
        <f t="shared" si="376"/>
        <v>0</v>
      </c>
      <c r="X383" s="703">
        <f t="shared" si="376"/>
        <v>0</v>
      </c>
      <c r="Y383" s="704">
        <f t="shared" ref="Y383:AD383" si="377">I383-I382</f>
        <v>0</v>
      </c>
      <c r="Z383" s="703">
        <f t="shared" si="377"/>
        <v>0</v>
      </c>
      <c r="AA383" s="703">
        <f t="shared" si="377"/>
        <v>0</v>
      </c>
      <c r="AB383" s="703">
        <f t="shared" si="377"/>
        <v>0</v>
      </c>
      <c r="AC383" s="703">
        <f t="shared" si="377"/>
        <v>0</v>
      </c>
      <c r="AD383" s="704">
        <f t="shared" si="377"/>
        <v>0</v>
      </c>
    </row>
    <row r="384" spans="1:30">
      <c r="A384" s="622"/>
      <c r="B384" s="628" t="s">
        <v>842</v>
      </c>
      <c r="C384" s="629">
        <v>0</v>
      </c>
      <c r="D384" s="630">
        <v>0</v>
      </c>
      <c r="E384" s="630">
        <v>0</v>
      </c>
      <c r="F384" s="630">
        <v>0</v>
      </c>
      <c r="G384" s="630">
        <v>0</v>
      </c>
      <c r="H384" s="630">
        <v>0</v>
      </c>
      <c r="I384" s="629">
        <v>0</v>
      </c>
      <c r="J384" s="629">
        <v>0</v>
      </c>
      <c r="K384" s="630">
        <v>0</v>
      </c>
      <c r="L384" s="630">
        <v>0</v>
      </c>
      <c r="M384" s="630">
        <v>0</v>
      </c>
      <c r="N384" s="629">
        <v>0</v>
      </c>
      <c r="O384" s="629">
        <v>0</v>
      </c>
      <c r="P384" s="631">
        <v>0</v>
      </c>
      <c r="Q384" s="175"/>
      <c r="R384" s="175"/>
      <c r="Y384" s="702"/>
      <c r="AD384" s="702"/>
    </row>
    <row r="385" spans="1:30">
      <c r="A385" s="622"/>
      <c r="B385" s="628" t="s">
        <v>843</v>
      </c>
      <c r="C385" s="629">
        <v>0</v>
      </c>
      <c r="D385" s="630">
        <v>0</v>
      </c>
      <c r="E385" s="630">
        <v>0</v>
      </c>
      <c r="F385" s="630">
        <v>0</v>
      </c>
      <c r="G385" s="630">
        <v>0</v>
      </c>
      <c r="H385" s="630">
        <v>0</v>
      </c>
      <c r="I385" s="629">
        <v>0</v>
      </c>
      <c r="J385" s="629">
        <v>0</v>
      </c>
      <c r="K385" s="630">
        <v>0</v>
      </c>
      <c r="L385" s="630">
        <v>0</v>
      </c>
      <c r="M385" s="630">
        <v>0</v>
      </c>
      <c r="N385" s="629">
        <v>0</v>
      </c>
      <c r="O385" s="629">
        <v>0</v>
      </c>
      <c r="P385" s="631">
        <v>0</v>
      </c>
      <c r="Q385" s="175"/>
      <c r="R385" s="175"/>
      <c r="S385" s="703">
        <f t="shared" ref="S385:X385" si="378">C385-C384</f>
        <v>0</v>
      </c>
      <c r="T385" s="703">
        <f t="shared" si="378"/>
        <v>0</v>
      </c>
      <c r="U385" s="703">
        <f t="shared" si="378"/>
        <v>0</v>
      </c>
      <c r="V385" s="703">
        <f t="shared" si="378"/>
        <v>0</v>
      </c>
      <c r="W385" s="703">
        <f t="shared" si="378"/>
        <v>0</v>
      </c>
      <c r="X385" s="703">
        <f t="shared" si="378"/>
        <v>0</v>
      </c>
      <c r="Y385" s="704">
        <f t="shared" ref="Y385:AD385" si="379">I385-I384</f>
        <v>0</v>
      </c>
      <c r="Z385" s="703">
        <f t="shared" si="379"/>
        <v>0</v>
      </c>
      <c r="AA385" s="703">
        <f t="shared" si="379"/>
        <v>0</v>
      </c>
      <c r="AB385" s="703">
        <f t="shared" si="379"/>
        <v>0</v>
      </c>
      <c r="AC385" s="703">
        <f t="shared" si="379"/>
        <v>0</v>
      </c>
      <c r="AD385" s="704">
        <f t="shared" si="379"/>
        <v>0</v>
      </c>
    </row>
    <row r="386" spans="1:30">
      <c r="A386" s="622"/>
      <c r="B386" s="628" t="s">
        <v>844</v>
      </c>
      <c r="C386" s="629">
        <v>0</v>
      </c>
      <c r="D386" s="630">
        <v>0</v>
      </c>
      <c r="E386" s="630">
        <v>0</v>
      </c>
      <c r="F386" s="630">
        <v>0</v>
      </c>
      <c r="G386" s="630">
        <v>0</v>
      </c>
      <c r="H386" s="630">
        <v>0</v>
      </c>
      <c r="I386" s="629">
        <v>0</v>
      </c>
      <c r="J386" s="629">
        <v>0</v>
      </c>
      <c r="K386" s="630">
        <v>0</v>
      </c>
      <c r="L386" s="630">
        <v>0</v>
      </c>
      <c r="M386" s="630">
        <v>0</v>
      </c>
      <c r="N386" s="629">
        <v>0</v>
      </c>
      <c r="O386" s="629">
        <v>0</v>
      </c>
      <c r="P386" s="631">
        <v>0</v>
      </c>
      <c r="Q386" s="175"/>
      <c r="R386" s="175"/>
      <c r="Y386" s="702"/>
      <c r="AD386" s="702"/>
    </row>
    <row r="387" spans="1:30">
      <c r="A387" s="622"/>
      <c r="B387" s="628" t="s">
        <v>845</v>
      </c>
      <c r="C387" s="629">
        <v>0</v>
      </c>
      <c r="D387" s="630">
        <v>0</v>
      </c>
      <c r="E387" s="630">
        <v>0</v>
      </c>
      <c r="F387" s="630">
        <v>0</v>
      </c>
      <c r="G387" s="630">
        <v>0</v>
      </c>
      <c r="H387" s="630">
        <v>0</v>
      </c>
      <c r="I387" s="629">
        <v>0</v>
      </c>
      <c r="J387" s="629">
        <v>0</v>
      </c>
      <c r="K387" s="630">
        <v>0</v>
      </c>
      <c r="L387" s="630">
        <v>0</v>
      </c>
      <c r="M387" s="630">
        <v>0</v>
      </c>
      <c r="N387" s="629">
        <v>0</v>
      </c>
      <c r="O387" s="629">
        <v>0</v>
      </c>
      <c r="P387" s="631">
        <v>0</v>
      </c>
      <c r="Q387" s="175"/>
      <c r="R387" s="175"/>
      <c r="S387" s="703">
        <f t="shared" ref="S387:X387" si="380">C387-C386</f>
        <v>0</v>
      </c>
      <c r="T387" s="703">
        <f t="shared" si="380"/>
        <v>0</v>
      </c>
      <c r="U387" s="703">
        <f t="shared" si="380"/>
        <v>0</v>
      </c>
      <c r="V387" s="703">
        <f t="shared" si="380"/>
        <v>0</v>
      </c>
      <c r="W387" s="703">
        <f t="shared" si="380"/>
        <v>0</v>
      </c>
      <c r="X387" s="703">
        <f t="shared" si="380"/>
        <v>0</v>
      </c>
      <c r="Y387" s="704">
        <f t="shared" ref="Y387:AD387" si="381">I387-I386</f>
        <v>0</v>
      </c>
      <c r="Z387" s="703">
        <f t="shared" si="381"/>
        <v>0</v>
      </c>
      <c r="AA387" s="703">
        <f t="shared" si="381"/>
        <v>0</v>
      </c>
      <c r="AB387" s="703">
        <f t="shared" si="381"/>
        <v>0</v>
      </c>
      <c r="AC387" s="703">
        <f t="shared" si="381"/>
        <v>0</v>
      </c>
      <c r="AD387" s="704">
        <f t="shared" si="381"/>
        <v>0</v>
      </c>
    </row>
    <row r="388" spans="1:30">
      <c r="A388" s="622"/>
      <c r="B388" s="628" t="s">
        <v>846</v>
      </c>
      <c r="C388" s="629">
        <v>0</v>
      </c>
      <c r="D388" s="630">
        <v>0</v>
      </c>
      <c r="E388" s="630">
        <v>0</v>
      </c>
      <c r="F388" s="630">
        <v>0</v>
      </c>
      <c r="G388" s="630">
        <v>0</v>
      </c>
      <c r="H388" s="630">
        <v>0</v>
      </c>
      <c r="I388" s="629">
        <v>0</v>
      </c>
      <c r="J388" s="629">
        <v>0</v>
      </c>
      <c r="K388" s="630">
        <v>0</v>
      </c>
      <c r="L388" s="630">
        <v>0</v>
      </c>
      <c r="M388" s="630">
        <v>0</v>
      </c>
      <c r="N388" s="629">
        <v>0</v>
      </c>
      <c r="O388" s="629">
        <v>0</v>
      </c>
      <c r="P388" s="631">
        <v>0</v>
      </c>
      <c r="Q388" s="175"/>
      <c r="R388" s="175"/>
      <c r="Y388" s="702"/>
      <c r="AD388" s="702"/>
    </row>
    <row r="389" spans="1:30" ht="13.5" thickBot="1">
      <c r="A389" s="622"/>
      <c r="B389" s="628" t="s">
        <v>847</v>
      </c>
      <c r="C389" s="629">
        <v>0</v>
      </c>
      <c r="D389" s="630">
        <v>0</v>
      </c>
      <c r="E389" s="630">
        <v>0</v>
      </c>
      <c r="F389" s="630">
        <v>0</v>
      </c>
      <c r="G389" s="630">
        <v>0</v>
      </c>
      <c r="H389" s="630">
        <v>0</v>
      </c>
      <c r="I389" s="629">
        <v>0</v>
      </c>
      <c r="J389" s="629">
        <v>0</v>
      </c>
      <c r="K389" s="630">
        <v>0</v>
      </c>
      <c r="L389" s="630">
        <v>0</v>
      </c>
      <c r="M389" s="630">
        <v>0</v>
      </c>
      <c r="N389" s="629">
        <v>0</v>
      </c>
      <c r="O389" s="629">
        <v>0</v>
      </c>
      <c r="P389" s="631">
        <v>0</v>
      </c>
      <c r="Q389" s="175"/>
      <c r="R389" s="175"/>
      <c r="S389" s="715">
        <f t="shared" ref="S389:X389" si="382">C389-C388</f>
        <v>0</v>
      </c>
      <c r="T389" s="715">
        <f t="shared" si="382"/>
        <v>0</v>
      </c>
      <c r="U389" s="715">
        <f t="shared" si="382"/>
        <v>0</v>
      </c>
      <c r="V389" s="715">
        <f t="shared" si="382"/>
        <v>0</v>
      </c>
      <c r="W389" s="715">
        <f t="shared" si="382"/>
        <v>0</v>
      </c>
      <c r="X389" s="715">
        <f t="shared" si="382"/>
        <v>0</v>
      </c>
      <c r="Y389" s="716">
        <f t="shared" ref="Y389:AD389" si="383">I389-I388</f>
        <v>0</v>
      </c>
      <c r="Z389" s="715">
        <f t="shared" si="383"/>
        <v>0</v>
      </c>
      <c r="AA389" s="715">
        <f t="shared" si="383"/>
        <v>0</v>
      </c>
      <c r="AB389" s="715">
        <f t="shared" si="383"/>
        <v>0</v>
      </c>
      <c r="AC389" s="715">
        <f t="shared" si="383"/>
        <v>0</v>
      </c>
      <c r="AD389" s="716">
        <f t="shared" si="383"/>
        <v>0</v>
      </c>
    </row>
    <row r="390" spans="1:30">
      <c r="A390" s="621" t="s">
        <v>615</v>
      </c>
      <c r="B390" s="617" t="s">
        <v>816</v>
      </c>
      <c r="C390" s="634">
        <v>0</v>
      </c>
      <c r="D390" s="635">
        <v>0</v>
      </c>
      <c r="E390" s="635">
        <v>0</v>
      </c>
      <c r="F390" s="635">
        <v>0</v>
      </c>
      <c r="G390" s="635">
        <v>0</v>
      </c>
      <c r="H390" s="635">
        <v>0</v>
      </c>
      <c r="I390" s="634">
        <v>0</v>
      </c>
      <c r="J390" s="634">
        <v>0</v>
      </c>
      <c r="K390" s="635">
        <v>0</v>
      </c>
      <c r="L390" s="635">
        <v>0</v>
      </c>
      <c r="M390" s="635">
        <v>0</v>
      </c>
      <c r="N390" s="634">
        <v>0</v>
      </c>
      <c r="O390" s="634">
        <v>0</v>
      </c>
      <c r="P390" s="636">
        <v>0</v>
      </c>
      <c r="Q390" s="175"/>
      <c r="R390" s="175"/>
      <c r="S390" s="701" t="s">
        <v>1192</v>
      </c>
      <c r="Y390" s="702"/>
      <c r="AD390" s="702"/>
    </row>
    <row r="391" spans="1:30">
      <c r="A391" s="622"/>
      <c r="B391" s="628" t="s">
        <v>817</v>
      </c>
      <c r="C391" s="629">
        <v>0</v>
      </c>
      <c r="D391" s="630">
        <v>0</v>
      </c>
      <c r="E391" s="630">
        <v>0</v>
      </c>
      <c r="F391" s="630">
        <v>0</v>
      </c>
      <c r="G391" s="630">
        <v>0</v>
      </c>
      <c r="H391" s="630">
        <v>0</v>
      </c>
      <c r="I391" s="629">
        <v>0</v>
      </c>
      <c r="J391" s="629">
        <v>0</v>
      </c>
      <c r="K391" s="630">
        <v>0</v>
      </c>
      <c r="L391" s="630">
        <v>0</v>
      </c>
      <c r="M391" s="630">
        <v>0</v>
      </c>
      <c r="N391" s="629">
        <v>0</v>
      </c>
      <c r="O391" s="629">
        <v>0</v>
      </c>
      <c r="P391" s="631">
        <v>0</v>
      </c>
      <c r="Q391" s="175"/>
      <c r="R391" s="175"/>
      <c r="S391" s="703">
        <f t="shared" ref="S391:X391" si="384">C391-C390</f>
        <v>0</v>
      </c>
      <c r="T391" s="703">
        <f t="shared" si="384"/>
        <v>0</v>
      </c>
      <c r="U391" s="703">
        <f t="shared" si="384"/>
        <v>0</v>
      </c>
      <c r="V391" s="703">
        <f t="shared" si="384"/>
        <v>0</v>
      </c>
      <c r="W391" s="703">
        <f t="shared" si="384"/>
        <v>0</v>
      </c>
      <c r="X391" s="703">
        <f t="shared" si="384"/>
        <v>0</v>
      </c>
      <c r="Y391" s="704">
        <f t="shared" ref="Y391:AD391" si="385">I391-I390</f>
        <v>0</v>
      </c>
      <c r="Z391" s="703">
        <f t="shared" si="385"/>
        <v>0</v>
      </c>
      <c r="AA391" s="703">
        <f t="shared" si="385"/>
        <v>0</v>
      </c>
      <c r="AB391" s="703">
        <f t="shared" si="385"/>
        <v>0</v>
      </c>
      <c r="AC391" s="703">
        <f t="shared" si="385"/>
        <v>0</v>
      </c>
      <c r="AD391" s="704">
        <f t="shared" si="385"/>
        <v>0</v>
      </c>
    </row>
    <row r="392" spans="1:30">
      <c r="A392" s="622"/>
      <c r="B392" s="628" t="s">
        <v>818</v>
      </c>
      <c r="C392" s="629">
        <v>0</v>
      </c>
      <c r="D392" s="630">
        <v>0</v>
      </c>
      <c r="E392" s="630">
        <v>0</v>
      </c>
      <c r="F392" s="630">
        <v>0</v>
      </c>
      <c r="G392" s="630">
        <v>0</v>
      </c>
      <c r="H392" s="630">
        <v>0</v>
      </c>
      <c r="I392" s="629">
        <v>0</v>
      </c>
      <c r="J392" s="629">
        <v>0</v>
      </c>
      <c r="K392" s="630">
        <v>0</v>
      </c>
      <c r="L392" s="630">
        <v>0</v>
      </c>
      <c r="M392" s="630">
        <v>0</v>
      </c>
      <c r="N392" s="629">
        <v>0</v>
      </c>
      <c r="O392" s="629">
        <v>0</v>
      </c>
      <c r="P392" s="631">
        <v>0</v>
      </c>
      <c r="Q392" s="175"/>
      <c r="R392" s="175"/>
      <c r="Y392" s="702"/>
      <c r="AD392" s="702"/>
    </row>
    <row r="393" spans="1:30">
      <c r="A393" s="622"/>
      <c r="B393" s="628" t="s">
        <v>819</v>
      </c>
      <c r="C393" s="629">
        <v>0</v>
      </c>
      <c r="D393" s="630">
        <v>0</v>
      </c>
      <c r="E393" s="630">
        <v>0</v>
      </c>
      <c r="F393" s="630">
        <v>0</v>
      </c>
      <c r="G393" s="630">
        <v>0</v>
      </c>
      <c r="H393" s="630">
        <v>0</v>
      </c>
      <c r="I393" s="629">
        <v>0</v>
      </c>
      <c r="J393" s="629">
        <v>0</v>
      </c>
      <c r="K393" s="630">
        <v>0</v>
      </c>
      <c r="L393" s="630">
        <v>0</v>
      </c>
      <c r="M393" s="630">
        <v>0</v>
      </c>
      <c r="N393" s="629">
        <v>0</v>
      </c>
      <c r="O393" s="629">
        <v>0</v>
      </c>
      <c r="P393" s="631">
        <v>0</v>
      </c>
      <c r="Q393" s="175"/>
      <c r="R393" s="175"/>
      <c r="S393" s="703">
        <f t="shared" ref="S393:X393" si="386">C393-C392</f>
        <v>0</v>
      </c>
      <c r="T393" s="703">
        <f t="shared" si="386"/>
        <v>0</v>
      </c>
      <c r="U393" s="703">
        <f t="shared" si="386"/>
        <v>0</v>
      </c>
      <c r="V393" s="703">
        <f t="shared" si="386"/>
        <v>0</v>
      </c>
      <c r="W393" s="703">
        <f t="shared" si="386"/>
        <v>0</v>
      </c>
      <c r="X393" s="703">
        <f t="shared" si="386"/>
        <v>0</v>
      </c>
      <c r="Y393" s="704">
        <f t="shared" ref="Y393:AD393" si="387">I393-I392</f>
        <v>0</v>
      </c>
      <c r="Z393" s="703">
        <f t="shared" si="387"/>
        <v>0</v>
      </c>
      <c r="AA393" s="703">
        <f t="shared" si="387"/>
        <v>0</v>
      </c>
      <c r="AB393" s="703">
        <f t="shared" si="387"/>
        <v>0</v>
      </c>
      <c r="AC393" s="703">
        <f t="shared" si="387"/>
        <v>0</v>
      </c>
      <c r="AD393" s="704">
        <f t="shared" si="387"/>
        <v>0</v>
      </c>
    </row>
    <row r="394" spans="1:30">
      <c r="A394" s="622"/>
      <c r="B394" s="628" t="s">
        <v>820</v>
      </c>
      <c r="C394" s="629">
        <v>0</v>
      </c>
      <c r="D394" s="630">
        <v>0</v>
      </c>
      <c r="E394" s="630">
        <v>0</v>
      </c>
      <c r="F394" s="630">
        <v>0</v>
      </c>
      <c r="G394" s="630">
        <v>0</v>
      </c>
      <c r="H394" s="630">
        <v>0</v>
      </c>
      <c r="I394" s="629">
        <v>0</v>
      </c>
      <c r="J394" s="629">
        <v>0</v>
      </c>
      <c r="K394" s="630">
        <v>0</v>
      </c>
      <c r="L394" s="630">
        <v>0</v>
      </c>
      <c r="M394" s="630">
        <v>0</v>
      </c>
      <c r="N394" s="629">
        <v>0</v>
      </c>
      <c r="O394" s="629">
        <v>0</v>
      </c>
      <c r="P394" s="631">
        <v>0</v>
      </c>
      <c r="Q394" s="175"/>
      <c r="R394" s="175"/>
      <c r="Y394" s="702"/>
      <c r="AD394" s="702"/>
    </row>
    <row r="395" spans="1:30">
      <c r="A395" s="622"/>
      <c r="B395" s="628" t="s">
        <v>821</v>
      </c>
      <c r="C395" s="629">
        <v>0</v>
      </c>
      <c r="D395" s="630">
        <v>0</v>
      </c>
      <c r="E395" s="630">
        <v>0</v>
      </c>
      <c r="F395" s="630">
        <v>0</v>
      </c>
      <c r="G395" s="630">
        <v>0</v>
      </c>
      <c r="H395" s="630">
        <v>0</v>
      </c>
      <c r="I395" s="629">
        <v>0</v>
      </c>
      <c r="J395" s="629">
        <v>0</v>
      </c>
      <c r="K395" s="630">
        <v>0</v>
      </c>
      <c r="L395" s="630">
        <v>0</v>
      </c>
      <c r="M395" s="630">
        <v>0</v>
      </c>
      <c r="N395" s="629">
        <v>0</v>
      </c>
      <c r="O395" s="629">
        <v>0</v>
      </c>
      <c r="P395" s="631">
        <v>0</v>
      </c>
      <c r="Q395" s="175"/>
      <c r="R395" s="175"/>
      <c r="S395" s="703">
        <f t="shared" ref="S395:X395" si="388">C395-C394</f>
        <v>0</v>
      </c>
      <c r="T395" s="703">
        <f t="shared" si="388"/>
        <v>0</v>
      </c>
      <c r="U395" s="703">
        <f t="shared" si="388"/>
        <v>0</v>
      </c>
      <c r="V395" s="703">
        <f t="shared" si="388"/>
        <v>0</v>
      </c>
      <c r="W395" s="703">
        <f t="shared" si="388"/>
        <v>0</v>
      </c>
      <c r="X395" s="703">
        <f t="shared" si="388"/>
        <v>0</v>
      </c>
      <c r="Y395" s="704">
        <f t="shared" ref="Y395:AD395" si="389">I395-I394</f>
        <v>0</v>
      </c>
      <c r="Z395" s="703">
        <f t="shared" si="389"/>
        <v>0</v>
      </c>
      <c r="AA395" s="703">
        <f t="shared" si="389"/>
        <v>0</v>
      </c>
      <c r="AB395" s="703">
        <f t="shared" si="389"/>
        <v>0</v>
      </c>
      <c r="AC395" s="703">
        <f t="shared" si="389"/>
        <v>0</v>
      </c>
      <c r="AD395" s="704">
        <f t="shared" si="389"/>
        <v>0</v>
      </c>
    </row>
    <row r="396" spans="1:30">
      <c r="A396" s="622"/>
      <c r="B396" s="628" t="s">
        <v>822</v>
      </c>
      <c r="C396" s="629">
        <v>0</v>
      </c>
      <c r="D396" s="630">
        <v>0</v>
      </c>
      <c r="E396" s="630">
        <v>0</v>
      </c>
      <c r="F396" s="630">
        <v>0</v>
      </c>
      <c r="G396" s="630">
        <v>0</v>
      </c>
      <c r="H396" s="630">
        <v>0</v>
      </c>
      <c r="I396" s="629">
        <v>0</v>
      </c>
      <c r="J396" s="629">
        <v>0</v>
      </c>
      <c r="K396" s="630">
        <v>0</v>
      </c>
      <c r="L396" s="630">
        <v>0</v>
      </c>
      <c r="M396" s="630">
        <v>0</v>
      </c>
      <c r="N396" s="629">
        <v>0</v>
      </c>
      <c r="O396" s="629">
        <v>0</v>
      </c>
      <c r="P396" s="631">
        <v>0</v>
      </c>
      <c r="Q396" s="175"/>
      <c r="R396" s="175"/>
      <c r="Y396" s="702"/>
      <c r="AD396" s="702"/>
    </row>
    <row r="397" spans="1:30">
      <c r="A397" s="622"/>
      <c r="B397" s="628" t="s">
        <v>823</v>
      </c>
      <c r="C397" s="629">
        <v>0</v>
      </c>
      <c r="D397" s="630">
        <v>0</v>
      </c>
      <c r="E397" s="630">
        <v>0</v>
      </c>
      <c r="F397" s="630">
        <v>0</v>
      </c>
      <c r="G397" s="630">
        <v>0</v>
      </c>
      <c r="H397" s="630">
        <v>0</v>
      </c>
      <c r="I397" s="629">
        <v>0</v>
      </c>
      <c r="J397" s="629">
        <v>0</v>
      </c>
      <c r="K397" s="630">
        <v>0</v>
      </c>
      <c r="L397" s="630">
        <v>0</v>
      </c>
      <c r="M397" s="630">
        <v>0</v>
      </c>
      <c r="N397" s="629">
        <v>0</v>
      </c>
      <c r="O397" s="629">
        <v>0</v>
      </c>
      <c r="P397" s="631">
        <v>0</v>
      </c>
      <c r="Q397" s="175"/>
      <c r="R397" s="175"/>
      <c r="S397" s="703">
        <f t="shared" ref="S397:X397" si="390">C397-C396</f>
        <v>0</v>
      </c>
      <c r="T397" s="703">
        <f t="shared" si="390"/>
        <v>0</v>
      </c>
      <c r="U397" s="703">
        <f t="shared" si="390"/>
        <v>0</v>
      </c>
      <c r="V397" s="703">
        <f t="shared" si="390"/>
        <v>0</v>
      </c>
      <c r="W397" s="703">
        <f t="shared" si="390"/>
        <v>0</v>
      </c>
      <c r="X397" s="703">
        <f t="shared" si="390"/>
        <v>0</v>
      </c>
      <c r="Y397" s="704">
        <f t="shared" ref="Y397:AD397" si="391">I397-I396</f>
        <v>0</v>
      </c>
      <c r="Z397" s="703">
        <f t="shared" si="391"/>
        <v>0</v>
      </c>
      <c r="AA397" s="703">
        <f t="shared" si="391"/>
        <v>0</v>
      </c>
      <c r="AB397" s="703">
        <f t="shared" si="391"/>
        <v>0</v>
      </c>
      <c r="AC397" s="703">
        <f t="shared" si="391"/>
        <v>0</v>
      </c>
      <c r="AD397" s="704">
        <f t="shared" si="391"/>
        <v>0</v>
      </c>
    </row>
    <row r="398" spans="1:30">
      <c r="A398" s="622"/>
      <c r="B398" s="628" t="s">
        <v>824</v>
      </c>
      <c r="C398" s="629">
        <v>0</v>
      </c>
      <c r="D398" s="630">
        <v>0</v>
      </c>
      <c r="E398" s="630">
        <v>0</v>
      </c>
      <c r="F398" s="630">
        <v>0</v>
      </c>
      <c r="G398" s="630">
        <v>0</v>
      </c>
      <c r="H398" s="630">
        <v>0</v>
      </c>
      <c r="I398" s="629">
        <v>0</v>
      </c>
      <c r="J398" s="629">
        <v>0</v>
      </c>
      <c r="K398" s="630">
        <v>0</v>
      </c>
      <c r="L398" s="630">
        <v>0</v>
      </c>
      <c r="M398" s="630">
        <v>0</v>
      </c>
      <c r="N398" s="629">
        <v>0</v>
      </c>
      <c r="O398" s="629">
        <v>0</v>
      </c>
      <c r="P398" s="631">
        <v>0</v>
      </c>
      <c r="Q398" s="175"/>
      <c r="R398" s="175"/>
      <c r="Y398" s="702"/>
      <c r="AD398" s="702"/>
    </row>
    <row r="399" spans="1:30">
      <c r="A399" s="622"/>
      <c r="B399" s="628" t="s">
        <v>825</v>
      </c>
      <c r="C399" s="629">
        <v>0</v>
      </c>
      <c r="D399" s="630">
        <v>0</v>
      </c>
      <c r="E399" s="630">
        <v>0</v>
      </c>
      <c r="F399" s="630">
        <v>0</v>
      </c>
      <c r="G399" s="630">
        <v>0</v>
      </c>
      <c r="H399" s="630">
        <v>0</v>
      </c>
      <c r="I399" s="629">
        <v>0</v>
      </c>
      <c r="J399" s="629">
        <v>0</v>
      </c>
      <c r="K399" s="630">
        <v>0</v>
      </c>
      <c r="L399" s="630">
        <v>0</v>
      </c>
      <c r="M399" s="630">
        <v>0</v>
      </c>
      <c r="N399" s="629">
        <v>0</v>
      </c>
      <c r="O399" s="629">
        <v>0</v>
      </c>
      <c r="P399" s="631">
        <v>0</v>
      </c>
      <c r="Q399" s="175"/>
      <c r="R399" s="175"/>
      <c r="S399" s="703">
        <f t="shared" ref="S399:X399" si="392">C399-C398</f>
        <v>0</v>
      </c>
      <c r="T399" s="703">
        <f t="shared" si="392"/>
        <v>0</v>
      </c>
      <c r="U399" s="703">
        <f t="shared" si="392"/>
        <v>0</v>
      </c>
      <c r="V399" s="703">
        <f t="shared" si="392"/>
        <v>0</v>
      </c>
      <c r="W399" s="703">
        <f t="shared" si="392"/>
        <v>0</v>
      </c>
      <c r="X399" s="703">
        <f t="shared" si="392"/>
        <v>0</v>
      </c>
      <c r="Y399" s="704">
        <f t="shared" ref="Y399:AD399" si="393">I399-I398</f>
        <v>0</v>
      </c>
      <c r="Z399" s="703">
        <f t="shared" si="393"/>
        <v>0</v>
      </c>
      <c r="AA399" s="703">
        <f t="shared" si="393"/>
        <v>0</v>
      </c>
      <c r="AB399" s="703">
        <f t="shared" si="393"/>
        <v>0</v>
      </c>
      <c r="AC399" s="703">
        <f t="shared" si="393"/>
        <v>0</v>
      </c>
      <c r="AD399" s="704">
        <f t="shared" si="393"/>
        <v>0</v>
      </c>
    </row>
    <row r="400" spans="1:30">
      <c r="A400" s="622"/>
      <c r="B400" s="628" t="s">
        <v>826</v>
      </c>
      <c r="C400" s="629">
        <v>0</v>
      </c>
      <c r="D400" s="630">
        <v>0</v>
      </c>
      <c r="E400" s="630">
        <v>0</v>
      </c>
      <c r="F400" s="630">
        <v>0</v>
      </c>
      <c r="G400" s="630">
        <v>0</v>
      </c>
      <c r="H400" s="630">
        <v>0</v>
      </c>
      <c r="I400" s="629">
        <v>0</v>
      </c>
      <c r="J400" s="629">
        <v>0</v>
      </c>
      <c r="K400" s="630">
        <v>0</v>
      </c>
      <c r="L400" s="630">
        <v>0</v>
      </c>
      <c r="M400" s="630">
        <v>0</v>
      </c>
      <c r="N400" s="629">
        <v>0</v>
      </c>
      <c r="O400" s="629">
        <v>0</v>
      </c>
      <c r="P400" s="631">
        <v>0</v>
      </c>
      <c r="Q400" s="175"/>
      <c r="R400" s="175"/>
      <c r="Y400" s="702"/>
      <c r="AD400" s="702"/>
    </row>
    <row r="401" spans="1:30">
      <c r="A401" s="622"/>
      <c r="B401" s="628" t="s">
        <v>827</v>
      </c>
      <c r="C401" s="629">
        <v>0</v>
      </c>
      <c r="D401" s="630">
        <v>0</v>
      </c>
      <c r="E401" s="630">
        <v>0</v>
      </c>
      <c r="F401" s="630">
        <v>0</v>
      </c>
      <c r="G401" s="630">
        <v>0</v>
      </c>
      <c r="H401" s="630">
        <v>0</v>
      </c>
      <c r="I401" s="629">
        <v>0</v>
      </c>
      <c r="J401" s="629">
        <v>0</v>
      </c>
      <c r="K401" s="630">
        <v>0</v>
      </c>
      <c r="L401" s="630">
        <v>0</v>
      </c>
      <c r="M401" s="630">
        <v>0</v>
      </c>
      <c r="N401" s="629">
        <v>0</v>
      </c>
      <c r="O401" s="629">
        <v>0</v>
      </c>
      <c r="P401" s="631">
        <v>0</v>
      </c>
      <c r="Q401" s="175"/>
      <c r="R401" s="175"/>
      <c r="S401" s="703">
        <f t="shared" ref="S401:X401" si="394">C401-C400</f>
        <v>0</v>
      </c>
      <c r="T401" s="703">
        <f t="shared" si="394"/>
        <v>0</v>
      </c>
      <c r="U401" s="703">
        <f t="shared" si="394"/>
        <v>0</v>
      </c>
      <c r="V401" s="703">
        <f t="shared" si="394"/>
        <v>0</v>
      </c>
      <c r="W401" s="703">
        <f t="shared" si="394"/>
        <v>0</v>
      </c>
      <c r="X401" s="703">
        <f t="shared" si="394"/>
        <v>0</v>
      </c>
      <c r="Y401" s="704">
        <f t="shared" ref="Y401:AD401" si="395">I401-I400</f>
        <v>0</v>
      </c>
      <c r="Z401" s="703">
        <f t="shared" si="395"/>
        <v>0</v>
      </c>
      <c r="AA401" s="703">
        <f t="shared" si="395"/>
        <v>0</v>
      </c>
      <c r="AB401" s="703">
        <f t="shared" si="395"/>
        <v>0</v>
      </c>
      <c r="AC401" s="703">
        <f t="shared" si="395"/>
        <v>0</v>
      </c>
      <c r="AD401" s="704">
        <f t="shared" si="395"/>
        <v>0</v>
      </c>
    </row>
    <row r="402" spans="1:30">
      <c r="A402" s="622"/>
      <c r="B402" s="628" t="s">
        <v>828</v>
      </c>
      <c r="C402" s="629">
        <v>0</v>
      </c>
      <c r="D402" s="630">
        <v>0</v>
      </c>
      <c r="E402" s="630">
        <v>0</v>
      </c>
      <c r="F402" s="630">
        <v>0</v>
      </c>
      <c r="G402" s="630">
        <v>0</v>
      </c>
      <c r="H402" s="630">
        <v>0</v>
      </c>
      <c r="I402" s="629">
        <v>0</v>
      </c>
      <c r="J402" s="629">
        <v>0</v>
      </c>
      <c r="K402" s="630">
        <v>0</v>
      </c>
      <c r="L402" s="630">
        <v>0</v>
      </c>
      <c r="M402" s="630">
        <v>0</v>
      </c>
      <c r="N402" s="629">
        <v>0</v>
      </c>
      <c r="O402" s="629">
        <v>0</v>
      </c>
      <c r="P402" s="631">
        <v>0</v>
      </c>
      <c r="Q402" s="175"/>
      <c r="R402" s="175"/>
      <c r="Y402" s="702"/>
      <c r="AD402" s="702"/>
    </row>
    <row r="403" spans="1:30">
      <c r="A403" s="622"/>
      <c r="B403" s="628" t="s">
        <v>829</v>
      </c>
      <c r="C403" s="629">
        <v>0</v>
      </c>
      <c r="D403" s="630">
        <v>0</v>
      </c>
      <c r="E403" s="630">
        <v>0</v>
      </c>
      <c r="F403" s="630">
        <v>0</v>
      </c>
      <c r="G403" s="630">
        <v>0</v>
      </c>
      <c r="H403" s="630">
        <v>0</v>
      </c>
      <c r="I403" s="629">
        <v>0</v>
      </c>
      <c r="J403" s="629">
        <v>0</v>
      </c>
      <c r="K403" s="630">
        <v>0</v>
      </c>
      <c r="L403" s="630">
        <v>0</v>
      </c>
      <c r="M403" s="630">
        <v>0</v>
      </c>
      <c r="N403" s="629">
        <v>0</v>
      </c>
      <c r="O403" s="629">
        <v>0</v>
      </c>
      <c r="P403" s="631">
        <v>0</v>
      </c>
      <c r="Q403" s="175"/>
      <c r="R403" s="175"/>
      <c r="S403" s="703">
        <f t="shared" ref="S403:X403" si="396">C403-C402</f>
        <v>0</v>
      </c>
      <c r="T403" s="703">
        <f t="shared" si="396"/>
        <v>0</v>
      </c>
      <c r="U403" s="703">
        <f t="shared" si="396"/>
        <v>0</v>
      </c>
      <c r="V403" s="703">
        <f t="shared" si="396"/>
        <v>0</v>
      </c>
      <c r="W403" s="703">
        <f t="shared" si="396"/>
        <v>0</v>
      </c>
      <c r="X403" s="703">
        <f t="shared" si="396"/>
        <v>0</v>
      </c>
      <c r="Y403" s="704">
        <f t="shared" ref="Y403:AD403" si="397">I403-I402</f>
        <v>0</v>
      </c>
      <c r="Z403" s="703">
        <f t="shared" si="397"/>
        <v>0</v>
      </c>
      <c r="AA403" s="703">
        <f t="shared" si="397"/>
        <v>0</v>
      </c>
      <c r="AB403" s="703">
        <f t="shared" si="397"/>
        <v>0</v>
      </c>
      <c r="AC403" s="703">
        <f t="shared" si="397"/>
        <v>0</v>
      </c>
      <c r="AD403" s="704">
        <f t="shared" si="397"/>
        <v>0</v>
      </c>
    </row>
    <row r="404" spans="1:30">
      <c r="A404" s="622"/>
      <c r="B404" s="628" t="s">
        <v>830</v>
      </c>
      <c r="C404" s="629">
        <v>0</v>
      </c>
      <c r="D404" s="630">
        <v>0</v>
      </c>
      <c r="E404" s="630">
        <v>0</v>
      </c>
      <c r="F404" s="630">
        <v>0</v>
      </c>
      <c r="G404" s="630">
        <v>0</v>
      </c>
      <c r="H404" s="630">
        <v>0</v>
      </c>
      <c r="I404" s="629">
        <v>0</v>
      </c>
      <c r="J404" s="629">
        <v>0</v>
      </c>
      <c r="K404" s="630">
        <v>0</v>
      </c>
      <c r="L404" s="630">
        <v>0</v>
      </c>
      <c r="M404" s="630">
        <v>0</v>
      </c>
      <c r="N404" s="629">
        <v>0</v>
      </c>
      <c r="O404" s="629">
        <v>0</v>
      </c>
      <c r="P404" s="631">
        <v>0</v>
      </c>
      <c r="Q404" s="175"/>
      <c r="R404" s="175"/>
      <c r="Y404" s="702"/>
      <c r="AD404" s="702"/>
    </row>
    <row r="405" spans="1:30">
      <c r="A405" s="622"/>
      <c r="B405" s="628" t="s">
        <v>831</v>
      </c>
      <c r="C405" s="629">
        <v>0</v>
      </c>
      <c r="D405" s="630">
        <v>0</v>
      </c>
      <c r="E405" s="630">
        <v>0</v>
      </c>
      <c r="F405" s="630">
        <v>0</v>
      </c>
      <c r="G405" s="630">
        <v>0</v>
      </c>
      <c r="H405" s="630">
        <v>0</v>
      </c>
      <c r="I405" s="629">
        <v>0</v>
      </c>
      <c r="J405" s="629">
        <v>0</v>
      </c>
      <c r="K405" s="630">
        <v>0</v>
      </c>
      <c r="L405" s="630">
        <v>0</v>
      </c>
      <c r="M405" s="630">
        <v>0</v>
      </c>
      <c r="N405" s="629">
        <v>0</v>
      </c>
      <c r="O405" s="629">
        <v>0</v>
      </c>
      <c r="P405" s="631">
        <v>0</v>
      </c>
      <c r="Q405" s="175"/>
      <c r="R405" s="175"/>
      <c r="S405" s="703">
        <f t="shared" ref="S405:X405" si="398">C405-C404</f>
        <v>0</v>
      </c>
      <c r="T405" s="703">
        <f t="shared" si="398"/>
        <v>0</v>
      </c>
      <c r="U405" s="703">
        <f t="shared" si="398"/>
        <v>0</v>
      </c>
      <c r="V405" s="703">
        <f t="shared" si="398"/>
        <v>0</v>
      </c>
      <c r="W405" s="703">
        <f t="shared" si="398"/>
        <v>0</v>
      </c>
      <c r="X405" s="703">
        <f t="shared" si="398"/>
        <v>0</v>
      </c>
      <c r="Y405" s="704">
        <f t="shared" ref="Y405:AD405" si="399">I405-I404</f>
        <v>0</v>
      </c>
      <c r="Z405" s="703">
        <f t="shared" si="399"/>
        <v>0</v>
      </c>
      <c r="AA405" s="703">
        <f t="shared" si="399"/>
        <v>0</v>
      </c>
      <c r="AB405" s="703">
        <f t="shared" si="399"/>
        <v>0</v>
      </c>
      <c r="AC405" s="703">
        <f t="shared" si="399"/>
        <v>0</v>
      </c>
      <c r="AD405" s="704">
        <f t="shared" si="399"/>
        <v>0</v>
      </c>
    </row>
    <row r="406" spans="1:30">
      <c r="A406" s="622"/>
      <c r="B406" s="628" t="s">
        <v>832</v>
      </c>
      <c r="C406" s="629">
        <v>0</v>
      </c>
      <c r="D406" s="630">
        <v>0</v>
      </c>
      <c r="E406" s="630">
        <v>0</v>
      </c>
      <c r="F406" s="630">
        <v>0</v>
      </c>
      <c r="G406" s="630">
        <v>0</v>
      </c>
      <c r="H406" s="630">
        <v>0</v>
      </c>
      <c r="I406" s="629">
        <v>0</v>
      </c>
      <c r="J406" s="629">
        <v>0</v>
      </c>
      <c r="K406" s="630">
        <v>0</v>
      </c>
      <c r="L406" s="630">
        <v>0</v>
      </c>
      <c r="M406" s="630">
        <v>0</v>
      </c>
      <c r="N406" s="629">
        <v>0</v>
      </c>
      <c r="O406" s="629">
        <v>0</v>
      </c>
      <c r="P406" s="631">
        <v>0</v>
      </c>
      <c r="Q406" s="175"/>
      <c r="R406" s="175"/>
      <c r="Y406" s="702"/>
      <c r="AD406" s="702"/>
    </row>
    <row r="407" spans="1:30">
      <c r="A407" s="622"/>
      <c r="B407" s="628" t="s">
        <v>833</v>
      </c>
      <c r="C407" s="629">
        <v>0</v>
      </c>
      <c r="D407" s="630">
        <v>0</v>
      </c>
      <c r="E407" s="630">
        <v>0</v>
      </c>
      <c r="F407" s="630">
        <v>0</v>
      </c>
      <c r="G407" s="630">
        <v>0</v>
      </c>
      <c r="H407" s="630">
        <v>0</v>
      </c>
      <c r="I407" s="629">
        <v>0</v>
      </c>
      <c r="J407" s="629">
        <v>0</v>
      </c>
      <c r="K407" s="630">
        <v>0</v>
      </c>
      <c r="L407" s="630">
        <v>0</v>
      </c>
      <c r="M407" s="630">
        <v>0</v>
      </c>
      <c r="N407" s="629">
        <v>0</v>
      </c>
      <c r="O407" s="629">
        <v>0</v>
      </c>
      <c r="P407" s="631">
        <v>0</v>
      </c>
      <c r="Q407" s="175"/>
      <c r="R407" s="175"/>
      <c r="S407" s="703">
        <f t="shared" ref="S407:X407" si="400">C407-C406</f>
        <v>0</v>
      </c>
      <c r="T407" s="703">
        <f t="shared" si="400"/>
        <v>0</v>
      </c>
      <c r="U407" s="703">
        <f t="shared" si="400"/>
        <v>0</v>
      </c>
      <c r="V407" s="703">
        <f t="shared" si="400"/>
        <v>0</v>
      </c>
      <c r="W407" s="703">
        <f t="shared" si="400"/>
        <v>0</v>
      </c>
      <c r="X407" s="703">
        <f t="shared" si="400"/>
        <v>0</v>
      </c>
      <c r="Y407" s="704">
        <f t="shared" ref="Y407:AD407" si="401">I407-I406</f>
        <v>0</v>
      </c>
      <c r="Z407" s="703">
        <f t="shared" si="401"/>
        <v>0</v>
      </c>
      <c r="AA407" s="703">
        <f t="shared" si="401"/>
        <v>0</v>
      </c>
      <c r="AB407" s="703">
        <f t="shared" si="401"/>
        <v>0</v>
      </c>
      <c r="AC407" s="703">
        <f t="shared" si="401"/>
        <v>0</v>
      </c>
      <c r="AD407" s="704">
        <f t="shared" si="401"/>
        <v>0</v>
      </c>
    </row>
    <row r="408" spans="1:30">
      <c r="A408" s="622"/>
      <c r="B408" s="628" t="s">
        <v>834</v>
      </c>
      <c r="C408" s="629">
        <v>0</v>
      </c>
      <c r="D408" s="630">
        <v>0</v>
      </c>
      <c r="E408" s="630">
        <v>0</v>
      </c>
      <c r="F408" s="630">
        <v>0</v>
      </c>
      <c r="G408" s="630">
        <v>0</v>
      </c>
      <c r="H408" s="630">
        <v>0</v>
      </c>
      <c r="I408" s="629">
        <v>0</v>
      </c>
      <c r="J408" s="629">
        <v>0</v>
      </c>
      <c r="K408" s="630">
        <v>0</v>
      </c>
      <c r="L408" s="630">
        <v>0</v>
      </c>
      <c r="M408" s="630">
        <v>0</v>
      </c>
      <c r="N408" s="629">
        <v>0</v>
      </c>
      <c r="O408" s="629">
        <v>0</v>
      </c>
      <c r="P408" s="631">
        <v>0</v>
      </c>
      <c r="Q408" s="175"/>
      <c r="R408" s="175"/>
      <c r="Y408" s="702"/>
      <c r="AD408" s="702"/>
    </row>
    <row r="409" spans="1:30">
      <c r="A409" s="622"/>
      <c r="B409" s="628" t="s">
        <v>835</v>
      </c>
      <c r="C409" s="629">
        <v>0</v>
      </c>
      <c r="D409" s="630">
        <v>0</v>
      </c>
      <c r="E409" s="630">
        <v>0</v>
      </c>
      <c r="F409" s="630">
        <v>0</v>
      </c>
      <c r="G409" s="630">
        <v>0</v>
      </c>
      <c r="H409" s="630">
        <v>0</v>
      </c>
      <c r="I409" s="629">
        <v>0</v>
      </c>
      <c r="J409" s="629">
        <v>0</v>
      </c>
      <c r="K409" s="630">
        <v>0</v>
      </c>
      <c r="L409" s="630">
        <v>0</v>
      </c>
      <c r="M409" s="630">
        <v>0</v>
      </c>
      <c r="N409" s="629">
        <v>0</v>
      </c>
      <c r="O409" s="629">
        <v>0</v>
      </c>
      <c r="P409" s="631">
        <v>0</v>
      </c>
      <c r="Q409" s="175"/>
      <c r="R409" s="175"/>
      <c r="S409" s="703">
        <f t="shared" ref="S409:X409" si="402">C409-C408</f>
        <v>0</v>
      </c>
      <c r="T409" s="703">
        <f t="shared" si="402"/>
        <v>0</v>
      </c>
      <c r="U409" s="703">
        <f t="shared" si="402"/>
        <v>0</v>
      </c>
      <c r="V409" s="703">
        <f t="shared" si="402"/>
        <v>0</v>
      </c>
      <c r="W409" s="703">
        <f t="shared" si="402"/>
        <v>0</v>
      </c>
      <c r="X409" s="703">
        <f t="shared" si="402"/>
        <v>0</v>
      </c>
      <c r="Y409" s="704">
        <f t="shared" ref="Y409:AD409" si="403">I409-I408</f>
        <v>0</v>
      </c>
      <c r="Z409" s="703">
        <f t="shared" si="403"/>
        <v>0</v>
      </c>
      <c r="AA409" s="703">
        <f t="shared" si="403"/>
        <v>0</v>
      </c>
      <c r="AB409" s="703">
        <f t="shared" si="403"/>
        <v>0</v>
      </c>
      <c r="AC409" s="703">
        <f t="shared" si="403"/>
        <v>0</v>
      </c>
      <c r="AD409" s="704">
        <f t="shared" si="403"/>
        <v>0</v>
      </c>
    </row>
    <row r="410" spans="1:30">
      <c r="A410" s="622"/>
      <c r="B410" s="628" t="s">
        <v>836</v>
      </c>
      <c r="C410" s="629">
        <v>0</v>
      </c>
      <c r="D410" s="630">
        <v>0</v>
      </c>
      <c r="E410" s="630">
        <v>0</v>
      </c>
      <c r="F410" s="630">
        <v>0</v>
      </c>
      <c r="G410" s="630">
        <v>0</v>
      </c>
      <c r="H410" s="630">
        <v>0</v>
      </c>
      <c r="I410" s="629">
        <v>0</v>
      </c>
      <c r="J410" s="629">
        <v>0</v>
      </c>
      <c r="K410" s="630">
        <v>0</v>
      </c>
      <c r="L410" s="630">
        <v>0</v>
      </c>
      <c r="M410" s="630">
        <v>0</v>
      </c>
      <c r="N410" s="629">
        <v>0</v>
      </c>
      <c r="O410" s="629">
        <v>0</v>
      </c>
      <c r="P410" s="631">
        <v>0</v>
      </c>
      <c r="Q410" s="175"/>
      <c r="R410" s="175"/>
      <c r="Y410" s="702"/>
      <c r="AD410" s="702"/>
    </row>
    <row r="411" spans="1:30">
      <c r="A411" s="622"/>
      <c r="B411" s="628" t="s">
        <v>837</v>
      </c>
      <c r="C411" s="629">
        <v>0</v>
      </c>
      <c r="D411" s="630">
        <v>0</v>
      </c>
      <c r="E411" s="630">
        <v>0</v>
      </c>
      <c r="F411" s="630">
        <v>0</v>
      </c>
      <c r="G411" s="630">
        <v>0</v>
      </c>
      <c r="H411" s="630">
        <v>0</v>
      </c>
      <c r="I411" s="629">
        <v>0</v>
      </c>
      <c r="J411" s="629">
        <v>0</v>
      </c>
      <c r="K411" s="630">
        <v>0</v>
      </c>
      <c r="L411" s="630">
        <v>0</v>
      </c>
      <c r="M411" s="630">
        <v>0</v>
      </c>
      <c r="N411" s="629">
        <v>0</v>
      </c>
      <c r="O411" s="629">
        <v>0</v>
      </c>
      <c r="P411" s="631">
        <v>0</v>
      </c>
      <c r="Q411" s="175"/>
      <c r="R411" s="175"/>
      <c r="S411" s="703">
        <f t="shared" ref="S411:X411" si="404">C411-C410</f>
        <v>0</v>
      </c>
      <c r="T411" s="703">
        <f t="shared" si="404"/>
        <v>0</v>
      </c>
      <c r="U411" s="703">
        <f t="shared" si="404"/>
        <v>0</v>
      </c>
      <c r="V411" s="703">
        <f t="shared" si="404"/>
        <v>0</v>
      </c>
      <c r="W411" s="703">
        <f t="shared" si="404"/>
        <v>0</v>
      </c>
      <c r="X411" s="703">
        <f t="shared" si="404"/>
        <v>0</v>
      </c>
      <c r="Y411" s="704">
        <f t="shared" ref="Y411:AD411" si="405">I411-I410</f>
        <v>0</v>
      </c>
      <c r="Z411" s="703">
        <f t="shared" si="405"/>
        <v>0</v>
      </c>
      <c r="AA411" s="703">
        <f t="shared" si="405"/>
        <v>0</v>
      </c>
      <c r="AB411" s="703">
        <f t="shared" si="405"/>
        <v>0</v>
      </c>
      <c r="AC411" s="703">
        <f t="shared" si="405"/>
        <v>0</v>
      </c>
      <c r="AD411" s="704">
        <f t="shared" si="405"/>
        <v>0</v>
      </c>
    </row>
    <row r="412" spans="1:30">
      <c r="A412" s="622"/>
      <c r="B412" s="628" t="s">
        <v>838</v>
      </c>
      <c r="C412" s="629">
        <v>0</v>
      </c>
      <c r="D412" s="630">
        <v>0</v>
      </c>
      <c r="E412" s="630">
        <v>0</v>
      </c>
      <c r="F412" s="630">
        <v>0</v>
      </c>
      <c r="G412" s="630">
        <v>0</v>
      </c>
      <c r="H412" s="630">
        <v>0</v>
      </c>
      <c r="I412" s="629">
        <v>0</v>
      </c>
      <c r="J412" s="629">
        <v>0</v>
      </c>
      <c r="K412" s="630">
        <v>0</v>
      </c>
      <c r="L412" s="630">
        <v>0</v>
      </c>
      <c r="M412" s="630">
        <v>0</v>
      </c>
      <c r="N412" s="629">
        <v>0</v>
      </c>
      <c r="O412" s="629">
        <v>0</v>
      </c>
      <c r="P412" s="631">
        <v>0</v>
      </c>
      <c r="Q412" s="175"/>
      <c r="R412" s="175"/>
      <c r="Y412" s="702"/>
      <c r="AD412" s="702"/>
    </row>
    <row r="413" spans="1:30">
      <c r="A413" s="622"/>
      <c r="B413" s="628" t="s">
        <v>839</v>
      </c>
      <c r="C413" s="629">
        <v>0</v>
      </c>
      <c r="D413" s="630">
        <v>0</v>
      </c>
      <c r="E413" s="630">
        <v>0</v>
      </c>
      <c r="F413" s="630">
        <v>0</v>
      </c>
      <c r="G413" s="630">
        <v>0</v>
      </c>
      <c r="H413" s="630">
        <v>0</v>
      </c>
      <c r="I413" s="629">
        <v>0</v>
      </c>
      <c r="J413" s="629">
        <v>0</v>
      </c>
      <c r="K413" s="630">
        <v>0</v>
      </c>
      <c r="L413" s="630">
        <v>0</v>
      </c>
      <c r="M413" s="630">
        <v>0</v>
      </c>
      <c r="N413" s="629">
        <v>0</v>
      </c>
      <c r="O413" s="629">
        <v>0</v>
      </c>
      <c r="P413" s="631">
        <v>0</v>
      </c>
      <c r="Q413" s="175"/>
      <c r="R413" s="175"/>
      <c r="S413" s="703">
        <f t="shared" ref="S413:X413" si="406">C413-C412</f>
        <v>0</v>
      </c>
      <c r="T413" s="703">
        <f t="shared" si="406"/>
        <v>0</v>
      </c>
      <c r="U413" s="703">
        <f t="shared" si="406"/>
        <v>0</v>
      </c>
      <c r="V413" s="703">
        <f t="shared" si="406"/>
        <v>0</v>
      </c>
      <c r="W413" s="703">
        <f t="shared" si="406"/>
        <v>0</v>
      </c>
      <c r="X413" s="703">
        <f t="shared" si="406"/>
        <v>0</v>
      </c>
      <c r="Y413" s="704">
        <f t="shared" ref="Y413:AD413" si="407">I413-I412</f>
        <v>0</v>
      </c>
      <c r="Z413" s="703">
        <f t="shared" si="407"/>
        <v>0</v>
      </c>
      <c r="AA413" s="703">
        <f t="shared" si="407"/>
        <v>0</v>
      </c>
      <c r="AB413" s="703">
        <f t="shared" si="407"/>
        <v>0</v>
      </c>
      <c r="AC413" s="703">
        <f t="shared" si="407"/>
        <v>0</v>
      </c>
      <c r="AD413" s="704">
        <f t="shared" si="407"/>
        <v>0</v>
      </c>
    </row>
    <row r="414" spans="1:30">
      <c r="A414" s="622"/>
      <c r="B414" s="628" t="s">
        <v>840</v>
      </c>
      <c r="C414" s="629">
        <v>0</v>
      </c>
      <c r="D414" s="630">
        <v>0</v>
      </c>
      <c r="E414" s="630">
        <v>0</v>
      </c>
      <c r="F414" s="630">
        <v>0</v>
      </c>
      <c r="G414" s="630">
        <v>0</v>
      </c>
      <c r="H414" s="630">
        <v>0</v>
      </c>
      <c r="I414" s="629">
        <v>0</v>
      </c>
      <c r="J414" s="629">
        <v>0</v>
      </c>
      <c r="K414" s="630">
        <v>0</v>
      </c>
      <c r="L414" s="630">
        <v>0</v>
      </c>
      <c r="M414" s="630">
        <v>0</v>
      </c>
      <c r="N414" s="629">
        <v>0</v>
      </c>
      <c r="O414" s="629">
        <v>0</v>
      </c>
      <c r="P414" s="631">
        <v>0</v>
      </c>
      <c r="Q414" s="175"/>
      <c r="R414" s="175"/>
      <c r="Y414" s="702"/>
      <c r="AD414" s="702"/>
    </row>
    <row r="415" spans="1:30">
      <c r="A415" s="622"/>
      <c r="B415" s="628" t="s">
        <v>841</v>
      </c>
      <c r="C415" s="629">
        <v>0</v>
      </c>
      <c r="D415" s="630">
        <v>0</v>
      </c>
      <c r="E415" s="630">
        <v>0</v>
      </c>
      <c r="F415" s="630">
        <v>0</v>
      </c>
      <c r="G415" s="630">
        <v>0</v>
      </c>
      <c r="H415" s="630">
        <v>0</v>
      </c>
      <c r="I415" s="629">
        <v>0</v>
      </c>
      <c r="J415" s="629">
        <v>0</v>
      </c>
      <c r="K415" s="630">
        <v>0</v>
      </c>
      <c r="L415" s="630">
        <v>0</v>
      </c>
      <c r="M415" s="630">
        <v>0</v>
      </c>
      <c r="N415" s="629">
        <v>0</v>
      </c>
      <c r="O415" s="629">
        <v>0</v>
      </c>
      <c r="P415" s="631">
        <v>0</v>
      </c>
      <c r="Q415" s="175"/>
      <c r="R415" s="175"/>
      <c r="S415" s="703">
        <f t="shared" ref="S415:X415" si="408">C415-C414</f>
        <v>0</v>
      </c>
      <c r="T415" s="703">
        <f t="shared" si="408"/>
        <v>0</v>
      </c>
      <c r="U415" s="703">
        <f t="shared" si="408"/>
        <v>0</v>
      </c>
      <c r="V415" s="703">
        <f t="shared" si="408"/>
        <v>0</v>
      </c>
      <c r="W415" s="703">
        <f t="shared" si="408"/>
        <v>0</v>
      </c>
      <c r="X415" s="703">
        <f t="shared" si="408"/>
        <v>0</v>
      </c>
      <c r="Y415" s="704">
        <f t="shared" ref="Y415:AD415" si="409">I415-I414</f>
        <v>0</v>
      </c>
      <c r="Z415" s="703">
        <f t="shared" si="409"/>
        <v>0</v>
      </c>
      <c r="AA415" s="703">
        <f t="shared" si="409"/>
        <v>0</v>
      </c>
      <c r="AB415" s="703">
        <f t="shared" si="409"/>
        <v>0</v>
      </c>
      <c r="AC415" s="703">
        <f t="shared" si="409"/>
        <v>0</v>
      </c>
      <c r="AD415" s="704">
        <f t="shared" si="409"/>
        <v>0</v>
      </c>
    </row>
    <row r="416" spans="1:30">
      <c r="A416" s="622"/>
      <c r="B416" s="628" t="s">
        <v>842</v>
      </c>
      <c r="C416" s="629">
        <v>0</v>
      </c>
      <c r="D416" s="630">
        <v>0</v>
      </c>
      <c r="E416" s="630">
        <v>0</v>
      </c>
      <c r="F416" s="630">
        <v>0</v>
      </c>
      <c r="G416" s="630">
        <v>0</v>
      </c>
      <c r="H416" s="630">
        <v>0</v>
      </c>
      <c r="I416" s="629">
        <v>0</v>
      </c>
      <c r="J416" s="629">
        <v>0</v>
      </c>
      <c r="K416" s="630">
        <v>0</v>
      </c>
      <c r="L416" s="630">
        <v>0</v>
      </c>
      <c r="M416" s="630">
        <v>0</v>
      </c>
      <c r="N416" s="629">
        <v>0</v>
      </c>
      <c r="O416" s="629">
        <v>0</v>
      </c>
      <c r="P416" s="631">
        <v>0</v>
      </c>
      <c r="Q416" s="175"/>
      <c r="R416" s="175"/>
      <c r="Y416" s="702"/>
      <c r="AD416" s="702"/>
    </row>
    <row r="417" spans="1:31">
      <c r="A417" s="622"/>
      <c r="B417" s="628" t="s">
        <v>843</v>
      </c>
      <c r="C417" s="629">
        <v>0</v>
      </c>
      <c r="D417" s="630">
        <v>0</v>
      </c>
      <c r="E417" s="630">
        <v>0</v>
      </c>
      <c r="F417" s="630">
        <v>0</v>
      </c>
      <c r="G417" s="630">
        <v>0</v>
      </c>
      <c r="H417" s="630">
        <v>0</v>
      </c>
      <c r="I417" s="629">
        <v>0</v>
      </c>
      <c r="J417" s="629">
        <v>0</v>
      </c>
      <c r="K417" s="630">
        <v>0</v>
      </c>
      <c r="L417" s="630">
        <v>0</v>
      </c>
      <c r="M417" s="630">
        <v>0</v>
      </c>
      <c r="N417" s="629">
        <v>0</v>
      </c>
      <c r="O417" s="629">
        <v>0</v>
      </c>
      <c r="P417" s="631">
        <v>0</v>
      </c>
      <c r="Q417" s="175"/>
      <c r="R417" s="175"/>
      <c r="S417" s="703">
        <f t="shared" ref="S417:X417" si="410">C417-C416</f>
        <v>0</v>
      </c>
      <c r="T417" s="703">
        <f t="shared" si="410"/>
        <v>0</v>
      </c>
      <c r="U417" s="703">
        <f t="shared" si="410"/>
        <v>0</v>
      </c>
      <c r="V417" s="703">
        <f t="shared" si="410"/>
        <v>0</v>
      </c>
      <c r="W417" s="703">
        <f t="shared" si="410"/>
        <v>0</v>
      </c>
      <c r="X417" s="703">
        <f t="shared" si="410"/>
        <v>0</v>
      </c>
      <c r="Y417" s="704">
        <f t="shared" ref="Y417:AD417" si="411">I417-I416</f>
        <v>0</v>
      </c>
      <c r="Z417" s="703">
        <f t="shared" si="411"/>
        <v>0</v>
      </c>
      <c r="AA417" s="703">
        <f t="shared" si="411"/>
        <v>0</v>
      </c>
      <c r="AB417" s="703">
        <f t="shared" si="411"/>
        <v>0</v>
      </c>
      <c r="AC417" s="703">
        <f t="shared" si="411"/>
        <v>0</v>
      </c>
      <c r="AD417" s="704">
        <f t="shared" si="411"/>
        <v>0</v>
      </c>
    </row>
    <row r="418" spans="1:31">
      <c r="A418" s="622"/>
      <c r="B418" s="628" t="s">
        <v>844</v>
      </c>
      <c r="C418" s="629">
        <v>0</v>
      </c>
      <c r="D418" s="630">
        <v>0</v>
      </c>
      <c r="E418" s="630">
        <v>0</v>
      </c>
      <c r="F418" s="630">
        <v>0</v>
      </c>
      <c r="G418" s="630">
        <v>0</v>
      </c>
      <c r="H418" s="630">
        <v>0</v>
      </c>
      <c r="I418" s="629">
        <v>0</v>
      </c>
      <c r="J418" s="629">
        <v>0</v>
      </c>
      <c r="K418" s="630">
        <v>0</v>
      </c>
      <c r="L418" s="630">
        <v>0</v>
      </c>
      <c r="M418" s="630">
        <v>0</v>
      </c>
      <c r="N418" s="629">
        <v>0</v>
      </c>
      <c r="O418" s="629">
        <v>0</v>
      </c>
      <c r="P418" s="631">
        <v>0</v>
      </c>
      <c r="Q418" s="175"/>
      <c r="R418" s="175"/>
      <c r="Y418" s="702"/>
      <c r="AD418" s="702"/>
    </row>
    <row r="419" spans="1:31">
      <c r="A419" s="622"/>
      <c r="B419" s="628" t="s">
        <v>845</v>
      </c>
      <c r="C419" s="629">
        <v>0</v>
      </c>
      <c r="D419" s="630">
        <v>0</v>
      </c>
      <c r="E419" s="630">
        <v>0</v>
      </c>
      <c r="F419" s="630">
        <v>0</v>
      </c>
      <c r="G419" s="630">
        <v>0</v>
      </c>
      <c r="H419" s="630">
        <v>0</v>
      </c>
      <c r="I419" s="629">
        <v>0</v>
      </c>
      <c r="J419" s="629">
        <v>0</v>
      </c>
      <c r="K419" s="630">
        <v>0</v>
      </c>
      <c r="L419" s="630">
        <v>0</v>
      </c>
      <c r="M419" s="630">
        <v>0</v>
      </c>
      <c r="N419" s="629">
        <v>0</v>
      </c>
      <c r="O419" s="629">
        <v>0</v>
      </c>
      <c r="P419" s="631">
        <v>0</v>
      </c>
      <c r="Q419" s="175"/>
      <c r="R419" s="175"/>
      <c r="S419" s="703">
        <f t="shared" ref="S419:X419" si="412">C419-C418</f>
        <v>0</v>
      </c>
      <c r="T419" s="703">
        <f t="shared" si="412"/>
        <v>0</v>
      </c>
      <c r="U419" s="703">
        <f t="shared" si="412"/>
        <v>0</v>
      </c>
      <c r="V419" s="703">
        <f t="shared" si="412"/>
        <v>0</v>
      </c>
      <c r="W419" s="703">
        <f t="shared" si="412"/>
        <v>0</v>
      </c>
      <c r="X419" s="703">
        <f t="shared" si="412"/>
        <v>0</v>
      </c>
      <c r="Y419" s="704">
        <f t="shared" ref="Y419:AD419" si="413">I419-I418</f>
        <v>0</v>
      </c>
      <c r="Z419" s="703">
        <f t="shared" si="413"/>
        <v>0</v>
      </c>
      <c r="AA419" s="703">
        <f t="shared" si="413"/>
        <v>0</v>
      </c>
      <c r="AB419" s="703">
        <f t="shared" si="413"/>
        <v>0</v>
      </c>
      <c r="AC419" s="703">
        <f t="shared" si="413"/>
        <v>0</v>
      </c>
      <c r="AD419" s="704">
        <f t="shared" si="413"/>
        <v>0</v>
      </c>
    </row>
    <row r="420" spans="1:31">
      <c r="A420" s="622"/>
      <c r="B420" s="628" t="s">
        <v>846</v>
      </c>
      <c r="C420" s="629">
        <v>0</v>
      </c>
      <c r="D420" s="630">
        <v>0</v>
      </c>
      <c r="E420" s="630">
        <v>0</v>
      </c>
      <c r="F420" s="630">
        <v>0</v>
      </c>
      <c r="G420" s="630">
        <v>0</v>
      </c>
      <c r="H420" s="630">
        <v>0</v>
      </c>
      <c r="I420" s="629">
        <v>0</v>
      </c>
      <c r="J420" s="629">
        <v>0</v>
      </c>
      <c r="K420" s="630">
        <v>0</v>
      </c>
      <c r="L420" s="630">
        <v>0</v>
      </c>
      <c r="M420" s="630">
        <v>0</v>
      </c>
      <c r="N420" s="629">
        <v>0</v>
      </c>
      <c r="O420" s="629">
        <v>0</v>
      </c>
      <c r="P420" s="631">
        <v>0</v>
      </c>
      <c r="Q420" s="175"/>
      <c r="R420" s="175"/>
      <c r="Y420" s="702"/>
      <c r="AD420" s="702"/>
    </row>
    <row r="421" spans="1:31" ht="13.5" thickBot="1">
      <c r="A421" s="622"/>
      <c r="B421" s="628" t="s">
        <v>847</v>
      </c>
      <c r="C421" s="629">
        <v>0</v>
      </c>
      <c r="D421" s="630">
        <v>0</v>
      </c>
      <c r="E421" s="630">
        <v>0</v>
      </c>
      <c r="F421" s="630">
        <v>0</v>
      </c>
      <c r="G421" s="630">
        <v>0</v>
      </c>
      <c r="H421" s="630">
        <v>0</v>
      </c>
      <c r="I421" s="629">
        <v>0</v>
      </c>
      <c r="J421" s="629">
        <v>0</v>
      </c>
      <c r="K421" s="630">
        <v>0</v>
      </c>
      <c r="L421" s="630">
        <v>0</v>
      </c>
      <c r="M421" s="630">
        <v>0</v>
      </c>
      <c r="N421" s="629">
        <v>0</v>
      </c>
      <c r="O421" s="629">
        <v>0</v>
      </c>
      <c r="P421" s="631">
        <v>0</v>
      </c>
      <c r="Q421" s="175"/>
      <c r="R421" s="175"/>
      <c r="S421" s="715">
        <f t="shared" ref="S421:X421" si="414">C421-C420</f>
        <v>0</v>
      </c>
      <c r="T421" s="715">
        <f t="shared" si="414"/>
        <v>0</v>
      </c>
      <c r="U421" s="715">
        <f t="shared" si="414"/>
        <v>0</v>
      </c>
      <c r="V421" s="715">
        <f t="shared" si="414"/>
        <v>0</v>
      </c>
      <c r="W421" s="715">
        <f t="shared" si="414"/>
        <v>0</v>
      </c>
      <c r="X421" s="715">
        <f t="shared" si="414"/>
        <v>0</v>
      </c>
      <c r="Y421" s="716">
        <f t="shared" ref="Y421:AD421" si="415">I421-I420</f>
        <v>0</v>
      </c>
      <c r="Z421" s="715">
        <f t="shared" si="415"/>
        <v>0</v>
      </c>
      <c r="AA421" s="715">
        <f t="shared" si="415"/>
        <v>0</v>
      </c>
      <c r="AB421" s="715">
        <f t="shared" si="415"/>
        <v>0</v>
      </c>
      <c r="AC421" s="715">
        <f t="shared" si="415"/>
        <v>0</v>
      </c>
      <c r="AD421" s="716">
        <f t="shared" si="415"/>
        <v>0</v>
      </c>
    </row>
    <row r="422" spans="1:31">
      <c r="A422" s="621" t="s">
        <v>638</v>
      </c>
      <c r="B422" s="617" t="s">
        <v>816</v>
      </c>
      <c r="C422" s="634">
        <v>118.07441948991244</v>
      </c>
      <c r="D422" s="635">
        <v>118.40815273477813</v>
      </c>
      <c r="E422" s="635">
        <v>122.18740617180983</v>
      </c>
      <c r="F422" s="635">
        <v>115.69454545454545</v>
      </c>
      <c r="G422" s="635">
        <v>122.96577181208055</v>
      </c>
      <c r="H422" s="635">
        <v>0</v>
      </c>
      <c r="I422" s="634">
        <v>119.27644732316864</v>
      </c>
      <c r="J422" s="634">
        <v>74.68174603174603</v>
      </c>
      <c r="K422" s="635">
        <v>65.000991325898397</v>
      </c>
      <c r="L422" s="635">
        <v>66.466730401529631</v>
      </c>
      <c r="M422" s="635">
        <v>65.704147465437799</v>
      </c>
      <c r="N422" s="634">
        <v>66.315275275275255</v>
      </c>
      <c r="O422" s="634">
        <v>0</v>
      </c>
      <c r="P422" s="636">
        <v>0</v>
      </c>
      <c r="Q422" s="175"/>
      <c r="R422" s="175"/>
      <c r="S422" s="701" t="s">
        <v>1192</v>
      </c>
      <c r="Y422" s="702"/>
      <c r="AD422" s="702"/>
    </row>
    <row r="423" spans="1:31">
      <c r="A423" s="622"/>
      <c r="B423" s="628" t="s">
        <v>817</v>
      </c>
      <c r="C423" s="629">
        <v>117.00620920957215</v>
      </c>
      <c r="D423" s="630">
        <v>117.37930367504835</v>
      </c>
      <c r="E423" s="630">
        <v>121.18218655967905</v>
      </c>
      <c r="F423" s="630">
        <v>113.77313432835821</v>
      </c>
      <c r="G423" s="630">
        <v>120.85764705882353</v>
      </c>
      <c r="H423" s="630">
        <v>0</v>
      </c>
      <c r="I423" s="629">
        <v>118.20842156969762</v>
      </c>
      <c r="J423" s="629">
        <v>69.593442622950818</v>
      </c>
      <c r="K423" s="630">
        <v>71.180397091722583</v>
      </c>
      <c r="L423" s="630">
        <v>62.41057347670251</v>
      </c>
      <c r="M423" s="630">
        <v>64.441964285714292</v>
      </c>
      <c r="N423" s="629">
        <v>68.96096634093378</v>
      </c>
      <c r="O423" s="629">
        <v>0</v>
      </c>
      <c r="P423" s="631">
        <v>0</v>
      </c>
      <c r="Q423" s="175"/>
      <c r="R423" s="175"/>
      <c r="S423" s="703">
        <f t="shared" ref="S423:X423" si="416">C423-C422</f>
        <v>-1.0682102803402955</v>
      </c>
      <c r="T423" s="703">
        <f t="shared" si="416"/>
        <v>-1.0288490597297795</v>
      </c>
      <c r="U423" s="703">
        <f t="shared" si="416"/>
        <v>-1.005219612130773</v>
      </c>
      <c r="V423" s="703">
        <f t="shared" si="416"/>
        <v>-1.9214111261872375</v>
      </c>
      <c r="W423" s="703">
        <f t="shared" si="416"/>
        <v>-2.108124753257016</v>
      </c>
      <c r="X423" s="703">
        <f t="shared" si="416"/>
        <v>0</v>
      </c>
      <c r="Y423" s="704">
        <f t="shared" ref="Y423:AD423" si="417">I423-I422</f>
        <v>-1.0680257534710194</v>
      </c>
      <c r="Z423" s="703">
        <f t="shared" si="417"/>
        <v>-5.0883034087952126</v>
      </c>
      <c r="AA423" s="703">
        <f t="shared" si="417"/>
        <v>6.1794057658241854</v>
      </c>
      <c r="AB423" s="703">
        <f t="shared" si="417"/>
        <v>-4.0561569248271212</v>
      </c>
      <c r="AC423" s="703">
        <f t="shared" si="417"/>
        <v>-1.2621831797235075</v>
      </c>
      <c r="AD423" s="704">
        <f t="shared" si="417"/>
        <v>2.6456910656585251</v>
      </c>
      <c r="AE423" s="195"/>
    </row>
    <row r="424" spans="1:31">
      <c r="A424" s="622"/>
      <c r="B424" s="628" t="s">
        <v>818</v>
      </c>
      <c r="C424" s="629">
        <v>117.91645021645022</v>
      </c>
      <c r="D424" s="630">
        <v>105.76569343065694</v>
      </c>
      <c r="E424" s="630">
        <v>123.90759493670888</v>
      </c>
      <c r="F424" s="630">
        <v>138</v>
      </c>
      <c r="G424" s="630">
        <v>131.82105263157897</v>
      </c>
      <c r="H424" s="630">
        <v>0</v>
      </c>
      <c r="I424" s="629">
        <v>118.46491978609627</v>
      </c>
      <c r="J424" s="629">
        <v>46.381683168316826</v>
      </c>
      <c r="K424" s="630">
        <v>60.850892518040268</v>
      </c>
      <c r="L424" s="630">
        <v>59.334190620272331</v>
      </c>
      <c r="M424" s="630">
        <v>38.335514018691583</v>
      </c>
      <c r="N424" s="629">
        <v>57.811205390566506</v>
      </c>
      <c r="O424" s="629">
        <v>0</v>
      </c>
      <c r="P424" s="631">
        <v>0</v>
      </c>
      <c r="Q424" s="175"/>
      <c r="R424" s="175"/>
      <c r="Y424" s="702"/>
      <c r="AD424" s="702"/>
    </row>
    <row r="425" spans="1:31">
      <c r="A425" s="622"/>
      <c r="B425" s="628" t="s">
        <v>819</v>
      </c>
      <c r="C425" s="629">
        <v>112.59860279441119</v>
      </c>
      <c r="D425" s="630">
        <v>108.66862745098038</v>
      </c>
      <c r="E425" s="630">
        <v>120.9515243902439</v>
      </c>
      <c r="F425" s="630">
        <v>0</v>
      </c>
      <c r="G425" s="630">
        <v>116.32</v>
      </c>
      <c r="H425" s="630">
        <v>0</v>
      </c>
      <c r="I425" s="629">
        <v>114.79949849548647</v>
      </c>
      <c r="J425" s="629">
        <v>43.101164294954721</v>
      </c>
      <c r="K425" s="630">
        <v>61.677183004349281</v>
      </c>
      <c r="L425" s="630">
        <v>54.220733249051833</v>
      </c>
      <c r="M425" s="630">
        <v>45.266666666666673</v>
      </c>
      <c r="N425" s="629">
        <v>57.064709705372621</v>
      </c>
      <c r="O425" s="629">
        <v>0</v>
      </c>
      <c r="P425" s="631">
        <v>0</v>
      </c>
      <c r="Q425" s="175"/>
      <c r="R425" s="175"/>
      <c r="S425" s="703">
        <f t="shared" ref="S425:X425" si="418">C425-C424</f>
        <v>-5.3178474220390228</v>
      </c>
      <c r="T425" s="703">
        <f t="shared" si="418"/>
        <v>2.9029340203234426</v>
      </c>
      <c r="U425" s="703">
        <f t="shared" si="418"/>
        <v>-2.9560705464649715</v>
      </c>
      <c r="V425" s="703">
        <f t="shared" si="418"/>
        <v>-138</v>
      </c>
      <c r="W425" s="703">
        <f t="shared" si="418"/>
        <v>-15.501052631578972</v>
      </c>
      <c r="X425" s="703">
        <f t="shared" si="418"/>
        <v>0</v>
      </c>
      <c r="Y425" s="704">
        <f t="shared" ref="Y425:AD425" si="419">I425-I424</f>
        <v>-3.6654212906097996</v>
      </c>
      <c r="Z425" s="703">
        <f t="shared" si="419"/>
        <v>-3.2805188733621051</v>
      </c>
      <c r="AA425" s="703">
        <f t="shared" si="419"/>
        <v>0.82629048630901281</v>
      </c>
      <c r="AB425" s="703">
        <f t="shared" si="419"/>
        <v>-5.1134573712204983</v>
      </c>
      <c r="AC425" s="703">
        <f t="shared" si="419"/>
        <v>6.9311526479750896</v>
      </c>
      <c r="AD425" s="704">
        <f t="shared" si="419"/>
        <v>-0.74649568519388509</v>
      </c>
    </row>
    <row r="426" spans="1:31">
      <c r="A426" s="622"/>
      <c r="B426" s="628" t="s">
        <v>820</v>
      </c>
      <c r="C426" s="629">
        <v>0</v>
      </c>
      <c r="D426" s="630">
        <v>0</v>
      </c>
      <c r="E426" s="630">
        <v>0</v>
      </c>
      <c r="F426" s="630">
        <v>0</v>
      </c>
      <c r="G426" s="630">
        <v>0</v>
      </c>
      <c r="H426" s="630">
        <v>0</v>
      </c>
      <c r="I426" s="629">
        <v>0</v>
      </c>
      <c r="J426" s="629">
        <v>0</v>
      </c>
      <c r="K426" s="630">
        <v>0</v>
      </c>
      <c r="L426" s="630">
        <v>0</v>
      </c>
      <c r="M426" s="630">
        <v>0</v>
      </c>
      <c r="N426" s="629">
        <v>0</v>
      </c>
      <c r="O426" s="629">
        <v>0</v>
      </c>
      <c r="P426" s="631">
        <v>0</v>
      </c>
      <c r="Q426" s="175"/>
      <c r="R426" s="175"/>
      <c r="Y426" s="702"/>
      <c r="AD426" s="702"/>
    </row>
    <row r="427" spans="1:31">
      <c r="A427" s="622"/>
      <c r="B427" s="628" t="s">
        <v>821</v>
      </c>
      <c r="C427" s="629">
        <v>0</v>
      </c>
      <c r="D427" s="630">
        <v>0</v>
      </c>
      <c r="E427" s="630">
        <v>0</v>
      </c>
      <c r="F427" s="630">
        <v>0</v>
      </c>
      <c r="G427" s="630">
        <v>0</v>
      </c>
      <c r="H427" s="630">
        <v>0</v>
      </c>
      <c r="I427" s="629">
        <v>0</v>
      </c>
      <c r="J427" s="629">
        <v>0</v>
      </c>
      <c r="K427" s="630">
        <v>0</v>
      </c>
      <c r="L427" s="630">
        <v>0</v>
      </c>
      <c r="M427" s="630">
        <v>0</v>
      </c>
      <c r="N427" s="629">
        <v>0</v>
      </c>
      <c r="O427" s="629">
        <v>0</v>
      </c>
      <c r="P427" s="631">
        <v>0</v>
      </c>
      <c r="Q427" s="175"/>
      <c r="R427" s="175"/>
      <c r="S427" s="703">
        <f t="shared" ref="S427:X427" si="420">C427-C426</f>
        <v>0</v>
      </c>
      <c r="T427" s="703">
        <f t="shared" si="420"/>
        <v>0</v>
      </c>
      <c r="U427" s="703">
        <f t="shared" si="420"/>
        <v>0</v>
      </c>
      <c r="V427" s="703">
        <f t="shared" si="420"/>
        <v>0</v>
      </c>
      <c r="W427" s="703">
        <f t="shared" si="420"/>
        <v>0</v>
      </c>
      <c r="X427" s="703">
        <f t="shared" si="420"/>
        <v>0</v>
      </c>
      <c r="Y427" s="704">
        <f t="shared" ref="Y427:AD427" si="421">I427-I426</f>
        <v>0</v>
      </c>
      <c r="Z427" s="703">
        <f t="shared" si="421"/>
        <v>0</v>
      </c>
      <c r="AA427" s="703">
        <f t="shared" si="421"/>
        <v>0</v>
      </c>
      <c r="AB427" s="703">
        <f t="shared" si="421"/>
        <v>0</v>
      </c>
      <c r="AC427" s="703">
        <f t="shared" si="421"/>
        <v>0</v>
      </c>
      <c r="AD427" s="704">
        <f t="shared" si="421"/>
        <v>0</v>
      </c>
    </row>
    <row r="428" spans="1:31">
      <c r="A428" s="622"/>
      <c r="B428" s="628" t="s">
        <v>822</v>
      </c>
      <c r="C428" s="629">
        <v>118.06776663628078</v>
      </c>
      <c r="D428" s="630">
        <v>117.57344578313253</v>
      </c>
      <c r="E428" s="630">
        <v>122.29374021909236</v>
      </c>
      <c r="F428" s="630">
        <v>116.09285714285714</v>
      </c>
      <c r="G428" s="630">
        <v>123.9672619047619</v>
      </c>
      <c r="H428" s="630">
        <v>0</v>
      </c>
      <c r="I428" s="629">
        <v>119.23516674827268</v>
      </c>
      <c r="J428" s="629">
        <v>59.231441441441433</v>
      </c>
      <c r="K428" s="630">
        <v>63.13659785019621</v>
      </c>
      <c r="L428" s="630">
        <v>63.704803749267725</v>
      </c>
      <c r="M428" s="630">
        <v>56.665740740740745</v>
      </c>
      <c r="N428" s="629">
        <v>62.529915574316838</v>
      </c>
      <c r="O428" s="629">
        <v>0</v>
      </c>
      <c r="P428" s="631">
        <v>0</v>
      </c>
      <c r="Q428" s="175"/>
      <c r="R428" s="175"/>
      <c r="Y428" s="702"/>
      <c r="AD428" s="702"/>
    </row>
    <row r="429" spans="1:31">
      <c r="A429" s="622"/>
      <c r="B429" s="628" t="s">
        <v>823</v>
      </c>
      <c r="C429" s="629">
        <v>116.81474031041361</v>
      </c>
      <c r="D429" s="630">
        <v>116.77924358397118</v>
      </c>
      <c r="E429" s="630">
        <v>121.1679465462074</v>
      </c>
      <c r="F429" s="630">
        <v>113.77313432835821</v>
      </c>
      <c r="G429" s="630">
        <v>120.48972972972972</v>
      </c>
      <c r="H429" s="630">
        <v>0</v>
      </c>
      <c r="I429" s="629">
        <v>118.03249650603034</v>
      </c>
      <c r="J429" s="629">
        <v>54.786117136659435</v>
      </c>
      <c r="K429" s="630">
        <v>66.853648134044178</v>
      </c>
      <c r="L429" s="630">
        <v>59.013529103303618</v>
      </c>
      <c r="M429" s="630">
        <v>60.232752613240429</v>
      </c>
      <c r="N429" s="629">
        <v>63.54653914415298</v>
      </c>
      <c r="O429" s="629">
        <v>0</v>
      </c>
      <c r="P429" s="631">
        <v>0</v>
      </c>
      <c r="Q429" s="175"/>
      <c r="R429" s="175"/>
      <c r="S429" s="703">
        <f t="shared" ref="S429:X429" si="422">C429-C428</f>
        <v>-1.2530263258671681</v>
      </c>
      <c r="T429" s="703">
        <f t="shared" si="422"/>
        <v>-0.79420219916134727</v>
      </c>
      <c r="U429" s="703">
        <f t="shared" si="422"/>
        <v>-1.1257936728849529</v>
      </c>
      <c r="V429" s="703">
        <f t="shared" si="422"/>
        <v>-2.319722814498931</v>
      </c>
      <c r="W429" s="703">
        <f t="shared" si="422"/>
        <v>-3.4775321750321808</v>
      </c>
      <c r="X429" s="703">
        <f t="shared" si="422"/>
        <v>0</v>
      </c>
      <c r="Y429" s="704">
        <f t="shared" ref="Y429:AD429" si="423">I429-I428</f>
        <v>-1.2026702422423341</v>
      </c>
      <c r="Z429" s="703">
        <f t="shared" si="423"/>
        <v>-4.4453243047819981</v>
      </c>
      <c r="AA429" s="703">
        <f t="shared" si="423"/>
        <v>3.7170502838479678</v>
      </c>
      <c r="AB429" s="703">
        <f t="shared" si="423"/>
        <v>-4.691274645964107</v>
      </c>
      <c r="AC429" s="703">
        <f t="shared" si="423"/>
        <v>3.567011872499684</v>
      </c>
      <c r="AD429" s="704">
        <f t="shared" si="423"/>
        <v>1.0166235698361419</v>
      </c>
    </row>
    <row r="430" spans="1:31">
      <c r="A430" s="622"/>
      <c r="B430" s="628" t="s">
        <v>824</v>
      </c>
      <c r="C430" s="629">
        <v>125.14895409237681</v>
      </c>
      <c r="D430" s="630">
        <v>132.38889745566695</v>
      </c>
      <c r="E430" s="630">
        <v>136.33236577499525</v>
      </c>
      <c r="F430" s="630">
        <v>124.73731343283582</v>
      </c>
      <c r="G430" s="630">
        <v>134.6755485893417</v>
      </c>
      <c r="H430" s="630">
        <v>0</v>
      </c>
      <c r="I430" s="629">
        <v>128.73785838111752</v>
      </c>
      <c r="J430" s="629">
        <v>87.201570680628279</v>
      </c>
      <c r="K430" s="630">
        <v>81.070739634574849</v>
      </c>
      <c r="L430" s="630">
        <v>80.967978589420653</v>
      </c>
      <c r="M430" s="630">
        <v>77.746594982078847</v>
      </c>
      <c r="N430" s="629">
        <v>81.228321370104524</v>
      </c>
      <c r="O430" s="629">
        <v>0</v>
      </c>
      <c r="P430" s="631">
        <v>0</v>
      </c>
      <c r="Q430" s="175"/>
      <c r="R430" s="175"/>
      <c r="Y430" s="702"/>
      <c r="AD430" s="702"/>
    </row>
    <row r="431" spans="1:31">
      <c r="A431" s="622"/>
      <c r="B431" s="628" t="s">
        <v>825</v>
      </c>
      <c r="C431" s="629">
        <v>124.18646219964839</v>
      </c>
      <c r="D431" s="630">
        <v>131.6244413887934</v>
      </c>
      <c r="E431" s="630">
        <v>135.18846830985919</v>
      </c>
      <c r="F431" s="630">
        <v>126.4945945945946</v>
      </c>
      <c r="G431" s="630">
        <v>135.47212276214836</v>
      </c>
      <c r="H431" s="630">
        <v>0</v>
      </c>
      <c r="I431" s="629">
        <v>127.82056040309695</v>
      </c>
      <c r="J431" s="629">
        <v>83.637837837837836</v>
      </c>
      <c r="K431" s="630">
        <v>83.810575337949231</v>
      </c>
      <c r="L431" s="630">
        <v>79.708906882591094</v>
      </c>
      <c r="M431" s="630">
        <v>75.222913505311084</v>
      </c>
      <c r="N431" s="629">
        <v>82.680356397878342</v>
      </c>
      <c r="O431" s="629">
        <v>0</v>
      </c>
      <c r="P431" s="631">
        <v>0</v>
      </c>
      <c r="Q431" s="175"/>
      <c r="R431" s="175"/>
      <c r="S431" s="703">
        <f t="shared" ref="S431:X431" si="424">C431-C430</f>
        <v>-0.96249189272842273</v>
      </c>
      <c r="T431" s="703">
        <f t="shared" si="424"/>
        <v>-0.76445606687354939</v>
      </c>
      <c r="U431" s="703">
        <f t="shared" si="424"/>
        <v>-1.1438974651360638</v>
      </c>
      <c r="V431" s="703">
        <f t="shared" si="424"/>
        <v>1.7572811617587831</v>
      </c>
      <c r="W431" s="703">
        <f t="shared" si="424"/>
        <v>0.79657417280665754</v>
      </c>
      <c r="X431" s="703">
        <f t="shared" si="424"/>
        <v>0</v>
      </c>
      <c r="Y431" s="704">
        <f t="shared" ref="Y431:AD431" si="425">I431-I430</f>
        <v>-0.91729797802057078</v>
      </c>
      <c r="Z431" s="703">
        <f t="shared" si="425"/>
        <v>-3.5637328427904436</v>
      </c>
      <c r="AA431" s="703">
        <f t="shared" si="425"/>
        <v>2.7398357033743821</v>
      </c>
      <c r="AB431" s="703">
        <f t="shared" si="425"/>
        <v>-1.2590717068295589</v>
      </c>
      <c r="AC431" s="703">
        <f t="shared" si="425"/>
        <v>-2.5236814767677629</v>
      </c>
      <c r="AD431" s="704">
        <f t="shared" si="425"/>
        <v>1.4520350277738174</v>
      </c>
    </row>
    <row r="432" spans="1:31">
      <c r="A432" s="622"/>
      <c r="B432" s="628" t="s">
        <v>826</v>
      </c>
      <c r="C432" s="629">
        <v>127.72307692307693</v>
      </c>
      <c r="D432" s="630">
        <v>135.51265822784811</v>
      </c>
      <c r="E432" s="630">
        <v>136.5564039408867</v>
      </c>
      <c r="F432" s="630">
        <v>117</v>
      </c>
      <c r="G432" s="630">
        <v>140.63437500000001</v>
      </c>
      <c r="H432" s="630">
        <v>0</v>
      </c>
      <c r="I432" s="629">
        <v>132.17227488151661</v>
      </c>
      <c r="J432" s="629">
        <v>83.821041214750537</v>
      </c>
      <c r="K432" s="630">
        <v>80.503316266246557</v>
      </c>
      <c r="L432" s="630">
        <v>78.910061486864194</v>
      </c>
      <c r="M432" s="630">
        <v>72.839449541284409</v>
      </c>
      <c r="N432" s="629">
        <v>80.306021235903216</v>
      </c>
      <c r="O432" s="629">
        <v>0</v>
      </c>
      <c r="P432" s="631">
        <v>0</v>
      </c>
      <c r="Q432" s="175"/>
      <c r="R432" s="175"/>
      <c r="Y432" s="702"/>
      <c r="AD432" s="702"/>
    </row>
    <row r="433" spans="1:32">
      <c r="A433" s="622"/>
      <c r="B433" s="628" t="s">
        <v>827</v>
      </c>
      <c r="C433" s="629">
        <v>127.99521674140509</v>
      </c>
      <c r="D433" s="630">
        <v>135.35238095238097</v>
      </c>
      <c r="E433" s="630">
        <v>137.43180827886709</v>
      </c>
      <c r="F433" s="630">
        <v>0</v>
      </c>
      <c r="G433" s="630">
        <v>134.38909090909092</v>
      </c>
      <c r="H433" s="630">
        <v>0</v>
      </c>
      <c r="I433" s="629">
        <v>132.32947368421054</v>
      </c>
      <c r="J433" s="629">
        <v>81.698627787307032</v>
      </c>
      <c r="K433" s="630">
        <v>81.981711738933384</v>
      </c>
      <c r="L433" s="630">
        <v>77.521873417721494</v>
      </c>
      <c r="M433" s="630">
        <v>66.013167259786485</v>
      </c>
      <c r="N433" s="629">
        <v>81.144467251352864</v>
      </c>
      <c r="O433" s="629">
        <v>0</v>
      </c>
      <c r="P433" s="631">
        <v>0</v>
      </c>
      <c r="Q433" s="175"/>
      <c r="R433" s="175"/>
      <c r="S433" s="703">
        <f t="shared" ref="S433:X433" si="426">C433-C432</f>
        <v>0.27213981832815648</v>
      </c>
      <c r="T433" s="703">
        <f t="shared" si="426"/>
        <v>-0.16027727546713777</v>
      </c>
      <c r="U433" s="703">
        <f t="shared" si="426"/>
        <v>0.87540433798039885</v>
      </c>
      <c r="V433" s="703">
        <f t="shared" si="426"/>
        <v>-117</v>
      </c>
      <c r="W433" s="703">
        <f t="shared" si="426"/>
        <v>-6.245284090909081</v>
      </c>
      <c r="X433" s="703">
        <f t="shared" si="426"/>
        <v>0</v>
      </c>
      <c r="Y433" s="704">
        <f t="shared" ref="Y433:AD433" si="427">I433-I432</f>
        <v>0.15719880269392661</v>
      </c>
      <c r="Z433" s="703">
        <f t="shared" si="427"/>
        <v>-2.1224134274435045</v>
      </c>
      <c r="AA433" s="703">
        <f t="shared" si="427"/>
        <v>1.4783954726868274</v>
      </c>
      <c r="AB433" s="703">
        <f t="shared" si="427"/>
        <v>-1.3881880691427</v>
      </c>
      <c r="AC433" s="703">
        <f t="shared" si="427"/>
        <v>-6.8262822814979245</v>
      </c>
      <c r="AD433" s="704">
        <f t="shared" si="427"/>
        <v>0.83844601544964803</v>
      </c>
      <c r="AF433" s="128" t="s">
        <v>858</v>
      </c>
    </row>
    <row r="434" spans="1:32">
      <c r="A434" s="622"/>
      <c r="B434" s="628" t="s">
        <v>828</v>
      </c>
      <c r="C434" s="629">
        <v>0</v>
      </c>
      <c r="D434" s="630">
        <v>0</v>
      </c>
      <c r="E434" s="630">
        <v>0</v>
      </c>
      <c r="F434" s="630">
        <v>0</v>
      </c>
      <c r="G434" s="630">
        <v>0</v>
      </c>
      <c r="H434" s="630">
        <v>0</v>
      </c>
      <c r="I434" s="629">
        <v>0</v>
      </c>
      <c r="J434" s="629">
        <v>0</v>
      </c>
      <c r="K434" s="630">
        <v>0</v>
      </c>
      <c r="L434" s="630">
        <v>0</v>
      </c>
      <c r="M434" s="630">
        <v>0</v>
      </c>
      <c r="N434" s="629">
        <v>0</v>
      </c>
      <c r="O434" s="629">
        <v>0</v>
      </c>
      <c r="P434" s="631">
        <v>0</v>
      </c>
      <c r="Q434" s="175"/>
      <c r="R434" s="175"/>
      <c r="Y434" s="702"/>
      <c r="AD434" s="702"/>
    </row>
    <row r="435" spans="1:32">
      <c r="A435" s="622"/>
      <c r="B435" s="628" t="s">
        <v>829</v>
      </c>
      <c r="C435" s="629">
        <v>0</v>
      </c>
      <c r="D435" s="630">
        <v>0</v>
      </c>
      <c r="E435" s="630">
        <v>0</v>
      </c>
      <c r="F435" s="630">
        <v>0</v>
      </c>
      <c r="G435" s="630">
        <v>0</v>
      </c>
      <c r="H435" s="630">
        <v>0</v>
      </c>
      <c r="I435" s="629">
        <v>0</v>
      </c>
      <c r="J435" s="629">
        <v>0</v>
      </c>
      <c r="K435" s="630">
        <v>0</v>
      </c>
      <c r="L435" s="630">
        <v>0</v>
      </c>
      <c r="M435" s="630">
        <v>0</v>
      </c>
      <c r="N435" s="629">
        <v>0</v>
      </c>
      <c r="O435" s="629">
        <v>0</v>
      </c>
      <c r="P435" s="631">
        <v>0</v>
      </c>
      <c r="Q435" s="175"/>
      <c r="R435" s="175"/>
      <c r="S435" s="703">
        <f t="shared" ref="S435:X435" si="428">C435-C434</f>
        <v>0</v>
      </c>
      <c r="T435" s="703">
        <f t="shared" si="428"/>
        <v>0</v>
      </c>
      <c r="U435" s="703">
        <f t="shared" si="428"/>
        <v>0</v>
      </c>
      <c r="V435" s="703">
        <f t="shared" si="428"/>
        <v>0</v>
      </c>
      <c r="W435" s="703">
        <f t="shared" si="428"/>
        <v>0</v>
      </c>
      <c r="X435" s="703">
        <f t="shared" si="428"/>
        <v>0</v>
      </c>
      <c r="Y435" s="704">
        <f t="shared" ref="Y435:AD435" si="429">I435-I434</f>
        <v>0</v>
      </c>
      <c r="Z435" s="703">
        <f t="shared" si="429"/>
        <v>0</v>
      </c>
      <c r="AA435" s="703">
        <f t="shared" si="429"/>
        <v>0</v>
      </c>
      <c r="AB435" s="703">
        <f t="shared" si="429"/>
        <v>0</v>
      </c>
      <c r="AC435" s="703">
        <f t="shared" si="429"/>
        <v>0</v>
      </c>
      <c r="AD435" s="704">
        <f t="shared" si="429"/>
        <v>0</v>
      </c>
    </row>
    <row r="436" spans="1:32">
      <c r="A436" s="622"/>
      <c r="B436" s="628" t="s">
        <v>830</v>
      </c>
      <c r="C436" s="629">
        <v>125.25912786400592</v>
      </c>
      <c r="D436" s="630">
        <v>132.56824127906975</v>
      </c>
      <c r="E436" s="630">
        <v>136.34838823322173</v>
      </c>
      <c r="F436" s="630">
        <v>124.62352941176471</v>
      </c>
      <c r="G436" s="630">
        <v>135.67127937336815</v>
      </c>
      <c r="H436" s="630">
        <v>0</v>
      </c>
      <c r="I436" s="629">
        <v>128.92083070319404</v>
      </c>
      <c r="J436" s="629">
        <v>85.929387755102042</v>
      </c>
      <c r="K436" s="630">
        <v>80.771581045724488</v>
      </c>
      <c r="L436" s="630">
        <v>80.226465256797596</v>
      </c>
      <c r="M436" s="630">
        <v>76.368041237113403</v>
      </c>
      <c r="N436" s="629">
        <v>80.777851505878559</v>
      </c>
      <c r="O436" s="629">
        <v>0</v>
      </c>
      <c r="P436" s="631">
        <v>0</v>
      </c>
      <c r="Q436" s="175"/>
      <c r="R436" s="175"/>
      <c r="Y436" s="702"/>
      <c r="AD436" s="702"/>
    </row>
    <row r="437" spans="1:32">
      <c r="A437" s="622"/>
      <c r="B437" s="628" t="s">
        <v>831</v>
      </c>
      <c r="C437" s="629">
        <v>124.34545738175464</v>
      </c>
      <c r="D437" s="630">
        <v>131.80376308900526</v>
      </c>
      <c r="E437" s="630">
        <v>135.35619807786284</v>
      </c>
      <c r="F437" s="630">
        <v>126.4945945945946</v>
      </c>
      <c r="G437" s="630">
        <v>135.33856502242153</v>
      </c>
      <c r="H437" s="630">
        <v>0</v>
      </c>
      <c r="I437" s="629">
        <v>128.05352938891261</v>
      </c>
      <c r="J437" s="629">
        <v>82.80654411764705</v>
      </c>
      <c r="K437" s="630">
        <v>82.856279069767439</v>
      </c>
      <c r="L437" s="630">
        <v>78.876012340917853</v>
      </c>
      <c r="M437" s="630">
        <v>72.469787234042556</v>
      </c>
      <c r="N437" s="629">
        <v>81.928819698076452</v>
      </c>
      <c r="O437" s="629">
        <v>0</v>
      </c>
      <c r="P437" s="631">
        <v>0</v>
      </c>
      <c r="Q437" s="175"/>
      <c r="R437" s="175"/>
      <c r="S437" s="703">
        <f t="shared" ref="S437:X437" si="430">C437-C436</f>
        <v>-0.91367048225127689</v>
      </c>
      <c r="T437" s="703">
        <f t="shared" si="430"/>
        <v>-0.76447819006449436</v>
      </c>
      <c r="U437" s="703">
        <f t="shared" si="430"/>
        <v>-0.99219015535888389</v>
      </c>
      <c r="V437" s="703">
        <f t="shared" si="430"/>
        <v>1.871065182829895</v>
      </c>
      <c r="W437" s="703">
        <f t="shared" si="430"/>
        <v>-0.33271435094661683</v>
      </c>
      <c r="X437" s="703">
        <f t="shared" si="430"/>
        <v>0</v>
      </c>
      <c r="Y437" s="704">
        <f t="shared" ref="Y437:AD437" si="431">I437-I436</f>
        <v>-0.86730131428143409</v>
      </c>
      <c r="Z437" s="703">
        <f t="shared" si="431"/>
        <v>-3.1228436374549915</v>
      </c>
      <c r="AA437" s="703">
        <f t="shared" si="431"/>
        <v>2.0846980240429502</v>
      </c>
      <c r="AB437" s="703">
        <f t="shared" si="431"/>
        <v>-1.3504529158797425</v>
      </c>
      <c r="AC437" s="703">
        <f t="shared" si="431"/>
        <v>-3.8982540030708464</v>
      </c>
      <c r="AD437" s="704">
        <f t="shared" si="431"/>
        <v>1.1509681921978938</v>
      </c>
    </row>
    <row r="438" spans="1:32">
      <c r="A438" s="622"/>
      <c r="B438" s="628" t="s">
        <v>832</v>
      </c>
      <c r="C438" s="629">
        <v>86.308913810351171</v>
      </c>
      <c r="D438" s="630">
        <v>84.089957134108985</v>
      </c>
      <c r="E438" s="630">
        <v>81.899527186761233</v>
      </c>
      <c r="F438" s="630">
        <v>67.528270042194094</v>
      </c>
      <c r="G438" s="630">
        <v>75.578881278538816</v>
      </c>
      <c r="H438" s="630">
        <v>0</v>
      </c>
      <c r="I438" s="629">
        <v>83.986918485814726</v>
      </c>
      <c r="J438" s="629">
        <v>63.084592145015108</v>
      </c>
      <c r="K438" s="630">
        <v>61.938788355625498</v>
      </c>
      <c r="L438" s="630">
        <v>60.703160919540231</v>
      </c>
      <c r="M438" s="630">
        <v>59.179029733959311</v>
      </c>
      <c r="N438" s="629">
        <v>61.485334872979216</v>
      </c>
      <c r="O438" s="629">
        <v>0</v>
      </c>
      <c r="P438" s="631">
        <v>0</v>
      </c>
      <c r="Q438" s="175"/>
      <c r="R438" s="175"/>
      <c r="Y438" s="702"/>
      <c r="AD438" s="702"/>
    </row>
    <row r="439" spans="1:32">
      <c r="A439" s="622"/>
      <c r="B439" s="628" t="s">
        <v>833</v>
      </c>
      <c r="C439" s="629">
        <v>85.096886372826532</v>
      </c>
      <c r="D439" s="630">
        <v>83.14819129368486</v>
      </c>
      <c r="E439" s="630">
        <v>83.586188925081458</v>
      </c>
      <c r="F439" s="630">
        <v>65.515369261477034</v>
      </c>
      <c r="G439" s="630">
        <v>74.21932259855636</v>
      </c>
      <c r="H439" s="630">
        <v>0</v>
      </c>
      <c r="I439" s="629">
        <v>83.634468773194783</v>
      </c>
      <c r="J439" s="629">
        <v>66.121511627906969</v>
      </c>
      <c r="K439" s="630">
        <v>61.163523956723346</v>
      </c>
      <c r="L439" s="630">
        <v>60.152505827505841</v>
      </c>
      <c r="M439" s="630">
        <v>59.278699861687414</v>
      </c>
      <c r="N439" s="629">
        <v>60.973140043763678</v>
      </c>
      <c r="O439" s="629">
        <v>0</v>
      </c>
      <c r="P439" s="631">
        <v>0</v>
      </c>
      <c r="Q439" s="175"/>
      <c r="R439" s="175"/>
      <c r="S439" s="703">
        <f t="shared" ref="S439:X439" si="432">C439-C438</f>
        <v>-1.2120274375246396</v>
      </c>
      <c r="T439" s="703">
        <f t="shared" si="432"/>
        <v>-0.94176584042412514</v>
      </c>
      <c r="U439" s="703">
        <f t="shared" si="432"/>
        <v>1.6866617383202254</v>
      </c>
      <c r="V439" s="703">
        <f t="shared" si="432"/>
        <v>-2.0129007807170609</v>
      </c>
      <c r="W439" s="703">
        <f t="shared" si="432"/>
        <v>-1.3595586799824559</v>
      </c>
      <c r="X439" s="703">
        <f t="shared" si="432"/>
        <v>0</v>
      </c>
      <c r="Y439" s="704">
        <f t="shared" ref="Y439:AD439" si="433">I439-I438</f>
        <v>-0.35244971261994351</v>
      </c>
      <c r="Z439" s="703">
        <f t="shared" si="433"/>
        <v>3.0369194828918609</v>
      </c>
      <c r="AA439" s="703">
        <f t="shared" si="433"/>
        <v>-0.77526439890215215</v>
      </c>
      <c r="AB439" s="703">
        <f t="shared" si="433"/>
        <v>-0.55065509203438978</v>
      </c>
      <c r="AC439" s="703">
        <f t="shared" si="433"/>
        <v>9.9670127728103353E-2</v>
      </c>
      <c r="AD439" s="704">
        <f t="shared" si="433"/>
        <v>-0.51219482921553805</v>
      </c>
    </row>
    <row r="440" spans="1:32">
      <c r="A440" s="622"/>
      <c r="B440" s="628" t="s">
        <v>834</v>
      </c>
      <c r="C440" s="629">
        <v>65.772863713386599</v>
      </c>
      <c r="D440" s="630">
        <v>67.647291092745647</v>
      </c>
      <c r="E440" s="630">
        <v>65.436764968722073</v>
      </c>
      <c r="F440" s="630">
        <v>57.078736330498181</v>
      </c>
      <c r="G440" s="630">
        <v>64.040020576131681</v>
      </c>
      <c r="H440" s="630">
        <v>0</v>
      </c>
      <c r="I440" s="629">
        <v>65.330257419423447</v>
      </c>
      <c r="J440" s="629">
        <v>59.237209302325581</v>
      </c>
      <c r="K440" s="630">
        <v>53.326595478434974</v>
      </c>
      <c r="L440" s="630">
        <v>51.690416305290555</v>
      </c>
      <c r="M440" s="630">
        <v>50.31707317073171</v>
      </c>
      <c r="N440" s="629">
        <v>53.167288565299351</v>
      </c>
      <c r="O440" s="629">
        <v>0</v>
      </c>
      <c r="P440" s="631">
        <v>0</v>
      </c>
      <c r="Q440" s="175"/>
      <c r="R440" s="175"/>
      <c r="Y440" s="702"/>
      <c r="AD440" s="702"/>
    </row>
    <row r="441" spans="1:32">
      <c r="A441" s="622"/>
      <c r="B441" s="628" t="s">
        <v>835</v>
      </c>
      <c r="C441" s="629">
        <v>66.677354006337723</v>
      </c>
      <c r="D441" s="630">
        <v>67.792293233082702</v>
      </c>
      <c r="E441" s="630">
        <v>66.53842862033548</v>
      </c>
      <c r="F441" s="630">
        <v>56.824999999999996</v>
      </c>
      <c r="G441" s="630">
        <v>64.325554435483866</v>
      </c>
      <c r="H441" s="630">
        <v>0</v>
      </c>
      <c r="I441" s="629">
        <v>66.074961886370573</v>
      </c>
      <c r="J441" s="629">
        <v>57.914478764478766</v>
      </c>
      <c r="K441" s="630">
        <v>52.214149904933443</v>
      </c>
      <c r="L441" s="630">
        <v>50.966786283891551</v>
      </c>
      <c r="M441" s="630">
        <v>50.6805049088359</v>
      </c>
      <c r="N441" s="629">
        <v>52.121730265074277</v>
      </c>
      <c r="O441" s="629">
        <v>0</v>
      </c>
      <c r="P441" s="631">
        <v>0</v>
      </c>
      <c r="Q441" s="175"/>
      <c r="R441" s="175"/>
      <c r="S441" s="703">
        <f t="shared" ref="S441:X441" si="434">C441-C440</f>
        <v>0.90449029295112382</v>
      </c>
      <c r="T441" s="703">
        <f t="shared" si="434"/>
        <v>0.14500214033705561</v>
      </c>
      <c r="U441" s="703">
        <f t="shared" si="434"/>
        <v>1.1016636516134071</v>
      </c>
      <c r="V441" s="703">
        <f t="shared" si="434"/>
        <v>-0.25373633049818523</v>
      </c>
      <c r="W441" s="703">
        <f t="shared" si="434"/>
        <v>0.285533859352185</v>
      </c>
      <c r="X441" s="703">
        <f t="shared" si="434"/>
        <v>0</v>
      </c>
      <c r="Y441" s="704">
        <f t="shared" ref="Y441:AD441" si="435">I441-I440</f>
        <v>0.74470446694712678</v>
      </c>
      <c r="Z441" s="703">
        <f t="shared" si="435"/>
        <v>-1.3227305378468159</v>
      </c>
      <c r="AA441" s="703">
        <f t="shared" si="435"/>
        <v>-1.1124455735015317</v>
      </c>
      <c r="AB441" s="703">
        <f t="shared" si="435"/>
        <v>-0.72363002139900345</v>
      </c>
      <c r="AC441" s="703">
        <f t="shared" si="435"/>
        <v>0.36343173810418961</v>
      </c>
      <c r="AD441" s="704">
        <f t="shared" si="435"/>
        <v>-1.0455583002250748</v>
      </c>
    </row>
    <row r="442" spans="1:32">
      <c r="A442" s="622"/>
      <c r="B442" s="628" t="s">
        <v>836</v>
      </c>
      <c r="C442" s="629">
        <v>0</v>
      </c>
      <c r="D442" s="630">
        <v>0</v>
      </c>
      <c r="E442" s="630">
        <v>0</v>
      </c>
      <c r="F442" s="630">
        <v>0</v>
      </c>
      <c r="G442" s="630">
        <v>0</v>
      </c>
      <c r="H442" s="630">
        <v>0</v>
      </c>
      <c r="I442" s="629">
        <v>0</v>
      </c>
      <c r="J442" s="629">
        <v>0</v>
      </c>
      <c r="K442" s="630">
        <v>0</v>
      </c>
      <c r="L442" s="630">
        <v>0</v>
      </c>
      <c r="M442" s="630">
        <v>0</v>
      </c>
      <c r="N442" s="629">
        <v>0</v>
      </c>
      <c r="O442" s="629">
        <v>0</v>
      </c>
      <c r="P442" s="631">
        <v>0</v>
      </c>
      <c r="Q442" s="175"/>
      <c r="R442" s="175"/>
      <c r="Y442" s="702"/>
      <c r="AD442" s="702"/>
    </row>
    <row r="443" spans="1:32">
      <c r="A443" s="622"/>
      <c r="B443" s="628" t="s">
        <v>837</v>
      </c>
      <c r="C443" s="629">
        <v>0</v>
      </c>
      <c r="D443" s="630">
        <v>0</v>
      </c>
      <c r="E443" s="630">
        <v>0</v>
      </c>
      <c r="F443" s="630">
        <v>0</v>
      </c>
      <c r="G443" s="630">
        <v>0</v>
      </c>
      <c r="H443" s="630">
        <v>0</v>
      </c>
      <c r="I443" s="629">
        <v>0</v>
      </c>
      <c r="J443" s="629">
        <v>0</v>
      </c>
      <c r="K443" s="630">
        <v>0</v>
      </c>
      <c r="L443" s="630">
        <v>0</v>
      </c>
      <c r="M443" s="630">
        <v>0</v>
      </c>
      <c r="N443" s="629">
        <v>0</v>
      </c>
      <c r="O443" s="629">
        <v>0</v>
      </c>
      <c r="P443" s="631">
        <v>0</v>
      </c>
      <c r="Q443" s="175"/>
      <c r="R443" s="175"/>
      <c r="S443" s="703">
        <f t="shared" ref="S443:X443" si="436">C443-C442</f>
        <v>0</v>
      </c>
      <c r="T443" s="703">
        <f t="shared" si="436"/>
        <v>0</v>
      </c>
      <c r="U443" s="703">
        <f t="shared" si="436"/>
        <v>0</v>
      </c>
      <c r="V443" s="703">
        <f t="shared" si="436"/>
        <v>0</v>
      </c>
      <c r="W443" s="703">
        <f t="shared" si="436"/>
        <v>0</v>
      </c>
      <c r="X443" s="703">
        <f t="shared" si="436"/>
        <v>0</v>
      </c>
      <c r="Y443" s="704">
        <f t="shared" ref="Y443:AD443" si="437">I443-I442</f>
        <v>0</v>
      </c>
      <c r="Z443" s="703">
        <f t="shared" si="437"/>
        <v>0</v>
      </c>
      <c r="AA443" s="703">
        <f t="shared" si="437"/>
        <v>0</v>
      </c>
      <c r="AB443" s="703">
        <f t="shared" si="437"/>
        <v>0</v>
      </c>
      <c r="AC443" s="703">
        <f t="shared" si="437"/>
        <v>0</v>
      </c>
      <c r="AD443" s="704">
        <f t="shared" si="437"/>
        <v>0</v>
      </c>
    </row>
    <row r="444" spans="1:32">
      <c r="A444" s="622"/>
      <c r="B444" s="628" t="s">
        <v>838</v>
      </c>
      <c r="C444" s="629">
        <v>80.083676389653263</v>
      </c>
      <c r="D444" s="630">
        <v>79.029602939098481</v>
      </c>
      <c r="E444" s="630">
        <v>76.203228200371058</v>
      </c>
      <c r="F444" s="630">
        <v>60.897609868928292</v>
      </c>
      <c r="G444" s="630">
        <v>69.509740259740269</v>
      </c>
      <c r="H444" s="630">
        <v>0</v>
      </c>
      <c r="I444" s="629">
        <v>77.66594287773674</v>
      </c>
      <c r="J444" s="629">
        <v>60.74073199527745</v>
      </c>
      <c r="K444" s="630">
        <v>55.891435768261971</v>
      </c>
      <c r="L444" s="630">
        <v>55.566386554621843</v>
      </c>
      <c r="M444" s="630">
        <v>54.98549051937345</v>
      </c>
      <c r="N444" s="629">
        <v>55.964494973465079</v>
      </c>
      <c r="O444" s="629">
        <v>0</v>
      </c>
      <c r="P444" s="631">
        <v>0</v>
      </c>
      <c r="Q444" s="175"/>
      <c r="R444" s="175"/>
      <c r="Y444" s="702"/>
      <c r="AD444" s="702"/>
    </row>
    <row r="445" spans="1:32">
      <c r="A445" s="622"/>
      <c r="B445" s="628" t="s">
        <v>839</v>
      </c>
      <c r="C445" s="629">
        <v>79.410129280223615</v>
      </c>
      <c r="D445" s="630">
        <v>78.493960974220187</v>
      </c>
      <c r="E445" s="630">
        <v>77.581907517935718</v>
      </c>
      <c r="F445" s="630">
        <v>59.959539236861055</v>
      </c>
      <c r="G445" s="630">
        <v>69.033262879788637</v>
      </c>
      <c r="H445" s="630">
        <v>0</v>
      </c>
      <c r="I445" s="629">
        <v>77.614887982997089</v>
      </c>
      <c r="J445" s="629">
        <v>61.189675174013921</v>
      </c>
      <c r="K445" s="630">
        <v>55.005205894504883</v>
      </c>
      <c r="L445" s="630">
        <v>54.698484848484846</v>
      </c>
      <c r="M445" s="630">
        <v>55.009540389972145</v>
      </c>
      <c r="N445" s="629">
        <v>55.197262877779877</v>
      </c>
      <c r="O445" s="629">
        <v>0</v>
      </c>
      <c r="P445" s="631">
        <v>0</v>
      </c>
      <c r="Q445" s="175"/>
      <c r="R445" s="175"/>
      <c r="S445" s="703">
        <f t="shared" ref="S445:X445" si="438">C445-C444</f>
        <v>-0.67354710942964857</v>
      </c>
      <c r="T445" s="703">
        <f t="shared" si="438"/>
        <v>-0.53564196487829463</v>
      </c>
      <c r="U445" s="703">
        <f t="shared" si="438"/>
        <v>1.3786793175646608</v>
      </c>
      <c r="V445" s="703">
        <f t="shared" si="438"/>
        <v>-0.9380706320672374</v>
      </c>
      <c r="W445" s="703">
        <f t="shared" si="438"/>
        <v>-0.47647737995163197</v>
      </c>
      <c r="X445" s="703">
        <f t="shared" si="438"/>
        <v>0</v>
      </c>
      <c r="Y445" s="704">
        <f t="shared" ref="Y445:AD445" si="439">I445-I444</f>
        <v>-5.1054894739650081E-2</v>
      </c>
      <c r="Z445" s="703">
        <f t="shared" si="439"/>
        <v>0.44894317873647083</v>
      </c>
      <c r="AA445" s="703">
        <f t="shared" si="439"/>
        <v>-0.88622987375708817</v>
      </c>
      <c r="AB445" s="703">
        <f t="shared" si="439"/>
        <v>-0.86790170613699757</v>
      </c>
      <c r="AC445" s="703">
        <f t="shared" si="439"/>
        <v>2.4049870598695122E-2</v>
      </c>
      <c r="AD445" s="704">
        <f t="shared" si="439"/>
        <v>-0.7672320956852019</v>
      </c>
    </row>
    <row r="446" spans="1:32">
      <c r="A446" s="622"/>
      <c r="B446" s="628" t="s">
        <v>840</v>
      </c>
      <c r="C446" s="629">
        <v>37.762332545311267</v>
      </c>
      <c r="D446" s="630">
        <v>71.944343891402724</v>
      </c>
      <c r="E446" s="630">
        <v>64.021892393320968</v>
      </c>
      <c r="F446" s="630">
        <v>49.542758620689654</v>
      </c>
      <c r="G446" s="630">
        <v>63.8130612244898</v>
      </c>
      <c r="H446" s="630">
        <v>0</v>
      </c>
      <c r="I446" s="629">
        <v>52.964851226727006</v>
      </c>
      <c r="J446" s="629">
        <v>32.931773236651289</v>
      </c>
      <c r="K446" s="630">
        <v>45.192017956091746</v>
      </c>
      <c r="L446" s="630">
        <v>47.07638362395754</v>
      </c>
      <c r="M446" s="630">
        <v>48.12920353982301</v>
      </c>
      <c r="N446" s="629">
        <v>44.518340355181039</v>
      </c>
      <c r="O446" s="629">
        <v>0</v>
      </c>
      <c r="P446" s="631">
        <v>0</v>
      </c>
      <c r="Q446" s="175"/>
      <c r="R446" s="175"/>
      <c r="Y446" s="702"/>
      <c r="AD446" s="702"/>
    </row>
    <row r="447" spans="1:32">
      <c r="A447" s="622"/>
      <c r="B447" s="628" t="s">
        <v>841</v>
      </c>
      <c r="C447" s="629">
        <v>36.266166541635407</v>
      </c>
      <c r="D447" s="630">
        <v>67.11620553359684</v>
      </c>
      <c r="E447" s="630">
        <v>64.243847241867044</v>
      </c>
      <c r="F447" s="630">
        <v>57.264028776978421</v>
      </c>
      <c r="G447" s="630">
        <v>68.39</v>
      </c>
      <c r="H447" s="630">
        <v>0</v>
      </c>
      <c r="I447" s="629">
        <v>51.172042052744118</v>
      </c>
      <c r="J447" s="629">
        <v>26.681065088757396</v>
      </c>
      <c r="K447" s="630">
        <v>44.798734261541533</v>
      </c>
      <c r="L447" s="630">
        <v>47.017779339423754</v>
      </c>
      <c r="M447" s="630">
        <v>39.20426065162907</v>
      </c>
      <c r="N447" s="629">
        <v>43.468359570841272</v>
      </c>
      <c r="O447" s="629">
        <v>0</v>
      </c>
      <c r="P447" s="631">
        <v>0</v>
      </c>
      <c r="Q447" s="175"/>
      <c r="R447" s="175"/>
      <c r="S447" s="703">
        <f t="shared" ref="S447:X447" si="440">C447-C446</f>
        <v>-1.4961660036758602</v>
      </c>
      <c r="T447" s="703">
        <f t="shared" si="440"/>
        <v>-4.8281383578058836</v>
      </c>
      <c r="U447" s="703">
        <f t="shared" si="440"/>
        <v>0.22195484854607628</v>
      </c>
      <c r="V447" s="703">
        <f t="shared" si="440"/>
        <v>7.7212701562887673</v>
      </c>
      <c r="W447" s="703">
        <f t="shared" si="440"/>
        <v>4.5769387755102002</v>
      </c>
      <c r="X447" s="703">
        <f t="shared" si="440"/>
        <v>0</v>
      </c>
      <c r="Y447" s="704">
        <f t="shared" ref="Y447:AD447" si="441">I447-I446</f>
        <v>-1.7928091739828886</v>
      </c>
      <c r="Z447" s="703">
        <f t="shared" si="441"/>
        <v>-6.2507081478938922</v>
      </c>
      <c r="AA447" s="703">
        <f t="shared" si="441"/>
        <v>-0.39328369455021317</v>
      </c>
      <c r="AB447" s="703">
        <f t="shared" si="441"/>
        <v>-5.8604284533785744E-2</v>
      </c>
      <c r="AC447" s="703">
        <f t="shared" si="441"/>
        <v>-8.9249428881939394</v>
      </c>
      <c r="AD447" s="704">
        <f t="shared" si="441"/>
        <v>-1.0499807843397662</v>
      </c>
    </row>
    <row r="448" spans="1:32">
      <c r="A448" s="622"/>
      <c r="B448" s="628" t="s">
        <v>842</v>
      </c>
      <c r="C448" s="629">
        <v>106.58703911125335</v>
      </c>
      <c r="D448" s="630">
        <v>104.42673099353196</v>
      </c>
      <c r="E448" s="630">
        <v>105.15968413913379</v>
      </c>
      <c r="F448" s="630">
        <v>78.404362416107389</v>
      </c>
      <c r="G448" s="630">
        <v>87.251171171171194</v>
      </c>
      <c r="H448" s="630">
        <v>0</v>
      </c>
      <c r="I448" s="629">
        <v>105.15742601388381</v>
      </c>
      <c r="J448" s="629">
        <v>78.263039399624759</v>
      </c>
      <c r="K448" s="630">
        <v>73.498644394800976</v>
      </c>
      <c r="L448" s="630">
        <v>72.509560550150965</v>
      </c>
      <c r="M448" s="630">
        <v>67.507637906647815</v>
      </c>
      <c r="N448" s="629">
        <v>73.26321718809946</v>
      </c>
      <c r="O448" s="629">
        <v>0</v>
      </c>
      <c r="P448" s="631">
        <v>0</v>
      </c>
      <c r="Q448" s="175"/>
      <c r="R448" s="175"/>
      <c r="Y448" s="702"/>
      <c r="AD448" s="702"/>
    </row>
    <row r="449" spans="1:32">
      <c r="A449" s="622"/>
      <c r="B449" s="628" t="s">
        <v>843</v>
      </c>
      <c r="C449" s="629">
        <v>105.72197604660732</v>
      </c>
      <c r="D449" s="630">
        <v>104.60790273556231</v>
      </c>
      <c r="E449" s="630">
        <v>106.02976646426904</v>
      </c>
      <c r="F449" s="630">
        <v>77.580373831775717</v>
      </c>
      <c r="G449" s="630">
        <v>87.715664690939889</v>
      </c>
      <c r="H449" s="630">
        <v>0</v>
      </c>
      <c r="I449" s="629">
        <v>104.91404228345577</v>
      </c>
      <c r="J449" s="629">
        <v>75.207625649913354</v>
      </c>
      <c r="K449" s="630">
        <v>76.510381973612667</v>
      </c>
      <c r="L449" s="630">
        <v>70.960979645871262</v>
      </c>
      <c r="M449" s="630">
        <v>66.541344956413454</v>
      </c>
      <c r="N449" s="629">
        <v>74.761373535469488</v>
      </c>
      <c r="O449" s="629">
        <v>0</v>
      </c>
      <c r="P449" s="631">
        <v>0</v>
      </c>
      <c r="Q449" s="175"/>
      <c r="R449" s="175"/>
      <c r="S449" s="703">
        <f t="shared" ref="S449:X449" si="442">C449-C448</f>
        <v>-0.86506306464602289</v>
      </c>
      <c r="T449" s="703">
        <f t="shared" si="442"/>
        <v>0.18117174203034381</v>
      </c>
      <c r="U449" s="703">
        <f t="shared" si="442"/>
        <v>0.87008232513525741</v>
      </c>
      <c r="V449" s="703">
        <f t="shared" si="442"/>
        <v>-0.82398858433167277</v>
      </c>
      <c r="W449" s="703">
        <f t="shared" si="442"/>
        <v>0.4644935197686948</v>
      </c>
      <c r="X449" s="703">
        <f t="shared" si="442"/>
        <v>0</v>
      </c>
      <c r="Y449" s="704">
        <f t="shared" ref="Y449:AD449" si="443">I449-I448</f>
        <v>-0.24338373042803596</v>
      </c>
      <c r="Z449" s="703">
        <f t="shared" si="443"/>
        <v>-3.0554137497114056</v>
      </c>
      <c r="AA449" s="703">
        <f t="shared" si="443"/>
        <v>3.0117375788116902</v>
      </c>
      <c r="AB449" s="703">
        <f t="shared" si="443"/>
        <v>-1.548580904279703</v>
      </c>
      <c r="AC449" s="703">
        <f t="shared" si="443"/>
        <v>-0.96629295023436157</v>
      </c>
      <c r="AD449" s="704">
        <f t="shared" si="443"/>
        <v>1.4981563473700277</v>
      </c>
    </row>
    <row r="450" spans="1:32">
      <c r="A450" s="622"/>
      <c r="B450" s="628" t="s">
        <v>844</v>
      </c>
      <c r="C450" s="629">
        <v>72.561948509774595</v>
      </c>
      <c r="D450" s="630">
        <v>74.09490497371614</v>
      </c>
      <c r="E450" s="630">
        <v>72.932626246636062</v>
      </c>
      <c r="F450" s="630">
        <v>57.249454545454547</v>
      </c>
      <c r="G450" s="630">
        <v>67.09373458312777</v>
      </c>
      <c r="H450" s="630">
        <v>0</v>
      </c>
      <c r="I450" s="629">
        <v>71.724720278055514</v>
      </c>
      <c r="J450" s="629">
        <v>61.47517372078331</v>
      </c>
      <c r="K450" s="630">
        <v>66.682624931356401</v>
      </c>
      <c r="L450" s="630">
        <v>62.991610597140451</v>
      </c>
      <c r="M450" s="630">
        <v>54.352502780867638</v>
      </c>
      <c r="N450" s="629">
        <v>65.615202732034831</v>
      </c>
      <c r="O450" s="629">
        <v>0</v>
      </c>
      <c r="P450" s="631">
        <v>0</v>
      </c>
      <c r="Q450" s="175"/>
      <c r="R450" s="175"/>
      <c r="Y450" s="702"/>
      <c r="AD450" s="702"/>
    </row>
    <row r="451" spans="1:32">
      <c r="A451" s="622"/>
      <c r="B451" s="628" t="s">
        <v>845</v>
      </c>
      <c r="C451" s="629">
        <v>73.076334199480314</v>
      </c>
      <c r="D451" s="630">
        <v>74.458443163097201</v>
      </c>
      <c r="E451" s="630">
        <v>74.139508221451194</v>
      </c>
      <c r="F451" s="630">
        <v>56.824999999999996</v>
      </c>
      <c r="G451" s="630">
        <v>66.581353456669902</v>
      </c>
      <c r="H451" s="630">
        <v>0</v>
      </c>
      <c r="I451" s="629">
        <v>72.287043853669601</v>
      </c>
      <c r="J451" s="629">
        <v>59.203415154749194</v>
      </c>
      <c r="K451" s="630">
        <v>68.322006102212072</v>
      </c>
      <c r="L451" s="630">
        <v>61.399127796738718</v>
      </c>
      <c r="M451" s="630">
        <v>54.433964049195843</v>
      </c>
      <c r="N451" s="629">
        <v>66.338588235294097</v>
      </c>
      <c r="O451" s="629">
        <v>0</v>
      </c>
      <c r="P451" s="631">
        <v>0</v>
      </c>
      <c r="Q451" s="175"/>
      <c r="R451" s="175"/>
      <c r="S451" s="703">
        <f t="shared" ref="S451:X451" si="444">C451-C450</f>
        <v>0.51438568970571907</v>
      </c>
      <c r="T451" s="703">
        <f t="shared" si="444"/>
        <v>0.36353818938106031</v>
      </c>
      <c r="U451" s="703">
        <f t="shared" si="444"/>
        <v>1.2068819748151327</v>
      </c>
      <c r="V451" s="703">
        <f t="shared" si="444"/>
        <v>-0.42445454545455163</v>
      </c>
      <c r="W451" s="703">
        <f t="shared" si="444"/>
        <v>-0.51238112645786771</v>
      </c>
      <c r="X451" s="703">
        <f t="shared" si="444"/>
        <v>0</v>
      </c>
      <c r="Y451" s="704">
        <f t="shared" ref="Y451:AD451" si="445">I451-I450</f>
        <v>0.56232357561408719</v>
      </c>
      <c r="Z451" s="703">
        <f t="shared" si="445"/>
        <v>-2.2717585660341157</v>
      </c>
      <c r="AA451" s="703">
        <f t="shared" si="445"/>
        <v>1.6393811708556711</v>
      </c>
      <c r="AB451" s="703">
        <f t="shared" si="445"/>
        <v>-1.5924828004017328</v>
      </c>
      <c r="AC451" s="703">
        <f t="shared" si="445"/>
        <v>8.1461268328204994E-2</v>
      </c>
      <c r="AD451" s="704">
        <f t="shared" si="445"/>
        <v>0.72338550325926576</v>
      </c>
    </row>
    <row r="452" spans="1:32">
      <c r="A452" s="622"/>
      <c r="B452" s="628" t="s">
        <v>846</v>
      </c>
      <c r="C452" s="629">
        <v>100.58965880846576</v>
      </c>
      <c r="D452" s="630">
        <v>98.125436827956989</v>
      </c>
      <c r="E452" s="630">
        <v>97.608279238844176</v>
      </c>
      <c r="F452" s="630">
        <v>66.122308233638279</v>
      </c>
      <c r="G452" s="630">
        <v>77.630468566046616</v>
      </c>
      <c r="H452" s="630">
        <v>0</v>
      </c>
      <c r="I452" s="629">
        <v>97.965759583772865</v>
      </c>
      <c r="J452" s="629">
        <v>69.911313639220609</v>
      </c>
      <c r="K452" s="630">
        <v>69.538303801238001</v>
      </c>
      <c r="L452" s="630">
        <v>68.286070162343734</v>
      </c>
      <c r="M452" s="630">
        <v>62.394595763078243</v>
      </c>
      <c r="N452" s="629">
        <v>69.083446159686204</v>
      </c>
      <c r="O452" s="629">
        <v>0</v>
      </c>
      <c r="P452" s="631">
        <v>0</v>
      </c>
      <c r="Q452" s="175"/>
      <c r="R452" s="175"/>
      <c r="Y452" s="702"/>
      <c r="AD452" s="702"/>
    </row>
    <row r="453" spans="1:32" ht="13.5" thickBot="1">
      <c r="A453" s="622"/>
      <c r="B453" s="628" t="s">
        <v>847</v>
      </c>
      <c r="C453" s="629">
        <v>99.907485003293061</v>
      </c>
      <c r="D453" s="630">
        <v>98.655480565945695</v>
      </c>
      <c r="E453" s="630">
        <v>98.490249295623954</v>
      </c>
      <c r="F453" s="630">
        <v>65.534117647058821</v>
      </c>
      <c r="G453" s="630">
        <v>77.885529891304344</v>
      </c>
      <c r="H453" s="630">
        <v>0</v>
      </c>
      <c r="I453" s="629">
        <v>97.906985028595983</v>
      </c>
      <c r="J453" s="629">
        <v>66.888099861303743</v>
      </c>
      <c r="K453" s="630">
        <v>71.888920937641259</v>
      </c>
      <c r="L453" s="630">
        <v>66.504921799063368</v>
      </c>
      <c r="M453" s="630" t="e">
        <v>#VALUE!</v>
      </c>
      <c r="N453" s="629" t="e">
        <v>#VALUE!</v>
      </c>
      <c r="O453" s="629">
        <v>0</v>
      </c>
      <c r="P453" s="631">
        <v>0</v>
      </c>
      <c r="Q453" s="175"/>
      <c r="R453" s="175"/>
      <c r="S453" s="715">
        <f t="shared" ref="S453:X453" si="446">C453-C452</f>
        <v>-0.68217380517269532</v>
      </c>
      <c r="T453" s="715">
        <f t="shared" si="446"/>
        <v>0.53004373798870574</v>
      </c>
      <c r="U453" s="715">
        <f t="shared" si="446"/>
        <v>0.88197005677977813</v>
      </c>
      <c r="V453" s="715">
        <f t="shared" si="446"/>
        <v>-0.58819058657945789</v>
      </c>
      <c r="W453" s="715">
        <f t="shared" si="446"/>
        <v>0.25506132525772784</v>
      </c>
      <c r="X453" s="715">
        <f t="shared" si="446"/>
        <v>0</v>
      </c>
      <c r="Y453" s="716">
        <f t="shared" ref="Y453:AD453" si="447">I453-I452</f>
        <v>-5.8774555176881904E-2</v>
      </c>
      <c r="Z453" s="715">
        <f t="shared" si="447"/>
        <v>-3.0232137779168653</v>
      </c>
      <c r="AA453" s="715">
        <f t="shared" si="447"/>
        <v>2.3506171364032582</v>
      </c>
      <c r="AB453" s="715">
        <f t="shared" si="447"/>
        <v>-1.7811483632803657</v>
      </c>
      <c r="AC453" s="715" t="e">
        <f t="shared" si="447"/>
        <v>#VALUE!</v>
      </c>
      <c r="AD453" s="716" t="e">
        <f t="shared" si="447"/>
        <v>#VALUE!</v>
      </c>
    </row>
    <row r="454" spans="1:32">
      <c r="A454" s="621" t="s">
        <v>745</v>
      </c>
      <c r="B454" s="617" t="s">
        <v>816</v>
      </c>
      <c r="C454" s="634">
        <v>137.58076923076933</v>
      </c>
      <c r="D454" s="635">
        <v>117.142857142857</v>
      </c>
      <c r="E454" s="635">
        <v>141.04597701149405</v>
      </c>
      <c r="F454" s="635">
        <v>0</v>
      </c>
      <c r="G454" s="635">
        <v>0</v>
      </c>
      <c r="H454" s="635">
        <v>173</v>
      </c>
      <c r="I454" s="634">
        <v>137.79956896551721</v>
      </c>
      <c r="J454" s="634">
        <v>0</v>
      </c>
      <c r="K454" s="635">
        <v>76.297777777777782</v>
      </c>
      <c r="L454" s="635">
        <v>77.869742198100397</v>
      </c>
      <c r="M454" s="635">
        <v>83.657096323871571</v>
      </c>
      <c r="N454" s="634">
        <v>79.450003966050602</v>
      </c>
      <c r="O454" s="634">
        <v>0</v>
      </c>
      <c r="P454" s="636">
        <v>0</v>
      </c>
      <c r="Q454" s="175"/>
      <c r="R454" s="175"/>
      <c r="S454" s="701" t="s">
        <v>1192</v>
      </c>
      <c r="Y454" s="702"/>
      <c r="AD454" s="702"/>
    </row>
    <row r="455" spans="1:32">
      <c r="A455" s="622"/>
      <c r="B455" s="628" t="s">
        <v>817</v>
      </c>
      <c r="C455" s="629">
        <v>136.55161290322582</v>
      </c>
      <c r="D455" s="630">
        <v>121.4375</v>
      </c>
      <c r="E455" s="630">
        <v>134.38144329896949</v>
      </c>
      <c r="F455" s="630">
        <v>0</v>
      </c>
      <c r="G455" s="630">
        <v>0</v>
      </c>
      <c r="H455" s="630">
        <v>0</v>
      </c>
      <c r="I455" s="629">
        <v>134.8638059701494</v>
      </c>
      <c r="J455" s="629">
        <v>0</v>
      </c>
      <c r="K455" s="630">
        <v>75.816635160680562</v>
      </c>
      <c r="L455" s="630">
        <v>77.133476413458197</v>
      </c>
      <c r="M455" s="630">
        <v>81.258652094717675</v>
      </c>
      <c r="N455" s="629">
        <v>77.994130873552635</v>
      </c>
      <c r="O455" s="629">
        <v>0</v>
      </c>
      <c r="P455" s="631">
        <v>0</v>
      </c>
      <c r="Q455" s="175"/>
      <c r="R455" s="175"/>
      <c r="S455" s="703">
        <f t="shared" ref="S455:X455" si="448">C455-C454</f>
        <v>-1.029156327543518</v>
      </c>
      <c r="T455" s="703">
        <f t="shared" si="448"/>
        <v>4.2946428571430033</v>
      </c>
      <c r="U455" s="703">
        <f t="shared" si="448"/>
        <v>-6.664533712524559</v>
      </c>
      <c r="V455" s="703">
        <f t="shared" si="448"/>
        <v>0</v>
      </c>
      <c r="W455" s="703">
        <f t="shared" si="448"/>
        <v>0</v>
      </c>
      <c r="X455" s="703">
        <f t="shared" si="448"/>
        <v>-173</v>
      </c>
      <c r="Y455" s="704">
        <f t="shared" ref="Y455:AD455" si="449">I455-I454</f>
        <v>-2.9357629953678099</v>
      </c>
      <c r="Z455" s="703">
        <f t="shared" si="449"/>
        <v>0</v>
      </c>
      <c r="AA455" s="703">
        <f t="shared" si="449"/>
        <v>-0.48114261709721973</v>
      </c>
      <c r="AB455" s="703">
        <f t="shared" si="449"/>
        <v>-0.73626578464219961</v>
      </c>
      <c r="AC455" s="703">
        <f t="shared" si="449"/>
        <v>-2.3984442291538954</v>
      </c>
      <c r="AD455" s="704">
        <f t="shared" si="449"/>
        <v>-1.455873092497967</v>
      </c>
      <c r="AF455" s="128" t="s">
        <v>852</v>
      </c>
    </row>
    <row r="456" spans="1:32">
      <c r="A456" s="622"/>
      <c r="B456" s="628" t="s">
        <v>818</v>
      </c>
      <c r="C456" s="629">
        <v>99.8125</v>
      </c>
      <c r="D456" s="630">
        <v>0</v>
      </c>
      <c r="E456" s="630">
        <v>140.5</v>
      </c>
      <c r="F456" s="630">
        <v>0</v>
      </c>
      <c r="G456" s="630">
        <v>0</v>
      </c>
      <c r="H456" s="630">
        <v>0</v>
      </c>
      <c r="I456" s="629">
        <v>107.95</v>
      </c>
      <c r="J456" s="629">
        <v>0</v>
      </c>
      <c r="K456" s="630">
        <v>77.39795918367345</v>
      </c>
      <c r="L456" s="630">
        <v>77.617543859649118</v>
      </c>
      <c r="M456" s="630">
        <v>84.689024390243929</v>
      </c>
      <c r="N456" s="629">
        <v>79.348837209302332</v>
      </c>
      <c r="O456" s="629">
        <v>0</v>
      </c>
      <c r="P456" s="631">
        <v>0</v>
      </c>
      <c r="Q456" s="175"/>
      <c r="R456" s="175"/>
      <c r="Y456" s="702"/>
      <c r="AD456" s="702"/>
    </row>
    <row r="457" spans="1:32">
      <c r="A457" s="622"/>
      <c r="B457" s="628" t="s">
        <v>819</v>
      </c>
      <c r="C457" s="629">
        <v>108.66666666666667</v>
      </c>
      <c r="D457" s="630">
        <v>0</v>
      </c>
      <c r="E457" s="630">
        <v>138</v>
      </c>
      <c r="F457" s="630">
        <v>0</v>
      </c>
      <c r="G457" s="630">
        <v>0</v>
      </c>
      <c r="H457" s="630">
        <v>0</v>
      </c>
      <c r="I457" s="629">
        <v>116</v>
      </c>
      <c r="J457" s="629">
        <v>0</v>
      </c>
      <c r="K457" s="630">
        <v>80.32300884955751</v>
      </c>
      <c r="L457" s="630">
        <v>78.102040816326536</v>
      </c>
      <c r="M457" s="630">
        <v>85.193181818181785</v>
      </c>
      <c r="N457" s="629">
        <v>80.616379310344811</v>
      </c>
      <c r="O457" s="629">
        <v>0</v>
      </c>
      <c r="P457" s="631">
        <v>0</v>
      </c>
      <c r="Q457" s="175"/>
      <c r="R457" s="175"/>
      <c r="S457" s="703">
        <f t="shared" ref="S457:X457" si="450">C457-C456</f>
        <v>8.8541666666666714</v>
      </c>
      <c r="T457" s="703">
        <f t="shared" si="450"/>
        <v>0</v>
      </c>
      <c r="U457" s="703">
        <f t="shared" si="450"/>
        <v>-2.5</v>
      </c>
      <c r="V457" s="703">
        <f t="shared" si="450"/>
        <v>0</v>
      </c>
      <c r="W457" s="703">
        <f t="shared" si="450"/>
        <v>0</v>
      </c>
      <c r="X457" s="703">
        <f t="shared" si="450"/>
        <v>0</v>
      </c>
      <c r="Y457" s="704">
        <f t="shared" ref="Y457:AD457" si="451">I457-I456</f>
        <v>8.0499999999999972</v>
      </c>
      <c r="Z457" s="703">
        <f t="shared" si="451"/>
        <v>0</v>
      </c>
      <c r="AA457" s="703">
        <f t="shared" si="451"/>
        <v>2.9250496658840603</v>
      </c>
      <c r="AB457" s="703">
        <f t="shared" si="451"/>
        <v>0.48449695667741821</v>
      </c>
      <c r="AC457" s="703">
        <f t="shared" si="451"/>
        <v>0.50415742793785512</v>
      </c>
      <c r="AD457" s="704">
        <f t="shared" si="451"/>
        <v>1.2675421010424799</v>
      </c>
      <c r="AF457" s="128" t="s">
        <v>855</v>
      </c>
    </row>
    <row r="458" spans="1:32">
      <c r="A458" s="622"/>
      <c r="B458" s="628" t="s">
        <v>820</v>
      </c>
      <c r="C458" s="629">
        <v>0</v>
      </c>
      <c r="D458" s="630">
        <v>0</v>
      </c>
      <c r="E458" s="630">
        <v>0</v>
      </c>
      <c r="F458" s="630">
        <v>0</v>
      </c>
      <c r="G458" s="630">
        <v>0</v>
      </c>
      <c r="H458" s="630">
        <v>0</v>
      </c>
      <c r="I458" s="629">
        <v>0</v>
      </c>
      <c r="J458" s="629">
        <v>0</v>
      </c>
      <c r="K458" s="630">
        <v>0</v>
      </c>
      <c r="L458" s="630">
        <v>0</v>
      </c>
      <c r="M458" s="630">
        <v>0</v>
      </c>
      <c r="N458" s="629">
        <v>0</v>
      </c>
      <c r="O458" s="629">
        <v>0</v>
      </c>
      <c r="P458" s="631">
        <v>0</v>
      </c>
      <c r="Q458" s="175"/>
      <c r="R458" s="175"/>
      <c r="Y458" s="702"/>
      <c r="AD458" s="702"/>
    </row>
    <row r="459" spans="1:32">
      <c r="A459" s="622"/>
      <c r="B459" s="628" t="s">
        <v>821</v>
      </c>
      <c r="C459" s="629">
        <v>0</v>
      </c>
      <c r="D459" s="630">
        <v>0</v>
      </c>
      <c r="E459" s="630">
        <v>0</v>
      </c>
      <c r="F459" s="630">
        <v>0</v>
      </c>
      <c r="G459" s="630">
        <v>0</v>
      </c>
      <c r="H459" s="630">
        <v>0</v>
      </c>
      <c r="I459" s="629">
        <v>0</v>
      </c>
      <c r="J459" s="629">
        <v>0</v>
      </c>
      <c r="K459" s="630">
        <v>0</v>
      </c>
      <c r="L459" s="630">
        <v>0</v>
      </c>
      <c r="M459" s="630">
        <v>0</v>
      </c>
      <c r="N459" s="629">
        <v>0</v>
      </c>
      <c r="O459" s="629">
        <v>0</v>
      </c>
      <c r="P459" s="631">
        <v>0</v>
      </c>
      <c r="Q459" s="175"/>
      <c r="R459" s="175"/>
      <c r="S459" s="703">
        <f t="shared" ref="S459:X459" si="452">C459-C458</f>
        <v>0</v>
      </c>
      <c r="T459" s="703">
        <f t="shared" si="452"/>
        <v>0</v>
      </c>
      <c r="U459" s="703">
        <f t="shared" si="452"/>
        <v>0</v>
      </c>
      <c r="V459" s="703">
        <f t="shared" si="452"/>
        <v>0</v>
      </c>
      <c r="W459" s="703">
        <f t="shared" si="452"/>
        <v>0</v>
      </c>
      <c r="X459" s="703">
        <f t="shared" si="452"/>
        <v>0</v>
      </c>
      <c r="Y459" s="704">
        <f t="shared" ref="Y459:AD459" si="453">I459-I458</f>
        <v>0</v>
      </c>
      <c r="Z459" s="703">
        <f t="shared" si="453"/>
        <v>0</v>
      </c>
      <c r="AA459" s="703">
        <f t="shared" si="453"/>
        <v>0</v>
      </c>
      <c r="AB459" s="703">
        <f t="shared" si="453"/>
        <v>0</v>
      </c>
      <c r="AC459" s="703">
        <f t="shared" si="453"/>
        <v>0</v>
      </c>
      <c r="AD459" s="704">
        <f t="shared" si="453"/>
        <v>0</v>
      </c>
    </row>
    <row r="460" spans="1:32">
      <c r="A460" s="622"/>
      <c r="B460" s="628" t="s">
        <v>822</v>
      </c>
      <c r="C460" s="629">
        <v>135.39130434782618</v>
      </c>
      <c r="D460" s="630">
        <v>117.142857142857</v>
      </c>
      <c r="E460" s="630">
        <v>141.03370786516834</v>
      </c>
      <c r="F460" s="630">
        <v>0</v>
      </c>
      <c r="G460" s="630">
        <v>0</v>
      </c>
      <c r="H460" s="630">
        <v>173</v>
      </c>
      <c r="I460" s="629">
        <v>136.56611570247932</v>
      </c>
      <c r="J460" s="629">
        <v>0</v>
      </c>
      <c r="K460" s="630">
        <v>76.631578947368411</v>
      </c>
      <c r="L460" s="630">
        <v>77.799412915851278</v>
      </c>
      <c r="M460" s="630">
        <v>83.874623576937211</v>
      </c>
      <c r="N460" s="629">
        <v>79.423326714168908</v>
      </c>
      <c r="O460" s="629">
        <v>0</v>
      </c>
      <c r="P460" s="631">
        <v>0</v>
      </c>
      <c r="Q460" s="175"/>
      <c r="R460" s="175"/>
      <c r="Y460" s="702"/>
      <c r="AD460" s="702"/>
    </row>
    <row r="461" spans="1:32">
      <c r="A461" s="622"/>
      <c r="B461" s="628" t="s">
        <v>823</v>
      </c>
      <c r="C461" s="629">
        <v>136.02215189873417</v>
      </c>
      <c r="D461" s="630">
        <v>121.4375</v>
      </c>
      <c r="E461" s="630">
        <v>134.41836734693919</v>
      </c>
      <c r="F461" s="630">
        <v>0</v>
      </c>
      <c r="G461" s="630">
        <v>0</v>
      </c>
      <c r="H461" s="630">
        <v>0</v>
      </c>
      <c r="I461" s="629">
        <v>134.58639705882365</v>
      </c>
      <c r="J461" s="629">
        <v>0</v>
      </c>
      <c r="K461" s="630">
        <v>77.165562913907308</v>
      </c>
      <c r="L461" s="630">
        <v>77.407809683634767</v>
      </c>
      <c r="M461" s="630">
        <v>82.213793103448253</v>
      </c>
      <c r="N461" s="629">
        <v>78.718946168233884</v>
      </c>
      <c r="O461" s="629">
        <v>0</v>
      </c>
      <c r="P461" s="631">
        <v>0</v>
      </c>
      <c r="Q461" s="175"/>
      <c r="R461" s="175"/>
      <c r="S461" s="703">
        <f t="shared" ref="S461:X461" si="454">C461-C460</f>
        <v>0.63084755090798694</v>
      </c>
      <c r="T461" s="703">
        <f t="shared" si="454"/>
        <v>4.2946428571430033</v>
      </c>
      <c r="U461" s="703">
        <f t="shared" si="454"/>
        <v>-6.6153405182291465</v>
      </c>
      <c r="V461" s="703">
        <f t="shared" si="454"/>
        <v>0</v>
      </c>
      <c r="W461" s="703">
        <f t="shared" si="454"/>
        <v>0</v>
      </c>
      <c r="X461" s="703">
        <f t="shared" si="454"/>
        <v>-173</v>
      </c>
      <c r="Y461" s="704">
        <f t="shared" ref="Y461:AD461" si="455">I461-I460</f>
        <v>-1.9797186436556728</v>
      </c>
      <c r="Z461" s="703">
        <f t="shared" si="455"/>
        <v>0</v>
      </c>
      <c r="AA461" s="703">
        <f t="shared" si="455"/>
        <v>0.5339839665388979</v>
      </c>
      <c r="AB461" s="703">
        <f t="shared" si="455"/>
        <v>-0.39160323221651083</v>
      </c>
      <c r="AC461" s="703">
        <f t="shared" si="455"/>
        <v>-1.6608304734889572</v>
      </c>
      <c r="AD461" s="704">
        <f t="shared" si="455"/>
        <v>-0.70438054593502386</v>
      </c>
      <c r="AF461" s="128" t="s">
        <v>852</v>
      </c>
    </row>
    <row r="462" spans="1:32">
      <c r="A462" s="622"/>
      <c r="B462" s="628" t="s">
        <v>824</v>
      </c>
      <c r="C462" s="629">
        <v>128.99517152890331</v>
      </c>
      <c r="D462" s="630">
        <v>116.25648011781999</v>
      </c>
      <c r="E462" s="630">
        <v>129.6569949636264</v>
      </c>
      <c r="F462" s="630">
        <v>0</v>
      </c>
      <c r="G462" s="630">
        <v>122.36769078295301</v>
      </c>
      <c r="H462" s="630">
        <v>132.14457831325299</v>
      </c>
      <c r="I462" s="629">
        <v>128.23022581567241</v>
      </c>
      <c r="J462" s="629">
        <v>0</v>
      </c>
      <c r="K462" s="630">
        <v>78.333204782105653</v>
      </c>
      <c r="L462" s="630">
        <v>76.336437718277068</v>
      </c>
      <c r="M462" s="630">
        <v>77.662468513853909</v>
      </c>
      <c r="N462" s="629">
        <v>77.818394388152754</v>
      </c>
      <c r="O462" s="629">
        <v>0</v>
      </c>
      <c r="P462" s="631">
        <v>0</v>
      </c>
      <c r="Q462" s="175"/>
      <c r="R462" s="175"/>
      <c r="Y462" s="702"/>
      <c r="AD462" s="702"/>
    </row>
    <row r="463" spans="1:32">
      <c r="A463" s="622"/>
      <c r="B463" s="628" t="s">
        <v>825</v>
      </c>
      <c r="C463" s="629">
        <v>124.78551513542229</v>
      </c>
      <c r="D463" s="630">
        <v>115.77631184407798</v>
      </c>
      <c r="E463" s="630">
        <v>129.32462436177977</v>
      </c>
      <c r="F463" s="630">
        <v>0</v>
      </c>
      <c r="G463" s="630">
        <v>122.00402414486901</v>
      </c>
      <c r="H463" s="630">
        <v>137.20180722891601</v>
      </c>
      <c r="I463" s="629">
        <v>125.53895055912842</v>
      </c>
      <c r="J463" s="629">
        <v>0</v>
      </c>
      <c r="K463" s="630">
        <v>77.99736644093305</v>
      </c>
      <c r="L463" s="630">
        <v>75.006242197253428</v>
      </c>
      <c r="M463" s="630">
        <v>77.452830188679272</v>
      </c>
      <c r="N463" s="629">
        <v>77.319060052219328</v>
      </c>
      <c r="O463" s="629">
        <v>0</v>
      </c>
      <c r="P463" s="631">
        <v>0</v>
      </c>
      <c r="Q463" s="175"/>
      <c r="R463" s="175"/>
      <c r="S463" s="703">
        <f t="shared" ref="S463:X463" si="456">C463-C462</f>
        <v>-4.2096563934810263</v>
      </c>
      <c r="T463" s="703">
        <f t="shared" si="456"/>
        <v>-0.48016827374200943</v>
      </c>
      <c r="U463" s="703">
        <f t="shared" si="456"/>
        <v>-0.33237060184663392</v>
      </c>
      <c r="V463" s="703">
        <f t="shared" si="456"/>
        <v>0</v>
      </c>
      <c r="W463" s="703">
        <f t="shared" si="456"/>
        <v>-0.36366663808399835</v>
      </c>
      <c r="X463" s="703">
        <f t="shared" si="456"/>
        <v>5.0572289156630177</v>
      </c>
      <c r="Y463" s="704">
        <f t="shared" ref="Y463:AD463" si="457">I463-I462</f>
        <v>-2.6912752565439888</v>
      </c>
      <c r="Z463" s="703">
        <f t="shared" si="457"/>
        <v>0</v>
      </c>
      <c r="AA463" s="703">
        <f t="shared" si="457"/>
        <v>-0.3358383411726038</v>
      </c>
      <c r="AB463" s="703">
        <f t="shared" si="457"/>
        <v>-1.33019552102364</v>
      </c>
      <c r="AC463" s="703">
        <f t="shared" si="457"/>
        <v>-0.20963832517463743</v>
      </c>
      <c r="AD463" s="704">
        <f t="shared" si="457"/>
        <v>-0.49933433593342613</v>
      </c>
    </row>
    <row r="464" spans="1:32">
      <c r="A464" s="622"/>
      <c r="B464" s="628" t="s">
        <v>826</v>
      </c>
      <c r="C464" s="629">
        <v>116.49776785714296</v>
      </c>
      <c r="D464" s="630">
        <v>138</v>
      </c>
      <c r="E464" s="630">
        <v>128.86694214876036</v>
      </c>
      <c r="F464" s="630">
        <v>0</v>
      </c>
      <c r="G464" s="630">
        <v>0</v>
      </c>
      <c r="H464" s="630">
        <v>141.055555555556</v>
      </c>
      <c r="I464" s="629">
        <v>119.83146258503413</v>
      </c>
      <c r="J464" s="629">
        <v>0</v>
      </c>
      <c r="K464" s="630">
        <v>82.230052417006419</v>
      </c>
      <c r="L464" s="630">
        <v>80.602059925093627</v>
      </c>
      <c r="M464" s="630">
        <v>87.868951612903246</v>
      </c>
      <c r="N464" s="629">
        <v>82.44177671068428</v>
      </c>
      <c r="O464" s="629">
        <v>0</v>
      </c>
      <c r="P464" s="631">
        <v>0</v>
      </c>
      <c r="Q464" s="175"/>
      <c r="R464" s="175"/>
      <c r="Y464" s="702"/>
      <c r="AD464" s="702"/>
    </row>
    <row r="465" spans="1:31">
      <c r="A465" s="622"/>
      <c r="B465" s="628" t="s">
        <v>827</v>
      </c>
      <c r="C465" s="629">
        <v>119.63827433628289</v>
      </c>
      <c r="D465" s="630">
        <v>0</v>
      </c>
      <c r="E465" s="630">
        <v>134.94252873563224</v>
      </c>
      <c r="F465" s="630">
        <v>0</v>
      </c>
      <c r="G465" s="630">
        <v>0</v>
      </c>
      <c r="H465" s="630">
        <v>120.769230769231</v>
      </c>
      <c r="I465" s="629">
        <v>122.07699275362295</v>
      </c>
      <c r="J465" s="629">
        <v>0</v>
      </c>
      <c r="K465" s="630">
        <v>81.270499528746441</v>
      </c>
      <c r="L465" s="630">
        <v>79.730208333333366</v>
      </c>
      <c r="M465" s="630">
        <v>84.92067307692308</v>
      </c>
      <c r="N465" s="629">
        <v>81.279227900855432</v>
      </c>
      <c r="O465" s="629">
        <v>0</v>
      </c>
      <c r="P465" s="631">
        <v>0</v>
      </c>
      <c r="Q465" s="175"/>
      <c r="R465" s="175"/>
      <c r="S465" s="703">
        <f t="shared" ref="S465:X465" si="458">C465-C464</f>
        <v>3.1405064791399298</v>
      </c>
      <c r="T465" s="703">
        <f t="shared" si="458"/>
        <v>-138</v>
      </c>
      <c r="U465" s="703">
        <f t="shared" si="458"/>
        <v>6.0755865868718786</v>
      </c>
      <c r="V465" s="703">
        <f t="shared" si="458"/>
        <v>0</v>
      </c>
      <c r="W465" s="703">
        <f t="shared" si="458"/>
        <v>0</v>
      </c>
      <c r="X465" s="703">
        <f t="shared" si="458"/>
        <v>-20.286324786324997</v>
      </c>
      <c r="Y465" s="704">
        <f t="shared" ref="Y465:AD465" si="459">I465-I464</f>
        <v>2.2455301685888145</v>
      </c>
      <c r="Z465" s="703">
        <f t="shared" si="459"/>
        <v>0</v>
      </c>
      <c r="AA465" s="703">
        <f t="shared" si="459"/>
        <v>-0.95955288825997798</v>
      </c>
      <c r="AB465" s="703">
        <f t="shared" si="459"/>
        <v>-0.87185159176026161</v>
      </c>
      <c r="AC465" s="703">
        <f t="shared" si="459"/>
        <v>-2.9482785359801653</v>
      </c>
      <c r="AD465" s="704">
        <f t="shared" si="459"/>
        <v>-1.1625488098288486</v>
      </c>
    </row>
    <row r="466" spans="1:31">
      <c r="A466" s="622"/>
      <c r="B466" s="628" t="s">
        <v>828</v>
      </c>
      <c r="C466" s="629">
        <v>0</v>
      </c>
      <c r="D466" s="630">
        <v>0</v>
      </c>
      <c r="E466" s="630">
        <v>0</v>
      </c>
      <c r="F466" s="630">
        <v>0</v>
      </c>
      <c r="G466" s="630">
        <v>0</v>
      </c>
      <c r="H466" s="630">
        <v>0</v>
      </c>
      <c r="I466" s="629">
        <v>0</v>
      </c>
      <c r="J466" s="629">
        <v>0</v>
      </c>
      <c r="K466" s="630">
        <v>0</v>
      </c>
      <c r="L466" s="630">
        <v>0</v>
      </c>
      <c r="M466" s="630">
        <v>0</v>
      </c>
      <c r="N466" s="629">
        <v>0</v>
      </c>
      <c r="O466" s="629">
        <v>0</v>
      </c>
      <c r="P466" s="631">
        <v>0</v>
      </c>
      <c r="Q466" s="175"/>
      <c r="R466" s="175"/>
      <c r="Y466" s="702"/>
      <c r="AD466" s="702"/>
    </row>
    <row r="467" spans="1:31">
      <c r="A467" s="622"/>
      <c r="B467" s="628" t="s">
        <v>829</v>
      </c>
      <c r="C467" s="629">
        <v>0</v>
      </c>
      <c r="D467" s="630">
        <v>0</v>
      </c>
      <c r="E467" s="630">
        <v>0</v>
      </c>
      <c r="F467" s="630">
        <v>0</v>
      </c>
      <c r="G467" s="630">
        <v>0</v>
      </c>
      <c r="H467" s="630">
        <v>0</v>
      </c>
      <c r="I467" s="629">
        <v>0</v>
      </c>
      <c r="J467" s="629">
        <v>0</v>
      </c>
      <c r="K467" s="630">
        <v>0</v>
      </c>
      <c r="L467" s="630">
        <v>0</v>
      </c>
      <c r="M467" s="630">
        <v>0</v>
      </c>
      <c r="N467" s="629">
        <v>0</v>
      </c>
      <c r="O467" s="629">
        <v>0</v>
      </c>
      <c r="P467" s="631">
        <v>0</v>
      </c>
      <c r="Q467" s="175"/>
      <c r="R467" s="175"/>
      <c r="S467" s="703">
        <f t="shared" ref="S467:X467" si="460">C467-C466</f>
        <v>0</v>
      </c>
      <c r="T467" s="703">
        <f t="shared" si="460"/>
        <v>0</v>
      </c>
      <c r="U467" s="703">
        <f t="shared" si="460"/>
        <v>0</v>
      </c>
      <c r="V467" s="703">
        <f t="shared" si="460"/>
        <v>0</v>
      </c>
      <c r="W467" s="703">
        <f t="shared" si="460"/>
        <v>0</v>
      </c>
      <c r="X467" s="703">
        <f t="shared" si="460"/>
        <v>0</v>
      </c>
      <c r="Y467" s="704">
        <f t="shared" ref="Y467:AD467" si="461">I467-I466</f>
        <v>0</v>
      </c>
      <c r="Z467" s="703">
        <f t="shared" si="461"/>
        <v>0</v>
      </c>
      <c r="AA467" s="703">
        <f t="shared" si="461"/>
        <v>0</v>
      </c>
      <c r="AB467" s="703">
        <f t="shared" si="461"/>
        <v>0</v>
      </c>
      <c r="AC467" s="703">
        <f t="shared" si="461"/>
        <v>0</v>
      </c>
      <c r="AD467" s="704">
        <f t="shared" si="461"/>
        <v>0</v>
      </c>
    </row>
    <row r="468" spans="1:31">
      <c r="A468" s="622"/>
      <c r="B468" s="628" t="s">
        <v>830</v>
      </c>
      <c r="C468" s="629">
        <v>128.62817907708447</v>
      </c>
      <c r="D468" s="630">
        <v>116.27247976453242</v>
      </c>
      <c r="E468" s="630">
        <v>129.64384371990667</v>
      </c>
      <c r="F468" s="630">
        <v>0</v>
      </c>
      <c r="G468" s="630">
        <v>122.36769078295301</v>
      </c>
      <c r="H468" s="630">
        <v>133.01630434782609</v>
      </c>
      <c r="I468" s="629">
        <v>128.03329345615506</v>
      </c>
      <c r="J468" s="629">
        <v>0</v>
      </c>
      <c r="K468" s="630">
        <v>80.553509208561479</v>
      </c>
      <c r="L468" s="630">
        <v>78.700570835495583</v>
      </c>
      <c r="M468" s="630">
        <v>83.331466965285571</v>
      </c>
      <c r="N468" s="629">
        <v>80.430315361139364</v>
      </c>
      <c r="O468" s="629">
        <v>0</v>
      </c>
      <c r="P468" s="631">
        <v>0</v>
      </c>
      <c r="Q468" s="175"/>
      <c r="R468" s="175"/>
      <c r="Y468" s="702"/>
      <c r="AD468" s="702"/>
    </row>
    <row r="469" spans="1:31">
      <c r="A469" s="622"/>
      <c r="B469" s="628" t="s">
        <v>831</v>
      </c>
      <c r="C469" s="629">
        <v>124.63556973446774</v>
      </c>
      <c r="D469" s="630">
        <v>115.77631184407798</v>
      </c>
      <c r="E469" s="630">
        <v>129.39503025064829</v>
      </c>
      <c r="F469" s="630">
        <v>0</v>
      </c>
      <c r="G469" s="630">
        <v>122.00402414486901</v>
      </c>
      <c r="H469" s="630">
        <v>136.00837988826851</v>
      </c>
      <c r="I469" s="629">
        <v>125.46240336471068</v>
      </c>
      <c r="J469" s="629">
        <v>0</v>
      </c>
      <c r="K469" s="630">
        <v>79.781030645437411</v>
      </c>
      <c r="L469" s="630">
        <v>77.581487791027826</v>
      </c>
      <c r="M469" s="630">
        <v>81.400254129606097</v>
      </c>
      <c r="N469" s="629">
        <v>79.471212301823812</v>
      </c>
      <c r="O469" s="629">
        <v>0</v>
      </c>
      <c r="P469" s="631">
        <v>0</v>
      </c>
      <c r="Q469" s="175"/>
      <c r="R469" s="175"/>
      <c r="S469" s="703">
        <f t="shared" ref="S469:X469" si="462">C469-C468</f>
        <v>-3.9926093426167313</v>
      </c>
      <c r="T469" s="703">
        <f t="shared" si="462"/>
        <v>-0.49616792045443958</v>
      </c>
      <c r="U469" s="703">
        <f t="shared" si="462"/>
        <v>-0.24881346925837988</v>
      </c>
      <c r="V469" s="703">
        <f t="shared" si="462"/>
        <v>0</v>
      </c>
      <c r="W469" s="703">
        <f t="shared" si="462"/>
        <v>-0.36366663808399835</v>
      </c>
      <c r="X469" s="703">
        <f t="shared" si="462"/>
        <v>2.9920755404424142</v>
      </c>
      <c r="Y469" s="704">
        <f t="shared" ref="Y469:AD469" si="463">I469-I468</f>
        <v>-2.5708900914443831</v>
      </c>
      <c r="Z469" s="703">
        <f t="shared" si="463"/>
        <v>0</v>
      </c>
      <c r="AA469" s="703">
        <f t="shared" si="463"/>
        <v>-0.77247856312406782</v>
      </c>
      <c r="AB469" s="703">
        <f t="shared" si="463"/>
        <v>-1.1190830444677573</v>
      </c>
      <c r="AC469" s="703">
        <f t="shared" si="463"/>
        <v>-1.9312128356794744</v>
      </c>
      <c r="AD469" s="704">
        <f t="shared" si="463"/>
        <v>-0.95910305931555229</v>
      </c>
    </row>
    <row r="470" spans="1:31">
      <c r="A470" s="622"/>
      <c r="B470" s="628" t="s">
        <v>832</v>
      </c>
      <c r="C470" s="629">
        <v>84.680636257989562</v>
      </c>
      <c r="D470" s="630">
        <v>80.145238095238099</v>
      </c>
      <c r="E470" s="630">
        <v>86.375388601036221</v>
      </c>
      <c r="F470" s="630">
        <v>0</v>
      </c>
      <c r="G470" s="630">
        <v>85.954838709677404</v>
      </c>
      <c r="H470" s="630">
        <v>99.342465753424705</v>
      </c>
      <c r="I470" s="629">
        <v>85.120605934841251</v>
      </c>
      <c r="J470" s="629">
        <v>0</v>
      </c>
      <c r="K470" s="630">
        <v>68.269146608315111</v>
      </c>
      <c r="L470" s="630">
        <v>64.906474820143899</v>
      </c>
      <c r="M470" s="630">
        <v>65.063829787234056</v>
      </c>
      <c r="N470" s="629">
        <v>67.009510869565219</v>
      </c>
      <c r="O470" s="629">
        <v>0</v>
      </c>
      <c r="P470" s="631">
        <v>0</v>
      </c>
      <c r="Q470" s="175"/>
      <c r="R470" s="175"/>
      <c r="Y470" s="702"/>
      <c r="AD470" s="702"/>
    </row>
    <row r="471" spans="1:31">
      <c r="A471" s="622"/>
      <c r="B471" s="628" t="s">
        <v>833</v>
      </c>
      <c r="C471" s="629">
        <v>79.490983375598745</v>
      </c>
      <c r="D471" s="630">
        <v>76.573979591836704</v>
      </c>
      <c r="E471" s="630">
        <v>85.336546888694173</v>
      </c>
      <c r="F471" s="630">
        <v>0</v>
      </c>
      <c r="G471" s="630">
        <v>84.767605633802802</v>
      </c>
      <c r="H471" s="630">
        <v>95.661290322580598</v>
      </c>
      <c r="I471" s="629">
        <v>80.97561349693251</v>
      </c>
      <c r="J471" s="629">
        <v>0</v>
      </c>
      <c r="K471" s="630">
        <v>68.389484978540779</v>
      </c>
      <c r="L471" s="630">
        <v>61.152815013404819</v>
      </c>
      <c r="M471" s="630">
        <v>64.108527131782949</v>
      </c>
      <c r="N471" s="629">
        <v>66.122036262203622</v>
      </c>
      <c r="O471" s="629">
        <v>0</v>
      </c>
      <c r="P471" s="631">
        <v>0</v>
      </c>
      <c r="Q471" s="175"/>
      <c r="R471" s="175"/>
      <c r="S471" s="703">
        <f t="shared" ref="S471:X471" si="464">C471-C470</f>
        <v>-5.189652882390817</v>
      </c>
      <c r="T471" s="703">
        <f t="shared" si="464"/>
        <v>-3.5712585034013955</v>
      </c>
      <c r="U471" s="703">
        <f t="shared" si="464"/>
        <v>-1.0388417123420481</v>
      </c>
      <c r="V471" s="703">
        <f t="shared" si="464"/>
        <v>0</v>
      </c>
      <c r="W471" s="703">
        <f t="shared" si="464"/>
        <v>-1.1872330758746017</v>
      </c>
      <c r="X471" s="703">
        <f t="shared" si="464"/>
        <v>-3.6811754308441067</v>
      </c>
      <c r="Y471" s="704">
        <f t="shared" ref="Y471:AD471" si="465">I471-I470</f>
        <v>-4.1449924379087406</v>
      </c>
      <c r="Z471" s="703">
        <f t="shared" si="465"/>
        <v>0</v>
      </c>
      <c r="AA471" s="703">
        <f t="shared" si="465"/>
        <v>0.12033837022566729</v>
      </c>
      <c r="AB471" s="703">
        <f t="shared" si="465"/>
        <v>-3.7536598067390798</v>
      </c>
      <c r="AC471" s="703">
        <f t="shared" si="465"/>
        <v>-0.95530265545110638</v>
      </c>
      <c r="AD471" s="704">
        <f t="shared" si="465"/>
        <v>-0.88747460736159667</v>
      </c>
    </row>
    <row r="472" spans="1:31">
      <c r="A472" s="622"/>
      <c r="B472" s="628" t="s">
        <v>834</v>
      </c>
      <c r="C472" s="629">
        <v>68.832002129925471</v>
      </c>
      <c r="D472" s="630">
        <v>75.285714285714306</v>
      </c>
      <c r="E472" s="630">
        <v>64.11044776119401</v>
      </c>
      <c r="F472" s="630">
        <v>0</v>
      </c>
      <c r="G472" s="630">
        <v>60.5</v>
      </c>
      <c r="H472" s="630">
        <v>84.6666666666667</v>
      </c>
      <c r="I472" s="629">
        <v>68.170627802690603</v>
      </c>
      <c r="J472" s="629">
        <v>0</v>
      </c>
      <c r="K472" s="630">
        <v>66.274999999999977</v>
      </c>
      <c r="L472" s="630">
        <v>63.245852187028646</v>
      </c>
      <c r="M472" s="630">
        <v>64.457627118644098</v>
      </c>
      <c r="N472" s="629">
        <v>65.434287685408748</v>
      </c>
      <c r="O472" s="629">
        <v>0</v>
      </c>
      <c r="P472" s="631">
        <v>0</v>
      </c>
      <c r="Q472" s="175"/>
      <c r="R472" s="175"/>
      <c r="Y472" s="702"/>
      <c r="AD472" s="702"/>
    </row>
    <row r="473" spans="1:31">
      <c r="A473" s="622"/>
      <c r="B473" s="628" t="s">
        <v>835</v>
      </c>
      <c r="C473" s="629">
        <v>67.107826576576599</v>
      </c>
      <c r="D473" s="630">
        <v>67.5555555555556</v>
      </c>
      <c r="E473" s="630">
        <v>61.491582491582491</v>
      </c>
      <c r="F473" s="630">
        <v>0</v>
      </c>
      <c r="G473" s="630">
        <v>72.5</v>
      </c>
      <c r="H473" s="630">
        <v>84</v>
      </c>
      <c r="I473" s="629">
        <v>66.373744619799155</v>
      </c>
      <c r="J473" s="629">
        <v>0</v>
      </c>
      <c r="K473" s="630">
        <v>66.188783174762108</v>
      </c>
      <c r="L473" s="630">
        <v>60.364599092284394</v>
      </c>
      <c r="M473" s="630">
        <v>64.057416267942585</v>
      </c>
      <c r="N473" s="629">
        <v>64.690617370073227</v>
      </c>
      <c r="O473" s="629">
        <v>0</v>
      </c>
      <c r="P473" s="631">
        <v>0</v>
      </c>
      <c r="Q473" s="175"/>
      <c r="R473" s="175"/>
      <c r="S473" s="703">
        <f t="shared" ref="S473:X473" si="466">C473-C472</f>
        <v>-1.7241755533488714</v>
      </c>
      <c r="T473" s="703">
        <f t="shared" si="466"/>
        <v>-7.7301587301587062</v>
      </c>
      <c r="U473" s="703">
        <f t="shared" si="466"/>
        <v>-2.6188652696115184</v>
      </c>
      <c r="V473" s="703">
        <f t="shared" si="466"/>
        <v>0</v>
      </c>
      <c r="W473" s="703">
        <f t="shared" si="466"/>
        <v>12</v>
      </c>
      <c r="X473" s="703">
        <f t="shared" si="466"/>
        <v>-0.66666666666669983</v>
      </c>
      <c r="Y473" s="704">
        <f t="shared" ref="Y473:AD473" si="467">I473-I472</f>
        <v>-1.7968831828914489</v>
      </c>
      <c r="Z473" s="703">
        <f t="shared" si="467"/>
        <v>0</v>
      </c>
      <c r="AA473" s="703">
        <f t="shared" si="467"/>
        <v>-8.6216825237869443E-2</v>
      </c>
      <c r="AB473" s="703">
        <f t="shared" si="467"/>
        <v>-2.8812530947442525</v>
      </c>
      <c r="AC473" s="703">
        <f t="shared" si="467"/>
        <v>-0.4002108507015123</v>
      </c>
      <c r="AD473" s="704">
        <f t="shared" si="467"/>
        <v>-0.74367031533552108</v>
      </c>
    </row>
    <row r="474" spans="1:31">
      <c r="A474" s="622"/>
      <c r="B474" s="628" t="s">
        <v>836</v>
      </c>
      <c r="C474" s="629">
        <v>0</v>
      </c>
      <c r="D474" s="630">
        <v>0</v>
      </c>
      <c r="E474" s="630">
        <v>0</v>
      </c>
      <c r="F474" s="630">
        <v>0</v>
      </c>
      <c r="G474" s="630">
        <v>0</v>
      </c>
      <c r="H474" s="630">
        <v>0</v>
      </c>
      <c r="I474" s="629">
        <v>0</v>
      </c>
      <c r="J474" s="629">
        <v>0</v>
      </c>
      <c r="K474" s="630">
        <v>0</v>
      </c>
      <c r="L474" s="630">
        <v>0</v>
      </c>
      <c r="M474" s="630">
        <v>0</v>
      </c>
      <c r="N474" s="629">
        <v>0</v>
      </c>
      <c r="O474" s="629">
        <v>0</v>
      </c>
      <c r="P474" s="631">
        <v>0</v>
      </c>
      <c r="Q474" s="175"/>
      <c r="R474" s="175"/>
      <c r="Y474" s="702"/>
      <c r="AD474" s="702"/>
    </row>
    <row r="475" spans="1:31">
      <c r="A475" s="622"/>
      <c r="B475" s="628" t="s">
        <v>837</v>
      </c>
      <c r="C475" s="629">
        <v>0</v>
      </c>
      <c r="D475" s="630">
        <v>0</v>
      </c>
      <c r="E475" s="630">
        <v>0</v>
      </c>
      <c r="F475" s="630">
        <v>0</v>
      </c>
      <c r="G475" s="630">
        <v>0</v>
      </c>
      <c r="H475" s="630">
        <v>0</v>
      </c>
      <c r="I475" s="629">
        <v>0</v>
      </c>
      <c r="J475" s="629">
        <v>0</v>
      </c>
      <c r="K475" s="630">
        <v>0</v>
      </c>
      <c r="L475" s="630">
        <v>0</v>
      </c>
      <c r="M475" s="630">
        <v>0</v>
      </c>
      <c r="N475" s="629">
        <v>0</v>
      </c>
      <c r="O475" s="629">
        <v>0</v>
      </c>
      <c r="P475" s="631">
        <v>0</v>
      </c>
      <c r="Q475" s="175"/>
      <c r="R475" s="175"/>
      <c r="S475" s="703">
        <f t="shared" ref="S475:X475" si="468">C475-C474</f>
        <v>0</v>
      </c>
      <c r="T475" s="703">
        <f t="shared" si="468"/>
        <v>0</v>
      </c>
      <c r="U475" s="703">
        <f t="shared" si="468"/>
        <v>0</v>
      </c>
      <c r="V475" s="703">
        <f t="shared" si="468"/>
        <v>0</v>
      </c>
      <c r="W475" s="703">
        <f t="shared" si="468"/>
        <v>0</v>
      </c>
      <c r="X475" s="703">
        <f t="shared" si="468"/>
        <v>0</v>
      </c>
      <c r="Y475" s="704">
        <f t="shared" ref="Y475:AD475" si="469">I475-I474</f>
        <v>0</v>
      </c>
      <c r="Z475" s="703">
        <f t="shared" si="469"/>
        <v>0</v>
      </c>
      <c r="AA475" s="703">
        <f t="shared" si="469"/>
        <v>0</v>
      </c>
      <c r="AB475" s="703">
        <f t="shared" si="469"/>
        <v>0</v>
      </c>
      <c r="AC475" s="703">
        <f t="shared" si="469"/>
        <v>0</v>
      </c>
      <c r="AD475" s="704">
        <f t="shared" si="469"/>
        <v>0</v>
      </c>
      <c r="AE475" s="195"/>
    </row>
    <row r="476" spans="1:31">
      <c r="A476" s="622"/>
      <c r="B476" s="628" t="s">
        <v>838</v>
      </c>
      <c r="C476" s="629">
        <v>81.283725176900276</v>
      </c>
      <c r="D476" s="630">
        <v>79.988479262672811</v>
      </c>
      <c r="E476" s="630">
        <v>83.561825726141024</v>
      </c>
      <c r="F476" s="630">
        <v>0</v>
      </c>
      <c r="G476" s="630">
        <v>85.31446540880502</v>
      </c>
      <c r="H476" s="630">
        <v>98.227848101265863</v>
      </c>
      <c r="I476" s="629">
        <v>81.93570104482643</v>
      </c>
      <c r="J476" s="629">
        <v>0</v>
      </c>
      <c r="K476" s="630">
        <v>66.900480439258743</v>
      </c>
      <c r="L476" s="630">
        <v>63.88703703703704</v>
      </c>
      <c r="M476" s="630">
        <v>64.684350132626008</v>
      </c>
      <c r="N476" s="629">
        <v>65.964767787691599</v>
      </c>
      <c r="O476" s="629">
        <v>0</v>
      </c>
      <c r="P476" s="631">
        <v>0</v>
      </c>
      <c r="Q476" s="175"/>
      <c r="R476" s="175"/>
      <c r="Y476" s="702"/>
      <c r="AD476" s="702"/>
      <c r="AE476" s="195"/>
    </row>
    <row r="477" spans="1:31">
      <c r="A477" s="622"/>
      <c r="B477" s="628" t="s">
        <v>839</v>
      </c>
      <c r="C477" s="629">
        <v>77.012677484787019</v>
      </c>
      <c r="D477" s="630">
        <v>76.178048780487785</v>
      </c>
      <c r="E477" s="630">
        <v>82.590538968592526</v>
      </c>
      <c r="F477" s="630">
        <v>0</v>
      </c>
      <c r="G477" s="630">
        <v>84.597222222222214</v>
      </c>
      <c r="H477" s="630">
        <v>94.478260869565176</v>
      </c>
      <c r="I477" s="629">
        <v>78.403588577204957</v>
      </c>
      <c r="J477" s="629">
        <v>0</v>
      </c>
      <c r="K477" s="630">
        <v>66.889040628200746</v>
      </c>
      <c r="L477" s="630">
        <v>60.64893617021275</v>
      </c>
      <c r="M477" s="630">
        <v>64.07692307692308</v>
      </c>
      <c r="N477" s="629">
        <v>65.167867937688911</v>
      </c>
      <c r="O477" s="629">
        <v>0</v>
      </c>
      <c r="P477" s="631">
        <v>0</v>
      </c>
      <c r="Q477" s="175"/>
      <c r="R477" s="175"/>
      <c r="S477" s="703">
        <f t="shared" ref="S477:X477" si="470">C477-C476</f>
        <v>-4.2710476921132567</v>
      </c>
      <c r="T477" s="703">
        <f t="shared" si="470"/>
        <v>-3.8104304821850263</v>
      </c>
      <c r="U477" s="703">
        <f t="shared" si="470"/>
        <v>-0.9712867575484978</v>
      </c>
      <c r="V477" s="703">
        <f t="shared" si="470"/>
        <v>0</v>
      </c>
      <c r="W477" s="703">
        <f t="shared" si="470"/>
        <v>-0.71724318658280595</v>
      </c>
      <c r="X477" s="703">
        <f t="shared" si="470"/>
        <v>-3.7495872317006871</v>
      </c>
      <c r="Y477" s="704">
        <f t="shared" ref="Y477:AD477" si="471">I477-I476</f>
        <v>-3.5321124676214737</v>
      </c>
      <c r="Z477" s="703">
        <f t="shared" si="471"/>
        <v>0</v>
      </c>
      <c r="AA477" s="703">
        <f t="shared" si="471"/>
        <v>-1.1439811057996963E-2</v>
      </c>
      <c r="AB477" s="703">
        <f t="shared" si="471"/>
        <v>-3.2381008668242899</v>
      </c>
      <c r="AC477" s="703">
        <f t="shared" si="471"/>
        <v>-0.60742705570292799</v>
      </c>
      <c r="AD477" s="704">
        <f t="shared" si="471"/>
        <v>-0.79689985000268848</v>
      </c>
    </row>
    <row r="478" spans="1:31">
      <c r="A478" s="622"/>
      <c r="B478" s="628" t="s">
        <v>840</v>
      </c>
      <c r="C478" s="629">
        <v>78.745308310991788</v>
      </c>
      <c r="D478" s="630">
        <v>36</v>
      </c>
      <c r="E478" s="630">
        <v>93.087341772152016</v>
      </c>
      <c r="F478" s="630">
        <v>0</v>
      </c>
      <c r="G478" s="630">
        <v>0</v>
      </c>
      <c r="H478" s="630">
        <v>85.857142857142904</v>
      </c>
      <c r="I478" s="629">
        <v>81.293147751605872</v>
      </c>
      <c r="J478" s="629">
        <v>0</v>
      </c>
      <c r="K478" s="630">
        <v>79.627450980392155</v>
      </c>
      <c r="L478" s="630">
        <v>40.225215517241388</v>
      </c>
      <c r="M478" s="630">
        <v>60.176470588235276</v>
      </c>
      <c r="N478" s="629">
        <v>63.568864468864469</v>
      </c>
      <c r="O478" s="629">
        <v>0</v>
      </c>
      <c r="P478" s="631">
        <v>0</v>
      </c>
      <c r="Q478" s="175"/>
      <c r="R478" s="175"/>
      <c r="Y478" s="702"/>
      <c r="AD478" s="702"/>
    </row>
    <row r="479" spans="1:31">
      <c r="A479" s="622"/>
      <c r="B479" s="628" t="s">
        <v>841</v>
      </c>
      <c r="C479" s="629">
        <v>69.102032988108931</v>
      </c>
      <c r="D479" s="630">
        <v>77.3333333333333</v>
      </c>
      <c r="E479" s="630">
        <v>105.16666666666667</v>
      </c>
      <c r="F479" s="630">
        <v>0</v>
      </c>
      <c r="G479" s="630">
        <v>0</v>
      </c>
      <c r="H479" s="630">
        <v>90.157894736842096</v>
      </c>
      <c r="I479" s="629">
        <v>75.812609775301311</v>
      </c>
      <c r="J479" s="629">
        <v>0</v>
      </c>
      <c r="K479" s="630">
        <v>79.22867924528299</v>
      </c>
      <c r="L479" s="630">
        <v>34.019495412844051</v>
      </c>
      <c r="M479" s="630">
        <v>28.150197628458489</v>
      </c>
      <c r="N479" s="629">
        <v>52.777063599458721</v>
      </c>
      <c r="O479" s="629">
        <v>0</v>
      </c>
      <c r="P479" s="631">
        <v>0</v>
      </c>
      <c r="Q479" s="175"/>
      <c r="R479" s="175"/>
      <c r="S479" s="703">
        <f t="shared" ref="S479:X479" si="472">C479-C478</f>
        <v>-9.6432753228828574</v>
      </c>
      <c r="T479" s="703">
        <f t="shared" si="472"/>
        <v>41.3333333333333</v>
      </c>
      <c r="U479" s="703">
        <f t="shared" si="472"/>
        <v>12.079324894514656</v>
      </c>
      <c r="V479" s="703">
        <f t="shared" si="472"/>
        <v>0</v>
      </c>
      <c r="W479" s="703">
        <f t="shared" si="472"/>
        <v>0</v>
      </c>
      <c r="X479" s="703">
        <f t="shared" si="472"/>
        <v>4.3007518796991917</v>
      </c>
      <c r="Y479" s="704">
        <f t="shared" ref="Y479:AD479" si="473">I479-I478</f>
        <v>-5.4805379763045607</v>
      </c>
      <c r="Z479" s="703">
        <f t="shared" si="473"/>
        <v>0</v>
      </c>
      <c r="AA479" s="703">
        <f t="shared" si="473"/>
        <v>-0.39877173510916464</v>
      </c>
      <c r="AB479" s="703">
        <f t="shared" si="473"/>
        <v>-6.2057201043973365</v>
      </c>
      <c r="AC479" s="703">
        <f t="shared" si="473"/>
        <v>-32.02627295977679</v>
      </c>
      <c r="AD479" s="704">
        <f t="shared" si="473"/>
        <v>-10.791800869405748</v>
      </c>
    </row>
    <row r="480" spans="1:31">
      <c r="A480" s="622"/>
      <c r="B480" s="628" t="s">
        <v>842</v>
      </c>
      <c r="C480" s="629">
        <v>115.06679039501422</v>
      </c>
      <c r="D480" s="630">
        <v>111.47079646017671</v>
      </c>
      <c r="E480" s="630">
        <v>119.26548005444472</v>
      </c>
      <c r="F480" s="630">
        <v>0</v>
      </c>
      <c r="G480" s="630">
        <v>117.51890034364223</v>
      </c>
      <c r="H480" s="630">
        <v>122.33750000000001</v>
      </c>
      <c r="I480" s="629">
        <v>116.20221484909344</v>
      </c>
      <c r="J480" s="629">
        <v>0</v>
      </c>
      <c r="K480" s="630">
        <v>75.777103866565568</v>
      </c>
      <c r="L480" s="630">
        <v>74.530054644808743</v>
      </c>
      <c r="M480" s="630">
        <v>79.315500992063505</v>
      </c>
      <c r="N480" s="629">
        <v>75.996975167489069</v>
      </c>
      <c r="O480" s="629">
        <v>0</v>
      </c>
      <c r="P480" s="631">
        <v>0</v>
      </c>
      <c r="Q480" s="175"/>
      <c r="R480" s="175"/>
      <c r="Y480" s="702"/>
      <c r="AD480" s="702"/>
    </row>
    <row r="481" spans="1:30">
      <c r="A481" s="622"/>
      <c r="B481" s="628" t="s">
        <v>843</v>
      </c>
      <c r="C481" s="629">
        <v>110.46115069229741</v>
      </c>
      <c r="D481" s="630">
        <v>110.86487710219924</v>
      </c>
      <c r="E481" s="630">
        <v>118.50696339614474</v>
      </c>
      <c r="F481" s="630">
        <v>0</v>
      </c>
      <c r="G481" s="630">
        <v>117.34947183098573</v>
      </c>
      <c r="H481" s="630">
        <v>125.9057017543862</v>
      </c>
      <c r="I481" s="629">
        <v>112.96443515858513</v>
      </c>
      <c r="J481" s="629">
        <v>0</v>
      </c>
      <c r="K481" s="630">
        <v>75.543335761107059</v>
      </c>
      <c r="L481" s="630">
        <v>73.137281778734561</v>
      </c>
      <c r="M481" s="630">
        <v>77.803622497616772</v>
      </c>
      <c r="N481" s="629">
        <v>75.226687334407686</v>
      </c>
      <c r="O481" s="629">
        <v>0</v>
      </c>
      <c r="P481" s="631">
        <v>0</v>
      </c>
      <c r="Q481" s="175"/>
      <c r="R481" s="175"/>
      <c r="S481" s="703">
        <f t="shared" ref="S481:X481" si="474">C481-C480</f>
        <v>-4.6056397027168146</v>
      </c>
      <c r="T481" s="703">
        <f t="shared" si="474"/>
        <v>-0.60591935797746999</v>
      </c>
      <c r="U481" s="703">
        <f t="shared" si="474"/>
        <v>-0.75851665829998183</v>
      </c>
      <c r="V481" s="703">
        <f t="shared" si="474"/>
        <v>0</v>
      </c>
      <c r="W481" s="703">
        <f t="shared" si="474"/>
        <v>-0.16942851265649495</v>
      </c>
      <c r="X481" s="703">
        <f t="shared" si="474"/>
        <v>3.5682017543861946</v>
      </c>
      <c r="Y481" s="704">
        <f t="shared" ref="Y481:AD481" si="475">I481-I480</f>
        <v>-3.2377796905083045</v>
      </c>
      <c r="Z481" s="703">
        <f t="shared" si="475"/>
        <v>0</v>
      </c>
      <c r="AA481" s="703">
        <f t="shared" si="475"/>
        <v>-0.23376810545850901</v>
      </c>
      <c r="AB481" s="703">
        <f t="shared" si="475"/>
        <v>-1.392772866074182</v>
      </c>
      <c r="AC481" s="703">
        <f t="shared" si="475"/>
        <v>-1.5118784944467336</v>
      </c>
      <c r="AD481" s="704">
        <f t="shared" si="475"/>
        <v>-0.77028783308138316</v>
      </c>
    </row>
    <row r="482" spans="1:30">
      <c r="A482" s="622"/>
      <c r="B482" s="628" t="s">
        <v>844</v>
      </c>
      <c r="C482" s="629">
        <v>78.087403598971761</v>
      </c>
      <c r="D482" s="630">
        <v>83.125000000000014</v>
      </c>
      <c r="E482" s="630">
        <v>81.552183406113542</v>
      </c>
      <c r="F482" s="630">
        <v>0</v>
      </c>
      <c r="G482" s="630">
        <v>60.5</v>
      </c>
      <c r="H482" s="630">
        <v>126.95833333333367</v>
      </c>
      <c r="I482" s="629">
        <v>79.052652050919406</v>
      </c>
      <c r="J482" s="629">
        <v>0</v>
      </c>
      <c r="K482" s="630">
        <v>76.393960923623439</v>
      </c>
      <c r="L482" s="630">
        <v>74.472222222222229</v>
      </c>
      <c r="M482" s="630">
        <v>81.120535714285737</v>
      </c>
      <c r="N482" s="629">
        <v>76.436197611800509</v>
      </c>
      <c r="O482" s="629">
        <v>0</v>
      </c>
      <c r="P482" s="631">
        <v>0</v>
      </c>
      <c r="Q482" s="175"/>
      <c r="R482" s="175"/>
      <c r="Y482" s="702"/>
      <c r="AD482" s="702"/>
    </row>
    <row r="483" spans="1:30">
      <c r="A483" s="622"/>
      <c r="B483" s="628" t="s">
        <v>845</v>
      </c>
      <c r="C483" s="629">
        <v>77.806364858807683</v>
      </c>
      <c r="D483" s="630">
        <v>67.5555555555556</v>
      </c>
      <c r="E483" s="630">
        <v>78.288311688311694</v>
      </c>
      <c r="F483" s="630">
        <v>0</v>
      </c>
      <c r="G483" s="630">
        <v>72.5</v>
      </c>
      <c r="H483" s="630">
        <v>107.90000000000013</v>
      </c>
      <c r="I483" s="629">
        <v>78.064979221760467</v>
      </c>
      <c r="J483" s="629">
        <v>0</v>
      </c>
      <c r="K483" s="630">
        <v>75.659637439881593</v>
      </c>
      <c r="L483" s="630">
        <v>72.795822454308095</v>
      </c>
      <c r="M483" s="630">
        <v>79.536828963795244</v>
      </c>
      <c r="N483" s="629">
        <v>75.366781580891399</v>
      </c>
      <c r="O483" s="629">
        <v>0</v>
      </c>
      <c r="P483" s="631">
        <v>0</v>
      </c>
      <c r="Q483" s="175"/>
      <c r="R483" s="175"/>
      <c r="S483" s="703">
        <f t="shared" ref="S483:X483" si="476">C483-C482</f>
        <v>-0.28103874016407815</v>
      </c>
      <c r="T483" s="703">
        <f t="shared" si="476"/>
        <v>-15.569444444444414</v>
      </c>
      <c r="U483" s="703">
        <f t="shared" si="476"/>
        <v>-3.2638717178018481</v>
      </c>
      <c r="V483" s="703">
        <f t="shared" si="476"/>
        <v>0</v>
      </c>
      <c r="W483" s="703">
        <f t="shared" si="476"/>
        <v>12</v>
      </c>
      <c r="X483" s="703">
        <f t="shared" si="476"/>
        <v>-19.058333333333536</v>
      </c>
      <c r="Y483" s="704">
        <f t="shared" ref="Y483:AD483" si="477">I483-I482</f>
        <v>-0.98767282915893873</v>
      </c>
      <c r="Z483" s="703">
        <f t="shared" si="477"/>
        <v>0</v>
      </c>
      <c r="AA483" s="703">
        <f t="shared" si="477"/>
        <v>-0.73432348374184642</v>
      </c>
      <c r="AB483" s="703">
        <f t="shared" si="477"/>
        <v>-1.676399767914134</v>
      </c>
      <c r="AC483" s="703">
        <f t="shared" si="477"/>
        <v>-1.5837067504904923</v>
      </c>
      <c r="AD483" s="704">
        <f t="shared" si="477"/>
        <v>-1.0694160309091103</v>
      </c>
    </row>
    <row r="484" spans="1:30">
      <c r="A484" s="622"/>
      <c r="B484" s="628" t="s">
        <v>846</v>
      </c>
      <c r="C484" s="629">
        <v>111.49376966385165</v>
      </c>
      <c r="D484" s="630">
        <v>111.32817610062865</v>
      </c>
      <c r="E484" s="630">
        <v>117.53976421220915</v>
      </c>
      <c r="F484" s="630">
        <v>0</v>
      </c>
      <c r="G484" s="630">
        <v>117.32363013698593</v>
      </c>
      <c r="H484" s="630">
        <v>122.75757575757578</v>
      </c>
      <c r="I484" s="629">
        <v>113.37706187646225</v>
      </c>
      <c r="J484" s="629">
        <v>0</v>
      </c>
      <c r="K484" s="630">
        <v>76.139355377073102</v>
      </c>
      <c r="L484" s="630">
        <v>74.501116902457184</v>
      </c>
      <c r="M484" s="630">
        <v>80.105203683035725</v>
      </c>
      <c r="N484" s="629">
        <v>76.236494965708445</v>
      </c>
      <c r="O484" s="629">
        <v>0</v>
      </c>
      <c r="P484" s="631">
        <v>0</v>
      </c>
      <c r="Q484" s="175"/>
      <c r="R484" s="175"/>
      <c r="Y484" s="702"/>
      <c r="AD484" s="702"/>
    </row>
    <row r="485" spans="1:30" ht="13.5" thickBot="1">
      <c r="A485" s="622"/>
      <c r="B485" s="628" t="s">
        <v>847</v>
      </c>
      <c r="C485" s="629">
        <v>107.49338031611542</v>
      </c>
      <c r="D485" s="630">
        <v>110.61421221864954</v>
      </c>
      <c r="E485" s="630">
        <v>116.89721384759336</v>
      </c>
      <c r="F485" s="630">
        <v>0</v>
      </c>
      <c r="G485" s="630">
        <v>117.27065026362021</v>
      </c>
      <c r="H485" s="630">
        <v>124.45362903225831</v>
      </c>
      <c r="I485" s="629">
        <v>110.47497574646982</v>
      </c>
      <c r="J485" s="629">
        <v>0</v>
      </c>
      <c r="K485" s="630">
        <v>75.609343832020997</v>
      </c>
      <c r="L485" s="630">
        <v>72.966685742659251</v>
      </c>
      <c r="M485" s="630">
        <v>78.554054054054049</v>
      </c>
      <c r="N485" s="629">
        <v>75.30150621065313</v>
      </c>
      <c r="O485" s="629">
        <v>0</v>
      </c>
      <c r="P485" s="631">
        <v>0</v>
      </c>
      <c r="Q485" s="175"/>
      <c r="R485" s="175"/>
      <c r="S485" s="715">
        <f t="shared" ref="S485:X485" si="478">C485-C484</f>
        <v>-4.0003893477362311</v>
      </c>
      <c r="T485" s="715">
        <f t="shared" si="478"/>
        <v>-0.71396388197911165</v>
      </c>
      <c r="U485" s="715">
        <f t="shared" si="478"/>
        <v>-0.64255036461578641</v>
      </c>
      <c r="V485" s="715">
        <f t="shared" si="478"/>
        <v>0</v>
      </c>
      <c r="W485" s="715">
        <f t="shared" si="478"/>
        <v>-5.2979873365714525E-2</v>
      </c>
      <c r="X485" s="715">
        <f t="shared" si="478"/>
        <v>1.6960532746825265</v>
      </c>
      <c r="Y485" s="716">
        <f t="shared" ref="Y485:AD485" si="479">I485-I484</f>
        <v>-2.9020861299924263</v>
      </c>
      <c r="Z485" s="715">
        <f t="shared" si="479"/>
        <v>0</v>
      </c>
      <c r="AA485" s="715">
        <f t="shared" si="479"/>
        <v>-0.53001154505210479</v>
      </c>
      <c r="AB485" s="715">
        <f t="shared" si="479"/>
        <v>-1.5344311597979328</v>
      </c>
      <c r="AC485" s="715">
        <f t="shared" si="479"/>
        <v>-1.5511496289816762</v>
      </c>
      <c r="AD485" s="716">
        <f t="shared" si="479"/>
        <v>-0.93498875505531487</v>
      </c>
    </row>
    <row r="486" spans="1:30">
      <c r="A486" s="621" t="s">
        <v>784</v>
      </c>
      <c r="B486" s="617" t="s">
        <v>816</v>
      </c>
      <c r="C486" s="634">
        <v>0</v>
      </c>
      <c r="D486" s="635">
        <v>0</v>
      </c>
      <c r="E486" s="635">
        <v>0</v>
      </c>
      <c r="F486" s="635">
        <v>0</v>
      </c>
      <c r="G486" s="635">
        <v>0</v>
      </c>
      <c r="H486" s="635">
        <v>0</v>
      </c>
      <c r="I486" s="634">
        <v>0</v>
      </c>
      <c r="J486" s="634">
        <v>0</v>
      </c>
      <c r="K486" s="635">
        <v>0</v>
      </c>
      <c r="L486" s="635">
        <v>0</v>
      </c>
      <c r="M486" s="635">
        <v>0</v>
      </c>
      <c r="N486" s="634">
        <v>0</v>
      </c>
      <c r="O486" s="634">
        <v>0</v>
      </c>
      <c r="P486" s="636">
        <v>0</v>
      </c>
      <c r="Q486" s="175"/>
      <c r="R486" s="175"/>
      <c r="S486" s="701" t="s">
        <v>1192</v>
      </c>
      <c r="Y486" s="702"/>
      <c r="AD486" s="702"/>
    </row>
    <row r="487" spans="1:30">
      <c r="A487" s="622"/>
      <c r="B487" s="628" t="s">
        <v>817</v>
      </c>
      <c r="C487" s="629">
        <v>0</v>
      </c>
      <c r="D487" s="630">
        <v>0</v>
      </c>
      <c r="E487" s="630">
        <v>0</v>
      </c>
      <c r="F487" s="630">
        <v>0</v>
      </c>
      <c r="G487" s="630">
        <v>0</v>
      </c>
      <c r="H487" s="630">
        <v>0</v>
      </c>
      <c r="I487" s="629">
        <v>0</v>
      </c>
      <c r="J487" s="629">
        <v>0</v>
      </c>
      <c r="K487" s="630">
        <v>0</v>
      </c>
      <c r="L487" s="630">
        <v>0</v>
      </c>
      <c r="M487" s="630">
        <v>0</v>
      </c>
      <c r="N487" s="629">
        <v>0</v>
      </c>
      <c r="O487" s="629">
        <v>0</v>
      </c>
      <c r="P487" s="631">
        <v>0</v>
      </c>
      <c r="Q487" s="175"/>
      <c r="R487" s="175"/>
      <c r="S487" s="703">
        <f t="shared" ref="S487:X487" si="480">C487-C486</f>
        <v>0</v>
      </c>
      <c r="T487" s="703">
        <f t="shared" si="480"/>
        <v>0</v>
      </c>
      <c r="U487" s="703">
        <f t="shared" si="480"/>
        <v>0</v>
      </c>
      <c r="V487" s="703">
        <f t="shared" si="480"/>
        <v>0</v>
      </c>
      <c r="W487" s="703">
        <f t="shared" si="480"/>
        <v>0</v>
      </c>
      <c r="X487" s="703">
        <f t="shared" si="480"/>
        <v>0</v>
      </c>
      <c r="Y487" s="704">
        <f t="shared" ref="Y487:AD487" si="481">I487-I486</f>
        <v>0</v>
      </c>
      <c r="Z487" s="703">
        <f t="shared" si="481"/>
        <v>0</v>
      </c>
      <c r="AA487" s="703">
        <f t="shared" si="481"/>
        <v>0</v>
      </c>
      <c r="AB487" s="703">
        <f t="shared" si="481"/>
        <v>0</v>
      </c>
      <c r="AC487" s="703">
        <f t="shared" si="481"/>
        <v>0</v>
      </c>
      <c r="AD487" s="704">
        <f t="shared" si="481"/>
        <v>0</v>
      </c>
    </row>
    <row r="488" spans="1:30">
      <c r="A488" s="622"/>
      <c r="B488" s="628" t="s">
        <v>818</v>
      </c>
      <c r="C488" s="629">
        <v>0</v>
      </c>
      <c r="D488" s="630">
        <v>0</v>
      </c>
      <c r="E488" s="630">
        <v>0</v>
      </c>
      <c r="F488" s="630">
        <v>0</v>
      </c>
      <c r="G488" s="630">
        <v>0</v>
      </c>
      <c r="H488" s="630">
        <v>0</v>
      </c>
      <c r="I488" s="629">
        <v>0</v>
      </c>
      <c r="J488" s="629">
        <v>0</v>
      </c>
      <c r="K488" s="630">
        <v>0</v>
      </c>
      <c r="L488" s="630">
        <v>0</v>
      </c>
      <c r="M488" s="630">
        <v>0</v>
      </c>
      <c r="N488" s="629">
        <v>0</v>
      </c>
      <c r="O488" s="629">
        <v>0</v>
      </c>
      <c r="P488" s="631">
        <v>0</v>
      </c>
      <c r="Q488" s="175"/>
      <c r="R488" s="175"/>
      <c r="Y488" s="702"/>
      <c r="AD488" s="702"/>
    </row>
    <row r="489" spans="1:30">
      <c r="A489" s="622"/>
      <c r="B489" s="628" t="s">
        <v>819</v>
      </c>
      <c r="C489" s="629">
        <v>0</v>
      </c>
      <c r="D489" s="630">
        <v>0</v>
      </c>
      <c r="E489" s="630">
        <v>0</v>
      </c>
      <c r="F489" s="630">
        <v>0</v>
      </c>
      <c r="G489" s="630">
        <v>0</v>
      </c>
      <c r="H489" s="630">
        <v>0</v>
      </c>
      <c r="I489" s="629">
        <v>0</v>
      </c>
      <c r="J489" s="629">
        <v>0</v>
      </c>
      <c r="K489" s="630">
        <v>0</v>
      </c>
      <c r="L489" s="630">
        <v>0</v>
      </c>
      <c r="M489" s="630">
        <v>0</v>
      </c>
      <c r="N489" s="629">
        <v>0</v>
      </c>
      <c r="O489" s="629">
        <v>0</v>
      </c>
      <c r="P489" s="631">
        <v>0</v>
      </c>
      <c r="Q489" s="175"/>
      <c r="R489" s="175"/>
      <c r="S489" s="703">
        <f t="shared" ref="S489:X489" si="482">C489-C488</f>
        <v>0</v>
      </c>
      <c r="T489" s="703">
        <f t="shared" si="482"/>
        <v>0</v>
      </c>
      <c r="U489" s="703">
        <f t="shared" si="482"/>
        <v>0</v>
      </c>
      <c r="V489" s="703">
        <f t="shared" si="482"/>
        <v>0</v>
      </c>
      <c r="W489" s="703">
        <f t="shared" si="482"/>
        <v>0</v>
      </c>
      <c r="X489" s="703">
        <f t="shared" si="482"/>
        <v>0</v>
      </c>
      <c r="Y489" s="704">
        <f t="shared" ref="Y489:AD489" si="483">I489-I488</f>
        <v>0</v>
      </c>
      <c r="Z489" s="703">
        <f t="shared" si="483"/>
        <v>0</v>
      </c>
      <c r="AA489" s="703">
        <f t="shared" si="483"/>
        <v>0</v>
      </c>
      <c r="AB489" s="703">
        <f t="shared" si="483"/>
        <v>0</v>
      </c>
      <c r="AC489" s="703">
        <f t="shared" si="483"/>
        <v>0</v>
      </c>
      <c r="AD489" s="704">
        <f t="shared" si="483"/>
        <v>0</v>
      </c>
    </row>
    <row r="490" spans="1:30">
      <c r="A490" s="622"/>
      <c r="B490" s="628" t="s">
        <v>820</v>
      </c>
      <c r="C490" s="629">
        <v>0</v>
      </c>
      <c r="D490" s="630">
        <v>0</v>
      </c>
      <c r="E490" s="630">
        <v>0</v>
      </c>
      <c r="F490" s="630">
        <v>0</v>
      </c>
      <c r="G490" s="630">
        <v>0</v>
      </c>
      <c r="H490" s="630">
        <v>0</v>
      </c>
      <c r="I490" s="629">
        <v>0</v>
      </c>
      <c r="J490" s="629">
        <v>0</v>
      </c>
      <c r="K490" s="630">
        <v>0</v>
      </c>
      <c r="L490" s="630">
        <v>0</v>
      </c>
      <c r="M490" s="630">
        <v>0</v>
      </c>
      <c r="N490" s="629">
        <v>0</v>
      </c>
      <c r="O490" s="629">
        <v>0</v>
      </c>
      <c r="P490" s="631">
        <v>0</v>
      </c>
      <c r="Q490" s="175"/>
      <c r="R490" s="175"/>
      <c r="Y490" s="702"/>
      <c r="AD490" s="702"/>
    </row>
    <row r="491" spans="1:30">
      <c r="A491" s="622"/>
      <c r="B491" s="628" t="s">
        <v>821</v>
      </c>
      <c r="C491" s="629">
        <v>0</v>
      </c>
      <c r="D491" s="630">
        <v>0</v>
      </c>
      <c r="E491" s="630">
        <v>0</v>
      </c>
      <c r="F491" s="630">
        <v>0</v>
      </c>
      <c r="G491" s="630">
        <v>0</v>
      </c>
      <c r="H491" s="630">
        <v>0</v>
      </c>
      <c r="I491" s="629">
        <v>0</v>
      </c>
      <c r="J491" s="629">
        <v>0</v>
      </c>
      <c r="K491" s="630">
        <v>0</v>
      </c>
      <c r="L491" s="630">
        <v>0</v>
      </c>
      <c r="M491" s="630">
        <v>0</v>
      </c>
      <c r="N491" s="629">
        <v>0</v>
      </c>
      <c r="O491" s="629">
        <v>0</v>
      </c>
      <c r="P491" s="631">
        <v>0</v>
      </c>
      <c r="Q491" s="175"/>
      <c r="R491" s="175"/>
      <c r="S491" s="703">
        <f t="shared" ref="S491:X491" si="484">C491-C490</f>
        <v>0</v>
      </c>
      <c r="T491" s="703">
        <f t="shared" si="484"/>
        <v>0</v>
      </c>
      <c r="U491" s="703">
        <f t="shared" si="484"/>
        <v>0</v>
      </c>
      <c r="V491" s="703">
        <f t="shared" si="484"/>
        <v>0</v>
      </c>
      <c r="W491" s="703">
        <f t="shared" si="484"/>
        <v>0</v>
      </c>
      <c r="X491" s="703">
        <f t="shared" si="484"/>
        <v>0</v>
      </c>
      <c r="Y491" s="704">
        <f t="shared" ref="Y491:AD491" si="485">I491-I490</f>
        <v>0</v>
      </c>
      <c r="Z491" s="703">
        <f t="shared" si="485"/>
        <v>0</v>
      </c>
      <c r="AA491" s="703">
        <f t="shared" si="485"/>
        <v>0</v>
      </c>
      <c r="AB491" s="703">
        <f t="shared" si="485"/>
        <v>0</v>
      </c>
      <c r="AC491" s="703">
        <f t="shared" si="485"/>
        <v>0</v>
      </c>
      <c r="AD491" s="704">
        <f t="shared" si="485"/>
        <v>0</v>
      </c>
    </row>
    <row r="492" spans="1:30">
      <c r="A492" s="622"/>
      <c r="B492" s="628" t="s">
        <v>822</v>
      </c>
      <c r="C492" s="629">
        <v>0</v>
      </c>
      <c r="D492" s="630">
        <v>0</v>
      </c>
      <c r="E492" s="630">
        <v>0</v>
      </c>
      <c r="F492" s="630">
        <v>0</v>
      </c>
      <c r="G492" s="630">
        <v>0</v>
      </c>
      <c r="H492" s="630">
        <v>0</v>
      </c>
      <c r="I492" s="629">
        <v>0</v>
      </c>
      <c r="J492" s="629">
        <v>0</v>
      </c>
      <c r="K492" s="630">
        <v>0</v>
      </c>
      <c r="L492" s="630">
        <v>0</v>
      </c>
      <c r="M492" s="630">
        <v>0</v>
      </c>
      <c r="N492" s="629">
        <v>0</v>
      </c>
      <c r="O492" s="629">
        <v>0</v>
      </c>
      <c r="P492" s="631">
        <v>0</v>
      </c>
      <c r="Q492" s="175"/>
      <c r="R492" s="175"/>
      <c r="Y492" s="702"/>
      <c r="AD492" s="702"/>
    </row>
    <row r="493" spans="1:30">
      <c r="A493" s="622"/>
      <c r="B493" s="628" t="s">
        <v>823</v>
      </c>
      <c r="C493" s="629">
        <v>0</v>
      </c>
      <c r="D493" s="630">
        <v>0</v>
      </c>
      <c r="E493" s="630">
        <v>0</v>
      </c>
      <c r="F493" s="630">
        <v>0</v>
      </c>
      <c r="G493" s="630">
        <v>0</v>
      </c>
      <c r="H493" s="630">
        <v>0</v>
      </c>
      <c r="I493" s="629">
        <v>0</v>
      </c>
      <c r="J493" s="629">
        <v>0</v>
      </c>
      <c r="K493" s="630">
        <v>0</v>
      </c>
      <c r="L493" s="630">
        <v>0</v>
      </c>
      <c r="M493" s="630">
        <v>0</v>
      </c>
      <c r="N493" s="629">
        <v>0</v>
      </c>
      <c r="O493" s="629">
        <v>0</v>
      </c>
      <c r="P493" s="631">
        <v>0</v>
      </c>
      <c r="Q493" s="175"/>
      <c r="R493" s="175"/>
      <c r="S493" s="703">
        <f t="shared" ref="S493:X493" si="486">C493-C492</f>
        <v>0</v>
      </c>
      <c r="T493" s="703">
        <f t="shared" si="486"/>
        <v>0</v>
      </c>
      <c r="U493" s="703">
        <f t="shared" si="486"/>
        <v>0</v>
      </c>
      <c r="V493" s="703">
        <f t="shared" si="486"/>
        <v>0</v>
      </c>
      <c r="W493" s="703">
        <f t="shared" si="486"/>
        <v>0</v>
      </c>
      <c r="X493" s="703">
        <f t="shared" si="486"/>
        <v>0</v>
      </c>
      <c r="Y493" s="704">
        <f t="shared" ref="Y493:AD493" si="487">I493-I492</f>
        <v>0</v>
      </c>
      <c r="Z493" s="703">
        <f t="shared" si="487"/>
        <v>0</v>
      </c>
      <c r="AA493" s="703">
        <f t="shared" si="487"/>
        <v>0</v>
      </c>
      <c r="AB493" s="703">
        <f t="shared" si="487"/>
        <v>0</v>
      </c>
      <c r="AC493" s="703">
        <f t="shared" si="487"/>
        <v>0</v>
      </c>
      <c r="AD493" s="704">
        <f t="shared" si="487"/>
        <v>0</v>
      </c>
    </row>
    <row r="494" spans="1:30">
      <c r="A494" s="622"/>
      <c r="B494" s="628" t="s">
        <v>824</v>
      </c>
      <c r="C494" s="629">
        <v>0</v>
      </c>
      <c r="D494" s="630">
        <v>0</v>
      </c>
      <c r="E494" s="630">
        <v>0</v>
      </c>
      <c r="F494" s="630">
        <v>0</v>
      </c>
      <c r="G494" s="630">
        <v>0</v>
      </c>
      <c r="H494" s="630">
        <v>0</v>
      </c>
      <c r="I494" s="629">
        <v>0</v>
      </c>
      <c r="J494" s="629">
        <v>0</v>
      </c>
      <c r="K494" s="630">
        <v>0</v>
      </c>
      <c r="L494" s="630">
        <v>0</v>
      </c>
      <c r="M494" s="630">
        <v>0</v>
      </c>
      <c r="N494" s="629">
        <v>0</v>
      </c>
      <c r="O494" s="629">
        <v>0</v>
      </c>
      <c r="P494" s="631">
        <v>0</v>
      </c>
      <c r="Q494" s="175"/>
      <c r="R494" s="175"/>
      <c r="Y494" s="702"/>
      <c r="AD494" s="702"/>
    </row>
    <row r="495" spans="1:30">
      <c r="A495" s="622"/>
      <c r="B495" s="628" t="s">
        <v>825</v>
      </c>
      <c r="C495" s="629">
        <v>0</v>
      </c>
      <c r="D495" s="630">
        <v>0</v>
      </c>
      <c r="E495" s="630">
        <v>0</v>
      </c>
      <c r="F495" s="630">
        <v>0</v>
      </c>
      <c r="G495" s="630">
        <v>0</v>
      </c>
      <c r="H495" s="630">
        <v>0</v>
      </c>
      <c r="I495" s="629">
        <v>0</v>
      </c>
      <c r="J495" s="629">
        <v>0</v>
      </c>
      <c r="K495" s="630">
        <v>0</v>
      </c>
      <c r="L495" s="630">
        <v>0</v>
      </c>
      <c r="M495" s="630">
        <v>0</v>
      </c>
      <c r="N495" s="629">
        <v>0</v>
      </c>
      <c r="O495" s="629">
        <v>0</v>
      </c>
      <c r="P495" s="631">
        <v>0</v>
      </c>
      <c r="Q495" s="175"/>
      <c r="R495" s="175"/>
      <c r="S495" s="703">
        <f t="shared" ref="S495:X495" si="488">C495-C494</f>
        <v>0</v>
      </c>
      <c r="T495" s="703">
        <f t="shared" si="488"/>
        <v>0</v>
      </c>
      <c r="U495" s="703">
        <f t="shared" si="488"/>
        <v>0</v>
      </c>
      <c r="V495" s="703">
        <f t="shared" si="488"/>
        <v>0</v>
      </c>
      <c r="W495" s="703">
        <f t="shared" si="488"/>
        <v>0</v>
      </c>
      <c r="X495" s="703">
        <f t="shared" si="488"/>
        <v>0</v>
      </c>
      <c r="Y495" s="704">
        <f t="shared" ref="Y495:AD495" si="489">I495-I494</f>
        <v>0</v>
      </c>
      <c r="Z495" s="703">
        <f t="shared" si="489"/>
        <v>0</v>
      </c>
      <c r="AA495" s="703">
        <f t="shared" si="489"/>
        <v>0</v>
      </c>
      <c r="AB495" s="703">
        <f t="shared" si="489"/>
        <v>0</v>
      </c>
      <c r="AC495" s="703">
        <f t="shared" si="489"/>
        <v>0</v>
      </c>
      <c r="AD495" s="704">
        <f t="shared" si="489"/>
        <v>0</v>
      </c>
    </row>
    <row r="496" spans="1:30">
      <c r="A496" s="622"/>
      <c r="B496" s="628" t="s">
        <v>826</v>
      </c>
      <c r="C496" s="629">
        <v>0</v>
      </c>
      <c r="D496" s="630">
        <v>0</v>
      </c>
      <c r="E496" s="630">
        <v>0</v>
      </c>
      <c r="F496" s="630">
        <v>0</v>
      </c>
      <c r="G496" s="630">
        <v>0</v>
      </c>
      <c r="H496" s="630">
        <v>0</v>
      </c>
      <c r="I496" s="629">
        <v>0</v>
      </c>
      <c r="J496" s="629">
        <v>0</v>
      </c>
      <c r="K496" s="630">
        <v>0</v>
      </c>
      <c r="L496" s="630">
        <v>0</v>
      </c>
      <c r="M496" s="630">
        <v>0</v>
      </c>
      <c r="N496" s="629">
        <v>0</v>
      </c>
      <c r="O496" s="629">
        <v>0</v>
      </c>
      <c r="P496" s="631">
        <v>0</v>
      </c>
      <c r="Q496" s="175"/>
      <c r="R496" s="175"/>
      <c r="Y496" s="702"/>
      <c r="AD496" s="702"/>
    </row>
    <row r="497" spans="1:31">
      <c r="A497" s="622"/>
      <c r="B497" s="628" t="s">
        <v>827</v>
      </c>
      <c r="C497" s="629">
        <v>0</v>
      </c>
      <c r="D497" s="630">
        <v>0</v>
      </c>
      <c r="E497" s="630">
        <v>0</v>
      </c>
      <c r="F497" s="630">
        <v>0</v>
      </c>
      <c r="G497" s="630">
        <v>0</v>
      </c>
      <c r="H497" s="630">
        <v>0</v>
      </c>
      <c r="I497" s="629">
        <v>0</v>
      </c>
      <c r="J497" s="629">
        <v>0</v>
      </c>
      <c r="K497" s="630">
        <v>0</v>
      </c>
      <c r="L497" s="630">
        <v>0</v>
      </c>
      <c r="M497" s="630">
        <v>0</v>
      </c>
      <c r="N497" s="629">
        <v>0</v>
      </c>
      <c r="O497" s="629">
        <v>0</v>
      </c>
      <c r="P497" s="631">
        <v>0</v>
      </c>
      <c r="Q497" s="175"/>
      <c r="R497" s="175"/>
      <c r="S497" s="703">
        <f t="shared" ref="S497:X497" si="490">C497-C496</f>
        <v>0</v>
      </c>
      <c r="T497" s="703">
        <f t="shared" si="490"/>
        <v>0</v>
      </c>
      <c r="U497" s="703">
        <f t="shared" si="490"/>
        <v>0</v>
      </c>
      <c r="V497" s="703">
        <f t="shared" si="490"/>
        <v>0</v>
      </c>
      <c r="W497" s="703">
        <f t="shared" si="490"/>
        <v>0</v>
      </c>
      <c r="X497" s="703">
        <f t="shared" si="490"/>
        <v>0</v>
      </c>
      <c r="Y497" s="704">
        <f t="shared" ref="Y497:AD497" si="491">I497-I496</f>
        <v>0</v>
      </c>
      <c r="Z497" s="703">
        <f t="shared" si="491"/>
        <v>0</v>
      </c>
      <c r="AA497" s="703">
        <f t="shared" si="491"/>
        <v>0</v>
      </c>
      <c r="AB497" s="703">
        <f t="shared" si="491"/>
        <v>0</v>
      </c>
      <c r="AC497" s="703">
        <f t="shared" si="491"/>
        <v>0</v>
      </c>
      <c r="AD497" s="704">
        <f t="shared" si="491"/>
        <v>0</v>
      </c>
    </row>
    <row r="498" spans="1:31">
      <c r="A498" s="622"/>
      <c r="B498" s="628" t="s">
        <v>828</v>
      </c>
      <c r="C498" s="629">
        <v>0</v>
      </c>
      <c r="D498" s="630">
        <v>0</v>
      </c>
      <c r="E498" s="630">
        <v>0</v>
      </c>
      <c r="F498" s="630">
        <v>0</v>
      </c>
      <c r="G498" s="630">
        <v>0</v>
      </c>
      <c r="H498" s="630">
        <v>0</v>
      </c>
      <c r="I498" s="629">
        <v>0</v>
      </c>
      <c r="J498" s="629">
        <v>0</v>
      </c>
      <c r="K498" s="630">
        <v>0</v>
      </c>
      <c r="L498" s="630">
        <v>0</v>
      </c>
      <c r="M498" s="630">
        <v>0</v>
      </c>
      <c r="N498" s="629">
        <v>0</v>
      </c>
      <c r="O498" s="629">
        <v>0</v>
      </c>
      <c r="P498" s="631">
        <v>0</v>
      </c>
      <c r="Q498" s="175"/>
      <c r="R498" s="175"/>
      <c r="Y498" s="702"/>
      <c r="AD498" s="702"/>
    </row>
    <row r="499" spans="1:31">
      <c r="A499" s="622"/>
      <c r="B499" s="628" t="s">
        <v>829</v>
      </c>
      <c r="C499" s="629">
        <v>0</v>
      </c>
      <c r="D499" s="630">
        <v>0</v>
      </c>
      <c r="E499" s="630">
        <v>0</v>
      </c>
      <c r="F499" s="630">
        <v>0</v>
      </c>
      <c r="G499" s="630">
        <v>0</v>
      </c>
      <c r="H499" s="630">
        <v>0</v>
      </c>
      <c r="I499" s="629">
        <v>0</v>
      </c>
      <c r="J499" s="629">
        <v>0</v>
      </c>
      <c r="K499" s="630">
        <v>0</v>
      </c>
      <c r="L499" s="630">
        <v>0</v>
      </c>
      <c r="M499" s="630">
        <v>0</v>
      </c>
      <c r="N499" s="629">
        <v>0</v>
      </c>
      <c r="O499" s="629">
        <v>0</v>
      </c>
      <c r="P499" s="631">
        <v>0</v>
      </c>
      <c r="Q499" s="175"/>
      <c r="R499" s="175"/>
      <c r="S499" s="703">
        <f t="shared" ref="S499:X499" si="492">C499-C498</f>
        <v>0</v>
      </c>
      <c r="T499" s="703">
        <f t="shared" si="492"/>
        <v>0</v>
      </c>
      <c r="U499" s="703">
        <f t="shared" si="492"/>
        <v>0</v>
      </c>
      <c r="V499" s="703">
        <f t="shared" si="492"/>
        <v>0</v>
      </c>
      <c r="W499" s="703">
        <f t="shared" si="492"/>
        <v>0</v>
      </c>
      <c r="X499" s="703">
        <f t="shared" si="492"/>
        <v>0</v>
      </c>
      <c r="Y499" s="704">
        <f t="shared" ref="Y499:AD499" si="493">I499-I498</f>
        <v>0</v>
      </c>
      <c r="Z499" s="703">
        <f t="shared" si="493"/>
        <v>0</v>
      </c>
      <c r="AA499" s="703">
        <f t="shared" si="493"/>
        <v>0</v>
      </c>
      <c r="AB499" s="703">
        <f t="shared" si="493"/>
        <v>0</v>
      </c>
      <c r="AC499" s="703">
        <f t="shared" si="493"/>
        <v>0</v>
      </c>
      <c r="AD499" s="704">
        <f t="shared" si="493"/>
        <v>0</v>
      </c>
    </row>
    <row r="500" spans="1:31">
      <c r="A500" s="622"/>
      <c r="B500" s="628" t="s">
        <v>830</v>
      </c>
      <c r="C500" s="629">
        <v>0</v>
      </c>
      <c r="D500" s="630">
        <v>0</v>
      </c>
      <c r="E500" s="630">
        <v>0</v>
      </c>
      <c r="F500" s="630">
        <v>0</v>
      </c>
      <c r="G500" s="630">
        <v>0</v>
      </c>
      <c r="H500" s="630">
        <v>0</v>
      </c>
      <c r="I500" s="629">
        <v>0</v>
      </c>
      <c r="J500" s="629">
        <v>0</v>
      </c>
      <c r="K500" s="630">
        <v>0</v>
      </c>
      <c r="L500" s="630">
        <v>0</v>
      </c>
      <c r="M500" s="630">
        <v>0</v>
      </c>
      <c r="N500" s="629">
        <v>0</v>
      </c>
      <c r="O500" s="629">
        <v>0</v>
      </c>
      <c r="P500" s="631">
        <v>0</v>
      </c>
      <c r="Q500" s="175"/>
      <c r="R500" s="175"/>
      <c r="Y500" s="702"/>
      <c r="AD500" s="702"/>
    </row>
    <row r="501" spans="1:31">
      <c r="A501" s="622"/>
      <c r="B501" s="628" t="s">
        <v>831</v>
      </c>
      <c r="C501" s="629">
        <v>0</v>
      </c>
      <c r="D501" s="630">
        <v>0</v>
      </c>
      <c r="E501" s="630">
        <v>0</v>
      </c>
      <c r="F501" s="630">
        <v>0</v>
      </c>
      <c r="G501" s="630">
        <v>0</v>
      </c>
      <c r="H501" s="630">
        <v>0</v>
      </c>
      <c r="I501" s="629">
        <v>0</v>
      </c>
      <c r="J501" s="629">
        <v>0</v>
      </c>
      <c r="K501" s="630">
        <v>0</v>
      </c>
      <c r="L501" s="630">
        <v>0</v>
      </c>
      <c r="M501" s="630">
        <v>0</v>
      </c>
      <c r="N501" s="629">
        <v>0</v>
      </c>
      <c r="O501" s="629">
        <v>0</v>
      </c>
      <c r="P501" s="631">
        <v>0</v>
      </c>
      <c r="Q501" s="175"/>
      <c r="R501" s="175"/>
      <c r="S501" s="703">
        <f t="shared" ref="S501:X501" si="494">C501-C500</f>
        <v>0</v>
      </c>
      <c r="T501" s="703">
        <f t="shared" si="494"/>
        <v>0</v>
      </c>
      <c r="U501" s="703">
        <f t="shared" si="494"/>
        <v>0</v>
      </c>
      <c r="V501" s="703">
        <f t="shared" si="494"/>
        <v>0</v>
      </c>
      <c r="W501" s="703">
        <f t="shared" si="494"/>
        <v>0</v>
      </c>
      <c r="X501" s="703">
        <f t="shared" si="494"/>
        <v>0</v>
      </c>
      <c r="Y501" s="704">
        <f t="shared" ref="Y501:AD501" si="495">I501-I500</f>
        <v>0</v>
      </c>
      <c r="Z501" s="703">
        <f t="shared" si="495"/>
        <v>0</v>
      </c>
      <c r="AA501" s="703">
        <f t="shared" si="495"/>
        <v>0</v>
      </c>
      <c r="AB501" s="703">
        <f t="shared" si="495"/>
        <v>0</v>
      </c>
      <c r="AC501" s="703">
        <f t="shared" si="495"/>
        <v>0</v>
      </c>
      <c r="AD501" s="704">
        <f t="shared" si="495"/>
        <v>0</v>
      </c>
    </row>
    <row r="502" spans="1:31">
      <c r="A502" s="622"/>
      <c r="B502" s="628" t="s">
        <v>832</v>
      </c>
      <c r="C502" s="629">
        <v>0</v>
      </c>
      <c r="D502" s="630">
        <v>0</v>
      </c>
      <c r="E502" s="630">
        <v>0</v>
      </c>
      <c r="F502" s="630">
        <v>0</v>
      </c>
      <c r="G502" s="630">
        <v>0</v>
      </c>
      <c r="H502" s="630">
        <v>0</v>
      </c>
      <c r="I502" s="629">
        <v>0</v>
      </c>
      <c r="J502" s="629">
        <v>0</v>
      </c>
      <c r="K502" s="630">
        <v>0</v>
      </c>
      <c r="L502" s="630">
        <v>0</v>
      </c>
      <c r="M502" s="630">
        <v>0</v>
      </c>
      <c r="N502" s="629">
        <v>0</v>
      </c>
      <c r="O502" s="629">
        <v>0</v>
      </c>
      <c r="P502" s="631">
        <v>0</v>
      </c>
      <c r="Q502" s="175"/>
      <c r="R502" s="175"/>
      <c r="Y502" s="702"/>
      <c r="AD502" s="702"/>
    </row>
    <row r="503" spans="1:31">
      <c r="A503" s="622"/>
      <c r="B503" s="628" t="s">
        <v>833</v>
      </c>
      <c r="C503" s="629">
        <v>0</v>
      </c>
      <c r="D503" s="630">
        <v>0</v>
      </c>
      <c r="E503" s="630">
        <v>0</v>
      </c>
      <c r="F503" s="630">
        <v>0</v>
      </c>
      <c r="G503" s="630">
        <v>0</v>
      </c>
      <c r="H503" s="630">
        <v>0</v>
      </c>
      <c r="I503" s="629">
        <v>0</v>
      </c>
      <c r="J503" s="629">
        <v>0</v>
      </c>
      <c r="K503" s="630">
        <v>0</v>
      </c>
      <c r="L503" s="630">
        <v>0</v>
      </c>
      <c r="M503" s="630">
        <v>0</v>
      </c>
      <c r="N503" s="629">
        <v>0</v>
      </c>
      <c r="O503" s="629">
        <v>0</v>
      </c>
      <c r="P503" s="631">
        <v>0</v>
      </c>
      <c r="Q503" s="175"/>
      <c r="R503" s="175"/>
      <c r="S503" s="703">
        <f t="shared" ref="S503:X503" si="496">C503-C502</f>
        <v>0</v>
      </c>
      <c r="T503" s="703">
        <f t="shared" si="496"/>
        <v>0</v>
      </c>
      <c r="U503" s="703">
        <f t="shared" si="496"/>
        <v>0</v>
      </c>
      <c r="V503" s="703">
        <f t="shared" si="496"/>
        <v>0</v>
      </c>
      <c r="W503" s="703">
        <f t="shared" si="496"/>
        <v>0</v>
      </c>
      <c r="X503" s="703">
        <f t="shared" si="496"/>
        <v>0</v>
      </c>
      <c r="Y503" s="704">
        <f t="shared" ref="Y503:AD503" si="497">I503-I502</f>
        <v>0</v>
      </c>
      <c r="Z503" s="703">
        <f t="shared" si="497"/>
        <v>0</v>
      </c>
      <c r="AA503" s="703">
        <f t="shared" si="497"/>
        <v>0</v>
      </c>
      <c r="AB503" s="703">
        <f t="shared" si="497"/>
        <v>0</v>
      </c>
      <c r="AC503" s="703">
        <f t="shared" si="497"/>
        <v>0</v>
      </c>
      <c r="AD503" s="704">
        <f t="shared" si="497"/>
        <v>0</v>
      </c>
    </row>
    <row r="504" spans="1:31">
      <c r="A504" s="622"/>
      <c r="B504" s="628" t="s">
        <v>834</v>
      </c>
      <c r="C504" s="629">
        <v>0</v>
      </c>
      <c r="D504" s="630">
        <v>0</v>
      </c>
      <c r="E504" s="630">
        <v>0</v>
      </c>
      <c r="F504" s="630">
        <v>0</v>
      </c>
      <c r="G504" s="630">
        <v>0</v>
      </c>
      <c r="H504" s="630">
        <v>0</v>
      </c>
      <c r="I504" s="629">
        <v>0</v>
      </c>
      <c r="J504" s="629">
        <v>0</v>
      </c>
      <c r="K504" s="630">
        <v>0</v>
      </c>
      <c r="L504" s="630">
        <v>0</v>
      </c>
      <c r="M504" s="630">
        <v>0</v>
      </c>
      <c r="N504" s="629">
        <v>0</v>
      </c>
      <c r="O504" s="629">
        <v>0</v>
      </c>
      <c r="P504" s="631">
        <v>0</v>
      </c>
      <c r="Q504" s="175"/>
      <c r="R504" s="175"/>
      <c r="Y504" s="702"/>
      <c r="AD504" s="702"/>
    </row>
    <row r="505" spans="1:31">
      <c r="A505" s="622"/>
      <c r="B505" s="628" t="s">
        <v>835</v>
      </c>
      <c r="C505" s="629">
        <v>0</v>
      </c>
      <c r="D505" s="630">
        <v>0</v>
      </c>
      <c r="E505" s="630">
        <v>0</v>
      </c>
      <c r="F505" s="630">
        <v>0</v>
      </c>
      <c r="G505" s="630">
        <v>0</v>
      </c>
      <c r="H505" s="630">
        <v>0</v>
      </c>
      <c r="I505" s="629">
        <v>0</v>
      </c>
      <c r="J505" s="629">
        <v>0</v>
      </c>
      <c r="K505" s="630">
        <v>0</v>
      </c>
      <c r="L505" s="630">
        <v>0</v>
      </c>
      <c r="M505" s="630">
        <v>0</v>
      </c>
      <c r="N505" s="629">
        <v>0</v>
      </c>
      <c r="O505" s="629">
        <v>0</v>
      </c>
      <c r="P505" s="631">
        <v>0</v>
      </c>
      <c r="Q505" s="175"/>
      <c r="R505" s="175"/>
      <c r="S505" s="703">
        <f t="shared" ref="S505:X505" si="498">C505-C504</f>
        <v>0</v>
      </c>
      <c r="T505" s="703">
        <f t="shared" si="498"/>
        <v>0</v>
      </c>
      <c r="U505" s="703">
        <f t="shared" si="498"/>
        <v>0</v>
      </c>
      <c r="V505" s="703">
        <f t="shared" si="498"/>
        <v>0</v>
      </c>
      <c r="W505" s="703">
        <f t="shared" si="498"/>
        <v>0</v>
      </c>
      <c r="X505" s="703">
        <f t="shared" si="498"/>
        <v>0</v>
      </c>
      <c r="Y505" s="704">
        <f t="shared" ref="Y505:AD505" si="499">I505-I504</f>
        <v>0</v>
      </c>
      <c r="Z505" s="703">
        <f t="shared" si="499"/>
        <v>0</v>
      </c>
      <c r="AA505" s="703">
        <f t="shared" si="499"/>
        <v>0</v>
      </c>
      <c r="AB505" s="703">
        <f t="shared" si="499"/>
        <v>0</v>
      </c>
      <c r="AC505" s="703">
        <f t="shared" si="499"/>
        <v>0</v>
      </c>
      <c r="AD505" s="704">
        <f t="shared" si="499"/>
        <v>0</v>
      </c>
    </row>
    <row r="506" spans="1:31">
      <c r="A506" s="622"/>
      <c r="B506" s="628" t="s">
        <v>836</v>
      </c>
      <c r="C506" s="629">
        <v>0</v>
      </c>
      <c r="D506" s="630">
        <v>0</v>
      </c>
      <c r="E506" s="630">
        <v>0</v>
      </c>
      <c r="F506" s="630">
        <v>0</v>
      </c>
      <c r="G506" s="630">
        <v>0</v>
      </c>
      <c r="H506" s="630">
        <v>0</v>
      </c>
      <c r="I506" s="629">
        <v>0</v>
      </c>
      <c r="J506" s="629">
        <v>0</v>
      </c>
      <c r="K506" s="630">
        <v>0</v>
      </c>
      <c r="L506" s="630">
        <v>0</v>
      </c>
      <c r="M506" s="630">
        <v>0</v>
      </c>
      <c r="N506" s="629">
        <v>0</v>
      </c>
      <c r="O506" s="629">
        <v>0</v>
      </c>
      <c r="P506" s="631">
        <v>0</v>
      </c>
      <c r="Q506" s="175"/>
      <c r="R506" s="175"/>
      <c r="Y506" s="702"/>
      <c r="AD506" s="702"/>
    </row>
    <row r="507" spans="1:31">
      <c r="A507" s="622"/>
      <c r="B507" s="628" t="s">
        <v>837</v>
      </c>
      <c r="C507" s="629">
        <v>0</v>
      </c>
      <c r="D507" s="630">
        <v>0</v>
      </c>
      <c r="E507" s="630">
        <v>0</v>
      </c>
      <c r="F507" s="630">
        <v>0</v>
      </c>
      <c r="G507" s="630">
        <v>0</v>
      </c>
      <c r="H507" s="630">
        <v>0</v>
      </c>
      <c r="I507" s="629">
        <v>0</v>
      </c>
      <c r="J507" s="629">
        <v>0</v>
      </c>
      <c r="K507" s="630">
        <v>0</v>
      </c>
      <c r="L507" s="630">
        <v>0</v>
      </c>
      <c r="M507" s="630">
        <v>0</v>
      </c>
      <c r="N507" s="629">
        <v>0</v>
      </c>
      <c r="O507" s="629">
        <v>0</v>
      </c>
      <c r="P507" s="631">
        <v>0</v>
      </c>
      <c r="Q507" s="175"/>
      <c r="R507" s="175"/>
      <c r="S507" s="703">
        <f t="shared" ref="S507:X507" si="500">C507-C506</f>
        <v>0</v>
      </c>
      <c r="T507" s="703">
        <f t="shared" si="500"/>
        <v>0</v>
      </c>
      <c r="U507" s="703">
        <f t="shared" si="500"/>
        <v>0</v>
      </c>
      <c r="V507" s="703">
        <f t="shared" si="500"/>
        <v>0</v>
      </c>
      <c r="W507" s="703">
        <f t="shared" si="500"/>
        <v>0</v>
      </c>
      <c r="X507" s="703">
        <f t="shared" si="500"/>
        <v>0</v>
      </c>
      <c r="Y507" s="704">
        <f t="shared" ref="Y507:AD507" si="501">I507-I506</f>
        <v>0</v>
      </c>
      <c r="Z507" s="703">
        <f t="shared" si="501"/>
        <v>0</v>
      </c>
      <c r="AA507" s="703">
        <f t="shared" si="501"/>
        <v>0</v>
      </c>
      <c r="AB507" s="703">
        <f t="shared" si="501"/>
        <v>0</v>
      </c>
      <c r="AC507" s="703">
        <f t="shared" si="501"/>
        <v>0</v>
      </c>
      <c r="AD507" s="704">
        <f t="shared" si="501"/>
        <v>0</v>
      </c>
      <c r="AE507" s="195"/>
    </row>
    <row r="508" spans="1:31">
      <c r="A508" s="622"/>
      <c r="B508" s="628" t="s">
        <v>838</v>
      </c>
      <c r="C508" s="629">
        <v>0</v>
      </c>
      <c r="D508" s="630">
        <v>0</v>
      </c>
      <c r="E508" s="630">
        <v>0</v>
      </c>
      <c r="F508" s="630">
        <v>0</v>
      </c>
      <c r="G508" s="630">
        <v>0</v>
      </c>
      <c r="H508" s="630">
        <v>0</v>
      </c>
      <c r="I508" s="629">
        <v>0</v>
      </c>
      <c r="J508" s="629">
        <v>0</v>
      </c>
      <c r="K508" s="630">
        <v>0</v>
      </c>
      <c r="L508" s="630">
        <v>0</v>
      </c>
      <c r="M508" s="630">
        <v>0</v>
      </c>
      <c r="N508" s="629">
        <v>0</v>
      </c>
      <c r="O508" s="629">
        <v>0</v>
      </c>
      <c r="P508" s="631">
        <v>0</v>
      </c>
      <c r="Q508" s="175"/>
      <c r="R508" s="175"/>
      <c r="Y508" s="702"/>
      <c r="AD508" s="702"/>
      <c r="AE508" s="195"/>
    </row>
    <row r="509" spans="1:31">
      <c r="A509" s="622"/>
      <c r="B509" s="628" t="s">
        <v>839</v>
      </c>
      <c r="C509" s="629">
        <v>0</v>
      </c>
      <c r="D509" s="630">
        <v>0</v>
      </c>
      <c r="E509" s="630">
        <v>0</v>
      </c>
      <c r="F509" s="630">
        <v>0</v>
      </c>
      <c r="G509" s="630">
        <v>0</v>
      </c>
      <c r="H509" s="630">
        <v>0</v>
      </c>
      <c r="I509" s="629">
        <v>0</v>
      </c>
      <c r="J509" s="629">
        <v>0</v>
      </c>
      <c r="K509" s="630">
        <v>0</v>
      </c>
      <c r="L509" s="630">
        <v>0</v>
      </c>
      <c r="M509" s="630">
        <v>0</v>
      </c>
      <c r="N509" s="629">
        <v>0</v>
      </c>
      <c r="O509" s="629">
        <v>0</v>
      </c>
      <c r="P509" s="631">
        <v>0</v>
      </c>
      <c r="Q509" s="175"/>
      <c r="R509" s="175"/>
      <c r="S509" s="703">
        <f t="shared" ref="S509:X509" si="502">C509-C508</f>
        <v>0</v>
      </c>
      <c r="T509" s="703">
        <f t="shared" si="502"/>
        <v>0</v>
      </c>
      <c r="U509" s="703">
        <f t="shared" si="502"/>
        <v>0</v>
      </c>
      <c r="V509" s="703">
        <f t="shared" si="502"/>
        <v>0</v>
      </c>
      <c r="W509" s="703">
        <f t="shared" si="502"/>
        <v>0</v>
      </c>
      <c r="X509" s="703">
        <f t="shared" si="502"/>
        <v>0</v>
      </c>
      <c r="Y509" s="704">
        <f t="shared" ref="Y509:AD509" si="503">I509-I508</f>
        <v>0</v>
      </c>
      <c r="Z509" s="703">
        <f t="shared" si="503"/>
        <v>0</v>
      </c>
      <c r="AA509" s="703">
        <f t="shared" si="503"/>
        <v>0</v>
      </c>
      <c r="AB509" s="703">
        <f t="shared" si="503"/>
        <v>0</v>
      </c>
      <c r="AC509" s="703">
        <f t="shared" si="503"/>
        <v>0</v>
      </c>
      <c r="AD509" s="704">
        <f t="shared" si="503"/>
        <v>0</v>
      </c>
    </row>
    <row r="510" spans="1:31">
      <c r="A510" s="622"/>
      <c r="B510" s="628" t="s">
        <v>840</v>
      </c>
      <c r="C510" s="629">
        <v>0</v>
      </c>
      <c r="D510" s="630">
        <v>0</v>
      </c>
      <c r="E510" s="630">
        <v>0</v>
      </c>
      <c r="F510" s="630">
        <v>0</v>
      </c>
      <c r="G510" s="630">
        <v>0</v>
      </c>
      <c r="H510" s="630">
        <v>0</v>
      </c>
      <c r="I510" s="629">
        <v>0</v>
      </c>
      <c r="J510" s="629">
        <v>0</v>
      </c>
      <c r="K510" s="630">
        <v>0</v>
      </c>
      <c r="L510" s="630">
        <v>0</v>
      </c>
      <c r="M510" s="630">
        <v>0</v>
      </c>
      <c r="N510" s="629">
        <v>0</v>
      </c>
      <c r="O510" s="629">
        <v>0</v>
      </c>
      <c r="P510" s="631">
        <v>0</v>
      </c>
      <c r="Q510" s="175"/>
      <c r="R510" s="175"/>
      <c r="Y510" s="702"/>
      <c r="AD510" s="702"/>
    </row>
    <row r="511" spans="1:31">
      <c r="A511" s="622"/>
      <c r="B511" s="628" t="s">
        <v>841</v>
      </c>
      <c r="C511" s="629">
        <v>0</v>
      </c>
      <c r="D511" s="630">
        <v>0</v>
      </c>
      <c r="E511" s="630">
        <v>0</v>
      </c>
      <c r="F511" s="630">
        <v>0</v>
      </c>
      <c r="G511" s="630">
        <v>0</v>
      </c>
      <c r="H511" s="630">
        <v>0</v>
      </c>
      <c r="I511" s="629">
        <v>0</v>
      </c>
      <c r="J511" s="629">
        <v>0</v>
      </c>
      <c r="K511" s="630">
        <v>0</v>
      </c>
      <c r="L511" s="630">
        <v>0</v>
      </c>
      <c r="M511" s="630">
        <v>0</v>
      </c>
      <c r="N511" s="629">
        <v>0</v>
      </c>
      <c r="O511" s="629">
        <v>0</v>
      </c>
      <c r="P511" s="631">
        <v>0</v>
      </c>
      <c r="Q511" s="175"/>
      <c r="R511" s="175"/>
      <c r="S511" s="703">
        <f t="shared" ref="S511:X511" si="504">C511-C510</f>
        <v>0</v>
      </c>
      <c r="T511" s="703">
        <f t="shared" si="504"/>
        <v>0</v>
      </c>
      <c r="U511" s="703">
        <f t="shared" si="504"/>
        <v>0</v>
      </c>
      <c r="V511" s="703">
        <f t="shared" si="504"/>
        <v>0</v>
      </c>
      <c r="W511" s="703">
        <f t="shared" si="504"/>
        <v>0</v>
      </c>
      <c r="X511" s="703">
        <f t="shared" si="504"/>
        <v>0</v>
      </c>
      <c r="Y511" s="704">
        <f t="shared" ref="Y511:AD511" si="505">I511-I510</f>
        <v>0</v>
      </c>
      <c r="Z511" s="703">
        <f t="shared" si="505"/>
        <v>0</v>
      </c>
      <c r="AA511" s="703">
        <f t="shared" si="505"/>
        <v>0</v>
      </c>
      <c r="AB511" s="703">
        <f t="shared" si="505"/>
        <v>0</v>
      </c>
      <c r="AC511" s="703">
        <f t="shared" si="505"/>
        <v>0</v>
      </c>
      <c r="AD511" s="704">
        <f t="shared" si="505"/>
        <v>0</v>
      </c>
    </row>
    <row r="512" spans="1:31">
      <c r="A512" s="622"/>
      <c r="B512" s="628" t="s">
        <v>842</v>
      </c>
      <c r="C512" s="629">
        <v>0</v>
      </c>
      <c r="D512" s="630">
        <v>0</v>
      </c>
      <c r="E512" s="630">
        <v>0</v>
      </c>
      <c r="F512" s="630">
        <v>0</v>
      </c>
      <c r="G512" s="630">
        <v>0</v>
      </c>
      <c r="H512" s="630">
        <v>0</v>
      </c>
      <c r="I512" s="629">
        <v>0</v>
      </c>
      <c r="J512" s="629">
        <v>0</v>
      </c>
      <c r="K512" s="630">
        <v>0</v>
      </c>
      <c r="L512" s="630">
        <v>0</v>
      </c>
      <c r="M512" s="630">
        <v>0</v>
      </c>
      <c r="N512" s="629">
        <v>0</v>
      </c>
      <c r="O512" s="629">
        <v>0</v>
      </c>
      <c r="P512" s="631">
        <v>0</v>
      </c>
      <c r="Q512" s="175"/>
      <c r="R512" s="175"/>
      <c r="Y512" s="702"/>
      <c r="AD512" s="702"/>
    </row>
    <row r="513" spans="1:30">
      <c r="A513" s="622"/>
      <c r="B513" s="628" t="s">
        <v>843</v>
      </c>
      <c r="C513" s="629">
        <v>0</v>
      </c>
      <c r="D513" s="630">
        <v>0</v>
      </c>
      <c r="E513" s="630">
        <v>0</v>
      </c>
      <c r="F513" s="630">
        <v>0</v>
      </c>
      <c r="G513" s="630">
        <v>0</v>
      </c>
      <c r="H513" s="630">
        <v>0</v>
      </c>
      <c r="I513" s="629">
        <v>0</v>
      </c>
      <c r="J513" s="629">
        <v>0</v>
      </c>
      <c r="K513" s="630">
        <v>0</v>
      </c>
      <c r="L513" s="630">
        <v>0</v>
      </c>
      <c r="M513" s="630">
        <v>0</v>
      </c>
      <c r="N513" s="629">
        <v>0</v>
      </c>
      <c r="O513" s="629">
        <v>0</v>
      </c>
      <c r="P513" s="631">
        <v>0</v>
      </c>
      <c r="Q513" s="175"/>
      <c r="R513" s="175"/>
      <c r="S513" s="703">
        <f t="shared" ref="S513:X513" si="506">C513-C512</f>
        <v>0</v>
      </c>
      <c r="T513" s="703">
        <f t="shared" si="506"/>
        <v>0</v>
      </c>
      <c r="U513" s="703">
        <f t="shared" si="506"/>
        <v>0</v>
      </c>
      <c r="V513" s="703">
        <f t="shared" si="506"/>
        <v>0</v>
      </c>
      <c r="W513" s="703">
        <f t="shared" si="506"/>
        <v>0</v>
      </c>
      <c r="X513" s="703">
        <f t="shared" si="506"/>
        <v>0</v>
      </c>
      <c r="Y513" s="704">
        <f t="shared" ref="Y513:AD513" si="507">I513-I512</f>
        <v>0</v>
      </c>
      <c r="Z513" s="703">
        <f t="shared" si="507"/>
        <v>0</v>
      </c>
      <c r="AA513" s="703">
        <f t="shared" si="507"/>
        <v>0</v>
      </c>
      <c r="AB513" s="703">
        <f t="shared" si="507"/>
        <v>0</v>
      </c>
      <c r="AC513" s="703">
        <f t="shared" si="507"/>
        <v>0</v>
      </c>
      <c r="AD513" s="704">
        <f t="shared" si="507"/>
        <v>0</v>
      </c>
    </row>
    <row r="514" spans="1:30">
      <c r="A514" s="622"/>
      <c r="B514" s="628" t="s">
        <v>844</v>
      </c>
      <c r="C514" s="629">
        <v>0</v>
      </c>
      <c r="D514" s="630">
        <v>0</v>
      </c>
      <c r="E514" s="630">
        <v>0</v>
      </c>
      <c r="F514" s="630">
        <v>0</v>
      </c>
      <c r="G514" s="630">
        <v>0</v>
      </c>
      <c r="H514" s="630">
        <v>0</v>
      </c>
      <c r="I514" s="629">
        <v>0</v>
      </c>
      <c r="J514" s="629">
        <v>0</v>
      </c>
      <c r="K514" s="630">
        <v>0</v>
      </c>
      <c r="L514" s="630">
        <v>0</v>
      </c>
      <c r="M514" s="630">
        <v>0</v>
      </c>
      <c r="N514" s="629">
        <v>0</v>
      </c>
      <c r="O514" s="629">
        <v>0</v>
      </c>
      <c r="P514" s="631">
        <v>0</v>
      </c>
      <c r="Q514" s="175"/>
      <c r="R514" s="175"/>
      <c r="Y514" s="702"/>
      <c r="AD514" s="702"/>
    </row>
    <row r="515" spans="1:30">
      <c r="A515" s="622"/>
      <c r="B515" s="628" t="s">
        <v>845</v>
      </c>
      <c r="C515" s="629">
        <v>0</v>
      </c>
      <c r="D515" s="630">
        <v>0</v>
      </c>
      <c r="E515" s="630">
        <v>0</v>
      </c>
      <c r="F515" s="630">
        <v>0</v>
      </c>
      <c r="G515" s="630">
        <v>0</v>
      </c>
      <c r="H515" s="630">
        <v>0</v>
      </c>
      <c r="I515" s="629">
        <v>0</v>
      </c>
      <c r="J515" s="629">
        <v>0</v>
      </c>
      <c r="K515" s="630">
        <v>0</v>
      </c>
      <c r="L515" s="630">
        <v>0</v>
      </c>
      <c r="M515" s="630">
        <v>0</v>
      </c>
      <c r="N515" s="629">
        <v>0</v>
      </c>
      <c r="O515" s="629">
        <v>0</v>
      </c>
      <c r="P515" s="631">
        <v>0</v>
      </c>
      <c r="Q515" s="175"/>
      <c r="R515" s="175"/>
      <c r="S515" s="703">
        <f t="shared" ref="S515:X515" si="508">C515-C514</f>
        <v>0</v>
      </c>
      <c r="T515" s="703">
        <f t="shared" si="508"/>
        <v>0</v>
      </c>
      <c r="U515" s="703">
        <f t="shared" si="508"/>
        <v>0</v>
      </c>
      <c r="V515" s="703">
        <f t="shared" si="508"/>
        <v>0</v>
      </c>
      <c r="W515" s="703">
        <f t="shared" si="508"/>
        <v>0</v>
      </c>
      <c r="X515" s="703">
        <f t="shared" si="508"/>
        <v>0</v>
      </c>
      <c r="Y515" s="704">
        <f t="shared" ref="Y515:AD515" si="509">I515-I514</f>
        <v>0</v>
      </c>
      <c r="Z515" s="703">
        <f t="shared" si="509"/>
        <v>0</v>
      </c>
      <c r="AA515" s="703">
        <f t="shared" si="509"/>
        <v>0</v>
      </c>
      <c r="AB515" s="703">
        <f t="shared" si="509"/>
        <v>0</v>
      </c>
      <c r="AC515" s="703">
        <f t="shared" si="509"/>
        <v>0</v>
      </c>
      <c r="AD515" s="704">
        <f t="shared" si="509"/>
        <v>0</v>
      </c>
    </row>
    <row r="516" spans="1:30">
      <c r="A516" s="622"/>
      <c r="B516" s="628" t="s">
        <v>846</v>
      </c>
      <c r="C516" s="629">
        <v>0</v>
      </c>
      <c r="D516" s="630">
        <v>0</v>
      </c>
      <c r="E516" s="630">
        <v>0</v>
      </c>
      <c r="F516" s="630">
        <v>0</v>
      </c>
      <c r="G516" s="630">
        <v>0</v>
      </c>
      <c r="H516" s="630">
        <v>0</v>
      </c>
      <c r="I516" s="629">
        <v>0</v>
      </c>
      <c r="J516" s="629">
        <v>0</v>
      </c>
      <c r="K516" s="630">
        <v>0</v>
      </c>
      <c r="L516" s="630">
        <v>0</v>
      </c>
      <c r="M516" s="630">
        <v>0</v>
      </c>
      <c r="N516" s="629">
        <v>0</v>
      </c>
      <c r="O516" s="629">
        <v>0</v>
      </c>
      <c r="P516" s="631">
        <v>0</v>
      </c>
      <c r="Q516" s="175"/>
      <c r="R516" s="175"/>
      <c r="Y516" s="702"/>
      <c r="AD516" s="702"/>
    </row>
    <row r="517" spans="1:30" ht="13.5" thickBot="1">
      <c r="A517" s="622"/>
      <c r="B517" s="628" t="s">
        <v>847</v>
      </c>
      <c r="C517" s="629">
        <v>0</v>
      </c>
      <c r="D517" s="630">
        <v>0</v>
      </c>
      <c r="E517" s="630">
        <v>0</v>
      </c>
      <c r="F517" s="630">
        <v>0</v>
      </c>
      <c r="G517" s="630">
        <v>0</v>
      </c>
      <c r="H517" s="630">
        <v>0</v>
      </c>
      <c r="I517" s="629">
        <v>0</v>
      </c>
      <c r="J517" s="629">
        <v>0</v>
      </c>
      <c r="K517" s="630">
        <v>0</v>
      </c>
      <c r="L517" s="630">
        <v>0</v>
      </c>
      <c r="M517" s="630">
        <v>0</v>
      </c>
      <c r="N517" s="629">
        <v>0</v>
      </c>
      <c r="O517" s="629">
        <v>0</v>
      </c>
      <c r="P517" s="631">
        <v>0</v>
      </c>
      <c r="Q517" s="175"/>
      <c r="R517" s="175"/>
      <c r="S517" s="715">
        <f t="shared" ref="S517:X517" si="510">C517-C516</f>
        <v>0</v>
      </c>
      <c r="T517" s="715">
        <f t="shared" si="510"/>
        <v>0</v>
      </c>
      <c r="U517" s="715">
        <f t="shared" si="510"/>
        <v>0</v>
      </c>
      <c r="V517" s="715">
        <f t="shared" si="510"/>
        <v>0</v>
      </c>
      <c r="W517" s="715">
        <f t="shared" si="510"/>
        <v>0</v>
      </c>
      <c r="X517" s="715">
        <f t="shared" si="510"/>
        <v>0</v>
      </c>
      <c r="Y517" s="716">
        <f t="shared" ref="Y517:AD517" si="511">I517-I516</f>
        <v>0</v>
      </c>
      <c r="Z517" s="715">
        <f t="shared" si="511"/>
        <v>0</v>
      </c>
      <c r="AA517" s="715">
        <f t="shared" si="511"/>
        <v>0</v>
      </c>
      <c r="AB517" s="715">
        <f t="shared" si="511"/>
        <v>0</v>
      </c>
      <c r="AC517" s="715">
        <f t="shared" si="511"/>
        <v>0</v>
      </c>
      <c r="AD517" s="716">
        <f t="shared" si="511"/>
        <v>0</v>
      </c>
    </row>
    <row r="518" spans="1:30" ht="13.5" thickBot="1">
      <c r="A518" s="621" t="s">
        <v>812</v>
      </c>
      <c r="B518" s="617" t="s">
        <v>816</v>
      </c>
      <c r="C518" s="634">
        <v>0</v>
      </c>
      <c r="D518" s="635">
        <v>0</v>
      </c>
      <c r="E518" s="635">
        <v>0</v>
      </c>
      <c r="F518" s="635">
        <v>0</v>
      </c>
      <c r="G518" s="635">
        <v>0</v>
      </c>
      <c r="H518" s="635">
        <v>0</v>
      </c>
      <c r="I518" s="634">
        <v>0</v>
      </c>
      <c r="J518" s="634">
        <v>0</v>
      </c>
      <c r="K518" s="635">
        <v>0</v>
      </c>
      <c r="L518" s="635">
        <v>0</v>
      </c>
      <c r="M518" s="635">
        <v>0</v>
      </c>
      <c r="N518" s="634">
        <v>0</v>
      </c>
      <c r="O518" s="634">
        <v>0</v>
      </c>
      <c r="P518" s="636">
        <v>0</v>
      </c>
      <c r="Q518" s="175"/>
      <c r="R518" s="175"/>
      <c r="S518" s="701" t="s">
        <v>1192</v>
      </c>
      <c r="Y518" s="702"/>
      <c r="AD518" s="702"/>
    </row>
    <row r="519" spans="1:30" ht="13.5" thickBot="1">
      <c r="A519" s="622"/>
      <c r="B519" s="628" t="s">
        <v>817</v>
      </c>
      <c r="C519" s="629">
        <v>0</v>
      </c>
      <c r="D519" s="630">
        <v>0</v>
      </c>
      <c r="E519" s="630">
        <v>0</v>
      </c>
      <c r="F519" s="630">
        <v>0</v>
      </c>
      <c r="G519" s="630">
        <v>0</v>
      </c>
      <c r="H519" s="630">
        <v>0</v>
      </c>
      <c r="I519" s="629">
        <v>0</v>
      </c>
      <c r="J519" s="629">
        <v>0</v>
      </c>
      <c r="K519" s="630">
        <v>0</v>
      </c>
      <c r="L519" s="630">
        <v>0</v>
      </c>
      <c r="M519" s="630">
        <v>0</v>
      </c>
      <c r="N519" s="629">
        <v>0</v>
      </c>
      <c r="O519" s="629">
        <v>0</v>
      </c>
      <c r="P519" s="631">
        <v>0</v>
      </c>
      <c r="Q519" s="175"/>
      <c r="R519" s="175"/>
      <c r="S519" s="703">
        <f t="shared" ref="S519:X519" si="512">C519-C518</f>
        <v>0</v>
      </c>
      <c r="T519" s="703">
        <f t="shared" si="512"/>
        <v>0</v>
      </c>
      <c r="U519" s="703">
        <f t="shared" si="512"/>
        <v>0</v>
      </c>
      <c r="V519" s="703">
        <f t="shared" si="512"/>
        <v>0</v>
      </c>
      <c r="W519" s="703">
        <f t="shared" si="512"/>
        <v>0</v>
      </c>
      <c r="X519" s="703">
        <f t="shared" si="512"/>
        <v>0</v>
      </c>
      <c r="Y519" s="704">
        <f t="shared" ref="Y519:AD519" si="513">I519-I518</f>
        <v>0</v>
      </c>
      <c r="Z519" s="703">
        <f t="shared" si="513"/>
        <v>0</v>
      </c>
      <c r="AA519" s="703">
        <f t="shared" si="513"/>
        <v>0</v>
      </c>
      <c r="AB519" s="703">
        <f t="shared" si="513"/>
        <v>0</v>
      </c>
      <c r="AC519" s="703">
        <f t="shared" si="513"/>
        <v>0</v>
      </c>
      <c r="AD519" s="704">
        <f t="shared" si="513"/>
        <v>0</v>
      </c>
    </row>
    <row r="520" spans="1:30" ht="13.5" thickBot="1">
      <c r="A520" s="622"/>
      <c r="B520" s="628" t="s">
        <v>818</v>
      </c>
      <c r="C520" s="629">
        <v>0</v>
      </c>
      <c r="D520" s="630">
        <v>0</v>
      </c>
      <c r="E520" s="630">
        <v>0</v>
      </c>
      <c r="F520" s="630">
        <v>0</v>
      </c>
      <c r="G520" s="630">
        <v>0</v>
      </c>
      <c r="H520" s="630">
        <v>0</v>
      </c>
      <c r="I520" s="629">
        <v>0</v>
      </c>
      <c r="J520" s="629">
        <v>0</v>
      </c>
      <c r="K520" s="630">
        <v>0</v>
      </c>
      <c r="L520" s="630">
        <v>0</v>
      </c>
      <c r="M520" s="630">
        <v>0</v>
      </c>
      <c r="N520" s="629">
        <v>0</v>
      </c>
      <c r="O520" s="629">
        <v>0</v>
      </c>
      <c r="P520" s="631">
        <v>0</v>
      </c>
      <c r="Q520" s="175"/>
      <c r="R520" s="175"/>
      <c r="Y520" s="702"/>
      <c r="AD520" s="702"/>
    </row>
    <row r="521" spans="1:30" ht="13.5" thickBot="1">
      <c r="A521" s="622"/>
      <c r="B521" s="628" t="s">
        <v>819</v>
      </c>
      <c r="C521" s="629">
        <v>0</v>
      </c>
      <c r="D521" s="630">
        <v>0</v>
      </c>
      <c r="E521" s="630">
        <v>0</v>
      </c>
      <c r="F521" s="630">
        <v>0</v>
      </c>
      <c r="G521" s="630">
        <v>0</v>
      </c>
      <c r="H521" s="630">
        <v>0</v>
      </c>
      <c r="I521" s="629">
        <v>0</v>
      </c>
      <c r="J521" s="629">
        <v>0</v>
      </c>
      <c r="K521" s="630">
        <v>0</v>
      </c>
      <c r="L521" s="630">
        <v>0</v>
      </c>
      <c r="M521" s="630">
        <v>0</v>
      </c>
      <c r="N521" s="629">
        <v>0</v>
      </c>
      <c r="O521" s="629">
        <v>0</v>
      </c>
      <c r="P521" s="631">
        <v>0</v>
      </c>
      <c r="Q521" s="175"/>
      <c r="R521" s="175"/>
      <c r="S521" s="703">
        <f t="shared" ref="S521:X521" si="514">C521-C520</f>
        <v>0</v>
      </c>
      <c r="T521" s="703">
        <f t="shared" si="514"/>
        <v>0</v>
      </c>
      <c r="U521" s="703">
        <f t="shared" si="514"/>
        <v>0</v>
      </c>
      <c r="V521" s="703">
        <f t="shared" si="514"/>
        <v>0</v>
      </c>
      <c r="W521" s="703">
        <f t="shared" si="514"/>
        <v>0</v>
      </c>
      <c r="X521" s="703">
        <f t="shared" si="514"/>
        <v>0</v>
      </c>
      <c r="Y521" s="704">
        <f t="shared" ref="Y521:AD521" si="515">I521-I520</f>
        <v>0</v>
      </c>
      <c r="Z521" s="703">
        <f t="shared" si="515"/>
        <v>0</v>
      </c>
      <c r="AA521" s="703">
        <f t="shared" si="515"/>
        <v>0</v>
      </c>
      <c r="AB521" s="703">
        <f t="shared" si="515"/>
        <v>0</v>
      </c>
      <c r="AC521" s="703">
        <f t="shared" si="515"/>
        <v>0</v>
      </c>
      <c r="AD521" s="704">
        <f t="shared" si="515"/>
        <v>0</v>
      </c>
    </row>
    <row r="522" spans="1:30" ht="13.5" thickBot="1">
      <c r="A522" s="622"/>
      <c r="B522" s="628" t="s">
        <v>820</v>
      </c>
      <c r="C522" s="629">
        <v>0</v>
      </c>
      <c r="D522" s="630">
        <v>0</v>
      </c>
      <c r="E522" s="630">
        <v>0</v>
      </c>
      <c r="F522" s="630">
        <v>0</v>
      </c>
      <c r="G522" s="630">
        <v>0</v>
      </c>
      <c r="H522" s="630">
        <v>0</v>
      </c>
      <c r="I522" s="629">
        <v>0</v>
      </c>
      <c r="J522" s="629">
        <v>0</v>
      </c>
      <c r="K522" s="630">
        <v>0</v>
      </c>
      <c r="L522" s="630">
        <v>0</v>
      </c>
      <c r="M522" s="630">
        <v>0</v>
      </c>
      <c r="N522" s="629">
        <v>0</v>
      </c>
      <c r="O522" s="629">
        <v>0</v>
      </c>
      <c r="P522" s="631">
        <v>0</v>
      </c>
      <c r="Q522" s="175"/>
      <c r="R522" s="175"/>
      <c r="Y522" s="702"/>
      <c r="AD522" s="702"/>
    </row>
    <row r="523" spans="1:30" ht="13.5" thickBot="1">
      <c r="A523" s="622"/>
      <c r="B523" s="628" t="s">
        <v>821</v>
      </c>
      <c r="C523" s="629">
        <v>0</v>
      </c>
      <c r="D523" s="630">
        <v>0</v>
      </c>
      <c r="E523" s="630">
        <v>0</v>
      </c>
      <c r="F523" s="630">
        <v>0</v>
      </c>
      <c r="G523" s="630">
        <v>0</v>
      </c>
      <c r="H523" s="630">
        <v>0</v>
      </c>
      <c r="I523" s="629">
        <v>0</v>
      </c>
      <c r="J523" s="629">
        <v>0</v>
      </c>
      <c r="K523" s="630">
        <v>0</v>
      </c>
      <c r="L523" s="630">
        <v>0</v>
      </c>
      <c r="M523" s="630">
        <v>0</v>
      </c>
      <c r="N523" s="629">
        <v>0</v>
      </c>
      <c r="O523" s="629">
        <v>0</v>
      </c>
      <c r="P523" s="631">
        <v>0</v>
      </c>
      <c r="Q523" s="175"/>
      <c r="R523" s="175"/>
      <c r="S523" s="703">
        <f t="shared" ref="S523:X523" si="516">C523-C522</f>
        <v>0</v>
      </c>
      <c r="T523" s="703">
        <f t="shared" si="516"/>
        <v>0</v>
      </c>
      <c r="U523" s="703">
        <f t="shared" si="516"/>
        <v>0</v>
      </c>
      <c r="V523" s="703">
        <f t="shared" si="516"/>
        <v>0</v>
      </c>
      <c r="W523" s="703">
        <f t="shared" si="516"/>
        <v>0</v>
      </c>
      <c r="X523" s="703">
        <f t="shared" si="516"/>
        <v>0</v>
      </c>
      <c r="Y523" s="704">
        <f t="shared" ref="Y523:AD523" si="517">I523-I522</f>
        <v>0</v>
      </c>
      <c r="Z523" s="703">
        <f t="shared" si="517"/>
        <v>0</v>
      </c>
      <c r="AA523" s="703">
        <f t="shared" si="517"/>
        <v>0</v>
      </c>
      <c r="AB523" s="703">
        <f t="shared" si="517"/>
        <v>0</v>
      </c>
      <c r="AC523" s="703">
        <f t="shared" si="517"/>
        <v>0</v>
      </c>
      <c r="AD523" s="704">
        <f t="shared" si="517"/>
        <v>0</v>
      </c>
    </row>
    <row r="524" spans="1:30" ht="13.5" thickBot="1">
      <c r="A524" s="622"/>
      <c r="B524" s="628" t="s">
        <v>822</v>
      </c>
      <c r="C524" s="629">
        <v>0</v>
      </c>
      <c r="D524" s="630">
        <v>0</v>
      </c>
      <c r="E524" s="630">
        <v>0</v>
      </c>
      <c r="F524" s="630">
        <v>0</v>
      </c>
      <c r="G524" s="630">
        <v>0</v>
      </c>
      <c r="H524" s="630">
        <v>0</v>
      </c>
      <c r="I524" s="629">
        <v>0</v>
      </c>
      <c r="J524" s="629">
        <v>0</v>
      </c>
      <c r="K524" s="630">
        <v>0</v>
      </c>
      <c r="L524" s="630">
        <v>0</v>
      </c>
      <c r="M524" s="630">
        <v>0</v>
      </c>
      <c r="N524" s="629">
        <v>0</v>
      </c>
      <c r="O524" s="629">
        <v>0</v>
      </c>
      <c r="P524" s="631">
        <v>0</v>
      </c>
      <c r="Q524" s="175"/>
      <c r="R524" s="175"/>
      <c r="Y524" s="702"/>
      <c r="AD524" s="702"/>
    </row>
    <row r="525" spans="1:30" ht="13.5" thickBot="1">
      <c r="A525" s="622"/>
      <c r="B525" s="628" t="s">
        <v>823</v>
      </c>
      <c r="C525" s="629">
        <v>0</v>
      </c>
      <c r="D525" s="630">
        <v>0</v>
      </c>
      <c r="E525" s="630">
        <v>0</v>
      </c>
      <c r="F525" s="630">
        <v>0</v>
      </c>
      <c r="G525" s="630">
        <v>0</v>
      </c>
      <c r="H525" s="630">
        <v>0</v>
      </c>
      <c r="I525" s="629">
        <v>0</v>
      </c>
      <c r="J525" s="629">
        <v>0</v>
      </c>
      <c r="K525" s="630">
        <v>0</v>
      </c>
      <c r="L525" s="630">
        <v>0</v>
      </c>
      <c r="M525" s="630">
        <v>0</v>
      </c>
      <c r="N525" s="629">
        <v>0</v>
      </c>
      <c r="O525" s="629">
        <v>0</v>
      </c>
      <c r="P525" s="631">
        <v>0</v>
      </c>
      <c r="Q525" s="175"/>
      <c r="R525" s="175"/>
      <c r="S525" s="703">
        <f t="shared" ref="S525:X525" si="518">C525-C524</f>
        <v>0</v>
      </c>
      <c r="T525" s="703">
        <f t="shared" si="518"/>
        <v>0</v>
      </c>
      <c r="U525" s="703">
        <f t="shared" si="518"/>
        <v>0</v>
      </c>
      <c r="V525" s="703">
        <f t="shared" si="518"/>
        <v>0</v>
      </c>
      <c r="W525" s="703">
        <f t="shared" si="518"/>
        <v>0</v>
      </c>
      <c r="X525" s="703">
        <f t="shared" si="518"/>
        <v>0</v>
      </c>
      <c r="Y525" s="704">
        <f t="shared" ref="Y525:AD525" si="519">I525-I524</f>
        <v>0</v>
      </c>
      <c r="Z525" s="703">
        <f t="shared" si="519"/>
        <v>0</v>
      </c>
      <c r="AA525" s="703">
        <f t="shared" si="519"/>
        <v>0</v>
      </c>
      <c r="AB525" s="703">
        <f t="shared" si="519"/>
        <v>0</v>
      </c>
      <c r="AC525" s="703">
        <f t="shared" si="519"/>
        <v>0</v>
      </c>
      <c r="AD525" s="704">
        <f t="shared" si="519"/>
        <v>0</v>
      </c>
    </row>
    <row r="526" spans="1:30" ht="13.5" thickBot="1">
      <c r="A526" s="622"/>
      <c r="B526" s="628" t="s">
        <v>824</v>
      </c>
      <c r="C526" s="629">
        <v>0</v>
      </c>
      <c r="D526" s="630">
        <v>0</v>
      </c>
      <c r="E526" s="630">
        <v>0</v>
      </c>
      <c r="F526" s="630">
        <v>0</v>
      </c>
      <c r="G526" s="630">
        <v>0</v>
      </c>
      <c r="H526" s="630">
        <v>0</v>
      </c>
      <c r="I526" s="629">
        <v>0</v>
      </c>
      <c r="J526" s="629">
        <v>0</v>
      </c>
      <c r="K526" s="630">
        <v>0</v>
      </c>
      <c r="L526" s="630">
        <v>0</v>
      </c>
      <c r="M526" s="630">
        <v>0</v>
      </c>
      <c r="N526" s="629">
        <v>0</v>
      </c>
      <c r="O526" s="629">
        <v>0</v>
      </c>
      <c r="P526" s="631">
        <v>0</v>
      </c>
      <c r="Q526" s="175"/>
      <c r="R526" s="175"/>
      <c r="Y526" s="702"/>
      <c r="AD526" s="702"/>
    </row>
    <row r="527" spans="1:30" ht="13.5" thickBot="1">
      <c r="A527" s="622"/>
      <c r="B527" s="628" t="s">
        <v>825</v>
      </c>
      <c r="C527" s="629">
        <v>0</v>
      </c>
      <c r="D527" s="630">
        <v>0</v>
      </c>
      <c r="E527" s="630">
        <v>0</v>
      </c>
      <c r="F527" s="630">
        <v>0</v>
      </c>
      <c r="G527" s="630">
        <v>0</v>
      </c>
      <c r="H527" s="630">
        <v>0</v>
      </c>
      <c r="I527" s="629">
        <v>0</v>
      </c>
      <c r="J527" s="629">
        <v>0</v>
      </c>
      <c r="K527" s="630">
        <v>0</v>
      </c>
      <c r="L527" s="630">
        <v>0</v>
      </c>
      <c r="M527" s="630">
        <v>0</v>
      </c>
      <c r="N527" s="629">
        <v>0</v>
      </c>
      <c r="O527" s="629">
        <v>0</v>
      </c>
      <c r="P527" s="631">
        <v>0</v>
      </c>
      <c r="Q527" s="175"/>
      <c r="R527" s="175"/>
      <c r="S527" s="703">
        <f t="shared" ref="S527:X527" si="520">C527-C526</f>
        <v>0</v>
      </c>
      <c r="T527" s="703">
        <f t="shared" si="520"/>
        <v>0</v>
      </c>
      <c r="U527" s="703">
        <f t="shared" si="520"/>
        <v>0</v>
      </c>
      <c r="V527" s="703">
        <f t="shared" si="520"/>
        <v>0</v>
      </c>
      <c r="W527" s="703">
        <f t="shared" si="520"/>
        <v>0</v>
      </c>
      <c r="X527" s="703">
        <f t="shared" si="520"/>
        <v>0</v>
      </c>
      <c r="Y527" s="704">
        <f t="shared" ref="Y527:AD527" si="521">I527-I526</f>
        <v>0</v>
      </c>
      <c r="Z527" s="703">
        <f t="shared" si="521"/>
        <v>0</v>
      </c>
      <c r="AA527" s="703">
        <f t="shared" si="521"/>
        <v>0</v>
      </c>
      <c r="AB527" s="703">
        <f t="shared" si="521"/>
        <v>0</v>
      </c>
      <c r="AC527" s="703">
        <f t="shared" si="521"/>
        <v>0</v>
      </c>
      <c r="AD527" s="704">
        <f t="shared" si="521"/>
        <v>0</v>
      </c>
    </row>
    <row r="528" spans="1:30" ht="13.5" thickBot="1">
      <c r="A528" s="622"/>
      <c r="B528" s="628" t="s">
        <v>826</v>
      </c>
      <c r="C528" s="629">
        <v>0</v>
      </c>
      <c r="D528" s="630">
        <v>0</v>
      </c>
      <c r="E528" s="630">
        <v>0</v>
      </c>
      <c r="F528" s="630">
        <v>0</v>
      </c>
      <c r="G528" s="630">
        <v>0</v>
      </c>
      <c r="H528" s="630">
        <v>0</v>
      </c>
      <c r="I528" s="629">
        <v>0</v>
      </c>
      <c r="J528" s="629">
        <v>0</v>
      </c>
      <c r="K528" s="630">
        <v>0</v>
      </c>
      <c r="L528" s="630">
        <v>0</v>
      </c>
      <c r="M528" s="630">
        <v>0</v>
      </c>
      <c r="N528" s="629">
        <v>0</v>
      </c>
      <c r="O528" s="629">
        <v>0</v>
      </c>
      <c r="P528" s="631">
        <v>0</v>
      </c>
      <c r="Q528" s="175"/>
      <c r="R528" s="175"/>
      <c r="Y528" s="702"/>
      <c r="AD528" s="702"/>
    </row>
    <row r="529" spans="1:30" ht="13.5" thickBot="1">
      <c r="A529" s="622"/>
      <c r="B529" s="628" t="s">
        <v>827</v>
      </c>
      <c r="C529" s="629">
        <v>0</v>
      </c>
      <c r="D529" s="630">
        <v>0</v>
      </c>
      <c r="E529" s="630">
        <v>0</v>
      </c>
      <c r="F529" s="630">
        <v>0</v>
      </c>
      <c r="G529" s="630">
        <v>0</v>
      </c>
      <c r="H529" s="630">
        <v>0</v>
      </c>
      <c r="I529" s="629">
        <v>0</v>
      </c>
      <c r="J529" s="629">
        <v>0</v>
      </c>
      <c r="K529" s="630">
        <v>0</v>
      </c>
      <c r="L529" s="630">
        <v>0</v>
      </c>
      <c r="M529" s="630">
        <v>0</v>
      </c>
      <c r="N529" s="629">
        <v>0</v>
      </c>
      <c r="O529" s="629">
        <v>0</v>
      </c>
      <c r="P529" s="631">
        <v>0</v>
      </c>
      <c r="Q529" s="175"/>
      <c r="R529" s="175"/>
      <c r="S529" s="703">
        <f t="shared" ref="S529:X529" si="522">C529-C528</f>
        <v>0</v>
      </c>
      <c r="T529" s="703">
        <f t="shared" si="522"/>
        <v>0</v>
      </c>
      <c r="U529" s="703">
        <f t="shared" si="522"/>
        <v>0</v>
      </c>
      <c r="V529" s="703">
        <f t="shared" si="522"/>
        <v>0</v>
      </c>
      <c r="W529" s="703">
        <f t="shared" si="522"/>
        <v>0</v>
      </c>
      <c r="X529" s="703">
        <f t="shared" si="522"/>
        <v>0</v>
      </c>
      <c r="Y529" s="704">
        <f t="shared" ref="Y529:AD529" si="523">I529-I528</f>
        <v>0</v>
      </c>
      <c r="Z529" s="703">
        <f t="shared" si="523"/>
        <v>0</v>
      </c>
      <c r="AA529" s="703">
        <f t="shared" si="523"/>
        <v>0</v>
      </c>
      <c r="AB529" s="703">
        <f t="shared" si="523"/>
        <v>0</v>
      </c>
      <c r="AC529" s="703">
        <f t="shared" si="523"/>
        <v>0</v>
      </c>
      <c r="AD529" s="704">
        <f t="shared" si="523"/>
        <v>0</v>
      </c>
    </row>
    <row r="530" spans="1:30" ht="13.5" thickBot="1">
      <c r="A530" s="622"/>
      <c r="B530" s="628" t="s">
        <v>828</v>
      </c>
      <c r="C530" s="629">
        <v>0</v>
      </c>
      <c r="D530" s="630">
        <v>0</v>
      </c>
      <c r="E530" s="630">
        <v>0</v>
      </c>
      <c r="F530" s="630">
        <v>0</v>
      </c>
      <c r="G530" s="630">
        <v>0</v>
      </c>
      <c r="H530" s="630">
        <v>0</v>
      </c>
      <c r="I530" s="629">
        <v>0</v>
      </c>
      <c r="J530" s="629">
        <v>0</v>
      </c>
      <c r="K530" s="630">
        <v>0</v>
      </c>
      <c r="L530" s="630">
        <v>0</v>
      </c>
      <c r="M530" s="630">
        <v>0</v>
      </c>
      <c r="N530" s="629">
        <v>0</v>
      </c>
      <c r="O530" s="629">
        <v>0</v>
      </c>
      <c r="P530" s="631">
        <v>0</v>
      </c>
      <c r="Q530" s="175"/>
      <c r="R530" s="175"/>
      <c r="Y530" s="702"/>
      <c r="AD530" s="702"/>
    </row>
    <row r="531" spans="1:30" ht="13.5" thickBot="1">
      <c r="A531" s="622"/>
      <c r="B531" s="628" t="s">
        <v>829</v>
      </c>
      <c r="C531" s="629">
        <v>0</v>
      </c>
      <c r="D531" s="630">
        <v>0</v>
      </c>
      <c r="E531" s="630">
        <v>0</v>
      </c>
      <c r="F531" s="630">
        <v>0</v>
      </c>
      <c r="G531" s="630">
        <v>0</v>
      </c>
      <c r="H531" s="630">
        <v>0</v>
      </c>
      <c r="I531" s="629">
        <v>0</v>
      </c>
      <c r="J531" s="629">
        <v>0</v>
      </c>
      <c r="K531" s="630">
        <v>0</v>
      </c>
      <c r="L531" s="630">
        <v>0</v>
      </c>
      <c r="M531" s="630">
        <v>0</v>
      </c>
      <c r="N531" s="629">
        <v>0</v>
      </c>
      <c r="O531" s="629">
        <v>0</v>
      </c>
      <c r="P531" s="631">
        <v>0</v>
      </c>
      <c r="Q531" s="175"/>
      <c r="R531" s="175"/>
      <c r="S531" s="703">
        <f t="shared" ref="S531:X531" si="524">C531-C530</f>
        <v>0</v>
      </c>
      <c r="T531" s="703">
        <f t="shared" si="524"/>
        <v>0</v>
      </c>
      <c r="U531" s="703">
        <f t="shared" si="524"/>
        <v>0</v>
      </c>
      <c r="V531" s="703">
        <f t="shared" si="524"/>
        <v>0</v>
      </c>
      <c r="W531" s="703">
        <f t="shared" si="524"/>
        <v>0</v>
      </c>
      <c r="X531" s="703">
        <f t="shared" si="524"/>
        <v>0</v>
      </c>
      <c r="Y531" s="704">
        <f t="shared" ref="Y531:AD531" si="525">I531-I530</f>
        <v>0</v>
      </c>
      <c r="Z531" s="703">
        <f t="shared" si="525"/>
        <v>0</v>
      </c>
      <c r="AA531" s="703">
        <f t="shared" si="525"/>
        <v>0</v>
      </c>
      <c r="AB531" s="703">
        <f t="shared" si="525"/>
        <v>0</v>
      </c>
      <c r="AC531" s="703">
        <f t="shared" si="525"/>
        <v>0</v>
      </c>
      <c r="AD531" s="704">
        <f t="shared" si="525"/>
        <v>0</v>
      </c>
    </row>
    <row r="532" spans="1:30" ht="13.5" thickBot="1">
      <c r="A532" s="622"/>
      <c r="B532" s="628" t="s">
        <v>830</v>
      </c>
      <c r="C532" s="629">
        <v>0</v>
      </c>
      <c r="D532" s="630">
        <v>0</v>
      </c>
      <c r="E532" s="630">
        <v>0</v>
      </c>
      <c r="F532" s="630">
        <v>0</v>
      </c>
      <c r="G532" s="630">
        <v>0</v>
      </c>
      <c r="H532" s="630">
        <v>0</v>
      </c>
      <c r="I532" s="629">
        <v>0</v>
      </c>
      <c r="J532" s="629">
        <v>0</v>
      </c>
      <c r="K532" s="630">
        <v>0</v>
      </c>
      <c r="L532" s="630">
        <v>0</v>
      </c>
      <c r="M532" s="630">
        <v>0</v>
      </c>
      <c r="N532" s="629">
        <v>0</v>
      </c>
      <c r="O532" s="629">
        <v>0</v>
      </c>
      <c r="P532" s="631">
        <v>0</v>
      </c>
      <c r="Q532" s="175"/>
      <c r="R532" s="175"/>
      <c r="Y532" s="702"/>
      <c r="AD532" s="702"/>
    </row>
    <row r="533" spans="1:30" ht="13.5" thickBot="1">
      <c r="A533" s="622"/>
      <c r="B533" s="628" t="s">
        <v>831</v>
      </c>
      <c r="C533" s="629">
        <v>0</v>
      </c>
      <c r="D533" s="630">
        <v>0</v>
      </c>
      <c r="E533" s="630">
        <v>0</v>
      </c>
      <c r="F533" s="630">
        <v>0</v>
      </c>
      <c r="G533" s="630">
        <v>0</v>
      </c>
      <c r="H533" s="630">
        <v>0</v>
      </c>
      <c r="I533" s="629">
        <v>0</v>
      </c>
      <c r="J533" s="629">
        <v>0</v>
      </c>
      <c r="K533" s="630">
        <v>0</v>
      </c>
      <c r="L533" s="630">
        <v>0</v>
      </c>
      <c r="M533" s="630">
        <v>0</v>
      </c>
      <c r="N533" s="629">
        <v>0</v>
      </c>
      <c r="O533" s="629">
        <v>0</v>
      </c>
      <c r="P533" s="631">
        <v>0</v>
      </c>
      <c r="Q533" s="175"/>
      <c r="R533" s="175"/>
      <c r="S533" s="703">
        <f t="shared" ref="S533:X533" si="526">C533-C532</f>
        <v>0</v>
      </c>
      <c r="T533" s="703">
        <f t="shared" si="526"/>
        <v>0</v>
      </c>
      <c r="U533" s="703">
        <f t="shared" si="526"/>
        <v>0</v>
      </c>
      <c r="V533" s="703">
        <f t="shared" si="526"/>
        <v>0</v>
      </c>
      <c r="W533" s="703">
        <f t="shared" si="526"/>
        <v>0</v>
      </c>
      <c r="X533" s="703">
        <f t="shared" si="526"/>
        <v>0</v>
      </c>
      <c r="Y533" s="704">
        <f t="shared" ref="Y533:AD533" si="527">I533-I532</f>
        <v>0</v>
      </c>
      <c r="Z533" s="703">
        <f t="shared" si="527"/>
        <v>0</v>
      </c>
      <c r="AA533" s="703">
        <f t="shared" si="527"/>
        <v>0</v>
      </c>
      <c r="AB533" s="703">
        <f t="shared" si="527"/>
        <v>0</v>
      </c>
      <c r="AC533" s="703">
        <f t="shared" si="527"/>
        <v>0</v>
      </c>
      <c r="AD533" s="704">
        <f t="shared" si="527"/>
        <v>0</v>
      </c>
    </row>
    <row r="534" spans="1:30" ht="13.5" thickBot="1">
      <c r="A534" s="622"/>
      <c r="B534" s="628" t="s">
        <v>832</v>
      </c>
      <c r="C534" s="629">
        <v>0</v>
      </c>
      <c r="D534" s="630">
        <v>0</v>
      </c>
      <c r="E534" s="630">
        <v>0</v>
      </c>
      <c r="F534" s="630">
        <v>0</v>
      </c>
      <c r="G534" s="630">
        <v>0</v>
      </c>
      <c r="H534" s="630">
        <v>0</v>
      </c>
      <c r="I534" s="629">
        <v>0</v>
      </c>
      <c r="J534" s="629">
        <v>0</v>
      </c>
      <c r="K534" s="630">
        <v>0</v>
      </c>
      <c r="L534" s="630">
        <v>0</v>
      </c>
      <c r="M534" s="630">
        <v>0</v>
      </c>
      <c r="N534" s="629">
        <v>0</v>
      </c>
      <c r="O534" s="629">
        <v>0</v>
      </c>
      <c r="P534" s="631">
        <v>0</v>
      </c>
      <c r="Q534" s="175"/>
      <c r="R534" s="175"/>
      <c r="Y534" s="702"/>
      <c r="AD534" s="702"/>
    </row>
    <row r="535" spans="1:30" ht="13.5" thickBot="1">
      <c r="A535" s="622"/>
      <c r="B535" s="628" t="s">
        <v>833</v>
      </c>
      <c r="C535" s="629">
        <v>0</v>
      </c>
      <c r="D535" s="630">
        <v>0</v>
      </c>
      <c r="E535" s="630">
        <v>0</v>
      </c>
      <c r="F535" s="630">
        <v>0</v>
      </c>
      <c r="G535" s="630">
        <v>0</v>
      </c>
      <c r="H535" s="630">
        <v>0</v>
      </c>
      <c r="I535" s="629">
        <v>0</v>
      </c>
      <c r="J535" s="629">
        <v>0</v>
      </c>
      <c r="K535" s="630">
        <v>0</v>
      </c>
      <c r="L535" s="630">
        <v>0</v>
      </c>
      <c r="M535" s="630">
        <v>0</v>
      </c>
      <c r="N535" s="629">
        <v>0</v>
      </c>
      <c r="O535" s="629">
        <v>0</v>
      </c>
      <c r="P535" s="631">
        <v>0</v>
      </c>
      <c r="Q535" s="175"/>
      <c r="R535" s="175"/>
      <c r="S535" s="703">
        <f t="shared" ref="S535:X535" si="528">C535-C534</f>
        <v>0</v>
      </c>
      <c r="T535" s="703">
        <f t="shared" si="528"/>
        <v>0</v>
      </c>
      <c r="U535" s="703">
        <f t="shared" si="528"/>
        <v>0</v>
      </c>
      <c r="V535" s="703">
        <f t="shared" si="528"/>
        <v>0</v>
      </c>
      <c r="W535" s="703">
        <f t="shared" si="528"/>
        <v>0</v>
      </c>
      <c r="X535" s="703">
        <f t="shared" si="528"/>
        <v>0</v>
      </c>
      <c r="Y535" s="704">
        <f t="shared" ref="Y535:AD535" si="529">I535-I534</f>
        <v>0</v>
      </c>
      <c r="Z535" s="703">
        <f t="shared" si="529"/>
        <v>0</v>
      </c>
      <c r="AA535" s="703">
        <f t="shared" si="529"/>
        <v>0</v>
      </c>
      <c r="AB535" s="703">
        <f t="shared" si="529"/>
        <v>0</v>
      </c>
      <c r="AC535" s="703">
        <f t="shared" si="529"/>
        <v>0</v>
      </c>
      <c r="AD535" s="704">
        <f t="shared" si="529"/>
        <v>0</v>
      </c>
    </row>
    <row r="536" spans="1:30" ht="13.5" thickBot="1">
      <c r="A536" s="622"/>
      <c r="B536" s="628" t="s">
        <v>834</v>
      </c>
      <c r="C536" s="629">
        <v>0</v>
      </c>
      <c r="D536" s="630">
        <v>0</v>
      </c>
      <c r="E536" s="630">
        <v>0</v>
      </c>
      <c r="F536" s="630">
        <v>0</v>
      </c>
      <c r="G536" s="630">
        <v>0</v>
      </c>
      <c r="H536" s="630">
        <v>0</v>
      </c>
      <c r="I536" s="629">
        <v>0</v>
      </c>
      <c r="J536" s="629">
        <v>0</v>
      </c>
      <c r="K536" s="630">
        <v>0</v>
      </c>
      <c r="L536" s="630">
        <v>0</v>
      </c>
      <c r="M536" s="630">
        <v>0</v>
      </c>
      <c r="N536" s="629">
        <v>0</v>
      </c>
      <c r="O536" s="629">
        <v>0</v>
      </c>
      <c r="P536" s="631">
        <v>0</v>
      </c>
      <c r="Q536" s="175"/>
      <c r="R536" s="175"/>
      <c r="Y536" s="702"/>
      <c r="AD536" s="702"/>
    </row>
    <row r="537" spans="1:30" ht="13.5" thickBot="1">
      <c r="A537" s="622"/>
      <c r="B537" s="628" t="s">
        <v>835</v>
      </c>
      <c r="C537" s="629">
        <v>0</v>
      </c>
      <c r="D537" s="630">
        <v>0</v>
      </c>
      <c r="E537" s="630">
        <v>0</v>
      </c>
      <c r="F537" s="630">
        <v>0</v>
      </c>
      <c r="G537" s="630">
        <v>0</v>
      </c>
      <c r="H537" s="630">
        <v>0</v>
      </c>
      <c r="I537" s="629">
        <v>0</v>
      </c>
      <c r="J537" s="629">
        <v>0</v>
      </c>
      <c r="K537" s="630">
        <v>0</v>
      </c>
      <c r="L537" s="630">
        <v>0</v>
      </c>
      <c r="M537" s="630">
        <v>0</v>
      </c>
      <c r="N537" s="629">
        <v>0</v>
      </c>
      <c r="O537" s="629">
        <v>0</v>
      </c>
      <c r="P537" s="631">
        <v>0</v>
      </c>
      <c r="Q537" s="175"/>
      <c r="R537" s="175"/>
      <c r="S537" s="703">
        <f t="shared" ref="S537:X537" si="530">C537-C536</f>
        <v>0</v>
      </c>
      <c r="T537" s="703">
        <f t="shared" si="530"/>
        <v>0</v>
      </c>
      <c r="U537" s="703">
        <f t="shared" si="530"/>
        <v>0</v>
      </c>
      <c r="V537" s="703">
        <f t="shared" si="530"/>
        <v>0</v>
      </c>
      <c r="W537" s="703">
        <f t="shared" si="530"/>
        <v>0</v>
      </c>
      <c r="X537" s="703">
        <f t="shared" si="530"/>
        <v>0</v>
      </c>
      <c r="Y537" s="704">
        <f t="shared" ref="Y537:AD537" si="531">I537-I536</f>
        <v>0</v>
      </c>
      <c r="Z537" s="703">
        <f t="shared" si="531"/>
        <v>0</v>
      </c>
      <c r="AA537" s="703">
        <f t="shared" si="531"/>
        <v>0</v>
      </c>
      <c r="AB537" s="703">
        <f t="shared" si="531"/>
        <v>0</v>
      </c>
      <c r="AC537" s="703">
        <f t="shared" si="531"/>
        <v>0</v>
      </c>
      <c r="AD537" s="704">
        <f t="shared" si="531"/>
        <v>0</v>
      </c>
    </row>
    <row r="538" spans="1:30" ht="13.5" thickBot="1">
      <c r="A538" s="622"/>
      <c r="B538" s="628" t="s">
        <v>836</v>
      </c>
      <c r="C538" s="629">
        <v>0</v>
      </c>
      <c r="D538" s="630">
        <v>0</v>
      </c>
      <c r="E538" s="630">
        <v>0</v>
      </c>
      <c r="F538" s="630">
        <v>0</v>
      </c>
      <c r="G538" s="630">
        <v>0</v>
      </c>
      <c r="H538" s="630">
        <v>0</v>
      </c>
      <c r="I538" s="629">
        <v>0</v>
      </c>
      <c r="J538" s="629">
        <v>0</v>
      </c>
      <c r="K538" s="630">
        <v>0</v>
      </c>
      <c r="L538" s="630">
        <v>0</v>
      </c>
      <c r="M538" s="630">
        <v>0</v>
      </c>
      <c r="N538" s="629">
        <v>0</v>
      </c>
      <c r="O538" s="629">
        <v>0</v>
      </c>
      <c r="P538" s="631">
        <v>0</v>
      </c>
      <c r="Q538" s="175"/>
      <c r="R538" s="175"/>
      <c r="Y538" s="702"/>
      <c r="AD538" s="702"/>
    </row>
    <row r="539" spans="1:30" ht="13.5" thickBot="1">
      <c r="A539" s="622"/>
      <c r="B539" s="628" t="s">
        <v>837</v>
      </c>
      <c r="C539" s="629">
        <v>0</v>
      </c>
      <c r="D539" s="630">
        <v>0</v>
      </c>
      <c r="E539" s="630">
        <v>0</v>
      </c>
      <c r="F539" s="630">
        <v>0</v>
      </c>
      <c r="G539" s="630">
        <v>0</v>
      </c>
      <c r="H539" s="630">
        <v>0</v>
      </c>
      <c r="I539" s="629">
        <v>0</v>
      </c>
      <c r="J539" s="629">
        <v>0</v>
      </c>
      <c r="K539" s="630">
        <v>0</v>
      </c>
      <c r="L539" s="630">
        <v>0</v>
      </c>
      <c r="M539" s="630">
        <v>0</v>
      </c>
      <c r="N539" s="629">
        <v>0</v>
      </c>
      <c r="O539" s="629">
        <v>0</v>
      </c>
      <c r="P539" s="631">
        <v>0</v>
      </c>
      <c r="Q539" s="175"/>
      <c r="R539" s="175"/>
      <c r="S539" s="703">
        <f t="shared" ref="S539:X539" si="532">C539-C538</f>
        <v>0</v>
      </c>
      <c r="T539" s="703">
        <f t="shared" si="532"/>
        <v>0</v>
      </c>
      <c r="U539" s="703">
        <f t="shared" si="532"/>
        <v>0</v>
      </c>
      <c r="V539" s="703">
        <f t="shared" si="532"/>
        <v>0</v>
      </c>
      <c r="W539" s="703">
        <f t="shared" si="532"/>
        <v>0</v>
      </c>
      <c r="X539" s="703">
        <f t="shared" si="532"/>
        <v>0</v>
      </c>
      <c r="Y539" s="704">
        <f t="shared" ref="Y539:AD539" si="533">I539-I538</f>
        <v>0</v>
      </c>
      <c r="Z539" s="703">
        <f t="shared" si="533"/>
        <v>0</v>
      </c>
      <c r="AA539" s="703">
        <f t="shared" si="533"/>
        <v>0</v>
      </c>
      <c r="AB539" s="703">
        <f t="shared" si="533"/>
        <v>0</v>
      </c>
      <c r="AC539" s="703">
        <f t="shared" si="533"/>
        <v>0</v>
      </c>
      <c r="AD539" s="704">
        <f t="shared" si="533"/>
        <v>0</v>
      </c>
    </row>
    <row r="540" spans="1:30" ht="13.5" thickBot="1">
      <c r="A540" s="622"/>
      <c r="B540" s="628" t="s">
        <v>838</v>
      </c>
      <c r="C540" s="629">
        <v>0</v>
      </c>
      <c r="D540" s="630">
        <v>0</v>
      </c>
      <c r="E540" s="630">
        <v>0</v>
      </c>
      <c r="F540" s="630">
        <v>0</v>
      </c>
      <c r="G540" s="630">
        <v>0</v>
      </c>
      <c r="H540" s="630">
        <v>0</v>
      </c>
      <c r="I540" s="629">
        <v>0</v>
      </c>
      <c r="J540" s="629">
        <v>0</v>
      </c>
      <c r="K540" s="630">
        <v>0</v>
      </c>
      <c r="L540" s="630">
        <v>0</v>
      </c>
      <c r="M540" s="630">
        <v>0</v>
      </c>
      <c r="N540" s="629">
        <v>0</v>
      </c>
      <c r="O540" s="629">
        <v>0</v>
      </c>
      <c r="P540" s="631">
        <v>0</v>
      </c>
      <c r="Q540" s="175"/>
      <c r="R540" s="175"/>
      <c r="Y540" s="702"/>
      <c r="AD540" s="702"/>
    </row>
    <row r="541" spans="1:30" ht="13.5" thickBot="1">
      <c r="A541" s="622"/>
      <c r="B541" s="628" t="s">
        <v>839</v>
      </c>
      <c r="C541" s="629">
        <v>0</v>
      </c>
      <c r="D541" s="630">
        <v>0</v>
      </c>
      <c r="E541" s="630">
        <v>0</v>
      </c>
      <c r="F541" s="630">
        <v>0</v>
      </c>
      <c r="G541" s="630">
        <v>0</v>
      </c>
      <c r="H541" s="630">
        <v>0</v>
      </c>
      <c r="I541" s="629">
        <v>0</v>
      </c>
      <c r="J541" s="629">
        <v>0</v>
      </c>
      <c r="K541" s="630">
        <v>0</v>
      </c>
      <c r="L541" s="630">
        <v>0</v>
      </c>
      <c r="M541" s="630">
        <v>0</v>
      </c>
      <c r="N541" s="629">
        <v>0</v>
      </c>
      <c r="O541" s="629">
        <v>0</v>
      </c>
      <c r="P541" s="631">
        <v>0</v>
      </c>
      <c r="Q541" s="175"/>
      <c r="R541" s="175"/>
      <c r="S541" s="703">
        <f t="shared" ref="S541:X541" si="534">C541-C540</f>
        <v>0</v>
      </c>
      <c r="T541" s="703">
        <f t="shared" si="534"/>
        <v>0</v>
      </c>
      <c r="U541" s="703">
        <f t="shared" si="534"/>
        <v>0</v>
      </c>
      <c r="V541" s="703">
        <f t="shared" si="534"/>
        <v>0</v>
      </c>
      <c r="W541" s="703">
        <f t="shared" si="534"/>
        <v>0</v>
      </c>
      <c r="X541" s="703">
        <f t="shared" si="534"/>
        <v>0</v>
      </c>
      <c r="Y541" s="704">
        <f t="shared" ref="Y541:AD541" si="535">I541-I540</f>
        <v>0</v>
      </c>
      <c r="Z541" s="703">
        <f t="shared" si="535"/>
        <v>0</v>
      </c>
      <c r="AA541" s="703">
        <f t="shared" si="535"/>
        <v>0</v>
      </c>
      <c r="AB541" s="703">
        <f t="shared" si="535"/>
        <v>0</v>
      </c>
      <c r="AC541" s="703">
        <f t="shared" si="535"/>
        <v>0</v>
      </c>
      <c r="AD541" s="704">
        <f t="shared" si="535"/>
        <v>0</v>
      </c>
    </row>
    <row r="542" spans="1:30" ht="13.5" thickBot="1">
      <c r="A542" s="622"/>
      <c r="B542" s="628" t="s">
        <v>840</v>
      </c>
      <c r="C542" s="629">
        <v>0</v>
      </c>
      <c r="D542" s="630">
        <v>0</v>
      </c>
      <c r="E542" s="630">
        <v>0</v>
      </c>
      <c r="F542" s="630">
        <v>0</v>
      </c>
      <c r="G542" s="630">
        <v>0</v>
      </c>
      <c r="H542" s="630">
        <v>0</v>
      </c>
      <c r="I542" s="629">
        <v>0</v>
      </c>
      <c r="J542" s="629">
        <v>0</v>
      </c>
      <c r="K542" s="630">
        <v>0</v>
      </c>
      <c r="L542" s="630">
        <v>0</v>
      </c>
      <c r="M542" s="630">
        <v>0</v>
      </c>
      <c r="N542" s="629">
        <v>0</v>
      </c>
      <c r="O542" s="629">
        <v>0</v>
      </c>
      <c r="P542" s="631">
        <v>0</v>
      </c>
      <c r="Q542" s="175"/>
      <c r="R542" s="175"/>
      <c r="Y542" s="702"/>
      <c r="AD542" s="702"/>
    </row>
    <row r="543" spans="1:30" ht="13.5" thickBot="1">
      <c r="A543" s="622"/>
      <c r="B543" s="628" t="s">
        <v>841</v>
      </c>
      <c r="C543" s="629">
        <v>0</v>
      </c>
      <c r="D543" s="630">
        <v>0</v>
      </c>
      <c r="E543" s="630">
        <v>0</v>
      </c>
      <c r="F543" s="630">
        <v>0</v>
      </c>
      <c r="G543" s="630">
        <v>0</v>
      </c>
      <c r="H543" s="630">
        <v>0</v>
      </c>
      <c r="I543" s="629">
        <v>0</v>
      </c>
      <c r="J543" s="629">
        <v>0</v>
      </c>
      <c r="K543" s="630">
        <v>0</v>
      </c>
      <c r="L543" s="630">
        <v>0</v>
      </c>
      <c r="M543" s="630">
        <v>0</v>
      </c>
      <c r="N543" s="629">
        <v>0</v>
      </c>
      <c r="O543" s="629">
        <v>0</v>
      </c>
      <c r="P543" s="631">
        <v>0</v>
      </c>
      <c r="Q543" s="175"/>
      <c r="R543" s="175"/>
      <c r="S543" s="703">
        <f t="shared" ref="S543:X543" si="536">C543-C542</f>
        <v>0</v>
      </c>
      <c r="T543" s="703">
        <f t="shared" si="536"/>
        <v>0</v>
      </c>
      <c r="U543" s="703">
        <f t="shared" si="536"/>
        <v>0</v>
      </c>
      <c r="V543" s="703">
        <f t="shared" si="536"/>
        <v>0</v>
      </c>
      <c r="W543" s="703">
        <f t="shared" si="536"/>
        <v>0</v>
      </c>
      <c r="X543" s="703">
        <f t="shared" si="536"/>
        <v>0</v>
      </c>
      <c r="Y543" s="704">
        <f t="shared" ref="Y543:AD543" si="537">I543-I542</f>
        <v>0</v>
      </c>
      <c r="Z543" s="703">
        <f t="shared" si="537"/>
        <v>0</v>
      </c>
      <c r="AA543" s="703">
        <f t="shared" si="537"/>
        <v>0</v>
      </c>
      <c r="AB543" s="703">
        <f t="shared" si="537"/>
        <v>0</v>
      </c>
      <c r="AC543" s="703">
        <f t="shared" si="537"/>
        <v>0</v>
      </c>
      <c r="AD543" s="704">
        <f t="shared" si="537"/>
        <v>0</v>
      </c>
    </row>
    <row r="544" spans="1:30" ht="13.5" thickBot="1">
      <c r="A544" s="622"/>
      <c r="B544" s="628" t="s">
        <v>842</v>
      </c>
      <c r="C544" s="629">
        <v>0</v>
      </c>
      <c r="D544" s="630">
        <v>0</v>
      </c>
      <c r="E544" s="630">
        <v>0</v>
      </c>
      <c r="F544" s="630">
        <v>0</v>
      </c>
      <c r="G544" s="630">
        <v>0</v>
      </c>
      <c r="H544" s="630">
        <v>0</v>
      </c>
      <c r="I544" s="629">
        <v>0</v>
      </c>
      <c r="J544" s="629">
        <v>0</v>
      </c>
      <c r="K544" s="630">
        <v>0</v>
      </c>
      <c r="L544" s="630">
        <v>0</v>
      </c>
      <c r="M544" s="630">
        <v>0</v>
      </c>
      <c r="N544" s="629">
        <v>0</v>
      </c>
      <c r="O544" s="629">
        <v>0</v>
      </c>
      <c r="P544" s="631">
        <v>0</v>
      </c>
      <c r="Q544" s="175"/>
      <c r="R544" s="175"/>
      <c r="Y544" s="702"/>
      <c r="AD544" s="702"/>
    </row>
    <row r="545" spans="1:30" ht="13.5" thickBot="1">
      <c r="A545" s="622"/>
      <c r="B545" s="628" t="s">
        <v>843</v>
      </c>
      <c r="C545" s="629">
        <v>0</v>
      </c>
      <c r="D545" s="630">
        <v>0</v>
      </c>
      <c r="E545" s="630">
        <v>0</v>
      </c>
      <c r="F545" s="630">
        <v>0</v>
      </c>
      <c r="G545" s="630">
        <v>0</v>
      </c>
      <c r="H545" s="630">
        <v>0</v>
      </c>
      <c r="I545" s="629">
        <v>0</v>
      </c>
      <c r="J545" s="629">
        <v>0</v>
      </c>
      <c r="K545" s="630">
        <v>0</v>
      </c>
      <c r="L545" s="630">
        <v>0</v>
      </c>
      <c r="M545" s="630">
        <v>0</v>
      </c>
      <c r="N545" s="629">
        <v>0</v>
      </c>
      <c r="O545" s="629">
        <v>0</v>
      </c>
      <c r="P545" s="631">
        <v>0</v>
      </c>
      <c r="Q545" s="175"/>
      <c r="R545" s="175"/>
      <c r="S545" s="703">
        <f t="shared" ref="S545:X545" si="538">C545-C544</f>
        <v>0</v>
      </c>
      <c r="T545" s="703">
        <f t="shared" si="538"/>
        <v>0</v>
      </c>
      <c r="U545" s="703">
        <f t="shared" si="538"/>
        <v>0</v>
      </c>
      <c r="V545" s="703">
        <f t="shared" si="538"/>
        <v>0</v>
      </c>
      <c r="W545" s="703">
        <f t="shared" si="538"/>
        <v>0</v>
      </c>
      <c r="X545" s="703">
        <f t="shared" si="538"/>
        <v>0</v>
      </c>
      <c r="Y545" s="704">
        <f t="shared" ref="Y545:AD545" si="539">I545-I544</f>
        <v>0</v>
      </c>
      <c r="Z545" s="703">
        <f t="shared" si="539"/>
        <v>0</v>
      </c>
      <c r="AA545" s="703">
        <f t="shared" si="539"/>
        <v>0</v>
      </c>
      <c r="AB545" s="703">
        <f t="shared" si="539"/>
        <v>0</v>
      </c>
      <c r="AC545" s="703">
        <f t="shared" si="539"/>
        <v>0</v>
      </c>
      <c r="AD545" s="704">
        <f t="shared" si="539"/>
        <v>0</v>
      </c>
    </row>
    <row r="546" spans="1:30" ht="13.5" thickBot="1">
      <c r="A546" s="622"/>
      <c r="B546" s="628" t="s">
        <v>844</v>
      </c>
      <c r="C546" s="629">
        <v>0</v>
      </c>
      <c r="D546" s="630">
        <v>0</v>
      </c>
      <c r="E546" s="630">
        <v>0</v>
      </c>
      <c r="F546" s="630">
        <v>0</v>
      </c>
      <c r="G546" s="630">
        <v>0</v>
      </c>
      <c r="H546" s="630">
        <v>0</v>
      </c>
      <c r="I546" s="629">
        <v>0</v>
      </c>
      <c r="J546" s="629">
        <v>0</v>
      </c>
      <c r="K546" s="630">
        <v>0</v>
      </c>
      <c r="L546" s="630">
        <v>0</v>
      </c>
      <c r="M546" s="630">
        <v>0</v>
      </c>
      <c r="N546" s="629">
        <v>0</v>
      </c>
      <c r="O546" s="629">
        <v>0</v>
      </c>
      <c r="P546" s="631">
        <v>0</v>
      </c>
      <c r="Q546" s="175"/>
      <c r="R546" s="175"/>
      <c r="Y546" s="702"/>
      <c r="AD546" s="702"/>
    </row>
    <row r="547" spans="1:30" ht="13.5" thickBot="1">
      <c r="A547" s="622"/>
      <c r="B547" s="628" t="s">
        <v>845</v>
      </c>
      <c r="C547" s="629">
        <v>0</v>
      </c>
      <c r="D547" s="630">
        <v>0</v>
      </c>
      <c r="E547" s="630">
        <v>0</v>
      </c>
      <c r="F547" s="630">
        <v>0</v>
      </c>
      <c r="G547" s="630">
        <v>0</v>
      </c>
      <c r="H547" s="630">
        <v>0</v>
      </c>
      <c r="I547" s="629">
        <v>0</v>
      </c>
      <c r="J547" s="629">
        <v>0</v>
      </c>
      <c r="K547" s="630">
        <v>0</v>
      </c>
      <c r="L547" s="630">
        <v>0</v>
      </c>
      <c r="M547" s="630">
        <v>0</v>
      </c>
      <c r="N547" s="629">
        <v>0</v>
      </c>
      <c r="O547" s="629">
        <v>0</v>
      </c>
      <c r="P547" s="631">
        <v>0</v>
      </c>
      <c r="Q547" s="175"/>
      <c r="R547" s="175"/>
      <c r="S547" s="703">
        <f t="shared" ref="S547:X547" si="540">C547-C546</f>
        <v>0</v>
      </c>
      <c r="T547" s="703">
        <f t="shared" si="540"/>
        <v>0</v>
      </c>
      <c r="U547" s="703">
        <f t="shared" si="540"/>
        <v>0</v>
      </c>
      <c r="V547" s="703">
        <f t="shared" si="540"/>
        <v>0</v>
      </c>
      <c r="W547" s="703">
        <f t="shared" si="540"/>
        <v>0</v>
      </c>
      <c r="X547" s="703">
        <f t="shared" si="540"/>
        <v>0</v>
      </c>
      <c r="Y547" s="704">
        <f t="shared" ref="Y547:AD547" si="541">I547-I546</f>
        <v>0</v>
      </c>
      <c r="Z547" s="703">
        <f t="shared" si="541"/>
        <v>0</v>
      </c>
      <c r="AA547" s="703">
        <f t="shared" si="541"/>
        <v>0</v>
      </c>
      <c r="AB547" s="703">
        <f t="shared" si="541"/>
        <v>0</v>
      </c>
      <c r="AC547" s="703">
        <f t="shared" si="541"/>
        <v>0</v>
      </c>
      <c r="AD547" s="704">
        <f t="shared" si="541"/>
        <v>0</v>
      </c>
    </row>
    <row r="548" spans="1:30" ht="13.5" thickBot="1">
      <c r="A548" s="622"/>
      <c r="B548" s="628" t="s">
        <v>846</v>
      </c>
      <c r="C548" s="629">
        <v>0</v>
      </c>
      <c r="D548" s="630">
        <v>0</v>
      </c>
      <c r="E548" s="630">
        <v>0</v>
      </c>
      <c r="F548" s="630">
        <v>0</v>
      </c>
      <c r="G548" s="630">
        <v>0</v>
      </c>
      <c r="H548" s="630">
        <v>0</v>
      </c>
      <c r="I548" s="629">
        <v>0</v>
      </c>
      <c r="J548" s="629">
        <v>0</v>
      </c>
      <c r="K548" s="630">
        <v>0</v>
      </c>
      <c r="L548" s="630">
        <v>0</v>
      </c>
      <c r="M548" s="630">
        <v>0</v>
      </c>
      <c r="N548" s="629">
        <v>0</v>
      </c>
      <c r="O548" s="629">
        <v>0</v>
      </c>
      <c r="P548" s="631">
        <v>0</v>
      </c>
      <c r="Q548" s="175"/>
      <c r="R548" s="175"/>
      <c r="Y548" s="702"/>
      <c r="AD548" s="702"/>
    </row>
    <row r="549" spans="1:30" ht="13.5" thickBot="1">
      <c r="A549" s="622"/>
      <c r="B549" s="628" t="s">
        <v>847</v>
      </c>
      <c r="C549" s="629">
        <v>0</v>
      </c>
      <c r="D549" s="630">
        <v>0</v>
      </c>
      <c r="E549" s="630">
        <v>0</v>
      </c>
      <c r="F549" s="630">
        <v>0</v>
      </c>
      <c r="G549" s="630">
        <v>0</v>
      </c>
      <c r="H549" s="630">
        <v>0</v>
      </c>
      <c r="I549" s="629">
        <v>0</v>
      </c>
      <c r="J549" s="629">
        <v>0</v>
      </c>
      <c r="K549" s="630">
        <v>0</v>
      </c>
      <c r="L549" s="630">
        <v>0</v>
      </c>
      <c r="M549" s="630">
        <v>0</v>
      </c>
      <c r="N549" s="629">
        <v>0</v>
      </c>
      <c r="O549" s="629">
        <v>0</v>
      </c>
      <c r="P549" s="631">
        <v>0</v>
      </c>
      <c r="Q549" s="175"/>
      <c r="R549" s="175"/>
      <c r="S549" s="715">
        <f t="shared" ref="S549:X549" si="542">C549-C548</f>
        <v>0</v>
      </c>
      <c r="T549" s="715">
        <f t="shared" si="542"/>
        <v>0</v>
      </c>
      <c r="U549" s="715">
        <f t="shared" si="542"/>
        <v>0</v>
      </c>
      <c r="V549" s="715">
        <f t="shared" si="542"/>
        <v>0</v>
      </c>
      <c r="W549" s="715">
        <f t="shared" si="542"/>
        <v>0</v>
      </c>
      <c r="X549" s="715">
        <f t="shared" si="542"/>
        <v>0</v>
      </c>
      <c r="Y549" s="716">
        <f t="shared" ref="Y549:AD549" si="543">I549-I548</f>
        <v>0</v>
      </c>
      <c r="Z549" s="715">
        <f t="shared" si="543"/>
        <v>0</v>
      </c>
      <c r="AA549" s="715">
        <f t="shared" si="543"/>
        <v>0</v>
      </c>
      <c r="AB549" s="715">
        <f t="shared" si="543"/>
        <v>0</v>
      </c>
      <c r="AC549" s="715">
        <f t="shared" si="543"/>
        <v>0</v>
      </c>
      <c r="AD549" s="716">
        <f t="shared" si="543"/>
        <v>0</v>
      </c>
    </row>
    <row r="550" spans="1:30" ht="13.5" thickBot="1">
      <c r="A550" s="643" t="s">
        <v>859</v>
      </c>
      <c r="B550" s="644"/>
      <c r="C550" s="634">
        <v>120.49604259916653</v>
      </c>
      <c r="D550" s="635">
        <v>120.52336551724139</v>
      </c>
      <c r="E550" s="635">
        <v>126.17618021201413</v>
      </c>
      <c r="F550" s="635">
        <v>133.73577083333333</v>
      </c>
      <c r="G550" s="635">
        <v>124.1404255319149</v>
      </c>
      <c r="H550" s="635">
        <v>143.04578754578753</v>
      </c>
      <c r="I550" s="634">
        <v>122.99889594528578</v>
      </c>
      <c r="J550" s="634">
        <v>71.192311541666669</v>
      </c>
      <c r="K550" s="635">
        <v>66.996188709288305</v>
      </c>
      <c r="L550" s="635">
        <v>72.500885978428357</v>
      </c>
      <c r="M550" s="635">
        <v>78.663512578292568</v>
      </c>
      <c r="N550" s="634">
        <v>71.074462065944047</v>
      </c>
      <c r="O550" s="634">
        <v>0</v>
      </c>
      <c r="P550" s="636">
        <v>0</v>
      </c>
    </row>
    <row r="551" spans="1:30" ht="13.5" thickBot="1">
      <c r="A551" s="645" t="s">
        <v>860</v>
      </c>
      <c r="B551" s="646"/>
      <c r="C551" s="634">
        <v>119.2711819584221</v>
      </c>
      <c r="D551" s="635">
        <v>119.56553456419061</v>
      </c>
      <c r="E551" s="635">
        <v>125.00772411511744</v>
      </c>
      <c r="F551" s="635">
        <v>131.84029166666667</v>
      </c>
      <c r="G551" s="635">
        <v>123.58608695652174</v>
      </c>
      <c r="H551" s="635">
        <v>138.92085185185184</v>
      </c>
      <c r="I551" s="634">
        <v>121.77363510445923</v>
      </c>
      <c r="J551" s="634">
        <v>69.580893610569632</v>
      </c>
      <c r="K551" s="635">
        <v>71.844423731408568</v>
      </c>
      <c r="L551" s="635">
        <v>70.104983185950914</v>
      </c>
      <c r="M551" s="635">
        <v>79.019426140808349</v>
      </c>
      <c r="N551" s="634">
        <v>71.547765135702917</v>
      </c>
      <c r="O551" s="634">
        <v>0</v>
      </c>
      <c r="P551" s="636">
        <v>0</v>
      </c>
    </row>
    <row r="552" spans="1:30" ht="13.5" thickBot="1">
      <c r="A552" s="643" t="s">
        <v>861</v>
      </c>
      <c r="B552" s="644"/>
      <c r="C552" s="634">
        <v>119.01840336134454</v>
      </c>
      <c r="D552" s="635">
        <v>119.42859903381643</v>
      </c>
      <c r="E552" s="635">
        <v>126.52110831234258</v>
      </c>
      <c r="F552" s="635">
        <v>134.73777777777781</v>
      </c>
      <c r="G552" s="635">
        <v>143.84810126582281</v>
      </c>
      <c r="H552" s="635">
        <v>150.38095238095238</v>
      </c>
      <c r="I552" s="634">
        <v>123.77362351190476</v>
      </c>
      <c r="J552" s="634">
        <v>64.018315321756901</v>
      </c>
      <c r="K552" s="635">
        <v>62.504211267134743</v>
      </c>
      <c r="L552" s="635">
        <v>66.105410279531114</v>
      </c>
      <c r="M552" s="635">
        <v>76.78304064000001</v>
      </c>
      <c r="N552" s="634">
        <v>64.770580579483166</v>
      </c>
      <c r="O552" s="634">
        <v>0</v>
      </c>
      <c r="P552" s="636">
        <v>0</v>
      </c>
    </row>
    <row r="553" spans="1:30" ht="13.5" thickBot="1">
      <c r="A553" s="645" t="s">
        <v>862</v>
      </c>
      <c r="B553" s="646"/>
      <c r="C553" s="634">
        <v>115.90289473684211</v>
      </c>
      <c r="D553" s="635">
        <v>121.55218340611353</v>
      </c>
      <c r="E553" s="635">
        <v>123.52584686774942</v>
      </c>
      <c r="F553" s="635">
        <v>128.18400000000003</v>
      </c>
      <c r="G553" s="635">
        <v>130.10219780219779</v>
      </c>
      <c r="H553" s="635">
        <v>147.53058823529412</v>
      </c>
      <c r="I553" s="634">
        <v>120.93461118690314</v>
      </c>
      <c r="J553" s="634">
        <v>61.407328658330513</v>
      </c>
      <c r="K553" s="635">
        <v>63.374583932223196</v>
      </c>
      <c r="L553" s="635">
        <v>61.171784879189396</v>
      </c>
      <c r="M553" s="635">
        <v>79.219031719532538</v>
      </c>
      <c r="N553" s="634">
        <v>63.476656135043555</v>
      </c>
      <c r="O553" s="634">
        <v>0</v>
      </c>
      <c r="P553" s="636">
        <v>0</v>
      </c>
    </row>
    <row r="554" spans="1:30" ht="13.5" thickBot="1">
      <c r="A554" s="643" t="s">
        <v>863</v>
      </c>
      <c r="B554" s="644"/>
      <c r="C554" s="634">
        <v>0</v>
      </c>
      <c r="D554" s="635">
        <v>0</v>
      </c>
      <c r="E554" s="635">
        <v>57</v>
      </c>
      <c r="F554" s="635">
        <v>0</v>
      </c>
      <c r="G554" s="635">
        <v>0</v>
      </c>
      <c r="H554" s="635">
        <v>0</v>
      </c>
      <c r="I554" s="634">
        <v>57</v>
      </c>
      <c r="J554" s="634">
        <v>63.23315732177263</v>
      </c>
      <c r="K554" s="635">
        <v>63.495988000000004</v>
      </c>
      <c r="L554" s="635">
        <v>0</v>
      </c>
      <c r="M554" s="635">
        <v>59</v>
      </c>
      <c r="N554" s="634">
        <v>63.230784208144783</v>
      </c>
      <c r="O554" s="634">
        <v>0</v>
      </c>
      <c r="P554" s="636">
        <v>0</v>
      </c>
    </row>
    <row r="555" spans="1:30" ht="13.5" thickBot="1">
      <c r="A555" s="645" t="s">
        <v>864</v>
      </c>
      <c r="B555" s="646"/>
      <c r="C555" s="634">
        <v>17</v>
      </c>
      <c r="D555" s="635">
        <v>0</v>
      </c>
      <c r="E555" s="635">
        <v>0</v>
      </c>
      <c r="F555" s="635">
        <v>0</v>
      </c>
      <c r="G555" s="635">
        <v>0</v>
      </c>
      <c r="H555" s="635">
        <v>0</v>
      </c>
      <c r="I555" s="634">
        <v>17</v>
      </c>
      <c r="J555" s="634">
        <v>63.862626493174055</v>
      </c>
      <c r="K555" s="635">
        <v>64.180407518796983</v>
      </c>
      <c r="L555" s="635">
        <v>0</v>
      </c>
      <c r="M555" s="635">
        <v>61.083300000000001</v>
      </c>
      <c r="N555" s="634">
        <v>63.866207432703888</v>
      </c>
      <c r="O555" s="634">
        <v>0</v>
      </c>
      <c r="P555" s="636">
        <v>0</v>
      </c>
    </row>
    <row r="556" spans="1:30" ht="13.5" thickBot="1">
      <c r="A556" s="643" t="s">
        <v>865</v>
      </c>
      <c r="B556" s="644"/>
      <c r="C556" s="634">
        <v>120.43117169630344</v>
      </c>
      <c r="D556" s="635">
        <v>120.428228379513</v>
      </c>
      <c r="E556" s="635">
        <v>126.18380400540053</v>
      </c>
      <c r="F556" s="635">
        <v>133.82165714285716</v>
      </c>
      <c r="G556" s="635">
        <v>129.97153558052435</v>
      </c>
      <c r="H556" s="635">
        <v>143.56972789115645</v>
      </c>
      <c r="I556" s="634">
        <v>123.03653672469025</v>
      </c>
      <c r="J556" s="634">
        <v>67.361349444614291</v>
      </c>
      <c r="K556" s="635">
        <v>65.085566258091177</v>
      </c>
      <c r="L556" s="635">
        <v>70.586558704453438</v>
      </c>
      <c r="M556" s="635">
        <v>78.075314851177538</v>
      </c>
      <c r="N556" s="634">
        <v>68.230417174055688</v>
      </c>
      <c r="O556" s="634">
        <v>0</v>
      </c>
      <c r="P556" s="636">
        <v>0</v>
      </c>
    </row>
    <row r="557" spans="1:30" ht="13.5" thickBot="1">
      <c r="A557" s="645" t="s">
        <v>866</v>
      </c>
      <c r="B557" s="646"/>
      <c r="C557" s="634">
        <v>119.08994391081819</v>
      </c>
      <c r="D557" s="635">
        <v>119.74338545738857</v>
      </c>
      <c r="E557" s="635">
        <v>124.94049368421055</v>
      </c>
      <c r="F557" s="635">
        <v>131.59180582524272</v>
      </c>
      <c r="G557" s="635">
        <v>125.43333333333332</v>
      </c>
      <c r="H557" s="635">
        <v>139.88378289473687</v>
      </c>
      <c r="I557" s="634">
        <v>121.71358253523179</v>
      </c>
      <c r="J557" s="634">
        <v>65.791660060483878</v>
      </c>
      <c r="K557" s="635">
        <v>68.152054662893718</v>
      </c>
      <c r="L557" s="635">
        <v>67.145702672763477</v>
      </c>
      <c r="M557" s="635">
        <v>78.974824848484843</v>
      </c>
      <c r="N557" s="634">
        <v>67.981778187135902</v>
      </c>
      <c r="O557" s="634">
        <v>0</v>
      </c>
      <c r="P557" s="636">
        <v>0</v>
      </c>
    </row>
    <row r="558" spans="1:30" ht="13.5" thickBot="1">
      <c r="A558" s="647" t="s">
        <v>867</v>
      </c>
      <c r="B558" s="644"/>
      <c r="C558" s="634">
        <v>127.45697898811703</v>
      </c>
      <c r="D558" s="635">
        <v>133.43930013163663</v>
      </c>
      <c r="E558" s="635">
        <v>135.06090668296667</v>
      </c>
      <c r="F558" s="635">
        <v>139.08633400764217</v>
      </c>
      <c r="G558" s="635">
        <v>133.49006849315055</v>
      </c>
      <c r="H558" s="635">
        <v>138.77009817045962</v>
      </c>
      <c r="I558" s="634">
        <v>131.18163199967987</v>
      </c>
      <c r="J558" s="634">
        <v>75.785353830216451</v>
      </c>
      <c r="K558" s="635">
        <v>79.967402032593668</v>
      </c>
      <c r="L558" s="635">
        <v>81.273272394881161</v>
      </c>
      <c r="M558" s="635">
        <v>81.403288504854359</v>
      </c>
      <c r="N558" s="634">
        <v>78.436251793560402</v>
      </c>
      <c r="O558" s="634">
        <v>0</v>
      </c>
      <c r="P558" s="636">
        <v>0</v>
      </c>
    </row>
    <row r="559" spans="1:30" ht="13.5" thickBot="1">
      <c r="A559" s="645" t="s">
        <v>868</v>
      </c>
      <c r="B559" s="646"/>
      <c r="C559" s="634">
        <v>125.81111040962604</v>
      </c>
      <c r="D559" s="635">
        <v>132.70768614718614</v>
      </c>
      <c r="E559" s="635">
        <v>134.31574801052173</v>
      </c>
      <c r="F559" s="635">
        <v>138.60706249999998</v>
      </c>
      <c r="G559" s="635">
        <v>131.99247389268987</v>
      </c>
      <c r="H559" s="635">
        <v>138.99468789808918</v>
      </c>
      <c r="I559" s="634">
        <v>129.90405988714932</v>
      </c>
      <c r="J559" s="634">
        <v>73.846511403801273</v>
      </c>
      <c r="K559" s="635">
        <v>81.842278936558642</v>
      </c>
      <c r="L559" s="635">
        <v>80.122741194486991</v>
      </c>
      <c r="M559" s="635">
        <v>82.300906924979387</v>
      </c>
      <c r="N559" s="634">
        <v>78.327360131566778</v>
      </c>
      <c r="O559" s="634">
        <v>0</v>
      </c>
      <c r="P559" s="636">
        <v>0</v>
      </c>
    </row>
    <row r="560" spans="1:30" ht="13.5" thickBot="1">
      <c r="A560" s="647" t="s">
        <v>869</v>
      </c>
      <c r="B560" s="644"/>
      <c r="C560" s="634">
        <v>122.65959121103734</v>
      </c>
      <c r="D560" s="635">
        <v>139.26879668049793</v>
      </c>
      <c r="E560" s="635">
        <v>133.86890289103042</v>
      </c>
      <c r="F560" s="635">
        <v>135.31451676528599</v>
      </c>
      <c r="G560" s="635">
        <v>137.28440944881891</v>
      </c>
      <c r="H560" s="635">
        <v>138.78442231075701</v>
      </c>
      <c r="I560" s="634">
        <v>130.24523860475071</v>
      </c>
      <c r="J560" s="634">
        <v>75.662820843437004</v>
      </c>
      <c r="K560" s="635">
        <v>80.819799656817139</v>
      </c>
      <c r="L560" s="635">
        <v>80.422848484848515</v>
      </c>
      <c r="M560" s="635">
        <v>82.825570891672783</v>
      </c>
      <c r="N560" s="634">
        <v>79.303808996617107</v>
      </c>
      <c r="O560" s="634">
        <v>0</v>
      </c>
      <c r="P560" s="636">
        <v>0</v>
      </c>
    </row>
    <row r="561" spans="1:16" ht="13.5" thickBot="1">
      <c r="A561" s="645" t="s">
        <v>870</v>
      </c>
      <c r="B561" s="646"/>
      <c r="C561" s="634">
        <v>123.59513014671079</v>
      </c>
      <c r="D561" s="635">
        <v>139.20699115044249</v>
      </c>
      <c r="E561" s="635">
        <v>138.71559646539029</v>
      </c>
      <c r="F561" s="635">
        <v>138.20138364779874</v>
      </c>
      <c r="G561" s="635">
        <v>136.47833333333335</v>
      </c>
      <c r="H561" s="635">
        <v>142.08472131147539</v>
      </c>
      <c r="I561" s="634">
        <v>132.24645595854921</v>
      </c>
      <c r="J561" s="634">
        <v>74.583535148514855</v>
      </c>
      <c r="K561" s="635">
        <v>81.667486339514994</v>
      </c>
      <c r="L561" s="635">
        <v>79.210632014175999</v>
      </c>
      <c r="M561" s="635">
        <v>82.190228420195439</v>
      </c>
      <c r="N561" s="634">
        <v>79.359692372474314</v>
      </c>
      <c r="O561" s="634">
        <v>0</v>
      </c>
      <c r="P561" s="636">
        <v>0</v>
      </c>
    </row>
    <row r="562" spans="1:16" ht="13.5" thickBot="1">
      <c r="A562" s="647" t="s">
        <v>871</v>
      </c>
      <c r="B562" s="644"/>
      <c r="C562" s="634">
        <v>109.85483870967742</v>
      </c>
      <c r="D562" s="635">
        <v>124</v>
      </c>
      <c r="E562" s="635">
        <v>115</v>
      </c>
      <c r="F562" s="635">
        <v>0</v>
      </c>
      <c r="G562" s="635">
        <v>0</v>
      </c>
      <c r="H562" s="635">
        <v>0</v>
      </c>
      <c r="I562" s="634">
        <v>111.35</v>
      </c>
      <c r="J562" s="634">
        <v>0</v>
      </c>
      <c r="K562" s="635">
        <v>0</v>
      </c>
      <c r="L562" s="635">
        <v>0</v>
      </c>
      <c r="M562" s="635">
        <v>0</v>
      </c>
      <c r="N562" s="634">
        <v>0</v>
      </c>
      <c r="O562" s="634">
        <v>0</v>
      </c>
      <c r="P562" s="636">
        <v>0</v>
      </c>
    </row>
    <row r="563" spans="1:16" ht="13.5" thickBot="1">
      <c r="A563" s="645" t="s">
        <v>872</v>
      </c>
      <c r="B563" s="646"/>
      <c r="C563" s="634">
        <v>95.849462365591393</v>
      </c>
      <c r="D563" s="635">
        <v>136</v>
      </c>
      <c r="E563" s="635">
        <v>122.12</v>
      </c>
      <c r="F563" s="635">
        <v>0</v>
      </c>
      <c r="G563" s="635">
        <v>0</v>
      </c>
      <c r="H563" s="635">
        <v>129.33333333333334</v>
      </c>
      <c r="I563" s="634">
        <v>101.17777777777778</v>
      </c>
      <c r="J563" s="634">
        <v>0</v>
      </c>
      <c r="K563" s="635">
        <v>0</v>
      </c>
      <c r="L563" s="635">
        <v>0</v>
      </c>
      <c r="M563" s="635">
        <v>0</v>
      </c>
      <c r="N563" s="634">
        <v>0</v>
      </c>
      <c r="O563" s="634">
        <v>0</v>
      </c>
      <c r="P563" s="636">
        <v>0</v>
      </c>
    </row>
    <row r="564" spans="1:16" ht="13.5" thickBot="1">
      <c r="A564" s="647" t="s">
        <v>873</v>
      </c>
      <c r="B564" s="644"/>
      <c r="C564" s="634">
        <v>127.26269956620074</v>
      </c>
      <c r="D564" s="635">
        <v>133.72900947817931</v>
      </c>
      <c r="E564" s="635">
        <v>134.99895268077378</v>
      </c>
      <c r="F564" s="635">
        <v>138.70047619047619</v>
      </c>
      <c r="G564" s="635">
        <v>133.65617718028253</v>
      </c>
      <c r="H564" s="635">
        <v>138.77154093097914</v>
      </c>
      <c r="I564" s="634">
        <v>131.12468769101469</v>
      </c>
      <c r="J564" s="634">
        <v>75.743586225113191</v>
      </c>
      <c r="K564" s="635">
        <v>80.400695547145261</v>
      </c>
      <c r="L564" s="635">
        <v>80.953272519954382</v>
      </c>
      <c r="M564" s="635">
        <v>81.894142319430316</v>
      </c>
      <c r="N564" s="634">
        <v>78.801879272081678</v>
      </c>
      <c r="O564" s="634">
        <v>0</v>
      </c>
      <c r="P564" s="636">
        <v>0</v>
      </c>
    </row>
    <row r="565" spans="1:16" ht="13.5" thickBot="1">
      <c r="A565" s="645" t="s">
        <v>874</v>
      </c>
      <c r="B565" s="646"/>
      <c r="C565" s="634">
        <v>125.62848022367461</v>
      </c>
      <c r="D565" s="635">
        <v>133.01417911985985</v>
      </c>
      <c r="E565" s="635">
        <v>134.49623249299719</v>
      </c>
      <c r="F565" s="635">
        <v>138.56383962474871</v>
      </c>
      <c r="G565" s="635">
        <v>132.17828788401786</v>
      </c>
      <c r="H565" s="635">
        <v>139.33771310552009</v>
      </c>
      <c r="I565" s="634">
        <v>129.94915067701683</v>
      </c>
      <c r="J565" s="634">
        <v>74.093873161276022</v>
      </c>
      <c r="K565" s="635">
        <v>81.754890117821574</v>
      </c>
      <c r="L565" s="635">
        <v>79.764041811846695</v>
      </c>
      <c r="M565" s="635">
        <v>82.263711193212913</v>
      </c>
      <c r="N565" s="634">
        <v>78.76067021545407</v>
      </c>
      <c r="O565" s="634">
        <v>0</v>
      </c>
      <c r="P565" s="636">
        <v>0</v>
      </c>
    </row>
    <row r="566" spans="1:16" ht="13.5" thickBot="1">
      <c r="A566" s="647" t="s">
        <v>875</v>
      </c>
      <c r="B566" s="644"/>
      <c r="C566" s="634">
        <v>86.679156249170589</v>
      </c>
      <c r="D566" s="635">
        <v>88.086432070121148</v>
      </c>
      <c r="E566" s="635">
        <v>86.643661193432095</v>
      </c>
      <c r="F566" s="635">
        <v>89.392041646720941</v>
      </c>
      <c r="G566" s="635">
        <v>80.107934341571379</v>
      </c>
      <c r="H566" s="635">
        <v>97.850613861386137</v>
      </c>
      <c r="I566" s="634">
        <v>86.938973594386425</v>
      </c>
      <c r="J566" s="634">
        <v>52.771799757045663</v>
      </c>
      <c r="K566" s="635">
        <v>60.568999188562607</v>
      </c>
      <c r="L566" s="635">
        <v>62.068792152053952</v>
      </c>
      <c r="M566" s="635">
        <v>62.685391306724981</v>
      </c>
      <c r="N566" s="634">
        <v>58.499699516527414</v>
      </c>
      <c r="O566" s="634">
        <v>0</v>
      </c>
      <c r="P566" s="636">
        <v>0</v>
      </c>
    </row>
    <row r="567" spans="1:16" ht="13.5" thickBot="1">
      <c r="A567" s="645" t="s">
        <v>876</v>
      </c>
      <c r="B567" s="646"/>
      <c r="C567" s="634">
        <v>85.153770415786497</v>
      </c>
      <c r="D567" s="635">
        <v>87.709982219964445</v>
      </c>
      <c r="E567" s="635">
        <v>87.359538449564155</v>
      </c>
      <c r="F567" s="635">
        <v>89.742036175710595</v>
      </c>
      <c r="G567" s="635">
        <v>78.729217199558988</v>
      </c>
      <c r="H567" s="635">
        <v>98.766095617529871</v>
      </c>
      <c r="I567" s="634">
        <v>86.366202149468833</v>
      </c>
      <c r="J567" s="634">
        <v>53.915582435677528</v>
      </c>
      <c r="K567" s="635">
        <v>60.36197215189874</v>
      </c>
      <c r="L567" s="635">
        <v>60.85600775193798</v>
      </c>
      <c r="M567" s="635">
        <v>62.488795763656626</v>
      </c>
      <c r="N567" s="634">
        <v>58.569810918390033</v>
      </c>
      <c r="O567" s="634">
        <v>0</v>
      </c>
      <c r="P567" s="636">
        <v>0</v>
      </c>
    </row>
    <row r="568" spans="1:16" ht="13.5" thickBot="1">
      <c r="A568" s="647" t="s">
        <v>877</v>
      </c>
      <c r="B568" s="644"/>
      <c r="C568" s="634">
        <v>68.912383195613558</v>
      </c>
      <c r="D568" s="635">
        <v>72.904718810601167</v>
      </c>
      <c r="E568" s="635">
        <v>68.48460662525882</v>
      </c>
      <c r="F568" s="635">
        <v>72.141745023295215</v>
      </c>
      <c r="G568" s="635">
        <v>62.671392827356129</v>
      </c>
      <c r="H568" s="635">
        <v>93.107624113475168</v>
      </c>
      <c r="I568" s="634">
        <v>69.380529555856384</v>
      </c>
      <c r="J568" s="634">
        <v>50.081874700693113</v>
      </c>
      <c r="K568" s="635">
        <v>54.999277744350849</v>
      </c>
      <c r="L568" s="635">
        <v>55.156416184971107</v>
      </c>
      <c r="M568" s="635">
        <v>58.431666348122853</v>
      </c>
      <c r="N568" s="634">
        <v>54.021673908733938</v>
      </c>
      <c r="O568" s="634">
        <v>0</v>
      </c>
      <c r="P568" s="636">
        <v>0</v>
      </c>
    </row>
    <row r="569" spans="1:16" ht="13.5" thickBot="1">
      <c r="A569" s="645" t="s">
        <v>878</v>
      </c>
      <c r="B569" s="646"/>
      <c r="C569" s="634">
        <v>68.844665236369011</v>
      </c>
      <c r="D569" s="635">
        <v>73.593930635838149</v>
      </c>
      <c r="E569" s="635">
        <v>68.781049135488914</v>
      </c>
      <c r="F569" s="635">
        <v>70.432698268003648</v>
      </c>
      <c r="G569" s="635">
        <v>64.07943061999157</v>
      </c>
      <c r="H569" s="635">
        <v>91.438919803600641</v>
      </c>
      <c r="I569" s="634">
        <v>69.472827674447629</v>
      </c>
      <c r="J569" s="634">
        <v>50.058288789376171</v>
      </c>
      <c r="K569" s="635">
        <v>54.379550837302197</v>
      </c>
      <c r="L569" s="635">
        <v>53.985392022008249</v>
      </c>
      <c r="M569" s="635">
        <v>56.765103227771014</v>
      </c>
      <c r="N569" s="634">
        <v>53.350113862984941</v>
      </c>
      <c r="O569" s="634">
        <v>0</v>
      </c>
      <c r="P569" s="636">
        <v>0</v>
      </c>
    </row>
    <row r="570" spans="1:16" ht="13.5" thickBot="1">
      <c r="A570" s="647" t="s">
        <v>879</v>
      </c>
      <c r="B570" s="644"/>
      <c r="C570" s="634">
        <v>72.672727272727272</v>
      </c>
      <c r="D570" s="635">
        <v>60</v>
      </c>
      <c r="E570" s="635">
        <v>56.089552238805972</v>
      </c>
      <c r="F570" s="635">
        <v>48</v>
      </c>
      <c r="G570" s="635">
        <v>71.400000000000006</v>
      </c>
      <c r="H570" s="635">
        <v>76</v>
      </c>
      <c r="I570" s="634">
        <v>63.607142857142854</v>
      </c>
      <c r="J570" s="634">
        <v>87</v>
      </c>
      <c r="K570" s="635">
        <v>0</v>
      </c>
      <c r="L570" s="635">
        <v>0</v>
      </c>
      <c r="M570" s="635">
        <v>0</v>
      </c>
      <c r="N570" s="634">
        <v>87</v>
      </c>
      <c r="O570" s="634">
        <v>0</v>
      </c>
      <c r="P570" s="636">
        <v>0</v>
      </c>
    </row>
    <row r="571" spans="1:16" ht="13.5" thickBot="1">
      <c r="A571" s="645" t="s">
        <v>880</v>
      </c>
      <c r="B571" s="646"/>
      <c r="C571" s="634">
        <v>81.554455445544548</v>
      </c>
      <c r="D571" s="635">
        <v>97</v>
      </c>
      <c r="E571" s="635">
        <v>45.6</v>
      </c>
      <c r="F571" s="635">
        <v>46</v>
      </c>
      <c r="G571" s="635">
        <v>83.230769230769226</v>
      </c>
      <c r="H571" s="635">
        <v>82</v>
      </c>
      <c r="I571" s="634">
        <v>62.552529182879375</v>
      </c>
      <c r="J571" s="634">
        <v>0</v>
      </c>
      <c r="K571" s="635">
        <v>0</v>
      </c>
      <c r="L571" s="635">
        <v>0</v>
      </c>
      <c r="M571" s="635">
        <v>0</v>
      </c>
      <c r="N571" s="634">
        <v>0</v>
      </c>
      <c r="O571" s="634">
        <v>0</v>
      </c>
      <c r="P571" s="636">
        <v>0</v>
      </c>
    </row>
    <row r="572" spans="1:16" ht="13.5" thickBot="1">
      <c r="A572" s="647" t="s">
        <v>881</v>
      </c>
      <c r="B572" s="644"/>
      <c r="C572" s="634">
        <v>82.124544109232247</v>
      </c>
      <c r="D572" s="635">
        <v>83.753615257048097</v>
      </c>
      <c r="E572" s="635">
        <v>81.528994437559462</v>
      </c>
      <c r="F572" s="635">
        <v>83.136706907090456</v>
      </c>
      <c r="G572" s="635">
        <v>71.922760304747015</v>
      </c>
      <c r="H572" s="635">
        <v>96.554028846153855</v>
      </c>
      <c r="I572" s="634">
        <v>81.955707024323715</v>
      </c>
      <c r="J572" s="634">
        <v>51.410990361734406</v>
      </c>
      <c r="K572" s="635">
        <v>56.902425235454629</v>
      </c>
      <c r="L572" s="635">
        <v>58.510800357036594</v>
      </c>
      <c r="M572" s="635">
        <v>60.793555525197327</v>
      </c>
      <c r="N572" s="634">
        <v>55.905090705021983</v>
      </c>
      <c r="O572" s="634">
        <v>0</v>
      </c>
      <c r="P572" s="636">
        <v>0</v>
      </c>
    </row>
    <row r="573" spans="1:16" ht="13.5" thickBot="1">
      <c r="A573" s="645" t="s">
        <v>882</v>
      </c>
      <c r="B573" s="646"/>
      <c r="C573" s="634">
        <v>80.942661530246383</v>
      </c>
      <c r="D573" s="635">
        <v>83.713119825311637</v>
      </c>
      <c r="E573" s="635">
        <v>81.950352308033715</v>
      </c>
      <c r="F573" s="635">
        <v>82.616891736487602</v>
      </c>
      <c r="G573" s="635">
        <v>71.936636630754151</v>
      </c>
      <c r="H573" s="635">
        <v>96.637527135441232</v>
      </c>
      <c r="I573" s="634">
        <v>81.512307112584878</v>
      </c>
      <c r="J573" s="634">
        <v>51.88569184137819</v>
      </c>
      <c r="K573" s="635">
        <v>56.522912668835644</v>
      </c>
      <c r="L573" s="635">
        <v>57.145609864804641</v>
      </c>
      <c r="M573" s="635">
        <v>59.753550378346908</v>
      </c>
      <c r="N573" s="634">
        <v>55.545953584040788</v>
      </c>
      <c r="O573" s="634">
        <v>0</v>
      </c>
      <c r="P573" s="636">
        <v>0</v>
      </c>
    </row>
    <row r="574" spans="1:16" ht="13.5" thickBot="1">
      <c r="A574" s="647" t="s">
        <v>883</v>
      </c>
      <c r="B574" s="644"/>
      <c r="C574" s="634">
        <v>51.424600431965423</v>
      </c>
      <c r="D574" s="635">
        <v>76.823620025673947</v>
      </c>
      <c r="E574" s="635">
        <v>80.711800447713486</v>
      </c>
      <c r="F574" s="635">
        <v>68.829449999999994</v>
      </c>
      <c r="G574" s="635">
        <v>62.343902439024397</v>
      </c>
      <c r="H574" s="635">
        <v>118.81352941176473</v>
      </c>
      <c r="I574" s="634">
        <v>67.059223225806463</v>
      </c>
      <c r="J574" s="634">
        <v>59.482351618517214</v>
      </c>
      <c r="K574" s="635">
        <v>49.933497459197703</v>
      </c>
      <c r="L574" s="635">
        <v>52.312584421431801</v>
      </c>
      <c r="M574" s="635">
        <v>62.903905306799331</v>
      </c>
      <c r="N574" s="634">
        <v>52.816678432488168</v>
      </c>
      <c r="O574" s="634">
        <v>0</v>
      </c>
      <c r="P574" s="636">
        <v>0</v>
      </c>
    </row>
    <row r="575" spans="1:16" ht="13.5" thickBot="1">
      <c r="A575" s="645" t="s">
        <v>884</v>
      </c>
      <c r="B575" s="646"/>
      <c r="C575" s="634">
        <v>48.960003259304173</v>
      </c>
      <c r="D575" s="635">
        <v>75.527993680884677</v>
      </c>
      <c r="E575" s="635">
        <v>79.916659932659925</v>
      </c>
      <c r="F575" s="635">
        <v>68.772891566265059</v>
      </c>
      <c r="G575" s="635">
        <v>66.145519713261649</v>
      </c>
      <c r="H575" s="635">
        <v>90</v>
      </c>
      <c r="I575" s="634">
        <v>64.907635773000663</v>
      </c>
      <c r="J575" s="634">
        <v>61.552691258533685</v>
      </c>
      <c r="K575" s="635">
        <v>49.152937112103515</v>
      </c>
      <c r="L575" s="635">
        <v>51.013439586474263</v>
      </c>
      <c r="M575" s="635">
        <v>44.93886654275093</v>
      </c>
      <c r="N575" s="634">
        <v>51.956073796001448</v>
      </c>
      <c r="O575" s="634">
        <v>0</v>
      </c>
      <c r="P575" s="636">
        <v>0</v>
      </c>
    </row>
    <row r="576" spans="1:16" ht="13.5" thickBot="1">
      <c r="A576" s="647" t="s">
        <v>885</v>
      </c>
      <c r="B576" s="644"/>
      <c r="C576" s="634">
        <v>111.59682335848984</v>
      </c>
      <c r="D576" s="635">
        <v>113.49391149141685</v>
      </c>
      <c r="E576" s="635">
        <v>114.64363149360973</v>
      </c>
      <c r="F576" s="635">
        <v>116.00617327330622</v>
      </c>
      <c r="G576" s="635">
        <v>107.67009695046704</v>
      </c>
      <c r="H576" s="635">
        <v>123.67311243484735</v>
      </c>
      <c r="I576" s="634">
        <v>113.04446966418131</v>
      </c>
      <c r="J576" s="634">
        <v>70.186435671158122</v>
      </c>
      <c r="K576" s="635">
        <v>72.805902316209966</v>
      </c>
      <c r="L576" s="635">
        <v>73.732830155367225</v>
      </c>
      <c r="M576" s="635">
        <v>75.010676724807567</v>
      </c>
      <c r="N576" s="634">
        <v>72.102797329473177</v>
      </c>
      <c r="O576" s="634">
        <v>0</v>
      </c>
      <c r="P576" s="636">
        <v>0</v>
      </c>
    </row>
    <row r="577" spans="1:16" ht="13.5" thickBot="1">
      <c r="A577" s="645" t="s">
        <v>886</v>
      </c>
      <c r="B577" s="646"/>
      <c r="C577" s="634">
        <v>110.1243750294021</v>
      </c>
      <c r="D577" s="635">
        <v>112.91033019595743</v>
      </c>
      <c r="E577" s="635">
        <v>114.39227460724098</v>
      </c>
      <c r="F577" s="635">
        <v>115.57045149700596</v>
      </c>
      <c r="G577" s="635">
        <v>106.3530202513966</v>
      </c>
      <c r="H577" s="635">
        <v>124.3241007020092</v>
      </c>
      <c r="I577" s="634">
        <v>112.104158813807</v>
      </c>
      <c r="J577" s="634">
        <v>69.068491178228612</v>
      </c>
      <c r="K577" s="635">
        <v>74.969864617951501</v>
      </c>
      <c r="L577" s="635">
        <v>72.277113331953501</v>
      </c>
      <c r="M577" s="635">
        <v>75.248991918665268</v>
      </c>
      <c r="N577" s="634">
        <v>72.343237786199197</v>
      </c>
      <c r="O577" s="634">
        <v>0</v>
      </c>
      <c r="P577" s="636">
        <v>0</v>
      </c>
    </row>
    <row r="578" spans="1:16" ht="13.5" thickBot="1">
      <c r="A578" s="647" t="s">
        <v>887</v>
      </c>
      <c r="B578" s="644"/>
      <c r="C578" s="634">
        <v>77.621264434552614</v>
      </c>
      <c r="D578" s="635">
        <v>83.906021675918581</v>
      </c>
      <c r="E578" s="635">
        <v>78.237710853936548</v>
      </c>
      <c r="F578" s="635">
        <v>84.103783041537923</v>
      </c>
      <c r="G578" s="635">
        <v>68.773087557603688</v>
      </c>
      <c r="H578" s="635">
        <v>108.26027511961723</v>
      </c>
      <c r="I578" s="634">
        <v>79.032153443295627</v>
      </c>
      <c r="J578" s="634">
        <v>65.189312115077257</v>
      </c>
      <c r="K578" s="635">
        <v>68.270205403944118</v>
      </c>
      <c r="L578" s="635">
        <v>67.295399669589528</v>
      </c>
      <c r="M578" s="635">
        <v>71.362370554105027</v>
      </c>
      <c r="N578" s="634">
        <v>67.4294428350223</v>
      </c>
      <c r="O578" s="634">
        <v>0</v>
      </c>
      <c r="P578" s="636">
        <v>0</v>
      </c>
    </row>
    <row r="579" spans="1:16" ht="13.5" thickBot="1">
      <c r="A579" s="645" t="s">
        <v>888</v>
      </c>
      <c r="B579" s="646"/>
      <c r="C579" s="634">
        <v>77.820294912754974</v>
      </c>
      <c r="D579" s="635">
        <v>84.302637681159425</v>
      </c>
      <c r="E579" s="635">
        <v>78.640197904540145</v>
      </c>
      <c r="F579" s="635">
        <v>83.125587583148558</v>
      </c>
      <c r="G579" s="635">
        <v>69.771119287374134</v>
      </c>
      <c r="H579" s="635">
        <v>109.70637894736842</v>
      </c>
      <c r="I579" s="634">
        <v>79.341765488457028</v>
      </c>
      <c r="J579" s="634">
        <v>63.905322439946026</v>
      </c>
      <c r="K579" s="635">
        <v>69.365450500500501</v>
      </c>
      <c r="L579" s="635">
        <v>65.381442678227359</v>
      </c>
      <c r="M579" s="635">
        <v>69.642577111559518</v>
      </c>
      <c r="N579" s="634">
        <v>67.291649911303381</v>
      </c>
      <c r="O579" s="634">
        <v>0</v>
      </c>
      <c r="P579" s="636">
        <v>0</v>
      </c>
    </row>
    <row r="580" spans="1:16" ht="13.5" thickBot="1">
      <c r="A580" s="647" t="s">
        <v>889</v>
      </c>
      <c r="B580" s="644"/>
      <c r="C580" s="634">
        <v>107.13587468977373</v>
      </c>
      <c r="D580" s="635">
        <v>108.59153819201119</v>
      </c>
      <c r="E580" s="635">
        <v>109.05591005732435</v>
      </c>
      <c r="F580" s="635">
        <v>108.27475374376039</v>
      </c>
      <c r="G580" s="635">
        <v>95.432835568442627</v>
      </c>
      <c r="H580" s="635">
        <v>121.02457553956836</v>
      </c>
      <c r="I580" s="634">
        <v>107.80282572066881</v>
      </c>
      <c r="J580" s="634">
        <v>68.235806386607052</v>
      </c>
      <c r="K580" s="635">
        <v>70.302896220103946</v>
      </c>
      <c r="L580" s="635">
        <v>71.094077199562449</v>
      </c>
      <c r="M580" s="635">
        <v>73.689143373566338</v>
      </c>
      <c r="N580" s="634">
        <v>69.932841439117141</v>
      </c>
      <c r="O580" s="634">
        <v>0</v>
      </c>
      <c r="P580" s="636">
        <v>0</v>
      </c>
    </row>
    <row r="581" spans="1:16" ht="13.5" thickBot="1">
      <c r="A581" s="645" t="s">
        <v>890</v>
      </c>
      <c r="B581" s="646"/>
      <c r="C581" s="640">
        <v>105.83441975832446</v>
      </c>
      <c r="D581" s="641">
        <v>108.23840519838197</v>
      </c>
      <c r="E581" s="641">
        <v>108.7956579975008</v>
      </c>
      <c r="F581" s="641">
        <v>107.62944193198264</v>
      </c>
      <c r="G581" s="641">
        <v>94.986658243080612</v>
      </c>
      <c r="H581" s="641">
        <v>121.5910096437709</v>
      </c>
      <c r="I581" s="640">
        <v>107.02079641397177</v>
      </c>
      <c r="J581" s="640">
        <v>67.031960477792467</v>
      </c>
      <c r="K581" s="641">
        <v>71.964219468216129</v>
      </c>
      <c r="L581" s="641">
        <v>69.296908839992341</v>
      </c>
      <c r="M581" s="641" t="e">
        <v>#VALUE!</v>
      </c>
      <c r="N581" s="640" t="e">
        <v>#VALUE!</v>
      </c>
      <c r="O581" s="640">
        <v>0</v>
      </c>
      <c r="P581" s="642">
        <v>0</v>
      </c>
    </row>
  </sheetData>
  <pageMargins left="0.5" right="0.5" top="1" bottom="1" header="0.5" footer="0.5"/>
  <pageSetup orientation="landscape" r:id="rId2"/>
  <headerFooter alignWithMargins="0"/>
  <rowBreaks count="15" manualBreakCount="15">
    <brk id="19" max="17" man="1"/>
    <brk id="33" max="17" man="1"/>
    <brk id="47" max="17" man="1"/>
    <brk id="61" max="17" man="1"/>
    <brk id="75" max="17" man="1"/>
    <brk id="89" max="17" man="1"/>
    <brk id="103" max="17" man="1"/>
    <brk id="117" max="17" man="1"/>
    <brk id="131" max="17" man="1"/>
    <brk id="145" max="17" man="1"/>
    <brk id="159" max="17" man="1"/>
    <brk id="173" max="17" man="1"/>
    <brk id="187" max="17" man="1"/>
    <brk id="201" max="17" man="1"/>
    <brk id="215" max="17"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8"/>
  </sheetPr>
  <dimension ref="A1:HM434"/>
  <sheetViews>
    <sheetView topLeftCell="A2" zoomScale="90" zoomScaleNormal="90" zoomScalePageLayoutView="90" workbookViewId="0">
      <pane xSplit="5" ySplit="6" topLeftCell="FX143" activePane="bottomRight" state="frozenSplit"/>
      <selection activeCell="A2" sqref="A2 A2"/>
      <selection pane="topRight" activeCell="A2" sqref="A2"/>
      <selection pane="bottomLeft" activeCell="A2" sqref="A2"/>
      <selection pane="bottomRight" activeCell="GC11" sqref="GC11"/>
    </sheetView>
  </sheetViews>
  <sheetFormatPr defaultColWidth="9" defaultRowHeight="12.75"/>
  <cols>
    <col min="1" max="1" width="5.44140625" style="72" customWidth="1"/>
    <col min="2" max="2" width="23.109375" style="27" customWidth="1"/>
    <col min="3" max="3" width="20.109375" style="27" customWidth="1"/>
    <col min="4" max="4" width="9.77734375" style="73" customWidth="1"/>
    <col min="5" max="5" width="7.109375" style="72" bestFit="1" customWidth="1"/>
    <col min="6" max="6" width="11.21875" style="27" customWidth="1"/>
    <col min="7" max="7" width="9.21875" style="74" customWidth="1"/>
    <col min="8" max="8" width="9.21875" style="27" customWidth="1"/>
    <col min="9" max="9" width="10" style="74" customWidth="1"/>
    <col min="10" max="11" width="9.21875" style="75" customWidth="1"/>
    <col min="12" max="12" width="12.21875" style="27" customWidth="1"/>
    <col min="13" max="13" width="12.21875" style="74" customWidth="1"/>
    <col min="14" max="17" width="9.21875" style="75" customWidth="1"/>
    <col min="18" max="18" width="10.44140625" style="27" customWidth="1"/>
    <col min="19" max="19" width="10.6640625" style="76" customWidth="1"/>
    <col min="20" max="21" width="10.6640625" style="75" customWidth="1"/>
    <col min="22" max="22" width="10.6640625" style="27" customWidth="1"/>
    <col min="23" max="23" width="10.6640625" style="76" customWidth="1"/>
    <col min="24" max="24" width="10.21875" style="75" customWidth="1"/>
    <col min="25" max="25" width="10.6640625" style="75" customWidth="1"/>
    <col min="26" max="26" width="12.44140625" style="27" customWidth="1"/>
    <col min="27" max="27" width="10.6640625" style="76" customWidth="1"/>
    <col min="28" max="28" width="11.33203125" style="75" customWidth="1"/>
    <col min="29" max="29" width="10.6640625" style="75" customWidth="1"/>
    <col min="30" max="31" width="12.44140625" style="75" customWidth="1"/>
    <col min="32" max="33" width="11.88671875" style="75" customWidth="1"/>
    <col min="34" max="34" width="10" style="27" customWidth="1"/>
    <col min="35" max="35" width="10" style="77" customWidth="1"/>
    <col min="36" max="37" width="10.77734375" style="75" customWidth="1"/>
    <col min="38" max="38" width="11.21875" style="27" customWidth="1"/>
    <col min="39" max="39" width="11.21875" style="77" customWidth="1"/>
    <col min="40" max="41" width="10.77734375" style="75" customWidth="1"/>
    <col min="42" max="42" width="12.44140625" style="27" customWidth="1"/>
    <col min="43" max="43" width="12.44140625" style="77" customWidth="1"/>
    <col min="44" max="45" width="10.77734375" style="75" customWidth="1"/>
    <col min="46" max="49" width="12.44140625" style="75" customWidth="1"/>
    <col min="50" max="50" width="11.44140625" style="27" customWidth="1"/>
    <col min="51" max="51" width="11.44140625" style="74" customWidth="1"/>
    <col min="52" max="53" width="11.109375" style="75" customWidth="1"/>
    <col min="54" max="54" width="11.21875" style="27" customWidth="1"/>
    <col min="55" max="55" width="11.21875" style="74" customWidth="1"/>
    <col min="56" max="57" width="10.88671875" style="75" customWidth="1"/>
    <col min="58" max="59" width="12.44140625" style="27" customWidth="1"/>
    <col min="60" max="64" width="12.44140625" style="75" customWidth="1"/>
    <col min="65" max="65" width="13.21875" style="75" customWidth="1"/>
    <col min="66" max="66" width="10.44140625" style="27" customWidth="1"/>
    <col min="67" max="69" width="10.6640625" style="75" customWidth="1"/>
    <col min="70" max="70" width="10.6640625" style="27" customWidth="1"/>
    <col min="71" max="71" width="10.6640625" style="75" customWidth="1"/>
    <col min="72" max="72" width="10.21875" style="75" customWidth="1"/>
    <col min="73" max="73" width="10.6640625" style="75" customWidth="1"/>
    <col min="74" max="74" width="12.44140625" style="27" customWidth="1"/>
    <col min="75" max="75" width="10.6640625" style="75" customWidth="1"/>
    <col min="76" max="76" width="11.33203125" style="75" customWidth="1"/>
    <col min="77" max="77" width="10.6640625" style="75" customWidth="1"/>
    <col min="78" max="79" width="12.44140625" style="75" customWidth="1"/>
    <col min="80" max="81" width="11.88671875" style="75" customWidth="1"/>
    <col min="82" max="83" width="10" style="27" customWidth="1"/>
    <col min="84" max="85" width="10.77734375" style="75" customWidth="1"/>
    <col min="86" max="87" width="11.21875" style="27" customWidth="1"/>
    <col min="88" max="89" width="10.77734375" style="75" customWidth="1"/>
    <col min="90" max="91" width="12.44140625" style="27" customWidth="1"/>
    <col min="92" max="93" width="10.77734375" style="75" customWidth="1"/>
    <col min="94" max="97" width="12.44140625" style="75" customWidth="1"/>
    <col min="98" max="98" width="11.44140625" style="27" customWidth="1"/>
    <col min="99" max="99" width="11.44140625" style="74" customWidth="1"/>
    <col min="100" max="101" width="11.109375" style="75" customWidth="1"/>
    <col min="102" max="102" width="11.21875" style="27" customWidth="1"/>
    <col min="103" max="103" width="11.21875" style="74" customWidth="1"/>
    <col min="104" max="105" width="10.88671875" style="75" customWidth="1"/>
    <col min="106" max="106" width="12.44140625" style="27" customWidth="1"/>
    <col min="107" max="107" width="12.44140625" style="74" customWidth="1"/>
    <col min="108" max="112" width="12.44140625" style="75" customWidth="1"/>
    <col min="113" max="113" width="13.21875" style="75" customWidth="1"/>
    <col min="114" max="125" width="12.44140625" style="75" customWidth="1"/>
    <col min="126" max="126" width="10.44140625" style="27" customWidth="1"/>
    <col min="127" max="129" width="10.6640625" style="75" customWidth="1"/>
    <col min="130" max="130" width="10.6640625" style="27" customWidth="1"/>
    <col min="131" max="131" width="10.6640625" style="75" customWidth="1"/>
    <col min="132" max="132" width="10.21875" style="75" customWidth="1"/>
    <col min="133" max="133" width="10.6640625" style="75" customWidth="1"/>
    <col min="134" max="134" width="12.44140625" style="27" customWidth="1"/>
    <col min="135" max="135" width="10.6640625" style="75" customWidth="1"/>
    <col min="136" max="136" width="11.33203125" style="75" customWidth="1"/>
    <col min="137" max="137" width="10.6640625" style="75" customWidth="1"/>
    <col min="138" max="139" width="12.44140625" style="75" customWidth="1"/>
    <col min="140" max="141" width="11.88671875" style="75" customWidth="1"/>
    <col min="142" max="143" width="10" style="27" customWidth="1"/>
    <col min="144" max="145" width="10.77734375" style="75" customWidth="1"/>
    <col min="146" max="147" width="11.21875" style="27" customWidth="1"/>
    <col min="148" max="149" width="10.77734375" style="75" customWidth="1"/>
    <col min="150" max="151" width="12.44140625" style="27" customWidth="1"/>
    <col min="152" max="153" width="10.77734375" style="75" customWidth="1"/>
    <col min="154" max="157" width="12.44140625" style="75" customWidth="1"/>
    <col min="158" max="159" width="11.44140625" style="74" customWidth="1"/>
    <col min="160" max="161" width="11.109375" style="75" customWidth="1"/>
    <col min="162" max="163" width="11.21875" style="74" customWidth="1"/>
    <col min="164" max="165" width="10.88671875" style="75" customWidth="1"/>
    <col min="166" max="166" width="12.44140625" style="27" customWidth="1"/>
    <col min="167" max="167" width="12.44140625" style="74" customWidth="1"/>
    <col min="168" max="172" width="12.44140625" style="75" customWidth="1"/>
    <col min="173" max="173" width="13.21875" style="75" customWidth="1"/>
    <col min="174" max="174" width="10.44140625" style="27" customWidth="1"/>
    <col min="175" max="177" width="10.6640625" style="75" customWidth="1"/>
    <col min="178" max="178" width="10.6640625" style="77" customWidth="1"/>
    <col min="179" max="179" width="10.6640625" style="78" customWidth="1"/>
    <col min="180" max="180" width="10.21875" style="75" customWidth="1"/>
    <col min="181" max="181" width="10.6640625" style="75" customWidth="1"/>
    <col min="182" max="182" width="10.6640625" style="77" customWidth="1"/>
    <col min="183" max="183" width="10.6640625" style="78" customWidth="1"/>
    <col min="184" max="184" width="10.21875" style="75" customWidth="1"/>
    <col min="185" max="185" width="10.6640625" style="75" customWidth="1"/>
    <col min="186" max="187" width="10.77734375" style="75" customWidth="1"/>
    <col min="188" max="188" width="10.21875" style="75" customWidth="1"/>
    <col min="189" max="189" width="10.6640625" style="75" customWidth="1"/>
    <col min="190" max="190" width="10.21875" style="75" customWidth="1"/>
    <col min="191" max="191" width="10.6640625" style="75" customWidth="1"/>
    <col min="192" max="192" width="10.21875" style="75" customWidth="1"/>
    <col min="193" max="193" width="10.6640625" style="75" customWidth="1"/>
    <col min="194" max="195" width="10.77734375" style="75" customWidth="1"/>
    <col min="196" max="196" width="10.21875" style="75" customWidth="1"/>
    <col min="197" max="197" width="10.6640625" style="75" customWidth="1"/>
    <col min="198" max="198" width="10.21875" style="75" customWidth="1"/>
    <col min="199" max="199" width="10.6640625" style="75" customWidth="1"/>
    <col min="200" max="200" width="10.21875" style="75" customWidth="1"/>
    <col min="201" max="201" width="10.6640625" style="75" customWidth="1"/>
    <col min="202" max="203" width="10.77734375" style="75" customWidth="1"/>
    <col min="204" max="204" width="10.21875" style="75" customWidth="1"/>
    <col min="205" max="205" width="10.6640625" style="75" customWidth="1"/>
    <col min="206" max="206" width="10.21875" style="75" customWidth="1"/>
    <col min="207" max="207" width="10.6640625" style="75" customWidth="1"/>
    <col min="208" max="208" width="10.21875" style="75" customWidth="1"/>
    <col min="209" max="209" width="10.6640625" style="75" customWidth="1"/>
    <col min="210" max="211" width="10.77734375" style="75" customWidth="1"/>
    <col min="212" max="212" width="10.21875" style="75" customWidth="1"/>
    <col min="213" max="213" width="10.6640625" style="75" customWidth="1"/>
    <col min="214" max="214" width="10.21875" style="75" customWidth="1"/>
    <col min="215" max="215" width="10.6640625" style="75" customWidth="1"/>
    <col min="216" max="216" width="10.21875" style="75" customWidth="1"/>
    <col min="217" max="217" width="10.6640625" style="75" customWidth="1"/>
    <col min="218" max="218" width="10.77734375" style="75" customWidth="1"/>
    <col min="219" max="219" width="10.6640625" style="75" customWidth="1"/>
    <col min="220" max="220" width="10.21875" style="75" customWidth="1"/>
    <col min="221" max="221" width="10.6640625" style="75" customWidth="1"/>
    <col min="222" max="222" width="9" style="27" customWidth="1"/>
    <col min="223" max="16384" width="9" style="27"/>
  </cols>
  <sheetData>
    <row r="1" spans="1:221" s="26" customFormat="1" ht="15" hidden="1" customHeight="1">
      <c r="A1" s="29"/>
      <c r="B1" s="30"/>
      <c r="C1" s="30"/>
      <c r="D1" s="29"/>
      <c r="E1" s="31"/>
      <c r="F1" s="32"/>
      <c r="G1" s="536"/>
      <c r="H1" s="537"/>
      <c r="I1" s="538"/>
      <c r="J1" s="33">
        <f>F1-H1</f>
        <v>0</v>
      </c>
      <c r="K1" s="34">
        <f>G1-I1</f>
        <v>0</v>
      </c>
      <c r="L1" s="35"/>
      <c r="M1" s="36"/>
      <c r="N1" s="33">
        <f>+R1+V1+Z1+BN1+BR1+BV1+DV1+DZ1+ED1+FR1</f>
        <v>0</v>
      </c>
      <c r="O1" s="34">
        <f>+S1+W1+AA1+BO1+BS1+BW1+DW1+EA1+EE1+FS1</f>
        <v>0</v>
      </c>
      <c r="P1" s="33">
        <f>+T1+X1+AB1+BP1+BT1+BX1+DX1+EB1+EF1+FT1</f>
        <v>0</v>
      </c>
      <c r="Q1" s="34">
        <f>+U1+Y1+AC1+BQ1+BU1+BY1+DY1+EC1+EG1+FU1</f>
        <v>0</v>
      </c>
      <c r="R1" s="37"/>
      <c r="S1" s="38"/>
      <c r="T1" s="33">
        <f>IF(AX1&gt;0,R1,)</f>
        <v>0</v>
      </c>
      <c r="U1" s="34">
        <f>IF(AY1&gt;0,S1,)</f>
        <v>0</v>
      </c>
      <c r="V1" s="39"/>
      <c r="W1" s="38"/>
      <c r="X1" s="33">
        <f>IF(BB1&gt;0,V1,)</f>
        <v>0</v>
      </c>
      <c r="Y1" s="34">
        <f>IF(BC1&gt;0,W1,)</f>
        <v>0</v>
      </c>
      <c r="Z1" s="39"/>
      <c r="AA1" s="38"/>
      <c r="AB1" s="33">
        <f>IF(BF1&gt;0,Z1,)</f>
        <v>0</v>
      </c>
      <c r="AC1" s="34">
        <f>IF(BG1&gt;0,AA1,)</f>
        <v>0</v>
      </c>
      <c r="AD1" s="40">
        <f>R1+V1+Z1</f>
        <v>0</v>
      </c>
      <c r="AE1" s="34">
        <f>S1+W1+AA1</f>
        <v>0</v>
      </c>
      <c r="AF1" s="40">
        <f>IF(BJ1&gt;0,AD1,)</f>
        <v>0</v>
      </c>
      <c r="AG1" s="34">
        <f>IF(BK1&gt;0,AE1,)</f>
        <v>0</v>
      </c>
      <c r="AH1" s="41"/>
      <c r="AI1" s="42"/>
      <c r="AJ1" s="33">
        <f>IF(R1&gt;0,(R1*AH1),)</f>
        <v>0</v>
      </c>
      <c r="AK1" s="34">
        <f>IF(S1&gt;0,(S1*AI1),)</f>
        <v>0</v>
      </c>
      <c r="AL1" s="43"/>
      <c r="AM1" s="42"/>
      <c r="AN1" s="33">
        <f>IF(V1&gt;0,(V1*AL1),)</f>
        <v>0</v>
      </c>
      <c r="AO1" s="34">
        <f>IF(W1&gt;0,(W1*AM1),)</f>
        <v>0</v>
      </c>
      <c r="AP1" s="43"/>
      <c r="AQ1" s="42"/>
      <c r="AR1" s="33">
        <f>IF(Z1&gt;0,(Z1*AP1),)</f>
        <v>0</v>
      </c>
      <c r="AS1" s="34">
        <f>IF(AA1&gt;0,(AA1*AQ1),)</f>
        <v>0</v>
      </c>
      <c r="AT1" s="44">
        <f>IF(AD1&gt;0,((AJ1+AN1+AR1)/AD1),)</f>
        <v>0</v>
      </c>
      <c r="AU1" s="45">
        <f>IF(AE1&gt;0,((AK1+AO1+AS1)/AE1),)</f>
        <v>0</v>
      </c>
      <c r="AV1" s="33">
        <f>IF(AD1&gt;0,(AD1*AT1),)</f>
        <v>0</v>
      </c>
      <c r="AW1" s="34">
        <f>IF(AE1&gt;0,(AE1*AU1),)</f>
        <v>0</v>
      </c>
      <c r="AX1" s="41"/>
      <c r="AY1" s="46"/>
      <c r="AZ1" s="33">
        <f>IF(T1&gt;0,(T1*AX1),)</f>
        <v>0</v>
      </c>
      <c r="BA1" s="34">
        <f>IF(U1&gt;0,(U1*AY1),)</f>
        <v>0</v>
      </c>
      <c r="BB1" s="47"/>
      <c r="BC1" s="46"/>
      <c r="BD1" s="33">
        <f>IF(X1&gt;0,(X1*BB1),)</f>
        <v>0</v>
      </c>
      <c r="BE1" s="34">
        <f>IF(Y1&gt;0,(Y1*BC1),)</f>
        <v>0</v>
      </c>
      <c r="BF1" s="48"/>
      <c r="BG1" s="32"/>
      <c r="BH1" s="33">
        <f>IF(AB1&gt;0,(AB1*BF1),)</f>
        <v>0</v>
      </c>
      <c r="BI1" s="34">
        <f>IF(AC1&gt;0,(AC1*BG1),)</f>
        <v>0</v>
      </c>
      <c r="BJ1" s="33">
        <f>IF((AZ1+BD1+BH1)&gt;0,((AZ1+BD1+BH1)/AD1),)</f>
        <v>0</v>
      </c>
      <c r="BK1" s="34">
        <f>IF((BA1+BE1+BI1)&gt;0,((BA1+BE1+BI1)/AE1),)</f>
        <v>0</v>
      </c>
      <c r="BL1" s="33">
        <f>IF(AF1&gt;0,(AD1*BJ1),)</f>
        <v>0</v>
      </c>
      <c r="BM1" s="34">
        <f>IF(AG1&gt;0,(AE1*BK1),)</f>
        <v>0</v>
      </c>
      <c r="BN1" s="37"/>
      <c r="BO1" s="49"/>
      <c r="BP1" s="33">
        <f>IF(CT1&gt;0,BN1,)</f>
        <v>0</v>
      </c>
      <c r="BQ1" s="34">
        <f>IF(CU1&gt;0,BO1,)</f>
        <v>0</v>
      </c>
      <c r="BR1" s="37"/>
      <c r="BS1" s="49"/>
      <c r="BT1" s="33">
        <f>IF(CX1&gt;0,BR1,)</f>
        <v>0</v>
      </c>
      <c r="BU1" s="34">
        <f>IF(CY1&gt;0,BS1,)</f>
        <v>0</v>
      </c>
      <c r="BV1" s="37"/>
      <c r="BW1" s="49"/>
      <c r="BX1" s="33">
        <f>IF(DB1&gt;0,BV1,)</f>
        <v>0</v>
      </c>
      <c r="BY1" s="34">
        <f>IF(DC1&gt;0,BW1,)</f>
        <v>0</v>
      </c>
      <c r="BZ1" s="40">
        <f>BN1+BR1+BV1</f>
        <v>0</v>
      </c>
      <c r="CA1" s="34">
        <f>BO1+BS1+BW1</f>
        <v>0</v>
      </c>
      <c r="CB1" s="40">
        <f>IF(DF1&gt;0,BZ1,)</f>
        <v>0</v>
      </c>
      <c r="CC1" s="34">
        <f>IF(DG1&gt;0,CA1,)</f>
        <v>0</v>
      </c>
      <c r="CD1" s="37"/>
      <c r="CE1" s="49"/>
      <c r="CF1" s="33">
        <f>IF(BN1&gt;0,(BN1*CD1),)</f>
        <v>0</v>
      </c>
      <c r="CG1" s="34">
        <f>IF(BO1&gt;0,(BO1*CE1),)</f>
        <v>0</v>
      </c>
      <c r="CH1" s="37"/>
      <c r="CI1" s="49"/>
      <c r="CJ1" s="33">
        <f>IF(BR1&gt;0,(BR1*CH1),)</f>
        <v>0</v>
      </c>
      <c r="CK1" s="34">
        <f>IF(BS1&gt;0,(BS1*CI1),)</f>
        <v>0</v>
      </c>
      <c r="CL1" s="37"/>
      <c r="CM1" s="49"/>
      <c r="CN1" s="33">
        <f>IF(BV1&gt;0,(BV1*CL1),)</f>
        <v>0</v>
      </c>
      <c r="CO1" s="34">
        <f>IF(BW1&gt;0,(BW1*CM1),)</f>
        <v>0</v>
      </c>
      <c r="CP1" s="33">
        <f>IF(BZ1&gt;0,((CF1+CJ1+CN1)/BZ1),)</f>
        <v>0</v>
      </c>
      <c r="CQ1" s="45">
        <f>IF(CA1&gt;0,((CG1+CK1+CO1)/CA1),)</f>
        <v>0</v>
      </c>
      <c r="CR1" s="33">
        <f>IF(BZ1&gt;0,(BZ1*CP1),)</f>
        <v>0</v>
      </c>
      <c r="CS1" s="34">
        <f>IF(CA1&gt;0,(CA1*CQ1),)</f>
        <v>0</v>
      </c>
      <c r="CT1" s="37"/>
      <c r="CU1" s="38"/>
      <c r="CV1" s="33">
        <f>IF(BP1&gt;0,(BP1*CT1),)</f>
        <v>0</v>
      </c>
      <c r="CW1" s="34">
        <f>IF(BQ1&gt;0,(BQ1*CU1),)</f>
        <v>0</v>
      </c>
      <c r="CX1" s="37"/>
      <c r="CY1" s="38"/>
      <c r="CZ1" s="33">
        <f>IF(BT1&gt;0,(BT1*CX1),)</f>
        <v>0</v>
      </c>
      <c r="DA1" s="34">
        <f>IF(BU1&gt;0,(BU1*CY1),)</f>
        <v>0</v>
      </c>
      <c r="DB1" s="37"/>
      <c r="DC1" s="38"/>
      <c r="DD1" s="33">
        <f>IF(BX1&gt;0,(BX1*DB1),)</f>
        <v>0</v>
      </c>
      <c r="DE1" s="34">
        <f>IF(BY1&gt;0,(BY1*DC1),)</f>
        <v>0</v>
      </c>
      <c r="DF1" s="33">
        <f>IF((CV1+CZ1+DD1)&gt;0,((CV1+CZ1+DD1)/BZ1),)</f>
        <v>0</v>
      </c>
      <c r="DG1" s="34">
        <f>IF((CW1+DA1+DE1)&gt;0,((CW1+DA1+DE1)/CA1),)</f>
        <v>0</v>
      </c>
      <c r="DH1" s="33">
        <f>IF(CB1&gt;0,(BZ1*DF1),)</f>
        <v>0</v>
      </c>
      <c r="DI1" s="34">
        <f>IF(CC1&gt;0,(CA1*DG1),)</f>
        <v>0</v>
      </c>
      <c r="DJ1" s="33">
        <f>AD1+BZ1</f>
        <v>0</v>
      </c>
      <c r="DK1" s="34">
        <f>AE1+CA1</f>
        <v>0</v>
      </c>
      <c r="DL1" s="33">
        <f>AF1+CB1</f>
        <v>0</v>
      </c>
      <c r="DM1" s="34">
        <f>AG1+CC1</f>
        <v>0</v>
      </c>
      <c r="DN1" s="44">
        <f>IF(DJ1&gt;0,((AD1*AT1)+(BZ1*CP1))/DJ1,)</f>
        <v>0</v>
      </c>
      <c r="DO1" s="45">
        <f>IF(DK1&gt;0,((AE1*AU1)+(CA1*CQ1))/DK1,)</f>
        <v>0</v>
      </c>
      <c r="DP1" s="33">
        <f>IF(DJ1&gt;0,(DJ1*DN1),)</f>
        <v>0</v>
      </c>
      <c r="DQ1" s="34">
        <f>IF(DK1&gt;0,(DK1*DO1),)</f>
        <v>0</v>
      </c>
      <c r="DR1" s="33">
        <f>IF(DL1&gt;0,((AF1*BJ1)+(CB1*DF1))/DL1,)</f>
        <v>0</v>
      </c>
      <c r="DS1" s="34">
        <f>IF(DM1&gt;0,((AG1*BK1)+(CC1*DG1))/DM1,)</f>
        <v>0</v>
      </c>
      <c r="DT1" s="33">
        <f>IF(DL1&gt;0,(DL1*DR1),)</f>
        <v>0</v>
      </c>
      <c r="DU1" s="34">
        <f>IF(DM1&gt;0,(DM1*DS1),)</f>
        <v>0</v>
      </c>
      <c r="DV1" s="37"/>
      <c r="DW1" s="49"/>
      <c r="DX1" s="33">
        <f>IF(FB1&gt;0,DV1,)</f>
        <v>0</v>
      </c>
      <c r="DY1" s="34">
        <f>IF(FC1&gt;0,DW1,)</f>
        <v>0</v>
      </c>
      <c r="DZ1" s="37"/>
      <c r="EA1" s="49"/>
      <c r="EB1" s="33">
        <f>IF(FF1&gt;0,DZ1,)</f>
        <v>0</v>
      </c>
      <c r="EC1" s="34">
        <f>IF(FG1&gt;0,EA1,)</f>
        <v>0</v>
      </c>
      <c r="ED1" s="37"/>
      <c r="EE1" s="49"/>
      <c r="EF1" s="33">
        <f>IF(FJ1&gt;0,ED1,)</f>
        <v>0</v>
      </c>
      <c r="EG1" s="34">
        <f>IF(FK1&gt;0,EE1,)</f>
        <v>0</v>
      </c>
      <c r="EH1" s="40">
        <f>DV1+DZ1+ED1</f>
        <v>0</v>
      </c>
      <c r="EI1" s="34">
        <f>DW1+EA1+EE1</f>
        <v>0</v>
      </c>
      <c r="EJ1" s="40">
        <f>IF(FN1&gt;0,EH1,)</f>
        <v>0</v>
      </c>
      <c r="EK1" s="34">
        <f>IF(FO1&gt;0,EI1,)</f>
        <v>0</v>
      </c>
      <c r="EL1" s="37"/>
      <c r="EM1" s="49"/>
      <c r="EN1" s="33">
        <f>IF(DV1&gt;0,(DV1*EL1),)</f>
        <v>0</v>
      </c>
      <c r="EO1" s="34">
        <f>IF(DW1&gt;0,(DW1*EM1),)</f>
        <v>0</v>
      </c>
      <c r="EP1" s="37"/>
      <c r="EQ1" s="49"/>
      <c r="ER1" s="33">
        <f>IF(DZ1&gt;0,(DZ1*EP1),)</f>
        <v>0</v>
      </c>
      <c r="ES1" s="34">
        <f>IF(EA1&gt;0,(EA1*EQ1),)</f>
        <v>0</v>
      </c>
      <c r="ET1" s="37"/>
      <c r="EU1" s="49"/>
      <c r="EV1" s="33">
        <f>IF(ED1&gt;0,(ED1*ET1),)</f>
        <v>0</v>
      </c>
      <c r="EW1" s="34">
        <f>IF(EE1&gt;0,(EE1*EU1),)</f>
        <v>0</v>
      </c>
      <c r="EX1" s="44">
        <f>IF(EH1&gt;0,((EN1+ER1+EV1)/EH1),)</f>
        <v>0</v>
      </c>
      <c r="EY1" s="45">
        <f>IF(EI1&gt;0,((EO1+ES1+EW1)/EI1),)</f>
        <v>0</v>
      </c>
      <c r="EZ1" s="33">
        <f>IF(EH1&gt;0,(EH1*EX1),)</f>
        <v>0</v>
      </c>
      <c r="FA1" s="34">
        <f>IF(EI1&gt;0,(EI1*EY1),)</f>
        <v>0</v>
      </c>
      <c r="FB1" s="50"/>
      <c r="FC1" s="38"/>
      <c r="FD1" s="33">
        <f>IF(DX1&gt;0,(DX1*FB1),)</f>
        <v>0</v>
      </c>
      <c r="FE1" s="34">
        <f>IF(DY1&gt;0,(DY1*FC1),)</f>
        <v>0</v>
      </c>
      <c r="FF1" s="50"/>
      <c r="FG1" s="38"/>
      <c r="FH1" s="33">
        <f>IF(EB1&gt;0,(EB1*FF1),)</f>
        <v>0</v>
      </c>
      <c r="FI1" s="34">
        <f>IF(EC1&gt;0,(EC1*FG1),)</f>
        <v>0</v>
      </c>
      <c r="FJ1" s="37"/>
      <c r="FK1" s="38"/>
      <c r="FL1" s="33">
        <f>IF(EF1&gt;0,(EF1*FJ1),)</f>
        <v>0</v>
      </c>
      <c r="FM1" s="34">
        <f>IF(EG1&gt;0,(EG1*FK1),)</f>
        <v>0</v>
      </c>
      <c r="FN1" s="33">
        <f>IF((FD1+FH1+FL1)&gt;0,((FD1+FH1+FL1)/EH1),)</f>
        <v>0</v>
      </c>
      <c r="FO1" s="34">
        <f>IF((FE1+FI1+FM1)&gt;0,((FE1+FI1+FM1)/EI1),)</f>
        <v>0</v>
      </c>
      <c r="FP1" s="33">
        <f>IF(EH1&gt;0,(EH1*FN1),)</f>
        <v>0</v>
      </c>
      <c r="FQ1" s="34">
        <f>IF(EI1&gt;0,(EI1*FO1),)</f>
        <v>0</v>
      </c>
      <c r="FR1" s="37"/>
      <c r="FS1" s="49"/>
      <c r="FT1" s="33">
        <f>IF(FZ1&gt;0,FR1,)</f>
        <v>0</v>
      </c>
      <c r="FU1" s="34">
        <f>IF(GA1&gt;0,FS1,)</f>
        <v>0</v>
      </c>
      <c r="FV1" s="51"/>
      <c r="FW1" s="52"/>
      <c r="FX1" s="33">
        <f>IF(FR1&gt;0,(FR1*FV1),)</f>
        <v>0</v>
      </c>
      <c r="FY1" s="34">
        <f>IF(FS1&gt;0,(FS1*FW1),)</f>
        <v>0</v>
      </c>
      <c r="FZ1" s="51"/>
      <c r="GA1" s="52"/>
      <c r="GB1" s="33">
        <f>IF(FZ1&gt;0,(FR1*FZ1),)</f>
        <v>0</v>
      </c>
      <c r="GC1" s="34">
        <f>IF(GA1&gt;0,(FS1*GA1),)</f>
        <v>0</v>
      </c>
      <c r="GD1" s="53">
        <f>(R1+BN1+DV1)</f>
        <v>0</v>
      </c>
      <c r="GE1" s="34">
        <f>(S1+BO1+DW1)</f>
        <v>0</v>
      </c>
      <c r="GF1" s="33">
        <f>(T1+BP1+DX1)</f>
        <v>0</v>
      </c>
      <c r="GG1" s="34">
        <f>(U1+BQ1+DY1)</f>
        <v>0</v>
      </c>
      <c r="GH1" s="33" t="str">
        <f>IF(GD1&gt;0,(AJ1+CF1+EN1),"")</f>
        <v/>
      </c>
      <c r="GI1" s="34" t="str">
        <f>IF(GE1&gt;0,(AK1+CG1+EO1),"")</f>
        <v/>
      </c>
      <c r="GJ1" s="33" t="str">
        <f>IF(GF1&gt;0,(AZ1+CV1+FD1),"")</f>
        <v/>
      </c>
      <c r="GK1" s="34" t="str">
        <f>IF(GG1&gt;0,(BA1+CW1+FE1),"")</f>
        <v/>
      </c>
      <c r="GL1" s="53">
        <f>(V1+BR1+DZ1)</f>
        <v>0</v>
      </c>
      <c r="GM1" s="34">
        <f>(W1+BS1+EA1)</f>
        <v>0</v>
      </c>
      <c r="GN1" s="33">
        <f>(X1+BT1+EB1)</f>
        <v>0</v>
      </c>
      <c r="GO1" s="34">
        <f>(Y1+BU1+EC1)</f>
        <v>0</v>
      </c>
      <c r="GP1" s="33">
        <f>IF(GL1&gt;0,AN1+CJ1+ER1,)</f>
        <v>0</v>
      </c>
      <c r="GQ1" s="34">
        <f>IF(GM1&gt;0,AO1+CK1+ES1,)</f>
        <v>0</v>
      </c>
      <c r="GR1" s="33">
        <f>IF(GN1&gt;0,BD1+CZ1+FH1,)</f>
        <v>0</v>
      </c>
      <c r="GS1" s="34">
        <f>IF(GO1&gt;0,BE1+DA1+FI1,)</f>
        <v>0</v>
      </c>
      <c r="GT1" s="53">
        <f>+GL1+GD1</f>
        <v>0</v>
      </c>
      <c r="GU1" s="34">
        <f>+GM1+GE1</f>
        <v>0</v>
      </c>
      <c r="GV1" s="33">
        <f>+GN1+GF1</f>
        <v>0</v>
      </c>
      <c r="GW1" s="34">
        <f>+GO1+GG1</f>
        <v>0</v>
      </c>
      <c r="GX1" s="33" t="str">
        <f>IF(GT1&gt;0,(GH1+GP1),"")</f>
        <v/>
      </c>
      <c r="GY1" s="34" t="str">
        <f>IF(GU1&gt;0,(GI1+GQ1),"")</f>
        <v/>
      </c>
      <c r="GZ1" s="33" t="str">
        <f>IF(GV1&gt;0,(GJ1+GR1),"")</f>
        <v/>
      </c>
      <c r="HA1" s="34" t="str">
        <f>IF(GW1&gt;0,(GK1+GS1),"")</f>
        <v/>
      </c>
      <c r="HB1" s="53">
        <f>(Z1+BV1+ED1)</f>
        <v>0</v>
      </c>
      <c r="HC1" s="34">
        <f>(AA1+BW1+EE1)</f>
        <v>0</v>
      </c>
      <c r="HD1" s="33">
        <f>(AB1+BX1+EF1)</f>
        <v>0</v>
      </c>
      <c r="HE1" s="34">
        <f>(AC1+BY1+EG1)</f>
        <v>0</v>
      </c>
      <c r="HF1" s="33" t="str">
        <f>IF(HB1&gt;0,(AR1+CN1+EV1),"")</f>
        <v/>
      </c>
      <c r="HG1" s="34" t="str">
        <f>IF(HC1&gt;0,(AS1+CO1+EW1),"")</f>
        <v/>
      </c>
      <c r="HH1" s="33" t="str">
        <f>IF(HD1&gt;0,(BH1+DD1+FL1),"")</f>
        <v/>
      </c>
      <c r="HI1" s="34" t="str">
        <f>IF(HE1&gt;0,(BI1+DE1+FM1),"")</f>
        <v/>
      </c>
      <c r="HJ1" s="53" t="str">
        <f>IF((DJ1+EH1+FR1)&gt;0,(DP1+EZ1+FX1),"")</f>
        <v/>
      </c>
      <c r="HK1" s="34" t="str">
        <f>IF((DK1+EI1+FS1)&gt;0,(DQ1+FA1+FY1),"")</f>
        <v/>
      </c>
      <c r="HL1" s="33" t="str">
        <f>IF((DL1+EJ1+FT1)&gt;0,(DT1+FP1+GB1),"")</f>
        <v/>
      </c>
      <c r="HM1" s="33" t="str">
        <f>IF((DM1+EK1+FU1)&gt;0,(DU1+FQ1+GC1),"")</f>
        <v/>
      </c>
    </row>
    <row r="2" spans="1:221" s="79" customFormat="1" ht="21" customHeight="1" thickBot="1">
      <c r="A2" s="28" t="s">
        <v>0</v>
      </c>
      <c r="B2" s="28"/>
      <c r="C2" s="28"/>
      <c r="D2" s="28"/>
      <c r="E2" s="28"/>
      <c r="F2" s="465" t="s">
        <v>1</v>
      </c>
      <c r="G2" s="466"/>
      <c r="H2" s="467"/>
      <c r="I2" s="468"/>
      <c r="J2" s="469"/>
      <c r="K2" s="469"/>
      <c r="L2" s="470"/>
      <c r="M2" s="471"/>
      <c r="N2" s="470"/>
      <c r="O2" s="469"/>
      <c r="P2" s="470"/>
      <c r="Q2" s="470"/>
      <c r="R2" s="465" t="s">
        <v>2</v>
      </c>
      <c r="S2" s="471"/>
      <c r="T2" s="470"/>
      <c r="U2" s="470"/>
      <c r="V2" s="470"/>
      <c r="W2" s="471"/>
      <c r="X2" s="470"/>
      <c r="Y2" s="470"/>
      <c r="Z2" s="470"/>
      <c r="AA2" s="471"/>
      <c r="AB2" s="470"/>
      <c r="AC2" s="470"/>
      <c r="AD2" s="470"/>
      <c r="AE2" s="470"/>
      <c r="AF2" s="470"/>
      <c r="AG2" s="470"/>
      <c r="AH2" s="467"/>
      <c r="AI2" s="472"/>
      <c r="AJ2" s="467"/>
      <c r="AK2" s="467"/>
      <c r="AL2" s="467"/>
      <c r="AM2" s="472"/>
      <c r="AN2" s="467"/>
      <c r="AO2" s="467"/>
      <c r="AP2" s="467"/>
      <c r="AQ2" s="472"/>
      <c r="AR2" s="467"/>
      <c r="AS2" s="467"/>
      <c r="AT2" s="467"/>
      <c r="AU2" s="467"/>
      <c r="AV2" s="467"/>
      <c r="AW2" s="467"/>
      <c r="AX2" s="467"/>
      <c r="AY2" s="468"/>
      <c r="AZ2" s="467"/>
      <c r="BA2" s="467"/>
      <c r="BB2" s="467"/>
      <c r="BC2" s="468"/>
      <c r="BD2" s="467"/>
      <c r="BE2" s="467"/>
      <c r="BF2" s="467"/>
      <c r="BG2" s="467"/>
      <c r="BH2" s="467"/>
      <c r="BI2" s="467"/>
      <c r="BJ2" s="467"/>
      <c r="BK2" s="467"/>
      <c r="BL2" s="467"/>
      <c r="BM2" s="467"/>
      <c r="BN2" s="465" t="s">
        <v>2</v>
      </c>
      <c r="BO2" s="470"/>
      <c r="BP2" s="470"/>
      <c r="BQ2" s="470"/>
      <c r="BR2" s="470"/>
      <c r="BS2" s="470"/>
      <c r="BT2" s="470"/>
      <c r="BU2" s="470"/>
      <c r="BV2" s="470"/>
      <c r="BW2" s="470"/>
      <c r="BX2" s="470"/>
      <c r="BY2" s="470"/>
      <c r="BZ2" s="470"/>
      <c r="CA2" s="470"/>
      <c r="CB2" s="470"/>
      <c r="CC2" s="470"/>
      <c r="CD2" s="467"/>
      <c r="CE2" s="467"/>
      <c r="CF2" s="467"/>
      <c r="CG2" s="467"/>
      <c r="CH2" s="467"/>
      <c r="CI2" s="467"/>
      <c r="CJ2" s="467"/>
      <c r="CK2" s="467"/>
      <c r="CL2" s="467"/>
      <c r="CM2" s="467"/>
      <c r="CN2" s="467"/>
      <c r="CO2" s="467"/>
      <c r="CP2" s="467"/>
      <c r="CQ2" s="467"/>
      <c r="CR2" s="467"/>
      <c r="CS2" s="467"/>
      <c r="CT2" s="467"/>
      <c r="CU2" s="468"/>
      <c r="CV2" s="467"/>
      <c r="CW2" s="467"/>
      <c r="CX2" s="467"/>
      <c r="CY2" s="468"/>
      <c r="CZ2" s="467"/>
      <c r="DA2" s="467"/>
      <c r="DB2" s="467"/>
      <c r="DC2" s="468"/>
      <c r="DD2" s="467"/>
      <c r="DE2" s="467"/>
      <c r="DF2" s="467"/>
      <c r="DG2" s="467"/>
      <c r="DH2" s="467"/>
      <c r="DI2" s="467"/>
      <c r="DJ2" s="539"/>
      <c r="DK2" s="539"/>
      <c r="DL2" s="539"/>
      <c r="DM2" s="539"/>
      <c r="DN2" s="539"/>
      <c r="DO2" s="539"/>
      <c r="DP2" s="539"/>
      <c r="DQ2" s="539"/>
      <c r="DR2" s="539"/>
      <c r="DS2" s="539"/>
      <c r="DT2" s="539"/>
      <c r="DU2" s="539"/>
      <c r="DV2" s="465" t="s">
        <v>3</v>
      </c>
      <c r="DW2" s="470"/>
      <c r="DX2" s="470"/>
      <c r="DY2" s="470"/>
      <c r="DZ2" s="470"/>
      <c r="EA2" s="470"/>
      <c r="EB2" s="470"/>
      <c r="EC2" s="470"/>
      <c r="ED2" s="470"/>
      <c r="EE2" s="470"/>
      <c r="EF2" s="470"/>
      <c r="EG2" s="470"/>
      <c r="EH2" s="470"/>
      <c r="EI2" s="470"/>
      <c r="EJ2" s="470"/>
      <c r="EK2" s="470"/>
      <c r="EL2" s="467"/>
      <c r="EM2" s="467"/>
      <c r="EN2" s="467"/>
      <c r="EO2" s="467"/>
      <c r="EP2" s="467"/>
      <c r="EQ2" s="467"/>
      <c r="ER2" s="467"/>
      <c r="ES2" s="467"/>
      <c r="ET2" s="467"/>
      <c r="EU2" s="467"/>
      <c r="EV2" s="467"/>
      <c r="EW2" s="467"/>
      <c r="EX2" s="467"/>
      <c r="EY2" s="467"/>
      <c r="EZ2" s="467"/>
      <c r="FA2" s="467"/>
      <c r="FB2" s="468"/>
      <c r="FC2" s="468"/>
      <c r="FD2" s="467"/>
      <c r="FE2" s="467"/>
      <c r="FF2" s="468"/>
      <c r="FG2" s="468"/>
      <c r="FH2" s="467"/>
      <c r="FI2" s="467"/>
      <c r="FJ2" s="467"/>
      <c r="FK2" s="468"/>
      <c r="FL2" s="467"/>
      <c r="FM2" s="467"/>
      <c r="FN2" s="467"/>
      <c r="FO2" s="467"/>
      <c r="FP2" s="467"/>
      <c r="FQ2" s="467"/>
      <c r="FR2" s="465" t="s">
        <v>4</v>
      </c>
      <c r="FS2" s="470"/>
      <c r="FT2" s="470"/>
      <c r="FU2" s="470"/>
      <c r="FV2" s="473"/>
      <c r="FW2" s="473"/>
      <c r="FX2" s="470"/>
      <c r="FY2" s="470"/>
      <c r="FZ2" s="473"/>
      <c r="GA2" s="473"/>
      <c r="GB2" s="470"/>
      <c r="GC2" s="470"/>
      <c r="GD2" s="465" t="s">
        <v>5</v>
      </c>
      <c r="GE2" s="467"/>
      <c r="GF2" s="470"/>
      <c r="GG2" s="470"/>
      <c r="GH2" s="470"/>
      <c r="GI2" s="470"/>
      <c r="GJ2" s="470"/>
      <c r="GK2" s="470"/>
      <c r="GL2" s="465" t="s">
        <v>6</v>
      </c>
      <c r="GM2" s="467"/>
      <c r="GN2" s="470"/>
      <c r="GO2" s="470"/>
      <c r="GP2" s="470"/>
      <c r="GQ2" s="470"/>
      <c r="GR2" s="470"/>
      <c r="GS2" s="470"/>
      <c r="GT2" s="465" t="s">
        <v>7</v>
      </c>
      <c r="GU2" s="467"/>
      <c r="GV2" s="470"/>
      <c r="GW2" s="470"/>
      <c r="GX2" s="470"/>
      <c r="GY2" s="470"/>
      <c r="GZ2" s="470"/>
      <c r="HA2" s="470"/>
      <c r="HB2" s="465" t="s">
        <v>8</v>
      </c>
      <c r="HC2" s="467"/>
      <c r="HD2" s="470"/>
      <c r="HE2" s="470"/>
      <c r="HF2" s="470"/>
      <c r="HG2" s="470"/>
      <c r="HH2" s="470"/>
      <c r="HI2" s="470"/>
      <c r="HJ2" s="465" t="s">
        <v>9</v>
      </c>
      <c r="HK2" s="470"/>
      <c r="HL2" s="470"/>
      <c r="HM2" s="470"/>
    </row>
    <row r="3" spans="1:221" s="79" customFormat="1" ht="14.25" customHeight="1" thickTop="1">
      <c r="A3" s="54" t="s">
        <v>1123</v>
      </c>
      <c r="B3" s="55"/>
      <c r="C3" s="55"/>
      <c r="D3" s="55"/>
      <c r="E3" s="55"/>
      <c r="F3" s="540"/>
      <c r="G3" s="541"/>
      <c r="H3" s="16"/>
      <c r="I3" s="541"/>
      <c r="J3" s="540"/>
      <c r="K3" s="16"/>
      <c r="L3" s="540" t="s">
        <v>10</v>
      </c>
      <c r="M3" s="541"/>
      <c r="N3" s="542" t="s">
        <v>11</v>
      </c>
      <c r="O3" s="18"/>
      <c r="P3" s="542" t="s">
        <v>11</v>
      </c>
      <c r="Q3" s="18"/>
      <c r="R3" s="474" t="s">
        <v>12</v>
      </c>
      <c r="S3" s="475"/>
      <c r="T3" s="476"/>
      <c r="U3" s="476"/>
      <c r="V3" s="476"/>
      <c r="W3" s="475"/>
      <c r="X3" s="476"/>
      <c r="Y3" s="476"/>
      <c r="Z3" s="476"/>
      <c r="AA3" s="475"/>
      <c r="AB3" s="476"/>
      <c r="AC3" s="476"/>
      <c r="AD3" s="477"/>
      <c r="AE3" s="477"/>
      <c r="AF3" s="476"/>
      <c r="AG3" s="476"/>
      <c r="AH3" s="474"/>
      <c r="AI3" s="478"/>
      <c r="AJ3" s="476"/>
      <c r="AK3" s="476"/>
      <c r="AL3" s="476"/>
      <c r="AM3" s="478"/>
      <c r="AN3" s="476"/>
      <c r="AO3" s="476"/>
      <c r="AP3" s="476"/>
      <c r="AQ3" s="478"/>
      <c r="AR3" s="476"/>
      <c r="AS3" s="476"/>
      <c r="AT3" s="476"/>
      <c r="AU3" s="476"/>
      <c r="AV3" s="476"/>
      <c r="AW3" s="476"/>
      <c r="AX3" s="476"/>
      <c r="AY3" s="475"/>
      <c r="AZ3" s="476"/>
      <c r="BA3" s="476"/>
      <c r="BB3" s="476"/>
      <c r="BC3" s="475"/>
      <c r="BD3" s="476"/>
      <c r="BE3" s="476"/>
      <c r="BF3" s="476"/>
      <c r="BG3" s="476"/>
      <c r="BH3" s="476"/>
      <c r="BI3" s="476"/>
      <c r="BJ3" s="476"/>
      <c r="BK3" s="476"/>
      <c r="BL3" s="476"/>
      <c r="BM3" s="476"/>
      <c r="BN3" s="474" t="s">
        <v>13</v>
      </c>
      <c r="BO3" s="476"/>
      <c r="BP3" s="476"/>
      <c r="BQ3" s="476"/>
      <c r="BR3" s="476"/>
      <c r="BS3" s="476"/>
      <c r="BT3" s="476"/>
      <c r="BU3" s="476"/>
      <c r="BV3" s="476"/>
      <c r="BW3" s="476"/>
      <c r="BX3" s="476"/>
      <c r="BY3" s="476"/>
      <c r="BZ3" s="477"/>
      <c r="CA3" s="477"/>
      <c r="CB3" s="476"/>
      <c r="CC3" s="476"/>
      <c r="CD3" s="476"/>
      <c r="CE3" s="476"/>
      <c r="CF3" s="476"/>
      <c r="CG3" s="476"/>
      <c r="CH3" s="476"/>
      <c r="CI3" s="476"/>
      <c r="CJ3" s="476"/>
      <c r="CK3" s="476"/>
      <c r="CL3" s="476"/>
      <c r="CM3" s="476"/>
      <c r="CN3" s="476"/>
      <c r="CO3" s="476"/>
      <c r="CP3" s="476"/>
      <c r="CQ3" s="476"/>
      <c r="CR3" s="476"/>
      <c r="CS3" s="476"/>
      <c r="CT3" s="476"/>
      <c r="CU3" s="475"/>
      <c r="CV3" s="476"/>
      <c r="CW3" s="476"/>
      <c r="CX3" s="476"/>
      <c r="CY3" s="475"/>
      <c r="CZ3" s="476"/>
      <c r="DA3" s="476"/>
      <c r="DB3" s="476"/>
      <c r="DC3" s="475"/>
      <c r="DD3" s="476"/>
      <c r="DE3" s="476"/>
      <c r="DF3" s="476"/>
      <c r="DG3" s="476"/>
      <c r="DH3" s="476"/>
      <c r="DI3" s="476"/>
      <c r="DJ3" s="479" t="s">
        <v>14</v>
      </c>
      <c r="DK3" s="470"/>
      <c r="DL3" s="479"/>
      <c r="DM3" s="470"/>
      <c r="DN3" s="479"/>
      <c r="DO3" s="470"/>
      <c r="DP3" s="479"/>
      <c r="DQ3" s="470"/>
      <c r="DR3" s="479"/>
      <c r="DS3" s="470"/>
      <c r="DT3" s="479"/>
      <c r="DU3" s="470"/>
      <c r="DV3" s="474"/>
      <c r="DW3" s="476"/>
      <c r="DX3" s="476"/>
      <c r="DY3" s="476"/>
      <c r="DZ3" s="476"/>
      <c r="EA3" s="476"/>
      <c r="EB3" s="476"/>
      <c r="EC3" s="476"/>
      <c r="ED3" s="476"/>
      <c r="EE3" s="476"/>
      <c r="EF3" s="476"/>
      <c r="EG3" s="476"/>
      <c r="EH3" s="477"/>
      <c r="EI3" s="477"/>
      <c r="EJ3" s="476"/>
      <c r="EK3" s="476"/>
      <c r="EL3" s="476"/>
      <c r="EM3" s="476"/>
      <c r="EN3" s="476"/>
      <c r="EO3" s="476"/>
      <c r="EP3" s="476"/>
      <c r="EQ3" s="476"/>
      <c r="ER3" s="476"/>
      <c r="ES3" s="476"/>
      <c r="ET3" s="476"/>
      <c r="EU3" s="476"/>
      <c r="EV3" s="476"/>
      <c r="EW3" s="476"/>
      <c r="EX3" s="476"/>
      <c r="EY3" s="476"/>
      <c r="EZ3" s="476"/>
      <c r="FA3" s="476"/>
      <c r="FB3" s="475"/>
      <c r="FC3" s="475"/>
      <c r="FD3" s="476"/>
      <c r="FE3" s="476"/>
      <c r="FF3" s="475"/>
      <c r="FG3" s="475"/>
      <c r="FH3" s="476"/>
      <c r="FI3" s="476"/>
      <c r="FJ3" s="476"/>
      <c r="FK3" s="475"/>
      <c r="FL3" s="476"/>
      <c r="FM3" s="476"/>
      <c r="FN3" s="476"/>
      <c r="FO3" s="476"/>
      <c r="FP3" s="476"/>
      <c r="FQ3" s="476"/>
      <c r="FR3" s="543"/>
      <c r="FS3" s="544"/>
      <c r="FT3" s="543"/>
      <c r="FU3" s="21"/>
      <c r="FV3" s="545"/>
      <c r="FW3" s="546"/>
      <c r="FX3" s="543"/>
      <c r="FY3" s="21"/>
      <c r="FZ3" s="545"/>
      <c r="GA3" s="546"/>
      <c r="GB3" s="543"/>
      <c r="GC3" s="21"/>
      <c r="GD3" s="543"/>
      <c r="GE3" s="21"/>
      <c r="GF3" s="543"/>
      <c r="GG3" s="21"/>
      <c r="GH3" s="543"/>
      <c r="GI3" s="21"/>
      <c r="GJ3" s="543"/>
      <c r="GK3" s="21"/>
      <c r="GL3" s="543"/>
      <c r="GM3" s="21"/>
      <c r="GN3" s="543"/>
      <c r="GO3" s="21"/>
      <c r="GP3" s="543"/>
      <c r="GQ3" s="21"/>
      <c r="GR3" s="543"/>
      <c r="GS3" s="21"/>
      <c r="GT3" s="543"/>
      <c r="GU3" s="21"/>
      <c r="GV3" s="543"/>
      <c r="GW3" s="21"/>
      <c r="GX3" s="543"/>
      <c r="GY3" s="21"/>
      <c r="GZ3" s="543"/>
      <c r="HA3" s="21"/>
      <c r="HB3" s="543"/>
      <c r="HC3" s="21"/>
      <c r="HD3" s="543"/>
      <c r="HE3" s="21"/>
      <c r="HF3" s="543"/>
      <c r="HG3" s="21"/>
      <c r="HH3" s="543"/>
      <c r="HI3" s="21"/>
      <c r="HJ3" s="543"/>
      <c r="HK3" s="21"/>
      <c r="HL3" s="543"/>
      <c r="HM3" s="21"/>
    </row>
    <row r="4" spans="1:221" s="79" customFormat="1" ht="14.25" customHeight="1">
      <c r="A4" s="56" t="s">
        <v>15</v>
      </c>
      <c r="B4" s="57"/>
      <c r="C4" s="57"/>
      <c r="D4" s="57"/>
      <c r="E4" s="57"/>
      <c r="F4" s="15"/>
      <c r="G4" s="20"/>
      <c r="H4" s="58"/>
      <c r="I4" s="20"/>
      <c r="J4" s="15"/>
      <c r="K4" s="58"/>
      <c r="L4" s="15"/>
      <c r="M4" s="20"/>
      <c r="N4" s="19" t="s">
        <v>16</v>
      </c>
      <c r="O4" s="59"/>
      <c r="P4" s="19" t="s">
        <v>16</v>
      </c>
      <c r="Q4" s="59"/>
      <c r="R4" s="547" t="s">
        <v>17</v>
      </c>
      <c r="S4" s="548"/>
      <c r="T4" s="549"/>
      <c r="U4" s="549"/>
      <c r="V4" s="476"/>
      <c r="W4" s="548"/>
      <c r="X4" s="549"/>
      <c r="Y4" s="549"/>
      <c r="Z4" s="476"/>
      <c r="AA4" s="475"/>
      <c r="AB4" s="476"/>
      <c r="AC4" s="549"/>
      <c r="AD4" s="476"/>
      <c r="AE4" s="549"/>
      <c r="AF4" s="549"/>
      <c r="AG4" s="549"/>
      <c r="AH4" s="474" t="s">
        <v>18</v>
      </c>
      <c r="AI4" s="550"/>
      <c r="AJ4" s="549"/>
      <c r="AK4" s="549"/>
      <c r="AL4" s="549"/>
      <c r="AM4" s="550"/>
      <c r="AN4" s="549"/>
      <c r="AO4" s="549"/>
      <c r="AP4" s="549"/>
      <c r="AQ4" s="550"/>
      <c r="AR4" s="549"/>
      <c r="AS4" s="549"/>
      <c r="AT4" s="549"/>
      <c r="AU4" s="549"/>
      <c r="AV4" s="549"/>
      <c r="AW4" s="549"/>
      <c r="AX4" s="474" t="s">
        <v>19</v>
      </c>
      <c r="AY4" s="548"/>
      <c r="AZ4" s="549"/>
      <c r="BA4" s="549"/>
      <c r="BB4" s="549"/>
      <c r="BC4" s="548"/>
      <c r="BD4" s="549"/>
      <c r="BE4" s="549"/>
      <c r="BF4" s="549"/>
      <c r="BG4" s="549"/>
      <c r="BH4" s="549"/>
      <c r="BI4" s="549"/>
      <c r="BJ4" s="549"/>
      <c r="BK4" s="549"/>
      <c r="BL4" s="549"/>
      <c r="BM4" s="549"/>
      <c r="BN4" s="547" t="s">
        <v>20</v>
      </c>
      <c r="BO4" s="549"/>
      <c r="BP4" s="549"/>
      <c r="BQ4" s="549"/>
      <c r="BR4" s="476"/>
      <c r="BS4" s="549"/>
      <c r="BT4" s="549"/>
      <c r="BU4" s="549"/>
      <c r="BV4" s="476"/>
      <c r="BW4" s="476"/>
      <c r="BX4" s="476"/>
      <c r="BY4" s="549"/>
      <c r="BZ4" s="476"/>
      <c r="CA4" s="549"/>
      <c r="CB4" s="549"/>
      <c r="CC4" s="549"/>
      <c r="CD4" s="474" t="s">
        <v>21</v>
      </c>
      <c r="CE4" s="549"/>
      <c r="CF4" s="549"/>
      <c r="CG4" s="549"/>
      <c r="CH4" s="549"/>
      <c r="CI4" s="549"/>
      <c r="CJ4" s="549"/>
      <c r="CK4" s="549"/>
      <c r="CL4" s="549"/>
      <c r="CM4" s="549"/>
      <c r="CN4" s="549"/>
      <c r="CO4" s="549"/>
      <c r="CP4" s="549"/>
      <c r="CQ4" s="549"/>
      <c r="CR4" s="549"/>
      <c r="CS4" s="549"/>
      <c r="CT4" s="474" t="s">
        <v>22</v>
      </c>
      <c r="CU4" s="548"/>
      <c r="CV4" s="549"/>
      <c r="CW4" s="549"/>
      <c r="CX4" s="549"/>
      <c r="CY4" s="548"/>
      <c r="CZ4" s="549"/>
      <c r="DA4" s="549"/>
      <c r="DB4" s="549"/>
      <c r="DC4" s="548"/>
      <c r="DD4" s="549"/>
      <c r="DE4" s="549"/>
      <c r="DF4" s="549"/>
      <c r="DG4" s="549"/>
      <c r="DH4" s="549"/>
      <c r="DI4" s="549"/>
      <c r="DJ4" s="17"/>
      <c r="DK4" s="60"/>
      <c r="DL4" s="17"/>
      <c r="DM4" s="60"/>
      <c r="DN4" s="17"/>
      <c r="DO4" s="60"/>
      <c r="DP4" s="17"/>
      <c r="DQ4" s="60"/>
      <c r="DR4" s="17"/>
      <c r="DS4" s="60"/>
      <c r="DT4" s="17"/>
      <c r="DU4" s="60"/>
      <c r="DV4" s="547" t="s">
        <v>23</v>
      </c>
      <c r="DW4" s="549"/>
      <c r="DX4" s="549"/>
      <c r="DY4" s="549"/>
      <c r="DZ4" s="476"/>
      <c r="EA4" s="549"/>
      <c r="EB4" s="549"/>
      <c r="EC4" s="549"/>
      <c r="ED4" s="476"/>
      <c r="EE4" s="476"/>
      <c r="EF4" s="476"/>
      <c r="EG4" s="549"/>
      <c r="EH4" s="476"/>
      <c r="EI4" s="549"/>
      <c r="EJ4" s="549"/>
      <c r="EK4" s="549"/>
      <c r="EL4" s="474" t="s">
        <v>24</v>
      </c>
      <c r="EM4" s="549"/>
      <c r="EN4" s="549"/>
      <c r="EO4" s="549"/>
      <c r="EP4" s="549"/>
      <c r="EQ4" s="549"/>
      <c r="ER4" s="549"/>
      <c r="ES4" s="549"/>
      <c r="ET4" s="549"/>
      <c r="EU4" s="549"/>
      <c r="EV4" s="549"/>
      <c r="EW4" s="549"/>
      <c r="EX4" s="549"/>
      <c r="EY4" s="549"/>
      <c r="EZ4" s="549"/>
      <c r="FA4" s="549"/>
      <c r="FB4" s="480" t="s">
        <v>25</v>
      </c>
      <c r="FC4" s="548"/>
      <c r="FD4" s="549"/>
      <c r="FE4" s="549"/>
      <c r="FF4" s="548"/>
      <c r="FG4" s="548"/>
      <c r="FH4" s="549"/>
      <c r="FI4" s="549"/>
      <c r="FJ4" s="549"/>
      <c r="FK4" s="548"/>
      <c r="FL4" s="549"/>
      <c r="FM4" s="549"/>
      <c r="FN4" s="549"/>
      <c r="FO4" s="549"/>
      <c r="FP4" s="549"/>
      <c r="FQ4" s="549"/>
      <c r="FR4" s="22"/>
      <c r="FS4" s="23"/>
      <c r="FT4" s="22"/>
      <c r="FV4" s="24"/>
      <c r="FW4" s="25"/>
      <c r="FX4" s="22"/>
      <c r="FZ4" s="24"/>
      <c r="GA4" s="25"/>
      <c r="GB4" s="22"/>
      <c r="GD4" s="22"/>
      <c r="GF4" s="22"/>
      <c r="GH4" s="22"/>
      <c r="GJ4" s="22"/>
      <c r="GL4" s="22"/>
      <c r="GN4" s="22"/>
      <c r="GP4" s="22"/>
      <c r="GR4" s="22"/>
      <c r="GT4" s="22"/>
      <c r="GV4" s="22"/>
      <c r="GX4" s="22"/>
      <c r="GZ4" s="22"/>
      <c r="HB4" s="22"/>
      <c r="HD4" s="22"/>
      <c r="HF4" s="22"/>
      <c r="HH4" s="22"/>
      <c r="HJ4" s="22"/>
      <c r="HL4" s="22"/>
    </row>
    <row r="5" spans="1:221" s="79" customFormat="1" ht="92.25" customHeight="1">
      <c r="A5" s="551"/>
      <c r="B5" s="552"/>
      <c r="C5" s="553"/>
      <c r="D5" s="554"/>
      <c r="E5" s="555"/>
      <c r="F5" s="556" t="s">
        <v>26</v>
      </c>
      <c r="G5" s="557"/>
      <c r="H5" s="556" t="s">
        <v>27</v>
      </c>
      <c r="I5" s="557"/>
      <c r="J5" s="558" t="s">
        <v>28</v>
      </c>
      <c r="K5" s="558"/>
      <c r="L5" s="556" t="s">
        <v>29</v>
      </c>
      <c r="M5" s="557"/>
      <c r="N5" s="558" t="s">
        <v>30</v>
      </c>
      <c r="O5" s="558"/>
      <c r="P5" s="558" t="s">
        <v>31</v>
      </c>
      <c r="Q5" s="558"/>
      <c r="R5" s="559" t="s">
        <v>32</v>
      </c>
      <c r="S5" s="560"/>
      <c r="T5" s="481" t="s">
        <v>33</v>
      </c>
      <c r="U5" s="561"/>
      <c r="V5" s="482" t="s">
        <v>34</v>
      </c>
      <c r="W5" s="560"/>
      <c r="X5" s="481" t="s">
        <v>35</v>
      </c>
      <c r="Y5" s="561"/>
      <c r="Z5" s="482" t="s">
        <v>36</v>
      </c>
      <c r="AA5" s="560"/>
      <c r="AB5" s="481" t="s">
        <v>37</v>
      </c>
      <c r="AC5" s="561"/>
      <c r="AD5" s="482" t="s">
        <v>38</v>
      </c>
      <c r="AE5" s="561"/>
      <c r="AF5" s="559" t="s">
        <v>39</v>
      </c>
      <c r="AG5" s="561"/>
      <c r="AH5" s="559" t="s">
        <v>40</v>
      </c>
      <c r="AI5" s="562"/>
      <c r="AJ5" s="481" t="s">
        <v>41</v>
      </c>
      <c r="AK5" s="561"/>
      <c r="AL5" s="482" t="s">
        <v>42</v>
      </c>
      <c r="AM5" s="562"/>
      <c r="AN5" s="481" t="s">
        <v>43</v>
      </c>
      <c r="AO5" s="561"/>
      <c r="AP5" s="482" t="s">
        <v>44</v>
      </c>
      <c r="AQ5" s="562"/>
      <c r="AR5" s="481" t="s">
        <v>45</v>
      </c>
      <c r="AS5" s="561"/>
      <c r="AT5" s="482" t="s">
        <v>46</v>
      </c>
      <c r="AU5" s="561"/>
      <c r="AV5" s="559" t="s">
        <v>47</v>
      </c>
      <c r="AW5" s="561"/>
      <c r="AX5" s="559" t="s">
        <v>48</v>
      </c>
      <c r="AY5" s="560"/>
      <c r="AZ5" s="481" t="s">
        <v>49</v>
      </c>
      <c r="BA5" s="561"/>
      <c r="BB5" s="482" t="s">
        <v>50</v>
      </c>
      <c r="BC5" s="560"/>
      <c r="BD5" s="481" t="s">
        <v>51</v>
      </c>
      <c r="BE5" s="561"/>
      <c r="BF5" s="482" t="s">
        <v>52</v>
      </c>
      <c r="BG5" s="561"/>
      <c r="BH5" s="481" t="s">
        <v>53</v>
      </c>
      <c r="BI5" s="561"/>
      <c r="BJ5" s="482" t="s">
        <v>54</v>
      </c>
      <c r="BK5" s="561"/>
      <c r="BL5" s="559" t="s">
        <v>55</v>
      </c>
      <c r="BM5" s="561"/>
      <c r="BN5" s="559" t="s">
        <v>56</v>
      </c>
      <c r="BO5" s="561"/>
      <c r="BP5" s="481" t="s">
        <v>57</v>
      </c>
      <c r="BQ5" s="561"/>
      <c r="BR5" s="482" t="s">
        <v>58</v>
      </c>
      <c r="BS5" s="561"/>
      <c r="BT5" s="481" t="s">
        <v>59</v>
      </c>
      <c r="BU5" s="561"/>
      <c r="BV5" s="482" t="s">
        <v>60</v>
      </c>
      <c r="BW5" s="561"/>
      <c r="BX5" s="481" t="s">
        <v>61</v>
      </c>
      <c r="BY5" s="561"/>
      <c r="BZ5" s="482" t="s">
        <v>62</v>
      </c>
      <c r="CA5" s="561"/>
      <c r="CB5" s="559" t="s">
        <v>63</v>
      </c>
      <c r="CC5" s="561"/>
      <c r="CD5" s="559" t="s">
        <v>64</v>
      </c>
      <c r="CE5" s="561"/>
      <c r="CF5" s="481" t="s">
        <v>65</v>
      </c>
      <c r="CG5" s="561"/>
      <c r="CH5" s="482" t="s">
        <v>66</v>
      </c>
      <c r="CI5" s="561"/>
      <c r="CJ5" s="481" t="s">
        <v>67</v>
      </c>
      <c r="CK5" s="561"/>
      <c r="CL5" s="482" t="s">
        <v>68</v>
      </c>
      <c r="CM5" s="561"/>
      <c r="CN5" s="481" t="s">
        <v>69</v>
      </c>
      <c r="CO5" s="561"/>
      <c r="CP5" s="482" t="s">
        <v>70</v>
      </c>
      <c r="CQ5" s="561"/>
      <c r="CR5" s="559" t="s">
        <v>71</v>
      </c>
      <c r="CS5" s="561"/>
      <c r="CT5" s="559" t="s">
        <v>72</v>
      </c>
      <c r="CU5" s="560"/>
      <c r="CV5" s="481" t="s">
        <v>73</v>
      </c>
      <c r="CW5" s="561"/>
      <c r="CX5" s="482" t="s">
        <v>74</v>
      </c>
      <c r="CY5" s="560"/>
      <c r="CZ5" s="481" t="s">
        <v>75</v>
      </c>
      <c r="DA5" s="561"/>
      <c r="DB5" s="482" t="s">
        <v>76</v>
      </c>
      <c r="DC5" s="560"/>
      <c r="DD5" s="481" t="s">
        <v>77</v>
      </c>
      <c r="DE5" s="561"/>
      <c r="DF5" s="482" t="s">
        <v>78</v>
      </c>
      <c r="DG5" s="561"/>
      <c r="DH5" s="559" t="s">
        <v>79</v>
      </c>
      <c r="DI5" s="561"/>
      <c r="DJ5" s="559" t="s">
        <v>80</v>
      </c>
      <c r="DK5" s="561"/>
      <c r="DL5" s="559" t="s">
        <v>81</v>
      </c>
      <c r="DM5" s="561"/>
      <c r="DN5" s="559" t="s">
        <v>82</v>
      </c>
      <c r="DO5" s="561"/>
      <c r="DP5" s="559" t="s">
        <v>83</v>
      </c>
      <c r="DQ5" s="561"/>
      <c r="DR5" s="559" t="s">
        <v>84</v>
      </c>
      <c r="DS5" s="561"/>
      <c r="DT5" s="559" t="s">
        <v>85</v>
      </c>
      <c r="DU5" s="561"/>
      <c r="DV5" s="559" t="s">
        <v>86</v>
      </c>
      <c r="DW5" s="561"/>
      <c r="DX5" s="481" t="s">
        <v>87</v>
      </c>
      <c r="DY5" s="561"/>
      <c r="DZ5" s="482" t="s">
        <v>88</v>
      </c>
      <c r="EA5" s="561"/>
      <c r="EB5" s="481" t="s">
        <v>89</v>
      </c>
      <c r="EC5" s="561"/>
      <c r="ED5" s="482" t="s">
        <v>90</v>
      </c>
      <c r="EE5" s="561"/>
      <c r="EF5" s="481" t="s">
        <v>91</v>
      </c>
      <c r="EG5" s="561"/>
      <c r="EH5" s="482" t="s">
        <v>92</v>
      </c>
      <c r="EI5" s="561"/>
      <c r="EJ5" s="559" t="s">
        <v>93</v>
      </c>
      <c r="EK5" s="561"/>
      <c r="EL5" s="559" t="s">
        <v>94</v>
      </c>
      <c r="EM5" s="561"/>
      <c r="EN5" s="481" t="s">
        <v>95</v>
      </c>
      <c r="EO5" s="561"/>
      <c r="EP5" s="482" t="s">
        <v>96</v>
      </c>
      <c r="EQ5" s="561"/>
      <c r="ER5" s="481" t="s">
        <v>97</v>
      </c>
      <c r="ES5" s="561"/>
      <c r="ET5" s="482" t="s">
        <v>98</v>
      </c>
      <c r="EU5" s="561"/>
      <c r="EV5" s="481" t="s">
        <v>99</v>
      </c>
      <c r="EW5" s="561"/>
      <c r="EX5" s="482" t="s">
        <v>100</v>
      </c>
      <c r="EY5" s="561"/>
      <c r="EZ5" s="559" t="s">
        <v>101</v>
      </c>
      <c r="FA5" s="561"/>
      <c r="FB5" s="563" t="s">
        <v>102</v>
      </c>
      <c r="FC5" s="560"/>
      <c r="FD5" s="481" t="s">
        <v>103</v>
      </c>
      <c r="FE5" s="561"/>
      <c r="FF5" s="483" t="s">
        <v>104</v>
      </c>
      <c r="FG5" s="560"/>
      <c r="FH5" s="481" t="s">
        <v>105</v>
      </c>
      <c r="FI5" s="561"/>
      <c r="FJ5" s="482" t="s">
        <v>106</v>
      </c>
      <c r="FK5" s="560"/>
      <c r="FL5" s="481" t="s">
        <v>107</v>
      </c>
      <c r="FM5" s="561"/>
      <c r="FN5" s="482" t="s">
        <v>108</v>
      </c>
      <c r="FO5" s="561"/>
      <c r="FP5" s="559" t="s">
        <v>109</v>
      </c>
      <c r="FQ5" s="561"/>
      <c r="FR5" s="559" t="s">
        <v>110</v>
      </c>
      <c r="FS5" s="564"/>
      <c r="FT5" s="556" t="s">
        <v>111</v>
      </c>
      <c r="FU5" s="561"/>
      <c r="FV5" s="565" t="s">
        <v>112</v>
      </c>
      <c r="FW5" s="562"/>
      <c r="FX5" s="556" t="s">
        <v>113</v>
      </c>
      <c r="FY5" s="561"/>
      <c r="FZ5" s="565" t="s">
        <v>114</v>
      </c>
      <c r="GA5" s="562"/>
      <c r="GB5" s="556" t="s">
        <v>115</v>
      </c>
      <c r="GC5" s="561"/>
      <c r="GD5" s="556" t="s">
        <v>116</v>
      </c>
      <c r="GE5" s="561"/>
      <c r="GF5" s="556" t="s">
        <v>117</v>
      </c>
      <c r="GG5" s="561"/>
      <c r="GH5" s="556" t="s">
        <v>118</v>
      </c>
      <c r="GI5" s="561"/>
      <c r="GJ5" s="556" t="s">
        <v>119</v>
      </c>
      <c r="GK5" s="561"/>
      <c r="GL5" s="556" t="s">
        <v>120</v>
      </c>
      <c r="GM5" s="561"/>
      <c r="GN5" s="556" t="s">
        <v>121</v>
      </c>
      <c r="GO5" s="561"/>
      <c r="GP5" s="556" t="s">
        <v>122</v>
      </c>
      <c r="GQ5" s="561"/>
      <c r="GR5" s="556" t="s">
        <v>123</v>
      </c>
      <c r="GS5" s="561"/>
      <c r="GT5" s="556" t="s">
        <v>124</v>
      </c>
      <c r="GU5" s="561"/>
      <c r="GV5" s="556" t="s">
        <v>125</v>
      </c>
      <c r="GW5" s="561"/>
      <c r="GX5" s="556" t="s">
        <v>126</v>
      </c>
      <c r="GY5" s="561"/>
      <c r="GZ5" s="556" t="s">
        <v>127</v>
      </c>
      <c r="HA5" s="561"/>
      <c r="HB5" s="556" t="s">
        <v>128</v>
      </c>
      <c r="HC5" s="561"/>
      <c r="HD5" s="556" t="s">
        <v>129</v>
      </c>
      <c r="HE5" s="561"/>
      <c r="HF5" s="556" t="s">
        <v>130</v>
      </c>
      <c r="HG5" s="561"/>
      <c r="HH5" s="556" t="s">
        <v>131</v>
      </c>
      <c r="HI5" s="561"/>
      <c r="HJ5" s="556" t="s">
        <v>132</v>
      </c>
      <c r="HK5" s="561"/>
      <c r="HL5" s="556" t="s">
        <v>133</v>
      </c>
      <c r="HM5" s="561"/>
    </row>
    <row r="6" spans="1:221" s="79" customFormat="1" ht="13.5" customHeight="1" thickBot="1">
      <c r="A6" s="61" t="s">
        <v>134</v>
      </c>
      <c r="B6" s="62" t="s">
        <v>135</v>
      </c>
      <c r="C6" s="62" t="s">
        <v>136</v>
      </c>
      <c r="D6" s="61" t="s">
        <v>137</v>
      </c>
      <c r="E6" s="63" t="s">
        <v>138</v>
      </c>
      <c r="F6" s="484" t="s">
        <v>139</v>
      </c>
      <c r="G6" s="485" t="s">
        <v>1124</v>
      </c>
      <c r="H6" s="486" t="s">
        <v>139</v>
      </c>
      <c r="I6" s="485" t="s">
        <v>1124</v>
      </c>
      <c r="J6" s="566" t="s">
        <v>139</v>
      </c>
      <c r="K6" s="567" t="s">
        <v>1124</v>
      </c>
      <c r="L6" s="568" t="s">
        <v>139</v>
      </c>
      <c r="M6" s="487" t="s">
        <v>1124</v>
      </c>
      <c r="N6" s="566" t="s">
        <v>139</v>
      </c>
      <c r="O6" s="567" t="s">
        <v>1124</v>
      </c>
      <c r="P6" s="566" t="s">
        <v>139</v>
      </c>
      <c r="Q6" s="488" t="s">
        <v>1124</v>
      </c>
      <c r="R6" s="489" t="s">
        <v>139</v>
      </c>
      <c r="S6" s="485" t="s">
        <v>1124</v>
      </c>
      <c r="T6" s="569" t="s">
        <v>139</v>
      </c>
      <c r="U6" s="570" t="s">
        <v>1124</v>
      </c>
      <c r="V6" s="490" t="s">
        <v>139</v>
      </c>
      <c r="W6" s="485" t="s">
        <v>1124</v>
      </c>
      <c r="X6" s="569" t="s">
        <v>139</v>
      </c>
      <c r="Y6" s="570" t="s">
        <v>1124</v>
      </c>
      <c r="Z6" s="490" t="s">
        <v>139</v>
      </c>
      <c r="AA6" s="485" t="s">
        <v>1124</v>
      </c>
      <c r="AB6" s="569" t="s">
        <v>139</v>
      </c>
      <c r="AC6" s="570" t="s">
        <v>1124</v>
      </c>
      <c r="AD6" s="569" t="s">
        <v>139</v>
      </c>
      <c r="AE6" s="570" t="s">
        <v>1124</v>
      </c>
      <c r="AF6" s="569" t="s">
        <v>139</v>
      </c>
      <c r="AG6" s="570" t="s">
        <v>1124</v>
      </c>
      <c r="AH6" s="491" t="s">
        <v>139</v>
      </c>
      <c r="AI6" s="492" t="s">
        <v>1124</v>
      </c>
      <c r="AJ6" s="566" t="s">
        <v>139</v>
      </c>
      <c r="AK6" s="567" t="s">
        <v>1124</v>
      </c>
      <c r="AL6" s="491" t="s">
        <v>139</v>
      </c>
      <c r="AM6" s="492" t="s">
        <v>1124</v>
      </c>
      <c r="AN6" s="566" t="s">
        <v>139</v>
      </c>
      <c r="AO6" s="567" t="s">
        <v>1124</v>
      </c>
      <c r="AP6" s="491" t="s">
        <v>139</v>
      </c>
      <c r="AQ6" s="492" t="s">
        <v>1124</v>
      </c>
      <c r="AR6" s="571" t="s">
        <v>139</v>
      </c>
      <c r="AS6" s="567" t="s">
        <v>1124</v>
      </c>
      <c r="AT6" s="566" t="s">
        <v>139</v>
      </c>
      <c r="AU6" s="567" t="s">
        <v>1124</v>
      </c>
      <c r="AV6" s="566" t="s">
        <v>139</v>
      </c>
      <c r="AW6" s="567" t="s">
        <v>1124</v>
      </c>
      <c r="AX6" s="486" t="s">
        <v>139</v>
      </c>
      <c r="AY6" s="487" t="s">
        <v>1124</v>
      </c>
      <c r="AZ6" s="566" t="s">
        <v>139</v>
      </c>
      <c r="BA6" s="567" t="s">
        <v>1124</v>
      </c>
      <c r="BB6" s="493" t="s">
        <v>139</v>
      </c>
      <c r="BC6" s="487" t="s">
        <v>1124</v>
      </c>
      <c r="BD6" s="566" t="s">
        <v>139</v>
      </c>
      <c r="BE6" s="567" t="s">
        <v>1124</v>
      </c>
      <c r="BF6" s="493" t="s">
        <v>139</v>
      </c>
      <c r="BG6" s="494" t="s">
        <v>1124</v>
      </c>
      <c r="BH6" s="566" t="s">
        <v>139</v>
      </c>
      <c r="BI6" s="567" t="s">
        <v>1124</v>
      </c>
      <c r="BJ6" s="566" t="s">
        <v>139</v>
      </c>
      <c r="BK6" s="567" t="s">
        <v>1124</v>
      </c>
      <c r="BL6" s="566" t="s">
        <v>139</v>
      </c>
      <c r="BM6" s="567" t="s">
        <v>1124</v>
      </c>
      <c r="BN6" s="572" t="s">
        <v>139</v>
      </c>
      <c r="BO6" s="573" t="s">
        <v>1124</v>
      </c>
      <c r="BP6" s="566" t="s">
        <v>139</v>
      </c>
      <c r="BQ6" s="567" t="s">
        <v>1124</v>
      </c>
      <c r="BR6" s="493" t="s">
        <v>139</v>
      </c>
      <c r="BS6" s="494" t="s">
        <v>1124</v>
      </c>
      <c r="BT6" s="566" t="s">
        <v>139</v>
      </c>
      <c r="BU6" s="567" t="s">
        <v>1124</v>
      </c>
      <c r="BV6" s="493" t="s">
        <v>139</v>
      </c>
      <c r="BW6" s="494" t="s">
        <v>1124</v>
      </c>
      <c r="BX6" s="566" t="s">
        <v>139</v>
      </c>
      <c r="BY6" s="567" t="s">
        <v>1124</v>
      </c>
      <c r="BZ6" s="566" t="s">
        <v>139</v>
      </c>
      <c r="CA6" s="567" t="s">
        <v>1124</v>
      </c>
      <c r="CB6" s="566" t="s">
        <v>139</v>
      </c>
      <c r="CC6" s="567" t="s">
        <v>1124</v>
      </c>
      <c r="CD6" s="486" t="s">
        <v>139</v>
      </c>
      <c r="CE6" s="494" t="s">
        <v>1124</v>
      </c>
      <c r="CF6" s="566" t="s">
        <v>139</v>
      </c>
      <c r="CG6" s="567" t="s">
        <v>1124</v>
      </c>
      <c r="CH6" s="493" t="s">
        <v>139</v>
      </c>
      <c r="CI6" s="494" t="s">
        <v>1124</v>
      </c>
      <c r="CJ6" s="566" t="s">
        <v>139</v>
      </c>
      <c r="CK6" s="567" t="s">
        <v>1124</v>
      </c>
      <c r="CL6" s="493" t="s">
        <v>139</v>
      </c>
      <c r="CM6" s="494" t="s">
        <v>1124</v>
      </c>
      <c r="CN6" s="566" t="s">
        <v>139</v>
      </c>
      <c r="CO6" s="567" t="s">
        <v>1124</v>
      </c>
      <c r="CP6" s="566" t="s">
        <v>139</v>
      </c>
      <c r="CQ6" s="567" t="s">
        <v>1124</v>
      </c>
      <c r="CR6" s="566" t="s">
        <v>139</v>
      </c>
      <c r="CS6" s="567" t="s">
        <v>1124</v>
      </c>
      <c r="CT6" s="486" t="s">
        <v>139</v>
      </c>
      <c r="CU6" s="487" t="s">
        <v>1124</v>
      </c>
      <c r="CV6" s="566" t="s">
        <v>139</v>
      </c>
      <c r="CW6" s="567" t="s">
        <v>1124</v>
      </c>
      <c r="CX6" s="495" t="s">
        <v>139</v>
      </c>
      <c r="CY6" s="487" t="s">
        <v>1124</v>
      </c>
      <c r="CZ6" s="566" t="s">
        <v>139</v>
      </c>
      <c r="DA6" s="567" t="s">
        <v>1124</v>
      </c>
      <c r="DB6" s="493" t="s">
        <v>139</v>
      </c>
      <c r="DC6" s="487" t="s">
        <v>1124</v>
      </c>
      <c r="DD6" s="566" t="s">
        <v>139</v>
      </c>
      <c r="DE6" s="567" t="s">
        <v>1124</v>
      </c>
      <c r="DF6" s="566" t="s">
        <v>139</v>
      </c>
      <c r="DG6" s="567" t="s">
        <v>1124</v>
      </c>
      <c r="DH6" s="566" t="s">
        <v>139</v>
      </c>
      <c r="DI6" s="567" t="s">
        <v>1124</v>
      </c>
      <c r="DJ6" s="566" t="s">
        <v>139</v>
      </c>
      <c r="DK6" s="567" t="s">
        <v>1124</v>
      </c>
      <c r="DL6" s="566" t="s">
        <v>139</v>
      </c>
      <c r="DM6" s="567" t="s">
        <v>1124</v>
      </c>
      <c r="DN6" s="566" t="s">
        <v>139</v>
      </c>
      <c r="DO6" s="567" t="s">
        <v>1124</v>
      </c>
      <c r="DP6" s="566" t="s">
        <v>139</v>
      </c>
      <c r="DQ6" s="567" t="s">
        <v>1124</v>
      </c>
      <c r="DR6" s="566" t="s">
        <v>139</v>
      </c>
      <c r="DS6" s="567" t="s">
        <v>1124</v>
      </c>
      <c r="DT6" s="566" t="s">
        <v>139</v>
      </c>
      <c r="DU6" s="567" t="s">
        <v>1124</v>
      </c>
      <c r="DV6" s="493" t="s">
        <v>139</v>
      </c>
      <c r="DW6" s="494" t="s">
        <v>1124</v>
      </c>
      <c r="DX6" s="566" t="s">
        <v>139</v>
      </c>
      <c r="DY6" s="567" t="s">
        <v>1124</v>
      </c>
      <c r="DZ6" s="493" t="s">
        <v>139</v>
      </c>
      <c r="EA6" s="494" t="s">
        <v>1124</v>
      </c>
      <c r="EB6" s="566" t="s">
        <v>139</v>
      </c>
      <c r="EC6" s="567" t="s">
        <v>1124</v>
      </c>
      <c r="ED6" s="493" t="s">
        <v>139</v>
      </c>
      <c r="EE6" s="494" t="s">
        <v>1124</v>
      </c>
      <c r="EF6" s="566" t="s">
        <v>139</v>
      </c>
      <c r="EG6" s="567" t="s">
        <v>1124</v>
      </c>
      <c r="EH6" s="566" t="s">
        <v>139</v>
      </c>
      <c r="EI6" s="567" t="s">
        <v>1124</v>
      </c>
      <c r="EJ6" s="566" t="s">
        <v>139</v>
      </c>
      <c r="EK6" s="567" t="s">
        <v>1124</v>
      </c>
      <c r="EL6" s="486" t="s">
        <v>139</v>
      </c>
      <c r="EM6" s="494" t="s">
        <v>1124</v>
      </c>
      <c r="EN6" s="566" t="s">
        <v>139</v>
      </c>
      <c r="EO6" s="567" t="s">
        <v>1124</v>
      </c>
      <c r="EP6" s="495" t="s">
        <v>139</v>
      </c>
      <c r="EQ6" s="494" t="s">
        <v>1124</v>
      </c>
      <c r="ER6" s="566" t="s">
        <v>139</v>
      </c>
      <c r="ES6" s="567" t="s">
        <v>1124</v>
      </c>
      <c r="ET6" s="495" t="s">
        <v>139</v>
      </c>
      <c r="EU6" s="494" t="s">
        <v>1124</v>
      </c>
      <c r="EV6" s="566" t="s">
        <v>139</v>
      </c>
      <c r="EW6" s="567" t="s">
        <v>1124</v>
      </c>
      <c r="EX6" s="566" t="s">
        <v>139</v>
      </c>
      <c r="EY6" s="567" t="s">
        <v>1124</v>
      </c>
      <c r="EZ6" s="566" t="s">
        <v>139</v>
      </c>
      <c r="FA6" s="567" t="s">
        <v>1124</v>
      </c>
      <c r="FB6" s="496" t="s">
        <v>139</v>
      </c>
      <c r="FC6" s="487" t="s">
        <v>1124</v>
      </c>
      <c r="FD6" s="566" t="s">
        <v>139</v>
      </c>
      <c r="FE6" s="567" t="s">
        <v>1124</v>
      </c>
      <c r="FF6" s="497" t="s">
        <v>139</v>
      </c>
      <c r="FG6" s="487" t="s">
        <v>1124</v>
      </c>
      <c r="FH6" s="566" t="s">
        <v>139</v>
      </c>
      <c r="FI6" s="567" t="s">
        <v>1124</v>
      </c>
      <c r="FJ6" s="495" t="s">
        <v>139</v>
      </c>
      <c r="FK6" s="487" t="s">
        <v>1124</v>
      </c>
      <c r="FL6" s="566" t="s">
        <v>139</v>
      </c>
      <c r="FM6" s="567" t="s">
        <v>1124</v>
      </c>
      <c r="FN6" s="566" t="s">
        <v>139</v>
      </c>
      <c r="FO6" s="567" t="s">
        <v>1124</v>
      </c>
      <c r="FP6" s="566" t="s">
        <v>139</v>
      </c>
      <c r="FQ6" s="567" t="s">
        <v>1124</v>
      </c>
      <c r="FR6" s="493" t="s">
        <v>139</v>
      </c>
      <c r="FS6" s="494" t="s">
        <v>1124</v>
      </c>
      <c r="FT6" s="566" t="s">
        <v>139</v>
      </c>
      <c r="FU6" s="567" t="s">
        <v>1124</v>
      </c>
      <c r="FV6" s="498" t="s">
        <v>139</v>
      </c>
      <c r="FW6" s="492" t="s">
        <v>1124</v>
      </c>
      <c r="FX6" s="566" t="s">
        <v>139</v>
      </c>
      <c r="FY6" s="567" t="s">
        <v>1124</v>
      </c>
      <c r="FZ6" s="498" t="s">
        <v>139</v>
      </c>
      <c r="GA6" s="492" t="s">
        <v>1124</v>
      </c>
      <c r="GB6" s="566" t="s">
        <v>139</v>
      </c>
      <c r="GC6" s="567" t="s">
        <v>1124</v>
      </c>
      <c r="GD6" s="499" t="s">
        <v>139</v>
      </c>
      <c r="GE6" s="567" t="s">
        <v>1124</v>
      </c>
      <c r="GF6" s="566" t="s">
        <v>139</v>
      </c>
      <c r="GG6" s="567" t="s">
        <v>1124</v>
      </c>
      <c r="GH6" s="566" t="s">
        <v>139</v>
      </c>
      <c r="GI6" s="567" t="s">
        <v>1124</v>
      </c>
      <c r="GJ6" s="566" t="s">
        <v>139</v>
      </c>
      <c r="GK6" s="567" t="s">
        <v>1124</v>
      </c>
      <c r="GL6" s="499" t="s">
        <v>139</v>
      </c>
      <c r="GM6" s="567" t="s">
        <v>1124</v>
      </c>
      <c r="GN6" s="566" t="s">
        <v>139</v>
      </c>
      <c r="GO6" s="567" t="s">
        <v>1124</v>
      </c>
      <c r="GP6" s="566" t="s">
        <v>139</v>
      </c>
      <c r="GQ6" s="567" t="s">
        <v>1124</v>
      </c>
      <c r="GR6" s="566" t="s">
        <v>139</v>
      </c>
      <c r="GS6" s="567" t="s">
        <v>1124</v>
      </c>
      <c r="GT6" s="499" t="s">
        <v>139</v>
      </c>
      <c r="GU6" s="567" t="s">
        <v>1124</v>
      </c>
      <c r="GV6" s="566" t="s">
        <v>139</v>
      </c>
      <c r="GW6" s="567" t="s">
        <v>1124</v>
      </c>
      <c r="GX6" s="566" t="s">
        <v>139</v>
      </c>
      <c r="GY6" s="567" t="s">
        <v>1124</v>
      </c>
      <c r="GZ6" s="566" t="s">
        <v>139</v>
      </c>
      <c r="HA6" s="567" t="s">
        <v>1124</v>
      </c>
      <c r="HB6" s="499" t="s">
        <v>139</v>
      </c>
      <c r="HC6" s="567" t="s">
        <v>1124</v>
      </c>
      <c r="HD6" s="566" t="s">
        <v>139</v>
      </c>
      <c r="HE6" s="567" t="s">
        <v>1124</v>
      </c>
      <c r="HF6" s="566" t="s">
        <v>139</v>
      </c>
      <c r="HG6" s="567" t="s">
        <v>1124</v>
      </c>
      <c r="HH6" s="566" t="s">
        <v>139</v>
      </c>
      <c r="HI6" s="567" t="s">
        <v>1124</v>
      </c>
      <c r="HJ6" s="566" t="s">
        <v>139</v>
      </c>
      <c r="HK6" s="567" t="s">
        <v>1124</v>
      </c>
      <c r="HL6" s="566" t="s">
        <v>139</v>
      </c>
      <c r="HM6" s="567" t="s">
        <v>1124</v>
      </c>
    </row>
    <row r="7" spans="1:221" s="26" customFormat="1" ht="26.25" customHeight="1" thickTop="1">
      <c r="A7" s="500" t="s">
        <v>134</v>
      </c>
      <c r="B7" s="500" t="s">
        <v>140</v>
      </c>
      <c r="C7" s="500" t="s">
        <v>141</v>
      </c>
      <c r="D7" s="501" t="s">
        <v>142</v>
      </c>
      <c r="E7" s="501" t="s">
        <v>143</v>
      </c>
      <c r="F7" s="502" t="s">
        <v>144</v>
      </c>
      <c r="G7" s="503" t="s">
        <v>145</v>
      </c>
      <c r="H7" s="502" t="s">
        <v>146</v>
      </c>
      <c r="I7" s="504" t="s">
        <v>147</v>
      </c>
      <c r="J7" s="502" t="s">
        <v>148</v>
      </c>
      <c r="K7" s="502" t="s">
        <v>149</v>
      </c>
      <c r="L7" s="502" t="s">
        <v>150</v>
      </c>
      <c r="M7" s="504" t="s">
        <v>151</v>
      </c>
      <c r="N7" s="505" t="s">
        <v>152</v>
      </c>
      <c r="O7" s="502" t="s">
        <v>153</v>
      </c>
      <c r="P7" s="502" t="s">
        <v>154</v>
      </c>
      <c r="Q7" s="502" t="s">
        <v>155</v>
      </c>
      <c r="R7" s="505" t="s">
        <v>156</v>
      </c>
      <c r="S7" s="504" t="s">
        <v>157</v>
      </c>
      <c r="T7" s="502" t="s">
        <v>158</v>
      </c>
      <c r="U7" s="502" t="s">
        <v>159</v>
      </c>
      <c r="V7" s="505" t="s">
        <v>160</v>
      </c>
      <c r="W7" s="504" t="s">
        <v>161</v>
      </c>
      <c r="X7" s="502" t="s">
        <v>162</v>
      </c>
      <c r="Y7" s="502" t="s">
        <v>163</v>
      </c>
      <c r="Z7" s="505" t="s">
        <v>164</v>
      </c>
      <c r="AA7" s="504" t="s">
        <v>165</v>
      </c>
      <c r="AB7" s="502" t="s">
        <v>166</v>
      </c>
      <c r="AC7" s="502" t="s">
        <v>167</v>
      </c>
      <c r="AD7" s="502" t="s">
        <v>168</v>
      </c>
      <c r="AE7" s="502" t="s">
        <v>169</v>
      </c>
      <c r="AF7" s="502" t="s">
        <v>170</v>
      </c>
      <c r="AG7" s="502" t="s">
        <v>171</v>
      </c>
      <c r="AH7" s="506" t="s">
        <v>172</v>
      </c>
      <c r="AI7" s="507" t="s">
        <v>173</v>
      </c>
      <c r="AJ7" s="502" t="s">
        <v>174</v>
      </c>
      <c r="AK7" s="502" t="s">
        <v>175</v>
      </c>
      <c r="AL7" s="505" t="s">
        <v>176</v>
      </c>
      <c r="AM7" s="507" t="s">
        <v>177</v>
      </c>
      <c r="AN7" s="502" t="s">
        <v>178</v>
      </c>
      <c r="AO7" s="502" t="s">
        <v>179</v>
      </c>
      <c r="AP7" s="505" t="s">
        <v>180</v>
      </c>
      <c r="AQ7" s="507" t="s">
        <v>181</v>
      </c>
      <c r="AR7" s="502" t="s">
        <v>182</v>
      </c>
      <c r="AS7" s="502" t="s">
        <v>183</v>
      </c>
      <c r="AT7" s="502" t="s">
        <v>184</v>
      </c>
      <c r="AU7" s="502" t="s">
        <v>185</v>
      </c>
      <c r="AV7" s="502" t="s">
        <v>186</v>
      </c>
      <c r="AW7" s="502" t="s">
        <v>187</v>
      </c>
      <c r="AX7" s="505" t="s">
        <v>188</v>
      </c>
      <c r="AY7" s="503" t="s">
        <v>189</v>
      </c>
      <c r="AZ7" s="502" t="s">
        <v>190</v>
      </c>
      <c r="BA7" s="502" t="s">
        <v>191</v>
      </c>
      <c r="BB7" s="505" t="s">
        <v>192</v>
      </c>
      <c r="BC7" s="503" t="s">
        <v>193</v>
      </c>
      <c r="BD7" s="502" t="s">
        <v>194</v>
      </c>
      <c r="BE7" s="502" t="s">
        <v>195</v>
      </c>
      <c r="BF7" s="502" t="s">
        <v>196</v>
      </c>
      <c r="BG7" s="502" t="s">
        <v>197</v>
      </c>
      <c r="BH7" s="502" t="s">
        <v>198</v>
      </c>
      <c r="BI7" s="502" t="s">
        <v>199</v>
      </c>
      <c r="BJ7" s="502" t="s">
        <v>200</v>
      </c>
      <c r="BK7" s="502" t="s">
        <v>201</v>
      </c>
      <c r="BL7" s="502" t="s">
        <v>202</v>
      </c>
      <c r="BM7" s="502" t="s">
        <v>203</v>
      </c>
      <c r="BN7" s="505" t="s">
        <v>204</v>
      </c>
      <c r="BO7" s="505" t="s">
        <v>205</v>
      </c>
      <c r="BP7" s="502" t="s">
        <v>206</v>
      </c>
      <c r="BQ7" s="502" t="s">
        <v>207</v>
      </c>
      <c r="BR7" s="505" t="s">
        <v>208</v>
      </c>
      <c r="BS7" s="505" t="s">
        <v>209</v>
      </c>
      <c r="BT7" s="502" t="s">
        <v>210</v>
      </c>
      <c r="BU7" s="502" t="s">
        <v>211</v>
      </c>
      <c r="BV7" s="505" t="s">
        <v>212</v>
      </c>
      <c r="BW7" s="505" t="s">
        <v>213</v>
      </c>
      <c r="BX7" s="502" t="s">
        <v>214</v>
      </c>
      <c r="BY7" s="502" t="s">
        <v>215</v>
      </c>
      <c r="BZ7" s="502" t="s">
        <v>216</v>
      </c>
      <c r="CA7" s="502" t="s">
        <v>217</v>
      </c>
      <c r="CB7" s="502" t="s">
        <v>218</v>
      </c>
      <c r="CC7" s="502" t="s">
        <v>219</v>
      </c>
      <c r="CD7" s="506" t="s">
        <v>220</v>
      </c>
      <c r="CE7" s="502" t="s">
        <v>221</v>
      </c>
      <c r="CF7" s="502" t="s">
        <v>222</v>
      </c>
      <c r="CG7" s="502" t="s">
        <v>223</v>
      </c>
      <c r="CH7" s="505" t="s">
        <v>224</v>
      </c>
      <c r="CI7" s="502" t="s">
        <v>225</v>
      </c>
      <c r="CJ7" s="502" t="s">
        <v>226</v>
      </c>
      <c r="CK7" s="502" t="s">
        <v>227</v>
      </c>
      <c r="CL7" s="505" t="s">
        <v>228</v>
      </c>
      <c r="CM7" s="502" t="s">
        <v>229</v>
      </c>
      <c r="CN7" s="502" t="s">
        <v>230</v>
      </c>
      <c r="CO7" s="502" t="s">
        <v>231</v>
      </c>
      <c r="CP7" s="502" t="s">
        <v>232</v>
      </c>
      <c r="CQ7" s="502" t="s">
        <v>233</v>
      </c>
      <c r="CR7" s="502" t="s">
        <v>234</v>
      </c>
      <c r="CS7" s="502" t="s">
        <v>235</v>
      </c>
      <c r="CT7" s="506" t="s">
        <v>236</v>
      </c>
      <c r="CU7" s="503" t="s">
        <v>237</v>
      </c>
      <c r="CV7" s="502" t="s">
        <v>238</v>
      </c>
      <c r="CW7" s="502" t="s">
        <v>239</v>
      </c>
      <c r="CX7" s="505" t="s">
        <v>240</v>
      </c>
      <c r="CY7" s="503" t="s">
        <v>241</v>
      </c>
      <c r="CZ7" s="502" t="s">
        <v>242</v>
      </c>
      <c r="DA7" s="502" t="s">
        <v>243</v>
      </c>
      <c r="DB7" s="502" t="s">
        <v>244</v>
      </c>
      <c r="DC7" s="503" t="s">
        <v>245</v>
      </c>
      <c r="DD7" s="502" t="s">
        <v>246</v>
      </c>
      <c r="DE7" s="502" t="s">
        <v>247</v>
      </c>
      <c r="DF7" s="502" t="s">
        <v>248</v>
      </c>
      <c r="DG7" s="502" t="s">
        <v>249</v>
      </c>
      <c r="DH7" s="502" t="s">
        <v>250</v>
      </c>
      <c r="DI7" s="502" t="s">
        <v>251</v>
      </c>
      <c r="DJ7" s="502" t="s">
        <v>252</v>
      </c>
      <c r="DK7" s="502" t="s">
        <v>253</v>
      </c>
      <c r="DL7" s="502" t="s">
        <v>254</v>
      </c>
      <c r="DM7" s="502" t="s">
        <v>255</v>
      </c>
      <c r="DN7" s="502" t="s">
        <v>256</v>
      </c>
      <c r="DO7" s="502" t="s">
        <v>257</v>
      </c>
      <c r="DP7" s="502" t="s">
        <v>258</v>
      </c>
      <c r="DQ7" s="502" t="s">
        <v>259</v>
      </c>
      <c r="DR7" s="502" t="s">
        <v>260</v>
      </c>
      <c r="DS7" s="502" t="s">
        <v>261</v>
      </c>
      <c r="DT7" s="502" t="s">
        <v>262</v>
      </c>
      <c r="DU7" s="502" t="s">
        <v>263</v>
      </c>
      <c r="DV7" s="506" t="s">
        <v>264</v>
      </c>
      <c r="DW7" s="505" t="s">
        <v>265</v>
      </c>
      <c r="DX7" s="502" t="s">
        <v>266</v>
      </c>
      <c r="DY7" s="502" t="s">
        <v>267</v>
      </c>
      <c r="DZ7" s="505" t="s">
        <v>268</v>
      </c>
      <c r="EA7" s="505" t="s">
        <v>269</v>
      </c>
      <c r="EB7" s="502" t="s">
        <v>270</v>
      </c>
      <c r="EC7" s="502" t="s">
        <v>271</v>
      </c>
      <c r="ED7" s="505" t="s">
        <v>272</v>
      </c>
      <c r="EE7" s="505" t="s">
        <v>273</v>
      </c>
      <c r="EF7" s="502" t="s">
        <v>274</v>
      </c>
      <c r="EG7" s="502" t="s">
        <v>275</v>
      </c>
      <c r="EH7" s="502" t="s">
        <v>276</v>
      </c>
      <c r="EI7" s="502" t="s">
        <v>277</v>
      </c>
      <c r="EJ7" s="502" t="s">
        <v>278</v>
      </c>
      <c r="EK7" s="502" t="s">
        <v>279</v>
      </c>
      <c r="EL7" s="506" t="s">
        <v>280</v>
      </c>
      <c r="EM7" s="505" t="s">
        <v>281</v>
      </c>
      <c r="EN7" s="502" t="s">
        <v>282</v>
      </c>
      <c r="EO7" s="502" t="s">
        <v>283</v>
      </c>
      <c r="EP7" s="505" t="s">
        <v>284</v>
      </c>
      <c r="EQ7" s="502" t="s">
        <v>285</v>
      </c>
      <c r="ER7" s="502" t="s">
        <v>286</v>
      </c>
      <c r="ES7" s="502" t="s">
        <v>287</v>
      </c>
      <c r="ET7" s="505" t="s">
        <v>288</v>
      </c>
      <c r="EU7" s="502" t="s">
        <v>289</v>
      </c>
      <c r="EV7" s="502" t="s">
        <v>290</v>
      </c>
      <c r="EW7" s="502" t="s">
        <v>291</v>
      </c>
      <c r="EX7" s="502" t="s">
        <v>292</v>
      </c>
      <c r="EY7" s="502" t="s">
        <v>293</v>
      </c>
      <c r="EZ7" s="502" t="s">
        <v>294</v>
      </c>
      <c r="FA7" s="502" t="s">
        <v>295</v>
      </c>
      <c r="FB7" s="503" t="s">
        <v>296</v>
      </c>
      <c r="FC7" s="504" t="s">
        <v>297</v>
      </c>
      <c r="FD7" s="502" t="s">
        <v>298</v>
      </c>
      <c r="FE7" s="502" t="s">
        <v>299</v>
      </c>
      <c r="FF7" s="504" t="s">
        <v>300</v>
      </c>
      <c r="FG7" s="504" t="s">
        <v>301</v>
      </c>
      <c r="FH7" s="502" t="s">
        <v>302</v>
      </c>
      <c r="FI7" s="502" t="s">
        <v>303</v>
      </c>
      <c r="FJ7" s="502" t="s">
        <v>304</v>
      </c>
      <c r="FK7" s="503" t="s">
        <v>305</v>
      </c>
      <c r="FL7" s="502" t="s">
        <v>306</v>
      </c>
      <c r="FM7" s="502" t="s">
        <v>307</v>
      </c>
      <c r="FN7" s="502" t="s">
        <v>308</v>
      </c>
      <c r="FO7" s="502" t="s">
        <v>309</v>
      </c>
      <c r="FP7" s="502" t="s">
        <v>310</v>
      </c>
      <c r="FQ7" s="502" t="s">
        <v>311</v>
      </c>
      <c r="FR7" s="506" t="s">
        <v>312</v>
      </c>
      <c r="FS7" s="505" t="s">
        <v>313</v>
      </c>
      <c r="FT7" s="502" t="s">
        <v>314</v>
      </c>
      <c r="FU7" s="502" t="s">
        <v>315</v>
      </c>
      <c r="FV7" s="508" t="s">
        <v>316</v>
      </c>
      <c r="FW7" s="508" t="s">
        <v>317</v>
      </c>
      <c r="FX7" s="502" t="s">
        <v>318</v>
      </c>
      <c r="FY7" s="502" t="s">
        <v>319</v>
      </c>
      <c r="FZ7" s="508" t="s">
        <v>320</v>
      </c>
      <c r="GA7" s="508" t="s">
        <v>321</v>
      </c>
      <c r="GB7" s="502" t="s">
        <v>322</v>
      </c>
      <c r="GC7" s="502" t="s">
        <v>323</v>
      </c>
      <c r="GD7" s="506" t="s">
        <v>324</v>
      </c>
      <c r="GE7" s="505" t="s">
        <v>325</v>
      </c>
      <c r="GF7" s="502" t="s">
        <v>326</v>
      </c>
      <c r="GG7" s="502" t="s">
        <v>327</v>
      </c>
      <c r="GH7" s="502" t="s">
        <v>328</v>
      </c>
      <c r="GI7" s="502" t="s">
        <v>329</v>
      </c>
      <c r="GJ7" s="502" t="s">
        <v>330</v>
      </c>
      <c r="GK7" s="502" t="s">
        <v>331</v>
      </c>
      <c r="GL7" s="506" t="s">
        <v>332</v>
      </c>
      <c r="GM7" s="505" t="s">
        <v>333</v>
      </c>
      <c r="GN7" s="502" t="s">
        <v>334</v>
      </c>
      <c r="GO7" s="502" t="s">
        <v>335</v>
      </c>
      <c r="GP7" s="502" t="s">
        <v>336</v>
      </c>
      <c r="GQ7" s="502" t="s">
        <v>337</v>
      </c>
      <c r="GR7" s="502" t="s">
        <v>338</v>
      </c>
      <c r="GS7" s="502" t="s">
        <v>339</v>
      </c>
      <c r="GT7" s="506" t="s">
        <v>340</v>
      </c>
      <c r="GU7" s="505" t="s">
        <v>341</v>
      </c>
      <c r="GV7" s="502" t="s">
        <v>342</v>
      </c>
      <c r="GW7" s="502" t="s">
        <v>343</v>
      </c>
      <c r="GX7" s="502" t="s">
        <v>344</v>
      </c>
      <c r="GY7" s="502" t="s">
        <v>345</v>
      </c>
      <c r="GZ7" s="502" t="s">
        <v>346</v>
      </c>
      <c r="HA7" s="502" t="s">
        <v>347</v>
      </c>
      <c r="HB7" s="506" t="s">
        <v>312</v>
      </c>
      <c r="HC7" s="505" t="s">
        <v>313</v>
      </c>
      <c r="HD7" s="502" t="s">
        <v>314</v>
      </c>
      <c r="HE7" s="502" t="s">
        <v>315</v>
      </c>
      <c r="HF7" s="502" t="s">
        <v>318</v>
      </c>
      <c r="HG7" s="502" t="s">
        <v>319</v>
      </c>
      <c r="HH7" s="502" t="s">
        <v>322</v>
      </c>
      <c r="HI7" s="502" t="s">
        <v>323</v>
      </c>
      <c r="HJ7" s="506" t="s">
        <v>348</v>
      </c>
      <c r="HK7" s="505" t="s">
        <v>349</v>
      </c>
      <c r="HL7" s="502" t="s">
        <v>350</v>
      </c>
      <c r="HM7" s="502" t="s">
        <v>351</v>
      </c>
    </row>
    <row r="8" spans="1:221" s="26" customFormat="1" ht="13.5" customHeight="1">
      <c r="A8" s="295" t="s">
        <v>815</v>
      </c>
      <c r="B8"/>
      <c r="C8"/>
      <c r="D8"/>
      <c r="E8"/>
      <c r="F8" s="574"/>
      <c r="G8" s="575"/>
      <c r="H8" s="574"/>
      <c r="I8" s="575"/>
      <c r="J8" s="576"/>
      <c r="K8" s="577"/>
      <c r="L8" s="574"/>
      <c r="M8" s="575"/>
      <c r="N8" s="576"/>
      <c r="O8" s="577"/>
      <c r="P8" s="576"/>
      <c r="Q8" s="578"/>
      <c r="R8" s="574"/>
      <c r="S8" s="575"/>
      <c r="T8" s="576"/>
      <c r="U8" s="577"/>
      <c r="V8" s="574"/>
      <c r="W8" s="575"/>
      <c r="X8" s="576"/>
      <c r="Y8" s="577"/>
      <c r="Z8" s="574"/>
      <c r="AA8" s="575"/>
      <c r="AB8" s="576"/>
      <c r="AC8" s="577"/>
      <c r="AD8" s="576"/>
      <c r="AE8" s="577"/>
      <c r="AF8" s="576"/>
      <c r="AG8" s="577"/>
      <c r="AH8" s="574"/>
      <c r="AI8" s="575"/>
      <c r="AJ8" s="576"/>
      <c r="AK8" s="577"/>
      <c r="AL8" s="574"/>
      <c r="AM8" s="575"/>
      <c r="AN8" s="576"/>
      <c r="AO8" s="577"/>
      <c r="AP8" s="574"/>
      <c r="AQ8" s="575"/>
      <c r="AR8" s="576"/>
      <c r="AS8" s="577"/>
      <c r="AT8" s="576"/>
      <c r="AU8" s="577"/>
      <c r="AV8" s="576"/>
      <c r="AW8" s="577"/>
      <c r="AX8" s="574"/>
      <c r="AY8" s="575"/>
      <c r="AZ8" s="576"/>
      <c r="BA8" s="577"/>
      <c r="BB8" s="574"/>
      <c r="BC8" s="575"/>
      <c r="BD8" s="576"/>
      <c r="BE8" s="577"/>
      <c r="BF8" s="574"/>
      <c r="BG8" s="575"/>
      <c r="BH8" s="576"/>
      <c r="BI8" s="577"/>
      <c r="BJ8" s="576"/>
      <c r="BK8" s="577"/>
      <c r="BL8" s="576"/>
      <c r="BM8" s="577"/>
      <c r="BN8" s="574"/>
      <c r="BO8" s="575"/>
      <c r="BP8" s="576"/>
      <c r="BQ8" s="577"/>
      <c r="BR8" s="574"/>
      <c r="BS8" s="575"/>
      <c r="BT8" s="576"/>
      <c r="BU8" s="577"/>
      <c r="BV8" s="574"/>
      <c r="BW8" s="575"/>
      <c r="BX8" s="576"/>
      <c r="BY8" s="577"/>
      <c r="BZ8" s="576"/>
      <c r="CA8" s="577"/>
      <c r="CB8" s="576"/>
      <c r="CC8" s="577"/>
      <c r="CD8" s="574"/>
      <c r="CE8" s="575"/>
      <c r="CF8" s="576"/>
      <c r="CG8" s="577"/>
      <c r="CH8" s="574"/>
      <c r="CI8" s="575"/>
      <c r="CJ8" s="576"/>
      <c r="CK8" s="577"/>
      <c r="CL8" s="574"/>
      <c r="CM8" s="575"/>
      <c r="CN8" s="576"/>
      <c r="CO8" s="577"/>
      <c r="CP8" s="576"/>
      <c r="CQ8" s="577"/>
      <c r="CR8" s="576"/>
      <c r="CS8" s="577"/>
      <c r="CT8" s="574"/>
      <c r="CU8" s="575"/>
      <c r="CV8" s="576"/>
      <c r="CW8" s="577"/>
      <c r="CX8" s="574"/>
      <c r="CY8" s="575"/>
      <c r="CZ8" s="576"/>
      <c r="DA8" s="577"/>
      <c r="DB8" s="574"/>
      <c r="DC8" s="575"/>
      <c r="DD8" s="576"/>
      <c r="DE8" s="577"/>
      <c r="DF8" s="576"/>
      <c r="DG8" s="577"/>
      <c r="DH8" s="576"/>
      <c r="DI8" s="577"/>
      <c r="DJ8" s="576"/>
      <c r="DK8" s="577"/>
      <c r="DL8" s="576"/>
      <c r="DM8" s="577"/>
      <c r="DN8" s="576"/>
      <c r="DO8" s="577"/>
      <c r="DP8" s="576"/>
      <c r="DQ8" s="577"/>
      <c r="DR8" s="576"/>
      <c r="DS8" s="577"/>
      <c r="DT8" s="576"/>
      <c r="DU8" s="577"/>
      <c r="DV8" s="574"/>
      <c r="DW8" s="575"/>
      <c r="DX8" s="576"/>
      <c r="DY8" s="577"/>
      <c r="DZ8" s="574"/>
      <c r="EA8" s="575"/>
      <c r="EB8" s="576"/>
      <c r="EC8" s="577"/>
      <c r="ED8" s="574"/>
      <c r="EE8" s="575"/>
      <c r="EF8" s="576"/>
      <c r="EG8" s="577"/>
      <c r="EH8" s="576"/>
      <c r="EI8" s="577"/>
      <c r="EJ8" s="576"/>
      <c r="EK8" s="577"/>
      <c r="EL8" s="574"/>
      <c r="EM8" s="575"/>
      <c r="EN8" s="576"/>
      <c r="EO8" s="577"/>
      <c r="EP8" s="574"/>
      <c r="EQ8" s="575"/>
      <c r="ER8" s="576"/>
      <c r="ES8" s="577"/>
      <c r="ET8" s="574"/>
      <c r="EU8" s="575"/>
      <c r="EV8" s="576"/>
      <c r="EW8" s="577"/>
      <c r="EX8" s="576"/>
      <c r="EY8" s="577"/>
      <c r="EZ8" s="576"/>
      <c r="FA8" s="577"/>
      <c r="FB8" s="574"/>
      <c r="FC8" s="575"/>
      <c r="FD8" s="576"/>
      <c r="FE8" s="577"/>
      <c r="FF8" s="574"/>
      <c r="FG8" s="575"/>
      <c r="FH8" s="576"/>
      <c r="FI8" s="577"/>
      <c r="FJ8" s="574"/>
      <c r="FK8" s="575"/>
      <c r="FL8" s="576"/>
      <c r="FM8" s="577"/>
      <c r="FN8" s="576"/>
      <c r="FO8" s="577"/>
      <c r="FP8" s="576"/>
      <c r="FQ8" s="577"/>
      <c r="FR8" s="574"/>
      <c r="FS8" s="575"/>
      <c r="FT8" s="576"/>
      <c r="FU8" s="577"/>
      <c r="FV8" s="574"/>
      <c r="FW8" s="575"/>
      <c r="FX8" s="576"/>
      <c r="FY8" s="577"/>
      <c r="FZ8" s="574"/>
      <c r="GA8" s="575"/>
      <c r="GB8" s="576"/>
      <c r="GC8" s="577"/>
      <c r="GD8" s="576"/>
      <c r="GE8" s="577"/>
      <c r="GF8" s="576"/>
      <c r="GG8" s="577"/>
      <c r="GH8" s="576"/>
      <c r="GI8" s="577"/>
      <c r="GJ8" s="576"/>
      <c r="GK8" s="577"/>
      <c r="GL8" s="576"/>
      <c r="GM8" s="577"/>
      <c r="GN8" s="576"/>
      <c r="GO8" s="577"/>
      <c r="GP8" s="576"/>
      <c r="GQ8" s="577"/>
      <c r="GR8" s="576"/>
      <c r="GS8" s="577"/>
      <c r="GT8" s="576"/>
      <c r="GU8" s="577"/>
      <c r="GV8" s="576"/>
      <c r="GW8" s="577"/>
      <c r="GX8" s="576"/>
      <c r="GY8" s="577"/>
      <c r="GZ8" s="576"/>
      <c r="HA8" s="577"/>
      <c r="HB8" s="576"/>
      <c r="HC8" s="577"/>
      <c r="HD8" s="576"/>
      <c r="HE8" s="577"/>
      <c r="HF8" s="576"/>
      <c r="HG8" s="577"/>
      <c r="HH8" s="576"/>
      <c r="HI8" s="577"/>
      <c r="HJ8" s="576"/>
      <c r="HK8" s="577"/>
      <c r="HL8" s="576"/>
      <c r="HM8" s="577"/>
    </row>
    <row r="9" spans="1:221" s="26" customFormat="1" ht="13.5" customHeight="1">
      <c r="A9" s="64" t="s">
        <v>352</v>
      </c>
      <c r="B9" s="65" t="s">
        <v>353</v>
      </c>
      <c r="C9" s="14"/>
      <c r="D9" s="67">
        <v>106397</v>
      </c>
      <c r="E9" s="67">
        <v>1</v>
      </c>
      <c r="F9" s="574">
        <v>4524</v>
      </c>
      <c r="G9" s="575">
        <v>4581</v>
      </c>
      <c r="H9" s="574">
        <v>49</v>
      </c>
      <c r="I9" s="575">
        <v>45</v>
      </c>
      <c r="J9" s="576">
        <f t="shared" ref="J9:K40" si="0">F9-H9</f>
        <v>4475</v>
      </c>
      <c r="K9" s="577">
        <f t="shared" si="0"/>
        <v>4536</v>
      </c>
      <c r="L9" s="574">
        <v>120</v>
      </c>
      <c r="M9" s="575">
        <v>120</v>
      </c>
      <c r="N9" s="576">
        <f t="shared" ref="N9:Q40" si="1">+R9+V9+Z9+BN9+BR9+BV9+DV9+DZ9+ED9+FR9</f>
        <v>4475</v>
      </c>
      <c r="O9" s="577">
        <f t="shared" si="1"/>
        <v>4536</v>
      </c>
      <c r="P9" s="576">
        <f t="shared" si="1"/>
        <v>4475</v>
      </c>
      <c r="Q9" s="578">
        <f t="shared" si="1"/>
        <v>4536</v>
      </c>
      <c r="R9" s="574">
        <v>689</v>
      </c>
      <c r="S9" s="575">
        <v>677</v>
      </c>
      <c r="T9" s="576">
        <f t="shared" ref="T9:U40" si="2">IF(AX9&gt;0,R9,)</f>
        <v>689</v>
      </c>
      <c r="U9" s="577">
        <f t="shared" si="2"/>
        <v>677</v>
      </c>
      <c r="V9" s="574">
        <v>61</v>
      </c>
      <c r="W9" s="575">
        <v>82</v>
      </c>
      <c r="X9" s="576">
        <f t="shared" ref="X9:Y40" si="3">IF(BB9&gt;0,V9,)</f>
        <v>61</v>
      </c>
      <c r="Y9" s="577">
        <f t="shared" si="3"/>
        <v>82</v>
      </c>
      <c r="Z9" s="574"/>
      <c r="AA9" s="575"/>
      <c r="AB9" s="576">
        <f t="shared" ref="AB9:AC40" si="4">IF(BF9&gt;0,Z9,)</f>
        <v>0</v>
      </c>
      <c r="AC9" s="577">
        <f t="shared" si="4"/>
        <v>0</v>
      </c>
      <c r="AD9" s="576">
        <f t="shared" ref="AD9:AE40" si="5">R9+V9+Z9</f>
        <v>750</v>
      </c>
      <c r="AE9" s="577">
        <f t="shared" si="5"/>
        <v>759</v>
      </c>
      <c r="AF9" s="576">
        <f t="shared" ref="AF9:AG40" si="6">IF(BJ9&gt;0,AD9,)</f>
        <v>750</v>
      </c>
      <c r="AG9" s="577">
        <f t="shared" si="6"/>
        <v>759</v>
      </c>
      <c r="AH9" s="574">
        <v>4.22</v>
      </c>
      <c r="AI9" s="575">
        <v>4.1500000000000004</v>
      </c>
      <c r="AJ9" s="576">
        <f t="shared" ref="AJ9:AK40" si="7">IF(R9&gt;0,(R9*AH9),)</f>
        <v>2907.58</v>
      </c>
      <c r="AK9" s="577">
        <f t="shared" si="7"/>
        <v>2809.55</v>
      </c>
      <c r="AL9" s="574">
        <v>4.9000000000000004</v>
      </c>
      <c r="AM9" s="575">
        <v>4.93</v>
      </c>
      <c r="AN9" s="576">
        <f t="shared" ref="AN9:AO40" si="8">IF(V9&gt;0,(V9*AL9),)</f>
        <v>298.90000000000003</v>
      </c>
      <c r="AO9" s="577">
        <f t="shared" si="8"/>
        <v>404.26</v>
      </c>
      <c r="AP9" s="574"/>
      <c r="AQ9" s="575"/>
      <c r="AR9" s="576">
        <f t="shared" ref="AR9:AS40" si="9">IF(Z9&gt;0,(Z9*AP9),)</f>
        <v>0</v>
      </c>
      <c r="AS9" s="577">
        <f t="shared" si="9"/>
        <v>0</v>
      </c>
      <c r="AT9" s="576">
        <f t="shared" ref="AT9:AU40" si="10">IF(AD9&gt;0,((AJ9+AN9+AR9)/AD9),)</f>
        <v>4.2753066666666664</v>
      </c>
      <c r="AU9" s="577">
        <f t="shared" si="10"/>
        <v>4.2342687747035574</v>
      </c>
      <c r="AV9" s="576">
        <f t="shared" ref="AV9:AW40" si="11">IF(AD9&gt;0,(AD9*AT9),)</f>
        <v>3206.4799999999996</v>
      </c>
      <c r="AW9" s="577">
        <f t="shared" si="11"/>
        <v>3213.81</v>
      </c>
      <c r="AX9" s="574">
        <v>130.19999999999999</v>
      </c>
      <c r="AY9" s="575">
        <v>128.69999999999999</v>
      </c>
      <c r="AZ9" s="576">
        <f t="shared" ref="AZ9:BA40" si="12">IF(T9&gt;0,(T9*AX9),)</f>
        <v>89707.799999999988</v>
      </c>
      <c r="BA9" s="577">
        <f t="shared" si="12"/>
        <v>87129.9</v>
      </c>
      <c r="BB9" s="574">
        <v>137.69999999999999</v>
      </c>
      <c r="BC9" s="575">
        <v>137</v>
      </c>
      <c r="BD9" s="576">
        <f t="shared" ref="BD9:BE40" si="13">IF(X9&gt;0,(X9*BB9),)</f>
        <v>8399.6999999999989</v>
      </c>
      <c r="BE9" s="577">
        <f t="shared" si="13"/>
        <v>11234</v>
      </c>
      <c r="BF9" s="574"/>
      <c r="BG9" s="575"/>
      <c r="BH9" s="576">
        <f t="shared" ref="BH9:BI40" si="14">IF(AB9&gt;0,(AB9*BF9),)</f>
        <v>0</v>
      </c>
      <c r="BI9" s="577">
        <f t="shared" si="14"/>
        <v>0</v>
      </c>
      <c r="BJ9" s="576">
        <f t="shared" ref="BJ9:BK40" si="15">IF((AZ9+BD9+BH9)&gt;0,((AZ9+BD9+BH9)/AD9),)</f>
        <v>130.80999999999997</v>
      </c>
      <c r="BK9" s="577">
        <f t="shared" si="15"/>
        <v>129.59670619235837</v>
      </c>
      <c r="BL9" s="576">
        <f t="shared" ref="BL9:BM40" si="16">IF(AF9&gt;0,(AD9*BJ9),)</f>
        <v>98107.499999999985</v>
      </c>
      <c r="BM9" s="577">
        <f t="shared" si="16"/>
        <v>98363.900000000009</v>
      </c>
      <c r="BN9" s="574">
        <v>2299</v>
      </c>
      <c r="BO9" s="575">
        <v>2302</v>
      </c>
      <c r="BP9" s="576">
        <f t="shared" ref="BP9:BQ40" si="17">IF(CT9&gt;0,BN9,)</f>
        <v>2299</v>
      </c>
      <c r="BQ9" s="577">
        <f t="shared" si="17"/>
        <v>2302</v>
      </c>
      <c r="BR9" s="574">
        <v>218</v>
      </c>
      <c r="BS9" s="575">
        <v>264</v>
      </c>
      <c r="BT9" s="576">
        <f t="shared" ref="BT9:BU40" si="18">IF(CX9&gt;0,BR9,)</f>
        <v>218</v>
      </c>
      <c r="BU9" s="577">
        <f t="shared" si="18"/>
        <v>264</v>
      </c>
      <c r="BV9" s="574"/>
      <c r="BW9" s="575"/>
      <c r="BX9" s="576">
        <f t="shared" ref="BX9:BY40" si="19">IF(DB9&gt;0,BV9,)</f>
        <v>0</v>
      </c>
      <c r="BY9" s="577">
        <f t="shared" si="19"/>
        <v>0</v>
      </c>
      <c r="BZ9" s="576">
        <f t="shared" ref="BZ9:CA40" si="20">BN9+BR9+BV9</f>
        <v>2517</v>
      </c>
      <c r="CA9" s="577">
        <f t="shared" si="20"/>
        <v>2566</v>
      </c>
      <c r="CB9" s="576">
        <f t="shared" ref="CB9:CC40" si="21">IF(DF9&gt;0,BZ9,)</f>
        <v>2517</v>
      </c>
      <c r="CC9" s="577">
        <f t="shared" si="21"/>
        <v>2566</v>
      </c>
      <c r="CD9" s="574">
        <v>4.4800000000000004</v>
      </c>
      <c r="CE9" s="575">
        <v>4.54</v>
      </c>
      <c r="CF9" s="576">
        <f t="shared" ref="CF9:CG40" si="22">IF(BN9&gt;0,(BN9*CD9),)</f>
        <v>10299.52</v>
      </c>
      <c r="CG9" s="577">
        <f t="shared" si="22"/>
        <v>10451.08</v>
      </c>
      <c r="CH9" s="574">
        <v>5.89</v>
      </c>
      <c r="CI9" s="575">
        <v>5.75</v>
      </c>
      <c r="CJ9" s="576">
        <f t="shared" ref="CJ9:CK40" si="23">IF(BR9&gt;0,(BR9*CH9),)</f>
        <v>1284.02</v>
      </c>
      <c r="CK9" s="577">
        <f t="shared" si="23"/>
        <v>1518</v>
      </c>
      <c r="CL9" s="574"/>
      <c r="CM9" s="575"/>
      <c r="CN9" s="576">
        <f t="shared" ref="CN9:CO40" si="24">IF(BV9&gt;0,(BV9*CL9),)</f>
        <v>0</v>
      </c>
      <c r="CO9" s="577">
        <f t="shared" si="24"/>
        <v>0</v>
      </c>
      <c r="CP9" s="576">
        <f t="shared" ref="CP9:CQ40" si="25">IF(BZ9&gt;0,((CF9+CJ9+CN9)/BZ9),)</f>
        <v>4.6021215733015497</v>
      </c>
      <c r="CQ9" s="577">
        <f t="shared" si="25"/>
        <v>4.6644894777864376</v>
      </c>
      <c r="CR9" s="576">
        <f t="shared" ref="CR9:CS40" si="26">IF(BZ9&gt;0,(BZ9*CP9),)</f>
        <v>11583.54</v>
      </c>
      <c r="CS9" s="577">
        <f t="shared" si="26"/>
        <v>11969.079999999998</v>
      </c>
      <c r="CT9" s="574">
        <v>129</v>
      </c>
      <c r="CU9" s="575">
        <v>127.7</v>
      </c>
      <c r="CV9" s="576">
        <f t="shared" ref="CV9:CW40" si="27">IF(BP9&gt;0,(BP9*CT9),)</f>
        <v>296571</v>
      </c>
      <c r="CW9" s="577">
        <f t="shared" si="27"/>
        <v>293965.40000000002</v>
      </c>
      <c r="CX9" s="574">
        <v>127.5</v>
      </c>
      <c r="CY9" s="575">
        <v>138.69999999999999</v>
      </c>
      <c r="CZ9" s="576">
        <f t="shared" ref="CZ9:DA40" si="28">IF(BT9&gt;0,(BT9*CX9),)</f>
        <v>27795</v>
      </c>
      <c r="DA9" s="577">
        <f t="shared" si="28"/>
        <v>36616.799999999996</v>
      </c>
      <c r="DB9" s="574"/>
      <c r="DC9" s="575"/>
      <c r="DD9" s="576">
        <f t="shared" ref="DD9:DE40" si="29">IF(BX9&gt;0,(BX9*DB9),)</f>
        <v>0</v>
      </c>
      <c r="DE9" s="577">
        <f t="shared" si="29"/>
        <v>0</v>
      </c>
      <c r="DF9" s="576">
        <f t="shared" ref="DF9:DG40" si="30">IF((CV9+CZ9+DD9)&gt;0,((CV9+CZ9+DD9)/BZ9),)</f>
        <v>128.87008343265794</v>
      </c>
      <c r="DG9" s="577">
        <f t="shared" si="30"/>
        <v>128.83172252533126</v>
      </c>
      <c r="DH9" s="576">
        <f t="shared" ref="DH9:DI40" si="31">IF(CB9&gt;0,(BZ9*DF9),)</f>
        <v>324366</v>
      </c>
      <c r="DI9" s="577">
        <f t="shared" si="31"/>
        <v>330582.2</v>
      </c>
      <c r="DJ9" s="576">
        <f t="shared" ref="DJ9:DM40" si="32">AD9+BZ9</f>
        <v>3267</v>
      </c>
      <c r="DK9" s="577">
        <f t="shared" si="32"/>
        <v>3325</v>
      </c>
      <c r="DL9" s="576">
        <f t="shared" si="32"/>
        <v>3267</v>
      </c>
      <c r="DM9" s="577">
        <f t="shared" si="32"/>
        <v>3325</v>
      </c>
      <c r="DN9" s="576">
        <f t="shared" ref="DN9:DO40" si="33">IF(DJ9&gt;0,((AD9*AT9)+(BZ9*CP9))/DJ9,)</f>
        <v>4.5270951943679218</v>
      </c>
      <c r="DO9" s="577">
        <f t="shared" si="33"/>
        <v>4.5662827067669163</v>
      </c>
      <c r="DP9" s="576">
        <f t="shared" ref="DP9:DQ40" si="34">IF(DJ9&gt;0,(DJ9*DN9),)</f>
        <v>14790.02</v>
      </c>
      <c r="DQ9" s="577">
        <f t="shared" si="34"/>
        <v>15182.889999999996</v>
      </c>
      <c r="DR9" s="576">
        <f t="shared" ref="DR9:DS40" si="35">IF(DL9&gt;0,((AF9*BJ9)+(CB9*DF9))/DL9,)</f>
        <v>129.31542699724517</v>
      </c>
      <c r="DS9" s="577">
        <f t="shared" si="35"/>
        <v>129.00634586466165</v>
      </c>
      <c r="DT9" s="576">
        <f t="shared" ref="DT9:DU40" si="36">IF(DL9&gt;0,(DL9*DR9),)</f>
        <v>422473.49999999994</v>
      </c>
      <c r="DU9" s="577">
        <f t="shared" si="36"/>
        <v>428946.1</v>
      </c>
      <c r="DV9" s="574">
        <v>842</v>
      </c>
      <c r="DW9" s="575">
        <v>826</v>
      </c>
      <c r="DX9" s="576">
        <f t="shared" ref="DX9:DY40" si="37">IF(FB9&gt;0,DV9,)</f>
        <v>842</v>
      </c>
      <c r="DY9" s="577">
        <f t="shared" si="37"/>
        <v>826</v>
      </c>
      <c r="DZ9" s="574">
        <v>366</v>
      </c>
      <c r="EA9" s="575">
        <v>385</v>
      </c>
      <c r="EB9" s="576">
        <f t="shared" ref="EB9:EC40" si="38">IF(FF9&gt;0,DZ9,)</f>
        <v>366</v>
      </c>
      <c r="EC9" s="577">
        <f t="shared" si="38"/>
        <v>385</v>
      </c>
      <c r="ED9" s="574"/>
      <c r="EE9" s="575"/>
      <c r="EF9" s="576">
        <f t="shared" ref="EF9:EG40" si="39">IF(FJ9&gt;0,ED9,)</f>
        <v>0</v>
      </c>
      <c r="EG9" s="577">
        <f t="shared" si="39"/>
        <v>0</v>
      </c>
      <c r="EH9" s="576">
        <f t="shared" ref="EH9:EI40" si="40">DV9+DZ9+ED9</f>
        <v>1208</v>
      </c>
      <c r="EI9" s="577">
        <f t="shared" si="40"/>
        <v>1211</v>
      </c>
      <c r="EJ9" s="576">
        <f t="shared" ref="EJ9:EK40" si="41">IF(FN9&gt;0,EH9,)</f>
        <v>1208</v>
      </c>
      <c r="EK9" s="577">
        <f t="shared" si="41"/>
        <v>1211</v>
      </c>
      <c r="EL9" s="574">
        <v>3.11</v>
      </c>
      <c r="EM9" s="575">
        <v>3.12</v>
      </c>
      <c r="EN9" s="576">
        <f t="shared" ref="EN9:EO40" si="42">IF(DV9&gt;0,(DV9*EL9),)</f>
        <v>2618.62</v>
      </c>
      <c r="EO9" s="577">
        <f t="shared" si="42"/>
        <v>2577.12</v>
      </c>
      <c r="EP9" s="574">
        <v>3.62</v>
      </c>
      <c r="EQ9" s="575">
        <v>3.28</v>
      </c>
      <c r="ER9" s="576">
        <f t="shared" ref="ER9:ES40" si="43">IF(DZ9&gt;0,(DZ9*EP9),)</f>
        <v>1324.92</v>
      </c>
      <c r="ES9" s="577">
        <f t="shared" si="43"/>
        <v>1262.8</v>
      </c>
      <c r="ET9" s="574"/>
      <c r="EU9" s="575"/>
      <c r="EV9" s="576">
        <f t="shared" ref="EV9:EW40" si="44">IF(ED9&gt;0,(ED9*ET9),)</f>
        <v>0</v>
      </c>
      <c r="EW9" s="577">
        <f t="shared" si="44"/>
        <v>0</v>
      </c>
      <c r="EX9" s="576">
        <f t="shared" ref="EX9:EY40" si="45">IF(EH9&gt;0,((EN9+ER9+EV9)/EH9),)</f>
        <v>3.2645198675496689</v>
      </c>
      <c r="EY9" s="577">
        <f t="shared" si="45"/>
        <v>3.1708670520231212</v>
      </c>
      <c r="EZ9" s="576">
        <f t="shared" ref="EZ9:FA40" si="46">IF(EH9&gt;0,(EH9*EX9),)</f>
        <v>3943.54</v>
      </c>
      <c r="FA9" s="577">
        <f t="shared" si="46"/>
        <v>3839.9199999999996</v>
      </c>
      <c r="FB9" s="574">
        <v>86.7</v>
      </c>
      <c r="FC9" s="575">
        <v>88.2</v>
      </c>
      <c r="FD9" s="576">
        <f t="shared" ref="FD9:FE40" si="47">IF(DX9&gt;0,(DX9*FB9),)</f>
        <v>73001.400000000009</v>
      </c>
      <c r="FE9" s="577">
        <f t="shared" si="47"/>
        <v>72853.2</v>
      </c>
      <c r="FF9" s="574">
        <v>76.2</v>
      </c>
      <c r="FG9" s="575">
        <v>72.599999999999994</v>
      </c>
      <c r="FH9" s="576">
        <f t="shared" ref="FH9:FI40" si="48">IF(EB9&gt;0,(EB9*FF9),)</f>
        <v>27889.200000000001</v>
      </c>
      <c r="FI9" s="577">
        <f t="shared" si="48"/>
        <v>27950.999999999996</v>
      </c>
      <c r="FJ9" s="574"/>
      <c r="FK9" s="575"/>
      <c r="FL9" s="576">
        <f t="shared" ref="FL9:FM40" si="49">IF(EF9&gt;0,(EF9*FJ9),)</f>
        <v>0</v>
      </c>
      <c r="FM9" s="577">
        <f t="shared" si="49"/>
        <v>0</v>
      </c>
      <c r="FN9" s="576">
        <f t="shared" ref="FN9:FO40" si="50">IF((FD9+FH9+FL9)&gt;0,((FD9+FH9+FL9)/EH9),)</f>
        <v>83.518708609271528</v>
      </c>
      <c r="FO9" s="577">
        <f t="shared" si="50"/>
        <v>83.240462427745669</v>
      </c>
      <c r="FP9" s="576">
        <f t="shared" ref="FP9:FQ40" si="51">IF(EH9&gt;0,(EH9*FN9),)</f>
        <v>100890.6</v>
      </c>
      <c r="FQ9" s="577">
        <f t="shared" si="51"/>
        <v>100804.20000000001</v>
      </c>
      <c r="FR9" s="574"/>
      <c r="FS9" s="575"/>
      <c r="FT9" s="576">
        <f t="shared" ref="FT9:FU40" si="52">IF(FZ9&gt;0,FR9,)</f>
        <v>0</v>
      </c>
      <c r="FU9" s="577">
        <f t="shared" si="52"/>
        <v>0</v>
      </c>
      <c r="FV9" s="574"/>
      <c r="FW9" s="575"/>
      <c r="FX9" s="576">
        <f t="shared" ref="FX9:FY40" si="53">IF(FR9&gt;0,(FR9*FV9),)</f>
        <v>0</v>
      </c>
      <c r="FY9" s="577">
        <f t="shared" si="53"/>
        <v>0</v>
      </c>
      <c r="FZ9" s="574"/>
      <c r="GA9" s="575"/>
      <c r="GB9" s="576">
        <f t="shared" ref="GB9:GC40" si="54">IF(FZ9&gt;0,(FR9*FZ9),)</f>
        <v>0</v>
      </c>
      <c r="GC9" s="577">
        <f t="shared" si="54"/>
        <v>0</v>
      </c>
      <c r="GD9" s="576">
        <f t="shared" ref="GD9:GG40" si="55">(R9+BN9+DV9)</f>
        <v>3830</v>
      </c>
      <c r="GE9" s="577">
        <f t="shared" si="55"/>
        <v>3805</v>
      </c>
      <c r="GF9" s="576">
        <f t="shared" si="55"/>
        <v>3830</v>
      </c>
      <c r="GG9" s="577">
        <f t="shared" si="55"/>
        <v>3805</v>
      </c>
      <c r="GH9" s="576">
        <f t="shared" ref="GH9:GI40" si="56">IF(GD9&gt;0,(AJ9+CF9+EN9),"")</f>
        <v>15825.720000000001</v>
      </c>
      <c r="GI9" s="577">
        <f t="shared" si="56"/>
        <v>15837.75</v>
      </c>
      <c r="GJ9" s="576">
        <f t="shared" ref="GJ9:GK40" si="57">IF(GF9&gt;0,(AZ9+CV9+FD9),"")</f>
        <v>459280.2</v>
      </c>
      <c r="GK9" s="577">
        <f t="shared" si="57"/>
        <v>453948.50000000006</v>
      </c>
      <c r="GL9" s="576">
        <f t="shared" ref="GL9:GO40" si="58">(V9+BR9+DZ9)</f>
        <v>645</v>
      </c>
      <c r="GM9" s="577">
        <f t="shared" si="58"/>
        <v>731</v>
      </c>
      <c r="GN9" s="576">
        <f t="shared" si="58"/>
        <v>645</v>
      </c>
      <c r="GO9" s="577">
        <f t="shared" si="58"/>
        <v>731</v>
      </c>
      <c r="GP9" s="576">
        <f t="shared" ref="GP9:GQ40" si="59">IF(GL9&gt;0,AN9+CJ9+ER9,)</f>
        <v>2907.84</v>
      </c>
      <c r="GQ9" s="577">
        <f t="shared" si="59"/>
        <v>3185.06</v>
      </c>
      <c r="GR9" s="576">
        <f t="shared" ref="GR9:GS40" si="60">IF(GN9&gt;0,BD9+CZ9+FH9,)</f>
        <v>64083.899999999994</v>
      </c>
      <c r="GS9" s="577">
        <f t="shared" si="60"/>
        <v>75801.799999999988</v>
      </c>
      <c r="GT9" s="576">
        <f t="shared" ref="GT9:GW40" si="61">+GL9+GD9</f>
        <v>4475</v>
      </c>
      <c r="GU9" s="577">
        <f t="shared" si="61"/>
        <v>4536</v>
      </c>
      <c r="GV9" s="576">
        <f t="shared" si="61"/>
        <v>4475</v>
      </c>
      <c r="GW9" s="577">
        <f t="shared" si="61"/>
        <v>4536</v>
      </c>
      <c r="GX9" s="576">
        <f t="shared" ref="GX9:HA40" si="62">IF(GT9&gt;0,(GH9+GP9),"")</f>
        <v>18733.560000000001</v>
      </c>
      <c r="GY9" s="577">
        <f t="shared" si="62"/>
        <v>19022.810000000001</v>
      </c>
      <c r="GZ9" s="576">
        <f t="shared" si="62"/>
        <v>523364.1</v>
      </c>
      <c r="HA9" s="577">
        <f t="shared" si="62"/>
        <v>529750.30000000005</v>
      </c>
      <c r="HB9" s="576">
        <f t="shared" ref="HB9:HE40" si="63">(Z9+BV9+ED9)</f>
        <v>0</v>
      </c>
      <c r="HC9" s="577">
        <f t="shared" si="63"/>
        <v>0</v>
      </c>
      <c r="HD9" s="576">
        <f t="shared" si="63"/>
        <v>0</v>
      </c>
      <c r="HE9" s="577">
        <f t="shared" si="63"/>
        <v>0</v>
      </c>
      <c r="HF9" s="576" t="str">
        <f t="shared" ref="HF9:HG40" si="64">IF(HB9&gt;0,(AR9+CN9+EV9),"")</f>
        <v/>
      </c>
      <c r="HG9" s="577" t="str">
        <f t="shared" si="64"/>
        <v/>
      </c>
      <c r="HH9" s="576" t="str">
        <f t="shared" ref="HH9:HI40" si="65">IF(HD9&gt;0,(BH9+DD9+FL9),"")</f>
        <v/>
      </c>
      <c r="HI9" s="577" t="str">
        <f t="shared" si="65"/>
        <v/>
      </c>
      <c r="HJ9" s="576">
        <f t="shared" ref="HJ9:HK40" si="66">IF((DJ9+EH9+FR9)&gt;0,(DP9+EZ9+FX9),"")</f>
        <v>18733.560000000001</v>
      </c>
      <c r="HK9" s="577">
        <f t="shared" si="66"/>
        <v>19022.809999999994</v>
      </c>
      <c r="HL9" s="576">
        <f t="shared" ref="HL9:HM40" si="67">IF((DL9+EJ9+FT9)&gt;0,(DT9+FP9+GB9),"")</f>
        <v>523364.1</v>
      </c>
      <c r="HM9" s="577">
        <f t="shared" si="67"/>
        <v>529750.30000000005</v>
      </c>
    </row>
    <row r="10" spans="1:221">
      <c r="A10" s="64" t="s">
        <v>352</v>
      </c>
      <c r="B10" s="65" t="s">
        <v>354</v>
      </c>
      <c r="C10" s="14"/>
      <c r="D10" s="67">
        <v>106245</v>
      </c>
      <c r="E10" s="67">
        <v>2</v>
      </c>
      <c r="F10" s="574">
        <v>1345</v>
      </c>
      <c r="G10" s="575">
        <v>1392</v>
      </c>
      <c r="H10" s="574">
        <v>48</v>
      </c>
      <c r="I10" s="575">
        <v>52</v>
      </c>
      <c r="J10" s="576">
        <f t="shared" si="0"/>
        <v>1297</v>
      </c>
      <c r="K10" s="577">
        <f t="shared" si="0"/>
        <v>1340</v>
      </c>
      <c r="L10" s="574">
        <v>120</v>
      </c>
      <c r="M10" s="575">
        <v>120</v>
      </c>
      <c r="N10" s="576">
        <f t="shared" si="1"/>
        <v>1297</v>
      </c>
      <c r="O10" s="577">
        <f t="shared" si="1"/>
        <v>1340</v>
      </c>
      <c r="P10" s="576">
        <f t="shared" si="1"/>
        <v>1297</v>
      </c>
      <c r="Q10" s="578">
        <f t="shared" si="1"/>
        <v>1340</v>
      </c>
      <c r="R10" s="574">
        <v>66</v>
      </c>
      <c r="S10" s="575">
        <v>80</v>
      </c>
      <c r="T10" s="576">
        <f t="shared" si="2"/>
        <v>66</v>
      </c>
      <c r="U10" s="577">
        <f t="shared" si="2"/>
        <v>80</v>
      </c>
      <c r="V10" s="574">
        <v>57</v>
      </c>
      <c r="W10" s="575">
        <v>61</v>
      </c>
      <c r="X10" s="576">
        <f t="shared" si="3"/>
        <v>57</v>
      </c>
      <c r="Y10" s="577">
        <f t="shared" si="3"/>
        <v>61</v>
      </c>
      <c r="Z10" s="574"/>
      <c r="AA10" s="575"/>
      <c r="AB10" s="576">
        <f t="shared" si="4"/>
        <v>0</v>
      </c>
      <c r="AC10" s="577">
        <f t="shared" si="4"/>
        <v>0</v>
      </c>
      <c r="AD10" s="576">
        <f t="shared" si="5"/>
        <v>123</v>
      </c>
      <c r="AE10" s="577">
        <f t="shared" si="5"/>
        <v>141</v>
      </c>
      <c r="AF10" s="576">
        <f t="shared" si="6"/>
        <v>123</v>
      </c>
      <c r="AG10" s="577">
        <f t="shared" si="6"/>
        <v>141</v>
      </c>
      <c r="AH10" s="574">
        <v>4.3499999999999996</v>
      </c>
      <c r="AI10" s="575">
        <v>4.4400000000000004</v>
      </c>
      <c r="AJ10" s="576">
        <f t="shared" si="7"/>
        <v>287.09999999999997</v>
      </c>
      <c r="AK10" s="577">
        <f t="shared" si="7"/>
        <v>355.20000000000005</v>
      </c>
      <c r="AL10" s="574">
        <v>5.75</v>
      </c>
      <c r="AM10" s="575">
        <v>5.78</v>
      </c>
      <c r="AN10" s="576">
        <f t="shared" si="8"/>
        <v>327.75</v>
      </c>
      <c r="AO10" s="577">
        <f t="shared" si="8"/>
        <v>352.58000000000004</v>
      </c>
      <c r="AP10" s="574"/>
      <c r="AQ10" s="575"/>
      <c r="AR10" s="576">
        <f t="shared" si="9"/>
        <v>0</v>
      </c>
      <c r="AS10" s="577">
        <f t="shared" si="9"/>
        <v>0</v>
      </c>
      <c r="AT10" s="576">
        <f t="shared" si="10"/>
        <v>4.9987804878048774</v>
      </c>
      <c r="AU10" s="577">
        <f t="shared" si="10"/>
        <v>5.0197163120567385</v>
      </c>
      <c r="AV10" s="576">
        <f t="shared" si="11"/>
        <v>614.84999999999991</v>
      </c>
      <c r="AW10" s="577">
        <f t="shared" si="11"/>
        <v>707.78000000000009</v>
      </c>
      <c r="AX10" s="574">
        <v>136</v>
      </c>
      <c r="AY10" s="575">
        <v>137.80000000000001</v>
      </c>
      <c r="AZ10" s="576">
        <f t="shared" si="12"/>
        <v>8976</v>
      </c>
      <c r="BA10" s="577">
        <f t="shared" si="12"/>
        <v>11024</v>
      </c>
      <c r="BB10" s="574">
        <v>145.4</v>
      </c>
      <c r="BC10" s="575">
        <v>149.19999999999999</v>
      </c>
      <c r="BD10" s="576">
        <f t="shared" si="13"/>
        <v>8287.8000000000011</v>
      </c>
      <c r="BE10" s="577">
        <f t="shared" si="13"/>
        <v>9101.1999999999989</v>
      </c>
      <c r="BF10" s="574"/>
      <c r="BG10" s="575"/>
      <c r="BH10" s="576">
        <f t="shared" si="14"/>
        <v>0</v>
      </c>
      <c r="BI10" s="577">
        <f t="shared" si="14"/>
        <v>0</v>
      </c>
      <c r="BJ10" s="576">
        <f t="shared" si="15"/>
        <v>140.35609756097563</v>
      </c>
      <c r="BK10" s="577">
        <f t="shared" si="15"/>
        <v>142.73191489361699</v>
      </c>
      <c r="BL10" s="576">
        <f t="shared" si="16"/>
        <v>17263.800000000003</v>
      </c>
      <c r="BM10" s="577">
        <f t="shared" si="16"/>
        <v>20125.199999999997</v>
      </c>
      <c r="BN10" s="574">
        <v>170</v>
      </c>
      <c r="BO10" s="575">
        <v>166</v>
      </c>
      <c r="BP10" s="576">
        <f t="shared" si="17"/>
        <v>170</v>
      </c>
      <c r="BQ10" s="577">
        <f t="shared" si="17"/>
        <v>166</v>
      </c>
      <c r="BR10" s="574">
        <v>96</v>
      </c>
      <c r="BS10" s="575">
        <v>52</v>
      </c>
      <c r="BT10" s="576">
        <f t="shared" si="18"/>
        <v>96</v>
      </c>
      <c r="BU10" s="577">
        <f t="shared" si="18"/>
        <v>52</v>
      </c>
      <c r="BV10" s="574"/>
      <c r="BW10" s="575"/>
      <c r="BX10" s="576">
        <f t="shared" si="19"/>
        <v>0</v>
      </c>
      <c r="BY10" s="577">
        <f t="shared" si="19"/>
        <v>0</v>
      </c>
      <c r="BZ10" s="576">
        <f t="shared" si="20"/>
        <v>266</v>
      </c>
      <c r="CA10" s="577">
        <f t="shared" si="20"/>
        <v>218</v>
      </c>
      <c r="CB10" s="576">
        <f t="shared" si="21"/>
        <v>266</v>
      </c>
      <c r="CC10" s="577">
        <f t="shared" si="21"/>
        <v>218</v>
      </c>
      <c r="CD10" s="574">
        <v>5.57</v>
      </c>
      <c r="CE10" s="575">
        <v>5.03</v>
      </c>
      <c r="CF10" s="576">
        <f t="shared" si="22"/>
        <v>946.90000000000009</v>
      </c>
      <c r="CG10" s="577">
        <f t="shared" si="22"/>
        <v>834.98</v>
      </c>
      <c r="CH10" s="574">
        <v>6.87</v>
      </c>
      <c r="CI10" s="575">
        <v>5.6</v>
      </c>
      <c r="CJ10" s="576">
        <f t="shared" si="23"/>
        <v>659.52</v>
      </c>
      <c r="CK10" s="577">
        <f t="shared" si="23"/>
        <v>291.2</v>
      </c>
      <c r="CL10" s="574"/>
      <c r="CM10" s="575"/>
      <c r="CN10" s="576">
        <f t="shared" si="24"/>
        <v>0</v>
      </c>
      <c r="CO10" s="577">
        <f t="shared" si="24"/>
        <v>0</v>
      </c>
      <c r="CP10" s="576">
        <f t="shared" si="25"/>
        <v>6.0391729323308274</v>
      </c>
      <c r="CQ10" s="577">
        <f t="shared" si="25"/>
        <v>5.165963302752294</v>
      </c>
      <c r="CR10" s="576">
        <f t="shared" si="26"/>
        <v>1606.42</v>
      </c>
      <c r="CS10" s="577">
        <f t="shared" si="26"/>
        <v>1126.18</v>
      </c>
      <c r="CT10" s="574">
        <v>139.69999999999999</v>
      </c>
      <c r="CU10" s="575">
        <v>141.5</v>
      </c>
      <c r="CV10" s="576">
        <f t="shared" si="27"/>
        <v>23748.999999999996</v>
      </c>
      <c r="CW10" s="577">
        <f t="shared" si="27"/>
        <v>23489</v>
      </c>
      <c r="CX10" s="574">
        <v>143</v>
      </c>
      <c r="CY10" s="575">
        <v>144.4</v>
      </c>
      <c r="CZ10" s="576">
        <f t="shared" si="28"/>
        <v>13728</v>
      </c>
      <c r="DA10" s="577">
        <f t="shared" si="28"/>
        <v>7508.8</v>
      </c>
      <c r="DB10" s="574"/>
      <c r="DC10" s="575"/>
      <c r="DD10" s="576">
        <f t="shared" si="29"/>
        <v>0</v>
      </c>
      <c r="DE10" s="577">
        <f t="shared" si="29"/>
        <v>0</v>
      </c>
      <c r="DF10" s="576">
        <f t="shared" si="30"/>
        <v>140.89097744360902</v>
      </c>
      <c r="DG10" s="577">
        <f t="shared" si="30"/>
        <v>142.19174311926605</v>
      </c>
      <c r="DH10" s="576">
        <f t="shared" si="31"/>
        <v>37477</v>
      </c>
      <c r="DI10" s="577">
        <f t="shared" si="31"/>
        <v>30997.8</v>
      </c>
      <c r="DJ10" s="576">
        <f t="shared" si="32"/>
        <v>389</v>
      </c>
      <c r="DK10" s="577">
        <f t="shared" si="32"/>
        <v>359</v>
      </c>
      <c r="DL10" s="576">
        <f t="shared" si="32"/>
        <v>389</v>
      </c>
      <c r="DM10" s="577">
        <f t="shared" si="32"/>
        <v>359</v>
      </c>
      <c r="DN10" s="576">
        <f t="shared" si="33"/>
        <v>5.710205655526992</v>
      </c>
      <c r="DO10" s="577">
        <f t="shared" si="33"/>
        <v>5.1085236768802229</v>
      </c>
      <c r="DP10" s="576">
        <f t="shared" si="34"/>
        <v>2221.27</v>
      </c>
      <c r="DQ10" s="577">
        <f t="shared" si="34"/>
        <v>1833.96</v>
      </c>
      <c r="DR10" s="576">
        <f t="shared" si="35"/>
        <v>140.72185089974295</v>
      </c>
      <c r="DS10" s="577">
        <f t="shared" si="35"/>
        <v>142.40389972144845</v>
      </c>
      <c r="DT10" s="576">
        <f t="shared" si="36"/>
        <v>54740.800000000003</v>
      </c>
      <c r="DU10" s="577">
        <f t="shared" si="36"/>
        <v>51122.999999999993</v>
      </c>
      <c r="DV10" s="574">
        <v>411</v>
      </c>
      <c r="DW10" s="575">
        <v>454</v>
      </c>
      <c r="DX10" s="576">
        <f t="shared" si="37"/>
        <v>411</v>
      </c>
      <c r="DY10" s="577">
        <f t="shared" si="37"/>
        <v>454</v>
      </c>
      <c r="DZ10" s="574">
        <v>428</v>
      </c>
      <c r="EA10" s="575">
        <v>438</v>
      </c>
      <c r="EB10" s="576">
        <f t="shared" si="38"/>
        <v>428</v>
      </c>
      <c r="EC10" s="577">
        <f t="shared" si="38"/>
        <v>438</v>
      </c>
      <c r="ED10" s="574"/>
      <c r="EE10" s="575"/>
      <c r="EF10" s="576">
        <f t="shared" si="39"/>
        <v>0</v>
      </c>
      <c r="EG10" s="577">
        <f t="shared" si="39"/>
        <v>0</v>
      </c>
      <c r="EH10" s="576">
        <f t="shared" si="40"/>
        <v>839</v>
      </c>
      <c r="EI10" s="577">
        <f t="shared" si="40"/>
        <v>892</v>
      </c>
      <c r="EJ10" s="576">
        <f t="shared" si="41"/>
        <v>839</v>
      </c>
      <c r="EK10" s="577">
        <f t="shared" si="41"/>
        <v>892</v>
      </c>
      <c r="EL10" s="574">
        <v>4.09</v>
      </c>
      <c r="EM10" s="575">
        <v>3.9</v>
      </c>
      <c r="EN10" s="576">
        <f t="shared" si="42"/>
        <v>1680.99</v>
      </c>
      <c r="EO10" s="577">
        <f t="shared" si="42"/>
        <v>1770.6</v>
      </c>
      <c r="EP10" s="574">
        <v>5.74</v>
      </c>
      <c r="EQ10" s="575">
        <v>6.04</v>
      </c>
      <c r="ER10" s="576">
        <f t="shared" si="43"/>
        <v>2456.7200000000003</v>
      </c>
      <c r="ES10" s="577">
        <f t="shared" si="43"/>
        <v>2645.52</v>
      </c>
      <c r="ET10" s="574"/>
      <c r="EU10" s="575"/>
      <c r="EV10" s="576">
        <f t="shared" si="44"/>
        <v>0</v>
      </c>
      <c r="EW10" s="577">
        <f t="shared" si="44"/>
        <v>0</v>
      </c>
      <c r="EX10" s="576">
        <f t="shared" si="45"/>
        <v>4.9317163289630512</v>
      </c>
      <c r="EY10" s="577">
        <f t="shared" si="45"/>
        <v>4.9508071748878919</v>
      </c>
      <c r="EZ10" s="576">
        <f t="shared" si="46"/>
        <v>4137.71</v>
      </c>
      <c r="FA10" s="577">
        <f t="shared" si="46"/>
        <v>4416.12</v>
      </c>
      <c r="FB10" s="574">
        <v>86.5</v>
      </c>
      <c r="FC10" s="575">
        <v>86.7</v>
      </c>
      <c r="FD10" s="576">
        <f t="shared" si="47"/>
        <v>35551.5</v>
      </c>
      <c r="FE10" s="577">
        <f t="shared" si="47"/>
        <v>39361.800000000003</v>
      </c>
      <c r="FF10" s="574">
        <v>89.3</v>
      </c>
      <c r="FG10" s="575">
        <v>94.2</v>
      </c>
      <c r="FH10" s="576">
        <f t="shared" si="48"/>
        <v>38220.400000000001</v>
      </c>
      <c r="FI10" s="577">
        <f t="shared" si="48"/>
        <v>41259.599999999999</v>
      </c>
      <c r="FJ10" s="574"/>
      <c r="FK10" s="575"/>
      <c r="FL10" s="576">
        <f t="shared" si="49"/>
        <v>0</v>
      </c>
      <c r="FM10" s="577">
        <f t="shared" si="49"/>
        <v>0</v>
      </c>
      <c r="FN10" s="576">
        <f t="shared" si="50"/>
        <v>87.928367103694868</v>
      </c>
      <c r="FO10" s="577">
        <f t="shared" si="50"/>
        <v>90.382735426008963</v>
      </c>
      <c r="FP10" s="576">
        <f t="shared" si="51"/>
        <v>73771.899999999994</v>
      </c>
      <c r="FQ10" s="577">
        <f t="shared" si="51"/>
        <v>80621.399999999994</v>
      </c>
      <c r="FR10" s="574">
        <v>69</v>
      </c>
      <c r="FS10" s="575">
        <v>89</v>
      </c>
      <c r="FT10" s="576">
        <f t="shared" si="52"/>
        <v>69</v>
      </c>
      <c r="FU10" s="577">
        <f t="shared" si="52"/>
        <v>89</v>
      </c>
      <c r="FV10" s="574">
        <v>5</v>
      </c>
      <c r="FW10" s="575">
        <v>2.85</v>
      </c>
      <c r="FX10" s="576">
        <f t="shared" si="53"/>
        <v>345</v>
      </c>
      <c r="FY10" s="577">
        <f t="shared" si="53"/>
        <v>253.65</v>
      </c>
      <c r="FZ10" s="574">
        <v>89</v>
      </c>
      <c r="GA10" s="575">
        <v>99.5</v>
      </c>
      <c r="GB10" s="576">
        <f t="shared" si="54"/>
        <v>6141</v>
      </c>
      <c r="GC10" s="577">
        <f t="shared" si="54"/>
        <v>8855.5</v>
      </c>
      <c r="GD10" s="576">
        <f t="shared" si="55"/>
        <v>647</v>
      </c>
      <c r="GE10" s="577">
        <f t="shared" si="55"/>
        <v>700</v>
      </c>
      <c r="GF10" s="576">
        <f t="shared" si="55"/>
        <v>647</v>
      </c>
      <c r="GG10" s="577">
        <f t="shared" si="55"/>
        <v>700</v>
      </c>
      <c r="GH10" s="576">
        <f t="shared" si="56"/>
        <v>2914.99</v>
      </c>
      <c r="GI10" s="577">
        <f t="shared" si="56"/>
        <v>2960.7799999999997</v>
      </c>
      <c r="GJ10" s="576">
        <f t="shared" si="57"/>
        <v>68276.5</v>
      </c>
      <c r="GK10" s="577">
        <f t="shared" si="57"/>
        <v>73874.8</v>
      </c>
      <c r="GL10" s="576">
        <f t="shared" si="58"/>
        <v>581</v>
      </c>
      <c r="GM10" s="577">
        <f t="shared" si="58"/>
        <v>551</v>
      </c>
      <c r="GN10" s="576">
        <f t="shared" si="58"/>
        <v>581</v>
      </c>
      <c r="GO10" s="577">
        <f t="shared" si="58"/>
        <v>551</v>
      </c>
      <c r="GP10" s="576">
        <f t="shared" si="59"/>
        <v>3443.9900000000002</v>
      </c>
      <c r="GQ10" s="577">
        <f t="shared" si="59"/>
        <v>3289.3</v>
      </c>
      <c r="GR10" s="576">
        <f t="shared" si="60"/>
        <v>60236.200000000004</v>
      </c>
      <c r="GS10" s="577">
        <f t="shared" si="60"/>
        <v>57869.599999999999</v>
      </c>
      <c r="GT10" s="576">
        <f t="shared" si="61"/>
        <v>1228</v>
      </c>
      <c r="GU10" s="577">
        <f t="shared" si="61"/>
        <v>1251</v>
      </c>
      <c r="GV10" s="576">
        <f t="shared" si="61"/>
        <v>1228</v>
      </c>
      <c r="GW10" s="577">
        <f t="shared" si="61"/>
        <v>1251</v>
      </c>
      <c r="GX10" s="576">
        <f t="shared" si="62"/>
        <v>6358.98</v>
      </c>
      <c r="GY10" s="577">
        <f t="shared" si="62"/>
        <v>6250.08</v>
      </c>
      <c r="GZ10" s="576">
        <f t="shared" si="62"/>
        <v>128512.70000000001</v>
      </c>
      <c r="HA10" s="577">
        <f t="shared" si="62"/>
        <v>131744.4</v>
      </c>
      <c r="HB10" s="576">
        <f t="shared" si="63"/>
        <v>0</v>
      </c>
      <c r="HC10" s="577">
        <f t="shared" si="63"/>
        <v>0</v>
      </c>
      <c r="HD10" s="576">
        <f t="shared" si="63"/>
        <v>0</v>
      </c>
      <c r="HE10" s="577">
        <f t="shared" si="63"/>
        <v>0</v>
      </c>
      <c r="HF10" s="576" t="str">
        <f t="shared" si="64"/>
        <v/>
      </c>
      <c r="HG10" s="577" t="str">
        <f t="shared" si="64"/>
        <v/>
      </c>
      <c r="HH10" s="576" t="str">
        <f t="shared" si="65"/>
        <v/>
      </c>
      <c r="HI10" s="577" t="str">
        <f t="shared" si="65"/>
        <v/>
      </c>
      <c r="HJ10" s="576">
        <f t="shared" si="66"/>
        <v>6703.98</v>
      </c>
      <c r="HK10" s="577">
        <f t="shared" si="66"/>
        <v>6503.73</v>
      </c>
      <c r="HL10" s="576">
        <f t="shared" si="67"/>
        <v>134653.70000000001</v>
      </c>
      <c r="HM10" s="577">
        <f t="shared" si="67"/>
        <v>140599.9</v>
      </c>
    </row>
    <row r="11" spans="1:221">
      <c r="A11" s="64" t="s">
        <v>352</v>
      </c>
      <c r="B11" s="65" t="s">
        <v>355</v>
      </c>
      <c r="C11" s="14"/>
      <c r="D11" s="67">
        <v>106458</v>
      </c>
      <c r="E11" s="67">
        <v>3</v>
      </c>
      <c r="F11" s="574">
        <v>1782</v>
      </c>
      <c r="G11" s="575">
        <v>1837</v>
      </c>
      <c r="H11" s="574">
        <v>28</v>
      </c>
      <c r="I11" s="575">
        <v>23</v>
      </c>
      <c r="J11" s="576">
        <f t="shared" si="0"/>
        <v>1754</v>
      </c>
      <c r="K11" s="577">
        <f t="shared" si="0"/>
        <v>1814</v>
      </c>
      <c r="L11" s="574">
        <v>120</v>
      </c>
      <c r="M11" s="575">
        <v>120</v>
      </c>
      <c r="N11" s="576">
        <f t="shared" si="1"/>
        <v>1754</v>
      </c>
      <c r="O11" s="577">
        <f t="shared" si="1"/>
        <v>1814</v>
      </c>
      <c r="P11" s="576">
        <f t="shared" si="1"/>
        <v>1754</v>
      </c>
      <c r="Q11" s="578">
        <f t="shared" si="1"/>
        <v>1814</v>
      </c>
      <c r="R11" s="574">
        <v>555</v>
      </c>
      <c r="S11" s="575">
        <v>600</v>
      </c>
      <c r="T11" s="576">
        <f t="shared" si="2"/>
        <v>555</v>
      </c>
      <c r="U11" s="577">
        <f t="shared" si="2"/>
        <v>600</v>
      </c>
      <c r="V11" s="574">
        <v>4</v>
      </c>
      <c r="W11" s="575">
        <v>5</v>
      </c>
      <c r="X11" s="576">
        <f t="shared" si="3"/>
        <v>4</v>
      </c>
      <c r="Y11" s="577">
        <f t="shared" si="3"/>
        <v>5</v>
      </c>
      <c r="Z11" s="574"/>
      <c r="AA11" s="575"/>
      <c r="AB11" s="576">
        <f t="shared" si="4"/>
        <v>0</v>
      </c>
      <c r="AC11" s="577">
        <f t="shared" si="4"/>
        <v>0</v>
      </c>
      <c r="AD11" s="576">
        <f t="shared" si="5"/>
        <v>559</v>
      </c>
      <c r="AE11" s="577">
        <f t="shared" si="5"/>
        <v>605</v>
      </c>
      <c r="AF11" s="576">
        <f t="shared" si="6"/>
        <v>559</v>
      </c>
      <c r="AG11" s="577">
        <f t="shared" si="6"/>
        <v>605</v>
      </c>
      <c r="AH11" s="574">
        <v>4.32</v>
      </c>
      <c r="AI11" s="575">
        <v>4.0999999999999996</v>
      </c>
      <c r="AJ11" s="576">
        <f t="shared" si="7"/>
        <v>2397.6000000000004</v>
      </c>
      <c r="AK11" s="577">
        <f t="shared" si="7"/>
        <v>2460</v>
      </c>
      <c r="AL11" s="574">
        <v>5.69</v>
      </c>
      <c r="AM11" s="575">
        <v>4.32</v>
      </c>
      <c r="AN11" s="576">
        <f t="shared" si="8"/>
        <v>22.76</v>
      </c>
      <c r="AO11" s="577">
        <f t="shared" si="8"/>
        <v>21.6</v>
      </c>
      <c r="AP11" s="574"/>
      <c r="AQ11" s="575"/>
      <c r="AR11" s="576">
        <f t="shared" si="9"/>
        <v>0</v>
      </c>
      <c r="AS11" s="577">
        <f t="shared" si="9"/>
        <v>0</v>
      </c>
      <c r="AT11" s="576">
        <f t="shared" si="10"/>
        <v>4.329803220035779</v>
      </c>
      <c r="AU11" s="577">
        <f t="shared" si="10"/>
        <v>4.1018181818181816</v>
      </c>
      <c r="AV11" s="576">
        <f t="shared" si="11"/>
        <v>2420.3600000000006</v>
      </c>
      <c r="AW11" s="577">
        <f t="shared" si="11"/>
        <v>2481.6</v>
      </c>
      <c r="AX11" s="574">
        <v>135.80000000000001</v>
      </c>
      <c r="AY11" s="575">
        <v>134</v>
      </c>
      <c r="AZ11" s="576">
        <f t="shared" si="12"/>
        <v>75369</v>
      </c>
      <c r="BA11" s="577">
        <f t="shared" si="12"/>
        <v>80400</v>
      </c>
      <c r="BB11" s="574">
        <v>108.3</v>
      </c>
      <c r="BC11" s="575">
        <v>121.6</v>
      </c>
      <c r="BD11" s="576">
        <f t="shared" si="13"/>
        <v>433.2</v>
      </c>
      <c r="BE11" s="577">
        <f t="shared" si="13"/>
        <v>608</v>
      </c>
      <c r="BF11" s="574"/>
      <c r="BG11" s="575"/>
      <c r="BH11" s="576">
        <f t="shared" si="14"/>
        <v>0</v>
      </c>
      <c r="BI11" s="577">
        <f t="shared" si="14"/>
        <v>0</v>
      </c>
      <c r="BJ11" s="576">
        <f t="shared" si="15"/>
        <v>135.60322003577818</v>
      </c>
      <c r="BK11" s="577">
        <f t="shared" si="15"/>
        <v>133.89752066115702</v>
      </c>
      <c r="BL11" s="576">
        <f t="shared" si="16"/>
        <v>75802.2</v>
      </c>
      <c r="BM11" s="577">
        <f t="shared" si="16"/>
        <v>81008</v>
      </c>
      <c r="BN11" s="574">
        <v>455</v>
      </c>
      <c r="BO11" s="575">
        <v>415</v>
      </c>
      <c r="BP11" s="576">
        <f t="shared" si="17"/>
        <v>455</v>
      </c>
      <c r="BQ11" s="577">
        <f t="shared" si="17"/>
        <v>415</v>
      </c>
      <c r="BR11" s="574">
        <v>21</v>
      </c>
      <c r="BS11" s="575">
        <v>16</v>
      </c>
      <c r="BT11" s="576">
        <f t="shared" si="18"/>
        <v>21</v>
      </c>
      <c r="BU11" s="577">
        <f t="shared" si="18"/>
        <v>16</v>
      </c>
      <c r="BV11" s="574"/>
      <c r="BW11" s="575"/>
      <c r="BX11" s="576">
        <f t="shared" si="19"/>
        <v>0</v>
      </c>
      <c r="BY11" s="577">
        <f t="shared" si="19"/>
        <v>0</v>
      </c>
      <c r="BZ11" s="576">
        <f t="shared" si="20"/>
        <v>476</v>
      </c>
      <c r="CA11" s="577">
        <f t="shared" si="20"/>
        <v>431</v>
      </c>
      <c r="CB11" s="576">
        <f t="shared" si="21"/>
        <v>476</v>
      </c>
      <c r="CC11" s="577">
        <f t="shared" si="21"/>
        <v>431</v>
      </c>
      <c r="CD11" s="574">
        <v>5.65</v>
      </c>
      <c r="CE11" s="575">
        <v>6.2</v>
      </c>
      <c r="CF11" s="576">
        <f t="shared" si="22"/>
        <v>2570.75</v>
      </c>
      <c r="CG11" s="577">
        <f t="shared" si="22"/>
        <v>2573</v>
      </c>
      <c r="CH11" s="574">
        <v>9.9499999999999993</v>
      </c>
      <c r="CI11" s="575">
        <v>8.7100000000000009</v>
      </c>
      <c r="CJ11" s="576">
        <f t="shared" si="23"/>
        <v>208.95</v>
      </c>
      <c r="CK11" s="577">
        <f t="shared" si="23"/>
        <v>139.36000000000001</v>
      </c>
      <c r="CL11" s="574"/>
      <c r="CM11" s="575"/>
      <c r="CN11" s="576">
        <f t="shared" si="24"/>
        <v>0</v>
      </c>
      <c r="CO11" s="577">
        <f t="shared" si="24"/>
        <v>0</v>
      </c>
      <c r="CP11" s="576">
        <f t="shared" si="25"/>
        <v>5.8397058823529404</v>
      </c>
      <c r="CQ11" s="577">
        <f t="shared" si="25"/>
        <v>6.293178654292344</v>
      </c>
      <c r="CR11" s="576">
        <f t="shared" si="26"/>
        <v>2779.7</v>
      </c>
      <c r="CS11" s="577">
        <f t="shared" si="26"/>
        <v>2712.36</v>
      </c>
      <c r="CT11" s="574">
        <v>138.1</v>
      </c>
      <c r="CU11" s="575">
        <v>140.19999999999999</v>
      </c>
      <c r="CV11" s="576">
        <f t="shared" si="27"/>
        <v>62835.5</v>
      </c>
      <c r="CW11" s="577">
        <f t="shared" si="27"/>
        <v>58182.999999999993</v>
      </c>
      <c r="CX11" s="574">
        <v>121.3</v>
      </c>
      <c r="CY11" s="575">
        <v>134.5</v>
      </c>
      <c r="CZ11" s="576">
        <f t="shared" si="28"/>
        <v>2547.2999999999997</v>
      </c>
      <c r="DA11" s="577">
        <f t="shared" si="28"/>
        <v>2152</v>
      </c>
      <c r="DB11" s="574"/>
      <c r="DC11" s="575"/>
      <c r="DD11" s="576">
        <f t="shared" si="29"/>
        <v>0</v>
      </c>
      <c r="DE11" s="577">
        <f t="shared" si="29"/>
        <v>0</v>
      </c>
      <c r="DF11" s="576">
        <f t="shared" si="30"/>
        <v>137.35882352941178</v>
      </c>
      <c r="DG11" s="577">
        <f t="shared" si="30"/>
        <v>139.98839907192573</v>
      </c>
      <c r="DH11" s="576">
        <f t="shared" si="31"/>
        <v>65382.80000000001</v>
      </c>
      <c r="DI11" s="577">
        <f t="shared" si="31"/>
        <v>60334.999999999985</v>
      </c>
      <c r="DJ11" s="576">
        <f t="shared" si="32"/>
        <v>1035</v>
      </c>
      <c r="DK11" s="577">
        <f t="shared" si="32"/>
        <v>1036</v>
      </c>
      <c r="DL11" s="576">
        <f t="shared" si="32"/>
        <v>1035</v>
      </c>
      <c r="DM11" s="577">
        <f t="shared" si="32"/>
        <v>1036</v>
      </c>
      <c r="DN11" s="576">
        <f t="shared" si="33"/>
        <v>5.0242125603864736</v>
      </c>
      <c r="DO11" s="577">
        <f t="shared" si="33"/>
        <v>5.0134749034749033</v>
      </c>
      <c r="DP11" s="576">
        <f t="shared" si="34"/>
        <v>5200.0600000000004</v>
      </c>
      <c r="DQ11" s="577">
        <f t="shared" si="34"/>
        <v>5193.96</v>
      </c>
      <c r="DR11" s="576">
        <f t="shared" si="35"/>
        <v>136.41062801932367</v>
      </c>
      <c r="DS11" s="577">
        <f t="shared" si="35"/>
        <v>136.43146718146718</v>
      </c>
      <c r="DT11" s="576">
        <f t="shared" si="36"/>
        <v>141185</v>
      </c>
      <c r="DU11" s="577">
        <f t="shared" si="36"/>
        <v>141343</v>
      </c>
      <c r="DV11" s="574">
        <v>523</v>
      </c>
      <c r="DW11" s="575">
        <v>501</v>
      </c>
      <c r="DX11" s="576">
        <f t="shared" si="37"/>
        <v>523</v>
      </c>
      <c r="DY11" s="577">
        <f t="shared" si="37"/>
        <v>501</v>
      </c>
      <c r="DZ11" s="574">
        <v>196</v>
      </c>
      <c r="EA11" s="575">
        <v>244</v>
      </c>
      <c r="EB11" s="576">
        <f t="shared" si="38"/>
        <v>196</v>
      </c>
      <c r="EC11" s="577">
        <f t="shared" si="38"/>
        <v>244</v>
      </c>
      <c r="ED11" s="574"/>
      <c r="EE11" s="575"/>
      <c r="EF11" s="576">
        <f t="shared" si="39"/>
        <v>0</v>
      </c>
      <c r="EG11" s="577">
        <f t="shared" si="39"/>
        <v>0</v>
      </c>
      <c r="EH11" s="576">
        <f t="shared" si="40"/>
        <v>719</v>
      </c>
      <c r="EI11" s="577">
        <f t="shared" si="40"/>
        <v>745</v>
      </c>
      <c r="EJ11" s="576">
        <f t="shared" si="41"/>
        <v>719</v>
      </c>
      <c r="EK11" s="577">
        <f t="shared" si="41"/>
        <v>745</v>
      </c>
      <c r="EL11" s="574">
        <v>3.17</v>
      </c>
      <c r="EM11" s="575">
        <v>3.43</v>
      </c>
      <c r="EN11" s="576">
        <f t="shared" si="42"/>
        <v>1657.9099999999999</v>
      </c>
      <c r="EO11" s="577">
        <f t="shared" si="42"/>
        <v>1718.43</v>
      </c>
      <c r="EP11" s="574">
        <v>3.58</v>
      </c>
      <c r="EQ11" s="575">
        <v>3.81</v>
      </c>
      <c r="ER11" s="576">
        <f t="shared" si="43"/>
        <v>701.68000000000006</v>
      </c>
      <c r="ES11" s="577">
        <f t="shared" si="43"/>
        <v>929.64</v>
      </c>
      <c r="ET11" s="574"/>
      <c r="EU11" s="575"/>
      <c r="EV11" s="576">
        <f t="shared" si="44"/>
        <v>0</v>
      </c>
      <c r="EW11" s="577">
        <f t="shared" si="44"/>
        <v>0</v>
      </c>
      <c r="EX11" s="576">
        <f t="shared" si="45"/>
        <v>3.2817663421418639</v>
      </c>
      <c r="EY11" s="577">
        <f t="shared" si="45"/>
        <v>3.5544563758389263</v>
      </c>
      <c r="EZ11" s="576">
        <f t="shared" si="46"/>
        <v>2359.59</v>
      </c>
      <c r="FA11" s="577">
        <f t="shared" si="46"/>
        <v>2648.07</v>
      </c>
      <c r="FB11" s="574">
        <v>85.7</v>
      </c>
      <c r="FC11" s="575">
        <v>88.2</v>
      </c>
      <c r="FD11" s="576">
        <f t="shared" si="47"/>
        <v>44821.1</v>
      </c>
      <c r="FE11" s="577">
        <f t="shared" si="47"/>
        <v>44188.200000000004</v>
      </c>
      <c r="FF11" s="574">
        <v>70.8</v>
      </c>
      <c r="FG11" s="575">
        <v>65.599999999999994</v>
      </c>
      <c r="FH11" s="576">
        <f t="shared" si="48"/>
        <v>13876.8</v>
      </c>
      <c r="FI11" s="577">
        <f t="shared" si="48"/>
        <v>16006.399999999998</v>
      </c>
      <c r="FJ11" s="574"/>
      <c r="FK11" s="575"/>
      <c r="FL11" s="576">
        <f t="shared" si="49"/>
        <v>0</v>
      </c>
      <c r="FM11" s="577">
        <f t="shared" si="49"/>
        <v>0</v>
      </c>
      <c r="FN11" s="576">
        <f t="shared" si="50"/>
        <v>81.638247566063967</v>
      </c>
      <c r="FO11" s="577">
        <f t="shared" si="50"/>
        <v>80.798120805369138</v>
      </c>
      <c r="FP11" s="576">
        <f t="shared" si="51"/>
        <v>58697.899999999994</v>
      </c>
      <c r="FQ11" s="577">
        <f t="shared" si="51"/>
        <v>60194.600000000006</v>
      </c>
      <c r="FR11" s="574"/>
      <c r="FS11" s="575">
        <v>33</v>
      </c>
      <c r="FT11" s="576">
        <f t="shared" si="52"/>
        <v>0</v>
      </c>
      <c r="FU11" s="577">
        <f t="shared" si="52"/>
        <v>33</v>
      </c>
      <c r="FV11" s="574"/>
      <c r="FW11" s="575">
        <v>1.61</v>
      </c>
      <c r="FX11" s="576">
        <f t="shared" si="53"/>
        <v>0</v>
      </c>
      <c r="FY11" s="577">
        <f t="shared" si="53"/>
        <v>53.13</v>
      </c>
      <c r="FZ11" s="574"/>
      <c r="GA11" s="575">
        <v>131.69999999999999</v>
      </c>
      <c r="GB11" s="576">
        <f t="shared" si="54"/>
        <v>0</v>
      </c>
      <c r="GC11" s="577">
        <f t="shared" si="54"/>
        <v>4346.0999999999995</v>
      </c>
      <c r="GD11" s="576">
        <f t="shared" si="55"/>
        <v>1533</v>
      </c>
      <c r="GE11" s="577">
        <f t="shared" si="55"/>
        <v>1516</v>
      </c>
      <c r="GF11" s="576">
        <f t="shared" si="55"/>
        <v>1533</v>
      </c>
      <c r="GG11" s="577">
        <f t="shared" si="55"/>
        <v>1516</v>
      </c>
      <c r="GH11" s="576">
        <f t="shared" si="56"/>
        <v>6626.26</v>
      </c>
      <c r="GI11" s="577">
        <f t="shared" si="56"/>
        <v>6751.43</v>
      </c>
      <c r="GJ11" s="576">
        <f t="shared" si="57"/>
        <v>183025.6</v>
      </c>
      <c r="GK11" s="577">
        <f t="shared" si="57"/>
        <v>182771.20000000001</v>
      </c>
      <c r="GL11" s="576">
        <f t="shared" si="58"/>
        <v>221</v>
      </c>
      <c r="GM11" s="577">
        <f t="shared" si="58"/>
        <v>265</v>
      </c>
      <c r="GN11" s="576">
        <f t="shared" si="58"/>
        <v>221</v>
      </c>
      <c r="GO11" s="577">
        <f t="shared" si="58"/>
        <v>265</v>
      </c>
      <c r="GP11" s="576">
        <f t="shared" si="59"/>
        <v>933.3900000000001</v>
      </c>
      <c r="GQ11" s="577">
        <f t="shared" si="59"/>
        <v>1090.5999999999999</v>
      </c>
      <c r="GR11" s="576">
        <f t="shared" si="60"/>
        <v>16857.3</v>
      </c>
      <c r="GS11" s="577">
        <f t="shared" si="60"/>
        <v>18766.399999999998</v>
      </c>
      <c r="GT11" s="576">
        <f t="shared" si="61"/>
        <v>1754</v>
      </c>
      <c r="GU11" s="577">
        <f t="shared" si="61"/>
        <v>1781</v>
      </c>
      <c r="GV11" s="576">
        <f t="shared" si="61"/>
        <v>1754</v>
      </c>
      <c r="GW11" s="577">
        <f t="shared" si="61"/>
        <v>1781</v>
      </c>
      <c r="GX11" s="576">
        <f t="shared" si="62"/>
        <v>7559.6500000000005</v>
      </c>
      <c r="GY11" s="577">
        <f t="shared" si="62"/>
        <v>7842.0300000000007</v>
      </c>
      <c r="GZ11" s="576">
        <f t="shared" si="62"/>
        <v>199882.9</v>
      </c>
      <c r="HA11" s="577">
        <f t="shared" si="62"/>
        <v>201537.6</v>
      </c>
      <c r="HB11" s="576">
        <f t="shared" si="63"/>
        <v>0</v>
      </c>
      <c r="HC11" s="577">
        <f t="shared" si="63"/>
        <v>0</v>
      </c>
      <c r="HD11" s="576">
        <f t="shared" si="63"/>
        <v>0</v>
      </c>
      <c r="HE11" s="577">
        <f t="shared" si="63"/>
        <v>0</v>
      </c>
      <c r="HF11" s="576" t="str">
        <f t="shared" si="64"/>
        <v/>
      </c>
      <c r="HG11" s="577" t="str">
        <f t="shared" si="64"/>
        <v/>
      </c>
      <c r="HH11" s="576" t="str">
        <f t="shared" si="65"/>
        <v/>
      </c>
      <c r="HI11" s="577" t="str">
        <f t="shared" si="65"/>
        <v/>
      </c>
      <c r="HJ11" s="576">
        <f t="shared" si="66"/>
        <v>7559.6500000000005</v>
      </c>
      <c r="HK11" s="577">
        <f t="shared" si="66"/>
        <v>7895.1600000000008</v>
      </c>
      <c r="HL11" s="576">
        <f t="shared" si="67"/>
        <v>199882.9</v>
      </c>
      <c r="HM11" s="577">
        <f t="shared" si="67"/>
        <v>205883.7</v>
      </c>
    </row>
    <row r="12" spans="1:221">
      <c r="A12" s="64" t="s">
        <v>352</v>
      </c>
      <c r="B12" s="65" t="s">
        <v>356</v>
      </c>
      <c r="C12" s="90"/>
      <c r="D12" s="67">
        <v>106467</v>
      </c>
      <c r="E12" s="67">
        <v>3</v>
      </c>
      <c r="F12" s="574">
        <v>1313</v>
      </c>
      <c r="G12" s="575">
        <v>1307</v>
      </c>
      <c r="H12" s="574">
        <v>47</v>
      </c>
      <c r="I12" s="575">
        <v>83</v>
      </c>
      <c r="J12" s="576">
        <f t="shared" si="0"/>
        <v>1266</v>
      </c>
      <c r="K12" s="577">
        <f t="shared" si="0"/>
        <v>1224</v>
      </c>
      <c r="L12" s="574">
        <v>120</v>
      </c>
      <c r="M12" s="575">
        <v>120</v>
      </c>
      <c r="N12" s="576">
        <f t="shared" si="1"/>
        <v>1266</v>
      </c>
      <c r="O12" s="577">
        <f t="shared" si="1"/>
        <v>1224</v>
      </c>
      <c r="P12" s="576">
        <f t="shared" si="1"/>
        <v>1266</v>
      </c>
      <c r="Q12" s="578">
        <f t="shared" si="1"/>
        <v>1224</v>
      </c>
      <c r="R12" s="574">
        <v>333</v>
      </c>
      <c r="S12" s="575">
        <v>356</v>
      </c>
      <c r="T12" s="576">
        <f t="shared" si="2"/>
        <v>333</v>
      </c>
      <c r="U12" s="577">
        <f t="shared" si="2"/>
        <v>356</v>
      </c>
      <c r="V12" s="574">
        <v>3</v>
      </c>
      <c r="W12" s="575">
        <v>5</v>
      </c>
      <c r="X12" s="576">
        <f t="shared" si="3"/>
        <v>3</v>
      </c>
      <c r="Y12" s="577">
        <f t="shared" si="3"/>
        <v>5</v>
      </c>
      <c r="Z12" s="574"/>
      <c r="AA12" s="575"/>
      <c r="AB12" s="576">
        <f t="shared" si="4"/>
        <v>0</v>
      </c>
      <c r="AC12" s="577">
        <f t="shared" si="4"/>
        <v>0</v>
      </c>
      <c r="AD12" s="576">
        <f t="shared" si="5"/>
        <v>336</v>
      </c>
      <c r="AE12" s="577">
        <f t="shared" si="5"/>
        <v>361</v>
      </c>
      <c r="AF12" s="576">
        <f t="shared" si="6"/>
        <v>336</v>
      </c>
      <c r="AG12" s="577">
        <f t="shared" si="6"/>
        <v>361</v>
      </c>
      <c r="AH12" s="574">
        <v>4.1399999999999997</v>
      </c>
      <c r="AI12" s="575">
        <v>4.1399999999999997</v>
      </c>
      <c r="AJ12" s="576">
        <f t="shared" si="7"/>
        <v>1378.62</v>
      </c>
      <c r="AK12" s="577">
        <f t="shared" si="7"/>
        <v>1473.84</v>
      </c>
      <c r="AL12" s="574">
        <v>4.3099999999999996</v>
      </c>
      <c r="AM12" s="575">
        <v>4.28</v>
      </c>
      <c r="AN12" s="576">
        <f t="shared" si="8"/>
        <v>12.93</v>
      </c>
      <c r="AO12" s="577">
        <f t="shared" si="8"/>
        <v>21.400000000000002</v>
      </c>
      <c r="AP12" s="574"/>
      <c r="AQ12" s="575"/>
      <c r="AR12" s="576">
        <f t="shared" si="9"/>
        <v>0</v>
      </c>
      <c r="AS12" s="577">
        <f t="shared" si="9"/>
        <v>0</v>
      </c>
      <c r="AT12" s="576">
        <f t="shared" si="10"/>
        <v>4.1415178571428566</v>
      </c>
      <c r="AU12" s="577">
        <f t="shared" si="10"/>
        <v>4.1419390581717455</v>
      </c>
      <c r="AV12" s="576">
        <f t="shared" si="11"/>
        <v>1391.5499999999997</v>
      </c>
      <c r="AW12" s="577">
        <f t="shared" si="11"/>
        <v>1495.24</v>
      </c>
      <c r="AX12" s="574">
        <v>132.5</v>
      </c>
      <c r="AY12" s="575">
        <v>134.5</v>
      </c>
      <c r="AZ12" s="576">
        <f t="shared" si="12"/>
        <v>44122.5</v>
      </c>
      <c r="BA12" s="577">
        <f t="shared" si="12"/>
        <v>47882</v>
      </c>
      <c r="BB12" s="574">
        <v>145.69999999999999</v>
      </c>
      <c r="BC12" s="575">
        <v>121.4</v>
      </c>
      <c r="BD12" s="576">
        <f t="shared" si="13"/>
        <v>437.09999999999997</v>
      </c>
      <c r="BE12" s="577">
        <f t="shared" si="13"/>
        <v>607</v>
      </c>
      <c r="BF12" s="574"/>
      <c r="BG12" s="575"/>
      <c r="BH12" s="576">
        <f t="shared" si="14"/>
        <v>0</v>
      </c>
      <c r="BI12" s="577">
        <f t="shared" si="14"/>
        <v>0</v>
      </c>
      <c r="BJ12" s="576">
        <f t="shared" si="15"/>
        <v>132.61785714285713</v>
      </c>
      <c r="BK12" s="577">
        <f t="shared" si="15"/>
        <v>134.31855955678671</v>
      </c>
      <c r="BL12" s="576">
        <f t="shared" si="16"/>
        <v>44559.6</v>
      </c>
      <c r="BM12" s="577">
        <f t="shared" si="16"/>
        <v>48489</v>
      </c>
      <c r="BN12" s="574">
        <v>366</v>
      </c>
      <c r="BO12" s="575">
        <v>378</v>
      </c>
      <c r="BP12" s="576">
        <f t="shared" si="17"/>
        <v>366</v>
      </c>
      <c r="BQ12" s="577">
        <f t="shared" si="17"/>
        <v>378</v>
      </c>
      <c r="BR12" s="574">
        <v>19</v>
      </c>
      <c r="BS12" s="575">
        <v>14</v>
      </c>
      <c r="BT12" s="576">
        <f t="shared" si="18"/>
        <v>19</v>
      </c>
      <c r="BU12" s="577">
        <f t="shared" si="18"/>
        <v>14</v>
      </c>
      <c r="BV12" s="574"/>
      <c r="BW12" s="575"/>
      <c r="BX12" s="576">
        <f t="shared" si="19"/>
        <v>0</v>
      </c>
      <c r="BY12" s="577">
        <f t="shared" si="19"/>
        <v>0</v>
      </c>
      <c r="BZ12" s="576">
        <f t="shared" si="20"/>
        <v>385</v>
      </c>
      <c r="CA12" s="577">
        <f t="shared" si="20"/>
        <v>392</v>
      </c>
      <c r="CB12" s="576">
        <f t="shared" si="21"/>
        <v>385</v>
      </c>
      <c r="CC12" s="577">
        <f t="shared" si="21"/>
        <v>392</v>
      </c>
      <c r="CD12" s="574">
        <v>5.49</v>
      </c>
      <c r="CE12" s="575">
        <v>5.61</v>
      </c>
      <c r="CF12" s="576">
        <f t="shared" si="22"/>
        <v>2009.3400000000001</v>
      </c>
      <c r="CG12" s="577">
        <f t="shared" si="22"/>
        <v>2120.58</v>
      </c>
      <c r="CH12" s="574">
        <v>6.36</v>
      </c>
      <c r="CI12" s="575">
        <v>9.39</v>
      </c>
      <c r="CJ12" s="576">
        <f t="shared" si="23"/>
        <v>120.84</v>
      </c>
      <c r="CK12" s="577">
        <f t="shared" si="23"/>
        <v>131.46</v>
      </c>
      <c r="CL12" s="574"/>
      <c r="CM12" s="575"/>
      <c r="CN12" s="576">
        <f t="shared" si="24"/>
        <v>0</v>
      </c>
      <c r="CO12" s="577">
        <f t="shared" si="24"/>
        <v>0</v>
      </c>
      <c r="CP12" s="576">
        <f t="shared" si="25"/>
        <v>5.5329350649350655</v>
      </c>
      <c r="CQ12" s="577">
        <f t="shared" si="25"/>
        <v>5.7450000000000001</v>
      </c>
      <c r="CR12" s="576">
        <f t="shared" si="26"/>
        <v>2130.1800000000003</v>
      </c>
      <c r="CS12" s="577">
        <f t="shared" si="26"/>
        <v>2252.04</v>
      </c>
      <c r="CT12" s="574">
        <v>138.1</v>
      </c>
      <c r="CU12" s="575">
        <v>141.69999999999999</v>
      </c>
      <c r="CV12" s="576">
        <f t="shared" si="27"/>
        <v>50544.6</v>
      </c>
      <c r="CW12" s="577">
        <f t="shared" si="27"/>
        <v>53562.6</v>
      </c>
      <c r="CX12" s="574">
        <v>137.30000000000001</v>
      </c>
      <c r="CY12" s="575">
        <v>137.69999999999999</v>
      </c>
      <c r="CZ12" s="576">
        <f t="shared" si="28"/>
        <v>2608.7000000000003</v>
      </c>
      <c r="DA12" s="577">
        <f t="shared" si="28"/>
        <v>1927.7999999999997</v>
      </c>
      <c r="DB12" s="574"/>
      <c r="DC12" s="575"/>
      <c r="DD12" s="576">
        <f t="shared" si="29"/>
        <v>0</v>
      </c>
      <c r="DE12" s="577">
        <f t="shared" si="29"/>
        <v>0</v>
      </c>
      <c r="DF12" s="576">
        <f t="shared" si="30"/>
        <v>138.06051948051947</v>
      </c>
      <c r="DG12" s="577">
        <f t="shared" si="30"/>
        <v>141.55714285714285</v>
      </c>
      <c r="DH12" s="576">
        <f t="shared" si="31"/>
        <v>53153.299999999996</v>
      </c>
      <c r="DI12" s="577">
        <f t="shared" si="31"/>
        <v>55490.399999999994</v>
      </c>
      <c r="DJ12" s="576">
        <f t="shared" si="32"/>
        <v>721</v>
      </c>
      <c r="DK12" s="577">
        <f t="shared" si="32"/>
        <v>753</v>
      </c>
      <c r="DL12" s="576">
        <f t="shared" si="32"/>
        <v>721</v>
      </c>
      <c r="DM12" s="577">
        <f t="shared" si="32"/>
        <v>753</v>
      </c>
      <c r="DN12" s="576">
        <f t="shared" si="33"/>
        <v>4.8845076282940365</v>
      </c>
      <c r="DO12" s="577">
        <f t="shared" si="33"/>
        <v>4.9764674634794153</v>
      </c>
      <c r="DP12" s="576">
        <f t="shared" si="34"/>
        <v>3521.7300000000005</v>
      </c>
      <c r="DQ12" s="577">
        <f t="shared" si="34"/>
        <v>3747.2799999999997</v>
      </c>
      <c r="DR12" s="576">
        <f t="shared" si="35"/>
        <v>135.52413314840499</v>
      </c>
      <c r="DS12" s="577">
        <f t="shared" si="35"/>
        <v>138.08685258964144</v>
      </c>
      <c r="DT12" s="576">
        <f t="shared" si="36"/>
        <v>97712.9</v>
      </c>
      <c r="DU12" s="577">
        <f t="shared" si="36"/>
        <v>103979.40000000001</v>
      </c>
      <c r="DV12" s="574">
        <v>333</v>
      </c>
      <c r="DW12" s="575">
        <v>320</v>
      </c>
      <c r="DX12" s="576">
        <f t="shared" si="37"/>
        <v>333</v>
      </c>
      <c r="DY12" s="577">
        <f t="shared" si="37"/>
        <v>320</v>
      </c>
      <c r="DZ12" s="574">
        <v>212</v>
      </c>
      <c r="EA12" s="575">
        <v>151</v>
      </c>
      <c r="EB12" s="576">
        <f t="shared" si="38"/>
        <v>212</v>
      </c>
      <c r="EC12" s="577">
        <f t="shared" si="38"/>
        <v>151</v>
      </c>
      <c r="ED12" s="574"/>
      <c r="EE12" s="575"/>
      <c r="EF12" s="576">
        <f t="shared" si="39"/>
        <v>0</v>
      </c>
      <c r="EG12" s="577">
        <f t="shared" si="39"/>
        <v>0</v>
      </c>
      <c r="EH12" s="576">
        <f t="shared" si="40"/>
        <v>545</v>
      </c>
      <c r="EI12" s="577">
        <f t="shared" si="40"/>
        <v>471</v>
      </c>
      <c r="EJ12" s="576">
        <f t="shared" si="41"/>
        <v>545</v>
      </c>
      <c r="EK12" s="577">
        <f t="shared" si="41"/>
        <v>471</v>
      </c>
      <c r="EL12" s="574">
        <v>3.61</v>
      </c>
      <c r="EM12" s="575">
        <v>3.27</v>
      </c>
      <c r="EN12" s="576">
        <f t="shared" si="42"/>
        <v>1202.1299999999999</v>
      </c>
      <c r="EO12" s="577">
        <f t="shared" si="42"/>
        <v>1046.4000000000001</v>
      </c>
      <c r="EP12" s="574">
        <v>3.03</v>
      </c>
      <c r="EQ12" s="575">
        <v>3.51</v>
      </c>
      <c r="ER12" s="576">
        <f t="shared" si="43"/>
        <v>642.36</v>
      </c>
      <c r="ES12" s="577">
        <f t="shared" si="43"/>
        <v>530.01</v>
      </c>
      <c r="ET12" s="574"/>
      <c r="EU12" s="575"/>
      <c r="EV12" s="576">
        <f t="shared" si="44"/>
        <v>0</v>
      </c>
      <c r="EW12" s="577">
        <f t="shared" si="44"/>
        <v>0</v>
      </c>
      <c r="EX12" s="576">
        <f t="shared" si="45"/>
        <v>3.3843853211009169</v>
      </c>
      <c r="EY12" s="577">
        <f t="shared" si="45"/>
        <v>3.3469426751592359</v>
      </c>
      <c r="EZ12" s="576">
        <f t="shared" si="46"/>
        <v>1844.4899999999998</v>
      </c>
      <c r="FA12" s="577">
        <f t="shared" si="46"/>
        <v>1576.41</v>
      </c>
      <c r="FB12" s="574">
        <v>86.9</v>
      </c>
      <c r="FC12" s="575">
        <v>86.6</v>
      </c>
      <c r="FD12" s="576">
        <f t="shared" si="47"/>
        <v>28937.7</v>
      </c>
      <c r="FE12" s="577">
        <f t="shared" si="47"/>
        <v>27712</v>
      </c>
      <c r="FF12" s="574">
        <v>62.3</v>
      </c>
      <c r="FG12" s="575">
        <v>64.599999999999994</v>
      </c>
      <c r="FH12" s="576">
        <f t="shared" si="48"/>
        <v>13207.599999999999</v>
      </c>
      <c r="FI12" s="577">
        <f t="shared" si="48"/>
        <v>9754.5999999999985</v>
      </c>
      <c r="FJ12" s="574"/>
      <c r="FK12" s="575"/>
      <c r="FL12" s="576">
        <f t="shared" si="49"/>
        <v>0</v>
      </c>
      <c r="FM12" s="577">
        <f t="shared" si="49"/>
        <v>0</v>
      </c>
      <c r="FN12" s="576">
        <f t="shared" si="50"/>
        <v>77.330825688073404</v>
      </c>
      <c r="FO12" s="577">
        <f t="shared" si="50"/>
        <v>79.546921443736721</v>
      </c>
      <c r="FP12" s="576">
        <f t="shared" si="51"/>
        <v>42145.3</v>
      </c>
      <c r="FQ12" s="577">
        <f t="shared" si="51"/>
        <v>37466.6</v>
      </c>
      <c r="FR12" s="574"/>
      <c r="FS12" s="575"/>
      <c r="FT12" s="576">
        <f t="shared" si="52"/>
        <v>0</v>
      </c>
      <c r="FU12" s="577">
        <f t="shared" si="52"/>
        <v>0</v>
      </c>
      <c r="FV12" s="574"/>
      <c r="FW12" s="575"/>
      <c r="FX12" s="576">
        <f t="shared" si="53"/>
        <v>0</v>
      </c>
      <c r="FY12" s="577">
        <f t="shared" si="53"/>
        <v>0</v>
      </c>
      <c r="FZ12" s="574"/>
      <c r="GA12" s="575"/>
      <c r="GB12" s="576">
        <f t="shared" si="54"/>
        <v>0</v>
      </c>
      <c r="GC12" s="577">
        <f t="shared" si="54"/>
        <v>0</v>
      </c>
      <c r="GD12" s="576">
        <f t="shared" si="55"/>
        <v>1032</v>
      </c>
      <c r="GE12" s="577">
        <f t="shared" si="55"/>
        <v>1054</v>
      </c>
      <c r="GF12" s="576">
        <f t="shared" si="55"/>
        <v>1032</v>
      </c>
      <c r="GG12" s="577">
        <f t="shared" si="55"/>
        <v>1054</v>
      </c>
      <c r="GH12" s="576">
        <f t="shared" si="56"/>
        <v>4590.09</v>
      </c>
      <c r="GI12" s="577">
        <f t="shared" si="56"/>
        <v>4640.82</v>
      </c>
      <c r="GJ12" s="576">
        <f t="shared" si="57"/>
        <v>123604.8</v>
      </c>
      <c r="GK12" s="577">
        <f t="shared" si="57"/>
        <v>129156.6</v>
      </c>
      <c r="GL12" s="576">
        <f t="shared" si="58"/>
        <v>234</v>
      </c>
      <c r="GM12" s="577">
        <f t="shared" si="58"/>
        <v>170</v>
      </c>
      <c r="GN12" s="576">
        <f t="shared" si="58"/>
        <v>234</v>
      </c>
      <c r="GO12" s="577">
        <f t="shared" si="58"/>
        <v>170</v>
      </c>
      <c r="GP12" s="576">
        <f t="shared" si="59"/>
        <v>776.13</v>
      </c>
      <c r="GQ12" s="577">
        <f t="shared" si="59"/>
        <v>682.87</v>
      </c>
      <c r="GR12" s="576">
        <f t="shared" si="60"/>
        <v>16253.399999999998</v>
      </c>
      <c r="GS12" s="577">
        <f t="shared" si="60"/>
        <v>12289.399999999998</v>
      </c>
      <c r="GT12" s="576">
        <f t="shared" si="61"/>
        <v>1266</v>
      </c>
      <c r="GU12" s="577">
        <f t="shared" si="61"/>
        <v>1224</v>
      </c>
      <c r="GV12" s="576">
        <f t="shared" si="61"/>
        <v>1266</v>
      </c>
      <c r="GW12" s="577">
        <f t="shared" si="61"/>
        <v>1224</v>
      </c>
      <c r="GX12" s="576">
        <f t="shared" si="62"/>
        <v>5366.22</v>
      </c>
      <c r="GY12" s="577">
        <f t="shared" si="62"/>
        <v>5323.69</v>
      </c>
      <c r="GZ12" s="576">
        <f t="shared" si="62"/>
        <v>139858.20000000001</v>
      </c>
      <c r="HA12" s="577">
        <f t="shared" si="62"/>
        <v>141446</v>
      </c>
      <c r="HB12" s="576">
        <f t="shared" si="63"/>
        <v>0</v>
      </c>
      <c r="HC12" s="577">
        <f t="shared" si="63"/>
        <v>0</v>
      </c>
      <c r="HD12" s="576">
        <f t="shared" si="63"/>
        <v>0</v>
      </c>
      <c r="HE12" s="577">
        <f t="shared" si="63"/>
        <v>0</v>
      </c>
      <c r="HF12" s="576" t="str">
        <f t="shared" si="64"/>
        <v/>
      </c>
      <c r="HG12" s="577" t="str">
        <f t="shared" si="64"/>
        <v/>
      </c>
      <c r="HH12" s="576" t="str">
        <f t="shared" si="65"/>
        <v/>
      </c>
      <c r="HI12" s="577" t="str">
        <f t="shared" si="65"/>
        <v/>
      </c>
      <c r="HJ12" s="576">
        <f t="shared" si="66"/>
        <v>5366.22</v>
      </c>
      <c r="HK12" s="577">
        <f t="shared" si="66"/>
        <v>5323.69</v>
      </c>
      <c r="HL12" s="576">
        <f t="shared" si="67"/>
        <v>139858.20000000001</v>
      </c>
      <c r="HM12" s="577">
        <f t="shared" si="67"/>
        <v>141446</v>
      </c>
    </row>
    <row r="13" spans="1:221">
      <c r="A13" s="64" t="s">
        <v>352</v>
      </c>
      <c r="B13" s="65" t="s">
        <v>357</v>
      </c>
      <c r="C13" s="14"/>
      <c r="D13" s="67">
        <v>106704</v>
      </c>
      <c r="E13" s="67">
        <v>3</v>
      </c>
      <c r="F13" s="574">
        <v>1662</v>
      </c>
      <c r="G13" s="575">
        <v>1721</v>
      </c>
      <c r="H13" s="574">
        <v>7</v>
      </c>
      <c r="I13" s="575">
        <v>7</v>
      </c>
      <c r="J13" s="576">
        <f t="shared" si="0"/>
        <v>1655</v>
      </c>
      <c r="K13" s="577">
        <f t="shared" si="0"/>
        <v>1714</v>
      </c>
      <c r="L13" s="574">
        <v>120</v>
      </c>
      <c r="M13" s="575">
        <v>120</v>
      </c>
      <c r="N13" s="576">
        <f t="shared" si="1"/>
        <v>1655</v>
      </c>
      <c r="O13" s="577">
        <f t="shared" si="1"/>
        <v>1714</v>
      </c>
      <c r="P13" s="576">
        <f t="shared" si="1"/>
        <v>1655</v>
      </c>
      <c r="Q13" s="578">
        <f t="shared" si="1"/>
        <v>1714</v>
      </c>
      <c r="R13" s="574">
        <v>475</v>
      </c>
      <c r="S13" s="575">
        <v>518</v>
      </c>
      <c r="T13" s="576">
        <f t="shared" si="2"/>
        <v>475</v>
      </c>
      <c r="U13" s="577">
        <f t="shared" si="2"/>
        <v>518</v>
      </c>
      <c r="V13" s="574">
        <v>3</v>
      </c>
      <c r="W13" s="575">
        <v>13</v>
      </c>
      <c r="X13" s="576">
        <f t="shared" si="3"/>
        <v>3</v>
      </c>
      <c r="Y13" s="577">
        <f t="shared" si="3"/>
        <v>13</v>
      </c>
      <c r="Z13" s="574"/>
      <c r="AA13" s="575"/>
      <c r="AB13" s="576">
        <f t="shared" si="4"/>
        <v>0</v>
      </c>
      <c r="AC13" s="577">
        <f t="shared" si="4"/>
        <v>0</v>
      </c>
      <c r="AD13" s="576">
        <f t="shared" si="5"/>
        <v>478</v>
      </c>
      <c r="AE13" s="577">
        <f t="shared" si="5"/>
        <v>531</v>
      </c>
      <c r="AF13" s="576">
        <f t="shared" si="6"/>
        <v>478</v>
      </c>
      <c r="AG13" s="577">
        <f t="shared" si="6"/>
        <v>531</v>
      </c>
      <c r="AH13" s="574">
        <v>4.24</v>
      </c>
      <c r="AI13" s="575">
        <v>4.18</v>
      </c>
      <c r="AJ13" s="576">
        <f t="shared" si="7"/>
        <v>2014</v>
      </c>
      <c r="AK13" s="577">
        <f t="shared" si="7"/>
        <v>2165.2399999999998</v>
      </c>
      <c r="AL13" s="574">
        <v>4.6100000000000003</v>
      </c>
      <c r="AM13" s="575">
        <v>4.1500000000000004</v>
      </c>
      <c r="AN13" s="576">
        <f t="shared" si="8"/>
        <v>13.830000000000002</v>
      </c>
      <c r="AO13" s="577">
        <f t="shared" si="8"/>
        <v>53.95</v>
      </c>
      <c r="AP13" s="574"/>
      <c r="AQ13" s="575"/>
      <c r="AR13" s="576">
        <f t="shared" si="9"/>
        <v>0</v>
      </c>
      <c r="AS13" s="577">
        <f t="shared" si="9"/>
        <v>0</v>
      </c>
      <c r="AT13" s="576">
        <f t="shared" si="10"/>
        <v>4.2423221757322178</v>
      </c>
      <c r="AU13" s="577">
        <f t="shared" si="10"/>
        <v>4.1792655367231628</v>
      </c>
      <c r="AV13" s="576">
        <f t="shared" si="11"/>
        <v>2027.8300000000002</v>
      </c>
      <c r="AW13" s="577">
        <f t="shared" si="11"/>
        <v>2219.1899999999996</v>
      </c>
      <c r="AX13" s="574">
        <v>134.1</v>
      </c>
      <c r="AY13" s="575">
        <v>132.5</v>
      </c>
      <c r="AZ13" s="576">
        <f t="shared" si="12"/>
        <v>63697.5</v>
      </c>
      <c r="BA13" s="577">
        <f t="shared" si="12"/>
        <v>68635</v>
      </c>
      <c r="BB13" s="574">
        <v>160</v>
      </c>
      <c r="BC13" s="575">
        <v>130.69999999999999</v>
      </c>
      <c r="BD13" s="576">
        <f t="shared" si="13"/>
        <v>480</v>
      </c>
      <c r="BE13" s="577">
        <f t="shared" si="13"/>
        <v>1699.1</v>
      </c>
      <c r="BF13" s="574"/>
      <c r="BG13" s="575"/>
      <c r="BH13" s="576">
        <f t="shared" si="14"/>
        <v>0</v>
      </c>
      <c r="BI13" s="577">
        <f t="shared" si="14"/>
        <v>0</v>
      </c>
      <c r="BJ13" s="576">
        <f t="shared" si="15"/>
        <v>134.26255230125523</v>
      </c>
      <c r="BK13" s="577">
        <f t="shared" si="15"/>
        <v>132.45593220338984</v>
      </c>
      <c r="BL13" s="576">
        <f t="shared" si="16"/>
        <v>64177.5</v>
      </c>
      <c r="BM13" s="577">
        <f t="shared" si="16"/>
        <v>70334.100000000006</v>
      </c>
      <c r="BN13" s="574">
        <v>611</v>
      </c>
      <c r="BO13" s="575">
        <v>609</v>
      </c>
      <c r="BP13" s="576">
        <f t="shared" si="17"/>
        <v>611</v>
      </c>
      <c r="BQ13" s="577">
        <f t="shared" si="17"/>
        <v>609</v>
      </c>
      <c r="BR13" s="574">
        <v>15</v>
      </c>
      <c r="BS13" s="575">
        <v>16</v>
      </c>
      <c r="BT13" s="576">
        <f t="shared" si="18"/>
        <v>15</v>
      </c>
      <c r="BU13" s="577">
        <f t="shared" si="18"/>
        <v>16</v>
      </c>
      <c r="BV13" s="574"/>
      <c r="BW13" s="575"/>
      <c r="BX13" s="576">
        <f t="shared" si="19"/>
        <v>0</v>
      </c>
      <c r="BY13" s="577">
        <f t="shared" si="19"/>
        <v>0</v>
      </c>
      <c r="BZ13" s="576">
        <f t="shared" si="20"/>
        <v>626</v>
      </c>
      <c r="CA13" s="577">
        <f t="shared" si="20"/>
        <v>625</v>
      </c>
      <c r="CB13" s="576">
        <f t="shared" si="21"/>
        <v>626</v>
      </c>
      <c r="CC13" s="577">
        <f t="shared" si="21"/>
        <v>625</v>
      </c>
      <c r="CD13" s="574">
        <v>4.93</v>
      </c>
      <c r="CE13" s="575">
        <v>4.7699999999999996</v>
      </c>
      <c r="CF13" s="576">
        <f t="shared" si="22"/>
        <v>3012.23</v>
      </c>
      <c r="CG13" s="577">
        <f t="shared" si="22"/>
        <v>2904.93</v>
      </c>
      <c r="CH13" s="574">
        <v>6.35</v>
      </c>
      <c r="CI13" s="575">
        <v>4.66</v>
      </c>
      <c r="CJ13" s="576">
        <f t="shared" si="23"/>
        <v>95.25</v>
      </c>
      <c r="CK13" s="577">
        <f t="shared" si="23"/>
        <v>74.56</v>
      </c>
      <c r="CL13" s="574"/>
      <c r="CM13" s="575"/>
      <c r="CN13" s="576">
        <f t="shared" si="24"/>
        <v>0</v>
      </c>
      <c r="CO13" s="577">
        <f t="shared" si="24"/>
        <v>0</v>
      </c>
      <c r="CP13" s="576">
        <f t="shared" si="25"/>
        <v>4.9640255591054316</v>
      </c>
      <c r="CQ13" s="577">
        <f t="shared" si="25"/>
        <v>4.7671839999999994</v>
      </c>
      <c r="CR13" s="576">
        <f t="shared" si="26"/>
        <v>3107.48</v>
      </c>
      <c r="CS13" s="577">
        <f t="shared" si="26"/>
        <v>2979.49</v>
      </c>
      <c r="CT13" s="574">
        <v>138.5</v>
      </c>
      <c r="CU13" s="575">
        <v>136.5</v>
      </c>
      <c r="CV13" s="576">
        <f t="shared" si="27"/>
        <v>84623.5</v>
      </c>
      <c r="CW13" s="577">
        <f t="shared" si="27"/>
        <v>83128.5</v>
      </c>
      <c r="CX13" s="574">
        <v>147.6</v>
      </c>
      <c r="CY13" s="575">
        <v>151.5</v>
      </c>
      <c r="CZ13" s="576">
        <f t="shared" si="28"/>
        <v>2214</v>
      </c>
      <c r="DA13" s="577">
        <f t="shared" si="28"/>
        <v>2424</v>
      </c>
      <c r="DB13" s="574"/>
      <c r="DC13" s="575"/>
      <c r="DD13" s="576">
        <f t="shared" si="29"/>
        <v>0</v>
      </c>
      <c r="DE13" s="577">
        <f t="shared" si="29"/>
        <v>0</v>
      </c>
      <c r="DF13" s="576">
        <f t="shared" si="30"/>
        <v>138.71805111821087</v>
      </c>
      <c r="DG13" s="577">
        <f t="shared" si="30"/>
        <v>136.88399999999999</v>
      </c>
      <c r="DH13" s="576">
        <f t="shared" si="31"/>
        <v>86837.5</v>
      </c>
      <c r="DI13" s="577">
        <f t="shared" si="31"/>
        <v>85552.499999999985</v>
      </c>
      <c r="DJ13" s="576">
        <f t="shared" si="32"/>
        <v>1104</v>
      </c>
      <c r="DK13" s="577">
        <f t="shared" si="32"/>
        <v>1156</v>
      </c>
      <c r="DL13" s="576">
        <f t="shared" si="32"/>
        <v>1104</v>
      </c>
      <c r="DM13" s="577">
        <f t="shared" si="32"/>
        <v>1156</v>
      </c>
      <c r="DN13" s="576">
        <f t="shared" si="33"/>
        <v>4.6515489130434791</v>
      </c>
      <c r="DO13" s="577">
        <f t="shared" si="33"/>
        <v>4.4971280276816605</v>
      </c>
      <c r="DP13" s="576">
        <f t="shared" si="34"/>
        <v>5135.3100000000013</v>
      </c>
      <c r="DQ13" s="577">
        <f t="shared" si="34"/>
        <v>5198.6799999999994</v>
      </c>
      <c r="DR13" s="576">
        <f t="shared" si="35"/>
        <v>136.78894927536231</v>
      </c>
      <c r="DS13" s="577">
        <f t="shared" si="35"/>
        <v>134.84999999999997</v>
      </c>
      <c r="DT13" s="576">
        <f t="shared" si="36"/>
        <v>151015</v>
      </c>
      <c r="DU13" s="577">
        <f t="shared" si="36"/>
        <v>155886.59999999995</v>
      </c>
      <c r="DV13" s="574">
        <v>446</v>
      </c>
      <c r="DW13" s="575">
        <v>472</v>
      </c>
      <c r="DX13" s="576">
        <f t="shared" si="37"/>
        <v>446</v>
      </c>
      <c r="DY13" s="577">
        <f t="shared" si="37"/>
        <v>472</v>
      </c>
      <c r="DZ13" s="574">
        <v>59</v>
      </c>
      <c r="EA13" s="575">
        <v>62</v>
      </c>
      <c r="EB13" s="576">
        <f t="shared" si="38"/>
        <v>59</v>
      </c>
      <c r="EC13" s="577">
        <f t="shared" si="38"/>
        <v>62</v>
      </c>
      <c r="ED13" s="574"/>
      <c r="EE13" s="575"/>
      <c r="EF13" s="576">
        <f t="shared" si="39"/>
        <v>0</v>
      </c>
      <c r="EG13" s="577">
        <f t="shared" si="39"/>
        <v>0</v>
      </c>
      <c r="EH13" s="576">
        <f t="shared" si="40"/>
        <v>505</v>
      </c>
      <c r="EI13" s="577">
        <f t="shared" si="40"/>
        <v>534</v>
      </c>
      <c r="EJ13" s="576">
        <f t="shared" si="41"/>
        <v>505</v>
      </c>
      <c r="EK13" s="577">
        <f t="shared" si="41"/>
        <v>534</v>
      </c>
      <c r="EL13" s="574">
        <v>3.22</v>
      </c>
      <c r="EM13" s="575">
        <v>3.17</v>
      </c>
      <c r="EN13" s="576">
        <f t="shared" si="42"/>
        <v>1436.1200000000001</v>
      </c>
      <c r="EO13" s="577">
        <f t="shared" si="42"/>
        <v>1496.24</v>
      </c>
      <c r="EP13" s="574">
        <v>3.33</v>
      </c>
      <c r="EQ13" s="575">
        <v>3.76</v>
      </c>
      <c r="ER13" s="576">
        <f t="shared" si="43"/>
        <v>196.47</v>
      </c>
      <c r="ES13" s="577">
        <f t="shared" si="43"/>
        <v>233.11999999999998</v>
      </c>
      <c r="ET13" s="574"/>
      <c r="EU13" s="575"/>
      <c r="EV13" s="576">
        <f t="shared" si="44"/>
        <v>0</v>
      </c>
      <c r="EW13" s="577">
        <f t="shared" si="44"/>
        <v>0</v>
      </c>
      <c r="EX13" s="576">
        <f t="shared" si="45"/>
        <v>3.2328514851485153</v>
      </c>
      <c r="EY13" s="577">
        <f t="shared" si="45"/>
        <v>3.2385018726591759</v>
      </c>
      <c r="EZ13" s="576">
        <f t="shared" si="46"/>
        <v>1632.5900000000001</v>
      </c>
      <c r="FA13" s="577">
        <f t="shared" si="46"/>
        <v>1729.36</v>
      </c>
      <c r="FB13" s="574">
        <v>92.5</v>
      </c>
      <c r="FC13" s="575">
        <v>91.2</v>
      </c>
      <c r="FD13" s="576">
        <f t="shared" si="47"/>
        <v>41255</v>
      </c>
      <c r="FE13" s="577">
        <f t="shared" si="47"/>
        <v>43046.400000000001</v>
      </c>
      <c r="FF13" s="574">
        <v>80.2</v>
      </c>
      <c r="FG13" s="575">
        <v>79.2</v>
      </c>
      <c r="FH13" s="576">
        <f t="shared" si="48"/>
        <v>4731.8</v>
      </c>
      <c r="FI13" s="577">
        <f t="shared" si="48"/>
        <v>4910.4000000000005</v>
      </c>
      <c r="FJ13" s="574"/>
      <c r="FK13" s="575"/>
      <c r="FL13" s="576">
        <f t="shared" si="49"/>
        <v>0</v>
      </c>
      <c r="FM13" s="577">
        <f t="shared" si="49"/>
        <v>0</v>
      </c>
      <c r="FN13" s="576">
        <f t="shared" si="50"/>
        <v>91.062970297029707</v>
      </c>
      <c r="FO13" s="577">
        <f t="shared" si="50"/>
        <v>89.806741573033719</v>
      </c>
      <c r="FP13" s="576">
        <f t="shared" si="51"/>
        <v>45986.8</v>
      </c>
      <c r="FQ13" s="577">
        <f t="shared" si="51"/>
        <v>47956.800000000003</v>
      </c>
      <c r="FR13" s="574">
        <v>46</v>
      </c>
      <c r="FS13" s="575">
        <v>24</v>
      </c>
      <c r="FT13" s="576">
        <f t="shared" si="52"/>
        <v>46</v>
      </c>
      <c r="FU13" s="577">
        <f t="shared" si="52"/>
        <v>24</v>
      </c>
      <c r="FV13" s="574">
        <v>6</v>
      </c>
      <c r="FW13" s="575">
        <v>2.02</v>
      </c>
      <c r="FX13" s="576">
        <f t="shared" si="53"/>
        <v>276</v>
      </c>
      <c r="FY13" s="577">
        <f t="shared" si="53"/>
        <v>48.480000000000004</v>
      </c>
      <c r="FZ13" s="574">
        <v>130</v>
      </c>
      <c r="GA13" s="575">
        <v>97.5</v>
      </c>
      <c r="GB13" s="576">
        <f t="shared" si="54"/>
        <v>5980</v>
      </c>
      <c r="GC13" s="577">
        <f t="shared" si="54"/>
        <v>2340</v>
      </c>
      <c r="GD13" s="576">
        <f t="shared" si="55"/>
        <v>1532</v>
      </c>
      <c r="GE13" s="577">
        <f t="shared" si="55"/>
        <v>1599</v>
      </c>
      <c r="GF13" s="576">
        <f t="shared" si="55"/>
        <v>1532</v>
      </c>
      <c r="GG13" s="577">
        <f t="shared" si="55"/>
        <v>1599</v>
      </c>
      <c r="GH13" s="576">
        <f t="shared" si="56"/>
        <v>6462.3499999999995</v>
      </c>
      <c r="GI13" s="577">
        <f t="shared" si="56"/>
        <v>6566.41</v>
      </c>
      <c r="GJ13" s="576">
        <f t="shared" si="57"/>
        <v>189576</v>
      </c>
      <c r="GK13" s="577">
        <f t="shared" si="57"/>
        <v>194809.9</v>
      </c>
      <c r="GL13" s="576">
        <f t="shared" si="58"/>
        <v>77</v>
      </c>
      <c r="GM13" s="577">
        <f t="shared" si="58"/>
        <v>91</v>
      </c>
      <c r="GN13" s="576">
        <f t="shared" si="58"/>
        <v>77</v>
      </c>
      <c r="GO13" s="577">
        <f t="shared" si="58"/>
        <v>91</v>
      </c>
      <c r="GP13" s="576">
        <f t="shared" si="59"/>
        <v>305.55</v>
      </c>
      <c r="GQ13" s="577">
        <f t="shared" si="59"/>
        <v>361.63</v>
      </c>
      <c r="GR13" s="576">
        <f t="shared" si="60"/>
        <v>7425.8</v>
      </c>
      <c r="GS13" s="577">
        <f t="shared" si="60"/>
        <v>9033.5</v>
      </c>
      <c r="GT13" s="576">
        <f t="shared" si="61"/>
        <v>1609</v>
      </c>
      <c r="GU13" s="577">
        <f t="shared" si="61"/>
        <v>1690</v>
      </c>
      <c r="GV13" s="576">
        <f t="shared" si="61"/>
        <v>1609</v>
      </c>
      <c r="GW13" s="577">
        <f t="shared" si="61"/>
        <v>1690</v>
      </c>
      <c r="GX13" s="576">
        <f t="shared" si="62"/>
        <v>6767.9</v>
      </c>
      <c r="GY13" s="577">
        <f t="shared" si="62"/>
        <v>6928.04</v>
      </c>
      <c r="GZ13" s="576">
        <f t="shared" si="62"/>
        <v>197001.8</v>
      </c>
      <c r="HA13" s="577">
        <f t="shared" si="62"/>
        <v>203843.4</v>
      </c>
      <c r="HB13" s="576">
        <f t="shared" si="63"/>
        <v>0</v>
      </c>
      <c r="HC13" s="577">
        <f t="shared" si="63"/>
        <v>0</v>
      </c>
      <c r="HD13" s="576">
        <f t="shared" si="63"/>
        <v>0</v>
      </c>
      <c r="HE13" s="577">
        <f t="shared" si="63"/>
        <v>0</v>
      </c>
      <c r="HF13" s="576" t="str">
        <f t="shared" si="64"/>
        <v/>
      </c>
      <c r="HG13" s="577" t="str">
        <f t="shared" si="64"/>
        <v/>
      </c>
      <c r="HH13" s="576" t="str">
        <f t="shared" si="65"/>
        <v/>
      </c>
      <c r="HI13" s="577" t="str">
        <f t="shared" si="65"/>
        <v/>
      </c>
      <c r="HJ13" s="576">
        <f t="shared" si="66"/>
        <v>7043.9000000000015</v>
      </c>
      <c r="HK13" s="577">
        <f t="shared" si="66"/>
        <v>6976.5199999999986</v>
      </c>
      <c r="HL13" s="576">
        <f t="shared" si="67"/>
        <v>202981.8</v>
      </c>
      <c r="HM13" s="577">
        <f t="shared" si="67"/>
        <v>206183.39999999997</v>
      </c>
    </row>
    <row r="14" spans="1:221">
      <c r="A14" s="64" t="s">
        <v>352</v>
      </c>
      <c r="B14" s="65" t="s">
        <v>358</v>
      </c>
      <c r="C14" s="14"/>
      <c r="D14" s="67">
        <v>107071</v>
      </c>
      <c r="E14" s="67">
        <v>4</v>
      </c>
      <c r="F14" s="574">
        <v>527</v>
      </c>
      <c r="G14" s="575">
        <v>509</v>
      </c>
      <c r="H14" s="574">
        <v>0</v>
      </c>
      <c r="I14" s="575">
        <v>0</v>
      </c>
      <c r="J14" s="576">
        <f t="shared" si="0"/>
        <v>527</v>
      </c>
      <c r="K14" s="577">
        <f t="shared" si="0"/>
        <v>509</v>
      </c>
      <c r="L14" s="574">
        <v>120</v>
      </c>
      <c r="M14" s="575">
        <v>120</v>
      </c>
      <c r="N14" s="576">
        <f t="shared" si="1"/>
        <v>527</v>
      </c>
      <c r="O14" s="577">
        <f t="shared" si="1"/>
        <v>509</v>
      </c>
      <c r="P14" s="576">
        <f t="shared" si="1"/>
        <v>527</v>
      </c>
      <c r="Q14" s="578">
        <f t="shared" si="1"/>
        <v>509</v>
      </c>
      <c r="R14" s="574">
        <v>147</v>
      </c>
      <c r="S14" s="575">
        <v>150</v>
      </c>
      <c r="T14" s="576">
        <f t="shared" si="2"/>
        <v>147</v>
      </c>
      <c r="U14" s="577">
        <f t="shared" si="2"/>
        <v>150</v>
      </c>
      <c r="V14" s="574">
        <v>0</v>
      </c>
      <c r="W14" s="575">
        <v>0</v>
      </c>
      <c r="X14" s="576">
        <f t="shared" si="3"/>
        <v>0</v>
      </c>
      <c r="Y14" s="577">
        <f t="shared" si="3"/>
        <v>0</v>
      </c>
      <c r="Z14" s="574"/>
      <c r="AA14" s="575"/>
      <c r="AB14" s="576">
        <f t="shared" si="4"/>
        <v>0</v>
      </c>
      <c r="AC14" s="577">
        <f t="shared" si="4"/>
        <v>0</v>
      </c>
      <c r="AD14" s="576">
        <f t="shared" si="5"/>
        <v>147</v>
      </c>
      <c r="AE14" s="577">
        <f t="shared" si="5"/>
        <v>150</v>
      </c>
      <c r="AF14" s="576">
        <f t="shared" si="6"/>
        <v>147</v>
      </c>
      <c r="AG14" s="577">
        <f t="shared" si="6"/>
        <v>150</v>
      </c>
      <c r="AH14" s="574">
        <v>4.1100000000000003</v>
      </c>
      <c r="AI14" s="575">
        <v>4.25</v>
      </c>
      <c r="AJ14" s="576">
        <f t="shared" si="7"/>
        <v>604.17000000000007</v>
      </c>
      <c r="AK14" s="577">
        <f t="shared" si="7"/>
        <v>637.5</v>
      </c>
      <c r="AL14" s="574">
        <v>0</v>
      </c>
      <c r="AM14" s="575">
        <v>0</v>
      </c>
      <c r="AN14" s="576">
        <f t="shared" si="8"/>
        <v>0</v>
      </c>
      <c r="AO14" s="577">
        <f t="shared" si="8"/>
        <v>0</v>
      </c>
      <c r="AP14" s="574"/>
      <c r="AQ14" s="575"/>
      <c r="AR14" s="576">
        <f t="shared" si="9"/>
        <v>0</v>
      </c>
      <c r="AS14" s="577">
        <f t="shared" si="9"/>
        <v>0</v>
      </c>
      <c r="AT14" s="576">
        <f t="shared" si="10"/>
        <v>4.1100000000000003</v>
      </c>
      <c r="AU14" s="577">
        <f t="shared" si="10"/>
        <v>4.25</v>
      </c>
      <c r="AV14" s="576">
        <f t="shared" si="11"/>
        <v>604.17000000000007</v>
      </c>
      <c r="AW14" s="577">
        <f t="shared" si="11"/>
        <v>637.5</v>
      </c>
      <c r="AX14" s="574">
        <v>134</v>
      </c>
      <c r="AY14" s="575">
        <v>134.9</v>
      </c>
      <c r="AZ14" s="576">
        <f t="shared" si="12"/>
        <v>19698</v>
      </c>
      <c r="BA14" s="577">
        <f t="shared" si="12"/>
        <v>20235</v>
      </c>
      <c r="BB14" s="574">
        <v>0</v>
      </c>
      <c r="BC14" s="575">
        <v>0</v>
      </c>
      <c r="BD14" s="576">
        <f t="shared" si="13"/>
        <v>0</v>
      </c>
      <c r="BE14" s="577">
        <f t="shared" si="13"/>
        <v>0</v>
      </c>
      <c r="BF14" s="574"/>
      <c r="BG14" s="575"/>
      <c r="BH14" s="576">
        <f t="shared" si="14"/>
        <v>0</v>
      </c>
      <c r="BI14" s="577">
        <f t="shared" si="14"/>
        <v>0</v>
      </c>
      <c r="BJ14" s="576">
        <f t="shared" si="15"/>
        <v>134</v>
      </c>
      <c r="BK14" s="577">
        <f t="shared" si="15"/>
        <v>134.9</v>
      </c>
      <c r="BL14" s="576">
        <f t="shared" si="16"/>
        <v>19698</v>
      </c>
      <c r="BM14" s="577">
        <f t="shared" si="16"/>
        <v>20235</v>
      </c>
      <c r="BN14" s="574">
        <v>162</v>
      </c>
      <c r="BO14" s="575">
        <v>150</v>
      </c>
      <c r="BP14" s="576">
        <f t="shared" si="17"/>
        <v>162</v>
      </c>
      <c r="BQ14" s="577">
        <f t="shared" si="17"/>
        <v>150</v>
      </c>
      <c r="BR14" s="574">
        <v>1</v>
      </c>
      <c r="BS14" s="575">
        <v>2</v>
      </c>
      <c r="BT14" s="576">
        <f t="shared" si="18"/>
        <v>1</v>
      </c>
      <c r="BU14" s="577">
        <f t="shared" si="18"/>
        <v>2</v>
      </c>
      <c r="BV14" s="574"/>
      <c r="BW14" s="575"/>
      <c r="BX14" s="576">
        <f t="shared" si="19"/>
        <v>0</v>
      </c>
      <c r="BY14" s="577">
        <f t="shared" si="19"/>
        <v>0</v>
      </c>
      <c r="BZ14" s="576">
        <f t="shared" si="20"/>
        <v>163</v>
      </c>
      <c r="CA14" s="577">
        <f t="shared" si="20"/>
        <v>152</v>
      </c>
      <c r="CB14" s="576">
        <f t="shared" si="21"/>
        <v>163</v>
      </c>
      <c r="CC14" s="577">
        <f t="shared" si="21"/>
        <v>152</v>
      </c>
      <c r="CD14" s="574">
        <v>5.18</v>
      </c>
      <c r="CE14" s="575">
        <v>5.49</v>
      </c>
      <c r="CF14" s="576">
        <f t="shared" si="22"/>
        <v>839.16</v>
      </c>
      <c r="CG14" s="577">
        <f t="shared" si="22"/>
        <v>823.5</v>
      </c>
      <c r="CH14" s="574">
        <v>11.33</v>
      </c>
      <c r="CI14" s="575">
        <v>21.83</v>
      </c>
      <c r="CJ14" s="576">
        <f t="shared" si="23"/>
        <v>11.33</v>
      </c>
      <c r="CK14" s="577">
        <f t="shared" si="23"/>
        <v>43.66</v>
      </c>
      <c r="CL14" s="574"/>
      <c r="CM14" s="575"/>
      <c r="CN14" s="576">
        <f t="shared" si="24"/>
        <v>0</v>
      </c>
      <c r="CO14" s="577">
        <f t="shared" si="24"/>
        <v>0</v>
      </c>
      <c r="CP14" s="576">
        <f t="shared" si="25"/>
        <v>5.2177300613496937</v>
      </c>
      <c r="CQ14" s="577">
        <f t="shared" si="25"/>
        <v>5.7050000000000001</v>
      </c>
      <c r="CR14" s="576">
        <f t="shared" si="26"/>
        <v>850.49000000000012</v>
      </c>
      <c r="CS14" s="577">
        <f t="shared" si="26"/>
        <v>867.16</v>
      </c>
      <c r="CT14" s="574">
        <v>141.69999999999999</v>
      </c>
      <c r="CU14" s="575">
        <v>140.30000000000001</v>
      </c>
      <c r="CV14" s="576">
        <f t="shared" si="27"/>
        <v>22955.399999999998</v>
      </c>
      <c r="CW14" s="577">
        <f t="shared" si="27"/>
        <v>21045</v>
      </c>
      <c r="CX14" s="574">
        <v>100</v>
      </c>
      <c r="CY14" s="575">
        <v>114.5</v>
      </c>
      <c r="CZ14" s="576">
        <f t="shared" si="28"/>
        <v>100</v>
      </c>
      <c r="DA14" s="577">
        <f t="shared" si="28"/>
        <v>229</v>
      </c>
      <c r="DB14" s="574"/>
      <c r="DC14" s="575"/>
      <c r="DD14" s="576">
        <f t="shared" si="29"/>
        <v>0</v>
      </c>
      <c r="DE14" s="577">
        <f t="shared" si="29"/>
        <v>0</v>
      </c>
      <c r="DF14" s="576">
        <f t="shared" si="30"/>
        <v>141.4441717791411</v>
      </c>
      <c r="DG14" s="577">
        <f t="shared" si="30"/>
        <v>139.96052631578948</v>
      </c>
      <c r="DH14" s="576">
        <f t="shared" si="31"/>
        <v>23055.399999999998</v>
      </c>
      <c r="DI14" s="577">
        <f t="shared" si="31"/>
        <v>21274</v>
      </c>
      <c r="DJ14" s="576">
        <f t="shared" si="32"/>
        <v>310</v>
      </c>
      <c r="DK14" s="577">
        <f t="shared" si="32"/>
        <v>302</v>
      </c>
      <c r="DL14" s="576">
        <f t="shared" si="32"/>
        <v>310</v>
      </c>
      <c r="DM14" s="577">
        <f t="shared" si="32"/>
        <v>302</v>
      </c>
      <c r="DN14" s="576">
        <f t="shared" si="33"/>
        <v>4.692451612903227</v>
      </c>
      <c r="DO14" s="577">
        <f t="shared" si="33"/>
        <v>4.9823178807947013</v>
      </c>
      <c r="DP14" s="576">
        <f t="shared" si="34"/>
        <v>1454.6600000000003</v>
      </c>
      <c r="DQ14" s="577">
        <f t="shared" si="34"/>
        <v>1504.6599999999999</v>
      </c>
      <c r="DR14" s="576">
        <f t="shared" si="35"/>
        <v>137.91419354838709</v>
      </c>
      <c r="DS14" s="577">
        <f t="shared" si="35"/>
        <v>137.44701986754967</v>
      </c>
      <c r="DT14" s="576">
        <f t="shared" si="36"/>
        <v>42753.399999999994</v>
      </c>
      <c r="DU14" s="577">
        <f t="shared" si="36"/>
        <v>41509</v>
      </c>
      <c r="DV14" s="574">
        <v>187</v>
      </c>
      <c r="DW14" s="575">
        <v>182</v>
      </c>
      <c r="DX14" s="576">
        <f t="shared" si="37"/>
        <v>187</v>
      </c>
      <c r="DY14" s="577">
        <f t="shared" si="37"/>
        <v>182</v>
      </c>
      <c r="DZ14" s="574">
        <v>30</v>
      </c>
      <c r="EA14" s="575">
        <v>25</v>
      </c>
      <c r="EB14" s="576">
        <f t="shared" si="38"/>
        <v>30</v>
      </c>
      <c r="EC14" s="577">
        <f t="shared" si="38"/>
        <v>25</v>
      </c>
      <c r="ED14" s="574"/>
      <c r="EE14" s="575"/>
      <c r="EF14" s="576">
        <f t="shared" si="39"/>
        <v>0</v>
      </c>
      <c r="EG14" s="577">
        <f t="shared" si="39"/>
        <v>0</v>
      </c>
      <c r="EH14" s="576">
        <f t="shared" si="40"/>
        <v>217</v>
      </c>
      <c r="EI14" s="577">
        <f t="shared" si="40"/>
        <v>207</v>
      </c>
      <c r="EJ14" s="576">
        <f t="shared" si="41"/>
        <v>217</v>
      </c>
      <c r="EK14" s="577">
        <f t="shared" si="41"/>
        <v>207</v>
      </c>
      <c r="EL14" s="574">
        <v>3.42</v>
      </c>
      <c r="EM14" s="575">
        <v>3.38</v>
      </c>
      <c r="EN14" s="576">
        <f t="shared" si="42"/>
        <v>639.54</v>
      </c>
      <c r="EO14" s="577">
        <f t="shared" si="42"/>
        <v>615.16</v>
      </c>
      <c r="EP14" s="574">
        <v>3.95</v>
      </c>
      <c r="EQ14" s="575">
        <v>3.58</v>
      </c>
      <c r="ER14" s="576">
        <f t="shared" si="43"/>
        <v>118.5</v>
      </c>
      <c r="ES14" s="577">
        <f t="shared" si="43"/>
        <v>89.5</v>
      </c>
      <c r="ET14" s="574"/>
      <c r="EU14" s="575"/>
      <c r="EV14" s="576">
        <f t="shared" si="44"/>
        <v>0</v>
      </c>
      <c r="EW14" s="577">
        <f t="shared" si="44"/>
        <v>0</v>
      </c>
      <c r="EX14" s="576">
        <f t="shared" si="45"/>
        <v>3.4932718894009214</v>
      </c>
      <c r="EY14" s="577">
        <f t="shared" si="45"/>
        <v>3.4041545893719807</v>
      </c>
      <c r="EZ14" s="576">
        <f t="shared" si="46"/>
        <v>758.04</v>
      </c>
      <c r="FA14" s="577">
        <f t="shared" si="46"/>
        <v>704.66</v>
      </c>
      <c r="FB14" s="574">
        <v>92.8</v>
      </c>
      <c r="FC14" s="575">
        <v>89.2</v>
      </c>
      <c r="FD14" s="576">
        <f t="shared" si="47"/>
        <v>17353.599999999999</v>
      </c>
      <c r="FE14" s="577">
        <f t="shared" si="47"/>
        <v>16234.4</v>
      </c>
      <c r="FF14" s="574">
        <v>66.099999999999994</v>
      </c>
      <c r="FG14" s="575">
        <v>72</v>
      </c>
      <c r="FH14" s="576">
        <f t="shared" si="48"/>
        <v>1982.9999999999998</v>
      </c>
      <c r="FI14" s="577">
        <f t="shared" si="48"/>
        <v>1800</v>
      </c>
      <c r="FJ14" s="574"/>
      <c r="FK14" s="575"/>
      <c r="FL14" s="576">
        <f t="shared" si="49"/>
        <v>0</v>
      </c>
      <c r="FM14" s="577">
        <f t="shared" si="49"/>
        <v>0</v>
      </c>
      <c r="FN14" s="576">
        <f t="shared" si="50"/>
        <v>89.108755760368652</v>
      </c>
      <c r="FO14" s="577">
        <f t="shared" si="50"/>
        <v>87.122705314009664</v>
      </c>
      <c r="FP14" s="576">
        <f t="shared" si="51"/>
        <v>19336.599999999999</v>
      </c>
      <c r="FQ14" s="577">
        <f t="shared" si="51"/>
        <v>18034.400000000001</v>
      </c>
      <c r="FR14" s="574"/>
      <c r="FS14" s="575"/>
      <c r="FT14" s="576">
        <f t="shared" si="52"/>
        <v>0</v>
      </c>
      <c r="FU14" s="577">
        <f t="shared" si="52"/>
        <v>0</v>
      </c>
      <c r="FV14" s="574"/>
      <c r="FW14" s="575"/>
      <c r="FX14" s="576">
        <f t="shared" si="53"/>
        <v>0</v>
      </c>
      <c r="FY14" s="577">
        <f t="shared" si="53"/>
        <v>0</v>
      </c>
      <c r="FZ14" s="574"/>
      <c r="GA14" s="575"/>
      <c r="GB14" s="576">
        <f t="shared" si="54"/>
        <v>0</v>
      </c>
      <c r="GC14" s="577">
        <f t="shared" si="54"/>
        <v>0</v>
      </c>
      <c r="GD14" s="576">
        <f t="shared" si="55"/>
        <v>496</v>
      </c>
      <c r="GE14" s="577">
        <f t="shared" si="55"/>
        <v>482</v>
      </c>
      <c r="GF14" s="576">
        <f t="shared" si="55"/>
        <v>496</v>
      </c>
      <c r="GG14" s="577">
        <f t="shared" si="55"/>
        <v>482</v>
      </c>
      <c r="GH14" s="576">
        <f t="shared" si="56"/>
        <v>2082.87</v>
      </c>
      <c r="GI14" s="577">
        <f t="shared" si="56"/>
        <v>2076.16</v>
      </c>
      <c r="GJ14" s="576">
        <f t="shared" si="57"/>
        <v>60006.999999999993</v>
      </c>
      <c r="GK14" s="577">
        <f t="shared" si="57"/>
        <v>57514.400000000001</v>
      </c>
      <c r="GL14" s="576">
        <f t="shared" si="58"/>
        <v>31</v>
      </c>
      <c r="GM14" s="577">
        <f t="shared" si="58"/>
        <v>27</v>
      </c>
      <c r="GN14" s="576">
        <f t="shared" si="58"/>
        <v>31</v>
      </c>
      <c r="GO14" s="577">
        <f t="shared" si="58"/>
        <v>27</v>
      </c>
      <c r="GP14" s="576">
        <f t="shared" si="59"/>
        <v>129.83000000000001</v>
      </c>
      <c r="GQ14" s="577">
        <f t="shared" si="59"/>
        <v>133.16</v>
      </c>
      <c r="GR14" s="576">
        <f t="shared" si="60"/>
        <v>2083</v>
      </c>
      <c r="GS14" s="577">
        <f t="shared" si="60"/>
        <v>2029</v>
      </c>
      <c r="GT14" s="576">
        <f t="shared" si="61"/>
        <v>527</v>
      </c>
      <c r="GU14" s="577">
        <f t="shared" si="61"/>
        <v>509</v>
      </c>
      <c r="GV14" s="576">
        <f t="shared" si="61"/>
        <v>527</v>
      </c>
      <c r="GW14" s="577">
        <f t="shared" si="61"/>
        <v>509</v>
      </c>
      <c r="GX14" s="576">
        <f t="shared" si="62"/>
        <v>2212.6999999999998</v>
      </c>
      <c r="GY14" s="577">
        <f t="shared" si="62"/>
        <v>2209.3199999999997</v>
      </c>
      <c r="GZ14" s="576">
        <f t="shared" si="62"/>
        <v>62089.999999999993</v>
      </c>
      <c r="HA14" s="577">
        <f t="shared" si="62"/>
        <v>59543.4</v>
      </c>
      <c r="HB14" s="576">
        <f t="shared" si="63"/>
        <v>0</v>
      </c>
      <c r="HC14" s="577">
        <f t="shared" si="63"/>
        <v>0</v>
      </c>
      <c r="HD14" s="576">
        <f t="shared" si="63"/>
        <v>0</v>
      </c>
      <c r="HE14" s="577">
        <f t="shared" si="63"/>
        <v>0</v>
      </c>
      <c r="HF14" s="576" t="str">
        <f t="shared" si="64"/>
        <v/>
      </c>
      <c r="HG14" s="577" t="str">
        <f t="shared" si="64"/>
        <v/>
      </c>
      <c r="HH14" s="576" t="str">
        <f t="shared" si="65"/>
        <v/>
      </c>
      <c r="HI14" s="577" t="str">
        <f t="shared" si="65"/>
        <v/>
      </c>
      <c r="HJ14" s="576">
        <f t="shared" si="66"/>
        <v>2212.7000000000003</v>
      </c>
      <c r="HK14" s="577">
        <f t="shared" si="66"/>
        <v>2209.3199999999997</v>
      </c>
      <c r="HL14" s="576">
        <f t="shared" si="67"/>
        <v>62089.999999999993</v>
      </c>
      <c r="HM14" s="577">
        <f t="shared" si="67"/>
        <v>59543.4</v>
      </c>
    </row>
    <row r="15" spans="1:221">
      <c r="A15" s="64" t="s">
        <v>352</v>
      </c>
      <c r="B15" s="65" t="s">
        <v>359</v>
      </c>
      <c r="C15" s="90"/>
      <c r="D15" s="67">
        <v>107983</v>
      </c>
      <c r="E15" s="67">
        <v>4</v>
      </c>
      <c r="F15" s="574">
        <v>509</v>
      </c>
      <c r="G15" s="575">
        <v>493</v>
      </c>
      <c r="H15" s="574">
        <v>2</v>
      </c>
      <c r="I15" s="575">
        <v>4</v>
      </c>
      <c r="J15" s="576">
        <f t="shared" si="0"/>
        <v>507</v>
      </c>
      <c r="K15" s="577">
        <f t="shared" si="0"/>
        <v>489</v>
      </c>
      <c r="L15" s="574">
        <v>120</v>
      </c>
      <c r="M15" s="575">
        <v>120</v>
      </c>
      <c r="N15" s="576">
        <f t="shared" si="1"/>
        <v>507</v>
      </c>
      <c r="O15" s="577">
        <f t="shared" si="1"/>
        <v>490</v>
      </c>
      <c r="P15" s="576">
        <f t="shared" si="1"/>
        <v>507</v>
      </c>
      <c r="Q15" s="578">
        <f t="shared" si="1"/>
        <v>490</v>
      </c>
      <c r="R15" s="574">
        <v>146</v>
      </c>
      <c r="S15" s="575">
        <v>105</v>
      </c>
      <c r="T15" s="576">
        <f t="shared" si="2"/>
        <v>146</v>
      </c>
      <c r="U15" s="577">
        <f t="shared" si="2"/>
        <v>105</v>
      </c>
      <c r="V15" s="574">
        <v>29</v>
      </c>
      <c r="W15" s="575">
        <v>13</v>
      </c>
      <c r="X15" s="576">
        <f t="shared" si="3"/>
        <v>29</v>
      </c>
      <c r="Y15" s="577">
        <f t="shared" si="3"/>
        <v>13</v>
      </c>
      <c r="Z15" s="574"/>
      <c r="AA15" s="575"/>
      <c r="AB15" s="576">
        <f t="shared" si="4"/>
        <v>0</v>
      </c>
      <c r="AC15" s="577">
        <f t="shared" si="4"/>
        <v>0</v>
      </c>
      <c r="AD15" s="576">
        <f t="shared" si="5"/>
        <v>175</v>
      </c>
      <c r="AE15" s="577">
        <f t="shared" si="5"/>
        <v>118</v>
      </c>
      <c r="AF15" s="576">
        <f t="shared" si="6"/>
        <v>175</v>
      </c>
      <c r="AG15" s="577">
        <f t="shared" si="6"/>
        <v>118</v>
      </c>
      <c r="AH15" s="574">
        <v>4.2699999999999996</v>
      </c>
      <c r="AI15" s="575">
        <v>4.26</v>
      </c>
      <c r="AJ15" s="576">
        <f t="shared" si="7"/>
        <v>623.41999999999996</v>
      </c>
      <c r="AK15" s="577">
        <f t="shared" si="7"/>
        <v>447.29999999999995</v>
      </c>
      <c r="AL15" s="574">
        <v>4.33</v>
      </c>
      <c r="AM15" s="575">
        <v>6.38</v>
      </c>
      <c r="AN15" s="576">
        <f t="shared" si="8"/>
        <v>125.57000000000001</v>
      </c>
      <c r="AO15" s="577">
        <f t="shared" si="8"/>
        <v>82.94</v>
      </c>
      <c r="AP15" s="574"/>
      <c r="AQ15" s="575"/>
      <c r="AR15" s="576">
        <f t="shared" si="9"/>
        <v>0</v>
      </c>
      <c r="AS15" s="577">
        <f t="shared" si="9"/>
        <v>0</v>
      </c>
      <c r="AT15" s="576">
        <f t="shared" si="10"/>
        <v>4.2799428571428573</v>
      </c>
      <c r="AU15" s="577">
        <f t="shared" si="10"/>
        <v>4.4935593220338985</v>
      </c>
      <c r="AV15" s="576">
        <f t="shared" si="11"/>
        <v>748.99</v>
      </c>
      <c r="AW15" s="577">
        <f t="shared" si="11"/>
        <v>530.24</v>
      </c>
      <c r="AX15" s="574">
        <v>133.5</v>
      </c>
      <c r="AY15" s="575">
        <v>133.69999999999999</v>
      </c>
      <c r="AZ15" s="576">
        <f t="shared" si="12"/>
        <v>19491</v>
      </c>
      <c r="BA15" s="577">
        <f t="shared" si="12"/>
        <v>14038.499999999998</v>
      </c>
      <c r="BB15" s="574">
        <v>131.80000000000001</v>
      </c>
      <c r="BC15" s="575">
        <v>132.80000000000001</v>
      </c>
      <c r="BD15" s="576">
        <f t="shared" si="13"/>
        <v>3822.2000000000003</v>
      </c>
      <c r="BE15" s="577">
        <f t="shared" si="13"/>
        <v>1726.4</v>
      </c>
      <c r="BF15" s="574"/>
      <c r="BG15" s="575"/>
      <c r="BH15" s="576">
        <f t="shared" si="14"/>
        <v>0</v>
      </c>
      <c r="BI15" s="577">
        <f t="shared" si="14"/>
        <v>0</v>
      </c>
      <c r="BJ15" s="576">
        <f t="shared" si="15"/>
        <v>133.21828571428571</v>
      </c>
      <c r="BK15" s="577">
        <f t="shared" si="15"/>
        <v>133.60084745762711</v>
      </c>
      <c r="BL15" s="576">
        <f t="shared" si="16"/>
        <v>23313.200000000001</v>
      </c>
      <c r="BM15" s="577">
        <f t="shared" si="16"/>
        <v>15764.9</v>
      </c>
      <c r="BN15" s="574">
        <v>130</v>
      </c>
      <c r="BO15" s="575">
        <v>146</v>
      </c>
      <c r="BP15" s="576">
        <f t="shared" si="17"/>
        <v>130</v>
      </c>
      <c r="BQ15" s="577">
        <f t="shared" si="17"/>
        <v>146</v>
      </c>
      <c r="BR15" s="574">
        <v>15</v>
      </c>
      <c r="BS15" s="575">
        <v>17</v>
      </c>
      <c r="BT15" s="576">
        <f t="shared" si="18"/>
        <v>15</v>
      </c>
      <c r="BU15" s="577">
        <f t="shared" si="18"/>
        <v>17</v>
      </c>
      <c r="BV15" s="574"/>
      <c r="BW15" s="575"/>
      <c r="BX15" s="576">
        <f t="shared" si="19"/>
        <v>0</v>
      </c>
      <c r="BY15" s="577">
        <f t="shared" si="19"/>
        <v>0</v>
      </c>
      <c r="BZ15" s="576">
        <f t="shared" si="20"/>
        <v>145</v>
      </c>
      <c r="CA15" s="577">
        <f t="shared" si="20"/>
        <v>163</v>
      </c>
      <c r="CB15" s="576">
        <f t="shared" si="21"/>
        <v>145</v>
      </c>
      <c r="CC15" s="577">
        <f t="shared" si="21"/>
        <v>163</v>
      </c>
      <c r="CD15" s="574">
        <v>5.38</v>
      </c>
      <c r="CE15" s="575">
        <v>5.57</v>
      </c>
      <c r="CF15" s="576">
        <f t="shared" si="22"/>
        <v>699.4</v>
      </c>
      <c r="CG15" s="577">
        <f t="shared" si="22"/>
        <v>813.22</v>
      </c>
      <c r="CH15" s="574">
        <v>6.87</v>
      </c>
      <c r="CI15" s="575">
        <v>10.28</v>
      </c>
      <c r="CJ15" s="576">
        <f t="shared" si="23"/>
        <v>103.05</v>
      </c>
      <c r="CK15" s="577">
        <f t="shared" si="23"/>
        <v>174.76</v>
      </c>
      <c r="CL15" s="574"/>
      <c r="CM15" s="575"/>
      <c r="CN15" s="576">
        <f t="shared" si="24"/>
        <v>0</v>
      </c>
      <c r="CO15" s="577">
        <f t="shared" si="24"/>
        <v>0</v>
      </c>
      <c r="CP15" s="576">
        <f t="shared" si="25"/>
        <v>5.5341379310344827</v>
      </c>
      <c r="CQ15" s="577">
        <f t="shared" si="25"/>
        <v>6.0612269938650307</v>
      </c>
      <c r="CR15" s="576">
        <f t="shared" si="26"/>
        <v>802.45</v>
      </c>
      <c r="CS15" s="577">
        <f t="shared" si="26"/>
        <v>987.98</v>
      </c>
      <c r="CT15" s="574">
        <v>135.9</v>
      </c>
      <c r="CU15" s="575">
        <v>133.9</v>
      </c>
      <c r="CV15" s="576">
        <f t="shared" si="27"/>
        <v>17667</v>
      </c>
      <c r="CW15" s="577">
        <f t="shared" si="27"/>
        <v>19549.400000000001</v>
      </c>
      <c r="CX15" s="574">
        <v>141.9</v>
      </c>
      <c r="CY15" s="575">
        <v>145.69999999999999</v>
      </c>
      <c r="CZ15" s="576">
        <f t="shared" si="28"/>
        <v>2128.5</v>
      </c>
      <c r="DA15" s="577">
        <f t="shared" si="28"/>
        <v>2476.8999999999996</v>
      </c>
      <c r="DB15" s="574"/>
      <c r="DC15" s="575"/>
      <c r="DD15" s="576">
        <f t="shared" si="29"/>
        <v>0</v>
      </c>
      <c r="DE15" s="577">
        <f t="shared" si="29"/>
        <v>0</v>
      </c>
      <c r="DF15" s="576">
        <f t="shared" si="30"/>
        <v>136.52068965517242</v>
      </c>
      <c r="DG15" s="577">
        <f t="shared" si="30"/>
        <v>135.13067484662579</v>
      </c>
      <c r="DH15" s="576">
        <f t="shared" si="31"/>
        <v>19795.5</v>
      </c>
      <c r="DI15" s="577">
        <f t="shared" si="31"/>
        <v>22026.300000000003</v>
      </c>
      <c r="DJ15" s="576">
        <f t="shared" si="32"/>
        <v>320</v>
      </c>
      <c r="DK15" s="577">
        <f t="shared" si="32"/>
        <v>281</v>
      </c>
      <c r="DL15" s="576">
        <f t="shared" si="32"/>
        <v>320</v>
      </c>
      <c r="DM15" s="577">
        <f t="shared" si="32"/>
        <v>281</v>
      </c>
      <c r="DN15" s="576">
        <f t="shared" si="33"/>
        <v>4.8482500000000002</v>
      </c>
      <c r="DO15" s="577">
        <f t="shared" si="33"/>
        <v>5.402918149466192</v>
      </c>
      <c r="DP15" s="576">
        <f t="shared" si="34"/>
        <v>1551.44</v>
      </c>
      <c r="DQ15" s="577">
        <f t="shared" si="34"/>
        <v>1518.22</v>
      </c>
      <c r="DR15" s="576">
        <f t="shared" si="35"/>
        <v>134.7146875</v>
      </c>
      <c r="DS15" s="577">
        <f t="shared" si="35"/>
        <v>134.48825622775803</v>
      </c>
      <c r="DT15" s="576">
        <f t="shared" si="36"/>
        <v>43108.7</v>
      </c>
      <c r="DU15" s="577">
        <f t="shared" si="36"/>
        <v>37791.200000000004</v>
      </c>
      <c r="DV15" s="574">
        <v>165</v>
      </c>
      <c r="DW15" s="575">
        <v>169</v>
      </c>
      <c r="DX15" s="576">
        <f t="shared" si="37"/>
        <v>165</v>
      </c>
      <c r="DY15" s="577">
        <f t="shared" si="37"/>
        <v>169</v>
      </c>
      <c r="DZ15" s="574">
        <v>21</v>
      </c>
      <c r="EA15" s="575">
        <v>38</v>
      </c>
      <c r="EB15" s="576">
        <f t="shared" si="38"/>
        <v>21</v>
      </c>
      <c r="EC15" s="577">
        <f t="shared" si="38"/>
        <v>38</v>
      </c>
      <c r="ED15" s="574"/>
      <c r="EE15" s="575"/>
      <c r="EF15" s="576">
        <f t="shared" si="39"/>
        <v>0</v>
      </c>
      <c r="EG15" s="577">
        <f t="shared" si="39"/>
        <v>0</v>
      </c>
      <c r="EH15" s="576">
        <f t="shared" si="40"/>
        <v>186</v>
      </c>
      <c r="EI15" s="577">
        <f t="shared" si="40"/>
        <v>207</v>
      </c>
      <c r="EJ15" s="576">
        <f t="shared" si="41"/>
        <v>186</v>
      </c>
      <c r="EK15" s="577">
        <f t="shared" si="41"/>
        <v>207</v>
      </c>
      <c r="EL15" s="574">
        <v>3.01</v>
      </c>
      <c r="EM15" s="575">
        <v>3.69</v>
      </c>
      <c r="EN15" s="576">
        <f t="shared" si="42"/>
        <v>496.65</v>
      </c>
      <c r="EO15" s="577">
        <f t="shared" si="42"/>
        <v>623.61</v>
      </c>
      <c r="EP15" s="574">
        <v>3.79</v>
      </c>
      <c r="EQ15" s="575">
        <v>5.41</v>
      </c>
      <c r="ER15" s="576">
        <f t="shared" si="43"/>
        <v>79.59</v>
      </c>
      <c r="ES15" s="577">
        <f t="shared" si="43"/>
        <v>205.58</v>
      </c>
      <c r="ET15" s="574"/>
      <c r="EU15" s="575"/>
      <c r="EV15" s="576">
        <f t="shared" si="44"/>
        <v>0</v>
      </c>
      <c r="EW15" s="577">
        <f t="shared" si="44"/>
        <v>0</v>
      </c>
      <c r="EX15" s="576">
        <f t="shared" si="45"/>
        <v>3.0980645161290323</v>
      </c>
      <c r="EY15" s="577">
        <f t="shared" si="45"/>
        <v>4.0057487922705315</v>
      </c>
      <c r="EZ15" s="576">
        <f t="shared" si="46"/>
        <v>576.24</v>
      </c>
      <c r="FA15" s="577">
        <f t="shared" si="46"/>
        <v>829.19</v>
      </c>
      <c r="FB15" s="574">
        <v>84.9</v>
      </c>
      <c r="FC15" s="575">
        <v>97.9</v>
      </c>
      <c r="FD15" s="576">
        <f t="shared" si="47"/>
        <v>14008.500000000002</v>
      </c>
      <c r="FE15" s="577">
        <f t="shared" si="47"/>
        <v>16545.100000000002</v>
      </c>
      <c r="FF15" s="574">
        <v>88.4</v>
      </c>
      <c r="FG15" s="575">
        <v>91.9</v>
      </c>
      <c r="FH15" s="576">
        <f t="shared" si="48"/>
        <v>1856.4</v>
      </c>
      <c r="FI15" s="577">
        <f t="shared" si="48"/>
        <v>3492.2000000000003</v>
      </c>
      <c r="FJ15" s="574"/>
      <c r="FK15" s="575"/>
      <c r="FL15" s="576">
        <f t="shared" si="49"/>
        <v>0</v>
      </c>
      <c r="FM15" s="577">
        <f t="shared" si="49"/>
        <v>0</v>
      </c>
      <c r="FN15" s="576">
        <f t="shared" si="50"/>
        <v>85.295161290322582</v>
      </c>
      <c r="FO15" s="577">
        <f t="shared" si="50"/>
        <v>96.798550724637693</v>
      </c>
      <c r="FP15" s="576">
        <f t="shared" si="51"/>
        <v>15864.9</v>
      </c>
      <c r="FQ15" s="577">
        <f t="shared" si="51"/>
        <v>20037.300000000003</v>
      </c>
      <c r="FR15" s="574">
        <v>1</v>
      </c>
      <c r="FS15" s="575">
        <v>2</v>
      </c>
      <c r="FT15" s="576">
        <f t="shared" si="52"/>
        <v>1</v>
      </c>
      <c r="FU15" s="577">
        <f t="shared" si="52"/>
        <v>2</v>
      </c>
      <c r="FV15" s="574">
        <v>11</v>
      </c>
      <c r="FW15" s="575">
        <v>4.75</v>
      </c>
      <c r="FX15" s="576">
        <f t="shared" si="53"/>
        <v>11</v>
      </c>
      <c r="FY15" s="577">
        <f t="shared" si="53"/>
        <v>9.5</v>
      </c>
      <c r="FZ15" s="574">
        <v>82</v>
      </c>
      <c r="GA15" s="575">
        <v>132</v>
      </c>
      <c r="GB15" s="576">
        <f t="shared" si="54"/>
        <v>82</v>
      </c>
      <c r="GC15" s="577">
        <f t="shared" si="54"/>
        <v>264</v>
      </c>
      <c r="GD15" s="576">
        <f t="shared" si="55"/>
        <v>441</v>
      </c>
      <c r="GE15" s="577">
        <f t="shared" si="55"/>
        <v>420</v>
      </c>
      <c r="GF15" s="576">
        <f t="shared" si="55"/>
        <v>441</v>
      </c>
      <c r="GG15" s="577">
        <f t="shared" si="55"/>
        <v>420</v>
      </c>
      <c r="GH15" s="576">
        <f t="shared" si="56"/>
        <v>1819.4699999999998</v>
      </c>
      <c r="GI15" s="577">
        <f t="shared" si="56"/>
        <v>1884.13</v>
      </c>
      <c r="GJ15" s="576">
        <f t="shared" si="57"/>
        <v>51166.5</v>
      </c>
      <c r="GK15" s="577">
        <f t="shared" si="57"/>
        <v>50133</v>
      </c>
      <c r="GL15" s="576">
        <f t="shared" si="58"/>
        <v>65</v>
      </c>
      <c r="GM15" s="577">
        <f t="shared" si="58"/>
        <v>68</v>
      </c>
      <c r="GN15" s="576">
        <f t="shared" si="58"/>
        <v>65</v>
      </c>
      <c r="GO15" s="577">
        <f t="shared" si="58"/>
        <v>68</v>
      </c>
      <c r="GP15" s="576">
        <f t="shared" si="59"/>
        <v>308.21000000000004</v>
      </c>
      <c r="GQ15" s="577">
        <f t="shared" si="59"/>
        <v>463.28</v>
      </c>
      <c r="GR15" s="576">
        <f t="shared" si="60"/>
        <v>7807.1</v>
      </c>
      <c r="GS15" s="577">
        <f t="shared" si="60"/>
        <v>7695.5</v>
      </c>
      <c r="GT15" s="576">
        <f t="shared" si="61"/>
        <v>506</v>
      </c>
      <c r="GU15" s="577">
        <f t="shared" si="61"/>
        <v>488</v>
      </c>
      <c r="GV15" s="576">
        <f t="shared" si="61"/>
        <v>506</v>
      </c>
      <c r="GW15" s="577">
        <f t="shared" si="61"/>
        <v>488</v>
      </c>
      <c r="GX15" s="576">
        <f t="shared" si="62"/>
        <v>2127.6799999999998</v>
      </c>
      <c r="GY15" s="577">
        <f t="shared" si="62"/>
        <v>2347.41</v>
      </c>
      <c r="GZ15" s="576">
        <f t="shared" si="62"/>
        <v>58973.599999999999</v>
      </c>
      <c r="HA15" s="577">
        <f t="shared" si="62"/>
        <v>57828.5</v>
      </c>
      <c r="HB15" s="576">
        <f t="shared" si="63"/>
        <v>0</v>
      </c>
      <c r="HC15" s="577">
        <f t="shared" si="63"/>
        <v>0</v>
      </c>
      <c r="HD15" s="576">
        <f t="shared" si="63"/>
        <v>0</v>
      </c>
      <c r="HE15" s="577">
        <f t="shared" si="63"/>
        <v>0</v>
      </c>
      <c r="HF15" s="576" t="str">
        <f t="shared" si="64"/>
        <v/>
      </c>
      <c r="HG15" s="577" t="str">
        <f t="shared" si="64"/>
        <v/>
      </c>
      <c r="HH15" s="576" t="str">
        <f t="shared" si="65"/>
        <v/>
      </c>
      <c r="HI15" s="577" t="str">
        <f t="shared" si="65"/>
        <v/>
      </c>
      <c r="HJ15" s="576">
        <f t="shared" si="66"/>
        <v>2138.6800000000003</v>
      </c>
      <c r="HK15" s="577">
        <f t="shared" si="66"/>
        <v>2356.91</v>
      </c>
      <c r="HL15" s="576">
        <f t="shared" si="67"/>
        <v>59055.6</v>
      </c>
      <c r="HM15" s="577">
        <f t="shared" si="67"/>
        <v>58092.500000000007</v>
      </c>
    </row>
    <row r="16" spans="1:221">
      <c r="A16" s="64" t="s">
        <v>352</v>
      </c>
      <c r="B16" s="65" t="s">
        <v>360</v>
      </c>
      <c r="C16" s="14" t="s">
        <v>1125</v>
      </c>
      <c r="D16" s="67">
        <v>106485</v>
      </c>
      <c r="E16" s="67">
        <v>5</v>
      </c>
      <c r="F16" s="574">
        <v>322</v>
      </c>
      <c r="G16" s="575">
        <v>396</v>
      </c>
      <c r="H16" s="574">
        <v>3</v>
      </c>
      <c r="I16" s="575">
        <v>23</v>
      </c>
      <c r="J16" s="576">
        <f t="shared" si="0"/>
        <v>319</v>
      </c>
      <c r="K16" s="577">
        <f t="shared" si="0"/>
        <v>373</v>
      </c>
      <c r="L16" s="574">
        <v>120</v>
      </c>
      <c r="M16" s="575">
        <v>120</v>
      </c>
      <c r="N16" s="576">
        <f t="shared" si="1"/>
        <v>319</v>
      </c>
      <c r="O16" s="577">
        <f t="shared" si="1"/>
        <v>373</v>
      </c>
      <c r="P16" s="576">
        <f t="shared" si="1"/>
        <v>319</v>
      </c>
      <c r="Q16" s="578">
        <f t="shared" si="1"/>
        <v>373</v>
      </c>
      <c r="R16" s="574">
        <v>35</v>
      </c>
      <c r="S16" s="575">
        <v>55</v>
      </c>
      <c r="T16" s="576">
        <f t="shared" si="2"/>
        <v>35</v>
      </c>
      <c r="U16" s="577">
        <f t="shared" si="2"/>
        <v>55</v>
      </c>
      <c r="V16" s="574">
        <v>58</v>
      </c>
      <c r="W16" s="575">
        <v>73</v>
      </c>
      <c r="X16" s="576">
        <f t="shared" si="3"/>
        <v>58</v>
      </c>
      <c r="Y16" s="577">
        <f t="shared" si="3"/>
        <v>73</v>
      </c>
      <c r="Z16" s="574"/>
      <c r="AA16" s="575"/>
      <c r="AB16" s="576">
        <f t="shared" si="4"/>
        <v>0</v>
      </c>
      <c r="AC16" s="577">
        <f t="shared" si="4"/>
        <v>0</v>
      </c>
      <c r="AD16" s="576">
        <f t="shared" si="5"/>
        <v>93</v>
      </c>
      <c r="AE16" s="577">
        <f t="shared" si="5"/>
        <v>128</v>
      </c>
      <c r="AF16" s="576">
        <f t="shared" si="6"/>
        <v>93</v>
      </c>
      <c r="AG16" s="577">
        <f t="shared" si="6"/>
        <v>128</v>
      </c>
      <c r="AH16" s="574">
        <v>3.74</v>
      </c>
      <c r="AI16" s="575">
        <v>3.88</v>
      </c>
      <c r="AJ16" s="576">
        <f t="shared" si="7"/>
        <v>130.9</v>
      </c>
      <c r="AK16" s="577">
        <f t="shared" si="7"/>
        <v>213.4</v>
      </c>
      <c r="AL16" s="574">
        <v>5.0999999999999996</v>
      </c>
      <c r="AM16" s="575">
        <v>4.3099999999999996</v>
      </c>
      <c r="AN16" s="576">
        <f t="shared" si="8"/>
        <v>295.79999999999995</v>
      </c>
      <c r="AO16" s="577">
        <f t="shared" si="8"/>
        <v>314.63</v>
      </c>
      <c r="AP16" s="574"/>
      <c r="AQ16" s="575"/>
      <c r="AR16" s="576">
        <f t="shared" si="9"/>
        <v>0</v>
      </c>
      <c r="AS16" s="577">
        <f t="shared" si="9"/>
        <v>0</v>
      </c>
      <c r="AT16" s="576">
        <f t="shared" si="10"/>
        <v>4.5881720430107515</v>
      </c>
      <c r="AU16" s="577">
        <f t="shared" si="10"/>
        <v>4.1252343749999998</v>
      </c>
      <c r="AV16" s="576">
        <f t="shared" si="11"/>
        <v>426.69999999999987</v>
      </c>
      <c r="AW16" s="577">
        <f t="shared" si="11"/>
        <v>528.03</v>
      </c>
      <c r="AX16" s="574">
        <v>126.7</v>
      </c>
      <c r="AY16" s="575">
        <v>129.6</v>
      </c>
      <c r="AZ16" s="576">
        <f t="shared" si="12"/>
        <v>4434.5</v>
      </c>
      <c r="BA16" s="577">
        <f t="shared" si="12"/>
        <v>7128</v>
      </c>
      <c r="BB16" s="574">
        <v>146.80000000000001</v>
      </c>
      <c r="BC16" s="575">
        <v>132.5</v>
      </c>
      <c r="BD16" s="576">
        <f t="shared" si="13"/>
        <v>8514.4000000000015</v>
      </c>
      <c r="BE16" s="577">
        <f t="shared" si="13"/>
        <v>9672.5</v>
      </c>
      <c r="BF16" s="574"/>
      <c r="BG16" s="575"/>
      <c r="BH16" s="576">
        <f t="shared" si="14"/>
        <v>0</v>
      </c>
      <c r="BI16" s="577">
        <f t="shared" si="14"/>
        <v>0</v>
      </c>
      <c r="BJ16" s="576">
        <f t="shared" si="15"/>
        <v>139.23548387096776</v>
      </c>
      <c r="BK16" s="577">
        <f t="shared" si="15"/>
        <v>131.25390625</v>
      </c>
      <c r="BL16" s="576">
        <f t="shared" si="16"/>
        <v>12948.900000000001</v>
      </c>
      <c r="BM16" s="577">
        <f t="shared" si="16"/>
        <v>16800.5</v>
      </c>
      <c r="BN16" s="574">
        <v>77</v>
      </c>
      <c r="BO16" s="575">
        <v>95</v>
      </c>
      <c r="BP16" s="576">
        <f t="shared" si="17"/>
        <v>77</v>
      </c>
      <c r="BQ16" s="577">
        <f t="shared" si="17"/>
        <v>95</v>
      </c>
      <c r="BR16" s="574">
        <v>48</v>
      </c>
      <c r="BS16" s="575">
        <v>40</v>
      </c>
      <c r="BT16" s="576">
        <f t="shared" si="18"/>
        <v>48</v>
      </c>
      <c r="BU16" s="577">
        <f t="shared" si="18"/>
        <v>40</v>
      </c>
      <c r="BV16" s="574"/>
      <c r="BW16" s="575"/>
      <c r="BX16" s="576">
        <f t="shared" si="19"/>
        <v>0</v>
      </c>
      <c r="BY16" s="577">
        <f t="shared" si="19"/>
        <v>0</v>
      </c>
      <c r="BZ16" s="576">
        <f t="shared" si="20"/>
        <v>125</v>
      </c>
      <c r="CA16" s="577">
        <f t="shared" si="20"/>
        <v>135</v>
      </c>
      <c r="CB16" s="576">
        <f t="shared" si="21"/>
        <v>125</v>
      </c>
      <c r="CC16" s="577">
        <f t="shared" si="21"/>
        <v>135</v>
      </c>
      <c r="CD16" s="574">
        <v>6.17</v>
      </c>
      <c r="CE16" s="575">
        <v>5.74</v>
      </c>
      <c r="CF16" s="576">
        <f t="shared" si="22"/>
        <v>475.09</v>
      </c>
      <c r="CG16" s="577">
        <f t="shared" si="22"/>
        <v>545.30000000000007</v>
      </c>
      <c r="CH16" s="574">
        <v>6.58</v>
      </c>
      <c r="CI16" s="575">
        <v>7.85</v>
      </c>
      <c r="CJ16" s="576">
        <f t="shared" si="23"/>
        <v>315.84000000000003</v>
      </c>
      <c r="CK16" s="577">
        <f t="shared" si="23"/>
        <v>314</v>
      </c>
      <c r="CL16" s="574"/>
      <c r="CM16" s="575"/>
      <c r="CN16" s="576">
        <f t="shared" si="24"/>
        <v>0</v>
      </c>
      <c r="CO16" s="577">
        <f t="shared" si="24"/>
        <v>0</v>
      </c>
      <c r="CP16" s="576">
        <f t="shared" si="25"/>
        <v>6.3274400000000002</v>
      </c>
      <c r="CQ16" s="577">
        <f t="shared" si="25"/>
        <v>6.3651851851851857</v>
      </c>
      <c r="CR16" s="576">
        <f t="shared" si="26"/>
        <v>790.93000000000006</v>
      </c>
      <c r="CS16" s="577">
        <f t="shared" si="26"/>
        <v>859.30000000000007</v>
      </c>
      <c r="CT16" s="574">
        <v>132.6</v>
      </c>
      <c r="CU16" s="575">
        <v>134.69999999999999</v>
      </c>
      <c r="CV16" s="576">
        <f t="shared" si="27"/>
        <v>10210.199999999999</v>
      </c>
      <c r="CW16" s="577">
        <f t="shared" si="27"/>
        <v>12796.499999999998</v>
      </c>
      <c r="CX16" s="574">
        <v>132.6</v>
      </c>
      <c r="CY16" s="575">
        <v>138</v>
      </c>
      <c r="CZ16" s="576">
        <f t="shared" si="28"/>
        <v>6364.7999999999993</v>
      </c>
      <c r="DA16" s="577">
        <f t="shared" si="28"/>
        <v>5520</v>
      </c>
      <c r="DB16" s="574"/>
      <c r="DC16" s="575"/>
      <c r="DD16" s="576">
        <f t="shared" si="29"/>
        <v>0</v>
      </c>
      <c r="DE16" s="577">
        <f t="shared" si="29"/>
        <v>0</v>
      </c>
      <c r="DF16" s="576">
        <f t="shared" si="30"/>
        <v>132.6</v>
      </c>
      <c r="DG16" s="577">
        <f t="shared" si="30"/>
        <v>135.67777777777778</v>
      </c>
      <c r="DH16" s="576">
        <f t="shared" si="31"/>
        <v>16575</v>
      </c>
      <c r="DI16" s="577">
        <f t="shared" si="31"/>
        <v>18316.5</v>
      </c>
      <c r="DJ16" s="576">
        <f t="shared" si="32"/>
        <v>218</v>
      </c>
      <c r="DK16" s="577">
        <f t="shared" si="32"/>
        <v>263</v>
      </c>
      <c r="DL16" s="576">
        <f t="shared" si="32"/>
        <v>218</v>
      </c>
      <c r="DM16" s="577">
        <f t="shared" si="32"/>
        <v>263</v>
      </c>
      <c r="DN16" s="576">
        <f t="shared" si="33"/>
        <v>5.5854587155963298</v>
      </c>
      <c r="DO16" s="577">
        <f t="shared" si="33"/>
        <v>5.2750190114068438</v>
      </c>
      <c r="DP16" s="576">
        <f t="shared" si="34"/>
        <v>1217.6299999999999</v>
      </c>
      <c r="DQ16" s="577">
        <f t="shared" si="34"/>
        <v>1387.33</v>
      </c>
      <c r="DR16" s="576">
        <f t="shared" si="35"/>
        <v>135.43073394495414</v>
      </c>
      <c r="DS16" s="577">
        <f t="shared" si="35"/>
        <v>133.52471482889734</v>
      </c>
      <c r="DT16" s="576">
        <f t="shared" si="36"/>
        <v>29523.9</v>
      </c>
      <c r="DU16" s="577">
        <f t="shared" si="36"/>
        <v>35117</v>
      </c>
      <c r="DV16" s="574">
        <v>63</v>
      </c>
      <c r="DW16" s="575">
        <v>75</v>
      </c>
      <c r="DX16" s="576">
        <f t="shared" si="37"/>
        <v>63</v>
      </c>
      <c r="DY16" s="577">
        <f t="shared" si="37"/>
        <v>75</v>
      </c>
      <c r="DZ16" s="574">
        <v>38</v>
      </c>
      <c r="EA16" s="575">
        <v>34</v>
      </c>
      <c r="EB16" s="576">
        <f t="shared" si="38"/>
        <v>38</v>
      </c>
      <c r="EC16" s="577">
        <f t="shared" si="38"/>
        <v>34</v>
      </c>
      <c r="ED16" s="574"/>
      <c r="EE16" s="575"/>
      <c r="EF16" s="576">
        <f t="shared" si="39"/>
        <v>0</v>
      </c>
      <c r="EG16" s="577">
        <f t="shared" si="39"/>
        <v>0</v>
      </c>
      <c r="EH16" s="576">
        <f t="shared" si="40"/>
        <v>101</v>
      </c>
      <c r="EI16" s="577">
        <f t="shared" si="40"/>
        <v>109</v>
      </c>
      <c r="EJ16" s="576">
        <f t="shared" si="41"/>
        <v>101</v>
      </c>
      <c r="EK16" s="577">
        <f t="shared" si="41"/>
        <v>109</v>
      </c>
      <c r="EL16" s="574">
        <v>3.85</v>
      </c>
      <c r="EM16" s="575">
        <v>3.05</v>
      </c>
      <c r="EN16" s="576">
        <f t="shared" si="42"/>
        <v>242.55</v>
      </c>
      <c r="EO16" s="577">
        <f t="shared" si="42"/>
        <v>228.75</v>
      </c>
      <c r="EP16" s="574">
        <v>5.97</v>
      </c>
      <c r="EQ16" s="575">
        <v>4.1100000000000003</v>
      </c>
      <c r="ER16" s="576">
        <f t="shared" si="43"/>
        <v>226.85999999999999</v>
      </c>
      <c r="ES16" s="577">
        <f t="shared" si="43"/>
        <v>139.74</v>
      </c>
      <c r="ET16" s="574"/>
      <c r="EU16" s="575"/>
      <c r="EV16" s="576">
        <f t="shared" si="44"/>
        <v>0</v>
      </c>
      <c r="EW16" s="577">
        <f t="shared" si="44"/>
        <v>0</v>
      </c>
      <c r="EX16" s="576">
        <f t="shared" si="45"/>
        <v>4.6476237623762371</v>
      </c>
      <c r="EY16" s="577">
        <f t="shared" si="45"/>
        <v>3.3806422018348625</v>
      </c>
      <c r="EZ16" s="576">
        <f t="shared" si="46"/>
        <v>469.40999999999997</v>
      </c>
      <c r="FA16" s="577">
        <f t="shared" si="46"/>
        <v>368.49</v>
      </c>
      <c r="FB16" s="574">
        <v>90.5</v>
      </c>
      <c r="FC16" s="575">
        <v>84.6</v>
      </c>
      <c r="FD16" s="576">
        <f t="shared" si="47"/>
        <v>5701.5</v>
      </c>
      <c r="FE16" s="577">
        <f t="shared" si="47"/>
        <v>6345</v>
      </c>
      <c r="FF16" s="574">
        <v>100.4</v>
      </c>
      <c r="FG16" s="575">
        <v>80</v>
      </c>
      <c r="FH16" s="576">
        <f t="shared" si="48"/>
        <v>3815.2000000000003</v>
      </c>
      <c r="FI16" s="577">
        <f t="shared" si="48"/>
        <v>2720</v>
      </c>
      <c r="FJ16" s="574"/>
      <c r="FK16" s="575"/>
      <c r="FL16" s="576">
        <f t="shared" si="49"/>
        <v>0</v>
      </c>
      <c r="FM16" s="577">
        <f t="shared" si="49"/>
        <v>0</v>
      </c>
      <c r="FN16" s="576">
        <f t="shared" si="50"/>
        <v>94.224752475247527</v>
      </c>
      <c r="FO16" s="577">
        <f t="shared" si="50"/>
        <v>83.165137614678898</v>
      </c>
      <c r="FP16" s="576">
        <f t="shared" si="51"/>
        <v>9516.7000000000007</v>
      </c>
      <c r="FQ16" s="577">
        <f t="shared" si="51"/>
        <v>9065</v>
      </c>
      <c r="FR16" s="574"/>
      <c r="FS16" s="575">
        <v>1</v>
      </c>
      <c r="FT16" s="576">
        <f t="shared" si="52"/>
        <v>0</v>
      </c>
      <c r="FU16" s="577">
        <f t="shared" si="52"/>
        <v>1</v>
      </c>
      <c r="FV16" s="574"/>
      <c r="FW16" s="575">
        <v>1.83</v>
      </c>
      <c r="FX16" s="576">
        <f t="shared" si="53"/>
        <v>0</v>
      </c>
      <c r="FY16" s="577">
        <f t="shared" si="53"/>
        <v>1.83</v>
      </c>
      <c r="FZ16" s="574"/>
      <c r="GA16" s="575">
        <v>120</v>
      </c>
      <c r="GB16" s="576">
        <f t="shared" si="54"/>
        <v>0</v>
      </c>
      <c r="GC16" s="577">
        <f t="shared" si="54"/>
        <v>120</v>
      </c>
      <c r="GD16" s="576">
        <f t="shared" si="55"/>
        <v>175</v>
      </c>
      <c r="GE16" s="577">
        <f t="shared" si="55"/>
        <v>225</v>
      </c>
      <c r="GF16" s="576">
        <f t="shared" si="55"/>
        <v>175</v>
      </c>
      <c r="GG16" s="577">
        <f t="shared" si="55"/>
        <v>225</v>
      </c>
      <c r="GH16" s="576">
        <f t="shared" si="56"/>
        <v>848.54</v>
      </c>
      <c r="GI16" s="577">
        <f t="shared" si="56"/>
        <v>987.45</v>
      </c>
      <c r="GJ16" s="576">
        <f t="shared" si="57"/>
        <v>20346.199999999997</v>
      </c>
      <c r="GK16" s="577">
        <f t="shared" si="57"/>
        <v>26269.5</v>
      </c>
      <c r="GL16" s="576">
        <f t="shared" si="58"/>
        <v>144</v>
      </c>
      <c r="GM16" s="577">
        <f t="shared" si="58"/>
        <v>147</v>
      </c>
      <c r="GN16" s="576">
        <f t="shared" si="58"/>
        <v>144</v>
      </c>
      <c r="GO16" s="577">
        <f t="shared" si="58"/>
        <v>147</v>
      </c>
      <c r="GP16" s="576">
        <f t="shared" si="59"/>
        <v>838.5</v>
      </c>
      <c r="GQ16" s="577">
        <f t="shared" si="59"/>
        <v>768.37</v>
      </c>
      <c r="GR16" s="576">
        <f t="shared" si="60"/>
        <v>18694.400000000001</v>
      </c>
      <c r="GS16" s="577">
        <f t="shared" si="60"/>
        <v>17912.5</v>
      </c>
      <c r="GT16" s="576">
        <f t="shared" si="61"/>
        <v>319</v>
      </c>
      <c r="GU16" s="577">
        <f t="shared" si="61"/>
        <v>372</v>
      </c>
      <c r="GV16" s="576">
        <f t="shared" si="61"/>
        <v>319</v>
      </c>
      <c r="GW16" s="577">
        <f t="shared" si="61"/>
        <v>372</v>
      </c>
      <c r="GX16" s="576">
        <f t="shared" si="62"/>
        <v>1687.04</v>
      </c>
      <c r="GY16" s="577">
        <f t="shared" si="62"/>
        <v>1755.8200000000002</v>
      </c>
      <c r="GZ16" s="576">
        <f t="shared" si="62"/>
        <v>39040.6</v>
      </c>
      <c r="HA16" s="577">
        <f t="shared" si="62"/>
        <v>44182</v>
      </c>
      <c r="HB16" s="576">
        <f t="shared" si="63"/>
        <v>0</v>
      </c>
      <c r="HC16" s="577">
        <f t="shared" si="63"/>
        <v>0</v>
      </c>
      <c r="HD16" s="576">
        <f t="shared" si="63"/>
        <v>0</v>
      </c>
      <c r="HE16" s="577">
        <f t="shared" si="63"/>
        <v>0</v>
      </c>
      <c r="HF16" s="576" t="str">
        <f t="shared" si="64"/>
        <v/>
      </c>
      <c r="HG16" s="577" t="str">
        <f t="shared" si="64"/>
        <v/>
      </c>
      <c r="HH16" s="576" t="str">
        <f t="shared" si="65"/>
        <v/>
      </c>
      <c r="HI16" s="577" t="str">
        <f t="shared" si="65"/>
        <v/>
      </c>
      <c r="HJ16" s="576">
        <f t="shared" si="66"/>
        <v>1687.04</v>
      </c>
      <c r="HK16" s="577">
        <f t="shared" si="66"/>
        <v>1757.6499999999999</v>
      </c>
      <c r="HL16" s="576">
        <f t="shared" si="67"/>
        <v>39040.600000000006</v>
      </c>
      <c r="HM16" s="577">
        <f t="shared" si="67"/>
        <v>44302</v>
      </c>
    </row>
    <row r="17" spans="1:221">
      <c r="A17" s="64" t="s">
        <v>352</v>
      </c>
      <c r="B17" s="65" t="s">
        <v>361</v>
      </c>
      <c r="C17" s="14"/>
      <c r="D17" s="67">
        <v>108092</v>
      </c>
      <c r="E17" s="67">
        <v>6</v>
      </c>
      <c r="F17" s="574">
        <v>795</v>
      </c>
      <c r="G17" s="575">
        <v>829</v>
      </c>
      <c r="H17" s="574">
        <v>0</v>
      </c>
      <c r="I17" s="575">
        <v>0</v>
      </c>
      <c r="J17" s="576">
        <f t="shared" si="0"/>
        <v>795</v>
      </c>
      <c r="K17" s="577">
        <f t="shared" si="0"/>
        <v>829</v>
      </c>
      <c r="L17" s="574">
        <v>120</v>
      </c>
      <c r="M17" s="575">
        <v>120</v>
      </c>
      <c r="N17" s="576">
        <f t="shared" si="1"/>
        <v>795</v>
      </c>
      <c r="O17" s="577">
        <f t="shared" si="1"/>
        <v>829</v>
      </c>
      <c r="P17" s="576">
        <f t="shared" si="1"/>
        <v>795</v>
      </c>
      <c r="Q17" s="578">
        <f t="shared" si="1"/>
        <v>829</v>
      </c>
      <c r="R17" s="574">
        <v>176</v>
      </c>
      <c r="S17" s="575">
        <v>166</v>
      </c>
      <c r="T17" s="576">
        <f t="shared" si="2"/>
        <v>176</v>
      </c>
      <c r="U17" s="577">
        <f t="shared" si="2"/>
        <v>166</v>
      </c>
      <c r="V17" s="574">
        <v>10</v>
      </c>
      <c r="W17" s="575">
        <v>14</v>
      </c>
      <c r="X17" s="576">
        <f t="shared" si="3"/>
        <v>10</v>
      </c>
      <c r="Y17" s="577">
        <f t="shared" si="3"/>
        <v>14</v>
      </c>
      <c r="Z17" s="574"/>
      <c r="AA17" s="575"/>
      <c r="AB17" s="576">
        <f t="shared" si="4"/>
        <v>0</v>
      </c>
      <c r="AC17" s="577">
        <f t="shared" si="4"/>
        <v>0</v>
      </c>
      <c r="AD17" s="576">
        <f t="shared" si="5"/>
        <v>186</v>
      </c>
      <c r="AE17" s="577">
        <f t="shared" si="5"/>
        <v>180</v>
      </c>
      <c r="AF17" s="576">
        <f t="shared" si="6"/>
        <v>186</v>
      </c>
      <c r="AG17" s="577">
        <f t="shared" si="6"/>
        <v>180</v>
      </c>
      <c r="AH17" s="574">
        <v>4.6100000000000003</v>
      </c>
      <c r="AI17" s="575">
        <v>4.75</v>
      </c>
      <c r="AJ17" s="576">
        <f t="shared" si="7"/>
        <v>811.36</v>
      </c>
      <c r="AK17" s="577">
        <f t="shared" si="7"/>
        <v>788.5</v>
      </c>
      <c r="AL17" s="574">
        <v>7.13</v>
      </c>
      <c r="AM17" s="575">
        <v>6.38</v>
      </c>
      <c r="AN17" s="576">
        <f t="shared" si="8"/>
        <v>71.3</v>
      </c>
      <c r="AO17" s="577">
        <f t="shared" si="8"/>
        <v>89.32</v>
      </c>
      <c r="AP17" s="574"/>
      <c r="AQ17" s="575"/>
      <c r="AR17" s="576">
        <f t="shared" si="9"/>
        <v>0</v>
      </c>
      <c r="AS17" s="577">
        <f t="shared" si="9"/>
        <v>0</v>
      </c>
      <c r="AT17" s="576">
        <f t="shared" si="10"/>
        <v>4.7454838709677416</v>
      </c>
      <c r="AU17" s="577">
        <f t="shared" si="10"/>
        <v>4.876777777777777</v>
      </c>
      <c r="AV17" s="576">
        <f t="shared" si="11"/>
        <v>882.66</v>
      </c>
      <c r="AW17" s="577">
        <f t="shared" si="11"/>
        <v>877.81999999999982</v>
      </c>
      <c r="AX17" s="574">
        <v>145.1</v>
      </c>
      <c r="AY17" s="575">
        <v>142.69999999999999</v>
      </c>
      <c r="AZ17" s="576">
        <f t="shared" si="12"/>
        <v>25537.599999999999</v>
      </c>
      <c r="BA17" s="577">
        <f t="shared" si="12"/>
        <v>23688.199999999997</v>
      </c>
      <c r="BB17" s="574">
        <v>170.1</v>
      </c>
      <c r="BC17" s="575">
        <v>148.5</v>
      </c>
      <c r="BD17" s="576">
        <f t="shared" si="13"/>
        <v>1701</v>
      </c>
      <c r="BE17" s="577">
        <f t="shared" si="13"/>
        <v>2079</v>
      </c>
      <c r="BF17" s="574"/>
      <c r="BG17" s="575"/>
      <c r="BH17" s="576">
        <f t="shared" si="14"/>
        <v>0</v>
      </c>
      <c r="BI17" s="577">
        <f t="shared" si="14"/>
        <v>0</v>
      </c>
      <c r="BJ17" s="576">
        <f t="shared" si="15"/>
        <v>146.44408602150537</v>
      </c>
      <c r="BK17" s="577">
        <f t="shared" si="15"/>
        <v>143.15111111111111</v>
      </c>
      <c r="BL17" s="576">
        <f t="shared" si="16"/>
        <v>27238.6</v>
      </c>
      <c r="BM17" s="577">
        <f t="shared" si="16"/>
        <v>25767.200000000001</v>
      </c>
      <c r="BN17" s="574">
        <v>343</v>
      </c>
      <c r="BO17" s="575">
        <v>311</v>
      </c>
      <c r="BP17" s="576">
        <f t="shared" si="17"/>
        <v>343</v>
      </c>
      <c r="BQ17" s="577">
        <f t="shared" si="17"/>
        <v>311</v>
      </c>
      <c r="BR17" s="574">
        <v>41</v>
      </c>
      <c r="BS17" s="575">
        <v>59</v>
      </c>
      <c r="BT17" s="576">
        <f t="shared" si="18"/>
        <v>41</v>
      </c>
      <c r="BU17" s="577">
        <f t="shared" si="18"/>
        <v>59</v>
      </c>
      <c r="BV17" s="574"/>
      <c r="BW17" s="575"/>
      <c r="BX17" s="576">
        <f t="shared" si="19"/>
        <v>0</v>
      </c>
      <c r="BY17" s="577">
        <f t="shared" si="19"/>
        <v>0</v>
      </c>
      <c r="BZ17" s="576">
        <f t="shared" si="20"/>
        <v>384</v>
      </c>
      <c r="CA17" s="577">
        <f t="shared" si="20"/>
        <v>370</v>
      </c>
      <c r="CB17" s="576">
        <f t="shared" si="21"/>
        <v>384</v>
      </c>
      <c r="CC17" s="577">
        <f t="shared" si="21"/>
        <v>370</v>
      </c>
      <c r="CD17" s="574">
        <v>6.2</v>
      </c>
      <c r="CE17" s="575">
        <v>6.33</v>
      </c>
      <c r="CF17" s="576">
        <f t="shared" si="22"/>
        <v>2126.6</v>
      </c>
      <c r="CG17" s="577">
        <f t="shared" si="22"/>
        <v>1968.63</v>
      </c>
      <c r="CH17" s="574">
        <v>12.03</v>
      </c>
      <c r="CI17" s="575">
        <v>10.86</v>
      </c>
      <c r="CJ17" s="576">
        <f t="shared" si="23"/>
        <v>493.22999999999996</v>
      </c>
      <c r="CK17" s="577">
        <f t="shared" si="23"/>
        <v>640.74</v>
      </c>
      <c r="CL17" s="574"/>
      <c r="CM17" s="575"/>
      <c r="CN17" s="576">
        <f t="shared" si="24"/>
        <v>0</v>
      </c>
      <c r="CO17" s="577">
        <f t="shared" si="24"/>
        <v>0</v>
      </c>
      <c r="CP17" s="576">
        <f t="shared" si="25"/>
        <v>6.8224739583333331</v>
      </c>
      <c r="CQ17" s="577">
        <f t="shared" si="25"/>
        <v>7.0523513513513514</v>
      </c>
      <c r="CR17" s="576">
        <f t="shared" si="26"/>
        <v>2619.83</v>
      </c>
      <c r="CS17" s="577">
        <f t="shared" si="26"/>
        <v>2609.37</v>
      </c>
      <c r="CT17" s="574">
        <v>141.4</v>
      </c>
      <c r="CU17" s="575">
        <v>147.69999999999999</v>
      </c>
      <c r="CV17" s="576">
        <f t="shared" si="27"/>
        <v>48500.200000000004</v>
      </c>
      <c r="CW17" s="577">
        <f t="shared" si="27"/>
        <v>45934.7</v>
      </c>
      <c r="CX17" s="574">
        <v>121.9</v>
      </c>
      <c r="CY17" s="575">
        <v>144.80000000000001</v>
      </c>
      <c r="CZ17" s="576">
        <f t="shared" si="28"/>
        <v>4997.9000000000005</v>
      </c>
      <c r="DA17" s="577">
        <f t="shared" si="28"/>
        <v>8543.2000000000007</v>
      </c>
      <c r="DB17" s="574"/>
      <c r="DC17" s="575"/>
      <c r="DD17" s="576">
        <f t="shared" si="29"/>
        <v>0</v>
      </c>
      <c r="DE17" s="577">
        <f t="shared" si="29"/>
        <v>0</v>
      </c>
      <c r="DF17" s="576">
        <f t="shared" si="30"/>
        <v>139.31796875000001</v>
      </c>
      <c r="DG17" s="577">
        <f t="shared" si="30"/>
        <v>147.23756756756754</v>
      </c>
      <c r="DH17" s="576">
        <f t="shared" si="31"/>
        <v>53498.100000000006</v>
      </c>
      <c r="DI17" s="577">
        <f t="shared" si="31"/>
        <v>54477.899999999987</v>
      </c>
      <c r="DJ17" s="576">
        <f t="shared" si="32"/>
        <v>570</v>
      </c>
      <c r="DK17" s="577">
        <f t="shared" si="32"/>
        <v>550</v>
      </c>
      <c r="DL17" s="576">
        <f t="shared" si="32"/>
        <v>570</v>
      </c>
      <c r="DM17" s="577">
        <f t="shared" si="32"/>
        <v>550</v>
      </c>
      <c r="DN17" s="576">
        <f t="shared" si="33"/>
        <v>6.1447192982456134</v>
      </c>
      <c r="DO17" s="577">
        <f t="shared" si="33"/>
        <v>6.3403454545454538</v>
      </c>
      <c r="DP17" s="576">
        <f t="shared" si="34"/>
        <v>3502.49</v>
      </c>
      <c r="DQ17" s="577">
        <f t="shared" si="34"/>
        <v>3487.1899999999996</v>
      </c>
      <c r="DR17" s="576">
        <f t="shared" si="35"/>
        <v>141.64333333333335</v>
      </c>
      <c r="DS17" s="577">
        <f t="shared" si="35"/>
        <v>145.90018181818181</v>
      </c>
      <c r="DT17" s="576">
        <f t="shared" si="36"/>
        <v>80736.700000000012</v>
      </c>
      <c r="DU17" s="577">
        <f t="shared" si="36"/>
        <v>80245.099999999991</v>
      </c>
      <c r="DV17" s="574">
        <v>190</v>
      </c>
      <c r="DW17" s="575">
        <v>200</v>
      </c>
      <c r="DX17" s="576">
        <f t="shared" si="37"/>
        <v>190</v>
      </c>
      <c r="DY17" s="577">
        <f t="shared" si="37"/>
        <v>200</v>
      </c>
      <c r="DZ17" s="574">
        <v>35</v>
      </c>
      <c r="EA17" s="575">
        <v>71</v>
      </c>
      <c r="EB17" s="576">
        <f t="shared" si="38"/>
        <v>35</v>
      </c>
      <c r="EC17" s="577">
        <f t="shared" si="38"/>
        <v>71</v>
      </c>
      <c r="ED17" s="574"/>
      <c r="EE17" s="575"/>
      <c r="EF17" s="576">
        <f t="shared" si="39"/>
        <v>0</v>
      </c>
      <c r="EG17" s="577">
        <f t="shared" si="39"/>
        <v>0</v>
      </c>
      <c r="EH17" s="576">
        <f t="shared" si="40"/>
        <v>225</v>
      </c>
      <c r="EI17" s="577">
        <f t="shared" si="40"/>
        <v>271</v>
      </c>
      <c r="EJ17" s="576">
        <f t="shared" si="41"/>
        <v>225</v>
      </c>
      <c r="EK17" s="577">
        <f t="shared" si="41"/>
        <v>271</v>
      </c>
      <c r="EL17" s="574">
        <v>3.98</v>
      </c>
      <c r="EM17" s="575">
        <v>3.91</v>
      </c>
      <c r="EN17" s="576">
        <f t="shared" si="42"/>
        <v>756.2</v>
      </c>
      <c r="EO17" s="577">
        <f t="shared" si="42"/>
        <v>782</v>
      </c>
      <c r="EP17" s="574">
        <v>4.8499999999999996</v>
      </c>
      <c r="EQ17" s="575">
        <v>4.8499999999999996</v>
      </c>
      <c r="ER17" s="576">
        <f t="shared" si="43"/>
        <v>169.75</v>
      </c>
      <c r="ES17" s="577">
        <f t="shared" si="43"/>
        <v>344.34999999999997</v>
      </c>
      <c r="ET17" s="574"/>
      <c r="EU17" s="575"/>
      <c r="EV17" s="576">
        <f t="shared" si="44"/>
        <v>0</v>
      </c>
      <c r="EW17" s="577">
        <f t="shared" si="44"/>
        <v>0</v>
      </c>
      <c r="EX17" s="576">
        <f t="shared" si="45"/>
        <v>4.115333333333334</v>
      </c>
      <c r="EY17" s="577">
        <f t="shared" si="45"/>
        <v>4.1562730627306266</v>
      </c>
      <c r="EZ17" s="576">
        <f t="shared" si="46"/>
        <v>925.95000000000016</v>
      </c>
      <c r="FA17" s="577">
        <f t="shared" si="46"/>
        <v>1126.3499999999999</v>
      </c>
      <c r="FB17" s="574">
        <v>97.7</v>
      </c>
      <c r="FC17" s="575">
        <v>101.6</v>
      </c>
      <c r="FD17" s="576">
        <f t="shared" si="47"/>
        <v>18563</v>
      </c>
      <c r="FE17" s="577">
        <f t="shared" si="47"/>
        <v>20320</v>
      </c>
      <c r="FF17" s="574">
        <v>89.3</v>
      </c>
      <c r="FG17" s="575">
        <v>84.7</v>
      </c>
      <c r="FH17" s="576">
        <f t="shared" si="48"/>
        <v>3125.5</v>
      </c>
      <c r="FI17" s="577">
        <f t="shared" si="48"/>
        <v>6013.7</v>
      </c>
      <c r="FJ17" s="574"/>
      <c r="FK17" s="575"/>
      <c r="FL17" s="576">
        <f t="shared" si="49"/>
        <v>0</v>
      </c>
      <c r="FM17" s="577">
        <f t="shared" si="49"/>
        <v>0</v>
      </c>
      <c r="FN17" s="576">
        <f t="shared" si="50"/>
        <v>96.393333333333331</v>
      </c>
      <c r="FO17" s="577">
        <f t="shared" si="50"/>
        <v>97.172324723247229</v>
      </c>
      <c r="FP17" s="576">
        <f t="shared" si="51"/>
        <v>21688.5</v>
      </c>
      <c r="FQ17" s="577">
        <f t="shared" si="51"/>
        <v>26333.7</v>
      </c>
      <c r="FR17" s="574"/>
      <c r="FS17" s="575">
        <v>8</v>
      </c>
      <c r="FT17" s="576">
        <f t="shared" si="52"/>
        <v>0</v>
      </c>
      <c r="FU17" s="577">
        <f t="shared" si="52"/>
        <v>8</v>
      </c>
      <c r="FV17" s="574"/>
      <c r="FW17" s="575">
        <v>3.4</v>
      </c>
      <c r="FX17" s="576">
        <f t="shared" si="53"/>
        <v>0</v>
      </c>
      <c r="FY17" s="577">
        <f t="shared" si="53"/>
        <v>27.2</v>
      </c>
      <c r="FZ17" s="574"/>
      <c r="GA17" s="575">
        <v>80</v>
      </c>
      <c r="GB17" s="576">
        <f t="shared" si="54"/>
        <v>0</v>
      </c>
      <c r="GC17" s="577">
        <f t="shared" si="54"/>
        <v>640</v>
      </c>
      <c r="GD17" s="576">
        <f t="shared" si="55"/>
        <v>709</v>
      </c>
      <c r="GE17" s="577">
        <f t="shared" si="55"/>
        <v>677</v>
      </c>
      <c r="GF17" s="576">
        <f t="shared" si="55"/>
        <v>709</v>
      </c>
      <c r="GG17" s="577">
        <f t="shared" si="55"/>
        <v>677</v>
      </c>
      <c r="GH17" s="576">
        <f t="shared" si="56"/>
        <v>3694.16</v>
      </c>
      <c r="GI17" s="577">
        <f t="shared" si="56"/>
        <v>3539.13</v>
      </c>
      <c r="GJ17" s="576">
        <f t="shared" si="57"/>
        <v>92600.8</v>
      </c>
      <c r="GK17" s="577">
        <f t="shared" si="57"/>
        <v>89942.9</v>
      </c>
      <c r="GL17" s="576">
        <f t="shared" si="58"/>
        <v>86</v>
      </c>
      <c r="GM17" s="577">
        <f t="shared" si="58"/>
        <v>144</v>
      </c>
      <c r="GN17" s="576">
        <f t="shared" si="58"/>
        <v>86</v>
      </c>
      <c r="GO17" s="577">
        <f t="shared" si="58"/>
        <v>144</v>
      </c>
      <c r="GP17" s="576">
        <f t="shared" si="59"/>
        <v>734.28</v>
      </c>
      <c r="GQ17" s="577">
        <f t="shared" si="59"/>
        <v>1074.4099999999999</v>
      </c>
      <c r="GR17" s="576">
        <f t="shared" si="60"/>
        <v>9824.4000000000015</v>
      </c>
      <c r="GS17" s="577">
        <f t="shared" si="60"/>
        <v>16635.900000000001</v>
      </c>
      <c r="GT17" s="576">
        <f t="shared" si="61"/>
        <v>795</v>
      </c>
      <c r="GU17" s="577">
        <f t="shared" si="61"/>
        <v>821</v>
      </c>
      <c r="GV17" s="576">
        <f t="shared" si="61"/>
        <v>795</v>
      </c>
      <c r="GW17" s="577">
        <f t="shared" si="61"/>
        <v>821</v>
      </c>
      <c r="GX17" s="576">
        <f t="shared" si="62"/>
        <v>4428.4399999999996</v>
      </c>
      <c r="GY17" s="577">
        <f t="shared" si="62"/>
        <v>4613.54</v>
      </c>
      <c r="GZ17" s="576">
        <f t="shared" si="62"/>
        <v>102425.20000000001</v>
      </c>
      <c r="HA17" s="577">
        <f t="shared" si="62"/>
        <v>106578.79999999999</v>
      </c>
      <c r="HB17" s="576">
        <f t="shared" si="63"/>
        <v>0</v>
      </c>
      <c r="HC17" s="577">
        <f t="shared" si="63"/>
        <v>0</v>
      </c>
      <c r="HD17" s="576">
        <f t="shared" si="63"/>
        <v>0</v>
      </c>
      <c r="HE17" s="577">
        <f t="shared" si="63"/>
        <v>0</v>
      </c>
      <c r="HF17" s="576" t="str">
        <f t="shared" si="64"/>
        <v/>
      </c>
      <c r="HG17" s="577" t="str">
        <f t="shared" si="64"/>
        <v/>
      </c>
      <c r="HH17" s="576" t="str">
        <f t="shared" si="65"/>
        <v/>
      </c>
      <c r="HI17" s="577" t="str">
        <f t="shared" si="65"/>
        <v/>
      </c>
      <c r="HJ17" s="576">
        <f t="shared" si="66"/>
        <v>4428.4399999999996</v>
      </c>
      <c r="HK17" s="577">
        <f t="shared" si="66"/>
        <v>4640.7399999999989</v>
      </c>
      <c r="HL17" s="576">
        <f t="shared" si="67"/>
        <v>102425.20000000001</v>
      </c>
      <c r="HM17" s="577">
        <f t="shared" si="67"/>
        <v>107218.79999999999</v>
      </c>
    </row>
    <row r="18" spans="1:221">
      <c r="A18" s="64" t="s">
        <v>352</v>
      </c>
      <c r="B18" s="65" t="s">
        <v>362</v>
      </c>
      <c r="C18" s="14" t="s">
        <v>1126</v>
      </c>
      <c r="D18" s="67">
        <v>106412</v>
      </c>
      <c r="E18" s="67">
        <v>6</v>
      </c>
      <c r="F18" s="574">
        <v>405</v>
      </c>
      <c r="G18" s="575">
        <v>377</v>
      </c>
      <c r="H18" s="574">
        <v>2</v>
      </c>
      <c r="I18" s="575">
        <v>0</v>
      </c>
      <c r="J18" s="576">
        <f t="shared" si="0"/>
        <v>403</v>
      </c>
      <c r="K18" s="577">
        <f t="shared" si="0"/>
        <v>377</v>
      </c>
      <c r="L18" s="574">
        <v>120</v>
      </c>
      <c r="M18" s="575">
        <v>120</v>
      </c>
      <c r="N18" s="576">
        <f t="shared" si="1"/>
        <v>403</v>
      </c>
      <c r="O18" s="577">
        <f t="shared" si="1"/>
        <v>377</v>
      </c>
      <c r="P18" s="576">
        <f t="shared" si="1"/>
        <v>403</v>
      </c>
      <c r="Q18" s="578">
        <f t="shared" si="1"/>
        <v>377</v>
      </c>
      <c r="R18" s="574">
        <v>49</v>
      </c>
      <c r="S18" s="575">
        <v>45</v>
      </c>
      <c r="T18" s="576">
        <f t="shared" si="2"/>
        <v>49</v>
      </c>
      <c r="U18" s="577">
        <f t="shared" si="2"/>
        <v>45</v>
      </c>
      <c r="V18" s="574">
        <v>0</v>
      </c>
      <c r="W18" s="575">
        <v>1</v>
      </c>
      <c r="X18" s="576">
        <f t="shared" si="3"/>
        <v>0</v>
      </c>
      <c r="Y18" s="577">
        <f t="shared" si="3"/>
        <v>1</v>
      </c>
      <c r="Z18" s="574"/>
      <c r="AA18" s="575"/>
      <c r="AB18" s="576">
        <f t="shared" si="4"/>
        <v>0</v>
      </c>
      <c r="AC18" s="577">
        <f t="shared" si="4"/>
        <v>0</v>
      </c>
      <c r="AD18" s="576">
        <f t="shared" si="5"/>
        <v>49</v>
      </c>
      <c r="AE18" s="577">
        <f t="shared" si="5"/>
        <v>46</v>
      </c>
      <c r="AF18" s="576">
        <f t="shared" si="6"/>
        <v>49</v>
      </c>
      <c r="AG18" s="577">
        <f t="shared" si="6"/>
        <v>46</v>
      </c>
      <c r="AH18" s="574">
        <v>4.82</v>
      </c>
      <c r="AI18" s="575">
        <v>4</v>
      </c>
      <c r="AJ18" s="576">
        <f t="shared" si="7"/>
        <v>236.18</v>
      </c>
      <c r="AK18" s="577">
        <f t="shared" si="7"/>
        <v>180</v>
      </c>
      <c r="AL18" s="574">
        <v>0</v>
      </c>
      <c r="AM18" s="575">
        <v>3.92</v>
      </c>
      <c r="AN18" s="576">
        <f t="shared" si="8"/>
        <v>0</v>
      </c>
      <c r="AO18" s="577">
        <f t="shared" si="8"/>
        <v>3.92</v>
      </c>
      <c r="AP18" s="574"/>
      <c r="AQ18" s="575"/>
      <c r="AR18" s="576">
        <f t="shared" si="9"/>
        <v>0</v>
      </c>
      <c r="AS18" s="577">
        <f t="shared" si="9"/>
        <v>0</v>
      </c>
      <c r="AT18" s="576">
        <f t="shared" si="10"/>
        <v>4.82</v>
      </c>
      <c r="AU18" s="577">
        <f t="shared" si="10"/>
        <v>3.9982608695652173</v>
      </c>
      <c r="AV18" s="576">
        <f t="shared" si="11"/>
        <v>236.18</v>
      </c>
      <c r="AW18" s="577">
        <f t="shared" si="11"/>
        <v>183.92</v>
      </c>
      <c r="AX18" s="574">
        <v>141.19999999999999</v>
      </c>
      <c r="AY18" s="575">
        <v>129.5</v>
      </c>
      <c r="AZ18" s="576">
        <f t="shared" si="12"/>
        <v>6918.7999999999993</v>
      </c>
      <c r="BA18" s="577">
        <f t="shared" si="12"/>
        <v>5827.5</v>
      </c>
      <c r="BB18" s="574">
        <v>0</v>
      </c>
      <c r="BC18" s="575">
        <v>140</v>
      </c>
      <c r="BD18" s="576">
        <f t="shared" si="13"/>
        <v>0</v>
      </c>
      <c r="BE18" s="577">
        <f t="shared" si="13"/>
        <v>140</v>
      </c>
      <c r="BF18" s="574"/>
      <c r="BG18" s="575"/>
      <c r="BH18" s="576">
        <f t="shared" si="14"/>
        <v>0</v>
      </c>
      <c r="BI18" s="577">
        <f t="shared" si="14"/>
        <v>0</v>
      </c>
      <c r="BJ18" s="576">
        <f t="shared" si="15"/>
        <v>141.19999999999999</v>
      </c>
      <c r="BK18" s="577">
        <f t="shared" si="15"/>
        <v>129.72826086956522</v>
      </c>
      <c r="BL18" s="576">
        <f t="shared" si="16"/>
        <v>6918.7999999999993</v>
      </c>
      <c r="BM18" s="577">
        <f t="shared" si="16"/>
        <v>5967.5</v>
      </c>
      <c r="BN18" s="574">
        <v>223</v>
      </c>
      <c r="BO18" s="575">
        <v>206</v>
      </c>
      <c r="BP18" s="576">
        <f t="shared" si="17"/>
        <v>223</v>
      </c>
      <c r="BQ18" s="577">
        <f t="shared" si="17"/>
        <v>206</v>
      </c>
      <c r="BR18" s="574">
        <v>4</v>
      </c>
      <c r="BS18" s="575">
        <v>2</v>
      </c>
      <c r="BT18" s="576">
        <f t="shared" si="18"/>
        <v>4</v>
      </c>
      <c r="BU18" s="577">
        <f t="shared" si="18"/>
        <v>2</v>
      </c>
      <c r="BV18" s="574"/>
      <c r="BW18" s="575"/>
      <c r="BX18" s="576">
        <f t="shared" si="19"/>
        <v>0</v>
      </c>
      <c r="BY18" s="577">
        <f t="shared" si="19"/>
        <v>0</v>
      </c>
      <c r="BZ18" s="576">
        <f t="shared" si="20"/>
        <v>227</v>
      </c>
      <c r="CA18" s="577">
        <f t="shared" si="20"/>
        <v>208</v>
      </c>
      <c r="CB18" s="576">
        <f t="shared" si="21"/>
        <v>227</v>
      </c>
      <c r="CC18" s="577">
        <f t="shared" si="21"/>
        <v>208</v>
      </c>
      <c r="CD18" s="574">
        <v>6.84</v>
      </c>
      <c r="CE18" s="575">
        <v>6.25</v>
      </c>
      <c r="CF18" s="576">
        <f t="shared" si="22"/>
        <v>1525.32</v>
      </c>
      <c r="CG18" s="577">
        <f t="shared" si="22"/>
        <v>1287.5</v>
      </c>
      <c r="CH18" s="574">
        <v>18.440000000000001</v>
      </c>
      <c r="CI18" s="575">
        <v>20.21</v>
      </c>
      <c r="CJ18" s="576">
        <f t="shared" si="23"/>
        <v>73.760000000000005</v>
      </c>
      <c r="CK18" s="577">
        <f t="shared" si="23"/>
        <v>40.42</v>
      </c>
      <c r="CL18" s="574"/>
      <c r="CM18" s="575"/>
      <c r="CN18" s="576">
        <f t="shared" si="24"/>
        <v>0</v>
      </c>
      <c r="CO18" s="577">
        <f t="shared" si="24"/>
        <v>0</v>
      </c>
      <c r="CP18" s="576">
        <f t="shared" si="25"/>
        <v>7.0444052863436122</v>
      </c>
      <c r="CQ18" s="577">
        <f t="shared" si="25"/>
        <v>6.3842307692307694</v>
      </c>
      <c r="CR18" s="576">
        <f t="shared" si="26"/>
        <v>1599.08</v>
      </c>
      <c r="CS18" s="577">
        <f t="shared" si="26"/>
        <v>1327.92</v>
      </c>
      <c r="CT18" s="574">
        <v>139.80000000000001</v>
      </c>
      <c r="CU18" s="575">
        <v>144.9</v>
      </c>
      <c r="CV18" s="576">
        <f t="shared" si="27"/>
        <v>31175.4</v>
      </c>
      <c r="CW18" s="577">
        <f t="shared" si="27"/>
        <v>29849.4</v>
      </c>
      <c r="CX18" s="574">
        <v>82.5</v>
      </c>
      <c r="CY18" s="575">
        <v>63.5</v>
      </c>
      <c r="CZ18" s="576">
        <f t="shared" si="28"/>
        <v>330</v>
      </c>
      <c r="DA18" s="577">
        <f t="shared" si="28"/>
        <v>127</v>
      </c>
      <c r="DB18" s="574"/>
      <c r="DC18" s="575"/>
      <c r="DD18" s="576">
        <f t="shared" si="29"/>
        <v>0</v>
      </c>
      <c r="DE18" s="577">
        <f t="shared" si="29"/>
        <v>0</v>
      </c>
      <c r="DF18" s="576">
        <f t="shared" si="30"/>
        <v>138.79030837004407</v>
      </c>
      <c r="DG18" s="577">
        <f t="shared" si="30"/>
        <v>144.11730769230769</v>
      </c>
      <c r="DH18" s="576">
        <f t="shared" si="31"/>
        <v>31505.400000000005</v>
      </c>
      <c r="DI18" s="577">
        <f t="shared" si="31"/>
        <v>29976.400000000001</v>
      </c>
      <c r="DJ18" s="576">
        <f t="shared" si="32"/>
        <v>276</v>
      </c>
      <c r="DK18" s="577">
        <f t="shared" si="32"/>
        <v>254</v>
      </c>
      <c r="DL18" s="576">
        <f t="shared" si="32"/>
        <v>276</v>
      </c>
      <c r="DM18" s="577">
        <f t="shared" si="32"/>
        <v>254</v>
      </c>
      <c r="DN18" s="576">
        <f t="shared" si="33"/>
        <v>6.6494927536231883</v>
      </c>
      <c r="DO18" s="577">
        <f t="shared" si="33"/>
        <v>5.9521259842519694</v>
      </c>
      <c r="DP18" s="576">
        <f t="shared" si="34"/>
        <v>1835.26</v>
      </c>
      <c r="DQ18" s="577">
        <f t="shared" si="34"/>
        <v>1511.8400000000001</v>
      </c>
      <c r="DR18" s="576">
        <f t="shared" si="35"/>
        <v>139.21811594202899</v>
      </c>
      <c r="DS18" s="577">
        <f t="shared" si="35"/>
        <v>141.51141732283466</v>
      </c>
      <c r="DT18" s="576">
        <f t="shared" si="36"/>
        <v>38424.199999999997</v>
      </c>
      <c r="DU18" s="577">
        <f t="shared" si="36"/>
        <v>35943.9</v>
      </c>
      <c r="DV18" s="574">
        <v>112</v>
      </c>
      <c r="DW18" s="575">
        <v>111</v>
      </c>
      <c r="DX18" s="576">
        <f t="shared" si="37"/>
        <v>112</v>
      </c>
      <c r="DY18" s="577">
        <f t="shared" si="37"/>
        <v>111</v>
      </c>
      <c r="DZ18" s="574">
        <v>9</v>
      </c>
      <c r="EA18" s="575">
        <v>12</v>
      </c>
      <c r="EB18" s="576">
        <f t="shared" si="38"/>
        <v>9</v>
      </c>
      <c r="EC18" s="577">
        <f t="shared" si="38"/>
        <v>12</v>
      </c>
      <c r="ED18" s="574"/>
      <c r="EE18" s="575"/>
      <c r="EF18" s="576">
        <f t="shared" si="39"/>
        <v>0</v>
      </c>
      <c r="EG18" s="577">
        <f t="shared" si="39"/>
        <v>0</v>
      </c>
      <c r="EH18" s="576">
        <f t="shared" si="40"/>
        <v>121</v>
      </c>
      <c r="EI18" s="577">
        <f t="shared" si="40"/>
        <v>123</v>
      </c>
      <c r="EJ18" s="576">
        <f t="shared" si="41"/>
        <v>121</v>
      </c>
      <c r="EK18" s="577">
        <f t="shared" si="41"/>
        <v>123</v>
      </c>
      <c r="EL18" s="574">
        <v>3.4</v>
      </c>
      <c r="EM18" s="575">
        <v>3.33</v>
      </c>
      <c r="EN18" s="576">
        <f t="shared" si="42"/>
        <v>380.8</v>
      </c>
      <c r="EO18" s="577">
        <f t="shared" si="42"/>
        <v>369.63</v>
      </c>
      <c r="EP18" s="574">
        <v>7.95</v>
      </c>
      <c r="EQ18" s="575">
        <v>2.2599999999999998</v>
      </c>
      <c r="ER18" s="576">
        <f t="shared" si="43"/>
        <v>71.55</v>
      </c>
      <c r="ES18" s="577">
        <f t="shared" si="43"/>
        <v>27.119999999999997</v>
      </c>
      <c r="ET18" s="574"/>
      <c r="EU18" s="575"/>
      <c r="EV18" s="576">
        <f t="shared" si="44"/>
        <v>0</v>
      </c>
      <c r="EW18" s="577">
        <f t="shared" si="44"/>
        <v>0</v>
      </c>
      <c r="EX18" s="576">
        <f t="shared" si="45"/>
        <v>3.7384297520661161</v>
      </c>
      <c r="EY18" s="577">
        <f t="shared" si="45"/>
        <v>3.225609756097561</v>
      </c>
      <c r="EZ18" s="576">
        <f t="shared" si="46"/>
        <v>452.35</v>
      </c>
      <c r="FA18" s="577">
        <f t="shared" si="46"/>
        <v>396.75</v>
      </c>
      <c r="FB18" s="574">
        <v>94.8</v>
      </c>
      <c r="FC18" s="575">
        <v>95.8</v>
      </c>
      <c r="FD18" s="576">
        <f t="shared" si="47"/>
        <v>10617.6</v>
      </c>
      <c r="FE18" s="577">
        <f t="shared" si="47"/>
        <v>10633.8</v>
      </c>
      <c r="FF18" s="574">
        <v>84.6</v>
      </c>
      <c r="FG18" s="575">
        <v>73.599999999999994</v>
      </c>
      <c r="FH18" s="576">
        <f t="shared" si="48"/>
        <v>761.4</v>
      </c>
      <c r="FI18" s="577">
        <f t="shared" si="48"/>
        <v>883.19999999999993</v>
      </c>
      <c r="FJ18" s="574"/>
      <c r="FK18" s="575"/>
      <c r="FL18" s="576">
        <f t="shared" si="49"/>
        <v>0</v>
      </c>
      <c r="FM18" s="577">
        <f t="shared" si="49"/>
        <v>0</v>
      </c>
      <c r="FN18" s="576">
        <f t="shared" si="50"/>
        <v>94.04132231404958</v>
      </c>
      <c r="FO18" s="577">
        <f t="shared" si="50"/>
        <v>93.634146341463421</v>
      </c>
      <c r="FP18" s="576">
        <f t="shared" si="51"/>
        <v>11379</v>
      </c>
      <c r="FQ18" s="577">
        <f t="shared" si="51"/>
        <v>11517</v>
      </c>
      <c r="FR18" s="574">
        <v>6</v>
      </c>
      <c r="FS18" s="575"/>
      <c r="FT18" s="576">
        <f t="shared" si="52"/>
        <v>6</v>
      </c>
      <c r="FU18" s="577">
        <f t="shared" si="52"/>
        <v>0</v>
      </c>
      <c r="FV18" s="574">
        <v>6</v>
      </c>
      <c r="FW18" s="575"/>
      <c r="FX18" s="576">
        <f t="shared" si="53"/>
        <v>36</v>
      </c>
      <c r="FY18" s="577">
        <f t="shared" si="53"/>
        <v>0</v>
      </c>
      <c r="FZ18" s="574">
        <v>176</v>
      </c>
      <c r="GA18" s="575"/>
      <c r="GB18" s="576">
        <f t="shared" si="54"/>
        <v>1056</v>
      </c>
      <c r="GC18" s="577">
        <f t="shared" si="54"/>
        <v>0</v>
      </c>
      <c r="GD18" s="576">
        <f t="shared" si="55"/>
        <v>384</v>
      </c>
      <c r="GE18" s="577">
        <f t="shared" si="55"/>
        <v>362</v>
      </c>
      <c r="GF18" s="576">
        <f t="shared" si="55"/>
        <v>384</v>
      </c>
      <c r="GG18" s="577">
        <f t="shared" si="55"/>
        <v>362</v>
      </c>
      <c r="GH18" s="576">
        <f t="shared" si="56"/>
        <v>2142.3000000000002</v>
      </c>
      <c r="GI18" s="577">
        <f t="shared" si="56"/>
        <v>1837.13</v>
      </c>
      <c r="GJ18" s="576">
        <f t="shared" si="57"/>
        <v>48711.799999999996</v>
      </c>
      <c r="GK18" s="577">
        <f t="shared" si="57"/>
        <v>46310.7</v>
      </c>
      <c r="GL18" s="576">
        <f t="shared" si="58"/>
        <v>13</v>
      </c>
      <c r="GM18" s="577">
        <f t="shared" si="58"/>
        <v>15</v>
      </c>
      <c r="GN18" s="576">
        <f t="shared" si="58"/>
        <v>13</v>
      </c>
      <c r="GO18" s="577">
        <f t="shared" si="58"/>
        <v>15</v>
      </c>
      <c r="GP18" s="576">
        <f t="shared" si="59"/>
        <v>145.31</v>
      </c>
      <c r="GQ18" s="577">
        <f t="shared" si="59"/>
        <v>71.460000000000008</v>
      </c>
      <c r="GR18" s="576">
        <f t="shared" si="60"/>
        <v>1091.4000000000001</v>
      </c>
      <c r="GS18" s="577">
        <f t="shared" si="60"/>
        <v>1150.1999999999998</v>
      </c>
      <c r="GT18" s="576">
        <f t="shared" si="61"/>
        <v>397</v>
      </c>
      <c r="GU18" s="577">
        <f t="shared" si="61"/>
        <v>377</v>
      </c>
      <c r="GV18" s="576">
        <f t="shared" si="61"/>
        <v>397</v>
      </c>
      <c r="GW18" s="577">
        <f t="shared" si="61"/>
        <v>377</v>
      </c>
      <c r="GX18" s="576">
        <f t="shared" si="62"/>
        <v>2287.61</v>
      </c>
      <c r="GY18" s="577">
        <f t="shared" si="62"/>
        <v>1908.5900000000001</v>
      </c>
      <c r="GZ18" s="576">
        <f t="shared" si="62"/>
        <v>49803.199999999997</v>
      </c>
      <c r="HA18" s="577">
        <f t="shared" si="62"/>
        <v>47460.899999999994</v>
      </c>
      <c r="HB18" s="576">
        <f t="shared" si="63"/>
        <v>0</v>
      </c>
      <c r="HC18" s="577">
        <f t="shared" si="63"/>
        <v>0</v>
      </c>
      <c r="HD18" s="576">
        <f t="shared" si="63"/>
        <v>0</v>
      </c>
      <c r="HE18" s="577">
        <f t="shared" si="63"/>
        <v>0</v>
      </c>
      <c r="HF18" s="576" t="str">
        <f t="shared" si="64"/>
        <v/>
      </c>
      <c r="HG18" s="577" t="str">
        <f t="shared" si="64"/>
        <v/>
      </c>
      <c r="HH18" s="576" t="str">
        <f t="shared" si="65"/>
        <v/>
      </c>
      <c r="HI18" s="577" t="str">
        <f t="shared" si="65"/>
        <v/>
      </c>
      <c r="HJ18" s="576">
        <f t="shared" si="66"/>
        <v>2323.61</v>
      </c>
      <c r="HK18" s="577">
        <f t="shared" si="66"/>
        <v>1908.5900000000001</v>
      </c>
      <c r="HL18" s="576">
        <f t="shared" si="67"/>
        <v>50859.199999999997</v>
      </c>
      <c r="HM18" s="577">
        <f t="shared" si="67"/>
        <v>47460.9</v>
      </c>
    </row>
    <row r="19" spans="1:221">
      <c r="A19" s="64" t="s">
        <v>352</v>
      </c>
      <c r="B19" s="65" t="s">
        <v>363</v>
      </c>
      <c r="C19" s="14" t="s">
        <v>1127</v>
      </c>
      <c r="D19" s="67">
        <v>367459</v>
      </c>
      <c r="E19" s="91">
        <v>8</v>
      </c>
      <c r="F19" s="574">
        <v>753</v>
      </c>
      <c r="G19" s="575">
        <v>948</v>
      </c>
      <c r="H19" s="574">
        <v>25</v>
      </c>
      <c r="I19" s="575">
        <v>145</v>
      </c>
      <c r="J19" s="576">
        <f t="shared" si="0"/>
        <v>728</v>
      </c>
      <c r="K19" s="577">
        <f t="shared" si="0"/>
        <v>803</v>
      </c>
      <c r="L19" s="574">
        <v>60</v>
      </c>
      <c r="M19" s="575">
        <v>60</v>
      </c>
      <c r="N19" s="576">
        <f t="shared" si="1"/>
        <v>728</v>
      </c>
      <c r="O19" s="577">
        <f t="shared" si="1"/>
        <v>803</v>
      </c>
      <c r="P19" s="576">
        <f t="shared" si="1"/>
        <v>728</v>
      </c>
      <c r="Q19" s="578">
        <f t="shared" si="1"/>
        <v>803</v>
      </c>
      <c r="R19" s="574">
        <v>53</v>
      </c>
      <c r="S19" s="575">
        <v>67</v>
      </c>
      <c r="T19" s="576">
        <f t="shared" si="2"/>
        <v>53</v>
      </c>
      <c r="U19" s="577">
        <f t="shared" si="2"/>
        <v>67</v>
      </c>
      <c r="V19" s="574">
        <v>26</v>
      </c>
      <c r="W19" s="575">
        <v>41</v>
      </c>
      <c r="X19" s="576">
        <f t="shared" si="3"/>
        <v>26</v>
      </c>
      <c r="Y19" s="577">
        <f t="shared" si="3"/>
        <v>41</v>
      </c>
      <c r="Z19" s="574"/>
      <c r="AA19" s="575"/>
      <c r="AB19" s="576">
        <f t="shared" si="4"/>
        <v>0</v>
      </c>
      <c r="AC19" s="577">
        <f t="shared" si="4"/>
        <v>0</v>
      </c>
      <c r="AD19" s="576">
        <f t="shared" si="5"/>
        <v>79</v>
      </c>
      <c r="AE19" s="577">
        <f t="shared" si="5"/>
        <v>108</v>
      </c>
      <c r="AF19" s="576">
        <f t="shared" si="6"/>
        <v>79</v>
      </c>
      <c r="AG19" s="577">
        <f t="shared" si="6"/>
        <v>108</v>
      </c>
      <c r="AH19" s="574">
        <v>5.05</v>
      </c>
      <c r="AI19" s="575">
        <v>3.89</v>
      </c>
      <c r="AJ19" s="576">
        <f t="shared" si="7"/>
        <v>267.64999999999998</v>
      </c>
      <c r="AK19" s="577">
        <f t="shared" si="7"/>
        <v>260.63</v>
      </c>
      <c r="AL19" s="574">
        <v>7.02</v>
      </c>
      <c r="AM19" s="575">
        <v>4.08</v>
      </c>
      <c r="AN19" s="576">
        <f t="shared" si="8"/>
        <v>182.51999999999998</v>
      </c>
      <c r="AO19" s="577">
        <f t="shared" si="8"/>
        <v>167.28</v>
      </c>
      <c r="AP19" s="574"/>
      <c r="AQ19" s="575"/>
      <c r="AR19" s="576">
        <f t="shared" si="9"/>
        <v>0</v>
      </c>
      <c r="AS19" s="577">
        <f t="shared" si="9"/>
        <v>0</v>
      </c>
      <c r="AT19" s="576">
        <f t="shared" si="10"/>
        <v>5.6983544303797462</v>
      </c>
      <c r="AU19" s="577">
        <f t="shared" si="10"/>
        <v>3.9621296296296293</v>
      </c>
      <c r="AV19" s="576">
        <f t="shared" si="11"/>
        <v>450.16999999999996</v>
      </c>
      <c r="AW19" s="577">
        <f t="shared" si="11"/>
        <v>427.90999999999997</v>
      </c>
      <c r="AX19" s="574">
        <v>75.900000000000006</v>
      </c>
      <c r="AY19" s="575">
        <v>79.8</v>
      </c>
      <c r="AZ19" s="576">
        <f t="shared" si="12"/>
        <v>4022.7000000000003</v>
      </c>
      <c r="BA19" s="577">
        <f t="shared" si="12"/>
        <v>5346.5999999999995</v>
      </c>
      <c r="BB19" s="574">
        <v>73.5</v>
      </c>
      <c r="BC19" s="575">
        <v>71</v>
      </c>
      <c r="BD19" s="576">
        <f t="shared" si="13"/>
        <v>1911</v>
      </c>
      <c r="BE19" s="577">
        <f t="shared" si="13"/>
        <v>2911</v>
      </c>
      <c r="BF19" s="574"/>
      <c r="BG19" s="575"/>
      <c r="BH19" s="576">
        <f t="shared" si="14"/>
        <v>0</v>
      </c>
      <c r="BI19" s="577">
        <f t="shared" si="14"/>
        <v>0</v>
      </c>
      <c r="BJ19" s="576">
        <f t="shared" si="15"/>
        <v>75.110126582278497</v>
      </c>
      <c r="BK19" s="577">
        <f t="shared" si="15"/>
        <v>76.459259259259241</v>
      </c>
      <c r="BL19" s="576">
        <f t="shared" si="16"/>
        <v>5933.7000000000016</v>
      </c>
      <c r="BM19" s="577">
        <f t="shared" si="16"/>
        <v>8257.5999999999985</v>
      </c>
      <c r="BN19" s="574">
        <v>281</v>
      </c>
      <c r="BO19" s="575">
        <v>301</v>
      </c>
      <c r="BP19" s="576">
        <f t="shared" si="17"/>
        <v>281</v>
      </c>
      <c r="BQ19" s="577">
        <f t="shared" si="17"/>
        <v>301</v>
      </c>
      <c r="BR19" s="574">
        <v>122</v>
      </c>
      <c r="BS19" s="575">
        <v>134</v>
      </c>
      <c r="BT19" s="576">
        <f t="shared" si="18"/>
        <v>122</v>
      </c>
      <c r="BU19" s="577">
        <f t="shared" si="18"/>
        <v>134</v>
      </c>
      <c r="BV19" s="574"/>
      <c r="BW19" s="575"/>
      <c r="BX19" s="576">
        <f t="shared" si="19"/>
        <v>0</v>
      </c>
      <c r="BY19" s="577">
        <f t="shared" si="19"/>
        <v>0</v>
      </c>
      <c r="BZ19" s="576">
        <f t="shared" si="20"/>
        <v>403</v>
      </c>
      <c r="CA19" s="577">
        <f t="shared" si="20"/>
        <v>435</v>
      </c>
      <c r="CB19" s="576">
        <f t="shared" si="21"/>
        <v>403</v>
      </c>
      <c r="CC19" s="577">
        <f t="shared" si="21"/>
        <v>435</v>
      </c>
      <c r="CD19" s="574">
        <v>3.99</v>
      </c>
      <c r="CE19" s="575">
        <v>4.47</v>
      </c>
      <c r="CF19" s="576">
        <f t="shared" si="22"/>
        <v>1121.19</v>
      </c>
      <c r="CG19" s="577">
        <f t="shared" si="22"/>
        <v>1345.47</v>
      </c>
      <c r="CH19" s="574">
        <v>6.7</v>
      </c>
      <c r="CI19" s="575">
        <v>6.56</v>
      </c>
      <c r="CJ19" s="576">
        <f t="shared" si="23"/>
        <v>817.4</v>
      </c>
      <c r="CK19" s="577">
        <f t="shared" si="23"/>
        <v>879.04</v>
      </c>
      <c r="CL19" s="574"/>
      <c r="CM19" s="575"/>
      <c r="CN19" s="576">
        <f t="shared" si="24"/>
        <v>0</v>
      </c>
      <c r="CO19" s="577">
        <f t="shared" si="24"/>
        <v>0</v>
      </c>
      <c r="CP19" s="576">
        <f t="shared" si="25"/>
        <v>4.8103970223325065</v>
      </c>
      <c r="CQ19" s="577">
        <f t="shared" si="25"/>
        <v>5.1138160919540239</v>
      </c>
      <c r="CR19" s="576">
        <f t="shared" si="26"/>
        <v>1938.5900000000001</v>
      </c>
      <c r="CS19" s="577">
        <f t="shared" si="26"/>
        <v>2224.5100000000002</v>
      </c>
      <c r="CT19" s="574">
        <v>82.9</v>
      </c>
      <c r="CU19" s="575">
        <v>83.5</v>
      </c>
      <c r="CV19" s="576">
        <f t="shared" si="27"/>
        <v>23294.9</v>
      </c>
      <c r="CW19" s="577">
        <f t="shared" si="27"/>
        <v>25133.5</v>
      </c>
      <c r="CX19" s="574">
        <v>79.8</v>
      </c>
      <c r="CY19" s="575">
        <v>85.5</v>
      </c>
      <c r="CZ19" s="576">
        <f t="shared" si="28"/>
        <v>9735.6</v>
      </c>
      <c r="DA19" s="577">
        <f t="shared" si="28"/>
        <v>11457</v>
      </c>
      <c r="DB19" s="574"/>
      <c r="DC19" s="575"/>
      <c r="DD19" s="576">
        <f t="shared" si="29"/>
        <v>0</v>
      </c>
      <c r="DE19" s="577">
        <f t="shared" si="29"/>
        <v>0</v>
      </c>
      <c r="DF19" s="576">
        <f t="shared" si="30"/>
        <v>81.961538461538467</v>
      </c>
      <c r="DG19" s="577">
        <f t="shared" si="30"/>
        <v>84.116091954022991</v>
      </c>
      <c r="DH19" s="576">
        <f t="shared" si="31"/>
        <v>33030.5</v>
      </c>
      <c r="DI19" s="577">
        <f t="shared" si="31"/>
        <v>36590.5</v>
      </c>
      <c r="DJ19" s="576">
        <f t="shared" si="32"/>
        <v>482</v>
      </c>
      <c r="DK19" s="577">
        <f t="shared" si="32"/>
        <v>543</v>
      </c>
      <c r="DL19" s="576">
        <f t="shared" si="32"/>
        <v>482</v>
      </c>
      <c r="DM19" s="577">
        <f t="shared" si="32"/>
        <v>543</v>
      </c>
      <c r="DN19" s="576">
        <f t="shared" si="33"/>
        <v>4.9559336099585067</v>
      </c>
      <c r="DO19" s="577">
        <f t="shared" si="33"/>
        <v>4.8847513812154695</v>
      </c>
      <c r="DP19" s="576">
        <f t="shared" si="34"/>
        <v>2388.7600000000002</v>
      </c>
      <c r="DQ19" s="577">
        <f t="shared" si="34"/>
        <v>2652.42</v>
      </c>
      <c r="DR19" s="576">
        <f t="shared" si="35"/>
        <v>80.83858921161827</v>
      </c>
      <c r="DS19" s="577">
        <f t="shared" si="35"/>
        <v>82.593186003683243</v>
      </c>
      <c r="DT19" s="576">
        <f t="shared" si="36"/>
        <v>38964.200000000004</v>
      </c>
      <c r="DU19" s="577">
        <f t="shared" si="36"/>
        <v>44848.1</v>
      </c>
      <c r="DV19" s="574">
        <v>119</v>
      </c>
      <c r="DW19" s="575">
        <v>139</v>
      </c>
      <c r="DX19" s="576">
        <f t="shared" si="37"/>
        <v>119</v>
      </c>
      <c r="DY19" s="577">
        <f t="shared" si="37"/>
        <v>139</v>
      </c>
      <c r="DZ19" s="574">
        <v>127</v>
      </c>
      <c r="EA19" s="575">
        <v>121</v>
      </c>
      <c r="EB19" s="576">
        <f t="shared" si="38"/>
        <v>127</v>
      </c>
      <c r="EC19" s="577">
        <f t="shared" si="38"/>
        <v>121</v>
      </c>
      <c r="ED19" s="574"/>
      <c r="EE19" s="575"/>
      <c r="EF19" s="576">
        <f t="shared" si="39"/>
        <v>0</v>
      </c>
      <c r="EG19" s="577">
        <f t="shared" si="39"/>
        <v>0</v>
      </c>
      <c r="EH19" s="576">
        <f t="shared" si="40"/>
        <v>246</v>
      </c>
      <c r="EI19" s="577">
        <f t="shared" si="40"/>
        <v>260</v>
      </c>
      <c r="EJ19" s="576">
        <f t="shared" si="41"/>
        <v>246</v>
      </c>
      <c r="EK19" s="577">
        <f t="shared" si="41"/>
        <v>260</v>
      </c>
      <c r="EL19" s="574">
        <v>3.07</v>
      </c>
      <c r="EM19" s="575">
        <v>3.42</v>
      </c>
      <c r="EN19" s="576">
        <f t="shared" si="42"/>
        <v>365.33</v>
      </c>
      <c r="EO19" s="577">
        <f t="shared" si="42"/>
        <v>475.38</v>
      </c>
      <c r="EP19" s="574">
        <v>5.38</v>
      </c>
      <c r="EQ19" s="575">
        <v>4.5199999999999996</v>
      </c>
      <c r="ER19" s="576">
        <f t="shared" si="43"/>
        <v>683.26</v>
      </c>
      <c r="ES19" s="577">
        <f t="shared" si="43"/>
        <v>546.91999999999996</v>
      </c>
      <c r="ET19" s="574"/>
      <c r="EU19" s="575"/>
      <c r="EV19" s="576">
        <f t="shared" si="44"/>
        <v>0</v>
      </c>
      <c r="EW19" s="577">
        <f t="shared" si="44"/>
        <v>0</v>
      </c>
      <c r="EX19" s="576">
        <f t="shared" si="45"/>
        <v>4.2625609756097553</v>
      </c>
      <c r="EY19" s="577">
        <f t="shared" si="45"/>
        <v>3.9319230769230766</v>
      </c>
      <c r="EZ19" s="576">
        <f t="shared" si="46"/>
        <v>1048.5899999999999</v>
      </c>
      <c r="FA19" s="577">
        <f t="shared" si="46"/>
        <v>1022.3</v>
      </c>
      <c r="FB19" s="574">
        <v>64.7</v>
      </c>
      <c r="FC19" s="575">
        <v>65</v>
      </c>
      <c r="FD19" s="576">
        <f t="shared" si="47"/>
        <v>7699.3</v>
      </c>
      <c r="FE19" s="577">
        <f t="shared" si="47"/>
        <v>9035</v>
      </c>
      <c r="FF19" s="574">
        <v>59.7</v>
      </c>
      <c r="FG19" s="575">
        <v>58.8</v>
      </c>
      <c r="FH19" s="576">
        <f t="shared" si="48"/>
        <v>7581.9000000000005</v>
      </c>
      <c r="FI19" s="577">
        <f t="shared" si="48"/>
        <v>7114.7999999999993</v>
      </c>
      <c r="FJ19" s="574"/>
      <c r="FK19" s="575"/>
      <c r="FL19" s="576">
        <f t="shared" si="49"/>
        <v>0</v>
      </c>
      <c r="FM19" s="577">
        <f t="shared" si="49"/>
        <v>0</v>
      </c>
      <c r="FN19" s="576">
        <f t="shared" si="50"/>
        <v>62.118699186991876</v>
      </c>
      <c r="FO19" s="577">
        <f t="shared" si="50"/>
        <v>62.114615384615384</v>
      </c>
      <c r="FP19" s="576">
        <f t="shared" si="51"/>
        <v>15281.2</v>
      </c>
      <c r="FQ19" s="577">
        <f t="shared" si="51"/>
        <v>16149.8</v>
      </c>
      <c r="FR19" s="574"/>
      <c r="FS19" s="575"/>
      <c r="FT19" s="576">
        <f t="shared" si="52"/>
        <v>0</v>
      </c>
      <c r="FU19" s="577">
        <f t="shared" si="52"/>
        <v>0</v>
      </c>
      <c r="FV19" s="574"/>
      <c r="FW19" s="575"/>
      <c r="FX19" s="576">
        <f t="shared" si="53"/>
        <v>0</v>
      </c>
      <c r="FY19" s="577">
        <f t="shared" si="53"/>
        <v>0</v>
      </c>
      <c r="FZ19" s="574"/>
      <c r="GA19" s="575"/>
      <c r="GB19" s="576">
        <f t="shared" si="54"/>
        <v>0</v>
      </c>
      <c r="GC19" s="577">
        <f t="shared" si="54"/>
        <v>0</v>
      </c>
      <c r="GD19" s="576">
        <f t="shared" si="55"/>
        <v>453</v>
      </c>
      <c r="GE19" s="577">
        <f t="shared" si="55"/>
        <v>507</v>
      </c>
      <c r="GF19" s="576">
        <f t="shared" si="55"/>
        <v>453</v>
      </c>
      <c r="GG19" s="577">
        <f t="shared" si="55"/>
        <v>507</v>
      </c>
      <c r="GH19" s="576">
        <f t="shared" si="56"/>
        <v>1754.17</v>
      </c>
      <c r="GI19" s="577">
        <f t="shared" si="56"/>
        <v>2081.48</v>
      </c>
      <c r="GJ19" s="576">
        <f t="shared" si="57"/>
        <v>35016.9</v>
      </c>
      <c r="GK19" s="577">
        <f t="shared" si="57"/>
        <v>39515.1</v>
      </c>
      <c r="GL19" s="576">
        <f t="shared" si="58"/>
        <v>275</v>
      </c>
      <c r="GM19" s="577">
        <f t="shared" si="58"/>
        <v>296</v>
      </c>
      <c r="GN19" s="576">
        <f t="shared" si="58"/>
        <v>275</v>
      </c>
      <c r="GO19" s="577">
        <f t="shared" si="58"/>
        <v>296</v>
      </c>
      <c r="GP19" s="576">
        <f t="shared" si="59"/>
        <v>1683.1799999999998</v>
      </c>
      <c r="GQ19" s="577">
        <f t="shared" si="59"/>
        <v>1593.2399999999998</v>
      </c>
      <c r="GR19" s="576">
        <f t="shared" si="60"/>
        <v>19228.5</v>
      </c>
      <c r="GS19" s="577">
        <f t="shared" si="60"/>
        <v>21482.799999999999</v>
      </c>
      <c r="GT19" s="576">
        <f t="shared" si="61"/>
        <v>728</v>
      </c>
      <c r="GU19" s="577">
        <f t="shared" si="61"/>
        <v>803</v>
      </c>
      <c r="GV19" s="576">
        <f t="shared" si="61"/>
        <v>728</v>
      </c>
      <c r="GW19" s="577">
        <f t="shared" si="61"/>
        <v>803</v>
      </c>
      <c r="GX19" s="576">
        <f t="shared" si="62"/>
        <v>3437.35</v>
      </c>
      <c r="GY19" s="577">
        <f t="shared" si="62"/>
        <v>3674.72</v>
      </c>
      <c r="GZ19" s="576">
        <f t="shared" si="62"/>
        <v>54245.4</v>
      </c>
      <c r="HA19" s="577">
        <f t="shared" si="62"/>
        <v>60997.899999999994</v>
      </c>
      <c r="HB19" s="576">
        <f t="shared" si="63"/>
        <v>0</v>
      </c>
      <c r="HC19" s="577">
        <f t="shared" si="63"/>
        <v>0</v>
      </c>
      <c r="HD19" s="576">
        <f t="shared" si="63"/>
        <v>0</v>
      </c>
      <c r="HE19" s="577">
        <f t="shared" si="63"/>
        <v>0</v>
      </c>
      <c r="HF19" s="576" t="str">
        <f t="shared" si="64"/>
        <v/>
      </c>
      <c r="HG19" s="577" t="str">
        <f t="shared" si="64"/>
        <v/>
      </c>
      <c r="HH19" s="576" t="str">
        <f t="shared" si="65"/>
        <v/>
      </c>
      <c r="HI19" s="577" t="str">
        <f t="shared" si="65"/>
        <v/>
      </c>
      <c r="HJ19" s="576">
        <f t="shared" si="66"/>
        <v>3437.3500000000004</v>
      </c>
      <c r="HK19" s="577">
        <f t="shared" si="66"/>
        <v>3674.7200000000003</v>
      </c>
      <c r="HL19" s="576">
        <f t="shared" si="67"/>
        <v>54245.400000000009</v>
      </c>
      <c r="HM19" s="577">
        <f t="shared" si="67"/>
        <v>60997.899999999994</v>
      </c>
    </row>
    <row r="20" spans="1:221">
      <c r="A20" s="64" t="s">
        <v>352</v>
      </c>
      <c r="B20" s="65" t="s">
        <v>1128</v>
      </c>
      <c r="C20" s="90" t="s">
        <v>1129</v>
      </c>
      <c r="D20" s="67">
        <v>107664</v>
      </c>
      <c r="E20" s="12">
        <v>9</v>
      </c>
      <c r="F20" s="574">
        <v>972</v>
      </c>
      <c r="G20" s="575">
        <v>713</v>
      </c>
      <c r="H20" s="574">
        <v>111</v>
      </c>
      <c r="I20" s="575">
        <v>40</v>
      </c>
      <c r="J20" s="576">
        <f t="shared" si="0"/>
        <v>861</v>
      </c>
      <c r="K20" s="577">
        <f t="shared" si="0"/>
        <v>673</v>
      </c>
      <c r="L20" s="574">
        <v>60</v>
      </c>
      <c r="M20" s="575">
        <v>60</v>
      </c>
      <c r="N20" s="576">
        <f t="shared" si="1"/>
        <v>861</v>
      </c>
      <c r="O20" s="577">
        <f t="shared" si="1"/>
        <v>673</v>
      </c>
      <c r="P20" s="576">
        <f t="shared" si="1"/>
        <v>861</v>
      </c>
      <c r="Q20" s="578">
        <f t="shared" si="1"/>
        <v>673</v>
      </c>
      <c r="R20" s="574">
        <v>55</v>
      </c>
      <c r="S20" s="575">
        <v>20</v>
      </c>
      <c r="T20" s="576">
        <f t="shared" si="2"/>
        <v>55</v>
      </c>
      <c r="U20" s="577">
        <f t="shared" si="2"/>
        <v>20</v>
      </c>
      <c r="V20" s="574">
        <v>5</v>
      </c>
      <c r="W20" s="575">
        <v>35</v>
      </c>
      <c r="X20" s="576">
        <f t="shared" si="3"/>
        <v>5</v>
      </c>
      <c r="Y20" s="577">
        <f t="shared" si="3"/>
        <v>35</v>
      </c>
      <c r="Z20" s="574"/>
      <c r="AA20" s="575"/>
      <c r="AB20" s="576">
        <f t="shared" si="4"/>
        <v>0</v>
      </c>
      <c r="AC20" s="577">
        <f t="shared" si="4"/>
        <v>0</v>
      </c>
      <c r="AD20" s="576">
        <f t="shared" si="5"/>
        <v>60</v>
      </c>
      <c r="AE20" s="577">
        <f t="shared" si="5"/>
        <v>55</v>
      </c>
      <c r="AF20" s="576">
        <f t="shared" si="6"/>
        <v>60</v>
      </c>
      <c r="AG20" s="577">
        <f t="shared" si="6"/>
        <v>55</v>
      </c>
      <c r="AH20" s="574">
        <v>3.74</v>
      </c>
      <c r="AI20" s="575">
        <v>3.4</v>
      </c>
      <c r="AJ20" s="576">
        <f t="shared" si="7"/>
        <v>205.70000000000002</v>
      </c>
      <c r="AK20" s="577">
        <f t="shared" si="7"/>
        <v>68</v>
      </c>
      <c r="AL20" s="574">
        <v>4.33</v>
      </c>
      <c r="AM20" s="575">
        <v>4.45</v>
      </c>
      <c r="AN20" s="576">
        <f t="shared" si="8"/>
        <v>21.65</v>
      </c>
      <c r="AO20" s="577">
        <f t="shared" si="8"/>
        <v>155.75</v>
      </c>
      <c r="AP20" s="574"/>
      <c r="AQ20" s="575"/>
      <c r="AR20" s="576">
        <f t="shared" si="9"/>
        <v>0</v>
      </c>
      <c r="AS20" s="577">
        <f t="shared" si="9"/>
        <v>0</v>
      </c>
      <c r="AT20" s="576">
        <f t="shared" si="10"/>
        <v>3.789166666666667</v>
      </c>
      <c r="AU20" s="577">
        <f t="shared" si="10"/>
        <v>4.0681818181818183</v>
      </c>
      <c r="AV20" s="576">
        <f t="shared" si="11"/>
        <v>227.35000000000002</v>
      </c>
      <c r="AW20" s="577">
        <f t="shared" si="11"/>
        <v>223.75</v>
      </c>
      <c r="AX20" s="574">
        <v>80</v>
      </c>
      <c r="AY20" s="575">
        <v>80.599999999999994</v>
      </c>
      <c r="AZ20" s="576">
        <f t="shared" si="12"/>
        <v>4400</v>
      </c>
      <c r="BA20" s="577">
        <f t="shared" si="12"/>
        <v>1612</v>
      </c>
      <c r="BB20" s="574">
        <v>78.8</v>
      </c>
      <c r="BC20" s="575">
        <v>74.900000000000006</v>
      </c>
      <c r="BD20" s="576">
        <f t="shared" si="13"/>
        <v>394</v>
      </c>
      <c r="BE20" s="577">
        <f t="shared" si="13"/>
        <v>2621.5</v>
      </c>
      <c r="BF20" s="574"/>
      <c r="BG20" s="575"/>
      <c r="BH20" s="576">
        <f t="shared" si="14"/>
        <v>0</v>
      </c>
      <c r="BI20" s="577">
        <f t="shared" si="14"/>
        <v>0</v>
      </c>
      <c r="BJ20" s="576">
        <f t="shared" si="15"/>
        <v>79.900000000000006</v>
      </c>
      <c r="BK20" s="577">
        <f t="shared" si="15"/>
        <v>76.972727272727269</v>
      </c>
      <c r="BL20" s="576">
        <f t="shared" si="16"/>
        <v>4794</v>
      </c>
      <c r="BM20" s="577">
        <f t="shared" si="16"/>
        <v>4233.5</v>
      </c>
      <c r="BN20" s="574">
        <v>310</v>
      </c>
      <c r="BO20" s="575">
        <v>201</v>
      </c>
      <c r="BP20" s="576">
        <f t="shared" si="17"/>
        <v>310</v>
      </c>
      <c r="BQ20" s="577">
        <f t="shared" si="17"/>
        <v>201</v>
      </c>
      <c r="BR20" s="574">
        <v>122</v>
      </c>
      <c r="BS20" s="575">
        <v>96</v>
      </c>
      <c r="BT20" s="576">
        <f t="shared" si="18"/>
        <v>122</v>
      </c>
      <c r="BU20" s="577">
        <f t="shared" si="18"/>
        <v>96</v>
      </c>
      <c r="BV20" s="574"/>
      <c r="BW20" s="575"/>
      <c r="BX20" s="576">
        <f t="shared" si="19"/>
        <v>0</v>
      </c>
      <c r="BY20" s="577">
        <f t="shared" si="19"/>
        <v>0</v>
      </c>
      <c r="BZ20" s="576">
        <f t="shared" si="20"/>
        <v>432</v>
      </c>
      <c r="CA20" s="577">
        <f t="shared" si="20"/>
        <v>297</v>
      </c>
      <c r="CB20" s="576">
        <f t="shared" si="21"/>
        <v>432</v>
      </c>
      <c r="CC20" s="577">
        <f t="shared" si="21"/>
        <v>297</v>
      </c>
      <c r="CD20" s="574">
        <v>4.75</v>
      </c>
      <c r="CE20" s="575">
        <v>4.7</v>
      </c>
      <c r="CF20" s="576">
        <f t="shared" si="22"/>
        <v>1472.5</v>
      </c>
      <c r="CG20" s="577">
        <f t="shared" si="22"/>
        <v>944.7</v>
      </c>
      <c r="CH20" s="574">
        <v>5.42</v>
      </c>
      <c r="CI20" s="575">
        <v>5.35</v>
      </c>
      <c r="CJ20" s="576">
        <f t="shared" si="23"/>
        <v>661.24</v>
      </c>
      <c r="CK20" s="577">
        <f t="shared" si="23"/>
        <v>513.59999999999991</v>
      </c>
      <c r="CL20" s="574"/>
      <c r="CM20" s="575"/>
      <c r="CN20" s="576">
        <f t="shared" si="24"/>
        <v>0</v>
      </c>
      <c r="CO20" s="577">
        <f t="shared" si="24"/>
        <v>0</v>
      </c>
      <c r="CP20" s="576">
        <f t="shared" si="25"/>
        <v>4.9392129629629622</v>
      </c>
      <c r="CQ20" s="577">
        <f t="shared" si="25"/>
        <v>4.9101010101010099</v>
      </c>
      <c r="CR20" s="576">
        <f t="shared" si="26"/>
        <v>2133.7399999999998</v>
      </c>
      <c r="CS20" s="577">
        <f t="shared" si="26"/>
        <v>1458.3</v>
      </c>
      <c r="CT20" s="574">
        <v>88.9</v>
      </c>
      <c r="CU20" s="575">
        <v>89.6</v>
      </c>
      <c r="CV20" s="576">
        <f t="shared" si="27"/>
        <v>27559</v>
      </c>
      <c r="CW20" s="577">
        <f t="shared" si="27"/>
        <v>18009.599999999999</v>
      </c>
      <c r="CX20" s="574">
        <v>89</v>
      </c>
      <c r="CY20" s="575">
        <v>88.8</v>
      </c>
      <c r="CZ20" s="576">
        <f t="shared" si="28"/>
        <v>10858</v>
      </c>
      <c r="DA20" s="577">
        <f t="shared" si="28"/>
        <v>8524.7999999999993</v>
      </c>
      <c r="DB20" s="574"/>
      <c r="DC20" s="575"/>
      <c r="DD20" s="576">
        <f t="shared" si="29"/>
        <v>0</v>
      </c>
      <c r="DE20" s="577">
        <f t="shared" si="29"/>
        <v>0</v>
      </c>
      <c r="DF20" s="576">
        <f t="shared" si="30"/>
        <v>88.928240740740748</v>
      </c>
      <c r="DG20" s="577">
        <f t="shared" si="30"/>
        <v>89.341414141414134</v>
      </c>
      <c r="DH20" s="576">
        <f t="shared" si="31"/>
        <v>38417</v>
      </c>
      <c r="DI20" s="577">
        <f t="shared" si="31"/>
        <v>26534.399999999998</v>
      </c>
      <c r="DJ20" s="576">
        <f t="shared" si="32"/>
        <v>492</v>
      </c>
      <c r="DK20" s="577">
        <f t="shared" si="32"/>
        <v>352</v>
      </c>
      <c r="DL20" s="576">
        <f t="shared" si="32"/>
        <v>492</v>
      </c>
      <c r="DM20" s="577">
        <f t="shared" si="32"/>
        <v>352</v>
      </c>
      <c r="DN20" s="576">
        <f t="shared" si="33"/>
        <v>4.7989634146341453</v>
      </c>
      <c r="DO20" s="577">
        <f t="shared" si="33"/>
        <v>4.7785511363636362</v>
      </c>
      <c r="DP20" s="576">
        <f t="shared" si="34"/>
        <v>2361.0899999999997</v>
      </c>
      <c r="DQ20" s="577">
        <f t="shared" si="34"/>
        <v>1682.05</v>
      </c>
      <c r="DR20" s="576">
        <f t="shared" si="35"/>
        <v>87.827235772357724</v>
      </c>
      <c r="DS20" s="577">
        <f t="shared" si="35"/>
        <v>87.408806818181816</v>
      </c>
      <c r="DT20" s="576">
        <f t="shared" si="36"/>
        <v>43211</v>
      </c>
      <c r="DU20" s="577">
        <f t="shared" si="36"/>
        <v>30767.899999999998</v>
      </c>
      <c r="DV20" s="574">
        <v>217</v>
      </c>
      <c r="DW20" s="575">
        <v>139</v>
      </c>
      <c r="DX20" s="576">
        <f t="shared" si="37"/>
        <v>217</v>
      </c>
      <c r="DY20" s="577">
        <f t="shared" si="37"/>
        <v>139</v>
      </c>
      <c r="DZ20" s="574">
        <v>131</v>
      </c>
      <c r="EA20" s="575">
        <v>123</v>
      </c>
      <c r="EB20" s="576">
        <f t="shared" si="38"/>
        <v>131</v>
      </c>
      <c r="EC20" s="577">
        <f t="shared" si="38"/>
        <v>123</v>
      </c>
      <c r="ED20" s="574"/>
      <c r="EE20" s="575"/>
      <c r="EF20" s="576">
        <f t="shared" si="39"/>
        <v>0</v>
      </c>
      <c r="EG20" s="577">
        <f t="shared" si="39"/>
        <v>0</v>
      </c>
      <c r="EH20" s="576">
        <f t="shared" si="40"/>
        <v>348</v>
      </c>
      <c r="EI20" s="577">
        <f t="shared" si="40"/>
        <v>262</v>
      </c>
      <c r="EJ20" s="576">
        <f t="shared" si="41"/>
        <v>348</v>
      </c>
      <c r="EK20" s="577">
        <f t="shared" si="41"/>
        <v>262</v>
      </c>
      <c r="EL20" s="574">
        <v>3.38</v>
      </c>
      <c r="EM20" s="575">
        <v>3.18</v>
      </c>
      <c r="EN20" s="576">
        <f t="shared" si="42"/>
        <v>733.45999999999992</v>
      </c>
      <c r="EO20" s="577">
        <f t="shared" si="42"/>
        <v>442.02000000000004</v>
      </c>
      <c r="EP20" s="574">
        <v>4.0599999999999996</v>
      </c>
      <c r="EQ20" s="575">
        <v>4.1900000000000004</v>
      </c>
      <c r="ER20" s="576">
        <f t="shared" si="43"/>
        <v>531.8599999999999</v>
      </c>
      <c r="ES20" s="577">
        <f t="shared" si="43"/>
        <v>515.37</v>
      </c>
      <c r="ET20" s="574"/>
      <c r="EU20" s="575"/>
      <c r="EV20" s="576">
        <f t="shared" si="44"/>
        <v>0</v>
      </c>
      <c r="EW20" s="577">
        <f t="shared" si="44"/>
        <v>0</v>
      </c>
      <c r="EX20" s="576">
        <f t="shared" si="45"/>
        <v>3.6359770114942522</v>
      </c>
      <c r="EY20" s="577">
        <f t="shared" si="45"/>
        <v>3.6541603053435119</v>
      </c>
      <c r="EZ20" s="576">
        <f t="shared" si="46"/>
        <v>1265.3199999999997</v>
      </c>
      <c r="FA20" s="577">
        <f t="shared" si="46"/>
        <v>957.3900000000001</v>
      </c>
      <c r="FB20" s="574">
        <v>70.5</v>
      </c>
      <c r="FC20" s="575">
        <v>68.3</v>
      </c>
      <c r="FD20" s="576">
        <f t="shared" si="47"/>
        <v>15298.5</v>
      </c>
      <c r="FE20" s="577">
        <f t="shared" si="47"/>
        <v>9493.6999999999989</v>
      </c>
      <c r="FF20" s="574">
        <v>65.099999999999994</v>
      </c>
      <c r="FG20" s="575">
        <v>67.900000000000006</v>
      </c>
      <c r="FH20" s="576">
        <f t="shared" si="48"/>
        <v>8528.0999999999985</v>
      </c>
      <c r="FI20" s="577">
        <f t="shared" si="48"/>
        <v>8351.7000000000007</v>
      </c>
      <c r="FJ20" s="574"/>
      <c r="FK20" s="575"/>
      <c r="FL20" s="576">
        <f t="shared" si="49"/>
        <v>0</v>
      </c>
      <c r="FM20" s="577">
        <f t="shared" si="49"/>
        <v>0</v>
      </c>
      <c r="FN20" s="576">
        <f t="shared" si="50"/>
        <v>68.467241379310337</v>
      </c>
      <c r="FO20" s="577">
        <f t="shared" si="50"/>
        <v>68.112213740458017</v>
      </c>
      <c r="FP20" s="576">
        <f t="shared" si="51"/>
        <v>23826.6</v>
      </c>
      <c r="FQ20" s="577">
        <f t="shared" si="51"/>
        <v>17845.400000000001</v>
      </c>
      <c r="FR20" s="574">
        <v>21</v>
      </c>
      <c r="FS20" s="575">
        <v>59</v>
      </c>
      <c r="FT20" s="576">
        <f t="shared" si="52"/>
        <v>21</v>
      </c>
      <c r="FU20" s="577">
        <f t="shared" si="52"/>
        <v>59</v>
      </c>
      <c r="FV20" s="574">
        <v>3</v>
      </c>
      <c r="FW20" s="575">
        <v>5.6</v>
      </c>
      <c r="FX20" s="576">
        <f t="shared" si="53"/>
        <v>63</v>
      </c>
      <c r="FY20" s="577">
        <f t="shared" si="53"/>
        <v>330.4</v>
      </c>
      <c r="FZ20" s="574">
        <v>59</v>
      </c>
      <c r="GA20" s="575">
        <v>80.400000000000006</v>
      </c>
      <c r="GB20" s="576">
        <f t="shared" si="54"/>
        <v>1239</v>
      </c>
      <c r="GC20" s="577">
        <f t="shared" si="54"/>
        <v>4743.6000000000004</v>
      </c>
      <c r="GD20" s="576">
        <f t="shared" si="55"/>
        <v>582</v>
      </c>
      <c r="GE20" s="577">
        <f t="shared" si="55"/>
        <v>360</v>
      </c>
      <c r="GF20" s="576">
        <f t="shared" si="55"/>
        <v>582</v>
      </c>
      <c r="GG20" s="577">
        <f t="shared" si="55"/>
        <v>360</v>
      </c>
      <c r="GH20" s="576">
        <f t="shared" si="56"/>
        <v>2411.66</v>
      </c>
      <c r="GI20" s="577">
        <f t="shared" si="56"/>
        <v>1454.72</v>
      </c>
      <c r="GJ20" s="576">
        <f t="shared" si="57"/>
        <v>47257.5</v>
      </c>
      <c r="GK20" s="577">
        <f t="shared" si="57"/>
        <v>29115.299999999996</v>
      </c>
      <c r="GL20" s="576">
        <f t="shared" si="58"/>
        <v>258</v>
      </c>
      <c r="GM20" s="577">
        <f t="shared" si="58"/>
        <v>254</v>
      </c>
      <c r="GN20" s="576">
        <f t="shared" si="58"/>
        <v>258</v>
      </c>
      <c r="GO20" s="577">
        <f t="shared" si="58"/>
        <v>254</v>
      </c>
      <c r="GP20" s="576">
        <f t="shared" si="59"/>
        <v>1214.75</v>
      </c>
      <c r="GQ20" s="577">
        <f t="shared" si="59"/>
        <v>1184.7199999999998</v>
      </c>
      <c r="GR20" s="576">
        <f t="shared" si="60"/>
        <v>19780.099999999999</v>
      </c>
      <c r="GS20" s="577">
        <f t="shared" si="60"/>
        <v>19498</v>
      </c>
      <c r="GT20" s="576">
        <f t="shared" si="61"/>
        <v>840</v>
      </c>
      <c r="GU20" s="577">
        <f t="shared" si="61"/>
        <v>614</v>
      </c>
      <c r="GV20" s="576">
        <f t="shared" si="61"/>
        <v>840</v>
      </c>
      <c r="GW20" s="577">
        <f t="shared" si="61"/>
        <v>614</v>
      </c>
      <c r="GX20" s="576">
        <f t="shared" si="62"/>
        <v>3626.41</v>
      </c>
      <c r="GY20" s="577">
        <f t="shared" si="62"/>
        <v>2639.4399999999996</v>
      </c>
      <c r="GZ20" s="576">
        <f t="shared" si="62"/>
        <v>67037.600000000006</v>
      </c>
      <c r="HA20" s="577">
        <f t="shared" si="62"/>
        <v>48613.299999999996</v>
      </c>
      <c r="HB20" s="576">
        <f t="shared" si="63"/>
        <v>0</v>
      </c>
      <c r="HC20" s="577">
        <f t="shared" si="63"/>
        <v>0</v>
      </c>
      <c r="HD20" s="576">
        <f t="shared" si="63"/>
        <v>0</v>
      </c>
      <c r="HE20" s="577">
        <f t="shared" si="63"/>
        <v>0</v>
      </c>
      <c r="HF20" s="576" t="str">
        <f t="shared" si="64"/>
        <v/>
      </c>
      <c r="HG20" s="577" t="str">
        <f t="shared" si="64"/>
        <v/>
      </c>
      <c r="HH20" s="576" t="str">
        <f t="shared" si="65"/>
        <v/>
      </c>
      <c r="HI20" s="577" t="str">
        <f t="shared" si="65"/>
        <v/>
      </c>
      <c r="HJ20" s="576">
        <f t="shared" si="66"/>
        <v>3689.4099999999994</v>
      </c>
      <c r="HK20" s="577">
        <f t="shared" si="66"/>
        <v>2969.84</v>
      </c>
      <c r="HL20" s="576">
        <f t="shared" si="67"/>
        <v>68276.600000000006</v>
      </c>
      <c r="HM20" s="577">
        <f t="shared" si="67"/>
        <v>53356.9</v>
      </c>
    </row>
    <row r="21" spans="1:221">
      <c r="A21" s="64" t="s">
        <v>352</v>
      </c>
      <c r="B21" s="65" t="s">
        <v>364</v>
      </c>
      <c r="C21" s="14"/>
      <c r="D21" s="67">
        <v>106449</v>
      </c>
      <c r="E21" s="91">
        <v>9</v>
      </c>
      <c r="F21" s="574">
        <v>674</v>
      </c>
      <c r="G21" s="575">
        <v>582</v>
      </c>
      <c r="H21" s="574">
        <v>99</v>
      </c>
      <c r="I21" s="575">
        <v>73</v>
      </c>
      <c r="J21" s="576">
        <f t="shared" si="0"/>
        <v>575</v>
      </c>
      <c r="K21" s="577">
        <f t="shared" si="0"/>
        <v>509</v>
      </c>
      <c r="L21" s="574">
        <v>60</v>
      </c>
      <c r="M21" s="575">
        <v>60</v>
      </c>
      <c r="N21" s="576">
        <f t="shared" si="1"/>
        <v>575</v>
      </c>
      <c r="O21" s="577">
        <f t="shared" si="1"/>
        <v>509</v>
      </c>
      <c r="P21" s="576">
        <f t="shared" si="1"/>
        <v>575</v>
      </c>
      <c r="Q21" s="578">
        <f t="shared" si="1"/>
        <v>509</v>
      </c>
      <c r="R21" s="574">
        <v>146</v>
      </c>
      <c r="S21" s="575">
        <v>128</v>
      </c>
      <c r="T21" s="576">
        <f t="shared" si="2"/>
        <v>146</v>
      </c>
      <c r="U21" s="577">
        <f t="shared" si="2"/>
        <v>128</v>
      </c>
      <c r="V21" s="574">
        <v>5</v>
      </c>
      <c r="W21" s="575">
        <v>6</v>
      </c>
      <c r="X21" s="576">
        <f t="shared" si="3"/>
        <v>5</v>
      </c>
      <c r="Y21" s="577">
        <f t="shared" si="3"/>
        <v>6</v>
      </c>
      <c r="Z21" s="574"/>
      <c r="AA21" s="575"/>
      <c r="AB21" s="576">
        <f t="shared" si="4"/>
        <v>0</v>
      </c>
      <c r="AC21" s="577">
        <f t="shared" si="4"/>
        <v>0</v>
      </c>
      <c r="AD21" s="576">
        <f t="shared" si="5"/>
        <v>151</v>
      </c>
      <c r="AE21" s="577">
        <f t="shared" si="5"/>
        <v>134</v>
      </c>
      <c r="AF21" s="576">
        <f t="shared" si="6"/>
        <v>151</v>
      </c>
      <c r="AG21" s="577">
        <f t="shared" si="6"/>
        <v>134</v>
      </c>
      <c r="AH21" s="574">
        <v>2.56</v>
      </c>
      <c r="AI21" s="575">
        <v>2.4</v>
      </c>
      <c r="AJ21" s="576">
        <f t="shared" si="7"/>
        <v>373.76</v>
      </c>
      <c r="AK21" s="577">
        <f t="shared" si="7"/>
        <v>307.2</v>
      </c>
      <c r="AL21" s="574">
        <v>3</v>
      </c>
      <c r="AM21" s="575">
        <v>4.67</v>
      </c>
      <c r="AN21" s="576">
        <f t="shared" si="8"/>
        <v>15</v>
      </c>
      <c r="AO21" s="577">
        <f t="shared" si="8"/>
        <v>28.02</v>
      </c>
      <c r="AP21" s="574"/>
      <c r="AQ21" s="575"/>
      <c r="AR21" s="576">
        <f t="shared" si="9"/>
        <v>0</v>
      </c>
      <c r="AS21" s="577">
        <f t="shared" si="9"/>
        <v>0</v>
      </c>
      <c r="AT21" s="576">
        <f t="shared" si="10"/>
        <v>2.5745695364238408</v>
      </c>
      <c r="AU21" s="577">
        <f t="shared" si="10"/>
        <v>2.5016417910447757</v>
      </c>
      <c r="AV21" s="576">
        <f t="shared" si="11"/>
        <v>388.75999999999993</v>
      </c>
      <c r="AW21" s="577">
        <f t="shared" si="11"/>
        <v>335.21999999999991</v>
      </c>
      <c r="AX21" s="574">
        <v>76.7</v>
      </c>
      <c r="AY21" s="575">
        <v>75</v>
      </c>
      <c r="AZ21" s="576">
        <f t="shared" si="12"/>
        <v>11198.2</v>
      </c>
      <c r="BA21" s="577">
        <f t="shared" si="12"/>
        <v>9600</v>
      </c>
      <c r="BB21" s="574">
        <v>71</v>
      </c>
      <c r="BC21" s="575">
        <v>73.5</v>
      </c>
      <c r="BD21" s="576">
        <f t="shared" si="13"/>
        <v>355</v>
      </c>
      <c r="BE21" s="577">
        <f t="shared" si="13"/>
        <v>441</v>
      </c>
      <c r="BF21" s="574"/>
      <c r="BG21" s="575"/>
      <c r="BH21" s="576">
        <f t="shared" si="14"/>
        <v>0</v>
      </c>
      <c r="BI21" s="577">
        <f t="shared" si="14"/>
        <v>0</v>
      </c>
      <c r="BJ21" s="576">
        <f t="shared" si="15"/>
        <v>76.511258278145704</v>
      </c>
      <c r="BK21" s="577">
        <f t="shared" si="15"/>
        <v>74.932835820895519</v>
      </c>
      <c r="BL21" s="576">
        <f t="shared" si="16"/>
        <v>11553.2</v>
      </c>
      <c r="BM21" s="577">
        <f t="shared" si="16"/>
        <v>10041</v>
      </c>
      <c r="BN21" s="574">
        <v>240</v>
      </c>
      <c r="BO21" s="575">
        <v>202</v>
      </c>
      <c r="BP21" s="576">
        <f t="shared" si="17"/>
        <v>240</v>
      </c>
      <c r="BQ21" s="577">
        <f t="shared" si="17"/>
        <v>202</v>
      </c>
      <c r="BR21" s="574">
        <v>35</v>
      </c>
      <c r="BS21" s="575">
        <v>25</v>
      </c>
      <c r="BT21" s="576">
        <f t="shared" si="18"/>
        <v>35</v>
      </c>
      <c r="BU21" s="577">
        <f t="shared" si="18"/>
        <v>25</v>
      </c>
      <c r="BV21" s="574"/>
      <c r="BW21" s="575"/>
      <c r="BX21" s="576">
        <f t="shared" si="19"/>
        <v>0</v>
      </c>
      <c r="BY21" s="577">
        <f t="shared" si="19"/>
        <v>0</v>
      </c>
      <c r="BZ21" s="576">
        <f t="shared" si="20"/>
        <v>275</v>
      </c>
      <c r="CA21" s="577">
        <f t="shared" si="20"/>
        <v>227</v>
      </c>
      <c r="CB21" s="576">
        <f t="shared" si="21"/>
        <v>275</v>
      </c>
      <c r="CC21" s="577">
        <f t="shared" si="21"/>
        <v>227</v>
      </c>
      <c r="CD21" s="574">
        <v>3.74</v>
      </c>
      <c r="CE21" s="575">
        <v>4.08</v>
      </c>
      <c r="CF21" s="576">
        <f t="shared" si="22"/>
        <v>897.6</v>
      </c>
      <c r="CG21" s="577">
        <f t="shared" si="22"/>
        <v>824.16</v>
      </c>
      <c r="CH21" s="574">
        <v>8.6300000000000008</v>
      </c>
      <c r="CI21" s="575">
        <v>8.5500000000000007</v>
      </c>
      <c r="CJ21" s="576">
        <f t="shared" si="23"/>
        <v>302.05</v>
      </c>
      <c r="CK21" s="577">
        <f t="shared" si="23"/>
        <v>213.75000000000003</v>
      </c>
      <c r="CL21" s="574"/>
      <c r="CM21" s="575"/>
      <c r="CN21" s="576">
        <f t="shared" si="24"/>
        <v>0</v>
      </c>
      <c r="CO21" s="577">
        <f t="shared" si="24"/>
        <v>0</v>
      </c>
      <c r="CP21" s="576">
        <f t="shared" si="25"/>
        <v>4.3623636363636367</v>
      </c>
      <c r="CQ21" s="577">
        <f t="shared" si="25"/>
        <v>4.5722907488986788</v>
      </c>
      <c r="CR21" s="576">
        <f t="shared" si="26"/>
        <v>1199.6500000000001</v>
      </c>
      <c r="CS21" s="577">
        <f t="shared" si="26"/>
        <v>1037.9100000000001</v>
      </c>
      <c r="CT21" s="574">
        <v>79.8</v>
      </c>
      <c r="CU21" s="575">
        <v>80.400000000000006</v>
      </c>
      <c r="CV21" s="576">
        <f t="shared" si="27"/>
        <v>19152</v>
      </c>
      <c r="CW21" s="577">
        <f t="shared" si="27"/>
        <v>16240.800000000001</v>
      </c>
      <c r="CX21" s="574">
        <v>76.900000000000006</v>
      </c>
      <c r="CY21" s="575">
        <v>90.7</v>
      </c>
      <c r="CZ21" s="576">
        <f t="shared" si="28"/>
        <v>2691.5</v>
      </c>
      <c r="DA21" s="577">
        <f t="shared" si="28"/>
        <v>2267.5</v>
      </c>
      <c r="DB21" s="574"/>
      <c r="DC21" s="575"/>
      <c r="DD21" s="576">
        <f t="shared" si="29"/>
        <v>0</v>
      </c>
      <c r="DE21" s="577">
        <f t="shared" si="29"/>
        <v>0</v>
      </c>
      <c r="DF21" s="576">
        <f t="shared" si="30"/>
        <v>79.430909090909097</v>
      </c>
      <c r="DG21" s="577">
        <f t="shared" si="30"/>
        <v>81.534361233480183</v>
      </c>
      <c r="DH21" s="576">
        <f t="shared" si="31"/>
        <v>21843.5</v>
      </c>
      <c r="DI21" s="577">
        <f t="shared" si="31"/>
        <v>18508.300000000003</v>
      </c>
      <c r="DJ21" s="576">
        <f t="shared" si="32"/>
        <v>426</v>
      </c>
      <c r="DK21" s="577">
        <f t="shared" si="32"/>
        <v>361</v>
      </c>
      <c r="DL21" s="576">
        <f t="shared" si="32"/>
        <v>426</v>
      </c>
      <c r="DM21" s="577">
        <f t="shared" si="32"/>
        <v>361</v>
      </c>
      <c r="DN21" s="576">
        <f t="shared" si="33"/>
        <v>3.7286619718309861</v>
      </c>
      <c r="DO21" s="577">
        <f t="shared" si="33"/>
        <v>3.803684210526316</v>
      </c>
      <c r="DP21" s="576">
        <f t="shared" si="34"/>
        <v>1588.41</v>
      </c>
      <c r="DQ21" s="577">
        <f t="shared" si="34"/>
        <v>1373.13</v>
      </c>
      <c r="DR21" s="576">
        <f t="shared" si="35"/>
        <v>78.396009389671349</v>
      </c>
      <c r="DS21" s="577">
        <f t="shared" si="35"/>
        <v>79.083933518005551</v>
      </c>
      <c r="DT21" s="576">
        <f t="shared" si="36"/>
        <v>33396.699999999997</v>
      </c>
      <c r="DU21" s="577">
        <f t="shared" si="36"/>
        <v>28549.300000000003</v>
      </c>
      <c r="DV21" s="574">
        <v>108</v>
      </c>
      <c r="DW21" s="575">
        <v>101</v>
      </c>
      <c r="DX21" s="576">
        <f t="shared" si="37"/>
        <v>108</v>
      </c>
      <c r="DY21" s="577">
        <f t="shared" si="37"/>
        <v>101</v>
      </c>
      <c r="DZ21" s="574">
        <v>41</v>
      </c>
      <c r="EA21" s="575">
        <v>47</v>
      </c>
      <c r="EB21" s="576">
        <f t="shared" si="38"/>
        <v>41</v>
      </c>
      <c r="EC21" s="577">
        <f t="shared" si="38"/>
        <v>47</v>
      </c>
      <c r="ED21" s="574"/>
      <c r="EE21" s="575"/>
      <c r="EF21" s="576">
        <f t="shared" si="39"/>
        <v>0</v>
      </c>
      <c r="EG21" s="577">
        <f t="shared" si="39"/>
        <v>0</v>
      </c>
      <c r="EH21" s="576">
        <f t="shared" si="40"/>
        <v>149</v>
      </c>
      <c r="EI21" s="577">
        <f t="shared" si="40"/>
        <v>148</v>
      </c>
      <c r="EJ21" s="576">
        <f t="shared" si="41"/>
        <v>149</v>
      </c>
      <c r="EK21" s="577">
        <f t="shared" si="41"/>
        <v>148</v>
      </c>
      <c r="EL21" s="574">
        <v>3.05</v>
      </c>
      <c r="EM21" s="575">
        <v>3.53</v>
      </c>
      <c r="EN21" s="576">
        <f t="shared" si="42"/>
        <v>329.4</v>
      </c>
      <c r="EO21" s="577">
        <f t="shared" si="42"/>
        <v>356.53</v>
      </c>
      <c r="EP21" s="574">
        <v>3.21</v>
      </c>
      <c r="EQ21" s="575">
        <v>4.75</v>
      </c>
      <c r="ER21" s="576">
        <f t="shared" si="43"/>
        <v>131.60999999999999</v>
      </c>
      <c r="ES21" s="577">
        <f t="shared" si="43"/>
        <v>223.25</v>
      </c>
      <c r="ET21" s="574"/>
      <c r="EU21" s="575"/>
      <c r="EV21" s="576">
        <f t="shared" si="44"/>
        <v>0</v>
      </c>
      <c r="EW21" s="577">
        <f t="shared" si="44"/>
        <v>0</v>
      </c>
      <c r="EX21" s="576">
        <f t="shared" si="45"/>
        <v>3.0940268456375839</v>
      </c>
      <c r="EY21" s="577">
        <f t="shared" si="45"/>
        <v>3.9174324324324323</v>
      </c>
      <c r="EZ21" s="576">
        <f t="shared" si="46"/>
        <v>461.01</v>
      </c>
      <c r="FA21" s="577">
        <f t="shared" si="46"/>
        <v>579.78</v>
      </c>
      <c r="FB21" s="574">
        <v>58.7</v>
      </c>
      <c r="FC21" s="575">
        <v>59.7</v>
      </c>
      <c r="FD21" s="576">
        <f t="shared" si="47"/>
        <v>6339.6</v>
      </c>
      <c r="FE21" s="577">
        <f t="shared" si="47"/>
        <v>6029.7000000000007</v>
      </c>
      <c r="FF21" s="574">
        <v>53.5</v>
      </c>
      <c r="FG21" s="575">
        <v>56.7</v>
      </c>
      <c r="FH21" s="576">
        <f t="shared" si="48"/>
        <v>2193.5</v>
      </c>
      <c r="FI21" s="577">
        <f t="shared" si="48"/>
        <v>2664.9</v>
      </c>
      <c r="FJ21" s="574"/>
      <c r="FK21" s="575"/>
      <c r="FL21" s="576">
        <f t="shared" si="49"/>
        <v>0</v>
      </c>
      <c r="FM21" s="577">
        <f t="shared" si="49"/>
        <v>0</v>
      </c>
      <c r="FN21" s="576">
        <f t="shared" si="50"/>
        <v>57.269127516778525</v>
      </c>
      <c r="FO21" s="577">
        <f t="shared" si="50"/>
        <v>58.747297297297301</v>
      </c>
      <c r="FP21" s="576">
        <f t="shared" si="51"/>
        <v>8533.1</v>
      </c>
      <c r="FQ21" s="577">
        <f t="shared" si="51"/>
        <v>8694.6</v>
      </c>
      <c r="FR21" s="574"/>
      <c r="FS21" s="575"/>
      <c r="FT21" s="576">
        <f t="shared" si="52"/>
        <v>0</v>
      </c>
      <c r="FU21" s="577">
        <f t="shared" si="52"/>
        <v>0</v>
      </c>
      <c r="FV21" s="574"/>
      <c r="FW21" s="575"/>
      <c r="FX21" s="576">
        <f t="shared" si="53"/>
        <v>0</v>
      </c>
      <c r="FY21" s="577">
        <f t="shared" si="53"/>
        <v>0</v>
      </c>
      <c r="FZ21" s="574"/>
      <c r="GA21" s="575"/>
      <c r="GB21" s="576">
        <f t="shared" si="54"/>
        <v>0</v>
      </c>
      <c r="GC21" s="577">
        <f t="shared" si="54"/>
        <v>0</v>
      </c>
      <c r="GD21" s="576">
        <f t="shared" si="55"/>
        <v>494</v>
      </c>
      <c r="GE21" s="577">
        <f t="shared" si="55"/>
        <v>431</v>
      </c>
      <c r="GF21" s="576">
        <f t="shared" si="55"/>
        <v>494</v>
      </c>
      <c r="GG21" s="577">
        <f t="shared" si="55"/>
        <v>431</v>
      </c>
      <c r="GH21" s="576">
        <f t="shared" si="56"/>
        <v>1600.7600000000002</v>
      </c>
      <c r="GI21" s="577">
        <f t="shared" si="56"/>
        <v>1487.8899999999999</v>
      </c>
      <c r="GJ21" s="576">
        <f t="shared" si="57"/>
        <v>36689.800000000003</v>
      </c>
      <c r="GK21" s="577">
        <f t="shared" si="57"/>
        <v>31870.500000000004</v>
      </c>
      <c r="GL21" s="576">
        <f t="shared" si="58"/>
        <v>81</v>
      </c>
      <c r="GM21" s="577">
        <f t="shared" si="58"/>
        <v>78</v>
      </c>
      <c r="GN21" s="576">
        <f t="shared" si="58"/>
        <v>81</v>
      </c>
      <c r="GO21" s="577">
        <f t="shared" si="58"/>
        <v>78</v>
      </c>
      <c r="GP21" s="576">
        <f t="shared" si="59"/>
        <v>448.65999999999997</v>
      </c>
      <c r="GQ21" s="577">
        <f t="shared" si="59"/>
        <v>465.02000000000004</v>
      </c>
      <c r="GR21" s="576">
        <f t="shared" si="60"/>
        <v>5240</v>
      </c>
      <c r="GS21" s="577">
        <f t="shared" si="60"/>
        <v>5373.4</v>
      </c>
      <c r="GT21" s="576">
        <f t="shared" si="61"/>
        <v>575</v>
      </c>
      <c r="GU21" s="577">
        <f t="shared" si="61"/>
        <v>509</v>
      </c>
      <c r="GV21" s="576">
        <f t="shared" si="61"/>
        <v>575</v>
      </c>
      <c r="GW21" s="577">
        <f t="shared" si="61"/>
        <v>509</v>
      </c>
      <c r="GX21" s="576">
        <f t="shared" si="62"/>
        <v>2049.42</v>
      </c>
      <c r="GY21" s="577">
        <f t="shared" si="62"/>
        <v>1952.9099999999999</v>
      </c>
      <c r="GZ21" s="576">
        <f t="shared" si="62"/>
        <v>41929.800000000003</v>
      </c>
      <c r="HA21" s="577">
        <f t="shared" si="62"/>
        <v>37243.9</v>
      </c>
      <c r="HB21" s="576">
        <f t="shared" si="63"/>
        <v>0</v>
      </c>
      <c r="HC21" s="577">
        <f t="shared" si="63"/>
        <v>0</v>
      </c>
      <c r="HD21" s="576">
        <f t="shared" si="63"/>
        <v>0</v>
      </c>
      <c r="HE21" s="577">
        <f t="shared" si="63"/>
        <v>0</v>
      </c>
      <c r="HF21" s="576" t="str">
        <f t="shared" si="64"/>
        <v/>
      </c>
      <c r="HG21" s="577" t="str">
        <f t="shared" si="64"/>
        <v/>
      </c>
      <c r="HH21" s="576" t="str">
        <f t="shared" si="65"/>
        <v/>
      </c>
      <c r="HI21" s="577" t="str">
        <f t="shared" si="65"/>
        <v/>
      </c>
      <c r="HJ21" s="576">
        <f t="shared" si="66"/>
        <v>2049.42</v>
      </c>
      <c r="HK21" s="577">
        <f t="shared" si="66"/>
        <v>1952.91</v>
      </c>
      <c r="HL21" s="576">
        <f t="shared" si="67"/>
        <v>41929.799999999996</v>
      </c>
      <c r="HM21" s="577">
        <f t="shared" si="67"/>
        <v>37243.9</v>
      </c>
    </row>
    <row r="22" spans="1:221">
      <c r="A22" s="64" t="s">
        <v>352</v>
      </c>
      <c r="B22" s="65" t="s">
        <v>366</v>
      </c>
      <c r="C22" s="14"/>
      <c r="D22" s="67">
        <v>107327</v>
      </c>
      <c r="E22" s="91">
        <v>10</v>
      </c>
      <c r="F22" s="574">
        <v>152</v>
      </c>
      <c r="G22" s="575">
        <v>144</v>
      </c>
      <c r="H22" s="574">
        <v>2</v>
      </c>
      <c r="I22" s="575">
        <v>6</v>
      </c>
      <c r="J22" s="576">
        <f t="shared" si="0"/>
        <v>150</v>
      </c>
      <c r="K22" s="577">
        <f t="shared" si="0"/>
        <v>138</v>
      </c>
      <c r="L22" s="574">
        <v>60</v>
      </c>
      <c r="M22" s="575">
        <v>60</v>
      </c>
      <c r="N22" s="576">
        <f t="shared" si="1"/>
        <v>150</v>
      </c>
      <c r="O22" s="577">
        <f t="shared" si="1"/>
        <v>139</v>
      </c>
      <c r="P22" s="576">
        <f t="shared" si="1"/>
        <v>150</v>
      </c>
      <c r="Q22" s="578">
        <f t="shared" si="1"/>
        <v>139</v>
      </c>
      <c r="R22" s="574">
        <v>18</v>
      </c>
      <c r="S22" s="575">
        <v>19</v>
      </c>
      <c r="T22" s="576">
        <f t="shared" si="2"/>
        <v>18</v>
      </c>
      <c r="U22" s="577">
        <f t="shared" si="2"/>
        <v>19</v>
      </c>
      <c r="V22" s="574">
        <v>16</v>
      </c>
      <c r="W22" s="575">
        <v>5</v>
      </c>
      <c r="X22" s="576">
        <f t="shared" si="3"/>
        <v>16</v>
      </c>
      <c r="Y22" s="577">
        <f t="shared" si="3"/>
        <v>5</v>
      </c>
      <c r="Z22" s="574"/>
      <c r="AA22" s="575"/>
      <c r="AB22" s="576">
        <f t="shared" si="4"/>
        <v>0</v>
      </c>
      <c r="AC22" s="577">
        <f t="shared" si="4"/>
        <v>0</v>
      </c>
      <c r="AD22" s="576">
        <f t="shared" si="5"/>
        <v>34</v>
      </c>
      <c r="AE22" s="577">
        <f t="shared" si="5"/>
        <v>24</v>
      </c>
      <c r="AF22" s="576">
        <f t="shared" si="6"/>
        <v>34</v>
      </c>
      <c r="AG22" s="577">
        <f t="shared" si="6"/>
        <v>24</v>
      </c>
      <c r="AH22" s="574">
        <v>4.7300000000000004</v>
      </c>
      <c r="AI22" s="575">
        <v>5.56</v>
      </c>
      <c r="AJ22" s="576">
        <f t="shared" si="7"/>
        <v>85.140000000000015</v>
      </c>
      <c r="AK22" s="577">
        <f t="shared" si="7"/>
        <v>105.63999999999999</v>
      </c>
      <c r="AL22" s="574">
        <v>7.69</v>
      </c>
      <c r="AM22" s="575">
        <v>10.57</v>
      </c>
      <c r="AN22" s="576">
        <f t="shared" si="8"/>
        <v>123.04</v>
      </c>
      <c r="AO22" s="577">
        <f t="shared" si="8"/>
        <v>52.85</v>
      </c>
      <c r="AP22" s="574"/>
      <c r="AQ22" s="575"/>
      <c r="AR22" s="576">
        <f t="shared" si="9"/>
        <v>0</v>
      </c>
      <c r="AS22" s="577">
        <f t="shared" si="9"/>
        <v>0</v>
      </c>
      <c r="AT22" s="576">
        <f t="shared" si="10"/>
        <v>6.1229411764705883</v>
      </c>
      <c r="AU22" s="577">
        <f t="shared" si="10"/>
        <v>6.6037499999999989</v>
      </c>
      <c r="AV22" s="576">
        <f t="shared" si="11"/>
        <v>208.18</v>
      </c>
      <c r="AW22" s="577">
        <f t="shared" si="11"/>
        <v>158.48999999999998</v>
      </c>
      <c r="AX22" s="574">
        <v>69.900000000000006</v>
      </c>
      <c r="AY22" s="575">
        <v>94.3</v>
      </c>
      <c r="AZ22" s="576">
        <f t="shared" si="12"/>
        <v>1258.2</v>
      </c>
      <c r="BA22" s="577">
        <f t="shared" si="12"/>
        <v>1791.7</v>
      </c>
      <c r="BB22" s="574">
        <v>93.4</v>
      </c>
      <c r="BC22" s="575">
        <v>70</v>
      </c>
      <c r="BD22" s="576">
        <f t="shared" si="13"/>
        <v>1494.4</v>
      </c>
      <c r="BE22" s="577">
        <f t="shared" si="13"/>
        <v>350</v>
      </c>
      <c r="BF22" s="574"/>
      <c r="BG22" s="575"/>
      <c r="BH22" s="576">
        <f t="shared" si="14"/>
        <v>0</v>
      </c>
      <c r="BI22" s="577">
        <f t="shared" si="14"/>
        <v>0</v>
      </c>
      <c r="BJ22" s="576">
        <f t="shared" si="15"/>
        <v>80.958823529411774</v>
      </c>
      <c r="BK22" s="577">
        <f t="shared" si="15"/>
        <v>89.237499999999997</v>
      </c>
      <c r="BL22" s="576">
        <f t="shared" si="16"/>
        <v>2752.6000000000004</v>
      </c>
      <c r="BM22" s="577">
        <f t="shared" si="16"/>
        <v>2141.6999999999998</v>
      </c>
      <c r="BN22" s="574">
        <v>67</v>
      </c>
      <c r="BO22" s="575">
        <v>64</v>
      </c>
      <c r="BP22" s="576">
        <f t="shared" si="17"/>
        <v>67</v>
      </c>
      <c r="BQ22" s="577">
        <f t="shared" si="17"/>
        <v>64</v>
      </c>
      <c r="BR22" s="574">
        <v>48</v>
      </c>
      <c r="BS22" s="575">
        <v>13</v>
      </c>
      <c r="BT22" s="576">
        <f t="shared" si="18"/>
        <v>48</v>
      </c>
      <c r="BU22" s="577">
        <f t="shared" si="18"/>
        <v>13</v>
      </c>
      <c r="BV22" s="574"/>
      <c r="BW22" s="575"/>
      <c r="BX22" s="576">
        <f t="shared" si="19"/>
        <v>0</v>
      </c>
      <c r="BY22" s="577">
        <f t="shared" si="19"/>
        <v>0</v>
      </c>
      <c r="BZ22" s="576">
        <f t="shared" si="20"/>
        <v>115</v>
      </c>
      <c r="CA22" s="577">
        <f t="shared" si="20"/>
        <v>77</v>
      </c>
      <c r="CB22" s="576">
        <f t="shared" si="21"/>
        <v>115</v>
      </c>
      <c r="CC22" s="577">
        <f t="shared" si="21"/>
        <v>77</v>
      </c>
      <c r="CD22" s="574">
        <v>7.78</v>
      </c>
      <c r="CE22" s="575">
        <v>6.72</v>
      </c>
      <c r="CF22" s="576">
        <f t="shared" si="22"/>
        <v>521.26</v>
      </c>
      <c r="CG22" s="577">
        <f t="shared" si="22"/>
        <v>430.08</v>
      </c>
      <c r="CH22" s="574">
        <v>8.99</v>
      </c>
      <c r="CI22" s="575">
        <v>12.78</v>
      </c>
      <c r="CJ22" s="576">
        <f t="shared" si="23"/>
        <v>431.52</v>
      </c>
      <c r="CK22" s="577">
        <f t="shared" si="23"/>
        <v>166.14</v>
      </c>
      <c r="CL22" s="574"/>
      <c r="CM22" s="575"/>
      <c r="CN22" s="576">
        <f t="shared" si="24"/>
        <v>0</v>
      </c>
      <c r="CO22" s="577">
        <f t="shared" si="24"/>
        <v>0</v>
      </c>
      <c r="CP22" s="576">
        <f t="shared" si="25"/>
        <v>8.2850434782608691</v>
      </c>
      <c r="CQ22" s="577">
        <f t="shared" si="25"/>
        <v>7.7431168831168833</v>
      </c>
      <c r="CR22" s="576">
        <f t="shared" si="26"/>
        <v>952.78</v>
      </c>
      <c r="CS22" s="577">
        <f t="shared" si="26"/>
        <v>596.22</v>
      </c>
      <c r="CT22" s="574">
        <v>70.099999999999994</v>
      </c>
      <c r="CU22" s="575">
        <v>82.9</v>
      </c>
      <c r="CV22" s="576">
        <f t="shared" si="27"/>
        <v>4696.7</v>
      </c>
      <c r="CW22" s="577">
        <f t="shared" si="27"/>
        <v>5305.6</v>
      </c>
      <c r="CX22" s="574">
        <v>75</v>
      </c>
      <c r="CY22" s="575">
        <v>82.3</v>
      </c>
      <c r="CZ22" s="576">
        <f t="shared" si="28"/>
        <v>3600</v>
      </c>
      <c r="DA22" s="577">
        <f t="shared" si="28"/>
        <v>1069.8999999999999</v>
      </c>
      <c r="DB22" s="574"/>
      <c r="DC22" s="575"/>
      <c r="DD22" s="576">
        <f t="shared" si="29"/>
        <v>0</v>
      </c>
      <c r="DE22" s="577">
        <f t="shared" si="29"/>
        <v>0</v>
      </c>
      <c r="DF22" s="576">
        <f t="shared" si="30"/>
        <v>72.145217391304357</v>
      </c>
      <c r="DG22" s="577">
        <f t="shared" si="30"/>
        <v>82.798701298701303</v>
      </c>
      <c r="DH22" s="576">
        <f t="shared" si="31"/>
        <v>8296.7000000000007</v>
      </c>
      <c r="DI22" s="577">
        <f t="shared" si="31"/>
        <v>6375.5</v>
      </c>
      <c r="DJ22" s="576">
        <f t="shared" si="32"/>
        <v>149</v>
      </c>
      <c r="DK22" s="577">
        <f t="shared" si="32"/>
        <v>101</v>
      </c>
      <c r="DL22" s="576">
        <f t="shared" si="32"/>
        <v>149</v>
      </c>
      <c r="DM22" s="577">
        <f t="shared" si="32"/>
        <v>101</v>
      </c>
      <c r="DN22" s="576">
        <f t="shared" si="33"/>
        <v>7.7916778523489931</v>
      </c>
      <c r="DO22" s="577">
        <f t="shared" si="33"/>
        <v>7.472376237623763</v>
      </c>
      <c r="DP22" s="576">
        <f t="shared" si="34"/>
        <v>1160.96</v>
      </c>
      <c r="DQ22" s="577">
        <f t="shared" si="34"/>
        <v>754.71</v>
      </c>
      <c r="DR22" s="576">
        <f t="shared" si="35"/>
        <v>74.156375838926181</v>
      </c>
      <c r="DS22" s="577">
        <f t="shared" si="35"/>
        <v>84.328712871287138</v>
      </c>
      <c r="DT22" s="576">
        <f t="shared" si="36"/>
        <v>11049.300000000001</v>
      </c>
      <c r="DU22" s="577">
        <f t="shared" si="36"/>
        <v>8517.2000000000007</v>
      </c>
      <c r="DV22" s="574">
        <v>1</v>
      </c>
      <c r="DW22" s="575">
        <v>18</v>
      </c>
      <c r="DX22" s="576">
        <f t="shared" si="37"/>
        <v>1</v>
      </c>
      <c r="DY22" s="577">
        <f t="shared" si="37"/>
        <v>18</v>
      </c>
      <c r="DZ22" s="574">
        <v>0</v>
      </c>
      <c r="EA22" s="575">
        <v>20</v>
      </c>
      <c r="EB22" s="576">
        <f t="shared" si="38"/>
        <v>0</v>
      </c>
      <c r="EC22" s="577">
        <f t="shared" si="38"/>
        <v>20</v>
      </c>
      <c r="ED22" s="574"/>
      <c r="EE22" s="575"/>
      <c r="EF22" s="576">
        <f t="shared" si="39"/>
        <v>0</v>
      </c>
      <c r="EG22" s="577">
        <f t="shared" si="39"/>
        <v>0</v>
      </c>
      <c r="EH22" s="576">
        <f t="shared" si="40"/>
        <v>1</v>
      </c>
      <c r="EI22" s="577">
        <f t="shared" si="40"/>
        <v>38</v>
      </c>
      <c r="EJ22" s="576">
        <f t="shared" si="41"/>
        <v>1</v>
      </c>
      <c r="EK22" s="577">
        <f t="shared" si="41"/>
        <v>38</v>
      </c>
      <c r="EL22" s="574">
        <v>8.33</v>
      </c>
      <c r="EM22" s="575">
        <v>4.38</v>
      </c>
      <c r="EN22" s="576">
        <f t="shared" si="42"/>
        <v>8.33</v>
      </c>
      <c r="EO22" s="577">
        <f t="shared" si="42"/>
        <v>78.84</v>
      </c>
      <c r="EP22" s="574">
        <v>0</v>
      </c>
      <c r="EQ22" s="575">
        <v>5.78</v>
      </c>
      <c r="ER22" s="576">
        <f t="shared" si="43"/>
        <v>0</v>
      </c>
      <c r="ES22" s="577">
        <f t="shared" si="43"/>
        <v>115.60000000000001</v>
      </c>
      <c r="ET22" s="574"/>
      <c r="EU22" s="575"/>
      <c r="EV22" s="576">
        <f t="shared" si="44"/>
        <v>0</v>
      </c>
      <c r="EW22" s="577">
        <f t="shared" si="44"/>
        <v>0</v>
      </c>
      <c r="EX22" s="576">
        <f t="shared" si="45"/>
        <v>8.33</v>
      </c>
      <c r="EY22" s="577">
        <f t="shared" si="45"/>
        <v>5.1168421052631574</v>
      </c>
      <c r="EZ22" s="576">
        <f t="shared" si="46"/>
        <v>8.33</v>
      </c>
      <c r="FA22" s="577">
        <f t="shared" si="46"/>
        <v>194.43999999999997</v>
      </c>
      <c r="FB22" s="574">
        <v>93</v>
      </c>
      <c r="FC22" s="575">
        <v>72.2</v>
      </c>
      <c r="FD22" s="576">
        <f t="shared" si="47"/>
        <v>93</v>
      </c>
      <c r="FE22" s="577">
        <f t="shared" si="47"/>
        <v>1299.6000000000001</v>
      </c>
      <c r="FF22" s="574">
        <v>0</v>
      </c>
      <c r="FG22" s="575">
        <v>61</v>
      </c>
      <c r="FH22" s="576">
        <f t="shared" si="48"/>
        <v>0</v>
      </c>
      <c r="FI22" s="577">
        <f t="shared" si="48"/>
        <v>1220</v>
      </c>
      <c r="FJ22" s="574"/>
      <c r="FK22" s="575"/>
      <c r="FL22" s="576">
        <f t="shared" si="49"/>
        <v>0</v>
      </c>
      <c r="FM22" s="577">
        <f t="shared" si="49"/>
        <v>0</v>
      </c>
      <c r="FN22" s="576">
        <f t="shared" si="50"/>
        <v>93</v>
      </c>
      <c r="FO22" s="577">
        <f t="shared" si="50"/>
        <v>66.305263157894743</v>
      </c>
      <c r="FP22" s="576">
        <f t="shared" si="51"/>
        <v>93</v>
      </c>
      <c r="FQ22" s="577">
        <f t="shared" si="51"/>
        <v>2519.6000000000004</v>
      </c>
      <c r="FR22" s="574"/>
      <c r="FS22" s="575"/>
      <c r="FT22" s="576">
        <f t="shared" si="52"/>
        <v>0</v>
      </c>
      <c r="FU22" s="577">
        <f t="shared" si="52"/>
        <v>0</v>
      </c>
      <c r="FV22" s="574"/>
      <c r="FW22" s="575"/>
      <c r="FX22" s="576">
        <f t="shared" si="53"/>
        <v>0</v>
      </c>
      <c r="FY22" s="577">
        <f t="shared" si="53"/>
        <v>0</v>
      </c>
      <c r="FZ22" s="574"/>
      <c r="GA22" s="575"/>
      <c r="GB22" s="576">
        <f t="shared" si="54"/>
        <v>0</v>
      </c>
      <c r="GC22" s="577">
        <f t="shared" si="54"/>
        <v>0</v>
      </c>
      <c r="GD22" s="576">
        <f t="shared" si="55"/>
        <v>86</v>
      </c>
      <c r="GE22" s="577">
        <f t="shared" si="55"/>
        <v>101</v>
      </c>
      <c r="GF22" s="576">
        <f t="shared" si="55"/>
        <v>86</v>
      </c>
      <c r="GG22" s="577">
        <f t="shared" si="55"/>
        <v>101</v>
      </c>
      <c r="GH22" s="576">
        <f t="shared" si="56"/>
        <v>614.73</v>
      </c>
      <c r="GI22" s="577">
        <f t="shared" si="56"/>
        <v>614.56000000000006</v>
      </c>
      <c r="GJ22" s="576">
        <f t="shared" si="57"/>
        <v>6047.9</v>
      </c>
      <c r="GK22" s="577">
        <f t="shared" si="57"/>
        <v>8396.9</v>
      </c>
      <c r="GL22" s="576">
        <f t="shared" si="58"/>
        <v>64</v>
      </c>
      <c r="GM22" s="577">
        <f t="shared" si="58"/>
        <v>38</v>
      </c>
      <c r="GN22" s="576">
        <f t="shared" si="58"/>
        <v>64</v>
      </c>
      <c r="GO22" s="577">
        <f t="shared" si="58"/>
        <v>38</v>
      </c>
      <c r="GP22" s="576">
        <f t="shared" si="59"/>
        <v>554.55999999999995</v>
      </c>
      <c r="GQ22" s="577">
        <f t="shared" si="59"/>
        <v>334.59</v>
      </c>
      <c r="GR22" s="576">
        <f t="shared" si="60"/>
        <v>5094.3999999999996</v>
      </c>
      <c r="GS22" s="577">
        <f t="shared" si="60"/>
        <v>2639.8999999999996</v>
      </c>
      <c r="GT22" s="576">
        <f t="shared" si="61"/>
        <v>150</v>
      </c>
      <c r="GU22" s="577">
        <f t="shared" si="61"/>
        <v>139</v>
      </c>
      <c r="GV22" s="576">
        <f t="shared" si="61"/>
        <v>150</v>
      </c>
      <c r="GW22" s="577">
        <f t="shared" si="61"/>
        <v>139</v>
      </c>
      <c r="GX22" s="576">
        <f t="shared" si="62"/>
        <v>1169.29</v>
      </c>
      <c r="GY22" s="577">
        <f t="shared" si="62"/>
        <v>949.15000000000009</v>
      </c>
      <c r="GZ22" s="576">
        <f t="shared" si="62"/>
        <v>11142.3</v>
      </c>
      <c r="HA22" s="577">
        <f t="shared" si="62"/>
        <v>11036.8</v>
      </c>
      <c r="HB22" s="576">
        <f t="shared" si="63"/>
        <v>0</v>
      </c>
      <c r="HC22" s="577">
        <f t="shared" si="63"/>
        <v>0</v>
      </c>
      <c r="HD22" s="576">
        <f t="shared" si="63"/>
        <v>0</v>
      </c>
      <c r="HE22" s="577">
        <f t="shared" si="63"/>
        <v>0</v>
      </c>
      <c r="HF22" s="576" t="str">
        <f t="shared" si="64"/>
        <v/>
      </c>
      <c r="HG22" s="577" t="str">
        <f t="shared" si="64"/>
        <v/>
      </c>
      <c r="HH22" s="576" t="str">
        <f t="shared" si="65"/>
        <v/>
      </c>
      <c r="HI22" s="577" t="str">
        <f t="shared" si="65"/>
        <v/>
      </c>
      <c r="HJ22" s="576">
        <f t="shared" si="66"/>
        <v>1169.29</v>
      </c>
      <c r="HK22" s="577">
        <f t="shared" si="66"/>
        <v>949.15</v>
      </c>
      <c r="HL22" s="576">
        <f t="shared" si="67"/>
        <v>11142.300000000001</v>
      </c>
      <c r="HM22" s="577">
        <f t="shared" si="67"/>
        <v>11036.800000000001</v>
      </c>
    </row>
    <row r="23" spans="1:221">
      <c r="A23" s="64" t="s">
        <v>352</v>
      </c>
      <c r="B23" s="70" t="s">
        <v>367</v>
      </c>
      <c r="C23" s="14"/>
      <c r="D23" s="67">
        <v>107318</v>
      </c>
      <c r="E23" s="91">
        <v>10</v>
      </c>
      <c r="F23" s="574">
        <v>143</v>
      </c>
      <c r="G23" s="575">
        <v>119</v>
      </c>
      <c r="H23" s="574">
        <v>7</v>
      </c>
      <c r="I23" s="575">
        <v>4</v>
      </c>
      <c r="J23" s="576">
        <f t="shared" si="0"/>
        <v>136</v>
      </c>
      <c r="K23" s="577">
        <f t="shared" si="0"/>
        <v>115</v>
      </c>
      <c r="L23" s="574">
        <v>60</v>
      </c>
      <c r="M23" s="575">
        <v>60</v>
      </c>
      <c r="N23" s="576">
        <f t="shared" si="1"/>
        <v>136</v>
      </c>
      <c r="O23" s="577">
        <f t="shared" si="1"/>
        <v>115</v>
      </c>
      <c r="P23" s="576">
        <f t="shared" si="1"/>
        <v>136</v>
      </c>
      <c r="Q23" s="578">
        <f t="shared" si="1"/>
        <v>115</v>
      </c>
      <c r="R23" s="574">
        <v>4</v>
      </c>
      <c r="S23" s="575">
        <v>1</v>
      </c>
      <c r="T23" s="576">
        <f t="shared" si="2"/>
        <v>4</v>
      </c>
      <c r="U23" s="577">
        <f t="shared" si="2"/>
        <v>1</v>
      </c>
      <c r="V23" s="574">
        <v>29</v>
      </c>
      <c r="W23" s="575">
        <v>39</v>
      </c>
      <c r="X23" s="576">
        <f t="shared" si="3"/>
        <v>29</v>
      </c>
      <c r="Y23" s="577">
        <f t="shared" si="3"/>
        <v>39</v>
      </c>
      <c r="Z23" s="574"/>
      <c r="AA23" s="575"/>
      <c r="AB23" s="576">
        <f t="shared" si="4"/>
        <v>0</v>
      </c>
      <c r="AC23" s="577">
        <f t="shared" si="4"/>
        <v>0</v>
      </c>
      <c r="AD23" s="576">
        <f t="shared" si="5"/>
        <v>33</v>
      </c>
      <c r="AE23" s="577">
        <f t="shared" si="5"/>
        <v>40</v>
      </c>
      <c r="AF23" s="576">
        <f t="shared" si="6"/>
        <v>33</v>
      </c>
      <c r="AG23" s="577">
        <f t="shared" si="6"/>
        <v>40</v>
      </c>
      <c r="AH23" s="574">
        <v>8.5399999999999991</v>
      </c>
      <c r="AI23" s="575">
        <v>2.83</v>
      </c>
      <c r="AJ23" s="576">
        <f t="shared" si="7"/>
        <v>34.159999999999997</v>
      </c>
      <c r="AK23" s="577">
        <f t="shared" si="7"/>
        <v>2.83</v>
      </c>
      <c r="AL23" s="574">
        <v>4.78</v>
      </c>
      <c r="AM23" s="575">
        <v>5.7</v>
      </c>
      <c r="AN23" s="576">
        <f t="shared" si="8"/>
        <v>138.62</v>
      </c>
      <c r="AO23" s="577">
        <f t="shared" si="8"/>
        <v>222.3</v>
      </c>
      <c r="AP23" s="574"/>
      <c r="AQ23" s="575"/>
      <c r="AR23" s="576">
        <f t="shared" si="9"/>
        <v>0</v>
      </c>
      <c r="AS23" s="577">
        <f t="shared" si="9"/>
        <v>0</v>
      </c>
      <c r="AT23" s="576">
        <f t="shared" si="10"/>
        <v>5.2357575757575754</v>
      </c>
      <c r="AU23" s="577">
        <f t="shared" si="10"/>
        <v>5.6282500000000004</v>
      </c>
      <c r="AV23" s="576">
        <f t="shared" si="11"/>
        <v>172.78</v>
      </c>
      <c r="AW23" s="577">
        <f t="shared" si="11"/>
        <v>225.13000000000002</v>
      </c>
      <c r="AX23" s="574">
        <v>68</v>
      </c>
      <c r="AY23" s="575">
        <v>71</v>
      </c>
      <c r="AZ23" s="576">
        <f t="shared" si="12"/>
        <v>272</v>
      </c>
      <c r="BA23" s="577">
        <f t="shared" si="12"/>
        <v>71</v>
      </c>
      <c r="BB23" s="574">
        <v>86.5</v>
      </c>
      <c r="BC23" s="575">
        <v>85.9</v>
      </c>
      <c r="BD23" s="576">
        <f t="shared" si="13"/>
        <v>2508.5</v>
      </c>
      <c r="BE23" s="577">
        <f t="shared" si="13"/>
        <v>3350.1000000000004</v>
      </c>
      <c r="BF23" s="574"/>
      <c r="BG23" s="575"/>
      <c r="BH23" s="576">
        <f t="shared" si="14"/>
        <v>0</v>
      </c>
      <c r="BI23" s="577">
        <f t="shared" si="14"/>
        <v>0</v>
      </c>
      <c r="BJ23" s="576">
        <f t="shared" si="15"/>
        <v>84.257575757575751</v>
      </c>
      <c r="BK23" s="577">
        <f t="shared" si="15"/>
        <v>85.527500000000003</v>
      </c>
      <c r="BL23" s="576">
        <f t="shared" si="16"/>
        <v>2780.5</v>
      </c>
      <c r="BM23" s="577">
        <f t="shared" si="16"/>
        <v>3421.1000000000004</v>
      </c>
      <c r="BN23" s="574">
        <v>41</v>
      </c>
      <c r="BO23" s="575">
        <v>24</v>
      </c>
      <c r="BP23" s="576">
        <f t="shared" si="17"/>
        <v>41</v>
      </c>
      <c r="BQ23" s="577">
        <f t="shared" si="17"/>
        <v>24</v>
      </c>
      <c r="BR23" s="574">
        <v>18</v>
      </c>
      <c r="BS23" s="575">
        <v>12</v>
      </c>
      <c r="BT23" s="576">
        <f t="shared" si="18"/>
        <v>18</v>
      </c>
      <c r="BU23" s="577">
        <f t="shared" si="18"/>
        <v>12</v>
      </c>
      <c r="BV23" s="574"/>
      <c r="BW23" s="575"/>
      <c r="BX23" s="576">
        <f t="shared" si="19"/>
        <v>0</v>
      </c>
      <c r="BY23" s="577">
        <f t="shared" si="19"/>
        <v>0</v>
      </c>
      <c r="BZ23" s="576">
        <f t="shared" si="20"/>
        <v>59</v>
      </c>
      <c r="CA23" s="577">
        <f t="shared" si="20"/>
        <v>36</v>
      </c>
      <c r="CB23" s="576">
        <f t="shared" si="21"/>
        <v>59</v>
      </c>
      <c r="CC23" s="577">
        <f t="shared" si="21"/>
        <v>36</v>
      </c>
      <c r="CD23" s="574">
        <v>5.45</v>
      </c>
      <c r="CE23" s="575">
        <v>7.29</v>
      </c>
      <c r="CF23" s="576">
        <f t="shared" si="22"/>
        <v>223.45000000000002</v>
      </c>
      <c r="CG23" s="577">
        <f t="shared" si="22"/>
        <v>174.96</v>
      </c>
      <c r="CH23" s="574">
        <v>6.3</v>
      </c>
      <c r="CI23" s="575">
        <v>10.29</v>
      </c>
      <c r="CJ23" s="576">
        <f t="shared" si="23"/>
        <v>113.39999999999999</v>
      </c>
      <c r="CK23" s="577">
        <f t="shared" si="23"/>
        <v>123.47999999999999</v>
      </c>
      <c r="CL23" s="574"/>
      <c r="CM23" s="575"/>
      <c r="CN23" s="576">
        <f t="shared" si="24"/>
        <v>0</v>
      </c>
      <c r="CO23" s="577">
        <f t="shared" si="24"/>
        <v>0</v>
      </c>
      <c r="CP23" s="576">
        <f t="shared" si="25"/>
        <v>5.7093220338983057</v>
      </c>
      <c r="CQ23" s="577">
        <f t="shared" si="25"/>
        <v>8.2899999999999991</v>
      </c>
      <c r="CR23" s="576">
        <f t="shared" si="26"/>
        <v>336.85</v>
      </c>
      <c r="CS23" s="577">
        <f t="shared" si="26"/>
        <v>298.43999999999994</v>
      </c>
      <c r="CT23" s="574">
        <v>81.900000000000006</v>
      </c>
      <c r="CU23" s="575">
        <v>97.1</v>
      </c>
      <c r="CV23" s="576">
        <f t="shared" si="27"/>
        <v>3357.9</v>
      </c>
      <c r="CW23" s="577">
        <f t="shared" si="27"/>
        <v>2330.3999999999996</v>
      </c>
      <c r="CX23" s="574">
        <v>81.099999999999994</v>
      </c>
      <c r="CY23" s="575">
        <v>90</v>
      </c>
      <c r="CZ23" s="576">
        <f t="shared" si="28"/>
        <v>1459.8</v>
      </c>
      <c r="DA23" s="577">
        <f t="shared" si="28"/>
        <v>1080</v>
      </c>
      <c r="DB23" s="574"/>
      <c r="DC23" s="575"/>
      <c r="DD23" s="576">
        <f t="shared" si="29"/>
        <v>0</v>
      </c>
      <c r="DE23" s="577">
        <f t="shared" si="29"/>
        <v>0</v>
      </c>
      <c r="DF23" s="576">
        <f t="shared" si="30"/>
        <v>81.655932203389824</v>
      </c>
      <c r="DG23" s="577">
        <f t="shared" si="30"/>
        <v>94.73333333333332</v>
      </c>
      <c r="DH23" s="576">
        <f t="shared" si="31"/>
        <v>4817.7</v>
      </c>
      <c r="DI23" s="577">
        <f t="shared" si="31"/>
        <v>3410.3999999999996</v>
      </c>
      <c r="DJ23" s="576">
        <f t="shared" si="32"/>
        <v>92</v>
      </c>
      <c r="DK23" s="577">
        <f t="shared" si="32"/>
        <v>76</v>
      </c>
      <c r="DL23" s="576">
        <f t="shared" si="32"/>
        <v>92</v>
      </c>
      <c r="DM23" s="577">
        <f t="shared" si="32"/>
        <v>76</v>
      </c>
      <c r="DN23" s="576">
        <f t="shared" si="33"/>
        <v>5.5394565217391305</v>
      </c>
      <c r="DO23" s="577">
        <f t="shared" si="33"/>
        <v>6.8890789473684206</v>
      </c>
      <c r="DP23" s="576">
        <f t="shared" si="34"/>
        <v>509.63</v>
      </c>
      <c r="DQ23" s="577">
        <f t="shared" si="34"/>
        <v>523.56999999999994</v>
      </c>
      <c r="DR23" s="576">
        <f t="shared" si="35"/>
        <v>82.589130434782604</v>
      </c>
      <c r="DS23" s="577">
        <f t="shared" si="35"/>
        <v>89.888157894736835</v>
      </c>
      <c r="DT23" s="576">
        <f t="shared" si="36"/>
        <v>7598.2</v>
      </c>
      <c r="DU23" s="577">
        <f t="shared" si="36"/>
        <v>6831.4999999999991</v>
      </c>
      <c r="DV23" s="574">
        <v>29</v>
      </c>
      <c r="DW23" s="575">
        <v>22</v>
      </c>
      <c r="DX23" s="576">
        <f t="shared" si="37"/>
        <v>29</v>
      </c>
      <c r="DY23" s="577">
        <f t="shared" si="37"/>
        <v>22</v>
      </c>
      <c r="DZ23" s="574">
        <v>13</v>
      </c>
      <c r="EA23" s="575">
        <v>15</v>
      </c>
      <c r="EB23" s="576">
        <f t="shared" si="38"/>
        <v>13</v>
      </c>
      <c r="EC23" s="577">
        <f t="shared" si="38"/>
        <v>15</v>
      </c>
      <c r="ED23" s="574"/>
      <c r="EE23" s="575"/>
      <c r="EF23" s="576">
        <f t="shared" si="39"/>
        <v>0</v>
      </c>
      <c r="EG23" s="577">
        <f t="shared" si="39"/>
        <v>0</v>
      </c>
      <c r="EH23" s="576">
        <f t="shared" si="40"/>
        <v>42</v>
      </c>
      <c r="EI23" s="577">
        <f t="shared" si="40"/>
        <v>37</v>
      </c>
      <c r="EJ23" s="576">
        <f t="shared" si="41"/>
        <v>42</v>
      </c>
      <c r="EK23" s="577">
        <f t="shared" si="41"/>
        <v>37</v>
      </c>
      <c r="EL23" s="574">
        <v>4.88</v>
      </c>
      <c r="EM23" s="575">
        <v>4.32</v>
      </c>
      <c r="EN23" s="576">
        <f t="shared" si="42"/>
        <v>141.52000000000001</v>
      </c>
      <c r="EO23" s="577">
        <f t="shared" si="42"/>
        <v>95.04</v>
      </c>
      <c r="EP23" s="574">
        <v>7.54</v>
      </c>
      <c r="EQ23" s="575">
        <v>4.99</v>
      </c>
      <c r="ER23" s="576">
        <f t="shared" si="43"/>
        <v>98.02</v>
      </c>
      <c r="ES23" s="577">
        <f t="shared" si="43"/>
        <v>74.850000000000009</v>
      </c>
      <c r="ET23" s="574"/>
      <c r="EU23" s="575"/>
      <c r="EV23" s="576">
        <f t="shared" si="44"/>
        <v>0</v>
      </c>
      <c r="EW23" s="577">
        <f t="shared" si="44"/>
        <v>0</v>
      </c>
      <c r="EX23" s="576">
        <f t="shared" si="45"/>
        <v>5.703333333333334</v>
      </c>
      <c r="EY23" s="577">
        <f t="shared" si="45"/>
        <v>4.5916216216216217</v>
      </c>
      <c r="EZ23" s="576">
        <f t="shared" si="46"/>
        <v>239.54000000000002</v>
      </c>
      <c r="FA23" s="577">
        <f t="shared" si="46"/>
        <v>169.89000000000001</v>
      </c>
      <c r="FB23" s="574">
        <v>78.400000000000006</v>
      </c>
      <c r="FC23" s="575">
        <v>61.5</v>
      </c>
      <c r="FD23" s="576">
        <f t="shared" si="47"/>
        <v>2273.6000000000004</v>
      </c>
      <c r="FE23" s="577">
        <f t="shared" si="47"/>
        <v>1353</v>
      </c>
      <c r="FF23" s="574">
        <v>59.1</v>
      </c>
      <c r="FG23" s="575">
        <v>60.2</v>
      </c>
      <c r="FH23" s="576">
        <f t="shared" si="48"/>
        <v>768.30000000000007</v>
      </c>
      <c r="FI23" s="577">
        <f t="shared" si="48"/>
        <v>903</v>
      </c>
      <c r="FJ23" s="574"/>
      <c r="FK23" s="575"/>
      <c r="FL23" s="576">
        <f t="shared" si="49"/>
        <v>0</v>
      </c>
      <c r="FM23" s="577">
        <f t="shared" si="49"/>
        <v>0</v>
      </c>
      <c r="FN23" s="576">
        <f t="shared" si="50"/>
        <v>72.426190476190484</v>
      </c>
      <c r="FO23" s="577">
        <f t="shared" si="50"/>
        <v>60.972972972972975</v>
      </c>
      <c r="FP23" s="576">
        <f t="shared" si="51"/>
        <v>3041.9000000000005</v>
      </c>
      <c r="FQ23" s="577">
        <f t="shared" si="51"/>
        <v>2256</v>
      </c>
      <c r="FR23" s="574">
        <v>2</v>
      </c>
      <c r="FS23" s="575">
        <v>2</v>
      </c>
      <c r="FT23" s="576">
        <f t="shared" si="52"/>
        <v>2</v>
      </c>
      <c r="FU23" s="577">
        <f t="shared" si="52"/>
        <v>2</v>
      </c>
      <c r="FV23" s="574">
        <v>2</v>
      </c>
      <c r="FW23" s="575">
        <v>2.1</v>
      </c>
      <c r="FX23" s="576">
        <f t="shared" si="53"/>
        <v>4</v>
      </c>
      <c r="FY23" s="577">
        <f t="shared" si="53"/>
        <v>4.2</v>
      </c>
      <c r="FZ23" s="574">
        <v>37</v>
      </c>
      <c r="GA23" s="575">
        <v>47.5</v>
      </c>
      <c r="GB23" s="576">
        <f t="shared" si="54"/>
        <v>74</v>
      </c>
      <c r="GC23" s="577">
        <f t="shared" si="54"/>
        <v>95</v>
      </c>
      <c r="GD23" s="576">
        <f t="shared" si="55"/>
        <v>74</v>
      </c>
      <c r="GE23" s="577">
        <f t="shared" si="55"/>
        <v>47</v>
      </c>
      <c r="GF23" s="576">
        <f t="shared" si="55"/>
        <v>74</v>
      </c>
      <c r="GG23" s="577">
        <f t="shared" si="55"/>
        <v>47</v>
      </c>
      <c r="GH23" s="576">
        <f t="shared" si="56"/>
        <v>399.13</v>
      </c>
      <c r="GI23" s="577">
        <f t="shared" si="56"/>
        <v>272.83000000000004</v>
      </c>
      <c r="GJ23" s="576">
        <f t="shared" si="57"/>
        <v>5903.5</v>
      </c>
      <c r="GK23" s="577">
        <f t="shared" si="57"/>
        <v>3754.3999999999996</v>
      </c>
      <c r="GL23" s="576">
        <f t="shared" si="58"/>
        <v>60</v>
      </c>
      <c r="GM23" s="577">
        <f t="shared" si="58"/>
        <v>66</v>
      </c>
      <c r="GN23" s="576">
        <f t="shared" si="58"/>
        <v>60</v>
      </c>
      <c r="GO23" s="577">
        <f t="shared" si="58"/>
        <v>66</v>
      </c>
      <c r="GP23" s="576">
        <f t="shared" si="59"/>
        <v>350.03999999999996</v>
      </c>
      <c r="GQ23" s="577">
        <f t="shared" si="59"/>
        <v>420.63</v>
      </c>
      <c r="GR23" s="576">
        <f t="shared" si="60"/>
        <v>4736.6000000000004</v>
      </c>
      <c r="GS23" s="577">
        <f t="shared" si="60"/>
        <v>5333.1</v>
      </c>
      <c r="GT23" s="576">
        <f t="shared" si="61"/>
        <v>134</v>
      </c>
      <c r="GU23" s="577">
        <f t="shared" si="61"/>
        <v>113</v>
      </c>
      <c r="GV23" s="576">
        <f t="shared" si="61"/>
        <v>134</v>
      </c>
      <c r="GW23" s="577">
        <f t="shared" si="61"/>
        <v>113</v>
      </c>
      <c r="GX23" s="576">
        <f t="shared" si="62"/>
        <v>749.17</v>
      </c>
      <c r="GY23" s="577">
        <f t="shared" si="62"/>
        <v>693.46</v>
      </c>
      <c r="GZ23" s="576">
        <f t="shared" si="62"/>
        <v>10640.1</v>
      </c>
      <c r="HA23" s="577">
        <f t="shared" si="62"/>
        <v>9087.5</v>
      </c>
      <c r="HB23" s="576">
        <f t="shared" si="63"/>
        <v>0</v>
      </c>
      <c r="HC23" s="577">
        <f t="shared" si="63"/>
        <v>0</v>
      </c>
      <c r="HD23" s="576">
        <f t="shared" si="63"/>
        <v>0</v>
      </c>
      <c r="HE23" s="577">
        <f t="shared" si="63"/>
        <v>0</v>
      </c>
      <c r="HF23" s="576" t="str">
        <f t="shared" si="64"/>
        <v/>
      </c>
      <c r="HG23" s="577" t="str">
        <f t="shared" si="64"/>
        <v/>
      </c>
      <c r="HH23" s="576" t="str">
        <f t="shared" si="65"/>
        <v/>
      </c>
      <c r="HI23" s="577" t="str">
        <f t="shared" si="65"/>
        <v/>
      </c>
      <c r="HJ23" s="576">
        <f t="shared" si="66"/>
        <v>753.17000000000007</v>
      </c>
      <c r="HK23" s="577">
        <f t="shared" si="66"/>
        <v>697.66</v>
      </c>
      <c r="HL23" s="576">
        <f t="shared" si="67"/>
        <v>10714.1</v>
      </c>
      <c r="HM23" s="577">
        <f t="shared" si="67"/>
        <v>9182.5</v>
      </c>
    </row>
    <row r="24" spans="1:221">
      <c r="A24" s="64" t="s">
        <v>352</v>
      </c>
      <c r="B24" s="65" t="s">
        <v>368</v>
      </c>
      <c r="C24" s="14"/>
      <c r="D24" s="67">
        <v>420538</v>
      </c>
      <c r="E24" s="91">
        <v>10</v>
      </c>
      <c r="F24" s="574">
        <v>243</v>
      </c>
      <c r="G24" s="575">
        <v>227</v>
      </c>
      <c r="H24" s="574">
        <v>16</v>
      </c>
      <c r="I24" s="575">
        <v>2</v>
      </c>
      <c r="J24" s="576">
        <f t="shared" si="0"/>
        <v>227</v>
      </c>
      <c r="K24" s="577">
        <f t="shared" si="0"/>
        <v>225</v>
      </c>
      <c r="L24" s="574">
        <v>60</v>
      </c>
      <c r="M24" s="575">
        <v>60</v>
      </c>
      <c r="N24" s="576">
        <f t="shared" si="1"/>
        <v>228</v>
      </c>
      <c r="O24" s="577">
        <f t="shared" si="1"/>
        <v>225</v>
      </c>
      <c r="P24" s="576">
        <f t="shared" si="1"/>
        <v>228</v>
      </c>
      <c r="Q24" s="578">
        <f t="shared" si="1"/>
        <v>225</v>
      </c>
      <c r="R24" s="574">
        <v>15</v>
      </c>
      <c r="S24" s="575">
        <v>13</v>
      </c>
      <c r="T24" s="576">
        <f t="shared" si="2"/>
        <v>15</v>
      </c>
      <c r="U24" s="577">
        <f t="shared" si="2"/>
        <v>13</v>
      </c>
      <c r="V24" s="574">
        <v>5</v>
      </c>
      <c r="W24" s="575">
        <v>21</v>
      </c>
      <c r="X24" s="576">
        <f t="shared" si="3"/>
        <v>5</v>
      </c>
      <c r="Y24" s="577">
        <f t="shared" si="3"/>
        <v>21</v>
      </c>
      <c r="Z24" s="574"/>
      <c r="AA24" s="575"/>
      <c r="AB24" s="576">
        <f t="shared" si="4"/>
        <v>0</v>
      </c>
      <c r="AC24" s="577">
        <f t="shared" si="4"/>
        <v>0</v>
      </c>
      <c r="AD24" s="576">
        <f t="shared" si="5"/>
        <v>20</v>
      </c>
      <c r="AE24" s="577">
        <f t="shared" si="5"/>
        <v>34</v>
      </c>
      <c r="AF24" s="576">
        <f t="shared" si="6"/>
        <v>20</v>
      </c>
      <c r="AG24" s="577">
        <f t="shared" si="6"/>
        <v>34</v>
      </c>
      <c r="AH24" s="574">
        <v>3.05</v>
      </c>
      <c r="AI24" s="575">
        <v>3.57</v>
      </c>
      <c r="AJ24" s="576">
        <f t="shared" si="7"/>
        <v>45.75</v>
      </c>
      <c r="AK24" s="577">
        <f t="shared" si="7"/>
        <v>46.41</v>
      </c>
      <c r="AL24" s="574">
        <v>6.05</v>
      </c>
      <c r="AM24" s="575">
        <v>3.6</v>
      </c>
      <c r="AN24" s="576">
        <f t="shared" si="8"/>
        <v>30.25</v>
      </c>
      <c r="AO24" s="577">
        <f t="shared" si="8"/>
        <v>75.600000000000009</v>
      </c>
      <c r="AP24" s="574"/>
      <c r="AQ24" s="575"/>
      <c r="AR24" s="576">
        <f t="shared" si="9"/>
        <v>0</v>
      </c>
      <c r="AS24" s="577">
        <f t="shared" si="9"/>
        <v>0</v>
      </c>
      <c r="AT24" s="576">
        <f t="shared" si="10"/>
        <v>3.8</v>
      </c>
      <c r="AU24" s="577">
        <f t="shared" si="10"/>
        <v>3.5885294117647062</v>
      </c>
      <c r="AV24" s="576">
        <f t="shared" si="11"/>
        <v>76</v>
      </c>
      <c r="AW24" s="577">
        <f t="shared" si="11"/>
        <v>122.01</v>
      </c>
      <c r="AX24" s="574">
        <v>77.099999999999994</v>
      </c>
      <c r="AY24" s="575">
        <v>66.599999999999994</v>
      </c>
      <c r="AZ24" s="576">
        <f t="shared" si="12"/>
        <v>1156.5</v>
      </c>
      <c r="BA24" s="577">
        <f t="shared" si="12"/>
        <v>865.8</v>
      </c>
      <c r="BB24" s="574">
        <v>90.8</v>
      </c>
      <c r="BC24" s="575">
        <v>74.599999999999994</v>
      </c>
      <c r="BD24" s="576">
        <f t="shared" si="13"/>
        <v>454</v>
      </c>
      <c r="BE24" s="577">
        <f t="shared" si="13"/>
        <v>1566.6</v>
      </c>
      <c r="BF24" s="574"/>
      <c r="BG24" s="575"/>
      <c r="BH24" s="576">
        <f t="shared" si="14"/>
        <v>0</v>
      </c>
      <c r="BI24" s="577">
        <f t="shared" si="14"/>
        <v>0</v>
      </c>
      <c r="BJ24" s="576">
        <f t="shared" si="15"/>
        <v>80.525000000000006</v>
      </c>
      <c r="BK24" s="577">
        <f t="shared" si="15"/>
        <v>71.541176470588226</v>
      </c>
      <c r="BL24" s="576">
        <f t="shared" si="16"/>
        <v>1610.5</v>
      </c>
      <c r="BM24" s="577">
        <f t="shared" si="16"/>
        <v>2432.3999999999996</v>
      </c>
      <c r="BN24" s="574">
        <v>104</v>
      </c>
      <c r="BO24" s="575">
        <v>73</v>
      </c>
      <c r="BP24" s="576">
        <f t="shared" si="17"/>
        <v>104</v>
      </c>
      <c r="BQ24" s="577">
        <f t="shared" si="17"/>
        <v>73</v>
      </c>
      <c r="BR24" s="574">
        <v>18</v>
      </c>
      <c r="BS24" s="575">
        <v>54</v>
      </c>
      <c r="BT24" s="576">
        <f t="shared" si="18"/>
        <v>18</v>
      </c>
      <c r="BU24" s="577">
        <f t="shared" si="18"/>
        <v>54</v>
      </c>
      <c r="BV24" s="574"/>
      <c r="BW24" s="575"/>
      <c r="BX24" s="576">
        <f t="shared" si="19"/>
        <v>0</v>
      </c>
      <c r="BY24" s="577">
        <f t="shared" si="19"/>
        <v>0</v>
      </c>
      <c r="BZ24" s="576">
        <f t="shared" si="20"/>
        <v>122</v>
      </c>
      <c r="CA24" s="577">
        <f t="shared" si="20"/>
        <v>127</v>
      </c>
      <c r="CB24" s="576">
        <f t="shared" si="21"/>
        <v>122</v>
      </c>
      <c r="CC24" s="577">
        <f t="shared" si="21"/>
        <v>127</v>
      </c>
      <c r="CD24" s="574">
        <v>4.49</v>
      </c>
      <c r="CE24" s="575">
        <v>3.98</v>
      </c>
      <c r="CF24" s="576">
        <f t="shared" si="22"/>
        <v>466.96000000000004</v>
      </c>
      <c r="CG24" s="577">
        <f t="shared" si="22"/>
        <v>290.54000000000002</v>
      </c>
      <c r="CH24" s="574">
        <v>7.06</v>
      </c>
      <c r="CI24" s="575">
        <v>5.5</v>
      </c>
      <c r="CJ24" s="576">
        <f t="shared" si="23"/>
        <v>127.08</v>
      </c>
      <c r="CK24" s="577">
        <f t="shared" si="23"/>
        <v>297</v>
      </c>
      <c r="CL24" s="574"/>
      <c r="CM24" s="575"/>
      <c r="CN24" s="576">
        <f t="shared" si="24"/>
        <v>0</v>
      </c>
      <c r="CO24" s="577">
        <f t="shared" si="24"/>
        <v>0</v>
      </c>
      <c r="CP24" s="576">
        <f t="shared" si="25"/>
        <v>4.869180327868853</v>
      </c>
      <c r="CQ24" s="577">
        <f t="shared" si="25"/>
        <v>4.6262992125984246</v>
      </c>
      <c r="CR24" s="576">
        <f t="shared" si="26"/>
        <v>594.04000000000008</v>
      </c>
      <c r="CS24" s="577">
        <f t="shared" si="26"/>
        <v>587.54</v>
      </c>
      <c r="CT24" s="574">
        <v>89.6</v>
      </c>
      <c r="CU24" s="575">
        <v>85.3</v>
      </c>
      <c r="CV24" s="576">
        <f t="shared" si="27"/>
        <v>9318.4</v>
      </c>
      <c r="CW24" s="577">
        <f t="shared" si="27"/>
        <v>6226.9</v>
      </c>
      <c r="CX24" s="574">
        <v>85.4</v>
      </c>
      <c r="CY24" s="575">
        <v>78.3</v>
      </c>
      <c r="CZ24" s="576">
        <f t="shared" si="28"/>
        <v>1537.2</v>
      </c>
      <c r="DA24" s="577">
        <f t="shared" si="28"/>
        <v>4228.2</v>
      </c>
      <c r="DB24" s="574"/>
      <c r="DC24" s="575"/>
      <c r="DD24" s="576">
        <f t="shared" si="29"/>
        <v>0</v>
      </c>
      <c r="DE24" s="577">
        <f t="shared" si="29"/>
        <v>0</v>
      </c>
      <c r="DF24" s="576">
        <f t="shared" si="30"/>
        <v>88.980327868852456</v>
      </c>
      <c r="DG24" s="577">
        <f t="shared" si="30"/>
        <v>82.323622047244086</v>
      </c>
      <c r="DH24" s="576">
        <f t="shared" si="31"/>
        <v>10855.6</v>
      </c>
      <c r="DI24" s="577">
        <f t="shared" si="31"/>
        <v>10455.099999999999</v>
      </c>
      <c r="DJ24" s="576">
        <f t="shared" si="32"/>
        <v>142</v>
      </c>
      <c r="DK24" s="577">
        <f t="shared" si="32"/>
        <v>161</v>
      </c>
      <c r="DL24" s="576">
        <f t="shared" si="32"/>
        <v>142</v>
      </c>
      <c r="DM24" s="577">
        <f t="shared" si="32"/>
        <v>161</v>
      </c>
      <c r="DN24" s="576">
        <f t="shared" si="33"/>
        <v>4.7185915492957751</v>
      </c>
      <c r="DO24" s="577">
        <f t="shared" si="33"/>
        <v>4.4071428571428566</v>
      </c>
      <c r="DP24" s="576">
        <f t="shared" si="34"/>
        <v>670.04000000000008</v>
      </c>
      <c r="DQ24" s="577">
        <f t="shared" si="34"/>
        <v>709.55</v>
      </c>
      <c r="DR24" s="576">
        <f t="shared" si="35"/>
        <v>87.789436619718316</v>
      </c>
      <c r="DS24" s="577">
        <f t="shared" si="35"/>
        <v>80.046583850931668</v>
      </c>
      <c r="DT24" s="576">
        <f t="shared" si="36"/>
        <v>12466.1</v>
      </c>
      <c r="DU24" s="577">
        <f t="shared" si="36"/>
        <v>12887.499999999998</v>
      </c>
      <c r="DV24" s="574">
        <v>59</v>
      </c>
      <c r="DW24" s="575">
        <v>38</v>
      </c>
      <c r="DX24" s="576">
        <f t="shared" si="37"/>
        <v>59</v>
      </c>
      <c r="DY24" s="577">
        <f t="shared" si="37"/>
        <v>38</v>
      </c>
      <c r="DZ24" s="574">
        <v>27</v>
      </c>
      <c r="EA24" s="575">
        <v>26</v>
      </c>
      <c r="EB24" s="576">
        <f t="shared" si="38"/>
        <v>27</v>
      </c>
      <c r="EC24" s="577">
        <f t="shared" si="38"/>
        <v>26</v>
      </c>
      <c r="ED24" s="574"/>
      <c r="EE24" s="575"/>
      <c r="EF24" s="576">
        <f t="shared" si="39"/>
        <v>0</v>
      </c>
      <c r="EG24" s="577">
        <f t="shared" si="39"/>
        <v>0</v>
      </c>
      <c r="EH24" s="576">
        <f t="shared" si="40"/>
        <v>86</v>
      </c>
      <c r="EI24" s="577">
        <f t="shared" si="40"/>
        <v>64</v>
      </c>
      <c r="EJ24" s="576">
        <f t="shared" si="41"/>
        <v>86</v>
      </c>
      <c r="EK24" s="577">
        <f t="shared" si="41"/>
        <v>64</v>
      </c>
      <c r="EL24" s="574">
        <v>3.16</v>
      </c>
      <c r="EM24" s="575">
        <v>2.87</v>
      </c>
      <c r="EN24" s="576">
        <f t="shared" si="42"/>
        <v>186.44</v>
      </c>
      <c r="EO24" s="577">
        <f t="shared" si="42"/>
        <v>109.06</v>
      </c>
      <c r="EP24" s="574">
        <v>4.99</v>
      </c>
      <c r="EQ24" s="575">
        <v>6.93</v>
      </c>
      <c r="ER24" s="576">
        <f t="shared" si="43"/>
        <v>134.73000000000002</v>
      </c>
      <c r="ES24" s="577">
        <f t="shared" si="43"/>
        <v>180.18</v>
      </c>
      <c r="ET24" s="574"/>
      <c r="EU24" s="575"/>
      <c r="EV24" s="576">
        <f t="shared" si="44"/>
        <v>0</v>
      </c>
      <c r="EW24" s="577">
        <f t="shared" si="44"/>
        <v>0</v>
      </c>
      <c r="EX24" s="576">
        <f t="shared" si="45"/>
        <v>3.7345348837209302</v>
      </c>
      <c r="EY24" s="577">
        <f t="shared" si="45"/>
        <v>4.5193750000000001</v>
      </c>
      <c r="EZ24" s="576">
        <f t="shared" si="46"/>
        <v>321.17</v>
      </c>
      <c r="FA24" s="577">
        <f t="shared" si="46"/>
        <v>289.24</v>
      </c>
      <c r="FB24" s="574">
        <v>66.5</v>
      </c>
      <c r="FC24" s="575">
        <v>60.4</v>
      </c>
      <c r="FD24" s="576">
        <f t="shared" si="47"/>
        <v>3923.5</v>
      </c>
      <c r="FE24" s="577">
        <f t="shared" si="47"/>
        <v>2295.1999999999998</v>
      </c>
      <c r="FF24" s="574">
        <v>56.9</v>
      </c>
      <c r="FG24" s="575">
        <v>69.2</v>
      </c>
      <c r="FH24" s="576">
        <f t="shared" si="48"/>
        <v>1536.3</v>
      </c>
      <c r="FI24" s="577">
        <f t="shared" si="48"/>
        <v>1799.2</v>
      </c>
      <c r="FJ24" s="574"/>
      <c r="FK24" s="575"/>
      <c r="FL24" s="576">
        <f t="shared" si="49"/>
        <v>0</v>
      </c>
      <c r="FM24" s="577">
        <f t="shared" si="49"/>
        <v>0</v>
      </c>
      <c r="FN24" s="576">
        <f t="shared" si="50"/>
        <v>63.486046511627912</v>
      </c>
      <c r="FO24" s="577">
        <f t="shared" si="50"/>
        <v>63.974999999999994</v>
      </c>
      <c r="FP24" s="576">
        <f t="shared" si="51"/>
        <v>5459.8</v>
      </c>
      <c r="FQ24" s="577">
        <f t="shared" si="51"/>
        <v>4094.3999999999996</v>
      </c>
      <c r="FR24" s="574"/>
      <c r="FS24" s="575"/>
      <c r="FT24" s="576">
        <f t="shared" si="52"/>
        <v>0</v>
      </c>
      <c r="FU24" s="577">
        <f t="shared" si="52"/>
        <v>0</v>
      </c>
      <c r="FV24" s="574"/>
      <c r="FW24" s="575"/>
      <c r="FX24" s="576">
        <f t="shared" si="53"/>
        <v>0</v>
      </c>
      <c r="FY24" s="577">
        <f t="shared" si="53"/>
        <v>0</v>
      </c>
      <c r="FZ24" s="574"/>
      <c r="GA24" s="575"/>
      <c r="GB24" s="576">
        <f t="shared" si="54"/>
        <v>0</v>
      </c>
      <c r="GC24" s="577">
        <f t="shared" si="54"/>
        <v>0</v>
      </c>
      <c r="GD24" s="576">
        <f t="shared" si="55"/>
        <v>178</v>
      </c>
      <c r="GE24" s="577">
        <f t="shared" si="55"/>
        <v>124</v>
      </c>
      <c r="GF24" s="576">
        <f t="shared" si="55"/>
        <v>178</v>
      </c>
      <c r="GG24" s="577">
        <f t="shared" si="55"/>
        <v>124</v>
      </c>
      <c r="GH24" s="576">
        <f t="shared" si="56"/>
        <v>699.15000000000009</v>
      </c>
      <c r="GI24" s="577">
        <f t="shared" si="56"/>
        <v>446.01000000000005</v>
      </c>
      <c r="GJ24" s="576">
        <f t="shared" si="57"/>
        <v>14398.4</v>
      </c>
      <c r="GK24" s="577">
        <f t="shared" si="57"/>
        <v>9387.9</v>
      </c>
      <c r="GL24" s="576">
        <f t="shared" si="58"/>
        <v>50</v>
      </c>
      <c r="GM24" s="577">
        <f t="shared" si="58"/>
        <v>101</v>
      </c>
      <c r="GN24" s="576">
        <f t="shared" si="58"/>
        <v>50</v>
      </c>
      <c r="GO24" s="577">
        <f t="shared" si="58"/>
        <v>101</v>
      </c>
      <c r="GP24" s="576">
        <f t="shared" si="59"/>
        <v>292.06</v>
      </c>
      <c r="GQ24" s="577">
        <f t="shared" si="59"/>
        <v>552.78</v>
      </c>
      <c r="GR24" s="576">
        <f t="shared" si="60"/>
        <v>3527.5</v>
      </c>
      <c r="GS24" s="577">
        <f t="shared" si="60"/>
        <v>7593.9999999999991</v>
      </c>
      <c r="GT24" s="576">
        <f t="shared" si="61"/>
        <v>228</v>
      </c>
      <c r="GU24" s="577">
        <f t="shared" si="61"/>
        <v>225</v>
      </c>
      <c r="GV24" s="576">
        <f t="shared" si="61"/>
        <v>228</v>
      </c>
      <c r="GW24" s="577">
        <f t="shared" si="61"/>
        <v>225</v>
      </c>
      <c r="GX24" s="576">
        <f t="shared" si="62"/>
        <v>991.21</v>
      </c>
      <c r="GY24" s="577">
        <f t="shared" si="62"/>
        <v>998.79</v>
      </c>
      <c r="GZ24" s="576">
        <f t="shared" si="62"/>
        <v>17925.900000000001</v>
      </c>
      <c r="HA24" s="577">
        <f t="shared" si="62"/>
        <v>16981.899999999998</v>
      </c>
      <c r="HB24" s="576">
        <f t="shared" si="63"/>
        <v>0</v>
      </c>
      <c r="HC24" s="577">
        <f t="shared" si="63"/>
        <v>0</v>
      </c>
      <c r="HD24" s="576">
        <f t="shared" si="63"/>
        <v>0</v>
      </c>
      <c r="HE24" s="577">
        <f t="shared" si="63"/>
        <v>0</v>
      </c>
      <c r="HF24" s="576" t="str">
        <f t="shared" si="64"/>
        <v/>
      </c>
      <c r="HG24" s="577" t="str">
        <f t="shared" si="64"/>
        <v/>
      </c>
      <c r="HH24" s="576" t="str">
        <f t="shared" si="65"/>
        <v/>
      </c>
      <c r="HI24" s="577" t="str">
        <f t="shared" si="65"/>
        <v/>
      </c>
      <c r="HJ24" s="576">
        <f t="shared" si="66"/>
        <v>991.21</v>
      </c>
      <c r="HK24" s="577">
        <f t="shared" si="66"/>
        <v>998.79</v>
      </c>
      <c r="HL24" s="576">
        <f t="shared" si="67"/>
        <v>17925.900000000001</v>
      </c>
      <c r="HM24" s="577">
        <f t="shared" si="67"/>
        <v>16981.899999999998</v>
      </c>
    </row>
    <row r="25" spans="1:221">
      <c r="A25" s="64" t="s">
        <v>352</v>
      </c>
      <c r="B25" s="65" t="s">
        <v>369</v>
      </c>
      <c r="C25" s="14"/>
      <c r="D25" s="67">
        <v>440402</v>
      </c>
      <c r="E25" s="91">
        <v>10</v>
      </c>
      <c r="F25" s="574">
        <v>238</v>
      </c>
      <c r="G25" s="575">
        <v>228</v>
      </c>
      <c r="H25" s="574">
        <v>9</v>
      </c>
      <c r="I25" s="575">
        <v>5</v>
      </c>
      <c r="J25" s="576">
        <f t="shared" si="0"/>
        <v>229</v>
      </c>
      <c r="K25" s="577">
        <f t="shared" si="0"/>
        <v>223</v>
      </c>
      <c r="L25" s="574">
        <v>60</v>
      </c>
      <c r="M25" s="575">
        <v>60</v>
      </c>
      <c r="N25" s="576">
        <f t="shared" si="1"/>
        <v>229</v>
      </c>
      <c r="O25" s="577">
        <f t="shared" si="1"/>
        <v>223</v>
      </c>
      <c r="P25" s="576">
        <f t="shared" si="1"/>
        <v>229</v>
      </c>
      <c r="Q25" s="578">
        <f t="shared" si="1"/>
        <v>223</v>
      </c>
      <c r="R25" s="574">
        <v>11</v>
      </c>
      <c r="S25" s="575">
        <v>5</v>
      </c>
      <c r="T25" s="576">
        <f t="shared" si="2"/>
        <v>11</v>
      </c>
      <c r="U25" s="577">
        <f t="shared" si="2"/>
        <v>5</v>
      </c>
      <c r="V25" s="574">
        <v>26</v>
      </c>
      <c r="W25" s="575">
        <v>19</v>
      </c>
      <c r="X25" s="576">
        <f t="shared" si="3"/>
        <v>26</v>
      </c>
      <c r="Y25" s="577">
        <f t="shared" si="3"/>
        <v>19</v>
      </c>
      <c r="Z25" s="574"/>
      <c r="AA25" s="575"/>
      <c r="AB25" s="576">
        <f t="shared" si="4"/>
        <v>0</v>
      </c>
      <c r="AC25" s="577">
        <f t="shared" si="4"/>
        <v>0</v>
      </c>
      <c r="AD25" s="576">
        <f t="shared" si="5"/>
        <v>37</v>
      </c>
      <c r="AE25" s="577">
        <f t="shared" si="5"/>
        <v>24</v>
      </c>
      <c r="AF25" s="576">
        <f t="shared" si="6"/>
        <v>37</v>
      </c>
      <c r="AG25" s="577">
        <f t="shared" si="6"/>
        <v>24</v>
      </c>
      <c r="AH25" s="574">
        <v>2.4300000000000002</v>
      </c>
      <c r="AI25" s="575">
        <v>3.6</v>
      </c>
      <c r="AJ25" s="576">
        <f t="shared" si="7"/>
        <v>26.73</v>
      </c>
      <c r="AK25" s="577">
        <f t="shared" si="7"/>
        <v>18</v>
      </c>
      <c r="AL25" s="574">
        <v>2.4900000000000002</v>
      </c>
      <c r="AM25" s="575">
        <v>2.14</v>
      </c>
      <c r="AN25" s="576">
        <f t="shared" si="8"/>
        <v>64.740000000000009</v>
      </c>
      <c r="AO25" s="577">
        <f t="shared" si="8"/>
        <v>40.660000000000004</v>
      </c>
      <c r="AP25" s="574"/>
      <c r="AQ25" s="575"/>
      <c r="AR25" s="576">
        <f t="shared" si="9"/>
        <v>0</v>
      </c>
      <c r="AS25" s="577">
        <f t="shared" si="9"/>
        <v>0</v>
      </c>
      <c r="AT25" s="576">
        <f t="shared" si="10"/>
        <v>2.4721621621621623</v>
      </c>
      <c r="AU25" s="577">
        <f t="shared" si="10"/>
        <v>2.4441666666666668</v>
      </c>
      <c r="AV25" s="576">
        <f t="shared" si="11"/>
        <v>91.470000000000013</v>
      </c>
      <c r="AW25" s="577">
        <f t="shared" si="11"/>
        <v>58.660000000000004</v>
      </c>
      <c r="AX25" s="574">
        <v>77</v>
      </c>
      <c r="AY25" s="575">
        <v>86.8</v>
      </c>
      <c r="AZ25" s="576">
        <f t="shared" si="12"/>
        <v>847</v>
      </c>
      <c r="BA25" s="577">
        <f t="shared" si="12"/>
        <v>434</v>
      </c>
      <c r="BB25" s="574">
        <v>79.5</v>
      </c>
      <c r="BC25" s="575">
        <v>76.099999999999994</v>
      </c>
      <c r="BD25" s="576">
        <f t="shared" si="13"/>
        <v>2067</v>
      </c>
      <c r="BE25" s="577">
        <f t="shared" si="13"/>
        <v>1445.8999999999999</v>
      </c>
      <c r="BF25" s="574"/>
      <c r="BG25" s="575"/>
      <c r="BH25" s="576">
        <f t="shared" si="14"/>
        <v>0</v>
      </c>
      <c r="BI25" s="577">
        <f t="shared" si="14"/>
        <v>0</v>
      </c>
      <c r="BJ25" s="576">
        <f t="shared" si="15"/>
        <v>78.756756756756758</v>
      </c>
      <c r="BK25" s="577">
        <f t="shared" si="15"/>
        <v>78.329166666666666</v>
      </c>
      <c r="BL25" s="576">
        <f t="shared" si="16"/>
        <v>2914</v>
      </c>
      <c r="BM25" s="577">
        <f t="shared" si="16"/>
        <v>1879.9</v>
      </c>
      <c r="BN25" s="574">
        <v>78</v>
      </c>
      <c r="BO25" s="575">
        <v>59</v>
      </c>
      <c r="BP25" s="576">
        <f t="shared" si="17"/>
        <v>78</v>
      </c>
      <c r="BQ25" s="577">
        <f t="shared" si="17"/>
        <v>59</v>
      </c>
      <c r="BR25" s="574">
        <v>15</v>
      </c>
      <c r="BS25" s="575">
        <v>20</v>
      </c>
      <c r="BT25" s="576">
        <f t="shared" si="18"/>
        <v>15</v>
      </c>
      <c r="BU25" s="577">
        <f t="shared" si="18"/>
        <v>20</v>
      </c>
      <c r="BV25" s="574"/>
      <c r="BW25" s="575"/>
      <c r="BX25" s="576">
        <f t="shared" si="19"/>
        <v>0</v>
      </c>
      <c r="BY25" s="577">
        <f t="shared" si="19"/>
        <v>0</v>
      </c>
      <c r="BZ25" s="576">
        <f t="shared" si="20"/>
        <v>93</v>
      </c>
      <c r="CA25" s="577">
        <f t="shared" si="20"/>
        <v>79</v>
      </c>
      <c r="CB25" s="576">
        <f t="shared" si="21"/>
        <v>93</v>
      </c>
      <c r="CC25" s="577">
        <f t="shared" si="21"/>
        <v>79</v>
      </c>
      <c r="CD25" s="574">
        <v>2.84</v>
      </c>
      <c r="CE25" s="575">
        <v>3.45</v>
      </c>
      <c r="CF25" s="576">
        <f t="shared" si="22"/>
        <v>221.51999999999998</v>
      </c>
      <c r="CG25" s="577">
        <f t="shared" si="22"/>
        <v>203.55</v>
      </c>
      <c r="CH25" s="574">
        <v>5.31</v>
      </c>
      <c r="CI25" s="575">
        <v>4.75</v>
      </c>
      <c r="CJ25" s="576">
        <f t="shared" si="23"/>
        <v>79.649999999999991</v>
      </c>
      <c r="CK25" s="577">
        <f t="shared" si="23"/>
        <v>95</v>
      </c>
      <c r="CL25" s="574"/>
      <c r="CM25" s="575"/>
      <c r="CN25" s="576">
        <f t="shared" si="24"/>
        <v>0</v>
      </c>
      <c r="CO25" s="577">
        <f t="shared" si="24"/>
        <v>0</v>
      </c>
      <c r="CP25" s="576">
        <f t="shared" si="25"/>
        <v>3.238387096774193</v>
      </c>
      <c r="CQ25" s="577">
        <f t="shared" si="25"/>
        <v>3.7791139240506331</v>
      </c>
      <c r="CR25" s="576">
        <f t="shared" si="26"/>
        <v>301.16999999999996</v>
      </c>
      <c r="CS25" s="577">
        <f t="shared" si="26"/>
        <v>298.55</v>
      </c>
      <c r="CT25" s="574">
        <v>77.3</v>
      </c>
      <c r="CU25" s="575">
        <v>79.7</v>
      </c>
      <c r="CV25" s="576">
        <f t="shared" si="27"/>
        <v>6029.4</v>
      </c>
      <c r="CW25" s="577">
        <f t="shared" si="27"/>
        <v>4702.3</v>
      </c>
      <c r="CX25" s="574">
        <v>72.2</v>
      </c>
      <c r="CY25" s="575">
        <v>77.599999999999994</v>
      </c>
      <c r="CZ25" s="576">
        <f t="shared" si="28"/>
        <v>1083</v>
      </c>
      <c r="DA25" s="577">
        <f t="shared" si="28"/>
        <v>1552</v>
      </c>
      <c r="DB25" s="574"/>
      <c r="DC25" s="575"/>
      <c r="DD25" s="576">
        <f t="shared" si="29"/>
        <v>0</v>
      </c>
      <c r="DE25" s="577">
        <f t="shared" si="29"/>
        <v>0</v>
      </c>
      <c r="DF25" s="576">
        <f t="shared" si="30"/>
        <v>76.477419354838702</v>
      </c>
      <c r="DG25" s="577">
        <f t="shared" si="30"/>
        <v>79.16835443037975</v>
      </c>
      <c r="DH25" s="576">
        <f t="shared" si="31"/>
        <v>7112.4</v>
      </c>
      <c r="DI25" s="577">
        <f t="shared" si="31"/>
        <v>6254.3</v>
      </c>
      <c r="DJ25" s="576">
        <f t="shared" si="32"/>
        <v>130</v>
      </c>
      <c r="DK25" s="577">
        <f t="shared" si="32"/>
        <v>103</v>
      </c>
      <c r="DL25" s="576">
        <f t="shared" si="32"/>
        <v>130</v>
      </c>
      <c r="DM25" s="577">
        <f t="shared" si="32"/>
        <v>103</v>
      </c>
      <c r="DN25" s="576">
        <f t="shared" si="33"/>
        <v>3.0203076923076924</v>
      </c>
      <c r="DO25" s="577">
        <f t="shared" si="33"/>
        <v>3.468058252427185</v>
      </c>
      <c r="DP25" s="576">
        <f t="shared" si="34"/>
        <v>392.64</v>
      </c>
      <c r="DQ25" s="577">
        <f t="shared" si="34"/>
        <v>357.21000000000004</v>
      </c>
      <c r="DR25" s="576">
        <f t="shared" si="35"/>
        <v>77.126153846153841</v>
      </c>
      <c r="DS25" s="577">
        <f t="shared" si="35"/>
        <v>78.972815533980594</v>
      </c>
      <c r="DT25" s="576">
        <f t="shared" si="36"/>
        <v>10026.4</v>
      </c>
      <c r="DU25" s="577">
        <f t="shared" si="36"/>
        <v>8134.2000000000007</v>
      </c>
      <c r="DV25" s="574">
        <v>63</v>
      </c>
      <c r="DW25" s="575">
        <v>60</v>
      </c>
      <c r="DX25" s="576">
        <f t="shared" si="37"/>
        <v>63</v>
      </c>
      <c r="DY25" s="577">
        <f t="shared" si="37"/>
        <v>60</v>
      </c>
      <c r="DZ25" s="574">
        <v>36</v>
      </c>
      <c r="EA25" s="575">
        <v>60</v>
      </c>
      <c r="EB25" s="576">
        <f t="shared" si="38"/>
        <v>36</v>
      </c>
      <c r="EC25" s="577">
        <f t="shared" si="38"/>
        <v>60</v>
      </c>
      <c r="ED25" s="574"/>
      <c r="EE25" s="575"/>
      <c r="EF25" s="576">
        <f t="shared" si="39"/>
        <v>0</v>
      </c>
      <c r="EG25" s="577">
        <f t="shared" si="39"/>
        <v>0</v>
      </c>
      <c r="EH25" s="576">
        <f t="shared" si="40"/>
        <v>99</v>
      </c>
      <c r="EI25" s="577">
        <f t="shared" si="40"/>
        <v>120</v>
      </c>
      <c r="EJ25" s="576">
        <f t="shared" si="41"/>
        <v>99</v>
      </c>
      <c r="EK25" s="577">
        <f t="shared" si="41"/>
        <v>120</v>
      </c>
      <c r="EL25" s="574">
        <v>2.23</v>
      </c>
      <c r="EM25" s="575">
        <v>1.88</v>
      </c>
      <c r="EN25" s="576">
        <f t="shared" si="42"/>
        <v>140.49</v>
      </c>
      <c r="EO25" s="577">
        <f t="shared" si="42"/>
        <v>112.8</v>
      </c>
      <c r="EP25" s="574">
        <v>3.17</v>
      </c>
      <c r="EQ25" s="575">
        <v>3.04</v>
      </c>
      <c r="ER25" s="576">
        <f t="shared" si="43"/>
        <v>114.12</v>
      </c>
      <c r="ES25" s="577">
        <f t="shared" si="43"/>
        <v>182.4</v>
      </c>
      <c r="ET25" s="574"/>
      <c r="EU25" s="575"/>
      <c r="EV25" s="576">
        <f t="shared" si="44"/>
        <v>0</v>
      </c>
      <c r="EW25" s="577">
        <f t="shared" si="44"/>
        <v>0</v>
      </c>
      <c r="EX25" s="576">
        <f t="shared" si="45"/>
        <v>2.5718181818181818</v>
      </c>
      <c r="EY25" s="577">
        <f t="shared" si="45"/>
        <v>2.46</v>
      </c>
      <c r="EZ25" s="576">
        <f t="shared" si="46"/>
        <v>254.60999999999999</v>
      </c>
      <c r="FA25" s="577">
        <f t="shared" si="46"/>
        <v>295.2</v>
      </c>
      <c r="FB25" s="574">
        <v>61</v>
      </c>
      <c r="FC25" s="575">
        <v>56.2</v>
      </c>
      <c r="FD25" s="576">
        <f t="shared" si="47"/>
        <v>3843</v>
      </c>
      <c r="FE25" s="577">
        <f t="shared" si="47"/>
        <v>3372</v>
      </c>
      <c r="FF25" s="574">
        <v>65.7</v>
      </c>
      <c r="FG25" s="575">
        <v>63.3</v>
      </c>
      <c r="FH25" s="576">
        <f t="shared" si="48"/>
        <v>2365.2000000000003</v>
      </c>
      <c r="FI25" s="577">
        <f t="shared" si="48"/>
        <v>3798</v>
      </c>
      <c r="FJ25" s="574"/>
      <c r="FK25" s="575"/>
      <c r="FL25" s="576">
        <f t="shared" si="49"/>
        <v>0</v>
      </c>
      <c r="FM25" s="577">
        <f t="shared" si="49"/>
        <v>0</v>
      </c>
      <c r="FN25" s="576">
        <f t="shared" si="50"/>
        <v>62.709090909090918</v>
      </c>
      <c r="FO25" s="577">
        <f t="shared" si="50"/>
        <v>59.75</v>
      </c>
      <c r="FP25" s="576">
        <f t="shared" si="51"/>
        <v>6208.2000000000007</v>
      </c>
      <c r="FQ25" s="577">
        <f t="shared" si="51"/>
        <v>7170</v>
      </c>
      <c r="FR25" s="574"/>
      <c r="FS25" s="575"/>
      <c r="FT25" s="576">
        <f t="shared" si="52"/>
        <v>0</v>
      </c>
      <c r="FU25" s="577">
        <f t="shared" si="52"/>
        <v>0</v>
      </c>
      <c r="FV25" s="574"/>
      <c r="FW25" s="575"/>
      <c r="FX25" s="576">
        <f t="shared" si="53"/>
        <v>0</v>
      </c>
      <c r="FY25" s="577">
        <f t="shared" si="53"/>
        <v>0</v>
      </c>
      <c r="FZ25" s="574"/>
      <c r="GA25" s="575"/>
      <c r="GB25" s="576">
        <f t="shared" si="54"/>
        <v>0</v>
      </c>
      <c r="GC25" s="577">
        <f t="shared" si="54"/>
        <v>0</v>
      </c>
      <c r="GD25" s="576">
        <f t="shared" si="55"/>
        <v>152</v>
      </c>
      <c r="GE25" s="577">
        <f t="shared" si="55"/>
        <v>124</v>
      </c>
      <c r="GF25" s="576">
        <f t="shared" si="55"/>
        <v>152</v>
      </c>
      <c r="GG25" s="577">
        <f t="shared" si="55"/>
        <v>124</v>
      </c>
      <c r="GH25" s="576">
        <f t="shared" si="56"/>
        <v>388.74</v>
      </c>
      <c r="GI25" s="577">
        <f t="shared" si="56"/>
        <v>334.35</v>
      </c>
      <c r="GJ25" s="576">
        <f t="shared" si="57"/>
        <v>10719.4</v>
      </c>
      <c r="GK25" s="577">
        <f t="shared" si="57"/>
        <v>8508.2999999999993</v>
      </c>
      <c r="GL25" s="576">
        <f t="shared" si="58"/>
        <v>77</v>
      </c>
      <c r="GM25" s="577">
        <f t="shared" si="58"/>
        <v>99</v>
      </c>
      <c r="GN25" s="576">
        <f t="shared" si="58"/>
        <v>77</v>
      </c>
      <c r="GO25" s="577">
        <f t="shared" si="58"/>
        <v>99</v>
      </c>
      <c r="GP25" s="576">
        <f t="shared" si="59"/>
        <v>258.51</v>
      </c>
      <c r="GQ25" s="577">
        <f t="shared" si="59"/>
        <v>318.06</v>
      </c>
      <c r="GR25" s="576">
        <f t="shared" si="60"/>
        <v>5515.2000000000007</v>
      </c>
      <c r="GS25" s="577">
        <f t="shared" si="60"/>
        <v>6795.9</v>
      </c>
      <c r="GT25" s="576">
        <f t="shared" si="61"/>
        <v>229</v>
      </c>
      <c r="GU25" s="577">
        <f t="shared" si="61"/>
        <v>223</v>
      </c>
      <c r="GV25" s="576">
        <f t="shared" si="61"/>
        <v>229</v>
      </c>
      <c r="GW25" s="577">
        <f t="shared" si="61"/>
        <v>223</v>
      </c>
      <c r="GX25" s="576">
        <f t="shared" si="62"/>
        <v>647.25</v>
      </c>
      <c r="GY25" s="577">
        <f t="shared" si="62"/>
        <v>652.41000000000008</v>
      </c>
      <c r="GZ25" s="576">
        <f t="shared" si="62"/>
        <v>16234.6</v>
      </c>
      <c r="HA25" s="577">
        <f t="shared" si="62"/>
        <v>15304.199999999999</v>
      </c>
      <c r="HB25" s="576">
        <f t="shared" si="63"/>
        <v>0</v>
      </c>
      <c r="HC25" s="577">
        <f t="shared" si="63"/>
        <v>0</v>
      </c>
      <c r="HD25" s="576">
        <f t="shared" si="63"/>
        <v>0</v>
      </c>
      <c r="HE25" s="577">
        <f t="shared" si="63"/>
        <v>0</v>
      </c>
      <c r="HF25" s="576" t="str">
        <f t="shared" si="64"/>
        <v/>
      </c>
      <c r="HG25" s="577" t="str">
        <f t="shared" si="64"/>
        <v/>
      </c>
      <c r="HH25" s="576" t="str">
        <f t="shared" si="65"/>
        <v/>
      </c>
      <c r="HI25" s="577" t="str">
        <f t="shared" si="65"/>
        <v/>
      </c>
      <c r="HJ25" s="576">
        <f t="shared" si="66"/>
        <v>647.25</v>
      </c>
      <c r="HK25" s="577">
        <f t="shared" si="66"/>
        <v>652.41000000000008</v>
      </c>
      <c r="HL25" s="576">
        <f t="shared" si="67"/>
        <v>16234.6</v>
      </c>
      <c r="HM25" s="577">
        <f t="shared" si="67"/>
        <v>15304.2</v>
      </c>
    </row>
    <row r="26" spans="1:221">
      <c r="A26" s="64" t="s">
        <v>352</v>
      </c>
      <c r="B26" s="65" t="s">
        <v>370</v>
      </c>
      <c r="C26" s="14"/>
      <c r="D26" s="67">
        <v>106625</v>
      </c>
      <c r="E26" s="91">
        <v>10</v>
      </c>
      <c r="F26" s="574">
        <v>310</v>
      </c>
      <c r="G26" s="575">
        <v>244</v>
      </c>
      <c r="H26" s="574">
        <v>37</v>
      </c>
      <c r="I26" s="575">
        <v>11</v>
      </c>
      <c r="J26" s="576">
        <f t="shared" si="0"/>
        <v>273</v>
      </c>
      <c r="K26" s="577">
        <f t="shared" si="0"/>
        <v>233</v>
      </c>
      <c r="L26" s="574">
        <v>60</v>
      </c>
      <c r="M26" s="575">
        <v>60</v>
      </c>
      <c r="N26" s="576">
        <f t="shared" si="1"/>
        <v>275</v>
      </c>
      <c r="O26" s="577">
        <f t="shared" si="1"/>
        <v>234</v>
      </c>
      <c r="P26" s="576">
        <f t="shared" si="1"/>
        <v>275</v>
      </c>
      <c r="Q26" s="578">
        <f t="shared" si="1"/>
        <v>234</v>
      </c>
      <c r="R26" s="574">
        <v>17</v>
      </c>
      <c r="S26" s="575">
        <v>13</v>
      </c>
      <c r="T26" s="576">
        <f t="shared" si="2"/>
        <v>17</v>
      </c>
      <c r="U26" s="577">
        <f t="shared" si="2"/>
        <v>13</v>
      </c>
      <c r="V26" s="574">
        <v>15</v>
      </c>
      <c r="W26" s="575">
        <v>11</v>
      </c>
      <c r="X26" s="576">
        <f t="shared" si="3"/>
        <v>15</v>
      </c>
      <c r="Y26" s="577">
        <f t="shared" si="3"/>
        <v>11</v>
      </c>
      <c r="Z26" s="574"/>
      <c r="AA26" s="575"/>
      <c r="AB26" s="576">
        <f t="shared" si="4"/>
        <v>0</v>
      </c>
      <c r="AC26" s="577">
        <f t="shared" si="4"/>
        <v>0</v>
      </c>
      <c r="AD26" s="576">
        <f t="shared" si="5"/>
        <v>32</v>
      </c>
      <c r="AE26" s="577">
        <f t="shared" si="5"/>
        <v>24</v>
      </c>
      <c r="AF26" s="576">
        <f t="shared" si="6"/>
        <v>32</v>
      </c>
      <c r="AG26" s="577">
        <f t="shared" si="6"/>
        <v>24</v>
      </c>
      <c r="AH26" s="574">
        <v>3.06</v>
      </c>
      <c r="AI26" s="575">
        <v>2.77</v>
      </c>
      <c r="AJ26" s="576">
        <f t="shared" si="7"/>
        <v>52.02</v>
      </c>
      <c r="AK26" s="577">
        <f t="shared" si="7"/>
        <v>36.01</v>
      </c>
      <c r="AL26" s="574">
        <v>3.77</v>
      </c>
      <c r="AM26" s="575">
        <v>1.96</v>
      </c>
      <c r="AN26" s="576">
        <f t="shared" si="8"/>
        <v>56.55</v>
      </c>
      <c r="AO26" s="577">
        <f t="shared" si="8"/>
        <v>21.56</v>
      </c>
      <c r="AP26" s="574"/>
      <c r="AQ26" s="575"/>
      <c r="AR26" s="576">
        <f t="shared" si="9"/>
        <v>0</v>
      </c>
      <c r="AS26" s="577">
        <f t="shared" si="9"/>
        <v>0</v>
      </c>
      <c r="AT26" s="576">
        <f t="shared" si="10"/>
        <v>3.3928124999999998</v>
      </c>
      <c r="AU26" s="577">
        <f t="shared" si="10"/>
        <v>2.3987499999999997</v>
      </c>
      <c r="AV26" s="576">
        <f t="shared" si="11"/>
        <v>108.57</v>
      </c>
      <c r="AW26" s="577">
        <f t="shared" si="11"/>
        <v>57.569999999999993</v>
      </c>
      <c r="AX26" s="574">
        <v>86.1</v>
      </c>
      <c r="AY26" s="575">
        <v>93.5</v>
      </c>
      <c r="AZ26" s="576">
        <f t="shared" si="12"/>
        <v>1463.6999999999998</v>
      </c>
      <c r="BA26" s="577">
        <f t="shared" si="12"/>
        <v>1215.5</v>
      </c>
      <c r="BB26" s="574">
        <v>102.9</v>
      </c>
      <c r="BC26" s="575">
        <v>80.900000000000006</v>
      </c>
      <c r="BD26" s="576">
        <f t="shared" si="13"/>
        <v>1543.5</v>
      </c>
      <c r="BE26" s="577">
        <f t="shared" si="13"/>
        <v>889.90000000000009</v>
      </c>
      <c r="BF26" s="574"/>
      <c r="BG26" s="575"/>
      <c r="BH26" s="576">
        <f t="shared" si="14"/>
        <v>0</v>
      </c>
      <c r="BI26" s="577">
        <f t="shared" si="14"/>
        <v>0</v>
      </c>
      <c r="BJ26" s="576">
        <f t="shared" si="15"/>
        <v>93.974999999999994</v>
      </c>
      <c r="BK26" s="577">
        <f t="shared" si="15"/>
        <v>87.725000000000009</v>
      </c>
      <c r="BL26" s="576">
        <f t="shared" si="16"/>
        <v>3007.2</v>
      </c>
      <c r="BM26" s="577">
        <f t="shared" si="16"/>
        <v>2105.4</v>
      </c>
      <c r="BN26" s="574">
        <v>76</v>
      </c>
      <c r="BO26" s="575">
        <v>57</v>
      </c>
      <c r="BP26" s="576">
        <f t="shared" si="17"/>
        <v>76</v>
      </c>
      <c r="BQ26" s="577">
        <f t="shared" si="17"/>
        <v>57</v>
      </c>
      <c r="BR26" s="574">
        <v>24</v>
      </c>
      <c r="BS26" s="575">
        <v>20</v>
      </c>
      <c r="BT26" s="576">
        <f t="shared" si="18"/>
        <v>24</v>
      </c>
      <c r="BU26" s="577">
        <f t="shared" si="18"/>
        <v>20</v>
      </c>
      <c r="BV26" s="574"/>
      <c r="BW26" s="575"/>
      <c r="BX26" s="576">
        <f t="shared" si="19"/>
        <v>0</v>
      </c>
      <c r="BY26" s="577">
        <f t="shared" si="19"/>
        <v>0</v>
      </c>
      <c r="BZ26" s="576">
        <f t="shared" si="20"/>
        <v>100</v>
      </c>
      <c r="CA26" s="577">
        <f t="shared" si="20"/>
        <v>77</v>
      </c>
      <c r="CB26" s="576">
        <f t="shared" si="21"/>
        <v>100</v>
      </c>
      <c r="CC26" s="577">
        <f t="shared" si="21"/>
        <v>77</v>
      </c>
      <c r="CD26" s="574">
        <v>5.67</v>
      </c>
      <c r="CE26" s="575">
        <v>5.41</v>
      </c>
      <c r="CF26" s="576">
        <f t="shared" si="22"/>
        <v>430.92</v>
      </c>
      <c r="CG26" s="577">
        <f t="shared" si="22"/>
        <v>308.37</v>
      </c>
      <c r="CH26" s="574">
        <v>6.76</v>
      </c>
      <c r="CI26" s="575">
        <v>6.75</v>
      </c>
      <c r="CJ26" s="576">
        <f t="shared" si="23"/>
        <v>162.24</v>
      </c>
      <c r="CK26" s="577">
        <f t="shared" si="23"/>
        <v>135</v>
      </c>
      <c r="CL26" s="574"/>
      <c r="CM26" s="575"/>
      <c r="CN26" s="576">
        <f t="shared" si="24"/>
        <v>0</v>
      </c>
      <c r="CO26" s="577">
        <f t="shared" si="24"/>
        <v>0</v>
      </c>
      <c r="CP26" s="576">
        <f t="shared" si="25"/>
        <v>5.9316000000000004</v>
      </c>
      <c r="CQ26" s="577">
        <f t="shared" si="25"/>
        <v>5.7580519480519481</v>
      </c>
      <c r="CR26" s="576">
        <f t="shared" si="26"/>
        <v>593.16000000000008</v>
      </c>
      <c r="CS26" s="577">
        <f t="shared" si="26"/>
        <v>443.37</v>
      </c>
      <c r="CT26" s="574">
        <v>100.4</v>
      </c>
      <c r="CU26" s="575">
        <v>102.8</v>
      </c>
      <c r="CV26" s="576">
        <f t="shared" si="27"/>
        <v>7630.4000000000005</v>
      </c>
      <c r="CW26" s="577">
        <f t="shared" si="27"/>
        <v>5859.5999999999995</v>
      </c>
      <c r="CX26" s="574">
        <v>92.2</v>
      </c>
      <c r="CY26" s="575">
        <v>95.8</v>
      </c>
      <c r="CZ26" s="576">
        <f t="shared" si="28"/>
        <v>2212.8000000000002</v>
      </c>
      <c r="DA26" s="577">
        <f t="shared" si="28"/>
        <v>1916</v>
      </c>
      <c r="DB26" s="574"/>
      <c r="DC26" s="575"/>
      <c r="DD26" s="576">
        <f t="shared" si="29"/>
        <v>0</v>
      </c>
      <c r="DE26" s="577">
        <f t="shared" si="29"/>
        <v>0</v>
      </c>
      <c r="DF26" s="576">
        <f t="shared" si="30"/>
        <v>98.432000000000002</v>
      </c>
      <c r="DG26" s="577">
        <f t="shared" si="30"/>
        <v>100.98181818181817</v>
      </c>
      <c r="DH26" s="576">
        <f t="shared" si="31"/>
        <v>9843.2000000000007</v>
      </c>
      <c r="DI26" s="577">
        <f t="shared" si="31"/>
        <v>7775.5999999999995</v>
      </c>
      <c r="DJ26" s="576">
        <f t="shared" si="32"/>
        <v>132</v>
      </c>
      <c r="DK26" s="577">
        <f t="shared" si="32"/>
        <v>101</v>
      </c>
      <c r="DL26" s="576">
        <f t="shared" si="32"/>
        <v>132</v>
      </c>
      <c r="DM26" s="577">
        <f t="shared" si="32"/>
        <v>101</v>
      </c>
      <c r="DN26" s="576">
        <f t="shared" si="33"/>
        <v>5.3161363636363639</v>
      </c>
      <c r="DO26" s="577">
        <f t="shared" si="33"/>
        <v>4.9598019801980202</v>
      </c>
      <c r="DP26" s="576">
        <f t="shared" si="34"/>
        <v>701.73</v>
      </c>
      <c r="DQ26" s="577">
        <f t="shared" si="34"/>
        <v>500.94000000000005</v>
      </c>
      <c r="DR26" s="576">
        <f t="shared" si="35"/>
        <v>97.351515151515159</v>
      </c>
      <c r="DS26" s="577">
        <f t="shared" si="35"/>
        <v>97.831683168316829</v>
      </c>
      <c r="DT26" s="576">
        <f t="shared" si="36"/>
        <v>12850.400000000001</v>
      </c>
      <c r="DU26" s="577">
        <f t="shared" si="36"/>
        <v>9881</v>
      </c>
      <c r="DV26" s="574">
        <v>67</v>
      </c>
      <c r="DW26" s="575">
        <v>60</v>
      </c>
      <c r="DX26" s="576">
        <f t="shared" si="37"/>
        <v>67</v>
      </c>
      <c r="DY26" s="577">
        <f t="shared" si="37"/>
        <v>60</v>
      </c>
      <c r="DZ26" s="574">
        <v>76</v>
      </c>
      <c r="EA26" s="575">
        <v>73</v>
      </c>
      <c r="EB26" s="576">
        <f t="shared" si="38"/>
        <v>76</v>
      </c>
      <c r="EC26" s="577">
        <f t="shared" si="38"/>
        <v>73</v>
      </c>
      <c r="ED26" s="574"/>
      <c r="EE26" s="575"/>
      <c r="EF26" s="576">
        <f t="shared" si="39"/>
        <v>0</v>
      </c>
      <c r="EG26" s="577">
        <f t="shared" si="39"/>
        <v>0</v>
      </c>
      <c r="EH26" s="576">
        <f t="shared" si="40"/>
        <v>143</v>
      </c>
      <c r="EI26" s="577">
        <f t="shared" si="40"/>
        <v>133</v>
      </c>
      <c r="EJ26" s="576">
        <f t="shared" si="41"/>
        <v>143</v>
      </c>
      <c r="EK26" s="577">
        <f t="shared" si="41"/>
        <v>133</v>
      </c>
      <c r="EL26" s="574">
        <v>6.66</v>
      </c>
      <c r="EM26" s="575">
        <v>4.32</v>
      </c>
      <c r="EN26" s="576">
        <f t="shared" si="42"/>
        <v>446.22</v>
      </c>
      <c r="EO26" s="577">
        <f t="shared" si="42"/>
        <v>259.20000000000005</v>
      </c>
      <c r="EP26" s="574">
        <v>6.17</v>
      </c>
      <c r="EQ26" s="575">
        <v>5.77</v>
      </c>
      <c r="ER26" s="576">
        <f t="shared" si="43"/>
        <v>468.92</v>
      </c>
      <c r="ES26" s="577">
        <f t="shared" si="43"/>
        <v>421.21</v>
      </c>
      <c r="ET26" s="574"/>
      <c r="EU26" s="575"/>
      <c r="EV26" s="576">
        <f t="shared" si="44"/>
        <v>0</v>
      </c>
      <c r="EW26" s="577">
        <f t="shared" si="44"/>
        <v>0</v>
      </c>
      <c r="EX26" s="576">
        <f t="shared" si="45"/>
        <v>6.3995804195804205</v>
      </c>
      <c r="EY26" s="577">
        <f t="shared" si="45"/>
        <v>5.1158646616541361</v>
      </c>
      <c r="EZ26" s="576">
        <f t="shared" si="46"/>
        <v>915.1400000000001</v>
      </c>
      <c r="FA26" s="577">
        <f t="shared" si="46"/>
        <v>680.41000000000008</v>
      </c>
      <c r="FB26" s="574">
        <v>82</v>
      </c>
      <c r="FC26" s="575">
        <v>84.6</v>
      </c>
      <c r="FD26" s="576">
        <f t="shared" si="47"/>
        <v>5494</v>
      </c>
      <c r="FE26" s="577">
        <f t="shared" si="47"/>
        <v>5076</v>
      </c>
      <c r="FF26" s="574">
        <v>82</v>
      </c>
      <c r="FG26" s="575">
        <v>84</v>
      </c>
      <c r="FH26" s="576">
        <f t="shared" si="48"/>
        <v>6232</v>
      </c>
      <c r="FI26" s="577">
        <f t="shared" si="48"/>
        <v>6132</v>
      </c>
      <c r="FJ26" s="574"/>
      <c r="FK26" s="575"/>
      <c r="FL26" s="576">
        <f t="shared" si="49"/>
        <v>0</v>
      </c>
      <c r="FM26" s="577">
        <f t="shared" si="49"/>
        <v>0</v>
      </c>
      <c r="FN26" s="576">
        <f t="shared" si="50"/>
        <v>82</v>
      </c>
      <c r="FO26" s="577">
        <f t="shared" si="50"/>
        <v>84.270676691729321</v>
      </c>
      <c r="FP26" s="576">
        <f t="shared" si="51"/>
        <v>11726</v>
      </c>
      <c r="FQ26" s="577">
        <f t="shared" si="51"/>
        <v>11208</v>
      </c>
      <c r="FR26" s="574"/>
      <c r="FS26" s="575"/>
      <c r="FT26" s="576">
        <f t="shared" si="52"/>
        <v>0</v>
      </c>
      <c r="FU26" s="577">
        <f t="shared" si="52"/>
        <v>0</v>
      </c>
      <c r="FV26" s="574"/>
      <c r="FW26" s="575"/>
      <c r="FX26" s="576">
        <f t="shared" si="53"/>
        <v>0</v>
      </c>
      <c r="FY26" s="577">
        <f t="shared" si="53"/>
        <v>0</v>
      </c>
      <c r="FZ26" s="574"/>
      <c r="GA26" s="575"/>
      <c r="GB26" s="576">
        <f t="shared" si="54"/>
        <v>0</v>
      </c>
      <c r="GC26" s="577">
        <f t="shared" si="54"/>
        <v>0</v>
      </c>
      <c r="GD26" s="576">
        <f t="shared" si="55"/>
        <v>160</v>
      </c>
      <c r="GE26" s="577">
        <f t="shared" si="55"/>
        <v>130</v>
      </c>
      <c r="GF26" s="576">
        <f t="shared" si="55"/>
        <v>160</v>
      </c>
      <c r="GG26" s="577">
        <f t="shared" si="55"/>
        <v>130</v>
      </c>
      <c r="GH26" s="576">
        <f t="shared" si="56"/>
        <v>929.16000000000008</v>
      </c>
      <c r="GI26" s="577">
        <f t="shared" si="56"/>
        <v>603.58000000000004</v>
      </c>
      <c r="GJ26" s="576">
        <f t="shared" si="57"/>
        <v>14588.1</v>
      </c>
      <c r="GK26" s="577">
        <f t="shared" si="57"/>
        <v>12151.099999999999</v>
      </c>
      <c r="GL26" s="576">
        <f t="shared" si="58"/>
        <v>115</v>
      </c>
      <c r="GM26" s="577">
        <f t="shared" si="58"/>
        <v>104</v>
      </c>
      <c r="GN26" s="576">
        <f t="shared" si="58"/>
        <v>115</v>
      </c>
      <c r="GO26" s="577">
        <f t="shared" si="58"/>
        <v>104</v>
      </c>
      <c r="GP26" s="576">
        <f t="shared" si="59"/>
        <v>687.71</v>
      </c>
      <c r="GQ26" s="577">
        <f t="shared" si="59"/>
        <v>577.77</v>
      </c>
      <c r="GR26" s="576">
        <f t="shared" si="60"/>
        <v>9988.2999999999993</v>
      </c>
      <c r="GS26" s="577">
        <f t="shared" si="60"/>
        <v>8937.9</v>
      </c>
      <c r="GT26" s="576">
        <f t="shared" si="61"/>
        <v>275</v>
      </c>
      <c r="GU26" s="577">
        <f t="shared" si="61"/>
        <v>234</v>
      </c>
      <c r="GV26" s="576">
        <f t="shared" si="61"/>
        <v>275</v>
      </c>
      <c r="GW26" s="577">
        <f t="shared" si="61"/>
        <v>234</v>
      </c>
      <c r="GX26" s="576">
        <f t="shared" si="62"/>
        <v>1616.8700000000001</v>
      </c>
      <c r="GY26" s="577">
        <f t="shared" si="62"/>
        <v>1181.3499999999999</v>
      </c>
      <c r="GZ26" s="576">
        <f t="shared" si="62"/>
        <v>24576.400000000001</v>
      </c>
      <c r="HA26" s="577">
        <f t="shared" si="62"/>
        <v>21089</v>
      </c>
      <c r="HB26" s="576">
        <f t="shared" si="63"/>
        <v>0</v>
      </c>
      <c r="HC26" s="577">
        <f t="shared" si="63"/>
        <v>0</v>
      </c>
      <c r="HD26" s="576">
        <f t="shared" si="63"/>
        <v>0</v>
      </c>
      <c r="HE26" s="577">
        <f t="shared" si="63"/>
        <v>0</v>
      </c>
      <c r="HF26" s="576" t="str">
        <f t="shared" si="64"/>
        <v/>
      </c>
      <c r="HG26" s="577" t="str">
        <f t="shared" si="64"/>
        <v/>
      </c>
      <c r="HH26" s="576" t="str">
        <f t="shared" si="65"/>
        <v/>
      </c>
      <c r="HI26" s="577" t="str">
        <f t="shared" si="65"/>
        <v/>
      </c>
      <c r="HJ26" s="576">
        <f t="shared" si="66"/>
        <v>1616.8700000000001</v>
      </c>
      <c r="HK26" s="577">
        <f t="shared" si="66"/>
        <v>1181.3500000000001</v>
      </c>
      <c r="HL26" s="576">
        <f t="shared" si="67"/>
        <v>24576.400000000001</v>
      </c>
      <c r="HM26" s="577">
        <f t="shared" si="67"/>
        <v>21089</v>
      </c>
    </row>
    <row r="27" spans="1:221">
      <c r="A27" s="509" t="s">
        <v>352</v>
      </c>
      <c r="B27" s="65" t="s">
        <v>371</v>
      </c>
      <c r="C27" s="14" t="s">
        <v>1130</v>
      </c>
      <c r="D27" s="67">
        <v>107521</v>
      </c>
      <c r="E27" s="91">
        <v>10</v>
      </c>
      <c r="F27" s="574">
        <v>153</v>
      </c>
      <c r="G27" s="575">
        <v>136</v>
      </c>
      <c r="H27" s="574">
        <v>9</v>
      </c>
      <c r="I27" s="575">
        <v>7</v>
      </c>
      <c r="J27" s="576">
        <f t="shared" si="0"/>
        <v>144</v>
      </c>
      <c r="K27" s="577">
        <f t="shared" si="0"/>
        <v>129</v>
      </c>
      <c r="L27" s="574">
        <v>60</v>
      </c>
      <c r="M27" s="575">
        <v>60</v>
      </c>
      <c r="N27" s="576">
        <f t="shared" si="1"/>
        <v>144</v>
      </c>
      <c r="O27" s="577">
        <f t="shared" si="1"/>
        <v>129</v>
      </c>
      <c r="P27" s="576">
        <f t="shared" si="1"/>
        <v>144</v>
      </c>
      <c r="Q27" s="578">
        <f t="shared" si="1"/>
        <v>129</v>
      </c>
      <c r="R27" s="574">
        <v>8</v>
      </c>
      <c r="S27" s="575">
        <v>13</v>
      </c>
      <c r="T27" s="576">
        <f t="shared" si="2"/>
        <v>8</v>
      </c>
      <c r="U27" s="577">
        <f t="shared" si="2"/>
        <v>13</v>
      </c>
      <c r="V27" s="574">
        <v>4</v>
      </c>
      <c r="W27" s="575">
        <v>2</v>
      </c>
      <c r="X27" s="576">
        <f t="shared" si="3"/>
        <v>4</v>
      </c>
      <c r="Y27" s="577">
        <f t="shared" si="3"/>
        <v>2</v>
      </c>
      <c r="Z27" s="574"/>
      <c r="AA27" s="575"/>
      <c r="AB27" s="576">
        <f t="shared" si="4"/>
        <v>0</v>
      </c>
      <c r="AC27" s="577">
        <f t="shared" si="4"/>
        <v>0</v>
      </c>
      <c r="AD27" s="576">
        <f t="shared" si="5"/>
        <v>12</v>
      </c>
      <c r="AE27" s="577">
        <f t="shared" si="5"/>
        <v>15</v>
      </c>
      <c r="AF27" s="576">
        <f t="shared" si="6"/>
        <v>12</v>
      </c>
      <c r="AG27" s="577">
        <f t="shared" si="6"/>
        <v>15</v>
      </c>
      <c r="AH27" s="574">
        <v>2.52</v>
      </c>
      <c r="AI27" s="575">
        <v>3.73</v>
      </c>
      <c r="AJ27" s="576">
        <f t="shared" si="7"/>
        <v>20.16</v>
      </c>
      <c r="AK27" s="577">
        <f t="shared" si="7"/>
        <v>48.49</v>
      </c>
      <c r="AL27" s="574">
        <v>11.54</v>
      </c>
      <c r="AM27" s="575">
        <v>8.0399999999999991</v>
      </c>
      <c r="AN27" s="576">
        <f t="shared" si="8"/>
        <v>46.16</v>
      </c>
      <c r="AO27" s="577">
        <f t="shared" si="8"/>
        <v>16.079999999999998</v>
      </c>
      <c r="AP27" s="574"/>
      <c r="AQ27" s="575"/>
      <c r="AR27" s="576">
        <f t="shared" si="9"/>
        <v>0</v>
      </c>
      <c r="AS27" s="577">
        <f t="shared" si="9"/>
        <v>0</v>
      </c>
      <c r="AT27" s="576">
        <f t="shared" si="10"/>
        <v>5.5266666666666664</v>
      </c>
      <c r="AU27" s="577">
        <f t="shared" si="10"/>
        <v>4.304666666666666</v>
      </c>
      <c r="AV27" s="576">
        <f t="shared" si="11"/>
        <v>66.319999999999993</v>
      </c>
      <c r="AW27" s="577">
        <f t="shared" si="11"/>
        <v>64.569999999999993</v>
      </c>
      <c r="AX27" s="574">
        <v>93.4</v>
      </c>
      <c r="AY27" s="575">
        <v>87.9</v>
      </c>
      <c r="AZ27" s="576">
        <f t="shared" si="12"/>
        <v>747.2</v>
      </c>
      <c r="BA27" s="577">
        <f t="shared" si="12"/>
        <v>1142.7</v>
      </c>
      <c r="BB27" s="574">
        <v>76.5</v>
      </c>
      <c r="BC27" s="575">
        <v>115</v>
      </c>
      <c r="BD27" s="576">
        <f t="shared" si="13"/>
        <v>306</v>
      </c>
      <c r="BE27" s="577">
        <f t="shared" si="13"/>
        <v>230</v>
      </c>
      <c r="BF27" s="574"/>
      <c r="BG27" s="575"/>
      <c r="BH27" s="576">
        <f t="shared" si="14"/>
        <v>0</v>
      </c>
      <c r="BI27" s="577">
        <f t="shared" si="14"/>
        <v>0</v>
      </c>
      <c r="BJ27" s="576">
        <f t="shared" si="15"/>
        <v>87.766666666666666</v>
      </c>
      <c r="BK27" s="577">
        <f t="shared" si="15"/>
        <v>91.513333333333335</v>
      </c>
      <c r="BL27" s="576">
        <f t="shared" si="16"/>
        <v>1053.2</v>
      </c>
      <c r="BM27" s="577">
        <f t="shared" si="16"/>
        <v>1372.7</v>
      </c>
      <c r="BN27" s="574">
        <v>35</v>
      </c>
      <c r="BO27" s="575">
        <v>29</v>
      </c>
      <c r="BP27" s="576">
        <f t="shared" si="17"/>
        <v>35</v>
      </c>
      <c r="BQ27" s="577">
        <f t="shared" si="17"/>
        <v>29</v>
      </c>
      <c r="BR27" s="574">
        <v>8</v>
      </c>
      <c r="BS27" s="575">
        <v>5</v>
      </c>
      <c r="BT27" s="576">
        <f t="shared" si="18"/>
        <v>8</v>
      </c>
      <c r="BU27" s="577">
        <f t="shared" si="18"/>
        <v>5</v>
      </c>
      <c r="BV27" s="574"/>
      <c r="BW27" s="575"/>
      <c r="BX27" s="576">
        <f t="shared" si="19"/>
        <v>0</v>
      </c>
      <c r="BY27" s="577">
        <f t="shared" si="19"/>
        <v>0</v>
      </c>
      <c r="BZ27" s="576">
        <f t="shared" si="20"/>
        <v>43</v>
      </c>
      <c r="CA27" s="577">
        <f t="shared" si="20"/>
        <v>34</v>
      </c>
      <c r="CB27" s="576">
        <f t="shared" si="21"/>
        <v>43</v>
      </c>
      <c r="CC27" s="577">
        <f t="shared" si="21"/>
        <v>34</v>
      </c>
      <c r="CD27" s="574">
        <v>6.2</v>
      </c>
      <c r="CE27" s="575">
        <v>4.71</v>
      </c>
      <c r="CF27" s="576">
        <f t="shared" si="22"/>
        <v>217</v>
      </c>
      <c r="CG27" s="577">
        <f t="shared" si="22"/>
        <v>136.59</v>
      </c>
      <c r="CH27" s="574">
        <v>9</v>
      </c>
      <c r="CI27" s="575">
        <v>13.77</v>
      </c>
      <c r="CJ27" s="576">
        <f t="shared" si="23"/>
        <v>72</v>
      </c>
      <c r="CK27" s="577">
        <f t="shared" si="23"/>
        <v>68.849999999999994</v>
      </c>
      <c r="CL27" s="574"/>
      <c r="CM27" s="575"/>
      <c r="CN27" s="576">
        <f t="shared" si="24"/>
        <v>0</v>
      </c>
      <c r="CO27" s="577">
        <f t="shared" si="24"/>
        <v>0</v>
      </c>
      <c r="CP27" s="576">
        <f t="shared" si="25"/>
        <v>6.7209302325581399</v>
      </c>
      <c r="CQ27" s="577">
        <f t="shared" si="25"/>
        <v>6.0423529411764703</v>
      </c>
      <c r="CR27" s="576">
        <f t="shared" si="26"/>
        <v>289</v>
      </c>
      <c r="CS27" s="577">
        <f t="shared" si="26"/>
        <v>205.44</v>
      </c>
      <c r="CT27" s="574">
        <v>98.6</v>
      </c>
      <c r="CU27" s="575">
        <v>87.8</v>
      </c>
      <c r="CV27" s="576">
        <f t="shared" si="27"/>
        <v>3451</v>
      </c>
      <c r="CW27" s="577">
        <f t="shared" si="27"/>
        <v>2546.1999999999998</v>
      </c>
      <c r="CX27" s="574">
        <v>99</v>
      </c>
      <c r="CY27" s="575">
        <v>105.8</v>
      </c>
      <c r="CZ27" s="576">
        <f t="shared" si="28"/>
        <v>792</v>
      </c>
      <c r="DA27" s="577">
        <f t="shared" si="28"/>
        <v>529</v>
      </c>
      <c r="DB27" s="574"/>
      <c r="DC27" s="575"/>
      <c r="DD27" s="576">
        <f t="shared" si="29"/>
        <v>0</v>
      </c>
      <c r="DE27" s="577">
        <f t="shared" si="29"/>
        <v>0</v>
      </c>
      <c r="DF27" s="576">
        <f t="shared" si="30"/>
        <v>98.674418604651166</v>
      </c>
      <c r="DG27" s="577">
        <f t="shared" si="30"/>
        <v>90.447058823529403</v>
      </c>
      <c r="DH27" s="576">
        <f t="shared" si="31"/>
        <v>4243</v>
      </c>
      <c r="DI27" s="577">
        <f t="shared" si="31"/>
        <v>3075.2</v>
      </c>
      <c r="DJ27" s="576">
        <f t="shared" si="32"/>
        <v>55</v>
      </c>
      <c r="DK27" s="577">
        <f t="shared" si="32"/>
        <v>49</v>
      </c>
      <c r="DL27" s="576">
        <f t="shared" si="32"/>
        <v>55</v>
      </c>
      <c r="DM27" s="577">
        <f t="shared" si="32"/>
        <v>49</v>
      </c>
      <c r="DN27" s="576">
        <f t="shared" si="33"/>
        <v>6.4603636363636365</v>
      </c>
      <c r="DO27" s="577">
        <f t="shared" si="33"/>
        <v>5.5104081632653061</v>
      </c>
      <c r="DP27" s="576">
        <f t="shared" si="34"/>
        <v>355.32</v>
      </c>
      <c r="DQ27" s="577">
        <f t="shared" si="34"/>
        <v>270.01</v>
      </c>
      <c r="DR27" s="576">
        <f t="shared" si="35"/>
        <v>96.294545454545457</v>
      </c>
      <c r="DS27" s="577">
        <f t="shared" si="35"/>
        <v>90.7734693877551</v>
      </c>
      <c r="DT27" s="576">
        <f t="shared" si="36"/>
        <v>5296.2</v>
      </c>
      <c r="DU27" s="577">
        <f t="shared" si="36"/>
        <v>4447.8999999999996</v>
      </c>
      <c r="DV27" s="574">
        <v>49</v>
      </c>
      <c r="DW27" s="575">
        <v>31</v>
      </c>
      <c r="DX27" s="576">
        <f t="shared" si="37"/>
        <v>49</v>
      </c>
      <c r="DY27" s="577">
        <f t="shared" si="37"/>
        <v>31</v>
      </c>
      <c r="DZ27" s="574">
        <v>36</v>
      </c>
      <c r="EA27" s="575">
        <v>42</v>
      </c>
      <c r="EB27" s="576">
        <f t="shared" si="38"/>
        <v>36</v>
      </c>
      <c r="EC27" s="577">
        <f t="shared" si="38"/>
        <v>42</v>
      </c>
      <c r="ED27" s="574"/>
      <c r="EE27" s="575"/>
      <c r="EF27" s="576">
        <f t="shared" si="39"/>
        <v>0</v>
      </c>
      <c r="EG27" s="577">
        <f t="shared" si="39"/>
        <v>0</v>
      </c>
      <c r="EH27" s="576">
        <f t="shared" si="40"/>
        <v>85</v>
      </c>
      <c r="EI27" s="577">
        <f t="shared" si="40"/>
        <v>73</v>
      </c>
      <c r="EJ27" s="576">
        <f t="shared" si="41"/>
        <v>85</v>
      </c>
      <c r="EK27" s="577">
        <f t="shared" si="41"/>
        <v>73</v>
      </c>
      <c r="EL27" s="574">
        <v>3.09</v>
      </c>
      <c r="EM27" s="575">
        <v>3.04</v>
      </c>
      <c r="EN27" s="576">
        <f t="shared" si="42"/>
        <v>151.41</v>
      </c>
      <c r="EO27" s="577">
        <f t="shared" si="42"/>
        <v>94.24</v>
      </c>
      <c r="EP27" s="574">
        <v>2.0699999999999998</v>
      </c>
      <c r="EQ27" s="575">
        <v>2.56</v>
      </c>
      <c r="ER27" s="576">
        <f t="shared" si="43"/>
        <v>74.52</v>
      </c>
      <c r="ES27" s="577">
        <f t="shared" si="43"/>
        <v>107.52</v>
      </c>
      <c r="ET27" s="574"/>
      <c r="EU27" s="575"/>
      <c r="EV27" s="576">
        <f t="shared" si="44"/>
        <v>0</v>
      </c>
      <c r="EW27" s="577">
        <f t="shared" si="44"/>
        <v>0</v>
      </c>
      <c r="EX27" s="576">
        <f t="shared" si="45"/>
        <v>2.6579999999999999</v>
      </c>
      <c r="EY27" s="577">
        <f t="shared" si="45"/>
        <v>2.7638356164383562</v>
      </c>
      <c r="EZ27" s="576">
        <f t="shared" si="46"/>
        <v>225.93</v>
      </c>
      <c r="FA27" s="577">
        <f t="shared" si="46"/>
        <v>201.76</v>
      </c>
      <c r="FB27" s="574">
        <v>73.599999999999994</v>
      </c>
      <c r="FC27" s="575">
        <v>76.400000000000006</v>
      </c>
      <c r="FD27" s="576">
        <f t="shared" si="47"/>
        <v>3606.3999999999996</v>
      </c>
      <c r="FE27" s="577">
        <f t="shared" si="47"/>
        <v>2368.4</v>
      </c>
      <c r="FF27" s="574">
        <v>45.6</v>
      </c>
      <c r="FG27" s="575">
        <v>51.7</v>
      </c>
      <c r="FH27" s="576">
        <f t="shared" si="48"/>
        <v>1641.6000000000001</v>
      </c>
      <c r="FI27" s="577">
        <f t="shared" si="48"/>
        <v>2171.4</v>
      </c>
      <c r="FJ27" s="574"/>
      <c r="FK27" s="575"/>
      <c r="FL27" s="576">
        <f t="shared" si="49"/>
        <v>0</v>
      </c>
      <c r="FM27" s="577">
        <f t="shared" si="49"/>
        <v>0</v>
      </c>
      <c r="FN27" s="576">
        <f t="shared" si="50"/>
        <v>61.741176470588236</v>
      </c>
      <c r="FO27" s="577">
        <f t="shared" si="50"/>
        <v>62.189041095890417</v>
      </c>
      <c r="FP27" s="576">
        <f t="shared" si="51"/>
        <v>5248</v>
      </c>
      <c r="FQ27" s="577">
        <f t="shared" si="51"/>
        <v>4539.8</v>
      </c>
      <c r="FR27" s="574">
        <v>4</v>
      </c>
      <c r="FS27" s="575">
        <v>7</v>
      </c>
      <c r="FT27" s="576">
        <f t="shared" si="52"/>
        <v>4</v>
      </c>
      <c r="FU27" s="577">
        <f t="shared" si="52"/>
        <v>7</v>
      </c>
      <c r="FV27" s="574">
        <v>1.5</v>
      </c>
      <c r="FW27" s="575">
        <v>1.3</v>
      </c>
      <c r="FX27" s="576">
        <f t="shared" si="53"/>
        <v>6</v>
      </c>
      <c r="FY27" s="577">
        <f t="shared" si="53"/>
        <v>9.1</v>
      </c>
      <c r="FZ27" s="574">
        <v>34</v>
      </c>
      <c r="GA27" s="575">
        <v>43.14</v>
      </c>
      <c r="GB27" s="576">
        <f t="shared" si="54"/>
        <v>136</v>
      </c>
      <c r="GC27" s="577">
        <f t="shared" si="54"/>
        <v>301.98</v>
      </c>
      <c r="GD27" s="576">
        <f t="shared" si="55"/>
        <v>92</v>
      </c>
      <c r="GE27" s="577">
        <f t="shared" si="55"/>
        <v>73</v>
      </c>
      <c r="GF27" s="576">
        <f t="shared" si="55"/>
        <v>92</v>
      </c>
      <c r="GG27" s="577">
        <f t="shared" si="55"/>
        <v>73</v>
      </c>
      <c r="GH27" s="576">
        <f t="shared" si="56"/>
        <v>388.57</v>
      </c>
      <c r="GI27" s="577">
        <f t="shared" si="56"/>
        <v>279.32</v>
      </c>
      <c r="GJ27" s="576">
        <f t="shared" si="57"/>
        <v>7804.5999999999995</v>
      </c>
      <c r="GK27" s="577">
        <f t="shared" si="57"/>
        <v>6057.2999999999993</v>
      </c>
      <c r="GL27" s="576">
        <f t="shared" si="58"/>
        <v>48</v>
      </c>
      <c r="GM27" s="577">
        <f t="shared" si="58"/>
        <v>49</v>
      </c>
      <c r="GN27" s="576">
        <f t="shared" si="58"/>
        <v>48</v>
      </c>
      <c r="GO27" s="577">
        <f t="shared" si="58"/>
        <v>49</v>
      </c>
      <c r="GP27" s="576">
        <f t="shared" si="59"/>
        <v>192.68</v>
      </c>
      <c r="GQ27" s="577">
        <f t="shared" si="59"/>
        <v>192.45</v>
      </c>
      <c r="GR27" s="576">
        <f t="shared" si="60"/>
        <v>2739.6000000000004</v>
      </c>
      <c r="GS27" s="577">
        <f t="shared" si="60"/>
        <v>2930.4</v>
      </c>
      <c r="GT27" s="576">
        <f t="shared" si="61"/>
        <v>140</v>
      </c>
      <c r="GU27" s="577">
        <f t="shared" si="61"/>
        <v>122</v>
      </c>
      <c r="GV27" s="576">
        <f t="shared" si="61"/>
        <v>140</v>
      </c>
      <c r="GW27" s="577">
        <f t="shared" si="61"/>
        <v>122</v>
      </c>
      <c r="GX27" s="576">
        <f t="shared" si="62"/>
        <v>581.25</v>
      </c>
      <c r="GY27" s="577">
        <f t="shared" si="62"/>
        <v>471.77</v>
      </c>
      <c r="GZ27" s="576">
        <f t="shared" si="62"/>
        <v>10544.2</v>
      </c>
      <c r="HA27" s="577">
        <f t="shared" si="62"/>
        <v>8987.6999999999989</v>
      </c>
      <c r="HB27" s="576">
        <f t="shared" si="63"/>
        <v>0</v>
      </c>
      <c r="HC27" s="577">
        <f t="shared" si="63"/>
        <v>0</v>
      </c>
      <c r="HD27" s="576">
        <f t="shared" si="63"/>
        <v>0</v>
      </c>
      <c r="HE27" s="577">
        <f t="shared" si="63"/>
        <v>0</v>
      </c>
      <c r="HF27" s="576" t="str">
        <f t="shared" si="64"/>
        <v/>
      </c>
      <c r="HG27" s="577" t="str">
        <f t="shared" si="64"/>
        <v/>
      </c>
      <c r="HH27" s="576" t="str">
        <f t="shared" si="65"/>
        <v/>
      </c>
      <c r="HI27" s="577" t="str">
        <f t="shared" si="65"/>
        <v/>
      </c>
      <c r="HJ27" s="576">
        <f t="shared" si="66"/>
        <v>587.25</v>
      </c>
      <c r="HK27" s="577">
        <f t="shared" si="66"/>
        <v>480.87</v>
      </c>
      <c r="HL27" s="576">
        <f t="shared" si="67"/>
        <v>10680.2</v>
      </c>
      <c r="HM27" s="577">
        <f t="shared" si="67"/>
        <v>9289.68</v>
      </c>
    </row>
    <row r="28" spans="1:221">
      <c r="A28" s="509" t="s">
        <v>352</v>
      </c>
      <c r="B28" s="65" t="s">
        <v>372</v>
      </c>
      <c r="C28" s="14"/>
      <c r="D28" s="67">
        <v>106795</v>
      </c>
      <c r="E28" s="91">
        <v>10</v>
      </c>
      <c r="F28" s="574">
        <v>174</v>
      </c>
      <c r="G28" s="575">
        <v>166</v>
      </c>
      <c r="H28" s="574">
        <v>11</v>
      </c>
      <c r="I28" s="575">
        <v>12</v>
      </c>
      <c r="J28" s="576">
        <f t="shared" si="0"/>
        <v>163</v>
      </c>
      <c r="K28" s="577">
        <f t="shared" si="0"/>
        <v>154</v>
      </c>
      <c r="L28" s="574">
        <v>60</v>
      </c>
      <c r="M28" s="575">
        <v>60</v>
      </c>
      <c r="N28" s="576">
        <f t="shared" si="1"/>
        <v>163</v>
      </c>
      <c r="O28" s="577">
        <f t="shared" si="1"/>
        <v>154</v>
      </c>
      <c r="P28" s="576">
        <f t="shared" si="1"/>
        <v>163</v>
      </c>
      <c r="Q28" s="578">
        <f t="shared" si="1"/>
        <v>154</v>
      </c>
      <c r="R28" s="574">
        <v>46</v>
      </c>
      <c r="S28" s="575">
        <v>45</v>
      </c>
      <c r="T28" s="576">
        <f t="shared" si="2"/>
        <v>46</v>
      </c>
      <c r="U28" s="577">
        <f t="shared" si="2"/>
        <v>45</v>
      </c>
      <c r="V28" s="574">
        <v>16</v>
      </c>
      <c r="W28" s="575">
        <v>32</v>
      </c>
      <c r="X28" s="576">
        <f t="shared" si="3"/>
        <v>16</v>
      </c>
      <c r="Y28" s="577">
        <f t="shared" si="3"/>
        <v>32</v>
      </c>
      <c r="Z28" s="574"/>
      <c r="AA28" s="575"/>
      <c r="AB28" s="576">
        <f t="shared" si="4"/>
        <v>0</v>
      </c>
      <c r="AC28" s="577">
        <f t="shared" si="4"/>
        <v>0</v>
      </c>
      <c r="AD28" s="576">
        <f t="shared" si="5"/>
        <v>62</v>
      </c>
      <c r="AE28" s="577">
        <f t="shared" si="5"/>
        <v>77</v>
      </c>
      <c r="AF28" s="576">
        <f t="shared" si="6"/>
        <v>62</v>
      </c>
      <c r="AG28" s="577">
        <f t="shared" si="6"/>
        <v>77</v>
      </c>
      <c r="AH28" s="574">
        <v>3.48</v>
      </c>
      <c r="AI28" s="575">
        <v>3.88</v>
      </c>
      <c r="AJ28" s="576">
        <f t="shared" si="7"/>
        <v>160.08000000000001</v>
      </c>
      <c r="AK28" s="577">
        <f t="shared" si="7"/>
        <v>174.6</v>
      </c>
      <c r="AL28" s="574">
        <v>5.09</v>
      </c>
      <c r="AM28" s="575">
        <v>5.66</v>
      </c>
      <c r="AN28" s="576">
        <f t="shared" si="8"/>
        <v>81.44</v>
      </c>
      <c r="AO28" s="577">
        <f t="shared" si="8"/>
        <v>181.12</v>
      </c>
      <c r="AP28" s="574"/>
      <c r="AQ28" s="575"/>
      <c r="AR28" s="576">
        <f t="shared" si="9"/>
        <v>0</v>
      </c>
      <c r="AS28" s="577">
        <f t="shared" si="9"/>
        <v>0</v>
      </c>
      <c r="AT28" s="576">
        <f t="shared" si="10"/>
        <v>3.895483870967742</v>
      </c>
      <c r="AU28" s="577">
        <f t="shared" si="10"/>
        <v>4.6197402597402597</v>
      </c>
      <c r="AV28" s="576">
        <f t="shared" si="11"/>
        <v>241.52</v>
      </c>
      <c r="AW28" s="577">
        <f t="shared" si="11"/>
        <v>355.71999999999997</v>
      </c>
      <c r="AX28" s="574">
        <v>90.7</v>
      </c>
      <c r="AY28" s="575">
        <v>85.4</v>
      </c>
      <c r="AZ28" s="576">
        <f t="shared" si="12"/>
        <v>4172.2</v>
      </c>
      <c r="BA28" s="577">
        <f t="shared" si="12"/>
        <v>3843.0000000000005</v>
      </c>
      <c r="BB28" s="574">
        <v>84.9</v>
      </c>
      <c r="BC28" s="575">
        <v>78.7</v>
      </c>
      <c r="BD28" s="576">
        <f t="shared" si="13"/>
        <v>1358.4</v>
      </c>
      <c r="BE28" s="577">
        <f t="shared" si="13"/>
        <v>2518.4</v>
      </c>
      <c r="BF28" s="574"/>
      <c r="BG28" s="575"/>
      <c r="BH28" s="576">
        <f t="shared" si="14"/>
        <v>0</v>
      </c>
      <c r="BI28" s="577">
        <f t="shared" si="14"/>
        <v>0</v>
      </c>
      <c r="BJ28" s="576">
        <f t="shared" si="15"/>
        <v>89.203225806451613</v>
      </c>
      <c r="BK28" s="577">
        <f t="shared" si="15"/>
        <v>82.615584415584422</v>
      </c>
      <c r="BL28" s="576">
        <f t="shared" si="16"/>
        <v>5530.6</v>
      </c>
      <c r="BM28" s="577">
        <f t="shared" si="16"/>
        <v>6361.4000000000005</v>
      </c>
      <c r="BN28" s="574">
        <v>38</v>
      </c>
      <c r="BO28" s="575">
        <v>25</v>
      </c>
      <c r="BP28" s="576">
        <f t="shared" si="17"/>
        <v>38</v>
      </c>
      <c r="BQ28" s="577">
        <f t="shared" si="17"/>
        <v>25</v>
      </c>
      <c r="BR28" s="574">
        <v>10</v>
      </c>
      <c r="BS28" s="575">
        <v>11</v>
      </c>
      <c r="BT28" s="576">
        <f t="shared" si="18"/>
        <v>10</v>
      </c>
      <c r="BU28" s="577">
        <f t="shared" si="18"/>
        <v>11</v>
      </c>
      <c r="BV28" s="574"/>
      <c r="BW28" s="575"/>
      <c r="BX28" s="576">
        <f t="shared" si="19"/>
        <v>0</v>
      </c>
      <c r="BY28" s="577">
        <f t="shared" si="19"/>
        <v>0</v>
      </c>
      <c r="BZ28" s="576">
        <f t="shared" si="20"/>
        <v>48</v>
      </c>
      <c r="CA28" s="577">
        <f t="shared" si="20"/>
        <v>36</v>
      </c>
      <c r="CB28" s="576">
        <f t="shared" si="21"/>
        <v>48</v>
      </c>
      <c r="CC28" s="577">
        <f t="shared" si="21"/>
        <v>36</v>
      </c>
      <c r="CD28" s="574">
        <v>8.48</v>
      </c>
      <c r="CE28" s="575">
        <v>6.89</v>
      </c>
      <c r="CF28" s="576">
        <f t="shared" si="22"/>
        <v>322.24</v>
      </c>
      <c r="CG28" s="577">
        <f t="shared" si="22"/>
        <v>172.25</v>
      </c>
      <c r="CH28" s="574">
        <v>7.49</v>
      </c>
      <c r="CI28" s="575">
        <v>7.5</v>
      </c>
      <c r="CJ28" s="576">
        <f t="shared" si="23"/>
        <v>74.900000000000006</v>
      </c>
      <c r="CK28" s="577">
        <f t="shared" si="23"/>
        <v>82.5</v>
      </c>
      <c r="CL28" s="574"/>
      <c r="CM28" s="575"/>
      <c r="CN28" s="576">
        <f t="shared" si="24"/>
        <v>0</v>
      </c>
      <c r="CO28" s="577">
        <f t="shared" si="24"/>
        <v>0</v>
      </c>
      <c r="CP28" s="576">
        <f t="shared" si="25"/>
        <v>8.2737499999999997</v>
      </c>
      <c r="CQ28" s="577">
        <f t="shared" si="25"/>
        <v>7.0763888888888893</v>
      </c>
      <c r="CR28" s="576">
        <f t="shared" si="26"/>
        <v>397.14</v>
      </c>
      <c r="CS28" s="577">
        <f t="shared" si="26"/>
        <v>254.75</v>
      </c>
      <c r="CT28" s="574">
        <v>84.2</v>
      </c>
      <c r="CU28" s="575">
        <v>95.8</v>
      </c>
      <c r="CV28" s="576">
        <f t="shared" si="27"/>
        <v>3199.6</v>
      </c>
      <c r="CW28" s="577">
        <f t="shared" si="27"/>
        <v>2395</v>
      </c>
      <c r="CX28" s="574">
        <v>75.599999999999994</v>
      </c>
      <c r="CY28" s="575">
        <v>91.4</v>
      </c>
      <c r="CZ28" s="576">
        <f t="shared" si="28"/>
        <v>756</v>
      </c>
      <c r="DA28" s="577">
        <f t="shared" si="28"/>
        <v>1005.4000000000001</v>
      </c>
      <c r="DB28" s="574"/>
      <c r="DC28" s="575"/>
      <c r="DD28" s="576">
        <f t="shared" si="29"/>
        <v>0</v>
      </c>
      <c r="DE28" s="577">
        <f t="shared" si="29"/>
        <v>0</v>
      </c>
      <c r="DF28" s="576">
        <f t="shared" si="30"/>
        <v>82.408333333333331</v>
      </c>
      <c r="DG28" s="577">
        <f t="shared" si="30"/>
        <v>94.455555555555563</v>
      </c>
      <c r="DH28" s="576">
        <f t="shared" si="31"/>
        <v>3955.6</v>
      </c>
      <c r="DI28" s="577">
        <f t="shared" si="31"/>
        <v>3400.4</v>
      </c>
      <c r="DJ28" s="576">
        <f t="shared" si="32"/>
        <v>110</v>
      </c>
      <c r="DK28" s="577">
        <f t="shared" si="32"/>
        <v>113</v>
      </c>
      <c r="DL28" s="576">
        <f t="shared" si="32"/>
        <v>110</v>
      </c>
      <c r="DM28" s="577">
        <f t="shared" si="32"/>
        <v>113</v>
      </c>
      <c r="DN28" s="576">
        <f t="shared" si="33"/>
        <v>5.806</v>
      </c>
      <c r="DO28" s="577">
        <f t="shared" si="33"/>
        <v>5.4023893805309733</v>
      </c>
      <c r="DP28" s="576">
        <f t="shared" si="34"/>
        <v>638.66</v>
      </c>
      <c r="DQ28" s="577">
        <f t="shared" si="34"/>
        <v>610.47</v>
      </c>
      <c r="DR28" s="576">
        <f t="shared" si="35"/>
        <v>86.238181818181829</v>
      </c>
      <c r="DS28" s="577">
        <f t="shared" si="35"/>
        <v>86.387610619469029</v>
      </c>
      <c r="DT28" s="576">
        <f t="shared" si="36"/>
        <v>9486.2000000000007</v>
      </c>
      <c r="DU28" s="577">
        <f t="shared" si="36"/>
        <v>9761.8000000000011</v>
      </c>
      <c r="DV28" s="574">
        <v>38</v>
      </c>
      <c r="DW28" s="575">
        <v>26</v>
      </c>
      <c r="DX28" s="576">
        <f t="shared" si="37"/>
        <v>38</v>
      </c>
      <c r="DY28" s="577">
        <f t="shared" si="37"/>
        <v>26</v>
      </c>
      <c r="DZ28" s="574">
        <v>15</v>
      </c>
      <c r="EA28" s="575">
        <v>15</v>
      </c>
      <c r="EB28" s="576">
        <f t="shared" si="38"/>
        <v>15</v>
      </c>
      <c r="EC28" s="577">
        <f t="shared" si="38"/>
        <v>15</v>
      </c>
      <c r="ED28" s="574"/>
      <c r="EE28" s="575"/>
      <c r="EF28" s="576">
        <f t="shared" si="39"/>
        <v>0</v>
      </c>
      <c r="EG28" s="577">
        <f t="shared" si="39"/>
        <v>0</v>
      </c>
      <c r="EH28" s="576">
        <f t="shared" si="40"/>
        <v>53</v>
      </c>
      <c r="EI28" s="577">
        <f t="shared" si="40"/>
        <v>41</v>
      </c>
      <c r="EJ28" s="576">
        <f t="shared" si="41"/>
        <v>53</v>
      </c>
      <c r="EK28" s="577">
        <f t="shared" si="41"/>
        <v>41</v>
      </c>
      <c r="EL28" s="574">
        <v>4.4000000000000004</v>
      </c>
      <c r="EM28" s="575">
        <v>3.91</v>
      </c>
      <c r="EN28" s="576">
        <f t="shared" si="42"/>
        <v>167.20000000000002</v>
      </c>
      <c r="EO28" s="577">
        <f t="shared" si="42"/>
        <v>101.66</v>
      </c>
      <c r="EP28" s="574">
        <v>6.71</v>
      </c>
      <c r="EQ28" s="575">
        <v>5.41</v>
      </c>
      <c r="ER28" s="576">
        <f t="shared" si="43"/>
        <v>100.65</v>
      </c>
      <c r="ES28" s="577">
        <f t="shared" si="43"/>
        <v>81.150000000000006</v>
      </c>
      <c r="ET28" s="574"/>
      <c r="EU28" s="575"/>
      <c r="EV28" s="576">
        <f t="shared" si="44"/>
        <v>0</v>
      </c>
      <c r="EW28" s="577">
        <f t="shared" si="44"/>
        <v>0</v>
      </c>
      <c r="EX28" s="576">
        <f t="shared" si="45"/>
        <v>5.0537735849056604</v>
      </c>
      <c r="EY28" s="577">
        <f t="shared" si="45"/>
        <v>4.4587804878048782</v>
      </c>
      <c r="EZ28" s="576">
        <f t="shared" si="46"/>
        <v>267.85000000000002</v>
      </c>
      <c r="FA28" s="577">
        <f t="shared" si="46"/>
        <v>182.81</v>
      </c>
      <c r="FB28" s="574">
        <v>75.2</v>
      </c>
      <c r="FC28" s="575">
        <v>63.8</v>
      </c>
      <c r="FD28" s="576">
        <f t="shared" si="47"/>
        <v>2857.6</v>
      </c>
      <c r="FE28" s="577">
        <f t="shared" si="47"/>
        <v>1658.8</v>
      </c>
      <c r="FF28" s="574">
        <v>58.7</v>
      </c>
      <c r="FG28" s="575">
        <v>63</v>
      </c>
      <c r="FH28" s="576">
        <f t="shared" si="48"/>
        <v>880.5</v>
      </c>
      <c r="FI28" s="577">
        <f t="shared" si="48"/>
        <v>945</v>
      </c>
      <c r="FJ28" s="574"/>
      <c r="FK28" s="575"/>
      <c r="FL28" s="576">
        <f t="shared" si="49"/>
        <v>0</v>
      </c>
      <c r="FM28" s="577">
        <f t="shared" si="49"/>
        <v>0</v>
      </c>
      <c r="FN28" s="576">
        <f t="shared" si="50"/>
        <v>70.530188679245285</v>
      </c>
      <c r="FO28" s="577">
        <f t="shared" si="50"/>
        <v>63.507317073170739</v>
      </c>
      <c r="FP28" s="576">
        <f t="shared" si="51"/>
        <v>3738.1</v>
      </c>
      <c r="FQ28" s="577">
        <f t="shared" si="51"/>
        <v>2603.8000000000002</v>
      </c>
      <c r="FR28" s="574"/>
      <c r="FS28" s="575"/>
      <c r="FT28" s="576">
        <f t="shared" si="52"/>
        <v>0</v>
      </c>
      <c r="FU28" s="577">
        <f t="shared" si="52"/>
        <v>0</v>
      </c>
      <c r="FV28" s="574"/>
      <c r="FW28" s="575"/>
      <c r="FX28" s="576">
        <f t="shared" si="53"/>
        <v>0</v>
      </c>
      <c r="FY28" s="577">
        <f t="shared" si="53"/>
        <v>0</v>
      </c>
      <c r="FZ28" s="574"/>
      <c r="GA28" s="575"/>
      <c r="GB28" s="576">
        <f t="shared" si="54"/>
        <v>0</v>
      </c>
      <c r="GC28" s="577">
        <f t="shared" si="54"/>
        <v>0</v>
      </c>
      <c r="GD28" s="576">
        <f t="shared" si="55"/>
        <v>122</v>
      </c>
      <c r="GE28" s="577">
        <f t="shared" si="55"/>
        <v>96</v>
      </c>
      <c r="GF28" s="576">
        <f t="shared" si="55"/>
        <v>122</v>
      </c>
      <c r="GG28" s="577">
        <f t="shared" si="55"/>
        <v>96</v>
      </c>
      <c r="GH28" s="576">
        <f t="shared" si="56"/>
        <v>649.5200000000001</v>
      </c>
      <c r="GI28" s="577">
        <f t="shared" si="56"/>
        <v>448.51</v>
      </c>
      <c r="GJ28" s="576">
        <f t="shared" si="57"/>
        <v>10229.4</v>
      </c>
      <c r="GK28" s="577">
        <f t="shared" si="57"/>
        <v>7896.8</v>
      </c>
      <c r="GL28" s="576">
        <f t="shared" si="58"/>
        <v>41</v>
      </c>
      <c r="GM28" s="577">
        <f t="shared" si="58"/>
        <v>58</v>
      </c>
      <c r="GN28" s="576">
        <f t="shared" si="58"/>
        <v>41</v>
      </c>
      <c r="GO28" s="577">
        <f t="shared" si="58"/>
        <v>58</v>
      </c>
      <c r="GP28" s="576">
        <f t="shared" si="59"/>
        <v>256.99</v>
      </c>
      <c r="GQ28" s="577">
        <f t="shared" si="59"/>
        <v>344.77</v>
      </c>
      <c r="GR28" s="576">
        <f t="shared" si="60"/>
        <v>2994.9</v>
      </c>
      <c r="GS28" s="577">
        <f t="shared" si="60"/>
        <v>4468.8</v>
      </c>
      <c r="GT28" s="576">
        <f t="shared" si="61"/>
        <v>163</v>
      </c>
      <c r="GU28" s="577">
        <f t="shared" si="61"/>
        <v>154</v>
      </c>
      <c r="GV28" s="576">
        <f t="shared" si="61"/>
        <v>163</v>
      </c>
      <c r="GW28" s="577">
        <f t="shared" si="61"/>
        <v>154</v>
      </c>
      <c r="GX28" s="576">
        <f t="shared" si="62"/>
        <v>906.5100000000001</v>
      </c>
      <c r="GY28" s="577">
        <f t="shared" si="62"/>
        <v>793.28</v>
      </c>
      <c r="GZ28" s="576">
        <f t="shared" si="62"/>
        <v>13224.3</v>
      </c>
      <c r="HA28" s="577">
        <f t="shared" si="62"/>
        <v>12365.6</v>
      </c>
      <c r="HB28" s="576">
        <f t="shared" si="63"/>
        <v>0</v>
      </c>
      <c r="HC28" s="577">
        <f t="shared" si="63"/>
        <v>0</v>
      </c>
      <c r="HD28" s="576">
        <f t="shared" si="63"/>
        <v>0</v>
      </c>
      <c r="HE28" s="577">
        <f t="shared" si="63"/>
        <v>0</v>
      </c>
      <c r="HF28" s="576" t="str">
        <f t="shared" si="64"/>
        <v/>
      </c>
      <c r="HG28" s="577" t="str">
        <f t="shared" si="64"/>
        <v/>
      </c>
      <c r="HH28" s="576" t="str">
        <f t="shared" si="65"/>
        <v/>
      </c>
      <c r="HI28" s="577" t="str">
        <f t="shared" si="65"/>
        <v/>
      </c>
      <c r="HJ28" s="576">
        <f t="shared" si="66"/>
        <v>906.51</v>
      </c>
      <c r="HK28" s="577">
        <f t="shared" si="66"/>
        <v>793.28</v>
      </c>
      <c r="HL28" s="576">
        <f t="shared" si="67"/>
        <v>13224.300000000001</v>
      </c>
      <c r="HM28" s="577">
        <f t="shared" si="67"/>
        <v>12365.600000000002</v>
      </c>
    </row>
    <row r="29" spans="1:221">
      <c r="A29" s="64" t="s">
        <v>352</v>
      </c>
      <c r="B29" s="65" t="s">
        <v>373</v>
      </c>
      <c r="C29" s="14"/>
      <c r="D29" s="67">
        <v>106883</v>
      </c>
      <c r="E29" s="91">
        <v>10</v>
      </c>
      <c r="F29" s="574">
        <v>95</v>
      </c>
      <c r="G29" s="575">
        <v>112</v>
      </c>
      <c r="H29" s="574">
        <v>1</v>
      </c>
      <c r="I29" s="575">
        <v>9</v>
      </c>
      <c r="J29" s="576">
        <f t="shared" si="0"/>
        <v>94</v>
      </c>
      <c r="K29" s="577">
        <f t="shared" si="0"/>
        <v>103</v>
      </c>
      <c r="L29" s="574">
        <v>60</v>
      </c>
      <c r="M29" s="575">
        <v>60</v>
      </c>
      <c r="N29" s="576">
        <f t="shared" si="1"/>
        <v>94</v>
      </c>
      <c r="O29" s="577">
        <f t="shared" si="1"/>
        <v>103</v>
      </c>
      <c r="P29" s="576">
        <f t="shared" si="1"/>
        <v>94</v>
      </c>
      <c r="Q29" s="578">
        <f t="shared" si="1"/>
        <v>103</v>
      </c>
      <c r="R29" s="574">
        <v>26</v>
      </c>
      <c r="S29" s="575">
        <v>35</v>
      </c>
      <c r="T29" s="576">
        <f t="shared" si="2"/>
        <v>26</v>
      </c>
      <c r="U29" s="577">
        <f t="shared" si="2"/>
        <v>35</v>
      </c>
      <c r="V29" s="574">
        <v>4</v>
      </c>
      <c r="W29" s="575">
        <v>4</v>
      </c>
      <c r="X29" s="576">
        <f t="shared" si="3"/>
        <v>4</v>
      </c>
      <c r="Y29" s="577">
        <f t="shared" si="3"/>
        <v>4</v>
      </c>
      <c r="Z29" s="574"/>
      <c r="AA29" s="575"/>
      <c r="AB29" s="576">
        <f t="shared" si="4"/>
        <v>0</v>
      </c>
      <c r="AC29" s="577">
        <f t="shared" si="4"/>
        <v>0</v>
      </c>
      <c r="AD29" s="576">
        <f t="shared" si="5"/>
        <v>30</v>
      </c>
      <c r="AE29" s="577">
        <f t="shared" si="5"/>
        <v>39</v>
      </c>
      <c r="AF29" s="576">
        <f t="shared" si="6"/>
        <v>30</v>
      </c>
      <c r="AG29" s="577">
        <f t="shared" si="6"/>
        <v>39</v>
      </c>
      <c r="AH29" s="574">
        <v>2.5</v>
      </c>
      <c r="AI29" s="575">
        <v>3.07</v>
      </c>
      <c r="AJ29" s="576">
        <f t="shared" si="7"/>
        <v>65</v>
      </c>
      <c r="AK29" s="577">
        <f t="shared" si="7"/>
        <v>107.44999999999999</v>
      </c>
      <c r="AL29" s="574">
        <v>2.88</v>
      </c>
      <c r="AM29" s="575">
        <v>4.96</v>
      </c>
      <c r="AN29" s="576">
        <f t="shared" si="8"/>
        <v>11.52</v>
      </c>
      <c r="AO29" s="577">
        <f t="shared" si="8"/>
        <v>19.84</v>
      </c>
      <c r="AP29" s="574"/>
      <c r="AQ29" s="575"/>
      <c r="AR29" s="576">
        <f t="shared" si="9"/>
        <v>0</v>
      </c>
      <c r="AS29" s="577">
        <f t="shared" si="9"/>
        <v>0</v>
      </c>
      <c r="AT29" s="576">
        <f t="shared" si="10"/>
        <v>2.5506666666666664</v>
      </c>
      <c r="AU29" s="577">
        <f t="shared" si="10"/>
        <v>3.2638461538461536</v>
      </c>
      <c r="AV29" s="576">
        <f t="shared" si="11"/>
        <v>76.52</v>
      </c>
      <c r="AW29" s="577">
        <f t="shared" si="11"/>
        <v>127.28999999999999</v>
      </c>
      <c r="AX29" s="574">
        <v>84</v>
      </c>
      <c r="AY29" s="575">
        <v>93</v>
      </c>
      <c r="AZ29" s="576">
        <f t="shared" si="12"/>
        <v>2184</v>
      </c>
      <c r="BA29" s="577">
        <f t="shared" si="12"/>
        <v>3255</v>
      </c>
      <c r="BB29" s="574">
        <v>76.3</v>
      </c>
      <c r="BC29" s="575">
        <v>87.5</v>
      </c>
      <c r="BD29" s="576">
        <f t="shared" si="13"/>
        <v>305.2</v>
      </c>
      <c r="BE29" s="577">
        <f t="shared" si="13"/>
        <v>350</v>
      </c>
      <c r="BF29" s="574"/>
      <c r="BG29" s="575"/>
      <c r="BH29" s="576">
        <f t="shared" si="14"/>
        <v>0</v>
      </c>
      <c r="BI29" s="577">
        <f t="shared" si="14"/>
        <v>0</v>
      </c>
      <c r="BJ29" s="576">
        <f t="shared" si="15"/>
        <v>82.973333333333329</v>
      </c>
      <c r="BK29" s="577">
        <f t="shared" si="15"/>
        <v>92.435897435897431</v>
      </c>
      <c r="BL29" s="576">
        <f t="shared" si="16"/>
        <v>2489.1999999999998</v>
      </c>
      <c r="BM29" s="577">
        <f t="shared" si="16"/>
        <v>3605</v>
      </c>
      <c r="BN29" s="574">
        <v>40</v>
      </c>
      <c r="BO29" s="575">
        <v>40</v>
      </c>
      <c r="BP29" s="576">
        <f t="shared" si="17"/>
        <v>40</v>
      </c>
      <c r="BQ29" s="577">
        <f t="shared" si="17"/>
        <v>40</v>
      </c>
      <c r="BR29" s="574">
        <v>4</v>
      </c>
      <c r="BS29" s="575">
        <v>5</v>
      </c>
      <c r="BT29" s="576">
        <f t="shared" si="18"/>
        <v>4</v>
      </c>
      <c r="BU29" s="577">
        <f t="shared" si="18"/>
        <v>5</v>
      </c>
      <c r="BV29" s="574"/>
      <c r="BW29" s="575"/>
      <c r="BX29" s="576">
        <f t="shared" si="19"/>
        <v>0</v>
      </c>
      <c r="BY29" s="577">
        <f t="shared" si="19"/>
        <v>0</v>
      </c>
      <c r="BZ29" s="576">
        <f t="shared" si="20"/>
        <v>44</v>
      </c>
      <c r="CA29" s="577">
        <f t="shared" si="20"/>
        <v>45</v>
      </c>
      <c r="CB29" s="576">
        <f t="shared" si="21"/>
        <v>44</v>
      </c>
      <c r="CC29" s="577">
        <f t="shared" si="21"/>
        <v>45</v>
      </c>
      <c r="CD29" s="574">
        <v>2.5099999999999998</v>
      </c>
      <c r="CE29" s="575">
        <v>5.03</v>
      </c>
      <c r="CF29" s="576">
        <f t="shared" si="22"/>
        <v>100.39999999999999</v>
      </c>
      <c r="CG29" s="577">
        <f t="shared" si="22"/>
        <v>201.20000000000002</v>
      </c>
      <c r="CH29" s="574">
        <v>1.1299999999999999</v>
      </c>
      <c r="CI29" s="575">
        <v>5.98</v>
      </c>
      <c r="CJ29" s="576">
        <f t="shared" si="23"/>
        <v>4.5199999999999996</v>
      </c>
      <c r="CK29" s="577">
        <f t="shared" si="23"/>
        <v>29.900000000000002</v>
      </c>
      <c r="CL29" s="574"/>
      <c r="CM29" s="575"/>
      <c r="CN29" s="576">
        <f t="shared" si="24"/>
        <v>0</v>
      </c>
      <c r="CO29" s="577">
        <f t="shared" si="24"/>
        <v>0</v>
      </c>
      <c r="CP29" s="576">
        <f t="shared" si="25"/>
        <v>2.3845454545454543</v>
      </c>
      <c r="CQ29" s="577">
        <f t="shared" si="25"/>
        <v>5.1355555555555563</v>
      </c>
      <c r="CR29" s="576">
        <f t="shared" si="26"/>
        <v>104.91999999999999</v>
      </c>
      <c r="CS29" s="577">
        <f t="shared" si="26"/>
        <v>231.10000000000002</v>
      </c>
      <c r="CT29" s="574">
        <v>88.7</v>
      </c>
      <c r="CU29" s="575">
        <v>90.9</v>
      </c>
      <c r="CV29" s="576">
        <f t="shared" si="27"/>
        <v>3548</v>
      </c>
      <c r="CW29" s="577">
        <f t="shared" si="27"/>
        <v>3636</v>
      </c>
      <c r="CX29" s="574">
        <v>116</v>
      </c>
      <c r="CY29" s="575">
        <v>106</v>
      </c>
      <c r="CZ29" s="576">
        <f t="shared" si="28"/>
        <v>464</v>
      </c>
      <c r="DA29" s="577">
        <f t="shared" si="28"/>
        <v>530</v>
      </c>
      <c r="DB29" s="574"/>
      <c r="DC29" s="575"/>
      <c r="DD29" s="576">
        <f t="shared" si="29"/>
        <v>0</v>
      </c>
      <c r="DE29" s="577">
        <f t="shared" si="29"/>
        <v>0</v>
      </c>
      <c r="DF29" s="576">
        <f t="shared" si="30"/>
        <v>91.181818181818187</v>
      </c>
      <c r="DG29" s="577">
        <f t="shared" si="30"/>
        <v>92.577777777777783</v>
      </c>
      <c r="DH29" s="576">
        <f t="shared" si="31"/>
        <v>4012</v>
      </c>
      <c r="DI29" s="577">
        <f t="shared" si="31"/>
        <v>4166</v>
      </c>
      <c r="DJ29" s="576">
        <f t="shared" si="32"/>
        <v>74</v>
      </c>
      <c r="DK29" s="577">
        <f t="shared" si="32"/>
        <v>84</v>
      </c>
      <c r="DL29" s="576">
        <f t="shared" si="32"/>
        <v>74</v>
      </c>
      <c r="DM29" s="577">
        <f t="shared" si="32"/>
        <v>84</v>
      </c>
      <c r="DN29" s="576">
        <f t="shared" si="33"/>
        <v>2.4518918918918917</v>
      </c>
      <c r="DO29" s="577">
        <f t="shared" si="33"/>
        <v>4.2665476190476186</v>
      </c>
      <c r="DP29" s="576">
        <f t="shared" si="34"/>
        <v>181.44</v>
      </c>
      <c r="DQ29" s="577">
        <f t="shared" si="34"/>
        <v>358.39</v>
      </c>
      <c r="DR29" s="576">
        <f t="shared" si="35"/>
        <v>87.854054054054046</v>
      </c>
      <c r="DS29" s="577">
        <f t="shared" si="35"/>
        <v>92.511904761904759</v>
      </c>
      <c r="DT29" s="576">
        <f t="shared" si="36"/>
        <v>6501.2</v>
      </c>
      <c r="DU29" s="577">
        <f t="shared" si="36"/>
        <v>7771</v>
      </c>
      <c r="DV29" s="574">
        <v>9</v>
      </c>
      <c r="DW29" s="575">
        <v>10</v>
      </c>
      <c r="DX29" s="576">
        <f t="shared" si="37"/>
        <v>9</v>
      </c>
      <c r="DY29" s="577">
        <f t="shared" si="37"/>
        <v>10</v>
      </c>
      <c r="DZ29" s="574">
        <v>11</v>
      </c>
      <c r="EA29" s="575">
        <v>8</v>
      </c>
      <c r="EB29" s="576">
        <f t="shared" si="38"/>
        <v>11</v>
      </c>
      <c r="EC29" s="577">
        <f t="shared" si="38"/>
        <v>8</v>
      </c>
      <c r="ED29" s="574"/>
      <c r="EE29" s="575"/>
      <c r="EF29" s="576">
        <f t="shared" si="39"/>
        <v>0</v>
      </c>
      <c r="EG29" s="577">
        <f t="shared" si="39"/>
        <v>0</v>
      </c>
      <c r="EH29" s="576">
        <f t="shared" si="40"/>
        <v>20</v>
      </c>
      <c r="EI29" s="577">
        <f t="shared" si="40"/>
        <v>18</v>
      </c>
      <c r="EJ29" s="576">
        <f t="shared" si="41"/>
        <v>20</v>
      </c>
      <c r="EK29" s="577">
        <f t="shared" si="41"/>
        <v>18</v>
      </c>
      <c r="EL29" s="574">
        <v>1.2</v>
      </c>
      <c r="EM29" s="575">
        <v>3.95</v>
      </c>
      <c r="EN29" s="576">
        <f t="shared" si="42"/>
        <v>10.799999999999999</v>
      </c>
      <c r="EO29" s="577">
        <f t="shared" si="42"/>
        <v>39.5</v>
      </c>
      <c r="EP29" s="574">
        <v>1.96</v>
      </c>
      <c r="EQ29" s="575">
        <v>5.44</v>
      </c>
      <c r="ER29" s="576">
        <f t="shared" si="43"/>
        <v>21.56</v>
      </c>
      <c r="ES29" s="577">
        <f t="shared" si="43"/>
        <v>43.52</v>
      </c>
      <c r="ET29" s="574"/>
      <c r="EU29" s="575"/>
      <c r="EV29" s="576">
        <f t="shared" si="44"/>
        <v>0</v>
      </c>
      <c r="EW29" s="577">
        <f t="shared" si="44"/>
        <v>0</v>
      </c>
      <c r="EX29" s="576">
        <f t="shared" si="45"/>
        <v>1.6179999999999999</v>
      </c>
      <c r="EY29" s="577">
        <f t="shared" si="45"/>
        <v>4.6122222222222229</v>
      </c>
      <c r="EZ29" s="576">
        <f t="shared" si="46"/>
        <v>32.36</v>
      </c>
      <c r="FA29" s="577">
        <f t="shared" si="46"/>
        <v>83.02000000000001</v>
      </c>
      <c r="FB29" s="574">
        <v>62.8</v>
      </c>
      <c r="FC29" s="575">
        <v>72.900000000000006</v>
      </c>
      <c r="FD29" s="576">
        <f t="shared" si="47"/>
        <v>565.19999999999993</v>
      </c>
      <c r="FE29" s="577">
        <f t="shared" si="47"/>
        <v>729</v>
      </c>
      <c r="FF29" s="574">
        <v>58.2</v>
      </c>
      <c r="FG29" s="575">
        <v>49.9</v>
      </c>
      <c r="FH29" s="576">
        <f t="shared" si="48"/>
        <v>640.20000000000005</v>
      </c>
      <c r="FI29" s="577">
        <f t="shared" si="48"/>
        <v>399.2</v>
      </c>
      <c r="FJ29" s="574"/>
      <c r="FK29" s="575"/>
      <c r="FL29" s="576">
        <f t="shared" si="49"/>
        <v>0</v>
      </c>
      <c r="FM29" s="577">
        <f t="shared" si="49"/>
        <v>0</v>
      </c>
      <c r="FN29" s="576">
        <f t="shared" si="50"/>
        <v>60.27</v>
      </c>
      <c r="FO29" s="577">
        <f t="shared" si="50"/>
        <v>62.677777777777777</v>
      </c>
      <c r="FP29" s="576">
        <f t="shared" si="51"/>
        <v>1205.4000000000001</v>
      </c>
      <c r="FQ29" s="577">
        <f t="shared" si="51"/>
        <v>1128.2</v>
      </c>
      <c r="FR29" s="574"/>
      <c r="FS29" s="575">
        <v>1</v>
      </c>
      <c r="FT29" s="576">
        <f t="shared" si="52"/>
        <v>0</v>
      </c>
      <c r="FU29" s="577">
        <f t="shared" si="52"/>
        <v>1</v>
      </c>
      <c r="FV29" s="574"/>
      <c r="FW29" s="575">
        <v>4.9000000000000004</v>
      </c>
      <c r="FX29" s="576">
        <f t="shared" si="53"/>
        <v>0</v>
      </c>
      <c r="FY29" s="577">
        <f t="shared" si="53"/>
        <v>4.9000000000000004</v>
      </c>
      <c r="FZ29" s="574"/>
      <c r="GA29" s="575">
        <v>33</v>
      </c>
      <c r="GB29" s="576">
        <f t="shared" si="54"/>
        <v>0</v>
      </c>
      <c r="GC29" s="577">
        <f t="shared" si="54"/>
        <v>33</v>
      </c>
      <c r="GD29" s="576">
        <f t="shared" si="55"/>
        <v>75</v>
      </c>
      <c r="GE29" s="577">
        <f t="shared" si="55"/>
        <v>85</v>
      </c>
      <c r="GF29" s="576">
        <f t="shared" si="55"/>
        <v>75</v>
      </c>
      <c r="GG29" s="577">
        <f t="shared" si="55"/>
        <v>85</v>
      </c>
      <c r="GH29" s="576">
        <f t="shared" si="56"/>
        <v>176.2</v>
      </c>
      <c r="GI29" s="577">
        <f t="shared" si="56"/>
        <v>348.15</v>
      </c>
      <c r="GJ29" s="576">
        <f t="shared" si="57"/>
        <v>6297.2</v>
      </c>
      <c r="GK29" s="577">
        <f t="shared" si="57"/>
        <v>7620</v>
      </c>
      <c r="GL29" s="576">
        <f t="shared" si="58"/>
        <v>19</v>
      </c>
      <c r="GM29" s="577">
        <f t="shared" si="58"/>
        <v>17</v>
      </c>
      <c r="GN29" s="576">
        <f t="shared" si="58"/>
        <v>19</v>
      </c>
      <c r="GO29" s="577">
        <f t="shared" si="58"/>
        <v>17</v>
      </c>
      <c r="GP29" s="576">
        <f t="shared" si="59"/>
        <v>37.599999999999994</v>
      </c>
      <c r="GQ29" s="577">
        <f t="shared" si="59"/>
        <v>93.26</v>
      </c>
      <c r="GR29" s="576">
        <f t="shared" si="60"/>
        <v>1409.4</v>
      </c>
      <c r="GS29" s="577">
        <f t="shared" si="60"/>
        <v>1279.2</v>
      </c>
      <c r="GT29" s="576">
        <f t="shared" si="61"/>
        <v>94</v>
      </c>
      <c r="GU29" s="577">
        <f t="shared" si="61"/>
        <v>102</v>
      </c>
      <c r="GV29" s="576">
        <f t="shared" si="61"/>
        <v>94</v>
      </c>
      <c r="GW29" s="577">
        <f t="shared" si="61"/>
        <v>102</v>
      </c>
      <c r="GX29" s="576">
        <f t="shared" si="62"/>
        <v>213.79999999999998</v>
      </c>
      <c r="GY29" s="577">
        <f t="shared" si="62"/>
        <v>441.40999999999997</v>
      </c>
      <c r="GZ29" s="576">
        <f t="shared" si="62"/>
        <v>7706.6</v>
      </c>
      <c r="HA29" s="577">
        <f t="shared" si="62"/>
        <v>8899.2000000000007</v>
      </c>
      <c r="HB29" s="576">
        <f t="shared" si="63"/>
        <v>0</v>
      </c>
      <c r="HC29" s="577">
        <f t="shared" si="63"/>
        <v>0</v>
      </c>
      <c r="HD29" s="576">
        <f t="shared" si="63"/>
        <v>0</v>
      </c>
      <c r="HE29" s="577">
        <f t="shared" si="63"/>
        <v>0</v>
      </c>
      <c r="HF29" s="576" t="str">
        <f t="shared" si="64"/>
        <v/>
      </c>
      <c r="HG29" s="577" t="str">
        <f t="shared" si="64"/>
        <v/>
      </c>
      <c r="HH29" s="576" t="str">
        <f t="shared" si="65"/>
        <v/>
      </c>
      <c r="HI29" s="577" t="str">
        <f t="shared" si="65"/>
        <v/>
      </c>
      <c r="HJ29" s="576">
        <f t="shared" si="66"/>
        <v>213.8</v>
      </c>
      <c r="HK29" s="577">
        <f t="shared" si="66"/>
        <v>446.30999999999995</v>
      </c>
      <c r="HL29" s="576">
        <f t="shared" si="67"/>
        <v>7706.6</v>
      </c>
      <c r="HM29" s="577">
        <f t="shared" si="67"/>
        <v>8932.2000000000007</v>
      </c>
    </row>
    <row r="30" spans="1:221">
      <c r="A30" s="64" t="s">
        <v>352</v>
      </c>
      <c r="B30" s="510" t="s">
        <v>365</v>
      </c>
      <c r="C30" s="13"/>
      <c r="D30" s="67">
        <v>106980</v>
      </c>
      <c r="E30" s="91">
        <v>10</v>
      </c>
      <c r="F30" s="574">
        <v>258</v>
      </c>
      <c r="G30" s="575">
        <v>255</v>
      </c>
      <c r="H30" s="574">
        <v>3</v>
      </c>
      <c r="I30" s="575">
        <v>5</v>
      </c>
      <c r="J30" s="576">
        <f t="shared" si="0"/>
        <v>255</v>
      </c>
      <c r="K30" s="577">
        <f t="shared" si="0"/>
        <v>250</v>
      </c>
      <c r="L30" s="574">
        <v>60</v>
      </c>
      <c r="M30" s="575">
        <v>60</v>
      </c>
      <c r="N30" s="576">
        <f t="shared" si="1"/>
        <v>255</v>
      </c>
      <c r="O30" s="577">
        <f t="shared" si="1"/>
        <v>250</v>
      </c>
      <c r="P30" s="576">
        <f t="shared" si="1"/>
        <v>255</v>
      </c>
      <c r="Q30" s="578">
        <f t="shared" si="1"/>
        <v>250</v>
      </c>
      <c r="R30" s="574">
        <v>61</v>
      </c>
      <c r="S30" s="575">
        <v>14</v>
      </c>
      <c r="T30" s="576">
        <f t="shared" si="2"/>
        <v>61</v>
      </c>
      <c r="U30" s="577">
        <f t="shared" si="2"/>
        <v>14</v>
      </c>
      <c r="V30" s="574">
        <v>15</v>
      </c>
      <c r="W30" s="575">
        <v>35</v>
      </c>
      <c r="X30" s="576">
        <f t="shared" si="3"/>
        <v>15</v>
      </c>
      <c r="Y30" s="577">
        <f t="shared" si="3"/>
        <v>35</v>
      </c>
      <c r="Z30" s="574"/>
      <c r="AA30" s="575"/>
      <c r="AB30" s="576">
        <f t="shared" si="4"/>
        <v>0</v>
      </c>
      <c r="AC30" s="577">
        <f t="shared" si="4"/>
        <v>0</v>
      </c>
      <c r="AD30" s="576">
        <f t="shared" si="5"/>
        <v>76</v>
      </c>
      <c r="AE30" s="577">
        <f t="shared" si="5"/>
        <v>49</v>
      </c>
      <c r="AF30" s="576">
        <f t="shared" si="6"/>
        <v>76</v>
      </c>
      <c r="AG30" s="577">
        <f t="shared" si="6"/>
        <v>49</v>
      </c>
      <c r="AH30" s="574">
        <v>3.84</v>
      </c>
      <c r="AI30" s="575">
        <v>3.92</v>
      </c>
      <c r="AJ30" s="576">
        <f t="shared" si="7"/>
        <v>234.23999999999998</v>
      </c>
      <c r="AK30" s="577">
        <f t="shared" si="7"/>
        <v>54.879999999999995</v>
      </c>
      <c r="AL30" s="574">
        <v>4.12</v>
      </c>
      <c r="AM30" s="575">
        <v>5.14</v>
      </c>
      <c r="AN30" s="576">
        <f t="shared" si="8"/>
        <v>61.800000000000004</v>
      </c>
      <c r="AO30" s="577">
        <f t="shared" si="8"/>
        <v>179.89999999999998</v>
      </c>
      <c r="AP30" s="574"/>
      <c r="AQ30" s="575"/>
      <c r="AR30" s="576">
        <f t="shared" si="9"/>
        <v>0</v>
      </c>
      <c r="AS30" s="577">
        <f t="shared" si="9"/>
        <v>0</v>
      </c>
      <c r="AT30" s="576">
        <f t="shared" si="10"/>
        <v>3.8952631578947363</v>
      </c>
      <c r="AU30" s="577">
        <f t="shared" si="10"/>
        <v>4.7914285714285709</v>
      </c>
      <c r="AV30" s="576">
        <f t="shared" si="11"/>
        <v>296.03999999999996</v>
      </c>
      <c r="AW30" s="577">
        <f t="shared" si="11"/>
        <v>234.77999999999997</v>
      </c>
      <c r="AX30" s="574">
        <v>82.5</v>
      </c>
      <c r="AY30" s="575">
        <v>89.5</v>
      </c>
      <c r="AZ30" s="576">
        <f t="shared" si="12"/>
        <v>5032.5</v>
      </c>
      <c r="BA30" s="577">
        <f t="shared" si="12"/>
        <v>1253</v>
      </c>
      <c r="BB30" s="574">
        <v>80.599999999999994</v>
      </c>
      <c r="BC30" s="575">
        <v>95.6</v>
      </c>
      <c r="BD30" s="576">
        <f t="shared" si="13"/>
        <v>1209</v>
      </c>
      <c r="BE30" s="577">
        <f t="shared" si="13"/>
        <v>3346</v>
      </c>
      <c r="BF30" s="574"/>
      <c r="BG30" s="575"/>
      <c r="BH30" s="576">
        <f t="shared" si="14"/>
        <v>0</v>
      </c>
      <c r="BI30" s="577">
        <f t="shared" si="14"/>
        <v>0</v>
      </c>
      <c r="BJ30" s="576">
        <f t="shared" si="15"/>
        <v>82.125</v>
      </c>
      <c r="BK30" s="577">
        <f t="shared" si="15"/>
        <v>93.857142857142861</v>
      </c>
      <c r="BL30" s="576">
        <f t="shared" si="16"/>
        <v>6241.5</v>
      </c>
      <c r="BM30" s="577">
        <f t="shared" si="16"/>
        <v>4599</v>
      </c>
      <c r="BN30" s="574">
        <v>121</v>
      </c>
      <c r="BO30" s="575">
        <v>74</v>
      </c>
      <c r="BP30" s="576">
        <f t="shared" si="17"/>
        <v>121</v>
      </c>
      <c r="BQ30" s="577">
        <f t="shared" si="17"/>
        <v>74</v>
      </c>
      <c r="BR30" s="574">
        <v>46</v>
      </c>
      <c r="BS30" s="575">
        <v>25</v>
      </c>
      <c r="BT30" s="576">
        <f t="shared" si="18"/>
        <v>46</v>
      </c>
      <c r="BU30" s="577">
        <f t="shared" si="18"/>
        <v>25</v>
      </c>
      <c r="BV30" s="574"/>
      <c r="BW30" s="575"/>
      <c r="BX30" s="576">
        <f t="shared" si="19"/>
        <v>0</v>
      </c>
      <c r="BY30" s="577">
        <f t="shared" si="19"/>
        <v>0</v>
      </c>
      <c r="BZ30" s="576">
        <f t="shared" si="20"/>
        <v>167</v>
      </c>
      <c r="CA30" s="577">
        <f t="shared" si="20"/>
        <v>99</v>
      </c>
      <c r="CB30" s="576">
        <f t="shared" si="21"/>
        <v>167</v>
      </c>
      <c r="CC30" s="577">
        <f t="shared" si="21"/>
        <v>99</v>
      </c>
      <c r="CD30" s="574">
        <v>3.61</v>
      </c>
      <c r="CE30" s="575">
        <v>6.3</v>
      </c>
      <c r="CF30" s="576">
        <f t="shared" si="22"/>
        <v>436.81</v>
      </c>
      <c r="CG30" s="577">
        <f t="shared" si="22"/>
        <v>466.2</v>
      </c>
      <c r="CH30" s="574">
        <v>3.52</v>
      </c>
      <c r="CI30" s="575">
        <v>9.4499999999999993</v>
      </c>
      <c r="CJ30" s="576">
        <f t="shared" si="23"/>
        <v>161.91999999999999</v>
      </c>
      <c r="CK30" s="577">
        <f t="shared" si="23"/>
        <v>236.24999999999997</v>
      </c>
      <c r="CL30" s="574"/>
      <c r="CM30" s="575"/>
      <c r="CN30" s="576">
        <f t="shared" si="24"/>
        <v>0</v>
      </c>
      <c r="CO30" s="577">
        <f t="shared" si="24"/>
        <v>0</v>
      </c>
      <c r="CP30" s="576">
        <f t="shared" si="25"/>
        <v>3.5852095808383235</v>
      </c>
      <c r="CQ30" s="577">
        <f t="shared" si="25"/>
        <v>7.0954545454545448</v>
      </c>
      <c r="CR30" s="576">
        <f t="shared" si="26"/>
        <v>598.73</v>
      </c>
      <c r="CS30" s="577">
        <f t="shared" si="26"/>
        <v>702.44999999999993</v>
      </c>
      <c r="CT30" s="574">
        <v>82.7</v>
      </c>
      <c r="CU30" s="575">
        <v>97.2</v>
      </c>
      <c r="CV30" s="576">
        <f t="shared" si="27"/>
        <v>10006.700000000001</v>
      </c>
      <c r="CW30" s="577">
        <f t="shared" si="27"/>
        <v>7192.8</v>
      </c>
      <c r="CX30" s="574">
        <v>81.900000000000006</v>
      </c>
      <c r="CY30" s="575">
        <v>107.4</v>
      </c>
      <c r="CZ30" s="576">
        <f t="shared" si="28"/>
        <v>3767.4</v>
      </c>
      <c r="DA30" s="577">
        <f t="shared" si="28"/>
        <v>2685</v>
      </c>
      <c r="DB30" s="574"/>
      <c r="DC30" s="575"/>
      <c r="DD30" s="576">
        <f t="shared" si="29"/>
        <v>0</v>
      </c>
      <c r="DE30" s="577">
        <f t="shared" si="29"/>
        <v>0</v>
      </c>
      <c r="DF30" s="576">
        <f t="shared" si="30"/>
        <v>82.479640718562877</v>
      </c>
      <c r="DG30" s="577">
        <f t="shared" si="30"/>
        <v>99.775757575757567</v>
      </c>
      <c r="DH30" s="576">
        <f t="shared" si="31"/>
        <v>13774.1</v>
      </c>
      <c r="DI30" s="577">
        <f t="shared" si="31"/>
        <v>9877.7999999999993</v>
      </c>
      <c r="DJ30" s="576">
        <f t="shared" si="32"/>
        <v>243</v>
      </c>
      <c r="DK30" s="577">
        <f t="shared" si="32"/>
        <v>148</v>
      </c>
      <c r="DL30" s="576">
        <f t="shared" si="32"/>
        <v>243</v>
      </c>
      <c r="DM30" s="577">
        <f t="shared" si="32"/>
        <v>148</v>
      </c>
      <c r="DN30" s="576">
        <f t="shared" si="33"/>
        <v>3.6821810699588475</v>
      </c>
      <c r="DO30" s="577">
        <f t="shared" si="33"/>
        <v>6.3326351351351349</v>
      </c>
      <c r="DP30" s="576">
        <f t="shared" si="34"/>
        <v>894.77</v>
      </c>
      <c r="DQ30" s="577">
        <f t="shared" si="34"/>
        <v>937.23</v>
      </c>
      <c r="DR30" s="576">
        <f t="shared" si="35"/>
        <v>82.368724279835391</v>
      </c>
      <c r="DS30" s="577">
        <f t="shared" si="35"/>
        <v>97.816216216216205</v>
      </c>
      <c r="DT30" s="576">
        <f t="shared" si="36"/>
        <v>20015.599999999999</v>
      </c>
      <c r="DU30" s="577">
        <f t="shared" si="36"/>
        <v>14476.799999999997</v>
      </c>
      <c r="DV30" s="574">
        <v>12</v>
      </c>
      <c r="DW30" s="575">
        <v>56</v>
      </c>
      <c r="DX30" s="576">
        <f t="shared" si="37"/>
        <v>12</v>
      </c>
      <c r="DY30" s="577">
        <f t="shared" si="37"/>
        <v>56</v>
      </c>
      <c r="DZ30" s="574">
        <v>0</v>
      </c>
      <c r="EA30" s="575">
        <v>46</v>
      </c>
      <c r="EB30" s="576">
        <f t="shared" si="38"/>
        <v>0</v>
      </c>
      <c r="EC30" s="577">
        <f t="shared" si="38"/>
        <v>46</v>
      </c>
      <c r="ED30" s="574"/>
      <c r="EE30" s="575"/>
      <c r="EF30" s="576">
        <f t="shared" si="39"/>
        <v>0</v>
      </c>
      <c r="EG30" s="577">
        <f t="shared" si="39"/>
        <v>0</v>
      </c>
      <c r="EH30" s="576">
        <f t="shared" si="40"/>
        <v>12</v>
      </c>
      <c r="EI30" s="577">
        <f t="shared" si="40"/>
        <v>102</v>
      </c>
      <c r="EJ30" s="576">
        <f t="shared" si="41"/>
        <v>12</v>
      </c>
      <c r="EK30" s="577">
        <f t="shared" si="41"/>
        <v>102</v>
      </c>
      <c r="EL30" s="574">
        <v>3.35</v>
      </c>
      <c r="EM30" s="575">
        <v>5.86</v>
      </c>
      <c r="EN30" s="576">
        <f t="shared" si="42"/>
        <v>40.200000000000003</v>
      </c>
      <c r="EO30" s="577">
        <f t="shared" si="42"/>
        <v>328.16</v>
      </c>
      <c r="EP30" s="574">
        <v>0</v>
      </c>
      <c r="EQ30" s="575">
        <v>6.13</v>
      </c>
      <c r="ER30" s="576">
        <f t="shared" si="43"/>
        <v>0</v>
      </c>
      <c r="ES30" s="577">
        <f t="shared" si="43"/>
        <v>281.98</v>
      </c>
      <c r="ET30" s="574"/>
      <c r="EU30" s="575"/>
      <c r="EV30" s="576">
        <f t="shared" si="44"/>
        <v>0</v>
      </c>
      <c r="EW30" s="577">
        <f t="shared" si="44"/>
        <v>0</v>
      </c>
      <c r="EX30" s="576">
        <f t="shared" si="45"/>
        <v>3.35</v>
      </c>
      <c r="EY30" s="577">
        <f t="shared" si="45"/>
        <v>5.9817647058823535</v>
      </c>
      <c r="EZ30" s="576">
        <f t="shared" si="46"/>
        <v>40.200000000000003</v>
      </c>
      <c r="FA30" s="577">
        <f t="shared" si="46"/>
        <v>610.1400000000001</v>
      </c>
      <c r="FB30" s="574">
        <v>60.8</v>
      </c>
      <c r="FC30" s="575">
        <v>75.2</v>
      </c>
      <c r="FD30" s="576">
        <f t="shared" si="47"/>
        <v>729.59999999999991</v>
      </c>
      <c r="FE30" s="577">
        <f t="shared" si="47"/>
        <v>4211.2</v>
      </c>
      <c r="FF30" s="574">
        <v>0</v>
      </c>
      <c r="FG30" s="575">
        <v>74.400000000000006</v>
      </c>
      <c r="FH30" s="576">
        <f t="shared" si="48"/>
        <v>0</v>
      </c>
      <c r="FI30" s="577">
        <f t="shared" si="48"/>
        <v>3422.4</v>
      </c>
      <c r="FJ30" s="574"/>
      <c r="FK30" s="575"/>
      <c r="FL30" s="576">
        <f t="shared" si="49"/>
        <v>0</v>
      </c>
      <c r="FM30" s="577">
        <f t="shared" si="49"/>
        <v>0</v>
      </c>
      <c r="FN30" s="576">
        <f t="shared" si="50"/>
        <v>60.79999999999999</v>
      </c>
      <c r="FO30" s="577">
        <f t="shared" si="50"/>
        <v>74.839215686274514</v>
      </c>
      <c r="FP30" s="576">
        <f t="shared" si="51"/>
        <v>729.59999999999991</v>
      </c>
      <c r="FQ30" s="577">
        <f t="shared" si="51"/>
        <v>7633.6</v>
      </c>
      <c r="FR30" s="574"/>
      <c r="FS30" s="575"/>
      <c r="FT30" s="576">
        <f t="shared" si="52"/>
        <v>0</v>
      </c>
      <c r="FU30" s="577">
        <f t="shared" si="52"/>
        <v>0</v>
      </c>
      <c r="FV30" s="574"/>
      <c r="FW30" s="575"/>
      <c r="FX30" s="576">
        <f t="shared" si="53"/>
        <v>0</v>
      </c>
      <c r="FY30" s="577">
        <f t="shared" si="53"/>
        <v>0</v>
      </c>
      <c r="FZ30" s="574"/>
      <c r="GA30" s="575"/>
      <c r="GB30" s="576">
        <f t="shared" si="54"/>
        <v>0</v>
      </c>
      <c r="GC30" s="577">
        <f t="shared" si="54"/>
        <v>0</v>
      </c>
      <c r="GD30" s="576">
        <f t="shared" si="55"/>
        <v>194</v>
      </c>
      <c r="GE30" s="577">
        <f t="shared" si="55"/>
        <v>144</v>
      </c>
      <c r="GF30" s="576">
        <f t="shared" si="55"/>
        <v>194</v>
      </c>
      <c r="GG30" s="577">
        <f t="shared" si="55"/>
        <v>144</v>
      </c>
      <c r="GH30" s="576">
        <f t="shared" si="56"/>
        <v>711.25</v>
      </c>
      <c r="GI30" s="577">
        <f t="shared" si="56"/>
        <v>849.24</v>
      </c>
      <c r="GJ30" s="576">
        <f t="shared" si="57"/>
        <v>15768.800000000001</v>
      </c>
      <c r="GK30" s="577">
        <f t="shared" si="57"/>
        <v>12657</v>
      </c>
      <c r="GL30" s="576">
        <f t="shared" si="58"/>
        <v>61</v>
      </c>
      <c r="GM30" s="577">
        <f t="shared" si="58"/>
        <v>106</v>
      </c>
      <c r="GN30" s="576">
        <f t="shared" si="58"/>
        <v>61</v>
      </c>
      <c r="GO30" s="577">
        <f t="shared" si="58"/>
        <v>106</v>
      </c>
      <c r="GP30" s="576">
        <f t="shared" si="59"/>
        <v>223.72</v>
      </c>
      <c r="GQ30" s="577">
        <f t="shared" si="59"/>
        <v>698.13</v>
      </c>
      <c r="GR30" s="576">
        <f t="shared" si="60"/>
        <v>4976.3999999999996</v>
      </c>
      <c r="GS30" s="577">
        <f t="shared" si="60"/>
        <v>9453.4</v>
      </c>
      <c r="GT30" s="576">
        <f t="shared" si="61"/>
        <v>255</v>
      </c>
      <c r="GU30" s="577">
        <f t="shared" si="61"/>
        <v>250</v>
      </c>
      <c r="GV30" s="576">
        <f t="shared" si="61"/>
        <v>255</v>
      </c>
      <c r="GW30" s="577">
        <f t="shared" si="61"/>
        <v>250</v>
      </c>
      <c r="GX30" s="576">
        <f t="shared" si="62"/>
        <v>934.97</v>
      </c>
      <c r="GY30" s="577">
        <f t="shared" si="62"/>
        <v>1547.37</v>
      </c>
      <c r="GZ30" s="576">
        <f t="shared" si="62"/>
        <v>20745.2</v>
      </c>
      <c r="HA30" s="577">
        <f t="shared" si="62"/>
        <v>22110.400000000001</v>
      </c>
      <c r="HB30" s="576">
        <f t="shared" si="63"/>
        <v>0</v>
      </c>
      <c r="HC30" s="577">
        <f t="shared" si="63"/>
        <v>0</v>
      </c>
      <c r="HD30" s="576">
        <f t="shared" si="63"/>
        <v>0</v>
      </c>
      <c r="HE30" s="577">
        <f t="shared" si="63"/>
        <v>0</v>
      </c>
      <c r="HF30" s="576" t="str">
        <f t="shared" si="64"/>
        <v/>
      </c>
      <c r="HG30" s="577" t="str">
        <f t="shared" si="64"/>
        <v/>
      </c>
      <c r="HH30" s="576" t="str">
        <f t="shared" si="65"/>
        <v/>
      </c>
      <c r="HI30" s="577" t="str">
        <f t="shared" si="65"/>
        <v/>
      </c>
      <c r="HJ30" s="576">
        <f t="shared" si="66"/>
        <v>934.97</v>
      </c>
      <c r="HK30" s="577">
        <f t="shared" si="66"/>
        <v>1547.3700000000001</v>
      </c>
      <c r="HL30" s="576">
        <f t="shared" si="67"/>
        <v>20745.199999999997</v>
      </c>
      <c r="HM30" s="577">
        <f t="shared" si="67"/>
        <v>22110.399999999998</v>
      </c>
    </row>
    <row r="31" spans="1:221">
      <c r="A31" s="64" t="s">
        <v>352</v>
      </c>
      <c r="B31" s="65" t="s">
        <v>374</v>
      </c>
      <c r="C31" s="14"/>
      <c r="D31" s="67">
        <v>107460</v>
      </c>
      <c r="E31" s="91">
        <v>10</v>
      </c>
      <c r="F31" s="574">
        <v>274</v>
      </c>
      <c r="G31" s="575">
        <v>299</v>
      </c>
      <c r="H31" s="574">
        <v>22</v>
      </c>
      <c r="I31" s="575">
        <v>43</v>
      </c>
      <c r="J31" s="576">
        <f t="shared" si="0"/>
        <v>252</v>
      </c>
      <c r="K31" s="577">
        <f t="shared" si="0"/>
        <v>256</v>
      </c>
      <c r="L31" s="574">
        <v>60</v>
      </c>
      <c r="M31" s="575">
        <v>60</v>
      </c>
      <c r="N31" s="576">
        <f t="shared" si="1"/>
        <v>252</v>
      </c>
      <c r="O31" s="577">
        <f t="shared" si="1"/>
        <v>256</v>
      </c>
      <c r="P31" s="576">
        <f t="shared" si="1"/>
        <v>252</v>
      </c>
      <c r="Q31" s="578">
        <f t="shared" si="1"/>
        <v>256</v>
      </c>
      <c r="R31" s="574">
        <v>40</v>
      </c>
      <c r="S31" s="575">
        <v>51</v>
      </c>
      <c r="T31" s="576">
        <f t="shared" si="2"/>
        <v>40</v>
      </c>
      <c r="U31" s="577">
        <f t="shared" si="2"/>
        <v>51</v>
      </c>
      <c r="V31" s="574">
        <v>8</v>
      </c>
      <c r="W31" s="575">
        <v>1</v>
      </c>
      <c r="X31" s="576">
        <f t="shared" si="3"/>
        <v>8</v>
      </c>
      <c r="Y31" s="577">
        <f t="shared" si="3"/>
        <v>1</v>
      </c>
      <c r="Z31" s="574"/>
      <c r="AA31" s="575"/>
      <c r="AB31" s="576">
        <f t="shared" si="4"/>
        <v>0</v>
      </c>
      <c r="AC31" s="577">
        <f t="shared" si="4"/>
        <v>0</v>
      </c>
      <c r="AD31" s="576">
        <f t="shared" si="5"/>
        <v>48</v>
      </c>
      <c r="AE31" s="577">
        <f t="shared" si="5"/>
        <v>52</v>
      </c>
      <c r="AF31" s="576">
        <f t="shared" si="6"/>
        <v>48</v>
      </c>
      <c r="AG31" s="577">
        <f t="shared" si="6"/>
        <v>52</v>
      </c>
      <c r="AH31" s="574">
        <v>3.59</v>
      </c>
      <c r="AI31" s="575">
        <v>3.02</v>
      </c>
      <c r="AJ31" s="576">
        <f t="shared" si="7"/>
        <v>143.6</v>
      </c>
      <c r="AK31" s="577">
        <f t="shared" si="7"/>
        <v>154.02000000000001</v>
      </c>
      <c r="AL31" s="574">
        <v>5.59</v>
      </c>
      <c r="AM31" s="575">
        <v>3.33</v>
      </c>
      <c r="AN31" s="576">
        <f t="shared" si="8"/>
        <v>44.72</v>
      </c>
      <c r="AO31" s="577">
        <f t="shared" si="8"/>
        <v>3.33</v>
      </c>
      <c r="AP31" s="574"/>
      <c r="AQ31" s="575"/>
      <c r="AR31" s="576">
        <f t="shared" si="9"/>
        <v>0</v>
      </c>
      <c r="AS31" s="577">
        <f t="shared" si="9"/>
        <v>0</v>
      </c>
      <c r="AT31" s="576">
        <f t="shared" si="10"/>
        <v>3.9233333333333333</v>
      </c>
      <c r="AU31" s="577">
        <f t="shared" si="10"/>
        <v>3.025961538461539</v>
      </c>
      <c r="AV31" s="576">
        <f t="shared" si="11"/>
        <v>188.32</v>
      </c>
      <c r="AW31" s="577">
        <f t="shared" si="11"/>
        <v>157.35000000000002</v>
      </c>
      <c r="AX31" s="574">
        <v>78.5</v>
      </c>
      <c r="AY31" s="575">
        <v>82.3</v>
      </c>
      <c r="AZ31" s="576">
        <f t="shared" si="12"/>
        <v>3140</v>
      </c>
      <c r="BA31" s="577">
        <f t="shared" si="12"/>
        <v>4197.3</v>
      </c>
      <c r="BB31" s="574">
        <v>96.8</v>
      </c>
      <c r="BC31" s="575">
        <v>76</v>
      </c>
      <c r="BD31" s="576">
        <f t="shared" si="13"/>
        <v>774.4</v>
      </c>
      <c r="BE31" s="577">
        <f t="shared" si="13"/>
        <v>76</v>
      </c>
      <c r="BF31" s="574"/>
      <c r="BG31" s="575"/>
      <c r="BH31" s="576">
        <f t="shared" si="14"/>
        <v>0</v>
      </c>
      <c r="BI31" s="577">
        <f t="shared" si="14"/>
        <v>0</v>
      </c>
      <c r="BJ31" s="576">
        <f t="shared" si="15"/>
        <v>81.55</v>
      </c>
      <c r="BK31" s="577">
        <f t="shared" si="15"/>
        <v>82.178846153846152</v>
      </c>
      <c r="BL31" s="576">
        <f t="shared" si="16"/>
        <v>3914.3999999999996</v>
      </c>
      <c r="BM31" s="577">
        <f t="shared" si="16"/>
        <v>4273.3</v>
      </c>
      <c r="BN31" s="574">
        <v>118</v>
      </c>
      <c r="BO31" s="575">
        <v>100</v>
      </c>
      <c r="BP31" s="576">
        <f t="shared" si="17"/>
        <v>118</v>
      </c>
      <c r="BQ31" s="577">
        <f t="shared" si="17"/>
        <v>100</v>
      </c>
      <c r="BR31" s="574">
        <v>28</v>
      </c>
      <c r="BS31" s="575">
        <v>25</v>
      </c>
      <c r="BT31" s="576">
        <f t="shared" si="18"/>
        <v>28</v>
      </c>
      <c r="BU31" s="577">
        <f t="shared" si="18"/>
        <v>25</v>
      </c>
      <c r="BV31" s="574"/>
      <c r="BW31" s="575"/>
      <c r="BX31" s="576">
        <f t="shared" si="19"/>
        <v>0</v>
      </c>
      <c r="BY31" s="577">
        <f t="shared" si="19"/>
        <v>0</v>
      </c>
      <c r="BZ31" s="576">
        <f t="shared" si="20"/>
        <v>146</v>
      </c>
      <c r="CA31" s="577">
        <f t="shared" si="20"/>
        <v>125</v>
      </c>
      <c r="CB31" s="576">
        <f t="shared" si="21"/>
        <v>146</v>
      </c>
      <c r="CC31" s="577">
        <f t="shared" si="21"/>
        <v>125</v>
      </c>
      <c r="CD31" s="574">
        <v>5.33</v>
      </c>
      <c r="CE31" s="575">
        <v>6.09</v>
      </c>
      <c r="CF31" s="576">
        <f t="shared" si="22"/>
        <v>628.94000000000005</v>
      </c>
      <c r="CG31" s="577">
        <f t="shared" si="22"/>
        <v>609</v>
      </c>
      <c r="CH31" s="574">
        <v>6.57</v>
      </c>
      <c r="CI31" s="575">
        <v>10.54</v>
      </c>
      <c r="CJ31" s="576">
        <f t="shared" si="23"/>
        <v>183.96</v>
      </c>
      <c r="CK31" s="577">
        <f t="shared" si="23"/>
        <v>263.5</v>
      </c>
      <c r="CL31" s="574"/>
      <c r="CM31" s="575"/>
      <c r="CN31" s="576">
        <f t="shared" si="24"/>
        <v>0</v>
      </c>
      <c r="CO31" s="577">
        <f t="shared" si="24"/>
        <v>0</v>
      </c>
      <c r="CP31" s="576">
        <f t="shared" si="25"/>
        <v>5.5678082191780831</v>
      </c>
      <c r="CQ31" s="577">
        <f t="shared" si="25"/>
        <v>6.98</v>
      </c>
      <c r="CR31" s="576">
        <f t="shared" si="26"/>
        <v>812.90000000000009</v>
      </c>
      <c r="CS31" s="577">
        <f t="shared" si="26"/>
        <v>872.5</v>
      </c>
      <c r="CT31" s="574">
        <v>82.1</v>
      </c>
      <c r="CU31" s="575">
        <v>92.6</v>
      </c>
      <c r="CV31" s="576">
        <f t="shared" si="27"/>
        <v>9687.7999999999993</v>
      </c>
      <c r="CW31" s="577">
        <f t="shared" si="27"/>
        <v>9260</v>
      </c>
      <c r="CX31" s="574">
        <v>75.599999999999994</v>
      </c>
      <c r="CY31" s="575">
        <v>100.2</v>
      </c>
      <c r="CZ31" s="576">
        <f t="shared" si="28"/>
        <v>2116.7999999999997</v>
      </c>
      <c r="DA31" s="577">
        <f t="shared" si="28"/>
        <v>2505</v>
      </c>
      <c r="DB31" s="574"/>
      <c r="DC31" s="575"/>
      <c r="DD31" s="576">
        <f t="shared" si="29"/>
        <v>0</v>
      </c>
      <c r="DE31" s="577">
        <f t="shared" si="29"/>
        <v>0</v>
      </c>
      <c r="DF31" s="576">
        <f t="shared" si="30"/>
        <v>80.853424657534234</v>
      </c>
      <c r="DG31" s="577">
        <f t="shared" si="30"/>
        <v>94.12</v>
      </c>
      <c r="DH31" s="576">
        <f t="shared" si="31"/>
        <v>11804.599999999999</v>
      </c>
      <c r="DI31" s="577">
        <f t="shared" si="31"/>
        <v>11765</v>
      </c>
      <c r="DJ31" s="576">
        <f t="shared" si="32"/>
        <v>194</v>
      </c>
      <c r="DK31" s="577">
        <f t="shared" si="32"/>
        <v>177</v>
      </c>
      <c r="DL31" s="576">
        <f t="shared" si="32"/>
        <v>194</v>
      </c>
      <c r="DM31" s="577">
        <f t="shared" si="32"/>
        <v>177</v>
      </c>
      <c r="DN31" s="576">
        <f t="shared" si="33"/>
        <v>5.1609278350515462</v>
      </c>
      <c r="DO31" s="577">
        <f t="shared" si="33"/>
        <v>5.8183615819209038</v>
      </c>
      <c r="DP31" s="576">
        <f t="shared" si="34"/>
        <v>1001.2199999999999</v>
      </c>
      <c r="DQ31" s="577">
        <f t="shared" si="34"/>
        <v>1029.8499999999999</v>
      </c>
      <c r="DR31" s="576">
        <f t="shared" si="35"/>
        <v>81.025773195876283</v>
      </c>
      <c r="DS31" s="577">
        <f t="shared" si="35"/>
        <v>90.611864406779659</v>
      </c>
      <c r="DT31" s="576">
        <f t="shared" si="36"/>
        <v>15718.999999999998</v>
      </c>
      <c r="DU31" s="577">
        <f t="shared" si="36"/>
        <v>16038.3</v>
      </c>
      <c r="DV31" s="574">
        <v>37</v>
      </c>
      <c r="DW31" s="575">
        <v>46</v>
      </c>
      <c r="DX31" s="576">
        <f t="shared" si="37"/>
        <v>37</v>
      </c>
      <c r="DY31" s="577">
        <f t="shared" si="37"/>
        <v>46</v>
      </c>
      <c r="DZ31" s="574">
        <v>21</v>
      </c>
      <c r="EA31" s="575">
        <v>31</v>
      </c>
      <c r="EB31" s="576">
        <f t="shared" si="38"/>
        <v>21</v>
      </c>
      <c r="EC31" s="577">
        <f t="shared" si="38"/>
        <v>31</v>
      </c>
      <c r="ED31" s="574"/>
      <c r="EE31" s="575"/>
      <c r="EF31" s="576">
        <f t="shared" si="39"/>
        <v>0</v>
      </c>
      <c r="EG31" s="577">
        <f t="shared" si="39"/>
        <v>0</v>
      </c>
      <c r="EH31" s="576">
        <f t="shared" si="40"/>
        <v>58</v>
      </c>
      <c r="EI31" s="577">
        <f t="shared" si="40"/>
        <v>77</v>
      </c>
      <c r="EJ31" s="576">
        <f t="shared" si="41"/>
        <v>58</v>
      </c>
      <c r="EK31" s="577">
        <f t="shared" si="41"/>
        <v>77</v>
      </c>
      <c r="EL31" s="574">
        <v>4.07</v>
      </c>
      <c r="EM31" s="575">
        <v>4.5999999999999996</v>
      </c>
      <c r="EN31" s="576">
        <f t="shared" si="42"/>
        <v>150.59</v>
      </c>
      <c r="EO31" s="577">
        <f t="shared" si="42"/>
        <v>211.6</v>
      </c>
      <c r="EP31" s="574">
        <v>6.19</v>
      </c>
      <c r="EQ31" s="575">
        <v>3.98</v>
      </c>
      <c r="ER31" s="576">
        <f t="shared" si="43"/>
        <v>129.99</v>
      </c>
      <c r="ES31" s="577">
        <f t="shared" si="43"/>
        <v>123.38</v>
      </c>
      <c r="ET31" s="574"/>
      <c r="EU31" s="575"/>
      <c r="EV31" s="576">
        <f t="shared" si="44"/>
        <v>0</v>
      </c>
      <c r="EW31" s="577">
        <f t="shared" si="44"/>
        <v>0</v>
      </c>
      <c r="EX31" s="576">
        <f t="shared" si="45"/>
        <v>4.8375862068965523</v>
      </c>
      <c r="EY31" s="577">
        <f t="shared" si="45"/>
        <v>4.3503896103896107</v>
      </c>
      <c r="EZ31" s="576">
        <f t="shared" si="46"/>
        <v>280.58000000000004</v>
      </c>
      <c r="FA31" s="577">
        <f t="shared" si="46"/>
        <v>334.98</v>
      </c>
      <c r="FB31" s="574">
        <v>68.8</v>
      </c>
      <c r="FC31" s="575">
        <v>79.8</v>
      </c>
      <c r="FD31" s="576">
        <f t="shared" si="47"/>
        <v>2545.6</v>
      </c>
      <c r="FE31" s="577">
        <f t="shared" si="47"/>
        <v>3670.7999999999997</v>
      </c>
      <c r="FF31" s="574">
        <v>63.8</v>
      </c>
      <c r="FG31" s="575">
        <v>49.9</v>
      </c>
      <c r="FH31" s="576">
        <f t="shared" si="48"/>
        <v>1339.8</v>
      </c>
      <c r="FI31" s="577">
        <f t="shared" si="48"/>
        <v>1546.8999999999999</v>
      </c>
      <c r="FJ31" s="574"/>
      <c r="FK31" s="575"/>
      <c r="FL31" s="576">
        <f t="shared" si="49"/>
        <v>0</v>
      </c>
      <c r="FM31" s="577">
        <f t="shared" si="49"/>
        <v>0</v>
      </c>
      <c r="FN31" s="576">
        <f t="shared" si="50"/>
        <v>66.989655172413791</v>
      </c>
      <c r="FO31" s="577">
        <f t="shared" si="50"/>
        <v>67.762337662337657</v>
      </c>
      <c r="FP31" s="576">
        <f t="shared" si="51"/>
        <v>3885.3999999999996</v>
      </c>
      <c r="FQ31" s="577">
        <f t="shared" si="51"/>
        <v>5217.7</v>
      </c>
      <c r="FR31" s="574"/>
      <c r="FS31" s="575">
        <v>2</v>
      </c>
      <c r="FT31" s="576">
        <f t="shared" si="52"/>
        <v>0</v>
      </c>
      <c r="FU31" s="577">
        <f t="shared" si="52"/>
        <v>2</v>
      </c>
      <c r="FV31" s="574"/>
      <c r="FW31" s="575">
        <v>1.6</v>
      </c>
      <c r="FX31" s="576">
        <f t="shared" si="53"/>
        <v>0</v>
      </c>
      <c r="FY31" s="577">
        <f t="shared" si="53"/>
        <v>3.2</v>
      </c>
      <c r="FZ31" s="574"/>
      <c r="GA31" s="575">
        <v>31</v>
      </c>
      <c r="GB31" s="576">
        <f t="shared" si="54"/>
        <v>0</v>
      </c>
      <c r="GC31" s="577">
        <f t="shared" si="54"/>
        <v>62</v>
      </c>
      <c r="GD31" s="576">
        <f t="shared" si="55"/>
        <v>195</v>
      </c>
      <c r="GE31" s="577">
        <f t="shared" si="55"/>
        <v>197</v>
      </c>
      <c r="GF31" s="576">
        <f t="shared" si="55"/>
        <v>195</v>
      </c>
      <c r="GG31" s="577">
        <f t="shared" si="55"/>
        <v>197</v>
      </c>
      <c r="GH31" s="576">
        <f t="shared" si="56"/>
        <v>923.13000000000011</v>
      </c>
      <c r="GI31" s="577">
        <f t="shared" si="56"/>
        <v>974.62</v>
      </c>
      <c r="GJ31" s="576">
        <f t="shared" si="57"/>
        <v>15373.4</v>
      </c>
      <c r="GK31" s="577">
        <f t="shared" si="57"/>
        <v>17128.099999999999</v>
      </c>
      <c r="GL31" s="576">
        <f t="shared" si="58"/>
        <v>57</v>
      </c>
      <c r="GM31" s="577">
        <f t="shared" si="58"/>
        <v>57</v>
      </c>
      <c r="GN31" s="576">
        <f t="shared" si="58"/>
        <v>57</v>
      </c>
      <c r="GO31" s="577">
        <f t="shared" si="58"/>
        <v>57</v>
      </c>
      <c r="GP31" s="576">
        <f t="shared" si="59"/>
        <v>358.67</v>
      </c>
      <c r="GQ31" s="577">
        <f t="shared" si="59"/>
        <v>390.21</v>
      </c>
      <c r="GR31" s="576">
        <f t="shared" si="60"/>
        <v>4231</v>
      </c>
      <c r="GS31" s="577">
        <f t="shared" si="60"/>
        <v>4127.8999999999996</v>
      </c>
      <c r="GT31" s="576">
        <f t="shared" si="61"/>
        <v>252</v>
      </c>
      <c r="GU31" s="577">
        <f t="shared" si="61"/>
        <v>254</v>
      </c>
      <c r="GV31" s="576">
        <f t="shared" si="61"/>
        <v>252</v>
      </c>
      <c r="GW31" s="577">
        <f t="shared" si="61"/>
        <v>254</v>
      </c>
      <c r="GX31" s="576">
        <f t="shared" si="62"/>
        <v>1281.8000000000002</v>
      </c>
      <c r="GY31" s="577">
        <f t="shared" si="62"/>
        <v>1364.83</v>
      </c>
      <c r="GZ31" s="576">
        <f t="shared" si="62"/>
        <v>19604.400000000001</v>
      </c>
      <c r="HA31" s="577">
        <f t="shared" si="62"/>
        <v>21256</v>
      </c>
      <c r="HB31" s="576">
        <f t="shared" si="63"/>
        <v>0</v>
      </c>
      <c r="HC31" s="577">
        <f t="shared" si="63"/>
        <v>0</v>
      </c>
      <c r="HD31" s="576">
        <f t="shared" si="63"/>
        <v>0</v>
      </c>
      <c r="HE31" s="577">
        <f t="shared" si="63"/>
        <v>0</v>
      </c>
      <c r="HF31" s="576" t="str">
        <f t="shared" si="64"/>
        <v/>
      </c>
      <c r="HG31" s="577" t="str">
        <f t="shared" si="64"/>
        <v/>
      </c>
      <c r="HH31" s="576" t="str">
        <f t="shared" si="65"/>
        <v/>
      </c>
      <c r="HI31" s="577" t="str">
        <f t="shared" si="65"/>
        <v/>
      </c>
      <c r="HJ31" s="576">
        <f t="shared" si="66"/>
        <v>1281.8</v>
      </c>
      <c r="HK31" s="577">
        <f t="shared" si="66"/>
        <v>1368.03</v>
      </c>
      <c r="HL31" s="576">
        <f t="shared" si="67"/>
        <v>19604.399999999998</v>
      </c>
      <c r="HM31" s="577">
        <f t="shared" si="67"/>
        <v>21318</v>
      </c>
    </row>
    <row r="32" spans="1:221">
      <c r="A32" s="64" t="s">
        <v>352</v>
      </c>
      <c r="B32" s="65" t="s">
        <v>375</v>
      </c>
      <c r="C32" s="14"/>
      <c r="D32" s="67">
        <v>107549</v>
      </c>
      <c r="E32" s="91">
        <v>10</v>
      </c>
      <c r="F32" s="574">
        <v>163</v>
      </c>
      <c r="G32" s="575">
        <v>151</v>
      </c>
      <c r="H32" s="574">
        <v>16</v>
      </c>
      <c r="I32" s="575">
        <v>16</v>
      </c>
      <c r="J32" s="576">
        <f t="shared" si="0"/>
        <v>147</v>
      </c>
      <c r="K32" s="577">
        <f t="shared" si="0"/>
        <v>135</v>
      </c>
      <c r="L32" s="574">
        <v>60</v>
      </c>
      <c r="M32" s="575">
        <v>60</v>
      </c>
      <c r="N32" s="576">
        <f t="shared" si="1"/>
        <v>147</v>
      </c>
      <c r="O32" s="577">
        <f t="shared" si="1"/>
        <v>135</v>
      </c>
      <c r="P32" s="576">
        <f t="shared" si="1"/>
        <v>147</v>
      </c>
      <c r="Q32" s="578">
        <f t="shared" si="1"/>
        <v>135</v>
      </c>
      <c r="R32" s="574">
        <v>18</v>
      </c>
      <c r="S32" s="575">
        <v>6</v>
      </c>
      <c r="T32" s="576">
        <f t="shared" si="2"/>
        <v>18</v>
      </c>
      <c r="U32" s="577">
        <f t="shared" si="2"/>
        <v>6</v>
      </c>
      <c r="V32" s="574">
        <v>6</v>
      </c>
      <c r="W32" s="575">
        <v>5</v>
      </c>
      <c r="X32" s="576">
        <f t="shared" si="3"/>
        <v>6</v>
      </c>
      <c r="Y32" s="577">
        <f t="shared" si="3"/>
        <v>5</v>
      </c>
      <c r="Z32" s="574"/>
      <c r="AA32" s="575"/>
      <c r="AB32" s="576">
        <f t="shared" si="4"/>
        <v>0</v>
      </c>
      <c r="AC32" s="577">
        <f t="shared" si="4"/>
        <v>0</v>
      </c>
      <c r="AD32" s="576">
        <f t="shared" si="5"/>
        <v>24</v>
      </c>
      <c r="AE32" s="577">
        <f t="shared" si="5"/>
        <v>11</v>
      </c>
      <c r="AF32" s="576">
        <f t="shared" si="6"/>
        <v>24</v>
      </c>
      <c r="AG32" s="577">
        <f t="shared" si="6"/>
        <v>11</v>
      </c>
      <c r="AH32" s="574">
        <v>3.47</v>
      </c>
      <c r="AI32" s="575">
        <v>6.92</v>
      </c>
      <c r="AJ32" s="576">
        <f t="shared" si="7"/>
        <v>62.46</v>
      </c>
      <c r="AK32" s="577">
        <f t="shared" si="7"/>
        <v>41.519999999999996</v>
      </c>
      <c r="AL32" s="574">
        <v>3.65</v>
      </c>
      <c r="AM32" s="575">
        <v>4.83</v>
      </c>
      <c r="AN32" s="576">
        <f t="shared" si="8"/>
        <v>21.9</v>
      </c>
      <c r="AO32" s="577">
        <f t="shared" si="8"/>
        <v>24.15</v>
      </c>
      <c r="AP32" s="574"/>
      <c r="AQ32" s="575"/>
      <c r="AR32" s="576">
        <f t="shared" si="9"/>
        <v>0</v>
      </c>
      <c r="AS32" s="577">
        <f t="shared" si="9"/>
        <v>0</v>
      </c>
      <c r="AT32" s="576">
        <f t="shared" si="10"/>
        <v>3.5150000000000001</v>
      </c>
      <c r="AU32" s="577">
        <f t="shared" si="10"/>
        <v>5.9699999999999989</v>
      </c>
      <c r="AV32" s="576">
        <f t="shared" si="11"/>
        <v>84.36</v>
      </c>
      <c r="AW32" s="577">
        <f t="shared" si="11"/>
        <v>65.669999999999987</v>
      </c>
      <c r="AX32" s="574">
        <v>86</v>
      </c>
      <c r="AY32" s="575">
        <v>120</v>
      </c>
      <c r="AZ32" s="576">
        <f t="shared" si="12"/>
        <v>1548</v>
      </c>
      <c r="BA32" s="577">
        <f t="shared" si="12"/>
        <v>720</v>
      </c>
      <c r="BB32" s="574">
        <v>97</v>
      </c>
      <c r="BC32" s="575">
        <v>97.2</v>
      </c>
      <c r="BD32" s="576">
        <f t="shared" si="13"/>
        <v>582</v>
      </c>
      <c r="BE32" s="577">
        <f t="shared" si="13"/>
        <v>486</v>
      </c>
      <c r="BF32" s="574"/>
      <c r="BG32" s="575"/>
      <c r="BH32" s="576">
        <f t="shared" si="14"/>
        <v>0</v>
      </c>
      <c r="BI32" s="577">
        <f t="shared" si="14"/>
        <v>0</v>
      </c>
      <c r="BJ32" s="576">
        <f t="shared" si="15"/>
        <v>88.75</v>
      </c>
      <c r="BK32" s="577">
        <f t="shared" si="15"/>
        <v>109.63636363636364</v>
      </c>
      <c r="BL32" s="576">
        <f t="shared" si="16"/>
        <v>2130</v>
      </c>
      <c r="BM32" s="577">
        <f t="shared" si="16"/>
        <v>1206</v>
      </c>
      <c r="BN32" s="574">
        <v>46</v>
      </c>
      <c r="BO32" s="575">
        <v>47</v>
      </c>
      <c r="BP32" s="576">
        <f t="shared" si="17"/>
        <v>46</v>
      </c>
      <c r="BQ32" s="577">
        <f t="shared" si="17"/>
        <v>47</v>
      </c>
      <c r="BR32" s="574">
        <v>11</v>
      </c>
      <c r="BS32" s="575">
        <v>8</v>
      </c>
      <c r="BT32" s="576">
        <f t="shared" si="18"/>
        <v>11</v>
      </c>
      <c r="BU32" s="577">
        <f t="shared" si="18"/>
        <v>8</v>
      </c>
      <c r="BV32" s="574"/>
      <c r="BW32" s="575"/>
      <c r="BX32" s="576">
        <f t="shared" si="19"/>
        <v>0</v>
      </c>
      <c r="BY32" s="577">
        <f t="shared" si="19"/>
        <v>0</v>
      </c>
      <c r="BZ32" s="576">
        <f t="shared" si="20"/>
        <v>57</v>
      </c>
      <c r="CA32" s="577">
        <f t="shared" si="20"/>
        <v>55</v>
      </c>
      <c r="CB32" s="576">
        <f t="shared" si="21"/>
        <v>57</v>
      </c>
      <c r="CC32" s="577">
        <f t="shared" si="21"/>
        <v>55</v>
      </c>
      <c r="CD32" s="574">
        <v>7.06</v>
      </c>
      <c r="CE32" s="575">
        <v>4.2</v>
      </c>
      <c r="CF32" s="576">
        <f t="shared" si="22"/>
        <v>324.76</v>
      </c>
      <c r="CG32" s="577">
        <f t="shared" si="22"/>
        <v>197.4</v>
      </c>
      <c r="CH32" s="574">
        <v>8.26</v>
      </c>
      <c r="CI32" s="575">
        <v>8.4499999999999993</v>
      </c>
      <c r="CJ32" s="576">
        <f t="shared" si="23"/>
        <v>90.86</v>
      </c>
      <c r="CK32" s="577">
        <f t="shared" si="23"/>
        <v>67.599999999999994</v>
      </c>
      <c r="CL32" s="574"/>
      <c r="CM32" s="575"/>
      <c r="CN32" s="576">
        <f t="shared" si="24"/>
        <v>0</v>
      </c>
      <c r="CO32" s="577">
        <f t="shared" si="24"/>
        <v>0</v>
      </c>
      <c r="CP32" s="576">
        <f t="shared" si="25"/>
        <v>7.2915789473684214</v>
      </c>
      <c r="CQ32" s="577">
        <f t="shared" si="25"/>
        <v>4.8181818181818183</v>
      </c>
      <c r="CR32" s="576">
        <f t="shared" si="26"/>
        <v>415.62</v>
      </c>
      <c r="CS32" s="577">
        <f t="shared" si="26"/>
        <v>265</v>
      </c>
      <c r="CT32" s="574">
        <v>88.8</v>
      </c>
      <c r="CU32" s="575">
        <v>90.3</v>
      </c>
      <c r="CV32" s="576">
        <f t="shared" si="27"/>
        <v>4084.7999999999997</v>
      </c>
      <c r="CW32" s="577">
        <f t="shared" si="27"/>
        <v>4244.0999999999995</v>
      </c>
      <c r="CX32" s="574">
        <v>82.1</v>
      </c>
      <c r="CY32" s="575">
        <v>93.3</v>
      </c>
      <c r="CZ32" s="576">
        <f t="shared" si="28"/>
        <v>903.09999999999991</v>
      </c>
      <c r="DA32" s="577">
        <f t="shared" si="28"/>
        <v>746.4</v>
      </c>
      <c r="DB32" s="574"/>
      <c r="DC32" s="575"/>
      <c r="DD32" s="576">
        <f t="shared" si="29"/>
        <v>0</v>
      </c>
      <c r="DE32" s="577">
        <f t="shared" si="29"/>
        <v>0</v>
      </c>
      <c r="DF32" s="576">
        <f t="shared" si="30"/>
        <v>87.507017543859646</v>
      </c>
      <c r="DG32" s="577">
        <f t="shared" si="30"/>
        <v>90.73636363636362</v>
      </c>
      <c r="DH32" s="576">
        <f t="shared" si="31"/>
        <v>4987.8999999999996</v>
      </c>
      <c r="DI32" s="577">
        <f t="shared" si="31"/>
        <v>4990.4999999999991</v>
      </c>
      <c r="DJ32" s="576">
        <f t="shared" si="32"/>
        <v>81</v>
      </c>
      <c r="DK32" s="577">
        <f t="shared" si="32"/>
        <v>66</v>
      </c>
      <c r="DL32" s="576">
        <f t="shared" si="32"/>
        <v>81</v>
      </c>
      <c r="DM32" s="577">
        <f t="shared" si="32"/>
        <v>66</v>
      </c>
      <c r="DN32" s="576">
        <f t="shared" si="33"/>
        <v>6.1725925925925926</v>
      </c>
      <c r="DO32" s="577">
        <f t="shared" si="33"/>
        <v>5.0101515151515148</v>
      </c>
      <c r="DP32" s="576">
        <f t="shared" si="34"/>
        <v>499.98</v>
      </c>
      <c r="DQ32" s="577">
        <f t="shared" si="34"/>
        <v>330.66999999999996</v>
      </c>
      <c r="DR32" s="576">
        <f t="shared" si="35"/>
        <v>87.875308641975309</v>
      </c>
      <c r="DS32" s="577">
        <f t="shared" si="35"/>
        <v>93.886363636363626</v>
      </c>
      <c r="DT32" s="576">
        <f t="shared" si="36"/>
        <v>7117.9</v>
      </c>
      <c r="DU32" s="577">
        <f t="shared" si="36"/>
        <v>6196.4999999999991</v>
      </c>
      <c r="DV32" s="574">
        <v>52</v>
      </c>
      <c r="DW32" s="575">
        <v>32</v>
      </c>
      <c r="DX32" s="576">
        <f t="shared" si="37"/>
        <v>52</v>
      </c>
      <c r="DY32" s="577">
        <f t="shared" si="37"/>
        <v>32</v>
      </c>
      <c r="DZ32" s="574">
        <v>14</v>
      </c>
      <c r="EA32" s="575">
        <v>37</v>
      </c>
      <c r="EB32" s="576">
        <f t="shared" si="38"/>
        <v>14</v>
      </c>
      <c r="EC32" s="577">
        <f t="shared" si="38"/>
        <v>37</v>
      </c>
      <c r="ED32" s="574"/>
      <c r="EE32" s="575"/>
      <c r="EF32" s="576">
        <f t="shared" si="39"/>
        <v>0</v>
      </c>
      <c r="EG32" s="577">
        <f t="shared" si="39"/>
        <v>0</v>
      </c>
      <c r="EH32" s="576">
        <f t="shared" si="40"/>
        <v>66</v>
      </c>
      <c r="EI32" s="577">
        <f t="shared" si="40"/>
        <v>69</v>
      </c>
      <c r="EJ32" s="576">
        <f t="shared" si="41"/>
        <v>66</v>
      </c>
      <c r="EK32" s="577">
        <f t="shared" si="41"/>
        <v>69</v>
      </c>
      <c r="EL32" s="574">
        <v>2.46</v>
      </c>
      <c r="EM32" s="575">
        <v>2.88</v>
      </c>
      <c r="EN32" s="576">
        <f t="shared" si="42"/>
        <v>127.92</v>
      </c>
      <c r="EO32" s="577">
        <f t="shared" si="42"/>
        <v>92.16</v>
      </c>
      <c r="EP32" s="574">
        <v>5.38</v>
      </c>
      <c r="EQ32" s="575">
        <v>3.08</v>
      </c>
      <c r="ER32" s="576">
        <f t="shared" si="43"/>
        <v>75.319999999999993</v>
      </c>
      <c r="ES32" s="577">
        <f t="shared" si="43"/>
        <v>113.96000000000001</v>
      </c>
      <c r="ET32" s="574"/>
      <c r="EU32" s="575"/>
      <c r="EV32" s="576">
        <f t="shared" si="44"/>
        <v>0</v>
      </c>
      <c r="EW32" s="577">
        <f t="shared" si="44"/>
        <v>0</v>
      </c>
      <c r="EX32" s="576">
        <f t="shared" si="45"/>
        <v>3.0793939393939396</v>
      </c>
      <c r="EY32" s="577">
        <f t="shared" si="45"/>
        <v>2.9872463768115942</v>
      </c>
      <c r="EZ32" s="576">
        <f t="shared" si="46"/>
        <v>203.24</v>
      </c>
      <c r="FA32" s="577">
        <f t="shared" si="46"/>
        <v>206.12</v>
      </c>
      <c r="FB32" s="574">
        <v>68.900000000000006</v>
      </c>
      <c r="FC32" s="575">
        <v>79.400000000000006</v>
      </c>
      <c r="FD32" s="576">
        <f t="shared" si="47"/>
        <v>3582.8</v>
      </c>
      <c r="FE32" s="577">
        <f t="shared" si="47"/>
        <v>2540.8000000000002</v>
      </c>
      <c r="FF32" s="574">
        <v>72.099999999999994</v>
      </c>
      <c r="FG32" s="575">
        <v>62.8</v>
      </c>
      <c r="FH32" s="576">
        <f t="shared" si="48"/>
        <v>1009.3999999999999</v>
      </c>
      <c r="FI32" s="577">
        <f t="shared" si="48"/>
        <v>2323.6</v>
      </c>
      <c r="FJ32" s="574"/>
      <c r="FK32" s="575"/>
      <c r="FL32" s="576">
        <f t="shared" si="49"/>
        <v>0</v>
      </c>
      <c r="FM32" s="577">
        <f t="shared" si="49"/>
        <v>0</v>
      </c>
      <c r="FN32" s="576">
        <f t="shared" si="50"/>
        <v>69.578787878787878</v>
      </c>
      <c r="FO32" s="577">
        <f t="shared" si="50"/>
        <v>70.498550724637681</v>
      </c>
      <c r="FP32" s="576">
        <f t="shared" si="51"/>
        <v>4592.2</v>
      </c>
      <c r="FQ32" s="577">
        <f t="shared" si="51"/>
        <v>4864.3999999999996</v>
      </c>
      <c r="FR32" s="574"/>
      <c r="FS32" s="575"/>
      <c r="FT32" s="576">
        <f t="shared" si="52"/>
        <v>0</v>
      </c>
      <c r="FU32" s="577">
        <f t="shared" si="52"/>
        <v>0</v>
      </c>
      <c r="FV32" s="574"/>
      <c r="FW32" s="575"/>
      <c r="FX32" s="576">
        <f t="shared" si="53"/>
        <v>0</v>
      </c>
      <c r="FY32" s="577">
        <f t="shared" si="53"/>
        <v>0</v>
      </c>
      <c r="FZ32" s="574"/>
      <c r="GA32" s="575"/>
      <c r="GB32" s="576">
        <f t="shared" si="54"/>
        <v>0</v>
      </c>
      <c r="GC32" s="577">
        <f t="shared" si="54"/>
        <v>0</v>
      </c>
      <c r="GD32" s="576">
        <f t="shared" si="55"/>
        <v>116</v>
      </c>
      <c r="GE32" s="577">
        <f t="shared" si="55"/>
        <v>85</v>
      </c>
      <c r="GF32" s="576">
        <f t="shared" si="55"/>
        <v>116</v>
      </c>
      <c r="GG32" s="577">
        <f t="shared" si="55"/>
        <v>85</v>
      </c>
      <c r="GH32" s="576">
        <f t="shared" si="56"/>
        <v>515.14</v>
      </c>
      <c r="GI32" s="577">
        <f t="shared" si="56"/>
        <v>331.08000000000004</v>
      </c>
      <c r="GJ32" s="576">
        <f t="shared" si="57"/>
        <v>9215.5999999999985</v>
      </c>
      <c r="GK32" s="577">
        <f t="shared" si="57"/>
        <v>7504.9</v>
      </c>
      <c r="GL32" s="576">
        <f t="shared" si="58"/>
        <v>31</v>
      </c>
      <c r="GM32" s="577">
        <f t="shared" si="58"/>
        <v>50</v>
      </c>
      <c r="GN32" s="576">
        <f t="shared" si="58"/>
        <v>31</v>
      </c>
      <c r="GO32" s="577">
        <f t="shared" si="58"/>
        <v>50</v>
      </c>
      <c r="GP32" s="576">
        <f t="shared" si="59"/>
        <v>188.07999999999998</v>
      </c>
      <c r="GQ32" s="577">
        <f t="shared" si="59"/>
        <v>205.71</v>
      </c>
      <c r="GR32" s="576">
        <f t="shared" si="60"/>
        <v>2494.5</v>
      </c>
      <c r="GS32" s="577">
        <f t="shared" si="60"/>
        <v>3556</v>
      </c>
      <c r="GT32" s="576">
        <f t="shared" si="61"/>
        <v>147</v>
      </c>
      <c r="GU32" s="577">
        <f t="shared" si="61"/>
        <v>135</v>
      </c>
      <c r="GV32" s="576">
        <f t="shared" si="61"/>
        <v>147</v>
      </c>
      <c r="GW32" s="577">
        <f t="shared" si="61"/>
        <v>135</v>
      </c>
      <c r="GX32" s="576">
        <f t="shared" si="62"/>
        <v>703.22</v>
      </c>
      <c r="GY32" s="577">
        <f t="shared" si="62"/>
        <v>536.79000000000008</v>
      </c>
      <c r="GZ32" s="576">
        <f t="shared" si="62"/>
        <v>11710.099999999999</v>
      </c>
      <c r="HA32" s="577">
        <f t="shared" si="62"/>
        <v>11060.9</v>
      </c>
      <c r="HB32" s="576">
        <f t="shared" si="63"/>
        <v>0</v>
      </c>
      <c r="HC32" s="577">
        <f t="shared" si="63"/>
        <v>0</v>
      </c>
      <c r="HD32" s="576">
        <f t="shared" si="63"/>
        <v>0</v>
      </c>
      <c r="HE32" s="577">
        <f t="shared" si="63"/>
        <v>0</v>
      </c>
      <c r="HF32" s="576" t="str">
        <f t="shared" si="64"/>
        <v/>
      </c>
      <c r="HG32" s="577" t="str">
        <f t="shared" si="64"/>
        <v/>
      </c>
      <c r="HH32" s="576" t="str">
        <f t="shared" si="65"/>
        <v/>
      </c>
      <c r="HI32" s="577" t="str">
        <f t="shared" si="65"/>
        <v/>
      </c>
      <c r="HJ32" s="576">
        <f t="shared" si="66"/>
        <v>703.22</v>
      </c>
      <c r="HK32" s="577">
        <f t="shared" si="66"/>
        <v>536.79</v>
      </c>
      <c r="HL32" s="576">
        <f t="shared" si="67"/>
        <v>11710.099999999999</v>
      </c>
      <c r="HM32" s="577">
        <f t="shared" si="67"/>
        <v>11060.899999999998</v>
      </c>
    </row>
    <row r="33" spans="1:221">
      <c r="A33" s="64" t="s">
        <v>352</v>
      </c>
      <c r="B33" s="65" t="s">
        <v>376</v>
      </c>
      <c r="C33" s="14"/>
      <c r="D33" s="67">
        <v>107619</v>
      </c>
      <c r="E33" s="91">
        <v>10</v>
      </c>
      <c r="F33" s="574">
        <v>125</v>
      </c>
      <c r="G33" s="575">
        <v>128</v>
      </c>
      <c r="H33" s="574">
        <v>2</v>
      </c>
      <c r="I33" s="575">
        <v>2</v>
      </c>
      <c r="J33" s="576">
        <f t="shared" si="0"/>
        <v>123</v>
      </c>
      <c r="K33" s="577">
        <f t="shared" si="0"/>
        <v>126</v>
      </c>
      <c r="L33" s="574">
        <v>60</v>
      </c>
      <c r="M33" s="575">
        <v>60</v>
      </c>
      <c r="N33" s="576">
        <f t="shared" si="1"/>
        <v>123</v>
      </c>
      <c r="O33" s="577">
        <f t="shared" si="1"/>
        <v>126</v>
      </c>
      <c r="P33" s="576">
        <f t="shared" si="1"/>
        <v>123</v>
      </c>
      <c r="Q33" s="578">
        <f t="shared" si="1"/>
        <v>126</v>
      </c>
      <c r="R33" s="574">
        <v>1</v>
      </c>
      <c r="S33" s="575">
        <v>40</v>
      </c>
      <c r="T33" s="576">
        <f t="shared" si="2"/>
        <v>1</v>
      </c>
      <c r="U33" s="577">
        <f t="shared" si="2"/>
        <v>40</v>
      </c>
      <c r="V33" s="574">
        <v>54</v>
      </c>
      <c r="W33" s="575">
        <v>20</v>
      </c>
      <c r="X33" s="576">
        <f t="shared" si="3"/>
        <v>54</v>
      </c>
      <c r="Y33" s="577">
        <f t="shared" si="3"/>
        <v>20</v>
      </c>
      <c r="Z33" s="574"/>
      <c r="AA33" s="575"/>
      <c r="AB33" s="576">
        <f t="shared" si="4"/>
        <v>0</v>
      </c>
      <c r="AC33" s="577">
        <f t="shared" si="4"/>
        <v>0</v>
      </c>
      <c r="AD33" s="576">
        <f t="shared" si="5"/>
        <v>55</v>
      </c>
      <c r="AE33" s="577">
        <f t="shared" si="5"/>
        <v>60</v>
      </c>
      <c r="AF33" s="576">
        <f t="shared" si="6"/>
        <v>55</v>
      </c>
      <c r="AG33" s="577">
        <f t="shared" si="6"/>
        <v>60</v>
      </c>
      <c r="AH33" s="574">
        <v>2.92</v>
      </c>
      <c r="AI33" s="575">
        <v>4.22</v>
      </c>
      <c r="AJ33" s="576">
        <f t="shared" si="7"/>
        <v>2.92</v>
      </c>
      <c r="AK33" s="577">
        <f t="shared" si="7"/>
        <v>168.79999999999998</v>
      </c>
      <c r="AL33" s="574">
        <v>4.01</v>
      </c>
      <c r="AM33" s="575">
        <v>6.83</v>
      </c>
      <c r="AN33" s="576">
        <f t="shared" si="8"/>
        <v>216.54</v>
      </c>
      <c r="AO33" s="577">
        <f t="shared" si="8"/>
        <v>136.6</v>
      </c>
      <c r="AP33" s="574"/>
      <c r="AQ33" s="575"/>
      <c r="AR33" s="576">
        <f t="shared" si="9"/>
        <v>0</v>
      </c>
      <c r="AS33" s="577">
        <f t="shared" si="9"/>
        <v>0</v>
      </c>
      <c r="AT33" s="576">
        <f t="shared" si="10"/>
        <v>3.9901818181818176</v>
      </c>
      <c r="AU33" s="577">
        <f t="shared" si="10"/>
        <v>5.09</v>
      </c>
      <c r="AV33" s="576">
        <f t="shared" si="11"/>
        <v>219.45999999999998</v>
      </c>
      <c r="AW33" s="577">
        <f t="shared" si="11"/>
        <v>305.39999999999998</v>
      </c>
      <c r="AX33" s="574">
        <v>109</v>
      </c>
      <c r="AY33" s="575">
        <v>106.5</v>
      </c>
      <c r="AZ33" s="576">
        <f t="shared" si="12"/>
        <v>109</v>
      </c>
      <c r="BA33" s="577">
        <f t="shared" si="12"/>
        <v>4260</v>
      </c>
      <c r="BB33" s="574">
        <v>96.4</v>
      </c>
      <c r="BC33" s="575">
        <v>106.9</v>
      </c>
      <c r="BD33" s="576">
        <f t="shared" si="13"/>
        <v>5205.6000000000004</v>
      </c>
      <c r="BE33" s="577">
        <f t="shared" si="13"/>
        <v>2138</v>
      </c>
      <c r="BF33" s="574"/>
      <c r="BG33" s="575"/>
      <c r="BH33" s="576">
        <f t="shared" si="14"/>
        <v>0</v>
      </c>
      <c r="BI33" s="577">
        <f t="shared" si="14"/>
        <v>0</v>
      </c>
      <c r="BJ33" s="576">
        <f t="shared" si="15"/>
        <v>96.62909090909092</v>
      </c>
      <c r="BK33" s="577">
        <f t="shared" si="15"/>
        <v>106.63333333333334</v>
      </c>
      <c r="BL33" s="576">
        <f t="shared" si="16"/>
        <v>5314.6</v>
      </c>
      <c r="BM33" s="577">
        <f t="shared" si="16"/>
        <v>6398</v>
      </c>
      <c r="BN33" s="574">
        <v>17</v>
      </c>
      <c r="BO33" s="575">
        <v>27</v>
      </c>
      <c r="BP33" s="576">
        <f t="shared" si="17"/>
        <v>17</v>
      </c>
      <c r="BQ33" s="577">
        <f t="shared" si="17"/>
        <v>27</v>
      </c>
      <c r="BR33" s="574">
        <v>19</v>
      </c>
      <c r="BS33" s="575">
        <v>16</v>
      </c>
      <c r="BT33" s="576">
        <f t="shared" si="18"/>
        <v>19</v>
      </c>
      <c r="BU33" s="577">
        <f t="shared" si="18"/>
        <v>16</v>
      </c>
      <c r="BV33" s="574"/>
      <c r="BW33" s="575"/>
      <c r="BX33" s="576">
        <f t="shared" si="19"/>
        <v>0</v>
      </c>
      <c r="BY33" s="577">
        <f t="shared" si="19"/>
        <v>0</v>
      </c>
      <c r="BZ33" s="576">
        <f t="shared" si="20"/>
        <v>36</v>
      </c>
      <c r="CA33" s="577">
        <f t="shared" si="20"/>
        <v>43</v>
      </c>
      <c r="CB33" s="576">
        <f t="shared" si="21"/>
        <v>36</v>
      </c>
      <c r="CC33" s="577">
        <f t="shared" si="21"/>
        <v>43</v>
      </c>
      <c r="CD33" s="574">
        <v>5.23</v>
      </c>
      <c r="CE33" s="575">
        <v>8.14</v>
      </c>
      <c r="CF33" s="576">
        <f t="shared" si="22"/>
        <v>88.910000000000011</v>
      </c>
      <c r="CG33" s="577">
        <f t="shared" si="22"/>
        <v>219.78000000000003</v>
      </c>
      <c r="CH33" s="574">
        <v>5.05</v>
      </c>
      <c r="CI33" s="575">
        <v>11.87</v>
      </c>
      <c r="CJ33" s="576">
        <f t="shared" si="23"/>
        <v>95.95</v>
      </c>
      <c r="CK33" s="577">
        <f t="shared" si="23"/>
        <v>189.92</v>
      </c>
      <c r="CL33" s="574"/>
      <c r="CM33" s="575"/>
      <c r="CN33" s="576">
        <f t="shared" si="24"/>
        <v>0</v>
      </c>
      <c r="CO33" s="577">
        <f t="shared" si="24"/>
        <v>0</v>
      </c>
      <c r="CP33" s="576">
        <f t="shared" si="25"/>
        <v>5.1350000000000007</v>
      </c>
      <c r="CQ33" s="577">
        <f t="shared" si="25"/>
        <v>9.5279069767441875</v>
      </c>
      <c r="CR33" s="576">
        <f t="shared" si="26"/>
        <v>184.86</v>
      </c>
      <c r="CS33" s="577">
        <f t="shared" si="26"/>
        <v>409.70000000000005</v>
      </c>
      <c r="CT33" s="574">
        <v>79.099999999999994</v>
      </c>
      <c r="CU33" s="575">
        <v>104</v>
      </c>
      <c r="CV33" s="576">
        <f t="shared" si="27"/>
        <v>1344.6999999999998</v>
      </c>
      <c r="CW33" s="577">
        <f t="shared" si="27"/>
        <v>2808</v>
      </c>
      <c r="CX33" s="574">
        <v>88.2</v>
      </c>
      <c r="CY33" s="575">
        <v>96.7</v>
      </c>
      <c r="CZ33" s="576">
        <f t="shared" si="28"/>
        <v>1675.8</v>
      </c>
      <c r="DA33" s="577">
        <f t="shared" si="28"/>
        <v>1547.2</v>
      </c>
      <c r="DB33" s="574"/>
      <c r="DC33" s="575"/>
      <c r="DD33" s="576">
        <f t="shared" si="29"/>
        <v>0</v>
      </c>
      <c r="DE33" s="577">
        <f t="shared" si="29"/>
        <v>0</v>
      </c>
      <c r="DF33" s="576">
        <f t="shared" si="30"/>
        <v>83.902777777777771</v>
      </c>
      <c r="DG33" s="577">
        <f t="shared" si="30"/>
        <v>101.28372093023255</v>
      </c>
      <c r="DH33" s="576">
        <f t="shared" si="31"/>
        <v>3020.5</v>
      </c>
      <c r="DI33" s="577">
        <f t="shared" si="31"/>
        <v>4355.2</v>
      </c>
      <c r="DJ33" s="576">
        <f t="shared" si="32"/>
        <v>91</v>
      </c>
      <c r="DK33" s="577">
        <f t="shared" si="32"/>
        <v>103</v>
      </c>
      <c r="DL33" s="576">
        <f t="shared" si="32"/>
        <v>91</v>
      </c>
      <c r="DM33" s="577">
        <f t="shared" si="32"/>
        <v>103</v>
      </c>
      <c r="DN33" s="576">
        <f t="shared" si="33"/>
        <v>4.4430769230769229</v>
      </c>
      <c r="DO33" s="577">
        <f t="shared" si="33"/>
        <v>6.9427184466019423</v>
      </c>
      <c r="DP33" s="576">
        <f t="shared" si="34"/>
        <v>404.32</v>
      </c>
      <c r="DQ33" s="577">
        <f t="shared" si="34"/>
        <v>715.1</v>
      </c>
      <c r="DR33" s="576">
        <f t="shared" si="35"/>
        <v>91.594505494505498</v>
      </c>
      <c r="DS33" s="577">
        <f t="shared" si="35"/>
        <v>104.4</v>
      </c>
      <c r="DT33" s="576">
        <f t="shared" si="36"/>
        <v>8335.1</v>
      </c>
      <c r="DU33" s="577">
        <f t="shared" si="36"/>
        <v>10753.2</v>
      </c>
      <c r="DV33" s="574">
        <v>12</v>
      </c>
      <c r="DW33" s="575">
        <v>16</v>
      </c>
      <c r="DX33" s="576">
        <f t="shared" si="37"/>
        <v>12</v>
      </c>
      <c r="DY33" s="577">
        <f t="shared" si="37"/>
        <v>16</v>
      </c>
      <c r="DZ33" s="574">
        <v>20</v>
      </c>
      <c r="EA33" s="575">
        <v>7</v>
      </c>
      <c r="EB33" s="576">
        <f t="shared" si="38"/>
        <v>20</v>
      </c>
      <c r="EC33" s="577">
        <f t="shared" si="38"/>
        <v>7</v>
      </c>
      <c r="ED33" s="574"/>
      <c r="EE33" s="575"/>
      <c r="EF33" s="576">
        <f t="shared" si="39"/>
        <v>0</v>
      </c>
      <c r="EG33" s="577">
        <f t="shared" si="39"/>
        <v>0</v>
      </c>
      <c r="EH33" s="576">
        <f t="shared" si="40"/>
        <v>32</v>
      </c>
      <c r="EI33" s="577">
        <f t="shared" si="40"/>
        <v>23</v>
      </c>
      <c r="EJ33" s="576">
        <f t="shared" si="41"/>
        <v>32</v>
      </c>
      <c r="EK33" s="577">
        <f t="shared" si="41"/>
        <v>23</v>
      </c>
      <c r="EL33" s="574">
        <v>8.2200000000000006</v>
      </c>
      <c r="EM33" s="575">
        <v>3.81</v>
      </c>
      <c r="EN33" s="576">
        <f t="shared" si="42"/>
        <v>98.640000000000015</v>
      </c>
      <c r="EO33" s="577">
        <f t="shared" si="42"/>
        <v>60.96</v>
      </c>
      <c r="EP33" s="574">
        <v>6.98</v>
      </c>
      <c r="EQ33" s="575">
        <v>3.23</v>
      </c>
      <c r="ER33" s="576">
        <f t="shared" si="43"/>
        <v>139.60000000000002</v>
      </c>
      <c r="ES33" s="577">
        <f t="shared" si="43"/>
        <v>22.61</v>
      </c>
      <c r="ET33" s="574"/>
      <c r="EU33" s="575"/>
      <c r="EV33" s="576">
        <f t="shared" si="44"/>
        <v>0</v>
      </c>
      <c r="EW33" s="577">
        <f t="shared" si="44"/>
        <v>0</v>
      </c>
      <c r="EX33" s="576">
        <f t="shared" si="45"/>
        <v>7.4450000000000012</v>
      </c>
      <c r="EY33" s="577">
        <f t="shared" si="45"/>
        <v>3.6334782608695648</v>
      </c>
      <c r="EZ33" s="576">
        <f t="shared" si="46"/>
        <v>238.24000000000004</v>
      </c>
      <c r="FA33" s="577">
        <f t="shared" si="46"/>
        <v>83.57</v>
      </c>
      <c r="FB33" s="574">
        <v>60.3</v>
      </c>
      <c r="FC33" s="575">
        <v>72.099999999999994</v>
      </c>
      <c r="FD33" s="576">
        <f t="shared" si="47"/>
        <v>723.59999999999991</v>
      </c>
      <c r="FE33" s="577">
        <f t="shared" si="47"/>
        <v>1153.5999999999999</v>
      </c>
      <c r="FF33" s="574">
        <v>75.900000000000006</v>
      </c>
      <c r="FG33" s="575">
        <v>78.599999999999994</v>
      </c>
      <c r="FH33" s="576">
        <f t="shared" si="48"/>
        <v>1518</v>
      </c>
      <c r="FI33" s="577">
        <f t="shared" si="48"/>
        <v>550.19999999999993</v>
      </c>
      <c r="FJ33" s="574"/>
      <c r="FK33" s="575"/>
      <c r="FL33" s="576">
        <f t="shared" si="49"/>
        <v>0</v>
      </c>
      <c r="FM33" s="577">
        <f t="shared" si="49"/>
        <v>0</v>
      </c>
      <c r="FN33" s="576">
        <f t="shared" si="50"/>
        <v>70.05</v>
      </c>
      <c r="FO33" s="577">
        <f t="shared" si="50"/>
        <v>74.078260869565199</v>
      </c>
      <c r="FP33" s="576">
        <f t="shared" si="51"/>
        <v>2241.6</v>
      </c>
      <c r="FQ33" s="577">
        <f t="shared" si="51"/>
        <v>1703.7999999999995</v>
      </c>
      <c r="FR33" s="574"/>
      <c r="FS33" s="575"/>
      <c r="FT33" s="576">
        <f t="shared" si="52"/>
        <v>0</v>
      </c>
      <c r="FU33" s="577">
        <f t="shared" si="52"/>
        <v>0</v>
      </c>
      <c r="FV33" s="574"/>
      <c r="FW33" s="575"/>
      <c r="FX33" s="576">
        <f t="shared" si="53"/>
        <v>0</v>
      </c>
      <c r="FY33" s="577">
        <f t="shared" si="53"/>
        <v>0</v>
      </c>
      <c r="FZ33" s="574"/>
      <c r="GA33" s="575"/>
      <c r="GB33" s="576">
        <f t="shared" si="54"/>
        <v>0</v>
      </c>
      <c r="GC33" s="577">
        <f t="shared" si="54"/>
        <v>0</v>
      </c>
      <c r="GD33" s="576">
        <f t="shared" si="55"/>
        <v>30</v>
      </c>
      <c r="GE33" s="577">
        <f t="shared" si="55"/>
        <v>83</v>
      </c>
      <c r="GF33" s="576">
        <f t="shared" si="55"/>
        <v>30</v>
      </c>
      <c r="GG33" s="577">
        <f t="shared" si="55"/>
        <v>83</v>
      </c>
      <c r="GH33" s="576">
        <f t="shared" si="56"/>
        <v>190.47000000000003</v>
      </c>
      <c r="GI33" s="577">
        <f t="shared" si="56"/>
        <v>449.54</v>
      </c>
      <c r="GJ33" s="576">
        <f t="shared" si="57"/>
        <v>2177.2999999999997</v>
      </c>
      <c r="GK33" s="577">
        <f t="shared" si="57"/>
        <v>8221.6</v>
      </c>
      <c r="GL33" s="576">
        <f t="shared" si="58"/>
        <v>93</v>
      </c>
      <c r="GM33" s="577">
        <f t="shared" si="58"/>
        <v>43</v>
      </c>
      <c r="GN33" s="576">
        <f t="shared" si="58"/>
        <v>93</v>
      </c>
      <c r="GO33" s="577">
        <f t="shared" si="58"/>
        <v>43</v>
      </c>
      <c r="GP33" s="576">
        <f t="shared" si="59"/>
        <v>452.09000000000003</v>
      </c>
      <c r="GQ33" s="577">
        <f t="shared" si="59"/>
        <v>349.13</v>
      </c>
      <c r="GR33" s="576">
        <f t="shared" si="60"/>
        <v>8399.4000000000015</v>
      </c>
      <c r="GS33" s="577">
        <f t="shared" si="60"/>
        <v>4235.3999999999996</v>
      </c>
      <c r="GT33" s="576">
        <f t="shared" si="61"/>
        <v>123</v>
      </c>
      <c r="GU33" s="577">
        <f t="shared" si="61"/>
        <v>126</v>
      </c>
      <c r="GV33" s="576">
        <f t="shared" si="61"/>
        <v>123</v>
      </c>
      <c r="GW33" s="577">
        <f t="shared" si="61"/>
        <v>126</v>
      </c>
      <c r="GX33" s="576">
        <f t="shared" si="62"/>
        <v>642.56000000000006</v>
      </c>
      <c r="GY33" s="577">
        <f t="shared" si="62"/>
        <v>798.67000000000007</v>
      </c>
      <c r="GZ33" s="576">
        <f t="shared" si="62"/>
        <v>10576.7</v>
      </c>
      <c r="HA33" s="577">
        <f t="shared" si="62"/>
        <v>12457</v>
      </c>
      <c r="HB33" s="576">
        <f t="shared" si="63"/>
        <v>0</v>
      </c>
      <c r="HC33" s="577">
        <f t="shared" si="63"/>
        <v>0</v>
      </c>
      <c r="HD33" s="576">
        <f t="shared" si="63"/>
        <v>0</v>
      </c>
      <c r="HE33" s="577">
        <f t="shared" si="63"/>
        <v>0</v>
      </c>
      <c r="HF33" s="576" t="str">
        <f t="shared" si="64"/>
        <v/>
      </c>
      <c r="HG33" s="577" t="str">
        <f t="shared" si="64"/>
        <v/>
      </c>
      <c r="HH33" s="576" t="str">
        <f t="shared" si="65"/>
        <v/>
      </c>
      <c r="HI33" s="577" t="str">
        <f t="shared" si="65"/>
        <v/>
      </c>
      <c r="HJ33" s="576">
        <f t="shared" si="66"/>
        <v>642.56000000000006</v>
      </c>
      <c r="HK33" s="577">
        <f t="shared" si="66"/>
        <v>798.67000000000007</v>
      </c>
      <c r="HL33" s="576">
        <f t="shared" si="67"/>
        <v>10576.7</v>
      </c>
      <c r="HM33" s="577">
        <f t="shared" si="67"/>
        <v>12457</v>
      </c>
    </row>
    <row r="34" spans="1:221">
      <c r="A34" s="64" t="s">
        <v>352</v>
      </c>
      <c r="B34" s="65" t="s">
        <v>1131</v>
      </c>
      <c r="C34" s="14"/>
      <c r="D34" s="67">
        <v>107743</v>
      </c>
      <c r="E34" s="91">
        <v>10</v>
      </c>
      <c r="F34" s="574">
        <v>89</v>
      </c>
      <c r="G34" s="575">
        <v>106</v>
      </c>
      <c r="H34" s="574">
        <v>1</v>
      </c>
      <c r="I34" s="575">
        <v>5</v>
      </c>
      <c r="J34" s="576">
        <f t="shared" si="0"/>
        <v>88</v>
      </c>
      <c r="K34" s="577">
        <f t="shared" si="0"/>
        <v>101</v>
      </c>
      <c r="L34" s="574">
        <v>60</v>
      </c>
      <c r="M34" s="575">
        <v>60</v>
      </c>
      <c r="N34" s="576">
        <f t="shared" si="1"/>
        <v>88</v>
      </c>
      <c r="O34" s="577">
        <f t="shared" si="1"/>
        <v>101</v>
      </c>
      <c r="P34" s="576">
        <f t="shared" si="1"/>
        <v>88</v>
      </c>
      <c r="Q34" s="578">
        <f t="shared" si="1"/>
        <v>101</v>
      </c>
      <c r="R34" s="574">
        <v>33</v>
      </c>
      <c r="S34" s="575">
        <v>40</v>
      </c>
      <c r="T34" s="576">
        <f t="shared" si="2"/>
        <v>33</v>
      </c>
      <c r="U34" s="577">
        <f t="shared" si="2"/>
        <v>40</v>
      </c>
      <c r="V34" s="574">
        <v>10</v>
      </c>
      <c r="W34" s="575">
        <v>4</v>
      </c>
      <c r="X34" s="576">
        <f t="shared" si="3"/>
        <v>10</v>
      </c>
      <c r="Y34" s="577">
        <f t="shared" si="3"/>
        <v>4</v>
      </c>
      <c r="Z34" s="574"/>
      <c r="AA34" s="575"/>
      <c r="AB34" s="576">
        <f t="shared" si="4"/>
        <v>0</v>
      </c>
      <c r="AC34" s="577">
        <f t="shared" si="4"/>
        <v>0</v>
      </c>
      <c r="AD34" s="576">
        <f t="shared" si="5"/>
        <v>43</v>
      </c>
      <c r="AE34" s="577">
        <f t="shared" si="5"/>
        <v>44</v>
      </c>
      <c r="AF34" s="576">
        <f t="shared" si="6"/>
        <v>43</v>
      </c>
      <c r="AG34" s="577">
        <f t="shared" si="6"/>
        <v>44</v>
      </c>
      <c r="AH34" s="574">
        <v>2.79</v>
      </c>
      <c r="AI34" s="575">
        <v>2.9</v>
      </c>
      <c r="AJ34" s="576">
        <f t="shared" si="7"/>
        <v>92.070000000000007</v>
      </c>
      <c r="AK34" s="577">
        <f t="shared" si="7"/>
        <v>116</v>
      </c>
      <c r="AL34" s="574">
        <v>6.23</v>
      </c>
      <c r="AM34" s="575">
        <v>10.02</v>
      </c>
      <c r="AN34" s="576">
        <f t="shared" si="8"/>
        <v>62.300000000000004</v>
      </c>
      <c r="AO34" s="577">
        <f t="shared" si="8"/>
        <v>40.08</v>
      </c>
      <c r="AP34" s="574"/>
      <c r="AQ34" s="575"/>
      <c r="AR34" s="576">
        <f t="shared" si="9"/>
        <v>0</v>
      </c>
      <c r="AS34" s="577">
        <f t="shared" si="9"/>
        <v>0</v>
      </c>
      <c r="AT34" s="576">
        <f t="shared" si="10"/>
        <v>3.5900000000000003</v>
      </c>
      <c r="AU34" s="577">
        <f t="shared" si="10"/>
        <v>3.5472727272727269</v>
      </c>
      <c r="AV34" s="576">
        <f t="shared" si="11"/>
        <v>154.37</v>
      </c>
      <c r="AW34" s="577">
        <f t="shared" si="11"/>
        <v>156.07999999999998</v>
      </c>
      <c r="AX34" s="574">
        <v>74.5</v>
      </c>
      <c r="AY34" s="575">
        <v>80.900000000000006</v>
      </c>
      <c r="AZ34" s="576">
        <f t="shared" si="12"/>
        <v>2458.5</v>
      </c>
      <c r="BA34" s="577">
        <f t="shared" si="12"/>
        <v>3236</v>
      </c>
      <c r="BB34" s="574">
        <v>79.8</v>
      </c>
      <c r="BC34" s="575">
        <v>50</v>
      </c>
      <c r="BD34" s="576">
        <f t="shared" si="13"/>
        <v>798</v>
      </c>
      <c r="BE34" s="577">
        <f t="shared" si="13"/>
        <v>200</v>
      </c>
      <c r="BF34" s="574"/>
      <c r="BG34" s="575"/>
      <c r="BH34" s="576">
        <f t="shared" si="14"/>
        <v>0</v>
      </c>
      <c r="BI34" s="577">
        <f t="shared" si="14"/>
        <v>0</v>
      </c>
      <c r="BJ34" s="576">
        <f t="shared" si="15"/>
        <v>75.732558139534888</v>
      </c>
      <c r="BK34" s="577">
        <f t="shared" si="15"/>
        <v>78.090909090909093</v>
      </c>
      <c r="BL34" s="576">
        <f t="shared" si="16"/>
        <v>3256.5</v>
      </c>
      <c r="BM34" s="577">
        <f t="shared" si="16"/>
        <v>3436</v>
      </c>
      <c r="BN34" s="574">
        <v>15</v>
      </c>
      <c r="BO34" s="575">
        <v>23</v>
      </c>
      <c r="BP34" s="576">
        <f t="shared" si="17"/>
        <v>15</v>
      </c>
      <c r="BQ34" s="577">
        <f t="shared" si="17"/>
        <v>23</v>
      </c>
      <c r="BR34" s="574">
        <v>10</v>
      </c>
      <c r="BS34" s="575">
        <v>12</v>
      </c>
      <c r="BT34" s="576">
        <f t="shared" si="18"/>
        <v>10</v>
      </c>
      <c r="BU34" s="577">
        <f t="shared" si="18"/>
        <v>12</v>
      </c>
      <c r="BV34" s="574"/>
      <c r="BW34" s="575"/>
      <c r="BX34" s="576">
        <f t="shared" si="19"/>
        <v>0</v>
      </c>
      <c r="BY34" s="577">
        <f t="shared" si="19"/>
        <v>0</v>
      </c>
      <c r="BZ34" s="576">
        <f t="shared" si="20"/>
        <v>25</v>
      </c>
      <c r="CA34" s="577">
        <f t="shared" si="20"/>
        <v>35</v>
      </c>
      <c r="CB34" s="576">
        <f t="shared" si="21"/>
        <v>25</v>
      </c>
      <c r="CC34" s="577">
        <f t="shared" si="21"/>
        <v>35</v>
      </c>
      <c r="CD34" s="574">
        <v>6.84</v>
      </c>
      <c r="CE34" s="575">
        <v>7.89</v>
      </c>
      <c r="CF34" s="576">
        <f t="shared" si="22"/>
        <v>102.6</v>
      </c>
      <c r="CG34" s="577">
        <f t="shared" si="22"/>
        <v>181.47</v>
      </c>
      <c r="CH34" s="574">
        <v>7.23</v>
      </c>
      <c r="CI34" s="575">
        <v>3.74</v>
      </c>
      <c r="CJ34" s="576">
        <f t="shared" si="23"/>
        <v>72.300000000000011</v>
      </c>
      <c r="CK34" s="577">
        <f t="shared" si="23"/>
        <v>44.88</v>
      </c>
      <c r="CL34" s="574"/>
      <c r="CM34" s="575"/>
      <c r="CN34" s="576">
        <f t="shared" si="24"/>
        <v>0</v>
      </c>
      <c r="CO34" s="577">
        <f t="shared" si="24"/>
        <v>0</v>
      </c>
      <c r="CP34" s="576">
        <f t="shared" si="25"/>
        <v>6.9960000000000004</v>
      </c>
      <c r="CQ34" s="577">
        <f t="shared" si="25"/>
        <v>6.4671428571428571</v>
      </c>
      <c r="CR34" s="576">
        <f t="shared" si="26"/>
        <v>174.9</v>
      </c>
      <c r="CS34" s="577">
        <f t="shared" si="26"/>
        <v>226.35</v>
      </c>
      <c r="CT34" s="574">
        <v>78</v>
      </c>
      <c r="CU34" s="575">
        <v>89.7</v>
      </c>
      <c r="CV34" s="576">
        <f t="shared" si="27"/>
        <v>1170</v>
      </c>
      <c r="CW34" s="577">
        <f t="shared" si="27"/>
        <v>2063.1</v>
      </c>
      <c r="CX34" s="574">
        <v>75.599999999999994</v>
      </c>
      <c r="CY34" s="575">
        <v>72.599999999999994</v>
      </c>
      <c r="CZ34" s="576">
        <f t="shared" si="28"/>
        <v>756</v>
      </c>
      <c r="DA34" s="577">
        <f t="shared" si="28"/>
        <v>871.19999999999993</v>
      </c>
      <c r="DB34" s="574"/>
      <c r="DC34" s="575"/>
      <c r="DD34" s="576">
        <f t="shared" si="29"/>
        <v>0</v>
      </c>
      <c r="DE34" s="577">
        <f t="shared" si="29"/>
        <v>0</v>
      </c>
      <c r="DF34" s="576">
        <f t="shared" si="30"/>
        <v>77.040000000000006</v>
      </c>
      <c r="DG34" s="577">
        <f t="shared" si="30"/>
        <v>83.837142857142851</v>
      </c>
      <c r="DH34" s="576">
        <f t="shared" si="31"/>
        <v>1926.0000000000002</v>
      </c>
      <c r="DI34" s="577">
        <f t="shared" si="31"/>
        <v>2934.2999999999997</v>
      </c>
      <c r="DJ34" s="576">
        <f t="shared" si="32"/>
        <v>68</v>
      </c>
      <c r="DK34" s="577">
        <f t="shared" si="32"/>
        <v>79</v>
      </c>
      <c r="DL34" s="576">
        <f t="shared" si="32"/>
        <v>68</v>
      </c>
      <c r="DM34" s="577">
        <f t="shared" si="32"/>
        <v>79</v>
      </c>
      <c r="DN34" s="576">
        <f t="shared" si="33"/>
        <v>4.8422058823529408</v>
      </c>
      <c r="DO34" s="577">
        <f t="shared" si="33"/>
        <v>4.8408860759493662</v>
      </c>
      <c r="DP34" s="576">
        <f t="shared" si="34"/>
        <v>329.27</v>
      </c>
      <c r="DQ34" s="577">
        <f t="shared" si="34"/>
        <v>382.42999999999995</v>
      </c>
      <c r="DR34" s="576">
        <f t="shared" si="35"/>
        <v>76.213235294117652</v>
      </c>
      <c r="DS34" s="577">
        <f t="shared" si="35"/>
        <v>80.636708860759484</v>
      </c>
      <c r="DT34" s="576">
        <f t="shared" si="36"/>
        <v>5182.5</v>
      </c>
      <c r="DU34" s="577">
        <f t="shared" si="36"/>
        <v>6370.2999999999993</v>
      </c>
      <c r="DV34" s="574">
        <v>14</v>
      </c>
      <c r="DW34" s="575">
        <v>17</v>
      </c>
      <c r="DX34" s="576">
        <f t="shared" si="37"/>
        <v>14</v>
      </c>
      <c r="DY34" s="577">
        <f t="shared" si="37"/>
        <v>17</v>
      </c>
      <c r="DZ34" s="574">
        <v>6</v>
      </c>
      <c r="EA34" s="575">
        <v>5</v>
      </c>
      <c r="EB34" s="576">
        <f t="shared" si="38"/>
        <v>6</v>
      </c>
      <c r="EC34" s="577">
        <f t="shared" si="38"/>
        <v>5</v>
      </c>
      <c r="ED34" s="574"/>
      <c r="EE34" s="575"/>
      <c r="EF34" s="576">
        <f t="shared" si="39"/>
        <v>0</v>
      </c>
      <c r="EG34" s="577">
        <f t="shared" si="39"/>
        <v>0</v>
      </c>
      <c r="EH34" s="576">
        <f t="shared" si="40"/>
        <v>20</v>
      </c>
      <c r="EI34" s="577">
        <f t="shared" si="40"/>
        <v>22</v>
      </c>
      <c r="EJ34" s="576">
        <f t="shared" si="41"/>
        <v>20</v>
      </c>
      <c r="EK34" s="577">
        <f t="shared" si="41"/>
        <v>22</v>
      </c>
      <c r="EL34" s="574">
        <v>3.09</v>
      </c>
      <c r="EM34" s="575">
        <v>3.23</v>
      </c>
      <c r="EN34" s="576">
        <f t="shared" si="42"/>
        <v>43.26</v>
      </c>
      <c r="EO34" s="577">
        <f t="shared" si="42"/>
        <v>54.91</v>
      </c>
      <c r="EP34" s="574">
        <v>6.29</v>
      </c>
      <c r="EQ34" s="575">
        <v>4.4800000000000004</v>
      </c>
      <c r="ER34" s="576">
        <f t="shared" si="43"/>
        <v>37.74</v>
      </c>
      <c r="ES34" s="577">
        <f t="shared" si="43"/>
        <v>22.400000000000002</v>
      </c>
      <c r="ET34" s="574"/>
      <c r="EU34" s="575"/>
      <c r="EV34" s="576">
        <f t="shared" si="44"/>
        <v>0</v>
      </c>
      <c r="EW34" s="577">
        <f t="shared" si="44"/>
        <v>0</v>
      </c>
      <c r="EX34" s="576">
        <f t="shared" si="45"/>
        <v>4.05</v>
      </c>
      <c r="EY34" s="577">
        <f t="shared" si="45"/>
        <v>3.5140909090909092</v>
      </c>
      <c r="EZ34" s="576">
        <f t="shared" si="46"/>
        <v>81</v>
      </c>
      <c r="FA34" s="577">
        <f t="shared" si="46"/>
        <v>77.31</v>
      </c>
      <c r="FB34" s="574">
        <v>73.3</v>
      </c>
      <c r="FC34" s="575">
        <v>77.3</v>
      </c>
      <c r="FD34" s="576">
        <f t="shared" si="47"/>
        <v>1026.2</v>
      </c>
      <c r="FE34" s="577">
        <f t="shared" si="47"/>
        <v>1314.1</v>
      </c>
      <c r="FF34" s="574">
        <v>85.7</v>
      </c>
      <c r="FG34" s="575">
        <v>71.8</v>
      </c>
      <c r="FH34" s="576">
        <f t="shared" si="48"/>
        <v>514.20000000000005</v>
      </c>
      <c r="FI34" s="577">
        <f t="shared" si="48"/>
        <v>359</v>
      </c>
      <c r="FJ34" s="574"/>
      <c r="FK34" s="575"/>
      <c r="FL34" s="576">
        <f t="shared" si="49"/>
        <v>0</v>
      </c>
      <c r="FM34" s="577">
        <f t="shared" si="49"/>
        <v>0</v>
      </c>
      <c r="FN34" s="576">
        <f t="shared" si="50"/>
        <v>77.02000000000001</v>
      </c>
      <c r="FO34" s="577">
        <f t="shared" si="50"/>
        <v>76.05</v>
      </c>
      <c r="FP34" s="576">
        <f t="shared" si="51"/>
        <v>1540.4</v>
      </c>
      <c r="FQ34" s="577">
        <f t="shared" si="51"/>
        <v>1673.1</v>
      </c>
      <c r="FR34" s="574"/>
      <c r="FS34" s="575"/>
      <c r="FT34" s="576">
        <f t="shared" si="52"/>
        <v>0</v>
      </c>
      <c r="FU34" s="577">
        <f t="shared" si="52"/>
        <v>0</v>
      </c>
      <c r="FV34" s="574"/>
      <c r="FW34" s="575"/>
      <c r="FX34" s="576">
        <f t="shared" si="53"/>
        <v>0</v>
      </c>
      <c r="FY34" s="577">
        <f t="shared" si="53"/>
        <v>0</v>
      </c>
      <c r="FZ34" s="574"/>
      <c r="GA34" s="575"/>
      <c r="GB34" s="576">
        <f t="shared" si="54"/>
        <v>0</v>
      </c>
      <c r="GC34" s="577">
        <f t="shared" si="54"/>
        <v>0</v>
      </c>
      <c r="GD34" s="576">
        <f t="shared" si="55"/>
        <v>62</v>
      </c>
      <c r="GE34" s="577">
        <f t="shared" si="55"/>
        <v>80</v>
      </c>
      <c r="GF34" s="576">
        <f t="shared" si="55"/>
        <v>62</v>
      </c>
      <c r="GG34" s="577">
        <f t="shared" si="55"/>
        <v>80</v>
      </c>
      <c r="GH34" s="576">
        <f t="shared" si="56"/>
        <v>237.93</v>
      </c>
      <c r="GI34" s="577">
        <f t="shared" si="56"/>
        <v>352.38</v>
      </c>
      <c r="GJ34" s="576">
        <f t="shared" si="57"/>
        <v>4654.7</v>
      </c>
      <c r="GK34" s="577">
        <f t="shared" si="57"/>
        <v>6613.2000000000007</v>
      </c>
      <c r="GL34" s="576">
        <f t="shared" si="58"/>
        <v>26</v>
      </c>
      <c r="GM34" s="577">
        <f t="shared" si="58"/>
        <v>21</v>
      </c>
      <c r="GN34" s="576">
        <f t="shared" si="58"/>
        <v>26</v>
      </c>
      <c r="GO34" s="577">
        <f t="shared" si="58"/>
        <v>21</v>
      </c>
      <c r="GP34" s="576">
        <f t="shared" si="59"/>
        <v>172.34000000000003</v>
      </c>
      <c r="GQ34" s="577">
        <f t="shared" si="59"/>
        <v>107.36000000000001</v>
      </c>
      <c r="GR34" s="576">
        <f t="shared" si="60"/>
        <v>2068.1999999999998</v>
      </c>
      <c r="GS34" s="577">
        <f t="shared" si="60"/>
        <v>1430.1999999999998</v>
      </c>
      <c r="GT34" s="576">
        <f t="shared" si="61"/>
        <v>88</v>
      </c>
      <c r="GU34" s="577">
        <f t="shared" si="61"/>
        <v>101</v>
      </c>
      <c r="GV34" s="576">
        <f t="shared" si="61"/>
        <v>88</v>
      </c>
      <c r="GW34" s="577">
        <f t="shared" si="61"/>
        <v>101</v>
      </c>
      <c r="GX34" s="576">
        <f t="shared" si="62"/>
        <v>410.27000000000004</v>
      </c>
      <c r="GY34" s="577">
        <f t="shared" si="62"/>
        <v>459.74</v>
      </c>
      <c r="GZ34" s="576">
        <f t="shared" si="62"/>
        <v>6722.9</v>
      </c>
      <c r="HA34" s="577">
        <f t="shared" si="62"/>
        <v>8043.4000000000005</v>
      </c>
      <c r="HB34" s="576">
        <f t="shared" si="63"/>
        <v>0</v>
      </c>
      <c r="HC34" s="577">
        <f t="shared" si="63"/>
        <v>0</v>
      </c>
      <c r="HD34" s="576">
        <f t="shared" si="63"/>
        <v>0</v>
      </c>
      <c r="HE34" s="577">
        <f t="shared" si="63"/>
        <v>0</v>
      </c>
      <c r="HF34" s="576" t="str">
        <f t="shared" si="64"/>
        <v/>
      </c>
      <c r="HG34" s="577" t="str">
        <f t="shared" si="64"/>
        <v/>
      </c>
      <c r="HH34" s="576" t="str">
        <f t="shared" si="65"/>
        <v/>
      </c>
      <c r="HI34" s="577" t="str">
        <f t="shared" si="65"/>
        <v/>
      </c>
      <c r="HJ34" s="576">
        <f t="shared" si="66"/>
        <v>410.27</v>
      </c>
      <c r="HK34" s="577">
        <f t="shared" si="66"/>
        <v>459.73999999999995</v>
      </c>
      <c r="HL34" s="576">
        <f t="shared" si="67"/>
        <v>6722.9</v>
      </c>
      <c r="HM34" s="577">
        <f t="shared" si="67"/>
        <v>8043.4</v>
      </c>
    </row>
    <row r="35" spans="1:221">
      <c r="A35" s="509" t="s">
        <v>352</v>
      </c>
      <c r="B35" s="65" t="s">
        <v>377</v>
      </c>
      <c r="C35" s="14"/>
      <c r="D35" s="67">
        <v>107974</v>
      </c>
      <c r="E35" s="91">
        <v>10</v>
      </c>
      <c r="F35" s="574">
        <v>153</v>
      </c>
      <c r="G35" s="575">
        <v>156</v>
      </c>
      <c r="H35" s="574">
        <v>0</v>
      </c>
      <c r="I35" s="575">
        <v>1</v>
      </c>
      <c r="J35" s="576">
        <f t="shared" si="0"/>
        <v>153</v>
      </c>
      <c r="K35" s="577">
        <f t="shared" si="0"/>
        <v>155</v>
      </c>
      <c r="L35" s="574">
        <v>60</v>
      </c>
      <c r="M35" s="575">
        <v>60</v>
      </c>
      <c r="N35" s="576">
        <f t="shared" si="1"/>
        <v>153</v>
      </c>
      <c r="O35" s="577">
        <f t="shared" si="1"/>
        <v>155</v>
      </c>
      <c r="P35" s="576">
        <f t="shared" si="1"/>
        <v>153</v>
      </c>
      <c r="Q35" s="578">
        <f t="shared" si="1"/>
        <v>155</v>
      </c>
      <c r="R35" s="574">
        <v>34</v>
      </c>
      <c r="S35" s="575">
        <v>22</v>
      </c>
      <c r="T35" s="576">
        <f t="shared" si="2"/>
        <v>34</v>
      </c>
      <c r="U35" s="577">
        <f t="shared" si="2"/>
        <v>22</v>
      </c>
      <c r="V35" s="574">
        <v>2</v>
      </c>
      <c r="W35" s="575">
        <v>13</v>
      </c>
      <c r="X35" s="576">
        <f t="shared" si="3"/>
        <v>2</v>
      </c>
      <c r="Y35" s="577">
        <f t="shared" si="3"/>
        <v>13</v>
      </c>
      <c r="Z35" s="574"/>
      <c r="AA35" s="575"/>
      <c r="AB35" s="576">
        <f t="shared" si="4"/>
        <v>0</v>
      </c>
      <c r="AC35" s="577">
        <f t="shared" si="4"/>
        <v>0</v>
      </c>
      <c r="AD35" s="576">
        <f t="shared" si="5"/>
        <v>36</v>
      </c>
      <c r="AE35" s="577">
        <f t="shared" si="5"/>
        <v>35</v>
      </c>
      <c r="AF35" s="576">
        <f t="shared" si="6"/>
        <v>36</v>
      </c>
      <c r="AG35" s="577">
        <f t="shared" si="6"/>
        <v>35</v>
      </c>
      <c r="AH35" s="574">
        <v>2.56</v>
      </c>
      <c r="AI35" s="575">
        <v>4.55</v>
      </c>
      <c r="AJ35" s="576">
        <f t="shared" si="7"/>
        <v>87.04</v>
      </c>
      <c r="AK35" s="577">
        <f t="shared" si="7"/>
        <v>100.1</v>
      </c>
      <c r="AL35" s="574">
        <v>5.17</v>
      </c>
      <c r="AM35" s="575">
        <v>2.87</v>
      </c>
      <c r="AN35" s="576">
        <f t="shared" si="8"/>
        <v>10.34</v>
      </c>
      <c r="AO35" s="577">
        <f t="shared" si="8"/>
        <v>37.31</v>
      </c>
      <c r="AP35" s="574"/>
      <c r="AQ35" s="575"/>
      <c r="AR35" s="576">
        <f t="shared" si="9"/>
        <v>0</v>
      </c>
      <c r="AS35" s="577">
        <f t="shared" si="9"/>
        <v>0</v>
      </c>
      <c r="AT35" s="576">
        <f t="shared" si="10"/>
        <v>2.7050000000000001</v>
      </c>
      <c r="AU35" s="577">
        <f t="shared" si="10"/>
        <v>3.9259999999999997</v>
      </c>
      <c r="AV35" s="576">
        <f t="shared" si="11"/>
        <v>97.38</v>
      </c>
      <c r="AW35" s="577">
        <f t="shared" si="11"/>
        <v>137.41</v>
      </c>
      <c r="AX35" s="574">
        <v>83.1</v>
      </c>
      <c r="AY35" s="575">
        <v>92.2</v>
      </c>
      <c r="AZ35" s="576">
        <f t="shared" si="12"/>
        <v>2825.3999999999996</v>
      </c>
      <c r="BA35" s="577">
        <f t="shared" si="12"/>
        <v>2028.4</v>
      </c>
      <c r="BB35" s="574">
        <v>128</v>
      </c>
      <c r="BC35" s="575">
        <v>80.7</v>
      </c>
      <c r="BD35" s="576">
        <f t="shared" si="13"/>
        <v>256</v>
      </c>
      <c r="BE35" s="577">
        <f t="shared" si="13"/>
        <v>1049.1000000000001</v>
      </c>
      <c r="BF35" s="574"/>
      <c r="BG35" s="575"/>
      <c r="BH35" s="576">
        <f t="shared" si="14"/>
        <v>0</v>
      </c>
      <c r="BI35" s="577">
        <f t="shared" si="14"/>
        <v>0</v>
      </c>
      <c r="BJ35" s="576">
        <f t="shared" si="15"/>
        <v>85.594444444444434</v>
      </c>
      <c r="BK35" s="577">
        <f t="shared" si="15"/>
        <v>87.928571428571431</v>
      </c>
      <c r="BL35" s="576">
        <f t="shared" si="16"/>
        <v>3081.3999999999996</v>
      </c>
      <c r="BM35" s="577">
        <f t="shared" si="16"/>
        <v>3077.5</v>
      </c>
      <c r="BN35" s="574">
        <v>84</v>
      </c>
      <c r="BO35" s="575">
        <v>61</v>
      </c>
      <c r="BP35" s="576">
        <f t="shared" si="17"/>
        <v>84</v>
      </c>
      <c r="BQ35" s="577">
        <f t="shared" si="17"/>
        <v>61</v>
      </c>
      <c r="BR35" s="574">
        <v>10</v>
      </c>
      <c r="BS35" s="575">
        <v>54</v>
      </c>
      <c r="BT35" s="576">
        <f t="shared" si="18"/>
        <v>10</v>
      </c>
      <c r="BU35" s="577">
        <f t="shared" si="18"/>
        <v>54</v>
      </c>
      <c r="BV35" s="574"/>
      <c r="BW35" s="575"/>
      <c r="BX35" s="576">
        <f t="shared" si="19"/>
        <v>0</v>
      </c>
      <c r="BY35" s="577">
        <f t="shared" si="19"/>
        <v>0</v>
      </c>
      <c r="BZ35" s="576">
        <f t="shared" si="20"/>
        <v>94</v>
      </c>
      <c r="CA35" s="577">
        <f t="shared" si="20"/>
        <v>115</v>
      </c>
      <c r="CB35" s="576">
        <f t="shared" si="21"/>
        <v>94</v>
      </c>
      <c r="CC35" s="577">
        <f t="shared" si="21"/>
        <v>115</v>
      </c>
      <c r="CD35" s="574">
        <v>2.44</v>
      </c>
      <c r="CE35" s="575">
        <v>5.17</v>
      </c>
      <c r="CF35" s="576">
        <f t="shared" si="22"/>
        <v>204.96</v>
      </c>
      <c r="CG35" s="577">
        <f t="shared" si="22"/>
        <v>315.37</v>
      </c>
      <c r="CH35" s="574">
        <v>2.68</v>
      </c>
      <c r="CI35" s="575">
        <v>5.29</v>
      </c>
      <c r="CJ35" s="576">
        <f t="shared" si="23"/>
        <v>26.8</v>
      </c>
      <c r="CK35" s="577">
        <f t="shared" si="23"/>
        <v>285.66000000000003</v>
      </c>
      <c r="CL35" s="574"/>
      <c r="CM35" s="575"/>
      <c r="CN35" s="576">
        <f t="shared" si="24"/>
        <v>0</v>
      </c>
      <c r="CO35" s="577">
        <f t="shared" si="24"/>
        <v>0</v>
      </c>
      <c r="CP35" s="576">
        <f t="shared" si="25"/>
        <v>2.4655319148936172</v>
      </c>
      <c r="CQ35" s="577">
        <f t="shared" si="25"/>
        <v>5.2263478260869567</v>
      </c>
      <c r="CR35" s="576">
        <f t="shared" si="26"/>
        <v>231.76000000000002</v>
      </c>
      <c r="CS35" s="577">
        <f t="shared" si="26"/>
        <v>601.03</v>
      </c>
      <c r="CT35" s="574">
        <v>84.1</v>
      </c>
      <c r="CU35" s="575">
        <v>86.3</v>
      </c>
      <c r="CV35" s="576">
        <f t="shared" si="27"/>
        <v>7064.4</v>
      </c>
      <c r="CW35" s="577">
        <f t="shared" si="27"/>
        <v>5264.3</v>
      </c>
      <c r="CX35" s="574">
        <v>99.8</v>
      </c>
      <c r="CY35" s="575">
        <v>93.3</v>
      </c>
      <c r="CZ35" s="576">
        <f t="shared" si="28"/>
        <v>998</v>
      </c>
      <c r="DA35" s="577">
        <f t="shared" si="28"/>
        <v>5038.2</v>
      </c>
      <c r="DB35" s="574"/>
      <c r="DC35" s="575"/>
      <c r="DD35" s="576">
        <f t="shared" si="29"/>
        <v>0</v>
      </c>
      <c r="DE35" s="577">
        <f t="shared" si="29"/>
        <v>0</v>
      </c>
      <c r="DF35" s="576">
        <f t="shared" si="30"/>
        <v>85.770212765957439</v>
      </c>
      <c r="DG35" s="577">
        <f t="shared" si="30"/>
        <v>89.586956521739125</v>
      </c>
      <c r="DH35" s="576">
        <f t="shared" si="31"/>
        <v>8062.4</v>
      </c>
      <c r="DI35" s="577">
        <f t="shared" si="31"/>
        <v>10302.5</v>
      </c>
      <c r="DJ35" s="576">
        <f t="shared" si="32"/>
        <v>130</v>
      </c>
      <c r="DK35" s="577">
        <f t="shared" si="32"/>
        <v>150</v>
      </c>
      <c r="DL35" s="576">
        <f t="shared" si="32"/>
        <v>130</v>
      </c>
      <c r="DM35" s="577">
        <f t="shared" si="32"/>
        <v>150</v>
      </c>
      <c r="DN35" s="576">
        <f t="shared" si="33"/>
        <v>2.5318461538461539</v>
      </c>
      <c r="DO35" s="577">
        <f t="shared" si="33"/>
        <v>4.9229333333333329</v>
      </c>
      <c r="DP35" s="576">
        <f t="shared" si="34"/>
        <v>329.14</v>
      </c>
      <c r="DQ35" s="577">
        <f t="shared" si="34"/>
        <v>738.43999999999994</v>
      </c>
      <c r="DR35" s="576">
        <f t="shared" si="35"/>
        <v>85.721538461538458</v>
      </c>
      <c r="DS35" s="577">
        <f t="shared" si="35"/>
        <v>89.2</v>
      </c>
      <c r="DT35" s="576">
        <f t="shared" si="36"/>
        <v>11143.8</v>
      </c>
      <c r="DU35" s="577">
        <f t="shared" si="36"/>
        <v>13380</v>
      </c>
      <c r="DV35" s="574">
        <v>15</v>
      </c>
      <c r="DW35" s="575">
        <v>3</v>
      </c>
      <c r="DX35" s="576">
        <f t="shared" si="37"/>
        <v>15</v>
      </c>
      <c r="DY35" s="577">
        <f t="shared" si="37"/>
        <v>3</v>
      </c>
      <c r="DZ35" s="574">
        <v>8</v>
      </c>
      <c r="EA35" s="575">
        <v>2</v>
      </c>
      <c r="EB35" s="576">
        <f t="shared" si="38"/>
        <v>8</v>
      </c>
      <c r="EC35" s="577">
        <f t="shared" si="38"/>
        <v>2</v>
      </c>
      <c r="ED35" s="574"/>
      <c r="EE35" s="575"/>
      <c r="EF35" s="576">
        <f t="shared" si="39"/>
        <v>0</v>
      </c>
      <c r="EG35" s="577">
        <f t="shared" si="39"/>
        <v>0</v>
      </c>
      <c r="EH35" s="576">
        <f t="shared" si="40"/>
        <v>23</v>
      </c>
      <c r="EI35" s="577">
        <f t="shared" si="40"/>
        <v>5</v>
      </c>
      <c r="EJ35" s="576">
        <f t="shared" si="41"/>
        <v>23</v>
      </c>
      <c r="EK35" s="577">
        <f t="shared" si="41"/>
        <v>5</v>
      </c>
      <c r="EL35" s="574">
        <v>2.64</v>
      </c>
      <c r="EM35" s="575">
        <v>1.58</v>
      </c>
      <c r="EN35" s="576">
        <f t="shared" si="42"/>
        <v>39.6</v>
      </c>
      <c r="EO35" s="577">
        <f t="shared" si="42"/>
        <v>4.74</v>
      </c>
      <c r="EP35" s="574">
        <v>7.21</v>
      </c>
      <c r="EQ35" s="575">
        <v>1.88</v>
      </c>
      <c r="ER35" s="576">
        <f t="shared" si="43"/>
        <v>57.68</v>
      </c>
      <c r="ES35" s="577">
        <f t="shared" si="43"/>
        <v>3.76</v>
      </c>
      <c r="ET35" s="574"/>
      <c r="EU35" s="575"/>
      <c r="EV35" s="576">
        <f t="shared" si="44"/>
        <v>0</v>
      </c>
      <c r="EW35" s="577">
        <f t="shared" si="44"/>
        <v>0</v>
      </c>
      <c r="EX35" s="576">
        <f t="shared" si="45"/>
        <v>4.2295652173913041</v>
      </c>
      <c r="EY35" s="577">
        <f t="shared" si="45"/>
        <v>1.7</v>
      </c>
      <c r="EZ35" s="576">
        <f t="shared" si="46"/>
        <v>97.28</v>
      </c>
      <c r="FA35" s="577">
        <f t="shared" si="46"/>
        <v>8.5</v>
      </c>
      <c r="FB35" s="574">
        <v>65.599999999999994</v>
      </c>
      <c r="FC35" s="575">
        <v>50.3</v>
      </c>
      <c r="FD35" s="576">
        <f t="shared" si="47"/>
        <v>983.99999999999989</v>
      </c>
      <c r="FE35" s="577">
        <f t="shared" si="47"/>
        <v>150.89999999999998</v>
      </c>
      <c r="FF35" s="574">
        <v>65.8</v>
      </c>
      <c r="FG35" s="575">
        <v>28</v>
      </c>
      <c r="FH35" s="576">
        <f t="shared" si="48"/>
        <v>526.4</v>
      </c>
      <c r="FI35" s="577">
        <f t="shared" si="48"/>
        <v>56</v>
      </c>
      <c r="FJ35" s="574"/>
      <c r="FK35" s="575"/>
      <c r="FL35" s="576">
        <f t="shared" si="49"/>
        <v>0</v>
      </c>
      <c r="FM35" s="577">
        <f t="shared" si="49"/>
        <v>0</v>
      </c>
      <c r="FN35" s="576">
        <f t="shared" si="50"/>
        <v>65.669565217391295</v>
      </c>
      <c r="FO35" s="577">
        <f t="shared" si="50"/>
        <v>41.379999999999995</v>
      </c>
      <c r="FP35" s="576">
        <f t="shared" si="51"/>
        <v>1510.3999999999999</v>
      </c>
      <c r="FQ35" s="577">
        <f t="shared" si="51"/>
        <v>206.89999999999998</v>
      </c>
      <c r="FR35" s="574"/>
      <c r="FS35" s="575"/>
      <c r="FT35" s="576">
        <f t="shared" si="52"/>
        <v>0</v>
      </c>
      <c r="FU35" s="577">
        <f t="shared" si="52"/>
        <v>0</v>
      </c>
      <c r="FV35" s="574"/>
      <c r="FW35" s="575"/>
      <c r="FX35" s="576">
        <f t="shared" si="53"/>
        <v>0</v>
      </c>
      <c r="FY35" s="577">
        <f t="shared" si="53"/>
        <v>0</v>
      </c>
      <c r="FZ35" s="574"/>
      <c r="GA35" s="575"/>
      <c r="GB35" s="576">
        <f t="shared" si="54"/>
        <v>0</v>
      </c>
      <c r="GC35" s="577">
        <f t="shared" si="54"/>
        <v>0</v>
      </c>
      <c r="GD35" s="576">
        <f t="shared" si="55"/>
        <v>133</v>
      </c>
      <c r="GE35" s="577">
        <f t="shared" si="55"/>
        <v>86</v>
      </c>
      <c r="GF35" s="576">
        <f t="shared" si="55"/>
        <v>133</v>
      </c>
      <c r="GG35" s="577">
        <f t="shared" si="55"/>
        <v>86</v>
      </c>
      <c r="GH35" s="576">
        <f t="shared" si="56"/>
        <v>331.6</v>
      </c>
      <c r="GI35" s="577">
        <f t="shared" si="56"/>
        <v>420.21000000000004</v>
      </c>
      <c r="GJ35" s="576">
        <f t="shared" si="57"/>
        <v>10873.8</v>
      </c>
      <c r="GK35" s="577">
        <f t="shared" si="57"/>
        <v>7443.6</v>
      </c>
      <c r="GL35" s="576">
        <f t="shared" si="58"/>
        <v>20</v>
      </c>
      <c r="GM35" s="577">
        <f t="shared" si="58"/>
        <v>69</v>
      </c>
      <c r="GN35" s="576">
        <f t="shared" si="58"/>
        <v>20</v>
      </c>
      <c r="GO35" s="577">
        <f t="shared" si="58"/>
        <v>69</v>
      </c>
      <c r="GP35" s="576">
        <f t="shared" si="59"/>
        <v>94.82</v>
      </c>
      <c r="GQ35" s="577">
        <f t="shared" si="59"/>
        <v>326.73</v>
      </c>
      <c r="GR35" s="576">
        <f t="shared" si="60"/>
        <v>1780.4</v>
      </c>
      <c r="GS35" s="577">
        <f t="shared" si="60"/>
        <v>6143.3</v>
      </c>
      <c r="GT35" s="576">
        <f t="shared" si="61"/>
        <v>153</v>
      </c>
      <c r="GU35" s="577">
        <f t="shared" si="61"/>
        <v>155</v>
      </c>
      <c r="GV35" s="576">
        <f t="shared" si="61"/>
        <v>153</v>
      </c>
      <c r="GW35" s="577">
        <f t="shared" si="61"/>
        <v>155</v>
      </c>
      <c r="GX35" s="576">
        <f t="shared" si="62"/>
        <v>426.42</v>
      </c>
      <c r="GY35" s="577">
        <f t="shared" si="62"/>
        <v>746.94</v>
      </c>
      <c r="GZ35" s="576">
        <f t="shared" si="62"/>
        <v>12654.199999999999</v>
      </c>
      <c r="HA35" s="577">
        <f t="shared" si="62"/>
        <v>13586.900000000001</v>
      </c>
      <c r="HB35" s="576">
        <f t="shared" si="63"/>
        <v>0</v>
      </c>
      <c r="HC35" s="577">
        <f t="shared" si="63"/>
        <v>0</v>
      </c>
      <c r="HD35" s="576">
        <f t="shared" si="63"/>
        <v>0</v>
      </c>
      <c r="HE35" s="577">
        <f t="shared" si="63"/>
        <v>0</v>
      </c>
      <c r="HF35" s="576" t="str">
        <f t="shared" si="64"/>
        <v/>
      </c>
      <c r="HG35" s="577" t="str">
        <f t="shared" si="64"/>
        <v/>
      </c>
      <c r="HH35" s="576" t="str">
        <f t="shared" si="65"/>
        <v/>
      </c>
      <c r="HI35" s="577" t="str">
        <f t="shared" si="65"/>
        <v/>
      </c>
      <c r="HJ35" s="576">
        <f t="shared" si="66"/>
        <v>426.41999999999996</v>
      </c>
      <c r="HK35" s="577">
        <f t="shared" si="66"/>
        <v>746.93999999999994</v>
      </c>
      <c r="HL35" s="576">
        <f t="shared" si="67"/>
        <v>12654.199999999999</v>
      </c>
      <c r="HM35" s="577">
        <f t="shared" si="67"/>
        <v>13586.9</v>
      </c>
    </row>
    <row r="36" spans="1:221">
      <c r="A36" s="509" t="s">
        <v>352</v>
      </c>
      <c r="B36" s="65" t="s">
        <v>378</v>
      </c>
      <c r="C36" s="14"/>
      <c r="D36" s="67">
        <v>107637</v>
      </c>
      <c r="E36" s="91">
        <v>10</v>
      </c>
      <c r="F36" s="574">
        <v>228</v>
      </c>
      <c r="G36" s="575">
        <v>193</v>
      </c>
      <c r="H36" s="574">
        <v>17</v>
      </c>
      <c r="I36" s="575">
        <v>19</v>
      </c>
      <c r="J36" s="576">
        <f t="shared" si="0"/>
        <v>211</v>
      </c>
      <c r="K36" s="577">
        <f t="shared" si="0"/>
        <v>174</v>
      </c>
      <c r="L36" s="574">
        <v>60</v>
      </c>
      <c r="M36" s="575">
        <v>60</v>
      </c>
      <c r="N36" s="576">
        <f t="shared" si="1"/>
        <v>211</v>
      </c>
      <c r="O36" s="577">
        <f t="shared" si="1"/>
        <v>174</v>
      </c>
      <c r="P36" s="576">
        <f t="shared" si="1"/>
        <v>211</v>
      </c>
      <c r="Q36" s="578">
        <f t="shared" si="1"/>
        <v>174</v>
      </c>
      <c r="R36" s="574">
        <v>4</v>
      </c>
      <c r="S36" s="575">
        <v>4</v>
      </c>
      <c r="T36" s="576">
        <f t="shared" si="2"/>
        <v>4</v>
      </c>
      <c r="U36" s="577">
        <f t="shared" si="2"/>
        <v>4</v>
      </c>
      <c r="V36" s="574">
        <v>10</v>
      </c>
      <c r="W36" s="575">
        <v>5</v>
      </c>
      <c r="X36" s="576">
        <f t="shared" si="3"/>
        <v>10</v>
      </c>
      <c r="Y36" s="577">
        <f t="shared" si="3"/>
        <v>5</v>
      </c>
      <c r="Z36" s="574"/>
      <c r="AA36" s="575"/>
      <c r="AB36" s="576">
        <f t="shared" si="4"/>
        <v>0</v>
      </c>
      <c r="AC36" s="577">
        <f t="shared" si="4"/>
        <v>0</v>
      </c>
      <c r="AD36" s="576">
        <f t="shared" si="5"/>
        <v>14</v>
      </c>
      <c r="AE36" s="577">
        <f t="shared" si="5"/>
        <v>9</v>
      </c>
      <c r="AF36" s="576">
        <f t="shared" si="6"/>
        <v>14</v>
      </c>
      <c r="AG36" s="577">
        <f t="shared" si="6"/>
        <v>9</v>
      </c>
      <c r="AH36" s="574">
        <v>3.54</v>
      </c>
      <c r="AI36" s="575">
        <v>2.54</v>
      </c>
      <c r="AJ36" s="576">
        <f t="shared" si="7"/>
        <v>14.16</v>
      </c>
      <c r="AK36" s="577">
        <f t="shared" si="7"/>
        <v>10.16</v>
      </c>
      <c r="AL36" s="574">
        <v>4.91</v>
      </c>
      <c r="AM36" s="575">
        <v>3.25</v>
      </c>
      <c r="AN36" s="576">
        <f t="shared" si="8"/>
        <v>49.1</v>
      </c>
      <c r="AO36" s="577">
        <f t="shared" si="8"/>
        <v>16.25</v>
      </c>
      <c r="AP36" s="574"/>
      <c r="AQ36" s="575"/>
      <c r="AR36" s="576">
        <f t="shared" si="9"/>
        <v>0</v>
      </c>
      <c r="AS36" s="577">
        <f t="shared" si="9"/>
        <v>0</v>
      </c>
      <c r="AT36" s="576">
        <f t="shared" si="10"/>
        <v>4.5185714285714287</v>
      </c>
      <c r="AU36" s="577">
        <f t="shared" si="10"/>
        <v>2.9344444444444444</v>
      </c>
      <c r="AV36" s="576">
        <f t="shared" si="11"/>
        <v>63.260000000000005</v>
      </c>
      <c r="AW36" s="577">
        <f t="shared" si="11"/>
        <v>26.41</v>
      </c>
      <c r="AX36" s="574">
        <v>71</v>
      </c>
      <c r="AY36" s="575">
        <v>79.5</v>
      </c>
      <c r="AZ36" s="576">
        <f t="shared" si="12"/>
        <v>284</v>
      </c>
      <c r="BA36" s="577">
        <f t="shared" si="12"/>
        <v>318</v>
      </c>
      <c r="BB36" s="574">
        <v>76.400000000000006</v>
      </c>
      <c r="BC36" s="575">
        <v>78.400000000000006</v>
      </c>
      <c r="BD36" s="576">
        <f t="shared" si="13"/>
        <v>764</v>
      </c>
      <c r="BE36" s="577">
        <f t="shared" si="13"/>
        <v>392</v>
      </c>
      <c r="BF36" s="574"/>
      <c r="BG36" s="575"/>
      <c r="BH36" s="576">
        <f t="shared" si="14"/>
        <v>0</v>
      </c>
      <c r="BI36" s="577">
        <f t="shared" si="14"/>
        <v>0</v>
      </c>
      <c r="BJ36" s="576">
        <f t="shared" si="15"/>
        <v>74.857142857142861</v>
      </c>
      <c r="BK36" s="577">
        <f t="shared" si="15"/>
        <v>78.888888888888886</v>
      </c>
      <c r="BL36" s="576">
        <f t="shared" si="16"/>
        <v>1048</v>
      </c>
      <c r="BM36" s="577">
        <f t="shared" si="16"/>
        <v>710</v>
      </c>
      <c r="BN36" s="574">
        <v>86</v>
      </c>
      <c r="BO36" s="575">
        <v>72</v>
      </c>
      <c r="BP36" s="576">
        <f t="shared" si="17"/>
        <v>86</v>
      </c>
      <c r="BQ36" s="577">
        <f t="shared" si="17"/>
        <v>72</v>
      </c>
      <c r="BR36" s="574">
        <v>40</v>
      </c>
      <c r="BS36" s="575">
        <v>27</v>
      </c>
      <c r="BT36" s="576">
        <f t="shared" si="18"/>
        <v>40</v>
      </c>
      <c r="BU36" s="577">
        <f t="shared" si="18"/>
        <v>27</v>
      </c>
      <c r="BV36" s="574"/>
      <c r="BW36" s="575"/>
      <c r="BX36" s="576">
        <f t="shared" si="19"/>
        <v>0</v>
      </c>
      <c r="BY36" s="577">
        <f t="shared" si="19"/>
        <v>0</v>
      </c>
      <c r="BZ36" s="576">
        <f t="shared" si="20"/>
        <v>126</v>
      </c>
      <c r="CA36" s="577">
        <f t="shared" si="20"/>
        <v>99</v>
      </c>
      <c r="CB36" s="576">
        <f t="shared" si="21"/>
        <v>126</v>
      </c>
      <c r="CC36" s="577">
        <f t="shared" si="21"/>
        <v>99</v>
      </c>
      <c r="CD36" s="574">
        <v>5.0999999999999996</v>
      </c>
      <c r="CE36" s="575">
        <v>5.64</v>
      </c>
      <c r="CF36" s="576">
        <f t="shared" si="22"/>
        <v>438.59999999999997</v>
      </c>
      <c r="CG36" s="577">
        <f t="shared" si="22"/>
        <v>406.08</v>
      </c>
      <c r="CH36" s="574">
        <v>7.23</v>
      </c>
      <c r="CI36" s="575">
        <v>7.52</v>
      </c>
      <c r="CJ36" s="576">
        <f t="shared" si="23"/>
        <v>289.20000000000005</v>
      </c>
      <c r="CK36" s="577">
        <f t="shared" si="23"/>
        <v>203.04</v>
      </c>
      <c r="CL36" s="574"/>
      <c r="CM36" s="575"/>
      <c r="CN36" s="576">
        <f t="shared" si="24"/>
        <v>0</v>
      </c>
      <c r="CO36" s="577">
        <f t="shared" si="24"/>
        <v>0</v>
      </c>
      <c r="CP36" s="576">
        <f t="shared" si="25"/>
        <v>5.7761904761904761</v>
      </c>
      <c r="CQ36" s="577">
        <f t="shared" si="25"/>
        <v>6.1527272727272724</v>
      </c>
      <c r="CR36" s="576">
        <f t="shared" si="26"/>
        <v>727.8</v>
      </c>
      <c r="CS36" s="577">
        <f t="shared" si="26"/>
        <v>609.12</v>
      </c>
      <c r="CT36" s="574">
        <v>89.5</v>
      </c>
      <c r="CU36" s="575">
        <v>100.8</v>
      </c>
      <c r="CV36" s="576">
        <f t="shared" si="27"/>
        <v>7697</v>
      </c>
      <c r="CW36" s="577">
        <f t="shared" si="27"/>
        <v>7257.5999999999995</v>
      </c>
      <c r="CX36" s="574">
        <v>79.2</v>
      </c>
      <c r="CY36" s="575">
        <v>101.9</v>
      </c>
      <c r="CZ36" s="576">
        <f t="shared" si="28"/>
        <v>3168</v>
      </c>
      <c r="DA36" s="577">
        <f t="shared" si="28"/>
        <v>2751.3</v>
      </c>
      <c r="DB36" s="574"/>
      <c r="DC36" s="575"/>
      <c r="DD36" s="576">
        <f t="shared" si="29"/>
        <v>0</v>
      </c>
      <c r="DE36" s="577">
        <f t="shared" si="29"/>
        <v>0</v>
      </c>
      <c r="DF36" s="576">
        <f t="shared" si="30"/>
        <v>86.230158730158735</v>
      </c>
      <c r="DG36" s="577">
        <f t="shared" si="30"/>
        <v>101.1</v>
      </c>
      <c r="DH36" s="576">
        <f t="shared" si="31"/>
        <v>10865</v>
      </c>
      <c r="DI36" s="577">
        <f t="shared" si="31"/>
        <v>10008.9</v>
      </c>
      <c r="DJ36" s="576">
        <f t="shared" si="32"/>
        <v>140</v>
      </c>
      <c r="DK36" s="577">
        <f t="shared" si="32"/>
        <v>108</v>
      </c>
      <c r="DL36" s="576">
        <f t="shared" si="32"/>
        <v>140</v>
      </c>
      <c r="DM36" s="577">
        <f t="shared" si="32"/>
        <v>108</v>
      </c>
      <c r="DN36" s="576">
        <f t="shared" si="33"/>
        <v>5.6504285714285709</v>
      </c>
      <c r="DO36" s="577">
        <f t="shared" si="33"/>
        <v>5.8845370370370365</v>
      </c>
      <c r="DP36" s="576">
        <f t="shared" si="34"/>
        <v>791.06</v>
      </c>
      <c r="DQ36" s="577">
        <f t="shared" si="34"/>
        <v>635.53</v>
      </c>
      <c r="DR36" s="576">
        <f t="shared" si="35"/>
        <v>85.092857142857142</v>
      </c>
      <c r="DS36" s="577">
        <f t="shared" si="35"/>
        <v>99.249074074074073</v>
      </c>
      <c r="DT36" s="576">
        <f t="shared" si="36"/>
        <v>11913</v>
      </c>
      <c r="DU36" s="577">
        <f t="shared" si="36"/>
        <v>10718.9</v>
      </c>
      <c r="DV36" s="574">
        <v>42</v>
      </c>
      <c r="DW36" s="575">
        <v>46</v>
      </c>
      <c r="DX36" s="576">
        <f t="shared" si="37"/>
        <v>42</v>
      </c>
      <c r="DY36" s="577">
        <f t="shared" si="37"/>
        <v>46</v>
      </c>
      <c r="DZ36" s="574">
        <v>29</v>
      </c>
      <c r="EA36" s="575">
        <v>20</v>
      </c>
      <c r="EB36" s="576">
        <f t="shared" si="38"/>
        <v>29</v>
      </c>
      <c r="EC36" s="577">
        <f t="shared" si="38"/>
        <v>20</v>
      </c>
      <c r="ED36" s="574"/>
      <c r="EE36" s="575"/>
      <c r="EF36" s="576">
        <f t="shared" si="39"/>
        <v>0</v>
      </c>
      <c r="EG36" s="577">
        <f t="shared" si="39"/>
        <v>0</v>
      </c>
      <c r="EH36" s="576">
        <f t="shared" si="40"/>
        <v>71</v>
      </c>
      <c r="EI36" s="577">
        <f t="shared" si="40"/>
        <v>66</v>
      </c>
      <c r="EJ36" s="576">
        <f t="shared" si="41"/>
        <v>71</v>
      </c>
      <c r="EK36" s="577">
        <f t="shared" si="41"/>
        <v>66</v>
      </c>
      <c r="EL36" s="574">
        <v>4.0999999999999996</v>
      </c>
      <c r="EM36" s="575">
        <v>4.5199999999999996</v>
      </c>
      <c r="EN36" s="576">
        <f t="shared" si="42"/>
        <v>172.2</v>
      </c>
      <c r="EO36" s="577">
        <f t="shared" si="42"/>
        <v>207.92</v>
      </c>
      <c r="EP36" s="574">
        <v>5.0599999999999996</v>
      </c>
      <c r="EQ36" s="575">
        <v>5.49</v>
      </c>
      <c r="ER36" s="576">
        <f t="shared" si="43"/>
        <v>146.73999999999998</v>
      </c>
      <c r="ES36" s="577">
        <f t="shared" si="43"/>
        <v>109.80000000000001</v>
      </c>
      <c r="ET36" s="574"/>
      <c r="EU36" s="575"/>
      <c r="EV36" s="576">
        <f t="shared" si="44"/>
        <v>0</v>
      </c>
      <c r="EW36" s="577">
        <f t="shared" si="44"/>
        <v>0</v>
      </c>
      <c r="EX36" s="576">
        <f t="shared" si="45"/>
        <v>4.4921126760563368</v>
      </c>
      <c r="EY36" s="577">
        <f t="shared" si="45"/>
        <v>4.8139393939393944</v>
      </c>
      <c r="EZ36" s="576">
        <f t="shared" si="46"/>
        <v>318.93999999999994</v>
      </c>
      <c r="FA36" s="577">
        <f t="shared" si="46"/>
        <v>317.72000000000003</v>
      </c>
      <c r="FB36" s="574">
        <v>69.5</v>
      </c>
      <c r="FC36" s="575">
        <v>84.2</v>
      </c>
      <c r="FD36" s="576">
        <f t="shared" si="47"/>
        <v>2919</v>
      </c>
      <c r="FE36" s="577">
        <f t="shared" si="47"/>
        <v>3873.2000000000003</v>
      </c>
      <c r="FF36" s="574">
        <v>68.7</v>
      </c>
      <c r="FG36" s="575">
        <v>70.7</v>
      </c>
      <c r="FH36" s="576">
        <f t="shared" si="48"/>
        <v>1992.3000000000002</v>
      </c>
      <c r="FI36" s="577">
        <f t="shared" si="48"/>
        <v>1414</v>
      </c>
      <c r="FJ36" s="574"/>
      <c r="FK36" s="575"/>
      <c r="FL36" s="576">
        <f t="shared" si="49"/>
        <v>0</v>
      </c>
      <c r="FM36" s="577">
        <f t="shared" si="49"/>
        <v>0</v>
      </c>
      <c r="FN36" s="576">
        <f t="shared" si="50"/>
        <v>69.173239436619724</v>
      </c>
      <c r="FO36" s="577">
        <f t="shared" si="50"/>
        <v>80.109090909090924</v>
      </c>
      <c r="FP36" s="576">
        <f t="shared" si="51"/>
        <v>4911.3</v>
      </c>
      <c r="FQ36" s="577">
        <f t="shared" si="51"/>
        <v>5287.2000000000007</v>
      </c>
      <c r="FR36" s="574"/>
      <c r="FS36" s="575"/>
      <c r="FT36" s="576">
        <f t="shared" si="52"/>
        <v>0</v>
      </c>
      <c r="FU36" s="577">
        <f t="shared" si="52"/>
        <v>0</v>
      </c>
      <c r="FV36" s="574"/>
      <c r="FW36" s="575"/>
      <c r="FX36" s="576">
        <f t="shared" si="53"/>
        <v>0</v>
      </c>
      <c r="FY36" s="577">
        <f t="shared" si="53"/>
        <v>0</v>
      </c>
      <c r="FZ36" s="574"/>
      <c r="GA36" s="575"/>
      <c r="GB36" s="576">
        <f t="shared" si="54"/>
        <v>0</v>
      </c>
      <c r="GC36" s="577">
        <f t="shared" si="54"/>
        <v>0</v>
      </c>
      <c r="GD36" s="576">
        <f t="shared" si="55"/>
        <v>132</v>
      </c>
      <c r="GE36" s="577">
        <f t="shared" si="55"/>
        <v>122</v>
      </c>
      <c r="GF36" s="576">
        <f t="shared" si="55"/>
        <v>132</v>
      </c>
      <c r="GG36" s="577">
        <f t="shared" si="55"/>
        <v>122</v>
      </c>
      <c r="GH36" s="576">
        <f t="shared" si="56"/>
        <v>624.96</v>
      </c>
      <c r="GI36" s="577">
        <f t="shared" si="56"/>
        <v>624.16</v>
      </c>
      <c r="GJ36" s="576">
        <f t="shared" si="57"/>
        <v>10900</v>
      </c>
      <c r="GK36" s="577">
        <f t="shared" si="57"/>
        <v>11448.8</v>
      </c>
      <c r="GL36" s="576">
        <f t="shared" si="58"/>
        <v>79</v>
      </c>
      <c r="GM36" s="577">
        <f t="shared" si="58"/>
        <v>52</v>
      </c>
      <c r="GN36" s="576">
        <f t="shared" si="58"/>
        <v>79</v>
      </c>
      <c r="GO36" s="577">
        <f t="shared" si="58"/>
        <v>52</v>
      </c>
      <c r="GP36" s="576">
        <f t="shared" si="59"/>
        <v>485.04000000000008</v>
      </c>
      <c r="GQ36" s="577">
        <f t="shared" si="59"/>
        <v>329.09000000000003</v>
      </c>
      <c r="GR36" s="576">
        <f t="shared" si="60"/>
        <v>5924.3</v>
      </c>
      <c r="GS36" s="577">
        <f t="shared" si="60"/>
        <v>4557.3</v>
      </c>
      <c r="GT36" s="576">
        <f t="shared" si="61"/>
        <v>211</v>
      </c>
      <c r="GU36" s="577">
        <f t="shared" si="61"/>
        <v>174</v>
      </c>
      <c r="GV36" s="576">
        <f t="shared" si="61"/>
        <v>211</v>
      </c>
      <c r="GW36" s="577">
        <f t="shared" si="61"/>
        <v>174</v>
      </c>
      <c r="GX36" s="576">
        <f t="shared" si="62"/>
        <v>1110</v>
      </c>
      <c r="GY36" s="577">
        <f t="shared" si="62"/>
        <v>953.25</v>
      </c>
      <c r="GZ36" s="576">
        <f t="shared" si="62"/>
        <v>16824.3</v>
      </c>
      <c r="HA36" s="577">
        <f t="shared" si="62"/>
        <v>16006.099999999999</v>
      </c>
      <c r="HB36" s="576">
        <f t="shared" si="63"/>
        <v>0</v>
      </c>
      <c r="HC36" s="577">
        <f t="shared" si="63"/>
        <v>0</v>
      </c>
      <c r="HD36" s="576">
        <f t="shared" si="63"/>
        <v>0</v>
      </c>
      <c r="HE36" s="577">
        <f t="shared" si="63"/>
        <v>0</v>
      </c>
      <c r="HF36" s="576" t="str">
        <f t="shared" si="64"/>
        <v/>
      </c>
      <c r="HG36" s="577" t="str">
        <f t="shared" si="64"/>
        <v/>
      </c>
      <c r="HH36" s="576" t="str">
        <f t="shared" si="65"/>
        <v/>
      </c>
      <c r="HI36" s="577" t="str">
        <f t="shared" si="65"/>
        <v/>
      </c>
      <c r="HJ36" s="576">
        <f t="shared" si="66"/>
        <v>1110</v>
      </c>
      <c r="HK36" s="577">
        <f t="shared" si="66"/>
        <v>953.25</v>
      </c>
      <c r="HL36" s="576">
        <f t="shared" si="67"/>
        <v>16824.3</v>
      </c>
      <c r="HM36" s="577">
        <f t="shared" si="67"/>
        <v>16006.1</v>
      </c>
    </row>
    <row r="37" spans="1:221">
      <c r="A37" s="509" t="s">
        <v>352</v>
      </c>
      <c r="B37" s="65" t="s">
        <v>379</v>
      </c>
      <c r="C37" s="14"/>
      <c r="D37" s="67">
        <v>107992</v>
      </c>
      <c r="E37" s="91">
        <v>10</v>
      </c>
      <c r="F37" s="574">
        <v>123</v>
      </c>
      <c r="G37" s="575">
        <v>108</v>
      </c>
      <c r="H37" s="574">
        <v>1</v>
      </c>
      <c r="I37" s="575">
        <v>1</v>
      </c>
      <c r="J37" s="576">
        <f t="shared" si="0"/>
        <v>122</v>
      </c>
      <c r="K37" s="577">
        <f t="shared" si="0"/>
        <v>107</v>
      </c>
      <c r="L37" s="574">
        <v>60</v>
      </c>
      <c r="M37" s="575">
        <v>60</v>
      </c>
      <c r="N37" s="576">
        <f t="shared" si="1"/>
        <v>122</v>
      </c>
      <c r="O37" s="577">
        <f t="shared" si="1"/>
        <v>107</v>
      </c>
      <c r="P37" s="576">
        <f t="shared" si="1"/>
        <v>122</v>
      </c>
      <c r="Q37" s="578">
        <f t="shared" si="1"/>
        <v>107</v>
      </c>
      <c r="R37" s="574">
        <v>40</v>
      </c>
      <c r="S37" s="575">
        <v>18</v>
      </c>
      <c r="T37" s="576">
        <f t="shared" si="2"/>
        <v>40</v>
      </c>
      <c r="U37" s="577">
        <f t="shared" si="2"/>
        <v>18</v>
      </c>
      <c r="V37" s="574">
        <v>9</v>
      </c>
      <c r="W37" s="575">
        <v>33</v>
      </c>
      <c r="X37" s="576">
        <f t="shared" si="3"/>
        <v>9</v>
      </c>
      <c r="Y37" s="577">
        <f t="shared" si="3"/>
        <v>33</v>
      </c>
      <c r="Z37" s="574"/>
      <c r="AA37" s="575"/>
      <c r="AB37" s="576">
        <f t="shared" si="4"/>
        <v>0</v>
      </c>
      <c r="AC37" s="577">
        <f t="shared" si="4"/>
        <v>0</v>
      </c>
      <c r="AD37" s="576">
        <f t="shared" si="5"/>
        <v>49</v>
      </c>
      <c r="AE37" s="577">
        <f t="shared" si="5"/>
        <v>51</v>
      </c>
      <c r="AF37" s="576">
        <f t="shared" si="6"/>
        <v>49</v>
      </c>
      <c r="AG37" s="577">
        <f t="shared" si="6"/>
        <v>51</v>
      </c>
      <c r="AH37" s="574">
        <v>3.3</v>
      </c>
      <c r="AI37" s="575">
        <v>3.61</v>
      </c>
      <c r="AJ37" s="576">
        <f t="shared" si="7"/>
        <v>132</v>
      </c>
      <c r="AK37" s="577">
        <f t="shared" si="7"/>
        <v>64.98</v>
      </c>
      <c r="AL37" s="574">
        <v>6.99</v>
      </c>
      <c r="AM37" s="575">
        <v>6.08</v>
      </c>
      <c r="AN37" s="576">
        <f t="shared" si="8"/>
        <v>62.910000000000004</v>
      </c>
      <c r="AO37" s="577">
        <f t="shared" si="8"/>
        <v>200.64000000000001</v>
      </c>
      <c r="AP37" s="574"/>
      <c r="AQ37" s="575"/>
      <c r="AR37" s="576">
        <f t="shared" si="9"/>
        <v>0</v>
      </c>
      <c r="AS37" s="577">
        <f t="shared" si="9"/>
        <v>0</v>
      </c>
      <c r="AT37" s="576">
        <f t="shared" si="10"/>
        <v>3.9777551020408164</v>
      </c>
      <c r="AU37" s="577">
        <f t="shared" si="10"/>
        <v>5.2082352941176469</v>
      </c>
      <c r="AV37" s="576">
        <f t="shared" si="11"/>
        <v>194.91</v>
      </c>
      <c r="AW37" s="577">
        <f t="shared" si="11"/>
        <v>265.62</v>
      </c>
      <c r="AX37" s="574">
        <v>79.7</v>
      </c>
      <c r="AY37" s="575">
        <v>85.2</v>
      </c>
      <c r="AZ37" s="576">
        <f t="shared" si="12"/>
        <v>3188</v>
      </c>
      <c r="BA37" s="577">
        <f t="shared" si="12"/>
        <v>1533.6000000000001</v>
      </c>
      <c r="BB37" s="574">
        <v>74.2</v>
      </c>
      <c r="BC37" s="575">
        <v>77.400000000000006</v>
      </c>
      <c r="BD37" s="576">
        <f t="shared" si="13"/>
        <v>667.80000000000007</v>
      </c>
      <c r="BE37" s="577">
        <f t="shared" si="13"/>
        <v>2554.2000000000003</v>
      </c>
      <c r="BF37" s="574"/>
      <c r="BG37" s="575"/>
      <c r="BH37" s="576">
        <f t="shared" si="14"/>
        <v>0</v>
      </c>
      <c r="BI37" s="577">
        <f t="shared" si="14"/>
        <v>0</v>
      </c>
      <c r="BJ37" s="576">
        <f t="shared" si="15"/>
        <v>78.689795918367352</v>
      </c>
      <c r="BK37" s="577">
        <f t="shared" si="15"/>
        <v>80.152941176470591</v>
      </c>
      <c r="BL37" s="576">
        <f t="shared" si="16"/>
        <v>3855.8</v>
      </c>
      <c r="BM37" s="577">
        <f t="shared" si="16"/>
        <v>4087.8</v>
      </c>
      <c r="BN37" s="574">
        <v>48</v>
      </c>
      <c r="BO37" s="575">
        <v>40</v>
      </c>
      <c r="BP37" s="576">
        <f t="shared" si="17"/>
        <v>48</v>
      </c>
      <c r="BQ37" s="577">
        <f t="shared" si="17"/>
        <v>40</v>
      </c>
      <c r="BR37" s="574">
        <v>25</v>
      </c>
      <c r="BS37" s="575">
        <v>16</v>
      </c>
      <c r="BT37" s="576">
        <f t="shared" si="18"/>
        <v>25</v>
      </c>
      <c r="BU37" s="577">
        <f t="shared" si="18"/>
        <v>16</v>
      </c>
      <c r="BV37" s="574"/>
      <c r="BW37" s="575"/>
      <c r="BX37" s="576">
        <f t="shared" si="19"/>
        <v>0</v>
      </c>
      <c r="BY37" s="577">
        <f t="shared" si="19"/>
        <v>0</v>
      </c>
      <c r="BZ37" s="576">
        <f t="shared" si="20"/>
        <v>73</v>
      </c>
      <c r="CA37" s="577">
        <f t="shared" si="20"/>
        <v>56</v>
      </c>
      <c r="CB37" s="576">
        <f t="shared" si="21"/>
        <v>73</v>
      </c>
      <c r="CC37" s="577">
        <f t="shared" si="21"/>
        <v>56</v>
      </c>
      <c r="CD37" s="574">
        <v>7.64</v>
      </c>
      <c r="CE37" s="575">
        <v>6.64</v>
      </c>
      <c r="CF37" s="576">
        <f t="shared" si="22"/>
        <v>366.71999999999997</v>
      </c>
      <c r="CG37" s="577">
        <f t="shared" si="22"/>
        <v>265.59999999999997</v>
      </c>
      <c r="CH37" s="574">
        <v>12.47</v>
      </c>
      <c r="CI37" s="575">
        <v>8.3000000000000007</v>
      </c>
      <c r="CJ37" s="576">
        <f t="shared" si="23"/>
        <v>311.75</v>
      </c>
      <c r="CK37" s="577">
        <f t="shared" si="23"/>
        <v>132.80000000000001</v>
      </c>
      <c r="CL37" s="574"/>
      <c r="CM37" s="575"/>
      <c r="CN37" s="576">
        <f t="shared" si="24"/>
        <v>0</v>
      </c>
      <c r="CO37" s="577">
        <f t="shared" si="24"/>
        <v>0</v>
      </c>
      <c r="CP37" s="576">
        <f t="shared" si="25"/>
        <v>9.2941095890410956</v>
      </c>
      <c r="CQ37" s="577">
        <f t="shared" si="25"/>
        <v>7.1142857142857139</v>
      </c>
      <c r="CR37" s="576">
        <f t="shared" si="26"/>
        <v>678.47</v>
      </c>
      <c r="CS37" s="577">
        <f t="shared" si="26"/>
        <v>398.4</v>
      </c>
      <c r="CT37" s="574">
        <v>59.1</v>
      </c>
      <c r="CU37" s="575">
        <v>73.3</v>
      </c>
      <c r="CV37" s="576">
        <f t="shared" si="27"/>
        <v>2836.8</v>
      </c>
      <c r="CW37" s="577">
        <f t="shared" si="27"/>
        <v>2932</v>
      </c>
      <c r="CX37" s="574">
        <v>61.5</v>
      </c>
      <c r="CY37" s="575">
        <v>66</v>
      </c>
      <c r="CZ37" s="576">
        <f t="shared" si="28"/>
        <v>1537.5</v>
      </c>
      <c r="DA37" s="577">
        <f t="shared" si="28"/>
        <v>1056</v>
      </c>
      <c r="DB37" s="574"/>
      <c r="DC37" s="575"/>
      <c r="DD37" s="576">
        <f t="shared" si="29"/>
        <v>0</v>
      </c>
      <c r="DE37" s="577">
        <f t="shared" si="29"/>
        <v>0</v>
      </c>
      <c r="DF37" s="576">
        <f t="shared" si="30"/>
        <v>59.921917808219177</v>
      </c>
      <c r="DG37" s="577">
        <f t="shared" si="30"/>
        <v>71.214285714285708</v>
      </c>
      <c r="DH37" s="576">
        <f t="shared" si="31"/>
        <v>4374.3</v>
      </c>
      <c r="DI37" s="577">
        <f t="shared" si="31"/>
        <v>3987.9999999999995</v>
      </c>
      <c r="DJ37" s="576">
        <f t="shared" si="32"/>
        <v>122</v>
      </c>
      <c r="DK37" s="577">
        <f t="shared" si="32"/>
        <v>107</v>
      </c>
      <c r="DL37" s="576">
        <f t="shared" si="32"/>
        <v>122</v>
      </c>
      <c r="DM37" s="577">
        <f t="shared" si="32"/>
        <v>107</v>
      </c>
      <c r="DN37" s="576">
        <f t="shared" si="33"/>
        <v>7.1588524590163933</v>
      </c>
      <c r="DO37" s="577">
        <f t="shared" si="33"/>
        <v>6.2057943925233641</v>
      </c>
      <c r="DP37" s="576">
        <f t="shared" si="34"/>
        <v>873.38</v>
      </c>
      <c r="DQ37" s="577">
        <f t="shared" si="34"/>
        <v>664.02</v>
      </c>
      <c r="DR37" s="576">
        <f t="shared" si="35"/>
        <v>67.459836065573768</v>
      </c>
      <c r="DS37" s="577">
        <f t="shared" si="35"/>
        <v>75.474766355140176</v>
      </c>
      <c r="DT37" s="576">
        <f t="shared" si="36"/>
        <v>8230.1</v>
      </c>
      <c r="DU37" s="577">
        <f t="shared" si="36"/>
        <v>8075.7999999999984</v>
      </c>
      <c r="DV37" s="574">
        <v>0</v>
      </c>
      <c r="DW37" s="575">
        <v>0</v>
      </c>
      <c r="DX37" s="576">
        <f t="shared" si="37"/>
        <v>0</v>
      </c>
      <c r="DY37" s="577">
        <f t="shared" si="37"/>
        <v>0</v>
      </c>
      <c r="DZ37" s="574">
        <v>0</v>
      </c>
      <c r="EA37" s="575">
        <v>0</v>
      </c>
      <c r="EB37" s="576">
        <f t="shared" si="38"/>
        <v>0</v>
      </c>
      <c r="EC37" s="577">
        <f t="shared" si="38"/>
        <v>0</v>
      </c>
      <c r="ED37" s="574"/>
      <c r="EE37" s="575"/>
      <c r="EF37" s="576">
        <f t="shared" si="39"/>
        <v>0</v>
      </c>
      <c r="EG37" s="577">
        <f t="shared" si="39"/>
        <v>0</v>
      </c>
      <c r="EH37" s="576">
        <f t="shared" si="40"/>
        <v>0</v>
      </c>
      <c r="EI37" s="577">
        <f t="shared" si="40"/>
        <v>0</v>
      </c>
      <c r="EJ37" s="576">
        <f t="shared" si="41"/>
        <v>0</v>
      </c>
      <c r="EK37" s="577">
        <f t="shared" si="41"/>
        <v>0</v>
      </c>
      <c r="EL37" s="574">
        <v>0</v>
      </c>
      <c r="EM37" s="575">
        <v>0</v>
      </c>
      <c r="EN37" s="576">
        <f t="shared" si="42"/>
        <v>0</v>
      </c>
      <c r="EO37" s="577">
        <f t="shared" si="42"/>
        <v>0</v>
      </c>
      <c r="EP37" s="574">
        <v>0</v>
      </c>
      <c r="EQ37" s="575">
        <v>0</v>
      </c>
      <c r="ER37" s="576">
        <f t="shared" si="43"/>
        <v>0</v>
      </c>
      <c r="ES37" s="577">
        <f t="shared" si="43"/>
        <v>0</v>
      </c>
      <c r="ET37" s="574"/>
      <c r="EU37" s="575"/>
      <c r="EV37" s="576">
        <f t="shared" si="44"/>
        <v>0</v>
      </c>
      <c r="EW37" s="577">
        <f t="shared" si="44"/>
        <v>0</v>
      </c>
      <c r="EX37" s="576">
        <f t="shared" si="45"/>
        <v>0</v>
      </c>
      <c r="EY37" s="577">
        <f t="shared" si="45"/>
        <v>0</v>
      </c>
      <c r="EZ37" s="576">
        <f t="shared" si="46"/>
        <v>0</v>
      </c>
      <c r="FA37" s="577">
        <f t="shared" si="46"/>
        <v>0</v>
      </c>
      <c r="FB37" s="574">
        <v>0</v>
      </c>
      <c r="FC37" s="575">
        <v>0</v>
      </c>
      <c r="FD37" s="576">
        <f t="shared" si="47"/>
        <v>0</v>
      </c>
      <c r="FE37" s="577">
        <f t="shared" si="47"/>
        <v>0</v>
      </c>
      <c r="FF37" s="574">
        <v>0</v>
      </c>
      <c r="FG37" s="575">
        <v>0</v>
      </c>
      <c r="FH37" s="576">
        <f t="shared" si="48"/>
        <v>0</v>
      </c>
      <c r="FI37" s="577">
        <f t="shared" si="48"/>
        <v>0</v>
      </c>
      <c r="FJ37" s="574"/>
      <c r="FK37" s="575"/>
      <c r="FL37" s="576">
        <f t="shared" si="49"/>
        <v>0</v>
      </c>
      <c r="FM37" s="577">
        <f t="shared" si="49"/>
        <v>0</v>
      </c>
      <c r="FN37" s="576">
        <f t="shared" si="50"/>
        <v>0</v>
      </c>
      <c r="FO37" s="577">
        <f t="shared" si="50"/>
        <v>0</v>
      </c>
      <c r="FP37" s="576">
        <f t="shared" si="51"/>
        <v>0</v>
      </c>
      <c r="FQ37" s="577">
        <f t="shared" si="51"/>
        <v>0</v>
      </c>
      <c r="FR37" s="574"/>
      <c r="FS37" s="575"/>
      <c r="FT37" s="576">
        <f t="shared" si="52"/>
        <v>0</v>
      </c>
      <c r="FU37" s="577">
        <f t="shared" si="52"/>
        <v>0</v>
      </c>
      <c r="FV37" s="574"/>
      <c r="FW37" s="575"/>
      <c r="FX37" s="576">
        <f t="shared" si="53"/>
        <v>0</v>
      </c>
      <c r="FY37" s="577">
        <f t="shared" si="53"/>
        <v>0</v>
      </c>
      <c r="FZ37" s="574"/>
      <c r="GA37" s="575"/>
      <c r="GB37" s="576">
        <f t="shared" si="54"/>
        <v>0</v>
      </c>
      <c r="GC37" s="577">
        <f t="shared" si="54"/>
        <v>0</v>
      </c>
      <c r="GD37" s="576">
        <f t="shared" si="55"/>
        <v>88</v>
      </c>
      <c r="GE37" s="577">
        <f t="shared" si="55"/>
        <v>58</v>
      </c>
      <c r="GF37" s="576">
        <f t="shared" si="55"/>
        <v>88</v>
      </c>
      <c r="GG37" s="577">
        <f t="shared" si="55"/>
        <v>58</v>
      </c>
      <c r="GH37" s="576">
        <f t="shared" si="56"/>
        <v>498.71999999999997</v>
      </c>
      <c r="GI37" s="577">
        <f t="shared" si="56"/>
        <v>330.58</v>
      </c>
      <c r="GJ37" s="576">
        <f t="shared" si="57"/>
        <v>6024.8</v>
      </c>
      <c r="GK37" s="577">
        <f t="shared" si="57"/>
        <v>4465.6000000000004</v>
      </c>
      <c r="GL37" s="576">
        <f t="shared" si="58"/>
        <v>34</v>
      </c>
      <c r="GM37" s="577">
        <f t="shared" si="58"/>
        <v>49</v>
      </c>
      <c r="GN37" s="576">
        <f t="shared" si="58"/>
        <v>34</v>
      </c>
      <c r="GO37" s="577">
        <f t="shared" si="58"/>
        <v>49</v>
      </c>
      <c r="GP37" s="576">
        <f t="shared" si="59"/>
        <v>374.66</v>
      </c>
      <c r="GQ37" s="577">
        <f t="shared" si="59"/>
        <v>333.44000000000005</v>
      </c>
      <c r="GR37" s="576">
        <f t="shared" si="60"/>
        <v>2205.3000000000002</v>
      </c>
      <c r="GS37" s="577">
        <f t="shared" si="60"/>
        <v>3610.2000000000003</v>
      </c>
      <c r="GT37" s="576">
        <f t="shared" si="61"/>
        <v>122</v>
      </c>
      <c r="GU37" s="577">
        <f t="shared" si="61"/>
        <v>107</v>
      </c>
      <c r="GV37" s="576">
        <f t="shared" si="61"/>
        <v>122</v>
      </c>
      <c r="GW37" s="577">
        <f t="shared" si="61"/>
        <v>107</v>
      </c>
      <c r="GX37" s="576">
        <f t="shared" si="62"/>
        <v>873.38</v>
      </c>
      <c r="GY37" s="577">
        <f t="shared" si="62"/>
        <v>664.02</v>
      </c>
      <c r="GZ37" s="576">
        <f t="shared" si="62"/>
        <v>8230.1</v>
      </c>
      <c r="HA37" s="577">
        <f t="shared" si="62"/>
        <v>8075.8000000000011</v>
      </c>
      <c r="HB37" s="576">
        <f t="shared" si="63"/>
        <v>0</v>
      </c>
      <c r="HC37" s="577">
        <f t="shared" si="63"/>
        <v>0</v>
      </c>
      <c r="HD37" s="576">
        <f t="shared" si="63"/>
        <v>0</v>
      </c>
      <c r="HE37" s="577">
        <f t="shared" si="63"/>
        <v>0</v>
      </c>
      <c r="HF37" s="576" t="str">
        <f t="shared" si="64"/>
        <v/>
      </c>
      <c r="HG37" s="577" t="str">
        <f t="shared" si="64"/>
        <v/>
      </c>
      <c r="HH37" s="576" t="str">
        <f t="shared" si="65"/>
        <v/>
      </c>
      <c r="HI37" s="577" t="str">
        <f t="shared" si="65"/>
        <v/>
      </c>
      <c r="HJ37" s="576">
        <f t="shared" si="66"/>
        <v>873.38</v>
      </c>
      <c r="HK37" s="577">
        <f t="shared" si="66"/>
        <v>664.02</v>
      </c>
      <c r="HL37" s="576">
        <f t="shared" si="67"/>
        <v>8230.1</v>
      </c>
      <c r="HM37" s="577">
        <f t="shared" si="67"/>
        <v>8075.7999999999984</v>
      </c>
    </row>
    <row r="38" spans="1:221">
      <c r="A38" s="64" t="s">
        <v>352</v>
      </c>
      <c r="B38" s="65" t="s">
        <v>380</v>
      </c>
      <c r="C38" s="14"/>
      <c r="D38" s="67">
        <v>106999</v>
      </c>
      <c r="E38" s="91">
        <v>10</v>
      </c>
      <c r="F38" s="574">
        <v>185</v>
      </c>
      <c r="G38" s="575">
        <v>185</v>
      </c>
      <c r="H38" s="574">
        <v>4</v>
      </c>
      <c r="I38" s="575">
        <v>6</v>
      </c>
      <c r="J38" s="576">
        <f t="shared" si="0"/>
        <v>181</v>
      </c>
      <c r="K38" s="577">
        <f t="shared" si="0"/>
        <v>179</v>
      </c>
      <c r="L38" s="574">
        <v>60</v>
      </c>
      <c r="M38" s="575">
        <v>60</v>
      </c>
      <c r="N38" s="576">
        <f t="shared" si="1"/>
        <v>181</v>
      </c>
      <c r="O38" s="577">
        <f t="shared" si="1"/>
        <v>179</v>
      </c>
      <c r="P38" s="576">
        <f t="shared" si="1"/>
        <v>181</v>
      </c>
      <c r="Q38" s="578">
        <f t="shared" si="1"/>
        <v>179</v>
      </c>
      <c r="R38" s="574">
        <v>35</v>
      </c>
      <c r="S38" s="575">
        <v>49</v>
      </c>
      <c r="T38" s="576">
        <f t="shared" si="2"/>
        <v>35</v>
      </c>
      <c r="U38" s="577">
        <f t="shared" si="2"/>
        <v>49</v>
      </c>
      <c r="V38" s="574">
        <v>18</v>
      </c>
      <c r="W38" s="575">
        <v>1</v>
      </c>
      <c r="X38" s="576">
        <f t="shared" si="3"/>
        <v>18</v>
      </c>
      <c r="Y38" s="577">
        <f t="shared" si="3"/>
        <v>1</v>
      </c>
      <c r="Z38" s="574"/>
      <c r="AA38" s="575"/>
      <c r="AB38" s="576">
        <f t="shared" si="4"/>
        <v>0</v>
      </c>
      <c r="AC38" s="577">
        <f t="shared" si="4"/>
        <v>0</v>
      </c>
      <c r="AD38" s="576">
        <f t="shared" si="5"/>
        <v>53</v>
      </c>
      <c r="AE38" s="577">
        <f t="shared" si="5"/>
        <v>50</v>
      </c>
      <c r="AF38" s="576">
        <f t="shared" si="6"/>
        <v>53</v>
      </c>
      <c r="AG38" s="577">
        <f t="shared" si="6"/>
        <v>50</v>
      </c>
      <c r="AH38" s="574">
        <v>3.03</v>
      </c>
      <c r="AI38" s="575">
        <v>4.22</v>
      </c>
      <c r="AJ38" s="576">
        <f t="shared" si="7"/>
        <v>106.05</v>
      </c>
      <c r="AK38" s="577">
        <f t="shared" si="7"/>
        <v>206.78</v>
      </c>
      <c r="AL38" s="574">
        <v>4.8600000000000003</v>
      </c>
      <c r="AM38" s="575">
        <v>5.58</v>
      </c>
      <c r="AN38" s="576">
        <f t="shared" si="8"/>
        <v>87.48</v>
      </c>
      <c r="AO38" s="577">
        <f t="shared" si="8"/>
        <v>5.58</v>
      </c>
      <c r="AP38" s="574"/>
      <c r="AQ38" s="575"/>
      <c r="AR38" s="576">
        <f t="shared" si="9"/>
        <v>0</v>
      </c>
      <c r="AS38" s="577">
        <f t="shared" si="9"/>
        <v>0</v>
      </c>
      <c r="AT38" s="576">
        <f t="shared" si="10"/>
        <v>3.6515094339622642</v>
      </c>
      <c r="AU38" s="577">
        <f t="shared" si="10"/>
        <v>4.2472000000000003</v>
      </c>
      <c r="AV38" s="576">
        <f t="shared" si="11"/>
        <v>193.53</v>
      </c>
      <c r="AW38" s="577">
        <f t="shared" si="11"/>
        <v>212.36</v>
      </c>
      <c r="AX38" s="574">
        <v>71.900000000000006</v>
      </c>
      <c r="AY38" s="575">
        <v>80.400000000000006</v>
      </c>
      <c r="AZ38" s="576">
        <f t="shared" si="12"/>
        <v>2516.5</v>
      </c>
      <c r="BA38" s="577">
        <f t="shared" si="12"/>
        <v>3939.6000000000004</v>
      </c>
      <c r="BB38" s="574">
        <v>62.9</v>
      </c>
      <c r="BC38" s="575">
        <v>126</v>
      </c>
      <c r="BD38" s="576">
        <f t="shared" si="13"/>
        <v>1132.2</v>
      </c>
      <c r="BE38" s="577">
        <f t="shared" si="13"/>
        <v>126</v>
      </c>
      <c r="BF38" s="574"/>
      <c r="BG38" s="575"/>
      <c r="BH38" s="576">
        <f t="shared" si="14"/>
        <v>0</v>
      </c>
      <c r="BI38" s="577">
        <f t="shared" si="14"/>
        <v>0</v>
      </c>
      <c r="BJ38" s="576">
        <f t="shared" si="15"/>
        <v>68.843396226415095</v>
      </c>
      <c r="BK38" s="577">
        <f t="shared" si="15"/>
        <v>81.312000000000012</v>
      </c>
      <c r="BL38" s="576">
        <f t="shared" si="16"/>
        <v>3648.7</v>
      </c>
      <c r="BM38" s="577">
        <f t="shared" si="16"/>
        <v>4065.6000000000004</v>
      </c>
      <c r="BN38" s="574">
        <v>73</v>
      </c>
      <c r="BO38" s="575">
        <v>65</v>
      </c>
      <c r="BP38" s="576">
        <f t="shared" si="17"/>
        <v>73</v>
      </c>
      <c r="BQ38" s="577">
        <f t="shared" si="17"/>
        <v>65</v>
      </c>
      <c r="BR38" s="574">
        <v>25</v>
      </c>
      <c r="BS38" s="575">
        <v>6</v>
      </c>
      <c r="BT38" s="576">
        <f t="shared" si="18"/>
        <v>25</v>
      </c>
      <c r="BU38" s="577">
        <f t="shared" si="18"/>
        <v>6</v>
      </c>
      <c r="BV38" s="574"/>
      <c r="BW38" s="575"/>
      <c r="BX38" s="576">
        <f t="shared" si="19"/>
        <v>0</v>
      </c>
      <c r="BY38" s="577">
        <f t="shared" si="19"/>
        <v>0</v>
      </c>
      <c r="BZ38" s="576">
        <f t="shared" si="20"/>
        <v>98</v>
      </c>
      <c r="CA38" s="577">
        <f t="shared" si="20"/>
        <v>71</v>
      </c>
      <c r="CB38" s="576">
        <f t="shared" si="21"/>
        <v>98</v>
      </c>
      <c r="CC38" s="577">
        <f t="shared" si="21"/>
        <v>71</v>
      </c>
      <c r="CD38" s="574">
        <v>3.78</v>
      </c>
      <c r="CE38" s="575">
        <v>6.59</v>
      </c>
      <c r="CF38" s="576">
        <f t="shared" si="22"/>
        <v>275.94</v>
      </c>
      <c r="CG38" s="577">
        <f t="shared" si="22"/>
        <v>428.34999999999997</v>
      </c>
      <c r="CH38" s="574">
        <v>4.33</v>
      </c>
      <c r="CI38" s="575">
        <v>6.22</v>
      </c>
      <c r="CJ38" s="576">
        <f t="shared" si="23"/>
        <v>108.25</v>
      </c>
      <c r="CK38" s="577">
        <f t="shared" si="23"/>
        <v>37.32</v>
      </c>
      <c r="CL38" s="574"/>
      <c r="CM38" s="575"/>
      <c r="CN38" s="576">
        <f t="shared" si="24"/>
        <v>0</v>
      </c>
      <c r="CO38" s="577">
        <f t="shared" si="24"/>
        <v>0</v>
      </c>
      <c r="CP38" s="576">
        <f t="shared" si="25"/>
        <v>3.9203061224489795</v>
      </c>
      <c r="CQ38" s="577">
        <f t="shared" si="25"/>
        <v>6.5587323943661966</v>
      </c>
      <c r="CR38" s="576">
        <f t="shared" si="26"/>
        <v>384.19</v>
      </c>
      <c r="CS38" s="577">
        <f t="shared" si="26"/>
        <v>465.66999999999996</v>
      </c>
      <c r="CT38" s="574">
        <v>87.3</v>
      </c>
      <c r="CU38" s="575">
        <v>84.1</v>
      </c>
      <c r="CV38" s="576">
        <f t="shared" si="27"/>
        <v>6372.9</v>
      </c>
      <c r="CW38" s="577">
        <f t="shared" si="27"/>
        <v>5466.5</v>
      </c>
      <c r="CX38" s="574">
        <v>73</v>
      </c>
      <c r="CY38" s="575">
        <v>96.5</v>
      </c>
      <c r="CZ38" s="576">
        <f t="shared" si="28"/>
        <v>1825</v>
      </c>
      <c r="DA38" s="577">
        <f t="shared" si="28"/>
        <v>579</v>
      </c>
      <c r="DB38" s="574"/>
      <c r="DC38" s="575"/>
      <c r="DD38" s="576">
        <f t="shared" si="29"/>
        <v>0</v>
      </c>
      <c r="DE38" s="577">
        <f t="shared" si="29"/>
        <v>0</v>
      </c>
      <c r="DF38" s="576">
        <f t="shared" si="30"/>
        <v>83.652040816326533</v>
      </c>
      <c r="DG38" s="577">
        <f t="shared" si="30"/>
        <v>85.147887323943664</v>
      </c>
      <c r="DH38" s="576">
        <f t="shared" si="31"/>
        <v>8197.9</v>
      </c>
      <c r="DI38" s="577">
        <f t="shared" si="31"/>
        <v>6045.5</v>
      </c>
      <c r="DJ38" s="576">
        <f t="shared" si="32"/>
        <v>151</v>
      </c>
      <c r="DK38" s="577">
        <f t="shared" si="32"/>
        <v>121</v>
      </c>
      <c r="DL38" s="576">
        <f t="shared" si="32"/>
        <v>151</v>
      </c>
      <c r="DM38" s="577">
        <f t="shared" si="32"/>
        <v>121</v>
      </c>
      <c r="DN38" s="576">
        <f t="shared" si="33"/>
        <v>3.8259602649006625</v>
      </c>
      <c r="DO38" s="577">
        <f t="shared" si="33"/>
        <v>5.6035537190082643</v>
      </c>
      <c r="DP38" s="576">
        <f t="shared" si="34"/>
        <v>577.72</v>
      </c>
      <c r="DQ38" s="577">
        <f t="shared" si="34"/>
        <v>678.03</v>
      </c>
      <c r="DR38" s="576">
        <f t="shared" si="35"/>
        <v>78.454304635761574</v>
      </c>
      <c r="DS38" s="577">
        <f t="shared" si="35"/>
        <v>83.562809917355381</v>
      </c>
      <c r="DT38" s="576">
        <f t="shared" si="36"/>
        <v>11846.599999999997</v>
      </c>
      <c r="DU38" s="577">
        <f t="shared" si="36"/>
        <v>10111.1</v>
      </c>
      <c r="DV38" s="574">
        <v>22</v>
      </c>
      <c r="DW38" s="575">
        <v>26</v>
      </c>
      <c r="DX38" s="576">
        <f t="shared" si="37"/>
        <v>22</v>
      </c>
      <c r="DY38" s="577">
        <f t="shared" si="37"/>
        <v>26</v>
      </c>
      <c r="DZ38" s="574">
        <v>8</v>
      </c>
      <c r="EA38" s="575">
        <v>31</v>
      </c>
      <c r="EB38" s="576">
        <f t="shared" si="38"/>
        <v>8</v>
      </c>
      <c r="EC38" s="577">
        <f t="shared" si="38"/>
        <v>31</v>
      </c>
      <c r="ED38" s="574"/>
      <c r="EE38" s="575"/>
      <c r="EF38" s="576">
        <f t="shared" si="39"/>
        <v>0</v>
      </c>
      <c r="EG38" s="577">
        <f t="shared" si="39"/>
        <v>0</v>
      </c>
      <c r="EH38" s="576">
        <f t="shared" si="40"/>
        <v>30</v>
      </c>
      <c r="EI38" s="577">
        <f t="shared" si="40"/>
        <v>57</v>
      </c>
      <c r="EJ38" s="576">
        <f t="shared" si="41"/>
        <v>30</v>
      </c>
      <c r="EK38" s="577">
        <f t="shared" si="41"/>
        <v>57</v>
      </c>
      <c r="EL38" s="574">
        <v>1.1000000000000001</v>
      </c>
      <c r="EM38" s="575">
        <v>2.5499999999999998</v>
      </c>
      <c r="EN38" s="576">
        <f t="shared" si="42"/>
        <v>24.200000000000003</v>
      </c>
      <c r="EO38" s="577">
        <f t="shared" si="42"/>
        <v>66.3</v>
      </c>
      <c r="EP38" s="574">
        <v>3.61</v>
      </c>
      <c r="EQ38" s="575">
        <v>2.4700000000000002</v>
      </c>
      <c r="ER38" s="576">
        <f t="shared" si="43"/>
        <v>28.88</v>
      </c>
      <c r="ES38" s="577">
        <f t="shared" si="43"/>
        <v>76.570000000000007</v>
      </c>
      <c r="ET38" s="574"/>
      <c r="EU38" s="575"/>
      <c r="EV38" s="576">
        <f t="shared" si="44"/>
        <v>0</v>
      </c>
      <c r="EW38" s="577">
        <f t="shared" si="44"/>
        <v>0</v>
      </c>
      <c r="EX38" s="576">
        <f t="shared" si="45"/>
        <v>1.7693333333333332</v>
      </c>
      <c r="EY38" s="577">
        <f t="shared" si="45"/>
        <v>2.5064912280701757</v>
      </c>
      <c r="EZ38" s="576">
        <f t="shared" si="46"/>
        <v>53.08</v>
      </c>
      <c r="FA38" s="577">
        <f t="shared" si="46"/>
        <v>142.87</v>
      </c>
      <c r="FB38" s="574">
        <v>40.6</v>
      </c>
      <c r="FC38" s="575">
        <v>52.2</v>
      </c>
      <c r="FD38" s="576">
        <f t="shared" si="47"/>
        <v>893.2</v>
      </c>
      <c r="FE38" s="577">
        <f t="shared" si="47"/>
        <v>1357.2</v>
      </c>
      <c r="FF38" s="574">
        <v>58.3</v>
      </c>
      <c r="FG38" s="575">
        <v>45.2</v>
      </c>
      <c r="FH38" s="576">
        <f t="shared" si="48"/>
        <v>466.4</v>
      </c>
      <c r="FI38" s="577">
        <f t="shared" si="48"/>
        <v>1401.2</v>
      </c>
      <c r="FJ38" s="574"/>
      <c r="FK38" s="575"/>
      <c r="FL38" s="576">
        <f t="shared" si="49"/>
        <v>0</v>
      </c>
      <c r="FM38" s="577">
        <f t="shared" si="49"/>
        <v>0</v>
      </c>
      <c r="FN38" s="576">
        <f t="shared" si="50"/>
        <v>45.32</v>
      </c>
      <c r="FO38" s="577">
        <f t="shared" si="50"/>
        <v>48.392982456140352</v>
      </c>
      <c r="FP38" s="576">
        <f t="shared" si="51"/>
        <v>1359.6</v>
      </c>
      <c r="FQ38" s="577">
        <f t="shared" si="51"/>
        <v>2758.4</v>
      </c>
      <c r="FR38" s="574"/>
      <c r="FS38" s="575">
        <v>1</v>
      </c>
      <c r="FT38" s="576">
        <f t="shared" si="52"/>
        <v>0</v>
      </c>
      <c r="FU38" s="577">
        <f t="shared" si="52"/>
        <v>1</v>
      </c>
      <c r="FV38" s="574"/>
      <c r="FW38" s="575">
        <v>19.2</v>
      </c>
      <c r="FX38" s="576">
        <f t="shared" si="53"/>
        <v>0</v>
      </c>
      <c r="FY38" s="577">
        <f t="shared" si="53"/>
        <v>19.2</v>
      </c>
      <c r="FZ38" s="574"/>
      <c r="GA38" s="575">
        <v>171</v>
      </c>
      <c r="GB38" s="576">
        <f t="shared" si="54"/>
        <v>0</v>
      </c>
      <c r="GC38" s="577">
        <f t="shared" si="54"/>
        <v>171</v>
      </c>
      <c r="GD38" s="576">
        <f t="shared" si="55"/>
        <v>130</v>
      </c>
      <c r="GE38" s="577">
        <f t="shared" si="55"/>
        <v>140</v>
      </c>
      <c r="GF38" s="576">
        <f t="shared" si="55"/>
        <v>130</v>
      </c>
      <c r="GG38" s="577">
        <f t="shared" si="55"/>
        <v>140</v>
      </c>
      <c r="GH38" s="576">
        <f t="shared" si="56"/>
        <v>406.19</v>
      </c>
      <c r="GI38" s="577">
        <f t="shared" si="56"/>
        <v>701.43</v>
      </c>
      <c r="GJ38" s="576">
        <f t="shared" si="57"/>
        <v>9782.6</v>
      </c>
      <c r="GK38" s="577">
        <f t="shared" si="57"/>
        <v>10763.300000000001</v>
      </c>
      <c r="GL38" s="576">
        <f t="shared" si="58"/>
        <v>51</v>
      </c>
      <c r="GM38" s="577">
        <f t="shared" si="58"/>
        <v>38</v>
      </c>
      <c r="GN38" s="576">
        <f t="shared" si="58"/>
        <v>51</v>
      </c>
      <c r="GO38" s="577">
        <f t="shared" si="58"/>
        <v>38</v>
      </c>
      <c r="GP38" s="576">
        <f t="shared" si="59"/>
        <v>224.61</v>
      </c>
      <c r="GQ38" s="577">
        <f t="shared" si="59"/>
        <v>119.47</v>
      </c>
      <c r="GR38" s="576">
        <f t="shared" si="60"/>
        <v>3423.6</v>
      </c>
      <c r="GS38" s="577">
        <f t="shared" si="60"/>
        <v>2106.1999999999998</v>
      </c>
      <c r="GT38" s="576">
        <f t="shared" si="61"/>
        <v>181</v>
      </c>
      <c r="GU38" s="577">
        <f t="shared" si="61"/>
        <v>178</v>
      </c>
      <c r="GV38" s="576">
        <f t="shared" si="61"/>
        <v>181</v>
      </c>
      <c r="GW38" s="577">
        <f t="shared" si="61"/>
        <v>178</v>
      </c>
      <c r="GX38" s="576">
        <f t="shared" si="62"/>
        <v>630.79999999999995</v>
      </c>
      <c r="GY38" s="577">
        <f t="shared" si="62"/>
        <v>820.9</v>
      </c>
      <c r="GZ38" s="576">
        <f t="shared" si="62"/>
        <v>13206.2</v>
      </c>
      <c r="HA38" s="577">
        <f t="shared" si="62"/>
        <v>12869.5</v>
      </c>
      <c r="HB38" s="576">
        <f t="shared" si="63"/>
        <v>0</v>
      </c>
      <c r="HC38" s="577">
        <f t="shared" si="63"/>
        <v>0</v>
      </c>
      <c r="HD38" s="576">
        <f t="shared" si="63"/>
        <v>0</v>
      </c>
      <c r="HE38" s="577">
        <f t="shared" si="63"/>
        <v>0</v>
      </c>
      <c r="HF38" s="576" t="str">
        <f t="shared" si="64"/>
        <v/>
      </c>
      <c r="HG38" s="577" t="str">
        <f t="shared" si="64"/>
        <v/>
      </c>
      <c r="HH38" s="576" t="str">
        <f t="shared" si="65"/>
        <v/>
      </c>
      <c r="HI38" s="577" t="str">
        <f t="shared" si="65"/>
        <v/>
      </c>
      <c r="HJ38" s="576">
        <f t="shared" si="66"/>
        <v>630.80000000000007</v>
      </c>
      <c r="HK38" s="577">
        <f t="shared" si="66"/>
        <v>840.1</v>
      </c>
      <c r="HL38" s="576">
        <f t="shared" si="67"/>
        <v>13206.199999999997</v>
      </c>
      <c r="HM38" s="577">
        <f t="shared" si="67"/>
        <v>13040.5</v>
      </c>
    </row>
    <row r="39" spans="1:221">
      <c r="A39" s="509" t="s">
        <v>352</v>
      </c>
      <c r="B39" s="65" t="s">
        <v>381</v>
      </c>
      <c r="C39" s="14"/>
      <c r="D39" s="67">
        <v>107725</v>
      </c>
      <c r="E39" s="91">
        <v>10</v>
      </c>
      <c r="F39" s="574">
        <v>186</v>
      </c>
      <c r="G39" s="575">
        <v>182</v>
      </c>
      <c r="H39" s="574">
        <v>5</v>
      </c>
      <c r="I39" s="575">
        <v>4</v>
      </c>
      <c r="J39" s="576">
        <f t="shared" si="0"/>
        <v>181</v>
      </c>
      <c r="K39" s="577">
        <f t="shared" si="0"/>
        <v>178</v>
      </c>
      <c r="L39" s="574">
        <v>60</v>
      </c>
      <c r="M39" s="575">
        <v>60</v>
      </c>
      <c r="N39" s="576">
        <f t="shared" si="1"/>
        <v>181</v>
      </c>
      <c r="O39" s="577">
        <f t="shared" si="1"/>
        <v>178</v>
      </c>
      <c r="P39" s="576">
        <f t="shared" si="1"/>
        <v>181</v>
      </c>
      <c r="Q39" s="578">
        <f t="shared" si="1"/>
        <v>178</v>
      </c>
      <c r="R39" s="574">
        <v>15</v>
      </c>
      <c r="S39" s="575">
        <v>15</v>
      </c>
      <c r="T39" s="576">
        <f t="shared" si="2"/>
        <v>15</v>
      </c>
      <c r="U39" s="577">
        <f t="shared" si="2"/>
        <v>15</v>
      </c>
      <c r="V39" s="574">
        <v>29</v>
      </c>
      <c r="W39" s="575">
        <v>34</v>
      </c>
      <c r="X39" s="576">
        <f t="shared" si="3"/>
        <v>29</v>
      </c>
      <c r="Y39" s="577">
        <f t="shared" si="3"/>
        <v>34</v>
      </c>
      <c r="Z39" s="574"/>
      <c r="AA39" s="575"/>
      <c r="AB39" s="576">
        <f t="shared" si="4"/>
        <v>0</v>
      </c>
      <c r="AC39" s="577">
        <f t="shared" si="4"/>
        <v>0</v>
      </c>
      <c r="AD39" s="576">
        <f t="shared" si="5"/>
        <v>44</v>
      </c>
      <c r="AE39" s="577">
        <f t="shared" si="5"/>
        <v>49</v>
      </c>
      <c r="AF39" s="576">
        <f t="shared" si="6"/>
        <v>44</v>
      </c>
      <c r="AG39" s="577">
        <f t="shared" si="6"/>
        <v>49</v>
      </c>
      <c r="AH39" s="574">
        <v>3.94</v>
      </c>
      <c r="AI39" s="575">
        <v>3.59</v>
      </c>
      <c r="AJ39" s="576">
        <f t="shared" si="7"/>
        <v>59.1</v>
      </c>
      <c r="AK39" s="577">
        <f t="shared" si="7"/>
        <v>53.849999999999994</v>
      </c>
      <c r="AL39" s="574">
        <v>4.93</v>
      </c>
      <c r="AM39" s="575">
        <v>4.84</v>
      </c>
      <c r="AN39" s="576">
        <f t="shared" si="8"/>
        <v>142.97</v>
      </c>
      <c r="AO39" s="577">
        <f t="shared" si="8"/>
        <v>164.56</v>
      </c>
      <c r="AP39" s="574"/>
      <c r="AQ39" s="575"/>
      <c r="AR39" s="576">
        <f t="shared" si="9"/>
        <v>0</v>
      </c>
      <c r="AS39" s="577">
        <f t="shared" si="9"/>
        <v>0</v>
      </c>
      <c r="AT39" s="576">
        <f t="shared" si="10"/>
        <v>4.5925000000000002</v>
      </c>
      <c r="AU39" s="577">
        <f t="shared" si="10"/>
        <v>4.45734693877551</v>
      </c>
      <c r="AV39" s="576">
        <f t="shared" si="11"/>
        <v>202.07000000000002</v>
      </c>
      <c r="AW39" s="577">
        <f t="shared" si="11"/>
        <v>218.41</v>
      </c>
      <c r="AX39" s="574">
        <v>62.6</v>
      </c>
      <c r="AY39" s="575">
        <v>62.3</v>
      </c>
      <c r="AZ39" s="576">
        <f t="shared" si="12"/>
        <v>939</v>
      </c>
      <c r="BA39" s="577">
        <f t="shared" si="12"/>
        <v>934.5</v>
      </c>
      <c r="BB39" s="574">
        <v>88.4</v>
      </c>
      <c r="BC39" s="575">
        <v>84.1</v>
      </c>
      <c r="BD39" s="576">
        <f t="shared" si="13"/>
        <v>2563.6000000000004</v>
      </c>
      <c r="BE39" s="577">
        <f t="shared" si="13"/>
        <v>2859.3999999999996</v>
      </c>
      <c r="BF39" s="574"/>
      <c r="BG39" s="575"/>
      <c r="BH39" s="576">
        <f t="shared" si="14"/>
        <v>0</v>
      </c>
      <c r="BI39" s="577">
        <f t="shared" si="14"/>
        <v>0</v>
      </c>
      <c r="BJ39" s="576">
        <f t="shared" si="15"/>
        <v>79.604545454545459</v>
      </c>
      <c r="BK39" s="577">
        <f t="shared" si="15"/>
        <v>77.426530612244889</v>
      </c>
      <c r="BL39" s="576">
        <f t="shared" si="16"/>
        <v>3502.6000000000004</v>
      </c>
      <c r="BM39" s="577">
        <f t="shared" si="16"/>
        <v>3793.8999999999996</v>
      </c>
      <c r="BN39" s="574">
        <v>17</v>
      </c>
      <c r="BO39" s="575">
        <v>19</v>
      </c>
      <c r="BP39" s="576">
        <f t="shared" si="17"/>
        <v>17</v>
      </c>
      <c r="BQ39" s="577">
        <f t="shared" si="17"/>
        <v>19</v>
      </c>
      <c r="BR39" s="574">
        <v>60</v>
      </c>
      <c r="BS39" s="575">
        <v>61</v>
      </c>
      <c r="BT39" s="576">
        <f t="shared" si="18"/>
        <v>60</v>
      </c>
      <c r="BU39" s="577">
        <f t="shared" si="18"/>
        <v>61</v>
      </c>
      <c r="BV39" s="574"/>
      <c r="BW39" s="575"/>
      <c r="BX39" s="576">
        <f t="shared" si="19"/>
        <v>0</v>
      </c>
      <c r="BY39" s="577">
        <f t="shared" si="19"/>
        <v>0</v>
      </c>
      <c r="BZ39" s="576">
        <f t="shared" si="20"/>
        <v>77</v>
      </c>
      <c r="CA39" s="577">
        <f t="shared" si="20"/>
        <v>80</v>
      </c>
      <c r="CB39" s="576">
        <f t="shared" si="21"/>
        <v>77</v>
      </c>
      <c r="CC39" s="577">
        <f t="shared" si="21"/>
        <v>80</v>
      </c>
      <c r="CD39" s="574">
        <v>5.58</v>
      </c>
      <c r="CE39" s="575">
        <v>7.14</v>
      </c>
      <c r="CF39" s="576">
        <f t="shared" si="22"/>
        <v>94.86</v>
      </c>
      <c r="CG39" s="577">
        <f t="shared" si="22"/>
        <v>135.66</v>
      </c>
      <c r="CH39" s="574">
        <v>8.25</v>
      </c>
      <c r="CI39" s="575">
        <v>8.67</v>
      </c>
      <c r="CJ39" s="576">
        <f t="shared" si="23"/>
        <v>495</v>
      </c>
      <c r="CK39" s="577">
        <f t="shared" si="23"/>
        <v>528.87</v>
      </c>
      <c r="CL39" s="574"/>
      <c r="CM39" s="575"/>
      <c r="CN39" s="576">
        <f t="shared" si="24"/>
        <v>0</v>
      </c>
      <c r="CO39" s="577">
        <f t="shared" si="24"/>
        <v>0</v>
      </c>
      <c r="CP39" s="576">
        <f t="shared" si="25"/>
        <v>7.660519480519481</v>
      </c>
      <c r="CQ39" s="577">
        <f t="shared" si="25"/>
        <v>8.3066250000000004</v>
      </c>
      <c r="CR39" s="576">
        <f t="shared" si="26"/>
        <v>589.86</v>
      </c>
      <c r="CS39" s="577">
        <f t="shared" si="26"/>
        <v>664.53</v>
      </c>
      <c r="CT39" s="574">
        <v>74.2</v>
      </c>
      <c r="CU39" s="575">
        <v>79.5</v>
      </c>
      <c r="CV39" s="576">
        <f t="shared" si="27"/>
        <v>1261.4000000000001</v>
      </c>
      <c r="CW39" s="577">
        <f t="shared" si="27"/>
        <v>1510.5</v>
      </c>
      <c r="CX39" s="574">
        <v>89.3</v>
      </c>
      <c r="CY39" s="575">
        <v>103.3</v>
      </c>
      <c r="CZ39" s="576">
        <f t="shared" si="28"/>
        <v>5358</v>
      </c>
      <c r="DA39" s="577">
        <f t="shared" si="28"/>
        <v>6301.3</v>
      </c>
      <c r="DB39" s="574"/>
      <c r="DC39" s="575"/>
      <c r="DD39" s="576">
        <f t="shared" si="29"/>
        <v>0</v>
      </c>
      <c r="DE39" s="577">
        <f t="shared" si="29"/>
        <v>0</v>
      </c>
      <c r="DF39" s="576">
        <f t="shared" si="30"/>
        <v>85.966233766233756</v>
      </c>
      <c r="DG39" s="577">
        <f t="shared" si="30"/>
        <v>97.647500000000008</v>
      </c>
      <c r="DH39" s="576">
        <f t="shared" si="31"/>
        <v>6619.4</v>
      </c>
      <c r="DI39" s="577">
        <f t="shared" si="31"/>
        <v>7811.8000000000011</v>
      </c>
      <c r="DJ39" s="576">
        <f t="shared" si="32"/>
        <v>121</v>
      </c>
      <c r="DK39" s="577">
        <f t="shared" si="32"/>
        <v>129</v>
      </c>
      <c r="DL39" s="576">
        <f t="shared" si="32"/>
        <v>121</v>
      </c>
      <c r="DM39" s="577">
        <f t="shared" si="32"/>
        <v>129</v>
      </c>
      <c r="DN39" s="576">
        <f t="shared" si="33"/>
        <v>6.5448760330578519</v>
      </c>
      <c r="DO39" s="577">
        <f t="shared" si="33"/>
        <v>6.8444961240310072</v>
      </c>
      <c r="DP39" s="576">
        <f t="shared" si="34"/>
        <v>791.93000000000006</v>
      </c>
      <c r="DQ39" s="577">
        <f t="shared" si="34"/>
        <v>882.93999999999994</v>
      </c>
      <c r="DR39" s="576">
        <f t="shared" si="35"/>
        <v>83.652892561983478</v>
      </c>
      <c r="DS39" s="577">
        <f t="shared" si="35"/>
        <v>89.966666666666669</v>
      </c>
      <c r="DT39" s="576">
        <f t="shared" si="36"/>
        <v>10122</v>
      </c>
      <c r="DU39" s="577">
        <f t="shared" si="36"/>
        <v>11605.7</v>
      </c>
      <c r="DV39" s="574">
        <v>13</v>
      </c>
      <c r="DW39" s="575">
        <v>16</v>
      </c>
      <c r="DX39" s="576">
        <f t="shared" si="37"/>
        <v>13</v>
      </c>
      <c r="DY39" s="577">
        <f t="shared" si="37"/>
        <v>16</v>
      </c>
      <c r="DZ39" s="574">
        <v>47</v>
      </c>
      <c r="EA39" s="575">
        <v>33</v>
      </c>
      <c r="EB39" s="576">
        <f t="shared" si="38"/>
        <v>47</v>
      </c>
      <c r="EC39" s="577">
        <f t="shared" si="38"/>
        <v>33</v>
      </c>
      <c r="ED39" s="574"/>
      <c r="EE39" s="575"/>
      <c r="EF39" s="576">
        <f t="shared" si="39"/>
        <v>0</v>
      </c>
      <c r="EG39" s="577">
        <f t="shared" si="39"/>
        <v>0</v>
      </c>
      <c r="EH39" s="576">
        <f t="shared" si="40"/>
        <v>60</v>
      </c>
      <c r="EI39" s="577">
        <f t="shared" si="40"/>
        <v>49</v>
      </c>
      <c r="EJ39" s="576">
        <f t="shared" si="41"/>
        <v>60</v>
      </c>
      <c r="EK39" s="577">
        <f t="shared" si="41"/>
        <v>49</v>
      </c>
      <c r="EL39" s="574">
        <v>3.77</v>
      </c>
      <c r="EM39" s="575">
        <v>1.24</v>
      </c>
      <c r="EN39" s="576">
        <f t="shared" si="42"/>
        <v>49.01</v>
      </c>
      <c r="EO39" s="577">
        <f t="shared" si="42"/>
        <v>19.84</v>
      </c>
      <c r="EP39" s="574">
        <v>3.14</v>
      </c>
      <c r="EQ39" s="575">
        <v>4</v>
      </c>
      <c r="ER39" s="576">
        <f t="shared" si="43"/>
        <v>147.58000000000001</v>
      </c>
      <c r="ES39" s="577">
        <f t="shared" si="43"/>
        <v>132</v>
      </c>
      <c r="ET39" s="574"/>
      <c r="EU39" s="575"/>
      <c r="EV39" s="576">
        <f t="shared" si="44"/>
        <v>0</v>
      </c>
      <c r="EW39" s="577">
        <f t="shared" si="44"/>
        <v>0</v>
      </c>
      <c r="EX39" s="576">
        <f t="shared" si="45"/>
        <v>3.2765</v>
      </c>
      <c r="EY39" s="577">
        <f t="shared" si="45"/>
        <v>3.0987755102040815</v>
      </c>
      <c r="EZ39" s="576">
        <f t="shared" si="46"/>
        <v>196.59</v>
      </c>
      <c r="FA39" s="577">
        <f t="shared" si="46"/>
        <v>151.84</v>
      </c>
      <c r="FB39" s="574">
        <v>47.5</v>
      </c>
      <c r="FC39" s="575">
        <v>41.4</v>
      </c>
      <c r="FD39" s="576">
        <f t="shared" si="47"/>
        <v>617.5</v>
      </c>
      <c r="FE39" s="577">
        <f t="shared" si="47"/>
        <v>662.4</v>
      </c>
      <c r="FF39" s="574">
        <v>57.3</v>
      </c>
      <c r="FG39" s="575">
        <v>55.7</v>
      </c>
      <c r="FH39" s="576">
        <f t="shared" si="48"/>
        <v>2693.1</v>
      </c>
      <c r="FI39" s="577">
        <f t="shared" si="48"/>
        <v>1838.1000000000001</v>
      </c>
      <c r="FJ39" s="574"/>
      <c r="FK39" s="575"/>
      <c r="FL39" s="576">
        <f t="shared" si="49"/>
        <v>0</v>
      </c>
      <c r="FM39" s="577">
        <f t="shared" si="49"/>
        <v>0</v>
      </c>
      <c r="FN39" s="576">
        <f t="shared" si="50"/>
        <v>55.176666666666662</v>
      </c>
      <c r="FO39" s="577">
        <f t="shared" si="50"/>
        <v>51.030612244897959</v>
      </c>
      <c r="FP39" s="576">
        <f t="shared" si="51"/>
        <v>3310.6</v>
      </c>
      <c r="FQ39" s="577">
        <f t="shared" si="51"/>
        <v>2500.5</v>
      </c>
      <c r="FR39" s="574"/>
      <c r="FS39" s="575"/>
      <c r="FT39" s="576">
        <f t="shared" si="52"/>
        <v>0</v>
      </c>
      <c r="FU39" s="577">
        <f t="shared" si="52"/>
        <v>0</v>
      </c>
      <c r="FV39" s="574"/>
      <c r="FW39" s="575"/>
      <c r="FX39" s="576">
        <f t="shared" si="53"/>
        <v>0</v>
      </c>
      <c r="FY39" s="577">
        <f t="shared" si="53"/>
        <v>0</v>
      </c>
      <c r="FZ39" s="574"/>
      <c r="GA39" s="575"/>
      <c r="GB39" s="576">
        <f t="shared" si="54"/>
        <v>0</v>
      </c>
      <c r="GC39" s="577">
        <f t="shared" si="54"/>
        <v>0</v>
      </c>
      <c r="GD39" s="576">
        <f t="shared" si="55"/>
        <v>45</v>
      </c>
      <c r="GE39" s="577">
        <f t="shared" si="55"/>
        <v>50</v>
      </c>
      <c r="GF39" s="576">
        <f t="shared" si="55"/>
        <v>45</v>
      </c>
      <c r="GG39" s="577">
        <f t="shared" si="55"/>
        <v>50</v>
      </c>
      <c r="GH39" s="576">
        <f t="shared" si="56"/>
        <v>202.97</v>
      </c>
      <c r="GI39" s="577">
        <f t="shared" si="56"/>
        <v>209.35</v>
      </c>
      <c r="GJ39" s="576">
        <f t="shared" si="57"/>
        <v>2817.9</v>
      </c>
      <c r="GK39" s="577">
        <f t="shared" si="57"/>
        <v>3107.4</v>
      </c>
      <c r="GL39" s="576">
        <f t="shared" si="58"/>
        <v>136</v>
      </c>
      <c r="GM39" s="577">
        <f t="shared" si="58"/>
        <v>128</v>
      </c>
      <c r="GN39" s="576">
        <f t="shared" si="58"/>
        <v>136</v>
      </c>
      <c r="GO39" s="577">
        <f t="shared" si="58"/>
        <v>128</v>
      </c>
      <c r="GP39" s="576">
        <f t="shared" si="59"/>
        <v>785.55000000000007</v>
      </c>
      <c r="GQ39" s="577">
        <f t="shared" si="59"/>
        <v>825.43000000000006</v>
      </c>
      <c r="GR39" s="576">
        <f t="shared" si="60"/>
        <v>10614.7</v>
      </c>
      <c r="GS39" s="577">
        <f t="shared" si="60"/>
        <v>10998.800000000001</v>
      </c>
      <c r="GT39" s="576">
        <f t="shared" si="61"/>
        <v>181</v>
      </c>
      <c r="GU39" s="577">
        <f t="shared" si="61"/>
        <v>178</v>
      </c>
      <c r="GV39" s="576">
        <f t="shared" si="61"/>
        <v>181</v>
      </c>
      <c r="GW39" s="577">
        <f t="shared" si="61"/>
        <v>178</v>
      </c>
      <c r="GX39" s="576">
        <f t="shared" si="62"/>
        <v>988.5200000000001</v>
      </c>
      <c r="GY39" s="577">
        <f t="shared" si="62"/>
        <v>1034.78</v>
      </c>
      <c r="GZ39" s="576">
        <f t="shared" si="62"/>
        <v>13432.6</v>
      </c>
      <c r="HA39" s="577">
        <f t="shared" si="62"/>
        <v>14106.2</v>
      </c>
      <c r="HB39" s="576">
        <f t="shared" si="63"/>
        <v>0</v>
      </c>
      <c r="HC39" s="577">
        <f t="shared" si="63"/>
        <v>0</v>
      </c>
      <c r="HD39" s="576">
        <f t="shared" si="63"/>
        <v>0</v>
      </c>
      <c r="HE39" s="577">
        <f t="shared" si="63"/>
        <v>0</v>
      </c>
      <c r="HF39" s="576" t="str">
        <f t="shared" si="64"/>
        <v/>
      </c>
      <c r="HG39" s="577" t="str">
        <f t="shared" si="64"/>
        <v/>
      </c>
      <c r="HH39" s="576" t="str">
        <f t="shared" si="65"/>
        <v/>
      </c>
      <c r="HI39" s="577" t="str">
        <f t="shared" si="65"/>
        <v/>
      </c>
      <c r="HJ39" s="576">
        <f t="shared" si="66"/>
        <v>988.5200000000001</v>
      </c>
      <c r="HK39" s="577">
        <f t="shared" si="66"/>
        <v>1034.78</v>
      </c>
      <c r="HL39" s="576">
        <f t="shared" si="67"/>
        <v>13432.6</v>
      </c>
      <c r="HM39" s="577">
        <f t="shared" si="67"/>
        <v>14106.2</v>
      </c>
    </row>
    <row r="40" spans="1:221">
      <c r="A40" s="64" t="s">
        <v>352</v>
      </c>
      <c r="B40" s="65" t="s">
        <v>382</v>
      </c>
      <c r="C40" s="14"/>
      <c r="D40" s="67">
        <v>107585</v>
      </c>
      <c r="E40" s="91">
        <v>10</v>
      </c>
      <c r="F40" s="574">
        <v>359</v>
      </c>
      <c r="G40" s="575">
        <v>446</v>
      </c>
      <c r="H40" s="574">
        <v>8</v>
      </c>
      <c r="I40" s="575">
        <v>65</v>
      </c>
      <c r="J40" s="576">
        <f t="shared" si="0"/>
        <v>351</v>
      </c>
      <c r="K40" s="577">
        <f t="shared" si="0"/>
        <v>381</v>
      </c>
      <c r="L40" s="574">
        <v>60</v>
      </c>
      <c r="M40" s="575">
        <v>60</v>
      </c>
      <c r="N40" s="576">
        <f t="shared" si="1"/>
        <v>348</v>
      </c>
      <c r="O40" s="577">
        <f t="shared" si="1"/>
        <v>381</v>
      </c>
      <c r="P40" s="576">
        <f t="shared" si="1"/>
        <v>348</v>
      </c>
      <c r="Q40" s="578">
        <f t="shared" si="1"/>
        <v>381</v>
      </c>
      <c r="R40" s="574">
        <v>56</v>
      </c>
      <c r="S40" s="575">
        <v>70</v>
      </c>
      <c r="T40" s="576">
        <f t="shared" si="2"/>
        <v>56</v>
      </c>
      <c r="U40" s="577">
        <f t="shared" si="2"/>
        <v>70</v>
      </c>
      <c r="V40" s="574">
        <v>2</v>
      </c>
      <c r="W40" s="575">
        <v>2</v>
      </c>
      <c r="X40" s="576">
        <f t="shared" si="3"/>
        <v>2</v>
      </c>
      <c r="Y40" s="577">
        <f t="shared" si="3"/>
        <v>2</v>
      </c>
      <c r="Z40" s="574"/>
      <c r="AA40" s="575"/>
      <c r="AB40" s="576">
        <f t="shared" si="4"/>
        <v>0</v>
      </c>
      <c r="AC40" s="577">
        <f t="shared" si="4"/>
        <v>0</v>
      </c>
      <c r="AD40" s="576">
        <f t="shared" si="5"/>
        <v>58</v>
      </c>
      <c r="AE40" s="577">
        <f t="shared" si="5"/>
        <v>72</v>
      </c>
      <c r="AF40" s="576">
        <f t="shared" si="6"/>
        <v>58</v>
      </c>
      <c r="AG40" s="577">
        <f t="shared" si="6"/>
        <v>72</v>
      </c>
      <c r="AH40" s="574">
        <v>2.4</v>
      </c>
      <c r="AI40" s="575">
        <v>2.0499999999999998</v>
      </c>
      <c r="AJ40" s="576">
        <f t="shared" si="7"/>
        <v>134.4</v>
      </c>
      <c r="AK40" s="577">
        <f t="shared" si="7"/>
        <v>143.5</v>
      </c>
      <c r="AL40" s="574">
        <v>3.46</v>
      </c>
      <c r="AM40" s="575">
        <v>1.88</v>
      </c>
      <c r="AN40" s="576">
        <f t="shared" si="8"/>
        <v>6.92</v>
      </c>
      <c r="AO40" s="577">
        <f t="shared" si="8"/>
        <v>3.76</v>
      </c>
      <c r="AP40" s="574"/>
      <c r="AQ40" s="575"/>
      <c r="AR40" s="576">
        <f t="shared" si="9"/>
        <v>0</v>
      </c>
      <c r="AS40" s="577">
        <f t="shared" si="9"/>
        <v>0</v>
      </c>
      <c r="AT40" s="576">
        <f t="shared" si="10"/>
        <v>2.4365517241379311</v>
      </c>
      <c r="AU40" s="577">
        <f t="shared" si="10"/>
        <v>2.0452777777777778</v>
      </c>
      <c r="AV40" s="576">
        <f t="shared" si="11"/>
        <v>141.32</v>
      </c>
      <c r="AW40" s="577">
        <f t="shared" si="11"/>
        <v>147.26</v>
      </c>
      <c r="AX40" s="574">
        <v>67</v>
      </c>
      <c r="AY40" s="575">
        <v>64.8</v>
      </c>
      <c r="AZ40" s="576">
        <f t="shared" si="12"/>
        <v>3752</v>
      </c>
      <c r="BA40" s="577">
        <f t="shared" si="12"/>
        <v>4536</v>
      </c>
      <c r="BB40" s="574">
        <v>75.5</v>
      </c>
      <c r="BC40" s="575">
        <v>79</v>
      </c>
      <c r="BD40" s="576">
        <f t="shared" si="13"/>
        <v>151</v>
      </c>
      <c r="BE40" s="577">
        <f t="shared" si="13"/>
        <v>158</v>
      </c>
      <c r="BF40" s="574"/>
      <c r="BG40" s="575"/>
      <c r="BH40" s="576">
        <f t="shared" si="14"/>
        <v>0</v>
      </c>
      <c r="BI40" s="577">
        <f t="shared" si="14"/>
        <v>0</v>
      </c>
      <c r="BJ40" s="576">
        <f t="shared" si="15"/>
        <v>67.293103448275858</v>
      </c>
      <c r="BK40" s="577">
        <f t="shared" si="15"/>
        <v>65.194444444444443</v>
      </c>
      <c r="BL40" s="576">
        <f t="shared" si="16"/>
        <v>3902.9999999999995</v>
      </c>
      <c r="BM40" s="577">
        <f t="shared" si="16"/>
        <v>4694</v>
      </c>
      <c r="BN40" s="574">
        <v>120</v>
      </c>
      <c r="BO40" s="575">
        <v>161</v>
      </c>
      <c r="BP40" s="576">
        <f t="shared" si="17"/>
        <v>120</v>
      </c>
      <c r="BQ40" s="577">
        <f t="shared" si="17"/>
        <v>161</v>
      </c>
      <c r="BR40" s="574">
        <v>20</v>
      </c>
      <c r="BS40" s="575">
        <v>17</v>
      </c>
      <c r="BT40" s="576">
        <f t="shared" si="18"/>
        <v>20</v>
      </c>
      <c r="BU40" s="577">
        <f t="shared" si="18"/>
        <v>17</v>
      </c>
      <c r="BV40" s="574"/>
      <c r="BW40" s="575"/>
      <c r="BX40" s="576">
        <f t="shared" si="19"/>
        <v>0</v>
      </c>
      <c r="BY40" s="577">
        <f t="shared" si="19"/>
        <v>0</v>
      </c>
      <c r="BZ40" s="576">
        <f t="shared" si="20"/>
        <v>140</v>
      </c>
      <c r="CA40" s="577">
        <f t="shared" si="20"/>
        <v>178</v>
      </c>
      <c r="CB40" s="576">
        <f t="shared" si="21"/>
        <v>140</v>
      </c>
      <c r="CC40" s="577">
        <f t="shared" si="21"/>
        <v>178</v>
      </c>
      <c r="CD40" s="574">
        <v>4.25</v>
      </c>
      <c r="CE40" s="575">
        <v>3.74</v>
      </c>
      <c r="CF40" s="576">
        <f t="shared" si="22"/>
        <v>510</v>
      </c>
      <c r="CG40" s="577">
        <f t="shared" si="22"/>
        <v>602.14</v>
      </c>
      <c r="CH40" s="574">
        <v>5.22</v>
      </c>
      <c r="CI40" s="575">
        <v>5.48</v>
      </c>
      <c r="CJ40" s="576">
        <f t="shared" si="23"/>
        <v>104.39999999999999</v>
      </c>
      <c r="CK40" s="577">
        <f t="shared" si="23"/>
        <v>93.160000000000011</v>
      </c>
      <c r="CL40" s="574"/>
      <c r="CM40" s="575"/>
      <c r="CN40" s="576">
        <f t="shared" si="24"/>
        <v>0</v>
      </c>
      <c r="CO40" s="577">
        <f t="shared" si="24"/>
        <v>0</v>
      </c>
      <c r="CP40" s="576">
        <f t="shared" si="25"/>
        <v>4.3885714285714288</v>
      </c>
      <c r="CQ40" s="577">
        <f t="shared" si="25"/>
        <v>3.9061797752808984</v>
      </c>
      <c r="CR40" s="576">
        <f t="shared" si="26"/>
        <v>614.4</v>
      </c>
      <c r="CS40" s="577">
        <f t="shared" si="26"/>
        <v>695.3</v>
      </c>
      <c r="CT40" s="574">
        <v>74</v>
      </c>
      <c r="CU40" s="575">
        <v>78.8</v>
      </c>
      <c r="CV40" s="576">
        <f t="shared" si="27"/>
        <v>8880</v>
      </c>
      <c r="CW40" s="577">
        <f t="shared" si="27"/>
        <v>12686.8</v>
      </c>
      <c r="CX40" s="574">
        <v>81.2</v>
      </c>
      <c r="CY40" s="575">
        <v>81.5</v>
      </c>
      <c r="CZ40" s="576">
        <f t="shared" si="28"/>
        <v>1624</v>
      </c>
      <c r="DA40" s="577">
        <f t="shared" si="28"/>
        <v>1385.5</v>
      </c>
      <c r="DB40" s="574"/>
      <c r="DC40" s="575"/>
      <c r="DD40" s="576">
        <f t="shared" si="29"/>
        <v>0</v>
      </c>
      <c r="DE40" s="577">
        <f t="shared" si="29"/>
        <v>0</v>
      </c>
      <c r="DF40" s="576">
        <f t="shared" si="30"/>
        <v>75.028571428571425</v>
      </c>
      <c r="DG40" s="577">
        <f t="shared" si="30"/>
        <v>79.057865168539323</v>
      </c>
      <c r="DH40" s="576">
        <f t="shared" si="31"/>
        <v>10504</v>
      </c>
      <c r="DI40" s="577">
        <f t="shared" si="31"/>
        <v>14072.3</v>
      </c>
      <c r="DJ40" s="576">
        <f t="shared" si="32"/>
        <v>198</v>
      </c>
      <c r="DK40" s="577">
        <f t="shared" si="32"/>
        <v>250</v>
      </c>
      <c r="DL40" s="576">
        <f t="shared" si="32"/>
        <v>198</v>
      </c>
      <c r="DM40" s="577">
        <f t="shared" si="32"/>
        <v>250</v>
      </c>
      <c r="DN40" s="576">
        <f t="shared" si="33"/>
        <v>3.816767676767677</v>
      </c>
      <c r="DO40" s="577">
        <f t="shared" si="33"/>
        <v>3.3702399999999999</v>
      </c>
      <c r="DP40" s="576">
        <f t="shared" si="34"/>
        <v>755.72</v>
      </c>
      <c r="DQ40" s="577">
        <f t="shared" si="34"/>
        <v>842.56</v>
      </c>
      <c r="DR40" s="576">
        <f t="shared" si="35"/>
        <v>72.762626262626256</v>
      </c>
      <c r="DS40" s="577">
        <f t="shared" si="35"/>
        <v>75.06519999999999</v>
      </c>
      <c r="DT40" s="576">
        <f t="shared" si="36"/>
        <v>14406.999999999998</v>
      </c>
      <c r="DU40" s="577">
        <f t="shared" si="36"/>
        <v>18766.3</v>
      </c>
      <c r="DV40" s="574">
        <v>97</v>
      </c>
      <c r="DW40" s="575">
        <v>80</v>
      </c>
      <c r="DX40" s="576">
        <f t="shared" si="37"/>
        <v>97</v>
      </c>
      <c r="DY40" s="577">
        <f t="shared" si="37"/>
        <v>80</v>
      </c>
      <c r="DZ40" s="574">
        <v>46</v>
      </c>
      <c r="EA40" s="575">
        <v>42</v>
      </c>
      <c r="EB40" s="576">
        <f t="shared" si="38"/>
        <v>46</v>
      </c>
      <c r="EC40" s="577">
        <f t="shared" si="38"/>
        <v>42</v>
      </c>
      <c r="ED40" s="574"/>
      <c r="EE40" s="575"/>
      <c r="EF40" s="576">
        <f t="shared" si="39"/>
        <v>0</v>
      </c>
      <c r="EG40" s="577">
        <f t="shared" si="39"/>
        <v>0</v>
      </c>
      <c r="EH40" s="576">
        <f t="shared" si="40"/>
        <v>143</v>
      </c>
      <c r="EI40" s="577">
        <f t="shared" si="40"/>
        <v>122</v>
      </c>
      <c r="EJ40" s="576">
        <f t="shared" si="41"/>
        <v>143</v>
      </c>
      <c r="EK40" s="577">
        <f t="shared" si="41"/>
        <v>122</v>
      </c>
      <c r="EL40" s="574">
        <v>3.47</v>
      </c>
      <c r="EM40" s="575">
        <v>3.36</v>
      </c>
      <c r="EN40" s="576">
        <f t="shared" si="42"/>
        <v>336.59000000000003</v>
      </c>
      <c r="EO40" s="577">
        <f t="shared" si="42"/>
        <v>268.8</v>
      </c>
      <c r="EP40" s="574">
        <v>3.43</v>
      </c>
      <c r="EQ40" s="575">
        <v>3.28</v>
      </c>
      <c r="ER40" s="576">
        <f t="shared" si="43"/>
        <v>157.78</v>
      </c>
      <c r="ES40" s="577">
        <f t="shared" si="43"/>
        <v>137.76</v>
      </c>
      <c r="ET40" s="574"/>
      <c r="EU40" s="575"/>
      <c r="EV40" s="576">
        <f t="shared" si="44"/>
        <v>0</v>
      </c>
      <c r="EW40" s="577">
        <f t="shared" si="44"/>
        <v>0</v>
      </c>
      <c r="EX40" s="576">
        <f t="shared" si="45"/>
        <v>3.4571328671328674</v>
      </c>
      <c r="EY40" s="577">
        <f t="shared" si="45"/>
        <v>3.3324590163934427</v>
      </c>
      <c r="EZ40" s="576">
        <f t="shared" si="46"/>
        <v>494.37000000000006</v>
      </c>
      <c r="FA40" s="577">
        <f t="shared" si="46"/>
        <v>406.56</v>
      </c>
      <c r="FB40" s="574">
        <v>65.5</v>
      </c>
      <c r="FC40" s="575">
        <v>68.900000000000006</v>
      </c>
      <c r="FD40" s="576">
        <f t="shared" si="47"/>
        <v>6353.5</v>
      </c>
      <c r="FE40" s="577">
        <f t="shared" si="47"/>
        <v>5512</v>
      </c>
      <c r="FF40" s="574">
        <v>62.1</v>
      </c>
      <c r="FG40" s="575">
        <v>65.099999999999994</v>
      </c>
      <c r="FH40" s="576">
        <f t="shared" si="48"/>
        <v>2856.6</v>
      </c>
      <c r="FI40" s="577">
        <f t="shared" si="48"/>
        <v>2734.2</v>
      </c>
      <c r="FJ40" s="574"/>
      <c r="FK40" s="575"/>
      <c r="FL40" s="576">
        <f t="shared" si="49"/>
        <v>0</v>
      </c>
      <c r="FM40" s="577">
        <f t="shared" si="49"/>
        <v>0</v>
      </c>
      <c r="FN40" s="576">
        <f t="shared" si="50"/>
        <v>64.40629370629371</v>
      </c>
      <c r="FO40" s="577">
        <f t="shared" si="50"/>
        <v>67.591803278688531</v>
      </c>
      <c r="FP40" s="576">
        <f t="shared" si="51"/>
        <v>9210.1</v>
      </c>
      <c r="FQ40" s="577">
        <f t="shared" si="51"/>
        <v>8246.2000000000007</v>
      </c>
      <c r="FR40" s="574">
        <v>7</v>
      </c>
      <c r="FS40" s="575">
        <v>9</v>
      </c>
      <c r="FT40" s="576">
        <f t="shared" si="52"/>
        <v>7</v>
      </c>
      <c r="FU40" s="577">
        <f t="shared" si="52"/>
        <v>9</v>
      </c>
      <c r="FV40" s="574">
        <v>2.2000000000000002</v>
      </c>
      <c r="FW40" s="575">
        <v>2.6</v>
      </c>
      <c r="FX40" s="576">
        <f t="shared" si="53"/>
        <v>15.400000000000002</v>
      </c>
      <c r="FY40" s="577">
        <f t="shared" si="53"/>
        <v>23.400000000000002</v>
      </c>
      <c r="FZ40" s="574">
        <v>59.3</v>
      </c>
      <c r="GA40" s="575">
        <v>86.55</v>
      </c>
      <c r="GB40" s="576">
        <f t="shared" si="54"/>
        <v>415.09999999999997</v>
      </c>
      <c r="GC40" s="577">
        <f t="shared" si="54"/>
        <v>778.94999999999993</v>
      </c>
      <c r="GD40" s="576">
        <f t="shared" si="55"/>
        <v>273</v>
      </c>
      <c r="GE40" s="577">
        <f t="shared" si="55"/>
        <v>311</v>
      </c>
      <c r="GF40" s="576">
        <f t="shared" si="55"/>
        <v>273</v>
      </c>
      <c r="GG40" s="577">
        <f t="shared" si="55"/>
        <v>311</v>
      </c>
      <c r="GH40" s="576">
        <f t="shared" si="56"/>
        <v>980.99</v>
      </c>
      <c r="GI40" s="577">
        <f t="shared" si="56"/>
        <v>1014.44</v>
      </c>
      <c r="GJ40" s="576">
        <f t="shared" si="57"/>
        <v>18985.5</v>
      </c>
      <c r="GK40" s="577">
        <f t="shared" si="57"/>
        <v>22734.799999999999</v>
      </c>
      <c r="GL40" s="576">
        <f t="shared" si="58"/>
        <v>68</v>
      </c>
      <c r="GM40" s="577">
        <f t="shared" si="58"/>
        <v>61</v>
      </c>
      <c r="GN40" s="576">
        <f t="shared" si="58"/>
        <v>68</v>
      </c>
      <c r="GO40" s="577">
        <f t="shared" si="58"/>
        <v>61</v>
      </c>
      <c r="GP40" s="576">
        <f t="shared" si="59"/>
        <v>269.10000000000002</v>
      </c>
      <c r="GQ40" s="577">
        <f t="shared" si="59"/>
        <v>234.68</v>
      </c>
      <c r="GR40" s="576">
        <f t="shared" si="60"/>
        <v>4631.6000000000004</v>
      </c>
      <c r="GS40" s="577">
        <f t="shared" si="60"/>
        <v>4277.7</v>
      </c>
      <c r="GT40" s="576">
        <f t="shared" si="61"/>
        <v>341</v>
      </c>
      <c r="GU40" s="577">
        <f t="shared" si="61"/>
        <v>372</v>
      </c>
      <c r="GV40" s="576">
        <f t="shared" si="61"/>
        <v>341</v>
      </c>
      <c r="GW40" s="577">
        <f t="shared" si="61"/>
        <v>372</v>
      </c>
      <c r="GX40" s="576">
        <f t="shared" si="62"/>
        <v>1250.0900000000001</v>
      </c>
      <c r="GY40" s="577">
        <f t="shared" si="62"/>
        <v>1249.1200000000001</v>
      </c>
      <c r="GZ40" s="576">
        <f t="shared" si="62"/>
        <v>23617.1</v>
      </c>
      <c r="HA40" s="577">
        <f t="shared" si="62"/>
        <v>27012.5</v>
      </c>
      <c r="HB40" s="576">
        <f t="shared" si="63"/>
        <v>0</v>
      </c>
      <c r="HC40" s="577">
        <f t="shared" si="63"/>
        <v>0</v>
      </c>
      <c r="HD40" s="576">
        <f t="shared" si="63"/>
        <v>0</v>
      </c>
      <c r="HE40" s="577">
        <f t="shared" si="63"/>
        <v>0</v>
      </c>
      <c r="HF40" s="576" t="str">
        <f t="shared" si="64"/>
        <v/>
      </c>
      <c r="HG40" s="577" t="str">
        <f t="shared" si="64"/>
        <v/>
      </c>
      <c r="HH40" s="576" t="str">
        <f t="shared" si="65"/>
        <v/>
      </c>
      <c r="HI40" s="577" t="str">
        <f t="shared" si="65"/>
        <v/>
      </c>
      <c r="HJ40" s="576">
        <f t="shared" si="66"/>
        <v>1265.4900000000002</v>
      </c>
      <c r="HK40" s="577">
        <f t="shared" si="66"/>
        <v>1272.52</v>
      </c>
      <c r="HL40" s="576">
        <f t="shared" si="67"/>
        <v>24032.199999999997</v>
      </c>
      <c r="HM40" s="577">
        <f t="shared" si="67"/>
        <v>27791.45</v>
      </c>
    </row>
    <row r="41" spans="1:221" s="26" customFormat="1" ht="13.5" customHeight="1">
      <c r="A41" s="295" t="s">
        <v>848</v>
      </c>
      <c r="B41"/>
      <c r="C41"/>
      <c r="D41"/>
      <c r="E41"/>
      <c r="F41" s="574"/>
      <c r="G41" s="575"/>
      <c r="H41" s="574"/>
      <c r="I41" s="575"/>
      <c r="J41" s="576"/>
      <c r="K41" s="577"/>
      <c r="L41" s="574"/>
      <c r="M41" s="575"/>
      <c r="N41" s="576"/>
      <c r="O41" s="577"/>
      <c r="P41" s="576"/>
      <c r="Q41" s="578"/>
      <c r="R41" s="574"/>
      <c r="S41" s="575"/>
      <c r="T41" s="576"/>
      <c r="U41" s="577"/>
      <c r="V41" s="574"/>
      <c r="W41" s="575"/>
      <c r="X41" s="576"/>
      <c r="Y41" s="577"/>
      <c r="Z41" s="574"/>
      <c r="AA41" s="575"/>
      <c r="AB41" s="576"/>
      <c r="AC41" s="577"/>
      <c r="AD41" s="576"/>
      <c r="AE41" s="577"/>
      <c r="AF41" s="576"/>
      <c r="AG41" s="577"/>
      <c r="AH41" s="574"/>
      <c r="AI41" s="575"/>
      <c r="AJ41" s="576"/>
      <c r="AK41" s="577"/>
      <c r="AL41" s="574"/>
      <c r="AM41" s="575"/>
      <c r="AN41" s="576"/>
      <c r="AO41" s="577"/>
      <c r="AP41" s="574"/>
      <c r="AQ41" s="575"/>
      <c r="AR41" s="576"/>
      <c r="AS41" s="577"/>
      <c r="AT41" s="576"/>
      <c r="AU41" s="577"/>
      <c r="AV41" s="576"/>
      <c r="AW41" s="577"/>
      <c r="AX41" s="574"/>
      <c r="AY41" s="575"/>
      <c r="AZ41" s="576"/>
      <c r="BA41" s="577"/>
      <c r="BB41" s="574"/>
      <c r="BC41" s="575"/>
      <c r="BD41" s="576"/>
      <c r="BE41" s="577"/>
      <c r="BF41" s="574"/>
      <c r="BG41" s="575"/>
      <c r="BH41" s="576"/>
      <c r="BI41" s="577"/>
      <c r="BJ41" s="576"/>
      <c r="BK41" s="577"/>
      <c r="BL41" s="576"/>
      <c r="BM41" s="577"/>
      <c r="BN41" s="574"/>
      <c r="BO41" s="575"/>
      <c r="BP41" s="576"/>
      <c r="BQ41" s="577"/>
      <c r="BR41" s="574"/>
      <c r="BS41" s="575"/>
      <c r="BT41" s="576"/>
      <c r="BU41" s="577"/>
      <c r="BV41" s="574"/>
      <c r="BW41" s="575"/>
      <c r="BX41" s="576"/>
      <c r="BY41" s="577"/>
      <c r="BZ41" s="576"/>
      <c r="CA41" s="577"/>
      <c r="CB41" s="576"/>
      <c r="CC41" s="577"/>
      <c r="CD41" s="574"/>
      <c r="CE41" s="575"/>
      <c r="CF41" s="576"/>
      <c r="CG41" s="577"/>
      <c r="CH41" s="574"/>
      <c r="CI41" s="575"/>
      <c r="CJ41" s="576"/>
      <c r="CK41" s="577"/>
      <c r="CL41" s="574"/>
      <c r="CM41" s="575"/>
      <c r="CN41" s="576"/>
      <c r="CO41" s="577"/>
      <c r="CP41" s="576"/>
      <c r="CQ41" s="577"/>
      <c r="CR41" s="576"/>
      <c r="CS41" s="577"/>
      <c r="CT41" s="574"/>
      <c r="CU41" s="575"/>
      <c r="CV41" s="576"/>
      <c r="CW41" s="577"/>
      <c r="CX41" s="574"/>
      <c r="CY41" s="575"/>
      <c r="CZ41" s="576"/>
      <c r="DA41" s="577"/>
      <c r="DB41" s="574"/>
      <c r="DC41" s="575"/>
      <c r="DD41" s="576"/>
      <c r="DE41" s="577"/>
      <c r="DF41" s="576"/>
      <c r="DG41" s="577"/>
      <c r="DH41" s="576"/>
      <c r="DI41" s="577"/>
      <c r="DJ41" s="576"/>
      <c r="DK41" s="577"/>
      <c r="DL41" s="576"/>
      <c r="DM41" s="577"/>
      <c r="DN41" s="576"/>
      <c r="DO41" s="577"/>
      <c r="DP41" s="576"/>
      <c r="DQ41" s="577"/>
      <c r="DR41" s="576"/>
      <c r="DS41" s="577"/>
      <c r="DT41" s="576"/>
      <c r="DU41" s="577"/>
      <c r="DV41" s="574"/>
      <c r="DW41" s="575"/>
      <c r="DX41" s="576"/>
      <c r="DY41" s="577"/>
      <c r="DZ41" s="574"/>
      <c r="EA41" s="575"/>
      <c r="EB41" s="576"/>
      <c r="EC41" s="577"/>
      <c r="ED41" s="574"/>
      <c r="EE41" s="575"/>
      <c r="EF41" s="576"/>
      <c r="EG41" s="577"/>
      <c r="EH41" s="576"/>
      <c r="EI41" s="577"/>
      <c r="EJ41" s="576"/>
      <c r="EK41" s="577"/>
      <c r="EL41" s="574"/>
      <c r="EM41" s="575"/>
      <c r="EN41" s="576"/>
      <c r="EO41" s="577"/>
      <c r="EP41" s="574"/>
      <c r="EQ41" s="575"/>
      <c r="ER41" s="576"/>
      <c r="ES41" s="577"/>
      <c r="ET41" s="574"/>
      <c r="EU41" s="575"/>
      <c r="EV41" s="576"/>
      <c r="EW41" s="577"/>
      <c r="EX41" s="576"/>
      <c r="EY41" s="577"/>
      <c r="EZ41" s="576"/>
      <c r="FA41" s="577"/>
      <c r="FB41" s="574"/>
      <c r="FC41" s="575"/>
      <c r="FD41" s="576"/>
      <c r="FE41" s="577"/>
      <c r="FF41" s="574"/>
      <c r="FG41" s="575"/>
      <c r="FH41" s="576"/>
      <c r="FI41" s="577"/>
      <c r="FJ41" s="574"/>
      <c r="FK41" s="575"/>
      <c r="FL41" s="576"/>
      <c r="FM41" s="577"/>
      <c r="FN41" s="576"/>
      <c r="FO41" s="577"/>
      <c r="FP41" s="576"/>
      <c r="FQ41" s="577"/>
      <c r="FR41" s="574"/>
      <c r="FS41" s="575"/>
      <c r="FT41" s="576"/>
      <c r="FU41" s="577"/>
      <c r="FV41" s="574"/>
      <c r="FW41" s="575"/>
      <c r="FX41" s="576"/>
      <c r="FY41" s="577"/>
      <c r="FZ41" s="574"/>
      <c r="GA41" s="575"/>
      <c r="GB41" s="576"/>
      <c r="GC41" s="577"/>
      <c r="GD41" s="576"/>
      <c r="GE41" s="577"/>
      <c r="GF41" s="576"/>
      <c r="GG41" s="577"/>
      <c r="GH41" s="576"/>
      <c r="GI41" s="577"/>
      <c r="GJ41" s="576"/>
      <c r="GK41" s="577"/>
      <c r="GL41" s="576"/>
      <c r="GM41" s="577"/>
      <c r="GN41" s="576"/>
      <c r="GO41" s="577"/>
      <c r="GP41" s="576"/>
      <c r="GQ41" s="577"/>
      <c r="GR41" s="576"/>
      <c r="GS41" s="577"/>
      <c r="GT41" s="576"/>
      <c r="GU41" s="577"/>
      <c r="GV41" s="576"/>
      <c r="GW41" s="577"/>
      <c r="GX41" s="576"/>
      <c r="GY41" s="577"/>
      <c r="GZ41" s="576"/>
      <c r="HA41" s="577"/>
      <c r="HB41" s="576"/>
      <c r="HC41" s="577"/>
      <c r="HD41" s="576"/>
      <c r="HE41" s="577"/>
      <c r="HF41" s="576"/>
      <c r="HG41" s="577"/>
      <c r="HH41" s="576"/>
      <c r="HI41" s="577"/>
      <c r="HJ41" s="576"/>
      <c r="HK41" s="577"/>
      <c r="HL41" s="576"/>
      <c r="HM41" s="577"/>
    </row>
    <row r="42" spans="1:221" s="26" customFormat="1" ht="13.5" customHeight="1">
      <c r="A42" s="117" t="s">
        <v>383</v>
      </c>
      <c r="B42" s="11"/>
      <c r="C42" s="100"/>
      <c r="D42" s="10"/>
      <c r="E42" s="10"/>
      <c r="F42" s="574"/>
      <c r="G42" s="575"/>
      <c r="H42" s="574"/>
      <c r="I42" s="575"/>
      <c r="J42" s="576"/>
      <c r="K42" s="577"/>
      <c r="L42" s="574"/>
      <c r="M42" s="575"/>
      <c r="N42" s="576"/>
      <c r="O42" s="577"/>
      <c r="P42" s="576"/>
      <c r="Q42" s="578"/>
      <c r="R42" s="574"/>
      <c r="S42" s="575"/>
      <c r="T42" s="576"/>
      <c r="U42" s="577"/>
      <c r="V42" s="574"/>
      <c r="W42" s="575"/>
      <c r="X42" s="576"/>
      <c r="Y42" s="577"/>
      <c r="Z42" s="574"/>
      <c r="AA42" s="575"/>
      <c r="AB42" s="576"/>
      <c r="AC42" s="577"/>
      <c r="AD42" s="576"/>
      <c r="AE42" s="577"/>
      <c r="AF42" s="576"/>
      <c r="AG42" s="577"/>
      <c r="AH42" s="574"/>
      <c r="AI42" s="575"/>
      <c r="AJ42" s="576"/>
      <c r="AK42" s="577"/>
      <c r="AL42" s="574"/>
      <c r="AM42" s="575"/>
      <c r="AN42" s="576"/>
      <c r="AO42" s="577"/>
      <c r="AP42" s="574"/>
      <c r="AQ42" s="575"/>
      <c r="AR42" s="576"/>
      <c r="AS42" s="577"/>
      <c r="AT42" s="576"/>
      <c r="AU42" s="577"/>
      <c r="AV42" s="576"/>
      <c r="AW42" s="577"/>
      <c r="AX42" s="574"/>
      <c r="AY42" s="575"/>
      <c r="AZ42" s="576"/>
      <c r="BA42" s="577"/>
      <c r="BB42" s="574"/>
      <c r="BC42" s="575"/>
      <c r="BD42" s="576"/>
      <c r="BE42" s="577"/>
      <c r="BF42" s="574"/>
      <c r="BG42" s="575"/>
      <c r="BH42" s="576"/>
      <c r="BI42" s="577"/>
      <c r="BJ42" s="576"/>
      <c r="BK42" s="577"/>
      <c r="BL42" s="576"/>
      <c r="BM42" s="577"/>
      <c r="BN42" s="574"/>
      <c r="BO42" s="575"/>
      <c r="BP42" s="576"/>
      <c r="BQ42" s="577"/>
      <c r="BR42" s="574"/>
      <c r="BS42" s="575"/>
      <c r="BT42" s="576"/>
      <c r="BU42" s="577"/>
      <c r="BV42" s="574"/>
      <c r="BW42" s="575"/>
      <c r="BX42" s="576"/>
      <c r="BY42" s="577"/>
      <c r="BZ42" s="576"/>
      <c r="CA42" s="577"/>
      <c r="CB42" s="576"/>
      <c r="CC42" s="577"/>
      <c r="CD42" s="574"/>
      <c r="CE42" s="575"/>
      <c r="CF42" s="576"/>
      <c r="CG42" s="577"/>
      <c r="CH42" s="574"/>
      <c r="CI42" s="575"/>
      <c r="CJ42" s="576"/>
      <c r="CK42" s="577"/>
      <c r="CL42" s="574"/>
      <c r="CM42" s="575"/>
      <c r="CN42" s="576"/>
      <c r="CO42" s="577"/>
      <c r="CP42" s="576"/>
      <c r="CQ42" s="577"/>
      <c r="CR42" s="576"/>
      <c r="CS42" s="577"/>
      <c r="CT42" s="574"/>
      <c r="CU42" s="575"/>
      <c r="CV42" s="576"/>
      <c r="CW42" s="577"/>
      <c r="CX42" s="574"/>
      <c r="CY42" s="575"/>
      <c r="CZ42" s="576"/>
      <c r="DA42" s="577"/>
      <c r="DB42" s="574"/>
      <c r="DC42" s="575"/>
      <c r="DD42" s="576"/>
      <c r="DE42" s="577"/>
      <c r="DF42" s="576"/>
      <c r="DG42" s="577"/>
      <c r="DH42" s="576"/>
      <c r="DI42" s="577"/>
      <c r="DJ42" s="576"/>
      <c r="DK42" s="577"/>
      <c r="DL42" s="576"/>
      <c r="DM42" s="577"/>
      <c r="DN42" s="576"/>
      <c r="DO42" s="577"/>
      <c r="DP42" s="576"/>
      <c r="DQ42" s="577"/>
      <c r="DR42" s="576"/>
      <c r="DS42" s="577"/>
      <c r="DT42" s="576"/>
      <c r="DU42" s="577"/>
      <c r="DV42" s="574"/>
      <c r="DW42" s="575"/>
      <c r="DX42" s="576"/>
      <c r="DY42" s="577"/>
      <c r="DZ42" s="574"/>
      <c r="EA42" s="575"/>
      <c r="EB42" s="576"/>
      <c r="EC42" s="577"/>
      <c r="ED42" s="574"/>
      <c r="EE42" s="575"/>
      <c r="EF42" s="576"/>
      <c r="EG42" s="577"/>
      <c r="EH42" s="576"/>
      <c r="EI42" s="577"/>
      <c r="EJ42" s="576"/>
      <c r="EK42" s="577"/>
      <c r="EL42" s="574"/>
      <c r="EM42" s="575"/>
      <c r="EN42" s="576"/>
      <c r="EO42" s="577"/>
      <c r="EP42" s="574"/>
      <c r="EQ42" s="575"/>
      <c r="ER42" s="576"/>
      <c r="ES42" s="577"/>
      <c r="ET42" s="574"/>
      <c r="EU42" s="575"/>
      <c r="EV42" s="576"/>
      <c r="EW42" s="577"/>
      <c r="EX42" s="576"/>
      <c r="EY42" s="577"/>
      <c r="EZ42" s="576"/>
      <c r="FA42" s="577"/>
      <c r="FB42" s="574"/>
      <c r="FC42" s="575"/>
      <c r="FD42" s="576"/>
      <c r="FE42" s="577"/>
      <c r="FF42" s="574"/>
      <c r="FG42" s="575"/>
      <c r="FH42" s="576"/>
      <c r="FI42" s="577"/>
      <c r="FJ42" s="574"/>
      <c r="FK42" s="575"/>
      <c r="FL42" s="576"/>
      <c r="FM42" s="577"/>
      <c r="FN42" s="576"/>
      <c r="FO42" s="577"/>
      <c r="FP42" s="576"/>
      <c r="FQ42" s="577"/>
      <c r="FR42" s="574"/>
      <c r="FS42" s="575"/>
      <c r="FT42" s="576"/>
      <c r="FU42" s="577"/>
      <c r="FV42" s="574"/>
      <c r="FW42" s="575"/>
      <c r="FX42" s="576"/>
      <c r="FY42" s="577"/>
      <c r="FZ42" s="574"/>
      <c r="GA42" s="575"/>
      <c r="GB42" s="576"/>
      <c r="GC42" s="577"/>
      <c r="GD42" s="576"/>
      <c r="GE42" s="577"/>
      <c r="GF42" s="576"/>
      <c r="GG42" s="577"/>
      <c r="GH42" s="576"/>
      <c r="GI42" s="577"/>
      <c r="GJ42" s="576"/>
      <c r="GK42" s="577"/>
      <c r="GL42" s="576"/>
      <c r="GM42" s="577"/>
      <c r="GN42" s="576"/>
      <c r="GO42" s="577"/>
      <c r="GP42" s="576"/>
      <c r="GQ42" s="577"/>
      <c r="GR42" s="576"/>
      <c r="GS42" s="577"/>
      <c r="GT42" s="576"/>
      <c r="GU42" s="577"/>
      <c r="GV42" s="576"/>
      <c r="GW42" s="577"/>
      <c r="GX42" s="576"/>
      <c r="GY42" s="577"/>
      <c r="GZ42" s="576"/>
      <c r="HA42" s="577"/>
      <c r="HB42" s="576"/>
      <c r="HC42" s="577"/>
      <c r="HD42" s="576"/>
      <c r="HE42" s="577"/>
      <c r="HF42" s="576"/>
      <c r="HG42" s="577"/>
      <c r="HH42" s="576"/>
      <c r="HI42" s="577"/>
      <c r="HJ42" s="576"/>
      <c r="HK42" s="577"/>
      <c r="HL42" s="576"/>
      <c r="HM42" s="577"/>
    </row>
    <row r="43" spans="1:221">
      <c r="A43" s="9" t="s">
        <v>383</v>
      </c>
      <c r="B43" s="8" t="s">
        <v>384</v>
      </c>
      <c r="C43" s="5"/>
      <c r="D43" s="6">
        <v>132693</v>
      </c>
      <c r="E43" s="1">
        <v>7</v>
      </c>
      <c r="F43" s="574">
        <v>2102</v>
      </c>
      <c r="G43" s="511">
        <v>1871</v>
      </c>
      <c r="H43" s="574">
        <v>45</v>
      </c>
      <c r="I43" s="511">
        <v>19</v>
      </c>
      <c r="J43" s="576">
        <f t="shared" ref="J43:K70" si="68">F43-H43</f>
        <v>2057</v>
      </c>
      <c r="K43" s="577">
        <f t="shared" si="68"/>
        <v>1852</v>
      </c>
      <c r="L43" s="574">
        <v>60</v>
      </c>
      <c r="M43" s="575">
        <v>60</v>
      </c>
      <c r="N43" s="576">
        <f t="shared" ref="N43:Q70" si="69">+R43+V43+Z43+BN43+BR43+BV43+DV43+DZ43+ED43+FR43</f>
        <v>2057</v>
      </c>
      <c r="O43" s="577">
        <f t="shared" si="69"/>
        <v>1852</v>
      </c>
      <c r="P43" s="576">
        <f t="shared" si="69"/>
        <v>2057</v>
      </c>
      <c r="Q43" s="577">
        <f t="shared" si="69"/>
        <v>1852</v>
      </c>
      <c r="R43" s="574">
        <v>334</v>
      </c>
      <c r="S43" s="511">
        <v>331</v>
      </c>
      <c r="T43" s="576">
        <f t="shared" ref="T43:U70" si="70">IF(AX43&gt;0,R43,)</f>
        <v>334</v>
      </c>
      <c r="U43" s="577">
        <f t="shared" si="70"/>
        <v>331</v>
      </c>
      <c r="V43" s="574">
        <v>190</v>
      </c>
      <c r="W43" s="511">
        <v>174</v>
      </c>
      <c r="X43" s="576">
        <f t="shared" ref="X43:Y70" si="71">IF(BB43&gt;0,V43,)</f>
        <v>190</v>
      </c>
      <c r="Y43" s="577">
        <f t="shared" si="71"/>
        <v>174</v>
      </c>
      <c r="Z43" s="574">
        <v>320</v>
      </c>
      <c r="AA43" s="511">
        <v>161</v>
      </c>
      <c r="AB43" s="576">
        <f t="shared" ref="AB43:AC70" si="72">IF(BF43&gt;0,Z43,)</f>
        <v>320</v>
      </c>
      <c r="AC43" s="577">
        <f t="shared" si="72"/>
        <v>161</v>
      </c>
      <c r="AD43" s="576">
        <f t="shared" ref="AD43:AE70" si="73">R43+V43+Z43</f>
        <v>844</v>
      </c>
      <c r="AE43" s="577">
        <f t="shared" si="73"/>
        <v>666</v>
      </c>
      <c r="AF43" s="576">
        <f t="shared" ref="AF43:AG70" si="74">IF(BJ43&gt;0,AD43,)</f>
        <v>844</v>
      </c>
      <c r="AG43" s="577">
        <f t="shared" si="74"/>
        <v>666</v>
      </c>
      <c r="AH43" s="574">
        <v>3.1107999999999998</v>
      </c>
      <c r="AI43" s="511">
        <v>2.9275000000000002</v>
      </c>
      <c r="AJ43" s="576">
        <f t="shared" ref="AJ43:AK70" si="75">IF(R43&gt;0,(R43*AH43),)</f>
        <v>1039.0072</v>
      </c>
      <c r="AK43" s="577">
        <f t="shared" si="75"/>
        <v>969.00250000000005</v>
      </c>
      <c r="AL43" s="574">
        <v>3.2553000000000001</v>
      </c>
      <c r="AM43" s="511">
        <v>2.7040000000000002</v>
      </c>
      <c r="AN43" s="576">
        <f t="shared" ref="AN43:AO70" si="76">IF(V43&gt;0,(V43*AL43),)</f>
        <v>618.50700000000006</v>
      </c>
      <c r="AO43" s="577">
        <f t="shared" si="76"/>
        <v>470.49600000000004</v>
      </c>
      <c r="AP43" s="574">
        <v>0.51719999999999999</v>
      </c>
      <c r="AQ43" s="511">
        <v>0.53110000000000002</v>
      </c>
      <c r="AR43" s="576">
        <f t="shared" ref="AR43:AS70" si="77">IF(Z43&gt;0,(Z43*AP43),)</f>
        <v>165.50399999999999</v>
      </c>
      <c r="AS43" s="577">
        <f t="shared" si="77"/>
        <v>85.507100000000008</v>
      </c>
      <c r="AT43" s="576">
        <f t="shared" ref="AT43:AU70" si="78">IF(AD43&gt;0,((AJ43+AN43+AR43)/AD43),)</f>
        <v>2.1599741706161137</v>
      </c>
      <c r="AU43" s="577">
        <f t="shared" si="78"/>
        <v>2.2897981981981985</v>
      </c>
      <c r="AV43" s="576">
        <f t="shared" ref="AV43:AW70" si="79">IF(AD43&gt;0,(AD43*AT43),)</f>
        <v>1823.0182</v>
      </c>
      <c r="AW43" s="577">
        <f t="shared" si="79"/>
        <v>1525.0056000000002</v>
      </c>
      <c r="AX43" s="574">
        <v>72.152699999999996</v>
      </c>
      <c r="AY43" s="511">
        <v>68.809700000000007</v>
      </c>
      <c r="AZ43" s="576">
        <f t="shared" ref="AZ43:BA70" si="80">IF(T43&gt;0,(T43*AX43),)</f>
        <v>24099.001799999998</v>
      </c>
      <c r="BA43" s="577">
        <f t="shared" si="80"/>
        <v>22776.010700000003</v>
      </c>
      <c r="BB43" s="574">
        <v>68.357900000000001</v>
      </c>
      <c r="BC43" s="511">
        <v>68.729900000000001</v>
      </c>
      <c r="BD43" s="576">
        <f t="shared" ref="BD43:BE70" si="81">IF(X43&gt;0,(X43*BB43),)</f>
        <v>12988.001</v>
      </c>
      <c r="BE43" s="577">
        <f t="shared" si="81"/>
        <v>11959.0026</v>
      </c>
      <c r="BF43" s="574">
        <v>64.518799999999999</v>
      </c>
      <c r="BG43" s="511">
        <v>62.9193</v>
      </c>
      <c r="BH43" s="576">
        <f t="shared" ref="BH43:BI70" si="82">IF(AB43&gt;0,(AB43*BF43),)</f>
        <v>20646.016</v>
      </c>
      <c r="BI43" s="577">
        <f t="shared" si="82"/>
        <v>10130.007299999999</v>
      </c>
      <c r="BJ43" s="576">
        <f t="shared" ref="BJ43:BK70" si="83">IF((AZ43+BD43+BH43)&gt;0,((AZ43+BD43+BH43)/AD43),)</f>
        <v>68.404050710900478</v>
      </c>
      <c r="BK43" s="577">
        <f t="shared" si="83"/>
        <v>67.364895795795803</v>
      </c>
      <c r="BL43" s="576">
        <f t="shared" ref="BL43:BM70" si="84">IF(AF43&gt;0,(AD43*BJ43),)</f>
        <v>57733.018800000005</v>
      </c>
      <c r="BM43" s="577">
        <f t="shared" si="84"/>
        <v>44865.020600000003</v>
      </c>
      <c r="BN43" s="574">
        <v>489</v>
      </c>
      <c r="BO43" s="511">
        <v>451</v>
      </c>
      <c r="BP43" s="576">
        <f t="shared" ref="BP43:BQ70" si="85">IF(CT43&gt;0,BN43,)</f>
        <v>489</v>
      </c>
      <c r="BQ43" s="577">
        <f t="shared" si="85"/>
        <v>451</v>
      </c>
      <c r="BR43" s="574">
        <v>190</v>
      </c>
      <c r="BS43" s="511">
        <v>183</v>
      </c>
      <c r="BT43" s="576">
        <f t="shared" ref="BT43:BU70" si="86">IF(CX43&gt;0,BR43,)</f>
        <v>190</v>
      </c>
      <c r="BU43" s="577">
        <f t="shared" si="86"/>
        <v>183</v>
      </c>
      <c r="BV43" s="574">
        <v>0</v>
      </c>
      <c r="BW43" s="575">
        <v>0</v>
      </c>
      <c r="BX43" s="576">
        <f t="shared" ref="BX43:BY70" si="87">IF(DB43&gt;0,BV43,)</f>
        <v>0</v>
      </c>
      <c r="BY43" s="577">
        <f t="shared" si="87"/>
        <v>0</v>
      </c>
      <c r="BZ43" s="576">
        <f t="shared" ref="BZ43:CA70" si="88">BN43+BR43+BV43</f>
        <v>679</v>
      </c>
      <c r="CA43" s="577">
        <f t="shared" si="88"/>
        <v>634</v>
      </c>
      <c r="CB43" s="576">
        <f t="shared" ref="CB43:CC70" si="89">IF(DF43&gt;0,BZ43,)</f>
        <v>679</v>
      </c>
      <c r="CC43" s="577">
        <f t="shared" si="89"/>
        <v>634</v>
      </c>
      <c r="CD43" s="574">
        <v>4.2801999999999998</v>
      </c>
      <c r="CE43" s="511">
        <v>3.8736000000000002</v>
      </c>
      <c r="CF43" s="576">
        <f t="shared" ref="CF43:CG70" si="90">IF(BN43&gt;0,(BN43*CD43),)</f>
        <v>2093.0178000000001</v>
      </c>
      <c r="CG43" s="577">
        <f t="shared" si="90"/>
        <v>1746.9936</v>
      </c>
      <c r="CH43" s="574">
        <v>5.6841999999999997</v>
      </c>
      <c r="CI43" s="511">
        <v>5.1147999999999998</v>
      </c>
      <c r="CJ43" s="576">
        <f t="shared" ref="CJ43:CK70" si="91">IF(BR43&gt;0,(BR43*CH43),)</f>
        <v>1079.998</v>
      </c>
      <c r="CK43" s="577">
        <f t="shared" si="91"/>
        <v>936.00839999999994</v>
      </c>
      <c r="CL43" s="574">
        <v>0</v>
      </c>
      <c r="CM43" s="575">
        <v>0</v>
      </c>
      <c r="CN43" s="576">
        <f t="shared" ref="CN43:CO70" si="92">IF(BV43&gt;0,(BV43*CL43),)</f>
        <v>0</v>
      </c>
      <c r="CO43" s="577">
        <f t="shared" si="92"/>
        <v>0</v>
      </c>
      <c r="CP43" s="576">
        <f t="shared" ref="CP43:CQ70" si="93">IF(BZ43&gt;0,((CF43+CJ43+CN43)/BZ43),)</f>
        <v>4.6730718703976439</v>
      </c>
      <c r="CQ43" s="577">
        <f t="shared" si="93"/>
        <v>4.2318643533123028</v>
      </c>
      <c r="CR43" s="576">
        <f t="shared" ref="CR43:CS70" si="94">IF(BZ43&gt;0,(BZ43*CP43),)</f>
        <v>3173.0158000000001</v>
      </c>
      <c r="CS43" s="577">
        <f t="shared" si="94"/>
        <v>2683.002</v>
      </c>
      <c r="CT43" s="574">
        <v>72.515299999999996</v>
      </c>
      <c r="CU43" s="511">
        <v>70.183999999999997</v>
      </c>
      <c r="CV43" s="576">
        <f t="shared" ref="CV43:CW70" si="95">IF(BP43&gt;0,(BP43*CT43),)</f>
        <v>35459.981699999997</v>
      </c>
      <c r="CW43" s="577">
        <f t="shared" si="95"/>
        <v>31652.984</v>
      </c>
      <c r="CX43" s="574">
        <v>73.447400000000002</v>
      </c>
      <c r="CY43" s="511">
        <v>72.005499999999998</v>
      </c>
      <c r="CZ43" s="576">
        <f t="shared" ref="CZ43:DA70" si="96">IF(BT43&gt;0,(BT43*CX43),)</f>
        <v>13955.006000000001</v>
      </c>
      <c r="DA43" s="577">
        <f t="shared" si="96"/>
        <v>13177.0065</v>
      </c>
      <c r="DB43" s="574">
        <v>0</v>
      </c>
      <c r="DC43" s="575">
        <v>0</v>
      </c>
      <c r="DD43" s="576">
        <f t="shared" ref="DD43:DE70" si="97">IF(BX43&gt;0,(BX43*DB43),)</f>
        <v>0</v>
      </c>
      <c r="DE43" s="577">
        <f t="shared" si="97"/>
        <v>0</v>
      </c>
      <c r="DF43" s="576">
        <f t="shared" ref="DF43:DG70" si="98">IF((CV43+CZ43+DD43)&gt;0,((CV43+CZ43+DD43)/BZ43),)</f>
        <v>72.776123269513988</v>
      </c>
      <c r="DG43" s="577">
        <f t="shared" si="98"/>
        <v>70.709764195583602</v>
      </c>
      <c r="DH43" s="576">
        <f t="shared" ref="DH43:DI70" si="99">IF(CB43&gt;0,(BZ43*DF43),)</f>
        <v>49414.987699999998</v>
      </c>
      <c r="DI43" s="577">
        <f t="shared" si="99"/>
        <v>44829.990500000007</v>
      </c>
      <c r="DJ43" s="576">
        <f t="shared" ref="DJ43:DM70" si="100">AD43+BZ43</f>
        <v>1523</v>
      </c>
      <c r="DK43" s="577">
        <f t="shared" si="100"/>
        <v>1300</v>
      </c>
      <c r="DL43" s="576">
        <f t="shared" si="100"/>
        <v>1523</v>
      </c>
      <c r="DM43" s="577">
        <f t="shared" si="100"/>
        <v>1300</v>
      </c>
      <c r="DN43" s="576">
        <f t="shared" ref="DN43:DO70" si="101">IF(DJ43&gt;0,((AD43*AT43)+(BZ43*CP43))/DJ43,)</f>
        <v>3.2803900196979643</v>
      </c>
      <c r="DO43" s="577">
        <f t="shared" si="101"/>
        <v>3.2369289230769231</v>
      </c>
      <c r="DP43" s="576">
        <f t="shared" ref="DP43:DQ70" si="102">IF(DJ43&gt;0,(DJ43*DN43),)</f>
        <v>4996.0339999999997</v>
      </c>
      <c r="DQ43" s="577">
        <f t="shared" si="102"/>
        <v>4208.0075999999999</v>
      </c>
      <c r="DR43" s="576">
        <f t="shared" ref="DR43:DS70" si="103">IF(DL43&gt;0,((AF43*BJ43)+(CB43*DF43))/DL43,)</f>
        <v>70.353254432042021</v>
      </c>
      <c r="DS43" s="577">
        <f t="shared" si="103"/>
        <v>68.996162384615388</v>
      </c>
      <c r="DT43" s="576">
        <f t="shared" ref="DT43:DU70" si="104">IF(DL43&gt;0,(DL43*DR43),)</f>
        <v>107148.0065</v>
      </c>
      <c r="DU43" s="577">
        <f t="shared" si="104"/>
        <v>89695.011100000003</v>
      </c>
      <c r="DV43" s="574">
        <v>194</v>
      </c>
      <c r="DW43" s="511">
        <v>177</v>
      </c>
      <c r="DX43" s="576">
        <f t="shared" ref="DX43:DY70" si="105">IF(FB43&gt;0,DV43,)</f>
        <v>194</v>
      </c>
      <c r="DY43" s="577">
        <f t="shared" si="105"/>
        <v>177</v>
      </c>
      <c r="DZ43" s="574">
        <v>181</v>
      </c>
      <c r="EA43" s="511">
        <v>171</v>
      </c>
      <c r="EB43" s="576">
        <f t="shared" ref="EB43:EC70" si="106">IF(FF43&gt;0,DZ43,)</f>
        <v>181</v>
      </c>
      <c r="EC43" s="577">
        <f t="shared" si="106"/>
        <v>171</v>
      </c>
      <c r="ED43" s="574">
        <v>0</v>
      </c>
      <c r="EE43" s="575">
        <v>0</v>
      </c>
      <c r="EF43" s="576">
        <f t="shared" ref="EF43:EG70" si="107">IF(FJ43&gt;0,ED43,)</f>
        <v>0</v>
      </c>
      <c r="EG43" s="577">
        <f t="shared" si="107"/>
        <v>0</v>
      </c>
      <c r="EH43" s="576">
        <f t="shared" ref="EH43:EI70" si="108">DV43+DZ43+ED43</f>
        <v>375</v>
      </c>
      <c r="EI43" s="577">
        <f t="shared" si="108"/>
        <v>348</v>
      </c>
      <c r="EJ43" s="576">
        <f t="shared" ref="EJ43:EK70" si="109">IF(FN43&gt;0,EH43,)</f>
        <v>375</v>
      </c>
      <c r="EK43" s="577">
        <f t="shared" si="109"/>
        <v>348</v>
      </c>
      <c r="EL43" s="574">
        <v>3.1778</v>
      </c>
      <c r="EM43" s="511">
        <v>2.5621</v>
      </c>
      <c r="EN43" s="576">
        <f t="shared" ref="EN43:EO70" si="110">IF(DV43&gt;0,(DV43*EL43),)</f>
        <v>616.4932</v>
      </c>
      <c r="EO43" s="577">
        <f t="shared" si="110"/>
        <v>453.49169999999998</v>
      </c>
      <c r="EP43" s="574">
        <v>3.9586000000000001</v>
      </c>
      <c r="EQ43" s="511">
        <v>3.4005999999999998</v>
      </c>
      <c r="ER43" s="576">
        <f t="shared" ref="ER43:ES70" si="111">IF(DZ43&gt;0,(DZ43*EP43),)</f>
        <v>716.50660000000005</v>
      </c>
      <c r="ES43" s="577">
        <f t="shared" si="111"/>
        <v>581.50260000000003</v>
      </c>
      <c r="ET43" s="574">
        <v>0</v>
      </c>
      <c r="EU43" s="575">
        <v>0</v>
      </c>
      <c r="EV43" s="576">
        <f t="shared" ref="EV43:EW70" si="112">IF(ED43&gt;0,(ED43*ET43),)</f>
        <v>0</v>
      </c>
      <c r="EW43" s="577">
        <f t="shared" si="112"/>
        <v>0</v>
      </c>
      <c r="EX43" s="576">
        <f t="shared" ref="EX43:EY70" si="113">IF(EH43&gt;0,((EN43+ER43+EV43)/EH43),)</f>
        <v>3.5546661333333334</v>
      </c>
      <c r="EY43" s="577">
        <f t="shared" si="113"/>
        <v>2.9741215517241382</v>
      </c>
      <c r="EZ43" s="576">
        <f t="shared" ref="EZ43:FA70" si="114">IF(EH43&gt;0,(EH43*EX43),)</f>
        <v>1332.9998000000001</v>
      </c>
      <c r="FA43" s="577">
        <f t="shared" si="114"/>
        <v>1034.9943000000001</v>
      </c>
      <c r="FB43" s="574">
        <v>52.804099999999998</v>
      </c>
      <c r="FC43" s="511">
        <v>48.451999999999998</v>
      </c>
      <c r="FD43" s="576">
        <f t="shared" ref="FD43:FE70" si="115">IF(DX43&gt;0,(DX43*FB43),)</f>
        <v>10243.9954</v>
      </c>
      <c r="FE43" s="577">
        <f t="shared" si="115"/>
        <v>8576.003999999999</v>
      </c>
      <c r="FF43" s="574">
        <v>50.226500000000001</v>
      </c>
      <c r="FG43" s="511">
        <v>46.2515</v>
      </c>
      <c r="FH43" s="576">
        <f t="shared" ref="FH43:FI70" si="116">IF(EB43&gt;0,(EB43*FF43),)</f>
        <v>9090.9965000000011</v>
      </c>
      <c r="FI43" s="577">
        <f t="shared" si="116"/>
        <v>7909.0065000000004</v>
      </c>
      <c r="FJ43" s="574">
        <v>0</v>
      </c>
      <c r="FK43" s="575">
        <v>0</v>
      </c>
      <c r="FL43" s="576">
        <f t="shared" ref="FL43:FM70" si="117">IF(EF43&gt;0,(EF43*FJ43),)</f>
        <v>0</v>
      </c>
      <c r="FM43" s="577">
        <f t="shared" si="117"/>
        <v>0</v>
      </c>
      <c r="FN43" s="576">
        <f t="shared" ref="FN43:FO70" si="118">IF((FD43+FH43+FL43)&gt;0,((FD43+FH43+FL43)/EH43),)</f>
        <v>51.559978400000006</v>
      </c>
      <c r="FO43" s="577">
        <f t="shared" si="118"/>
        <v>47.370719827586207</v>
      </c>
      <c r="FP43" s="576">
        <f t="shared" ref="FP43:FQ70" si="119">IF(EH43&gt;0,(EH43*FN43),)</f>
        <v>19334.991900000001</v>
      </c>
      <c r="FQ43" s="577">
        <f t="shared" si="119"/>
        <v>16485.0105</v>
      </c>
      <c r="FR43" s="574">
        <v>159</v>
      </c>
      <c r="FS43" s="511">
        <v>204</v>
      </c>
      <c r="FT43" s="576">
        <f t="shared" ref="FT43:FU70" si="120">IF(FZ43&gt;0,FR43,)</f>
        <v>159</v>
      </c>
      <c r="FU43" s="577">
        <f t="shared" si="120"/>
        <v>204</v>
      </c>
      <c r="FV43" s="574">
        <v>3.9340000000000002</v>
      </c>
      <c r="FW43" s="511">
        <v>4.3775000000000004</v>
      </c>
      <c r="FX43" s="576">
        <f t="shared" ref="FX43:FY70" si="121">IF(FR43&gt;0,(FR43*FV43),)</f>
        <v>625.50599999999997</v>
      </c>
      <c r="FY43" s="577">
        <f t="shared" si="121"/>
        <v>893.0100000000001</v>
      </c>
      <c r="FZ43" s="574">
        <v>64.182400000000001</v>
      </c>
      <c r="GA43" s="511">
        <v>71.402000000000001</v>
      </c>
      <c r="GB43" s="576">
        <f t="shared" ref="GB43:GC70" si="122">IF(FZ43&gt;0,(FR43*FZ43),)</f>
        <v>10205.0016</v>
      </c>
      <c r="GC43" s="577">
        <f t="shared" si="122"/>
        <v>14566.008</v>
      </c>
      <c r="GD43" s="576">
        <f t="shared" ref="GD43:GG70" si="123">(R43+BN43+DV43)</f>
        <v>1017</v>
      </c>
      <c r="GE43" s="577">
        <f t="shared" si="123"/>
        <v>959</v>
      </c>
      <c r="GF43" s="576">
        <f t="shared" si="123"/>
        <v>1017</v>
      </c>
      <c r="GG43" s="577">
        <f t="shared" si="123"/>
        <v>959</v>
      </c>
      <c r="GH43" s="576">
        <f t="shared" ref="GH43:GI70" si="124">IF(GD43&gt;0,(AJ43+CF43+EN43),"")</f>
        <v>3748.5182</v>
      </c>
      <c r="GI43" s="577">
        <f t="shared" si="124"/>
        <v>3169.4878000000003</v>
      </c>
      <c r="GJ43" s="576">
        <f t="shared" ref="GJ43:GK70" si="125">IF(GF43&gt;0,(AZ43+CV43+FD43),"")</f>
        <v>69802.978899999987</v>
      </c>
      <c r="GK43" s="577">
        <f t="shared" si="125"/>
        <v>63004.998700000004</v>
      </c>
      <c r="GL43" s="576">
        <f t="shared" ref="GL43:GO70" si="126">(V43+BR43+DZ43)</f>
        <v>561</v>
      </c>
      <c r="GM43" s="577">
        <f t="shared" si="126"/>
        <v>528</v>
      </c>
      <c r="GN43" s="576">
        <f t="shared" si="126"/>
        <v>561</v>
      </c>
      <c r="GO43" s="577">
        <f t="shared" si="126"/>
        <v>528</v>
      </c>
      <c r="GP43" s="576">
        <f t="shared" ref="GP43:GQ70" si="127">IF(GL43&gt;0,AN43+CJ43+ER43,)</f>
        <v>2415.0116000000003</v>
      </c>
      <c r="GQ43" s="577">
        <f t="shared" si="127"/>
        <v>1988.0070000000001</v>
      </c>
      <c r="GR43" s="576">
        <f t="shared" ref="GR43:GS70" si="128">IF(GN43&gt;0,BD43+CZ43+FH43,)</f>
        <v>36034.003500000006</v>
      </c>
      <c r="GS43" s="577">
        <f t="shared" si="128"/>
        <v>33045.015599999999</v>
      </c>
      <c r="GT43" s="576">
        <f t="shared" ref="GT43:GW70" si="129">+GL43+GD43</f>
        <v>1578</v>
      </c>
      <c r="GU43" s="577">
        <f t="shared" si="129"/>
        <v>1487</v>
      </c>
      <c r="GV43" s="576">
        <f t="shared" si="129"/>
        <v>1578</v>
      </c>
      <c r="GW43" s="577">
        <f t="shared" si="129"/>
        <v>1487</v>
      </c>
      <c r="GX43" s="576">
        <f t="shared" ref="GX43:HA70" si="130">IF(GT43&gt;0,(GH43+GP43),"")</f>
        <v>6163.5298000000003</v>
      </c>
      <c r="GY43" s="577">
        <f t="shared" si="130"/>
        <v>5157.4948000000004</v>
      </c>
      <c r="GZ43" s="576">
        <f t="shared" si="130"/>
        <v>105836.98239999999</v>
      </c>
      <c r="HA43" s="577">
        <f t="shared" si="130"/>
        <v>96050.01430000001</v>
      </c>
      <c r="HB43" s="576">
        <f t="shared" ref="HB43:HE70" si="131">(Z43+BV43+ED43)</f>
        <v>320</v>
      </c>
      <c r="HC43" s="577">
        <f t="shared" si="131"/>
        <v>161</v>
      </c>
      <c r="HD43" s="576">
        <f t="shared" si="131"/>
        <v>320</v>
      </c>
      <c r="HE43" s="577">
        <f t="shared" si="131"/>
        <v>161</v>
      </c>
      <c r="HF43" s="576">
        <f t="shared" ref="HF43:HG70" si="132">IF(HB43&gt;0,(AR43+CN43+EV43),"")</f>
        <v>165.50399999999999</v>
      </c>
      <c r="HG43" s="577">
        <f t="shared" si="132"/>
        <v>85.507100000000008</v>
      </c>
      <c r="HH43" s="576">
        <f t="shared" ref="HH43:HI70" si="133">IF(HD43&gt;0,(BH43+DD43+FL43),"")</f>
        <v>20646.016</v>
      </c>
      <c r="HI43" s="577">
        <f t="shared" si="133"/>
        <v>10130.007299999999</v>
      </c>
      <c r="HJ43" s="576">
        <f t="shared" ref="HJ43:HK70" si="134">IF((DJ43+EH43+FR43)&gt;0,(DP43+EZ43+FX43),"")</f>
        <v>6954.5397999999996</v>
      </c>
      <c r="HK43" s="577">
        <f t="shared" si="134"/>
        <v>6136.0119000000004</v>
      </c>
      <c r="HL43" s="576">
        <f t="shared" ref="HL43:HM70" si="135">IF((DL43+EJ43+FT43)&gt;0,(DT43+FP43+GB43),"")</f>
        <v>136688</v>
      </c>
      <c r="HM43" s="577">
        <f t="shared" si="135"/>
        <v>120746.02960000001</v>
      </c>
    </row>
    <row r="44" spans="1:221">
      <c r="A44" s="9" t="s">
        <v>383</v>
      </c>
      <c r="B44" s="8" t="s">
        <v>385</v>
      </c>
      <c r="C44" s="3"/>
      <c r="D44" s="6">
        <v>132709</v>
      </c>
      <c r="E44" s="1">
        <v>7</v>
      </c>
      <c r="F44" s="574">
        <v>5128</v>
      </c>
      <c r="G44" s="511">
        <v>5188</v>
      </c>
      <c r="H44" s="574">
        <v>33</v>
      </c>
      <c r="I44" s="511">
        <v>29</v>
      </c>
      <c r="J44" s="576">
        <f t="shared" si="68"/>
        <v>5095</v>
      </c>
      <c r="K44" s="577">
        <f t="shared" si="68"/>
        <v>5159</v>
      </c>
      <c r="L44" s="574">
        <v>60</v>
      </c>
      <c r="M44" s="575">
        <v>60</v>
      </c>
      <c r="N44" s="576">
        <f t="shared" si="69"/>
        <v>5095</v>
      </c>
      <c r="O44" s="577">
        <f t="shared" si="69"/>
        <v>5159</v>
      </c>
      <c r="P44" s="576">
        <f t="shared" si="69"/>
        <v>5095</v>
      </c>
      <c r="Q44" s="577">
        <f t="shared" si="69"/>
        <v>5159</v>
      </c>
      <c r="R44" s="574">
        <v>145</v>
      </c>
      <c r="S44" s="511">
        <v>134</v>
      </c>
      <c r="T44" s="576">
        <f t="shared" si="70"/>
        <v>145</v>
      </c>
      <c r="U44" s="577">
        <f t="shared" si="70"/>
        <v>134</v>
      </c>
      <c r="V44" s="574">
        <v>98</v>
      </c>
      <c r="W44" s="511">
        <v>94</v>
      </c>
      <c r="X44" s="576">
        <f t="shared" si="71"/>
        <v>98</v>
      </c>
      <c r="Y44" s="577">
        <f t="shared" si="71"/>
        <v>94</v>
      </c>
      <c r="Z44" s="574">
        <v>187</v>
      </c>
      <c r="AA44" s="511">
        <v>291</v>
      </c>
      <c r="AB44" s="576">
        <f t="shared" si="72"/>
        <v>187</v>
      </c>
      <c r="AC44" s="577">
        <f t="shared" si="72"/>
        <v>291</v>
      </c>
      <c r="AD44" s="576">
        <f t="shared" si="73"/>
        <v>430</v>
      </c>
      <c r="AE44" s="577">
        <f t="shared" si="73"/>
        <v>519</v>
      </c>
      <c r="AF44" s="576">
        <f t="shared" si="74"/>
        <v>430</v>
      </c>
      <c r="AG44" s="577">
        <f t="shared" si="74"/>
        <v>519</v>
      </c>
      <c r="AH44" s="574">
        <v>2.7275999999999998</v>
      </c>
      <c r="AI44" s="511">
        <v>2.3881000000000001</v>
      </c>
      <c r="AJ44" s="576">
        <f t="shared" si="75"/>
        <v>395.50199999999995</v>
      </c>
      <c r="AK44" s="577">
        <f t="shared" si="75"/>
        <v>320.00540000000001</v>
      </c>
      <c r="AL44" s="574">
        <v>3.2806000000000002</v>
      </c>
      <c r="AM44" s="511">
        <v>2.9096000000000002</v>
      </c>
      <c r="AN44" s="576">
        <f t="shared" si="76"/>
        <v>321.49880000000002</v>
      </c>
      <c r="AO44" s="577">
        <f t="shared" si="76"/>
        <v>273.50240000000002</v>
      </c>
      <c r="AP44" s="574">
        <v>1</v>
      </c>
      <c r="AQ44" s="511">
        <v>0.99309999999999998</v>
      </c>
      <c r="AR44" s="576">
        <f t="shared" si="77"/>
        <v>187</v>
      </c>
      <c r="AS44" s="577">
        <f t="shared" si="77"/>
        <v>288.99209999999999</v>
      </c>
      <c r="AT44" s="576">
        <f t="shared" si="78"/>
        <v>2.1023274418604654</v>
      </c>
      <c r="AU44" s="577">
        <f t="shared" si="78"/>
        <v>1.7003851637764933</v>
      </c>
      <c r="AV44" s="576">
        <f t="shared" si="79"/>
        <v>904.00080000000014</v>
      </c>
      <c r="AW44" s="577">
        <f t="shared" si="79"/>
        <v>882.49990000000003</v>
      </c>
      <c r="AX44" s="574">
        <v>66.634500000000003</v>
      </c>
      <c r="AY44" s="511">
        <v>64.582099999999997</v>
      </c>
      <c r="AZ44" s="576">
        <f t="shared" si="80"/>
        <v>9662.0025000000005</v>
      </c>
      <c r="BA44" s="577">
        <f t="shared" si="80"/>
        <v>8654.0013999999992</v>
      </c>
      <c r="BB44" s="574">
        <v>65.469399999999993</v>
      </c>
      <c r="BC44" s="511">
        <v>62.765999999999998</v>
      </c>
      <c r="BD44" s="576">
        <f t="shared" si="81"/>
        <v>6416.0011999999997</v>
      </c>
      <c r="BE44" s="577">
        <f t="shared" si="81"/>
        <v>5900.0039999999999</v>
      </c>
      <c r="BF44" s="574">
        <v>66.187200000000004</v>
      </c>
      <c r="BG44" s="511">
        <v>65.003399999999999</v>
      </c>
      <c r="BH44" s="576">
        <f t="shared" si="82"/>
        <v>12377.0064</v>
      </c>
      <c r="BI44" s="577">
        <f t="shared" si="82"/>
        <v>18915.989399999999</v>
      </c>
      <c r="BJ44" s="576">
        <f t="shared" si="83"/>
        <v>66.174442093023259</v>
      </c>
      <c r="BK44" s="577">
        <f t="shared" si="83"/>
        <v>64.489392678227361</v>
      </c>
      <c r="BL44" s="576">
        <f t="shared" si="84"/>
        <v>28455.010100000003</v>
      </c>
      <c r="BM44" s="577">
        <f t="shared" si="84"/>
        <v>33469.9948</v>
      </c>
      <c r="BN44" s="574">
        <v>1769</v>
      </c>
      <c r="BO44" s="511">
        <v>1690</v>
      </c>
      <c r="BP44" s="576">
        <f t="shared" si="85"/>
        <v>1769</v>
      </c>
      <c r="BQ44" s="577">
        <f t="shared" si="85"/>
        <v>1690</v>
      </c>
      <c r="BR44" s="574">
        <v>1331</v>
      </c>
      <c r="BS44" s="511">
        <v>1206</v>
      </c>
      <c r="BT44" s="576">
        <f t="shared" si="86"/>
        <v>1331</v>
      </c>
      <c r="BU44" s="577">
        <f t="shared" si="86"/>
        <v>1206</v>
      </c>
      <c r="BV44" s="574">
        <v>0</v>
      </c>
      <c r="BW44" s="575">
        <v>0</v>
      </c>
      <c r="BX44" s="576">
        <f t="shared" si="87"/>
        <v>0</v>
      </c>
      <c r="BY44" s="577">
        <f t="shared" si="87"/>
        <v>0</v>
      </c>
      <c r="BZ44" s="576">
        <f t="shared" si="88"/>
        <v>3100</v>
      </c>
      <c r="CA44" s="577">
        <f t="shared" si="88"/>
        <v>2896</v>
      </c>
      <c r="CB44" s="576">
        <f t="shared" si="89"/>
        <v>3100</v>
      </c>
      <c r="CC44" s="577">
        <f t="shared" si="89"/>
        <v>2896</v>
      </c>
      <c r="CD44" s="574">
        <v>4.4480000000000004</v>
      </c>
      <c r="CE44" s="511">
        <v>4.2168999999999999</v>
      </c>
      <c r="CF44" s="576">
        <f t="shared" si="90"/>
        <v>7868.5120000000006</v>
      </c>
      <c r="CG44" s="577">
        <f t="shared" si="90"/>
        <v>7126.5609999999997</v>
      </c>
      <c r="CH44" s="574">
        <v>5.4042000000000003</v>
      </c>
      <c r="CI44" s="511">
        <v>5.109</v>
      </c>
      <c r="CJ44" s="576">
        <f t="shared" si="91"/>
        <v>7192.9902000000002</v>
      </c>
      <c r="CK44" s="577">
        <f t="shared" si="91"/>
        <v>6161.4539999999997</v>
      </c>
      <c r="CL44" s="574">
        <v>0</v>
      </c>
      <c r="CM44" s="575">
        <v>0</v>
      </c>
      <c r="CN44" s="576">
        <f t="shared" si="92"/>
        <v>0</v>
      </c>
      <c r="CO44" s="577">
        <f t="shared" si="92"/>
        <v>0</v>
      </c>
      <c r="CP44" s="576">
        <f t="shared" si="93"/>
        <v>4.858549096774194</v>
      </c>
      <c r="CQ44" s="577">
        <f t="shared" si="93"/>
        <v>4.5884029696132593</v>
      </c>
      <c r="CR44" s="576">
        <f t="shared" si="94"/>
        <v>15061.502200000001</v>
      </c>
      <c r="CS44" s="577">
        <f t="shared" si="94"/>
        <v>13288.014999999999</v>
      </c>
      <c r="CT44" s="574">
        <v>74.188199999999995</v>
      </c>
      <c r="CU44" s="511">
        <v>73.372200000000007</v>
      </c>
      <c r="CV44" s="576">
        <f t="shared" si="95"/>
        <v>131238.9258</v>
      </c>
      <c r="CW44" s="577">
        <f t="shared" si="95"/>
        <v>123999.01800000001</v>
      </c>
      <c r="CX44" s="574">
        <v>74.345600000000005</v>
      </c>
      <c r="CY44" s="511">
        <v>73.447800000000001</v>
      </c>
      <c r="CZ44" s="576">
        <f t="shared" si="96"/>
        <v>98953.993600000002</v>
      </c>
      <c r="DA44" s="577">
        <f t="shared" si="96"/>
        <v>88578.046799999996</v>
      </c>
      <c r="DB44" s="574">
        <v>0</v>
      </c>
      <c r="DC44" s="575">
        <v>0</v>
      </c>
      <c r="DD44" s="576">
        <f t="shared" si="97"/>
        <v>0</v>
      </c>
      <c r="DE44" s="577">
        <f t="shared" si="97"/>
        <v>0</v>
      </c>
      <c r="DF44" s="576">
        <f t="shared" si="98"/>
        <v>74.255780451612907</v>
      </c>
      <c r="DG44" s="577">
        <f t="shared" si="98"/>
        <v>73.403682596685087</v>
      </c>
      <c r="DH44" s="576">
        <f t="shared" si="99"/>
        <v>230192.91940000001</v>
      </c>
      <c r="DI44" s="577">
        <f t="shared" si="99"/>
        <v>212577.06480000002</v>
      </c>
      <c r="DJ44" s="576">
        <f t="shared" si="100"/>
        <v>3530</v>
      </c>
      <c r="DK44" s="577">
        <f t="shared" si="100"/>
        <v>3415</v>
      </c>
      <c r="DL44" s="576">
        <f t="shared" si="100"/>
        <v>3530</v>
      </c>
      <c r="DM44" s="577">
        <f t="shared" si="100"/>
        <v>3415</v>
      </c>
      <c r="DN44" s="576">
        <f t="shared" si="101"/>
        <v>4.5228053824362604</v>
      </c>
      <c r="DO44" s="577">
        <f t="shared" si="101"/>
        <v>4.1494919180087848</v>
      </c>
      <c r="DP44" s="576">
        <f t="shared" si="102"/>
        <v>15965.502999999999</v>
      </c>
      <c r="DQ44" s="577">
        <f t="shared" si="102"/>
        <v>14170.5149</v>
      </c>
      <c r="DR44" s="576">
        <f t="shared" si="103"/>
        <v>73.271368130311629</v>
      </c>
      <c r="DS44" s="577">
        <f t="shared" si="103"/>
        <v>72.048919355783326</v>
      </c>
      <c r="DT44" s="576">
        <f t="shared" si="104"/>
        <v>258647.92950000006</v>
      </c>
      <c r="DU44" s="577">
        <f t="shared" si="104"/>
        <v>246047.05960000007</v>
      </c>
      <c r="DV44" s="574">
        <v>397</v>
      </c>
      <c r="DW44" s="511">
        <v>367</v>
      </c>
      <c r="DX44" s="576">
        <f t="shared" si="105"/>
        <v>397</v>
      </c>
      <c r="DY44" s="577">
        <f t="shared" si="105"/>
        <v>367</v>
      </c>
      <c r="DZ44" s="574">
        <v>614</v>
      </c>
      <c r="EA44" s="511">
        <v>655</v>
      </c>
      <c r="EB44" s="576">
        <f t="shared" si="106"/>
        <v>614</v>
      </c>
      <c r="EC44" s="577">
        <f t="shared" si="106"/>
        <v>655</v>
      </c>
      <c r="ED44" s="574">
        <v>0</v>
      </c>
      <c r="EE44" s="575">
        <v>0</v>
      </c>
      <c r="EF44" s="576">
        <f t="shared" si="107"/>
        <v>0</v>
      </c>
      <c r="EG44" s="577">
        <f t="shared" si="107"/>
        <v>0</v>
      </c>
      <c r="EH44" s="576">
        <f t="shared" si="108"/>
        <v>1011</v>
      </c>
      <c r="EI44" s="577">
        <f t="shared" si="108"/>
        <v>1022</v>
      </c>
      <c r="EJ44" s="576">
        <f t="shared" si="109"/>
        <v>1011</v>
      </c>
      <c r="EK44" s="577">
        <f t="shared" si="109"/>
        <v>1022</v>
      </c>
      <c r="EL44" s="574">
        <v>3.1850999999999998</v>
      </c>
      <c r="EM44" s="511">
        <v>3.0436000000000001</v>
      </c>
      <c r="EN44" s="576">
        <f t="shared" si="110"/>
        <v>1264.4847</v>
      </c>
      <c r="EO44" s="577">
        <f t="shared" si="110"/>
        <v>1117.0011999999999</v>
      </c>
      <c r="EP44" s="574">
        <v>3.9927000000000001</v>
      </c>
      <c r="EQ44" s="511">
        <v>4.1092000000000004</v>
      </c>
      <c r="ER44" s="576">
        <f t="shared" si="111"/>
        <v>2451.5178000000001</v>
      </c>
      <c r="ES44" s="577">
        <f t="shared" si="111"/>
        <v>2691.5260000000003</v>
      </c>
      <c r="ET44" s="574">
        <v>0</v>
      </c>
      <c r="EU44" s="575">
        <v>0</v>
      </c>
      <c r="EV44" s="576">
        <f t="shared" si="112"/>
        <v>0</v>
      </c>
      <c r="EW44" s="577">
        <f t="shared" si="112"/>
        <v>0</v>
      </c>
      <c r="EX44" s="576">
        <f t="shared" si="113"/>
        <v>3.6755712166172105</v>
      </c>
      <c r="EY44" s="577">
        <f t="shared" si="113"/>
        <v>3.7265432485322902</v>
      </c>
      <c r="EZ44" s="576">
        <f t="shared" si="114"/>
        <v>3716.0025000000001</v>
      </c>
      <c r="FA44" s="577">
        <f t="shared" si="114"/>
        <v>3808.5272000000004</v>
      </c>
      <c r="FB44" s="574">
        <v>51.874099999999999</v>
      </c>
      <c r="FC44" s="511">
        <v>54.228900000000003</v>
      </c>
      <c r="FD44" s="576">
        <f t="shared" si="115"/>
        <v>20594.0177</v>
      </c>
      <c r="FE44" s="577">
        <f t="shared" si="115"/>
        <v>19902.006300000001</v>
      </c>
      <c r="FF44" s="574">
        <v>47.303100000000001</v>
      </c>
      <c r="FG44" s="511">
        <v>49.913699999999999</v>
      </c>
      <c r="FH44" s="576">
        <f t="shared" si="116"/>
        <v>29044.1034</v>
      </c>
      <c r="FI44" s="577">
        <f t="shared" si="116"/>
        <v>32693.4735</v>
      </c>
      <c r="FJ44" s="574">
        <v>0</v>
      </c>
      <c r="FK44" s="575">
        <v>0</v>
      </c>
      <c r="FL44" s="576">
        <f t="shared" si="117"/>
        <v>0</v>
      </c>
      <c r="FM44" s="577">
        <f t="shared" si="117"/>
        <v>0</v>
      </c>
      <c r="FN44" s="576">
        <f t="shared" si="118"/>
        <v>49.098042631058362</v>
      </c>
      <c r="FO44" s="577">
        <f t="shared" si="118"/>
        <v>51.463287475538159</v>
      </c>
      <c r="FP44" s="576">
        <f t="shared" si="119"/>
        <v>49638.121100000004</v>
      </c>
      <c r="FQ44" s="577">
        <f t="shared" si="119"/>
        <v>52595.479800000001</v>
      </c>
      <c r="FR44" s="574">
        <v>554</v>
      </c>
      <c r="FS44" s="511">
        <v>722</v>
      </c>
      <c r="FT44" s="576">
        <f t="shared" si="120"/>
        <v>554</v>
      </c>
      <c r="FU44" s="577">
        <f t="shared" si="120"/>
        <v>722</v>
      </c>
      <c r="FV44" s="574">
        <v>3.5226000000000002</v>
      </c>
      <c r="FW44" s="511">
        <v>3.8428</v>
      </c>
      <c r="FX44" s="576">
        <f t="shared" si="121"/>
        <v>1951.5204000000001</v>
      </c>
      <c r="FY44" s="577">
        <f t="shared" si="121"/>
        <v>2774.5016000000001</v>
      </c>
      <c r="FZ44" s="574">
        <v>62.265300000000003</v>
      </c>
      <c r="GA44" s="511">
        <v>66.223399999999998</v>
      </c>
      <c r="GB44" s="576">
        <f t="shared" si="122"/>
        <v>34494.976200000005</v>
      </c>
      <c r="GC44" s="577">
        <f t="shared" si="122"/>
        <v>47813.294799999996</v>
      </c>
      <c r="GD44" s="576">
        <f t="shared" si="123"/>
        <v>2311</v>
      </c>
      <c r="GE44" s="577">
        <f t="shared" si="123"/>
        <v>2191</v>
      </c>
      <c r="GF44" s="576">
        <f t="shared" si="123"/>
        <v>2311</v>
      </c>
      <c r="GG44" s="577">
        <f t="shared" si="123"/>
        <v>2191</v>
      </c>
      <c r="GH44" s="576">
        <f t="shared" si="124"/>
        <v>9528.4987000000001</v>
      </c>
      <c r="GI44" s="577">
        <f t="shared" si="124"/>
        <v>8563.5676000000003</v>
      </c>
      <c r="GJ44" s="576">
        <f t="shared" si="125"/>
        <v>161494.946</v>
      </c>
      <c r="GK44" s="577">
        <f t="shared" si="125"/>
        <v>152555.02570000003</v>
      </c>
      <c r="GL44" s="576">
        <f t="shared" si="126"/>
        <v>2043</v>
      </c>
      <c r="GM44" s="577">
        <f t="shared" si="126"/>
        <v>1955</v>
      </c>
      <c r="GN44" s="576">
        <f t="shared" si="126"/>
        <v>2043</v>
      </c>
      <c r="GO44" s="577">
        <f t="shared" si="126"/>
        <v>1955</v>
      </c>
      <c r="GP44" s="576">
        <f t="shared" si="127"/>
        <v>9966.006800000001</v>
      </c>
      <c r="GQ44" s="577">
        <f t="shared" si="127"/>
        <v>9126.4824000000008</v>
      </c>
      <c r="GR44" s="576">
        <f t="shared" si="128"/>
        <v>134414.09820000001</v>
      </c>
      <c r="GS44" s="577">
        <f t="shared" si="128"/>
        <v>127171.52429999999</v>
      </c>
      <c r="GT44" s="576">
        <f t="shared" si="129"/>
        <v>4354</v>
      </c>
      <c r="GU44" s="577">
        <f t="shared" si="129"/>
        <v>4146</v>
      </c>
      <c r="GV44" s="576">
        <f t="shared" si="129"/>
        <v>4354</v>
      </c>
      <c r="GW44" s="577">
        <f t="shared" si="129"/>
        <v>4146</v>
      </c>
      <c r="GX44" s="576">
        <f t="shared" si="130"/>
        <v>19494.505499999999</v>
      </c>
      <c r="GY44" s="577">
        <f t="shared" si="130"/>
        <v>17690.050000000003</v>
      </c>
      <c r="GZ44" s="576">
        <f t="shared" si="130"/>
        <v>295909.0442</v>
      </c>
      <c r="HA44" s="577">
        <f t="shared" si="130"/>
        <v>279726.55000000005</v>
      </c>
      <c r="HB44" s="576">
        <f t="shared" si="131"/>
        <v>187</v>
      </c>
      <c r="HC44" s="577">
        <f t="shared" si="131"/>
        <v>291</v>
      </c>
      <c r="HD44" s="576">
        <f t="shared" si="131"/>
        <v>187</v>
      </c>
      <c r="HE44" s="577">
        <f t="shared" si="131"/>
        <v>291</v>
      </c>
      <c r="HF44" s="576">
        <f t="shared" si="132"/>
        <v>187</v>
      </c>
      <c r="HG44" s="577">
        <f t="shared" si="132"/>
        <v>288.99209999999999</v>
      </c>
      <c r="HH44" s="576">
        <f t="shared" si="133"/>
        <v>12377.0064</v>
      </c>
      <c r="HI44" s="577">
        <f t="shared" si="133"/>
        <v>18915.989399999999</v>
      </c>
      <c r="HJ44" s="576">
        <f t="shared" si="134"/>
        <v>21633.025900000001</v>
      </c>
      <c r="HK44" s="577">
        <f t="shared" si="134"/>
        <v>20753.543699999998</v>
      </c>
      <c r="HL44" s="576">
        <f t="shared" si="135"/>
        <v>342781.02680000011</v>
      </c>
      <c r="HM44" s="577">
        <f t="shared" si="135"/>
        <v>346455.83420000004</v>
      </c>
    </row>
    <row r="45" spans="1:221">
      <c r="A45" s="9" t="s">
        <v>383</v>
      </c>
      <c r="B45" s="8" t="s">
        <v>386</v>
      </c>
      <c r="C45" s="5"/>
      <c r="D45" s="6">
        <v>132851</v>
      </c>
      <c r="E45" s="1">
        <v>7</v>
      </c>
      <c r="F45" s="574">
        <v>949</v>
      </c>
      <c r="G45" s="511">
        <v>844</v>
      </c>
      <c r="H45" s="574">
        <v>12</v>
      </c>
      <c r="I45" s="511">
        <v>5</v>
      </c>
      <c r="J45" s="576">
        <f t="shared" si="68"/>
        <v>937</v>
      </c>
      <c r="K45" s="577">
        <f t="shared" si="68"/>
        <v>839</v>
      </c>
      <c r="L45" s="574">
        <v>60</v>
      </c>
      <c r="M45" s="575">
        <v>60</v>
      </c>
      <c r="N45" s="576">
        <f t="shared" si="69"/>
        <v>937</v>
      </c>
      <c r="O45" s="577">
        <f t="shared" si="69"/>
        <v>839</v>
      </c>
      <c r="P45" s="576">
        <f t="shared" si="69"/>
        <v>937</v>
      </c>
      <c r="Q45" s="577">
        <f t="shared" si="69"/>
        <v>839</v>
      </c>
      <c r="R45" s="574">
        <v>143</v>
      </c>
      <c r="S45" s="511">
        <v>142</v>
      </c>
      <c r="T45" s="576">
        <f t="shared" si="70"/>
        <v>143</v>
      </c>
      <c r="U45" s="577">
        <f t="shared" si="70"/>
        <v>142</v>
      </c>
      <c r="V45" s="574">
        <v>44</v>
      </c>
      <c r="W45" s="511">
        <v>43</v>
      </c>
      <c r="X45" s="576">
        <f t="shared" si="71"/>
        <v>44</v>
      </c>
      <c r="Y45" s="577">
        <f t="shared" si="71"/>
        <v>43</v>
      </c>
      <c r="Z45" s="574">
        <v>71</v>
      </c>
      <c r="AA45" s="511">
        <v>23</v>
      </c>
      <c r="AB45" s="576">
        <f t="shared" si="72"/>
        <v>71</v>
      </c>
      <c r="AC45" s="577">
        <f t="shared" si="72"/>
        <v>23</v>
      </c>
      <c r="AD45" s="576">
        <f t="shared" si="73"/>
        <v>258</v>
      </c>
      <c r="AE45" s="577">
        <f t="shared" si="73"/>
        <v>208</v>
      </c>
      <c r="AF45" s="576">
        <f t="shared" si="74"/>
        <v>258</v>
      </c>
      <c r="AG45" s="577">
        <f t="shared" si="74"/>
        <v>208</v>
      </c>
      <c r="AH45" s="574">
        <v>2.5</v>
      </c>
      <c r="AI45" s="511">
        <v>2.4542000000000002</v>
      </c>
      <c r="AJ45" s="576">
        <f t="shared" si="75"/>
        <v>357.5</v>
      </c>
      <c r="AK45" s="577">
        <f t="shared" si="75"/>
        <v>348.49639999999999</v>
      </c>
      <c r="AL45" s="574">
        <v>2.75</v>
      </c>
      <c r="AM45" s="511">
        <v>2.3837000000000002</v>
      </c>
      <c r="AN45" s="576">
        <f t="shared" si="76"/>
        <v>121</v>
      </c>
      <c r="AO45" s="577">
        <f t="shared" si="76"/>
        <v>102.49910000000001</v>
      </c>
      <c r="AP45" s="574">
        <v>1</v>
      </c>
      <c r="AQ45" s="511">
        <v>1</v>
      </c>
      <c r="AR45" s="576">
        <f t="shared" si="77"/>
        <v>71</v>
      </c>
      <c r="AS45" s="577">
        <f t="shared" si="77"/>
        <v>23</v>
      </c>
      <c r="AT45" s="576">
        <f t="shared" si="78"/>
        <v>2.1298449612403099</v>
      </c>
      <c r="AU45" s="577">
        <f t="shared" si="78"/>
        <v>2.2788245192307692</v>
      </c>
      <c r="AV45" s="576">
        <f t="shared" si="79"/>
        <v>549.5</v>
      </c>
      <c r="AW45" s="577">
        <f t="shared" si="79"/>
        <v>473.99549999999999</v>
      </c>
      <c r="AX45" s="574">
        <v>71.986000000000004</v>
      </c>
      <c r="AY45" s="511">
        <v>67.823899999999995</v>
      </c>
      <c r="AZ45" s="576">
        <f t="shared" si="80"/>
        <v>10293.998000000001</v>
      </c>
      <c r="BA45" s="577">
        <f t="shared" si="80"/>
        <v>9630.9937999999984</v>
      </c>
      <c r="BB45" s="574">
        <v>73.295500000000004</v>
      </c>
      <c r="BC45" s="511">
        <v>64.186000000000007</v>
      </c>
      <c r="BD45" s="576">
        <f t="shared" si="81"/>
        <v>3225.0020000000004</v>
      </c>
      <c r="BE45" s="577">
        <f t="shared" si="81"/>
        <v>2759.9980000000005</v>
      </c>
      <c r="BF45" s="574">
        <v>63.549300000000002</v>
      </c>
      <c r="BG45" s="511">
        <v>63.521700000000003</v>
      </c>
      <c r="BH45" s="576">
        <f t="shared" si="82"/>
        <v>4512.0003000000006</v>
      </c>
      <c r="BI45" s="577">
        <f t="shared" si="82"/>
        <v>1460.9991</v>
      </c>
      <c r="BJ45" s="576">
        <f t="shared" si="83"/>
        <v>69.887598062015513</v>
      </c>
      <c r="BK45" s="577">
        <f t="shared" si="83"/>
        <v>66.596110096153851</v>
      </c>
      <c r="BL45" s="576">
        <f t="shared" si="84"/>
        <v>18031.000300000003</v>
      </c>
      <c r="BM45" s="577">
        <f t="shared" si="84"/>
        <v>13851.990900000001</v>
      </c>
      <c r="BN45" s="574">
        <v>248</v>
      </c>
      <c r="BO45" s="511">
        <v>252</v>
      </c>
      <c r="BP45" s="576">
        <f t="shared" si="85"/>
        <v>248</v>
      </c>
      <c r="BQ45" s="577">
        <f t="shared" si="85"/>
        <v>252</v>
      </c>
      <c r="BR45" s="574">
        <v>156</v>
      </c>
      <c r="BS45" s="511">
        <v>109</v>
      </c>
      <c r="BT45" s="576">
        <f t="shared" si="86"/>
        <v>156</v>
      </c>
      <c r="BU45" s="577">
        <f t="shared" si="86"/>
        <v>109</v>
      </c>
      <c r="BV45" s="574">
        <v>0</v>
      </c>
      <c r="BW45" s="575">
        <v>0</v>
      </c>
      <c r="BX45" s="576">
        <f t="shared" si="87"/>
        <v>0</v>
      </c>
      <c r="BY45" s="577">
        <f t="shared" si="87"/>
        <v>0</v>
      </c>
      <c r="BZ45" s="576">
        <f t="shared" si="88"/>
        <v>404</v>
      </c>
      <c r="CA45" s="577">
        <f t="shared" si="88"/>
        <v>361</v>
      </c>
      <c r="CB45" s="576">
        <f t="shared" si="89"/>
        <v>404</v>
      </c>
      <c r="CC45" s="577">
        <f t="shared" si="89"/>
        <v>361</v>
      </c>
      <c r="CD45" s="574">
        <v>4.2560000000000002</v>
      </c>
      <c r="CE45" s="511">
        <v>3.5813000000000001</v>
      </c>
      <c r="CF45" s="576">
        <f t="shared" si="90"/>
        <v>1055.4880000000001</v>
      </c>
      <c r="CG45" s="577">
        <f t="shared" si="90"/>
        <v>902.48760000000004</v>
      </c>
      <c r="CH45" s="574">
        <v>5.3269000000000002</v>
      </c>
      <c r="CI45" s="511">
        <v>5.1375999999999999</v>
      </c>
      <c r="CJ45" s="576">
        <f t="shared" si="91"/>
        <v>830.99639999999999</v>
      </c>
      <c r="CK45" s="577">
        <f t="shared" si="91"/>
        <v>559.99839999999995</v>
      </c>
      <c r="CL45" s="574">
        <v>0</v>
      </c>
      <c r="CM45" s="575">
        <v>0</v>
      </c>
      <c r="CN45" s="576">
        <f t="shared" si="92"/>
        <v>0</v>
      </c>
      <c r="CO45" s="577">
        <f t="shared" si="92"/>
        <v>0</v>
      </c>
      <c r="CP45" s="576">
        <f t="shared" si="93"/>
        <v>4.6695158415841584</v>
      </c>
      <c r="CQ45" s="577">
        <f t="shared" si="93"/>
        <v>4.0512077562326869</v>
      </c>
      <c r="CR45" s="576">
        <f t="shared" si="94"/>
        <v>1886.4844000000001</v>
      </c>
      <c r="CS45" s="577">
        <f t="shared" si="94"/>
        <v>1462.4859999999999</v>
      </c>
      <c r="CT45" s="574">
        <v>76.612899999999996</v>
      </c>
      <c r="CU45" s="511">
        <v>71.670599999999993</v>
      </c>
      <c r="CV45" s="576">
        <f t="shared" si="95"/>
        <v>18999.999199999998</v>
      </c>
      <c r="CW45" s="577">
        <f t="shared" si="95"/>
        <v>18060.991199999997</v>
      </c>
      <c r="CX45" s="574">
        <v>77.673100000000005</v>
      </c>
      <c r="CY45" s="511">
        <v>73.899100000000004</v>
      </c>
      <c r="CZ45" s="576">
        <f t="shared" si="96"/>
        <v>12117.0036</v>
      </c>
      <c r="DA45" s="577">
        <f t="shared" si="96"/>
        <v>8055.0019000000002</v>
      </c>
      <c r="DB45" s="574">
        <v>0</v>
      </c>
      <c r="DC45" s="575">
        <v>0</v>
      </c>
      <c r="DD45" s="576">
        <f t="shared" si="97"/>
        <v>0</v>
      </c>
      <c r="DE45" s="577">
        <f t="shared" si="97"/>
        <v>0</v>
      </c>
      <c r="DF45" s="576">
        <f t="shared" si="98"/>
        <v>77.022284158415843</v>
      </c>
      <c r="DG45" s="577">
        <f t="shared" si="98"/>
        <v>72.34347119113572</v>
      </c>
      <c r="DH45" s="576">
        <f t="shared" si="99"/>
        <v>31117.002800000002</v>
      </c>
      <c r="DI45" s="577">
        <f t="shared" si="99"/>
        <v>26115.993099999996</v>
      </c>
      <c r="DJ45" s="576">
        <f t="shared" si="100"/>
        <v>662</v>
      </c>
      <c r="DK45" s="577">
        <f t="shared" si="100"/>
        <v>569</v>
      </c>
      <c r="DL45" s="576">
        <f t="shared" si="100"/>
        <v>662</v>
      </c>
      <c r="DM45" s="577">
        <f t="shared" si="100"/>
        <v>569</v>
      </c>
      <c r="DN45" s="576">
        <f t="shared" si="101"/>
        <v>3.6797347432024172</v>
      </c>
      <c r="DO45" s="577">
        <f t="shared" si="101"/>
        <v>3.4033066783831281</v>
      </c>
      <c r="DP45" s="576">
        <f t="shared" si="102"/>
        <v>2435.9844000000003</v>
      </c>
      <c r="DQ45" s="577">
        <f t="shared" si="102"/>
        <v>1936.4814999999999</v>
      </c>
      <c r="DR45" s="576">
        <f t="shared" si="103"/>
        <v>74.241696525679757</v>
      </c>
      <c r="DS45" s="577">
        <f t="shared" si="103"/>
        <v>70.242502636203866</v>
      </c>
      <c r="DT45" s="576">
        <f t="shared" si="104"/>
        <v>49148.003100000002</v>
      </c>
      <c r="DU45" s="577">
        <f t="shared" si="104"/>
        <v>39967.983999999997</v>
      </c>
      <c r="DV45" s="574">
        <v>83</v>
      </c>
      <c r="DW45" s="511">
        <v>100</v>
      </c>
      <c r="DX45" s="576">
        <f t="shared" si="105"/>
        <v>83</v>
      </c>
      <c r="DY45" s="577">
        <f t="shared" si="105"/>
        <v>100</v>
      </c>
      <c r="DZ45" s="574">
        <v>91</v>
      </c>
      <c r="EA45" s="511">
        <v>88</v>
      </c>
      <c r="EB45" s="576">
        <f t="shared" si="106"/>
        <v>91</v>
      </c>
      <c r="EC45" s="577">
        <f t="shared" si="106"/>
        <v>88</v>
      </c>
      <c r="ED45" s="574">
        <v>1</v>
      </c>
      <c r="EE45" s="575">
        <v>0</v>
      </c>
      <c r="EF45" s="576">
        <f t="shared" si="107"/>
        <v>1</v>
      </c>
      <c r="EG45" s="577">
        <f t="shared" si="107"/>
        <v>0</v>
      </c>
      <c r="EH45" s="576">
        <f t="shared" si="108"/>
        <v>175</v>
      </c>
      <c r="EI45" s="577">
        <f t="shared" si="108"/>
        <v>188</v>
      </c>
      <c r="EJ45" s="576">
        <f t="shared" si="109"/>
        <v>175</v>
      </c>
      <c r="EK45" s="577">
        <f t="shared" si="109"/>
        <v>188</v>
      </c>
      <c r="EL45" s="574">
        <v>2.4518</v>
      </c>
      <c r="EM45" s="511">
        <v>2.8250000000000002</v>
      </c>
      <c r="EN45" s="576">
        <f t="shared" si="110"/>
        <v>203.49940000000001</v>
      </c>
      <c r="EO45" s="577">
        <f t="shared" si="110"/>
        <v>282.5</v>
      </c>
      <c r="EP45" s="574">
        <v>3.9121000000000001</v>
      </c>
      <c r="EQ45" s="511">
        <v>4.1534000000000004</v>
      </c>
      <c r="ER45" s="576">
        <f t="shared" si="111"/>
        <v>356.00110000000001</v>
      </c>
      <c r="ES45" s="577">
        <f t="shared" si="111"/>
        <v>365.49920000000003</v>
      </c>
      <c r="ET45" s="574">
        <v>9.5</v>
      </c>
      <c r="EU45" s="575">
        <v>0</v>
      </c>
      <c r="EV45" s="576">
        <f t="shared" si="112"/>
        <v>9.5</v>
      </c>
      <c r="EW45" s="577">
        <f t="shared" si="112"/>
        <v>0</v>
      </c>
      <c r="EX45" s="576">
        <f t="shared" si="113"/>
        <v>3.2514314285714283</v>
      </c>
      <c r="EY45" s="577">
        <f t="shared" si="113"/>
        <v>3.4468042553191487</v>
      </c>
      <c r="EZ45" s="576">
        <f t="shared" si="114"/>
        <v>569.00049999999999</v>
      </c>
      <c r="FA45" s="577">
        <f t="shared" si="114"/>
        <v>647.99919999999997</v>
      </c>
      <c r="FB45" s="574">
        <v>50.253</v>
      </c>
      <c r="FC45" s="511">
        <v>52.18</v>
      </c>
      <c r="FD45" s="576">
        <f t="shared" si="115"/>
        <v>4170.9989999999998</v>
      </c>
      <c r="FE45" s="577">
        <f t="shared" si="115"/>
        <v>5218</v>
      </c>
      <c r="FF45" s="574">
        <v>51.846200000000003</v>
      </c>
      <c r="FG45" s="511">
        <v>50.556800000000003</v>
      </c>
      <c r="FH45" s="576">
        <f t="shared" si="116"/>
        <v>4718.0042000000003</v>
      </c>
      <c r="FI45" s="577">
        <f t="shared" si="116"/>
        <v>4448.9984000000004</v>
      </c>
      <c r="FJ45" s="574">
        <v>87</v>
      </c>
      <c r="FK45" s="575">
        <v>0</v>
      </c>
      <c r="FL45" s="576">
        <f t="shared" si="117"/>
        <v>87</v>
      </c>
      <c r="FM45" s="577">
        <f t="shared" si="117"/>
        <v>0</v>
      </c>
      <c r="FN45" s="576">
        <f t="shared" si="118"/>
        <v>51.291446857142851</v>
      </c>
      <c r="FO45" s="577">
        <f t="shared" si="118"/>
        <v>51.420204255319149</v>
      </c>
      <c r="FP45" s="576">
        <f t="shared" si="119"/>
        <v>8976.0031999999992</v>
      </c>
      <c r="FQ45" s="577">
        <f t="shared" si="119"/>
        <v>9666.9984000000004</v>
      </c>
      <c r="FR45" s="574">
        <v>100</v>
      </c>
      <c r="FS45" s="511">
        <v>82</v>
      </c>
      <c r="FT45" s="576">
        <f t="shared" si="120"/>
        <v>100</v>
      </c>
      <c r="FU45" s="577">
        <f t="shared" si="120"/>
        <v>82</v>
      </c>
      <c r="FV45" s="574">
        <v>5.0449999999999999</v>
      </c>
      <c r="FW45" s="511">
        <v>5.1158999999999999</v>
      </c>
      <c r="FX45" s="576">
        <f t="shared" si="121"/>
        <v>504.5</v>
      </c>
      <c r="FY45" s="577">
        <f t="shared" si="121"/>
        <v>419.50380000000001</v>
      </c>
      <c r="FZ45" s="574">
        <v>80.08</v>
      </c>
      <c r="GA45" s="511">
        <v>81.811000000000007</v>
      </c>
      <c r="GB45" s="576">
        <f t="shared" si="122"/>
        <v>8008</v>
      </c>
      <c r="GC45" s="577">
        <f t="shared" si="122"/>
        <v>6708.5020000000004</v>
      </c>
      <c r="GD45" s="576">
        <f t="shared" si="123"/>
        <v>474</v>
      </c>
      <c r="GE45" s="577">
        <f t="shared" si="123"/>
        <v>494</v>
      </c>
      <c r="GF45" s="576">
        <f t="shared" si="123"/>
        <v>474</v>
      </c>
      <c r="GG45" s="577">
        <f t="shared" si="123"/>
        <v>494</v>
      </c>
      <c r="GH45" s="576">
        <f t="shared" si="124"/>
        <v>1616.4874</v>
      </c>
      <c r="GI45" s="577">
        <f t="shared" si="124"/>
        <v>1533.4839999999999</v>
      </c>
      <c r="GJ45" s="576">
        <f t="shared" si="125"/>
        <v>33464.996199999994</v>
      </c>
      <c r="GK45" s="577">
        <f t="shared" si="125"/>
        <v>32909.984999999993</v>
      </c>
      <c r="GL45" s="576">
        <f t="shared" si="126"/>
        <v>291</v>
      </c>
      <c r="GM45" s="577">
        <f t="shared" si="126"/>
        <v>240</v>
      </c>
      <c r="GN45" s="576">
        <f t="shared" si="126"/>
        <v>291</v>
      </c>
      <c r="GO45" s="577">
        <f t="shared" si="126"/>
        <v>240</v>
      </c>
      <c r="GP45" s="576">
        <f t="shared" si="127"/>
        <v>1307.9974999999999</v>
      </c>
      <c r="GQ45" s="577">
        <f t="shared" si="127"/>
        <v>1027.9966999999999</v>
      </c>
      <c r="GR45" s="576">
        <f t="shared" si="128"/>
        <v>20060.0098</v>
      </c>
      <c r="GS45" s="577">
        <f t="shared" si="128"/>
        <v>15263.998300000001</v>
      </c>
      <c r="GT45" s="576">
        <f t="shared" si="129"/>
        <v>765</v>
      </c>
      <c r="GU45" s="577">
        <f t="shared" si="129"/>
        <v>734</v>
      </c>
      <c r="GV45" s="576">
        <f t="shared" si="129"/>
        <v>765</v>
      </c>
      <c r="GW45" s="577">
        <f t="shared" si="129"/>
        <v>734</v>
      </c>
      <c r="GX45" s="576">
        <f t="shared" si="130"/>
        <v>2924.4848999999999</v>
      </c>
      <c r="GY45" s="577">
        <f t="shared" si="130"/>
        <v>2561.4807000000001</v>
      </c>
      <c r="GZ45" s="576">
        <f t="shared" si="130"/>
        <v>53525.005999999994</v>
      </c>
      <c r="HA45" s="577">
        <f t="shared" si="130"/>
        <v>48173.983299999993</v>
      </c>
      <c r="HB45" s="576">
        <f t="shared" si="131"/>
        <v>72</v>
      </c>
      <c r="HC45" s="577">
        <f t="shared" si="131"/>
        <v>23</v>
      </c>
      <c r="HD45" s="576">
        <f t="shared" si="131"/>
        <v>72</v>
      </c>
      <c r="HE45" s="577">
        <f t="shared" si="131"/>
        <v>23</v>
      </c>
      <c r="HF45" s="576">
        <f t="shared" si="132"/>
        <v>80.5</v>
      </c>
      <c r="HG45" s="577">
        <f t="shared" si="132"/>
        <v>23</v>
      </c>
      <c r="HH45" s="576">
        <f t="shared" si="133"/>
        <v>4599.0003000000006</v>
      </c>
      <c r="HI45" s="577">
        <f t="shared" si="133"/>
        <v>1460.9991</v>
      </c>
      <c r="HJ45" s="576">
        <f t="shared" si="134"/>
        <v>3509.4849000000004</v>
      </c>
      <c r="HK45" s="577">
        <f t="shared" si="134"/>
        <v>3003.9845</v>
      </c>
      <c r="HL45" s="576">
        <f t="shared" si="135"/>
        <v>66132.006300000008</v>
      </c>
      <c r="HM45" s="577">
        <f t="shared" si="135"/>
        <v>56343.484399999994</v>
      </c>
    </row>
    <row r="46" spans="1:221">
      <c r="A46" s="9" t="s">
        <v>383</v>
      </c>
      <c r="B46" s="8" t="s">
        <v>387</v>
      </c>
      <c r="C46" s="7"/>
      <c r="D46" s="6">
        <v>133021</v>
      </c>
      <c r="E46" s="1">
        <v>7</v>
      </c>
      <c r="F46" s="574">
        <v>237</v>
      </c>
      <c r="G46" s="511">
        <v>250</v>
      </c>
      <c r="H46" s="574">
        <v>6</v>
      </c>
      <c r="I46" s="511">
        <v>7</v>
      </c>
      <c r="J46" s="576">
        <f t="shared" si="68"/>
        <v>231</v>
      </c>
      <c r="K46" s="577">
        <f t="shared" si="68"/>
        <v>243</v>
      </c>
      <c r="L46" s="574">
        <v>60</v>
      </c>
      <c r="M46" s="575">
        <v>60</v>
      </c>
      <c r="N46" s="576">
        <f t="shared" si="69"/>
        <v>231</v>
      </c>
      <c r="O46" s="577">
        <f t="shared" si="69"/>
        <v>243</v>
      </c>
      <c r="P46" s="576">
        <f t="shared" si="69"/>
        <v>231</v>
      </c>
      <c r="Q46" s="577">
        <f t="shared" si="69"/>
        <v>243</v>
      </c>
      <c r="R46" s="574">
        <v>88</v>
      </c>
      <c r="S46" s="511">
        <v>112</v>
      </c>
      <c r="T46" s="576">
        <f t="shared" si="70"/>
        <v>88</v>
      </c>
      <c r="U46" s="577">
        <f t="shared" si="70"/>
        <v>112</v>
      </c>
      <c r="V46" s="574">
        <v>13</v>
      </c>
      <c r="W46" s="511">
        <v>25</v>
      </c>
      <c r="X46" s="576">
        <f t="shared" si="71"/>
        <v>13</v>
      </c>
      <c r="Y46" s="577">
        <f t="shared" si="71"/>
        <v>25</v>
      </c>
      <c r="Z46" s="574">
        <v>5</v>
      </c>
      <c r="AA46" s="511">
        <v>1</v>
      </c>
      <c r="AB46" s="576">
        <f t="shared" si="72"/>
        <v>5</v>
      </c>
      <c r="AC46" s="577">
        <f t="shared" si="72"/>
        <v>1</v>
      </c>
      <c r="AD46" s="576">
        <f t="shared" si="73"/>
        <v>106</v>
      </c>
      <c r="AE46" s="577">
        <f t="shared" si="73"/>
        <v>138</v>
      </c>
      <c r="AF46" s="576">
        <f t="shared" si="74"/>
        <v>106</v>
      </c>
      <c r="AG46" s="577">
        <f t="shared" si="74"/>
        <v>138</v>
      </c>
      <c r="AH46" s="574">
        <v>2.5909</v>
      </c>
      <c r="AI46" s="511">
        <v>2.3660999999999999</v>
      </c>
      <c r="AJ46" s="576">
        <f t="shared" si="75"/>
        <v>227.9992</v>
      </c>
      <c r="AK46" s="577">
        <f t="shared" si="75"/>
        <v>265.00319999999999</v>
      </c>
      <c r="AL46" s="574">
        <v>2.4615</v>
      </c>
      <c r="AM46" s="511">
        <v>2.62</v>
      </c>
      <c r="AN46" s="576">
        <f t="shared" si="76"/>
        <v>31.999500000000001</v>
      </c>
      <c r="AO46" s="577">
        <f t="shared" si="76"/>
        <v>65.5</v>
      </c>
      <c r="AP46" s="574">
        <v>1</v>
      </c>
      <c r="AQ46" s="511">
        <v>1</v>
      </c>
      <c r="AR46" s="576">
        <f t="shared" si="77"/>
        <v>5</v>
      </c>
      <c r="AS46" s="577">
        <f t="shared" si="77"/>
        <v>1</v>
      </c>
      <c r="AT46" s="576">
        <f t="shared" si="78"/>
        <v>2.4999877358490563</v>
      </c>
      <c r="AU46" s="577">
        <f t="shared" si="78"/>
        <v>2.4021971014492753</v>
      </c>
      <c r="AV46" s="576">
        <f t="shared" si="79"/>
        <v>264.99869999999999</v>
      </c>
      <c r="AW46" s="577">
        <f t="shared" si="79"/>
        <v>331.50319999999999</v>
      </c>
      <c r="AX46" s="574">
        <v>76.920500000000004</v>
      </c>
      <c r="AY46" s="511">
        <v>74.580399999999997</v>
      </c>
      <c r="AZ46" s="576">
        <f t="shared" si="80"/>
        <v>6769.0040000000008</v>
      </c>
      <c r="BA46" s="577">
        <f t="shared" si="80"/>
        <v>8353.0047999999988</v>
      </c>
      <c r="BB46" s="574">
        <v>68.384600000000006</v>
      </c>
      <c r="BC46" s="511">
        <v>64.760000000000005</v>
      </c>
      <c r="BD46" s="576">
        <f t="shared" si="81"/>
        <v>888.99980000000005</v>
      </c>
      <c r="BE46" s="577">
        <f t="shared" si="81"/>
        <v>1619.0000000000002</v>
      </c>
      <c r="BF46" s="574">
        <v>67.400000000000006</v>
      </c>
      <c r="BG46" s="511">
        <v>61</v>
      </c>
      <c r="BH46" s="576">
        <f t="shared" si="82"/>
        <v>337</v>
      </c>
      <c r="BI46" s="577">
        <f t="shared" si="82"/>
        <v>61</v>
      </c>
      <c r="BJ46" s="576">
        <f t="shared" si="83"/>
        <v>75.424564150943397</v>
      </c>
      <c r="BK46" s="577">
        <f t="shared" si="83"/>
        <v>72.70293333333332</v>
      </c>
      <c r="BL46" s="576">
        <f t="shared" si="84"/>
        <v>7995.0038000000004</v>
      </c>
      <c r="BM46" s="577">
        <f t="shared" si="84"/>
        <v>10033.004799999999</v>
      </c>
      <c r="BN46" s="574">
        <v>58</v>
      </c>
      <c r="BO46" s="511">
        <v>49</v>
      </c>
      <c r="BP46" s="576">
        <f t="shared" si="85"/>
        <v>58</v>
      </c>
      <c r="BQ46" s="577">
        <f t="shared" si="85"/>
        <v>49</v>
      </c>
      <c r="BR46" s="574">
        <v>9</v>
      </c>
      <c r="BS46" s="511">
        <v>5</v>
      </c>
      <c r="BT46" s="576">
        <f t="shared" si="86"/>
        <v>9</v>
      </c>
      <c r="BU46" s="577">
        <f t="shared" si="86"/>
        <v>5</v>
      </c>
      <c r="BV46" s="574">
        <v>0</v>
      </c>
      <c r="BW46" s="575">
        <v>0</v>
      </c>
      <c r="BX46" s="576">
        <f t="shared" si="87"/>
        <v>0</v>
      </c>
      <c r="BY46" s="577">
        <f t="shared" si="87"/>
        <v>0</v>
      </c>
      <c r="BZ46" s="576">
        <f t="shared" si="88"/>
        <v>67</v>
      </c>
      <c r="CA46" s="577">
        <f t="shared" si="88"/>
        <v>54</v>
      </c>
      <c r="CB46" s="576">
        <f t="shared" si="89"/>
        <v>67</v>
      </c>
      <c r="CC46" s="577">
        <f t="shared" si="89"/>
        <v>54</v>
      </c>
      <c r="CD46" s="574">
        <v>4.2413999999999996</v>
      </c>
      <c r="CE46" s="511">
        <v>3.5204</v>
      </c>
      <c r="CF46" s="576">
        <f t="shared" si="90"/>
        <v>246.00119999999998</v>
      </c>
      <c r="CG46" s="577">
        <f t="shared" si="90"/>
        <v>172.49959999999999</v>
      </c>
      <c r="CH46" s="574">
        <v>4.2778</v>
      </c>
      <c r="CI46" s="511">
        <v>4.5999999999999996</v>
      </c>
      <c r="CJ46" s="576">
        <f t="shared" si="91"/>
        <v>38.5002</v>
      </c>
      <c r="CK46" s="577">
        <f t="shared" si="91"/>
        <v>23</v>
      </c>
      <c r="CL46" s="574">
        <v>0</v>
      </c>
      <c r="CM46" s="575">
        <v>0</v>
      </c>
      <c r="CN46" s="576">
        <f t="shared" si="92"/>
        <v>0</v>
      </c>
      <c r="CO46" s="577">
        <f t="shared" si="92"/>
        <v>0</v>
      </c>
      <c r="CP46" s="576">
        <f t="shared" si="93"/>
        <v>4.2462895522388058</v>
      </c>
      <c r="CQ46" s="577">
        <f t="shared" si="93"/>
        <v>3.6203629629629628</v>
      </c>
      <c r="CR46" s="576">
        <f t="shared" si="94"/>
        <v>284.50139999999999</v>
      </c>
      <c r="CS46" s="577">
        <f t="shared" si="94"/>
        <v>195.49959999999999</v>
      </c>
      <c r="CT46" s="574">
        <v>75.069000000000003</v>
      </c>
      <c r="CU46" s="511">
        <v>71.816299999999998</v>
      </c>
      <c r="CV46" s="576">
        <f t="shared" si="95"/>
        <v>4354.0020000000004</v>
      </c>
      <c r="CW46" s="577">
        <f t="shared" si="95"/>
        <v>3518.9987000000001</v>
      </c>
      <c r="CX46" s="574">
        <v>70.666700000000006</v>
      </c>
      <c r="CY46" s="511">
        <v>77.2</v>
      </c>
      <c r="CZ46" s="576">
        <f t="shared" si="96"/>
        <v>636.00030000000004</v>
      </c>
      <c r="DA46" s="577">
        <f t="shared" si="96"/>
        <v>386</v>
      </c>
      <c r="DB46" s="574">
        <v>0</v>
      </c>
      <c r="DC46" s="575">
        <v>0</v>
      </c>
      <c r="DD46" s="576">
        <f t="shared" si="97"/>
        <v>0</v>
      </c>
      <c r="DE46" s="577">
        <f t="shared" si="97"/>
        <v>0</v>
      </c>
      <c r="DF46" s="576">
        <f t="shared" si="98"/>
        <v>74.477646268656713</v>
      </c>
      <c r="DG46" s="577">
        <f t="shared" si="98"/>
        <v>72.314790740740747</v>
      </c>
      <c r="DH46" s="576">
        <f t="shared" si="99"/>
        <v>4990.0023000000001</v>
      </c>
      <c r="DI46" s="577">
        <f t="shared" si="99"/>
        <v>3904.9987000000006</v>
      </c>
      <c r="DJ46" s="576">
        <f t="shared" si="100"/>
        <v>173</v>
      </c>
      <c r="DK46" s="577">
        <f t="shared" si="100"/>
        <v>192</v>
      </c>
      <c r="DL46" s="576">
        <f t="shared" si="100"/>
        <v>173</v>
      </c>
      <c r="DM46" s="577">
        <f t="shared" si="100"/>
        <v>192</v>
      </c>
      <c r="DN46" s="576">
        <f t="shared" si="101"/>
        <v>3.1763011560693641</v>
      </c>
      <c r="DO46" s="577">
        <f t="shared" si="101"/>
        <v>2.7448062499999999</v>
      </c>
      <c r="DP46" s="576">
        <f t="shared" si="102"/>
        <v>549.50009999999997</v>
      </c>
      <c r="DQ46" s="577">
        <f t="shared" si="102"/>
        <v>527.00279999999998</v>
      </c>
      <c r="DR46" s="576">
        <f t="shared" si="103"/>
        <v>75.057838728323702</v>
      </c>
      <c r="DS46" s="577">
        <f t="shared" si="103"/>
        <v>72.593768229166656</v>
      </c>
      <c r="DT46" s="576">
        <f t="shared" si="104"/>
        <v>12985.006100000001</v>
      </c>
      <c r="DU46" s="577">
        <f t="shared" si="104"/>
        <v>13938.003499999999</v>
      </c>
      <c r="DV46" s="574">
        <v>36</v>
      </c>
      <c r="DW46" s="511">
        <v>26</v>
      </c>
      <c r="DX46" s="576">
        <f t="shared" si="105"/>
        <v>36</v>
      </c>
      <c r="DY46" s="577">
        <f t="shared" si="105"/>
        <v>26</v>
      </c>
      <c r="DZ46" s="574">
        <v>12</v>
      </c>
      <c r="EA46" s="511">
        <v>15</v>
      </c>
      <c r="EB46" s="576">
        <f t="shared" si="106"/>
        <v>12</v>
      </c>
      <c r="EC46" s="577">
        <f t="shared" si="106"/>
        <v>15</v>
      </c>
      <c r="ED46" s="574">
        <v>0</v>
      </c>
      <c r="EE46" s="575">
        <v>0</v>
      </c>
      <c r="EF46" s="576">
        <f t="shared" si="107"/>
        <v>0</v>
      </c>
      <c r="EG46" s="577">
        <f t="shared" si="107"/>
        <v>0</v>
      </c>
      <c r="EH46" s="576">
        <f t="shared" si="108"/>
        <v>48</v>
      </c>
      <c r="EI46" s="577">
        <f t="shared" si="108"/>
        <v>41</v>
      </c>
      <c r="EJ46" s="576">
        <f t="shared" si="109"/>
        <v>48</v>
      </c>
      <c r="EK46" s="577">
        <f t="shared" si="109"/>
        <v>41</v>
      </c>
      <c r="EL46" s="574">
        <v>2.3889</v>
      </c>
      <c r="EM46" s="511">
        <v>2.2692000000000001</v>
      </c>
      <c r="EN46" s="576">
        <f t="shared" si="110"/>
        <v>86.000399999999999</v>
      </c>
      <c r="EO46" s="577">
        <f t="shared" si="110"/>
        <v>58.999200000000002</v>
      </c>
      <c r="EP46" s="574">
        <v>3.9167000000000001</v>
      </c>
      <c r="EQ46" s="511">
        <v>4.5999999999999996</v>
      </c>
      <c r="ER46" s="576">
        <f t="shared" si="111"/>
        <v>47.000399999999999</v>
      </c>
      <c r="ES46" s="577">
        <f t="shared" si="111"/>
        <v>69</v>
      </c>
      <c r="ET46" s="574">
        <v>0</v>
      </c>
      <c r="EU46" s="575">
        <v>0</v>
      </c>
      <c r="EV46" s="576">
        <f t="shared" si="112"/>
        <v>0</v>
      </c>
      <c r="EW46" s="577">
        <f t="shared" si="112"/>
        <v>0</v>
      </c>
      <c r="EX46" s="576">
        <f t="shared" si="113"/>
        <v>2.7708499999999998</v>
      </c>
      <c r="EY46" s="577">
        <f t="shared" si="113"/>
        <v>3.1219317073170734</v>
      </c>
      <c r="EZ46" s="576">
        <f t="shared" si="114"/>
        <v>133.0008</v>
      </c>
      <c r="FA46" s="577">
        <f t="shared" si="114"/>
        <v>127.9992</v>
      </c>
      <c r="FB46" s="574">
        <v>49.055599999999998</v>
      </c>
      <c r="FC46" s="511">
        <v>46</v>
      </c>
      <c r="FD46" s="576">
        <f t="shared" si="115"/>
        <v>1766.0016000000001</v>
      </c>
      <c r="FE46" s="577">
        <f t="shared" si="115"/>
        <v>1196</v>
      </c>
      <c r="FF46" s="574">
        <v>49.5</v>
      </c>
      <c r="FG46" s="511">
        <v>58.666699999999999</v>
      </c>
      <c r="FH46" s="576">
        <f t="shared" si="116"/>
        <v>594</v>
      </c>
      <c r="FI46" s="577">
        <f t="shared" si="116"/>
        <v>880.00049999999999</v>
      </c>
      <c r="FJ46" s="574">
        <v>0</v>
      </c>
      <c r="FK46" s="575">
        <v>0</v>
      </c>
      <c r="FL46" s="576">
        <f t="shared" si="117"/>
        <v>0</v>
      </c>
      <c r="FM46" s="577">
        <f t="shared" si="117"/>
        <v>0</v>
      </c>
      <c r="FN46" s="576">
        <f t="shared" si="118"/>
        <v>49.166699999999999</v>
      </c>
      <c r="FO46" s="577">
        <f t="shared" si="118"/>
        <v>50.634158536585367</v>
      </c>
      <c r="FP46" s="576">
        <f t="shared" si="119"/>
        <v>2360.0016000000001</v>
      </c>
      <c r="FQ46" s="577">
        <f t="shared" si="119"/>
        <v>2076.0005000000001</v>
      </c>
      <c r="FR46" s="574">
        <v>10</v>
      </c>
      <c r="FS46" s="511">
        <v>10</v>
      </c>
      <c r="FT46" s="576">
        <f t="shared" si="120"/>
        <v>10</v>
      </c>
      <c r="FU46" s="577">
        <f t="shared" si="120"/>
        <v>10</v>
      </c>
      <c r="FV46" s="574">
        <v>4.2</v>
      </c>
      <c r="FW46" s="511">
        <v>4.95</v>
      </c>
      <c r="FX46" s="576">
        <f t="shared" si="121"/>
        <v>42</v>
      </c>
      <c r="FY46" s="577">
        <f t="shared" si="121"/>
        <v>49.5</v>
      </c>
      <c r="FZ46" s="574">
        <v>66</v>
      </c>
      <c r="GA46" s="511">
        <v>71.2</v>
      </c>
      <c r="GB46" s="576">
        <f t="shared" si="122"/>
        <v>660</v>
      </c>
      <c r="GC46" s="577">
        <f t="shared" si="122"/>
        <v>712</v>
      </c>
      <c r="GD46" s="576">
        <f t="shared" si="123"/>
        <v>182</v>
      </c>
      <c r="GE46" s="577">
        <f t="shared" si="123"/>
        <v>187</v>
      </c>
      <c r="GF46" s="576">
        <f t="shared" si="123"/>
        <v>182</v>
      </c>
      <c r="GG46" s="577">
        <f t="shared" si="123"/>
        <v>187</v>
      </c>
      <c r="GH46" s="576">
        <f t="shared" si="124"/>
        <v>560.00080000000003</v>
      </c>
      <c r="GI46" s="577">
        <f t="shared" si="124"/>
        <v>496.50199999999995</v>
      </c>
      <c r="GJ46" s="576">
        <f t="shared" si="125"/>
        <v>12889.007600000001</v>
      </c>
      <c r="GK46" s="577">
        <f t="shared" si="125"/>
        <v>13068.003499999999</v>
      </c>
      <c r="GL46" s="576">
        <f t="shared" si="126"/>
        <v>34</v>
      </c>
      <c r="GM46" s="577">
        <f t="shared" si="126"/>
        <v>45</v>
      </c>
      <c r="GN46" s="576">
        <f t="shared" si="126"/>
        <v>34</v>
      </c>
      <c r="GO46" s="577">
        <f t="shared" si="126"/>
        <v>45</v>
      </c>
      <c r="GP46" s="576">
        <f t="shared" si="127"/>
        <v>117.5001</v>
      </c>
      <c r="GQ46" s="577">
        <f t="shared" si="127"/>
        <v>157.5</v>
      </c>
      <c r="GR46" s="576">
        <f t="shared" si="128"/>
        <v>2119.0001000000002</v>
      </c>
      <c r="GS46" s="577">
        <f t="shared" si="128"/>
        <v>2885.0005000000001</v>
      </c>
      <c r="GT46" s="576">
        <f t="shared" si="129"/>
        <v>216</v>
      </c>
      <c r="GU46" s="577">
        <f t="shared" si="129"/>
        <v>232</v>
      </c>
      <c r="GV46" s="576">
        <f t="shared" si="129"/>
        <v>216</v>
      </c>
      <c r="GW46" s="577">
        <f t="shared" si="129"/>
        <v>232</v>
      </c>
      <c r="GX46" s="576">
        <f t="shared" si="130"/>
        <v>677.5009</v>
      </c>
      <c r="GY46" s="577">
        <f t="shared" si="130"/>
        <v>654.00199999999995</v>
      </c>
      <c r="GZ46" s="576">
        <f t="shared" si="130"/>
        <v>15008.007700000002</v>
      </c>
      <c r="HA46" s="577">
        <f t="shared" si="130"/>
        <v>15953.003999999999</v>
      </c>
      <c r="HB46" s="576">
        <f t="shared" si="131"/>
        <v>5</v>
      </c>
      <c r="HC46" s="577">
        <f t="shared" si="131"/>
        <v>1</v>
      </c>
      <c r="HD46" s="576">
        <f t="shared" si="131"/>
        <v>5</v>
      </c>
      <c r="HE46" s="577">
        <f t="shared" si="131"/>
        <v>1</v>
      </c>
      <c r="HF46" s="576">
        <f t="shared" si="132"/>
        <v>5</v>
      </c>
      <c r="HG46" s="577">
        <f t="shared" si="132"/>
        <v>1</v>
      </c>
      <c r="HH46" s="576">
        <f t="shared" si="133"/>
        <v>337</v>
      </c>
      <c r="HI46" s="577">
        <f t="shared" si="133"/>
        <v>61</v>
      </c>
      <c r="HJ46" s="576">
        <f t="shared" si="134"/>
        <v>724.5009</v>
      </c>
      <c r="HK46" s="577">
        <f t="shared" si="134"/>
        <v>704.50199999999995</v>
      </c>
      <c r="HL46" s="576">
        <f t="shared" si="135"/>
        <v>16005.0077</v>
      </c>
      <c r="HM46" s="577">
        <f t="shared" si="135"/>
        <v>16726.004000000001</v>
      </c>
    </row>
    <row r="47" spans="1:221">
      <c r="A47" s="9" t="s">
        <v>383</v>
      </c>
      <c r="B47" s="8" t="s">
        <v>388</v>
      </c>
      <c r="C47" s="7"/>
      <c r="D47" s="6">
        <v>133386</v>
      </c>
      <c r="E47" s="1">
        <v>7</v>
      </c>
      <c r="F47" s="574">
        <v>1602</v>
      </c>
      <c r="G47" s="511">
        <v>1745</v>
      </c>
      <c r="H47" s="574">
        <v>16</v>
      </c>
      <c r="I47" s="511">
        <v>11</v>
      </c>
      <c r="J47" s="576">
        <f t="shared" si="68"/>
        <v>1586</v>
      </c>
      <c r="K47" s="577">
        <f t="shared" si="68"/>
        <v>1734</v>
      </c>
      <c r="L47" s="574">
        <v>60</v>
      </c>
      <c r="M47" s="575">
        <v>60</v>
      </c>
      <c r="N47" s="576">
        <f t="shared" si="69"/>
        <v>1586</v>
      </c>
      <c r="O47" s="577">
        <f t="shared" si="69"/>
        <v>1734</v>
      </c>
      <c r="P47" s="576">
        <f t="shared" si="69"/>
        <v>1586</v>
      </c>
      <c r="Q47" s="577">
        <f t="shared" si="69"/>
        <v>1734</v>
      </c>
      <c r="R47" s="574">
        <v>158</v>
      </c>
      <c r="S47" s="511">
        <v>183</v>
      </c>
      <c r="T47" s="576">
        <f t="shared" si="70"/>
        <v>158</v>
      </c>
      <c r="U47" s="577">
        <f t="shared" si="70"/>
        <v>183</v>
      </c>
      <c r="V47" s="574">
        <v>140</v>
      </c>
      <c r="W47" s="511">
        <v>128</v>
      </c>
      <c r="X47" s="576">
        <f t="shared" si="71"/>
        <v>140</v>
      </c>
      <c r="Y47" s="577">
        <f t="shared" si="71"/>
        <v>128</v>
      </c>
      <c r="Z47" s="574">
        <v>130</v>
      </c>
      <c r="AA47" s="511">
        <v>172</v>
      </c>
      <c r="AB47" s="576">
        <f t="shared" si="72"/>
        <v>130</v>
      </c>
      <c r="AC47" s="577">
        <f t="shared" si="72"/>
        <v>172</v>
      </c>
      <c r="AD47" s="576">
        <f t="shared" si="73"/>
        <v>428</v>
      </c>
      <c r="AE47" s="577">
        <f t="shared" si="73"/>
        <v>483</v>
      </c>
      <c r="AF47" s="576">
        <f t="shared" si="74"/>
        <v>428</v>
      </c>
      <c r="AG47" s="577">
        <f t="shared" si="74"/>
        <v>483</v>
      </c>
      <c r="AH47" s="574">
        <v>2.6930000000000001</v>
      </c>
      <c r="AI47" s="511">
        <v>2.8443000000000001</v>
      </c>
      <c r="AJ47" s="576">
        <f t="shared" si="75"/>
        <v>425.49400000000003</v>
      </c>
      <c r="AK47" s="577">
        <f t="shared" si="75"/>
        <v>520.50689999999997</v>
      </c>
      <c r="AL47" s="574">
        <v>2.7179000000000002</v>
      </c>
      <c r="AM47" s="511">
        <v>2.4609000000000001</v>
      </c>
      <c r="AN47" s="576">
        <f t="shared" si="76"/>
        <v>380.50600000000003</v>
      </c>
      <c r="AO47" s="577">
        <f t="shared" si="76"/>
        <v>314.99520000000001</v>
      </c>
      <c r="AP47" s="574">
        <v>0.59619999999999995</v>
      </c>
      <c r="AQ47" s="511">
        <v>0.55810000000000004</v>
      </c>
      <c r="AR47" s="576">
        <f t="shared" si="77"/>
        <v>77.506</v>
      </c>
      <c r="AS47" s="577">
        <f t="shared" si="77"/>
        <v>95.993200000000002</v>
      </c>
      <c r="AT47" s="576">
        <f t="shared" si="78"/>
        <v>2.064266355140187</v>
      </c>
      <c r="AU47" s="577">
        <f t="shared" si="78"/>
        <v>1.9285616977225672</v>
      </c>
      <c r="AV47" s="576">
        <f t="shared" si="79"/>
        <v>883.50599999999997</v>
      </c>
      <c r="AW47" s="577">
        <f t="shared" si="79"/>
        <v>931.49529999999993</v>
      </c>
      <c r="AX47" s="574">
        <v>72.474699999999999</v>
      </c>
      <c r="AY47" s="511">
        <v>73.196700000000007</v>
      </c>
      <c r="AZ47" s="576">
        <f t="shared" si="80"/>
        <v>11451.0026</v>
      </c>
      <c r="BA47" s="577">
        <f t="shared" si="80"/>
        <v>13394.996100000002</v>
      </c>
      <c r="BB47" s="574">
        <v>70.121399999999994</v>
      </c>
      <c r="BC47" s="511">
        <v>72.242199999999997</v>
      </c>
      <c r="BD47" s="576">
        <f t="shared" si="81"/>
        <v>9816.9959999999992</v>
      </c>
      <c r="BE47" s="577">
        <f t="shared" si="81"/>
        <v>9247.0015999999996</v>
      </c>
      <c r="BF47" s="574">
        <v>61.923099999999998</v>
      </c>
      <c r="BG47" s="511">
        <v>62.5291</v>
      </c>
      <c r="BH47" s="576">
        <f t="shared" si="82"/>
        <v>8050.0029999999997</v>
      </c>
      <c r="BI47" s="577">
        <f t="shared" si="82"/>
        <v>10755.0052</v>
      </c>
      <c r="BJ47" s="576">
        <f t="shared" si="83"/>
        <v>68.500003738317758</v>
      </c>
      <c r="BK47" s="577">
        <f t="shared" si="83"/>
        <v>69.144933540372676</v>
      </c>
      <c r="BL47" s="576">
        <f t="shared" si="84"/>
        <v>29318.0016</v>
      </c>
      <c r="BM47" s="577">
        <f t="shared" si="84"/>
        <v>33397.002899999999</v>
      </c>
      <c r="BN47" s="574">
        <v>423</v>
      </c>
      <c r="BO47" s="511">
        <v>490</v>
      </c>
      <c r="BP47" s="576">
        <f t="shared" si="85"/>
        <v>423</v>
      </c>
      <c r="BQ47" s="577">
        <f t="shared" si="85"/>
        <v>490</v>
      </c>
      <c r="BR47" s="574">
        <v>203</v>
      </c>
      <c r="BS47" s="511">
        <v>187</v>
      </c>
      <c r="BT47" s="576">
        <f t="shared" si="86"/>
        <v>203</v>
      </c>
      <c r="BU47" s="577">
        <f t="shared" si="86"/>
        <v>187</v>
      </c>
      <c r="BV47" s="574">
        <v>0</v>
      </c>
      <c r="BW47" s="575">
        <v>0</v>
      </c>
      <c r="BX47" s="576">
        <f t="shared" si="87"/>
        <v>0</v>
      </c>
      <c r="BY47" s="577">
        <f t="shared" si="87"/>
        <v>0</v>
      </c>
      <c r="BZ47" s="576">
        <f t="shared" si="88"/>
        <v>626</v>
      </c>
      <c r="CA47" s="577">
        <f t="shared" si="88"/>
        <v>677</v>
      </c>
      <c r="CB47" s="576">
        <f t="shared" si="89"/>
        <v>626</v>
      </c>
      <c r="CC47" s="577">
        <f t="shared" si="89"/>
        <v>677</v>
      </c>
      <c r="CD47" s="574">
        <v>4.0046999999999997</v>
      </c>
      <c r="CE47" s="511">
        <v>3.7122000000000002</v>
      </c>
      <c r="CF47" s="576">
        <f t="shared" si="90"/>
        <v>1693.9880999999998</v>
      </c>
      <c r="CG47" s="577">
        <f t="shared" si="90"/>
        <v>1818.9780000000001</v>
      </c>
      <c r="CH47" s="574">
        <v>5.5221999999999998</v>
      </c>
      <c r="CI47" s="511">
        <v>4.6150000000000002</v>
      </c>
      <c r="CJ47" s="576">
        <f t="shared" si="91"/>
        <v>1121.0065999999999</v>
      </c>
      <c r="CK47" s="577">
        <f t="shared" si="91"/>
        <v>863.005</v>
      </c>
      <c r="CL47" s="574">
        <v>0</v>
      </c>
      <c r="CM47" s="575">
        <v>0</v>
      </c>
      <c r="CN47" s="576">
        <f t="shared" si="92"/>
        <v>0</v>
      </c>
      <c r="CO47" s="577">
        <f t="shared" si="92"/>
        <v>0</v>
      </c>
      <c r="CP47" s="576">
        <f t="shared" si="93"/>
        <v>4.4967966453674117</v>
      </c>
      <c r="CQ47" s="577">
        <f t="shared" si="93"/>
        <v>3.9615701624815363</v>
      </c>
      <c r="CR47" s="576">
        <f t="shared" si="94"/>
        <v>2814.9946999999997</v>
      </c>
      <c r="CS47" s="577">
        <f t="shared" si="94"/>
        <v>2681.9830000000002</v>
      </c>
      <c r="CT47" s="574">
        <v>74.151300000000006</v>
      </c>
      <c r="CU47" s="511">
        <v>73.206100000000006</v>
      </c>
      <c r="CV47" s="576">
        <f t="shared" si="95"/>
        <v>31365.999900000003</v>
      </c>
      <c r="CW47" s="577">
        <f t="shared" si="95"/>
        <v>35870.989000000001</v>
      </c>
      <c r="CX47" s="574">
        <v>74.733999999999995</v>
      </c>
      <c r="CY47" s="511">
        <v>73.657799999999995</v>
      </c>
      <c r="CZ47" s="576">
        <f t="shared" si="96"/>
        <v>15171.001999999999</v>
      </c>
      <c r="DA47" s="577">
        <f t="shared" si="96"/>
        <v>13774.008599999999</v>
      </c>
      <c r="DB47" s="574">
        <v>0</v>
      </c>
      <c r="DC47" s="575">
        <v>0</v>
      </c>
      <c r="DD47" s="576">
        <f t="shared" si="97"/>
        <v>0</v>
      </c>
      <c r="DE47" s="577">
        <f t="shared" si="97"/>
        <v>0</v>
      </c>
      <c r="DF47" s="576">
        <f t="shared" si="98"/>
        <v>74.340258626198093</v>
      </c>
      <c r="DG47" s="577">
        <f t="shared" si="98"/>
        <v>73.330867946824227</v>
      </c>
      <c r="DH47" s="576">
        <f t="shared" si="99"/>
        <v>46537.001900000003</v>
      </c>
      <c r="DI47" s="577">
        <f t="shared" si="99"/>
        <v>49644.997600000002</v>
      </c>
      <c r="DJ47" s="576">
        <f t="shared" si="100"/>
        <v>1054</v>
      </c>
      <c r="DK47" s="577">
        <f t="shared" si="100"/>
        <v>1160</v>
      </c>
      <c r="DL47" s="576">
        <f t="shared" si="100"/>
        <v>1054</v>
      </c>
      <c r="DM47" s="577">
        <f t="shared" si="100"/>
        <v>1160</v>
      </c>
      <c r="DN47" s="576">
        <f t="shared" si="101"/>
        <v>3.5090139468690698</v>
      </c>
      <c r="DO47" s="577">
        <f t="shared" si="101"/>
        <v>3.1150675000000003</v>
      </c>
      <c r="DP47" s="576">
        <f t="shared" si="102"/>
        <v>3698.5006999999996</v>
      </c>
      <c r="DQ47" s="577">
        <f t="shared" si="102"/>
        <v>3613.4783000000002</v>
      </c>
      <c r="DR47" s="576">
        <f t="shared" si="103"/>
        <v>71.968694022770407</v>
      </c>
      <c r="DS47" s="577">
        <f t="shared" si="103"/>
        <v>71.587931465517244</v>
      </c>
      <c r="DT47" s="576">
        <f t="shared" si="104"/>
        <v>75855.003500000006</v>
      </c>
      <c r="DU47" s="577">
        <f t="shared" si="104"/>
        <v>83042.000500000009</v>
      </c>
      <c r="DV47" s="574">
        <v>208</v>
      </c>
      <c r="DW47" s="511">
        <v>224</v>
      </c>
      <c r="DX47" s="576">
        <f t="shared" si="105"/>
        <v>208</v>
      </c>
      <c r="DY47" s="577">
        <f t="shared" si="105"/>
        <v>224</v>
      </c>
      <c r="DZ47" s="574">
        <v>195</v>
      </c>
      <c r="EA47" s="511">
        <v>193</v>
      </c>
      <c r="EB47" s="576">
        <f t="shared" si="106"/>
        <v>195</v>
      </c>
      <c r="EC47" s="577">
        <f t="shared" si="106"/>
        <v>193</v>
      </c>
      <c r="ED47" s="574">
        <v>0</v>
      </c>
      <c r="EE47" s="575">
        <v>0</v>
      </c>
      <c r="EF47" s="576">
        <f t="shared" si="107"/>
        <v>0</v>
      </c>
      <c r="EG47" s="577">
        <f t="shared" si="107"/>
        <v>0</v>
      </c>
      <c r="EH47" s="576">
        <f t="shared" si="108"/>
        <v>403</v>
      </c>
      <c r="EI47" s="577">
        <f t="shared" si="108"/>
        <v>417</v>
      </c>
      <c r="EJ47" s="576">
        <f t="shared" si="109"/>
        <v>403</v>
      </c>
      <c r="EK47" s="577">
        <f t="shared" si="109"/>
        <v>417</v>
      </c>
      <c r="EL47" s="574">
        <v>2.4904000000000002</v>
      </c>
      <c r="EM47" s="511">
        <v>2.5402</v>
      </c>
      <c r="EN47" s="576">
        <f t="shared" si="110"/>
        <v>518.00319999999999</v>
      </c>
      <c r="EO47" s="577">
        <f t="shared" si="110"/>
        <v>569.00480000000005</v>
      </c>
      <c r="EP47" s="574">
        <v>3.5640999999999998</v>
      </c>
      <c r="EQ47" s="511">
        <v>3.1606000000000001</v>
      </c>
      <c r="ER47" s="576">
        <f t="shared" si="111"/>
        <v>694.99950000000001</v>
      </c>
      <c r="ES47" s="577">
        <f t="shared" si="111"/>
        <v>609.99580000000003</v>
      </c>
      <c r="ET47" s="574">
        <v>0</v>
      </c>
      <c r="EU47" s="575">
        <v>0</v>
      </c>
      <c r="EV47" s="576">
        <f t="shared" si="112"/>
        <v>0</v>
      </c>
      <c r="EW47" s="577">
        <f t="shared" si="112"/>
        <v>0</v>
      </c>
      <c r="EX47" s="576">
        <f t="shared" si="113"/>
        <v>3.009932258064516</v>
      </c>
      <c r="EY47" s="577">
        <f t="shared" si="113"/>
        <v>2.827339568345324</v>
      </c>
      <c r="EZ47" s="576">
        <f t="shared" si="114"/>
        <v>1213.0027</v>
      </c>
      <c r="FA47" s="577">
        <f t="shared" si="114"/>
        <v>1179.0006000000001</v>
      </c>
      <c r="FB47" s="574">
        <v>53.899000000000001</v>
      </c>
      <c r="FC47" s="511">
        <v>53.794600000000003</v>
      </c>
      <c r="FD47" s="576">
        <f t="shared" si="115"/>
        <v>11210.992</v>
      </c>
      <c r="FE47" s="577">
        <f t="shared" si="115"/>
        <v>12049.990400000001</v>
      </c>
      <c r="FF47" s="574">
        <v>52.369199999999999</v>
      </c>
      <c r="FG47" s="511">
        <v>50.445599999999999</v>
      </c>
      <c r="FH47" s="576">
        <f t="shared" si="116"/>
        <v>10211.994000000001</v>
      </c>
      <c r="FI47" s="577">
        <f t="shared" si="116"/>
        <v>9736.0007999999998</v>
      </c>
      <c r="FJ47" s="574">
        <v>0</v>
      </c>
      <c r="FK47" s="575">
        <v>0</v>
      </c>
      <c r="FL47" s="576">
        <f t="shared" si="117"/>
        <v>0</v>
      </c>
      <c r="FM47" s="577">
        <f t="shared" si="117"/>
        <v>0</v>
      </c>
      <c r="FN47" s="576">
        <f t="shared" si="118"/>
        <v>53.158774193548389</v>
      </c>
      <c r="FO47" s="577">
        <f t="shared" si="118"/>
        <v>52.244583213429259</v>
      </c>
      <c r="FP47" s="576">
        <f t="shared" si="119"/>
        <v>21422.986000000001</v>
      </c>
      <c r="FQ47" s="577">
        <f t="shared" si="119"/>
        <v>21785.9912</v>
      </c>
      <c r="FR47" s="574">
        <v>129</v>
      </c>
      <c r="FS47" s="511">
        <v>157</v>
      </c>
      <c r="FT47" s="576">
        <f t="shared" si="120"/>
        <v>129</v>
      </c>
      <c r="FU47" s="577">
        <f t="shared" si="120"/>
        <v>157</v>
      </c>
      <c r="FV47" s="574">
        <v>5.4535</v>
      </c>
      <c r="FW47" s="511">
        <v>5.0860000000000003</v>
      </c>
      <c r="FX47" s="576">
        <f t="shared" si="121"/>
        <v>703.50149999999996</v>
      </c>
      <c r="FY47" s="577">
        <f t="shared" si="121"/>
        <v>798.50200000000007</v>
      </c>
      <c r="FZ47" s="574">
        <v>72.147300000000001</v>
      </c>
      <c r="GA47" s="511">
        <v>77.917199999999994</v>
      </c>
      <c r="GB47" s="576">
        <f t="shared" si="122"/>
        <v>9307.0017000000007</v>
      </c>
      <c r="GC47" s="577">
        <f t="shared" si="122"/>
        <v>12233.000399999999</v>
      </c>
      <c r="GD47" s="576">
        <f t="shared" si="123"/>
        <v>789</v>
      </c>
      <c r="GE47" s="577">
        <f t="shared" si="123"/>
        <v>897</v>
      </c>
      <c r="GF47" s="576">
        <f t="shared" si="123"/>
        <v>789</v>
      </c>
      <c r="GG47" s="577">
        <f t="shared" si="123"/>
        <v>897</v>
      </c>
      <c r="GH47" s="576">
        <f t="shared" si="124"/>
        <v>2637.4852999999998</v>
      </c>
      <c r="GI47" s="577">
        <f t="shared" si="124"/>
        <v>2908.4897000000001</v>
      </c>
      <c r="GJ47" s="576">
        <f t="shared" si="125"/>
        <v>54027.994500000001</v>
      </c>
      <c r="GK47" s="577">
        <f t="shared" si="125"/>
        <v>61315.975500000008</v>
      </c>
      <c r="GL47" s="576">
        <f t="shared" si="126"/>
        <v>538</v>
      </c>
      <c r="GM47" s="577">
        <f t="shared" si="126"/>
        <v>508</v>
      </c>
      <c r="GN47" s="576">
        <f t="shared" si="126"/>
        <v>538</v>
      </c>
      <c r="GO47" s="577">
        <f t="shared" si="126"/>
        <v>508</v>
      </c>
      <c r="GP47" s="576">
        <f t="shared" si="127"/>
        <v>2196.5120999999999</v>
      </c>
      <c r="GQ47" s="577">
        <f t="shared" si="127"/>
        <v>1787.9960000000001</v>
      </c>
      <c r="GR47" s="576">
        <f t="shared" si="128"/>
        <v>35199.991999999998</v>
      </c>
      <c r="GS47" s="577">
        <f t="shared" si="128"/>
        <v>32757.010999999999</v>
      </c>
      <c r="GT47" s="576">
        <f t="shared" si="129"/>
        <v>1327</v>
      </c>
      <c r="GU47" s="577">
        <f t="shared" si="129"/>
        <v>1405</v>
      </c>
      <c r="GV47" s="576">
        <f t="shared" si="129"/>
        <v>1327</v>
      </c>
      <c r="GW47" s="577">
        <f t="shared" si="129"/>
        <v>1405</v>
      </c>
      <c r="GX47" s="576">
        <f t="shared" si="130"/>
        <v>4833.9974000000002</v>
      </c>
      <c r="GY47" s="577">
        <f t="shared" si="130"/>
        <v>4696.4857000000002</v>
      </c>
      <c r="GZ47" s="576">
        <f t="shared" si="130"/>
        <v>89227.986499999999</v>
      </c>
      <c r="HA47" s="577">
        <f t="shared" si="130"/>
        <v>94072.986499999999</v>
      </c>
      <c r="HB47" s="576">
        <f t="shared" si="131"/>
        <v>130</v>
      </c>
      <c r="HC47" s="577">
        <f t="shared" si="131"/>
        <v>172</v>
      </c>
      <c r="HD47" s="576">
        <f t="shared" si="131"/>
        <v>130</v>
      </c>
      <c r="HE47" s="577">
        <f t="shared" si="131"/>
        <v>172</v>
      </c>
      <c r="HF47" s="576">
        <f t="shared" si="132"/>
        <v>77.506</v>
      </c>
      <c r="HG47" s="577">
        <f t="shared" si="132"/>
        <v>95.993200000000002</v>
      </c>
      <c r="HH47" s="576">
        <f t="shared" si="133"/>
        <v>8050.0029999999997</v>
      </c>
      <c r="HI47" s="577">
        <f t="shared" si="133"/>
        <v>10755.0052</v>
      </c>
      <c r="HJ47" s="576">
        <f t="shared" si="134"/>
        <v>5615.0048999999999</v>
      </c>
      <c r="HK47" s="577">
        <f t="shared" si="134"/>
        <v>5590.9809000000005</v>
      </c>
      <c r="HL47" s="576">
        <f t="shared" si="135"/>
        <v>106584.99120000002</v>
      </c>
      <c r="HM47" s="577">
        <f t="shared" si="135"/>
        <v>117060.99210000002</v>
      </c>
    </row>
    <row r="48" spans="1:221">
      <c r="A48" s="9" t="s">
        <v>383</v>
      </c>
      <c r="B48" s="8" t="s">
        <v>389</v>
      </c>
      <c r="C48" s="7"/>
      <c r="D48" s="6">
        <v>133508</v>
      </c>
      <c r="E48" s="1">
        <v>7</v>
      </c>
      <c r="F48" s="574">
        <v>2017</v>
      </c>
      <c r="G48" s="511">
        <v>1431</v>
      </c>
      <c r="H48" s="574">
        <v>34</v>
      </c>
      <c r="I48" s="511">
        <v>16</v>
      </c>
      <c r="J48" s="576">
        <f t="shared" si="68"/>
        <v>1983</v>
      </c>
      <c r="K48" s="577">
        <f t="shared" si="68"/>
        <v>1415</v>
      </c>
      <c r="L48" s="574">
        <v>60</v>
      </c>
      <c r="M48" s="575">
        <v>60</v>
      </c>
      <c r="N48" s="576">
        <f t="shared" si="69"/>
        <v>1983</v>
      </c>
      <c r="O48" s="577">
        <f t="shared" si="69"/>
        <v>1415</v>
      </c>
      <c r="P48" s="576">
        <f t="shared" si="69"/>
        <v>1983</v>
      </c>
      <c r="Q48" s="577">
        <f t="shared" si="69"/>
        <v>1415</v>
      </c>
      <c r="R48" s="574">
        <v>237</v>
      </c>
      <c r="S48" s="511">
        <v>170</v>
      </c>
      <c r="T48" s="576">
        <f t="shared" si="70"/>
        <v>237</v>
      </c>
      <c r="U48" s="577">
        <f t="shared" si="70"/>
        <v>170</v>
      </c>
      <c r="V48" s="574">
        <v>119</v>
      </c>
      <c r="W48" s="511">
        <v>87</v>
      </c>
      <c r="X48" s="576">
        <f t="shared" si="71"/>
        <v>119</v>
      </c>
      <c r="Y48" s="577">
        <f t="shared" si="71"/>
        <v>87</v>
      </c>
      <c r="Z48" s="574">
        <v>110</v>
      </c>
      <c r="AA48" s="511">
        <v>131</v>
      </c>
      <c r="AB48" s="576">
        <f t="shared" si="72"/>
        <v>110</v>
      </c>
      <c r="AC48" s="577">
        <f t="shared" si="72"/>
        <v>131</v>
      </c>
      <c r="AD48" s="576">
        <f t="shared" si="73"/>
        <v>466</v>
      </c>
      <c r="AE48" s="577">
        <f t="shared" si="73"/>
        <v>388</v>
      </c>
      <c r="AF48" s="576">
        <f t="shared" si="74"/>
        <v>466</v>
      </c>
      <c r="AG48" s="577">
        <f t="shared" si="74"/>
        <v>388</v>
      </c>
      <c r="AH48" s="574">
        <v>2.7025000000000001</v>
      </c>
      <c r="AI48" s="511">
        <v>2.5265</v>
      </c>
      <c r="AJ48" s="576">
        <f t="shared" si="75"/>
        <v>640.49250000000006</v>
      </c>
      <c r="AK48" s="577">
        <f t="shared" si="75"/>
        <v>429.505</v>
      </c>
      <c r="AL48" s="574">
        <v>3.0125999999999999</v>
      </c>
      <c r="AM48" s="511">
        <v>2.8275999999999999</v>
      </c>
      <c r="AN48" s="576">
        <f t="shared" si="76"/>
        <v>358.49939999999998</v>
      </c>
      <c r="AO48" s="577">
        <f t="shared" si="76"/>
        <v>246.00119999999998</v>
      </c>
      <c r="AP48" s="574">
        <v>0.51819999999999999</v>
      </c>
      <c r="AQ48" s="511">
        <v>0.51149999999999995</v>
      </c>
      <c r="AR48" s="576">
        <f t="shared" si="77"/>
        <v>57.002000000000002</v>
      </c>
      <c r="AS48" s="577">
        <f t="shared" si="77"/>
        <v>67.006499999999988</v>
      </c>
      <c r="AT48" s="576">
        <f t="shared" si="78"/>
        <v>2.2660813304721028</v>
      </c>
      <c r="AU48" s="577">
        <f t="shared" si="78"/>
        <v>1.9136925257731958</v>
      </c>
      <c r="AV48" s="576">
        <f t="shared" si="79"/>
        <v>1055.9938999999999</v>
      </c>
      <c r="AW48" s="577">
        <f t="shared" si="79"/>
        <v>742.5127</v>
      </c>
      <c r="AX48" s="574">
        <v>69.253200000000007</v>
      </c>
      <c r="AY48" s="511">
        <v>67.735299999999995</v>
      </c>
      <c r="AZ48" s="576">
        <f t="shared" si="80"/>
        <v>16413.008400000002</v>
      </c>
      <c r="BA48" s="577">
        <f t="shared" si="80"/>
        <v>11515.000999999998</v>
      </c>
      <c r="BB48" s="574">
        <v>69.058800000000005</v>
      </c>
      <c r="BC48" s="511">
        <v>64.160899999999998</v>
      </c>
      <c r="BD48" s="576">
        <f t="shared" si="81"/>
        <v>8217.9971999999998</v>
      </c>
      <c r="BE48" s="577">
        <f t="shared" si="81"/>
        <v>5581.9983000000002</v>
      </c>
      <c r="BF48" s="574">
        <v>63.827300000000001</v>
      </c>
      <c r="BG48" s="511">
        <v>63.8855</v>
      </c>
      <c r="BH48" s="576">
        <f t="shared" si="82"/>
        <v>7021.0029999999997</v>
      </c>
      <c r="BI48" s="577">
        <f t="shared" si="82"/>
        <v>8369.0005000000001</v>
      </c>
      <c r="BJ48" s="576">
        <f t="shared" si="83"/>
        <v>67.922765236051518</v>
      </c>
      <c r="BK48" s="577">
        <f t="shared" si="83"/>
        <v>65.63402010309278</v>
      </c>
      <c r="BL48" s="576">
        <f t="shared" si="84"/>
        <v>31652.008600000008</v>
      </c>
      <c r="BM48" s="577">
        <f t="shared" si="84"/>
        <v>25465.999799999998</v>
      </c>
      <c r="BN48" s="574">
        <v>724</v>
      </c>
      <c r="BO48" s="511">
        <v>533</v>
      </c>
      <c r="BP48" s="576">
        <f t="shared" si="85"/>
        <v>724</v>
      </c>
      <c r="BQ48" s="577">
        <f t="shared" si="85"/>
        <v>533</v>
      </c>
      <c r="BR48" s="574">
        <v>339</v>
      </c>
      <c r="BS48" s="511">
        <v>214</v>
      </c>
      <c r="BT48" s="576">
        <f t="shared" si="86"/>
        <v>339</v>
      </c>
      <c r="BU48" s="577">
        <f t="shared" si="86"/>
        <v>214</v>
      </c>
      <c r="BV48" s="574">
        <v>0</v>
      </c>
      <c r="BW48" s="575">
        <v>0</v>
      </c>
      <c r="BX48" s="576">
        <f t="shared" si="87"/>
        <v>0</v>
      </c>
      <c r="BY48" s="577">
        <f t="shared" si="87"/>
        <v>0</v>
      </c>
      <c r="BZ48" s="576">
        <f t="shared" si="88"/>
        <v>1063</v>
      </c>
      <c r="CA48" s="577">
        <f t="shared" si="88"/>
        <v>747</v>
      </c>
      <c r="CB48" s="576">
        <f t="shared" si="89"/>
        <v>1063</v>
      </c>
      <c r="CC48" s="577">
        <f t="shared" si="89"/>
        <v>747</v>
      </c>
      <c r="CD48" s="574">
        <v>3.8231999999999999</v>
      </c>
      <c r="CE48" s="511">
        <v>3.7101000000000002</v>
      </c>
      <c r="CF48" s="576">
        <f t="shared" si="90"/>
        <v>2767.9967999999999</v>
      </c>
      <c r="CG48" s="577">
        <f t="shared" si="90"/>
        <v>1977.4833000000001</v>
      </c>
      <c r="CH48" s="574">
        <v>5.2565999999999997</v>
      </c>
      <c r="CI48" s="511">
        <v>5.2779999999999996</v>
      </c>
      <c r="CJ48" s="576">
        <f t="shared" si="91"/>
        <v>1781.9874</v>
      </c>
      <c r="CK48" s="577">
        <f t="shared" si="91"/>
        <v>1129.492</v>
      </c>
      <c r="CL48" s="574">
        <v>0</v>
      </c>
      <c r="CM48" s="575">
        <v>0</v>
      </c>
      <c r="CN48" s="576">
        <f t="shared" si="92"/>
        <v>0</v>
      </c>
      <c r="CO48" s="577">
        <f t="shared" si="92"/>
        <v>0</v>
      </c>
      <c r="CP48" s="576">
        <f t="shared" si="93"/>
        <v>4.2803238005644397</v>
      </c>
      <c r="CQ48" s="577">
        <f t="shared" si="93"/>
        <v>4.1592708165997321</v>
      </c>
      <c r="CR48" s="576">
        <f t="shared" si="94"/>
        <v>4549.9841999999999</v>
      </c>
      <c r="CS48" s="577">
        <f t="shared" si="94"/>
        <v>3106.9753000000001</v>
      </c>
      <c r="CT48" s="574">
        <v>73.098100000000002</v>
      </c>
      <c r="CU48" s="511">
        <v>70.249499999999998</v>
      </c>
      <c r="CV48" s="576">
        <f t="shared" si="95"/>
        <v>52923.024400000002</v>
      </c>
      <c r="CW48" s="577">
        <f t="shared" si="95"/>
        <v>37442.983500000002</v>
      </c>
      <c r="CX48" s="574">
        <v>73.295299999999997</v>
      </c>
      <c r="CY48" s="511">
        <v>71.873800000000003</v>
      </c>
      <c r="CZ48" s="576">
        <f t="shared" si="96"/>
        <v>24847.1067</v>
      </c>
      <c r="DA48" s="577">
        <f t="shared" si="96"/>
        <v>15380.993200000001</v>
      </c>
      <c r="DB48" s="574">
        <v>0</v>
      </c>
      <c r="DC48" s="575">
        <v>0</v>
      </c>
      <c r="DD48" s="576">
        <f t="shared" si="97"/>
        <v>0</v>
      </c>
      <c r="DE48" s="577">
        <f t="shared" si="97"/>
        <v>0</v>
      </c>
      <c r="DF48" s="576">
        <f t="shared" si="98"/>
        <v>73.160988805268104</v>
      </c>
      <c r="DG48" s="577">
        <f t="shared" si="98"/>
        <v>70.714828246318604</v>
      </c>
      <c r="DH48" s="576">
        <f t="shared" si="99"/>
        <v>77770.131099999999</v>
      </c>
      <c r="DI48" s="577">
        <f t="shared" si="99"/>
        <v>52823.976699999999</v>
      </c>
      <c r="DJ48" s="576">
        <f t="shared" si="100"/>
        <v>1529</v>
      </c>
      <c r="DK48" s="577">
        <f t="shared" si="100"/>
        <v>1135</v>
      </c>
      <c r="DL48" s="576">
        <f t="shared" si="100"/>
        <v>1529</v>
      </c>
      <c r="DM48" s="577">
        <f t="shared" si="100"/>
        <v>1135</v>
      </c>
      <c r="DN48" s="576">
        <f t="shared" si="101"/>
        <v>3.6664343361674301</v>
      </c>
      <c r="DO48" s="577">
        <f t="shared" si="101"/>
        <v>3.3916193832599122</v>
      </c>
      <c r="DP48" s="576">
        <f t="shared" si="102"/>
        <v>5605.9781000000003</v>
      </c>
      <c r="DQ48" s="577">
        <f t="shared" si="102"/>
        <v>3849.4880000000003</v>
      </c>
      <c r="DR48" s="576">
        <f t="shared" si="103"/>
        <v>71.564512557226948</v>
      </c>
      <c r="DS48" s="577">
        <f t="shared" si="103"/>
        <v>68.977952863436116</v>
      </c>
      <c r="DT48" s="576">
        <f t="shared" si="104"/>
        <v>109422.1397</v>
      </c>
      <c r="DU48" s="577">
        <f t="shared" si="104"/>
        <v>78289.97649999999</v>
      </c>
      <c r="DV48" s="574">
        <v>161</v>
      </c>
      <c r="DW48" s="511">
        <v>96</v>
      </c>
      <c r="DX48" s="576">
        <f t="shared" si="105"/>
        <v>161</v>
      </c>
      <c r="DY48" s="577">
        <f t="shared" si="105"/>
        <v>96</v>
      </c>
      <c r="DZ48" s="574">
        <v>226</v>
      </c>
      <c r="EA48" s="511">
        <v>101</v>
      </c>
      <c r="EB48" s="576">
        <f t="shared" si="106"/>
        <v>226</v>
      </c>
      <c r="EC48" s="577">
        <f t="shared" si="106"/>
        <v>101</v>
      </c>
      <c r="ED48" s="574">
        <v>0</v>
      </c>
      <c r="EE48" s="575">
        <v>0</v>
      </c>
      <c r="EF48" s="576">
        <f t="shared" si="107"/>
        <v>0</v>
      </c>
      <c r="EG48" s="577">
        <f t="shared" si="107"/>
        <v>0</v>
      </c>
      <c r="EH48" s="576">
        <f t="shared" si="108"/>
        <v>387</v>
      </c>
      <c r="EI48" s="577">
        <f t="shared" si="108"/>
        <v>197</v>
      </c>
      <c r="EJ48" s="576">
        <f t="shared" si="109"/>
        <v>387</v>
      </c>
      <c r="EK48" s="577">
        <f t="shared" si="109"/>
        <v>197</v>
      </c>
      <c r="EL48" s="574">
        <v>2.8696000000000002</v>
      </c>
      <c r="EM48" s="511">
        <v>2.6301999999999999</v>
      </c>
      <c r="EN48" s="576">
        <f t="shared" si="110"/>
        <v>462.00560000000002</v>
      </c>
      <c r="EO48" s="577">
        <f t="shared" si="110"/>
        <v>252.49919999999997</v>
      </c>
      <c r="EP48" s="574">
        <v>3.8252000000000002</v>
      </c>
      <c r="EQ48" s="511">
        <v>3.8614000000000002</v>
      </c>
      <c r="ER48" s="576">
        <f t="shared" si="111"/>
        <v>864.49520000000007</v>
      </c>
      <c r="ES48" s="577">
        <f t="shared" si="111"/>
        <v>390.00139999999999</v>
      </c>
      <c r="ET48" s="574">
        <v>0</v>
      </c>
      <c r="EU48" s="575">
        <v>0</v>
      </c>
      <c r="EV48" s="576">
        <f t="shared" si="112"/>
        <v>0</v>
      </c>
      <c r="EW48" s="577">
        <f t="shared" si="112"/>
        <v>0</v>
      </c>
      <c r="EX48" s="576">
        <f t="shared" si="113"/>
        <v>3.4276506459948322</v>
      </c>
      <c r="EY48" s="577">
        <f t="shared" si="113"/>
        <v>3.2614243654822332</v>
      </c>
      <c r="EZ48" s="576">
        <f t="shared" si="114"/>
        <v>1326.5008</v>
      </c>
      <c r="FA48" s="577">
        <f t="shared" si="114"/>
        <v>642.50059999999996</v>
      </c>
      <c r="FB48" s="574">
        <v>54.366500000000002</v>
      </c>
      <c r="FC48" s="511">
        <v>50.614600000000003</v>
      </c>
      <c r="FD48" s="576">
        <f t="shared" si="115"/>
        <v>8753.0064999999995</v>
      </c>
      <c r="FE48" s="577">
        <f t="shared" si="115"/>
        <v>4859.0016000000005</v>
      </c>
      <c r="FF48" s="574">
        <v>51.444200000000002</v>
      </c>
      <c r="FG48" s="511">
        <v>47.455399999999997</v>
      </c>
      <c r="FH48" s="576">
        <f t="shared" si="116"/>
        <v>11626.3892</v>
      </c>
      <c r="FI48" s="577">
        <f t="shared" si="116"/>
        <v>4792.9953999999998</v>
      </c>
      <c r="FJ48" s="574">
        <v>0</v>
      </c>
      <c r="FK48" s="575">
        <v>0</v>
      </c>
      <c r="FL48" s="576">
        <f t="shared" si="117"/>
        <v>0</v>
      </c>
      <c r="FM48" s="577">
        <f t="shared" si="117"/>
        <v>0</v>
      </c>
      <c r="FN48" s="576">
        <f t="shared" si="118"/>
        <v>52.659937209302328</v>
      </c>
      <c r="FO48" s="577">
        <f t="shared" si="118"/>
        <v>48.994908629441625</v>
      </c>
      <c r="FP48" s="576">
        <f t="shared" si="119"/>
        <v>20379.395700000001</v>
      </c>
      <c r="FQ48" s="577">
        <f t="shared" si="119"/>
        <v>9651.9969999999994</v>
      </c>
      <c r="FR48" s="574">
        <v>67</v>
      </c>
      <c r="FS48" s="511">
        <v>83</v>
      </c>
      <c r="FT48" s="576">
        <f t="shared" si="120"/>
        <v>67</v>
      </c>
      <c r="FU48" s="577">
        <f t="shared" si="120"/>
        <v>83</v>
      </c>
      <c r="FV48" s="574">
        <v>5.1715999999999998</v>
      </c>
      <c r="FW48" s="511">
        <v>4.8916000000000004</v>
      </c>
      <c r="FX48" s="576">
        <f t="shared" si="121"/>
        <v>346.49719999999996</v>
      </c>
      <c r="FY48" s="577">
        <f t="shared" si="121"/>
        <v>406.00280000000004</v>
      </c>
      <c r="FZ48" s="574">
        <v>69.014899999999997</v>
      </c>
      <c r="GA48" s="511">
        <v>67.253</v>
      </c>
      <c r="GB48" s="576">
        <f t="shared" si="122"/>
        <v>4623.9983000000002</v>
      </c>
      <c r="GC48" s="577">
        <f t="shared" si="122"/>
        <v>5581.9989999999998</v>
      </c>
      <c r="GD48" s="576">
        <f t="shared" si="123"/>
        <v>1122</v>
      </c>
      <c r="GE48" s="577">
        <f t="shared" si="123"/>
        <v>799</v>
      </c>
      <c r="GF48" s="576">
        <f t="shared" si="123"/>
        <v>1122</v>
      </c>
      <c r="GG48" s="577">
        <f t="shared" si="123"/>
        <v>799</v>
      </c>
      <c r="GH48" s="576">
        <f t="shared" si="124"/>
        <v>3870.4949000000001</v>
      </c>
      <c r="GI48" s="577">
        <f t="shared" si="124"/>
        <v>2659.4875000000002</v>
      </c>
      <c r="GJ48" s="576">
        <f t="shared" si="125"/>
        <v>78089.039300000004</v>
      </c>
      <c r="GK48" s="577">
        <f t="shared" si="125"/>
        <v>53816.986100000002</v>
      </c>
      <c r="GL48" s="576">
        <f t="shared" si="126"/>
        <v>684</v>
      </c>
      <c r="GM48" s="577">
        <f t="shared" si="126"/>
        <v>402</v>
      </c>
      <c r="GN48" s="576">
        <f t="shared" si="126"/>
        <v>684</v>
      </c>
      <c r="GO48" s="577">
        <f t="shared" si="126"/>
        <v>402</v>
      </c>
      <c r="GP48" s="576">
        <f t="shared" si="127"/>
        <v>3004.982</v>
      </c>
      <c r="GQ48" s="577">
        <f t="shared" si="127"/>
        <v>1765.4946</v>
      </c>
      <c r="GR48" s="576">
        <f t="shared" si="128"/>
        <v>44691.4931</v>
      </c>
      <c r="GS48" s="577">
        <f t="shared" si="128"/>
        <v>25755.9869</v>
      </c>
      <c r="GT48" s="576">
        <f t="shared" si="129"/>
        <v>1806</v>
      </c>
      <c r="GU48" s="577">
        <f t="shared" si="129"/>
        <v>1201</v>
      </c>
      <c r="GV48" s="576">
        <f t="shared" si="129"/>
        <v>1806</v>
      </c>
      <c r="GW48" s="577">
        <f t="shared" si="129"/>
        <v>1201</v>
      </c>
      <c r="GX48" s="576">
        <f t="shared" si="130"/>
        <v>6875.4768999999997</v>
      </c>
      <c r="GY48" s="577">
        <f t="shared" si="130"/>
        <v>4424.9821000000002</v>
      </c>
      <c r="GZ48" s="576">
        <f t="shared" si="130"/>
        <v>122780.5324</v>
      </c>
      <c r="HA48" s="577">
        <f t="shared" si="130"/>
        <v>79572.972999999998</v>
      </c>
      <c r="HB48" s="576">
        <f t="shared" si="131"/>
        <v>110</v>
      </c>
      <c r="HC48" s="577">
        <f t="shared" si="131"/>
        <v>131</v>
      </c>
      <c r="HD48" s="576">
        <f t="shared" si="131"/>
        <v>110</v>
      </c>
      <c r="HE48" s="577">
        <f t="shared" si="131"/>
        <v>131</v>
      </c>
      <c r="HF48" s="576">
        <f t="shared" si="132"/>
        <v>57.002000000000002</v>
      </c>
      <c r="HG48" s="577">
        <f t="shared" si="132"/>
        <v>67.006499999999988</v>
      </c>
      <c r="HH48" s="576">
        <f t="shared" si="133"/>
        <v>7021.0029999999997</v>
      </c>
      <c r="HI48" s="577">
        <f t="shared" si="133"/>
        <v>8369.0005000000001</v>
      </c>
      <c r="HJ48" s="576">
        <f t="shared" si="134"/>
        <v>7278.9760999999999</v>
      </c>
      <c r="HK48" s="577">
        <f t="shared" si="134"/>
        <v>4897.9914000000008</v>
      </c>
      <c r="HL48" s="576">
        <f t="shared" si="135"/>
        <v>134425.5337</v>
      </c>
      <c r="HM48" s="577">
        <f t="shared" si="135"/>
        <v>93523.972499999989</v>
      </c>
    </row>
    <row r="49" spans="1:221">
      <c r="A49" s="9" t="s">
        <v>383</v>
      </c>
      <c r="B49" s="8" t="s">
        <v>390</v>
      </c>
      <c r="C49" s="4"/>
      <c r="D49" s="6">
        <v>133702</v>
      </c>
      <c r="E49" s="1">
        <v>7</v>
      </c>
      <c r="F49" s="574">
        <v>2753</v>
      </c>
      <c r="G49" s="511">
        <v>2341</v>
      </c>
      <c r="H49" s="574">
        <v>13</v>
      </c>
      <c r="I49" s="511">
        <v>5</v>
      </c>
      <c r="J49" s="576">
        <f t="shared" si="68"/>
        <v>2740</v>
      </c>
      <c r="K49" s="577">
        <f t="shared" si="68"/>
        <v>2336</v>
      </c>
      <c r="L49" s="574">
        <v>60</v>
      </c>
      <c r="M49" s="575">
        <v>60</v>
      </c>
      <c r="N49" s="576">
        <f t="shared" si="69"/>
        <v>2740</v>
      </c>
      <c r="O49" s="577">
        <f t="shared" si="69"/>
        <v>2336</v>
      </c>
      <c r="P49" s="576">
        <f t="shared" si="69"/>
        <v>2740</v>
      </c>
      <c r="Q49" s="577">
        <f t="shared" si="69"/>
        <v>2336</v>
      </c>
      <c r="R49" s="574">
        <v>234</v>
      </c>
      <c r="S49" s="511">
        <v>205</v>
      </c>
      <c r="T49" s="576">
        <f t="shared" si="70"/>
        <v>234</v>
      </c>
      <c r="U49" s="577">
        <f t="shared" si="70"/>
        <v>205</v>
      </c>
      <c r="V49" s="574">
        <v>211</v>
      </c>
      <c r="W49" s="511">
        <v>158</v>
      </c>
      <c r="X49" s="576">
        <f t="shared" si="71"/>
        <v>211</v>
      </c>
      <c r="Y49" s="577">
        <f t="shared" si="71"/>
        <v>158</v>
      </c>
      <c r="Z49" s="574">
        <v>117</v>
      </c>
      <c r="AA49" s="511">
        <v>124</v>
      </c>
      <c r="AB49" s="576">
        <f t="shared" si="72"/>
        <v>117</v>
      </c>
      <c r="AC49" s="577">
        <f t="shared" si="72"/>
        <v>124</v>
      </c>
      <c r="AD49" s="576">
        <f t="shared" si="73"/>
        <v>562</v>
      </c>
      <c r="AE49" s="577">
        <f t="shared" si="73"/>
        <v>487</v>
      </c>
      <c r="AF49" s="576">
        <f t="shared" si="74"/>
        <v>562</v>
      </c>
      <c r="AG49" s="577">
        <f t="shared" si="74"/>
        <v>487</v>
      </c>
      <c r="AH49" s="574">
        <v>3.1496</v>
      </c>
      <c r="AI49" s="511">
        <v>3.0853999999999999</v>
      </c>
      <c r="AJ49" s="576">
        <f t="shared" si="75"/>
        <v>737.00639999999999</v>
      </c>
      <c r="AK49" s="577">
        <f t="shared" si="75"/>
        <v>632.50699999999995</v>
      </c>
      <c r="AL49" s="574">
        <v>3.3696999999999999</v>
      </c>
      <c r="AM49" s="511">
        <v>3.4746999999999999</v>
      </c>
      <c r="AN49" s="576">
        <f t="shared" si="76"/>
        <v>711.00670000000002</v>
      </c>
      <c r="AO49" s="577">
        <f t="shared" si="76"/>
        <v>549.00260000000003</v>
      </c>
      <c r="AP49" s="574">
        <v>0.99150000000000005</v>
      </c>
      <c r="AQ49" s="511">
        <v>0.996</v>
      </c>
      <c r="AR49" s="576">
        <f t="shared" si="77"/>
        <v>116.00550000000001</v>
      </c>
      <c r="AS49" s="577">
        <f t="shared" si="77"/>
        <v>123.504</v>
      </c>
      <c r="AT49" s="576">
        <f t="shared" si="78"/>
        <v>2.7829512455516014</v>
      </c>
      <c r="AU49" s="577">
        <f t="shared" si="78"/>
        <v>2.6796993839835723</v>
      </c>
      <c r="AV49" s="576">
        <f t="shared" si="79"/>
        <v>1564.0186000000001</v>
      </c>
      <c r="AW49" s="577">
        <f t="shared" si="79"/>
        <v>1305.0135999999998</v>
      </c>
      <c r="AX49" s="574">
        <v>68.410300000000007</v>
      </c>
      <c r="AY49" s="511">
        <v>68.0976</v>
      </c>
      <c r="AZ49" s="576">
        <f t="shared" si="80"/>
        <v>16008.010200000001</v>
      </c>
      <c r="BA49" s="577">
        <f t="shared" si="80"/>
        <v>13960.008</v>
      </c>
      <c r="BB49" s="574">
        <v>68.535499999999999</v>
      </c>
      <c r="BC49" s="511">
        <v>68.949399999999997</v>
      </c>
      <c r="BD49" s="576">
        <f t="shared" si="81"/>
        <v>14460.9905</v>
      </c>
      <c r="BE49" s="577">
        <f t="shared" si="81"/>
        <v>10894.0052</v>
      </c>
      <c r="BF49" s="574">
        <v>64.025599999999997</v>
      </c>
      <c r="BG49" s="511">
        <v>66.483900000000006</v>
      </c>
      <c r="BH49" s="576">
        <f t="shared" si="82"/>
        <v>7490.9951999999994</v>
      </c>
      <c r="BI49" s="577">
        <f t="shared" si="82"/>
        <v>8244.0036</v>
      </c>
      <c r="BJ49" s="576">
        <f t="shared" si="83"/>
        <v>67.544476690391463</v>
      </c>
      <c r="BK49" s="577">
        <f t="shared" si="83"/>
        <v>67.963073511293629</v>
      </c>
      <c r="BL49" s="576">
        <f t="shared" si="84"/>
        <v>37959.995900000002</v>
      </c>
      <c r="BM49" s="577">
        <f t="shared" si="84"/>
        <v>33098.016799999998</v>
      </c>
      <c r="BN49" s="574">
        <v>547</v>
      </c>
      <c r="BO49" s="511">
        <v>456</v>
      </c>
      <c r="BP49" s="576">
        <f t="shared" si="85"/>
        <v>547</v>
      </c>
      <c r="BQ49" s="577">
        <f t="shared" si="85"/>
        <v>456</v>
      </c>
      <c r="BR49" s="574">
        <v>607</v>
      </c>
      <c r="BS49" s="511">
        <v>422</v>
      </c>
      <c r="BT49" s="576">
        <f t="shared" si="86"/>
        <v>607</v>
      </c>
      <c r="BU49" s="577">
        <f t="shared" si="86"/>
        <v>422</v>
      </c>
      <c r="BV49" s="574">
        <v>0</v>
      </c>
      <c r="BW49" s="575">
        <v>0</v>
      </c>
      <c r="BX49" s="576">
        <f t="shared" si="87"/>
        <v>0</v>
      </c>
      <c r="BY49" s="577">
        <f t="shared" si="87"/>
        <v>0</v>
      </c>
      <c r="BZ49" s="576">
        <f t="shared" si="88"/>
        <v>1154</v>
      </c>
      <c r="CA49" s="577">
        <f t="shared" si="88"/>
        <v>878</v>
      </c>
      <c r="CB49" s="576">
        <f t="shared" si="89"/>
        <v>1154</v>
      </c>
      <c r="CC49" s="577">
        <f t="shared" si="89"/>
        <v>878</v>
      </c>
      <c r="CD49" s="574">
        <v>4.4688999999999997</v>
      </c>
      <c r="CE49" s="511">
        <v>3.8443000000000001</v>
      </c>
      <c r="CF49" s="576">
        <f t="shared" si="90"/>
        <v>2444.4883</v>
      </c>
      <c r="CG49" s="577">
        <f t="shared" si="90"/>
        <v>1753.0008</v>
      </c>
      <c r="CH49" s="574">
        <v>5.5708000000000002</v>
      </c>
      <c r="CI49" s="511">
        <v>4.9904999999999999</v>
      </c>
      <c r="CJ49" s="576">
        <f t="shared" si="91"/>
        <v>3381.4756000000002</v>
      </c>
      <c r="CK49" s="577">
        <f t="shared" si="91"/>
        <v>2105.991</v>
      </c>
      <c r="CL49" s="574">
        <v>0</v>
      </c>
      <c r="CM49" s="575">
        <v>0</v>
      </c>
      <c r="CN49" s="576">
        <f t="shared" si="92"/>
        <v>0</v>
      </c>
      <c r="CO49" s="577">
        <f t="shared" si="92"/>
        <v>0</v>
      </c>
      <c r="CP49" s="576">
        <f t="shared" si="93"/>
        <v>5.0484955805892557</v>
      </c>
      <c r="CQ49" s="577">
        <f t="shared" si="93"/>
        <v>4.3952070615034167</v>
      </c>
      <c r="CR49" s="576">
        <f t="shared" si="94"/>
        <v>5825.9639000000016</v>
      </c>
      <c r="CS49" s="577">
        <f t="shared" si="94"/>
        <v>3858.9917999999998</v>
      </c>
      <c r="CT49" s="574">
        <v>70.937799999999996</v>
      </c>
      <c r="CU49" s="511">
        <v>72.421099999999996</v>
      </c>
      <c r="CV49" s="576">
        <f t="shared" si="95"/>
        <v>38802.976599999995</v>
      </c>
      <c r="CW49" s="577">
        <f t="shared" si="95"/>
        <v>33024.0216</v>
      </c>
      <c r="CX49" s="574">
        <v>72.878100000000003</v>
      </c>
      <c r="CY49" s="511">
        <v>71.959699999999998</v>
      </c>
      <c r="CZ49" s="576">
        <f t="shared" si="96"/>
        <v>44237.006700000005</v>
      </c>
      <c r="DA49" s="577">
        <f t="shared" si="96"/>
        <v>30366.993399999999</v>
      </c>
      <c r="DB49" s="574">
        <v>0</v>
      </c>
      <c r="DC49" s="575">
        <v>0</v>
      </c>
      <c r="DD49" s="576">
        <f t="shared" si="97"/>
        <v>0</v>
      </c>
      <c r="DE49" s="577">
        <f t="shared" si="97"/>
        <v>0</v>
      </c>
      <c r="DF49" s="576">
        <f t="shared" si="98"/>
        <v>71.958391074523391</v>
      </c>
      <c r="DG49" s="577">
        <f t="shared" si="98"/>
        <v>72.199333712984057</v>
      </c>
      <c r="DH49" s="576">
        <f t="shared" si="99"/>
        <v>83039.983299999993</v>
      </c>
      <c r="DI49" s="577">
        <f t="shared" si="99"/>
        <v>63391.014999999999</v>
      </c>
      <c r="DJ49" s="576">
        <f t="shared" si="100"/>
        <v>1716</v>
      </c>
      <c r="DK49" s="577">
        <f t="shared" si="100"/>
        <v>1365</v>
      </c>
      <c r="DL49" s="576">
        <f t="shared" si="100"/>
        <v>1716</v>
      </c>
      <c r="DM49" s="577">
        <f t="shared" si="100"/>
        <v>1365</v>
      </c>
      <c r="DN49" s="576">
        <f t="shared" si="101"/>
        <v>4.3065166083916093</v>
      </c>
      <c r="DO49" s="577">
        <f t="shared" si="101"/>
        <v>3.783154139194139</v>
      </c>
      <c r="DP49" s="576">
        <f t="shared" si="102"/>
        <v>7389.9825000000019</v>
      </c>
      <c r="DQ49" s="577">
        <f t="shared" si="102"/>
        <v>5164.0054</v>
      </c>
      <c r="DR49" s="576">
        <f t="shared" si="103"/>
        <v>70.512808391608388</v>
      </c>
      <c r="DS49" s="577">
        <f t="shared" si="103"/>
        <v>70.687935384615386</v>
      </c>
      <c r="DT49" s="576">
        <f t="shared" si="104"/>
        <v>120999.97919999999</v>
      </c>
      <c r="DU49" s="577">
        <f t="shared" si="104"/>
        <v>96489.031799999997</v>
      </c>
      <c r="DV49" s="574">
        <v>291</v>
      </c>
      <c r="DW49" s="511">
        <v>269</v>
      </c>
      <c r="DX49" s="576">
        <f t="shared" si="105"/>
        <v>291</v>
      </c>
      <c r="DY49" s="577">
        <f t="shared" si="105"/>
        <v>269</v>
      </c>
      <c r="DZ49" s="574">
        <v>489</v>
      </c>
      <c r="EA49" s="511">
        <v>423</v>
      </c>
      <c r="EB49" s="576">
        <f t="shared" si="106"/>
        <v>489</v>
      </c>
      <c r="EC49" s="577">
        <f t="shared" si="106"/>
        <v>423</v>
      </c>
      <c r="ED49" s="574">
        <v>0</v>
      </c>
      <c r="EE49" s="575">
        <v>0</v>
      </c>
      <c r="EF49" s="576">
        <f t="shared" si="107"/>
        <v>0</v>
      </c>
      <c r="EG49" s="577">
        <f t="shared" si="107"/>
        <v>0</v>
      </c>
      <c r="EH49" s="576">
        <f t="shared" si="108"/>
        <v>780</v>
      </c>
      <c r="EI49" s="577">
        <f t="shared" si="108"/>
        <v>692</v>
      </c>
      <c r="EJ49" s="576">
        <f t="shared" si="109"/>
        <v>780</v>
      </c>
      <c r="EK49" s="577">
        <f t="shared" si="109"/>
        <v>692</v>
      </c>
      <c r="EL49" s="574">
        <v>2.7096</v>
      </c>
      <c r="EM49" s="511">
        <v>2.7677</v>
      </c>
      <c r="EN49" s="576">
        <f t="shared" si="110"/>
        <v>788.49360000000001</v>
      </c>
      <c r="EO49" s="577">
        <f t="shared" si="110"/>
        <v>744.51130000000001</v>
      </c>
      <c r="EP49" s="574">
        <v>4.0787000000000004</v>
      </c>
      <c r="EQ49" s="511">
        <v>3.7069000000000001</v>
      </c>
      <c r="ER49" s="576">
        <f t="shared" si="111"/>
        <v>1994.4843000000003</v>
      </c>
      <c r="ES49" s="577">
        <f t="shared" si="111"/>
        <v>1568.0187000000001</v>
      </c>
      <c r="ET49" s="574">
        <v>0</v>
      </c>
      <c r="EU49" s="575">
        <v>0</v>
      </c>
      <c r="EV49" s="576">
        <f t="shared" si="112"/>
        <v>0</v>
      </c>
      <c r="EW49" s="577">
        <f t="shared" si="112"/>
        <v>0</v>
      </c>
      <c r="EX49" s="576">
        <f t="shared" si="113"/>
        <v>3.5679203846153849</v>
      </c>
      <c r="EY49" s="577">
        <f t="shared" si="113"/>
        <v>3.3418063583815032</v>
      </c>
      <c r="EZ49" s="576">
        <f t="shared" si="114"/>
        <v>2782.9779000000003</v>
      </c>
      <c r="FA49" s="577">
        <f t="shared" si="114"/>
        <v>2312.5300000000002</v>
      </c>
      <c r="FB49" s="574">
        <v>49.147799999999997</v>
      </c>
      <c r="FC49" s="511">
        <v>51.029400000000003</v>
      </c>
      <c r="FD49" s="576">
        <f t="shared" si="115"/>
        <v>14302.0098</v>
      </c>
      <c r="FE49" s="577">
        <f t="shared" si="115"/>
        <v>13726.908600000001</v>
      </c>
      <c r="FF49" s="574">
        <v>47.699399999999997</v>
      </c>
      <c r="FG49" s="511">
        <v>47.7423</v>
      </c>
      <c r="FH49" s="576">
        <f t="shared" si="116"/>
        <v>23325.006599999997</v>
      </c>
      <c r="FI49" s="577">
        <f t="shared" si="116"/>
        <v>20194.992900000001</v>
      </c>
      <c r="FJ49" s="574">
        <v>0</v>
      </c>
      <c r="FK49" s="575">
        <v>0</v>
      </c>
      <c r="FL49" s="576">
        <f t="shared" si="117"/>
        <v>0</v>
      </c>
      <c r="FM49" s="577">
        <f t="shared" si="117"/>
        <v>0</v>
      </c>
      <c r="FN49" s="576">
        <f t="shared" si="118"/>
        <v>48.239764615384608</v>
      </c>
      <c r="FO49" s="577">
        <f t="shared" si="118"/>
        <v>49.020088872832368</v>
      </c>
      <c r="FP49" s="576">
        <f t="shared" si="119"/>
        <v>37627.016399999993</v>
      </c>
      <c r="FQ49" s="577">
        <f t="shared" si="119"/>
        <v>33921.9015</v>
      </c>
      <c r="FR49" s="574">
        <v>244</v>
      </c>
      <c r="FS49" s="511">
        <v>279</v>
      </c>
      <c r="FT49" s="576">
        <f t="shared" si="120"/>
        <v>244</v>
      </c>
      <c r="FU49" s="577">
        <f t="shared" si="120"/>
        <v>279</v>
      </c>
      <c r="FV49" s="574">
        <v>5.0491999999999999</v>
      </c>
      <c r="FW49" s="511">
        <v>5.3404999999999996</v>
      </c>
      <c r="FX49" s="576">
        <f t="shared" si="121"/>
        <v>1232.0047999999999</v>
      </c>
      <c r="FY49" s="577">
        <f t="shared" si="121"/>
        <v>1489.9994999999999</v>
      </c>
      <c r="FZ49" s="574">
        <v>68.409800000000004</v>
      </c>
      <c r="GA49" s="511">
        <v>76.397800000000004</v>
      </c>
      <c r="GB49" s="576">
        <f t="shared" si="122"/>
        <v>16691.9912</v>
      </c>
      <c r="GC49" s="577">
        <f t="shared" si="122"/>
        <v>21314.986199999999</v>
      </c>
      <c r="GD49" s="576">
        <f t="shared" si="123"/>
        <v>1072</v>
      </c>
      <c r="GE49" s="577">
        <f t="shared" si="123"/>
        <v>930</v>
      </c>
      <c r="GF49" s="576">
        <f t="shared" si="123"/>
        <v>1072</v>
      </c>
      <c r="GG49" s="577">
        <f t="shared" si="123"/>
        <v>930</v>
      </c>
      <c r="GH49" s="576">
        <f t="shared" si="124"/>
        <v>3969.9883</v>
      </c>
      <c r="GI49" s="577">
        <f t="shared" si="124"/>
        <v>3130.0191</v>
      </c>
      <c r="GJ49" s="576">
        <f t="shared" si="125"/>
        <v>69112.996599999999</v>
      </c>
      <c r="GK49" s="577">
        <f t="shared" si="125"/>
        <v>60710.938200000004</v>
      </c>
      <c r="GL49" s="576">
        <f t="shared" si="126"/>
        <v>1307</v>
      </c>
      <c r="GM49" s="577">
        <f t="shared" si="126"/>
        <v>1003</v>
      </c>
      <c r="GN49" s="576">
        <f t="shared" si="126"/>
        <v>1307</v>
      </c>
      <c r="GO49" s="577">
        <f t="shared" si="126"/>
        <v>1003</v>
      </c>
      <c r="GP49" s="576">
        <f t="shared" si="127"/>
        <v>6086.9666000000007</v>
      </c>
      <c r="GQ49" s="577">
        <f t="shared" si="127"/>
        <v>4223.0123000000003</v>
      </c>
      <c r="GR49" s="576">
        <f t="shared" si="128"/>
        <v>82023.003800000006</v>
      </c>
      <c r="GS49" s="577">
        <f t="shared" si="128"/>
        <v>61455.991500000004</v>
      </c>
      <c r="GT49" s="576">
        <f t="shared" si="129"/>
        <v>2379</v>
      </c>
      <c r="GU49" s="577">
        <f t="shared" si="129"/>
        <v>1933</v>
      </c>
      <c r="GV49" s="576">
        <f t="shared" si="129"/>
        <v>2379</v>
      </c>
      <c r="GW49" s="577">
        <f t="shared" si="129"/>
        <v>1933</v>
      </c>
      <c r="GX49" s="576">
        <f t="shared" si="130"/>
        <v>10056.954900000001</v>
      </c>
      <c r="GY49" s="577">
        <f t="shared" si="130"/>
        <v>7353.0313999999998</v>
      </c>
      <c r="GZ49" s="576">
        <f t="shared" si="130"/>
        <v>151136.00040000002</v>
      </c>
      <c r="HA49" s="577">
        <f t="shared" si="130"/>
        <v>122166.92970000001</v>
      </c>
      <c r="HB49" s="576">
        <f t="shared" si="131"/>
        <v>117</v>
      </c>
      <c r="HC49" s="577">
        <f t="shared" si="131"/>
        <v>124</v>
      </c>
      <c r="HD49" s="576">
        <f t="shared" si="131"/>
        <v>117</v>
      </c>
      <c r="HE49" s="577">
        <f t="shared" si="131"/>
        <v>124</v>
      </c>
      <c r="HF49" s="576">
        <f t="shared" si="132"/>
        <v>116.00550000000001</v>
      </c>
      <c r="HG49" s="577">
        <f t="shared" si="132"/>
        <v>123.504</v>
      </c>
      <c r="HH49" s="576">
        <f t="shared" si="133"/>
        <v>7490.9951999999994</v>
      </c>
      <c r="HI49" s="577">
        <f t="shared" si="133"/>
        <v>8244.0036</v>
      </c>
      <c r="HJ49" s="576">
        <f t="shared" si="134"/>
        <v>11404.965200000002</v>
      </c>
      <c r="HK49" s="577">
        <f t="shared" si="134"/>
        <v>8966.5349000000006</v>
      </c>
      <c r="HL49" s="576">
        <f t="shared" si="135"/>
        <v>175318.98679999996</v>
      </c>
      <c r="HM49" s="577">
        <f t="shared" si="135"/>
        <v>151725.91950000002</v>
      </c>
    </row>
    <row r="50" spans="1:221">
      <c r="A50" s="9" t="s">
        <v>383</v>
      </c>
      <c r="B50" s="8" t="s">
        <v>391</v>
      </c>
      <c r="C50" s="7" t="s">
        <v>1132</v>
      </c>
      <c r="D50" s="6">
        <v>133960</v>
      </c>
      <c r="E50" s="1">
        <v>10</v>
      </c>
      <c r="F50" s="574">
        <v>94</v>
      </c>
      <c r="G50" s="511">
        <v>92</v>
      </c>
      <c r="H50" s="574">
        <v>4</v>
      </c>
      <c r="I50" s="511">
        <v>4</v>
      </c>
      <c r="J50" s="576">
        <f t="shared" si="68"/>
        <v>90</v>
      </c>
      <c r="K50" s="577">
        <f t="shared" si="68"/>
        <v>88</v>
      </c>
      <c r="L50" s="574">
        <v>60</v>
      </c>
      <c r="M50" s="575">
        <v>60</v>
      </c>
      <c r="N50" s="576">
        <f t="shared" si="69"/>
        <v>90</v>
      </c>
      <c r="O50" s="577">
        <f t="shared" si="69"/>
        <v>88</v>
      </c>
      <c r="P50" s="576">
        <f t="shared" si="69"/>
        <v>90</v>
      </c>
      <c r="Q50" s="577">
        <f t="shared" si="69"/>
        <v>88</v>
      </c>
      <c r="R50" s="574">
        <v>10</v>
      </c>
      <c r="S50" s="511">
        <v>10</v>
      </c>
      <c r="T50" s="576">
        <f t="shared" si="70"/>
        <v>10</v>
      </c>
      <c r="U50" s="577">
        <f t="shared" si="70"/>
        <v>10</v>
      </c>
      <c r="V50" s="574">
        <v>3</v>
      </c>
      <c r="W50" s="511">
        <v>8</v>
      </c>
      <c r="X50" s="576">
        <f t="shared" si="71"/>
        <v>3</v>
      </c>
      <c r="Y50" s="577">
        <f t="shared" si="71"/>
        <v>8</v>
      </c>
      <c r="Z50" s="574">
        <v>0</v>
      </c>
      <c r="AA50" s="511">
        <v>0</v>
      </c>
      <c r="AB50" s="576">
        <f t="shared" si="72"/>
        <v>0</v>
      </c>
      <c r="AC50" s="577">
        <f t="shared" si="72"/>
        <v>0</v>
      </c>
      <c r="AD50" s="576">
        <f t="shared" si="73"/>
        <v>13</v>
      </c>
      <c r="AE50" s="577">
        <f t="shared" si="73"/>
        <v>18</v>
      </c>
      <c r="AF50" s="576">
        <f t="shared" si="74"/>
        <v>13</v>
      </c>
      <c r="AG50" s="577">
        <f t="shared" si="74"/>
        <v>18</v>
      </c>
      <c r="AH50" s="574">
        <v>2.8</v>
      </c>
      <c r="AI50" s="511">
        <v>3.15</v>
      </c>
      <c r="AJ50" s="576">
        <f t="shared" si="75"/>
        <v>28</v>
      </c>
      <c r="AK50" s="577">
        <f t="shared" si="75"/>
        <v>31.5</v>
      </c>
      <c r="AL50" s="574">
        <v>5.5</v>
      </c>
      <c r="AM50" s="511">
        <v>5.125</v>
      </c>
      <c r="AN50" s="576">
        <f t="shared" si="76"/>
        <v>16.5</v>
      </c>
      <c r="AO50" s="577">
        <f t="shared" si="76"/>
        <v>41</v>
      </c>
      <c r="AP50" s="574">
        <v>0</v>
      </c>
      <c r="AQ50" s="511">
        <v>0</v>
      </c>
      <c r="AR50" s="576">
        <f t="shared" si="77"/>
        <v>0</v>
      </c>
      <c r="AS50" s="577">
        <f t="shared" si="77"/>
        <v>0</v>
      </c>
      <c r="AT50" s="576">
        <f t="shared" si="78"/>
        <v>3.4230769230769229</v>
      </c>
      <c r="AU50" s="577">
        <f t="shared" si="78"/>
        <v>4.0277777777777777</v>
      </c>
      <c r="AV50" s="576">
        <f t="shared" si="79"/>
        <v>44.5</v>
      </c>
      <c r="AW50" s="577">
        <f t="shared" si="79"/>
        <v>72.5</v>
      </c>
      <c r="AX50" s="574">
        <v>54.8</v>
      </c>
      <c r="AY50" s="511">
        <v>68.8</v>
      </c>
      <c r="AZ50" s="576">
        <f t="shared" si="80"/>
        <v>548</v>
      </c>
      <c r="BA50" s="577">
        <f t="shared" si="80"/>
        <v>688</v>
      </c>
      <c r="BB50" s="574">
        <v>66.333299999999994</v>
      </c>
      <c r="BC50" s="511">
        <v>64.5</v>
      </c>
      <c r="BD50" s="576">
        <f t="shared" si="81"/>
        <v>198.99989999999997</v>
      </c>
      <c r="BE50" s="577">
        <f t="shared" si="81"/>
        <v>516</v>
      </c>
      <c r="BF50" s="574">
        <v>0</v>
      </c>
      <c r="BG50" s="511">
        <v>0</v>
      </c>
      <c r="BH50" s="576">
        <f t="shared" si="82"/>
        <v>0</v>
      </c>
      <c r="BI50" s="577">
        <f t="shared" si="82"/>
        <v>0</v>
      </c>
      <c r="BJ50" s="576">
        <f t="shared" si="83"/>
        <v>57.46153076923077</v>
      </c>
      <c r="BK50" s="577">
        <f t="shared" si="83"/>
        <v>66.888888888888886</v>
      </c>
      <c r="BL50" s="576">
        <f t="shared" si="84"/>
        <v>746.99990000000003</v>
      </c>
      <c r="BM50" s="577">
        <f t="shared" si="84"/>
        <v>1204</v>
      </c>
      <c r="BN50" s="574">
        <v>35</v>
      </c>
      <c r="BO50" s="511">
        <v>32</v>
      </c>
      <c r="BP50" s="576">
        <f t="shared" si="85"/>
        <v>35</v>
      </c>
      <c r="BQ50" s="577">
        <f t="shared" si="85"/>
        <v>32</v>
      </c>
      <c r="BR50" s="574">
        <v>7</v>
      </c>
      <c r="BS50" s="511">
        <v>9</v>
      </c>
      <c r="BT50" s="576">
        <f t="shared" si="86"/>
        <v>7</v>
      </c>
      <c r="BU50" s="577">
        <f t="shared" si="86"/>
        <v>9</v>
      </c>
      <c r="BV50" s="574">
        <v>0</v>
      </c>
      <c r="BW50" s="575">
        <v>0</v>
      </c>
      <c r="BX50" s="576">
        <f t="shared" si="87"/>
        <v>0</v>
      </c>
      <c r="BY50" s="577">
        <f t="shared" si="87"/>
        <v>0</v>
      </c>
      <c r="BZ50" s="576">
        <f t="shared" si="88"/>
        <v>42</v>
      </c>
      <c r="CA50" s="577">
        <f t="shared" si="88"/>
        <v>41</v>
      </c>
      <c r="CB50" s="576">
        <f t="shared" si="89"/>
        <v>42</v>
      </c>
      <c r="CC50" s="577">
        <f t="shared" si="89"/>
        <v>41</v>
      </c>
      <c r="CD50" s="574">
        <v>3.3142999999999998</v>
      </c>
      <c r="CE50" s="511">
        <v>3.25</v>
      </c>
      <c r="CF50" s="576">
        <f t="shared" si="90"/>
        <v>116.00049999999999</v>
      </c>
      <c r="CG50" s="577">
        <f t="shared" si="90"/>
        <v>104</v>
      </c>
      <c r="CH50" s="574">
        <v>6.5</v>
      </c>
      <c r="CI50" s="511">
        <v>3.7778</v>
      </c>
      <c r="CJ50" s="576">
        <f t="shared" si="91"/>
        <v>45.5</v>
      </c>
      <c r="CK50" s="577">
        <f t="shared" si="91"/>
        <v>34.0002</v>
      </c>
      <c r="CL50" s="574">
        <v>0</v>
      </c>
      <c r="CM50" s="575">
        <v>0</v>
      </c>
      <c r="CN50" s="576">
        <f t="shared" si="92"/>
        <v>0</v>
      </c>
      <c r="CO50" s="577">
        <f t="shared" si="92"/>
        <v>0</v>
      </c>
      <c r="CP50" s="576">
        <f t="shared" si="93"/>
        <v>3.8452499999999996</v>
      </c>
      <c r="CQ50" s="577">
        <f t="shared" si="93"/>
        <v>3.3658585365853662</v>
      </c>
      <c r="CR50" s="576">
        <f t="shared" si="94"/>
        <v>161.50049999999999</v>
      </c>
      <c r="CS50" s="577">
        <f t="shared" si="94"/>
        <v>138.00020000000001</v>
      </c>
      <c r="CT50" s="574">
        <v>67.057100000000005</v>
      </c>
      <c r="CU50" s="511">
        <v>63.281300000000002</v>
      </c>
      <c r="CV50" s="576">
        <f t="shared" si="95"/>
        <v>2346.9985000000001</v>
      </c>
      <c r="CW50" s="577">
        <f t="shared" si="95"/>
        <v>2025.0016000000001</v>
      </c>
      <c r="CX50" s="574">
        <v>72.285700000000006</v>
      </c>
      <c r="CY50" s="511">
        <v>61.1111</v>
      </c>
      <c r="CZ50" s="576">
        <f t="shared" si="96"/>
        <v>505.99990000000003</v>
      </c>
      <c r="DA50" s="577">
        <f t="shared" si="96"/>
        <v>549.99990000000003</v>
      </c>
      <c r="DB50" s="574">
        <v>0</v>
      </c>
      <c r="DC50" s="575">
        <v>0</v>
      </c>
      <c r="DD50" s="576">
        <f t="shared" si="97"/>
        <v>0</v>
      </c>
      <c r="DE50" s="577">
        <f t="shared" si="97"/>
        <v>0</v>
      </c>
      <c r="DF50" s="576">
        <f t="shared" si="98"/>
        <v>67.928533333333348</v>
      </c>
      <c r="DG50" s="577">
        <f t="shared" si="98"/>
        <v>62.80491463414635</v>
      </c>
      <c r="DH50" s="576">
        <f t="shared" si="99"/>
        <v>2852.9984000000004</v>
      </c>
      <c r="DI50" s="577">
        <f t="shared" si="99"/>
        <v>2575.0015000000003</v>
      </c>
      <c r="DJ50" s="576">
        <f t="shared" si="100"/>
        <v>55</v>
      </c>
      <c r="DK50" s="577">
        <f t="shared" si="100"/>
        <v>59</v>
      </c>
      <c r="DL50" s="576">
        <f t="shared" si="100"/>
        <v>55</v>
      </c>
      <c r="DM50" s="577">
        <f t="shared" si="100"/>
        <v>59</v>
      </c>
      <c r="DN50" s="576">
        <f t="shared" si="101"/>
        <v>3.745463636363636</v>
      </c>
      <c r="DO50" s="577">
        <f t="shared" si="101"/>
        <v>3.5678000000000001</v>
      </c>
      <c r="DP50" s="576">
        <f t="shared" si="102"/>
        <v>206.00049999999999</v>
      </c>
      <c r="DQ50" s="577">
        <f t="shared" si="102"/>
        <v>210.50020000000001</v>
      </c>
      <c r="DR50" s="576">
        <f t="shared" si="103"/>
        <v>65.454514545454543</v>
      </c>
      <c r="DS50" s="577">
        <f t="shared" si="103"/>
        <v>64.050872881355943</v>
      </c>
      <c r="DT50" s="576">
        <f t="shared" si="104"/>
        <v>3599.9982999999997</v>
      </c>
      <c r="DU50" s="577">
        <f t="shared" si="104"/>
        <v>3779.0015000000008</v>
      </c>
      <c r="DV50" s="574">
        <v>14</v>
      </c>
      <c r="DW50" s="511">
        <v>11</v>
      </c>
      <c r="DX50" s="576">
        <f t="shared" si="105"/>
        <v>14</v>
      </c>
      <c r="DY50" s="577">
        <f t="shared" si="105"/>
        <v>11</v>
      </c>
      <c r="DZ50" s="574">
        <v>13</v>
      </c>
      <c r="EA50" s="511">
        <v>10</v>
      </c>
      <c r="EB50" s="576">
        <f t="shared" si="106"/>
        <v>13</v>
      </c>
      <c r="EC50" s="577">
        <f t="shared" si="106"/>
        <v>10</v>
      </c>
      <c r="ED50" s="574">
        <v>0</v>
      </c>
      <c r="EE50" s="575">
        <v>0</v>
      </c>
      <c r="EF50" s="576">
        <f t="shared" si="107"/>
        <v>0</v>
      </c>
      <c r="EG50" s="577">
        <f t="shared" si="107"/>
        <v>0</v>
      </c>
      <c r="EH50" s="576">
        <f t="shared" si="108"/>
        <v>27</v>
      </c>
      <c r="EI50" s="577">
        <f t="shared" si="108"/>
        <v>21</v>
      </c>
      <c r="EJ50" s="576">
        <f t="shared" si="109"/>
        <v>27</v>
      </c>
      <c r="EK50" s="577">
        <f t="shared" si="109"/>
        <v>21</v>
      </c>
      <c r="EL50" s="574">
        <v>2.2856999999999998</v>
      </c>
      <c r="EM50" s="511">
        <v>3.1818</v>
      </c>
      <c r="EN50" s="576">
        <f t="shared" si="110"/>
        <v>31.999799999999997</v>
      </c>
      <c r="EO50" s="577">
        <f t="shared" si="110"/>
        <v>34.9998</v>
      </c>
      <c r="EP50" s="574">
        <v>3.5769000000000002</v>
      </c>
      <c r="EQ50" s="511">
        <v>3.35</v>
      </c>
      <c r="ER50" s="576">
        <f t="shared" si="111"/>
        <v>46.499700000000004</v>
      </c>
      <c r="ES50" s="577">
        <f t="shared" si="111"/>
        <v>33.5</v>
      </c>
      <c r="ET50" s="574">
        <v>0</v>
      </c>
      <c r="EU50" s="575">
        <v>0</v>
      </c>
      <c r="EV50" s="576">
        <f t="shared" si="112"/>
        <v>0</v>
      </c>
      <c r="EW50" s="577">
        <f t="shared" si="112"/>
        <v>0</v>
      </c>
      <c r="EX50" s="576">
        <f t="shared" si="113"/>
        <v>2.9073888888888888</v>
      </c>
      <c r="EY50" s="577">
        <f t="shared" si="113"/>
        <v>3.2618952380952377</v>
      </c>
      <c r="EZ50" s="576">
        <f t="shared" si="114"/>
        <v>78.499499999999998</v>
      </c>
      <c r="FA50" s="577">
        <f t="shared" si="114"/>
        <v>68.499799999999993</v>
      </c>
      <c r="FB50" s="574">
        <v>41.428600000000003</v>
      </c>
      <c r="FC50" s="511">
        <v>49.363599999999998</v>
      </c>
      <c r="FD50" s="576">
        <f t="shared" si="115"/>
        <v>580.00040000000001</v>
      </c>
      <c r="FE50" s="577">
        <f t="shared" si="115"/>
        <v>542.99959999999999</v>
      </c>
      <c r="FF50" s="574">
        <v>44.846200000000003</v>
      </c>
      <c r="FG50" s="511">
        <v>38.6</v>
      </c>
      <c r="FH50" s="576">
        <f t="shared" si="116"/>
        <v>583.00060000000008</v>
      </c>
      <c r="FI50" s="577">
        <f t="shared" si="116"/>
        <v>386</v>
      </c>
      <c r="FJ50" s="574">
        <v>0</v>
      </c>
      <c r="FK50" s="575">
        <v>0</v>
      </c>
      <c r="FL50" s="576">
        <f t="shared" si="117"/>
        <v>0</v>
      </c>
      <c r="FM50" s="577">
        <f t="shared" si="117"/>
        <v>0</v>
      </c>
      <c r="FN50" s="576">
        <f t="shared" si="118"/>
        <v>43.074111111111115</v>
      </c>
      <c r="FO50" s="577">
        <f t="shared" si="118"/>
        <v>44.238076190476193</v>
      </c>
      <c r="FP50" s="576">
        <f t="shared" si="119"/>
        <v>1163.0010000000002</v>
      </c>
      <c r="FQ50" s="577">
        <f t="shared" si="119"/>
        <v>928.9996000000001</v>
      </c>
      <c r="FR50" s="574">
        <v>8</v>
      </c>
      <c r="FS50" s="511">
        <v>8</v>
      </c>
      <c r="FT50" s="576">
        <f t="shared" si="120"/>
        <v>8</v>
      </c>
      <c r="FU50" s="577">
        <f t="shared" si="120"/>
        <v>8</v>
      </c>
      <c r="FV50" s="574">
        <v>6.125</v>
      </c>
      <c r="FW50" s="511">
        <v>4.6875</v>
      </c>
      <c r="FX50" s="576">
        <f t="shared" si="121"/>
        <v>49</v>
      </c>
      <c r="FY50" s="577">
        <f t="shared" si="121"/>
        <v>37.5</v>
      </c>
      <c r="FZ50" s="574">
        <v>59</v>
      </c>
      <c r="GA50" s="511">
        <v>71</v>
      </c>
      <c r="GB50" s="576">
        <f t="shared" si="122"/>
        <v>472</v>
      </c>
      <c r="GC50" s="577">
        <f t="shared" si="122"/>
        <v>568</v>
      </c>
      <c r="GD50" s="576">
        <f t="shared" si="123"/>
        <v>59</v>
      </c>
      <c r="GE50" s="577">
        <f t="shared" si="123"/>
        <v>53</v>
      </c>
      <c r="GF50" s="576">
        <f t="shared" si="123"/>
        <v>59</v>
      </c>
      <c r="GG50" s="577">
        <f t="shared" si="123"/>
        <v>53</v>
      </c>
      <c r="GH50" s="576">
        <f t="shared" si="124"/>
        <v>176.00029999999998</v>
      </c>
      <c r="GI50" s="577">
        <f t="shared" si="124"/>
        <v>170.49979999999999</v>
      </c>
      <c r="GJ50" s="576">
        <f t="shared" si="125"/>
        <v>3474.9989</v>
      </c>
      <c r="GK50" s="577">
        <f t="shared" si="125"/>
        <v>3256.0012000000002</v>
      </c>
      <c r="GL50" s="576">
        <f t="shared" si="126"/>
        <v>23</v>
      </c>
      <c r="GM50" s="577">
        <f t="shared" si="126"/>
        <v>27</v>
      </c>
      <c r="GN50" s="576">
        <f t="shared" si="126"/>
        <v>23</v>
      </c>
      <c r="GO50" s="577">
        <f t="shared" si="126"/>
        <v>27</v>
      </c>
      <c r="GP50" s="576">
        <f t="shared" si="127"/>
        <v>108.4997</v>
      </c>
      <c r="GQ50" s="577">
        <f t="shared" si="127"/>
        <v>108.50020000000001</v>
      </c>
      <c r="GR50" s="576">
        <f t="shared" si="128"/>
        <v>1288.0004000000001</v>
      </c>
      <c r="GS50" s="577">
        <f t="shared" si="128"/>
        <v>1451.9999</v>
      </c>
      <c r="GT50" s="576">
        <f t="shared" si="129"/>
        <v>82</v>
      </c>
      <c r="GU50" s="577">
        <f t="shared" si="129"/>
        <v>80</v>
      </c>
      <c r="GV50" s="576">
        <f t="shared" si="129"/>
        <v>82</v>
      </c>
      <c r="GW50" s="577">
        <f t="shared" si="129"/>
        <v>80</v>
      </c>
      <c r="GX50" s="576">
        <f t="shared" si="130"/>
        <v>284.5</v>
      </c>
      <c r="GY50" s="577">
        <f t="shared" si="130"/>
        <v>279</v>
      </c>
      <c r="GZ50" s="576">
        <f t="shared" si="130"/>
        <v>4762.9993000000004</v>
      </c>
      <c r="HA50" s="577">
        <f t="shared" si="130"/>
        <v>4708.0011000000004</v>
      </c>
      <c r="HB50" s="576">
        <f t="shared" si="131"/>
        <v>0</v>
      </c>
      <c r="HC50" s="577">
        <f t="shared" si="131"/>
        <v>0</v>
      </c>
      <c r="HD50" s="576">
        <f t="shared" si="131"/>
        <v>0</v>
      </c>
      <c r="HE50" s="577">
        <f t="shared" si="131"/>
        <v>0</v>
      </c>
      <c r="HF50" s="576" t="str">
        <f t="shared" si="132"/>
        <v/>
      </c>
      <c r="HG50" s="577" t="str">
        <f t="shared" si="132"/>
        <v/>
      </c>
      <c r="HH50" s="576" t="str">
        <f t="shared" si="133"/>
        <v/>
      </c>
      <c r="HI50" s="577" t="str">
        <f t="shared" si="133"/>
        <v/>
      </c>
      <c r="HJ50" s="576">
        <f t="shared" si="134"/>
        <v>333.5</v>
      </c>
      <c r="HK50" s="577">
        <f t="shared" si="134"/>
        <v>316.5</v>
      </c>
      <c r="HL50" s="576">
        <f t="shared" si="135"/>
        <v>5234.9992999999995</v>
      </c>
      <c r="HM50" s="577">
        <f t="shared" si="135"/>
        <v>5276.0011000000013</v>
      </c>
    </row>
    <row r="51" spans="1:221">
      <c r="A51" s="9" t="s">
        <v>383</v>
      </c>
      <c r="B51" s="8" t="s">
        <v>392</v>
      </c>
      <c r="C51" s="3"/>
      <c r="D51" s="6">
        <v>134343</v>
      </c>
      <c r="E51" s="1">
        <v>7</v>
      </c>
      <c r="F51" s="574">
        <v>556</v>
      </c>
      <c r="G51" s="511">
        <v>497</v>
      </c>
      <c r="H51" s="574">
        <v>13</v>
      </c>
      <c r="I51" s="511">
        <v>10</v>
      </c>
      <c r="J51" s="576">
        <f t="shared" si="68"/>
        <v>543</v>
      </c>
      <c r="K51" s="577">
        <f t="shared" si="68"/>
        <v>487</v>
      </c>
      <c r="L51" s="574">
        <v>60</v>
      </c>
      <c r="M51" s="575">
        <v>60</v>
      </c>
      <c r="N51" s="576">
        <f t="shared" si="69"/>
        <v>543</v>
      </c>
      <c r="O51" s="577">
        <f t="shared" si="69"/>
        <v>487</v>
      </c>
      <c r="P51" s="576">
        <f t="shared" si="69"/>
        <v>543</v>
      </c>
      <c r="Q51" s="577">
        <f t="shared" si="69"/>
        <v>487</v>
      </c>
      <c r="R51" s="574">
        <v>189</v>
      </c>
      <c r="S51" s="511">
        <v>157</v>
      </c>
      <c r="T51" s="576">
        <f t="shared" si="70"/>
        <v>189</v>
      </c>
      <c r="U51" s="577">
        <f t="shared" si="70"/>
        <v>157</v>
      </c>
      <c r="V51" s="574">
        <v>48</v>
      </c>
      <c r="W51" s="511">
        <v>32</v>
      </c>
      <c r="X51" s="576">
        <f t="shared" si="71"/>
        <v>48</v>
      </c>
      <c r="Y51" s="577">
        <f t="shared" si="71"/>
        <v>32</v>
      </c>
      <c r="Z51" s="574">
        <v>10</v>
      </c>
      <c r="AA51" s="511">
        <v>22</v>
      </c>
      <c r="AB51" s="576">
        <f t="shared" si="72"/>
        <v>10</v>
      </c>
      <c r="AC51" s="577">
        <f t="shared" si="72"/>
        <v>22</v>
      </c>
      <c r="AD51" s="576">
        <f t="shared" si="73"/>
        <v>247</v>
      </c>
      <c r="AE51" s="577">
        <f t="shared" si="73"/>
        <v>211</v>
      </c>
      <c r="AF51" s="576">
        <f t="shared" si="74"/>
        <v>247</v>
      </c>
      <c r="AG51" s="577">
        <f t="shared" si="74"/>
        <v>211</v>
      </c>
      <c r="AH51" s="574">
        <v>3.4523999999999999</v>
      </c>
      <c r="AI51" s="511">
        <v>2.8694000000000002</v>
      </c>
      <c r="AJ51" s="576">
        <f t="shared" si="75"/>
        <v>652.50360000000001</v>
      </c>
      <c r="AK51" s="577">
        <f t="shared" si="75"/>
        <v>450.49580000000003</v>
      </c>
      <c r="AL51" s="574">
        <v>5.0625</v>
      </c>
      <c r="AM51" s="511">
        <v>4.0781000000000001</v>
      </c>
      <c r="AN51" s="576">
        <f t="shared" si="76"/>
        <v>243</v>
      </c>
      <c r="AO51" s="577">
        <f t="shared" si="76"/>
        <v>130.4992</v>
      </c>
      <c r="AP51" s="574">
        <v>0.55000000000000004</v>
      </c>
      <c r="AQ51" s="511">
        <v>0.5</v>
      </c>
      <c r="AR51" s="576">
        <f t="shared" si="77"/>
        <v>5.5</v>
      </c>
      <c r="AS51" s="577">
        <f t="shared" si="77"/>
        <v>11</v>
      </c>
      <c r="AT51" s="576">
        <f t="shared" si="78"/>
        <v>3.6477878542510123</v>
      </c>
      <c r="AU51" s="577">
        <f t="shared" si="78"/>
        <v>2.8056635071090046</v>
      </c>
      <c r="AV51" s="576">
        <f t="shared" si="79"/>
        <v>901.00360000000001</v>
      </c>
      <c r="AW51" s="577">
        <f t="shared" si="79"/>
        <v>591.995</v>
      </c>
      <c r="AX51" s="574">
        <v>76.873000000000005</v>
      </c>
      <c r="AY51" s="511">
        <v>75.465000000000003</v>
      </c>
      <c r="AZ51" s="576">
        <f t="shared" si="80"/>
        <v>14528.997000000001</v>
      </c>
      <c r="BA51" s="577">
        <f t="shared" si="80"/>
        <v>11848.005000000001</v>
      </c>
      <c r="BB51" s="574">
        <v>82.833299999999994</v>
      </c>
      <c r="BC51" s="511">
        <v>77.6875</v>
      </c>
      <c r="BD51" s="576">
        <f t="shared" si="81"/>
        <v>3975.9983999999995</v>
      </c>
      <c r="BE51" s="577">
        <f t="shared" si="81"/>
        <v>2486</v>
      </c>
      <c r="BF51" s="574">
        <v>59</v>
      </c>
      <c r="BG51" s="511">
        <v>60.2273</v>
      </c>
      <c r="BH51" s="576">
        <f t="shared" si="82"/>
        <v>590</v>
      </c>
      <c r="BI51" s="577">
        <f t="shared" si="82"/>
        <v>1325.0006000000001</v>
      </c>
      <c r="BJ51" s="576">
        <f t="shared" si="83"/>
        <v>77.307673684210528</v>
      </c>
      <c r="BK51" s="577">
        <f t="shared" si="83"/>
        <v>74.21329668246446</v>
      </c>
      <c r="BL51" s="576">
        <f t="shared" si="84"/>
        <v>19094.9954</v>
      </c>
      <c r="BM51" s="577">
        <f t="shared" si="84"/>
        <v>15659.0056</v>
      </c>
      <c r="BN51" s="574">
        <v>112</v>
      </c>
      <c r="BO51" s="511">
        <v>97</v>
      </c>
      <c r="BP51" s="576">
        <f t="shared" si="85"/>
        <v>112</v>
      </c>
      <c r="BQ51" s="577">
        <f t="shared" si="85"/>
        <v>97</v>
      </c>
      <c r="BR51" s="574">
        <v>45</v>
      </c>
      <c r="BS51" s="511">
        <v>33</v>
      </c>
      <c r="BT51" s="576">
        <f t="shared" si="86"/>
        <v>45</v>
      </c>
      <c r="BU51" s="577">
        <f t="shared" si="86"/>
        <v>33</v>
      </c>
      <c r="BV51" s="574">
        <v>0</v>
      </c>
      <c r="BW51" s="575">
        <v>0</v>
      </c>
      <c r="BX51" s="576">
        <f t="shared" si="87"/>
        <v>0</v>
      </c>
      <c r="BY51" s="577">
        <f t="shared" si="87"/>
        <v>0</v>
      </c>
      <c r="BZ51" s="576">
        <f t="shared" si="88"/>
        <v>157</v>
      </c>
      <c r="CA51" s="577">
        <f t="shared" si="88"/>
        <v>130</v>
      </c>
      <c r="CB51" s="576">
        <f t="shared" si="89"/>
        <v>157</v>
      </c>
      <c r="CC51" s="577">
        <f t="shared" si="89"/>
        <v>130</v>
      </c>
      <c r="CD51" s="574">
        <v>3.6071</v>
      </c>
      <c r="CE51" s="511">
        <v>3.5722</v>
      </c>
      <c r="CF51" s="576">
        <f t="shared" si="90"/>
        <v>403.99520000000001</v>
      </c>
      <c r="CG51" s="577">
        <f t="shared" si="90"/>
        <v>346.5034</v>
      </c>
      <c r="CH51" s="574">
        <v>5.2888999999999999</v>
      </c>
      <c r="CI51" s="511">
        <v>5.2272999999999996</v>
      </c>
      <c r="CJ51" s="576">
        <f t="shared" si="91"/>
        <v>238.00049999999999</v>
      </c>
      <c r="CK51" s="577">
        <f t="shared" si="91"/>
        <v>172.5009</v>
      </c>
      <c r="CL51" s="574">
        <v>0</v>
      </c>
      <c r="CM51" s="575">
        <v>0</v>
      </c>
      <c r="CN51" s="576">
        <f t="shared" si="92"/>
        <v>0</v>
      </c>
      <c r="CO51" s="577">
        <f t="shared" si="92"/>
        <v>0</v>
      </c>
      <c r="CP51" s="576">
        <f t="shared" si="93"/>
        <v>4.0891445859872606</v>
      </c>
      <c r="CQ51" s="577">
        <f t="shared" si="93"/>
        <v>3.9923407692307697</v>
      </c>
      <c r="CR51" s="576">
        <f t="shared" si="94"/>
        <v>641.99569999999994</v>
      </c>
      <c r="CS51" s="577">
        <f t="shared" si="94"/>
        <v>519.00430000000006</v>
      </c>
      <c r="CT51" s="574">
        <v>72.758899999999997</v>
      </c>
      <c r="CU51" s="511">
        <v>72.474199999999996</v>
      </c>
      <c r="CV51" s="576">
        <f t="shared" si="95"/>
        <v>8148.9967999999999</v>
      </c>
      <c r="CW51" s="577">
        <f t="shared" si="95"/>
        <v>7029.9973999999993</v>
      </c>
      <c r="CX51" s="574">
        <v>71.355599999999995</v>
      </c>
      <c r="CY51" s="511">
        <v>71</v>
      </c>
      <c r="CZ51" s="576">
        <f t="shared" si="96"/>
        <v>3211.002</v>
      </c>
      <c r="DA51" s="577">
        <f t="shared" si="96"/>
        <v>2343</v>
      </c>
      <c r="DB51" s="574">
        <v>0</v>
      </c>
      <c r="DC51" s="575">
        <v>0</v>
      </c>
      <c r="DD51" s="576">
        <f t="shared" si="97"/>
        <v>0</v>
      </c>
      <c r="DE51" s="577">
        <f t="shared" si="97"/>
        <v>0</v>
      </c>
      <c r="DF51" s="576">
        <f t="shared" si="98"/>
        <v>72.356680254777061</v>
      </c>
      <c r="DG51" s="577">
        <f t="shared" si="98"/>
        <v>72.099980000000002</v>
      </c>
      <c r="DH51" s="576">
        <f t="shared" si="99"/>
        <v>11359.998799999999</v>
      </c>
      <c r="DI51" s="577">
        <f t="shared" si="99"/>
        <v>9372.9974000000002</v>
      </c>
      <c r="DJ51" s="576">
        <f t="shared" si="100"/>
        <v>404</v>
      </c>
      <c r="DK51" s="577">
        <f t="shared" si="100"/>
        <v>341</v>
      </c>
      <c r="DL51" s="576">
        <f t="shared" si="100"/>
        <v>404</v>
      </c>
      <c r="DM51" s="577">
        <f t="shared" si="100"/>
        <v>341</v>
      </c>
      <c r="DN51" s="576">
        <f t="shared" si="101"/>
        <v>3.8193051980198018</v>
      </c>
      <c r="DO51" s="577">
        <f t="shared" si="101"/>
        <v>3.2580624633431086</v>
      </c>
      <c r="DP51" s="576">
        <f t="shared" si="102"/>
        <v>1542.9992999999999</v>
      </c>
      <c r="DQ51" s="577">
        <f t="shared" si="102"/>
        <v>1110.9992999999999</v>
      </c>
      <c r="DR51" s="576">
        <f t="shared" si="103"/>
        <v>75.383649009900992</v>
      </c>
      <c r="DS51" s="577">
        <f t="shared" si="103"/>
        <v>73.407633431085046</v>
      </c>
      <c r="DT51" s="576">
        <f t="shared" si="104"/>
        <v>30454.994200000001</v>
      </c>
      <c r="DU51" s="577">
        <f t="shared" si="104"/>
        <v>25032.003000000001</v>
      </c>
      <c r="DV51" s="574">
        <v>69</v>
      </c>
      <c r="DW51" s="511">
        <v>65</v>
      </c>
      <c r="DX51" s="576">
        <f t="shared" si="105"/>
        <v>69</v>
      </c>
      <c r="DY51" s="577">
        <f t="shared" si="105"/>
        <v>65</v>
      </c>
      <c r="DZ51" s="574">
        <v>51</v>
      </c>
      <c r="EA51" s="511">
        <v>41</v>
      </c>
      <c r="EB51" s="576">
        <f t="shared" si="106"/>
        <v>51</v>
      </c>
      <c r="EC51" s="577">
        <f t="shared" si="106"/>
        <v>41</v>
      </c>
      <c r="ED51" s="574">
        <v>0</v>
      </c>
      <c r="EE51" s="575">
        <v>0</v>
      </c>
      <c r="EF51" s="576">
        <f t="shared" si="107"/>
        <v>0</v>
      </c>
      <c r="EG51" s="577">
        <f t="shared" si="107"/>
        <v>0</v>
      </c>
      <c r="EH51" s="576">
        <f t="shared" si="108"/>
        <v>120</v>
      </c>
      <c r="EI51" s="577">
        <f t="shared" si="108"/>
        <v>106</v>
      </c>
      <c r="EJ51" s="576">
        <f t="shared" si="109"/>
        <v>120</v>
      </c>
      <c r="EK51" s="577">
        <f t="shared" si="109"/>
        <v>106</v>
      </c>
      <c r="EL51" s="574">
        <v>3</v>
      </c>
      <c r="EM51" s="511">
        <v>2.5385</v>
      </c>
      <c r="EN51" s="576">
        <f t="shared" si="110"/>
        <v>207</v>
      </c>
      <c r="EO51" s="577">
        <f t="shared" si="110"/>
        <v>165.0025</v>
      </c>
      <c r="EP51" s="574">
        <v>3.7745000000000002</v>
      </c>
      <c r="EQ51" s="511">
        <v>3.3536999999999999</v>
      </c>
      <c r="ER51" s="576">
        <f t="shared" si="111"/>
        <v>192.49950000000001</v>
      </c>
      <c r="ES51" s="577">
        <f t="shared" si="111"/>
        <v>137.5017</v>
      </c>
      <c r="ET51" s="574">
        <v>0</v>
      </c>
      <c r="EU51" s="575">
        <v>0</v>
      </c>
      <c r="EV51" s="576">
        <f t="shared" si="112"/>
        <v>0</v>
      </c>
      <c r="EW51" s="577">
        <f t="shared" si="112"/>
        <v>0</v>
      </c>
      <c r="EX51" s="576">
        <f t="shared" si="113"/>
        <v>3.3291625000000002</v>
      </c>
      <c r="EY51" s="577">
        <f t="shared" si="113"/>
        <v>2.8538132075471694</v>
      </c>
      <c r="EZ51" s="576">
        <f t="shared" si="114"/>
        <v>399.49950000000001</v>
      </c>
      <c r="FA51" s="577">
        <f t="shared" si="114"/>
        <v>302.50419999999997</v>
      </c>
      <c r="FB51" s="574">
        <v>54.246400000000001</v>
      </c>
      <c r="FC51" s="511">
        <v>46.738500000000002</v>
      </c>
      <c r="FD51" s="576">
        <f t="shared" si="115"/>
        <v>3743.0016000000001</v>
      </c>
      <c r="FE51" s="577">
        <f t="shared" si="115"/>
        <v>3038.0025000000001</v>
      </c>
      <c r="FF51" s="574">
        <v>46.529400000000003</v>
      </c>
      <c r="FG51" s="511">
        <v>46.6098</v>
      </c>
      <c r="FH51" s="576">
        <f t="shared" si="116"/>
        <v>2372.9994000000002</v>
      </c>
      <c r="FI51" s="577">
        <f t="shared" si="116"/>
        <v>1911.0018</v>
      </c>
      <c r="FJ51" s="574">
        <v>0</v>
      </c>
      <c r="FK51" s="575">
        <v>0</v>
      </c>
      <c r="FL51" s="576">
        <f t="shared" si="117"/>
        <v>0</v>
      </c>
      <c r="FM51" s="577">
        <f t="shared" si="117"/>
        <v>0</v>
      </c>
      <c r="FN51" s="576">
        <f t="shared" si="118"/>
        <v>50.966675000000002</v>
      </c>
      <c r="FO51" s="577">
        <f t="shared" si="118"/>
        <v>46.688719811320759</v>
      </c>
      <c r="FP51" s="576">
        <f t="shared" si="119"/>
        <v>6116.0010000000002</v>
      </c>
      <c r="FQ51" s="577">
        <f t="shared" si="119"/>
        <v>4949.0043000000005</v>
      </c>
      <c r="FR51" s="574">
        <v>19</v>
      </c>
      <c r="FS51" s="511">
        <v>40</v>
      </c>
      <c r="FT51" s="576">
        <f t="shared" si="120"/>
        <v>19</v>
      </c>
      <c r="FU51" s="577">
        <f t="shared" si="120"/>
        <v>40</v>
      </c>
      <c r="FV51" s="574">
        <v>4.1578999999999997</v>
      </c>
      <c r="FW51" s="511">
        <v>5.15</v>
      </c>
      <c r="FX51" s="576">
        <f t="shared" si="121"/>
        <v>79.000099999999989</v>
      </c>
      <c r="FY51" s="577">
        <f t="shared" si="121"/>
        <v>206</v>
      </c>
      <c r="FZ51" s="574">
        <v>72.1053</v>
      </c>
      <c r="GA51" s="511">
        <v>78.8</v>
      </c>
      <c r="GB51" s="576">
        <f t="shared" si="122"/>
        <v>1370.0007000000001</v>
      </c>
      <c r="GC51" s="577">
        <f t="shared" si="122"/>
        <v>3152</v>
      </c>
      <c r="GD51" s="576">
        <f t="shared" si="123"/>
        <v>370</v>
      </c>
      <c r="GE51" s="577">
        <f t="shared" si="123"/>
        <v>319</v>
      </c>
      <c r="GF51" s="576">
        <f t="shared" si="123"/>
        <v>370</v>
      </c>
      <c r="GG51" s="577">
        <f t="shared" si="123"/>
        <v>319</v>
      </c>
      <c r="GH51" s="576">
        <f t="shared" si="124"/>
        <v>1263.4988000000001</v>
      </c>
      <c r="GI51" s="577">
        <f t="shared" si="124"/>
        <v>962.00170000000003</v>
      </c>
      <c r="GJ51" s="576">
        <f t="shared" si="125"/>
        <v>26420.9954</v>
      </c>
      <c r="GK51" s="577">
        <f t="shared" si="125"/>
        <v>21916.0049</v>
      </c>
      <c r="GL51" s="576">
        <f t="shared" si="126"/>
        <v>144</v>
      </c>
      <c r="GM51" s="577">
        <f t="shared" si="126"/>
        <v>106</v>
      </c>
      <c r="GN51" s="576">
        <f t="shared" si="126"/>
        <v>144</v>
      </c>
      <c r="GO51" s="577">
        <f t="shared" si="126"/>
        <v>106</v>
      </c>
      <c r="GP51" s="576">
        <f t="shared" si="127"/>
        <v>673.5</v>
      </c>
      <c r="GQ51" s="577">
        <f t="shared" si="127"/>
        <v>440.5018</v>
      </c>
      <c r="GR51" s="576">
        <f t="shared" si="128"/>
        <v>9559.9997999999996</v>
      </c>
      <c r="GS51" s="577">
        <f t="shared" si="128"/>
        <v>6740.0018</v>
      </c>
      <c r="GT51" s="576">
        <f t="shared" si="129"/>
        <v>514</v>
      </c>
      <c r="GU51" s="577">
        <f t="shared" si="129"/>
        <v>425</v>
      </c>
      <c r="GV51" s="576">
        <f t="shared" si="129"/>
        <v>514</v>
      </c>
      <c r="GW51" s="577">
        <f t="shared" si="129"/>
        <v>425</v>
      </c>
      <c r="GX51" s="576">
        <f t="shared" si="130"/>
        <v>1936.9988000000001</v>
      </c>
      <c r="GY51" s="577">
        <f t="shared" si="130"/>
        <v>1402.5035</v>
      </c>
      <c r="GZ51" s="576">
        <f t="shared" si="130"/>
        <v>35980.995199999998</v>
      </c>
      <c r="HA51" s="577">
        <f t="shared" si="130"/>
        <v>28656.006699999998</v>
      </c>
      <c r="HB51" s="576">
        <f t="shared" si="131"/>
        <v>10</v>
      </c>
      <c r="HC51" s="577">
        <f t="shared" si="131"/>
        <v>22</v>
      </c>
      <c r="HD51" s="576">
        <f t="shared" si="131"/>
        <v>10</v>
      </c>
      <c r="HE51" s="577">
        <f t="shared" si="131"/>
        <v>22</v>
      </c>
      <c r="HF51" s="576">
        <f t="shared" si="132"/>
        <v>5.5</v>
      </c>
      <c r="HG51" s="577">
        <f t="shared" si="132"/>
        <v>11</v>
      </c>
      <c r="HH51" s="576">
        <f t="shared" si="133"/>
        <v>590</v>
      </c>
      <c r="HI51" s="577">
        <f t="shared" si="133"/>
        <v>1325.0006000000001</v>
      </c>
      <c r="HJ51" s="576">
        <f t="shared" si="134"/>
        <v>2021.4988999999998</v>
      </c>
      <c r="HK51" s="577">
        <f t="shared" si="134"/>
        <v>1619.5034999999998</v>
      </c>
      <c r="HL51" s="576">
        <f t="shared" si="135"/>
        <v>37940.995900000002</v>
      </c>
      <c r="HM51" s="577">
        <f t="shared" si="135"/>
        <v>33133.007299999997</v>
      </c>
    </row>
    <row r="52" spans="1:221">
      <c r="A52" s="9" t="s">
        <v>383</v>
      </c>
      <c r="B52" s="8" t="s">
        <v>393</v>
      </c>
      <c r="C52" s="7"/>
      <c r="D52" s="6">
        <v>134495</v>
      </c>
      <c r="E52" s="1">
        <v>8</v>
      </c>
      <c r="F52" s="574">
        <v>2898</v>
      </c>
      <c r="G52" s="511">
        <v>3155</v>
      </c>
      <c r="H52" s="574">
        <v>16</v>
      </c>
      <c r="I52" s="511">
        <v>21</v>
      </c>
      <c r="J52" s="576">
        <f t="shared" si="68"/>
        <v>2882</v>
      </c>
      <c r="K52" s="577">
        <f t="shared" si="68"/>
        <v>3134</v>
      </c>
      <c r="L52" s="574">
        <v>60</v>
      </c>
      <c r="M52" s="575">
        <v>60</v>
      </c>
      <c r="N52" s="576">
        <f t="shared" si="69"/>
        <v>2882</v>
      </c>
      <c r="O52" s="577">
        <f t="shared" si="69"/>
        <v>3134</v>
      </c>
      <c r="P52" s="576">
        <f t="shared" si="69"/>
        <v>2882</v>
      </c>
      <c r="Q52" s="577">
        <f t="shared" si="69"/>
        <v>3134</v>
      </c>
      <c r="R52" s="574">
        <v>121</v>
      </c>
      <c r="S52" s="511">
        <v>181</v>
      </c>
      <c r="T52" s="576">
        <f t="shared" si="70"/>
        <v>121</v>
      </c>
      <c r="U52" s="577">
        <f t="shared" si="70"/>
        <v>181</v>
      </c>
      <c r="V52" s="574">
        <v>57</v>
      </c>
      <c r="W52" s="511">
        <v>56</v>
      </c>
      <c r="X52" s="576">
        <f t="shared" si="71"/>
        <v>57</v>
      </c>
      <c r="Y52" s="577">
        <f t="shared" si="71"/>
        <v>56</v>
      </c>
      <c r="Z52" s="574">
        <v>116</v>
      </c>
      <c r="AA52" s="511">
        <v>131</v>
      </c>
      <c r="AB52" s="576">
        <f t="shared" si="72"/>
        <v>116</v>
      </c>
      <c r="AC52" s="577">
        <f t="shared" si="72"/>
        <v>131</v>
      </c>
      <c r="AD52" s="576">
        <f t="shared" si="73"/>
        <v>294</v>
      </c>
      <c r="AE52" s="577">
        <f t="shared" si="73"/>
        <v>368</v>
      </c>
      <c r="AF52" s="576">
        <f t="shared" si="74"/>
        <v>294</v>
      </c>
      <c r="AG52" s="577">
        <f t="shared" si="74"/>
        <v>368</v>
      </c>
      <c r="AH52" s="574">
        <v>2.6322000000000001</v>
      </c>
      <c r="AI52" s="511">
        <v>2.6878000000000002</v>
      </c>
      <c r="AJ52" s="576">
        <f t="shared" si="75"/>
        <v>318.49619999999999</v>
      </c>
      <c r="AK52" s="577">
        <f t="shared" si="75"/>
        <v>486.49180000000001</v>
      </c>
      <c r="AL52" s="574">
        <v>3.7894999999999999</v>
      </c>
      <c r="AM52" s="511">
        <v>3.0535999999999999</v>
      </c>
      <c r="AN52" s="576">
        <f t="shared" si="76"/>
        <v>216.00149999999999</v>
      </c>
      <c r="AO52" s="577">
        <f t="shared" si="76"/>
        <v>171.0016</v>
      </c>
      <c r="AP52" s="574">
        <v>0.50429999999999997</v>
      </c>
      <c r="AQ52" s="511">
        <v>0.56489999999999996</v>
      </c>
      <c r="AR52" s="576">
        <f t="shared" si="77"/>
        <v>58.498799999999996</v>
      </c>
      <c r="AS52" s="577">
        <f t="shared" si="77"/>
        <v>74.001899999999992</v>
      </c>
      <c r="AT52" s="576">
        <f t="shared" si="78"/>
        <v>2.0169948979591834</v>
      </c>
      <c r="AU52" s="577">
        <f t="shared" si="78"/>
        <v>1.9877589673913045</v>
      </c>
      <c r="AV52" s="576">
        <f t="shared" si="79"/>
        <v>592.99649999999997</v>
      </c>
      <c r="AW52" s="577">
        <f t="shared" si="79"/>
        <v>731.49530000000004</v>
      </c>
      <c r="AX52" s="574">
        <v>69.917400000000001</v>
      </c>
      <c r="AY52" s="511">
        <v>70.171300000000002</v>
      </c>
      <c r="AZ52" s="576">
        <f t="shared" si="80"/>
        <v>8460.0054</v>
      </c>
      <c r="BA52" s="577">
        <f t="shared" si="80"/>
        <v>12701.005300000001</v>
      </c>
      <c r="BB52" s="574">
        <v>72.298199999999994</v>
      </c>
      <c r="BC52" s="511">
        <v>69.803600000000003</v>
      </c>
      <c r="BD52" s="576">
        <f t="shared" si="81"/>
        <v>4120.9973999999993</v>
      </c>
      <c r="BE52" s="577">
        <f t="shared" si="81"/>
        <v>3909.0016000000001</v>
      </c>
      <c r="BF52" s="574">
        <v>64.129300000000001</v>
      </c>
      <c r="BG52" s="511">
        <v>64.328199999999995</v>
      </c>
      <c r="BH52" s="576">
        <f t="shared" si="82"/>
        <v>7438.9988000000003</v>
      </c>
      <c r="BI52" s="577">
        <f t="shared" si="82"/>
        <v>8426.9941999999992</v>
      </c>
      <c r="BJ52" s="576">
        <f t="shared" si="83"/>
        <v>68.095243537414959</v>
      </c>
      <c r="BK52" s="577">
        <f t="shared" si="83"/>
        <v>68.035329076086967</v>
      </c>
      <c r="BL52" s="576">
        <f t="shared" si="84"/>
        <v>20020.0016</v>
      </c>
      <c r="BM52" s="577">
        <f t="shared" si="84"/>
        <v>25037.001100000005</v>
      </c>
      <c r="BN52" s="574">
        <v>1081</v>
      </c>
      <c r="BO52" s="511">
        <v>1126</v>
      </c>
      <c r="BP52" s="576">
        <f t="shared" si="85"/>
        <v>1081</v>
      </c>
      <c r="BQ52" s="577">
        <f t="shared" si="85"/>
        <v>1126</v>
      </c>
      <c r="BR52" s="574">
        <v>418</v>
      </c>
      <c r="BS52" s="511">
        <v>449</v>
      </c>
      <c r="BT52" s="576">
        <f t="shared" si="86"/>
        <v>418</v>
      </c>
      <c r="BU52" s="577">
        <f t="shared" si="86"/>
        <v>449</v>
      </c>
      <c r="BV52" s="574">
        <v>0</v>
      </c>
      <c r="BW52" s="575">
        <v>0</v>
      </c>
      <c r="BX52" s="576">
        <f t="shared" si="87"/>
        <v>0</v>
      </c>
      <c r="BY52" s="577">
        <f t="shared" si="87"/>
        <v>0</v>
      </c>
      <c r="BZ52" s="576">
        <f t="shared" si="88"/>
        <v>1499</v>
      </c>
      <c r="CA52" s="577">
        <f t="shared" si="88"/>
        <v>1575</v>
      </c>
      <c r="CB52" s="576">
        <f t="shared" si="89"/>
        <v>1499</v>
      </c>
      <c r="CC52" s="577">
        <f t="shared" si="89"/>
        <v>1575</v>
      </c>
      <c r="CD52" s="574">
        <v>3.8612000000000002</v>
      </c>
      <c r="CE52" s="511">
        <v>3.7584</v>
      </c>
      <c r="CF52" s="576">
        <f t="shared" si="90"/>
        <v>4173.9571999999998</v>
      </c>
      <c r="CG52" s="577">
        <f t="shared" si="90"/>
        <v>4231.9583999999995</v>
      </c>
      <c r="CH52" s="574">
        <v>5.3994999999999997</v>
      </c>
      <c r="CI52" s="511">
        <v>5.0601000000000003</v>
      </c>
      <c r="CJ52" s="576">
        <f t="shared" si="91"/>
        <v>2256.991</v>
      </c>
      <c r="CK52" s="577">
        <f t="shared" si="91"/>
        <v>2271.9848999999999</v>
      </c>
      <c r="CL52" s="574">
        <v>0</v>
      </c>
      <c r="CM52" s="575">
        <v>0</v>
      </c>
      <c r="CN52" s="576">
        <f t="shared" si="92"/>
        <v>0</v>
      </c>
      <c r="CO52" s="577">
        <f t="shared" si="92"/>
        <v>0</v>
      </c>
      <c r="CP52" s="576">
        <f t="shared" si="93"/>
        <v>4.2901589059372913</v>
      </c>
      <c r="CQ52" s="577">
        <f t="shared" si="93"/>
        <v>4.129487809523809</v>
      </c>
      <c r="CR52" s="576">
        <f t="shared" si="94"/>
        <v>6430.9481999999998</v>
      </c>
      <c r="CS52" s="577">
        <f t="shared" si="94"/>
        <v>6503.943299999999</v>
      </c>
      <c r="CT52" s="574">
        <v>74.824200000000005</v>
      </c>
      <c r="CU52" s="511">
        <v>74.737099999999998</v>
      </c>
      <c r="CV52" s="576">
        <f t="shared" si="95"/>
        <v>80884.960200000001</v>
      </c>
      <c r="CW52" s="577">
        <f t="shared" si="95"/>
        <v>84153.974600000001</v>
      </c>
      <c r="CX52" s="574">
        <v>75.720100000000002</v>
      </c>
      <c r="CY52" s="511">
        <v>75.158100000000005</v>
      </c>
      <c r="CZ52" s="576">
        <f t="shared" si="96"/>
        <v>31651.001800000002</v>
      </c>
      <c r="DA52" s="577">
        <f t="shared" si="96"/>
        <v>33745.986900000004</v>
      </c>
      <c r="DB52" s="574">
        <v>0</v>
      </c>
      <c r="DC52" s="575">
        <v>0</v>
      </c>
      <c r="DD52" s="576">
        <f t="shared" si="97"/>
        <v>0</v>
      </c>
      <c r="DE52" s="577">
        <f t="shared" si="97"/>
        <v>0</v>
      </c>
      <c r="DF52" s="576">
        <f t="shared" si="98"/>
        <v>75.074024016010668</v>
      </c>
      <c r="DG52" s="577">
        <f t="shared" si="98"/>
        <v>74.857118412698412</v>
      </c>
      <c r="DH52" s="576">
        <f t="shared" si="99"/>
        <v>112535.96199999998</v>
      </c>
      <c r="DI52" s="577">
        <f t="shared" si="99"/>
        <v>117899.9615</v>
      </c>
      <c r="DJ52" s="576">
        <f t="shared" si="100"/>
        <v>1793</v>
      </c>
      <c r="DK52" s="577">
        <f t="shared" si="100"/>
        <v>1943</v>
      </c>
      <c r="DL52" s="576">
        <f t="shared" si="100"/>
        <v>1793</v>
      </c>
      <c r="DM52" s="577">
        <f t="shared" si="100"/>
        <v>1943</v>
      </c>
      <c r="DN52" s="576">
        <f t="shared" si="101"/>
        <v>3.9174259341885107</v>
      </c>
      <c r="DO52" s="577">
        <f t="shared" si="101"/>
        <v>3.7238489963973236</v>
      </c>
      <c r="DP52" s="576">
        <f t="shared" si="102"/>
        <v>7023.9447</v>
      </c>
      <c r="DQ52" s="577">
        <f t="shared" si="102"/>
        <v>7235.4385999999995</v>
      </c>
      <c r="DR52" s="576">
        <f t="shared" si="103"/>
        <v>73.929706413831568</v>
      </c>
      <c r="DS52" s="577">
        <f t="shared" si="103"/>
        <v>73.565086258363351</v>
      </c>
      <c r="DT52" s="576">
        <f t="shared" si="104"/>
        <v>132555.96359999999</v>
      </c>
      <c r="DU52" s="577">
        <f t="shared" si="104"/>
        <v>142936.9626</v>
      </c>
      <c r="DV52" s="574">
        <v>482</v>
      </c>
      <c r="DW52" s="511">
        <v>539</v>
      </c>
      <c r="DX52" s="576">
        <f t="shared" si="105"/>
        <v>482</v>
      </c>
      <c r="DY52" s="577">
        <f t="shared" si="105"/>
        <v>539</v>
      </c>
      <c r="DZ52" s="574">
        <v>305</v>
      </c>
      <c r="EA52" s="511">
        <v>352</v>
      </c>
      <c r="EB52" s="576">
        <f t="shared" si="106"/>
        <v>305</v>
      </c>
      <c r="EC52" s="577">
        <f t="shared" si="106"/>
        <v>352</v>
      </c>
      <c r="ED52" s="574">
        <v>0</v>
      </c>
      <c r="EE52" s="575">
        <v>0</v>
      </c>
      <c r="EF52" s="576">
        <f t="shared" si="107"/>
        <v>0</v>
      </c>
      <c r="EG52" s="577">
        <f t="shared" si="107"/>
        <v>0</v>
      </c>
      <c r="EH52" s="576">
        <f t="shared" si="108"/>
        <v>787</v>
      </c>
      <c r="EI52" s="577">
        <f t="shared" si="108"/>
        <v>891</v>
      </c>
      <c r="EJ52" s="576">
        <f t="shared" si="109"/>
        <v>787</v>
      </c>
      <c r="EK52" s="577">
        <f t="shared" si="109"/>
        <v>891</v>
      </c>
      <c r="EL52" s="574">
        <v>2.5581</v>
      </c>
      <c r="EM52" s="511">
        <v>2.5659000000000001</v>
      </c>
      <c r="EN52" s="576">
        <f t="shared" si="110"/>
        <v>1233.0042000000001</v>
      </c>
      <c r="EO52" s="577">
        <f t="shared" si="110"/>
        <v>1383.0201</v>
      </c>
      <c r="EP52" s="574">
        <v>3.7361</v>
      </c>
      <c r="EQ52" s="511">
        <v>3.5185</v>
      </c>
      <c r="ER52" s="576">
        <f t="shared" si="111"/>
        <v>1139.5105000000001</v>
      </c>
      <c r="ES52" s="577">
        <f t="shared" si="111"/>
        <v>1238.5119999999999</v>
      </c>
      <c r="ET52" s="574">
        <v>0</v>
      </c>
      <c r="EU52" s="575">
        <v>0</v>
      </c>
      <c r="EV52" s="576">
        <f t="shared" si="112"/>
        <v>0</v>
      </c>
      <c r="EW52" s="577">
        <f t="shared" si="112"/>
        <v>0</v>
      </c>
      <c r="EX52" s="576">
        <f t="shared" si="113"/>
        <v>3.0146311308767473</v>
      </c>
      <c r="EY52" s="577">
        <f t="shared" si="113"/>
        <v>2.9422358024691357</v>
      </c>
      <c r="EZ52" s="576">
        <f t="shared" si="114"/>
        <v>2372.5147000000002</v>
      </c>
      <c r="FA52" s="577">
        <f t="shared" si="114"/>
        <v>2621.5320999999999</v>
      </c>
      <c r="FB52" s="574">
        <v>53.170999999999999</v>
      </c>
      <c r="FC52" s="511">
        <v>53.359200000000001</v>
      </c>
      <c r="FD52" s="576">
        <f t="shared" si="115"/>
        <v>25628.421999999999</v>
      </c>
      <c r="FE52" s="577">
        <f t="shared" si="115"/>
        <v>28760.608800000002</v>
      </c>
      <c r="FF52" s="574">
        <v>51.786900000000003</v>
      </c>
      <c r="FG52" s="511">
        <v>52.333199999999998</v>
      </c>
      <c r="FH52" s="576">
        <f t="shared" si="116"/>
        <v>15795.004500000001</v>
      </c>
      <c r="FI52" s="577">
        <f t="shared" si="116"/>
        <v>18421.286400000001</v>
      </c>
      <c r="FJ52" s="574">
        <v>0</v>
      </c>
      <c r="FK52" s="575">
        <v>0</v>
      </c>
      <c r="FL52" s="576">
        <f t="shared" si="117"/>
        <v>0</v>
      </c>
      <c r="FM52" s="577">
        <f t="shared" si="117"/>
        <v>0</v>
      </c>
      <c r="FN52" s="576">
        <f t="shared" si="118"/>
        <v>52.634595298602292</v>
      </c>
      <c r="FO52" s="577">
        <f t="shared" si="118"/>
        <v>52.953866666666663</v>
      </c>
      <c r="FP52" s="576">
        <f t="shared" si="119"/>
        <v>41423.426500000001</v>
      </c>
      <c r="FQ52" s="577">
        <f t="shared" si="119"/>
        <v>47181.895199999999</v>
      </c>
      <c r="FR52" s="574">
        <v>302</v>
      </c>
      <c r="FS52" s="511">
        <v>300</v>
      </c>
      <c r="FT52" s="576">
        <f t="shared" si="120"/>
        <v>302</v>
      </c>
      <c r="FU52" s="577">
        <f t="shared" si="120"/>
        <v>300</v>
      </c>
      <c r="FV52" s="574">
        <v>5.4371</v>
      </c>
      <c r="FW52" s="511">
        <v>5.72</v>
      </c>
      <c r="FX52" s="576">
        <f t="shared" si="121"/>
        <v>1642.0042000000001</v>
      </c>
      <c r="FY52" s="577">
        <f t="shared" si="121"/>
        <v>1716</v>
      </c>
      <c r="FZ52" s="574">
        <v>75.579499999999996</v>
      </c>
      <c r="GA52" s="511">
        <v>78.136700000000005</v>
      </c>
      <c r="GB52" s="576">
        <f t="shared" si="122"/>
        <v>22825.008999999998</v>
      </c>
      <c r="GC52" s="577">
        <f t="shared" si="122"/>
        <v>23441.010000000002</v>
      </c>
      <c r="GD52" s="576">
        <f t="shared" si="123"/>
        <v>1684</v>
      </c>
      <c r="GE52" s="577">
        <f t="shared" si="123"/>
        <v>1846</v>
      </c>
      <c r="GF52" s="576">
        <f t="shared" si="123"/>
        <v>1684</v>
      </c>
      <c r="GG52" s="577">
        <f t="shared" si="123"/>
        <v>1846</v>
      </c>
      <c r="GH52" s="576">
        <f t="shared" si="124"/>
        <v>5725.4575999999997</v>
      </c>
      <c r="GI52" s="577">
        <f t="shared" si="124"/>
        <v>6101.470299999999</v>
      </c>
      <c r="GJ52" s="576">
        <f t="shared" si="125"/>
        <v>114973.38759999999</v>
      </c>
      <c r="GK52" s="577">
        <f t="shared" si="125"/>
        <v>125615.58870000001</v>
      </c>
      <c r="GL52" s="576">
        <f t="shared" si="126"/>
        <v>780</v>
      </c>
      <c r="GM52" s="577">
        <f t="shared" si="126"/>
        <v>857</v>
      </c>
      <c r="GN52" s="576">
        <f t="shared" si="126"/>
        <v>780</v>
      </c>
      <c r="GO52" s="577">
        <f t="shared" si="126"/>
        <v>857</v>
      </c>
      <c r="GP52" s="576">
        <f t="shared" si="127"/>
        <v>3612.5029999999997</v>
      </c>
      <c r="GQ52" s="577">
        <f t="shared" si="127"/>
        <v>3681.4984999999997</v>
      </c>
      <c r="GR52" s="576">
        <f t="shared" si="128"/>
        <v>51567.003700000001</v>
      </c>
      <c r="GS52" s="577">
        <f t="shared" si="128"/>
        <v>56076.274900000004</v>
      </c>
      <c r="GT52" s="576">
        <f t="shared" si="129"/>
        <v>2464</v>
      </c>
      <c r="GU52" s="577">
        <f t="shared" si="129"/>
        <v>2703</v>
      </c>
      <c r="GV52" s="576">
        <f t="shared" si="129"/>
        <v>2464</v>
      </c>
      <c r="GW52" s="577">
        <f t="shared" si="129"/>
        <v>2703</v>
      </c>
      <c r="GX52" s="576">
        <f t="shared" si="130"/>
        <v>9337.9605999999985</v>
      </c>
      <c r="GY52" s="577">
        <f t="shared" si="130"/>
        <v>9782.9687999999987</v>
      </c>
      <c r="GZ52" s="576">
        <f t="shared" si="130"/>
        <v>166540.39129999999</v>
      </c>
      <c r="HA52" s="577">
        <f t="shared" si="130"/>
        <v>181691.86360000001</v>
      </c>
      <c r="HB52" s="576">
        <f t="shared" si="131"/>
        <v>116</v>
      </c>
      <c r="HC52" s="577">
        <f t="shared" si="131"/>
        <v>131</v>
      </c>
      <c r="HD52" s="576">
        <f t="shared" si="131"/>
        <v>116</v>
      </c>
      <c r="HE52" s="577">
        <f t="shared" si="131"/>
        <v>131</v>
      </c>
      <c r="HF52" s="576">
        <f t="shared" si="132"/>
        <v>58.498799999999996</v>
      </c>
      <c r="HG52" s="577">
        <f t="shared" si="132"/>
        <v>74.001899999999992</v>
      </c>
      <c r="HH52" s="576">
        <f t="shared" si="133"/>
        <v>7438.9988000000003</v>
      </c>
      <c r="HI52" s="577">
        <f t="shared" si="133"/>
        <v>8426.9941999999992</v>
      </c>
      <c r="HJ52" s="576">
        <f t="shared" si="134"/>
        <v>11038.463599999999</v>
      </c>
      <c r="HK52" s="577">
        <f t="shared" si="134"/>
        <v>11572.9707</v>
      </c>
      <c r="HL52" s="576">
        <f t="shared" si="135"/>
        <v>196804.39909999998</v>
      </c>
      <c r="HM52" s="577">
        <f t="shared" si="135"/>
        <v>213559.86780000001</v>
      </c>
    </row>
    <row r="53" spans="1:221">
      <c r="A53" s="9" t="s">
        <v>383</v>
      </c>
      <c r="B53" s="8" t="s">
        <v>394</v>
      </c>
      <c r="C53" s="4"/>
      <c r="D53" s="6">
        <v>134608</v>
      </c>
      <c r="E53" s="1">
        <v>7</v>
      </c>
      <c r="F53" s="574">
        <v>2030</v>
      </c>
      <c r="G53" s="511">
        <v>2192</v>
      </c>
      <c r="H53" s="574">
        <v>14</v>
      </c>
      <c r="I53" s="511">
        <v>8</v>
      </c>
      <c r="J53" s="576">
        <f t="shared" si="68"/>
        <v>2016</v>
      </c>
      <c r="K53" s="577">
        <f t="shared" si="68"/>
        <v>2184</v>
      </c>
      <c r="L53" s="574">
        <v>60</v>
      </c>
      <c r="M53" s="575">
        <v>60</v>
      </c>
      <c r="N53" s="576">
        <f t="shared" si="69"/>
        <v>2016</v>
      </c>
      <c r="O53" s="577">
        <f t="shared" si="69"/>
        <v>2184</v>
      </c>
      <c r="P53" s="576">
        <f t="shared" si="69"/>
        <v>2016</v>
      </c>
      <c r="Q53" s="577">
        <f t="shared" si="69"/>
        <v>2184</v>
      </c>
      <c r="R53" s="574">
        <v>313</v>
      </c>
      <c r="S53" s="511">
        <v>244</v>
      </c>
      <c r="T53" s="576">
        <f t="shared" si="70"/>
        <v>313</v>
      </c>
      <c r="U53" s="577">
        <f t="shared" si="70"/>
        <v>244</v>
      </c>
      <c r="V53" s="574">
        <v>223</v>
      </c>
      <c r="W53" s="511">
        <v>210</v>
      </c>
      <c r="X53" s="576">
        <f t="shared" si="71"/>
        <v>223</v>
      </c>
      <c r="Y53" s="577">
        <f t="shared" si="71"/>
        <v>210</v>
      </c>
      <c r="Z53" s="574">
        <v>311</v>
      </c>
      <c r="AA53" s="511">
        <v>442</v>
      </c>
      <c r="AB53" s="576">
        <f t="shared" si="72"/>
        <v>311</v>
      </c>
      <c r="AC53" s="577">
        <f t="shared" si="72"/>
        <v>442</v>
      </c>
      <c r="AD53" s="576">
        <f t="shared" si="73"/>
        <v>847</v>
      </c>
      <c r="AE53" s="577">
        <f t="shared" si="73"/>
        <v>896</v>
      </c>
      <c r="AF53" s="576">
        <f t="shared" si="74"/>
        <v>847</v>
      </c>
      <c r="AG53" s="577">
        <f t="shared" si="74"/>
        <v>896</v>
      </c>
      <c r="AH53" s="574">
        <v>2.492</v>
      </c>
      <c r="AI53" s="511">
        <v>2.5041000000000002</v>
      </c>
      <c r="AJ53" s="576">
        <f t="shared" si="75"/>
        <v>779.99599999999998</v>
      </c>
      <c r="AK53" s="577">
        <f t="shared" si="75"/>
        <v>611.00040000000001</v>
      </c>
      <c r="AL53" s="574">
        <v>2.5739999999999998</v>
      </c>
      <c r="AM53" s="511">
        <v>2.1951999999999998</v>
      </c>
      <c r="AN53" s="576">
        <f t="shared" si="76"/>
        <v>574.00199999999995</v>
      </c>
      <c r="AO53" s="577">
        <f t="shared" si="76"/>
        <v>460.99199999999996</v>
      </c>
      <c r="AP53" s="574">
        <v>0.58840000000000003</v>
      </c>
      <c r="AQ53" s="511">
        <v>0.58599999999999997</v>
      </c>
      <c r="AR53" s="576">
        <f t="shared" si="77"/>
        <v>182.9924</v>
      </c>
      <c r="AS53" s="577">
        <f t="shared" si="77"/>
        <v>259.012</v>
      </c>
      <c r="AT53" s="576">
        <f t="shared" si="78"/>
        <v>1.8146285714285715</v>
      </c>
      <c r="AU53" s="577">
        <f t="shared" si="78"/>
        <v>1.4854959821428573</v>
      </c>
      <c r="AV53" s="576">
        <f t="shared" si="79"/>
        <v>1536.9904000000001</v>
      </c>
      <c r="AW53" s="577">
        <f t="shared" si="79"/>
        <v>1331.0044</v>
      </c>
      <c r="AX53" s="574">
        <v>69.908900000000003</v>
      </c>
      <c r="AY53" s="511">
        <v>67.286900000000003</v>
      </c>
      <c r="AZ53" s="576">
        <f t="shared" si="80"/>
        <v>21881.485700000001</v>
      </c>
      <c r="BA53" s="577">
        <f t="shared" si="80"/>
        <v>16418.0036</v>
      </c>
      <c r="BB53" s="574">
        <v>68.296000000000006</v>
      </c>
      <c r="BC53" s="511">
        <v>67.428600000000003</v>
      </c>
      <c r="BD53" s="576">
        <f t="shared" si="81"/>
        <v>15230.008000000002</v>
      </c>
      <c r="BE53" s="577">
        <f t="shared" si="81"/>
        <v>14160.006000000001</v>
      </c>
      <c r="BF53" s="574">
        <v>63.4116</v>
      </c>
      <c r="BG53" s="511">
        <v>62.221699999999998</v>
      </c>
      <c r="BH53" s="576">
        <f t="shared" si="82"/>
        <v>19721.007600000001</v>
      </c>
      <c r="BI53" s="577">
        <f t="shared" si="82"/>
        <v>27501.991399999999</v>
      </c>
      <c r="BJ53" s="576">
        <f t="shared" si="83"/>
        <v>67.098584769775684</v>
      </c>
      <c r="BK53" s="577">
        <f t="shared" si="83"/>
        <v>64.8214296875</v>
      </c>
      <c r="BL53" s="576">
        <f t="shared" si="84"/>
        <v>56832.501300000004</v>
      </c>
      <c r="BM53" s="577">
        <f t="shared" si="84"/>
        <v>58080.001000000004</v>
      </c>
      <c r="BN53" s="574">
        <v>470</v>
      </c>
      <c r="BO53" s="511">
        <v>508</v>
      </c>
      <c r="BP53" s="576">
        <f t="shared" si="85"/>
        <v>470</v>
      </c>
      <c r="BQ53" s="577">
        <f t="shared" si="85"/>
        <v>508</v>
      </c>
      <c r="BR53" s="574">
        <v>248</v>
      </c>
      <c r="BS53" s="511">
        <v>229</v>
      </c>
      <c r="BT53" s="576">
        <f t="shared" si="86"/>
        <v>248</v>
      </c>
      <c r="BU53" s="577">
        <f t="shared" si="86"/>
        <v>229</v>
      </c>
      <c r="BV53" s="574">
        <v>0</v>
      </c>
      <c r="BW53" s="575">
        <v>0</v>
      </c>
      <c r="BX53" s="576">
        <f t="shared" si="87"/>
        <v>0</v>
      </c>
      <c r="BY53" s="577">
        <f t="shared" si="87"/>
        <v>0</v>
      </c>
      <c r="BZ53" s="576">
        <f t="shared" si="88"/>
        <v>718</v>
      </c>
      <c r="CA53" s="577">
        <f t="shared" si="88"/>
        <v>737</v>
      </c>
      <c r="CB53" s="576">
        <f t="shared" si="89"/>
        <v>718</v>
      </c>
      <c r="CC53" s="577">
        <f t="shared" si="89"/>
        <v>737</v>
      </c>
      <c r="CD53" s="574">
        <v>4.1308999999999996</v>
      </c>
      <c r="CE53" s="511">
        <v>3.8109999999999999</v>
      </c>
      <c r="CF53" s="576">
        <f t="shared" si="90"/>
        <v>1941.5229999999999</v>
      </c>
      <c r="CG53" s="577">
        <f t="shared" si="90"/>
        <v>1935.9880000000001</v>
      </c>
      <c r="CH53" s="574">
        <v>5.6551999999999998</v>
      </c>
      <c r="CI53" s="511">
        <v>5.3493000000000004</v>
      </c>
      <c r="CJ53" s="576">
        <f t="shared" si="91"/>
        <v>1402.4895999999999</v>
      </c>
      <c r="CK53" s="577">
        <f t="shared" si="91"/>
        <v>1224.9897000000001</v>
      </c>
      <c r="CL53" s="574">
        <v>0</v>
      </c>
      <c r="CM53" s="575">
        <v>0</v>
      </c>
      <c r="CN53" s="576">
        <f t="shared" si="92"/>
        <v>0</v>
      </c>
      <c r="CO53" s="577">
        <f t="shared" si="92"/>
        <v>0</v>
      </c>
      <c r="CP53" s="576">
        <f t="shared" si="93"/>
        <v>4.6573991643454038</v>
      </c>
      <c r="CQ53" s="577">
        <f t="shared" si="93"/>
        <v>4.2889792401628224</v>
      </c>
      <c r="CR53" s="576">
        <f t="shared" si="94"/>
        <v>3344.0126</v>
      </c>
      <c r="CS53" s="577">
        <f t="shared" si="94"/>
        <v>3160.9776999999999</v>
      </c>
      <c r="CT53" s="574">
        <v>72.235100000000003</v>
      </c>
      <c r="CU53" s="511">
        <v>70.450800000000001</v>
      </c>
      <c r="CV53" s="576">
        <f t="shared" si="95"/>
        <v>33950.497000000003</v>
      </c>
      <c r="CW53" s="577">
        <f t="shared" si="95"/>
        <v>35789.006399999998</v>
      </c>
      <c r="CX53" s="574">
        <v>69.322599999999994</v>
      </c>
      <c r="CY53" s="511">
        <v>72.827500000000001</v>
      </c>
      <c r="CZ53" s="576">
        <f t="shared" si="96"/>
        <v>17192.004799999999</v>
      </c>
      <c r="DA53" s="577">
        <f t="shared" si="96"/>
        <v>16677.497500000001</v>
      </c>
      <c r="DB53" s="574">
        <v>0</v>
      </c>
      <c r="DC53" s="575">
        <v>0</v>
      </c>
      <c r="DD53" s="576">
        <f t="shared" si="97"/>
        <v>0</v>
      </c>
      <c r="DE53" s="577">
        <f t="shared" si="97"/>
        <v>0</v>
      </c>
      <c r="DF53" s="576">
        <f t="shared" si="98"/>
        <v>71.229111142061285</v>
      </c>
      <c r="DG53" s="577">
        <f t="shared" si="98"/>
        <v>71.189286160108537</v>
      </c>
      <c r="DH53" s="576">
        <f t="shared" si="99"/>
        <v>51142.501800000005</v>
      </c>
      <c r="DI53" s="577">
        <f t="shared" si="99"/>
        <v>52466.503899999989</v>
      </c>
      <c r="DJ53" s="576">
        <f t="shared" si="100"/>
        <v>1565</v>
      </c>
      <c r="DK53" s="577">
        <f t="shared" si="100"/>
        <v>1633</v>
      </c>
      <c r="DL53" s="576">
        <f t="shared" si="100"/>
        <v>1565</v>
      </c>
      <c r="DM53" s="577">
        <f t="shared" si="100"/>
        <v>1633</v>
      </c>
      <c r="DN53" s="576">
        <f t="shared" si="101"/>
        <v>3.1188517571884988</v>
      </c>
      <c r="DO53" s="577">
        <f t="shared" si="101"/>
        <v>2.7507545009185548</v>
      </c>
      <c r="DP53" s="576">
        <f t="shared" si="102"/>
        <v>4881.0030000000006</v>
      </c>
      <c r="DQ53" s="577">
        <f t="shared" si="102"/>
        <v>4491.9821000000002</v>
      </c>
      <c r="DR53" s="576">
        <f t="shared" si="103"/>
        <v>68.993612204472839</v>
      </c>
      <c r="DS53" s="577">
        <f t="shared" si="103"/>
        <v>67.695348989589718</v>
      </c>
      <c r="DT53" s="576">
        <f t="shared" si="104"/>
        <v>107975.00309999999</v>
      </c>
      <c r="DU53" s="577">
        <f t="shared" si="104"/>
        <v>110546.50490000001</v>
      </c>
      <c r="DV53" s="574">
        <v>104</v>
      </c>
      <c r="DW53" s="511">
        <v>108</v>
      </c>
      <c r="DX53" s="576">
        <f t="shared" si="105"/>
        <v>104</v>
      </c>
      <c r="DY53" s="577">
        <f t="shared" si="105"/>
        <v>108</v>
      </c>
      <c r="DZ53" s="574">
        <v>138</v>
      </c>
      <c r="EA53" s="511">
        <v>166</v>
      </c>
      <c r="EB53" s="576">
        <f t="shared" si="106"/>
        <v>138</v>
      </c>
      <c r="EC53" s="577">
        <f t="shared" si="106"/>
        <v>166</v>
      </c>
      <c r="ED53" s="574">
        <v>0</v>
      </c>
      <c r="EE53" s="575">
        <v>0</v>
      </c>
      <c r="EF53" s="576">
        <f t="shared" si="107"/>
        <v>0</v>
      </c>
      <c r="EG53" s="577">
        <f t="shared" si="107"/>
        <v>0</v>
      </c>
      <c r="EH53" s="576">
        <f t="shared" si="108"/>
        <v>242</v>
      </c>
      <c r="EI53" s="577">
        <f t="shared" si="108"/>
        <v>274</v>
      </c>
      <c r="EJ53" s="576">
        <f t="shared" si="109"/>
        <v>242</v>
      </c>
      <c r="EK53" s="577">
        <f t="shared" si="109"/>
        <v>274</v>
      </c>
      <c r="EL53" s="574">
        <v>2.9712000000000001</v>
      </c>
      <c r="EM53" s="511">
        <v>2.375</v>
      </c>
      <c r="EN53" s="576">
        <f t="shared" si="110"/>
        <v>309.00479999999999</v>
      </c>
      <c r="EO53" s="577">
        <f t="shared" si="110"/>
        <v>256.5</v>
      </c>
      <c r="EP53" s="574">
        <v>4.3151999999999999</v>
      </c>
      <c r="EQ53" s="511">
        <v>3.3494000000000002</v>
      </c>
      <c r="ER53" s="576">
        <f t="shared" si="111"/>
        <v>595.49760000000003</v>
      </c>
      <c r="ES53" s="577">
        <f t="shared" si="111"/>
        <v>556.00040000000001</v>
      </c>
      <c r="ET53" s="574">
        <v>0</v>
      </c>
      <c r="EU53" s="575">
        <v>0</v>
      </c>
      <c r="EV53" s="576">
        <f t="shared" si="112"/>
        <v>0</v>
      </c>
      <c r="EW53" s="577">
        <f t="shared" si="112"/>
        <v>0</v>
      </c>
      <c r="EX53" s="576">
        <f t="shared" si="113"/>
        <v>3.7376132231404964</v>
      </c>
      <c r="EY53" s="577">
        <f t="shared" si="113"/>
        <v>2.9653299270072995</v>
      </c>
      <c r="EZ53" s="576">
        <f t="shared" si="114"/>
        <v>904.50240000000008</v>
      </c>
      <c r="FA53" s="577">
        <f t="shared" si="114"/>
        <v>812.50040000000001</v>
      </c>
      <c r="FB53" s="574">
        <v>49.567300000000003</v>
      </c>
      <c r="FC53" s="511">
        <v>46.0139</v>
      </c>
      <c r="FD53" s="576">
        <f t="shared" si="115"/>
        <v>5154.9992000000002</v>
      </c>
      <c r="FE53" s="577">
        <f t="shared" si="115"/>
        <v>4969.5011999999997</v>
      </c>
      <c r="FF53" s="574">
        <v>44.166699999999999</v>
      </c>
      <c r="FG53" s="511">
        <v>41.491</v>
      </c>
      <c r="FH53" s="576">
        <f t="shared" si="116"/>
        <v>6095.0046000000002</v>
      </c>
      <c r="FI53" s="577">
        <f t="shared" si="116"/>
        <v>6887.5060000000003</v>
      </c>
      <c r="FJ53" s="574">
        <v>0</v>
      </c>
      <c r="FK53" s="575">
        <v>0</v>
      </c>
      <c r="FL53" s="576">
        <f t="shared" si="117"/>
        <v>0</v>
      </c>
      <c r="FM53" s="577">
        <f t="shared" si="117"/>
        <v>0</v>
      </c>
      <c r="FN53" s="576">
        <f t="shared" si="118"/>
        <v>46.487619008264467</v>
      </c>
      <c r="FO53" s="577">
        <f t="shared" si="118"/>
        <v>43.273748905109493</v>
      </c>
      <c r="FP53" s="576">
        <f t="shared" si="119"/>
        <v>11250.0038</v>
      </c>
      <c r="FQ53" s="577">
        <f t="shared" si="119"/>
        <v>11857.007200000002</v>
      </c>
      <c r="FR53" s="574">
        <v>209</v>
      </c>
      <c r="FS53" s="511">
        <v>277</v>
      </c>
      <c r="FT53" s="576">
        <f t="shared" si="120"/>
        <v>209</v>
      </c>
      <c r="FU53" s="577">
        <f t="shared" si="120"/>
        <v>277</v>
      </c>
      <c r="FV53" s="574">
        <v>3.7608000000000001</v>
      </c>
      <c r="FW53" s="511">
        <v>4.3935000000000004</v>
      </c>
      <c r="FX53" s="576">
        <f t="shared" si="121"/>
        <v>786.00720000000001</v>
      </c>
      <c r="FY53" s="577">
        <f t="shared" si="121"/>
        <v>1216.9995000000001</v>
      </c>
      <c r="FZ53" s="574">
        <v>63.940199999999997</v>
      </c>
      <c r="GA53" s="511">
        <v>68.857399999999998</v>
      </c>
      <c r="GB53" s="576">
        <f t="shared" si="122"/>
        <v>13363.5018</v>
      </c>
      <c r="GC53" s="577">
        <f t="shared" si="122"/>
        <v>19073.499799999998</v>
      </c>
      <c r="GD53" s="576">
        <f t="shared" si="123"/>
        <v>887</v>
      </c>
      <c r="GE53" s="577">
        <f t="shared" si="123"/>
        <v>860</v>
      </c>
      <c r="GF53" s="576">
        <f t="shared" si="123"/>
        <v>887</v>
      </c>
      <c r="GG53" s="577">
        <f t="shared" si="123"/>
        <v>860</v>
      </c>
      <c r="GH53" s="576">
        <f t="shared" si="124"/>
        <v>3030.5237999999999</v>
      </c>
      <c r="GI53" s="577">
        <f t="shared" si="124"/>
        <v>2803.4884000000002</v>
      </c>
      <c r="GJ53" s="576">
        <f t="shared" si="125"/>
        <v>60986.981900000006</v>
      </c>
      <c r="GK53" s="577">
        <f t="shared" si="125"/>
        <v>57176.511199999994</v>
      </c>
      <c r="GL53" s="576">
        <f t="shared" si="126"/>
        <v>609</v>
      </c>
      <c r="GM53" s="577">
        <f t="shared" si="126"/>
        <v>605</v>
      </c>
      <c r="GN53" s="576">
        <f t="shared" si="126"/>
        <v>609</v>
      </c>
      <c r="GO53" s="577">
        <f t="shared" si="126"/>
        <v>605</v>
      </c>
      <c r="GP53" s="576">
        <f t="shared" si="127"/>
        <v>2571.9892</v>
      </c>
      <c r="GQ53" s="577">
        <f t="shared" si="127"/>
        <v>2241.9821000000002</v>
      </c>
      <c r="GR53" s="576">
        <f t="shared" si="128"/>
        <v>38517.017399999997</v>
      </c>
      <c r="GS53" s="577">
        <f t="shared" si="128"/>
        <v>37725.0095</v>
      </c>
      <c r="GT53" s="576">
        <f t="shared" si="129"/>
        <v>1496</v>
      </c>
      <c r="GU53" s="577">
        <f t="shared" si="129"/>
        <v>1465</v>
      </c>
      <c r="GV53" s="576">
        <f t="shared" si="129"/>
        <v>1496</v>
      </c>
      <c r="GW53" s="577">
        <f t="shared" si="129"/>
        <v>1465</v>
      </c>
      <c r="GX53" s="576">
        <f t="shared" si="130"/>
        <v>5602.5129999999999</v>
      </c>
      <c r="GY53" s="577">
        <f t="shared" si="130"/>
        <v>5045.4705000000004</v>
      </c>
      <c r="GZ53" s="576">
        <f t="shared" si="130"/>
        <v>99503.999299999996</v>
      </c>
      <c r="HA53" s="577">
        <f t="shared" si="130"/>
        <v>94901.520699999994</v>
      </c>
      <c r="HB53" s="576">
        <f t="shared" si="131"/>
        <v>311</v>
      </c>
      <c r="HC53" s="577">
        <f t="shared" si="131"/>
        <v>442</v>
      </c>
      <c r="HD53" s="576">
        <f t="shared" si="131"/>
        <v>311</v>
      </c>
      <c r="HE53" s="577">
        <f t="shared" si="131"/>
        <v>442</v>
      </c>
      <c r="HF53" s="576">
        <f t="shared" si="132"/>
        <v>182.9924</v>
      </c>
      <c r="HG53" s="577">
        <f t="shared" si="132"/>
        <v>259.012</v>
      </c>
      <c r="HH53" s="576">
        <f t="shared" si="133"/>
        <v>19721.007600000001</v>
      </c>
      <c r="HI53" s="577">
        <f t="shared" si="133"/>
        <v>27501.991399999999</v>
      </c>
      <c r="HJ53" s="576">
        <f t="shared" si="134"/>
        <v>6571.5126000000009</v>
      </c>
      <c r="HK53" s="577">
        <f t="shared" si="134"/>
        <v>6521.482</v>
      </c>
      <c r="HL53" s="576">
        <f t="shared" si="135"/>
        <v>132588.50870000001</v>
      </c>
      <c r="HM53" s="577">
        <f t="shared" si="135"/>
        <v>141477.01190000001</v>
      </c>
    </row>
    <row r="54" spans="1:221">
      <c r="A54" s="9" t="s">
        <v>383</v>
      </c>
      <c r="B54" s="8" t="s">
        <v>395</v>
      </c>
      <c r="C54" s="5"/>
      <c r="D54" s="6">
        <v>135160</v>
      </c>
      <c r="E54" s="1">
        <v>7</v>
      </c>
      <c r="F54" s="574">
        <v>330</v>
      </c>
      <c r="G54" s="511">
        <v>360</v>
      </c>
      <c r="H54" s="574">
        <v>4</v>
      </c>
      <c r="I54" s="511">
        <v>5</v>
      </c>
      <c r="J54" s="576">
        <f t="shared" si="68"/>
        <v>326</v>
      </c>
      <c r="K54" s="577">
        <f t="shared" si="68"/>
        <v>355</v>
      </c>
      <c r="L54" s="574">
        <v>60</v>
      </c>
      <c r="M54" s="575">
        <v>60</v>
      </c>
      <c r="N54" s="576">
        <f t="shared" si="69"/>
        <v>326</v>
      </c>
      <c r="O54" s="577">
        <f t="shared" si="69"/>
        <v>355</v>
      </c>
      <c r="P54" s="576">
        <f t="shared" si="69"/>
        <v>326</v>
      </c>
      <c r="Q54" s="577">
        <f t="shared" si="69"/>
        <v>355</v>
      </c>
      <c r="R54" s="574">
        <v>92</v>
      </c>
      <c r="S54" s="511">
        <v>77</v>
      </c>
      <c r="T54" s="576">
        <f t="shared" si="70"/>
        <v>92</v>
      </c>
      <c r="U54" s="577">
        <f t="shared" si="70"/>
        <v>77</v>
      </c>
      <c r="V54" s="574">
        <v>32</v>
      </c>
      <c r="W54" s="511">
        <v>36</v>
      </c>
      <c r="X54" s="576">
        <f t="shared" si="71"/>
        <v>32</v>
      </c>
      <c r="Y54" s="577">
        <f t="shared" si="71"/>
        <v>36</v>
      </c>
      <c r="Z54" s="574">
        <v>52</v>
      </c>
      <c r="AA54" s="511">
        <v>84</v>
      </c>
      <c r="AB54" s="576">
        <f t="shared" si="72"/>
        <v>52</v>
      </c>
      <c r="AC54" s="577">
        <f t="shared" si="72"/>
        <v>84</v>
      </c>
      <c r="AD54" s="576">
        <f t="shared" si="73"/>
        <v>176</v>
      </c>
      <c r="AE54" s="577">
        <f t="shared" si="73"/>
        <v>197</v>
      </c>
      <c r="AF54" s="576">
        <f t="shared" si="74"/>
        <v>176</v>
      </c>
      <c r="AG54" s="577">
        <f t="shared" si="74"/>
        <v>197</v>
      </c>
      <c r="AH54" s="574">
        <v>2.1303999999999998</v>
      </c>
      <c r="AI54" s="511">
        <v>2.3765999999999998</v>
      </c>
      <c r="AJ54" s="576">
        <f t="shared" si="75"/>
        <v>195.99679999999998</v>
      </c>
      <c r="AK54" s="577">
        <f t="shared" si="75"/>
        <v>182.9982</v>
      </c>
      <c r="AL54" s="574">
        <v>2.4687999999999999</v>
      </c>
      <c r="AM54" s="511">
        <v>2.4722</v>
      </c>
      <c r="AN54" s="576">
        <f t="shared" si="76"/>
        <v>79.001599999999996</v>
      </c>
      <c r="AO54" s="577">
        <f t="shared" si="76"/>
        <v>88.999200000000002</v>
      </c>
      <c r="AP54" s="574">
        <v>0.58650000000000002</v>
      </c>
      <c r="AQ54" s="511">
        <v>0.64290000000000003</v>
      </c>
      <c r="AR54" s="576">
        <f t="shared" si="77"/>
        <v>30.498000000000001</v>
      </c>
      <c r="AS54" s="577">
        <f t="shared" si="77"/>
        <v>54.003600000000006</v>
      </c>
      <c r="AT54" s="576">
        <f t="shared" si="78"/>
        <v>1.7357749999999996</v>
      </c>
      <c r="AU54" s="577">
        <f t="shared" si="78"/>
        <v>1.6548274111675125</v>
      </c>
      <c r="AV54" s="576">
        <f t="shared" si="79"/>
        <v>305.49639999999994</v>
      </c>
      <c r="AW54" s="577">
        <f t="shared" si="79"/>
        <v>326.00099999999998</v>
      </c>
      <c r="AX54" s="574">
        <v>71.010900000000007</v>
      </c>
      <c r="AY54" s="511">
        <v>69.0779</v>
      </c>
      <c r="AZ54" s="576">
        <f t="shared" si="80"/>
        <v>6533.0028000000002</v>
      </c>
      <c r="BA54" s="577">
        <f t="shared" si="80"/>
        <v>5318.9983000000002</v>
      </c>
      <c r="BB54" s="574">
        <v>71.1875</v>
      </c>
      <c r="BC54" s="511">
        <v>67.916700000000006</v>
      </c>
      <c r="BD54" s="576">
        <f t="shared" si="81"/>
        <v>2278</v>
      </c>
      <c r="BE54" s="577">
        <f t="shared" si="81"/>
        <v>2445.0012000000002</v>
      </c>
      <c r="BF54" s="574">
        <v>64.423100000000005</v>
      </c>
      <c r="BG54" s="511">
        <v>64.226200000000006</v>
      </c>
      <c r="BH54" s="576">
        <f t="shared" si="82"/>
        <v>3350.0012000000002</v>
      </c>
      <c r="BI54" s="577">
        <f t="shared" si="82"/>
        <v>5395.0008000000007</v>
      </c>
      <c r="BJ54" s="576">
        <f t="shared" si="83"/>
        <v>69.096613636363642</v>
      </c>
      <c r="BK54" s="577">
        <f t="shared" si="83"/>
        <v>66.796955837563445</v>
      </c>
      <c r="BL54" s="576">
        <f t="shared" si="84"/>
        <v>12161.004000000001</v>
      </c>
      <c r="BM54" s="577">
        <f t="shared" si="84"/>
        <v>13159.000299999998</v>
      </c>
      <c r="BN54" s="574">
        <v>61</v>
      </c>
      <c r="BO54" s="511">
        <v>49</v>
      </c>
      <c r="BP54" s="576">
        <f t="shared" si="85"/>
        <v>61</v>
      </c>
      <c r="BQ54" s="577">
        <f t="shared" si="85"/>
        <v>49</v>
      </c>
      <c r="BR54" s="574">
        <v>30</v>
      </c>
      <c r="BS54" s="511">
        <v>29</v>
      </c>
      <c r="BT54" s="576">
        <f t="shared" si="86"/>
        <v>30</v>
      </c>
      <c r="BU54" s="577">
        <f t="shared" si="86"/>
        <v>29</v>
      </c>
      <c r="BV54" s="574">
        <v>0</v>
      </c>
      <c r="BW54" s="575">
        <v>0</v>
      </c>
      <c r="BX54" s="576">
        <f t="shared" si="87"/>
        <v>0</v>
      </c>
      <c r="BY54" s="577">
        <f t="shared" si="87"/>
        <v>0</v>
      </c>
      <c r="BZ54" s="576">
        <f t="shared" si="88"/>
        <v>91</v>
      </c>
      <c r="CA54" s="577">
        <f t="shared" si="88"/>
        <v>78</v>
      </c>
      <c r="CB54" s="576">
        <f t="shared" si="89"/>
        <v>91</v>
      </c>
      <c r="CC54" s="577">
        <f t="shared" si="89"/>
        <v>78</v>
      </c>
      <c r="CD54" s="574">
        <v>5.0819999999999999</v>
      </c>
      <c r="CE54" s="511">
        <v>3.9796</v>
      </c>
      <c r="CF54" s="576">
        <f t="shared" si="90"/>
        <v>310.00200000000001</v>
      </c>
      <c r="CG54" s="577">
        <f t="shared" si="90"/>
        <v>195.00040000000001</v>
      </c>
      <c r="CH54" s="574">
        <v>5.45</v>
      </c>
      <c r="CI54" s="511">
        <v>4.7759</v>
      </c>
      <c r="CJ54" s="576">
        <f t="shared" si="91"/>
        <v>163.5</v>
      </c>
      <c r="CK54" s="577">
        <f t="shared" si="91"/>
        <v>138.50110000000001</v>
      </c>
      <c r="CL54" s="574">
        <v>0</v>
      </c>
      <c r="CM54" s="575">
        <v>0</v>
      </c>
      <c r="CN54" s="576">
        <f t="shared" si="92"/>
        <v>0</v>
      </c>
      <c r="CO54" s="577">
        <f t="shared" si="92"/>
        <v>0</v>
      </c>
      <c r="CP54" s="576">
        <f t="shared" si="93"/>
        <v>5.2033186813186818</v>
      </c>
      <c r="CQ54" s="577">
        <f t="shared" si="93"/>
        <v>4.2756602564102568</v>
      </c>
      <c r="CR54" s="576">
        <f t="shared" si="94"/>
        <v>473.50200000000007</v>
      </c>
      <c r="CS54" s="577">
        <f t="shared" si="94"/>
        <v>333.50150000000002</v>
      </c>
      <c r="CT54" s="574">
        <v>70.885199999999998</v>
      </c>
      <c r="CU54" s="511">
        <v>69.877600000000001</v>
      </c>
      <c r="CV54" s="576">
        <f t="shared" si="95"/>
        <v>4323.9971999999998</v>
      </c>
      <c r="CW54" s="577">
        <f t="shared" si="95"/>
        <v>3424.0023999999999</v>
      </c>
      <c r="CX54" s="574">
        <v>69.866699999999994</v>
      </c>
      <c r="CY54" s="511">
        <v>68.137900000000002</v>
      </c>
      <c r="CZ54" s="576">
        <f t="shared" si="96"/>
        <v>2096.0009999999997</v>
      </c>
      <c r="DA54" s="577">
        <f t="shared" si="96"/>
        <v>1975.9991</v>
      </c>
      <c r="DB54" s="574">
        <v>0</v>
      </c>
      <c r="DC54" s="575">
        <v>0</v>
      </c>
      <c r="DD54" s="576">
        <f t="shared" si="97"/>
        <v>0</v>
      </c>
      <c r="DE54" s="577">
        <f t="shared" si="97"/>
        <v>0</v>
      </c>
      <c r="DF54" s="576">
        <f t="shared" si="98"/>
        <v>70.549430769230767</v>
      </c>
      <c r="DG54" s="577">
        <f t="shared" si="98"/>
        <v>69.230788461538467</v>
      </c>
      <c r="DH54" s="576">
        <f t="shared" si="99"/>
        <v>6419.9982</v>
      </c>
      <c r="DI54" s="577">
        <f t="shared" si="99"/>
        <v>5400.0015000000003</v>
      </c>
      <c r="DJ54" s="576">
        <f t="shared" si="100"/>
        <v>267</v>
      </c>
      <c r="DK54" s="577">
        <f t="shared" si="100"/>
        <v>275</v>
      </c>
      <c r="DL54" s="576">
        <f t="shared" si="100"/>
        <v>267</v>
      </c>
      <c r="DM54" s="577">
        <f t="shared" si="100"/>
        <v>275</v>
      </c>
      <c r="DN54" s="576">
        <f t="shared" si="101"/>
        <v>2.9175970037453181</v>
      </c>
      <c r="DO54" s="577">
        <f t="shared" si="101"/>
        <v>2.3981909090909093</v>
      </c>
      <c r="DP54" s="576">
        <f t="shared" si="102"/>
        <v>778.99839999999995</v>
      </c>
      <c r="DQ54" s="577">
        <f t="shared" si="102"/>
        <v>659.50250000000005</v>
      </c>
      <c r="DR54" s="576">
        <f t="shared" si="103"/>
        <v>69.591768539325855</v>
      </c>
      <c r="DS54" s="577">
        <f t="shared" si="103"/>
        <v>67.487279272727264</v>
      </c>
      <c r="DT54" s="576">
        <f t="shared" si="104"/>
        <v>18581.002200000003</v>
      </c>
      <c r="DU54" s="577">
        <f t="shared" si="104"/>
        <v>18559.001799999998</v>
      </c>
      <c r="DV54" s="574">
        <v>20</v>
      </c>
      <c r="DW54" s="511">
        <v>33</v>
      </c>
      <c r="DX54" s="576">
        <f t="shared" si="105"/>
        <v>20</v>
      </c>
      <c r="DY54" s="577">
        <f t="shared" si="105"/>
        <v>33</v>
      </c>
      <c r="DZ54" s="574">
        <v>29</v>
      </c>
      <c r="EA54" s="511">
        <v>26</v>
      </c>
      <c r="EB54" s="576">
        <f t="shared" si="106"/>
        <v>29</v>
      </c>
      <c r="EC54" s="577">
        <f t="shared" si="106"/>
        <v>26</v>
      </c>
      <c r="ED54" s="574">
        <v>0</v>
      </c>
      <c r="EE54" s="575">
        <v>0</v>
      </c>
      <c r="EF54" s="576">
        <f t="shared" si="107"/>
        <v>0</v>
      </c>
      <c r="EG54" s="577">
        <f t="shared" si="107"/>
        <v>0</v>
      </c>
      <c r="EH54" s="576">
        <f t="shared" si="108"/>
        <v>49</v>
      </c>
      <c r="EI54" s="577">
        <f t="shared" si="108"/>
        <v>59</v>
      </c>
      <c r="EJ54" s="576">
        <f t="shared" si="109"/>
        <v>49</v>
      </c>
      <c r="EK54" s="577">
        <f t="shared" si="109"/>
        <v>59</v>
      </c>
      <c r="EL54" s="574">
        <v>2.75</v>
      </c>
      <c r="EM54" s="511">
        <v>3.3485</v>
      </c>
      <c r="EN54" s="576">
        <f t="shared" si="110"/>
        <v>55</v>
      </c>
      <c r="EO54" s="577">
        <f t="shared" si="110"/>
        <v>110.5005</v>
      </c>
      <c r="EP54" s="574">
        <v>4.4654999999999996</v>
      </c>
      <c r="EQ54" s="511">
        <v>3.4037999999999999</v>
      </c>
      <c r="ER54" s="576">
        <f t="shared" si="111"/>
        <v>129.49949999999998</v>
      </c>
      <c r="ES54" s="577">
        <f t="shared" si="111"/>
        <v>88.498800000000003</v>
      </c>
      <c r="ET54" s="574">
        <v>0</v>
      </c>
      <c r="EU54" s="575">
        <v>0</v>
      </c>
      <c r="EV54" s="576">
        <f t="shared" si="112"/>
        <v>0</v>
      </c>
      <c r="EW54" s="577">
        <f t="shared" si="112"/>
        <v>0</v>
      </c>
      <c r="EX54" s="576">
        <f t="shared" si="113"/>
        <v>3.7652959183673467</v>
      </c>
      <c r="EY54" s="577">
        <f t="shared" si="113"/>
        <v>3.372869491525424</v>
      </c>
      <c r="EZ54" s="576">
        <f t="shared" si="114"/>
        <v>184.49949999999998</v>
      </c>
      <c r="FA54" s="577">
        <f t="shared" si="114"/>
        <v>198.99930000000001</v>
      </c>
      <c r="FB54" s="574">
        <v>48.35</v>
      </c>
      <c r="FC54" s="511">
        <v>57.363599999999998</v>
      </c>
      <c r="FD54" s="576">
        <f t="shared" si="115"/>
        <v>967</v>
      </c>
      <c r="FE54" s="577">
        <f t="shared" si="115"/>
        <v>1892.9987999999998</v>
      </c>
      <c r="FF54" s="574">
        <v>45.517200000000003</v>
      </c>
      <c r="FG54" s="511">
        <v>47.307699999999997</v>
      </c>
      <c r="FH54" s="576">
        <f t="shared" si="116"/>
        <v>1319.9988000000001</v>
      </c>
      <c r="FI54" s="577">
        <f t="shared" si="116"/>
        <v>1230.0001999999999</v>
      </c>
      <c r="FJ54" s="574">
        <v>0</v>
      </c>
      <c r="FK54" s="575">
        <v>0</v>
      </c>
      <c r="FL54" s="576">
        <f t="shared" si="117"/>
        <v>0</v>
      </c>
      <c r="FM54" s="577">
        <f t="shared" si="117"/>
        <v>0</v>
      </c>
      <c r="FN54" s="576">
        <f t="shared" si="118"/>
        <v>46.673444897959193</v>
      </c>
      <c r="FO54" s="577">
        <f t="shared" si="118"/>
        <v>52.93218644067796</v>
      </c>
      <c r="FP54" s="576">
        <f t="shared" si="119"/>
        <v>2286.9988000000003</v>
      </c>
      <c r="FQ54" s="577">
        <f t="shared" si="119"/>
        <v>3122.9989999999998</v>
      </c>
      <c r="FR54" s="574">
        <v>10</v>
      </c>
      <c r="FS54" s="511">
        <v>21</v>
      </c>
      <c r="FT54" s="576">
        <f t="shared" si="120"/>
        <v>10</v>
      </c>
      <c r="FU54" s="577">
        <f t="shared" si="120"/>
        <v>21</v>
      </c>
      <c r="FV54" s="574">
        <v>7.4</v>
      </c>
      <c r="FW54" s="511">
        <v>6.4523999999999999</v>
      </c>
      <c r="FX54" s="576">
        <f t="shared" si="121"/>
        <v>74</v>
      </c>
      <c r="FY54" s="577">
        <f t="shared" si="121"/>
        <v>135.50039999999998</v>
      </c>
      <c r="FZ54" s="574">
        <v>76</v>
      </c>
      <c r="GA54" s="511">
        <v>80.476200000000006</v>
      </c>
      <c r="GB54" s="576">
        <f t="shared" si="122"/>
        <v>760</v>
      </c>
      <c r="GC54" s="577">
        <f t="shared" si="122"/>
        <v>1690.0002000000002</v>
      </c>
      <c r="GD54" s="576">
        <f t="shared" si="123"/>
        <v>173</v>
      </c>
      <c r="GE54" s="577">
        <f t="shared" si="123"/>
        <v>159</v>
      </c>
      <c r="GF54" s="576">
        <f t="shared" si="123"/>
        <v>173</v>
      </c>
      <c r="GG54" s="577">
        <f t="shared" si="123"/>
        <v>159</v>
      </c>
      <c r="GH54" s="576">
        <f t="shared" si="124"/>
        <v>560.99879999999996</v>
      </c>
      <c r="GI54" s="577">
        <f t="shared" si="124"/>
        <v>488.4991</v>
      </c>
      <c r="GJ54" s="576">
        <f t="shared" si="125"/>
        <v>11824</v>
      </c>
      <c r="GK54" s="577">
        <f t="shared" si="125"/>
        <v>10635.9995</v>
      </c>
      <c r="GL54" s="576">
        <f t="shared" si="126"/>
        <v>91</v>
      </c>
      <c r="GM54" s="577">
        <f t="shared" si="126"/>
        <v>91</v>
      </c>
      <c r="GN54" s="576">
        <f t="shared" si="126"/>
        <v>91</v>
      </c>
      <c r="GO54" s="577">
        <f t="shared" si="126"/>
        <v>91</v>
      </c>
      <c r="GP54" s="576">
        <f t="shared" si="127"/>
        <v>372.00109999999995</v>
      </c>
      <c r="GQ54" s="577">
        <f t="shared" si="127"/>
        <v>315.9991</v>
      </c>
      <c r="GR54" s="576">
        <f t="shared" si="128"/>
        <v>5693.9998000000005</v>
      </c>
      <c r="GS54" s="577">
        <f t="shared" si="128"/>
        <v>5651.0005000000001</v>
      </c>
      <c r="GT54" s="576">
        <f t="shared" si="129"/>
        <v>264</v>
      </c>
      <c r="GU54" s="577">
        <f t="shared" si="129"/>
        <v>250</v>
      </c>
      <c r="GV54" s="576">
        <f t="shared" si="129"/>
        <v>264</v>
      </c>
      <c r="GW54" s="577">
        <f t="shared" si="129"/>
        <v>250</v>
      </c>
      <c r="GX54" s="576">
        <f t="shared" si="130"/>
        <v>932.99989999999991</v>
      </c>
      <c r="GY54" s="577">
        <f t="shared" si="130"/>
        <v>804.4982</v>
      </c>
      <c r="GZ54" s="576">
        <f t="shared" si="130"/>
        <v>17517.999800000001</v>
      </c>
      <c r="HA54" s="577">
        <f t="shared" si="130"/>
        <v>16287</v>
      </c>
      <c r="HB54" s="576">
        <f t="shared" si="131"/>
        <v>52</v>
      </c>
      <c r="HC54" s="577">
        <f t="shared" si="131"/>
        <v>84</v>
      </c>
      <c r="HD54" s="576">
        <f t="shared" si="131"/>
        <v>52</v>
      </c>
      <c r="HE54" s="577">
        <f t="shared" si="131"/>
        <v>84</v>
      </c>
      <c r="HF54" s="576">
        <f t="shared" si="132"/>
        <v>30.498000000000001</v>
      </c>
      <c r="HG54" s="577">
        <f t="shared" si="132"/>
        <v>54.003600000000006</v>
      </c>
      <c r="HH54" s="576">
        <f t="shared" si="133"/>
        <v>3350.0012000000002</v>
      </c>
      <c r="HI54" s="577">
        <f t="shared" si="133"/>
        <v>5395.0008000000007</v>
      </c>
      <c r="HJ54" s="576">
        <f t="shared" si="134"/>
        <v>1037.4978999999998</v>
      </c>
      <c r="HK54" s="577">
        <f t="shared" si="134"/>
        <v>994.00220000000002</v>
      </c>
      <c r="HL54" s="576">
        <f t="shared" si="135"/>
        <v>21628.001000000004</v>
      </c>
      <c r="HM54" s="577">
        <f t="shared" si="135"/>
        <v>23372.000999999997</v>
      </c>
    </row>
    <row r="55" spans="1:221">
      <c r="A55" s="9" t="s">
        <v>383</v>
      </c>
      <c r="B55" s="8" t="s">
        <v>396</v>
      </c>
      <c r="C55" s="5"/>
      <c r="D55" s="6">
        <v>135188</v>
      </c>
      <c r="E55" s="1">
        <v>7</v>
      </c>
      <c r="F55" s="574">
        <v>539</v>
      </c>
      <c r="G55" s="511">
        <v>606</v>
      </c>
      <c r="H55" s="574">
        <v>11</v>
      </c>
      <c r="I55" s="511">
        <v>9</v>
      </c>
      <c r="J55" s="576">
        <f t="shared" si="68"/>
        <v>528</v>
      </c>
      <c r="K55" s="577">
        <f t="shared" si="68"/>
        <v>597</v>
      </c>
      <c r="L55" s="574">
        <v>60</v>
      </c>
      <c r="M55" s="575">
        <v>60</v>
      </c>
      <c r="N55" s="576">
        <f t="shared" si="69"/>
        <v>528</v>
      </c>
      <c r="O55" s="577">
        <f t="shared" si="69"/>
        <v>597</v>
      </c>
      <c r="P55" s="576">
        <f t="shared" si="69"/>
        <v>528</v>
      </c>
      <c r="Q55" s="577">
        <f t="shared" si="69"/>
        <v>597</v>
      </c>
      <c r="R55" s="574">
        <v>78</v>
      </c>
      <c r="S55" s="511">
        <v>86</v>
      </c>
      <c r="T55" s="576">
        <f t="shared" si="70"/>
        <v>78</v>
      </c>
      <c r="U55" s="577">
        <f t="shared" si="70"/>
        <v>86</v>
      </c>
      <c r="V55" s="574">
        <v>30</v>
      </c>
      <c r="W55" s="511">
        <v>39</v>
      </c>
      <c r="X55" s="576">
        <f t="shared" si="71"/>
        <v>30</v>
      </c>
      <c r="Y55" s="577">
        <f t="shared" si="71"/>
        <v>39</v>
      </c>
      <c r="Z55" s="574">
        <v>3</v>
      </c>
      <c r="AA55" s="511">
        <v>9</v>
      </c>
      <c r="AB55" s="576">
        <f t="shared" si="72"/>
        <v>3</v>
      </c>
      <c r="AC55" s="577">
        <f t="shared" si="72"/>
        <v>9</v>
      </c>
      <c r="AD55" s="576">
        <f t="shared" si="73"/>
        <v>111</v>
      </c>
      <c r="AE55" s="577">
        <f t="shared" si="73"/>
        <v>134</v>
      </c>
      <c r="AF55" s="576">
        <f t="shared" si="74"/>
        <v>111</v>
      </c>
      <c r="AG55" s="577">
        <f t="shared" si="74"/>
        <v>134</v>
      </c>
      <c r="AH55" s="574">
        <v>2.8525999999999998</v>
      </c>
      <c r="AI55" s="511">
        <v>2.6162999999999998</v>
      </c>
      <c r="AJ55" s="576">
        <f t="shared" si="75"/>
        <v>222.50279999999998</v>
      </c>
      <c r="AK55" s="577">
        <f t="shared" si="75"/>
        <v>225.00179999999997</v>
      </c>
      <c r="AL55" s="574">
        <v>2.8332999999999999</v>
      </c>
      <c r="AM55" s="511">
        <v>2.3845999999999998</v>
      </c>
      <c r="AN55" s="576">
        <f t="shared" si="76"/>
        <v>84.998999999999995</v>
      </c>
      <c r="AO55" s="577">
        <f t="shared" si="76"/>
        <v>92.999399999999994</v>
      </c>
      <c r="AP55" s="574">
        <v>0.66669999999999996</v>
      </c>
      <c r="AQ55" s="511">
        <v>1</v>
      </c>
      <c r="AR55" s="576">
        <f t="shared" si="77"/>
        <v>2.0000999999999998</v>
      </c>
      <c r="AS55" s="577">
        <f t="shared" si="77"/>
        <v>9</v>
      </c>
      <c r="AT55" s="576">
        <f t="shared" si="78"/>
        <v>2.7883054054054051</v>
      </c>
      <c r="AU55" s="577">
        <f t="shared" si="78"/>
        <v>2.4403074626865671</v>
      </c>
      <c r="AV55" s="576">
        <f t="shared" si="79"/>
        <v>309.50189999999998</v>
      </c>
      <c r="AW55" s="577">
        <f t="shared" si="79"/>
        <v>327.00119999999998</v>
      </c>
      <c r="AX55" s="574">
        <v>70.487200000000001</v>
      </c>
      <c r="AY55" s="511">
        <v>66.953500000000005</v>
      </c>
      <c r="AZ55" s="576">
        <f t="shared" si="80"/>
        <v>5498.0016000000005</v>
      </c>
      <c r="BA55" s="577">
        <f t="shared" si="80"/>
        <v>5758.0010000000002</v>
      </c>
      <c r="BB55" s="574">
        <v>68.933300000000003</v>
      </c>
      <c r="BC55" s="511">
        <v>67.948700000000002</v>
      </c>
      <c r="BD55" s="576">
        <f t="shared" si="81"/>
        <v>2067.9990000000003</v>
      </c>
      <c r="BE55" s="577">
        <f t="shared" si="81"/>
        <v>2649.9992999999999</v>
      </c>
      <c r="BF55" s="574">
        <v>60.666699999999999</v>
      </c>
      <c r="BG55" s="511">
        <v>70.222200000000001</v>
      </c>
      <c r="BH55" s="576">
        <f t="shared" si="82"/>
        <v>182.0001</v>
      </c>
      <c r="BI55" s="577">
        <f t="shared" si="82"/>
        <v>631.99980000000005</v>
      </c>
      <c r="BJ55" s="576">
        <f t="shared" si="83"/>
        <v>69.801808108108119</v>
      </c>
      <c r="BK55" s="577">
        <f t="shared" si="83"/>
        <v>67.462687313432824</v>
      </c>
      <c r="BL55" s="576">
        <f t="shared" si="84"/>
        <v>7748.0007000000014</v>
      </c>
      <c r="BM55" s="577">
        <f t="shared" si="84"/>
        <v>9040.0000999999975</v>
      </c>
      <c r="BN55" s="574">
        <v>199</v>
      </c>
      <c r="BO55" s="511">
        <v>197</v>
      </c>
      <c r="BP55" s="576">
        <f t="shared" si="85"/>
        <v>199</v>
      </c>
      <c r="BQ55" s="577">
        <f t="shared" si="85"/>
        <v>197</v>
      </c>
      <c r="BR55" s="574">
        <v>77</v>
      </c>
      <c r="BS55" s="511">
        <v>105</v>
      </c>
      <c r="BT55" s="576">
        <f t="shared" si="86"/>
        <v>77</v>
      </c>
      <c r="BU55" s="577">
        <f t="shared" si="86"/>
        <v>105</v>
      </c>
      <c r="BV55" s="574">
        <v>0</v>
      </c>
      <c r="BW55" s="575">
        <v>0</v>
      </c>
      <c r="BX55" s="576">
        <f t="shared" si="87"/>
        <v>0</v>
      </c>
      <c r="BY55" s="577">
        <f t="shared" si="87"/>
        <v>0</v>
      </c>
      <c r="BZ55" s="576">
        <f t="shared" si="88"/>
        <v>276</v>
      </c>
      <c r="CA55" s="577">
        <f t="shared" si="88"/>
        <v>302</v>
      </c>
      <c r="CB55" s="576">
        <f t="shared" si="89"/>
        <v>276</v>
      </c>
      <c r="CC55" s="577">
        <f t="shared" si="89"/>
        <v>302</v>
      </c>
      <c r="CD55" s="574">
        <v>3.8115999999999999</v>
      </c>
      <c r="CE55" s="511">
        <v>3.6294</v>
      </c>
      <c r="CF55" s="576">
        <f t="shared" si="90"/>
        <v>758.50839999999994</v>
      </c>
      <c r="CG55" s="577">
        <f t="shared" si="90"/>
        <v>714.99180000000001</v>
      </c>
      <c r="CH55" s="574">
        <v>4.5648999999999997</v>
      </c>
      <c r="CI55" s="511">
        <v>4.6238000000000001</v>
      </c>
      <c r="CJ55" s="576">
        <f t="shared" si="91"/>
        <v>351.4973</v>
      </c>
      <c r="CK55" s="577">
        <f t="shared" si="91"/>
        <v>485.49900000000002</v>
      </c>
      <c r="CL55" s="574">
        <v>0</v>
      </c>
      <c r="CM55" s="575">
        <v>0</v>
      </c>
      <c r="CN55" s="576">
        <f t="shared" si="92"/>
        <v>0</v>
      </c>
      <c r="CO55" s="577">
        <f t="shared" si="92"/>
        <v>0</v>
      </c>
      <c r="CP55" s="576">
        <f t="shared" si="93"/>
        <v>4.0217597826086955</v>
      </c>
      <c r="CQ55" s="577">
        <f t="shared" si="93"/>
        <v>3.9751350993377486</v>
      </c>
      <c r="CR55" s="576">
        <f t="shared" si="94"/>
        <v>1110.0056999999999</v>
      </c>
      <c r="CS55" s="577">
        <f t="shared" si="94"/>
        <v>1200.4908</v>
      </c>
      <c r="CT55" s="574">
        <v>72.944699999999997</v>
      </c>
      <c r="CU55" s="511">
        <v>71.406099999999995</v>
      </c>
      <c r="CV55" s="576">
        <f t="shared" si="95"/>
        <v>14515.995299999999</v>
      </c>
      <c r="CW55" s="577">
        <f t="shared" si="95"/>
        <v>14067.001699999999</v>
      </c>
      <c r="CX55" s="574">
        <v>75.298699999999997</v>
      </c>
      <c r="CY55" s="511">
        <v>73.285700000000006</v>
      </c>
      <c r="CZ55" s="576">
        <f t="shared" si="96"/>
        <v>5797.9998999999998</v>
      </c>
      <c r="DA55" s="577">
        <f t="shared" si="96"/>
        <v>7694.9985000000006</v>
      </c>
      <c r="DB55" s="574">
        <v>0</v>
      </c>
      <c r="DC55" s="575">
        <v>0</v>
      </c>
      <c r="DD55" s="576">
        <f t="shared" si="97"/>
        <v>0</v>
      </c>
      <c r="DE55" s="577">
        <f t="shared" si="97"/>
        <v>0</v>
      </c>
      <c r="DF55" s="576">
        <f t="shared" si="98"/>
        <v>73.601431884057959</v>
      </c>
      <c r="DG55" s="577">
        <f t="shared" si="98"/>
        <v>72.059603311258272</v>
      </c>
      <c r="DH55" s="576">
        <f t="shared" si="99"/>
        <v>20313.995199999998</v>
      </c>
      <c r="DI55" s="577">
        <f t="shared" si="99"/>
        <v>21762.000199999999</v>
      </c>
      <c r="DJ55" s="576">
        <f t="shared" si="100"/>
        <v>387</v>
      </c>
      <c r="DK55" s="577">
        <f t="shared" si="100"/>
        <v>436</v>
      </c>
      <c r="DL55" s="576">
        <f t="shared" si="100"/>
        <v>387</v>
      </c>
      <c r="DM55" s="577">
        <f t="shared" si="100"/>
        <v>436</v>
      </c>
      <c r="DN55" s="576">
        <f t="shared" si="101"/>
        <v>3.667978294573643</v>
      </c>
      <c r="DO55" s="577">
        <f t="shared" si="101"/>
        <v>3.5034220183486235</v>
      </c>
      <c r="DP55" s="576">
        <f t="shared" si="102"/>
        <v>1419.5075999999999</v>
      </c>
      <c r="DQ55" s="577">
        <f t="shared" si="102"/>
        <v>1527.492</v>
      </c>
      <c r="DR55" s="576">
        <f t="shared" si="103"/>
        <v>72.5116173126615</v>
      </c>
      <c r="DS55" s="577">
        <f t="shared" si="103"/>
        <v>70.646789678899069</v>
      </c>
      <c r="DT55" s="576">
        <f t="shared" si="104"/>
        <v>28061.995900000002</v>
      </c>
      <c r="DU55" s="577">
        <f t="shared" si="104"/>
        <v>30802.000299999992</v>
      </c>
      <c r="DV55" s="574">
        <v>48</v>
      </c>
      <c r="DW55" s="511">
        <v>48</v>
      </c>
      <c r="DX55" s="576">
        <f t="shared" si="105"/>
        <v>48</v>
      </c>
      <c r="DY55" s="577">
        <f t="shared" si="105"/>
        <v>48</v>
      </c>
      <c r="DZ55" s="574">
        <v>53</v>
      </c>
      <c r="EA55" s="511">
        <v>60</v>
      </c>
      <c r="EB55" s="576">
        <f t="shared" si="106"/>
        <v>53</v>
      </c>
      <c r="EC55" s="577">
        <f t="shared" si="106"/>
        <v>60</v>
      </c>
      <c r="ED55" s="574">
        <v>0</v>
      </c>
      <c r="EE55" s="575">
        <v>0</v>
      </c>
      <c r="EF55" s="576">
        <f t="shared" si="107"/>
        <v>0</v>
      </c>
      <c r="EG55" s="577">
        <f t="shared" si="107"/>
        <v>0</v>
      </c>
      <c r="EH55" s="576">
        <f t="shared" si="108"/>
        <v>101</v>
      </c>
      <c r="EI55" s="577">
        <f t="shared" si="108"/>
        <v>108</v>
      </c>
      <c r="EJ55" s="576">
        <f t="shared" si="109"/>
        <v>101</v>
      </c>
      <c r="EK55" s="577">
        <f t="shared" si="109"/>
        <v>108</v>
      </c>
      <c r="EL55" s="574">
        <v>2.5312999999999999</v>
      </c>
      <c r="EM55" s="511">
        <v>2.5520999999999998</v>
      </c>
      <c r="EN55" s="576">
        <f t="shared" si="110"/>
        <v>121.50239999999999</v>
      </c>
      <c r="EO55" s="577">
        <f t="shared" si="110"/>
        <v>122.5008</v>
      </c>
      <c r="EP55" s="574">
        <v>3.7829999999999999</v>
      </c>
      <c r="EQ55" s="511">
        <v>4.4082999999999997</v>
      </c>
      <c r="ER55" s="576">
        <f t="shared" si="111"/>
        <v>200.499</v>
      </c>
      <c r="ES55" s="577">
        <f t="shared" si="111"/>
        <v>264.49799999999999</v>
      </c>
      <c r="ET55" s="574">
        <v>0</v>
      </c>
      <c r="EU55" s="575">
        <v>0</v>
      </c>
      <c r="EV55" s="576">
        <f t="shared" si="112"/>
        <v>0</v>
      </c>
      <c r="EW55" s="577">
        <f t="shared" si="112"/>
        <v>0</v>
      </c>
      <c r="EX55" s="576">
        <f t="shared" si="113"/>
        <v>3.1881326732673267</v>
      </c>
      <c r="EY55" s="577">
        <f t="shared" si="113"/>
        <v>3.5833222222222219</v>
      </c>
      <c r="EZ55" s="576">
        <f t="shared" si="114"/>
        <v>322.00139999999999</v>
      </c>
      <c r="FA55" s="577">
        <f t="shared" si="114"/>
        <v>386.99879999999996</v>
      </c>
      <c r="FB55" s="574">
        <v>48.6875</v>
      </c>
      <c r="FC55" s="511">
        <v>51.833300000000001</v>
      </c>
      <c r="FD55" s="576">
        <f t="shared" si="115"/>
        <v>2337</v>
      </c>
      <c r="FE55" s="577">
        <f t="shared" si="115"/>
        <v>2487.9983999999999</v>
      </c>
      <c r="FF55" s="574">
        <v>48.264200000000002</v>
      </c>
      <c r="FG55" s="511">
        <v>49.2667</v>
      </c>
      <c r="FH55" s="576">
        <f t="shared" si="116"/>
        <v>2558.0026000000003</v>
      </c>
      <c r="FI55" s="577">
        <f t="shared" si="116"/>
        <v>2956.002</v>
      </c>
      <c r="FJ55" s="574">
        <v>0</v>
      </c>
      <c r="FK55" s="575">
        <v>0</v>
      </c>
      <c r="FL55" s="576">
        <f t="shared" si="117"/>
        <v>0</v>
      </c>
      <c r="FM55" s="577">
        <f t="shared" si="117"/>
        <v>0</v>
      </c>
      <c r="FN55" s="576">
        <f t="shared" si="118"/>
        <v>48.465372277227722</v>
      </c>
      <c r="FO55" s="577">
        <f t="shared" si="118"/>
        <v>50.407411111111109</v>
      </c>
      <c r="FP55" s="576">
        <f t="shared" si="119"/>
        <v>4895.0025999999998</v>
      </c>
      <c r="FQ55" s="577">
        <f t="shared" si="119"/>
        <v>5444.0003999999999</v>
      </c>
      <c r="FR55" s="574">
        <v>40</v>
      </c>
      <c r="FS55" s="511">
        <v>53</v>
      </c>
      <c r="FT55" s="576">
        <f t="shared" si="120"/>
        <v>40</v>
      </c>
      <c r="FU55" s="577">
        <f t="shared" si="120"/>
        <v>53</v>
      </c>
      <c r="FV55" s="574">
        <v>3.9249999999999998</v>
      </c>
      <c r="FW55" s="511">
        <v>4.4150999999999998</v>
      </c>
      <c r="FX55" s="576">
        <f t="shared" si="121"/>
        <v>157</v>
      </c>
      <c r="FY55" s="577">
        <f t="shared" si="121"/>
        <v>234.00029999999998</v>
      </c>
      <c r="FZ55" s="574">
        <v>64.25</v>
      </c>
      <c r="GA55" s="511">
        <v>64.547200000000004</v>
      </c>
      <c r="GB55" s="576">
        <f t="shared" si="122"/>
        <v>2570</v>
      </c>
      <c r="GC55" s="577">
        <f t="shared" si="122"/>
        <v>3421.0016000000001</v>
      </c>
      <c r="GD55" s="576">
        <f t="shared" si="123"/>
        <v>325</v>
      </c>
      <c r="GE55" s="577">
        <f t="shared" si="123"/>
        <v>331</v>
      </c>
      <c r="GF55" s="576">
        <f t="shared" si="123"/>
        <v>325</v>
      </c>
      <c r="GG55" s="577">
        <f t="shared" si="123"/>
        <v>331</v>
      </c>
      <c r="GH55" s="576">
        <f t="shared" si="124"/>
        <v>1102.5136</v>
      </c>
      <c r="GI55" s="577">
        <f t="shared" si="124"/>
        <v>1062.4944</v>
      </c>
      <c r="GJ55" s="576">
        <f t="shared" si="125"/>
        <v>22350.996899999998</v>
      </c>
      <c r="GK55" s="577">
        <f t="shared" si="125"/>
        <v>22313.001099999998</v>
      </c>
      <c r="GL55" s="576">
        <f t="shared" si="126"/>
        <v>160</v>
      </c>
      <c r="GM55" s="577">
        <f t="shared" si="126"/>
        <v>204</v>
      </c>
      <c r="GN55" s="576">
        <f t="shared" si="126"/>
        <v>160</v>
      </c>
      <c r="GO55" s="577">
        <f t="shared" si="126"/>
        <v>204</v>
      </c>
      <c r="GP55" s="576">
        <f t="shared" si="127"/>
        <v>636.99530000000004</v>
      </c>
      <c r="GQ55" s="577">
        <f t="shared" si="127"/>
        <v>842.99639999999999</v>
      </c>
      <c r="GR55" s="576">
        <f t="shared" si="128"/>
        <v>10424.0015</v>
      </c>
      <c r="GS55" s="577">
        <f t="shared" si="128"/>
        <v>13300.999800000001</v>
      </c>
      <c r="GT55" s="576">
        <f t="shared" si="129"/>
        <v>485</v>
      </c>
      <c r="GU55" s="577">
        <f t="shared" si="129"/>
        <v>535</v>
      </c>
      <c r="GV55" s="576">
        <f t="shared" si="129"/>
        <v>485</v>
      </c>
      <c r="GW55" s="577">
        <f t="shared" si="129"/>
        <v>535</v>
      </c>
      <c r="GX55" s="576">
        <f t="shared" si="130"/>
        <v>1739.5089</v>
      </c>
      <c r="GY55" s="577">
        <f t="shared" si="130"/>
        <v>1905.4908</v>
      </c>
      <c r="GZ55" s="576">
        <f t="shared" si="130"/>
        <v>32774.998399999997</v>
      </c>
      <c r="HA55" s="577">
        <f t="shared" si="130"/>
        <v>35614.000899999999</v>
      </c>
      <c r="HB55" s="576">
        <f t="shared" si="131"/>
        <v>3</v>
      </c>
      <c r="HC55" s="577">
        <f t="shared" si="131"/>
        <v>9</v>
      </c>
      <c r="HD55" s="576">
        <f t="shared" si="131"/>
        <v>3</v>
      </c>
      <c r="HE55" s="577">
        <f t="shared" si="131"/>
        <v>9</v>
      </c>
      <c r="HF55" s="576">
        <f t="shared" si="132"/>
        <v>2.0000999999999998</v>
      </c>
      <c r="HG55" s="577">
        <f t="shared" si="132"/>
        <v>9</v>
      </c>
      <c r="HH55" s="576">
        <f t="shared" si="133"/>
        <v>182.0001</v>
      </c>
      <c r="HI55" s="577">
        <f t="shared" si="133"/>
        <v>631.99980000000005</v>
      </c>
      <c r="HJ55" s="576">
        <f t="shared" si="134"/>
        <v>1898.509</v>
      </c>
      <c r="HK55" s="577">
        <f t="shared" si="134"/>
        <v>2148.4911000000002</v>
      </c>
      <c r="HL55" s="576">
        <f t="shared" si="135"/>
        <v>35526.998500000002</v>
      </c>
      <c r="HM55" s="577">
        <f t="shared" si="135"/>
        <v>39667.002299999993</v>
      </c>
    </row>
    <row r="56" spans="1:221">
      <c r="A56" s="9" t="s">
        <v>383</v>
      </c>
      <c r="B56" s="8" t="s">
        <v>397</v>
      </c>
      <c r="C56" s="3"/>
      <c r="D56" s="6">
        <v>135391</v>
      </c>
      <c r="E56" s="1">
        <v>7</v>
      </c>
      <c r="F56" s="574">
        <v>1163</v>
      </c>
      <c r="G56" s="511">
        <v>1106</v>
      </c>
      <c r="H56" s="574">
        <v>7</v>
      </c>
      <c r="I56" s="511">
        <v>9</v>
      </c>
      <c r="J56" s="576">
        <f t="shared" si="68"/>
        <v>1156</v>
      </c>
      <c r="K56" s="577">
        <f t="shared" si="68"/>
        <v>1097</v>
      </c>
      <c r="L56" s="574">
        <v>60</v>
      </c>
      <c r="M56" s="575">
        <v>60</v>
      </c>
      <c r="N56" s="576">
        <f t="shared" si="69"/>
        <v>1156</v>
      </c>
      <c r="O56" s="577">
        <f t="shared" si="69"/>
        <v>1097</v>
      </c>
      <c r="P56" s="576">
        <f t="shared" si="69"/>
        <v>1156</v>
      </c>
      <c r="Q56" s="577">
        <f t="shared" si="69"/>
        <v>1097</v>
      </c>
      <c r="R56" s="574">
        <v>172</v>
      </c>
      <c r="S56" s="511">
        <v>153</v>
      </c>
      <c r="T56" s="576">
        <f t="shared" si="70"/>
        <v>172</v>
      </c>
      <c r="U56" s="577">
        <f t="shared" si="70"/>
        <v>153</v>
      </c>
      <c r="V56" s="574">
        <v>58</v>
      </c>
      <c r="W56" s="511">
        <v>72</v>
      </c>
      <c r="X56" s="576">
        <f t="shared" si="71"/>
        <v>58</v>
      </c>
      <c r="Y56" s="577">
        <f t="shared" si="71"/>
        <v>72</v>
      </c>
      <c r="Z56" s="574">
        <v>21</v>
      </c>
      <c r="AA56" s="511">
        <v>21</v>
      </c>
      <c r="AB56" s="576">
        <f t="shared" si="72"/>
        <v>21</v>
      </c>
      <c r="AC56" s="577">
        <f t="shared" si="72"/>
        <v>21</v>
      </c>
      <c r="AD56" s="576">
        <f t="shared" si="73"/>
        <v>251</v>
      </c>
      <c r="AE56" s="577">
        <f t="shared" si="73"/>
        <v>246</v>
      </c>
      <c r="AF56" s="576">
        <f t="shared" si="74"/>
        <v>251</v>
      </c>
      <c r="AG56" s="577">
        <f t="shared" si="74"/>
        <v>246</v>
      </c>
      <c r="AH56" s="574">
        <v>2.5232999999999999</v>
      </c>
      <c r="AI56" s="511">
        <v>2.6993</v>
      </c>
      <c r="AJ56" s="576">
        <f t="shared" si="75"/>
        <v>434.00759999999997</v>
      </c>
      <c r="AK56" s="577">
        <f t="shared" si="75"/>
        <v>412.99290000000002</v>
      </c>
      <c r="AL56" s="574">
        <v>2.7155</v>
      </c>
      <c r="AM56" s="511">
        <v>2.875</v>
      </c>
      <c r="AN56" s="576">
        <f t="shared" si="76"/>
        <v>157.499</v>
      </c>
      <c r="AO56" s="577">
        <f t="shared" si="76"/>
        <v>207</v>
      </c>
      <c r="AP56" s="574">
        <v>0.73809999999999998</v>
      </c>
      <c r="AQ56" s="511">
        <v>0.8095</v>
      </c>
      <c r="AR56" s="576">
        <f t="shared" si="77"/>
        <v>15.5001</v>
      </c>
      <c r="AS56" s="577">
        <f t="shared" si="77"/>
        <v>16.999500000000001</v>
      </c>
      <c r="AT56" s="576">
        <f t="shared" si="78"/>
        <v>2.4183533864541831</v>
      </c>
      <c r="AU56" s="577">
        <f t="shared" si="78"/>
        <v>2.5893999999999999</v>
      </c>
      <c r="AV56" s="576">
        <f t="shared" si="79"/>
        <v>607.00669999999991</v>
      </c>
      <c r="AW56" s="577">
        <f t="shared" si="79"/>
        <v>636.99239999999998</v>
      </c>
      <c r="AX56" s="574">
        <v>70.976699999999994</v>
      </c>
      <c r="AY56" s="511">
        <v>71.803899999999999</v>
      </c>
      <c r="AZ56" s="576">
        <f t="shared" si="80"/>
        <v>12207.992399999999</v>
      </c>
      <c r="BA56" s="577">
        <f t="shared" si="80"/>
        <v>10985.9967</v>
      </c>
      <c r="BB56" s="574">
        <v>70.430999999999997</v>
      </c>
      <c r="BC56" s="511">
        <v>69.638900000000007</v>
      </c>
      <c r="BD56" s="576">
        <f t="shared" si="81"/>
        <v>4084.998</v>
      </c>
      <c r="BE56" s="577">
        <f t="shared" si="81"/>
        <v>5014.0008000000007</v>
      </c>
      <c r="BF56" s="574">
        <v>65.381</v>
      </c>
      <c r="BG56" s="511">
        <v>63.571399999999997</v>
      </c>
      <c r="BH56" s="576">
        <f t="shared" si="82"/>
        <v>1373.001</v>
      </c>
      <c r="BI56" s="577">
        <f t="shared" si="82"/>
        <v>1334.9993999999999</v>
      </c>
      <c r="BJ56" s="576">
        <f t="shared" si="83"/>
        <v>70.382435856573707</v>
      </c>
      <c r="BK56" s="577">
        <f t="shared" si="83"/>
        <v>70.467467073170738</v>
      </c>
      <c r="BL56" s="576">
        <f t="shared" si="84"/>
        <v>17665.991399999999</v>
      </c>
      <c r="BM56" s="577">
        <f t="shared" si="84"/>
        <v>17334.996900000002</v>
      </c>
      <c r="BN56" s="574">
        <v>374</v>
      </c>
      <c r="BO56" s="511">
        <v>340</v>
      </c>
      <c r="BP56" s="576">
        <f t="shared" si="85"/>
        <v>374</v>
      </c>
      <c r="BQ56" s="577">
        <f t="shared" si="85"/>
        <v>340</v>
      </c>
      <c r="BR56" s="574">
        <v>155</v>
      </c>
      <c r="BS56" s="511">
        <v>156</v>
      </c>
      <c r="BT56" s="576">
        <f t="shared" si="86"/>
        <v>155</v>
      </c>
      <c r="BU56" s="577">
        <f t="shared" si="86"/>
        <v>156</v>
      </c>
      <c r="BV56" s="574">
        <v>0</v>
      </c>
      <c r="BW56" s="575">
        <v>0</v>
      </c>
      <c r="BX56" s="576">
        <f t="shared" si="87"/>
        <v>0</v>
      </c>
      <c r="BY56" s="577">
        <f t="shared" si="87"/>
        <v>0</v>
      </c>
      <c r="BZ56" s="576">
        <f t="shared" si="88"/>
        <v>529</v>
      </c>
      <c r="CA56" s="577">
        <f t="shared" si="88"/>
        <v>496</v>
      </c>
      <c r="CB56" s="576">
        <f t="shared" si="89"/>
        <v>529</v>
      </c>
      <c r="CC56" s="577">
        <f t="shared" si="89"/>
        <v>496</v>
      </c>
      <c r="CD56" s="574">
        <v>3.9491999999999998</v>
      </c>
      <c r="CE56" s="511">
        <v>3.7294</v>
      </c>
      <c r="CF56" s="576">
        <f t="shared" si="90"/>
        <v>1477.0008</v>
      </c>
      <c r="CG56" s="577">
        <f t="shared" si="90"/>
        <v>1267.9960000000001</v>
      </c>
      <c r="CH56" s="574">
        <v>4.6193999999999997</v>
      </c>
      <c r="CI56" s="511">
        <v>4.9390999999999998</v>
      </c>
      <c r="CJ56" s="576">
        <f t="shared" si="91"/>
        <v>716.00699999999995</v>
      </c>
      <c r="CK56" s="577">
        <f t="shared" si="91"/>
        <v>770.49959999999999</v>
      </c>
      <c r="CL56" s="574">
        <v>0</v>
      </c>
      <c r="CM56" s="575">
        <v>0</v>
      </c>
      <c r="CN56" s="576">
        <f t="shared" si="92"/>
        <v>0</v>
      </c>
      <c r="CO56" s="577">
        <f t="shared" si="92"/>
        <v>0</v>
      </c>
      <c r="CP56" s="576">
        <f t="shared" si="93"/>
        <v>4.1455724007561434</v>
      </c>
      <c r="CQ56" s="577">
        <f t="shared" si="93"/>
        <v>4.1098701612903232</v>
      </c>
      <c r="CR56" s="576">
        <f t="shared" si="94"/>
        <v>2193.0077999999999</v>
      </c>
      <c r="CS56" s="577">
        <f t="shared" si="94"/>
        <v>2038.4956000000004</v>
      </c>
      <c r="CT56" s="574">
        <v>79.2941</v>
      </c>
      <c r="CU56" s="511">
        <v>77.158799999999999</v>
      </c>
      <c r="CV56" s="576">
        <f t="shared" si="95"/>
        <v>29655.993399999999</v>
      </c>
      <c r="CW56" s="577">
        <f t="shared" si="95"/>
        <v>26233.991999999998</v>
      </c>
      <c r="CX56" s="574">
        <v>78.599999999999994</v>
      </c>
      <c r="CY56" s="511">
        <v>82.083299999999994</v>
      </c>
      <c r="CZ56" s="576">
        <f t="shared" si="96"/>
        <v>12183</v>
      </c>
      <c r="DA56" s="577">
        <f t="shared" si="96"/>
        <v>12804.994799999999</v>
      </c>
      <c r="DB56" s="574">
        <v>0</v>
      </c>
      <c r="DC56" s="575">
        <v>0</v>
      </c>
      <c r="DD56" s="576">
        <f t="shared" si="97"/>
        <v>0</v>
      </c>
      <c r="DE56" s="577">
        <f t="shared" si="97"/>
        <v>0</v>
      </c>
      <c r="DF56" s="576">
        <f t="shared" si="98"/>
        <v>79.090724763705097</v>
      </c>
      <c r="DG56" s="577">
        <f t="shared" si="98"/>
        <v>78.70763467741935</v>
      </c>
      <c r="DH56" s="576">
        <f t="shared" si="99"/>
        <v>41838.993399999999</v>
      </c>
      <c r="DI56" s="577">
        <f t="shared" si="99"/>
        <v>39038.986799999999</v>
      </c>
      <c r="DJ56" s="576">
        <f t="shared" si="100"/>
        <v>780</v>
      </c>
      <c r="DK56" s="577">
        <f t="shared" si="100"/>
        <v>742</v>
      </c>
      <c r="DL56" s="576">
        <f t="shared" si="100"/>
        <v>780</v>
      </c>
      <c r="DM56" s="577">
        <f t="shared" si="100"/>
        <v>742</v>
      </c>
      <c r="DN56" s="576">
        <f t="shared" si="101"/>
        <v>3.5897621794871792</v>
      </c>
      <c r="DO56" s="577">
        <f t="shared" si="101"/>
        <v>3.6057789757412402</v>
      </c>
      <c r="DP56" s="576">
        <f t="shared" si="102"/>
        <v>2800.0144999999998</v>
      </c>
      <c r="DQ56" s="577">
        <f t="shared" si="102"/>
        <v>2675.4880000000003</v>
      </c>
      <c r="DR56" s="576">
        <f t="shared" si="103"/>
        <v>76.288442051282047</v>
      </c>
      <c r="DS56" s="577">
        <f t="shared" si="103"/>
        <v>75.9757192722372</v>
      </c>
      <c r="DT56" s="576">
        <f t="shared" si="104"/>
        <v>59504.984799999998</v>
      </c>
      <c r="DU56" s="577">
        <f t="shared" si="104"/>
        <v>56373.983700000004</v>
      </c>
      <c r="DV56" s="574">
        <v>146</v>
      </c>
      <c r="DW56" s="511">
        <v>125</v>
      </c>
      <c r="DX56" s="576">
        <f t="shared" si="105"/>
        <v>146</v>
      </c>
      <c r="DY56" s="577">
        <f t="shared" si="105"/>
        <v>125</v>
      </c>
      <c r="DZ56" s="574">
        <v>113</v>
      </c>
      <c r="EA56" s="511">
        <v>124</v>
      </c>
      <c r="EB56" s="576">
        <f t="shared" si="106"/>
        <v>113</v>
      </c>
      <c r="EC56" s="577">
        <f t="shared" si="106"/>
        <v>124</v>
      </c>
      <c r="ED56" s="574">
        <v>0</v>
      </c>
      <c r="EE56" s="575">
        <v>0</v>
      </c>
      <c r="EF56" s="576">
        <f t="shared" si="107"/>
        <v>0</v>
      </c>
      <c r="EG56" s="577">
        <f t="shared" si="107"/>
        <v>0</v>
      </c>
      <c r="EH56" s="576">
        <f t="shared" si="108"/>
        <v>259</v>
      </c>
      <c r="EI56" s="577">
        <f t="shared" si="108"/>
        <v>249</v>
      </c>
      <c r="EJ56" s="576">
        <f t="shared" si="109"/>
        <v>259</v>
      </c>
      <c r="EK56" s="577">
        <f t="shared" si="109"/>
        <v>249</v>
      </c>
      <c r="EL56" s="574">
        <v>2.7397</v>
      </c>
      <c r="EM56" s="511">
        <v>2.8279999999999998</v>
      </c>
      <c r="EN56" s="576">
        <f t="shared" si="110"/>
        <v>399.99619999999999</v>
      </c>
      <c r="EO56" s="577">
        <f t="shared" si="110"/>
        <v>353.5</v>
      </c>
      <c r="EP56" s="574">
        <v>3.8052999999999999</v>
      </c>
      <c r="EQ56" s="511">
        <v>3.6410999999999998</v>
      </c>
      <c r="ER56" s="576">
        <f t="shared" si="111"/>
        <v>429.99889999999999</v>
      </c>
      <c r="ES56" s="577">
        <f t="shared" si="111"/>
        <v>451.49639999999999</v>
      </c>
      <c r="ET56" s="574">
        <v>0</v>
      </c>
      <c r="EU56" s="575">
        <v>0</v>
      </c>
      <c r="EV56" s="576">
        <f t="shared" si="112"/>
        <v>0</v>
      </c>
      <c r="EW56" s="577">
        <f t="shared" si="112"/>
        <v>0</v>
      </c>
      <c r="EX56" s="576">
        <f t="shared" si="113"/>
        <v>3.2046142857142854</v>
      </c>
      <c r="EY56" s="577">
        <f t="shared" si="113"/>
        <v>3.2329172690763053</v>
      </c>
      <c r="EZ56" s="576">
        <f t="shared" si="114"/>
        <v>829.99509999999987</v>
      </c>
      <c r="FA56" s="577">
        <f t="shared" si="114"/>
        <v>804.99639999999999</v>
      </c>
      <c r="FB56" s="574">
        <v>55.664400000000001</v>
      </c>
      <c r="FC56" s="511">
        <v>56.44</v>
      </c>
      <c r="FD56" s="576">
        <f t="shared" si="115"/>
        <v>8127.0024000000003</v>
      </c>
      <c r="FE56" s="577">
        <f t="shared" si="115"/>
        <v>7055</v>
      </c>
      <c r="FF56" s="574">
        <v>53.035400000000003</v>
      </c>
      <c r="FG56" s="511">
        <v>52.895200000000003</v>
      </c>
      <c r="FH56" s="576">
        <f t="shared" si="116"/>
        <v>5993.0002000000004</v>
      </c>
      <c r="FI56" s="577">
        <f t="shared" si="116"/>
        <v>6559.0048000000006</v>
      </c>
      <c r="FJ56" s="574">
        <v>0</v>
      </c>
      <c r="FK56" s="575">
        <v>0</v>
      </c>
      <c r="FL56" s="576">
        <f t="shared" si="117"/>
        <v>0</v>
      </c>
      <c r="FM56" s="577">
        <f t="shared" si="117"/>
        <v>0</v>
      </c>
      <c r="FN56" s="576">
        <f t="shared" si="118"/>
        <v>54.517384555984556</v>
      </c>
      <c r="FO56" s="577">
        <f t="shared" si="118"/>
        <v>54.67471807228916</v>
      </c>
      <c r="FP56" s="576">
        <f t="shared" si="119"/>
        <v>14120.0026</v>
      </c>
      <c r="FQ56" s="577">
        <f t="shared" si="119"/>
        <v>13614.004800000001</v>
      </c>
      <c r="FR56" s="574">
        <v>117</v>
      </c>
      <c r="FS56" s="511">
        <v>106</v>
      </c>
      <c r="FT56" s="576">
        <f t="shared" si="120"/>
        <v>117</v>
      </c>
      <c r="FU56" s="577">
        <f t="shared" si="120"/>
        <v>106</v>
      </c>
      <c r="FV56" s="574">
        <v>4.4828999999999999</v>
      </c>
      <c r="FW56" s="511">
        <v>4.5377000000000001</v>
      </c>
      <c r="FX56" s="576">
        <f t="shared" si="121"/>
        <v>524.49929999999995</v>
      </c>
      <c r="FY56" s="577">
        <f t="shared" si="121"/>
        <v>480.99619999999999</v>
      </c>
      <c r="FZ56" s="574">
        <v>84.572599999999994</v>
      </c>
      <c r="GA56" s="511">
        <v>80.603800000000007</v>
      </c>
      <c r="GB56" s="576">
        <f t="shared" si="122"/>
        <v>9894.9941999999992</v>
      </c>
      <c r="GC56" s="577">
        <f t="shared" si="122"/>
        <v>8544.0028000000002</v>
      </c>
      <c r="GD56" s="576">
        <f t="shared" si="123"/>
        <v>692</v>
      </c>
      <c r="GE56" s="577">
        <f t="shared" si="123"/>
        <v>618</v>
      </c>
      <c r="GF56" s="576">
        <f t="shared" si="123"/>
        <v>692</v>
      </c>
      <c r="GG56" s="577">
        <f t="shared" si="123"/>
        <v>618</v>
      </c>
      <c r="GH56" s="576">
        <f t="shared" si="124"/>
        <v>2311.0045999999998</v>
      </c>
      <c r="GI56" s="577">
        <f t="shared" si="124"/>
        <v>2034.4889000000001</v>
      </c>
      <c r="GJ56" s="576">
        <f t="shared" si="125"/>
        <v>49990.988199999993</v>
      </c>
      <c r="GK56" s="577">
        <f t="shared" si="125"/>
        <v>44274.988700000002</v>
      </c>
      <c r="GL56" s="576">
        <f t="shared" si="126"/>
        <v>326</v>
      </c>
      <c r="GM56" s="577">
        <f t="shared" si="126"/>
        <v>352</v>
      </c>
      <c r="GN56" s="576">
        <f t="shared" si="126"/>
        <v>326</v>
      </c>
      <c r="GO56" s="577">
        <f t="shared" si="126"/>
        <v>352</v>
      </c>
      <c r="GP56" s="576">
        <f t="shared" si="127"/>
        <v>1303.5048999999999</v>
      </c>
      <c r="GQ56" s="577">
        <f t="shared" si="127"/>
        <v>1428.9960000000001</v>
      </c>
      <c r="GR56" s="576">
        <f t="shared" si="128"/>
        <v>22260.998200000002</v>
      </c>
      <c r="GS56" s="577">
        <f t="shared" si="128"/>
        <v>24378.000399999997</v>
      </c>
      <c r="GT56" s="576">
        <f t="shared" si="129"/>
        <v>1018</v>
      </c>
      <c r="GU56" s="577">
        <f t="shared" si="129"/>
        <v>970</v>
      </c>
      <c r="GV56" s="576">
        <f t="shared" si="129"/>
        <v>1018</v>
      </c>
      <c r="GW56" s="577">
        <f t="shared" si="129"/>
        <v>970</v>
      </c>
      <c r="GX56" s="576">
        <f t="shared" si="130"/>
        <v>3614.5094999999997</v>
      </c>
      <c r="GY56" s="577">
        <f t="shared" si="130"/>
        <v>3463.4849000000004</v>
      </c>
      <c r="GZ56" s="576">
        <f t="shared" si="130"/>
        <v>72251.986399999994</v>
      </c>
      <c r="HA56" s="577">
        <f t="shared" si="130"/>
        <v>68652.989100000006</v>
      </c>
      <c r="HB56" s="576">
        <f t="shared" si="131"/>
        <v>21</v>
      </c>
      <c r="HC56" s="577">
        <f t="shared" si="131"/>
        <v>21</v>
      </c>
      <c r="HD56" s="576">
        <f t="shared" si="131"/>
        <v>21</v>
      </c>
      <c r="HE56" s="577">
        <f t="shared" si="131"/>
        <v>21</v>
      </c>
      <c r="HF56" s="576">
        <f t="shared" si="132"/>
        <v>15.5001</v>
      </c>
      <c r="HG56" s="577">
        <f t="shared" si="132"/>
        <v>16.999500000000001</v>
      </c>
      <c r="HH56" s="576">
        <f t="shared" si="133"/>
        <v>1373.001</v>
      </c>
      <c r="HI56" s="577">
        <f t="shared" si="133"/>
        <v>1334.9993999999999</v>
      </c>
      <c r="HJ56" s="576">
        <f t="shared" si="134"/>
        <v>4154.5088999999989</v>
      </c>
      <c r="HK56" s="577">
        <f t="shared" si="134"/>
        <v>3961.4806000000003</v>
      </c>
      <c r="HL56" s="576">
        <f t="shared" si="135"/>
        <v>83519.981599999999</v>
      </c>
      <c r="HM56" s="577">
        <f t="shared" si="135"/>
        <v>78531.991300000009</v>
      </c>
    </row>
    <row r="57" spans="1:221">
      <c r="A57" s="9" t="s">
        <v>383</v>
      </c>
      <c r="B57" s="8" t="s">
        <v>398</v>
      </c>
      <c r="C57" s="7"/>
      <c r="D57" s="6">
        <v>135717</v>
      </c>
      <c r="E57" s="1">
        <v>7</v>
      </c>
      <c r="F57" s="574">
        <v>7776</v>
      </c>
      <c r="G57" s="511">
        <v>7917</v>
      </c>
      <c r="H57" s="574">
        <v>46</v>
      </c>
      <c r="I57" s="511">
        <v>51</v>
      </c>
      <c r="J57" s="576">
        <f t="shared" si="68"/>
        <v>7730</v>
      </c>
      <c r="K57" s="577">
        <f t="shared" si="68"/>
        <v>7866</v>
      </c>
      <c r="L57" s="574">
        <v>60</v>
      </c>
      <c r="M57" s="575">
        <v>60</v>
      </c>
      <c r="N57" s="576">
        <f t="shared" si="69"/>
        <v>7730</v>
      </c>
      <c r="O57" s="577">
        <f t="shared" si="69"/>
        <v>7866</v>
      </c>
      <c r="P57" s="576">
        <f t="shared" si="69"/>
        <v>7730</v>
      </c>
      <c r="Q57" s="577">
        <f t="shared" si="69"/>
        <v>7866</v>
      </c>
      <c r="R57" s="574">
        <v>247</v>
      </c>
      <c r="S57" s="511">
        <v>231</v>
      </c>
      <c r="T57" s="576">
        <f t="shared" si="70"/>
        <v>247</v>
      </c>
      <c r="U57" s="577">
        <f t="shared" si="70"/>
        <v>231</v>
      </c>
      <c r="V57" s="574">
        <v>76</v>
      </c>
      <c r="W57" s="511">
        <v>93</v>
      </c>
      <c r="X57" s="576">
        <f t="shared" si="71"/>
        <v>76</v>
      </c>
      <c r="Y57" s="577">
        <f t="shared" si="71"/>
        <v>93</v>
      </c>
      <c r="Z57" s="574">
        <v>283</v>
      </c>
      <c r="AA57" s="511">
        <v>24</v>
      </c>
      <c r="AB57" s="576">
        <f t="shared" si="72"/>
        <v>283</v>
      </c>
      <c r="AC57" s="577">
        <f t="shared" si="72"/>
        <v>24</v>
      </c>
      <c r="AD57" s="576">
        <f t="shared" si="73"/>
        <v>606</v>
      </c>
      <c r="AE57" s="577">
        <f t="shared" si="73"/>
        <v>348</v>
      </c>
      <c r="AF57" s="576">
        <f t="shared" si="74"/>
        <v>606</v>
      </c>
      <c r="AG57" s="577">
        <f t="shared" si="74"/>
        <v>348</v>
      </c>
      <c r="AH57" s="574">
        <v>2.5061</v>
      </c>
      <c r="AI57" s="511">
        <v>2.6991000000000001</v>
      </c>
      <c r="AJ57" s="576">
        <f t="shared" si="75"/>
        <v>619.00670000000002</v>
      </c>
      <c r="AK57" s="577">
        <f t="shared" si="75"/>
        <v>623.49210000000005</v>
      </c>
      <c r="AL57" s="574">
        <v>2.4670999999999998</v>
      </c>
      <c r="AM57" s="511">
        <v>2.2473000000000001</v>
      </c>
      <c r="AN57" s="576">
        <f t="shared" si="76"/>
        <v>187.49959999999999</v>
      </c>
      <c r="AO57" s="577">
        <f t="shared" si="76"/>
        <v>208.99890000000002</v>
      </c>
      <c r="AP57" s="574">
        <v>0.97</v>
      </c>
      <c r="AQ57" s="511">
        <v>0.9375</v>
      </c>
      <c r="AR57" s="576">
        <f t="shared" si="77"/>
        <v>274.51</v>
      </c>
      <c r="AS57" s="577">
        <f t="shared" si="77"/>
        <v>22.5</v>
      </c>
      <c r="AT57" s="576">
        <f t="shared" si="78"/>
        <v>1.7838552805280528</v>
      </c>
      <c r="AU57" s="577">
        <f t="shared" si="78"/>
        <v>2.4568706896551729</v>
      </c>
      <c r="AV57" s="576">
        <f t="shared" si="79"/>
        <v>1081.0163</v>
      </c>
      <c r="AW57" s="577">
        <f t="shared" si="79"/>
        <v>854.9910000000001</v>
      </c>
      <c r="AX57" s="574">
        <v>71.8583</v>
      </c>
      <c r="AY57" s="511">
        <v>72.229399999999998</v>
      </c>
      <c r="AZ57" s="576">
        <f t="shared" si="80"/>
        <v>17749.000100000001</v>
      </c>
      <c r="BA57" s="577">
        <f t="shared" si="80"/>
        <v>16684.991399999999</v>
      </c>
      <c r="BB57" s="574">
        <v>59</v>
      </c>
      <c r="BC57" s="511">
        <v>59.204300000000003</v>
      </c>
      <c r="BD57" s="576">
        <f t="shared" si="81"/>
        <v>4484</v>
      </c>
      <c r="BE57" s="577">
        <f t="shared" si="81"/>
        <v>5505.9999000000007</v>
      </c>
      <c r="BF57" s="574">
        <v>55.780900000000003</v>
      </c>
      <c r="BG57" s="511">
        <v>59.666699999999999</v>
      </c>
      <c r="BH57" s="576">
        <f t="shared" si="82"/>
        <v>15785.994700000001</v>
      </c>
      <c r="BI57" s="577">
        <f t="shared" si="82"/>
        <v>1432.0008</v>
      </c>
      <c r="BJ57" s="576">
        <f t="shared" si="83"/>
        <v>62.737615181518152</v>
      </c>
      <c r="BK57" s="577">
        <f t="shared" si="83"/>
        <v>67.882161206896555</v>
      </c>
      <c r="BL57" s="576">
        <f t="shared" si="84"/>
        <v>38018.9948</v>
      </c>
      <c r="BM57" s="577">
        <f t="shared" si="84"/>
        <v>23622.992099999999</v>
      </c>
      <c r="BN57" s="574">
        <v>3569</v>
      </c>
      <c r="BO57" s="511">
        <v>3916</v>
      </c>
      <c r="BP57" s="576">
        <f t="shared" si="85"/>
        <v>3569</v>
      </c>
      <c r="BQ57" s="577">
        <f t="shared" si="85"/>
        <v>3916</v>
      </c>
      <c r="BR57" s="574">
        <v>1443</v>
      </c>
      <c r="BS57" s="511">
        <v>1466</v>
      </c>
      <c r="BT57" s="576">
        <f t="shared" si="86"/>
        <v>1443</v>
      </c>
      <c r="BU57" s="577">
        <f t="shared" si="86"/>
        <v>1466</v>
      </c>
      <c r="BV57" s="574">
        <v>0</v>
      </c>
      <c r="BW57" s="575">
        <v>0</v>
      </c>
      <c r="BX57" s="576">
        <f t="shared" si="87"/>
        <v>0</v>
      </c>
      <c r="BY57" s="577">
        <f t="shared" si="87"/>
        <v>0</v>
      </c>
      <c r="BZ57" s="576">
        <f t="shared" si="88"/>
        <v>5012</v>
      </c>
      <c r="CA57" s="577">
        <f t="shared" si="88"/>
        <v>5382</v>
      </c>
      <c r="CB57" s="576">
        <f t="shared" si="89"/>
        <v>5012</v>
      </c>
      <c r="CC57" s="577">
        <f t="shared" si="89"/>
        <v>5382</v>
      </c>
      <c r="CD57" s="574">
        <v>4.4053000000000004</v>
      </c>
      <c r="CE57" s="511">
        <v>3.9828999999999999</v>
      </c>
      <c r="CF57" s="576">
        <f t="shared" si="90"/>
        <v>15722.515700000002</v>
      </c>
      <c r="CG57" s="577">
        <f t="shared" si="90"/>
        <v>15597.036399999999</v>
      </c>
      <c r="CH57" s="574">
        <v>5.6978999999999997</v>
      </c>
      <c r="CI57" s="511">
        <v>5.0907</v>
      </c>
      <c r="CJ57" s="576">
        <f t="shared" si="91"/>
        <v>8222.0697</v>
      </c>
      <c r="CK57" s="577">
        <f t="shared" si="91"/>
        <v>7462.9661999999998</v>
      </c>
      <c r="CL57" s="574">
        <v>0</v>
      </c>
      <c r="CM57" s="575">
        <v>0</v>
      </c>
      <c r="CN57" s="576">
        <f t="shared" si="92"/>
        <v>0</v>
      </c>
      <c r="CO57" s="577">
        <f t="shared" si="92"/>
        <v>0</v>
      </c>
      <c r="CP57" s="576">
        <f t="shared" si="93"/>
        <v>4.7774511971268963</v>
      </c>
      <c r="CQ57" s="577">
        <f t="shared" si="93"/>
        <v>4.2846530286138984</v>
      </c>
      <c r="CR57" s="576">
        <f t="shared" si="94"/>
        <v>23944.585400000004</v>
      </c>
      <c r="CS57" s="577">
        <f t="shared" si="94"/>
        <v>23060.0026</v>
      </c>
      <c r="CT57" s="574">
        <v>80.864099999999993</v>
      </c>
      <c r="CU57" s="511">
        <v>76.482399999999998</v>
      </c>
      <c r="CV57" s="576">
        <f t="shared" si="95"/>
        <v>288603.97289999999</v>
      </c>
      <c r="CW57" s="577">
        <f t="shared" si="95"/>
        <v>299505.0784</v>
      </c>
      <c r="CX57" s="574">
        <v>79.614699999999999</v>
      </c>
      <c r="CY57" s="511">
        <v>77.016400000000004</v>
      </c>
      <c r="CZ57" s="576">
        <f t="shared" si="96"/>
        <v>114884.01209999999</v>
      </c>
      <c r="DA57" s="577">
        <f t="shared" si="96"/>
        <v>112906.04240000001</v>
      </c>
      <c r="DB57" s="574">
        <v>0</v>
      </c>
      <c r="DC57" s="575">
        <v>0</v>
      </c>
      <c r="DD57" s="576">
        <f t="shared" si="97"/>
        <v>0</v>
      </c>
      <c r="DE57" s="577">
        <f t="shared" si="97"/>
        <v>0</v>
      </c>
      <c r="DF57" s="576">
        <f t="shared" si="98"/>
        <v>80.504386472466081</v>
      </c>
      <c r="DG57" s="577">
        <f t="shared" si="98"/>
        <v>76.627855964325533</v>
      </c>
      <c r="DH57" s="576">
        <f t="shared" si="99"/>
        <v>403487.98499999999</v>
      </c>
      <c r="DI57" s="577">
        <f t="shared" si="99"/>
        <v>412411.12080000003</v>
      </c>
      <c r="DJ57" s="576">
        <f t="shared" si="100"/>
        <v>5618</v>
      </c>
      <c r="DK57" s="577">
        <f t="shared" si="100"/>
        <v>5730</v>
      </c>
      <c r="DL57" s="576">
        <f t="shared" si="100"/>
        <v>5618</v>
      </c>
      <c r="DM57" s="577">
        <f t="shared" si="100"/>
        <v>5730</v>
      </c>
      <c r="DN57" s="576">
        <f t="shared" si="101"/>
        <v>4.4545392844428626</v>
      </c>
      <c r="DO57" s="577">
        <f t="shared" si="101"/>
        <v>4.1736463525305414</v>
      </c>
      <c r="DP57" s="576">
        <f t="shared" si="102"/>
        <v>25025.601700000003</v>
      </c>
      <c r="DQ57" s="577">
        <f t="shared" si="102"/>
        <v>23914.993600000002</v>
      </c>
      <c r="DR57" s="576">
        <f t="shared" si="103"/>
        <v>78.587928052687786</v>
      </c>
      <c r="DS57" s="577">
        <f t="shared" si="103"/>
        <v>76.096703821989536</v>
      </c>
      <c r="DT57" s="576">
        <f t="shared" si="104"/>
        <v>441506.97979999997</v>
      </c>
      <c r="DU57" s="577">
        <f t="shared" si="104"/>
        <v>436034.11290000007</v>
      </c>
      <c r="DV57" s="574">
        <v>422</v>
      </c>
      <c r="DW57" s="511">
        <v>373</v>
      </c>
      <c r="DX57" s="576">
        <f t="shared" si="105"/>
        <v>422</v>
      </c>
      <c r="DY57" s="577">
        <f t="shared" si="105"/>
        <v>373</v>
      </c>
      <c r="DZ57" s="574">
        <v>451</v>
      </c>
      <c r="EA57" s="511">
        <v>445</v>
      </c>
      <c r="EB57" s="576">
        <f t="shared" si="106"/>
        <v>451</v>
      </c>
      <c r="EC57" s="577">
        <f t="shared" si="106"/>
        <v>445</v>
      </c>
      <c r="ED57" s="574">
        <v>0</v>
      </c>
      <c r="EE57" s="575">
        <v>0</v>
      </c>
      <c r="EF57" s="576">
        <f t="shared" si="107"/>
        <v>0</v>
      </c>
      <c r="EG57" s="577">
        <f t="shared" si="107"/>
        <v>0</v>
      </c>
      <c r="EH57" s="576">
        <f t="shared" si="108"/>
        <v>873</v>
      </c>
      <c r="EI57" s="577">
        <f t="shared" si="108"/>
        <v>818</v>
      </c>
      <c r="EJ57" s="576">
        <f t="shared" si="109"/>
        <v>873</v>
      </c>
      <c r="EK57" s="577">
        <f t="shared" si="109"/>
        <v>818</v>
      </c>
      <c r="EL57" s="574">
        <v>3.1836000000000002</v>
      </c>
      <c r="EM57" s="511">
        <v>3.5817999999999999</v>
      </c>
      <c r="EN57" s="576">
        <f t="shared" si="110"/>
        <v>1343.4792</v>
      </c>
      <c r="EO57" s="577">
        <f t="shared" si="110"/>
        <v>1336.0113999999999</v>
      </c>
      <c r="EP57" s="574">
        <v>4.2305999999999999</v>
      </c>
      <c r="EQ57" s="511">
        <v>4.5865</v>
      </c>
      <c r="ER57" s="576">
        <f t="shared" si="111"/>
        <v>1908.0005999999998</v>
      </c>
      <c r="ES57" s="577">
        <f t="shared" si="111"/>
        <v>2040.9925000000001</v>
      </c>
      <c r="ET57" s="574">
        <v>0</v>
      </c>
      <c r="EU57" s="575">
        <v>0</v>
      </c>
      <c r="EV57" s="576">
        <f t="shared" si="112"/>
        <v>0</v>
      </c>
      <c r="EW57" s="577">
        <f t="shared" si="112"/>
        <v>0</v>
      </c>
      <c r="EX57" s="576">
        <f t="shared" si="113"/>
        <v>3.7244900343642611</v>
      </c>
      <c r="EY57" s="577">
        <f t="shared" si="113"/>
        <v>4.1283666259168701</v>
      </c>
      <c r="EZ57" s="576">
        <f t="shared" si="114"/>
        <v>3251.4798000000001</v>
      </c>
      <c r="FA57" s="577">
        <f t="shared" si="114"/>
        <v>3377.0038999999997</v>
      </c>
      <c r="FB57" s="574">
        <v>60.428899999999999</v>
      </c>
      <c r="FC57" s="511">
        <v>65.576400000000007</v>
      </c>
      <c r="FD57" s="576">
        <f t="shared" si="115"/>
        <v>25500.995800000001</v>
      </c>
      <c r="FE57" s="577">
        <f t="shared" si="115"/>
        <v>24459.997200000002</v>
      </c>
      <c r="FF57" s="574">
        <v>53.929000000000002</v>
      </c>
      <c r="FG57" s="511">
        <v>60.559600000000003</v>
      </c>
      <c r="FH57" s="576">
        <f t="shared" si="116"/>
        <v>24321.978999999999</v>
      </c>
      <c r="FI57" s="577">
        <f t="shared" si="116"/>
        <v>26949.022000000001</v>
      </c>
      <c r="FJ57" s="574">
        <v>0</v>
      </c>
      <c r="FK57" s="575">
        <v>0</v>
      </c>
      <c r="FL57" s="576">
        <f t="shared" si="117"/>
        <v>0</v>
      </c>
      <c r="FM57" s="577">
        <f t="shared" si="117"/>
        <v>0</v>
      </c>
      <c r="FN57" s="576">
        <f t="shared" si="118"/>
        <v>57.07099060710194</v>
      </c>
      <c r="FO57" s="577">
        <f t="shared" si="118"/>
        <v>62.847211735941322</v>
      </c>
      <c r="FP57" s="576">
        <f t="shared" si="119"/>
        <v>49822.974799999996</v>
      </c>
      <c r="FQ57" s="577">
        <f t="shared" si="119"/>
        <v>51409.019200000002</v>
      </c>
      <c r="FR57" s="574">
        <v>1239</v>
      </c>
      <c r="FS57" s="511">
        <v>1318</v>
      </c>
      <c r="FT57" s="576">
        <f t="shared" si="120"/>
        <v>1239</v>
      </c>
      <c r="FU57" s="577">
        <f t="shared" si="120"/>
        <v>1318</v>
      </c>
      <c r="FV57" s="574">
        <v>3.5112999999999999</v>
      </c>
      <c r="FW57" s="511">
        <v>4.1361999999999997</v>
      </c>
      <c r="FX57" s="576">
        <f t="shared" si="121"/>
        <v>4350.5006999999996</v>
      </c>
      <c r="FY57" s="577">
        <f t="shared" si="121"/>
        <v>5451.5115999999998</v>
      </c>
      <c r="FZ57" s="574">
        <v>72.785300000000007</v>
      </c>
      <c r="GA57" s="511">
        <v>78.063000000000002</v>
      </c>
      <c r="GB57" s="576">
        <f t="shared" si="122"/>
        <v>90180.986700000009</v>
      </c>
      <c r="GC57" s="577">
        <f t="shared" si="122"/>
        <v>102887.034</v>
      </c>
      <c r="GD57" s="576">
        <f t="shared" si="123"/>
        <v>4238</v>
      </c>
      <c r="GE57" s="577">
        <f t="shared" si="123"/>
        <v>4520</v>
      </c>
      <c r="GF57" s="576">
        <f t="shared" si="123"/>
        <v>4238</v>
      </c>
      <c r="GG57" s="577">
        <f t="shared" si="123"/>
        <v>4520</v>
      </c>
      <c r="GH57" s="576">
        <f t="shared" si="124"/>
        <v>17685.001600000003</v>
      </c>
      <c r="GI57" s="577">
        <f t="shared" si="124"/>
        <v>17556.5399</v>
      </c>
      <c r="GJ57" s="576">
        <f t="shared" si="125"/>
        <v>331853.96879999997</v>
      </c>
      <c r="GK57" s="577">
        <f t="shared" si="125"/>
        <v>340650.06699999998</v>
      </c>
      <c r="GL57" s="576">
        <f t="shared" si="126"/>
        <v>1970</v>
      </c>
      <c r="GM57" s="577">
        <f t="shared" si="126"/>
        <v>2004</v>
      </c>
      <c r="GN57" s="576">
        <f t="shared" si="126"/>
        <v>1970</v>
      </c>
      <c r="GO57" s="577">
        <f t="shared" si="126"/>
        <v>2004</v>
      </c>
      <c r="GP57" s="576">
        <f t="shared" si="127"/>
        <v>10317.569899999999</v>
      </c>
      <c r="GQ57" s="577">
        <f t="shared" si="127"/>
        <v>9712.9575999999997</v>
      </c>
      <c r="GR57" s="576">
        <f t="shared" si="128"/>
        <v>143689.99109999998</v>
      </c>
      <c r="GS57" s="577">
        <f t="shared" si="128"/>
        <v>145361.0643</v>
      </c>
      <c r="GT57" s="576">
        <f t="shared" si="129"/>
        <v>6208</v>
      </c>
      <c r="GU57" s="577">
        <f t="shared" si="129"/>
        <v>6524</v>
      </c>
      <c r="GV57" s="576">
        <f t="shared" si="129"/>
        <v>6208</v>
      </c>
      <c r="GW57" s="577">
        <f t="shared" si="129"/>
        <v>6524</v>
      </c>
      <c r="GX57" s="576">
        <f t="shared" si="130"/>
        <v>28002.571500000002</v>
      </c>
      <c r="GY57" s="577">
        <f t="shared" si="130"/>
        <v>27269.497499999998</v>
      </c>
      <c r="GZ57" s="576">
        <f t="shared" si="130"/>
        <v>475543.95989999996</v>
      </c>
      <c r="HA57" s="577">
        <f t="shared" si="130"/>
        <v>486011.13130000001</v>
      </c>
      <c r="HB57" s="576">
        <f t="shared" si="131"/>
        <v>283</v>
      </c>
      <c r="HC57" s="577">
        <f t="shared" si="131"/>
        <v>24</v>
      </c>
      <c r="HD57" s="576">
        <f t="shared" si="131"/>
        <v>283</v>
      </c>
      <c r="HE57" s="577">
        <f t="shared" si="131"/>
        <v>24</v>
      </c>
      <c r="HF57" s="576">
        <f t="shared" si="132"/>
        <v>274.51</v>
      </c>
      <c r="HG57" s="577">
        <f t="shared" si="132"/>
        <v>22.5</v>
      </c>
      <c r="HH57" s="576">
        <f t="shared" si="133"/>
        <v>15785.994700000001</v>
      </c>
      <c r="HI57" s="577">
        <f t="shared" si="133"/>
        <v>1432.0008</v>
      </c>
      <c r="HJ57" s="576">
        <f t="shared" si="134"/>
        <v>32627.582200000004</v>
      </c>
      <c r="HK57" s="577">
        <f t="shared" si="134"/>
        <v>32743.509100000003</v>
      </c>
      <c r="HL57" s="576">
        <f t="shared" si="135"/>
        <v>581510.94129999995</v>
      </c>
      <c r="HM57" s="577">
        <f t="shared" si="135"/>
        <v>590330.16610000003</v>
      </c>
    </row>
    <row r="58" spans="1:221">
      <c r="A58" s="9" t="s">
        <v>383</v>
      </c>
      <c r="B58" s="8" t="s">
        <v>399</v>
      </c>
      <c r="C58" s="7"/>
      <c r="D58" s="6">
        <v>136145</v>
      </c>
      <c r="E58" s="1">
        <v>10</v>
      </c>
      <c r="F58" s="574">
        <v>160</v>
      </c>
      <c r="G58" s="511">
        <v>153</v>
      </c>
      <c r="H58" s="574">
        <v>1</v>
      </c>
      <c r="I58" s="511">
        <v>0</v>
      </c>
      <c r="J58" s="576">
        <f t="shared" si="68"/>
        <v>159</v>
      </c>
      <c r="K58" s="577">
        <f t="shared" si="68"/>
        <v>153</v>
      </c>
      <c r="L58" s="574">
        <v>60</v>
      </c>
      <c r="M58" s="575">
        <v>60</v>
      </c>
      <c r="N58" s="576">
        <f t="shared" si="69"/>
        <v>159</v>
      </c>
      <c r="O58" s="577">
        <f t="shared" si="69"/>
        <v>153</v>
      </c>
      <c r="P58" s="576">
        <f t="shared" si="69"/>
        <v>159</v>
      </c>
      <c r="Q58" s="577">
        <f t="shared" si="69"/>
        <v>153</v>
      </c>
      <c r="R58" s="574">
        <v>47</v>
      </c>
      <c r="S58" s="511">
        <v>37</v>
      </c>
      <c r="T58" s="576">
        <f t="shared" si="70"/>
        <v>47</v>
      </c>
      <c r="U58" s="577">
        <f t="shared" si="70"/>
        <v>37</v>
      </c>
      <c r="V58" s="574">
        <v>17</v>
      </c>
      <c r="W58" s="511">
        <v>20</v>
      </c>
      <c r="X58" s="576">
        <f t="shared" si="71"/>
        <v>17</v>
      </c>
      <c r="Y58" s="577">
        <f t="shared" si="71"/>
        <v>20</v>
      </c>
      <c r="Z58" s="574">
        <v>9</v>
      </c>
      <c r="AA58" s="511">
        <v>12</v>
      </c>
      <c r="AB58" s="576">
        <f t="shared" si="72"/>
        <v>9</v>
      </c>
      <c r="AC58" s="577">
        <f t="shared" si="72"/>
        <v>12</v>
      </c>
      <c r="AD58" s="576">
        <f t="shared" si="73"/>
        <v>73</v>
      </c>
      <c r="AE58" s="577">
        <f t="shared" si="73"/>
        <v>69</v>
      </c>
      <c r="AF58" s="576">
        <f t="shared" si="74"/>
        <v>73</v>
      </c>
      <c r="AG58" s="577">
        <f t="shared" si="74"/>
        <v>69</v>
      </c>
      <c r="AH58" s="574">
        <v>3.2021000000000002</v>
      </c>
      <c r="AI58" s="511">
        <v>2.3378000000000001</v>
      </c>
      <c r="AJ58" s="576">
        <f t="shared" si="75"/>
        <v>150.49870000000001</v>
      </c>
      <c r="AK58" s="577">
        <f t="shared" si="75"/>
        <v>86.49860000000001</v>
      </c>
      <c r="AL58" s="574">
        <v>2.5588000000000002</v>
      </c>
      <c r="AM58" s="511">
        <v>1.825</v>
      </c>
      <c r="AN58" s="576">
        <f t="shared" si="76"/>
        <v>43.499600000000001</v>
      </c>
      <c r="AO58" s="577">
        <f t="shared" si="76"/>
        <v>36.5</v>
      </c>
      <c r="AP58" s="574">
        <v>0.61109999999999998</v>
      </c>
      <c r="AQ58" s="511">
        <v>0.54169999999999996</v>
      </c>
      <c r="AR58" s="576">
        <f t="shared" si="77"/>
        <v>5.4999000000000002</v>
      </c>
      <c r="AS58" s="577">
        <f t="shared" si="77"/>
        <v>6.5003999999999991</v>
      </c>
      <c r="AT58" s="576">
        <f t="shared" si="78"/>
        <v>2.7328520547945208</v>
      </c>
      <c r="AU58" s="577">
        <f t="shared" si="78"/>
        <v>1.8767971014492757</v>
      </c>
      <c r="AV58" s="576">
        <f t="shared" si="79"/>
        <v>199.49820000000003</v>
      </c>
      <c r="AW58" s="577">
        <f t="shared" si="79"/>
        <v>129.49900000000002</v>
      </c>
      <c r="AX58" s="574">
        <v>68.297899999999998</v>
      </c>
      <c r="AY58" s="511">
        <v>68.108099999999993</v>
      </c>
      <c r="AZ58" s="576">
        <f t="shared" si="80"/>
        <v>3210.0012999999999</v>
      </c>
      <c r="BA58" s="577">
        <f t="shared" si="80"/>
        <v>2519.9996999999998</v>
      </c>
      <c r="BB58" s="574">
        <v>69.676500000000004</v>
      </c>
      <c r="BC58" s="511">
        <v>64.55</v>
      </c>
      <c r="BD58" s="576">
        <f t="shared" si="81"/>
        <v>1184.5005000000001</v>
      </c>
      <c r="BE58" s="577">
        <f t="shared" si="81"/>
        <v>1291</v>
      </c>
      <c r="BF58" s="574">
        <v>59</v>
      </c>
      <c r="BG58" s="511">
        <v>61.083300000000001</v>
      </c>
      <c r="BH58" s="576">
        <f t="shared" si="82"/>
        <v>531</v>
      </c>
      <c r="BI58" s="577">
        <f t="shared" si="82"/>
        <v>732.99959999999999</v>
      </c>
      <c r="BJ58" s="576">
        <f t="shared" si="83"/>
        <v>67.472627397260268</v>
      </c>
      <c r="BK58" s="577">
        <f t="shared" si="83"/>
        <v>65.855062318840567</v>
      </c>
      <c r="BL58" s="576">
        <f t="shared" si="84"/>
        <v>4925.5018</v>
      </c>
      <c r="BM58" s="577">
        <f t="shared" si="84"/>
        <v>4543.9992999999995</v>
      </c>
      <c r="BN58" s="574">
        <v>33</v>
      </c>
      <c r="BO58" s="511">
        <v>34</v>
      </c>
      <c r="BP58" s="576">
        <f t="shared" si="85"/>
        <v>33</v>
      </c>
      <c r="BQ58" s="577">
        <f t="shared" si="85"/>
        <v>34</v>
      </c>
      <c r="BR58" s="574">
        <v>13</v>
      </c>
      <c r="BS58" s="511">
        <v>14</v>
      </c>
      <c r="BT58" s="576">
        <f t="shared" si="86"/>
        <v>13</v>
      </c>
      <c r="BU58" s="577">
        <f t="shared" si="86"/>
        <v>14</v>
      </c>
      <c r="BV58" s="574">
        <v>0</v>
      </c>
      <c r="BW58" s="575">
        <v>0</v>
      </c>
      <c r="BX58" s="576">
        <f t="shared" si="87"/>
        <v>0</v>
      </c>
      <c r="BY58" s="577">
        <f t="shared" si="87"/>
        <v>0</v>
      </c>
      <c r="BZ58" s="576">
        <f t="shared" si="88"/>
        <v>46</v>
      </c>
      <c r="CA58" s="577">
        <f t="shared" si="88"/>
        <v>48</v>
      </c>
      <c r="CB58" s="576">
        <f t="shared" si="89"/>
        <v>46</v>
      </c>
      <c r="CC58" s="577">
        <f t="shared" si="89"/>
        <v>48</v>
      </c>
      <c r="CD58" s="574">
        <v>4.7423999999999999</v>
      </c>
      <c r="CE58" s="511">
        <v>4.2793999999999999</v>
      </c>
      <c r="CF58" s="576">
        <f t="shared" si="90"/>
        <v>156.4992</v>
      </c>
      <c r="CG58" s="577">
        <f t="shared" si="90"/>
        <v>145.49959999999999</v>
      </c>
      <c r="CH58" s="574">
        <v>5.3845999999999998</v>
      </c>
      <c r="CI58" s="511">
        <v>4.4642999999999997</v>
      </c>
      <c r="CJ58" s="576">
        <f t="shared" si="91"/>
        <v>69.999799999999993</v>
      </c>
      <c r="CK58" s="577">
        <f t="shared" si="91"/>
        <v>62.500199999999992</v>
      </c>
      <c r="CL58" s="574">
        <v>0</v>
      </c>
      <c r="CM58" s="575">
        <v>0</v>
      </c>
      <c r="CN58" s="576">
        <f t="shared" si="92"/>
        <v>0</v>
      </c>
      <c r="CO58" s="577">
        <f t="shared" si="92"/>
        <v>0</v>
      </c>
      <c r="CP58" s="576">
        <f t="shared" si="93"/>
        <v>4.9238913043478263</v>
      </c>
      <c r="CQ58" s="577">
        <f t="shared" si="93"/>
        <v>4.3333291666666662</v>
      </c>
      <c r="CR58" s="576">
        <f t="shared" si="94"/>
        <v>226.49900000000002</v>
      </c>
      <c r="CS58" s="577">
        <f t="shared" si="94"/>
        <v>207.99979999999999</v>
      </c>
      <c r="CT58" s="574">
        <v>70.181799999999996</v>
      </c>
      <c r="CU58" s="511">
        <v>69.102900000000005</v>
      </c>
      <c r="CV58" s="576">
        <f t="shared" si="95"/>
        <v>2315.9993999999997</v>
      </c>
      <c r="CW58" s="577">
        <f t="shared" si="95"/>
        <v>2349.4986000000004</v>
      </c>
      <c r="CX58" s="574">
        <v>70.384600000000006</v>
      </c>
      <c r="CY58" s="511">
        <v>68.142899999999997</v>
      </c>
      <c r="CZ58" s="576">
        <f t="shared" si="96"/>
        <v>914.99980000000005</v>
      </c>
      <c r="DA58" s="577">
        <f t="shared" si="96"/>
        <v>954.00059999999996</v>
      </c>
      <c r="DB58" s="574">
        <v>0</v>
      </c>
      <c r="DC58" s="575">
        <v>0</v>
      </c>
      <c r="DD58" s="576">
        <f t="shared" si="97"/>
        <v>0</v>
      </c>
      <c r="DE58" s="577">
        <f t="shared" si="97"/>
        <v>0</v>
      </c>
      <c r="DF58" s="576">
        <f t="shared" si="98"/>
        <v>70.239113043478255</v>
      </c>
      <c r="DG58" s="577">
        <f t="shared" si="98"/>
        <v>68.822900000000004</v>
      </c>
      <c r="DH58" s="576">
        <f t="shared" si="99"/>
        <v>3230.9991999999997</v>
      </c>
      <c r="DI58" s="577">
        <f t="shared" si="99"/>
        <v>3303.4992000000002</v>
      </c>
      <c r="DJ58" s="576">
        <f t="shared" si="100"/>
        <v>119</v>
      </c>
      <c r="DK58" s="577">
        <f t="shared" si="100"/>
        <v>117</v>
      </c>
      <c r="DL58" s="576">
        <f t="shared" si="100"/>
        <v>119</v>
      </c>
      <c r="DM58" s="577">
        <f t="shared" si="100"/>
        <v>117</v>
      </c>
      <c r="DN58" s="576">
        <f t="shared" si="101"/>
        <v>3.5798084033613446</v>
      </c>
      <c r="DO58" s="577">
        <f t="shared" si="101"/>
        <v>2.8846051282051284</v>
      </c>
      <c r="DP58" s="576">
        <f t="shared" si="102"/>
        <v>425.99720000000002</v>
      </c>
      <c r="DQ58" s="577">
        <f t="shared" si="102"/>
        <v>337.49880000000002</v>
      </c>
      <c r="DR58" s="576">
        <f t="shared" si="103"/>
        <v>68.542025210084034</v>
      </c>
      <c r="DS58" s="577">
        <f t="shared" si="103"/>
        <v>67.072636752136745</v>
      </c>
      <c r="DT58" s="576">
        <f t="shared" si="104"/>
        <v>8156.5010000000002</v>
      </c>
      <c r="DU58" s="577">
        <f t="shared" si="104"/>
        <v>7847.4984999999988</v>
      </c>
      <c r="DV58" s="574">
        <v>13</v>
      </c>
      <c r="DW58" s="511">
        <v>8</v>
      </c>
      <c r="DX58" s="576">
        <f t="shared" si="105"/>
        <v>13</v>
      </c>
      <c r="DY58" s="577">
        <f t="shared" si="105"/>
        <v>8</v>
      </c>
      <c r="DZ58" s="574">
        <v>13</v>
      </c>
      <c r="EA58" s="511">
        <v>15</v>
      </c>
      <c r="EB58" s="576">
        <f t="shared" si="106"/>
        <v>13</v>
      </c>
      <c r="EC58" s="577">
        <f t="shared" si="106"/>
        <v>15</v>
      </c>
      <c r="ED58" s="574">
        <v>0</v>
      </c>
      <c r="EE58" s="575">
        <v>0</v>
      </c>
      <c r="EF58" s="576">
        <f t="shared" si="107"/>
        <v>0</v>
      </c>
      <c r="EG58" s="577">
        <f t="shared" si="107"/>
        <v>0</v>
      </c>
      <c r="EH58" s="576">
        <f t="shared" si="108"/>
        <v>26</v>
      </c>
      <c r="EI58" s="577">
        <f t="shared" si="108"/>
        <v>23</v>
      </c>
      <c r="EJ58" s="576">
        <f t="shared" si="109"/>
        <v>26</v>
      </c>
      <c r="EK58" s="577">
        <f t="shared" si="109"/>
        <v>23</v>
      </c>
      <c r="EL58" s="574">
        <v>4.0385</v>
      </c>
      <c r="EM58" s="511">
        <v>2.625</v>
      </c>
      <c r="EN58" s="576">
        <f t="shared" si="110"/>
        <v>52.500500000000002</v>
      </c>
      <c r="EO58" s="577">
        <f t="shared" si="110"/>
        <v>21</v>
      </c>
      <c r="EP58" s="574">
        <v>4.1923000000000004</v>
      </c>
      <c r="EQ58" s="511">
        <v>3.1</v>
      </c>
      <c r="ER58" s="576">
        <f t="shared" si="111"/>
        <v>54.499900000000004</v>
      </c>
      <c r="ES58" s="577">
        <f t="shared" si="111"/>
        <v>46.5</v>
      </c>
      <c r="ET58" s="574">
        <v>0</v>
      </c>
      <c r="EU58" s="575">
        <v>0</v>
      </c>
      <c r="EV58" s="576">
        <f t="shared" si="112"/>
        <v>0</v>
      </c>
      <c r="EW58" s="577">
        <f t="shared" si="112"/>
        <v>0</v>
      </c>
      <c r="EX58" s="576">
        <f t="shared" si="113"/>
        <v>4.1154000000000002</v>
      </c>
      <c r="EY58" s="577">
        <f t="shared" si="113"/>
        <v>2.9347826086956523</v>
      </c>
      <c r="EZ58" s="576">
        <f t="shared" si="114"/>
        <v>107.0004</v>
      </c>
      <c r="FA58" s="577">
        <f t="shared" si="114"/>
        <v>67.5</v>
      </c>
      <c r="FB58" s="574">
        <v>61.923099999999998</v>
      </c>
      <c r="FC58" s="511">
        <v>54.375</v>
      </c>
      <c r="FD58" s="576">
        <f t="shared" si="115"/>
        <v>805.00029999999992</v>
      </c>
      <c r="FE58" s="577">
        <f t="shared" si="115"/>
        <v>435</v>
      </c>
      <c r="FF58" s="574">
        <v>59.846200000000003</v>
      </c>
      <c r="FG58" s="511">
        <v>51.933300000000003</v>
      </c>
      <c r="FH58" s="576">
        <f t="shared" si="116"/>
        <v>778.00060000000008</v>
      </c>
      <c r="FI58" s="577">
        <f t="shared" si="116"/>
        <v>778.99950000000001</v>
      </c>
      <c r="FJ58" s="574">
        <v>0</v>
      </c>
      <c r="FK58" s="575">
        <v>0</v>
      </c>
      <c r="FL58" s="576">
        <f t="shared" si="117"/>
        <v>0</v>
      </c>
      <c r="FM58" s="577">
        <f t="shared" si="117"/>
        <v>0</v>
      </c>
      <c r="FN58" s="576">
        <f t="shared" si="118"/>
        <v>60.884650000000001</v>
      </c>
      <c r="FO58" s="577">
        <f t="shared" si="118"/>
        <v>52.782586956521733</v>
      </c>
      <c r="FP58" s="576">
        <f t="shared" si="119"/>
        <v>1583.0009</v>
      </c>
      <c r="FQ58" s="577">
        <f t="shared" si="119"/>
        <v>1213.9994999999999</v>
      </c>
      <c r="FR58" s="574">
        <v>14</v>
      </c>
      <c r="FS58" s="511">
        <v>13</v>
      </c>
      <c r="FT58" s="576">
        <f t="shared" si="120"/>
        <v>14</v>
      </c>
      <c r="FU58" s="577">
        <f t="shared" si="120"/>
        <v>13</v>
      </c>
      <c r="FV58" s="574">
        <v>6.8929</v>
      </c>
      <c r="FW58" s="511">
        <v>6.6538000000000004</v>
      </c>
      <c r="FX58" s="576">
        <f t="shared" si="121"/>
        <v>96.500600000000006</v>
      </c>
      <c r="FY58" s="577">
        <f t="shared" si="121"/>
        <v>86.499400000000009</v>
      </c>
      <c r="FZ58" s="574">
        <v>71.285700000000006</v>
      </c>
      <c r="GA58" s="511">
        <v>71.346199999999996</v>
      </c>
      <c r="GB58" s="576">
        <f t="shared" si="122"/>
        <v>997.99980000000005</v>
      </c>
      <c r="GC58" s="577">
        <f t="shared" si="122"/>
        <v>927.50059999999996</v>
      </c>
      <c r="GD58" s="576">
        <f t="shared" si="123"/>
        <v>93</v>
      </c>
      <c r="GE58" s="577">
        <f t="shared" si="123"/>
        <v>79</v>
      </c>
      <c r="GF58" s="576">
        <f t="shared" si="123"/>
        <v>93</v>
      </c>
      <c r="GG58" s="577">
        <f t="shared" si="123"/>
        <v>79</v>
      </c>
      <c r="GH58" s="576">
        <f t="shared" si="124"/>
        <v>359.4984</v>
      </c>
      <c r="GI58" s="577">
        <f t="shared" si="124"/>
        <v>252.9982</v>
      </c>
      <c r="GJ58" s="576">
        <f t="shared" si="125"/>
        <v>6331.0009999999993</v>
      </c>
      <c r="GK58" s="577">
        <f t="shared" si="125"/>
        <v>5304.4983000000002</v>
      </c>
      <c r="GL58" s="576">
        <f t="shared" si="126"/>
        <v>43</v>
      </c>
      <c r="GM58" s="577">
        <f t="shared" si="126"/>
        <v>49</v>
      </c>
      <c r="GN58" s="576">
        <f t="shared" si="126"/>
        <v>43</v>
      </c>
      <c r="GO58" s="577">
        <f t="shared" si="126"/>
        <v>49</v>
      </c>
      <c r="GP58" s="576">
        <f t="shared" si="127"/>
        <v>167.99930000000001</v>
      </c>
      <c r="GQ58" s="577">
        <f t="shared" si="127"/>
        <v>145.50020000000001</v>
      </c>
      <c r="GR58" s="576">
        <f t="shared" si="128"/>
        <v>2877.5009</v>
      </c>
      <c r="GS58" s="577">
        <f t="shared" si="128"/>
        <v>3024.0000999999997</v>
      </c>
      <c r="GT58" s="576">
        <f t="shared" si="129"/>
        <v>136</v>
      </c>
      <c r="GU58" s="577">
        <f t="shared" si="129"/>
        <v>128</v>
      </c>
      <c r="GV58" s="576">
        <f t="shared" si="129"/>
        <v>136</v>
      </c>
      <c r="GW58" s="577">
        <f t="shared" si="129"/>
        <v>128</v>
      </c>
      <c r="GX58" s="576">
        <f t="shared" si="130"/>
        <v>527.49770000000001</v>
      </c>
      <c r="GY58" s="577">
        <f t="shared" si="130"/>
        <v>398.4984</v>
      </c>
      <c r="GZ58" s="576">
        <f t="shared" si="130"/>
        <v>9208.5018999999993</v>
      </c>
      <c r="HA58" s="577">
        <f t="shared" si="130"/>
        <v>8328.4984000000004</v>
      </c>
      <c r="HB58" s="576">
        <f t="shared" si="131"/>
        <v>9</v>
      </c>
      <c r="HC58" s="577">
        <f t="shared" si="131"/>
        <v>12</v>
      </c>
      <c r="HD58" s="576">
        <f t="shared" si="131"/>
        <v>9</v>
      </c>
      <c r="HE58" s="577">
        <f t="shared" si="131"/>
        <v>12</v>
      </c>
      <c r="HF58" s="576">
        <f t="shared" si="132"/>
        <v>5.4999000000000002</v>
      </c>
      <c r="HG58" s="577">
        <f t="shared" si="132"/>
        <v>6.5003999999999991</v>
      </c>
      <c r="HH58" s="576">
        <f t="shared" si="133"/>
        <v>531</v>
      </c>
      <c r="HI58" s="577">
        <f t="shared" si="133"/>
        <v>732.99959999999999</v>
      </c>
      <c r="HJ58" s="576">
        <f t="shared" si="134"/>
        <v>629.4982</v>
      </c>
      <c r="HK58" s="577">
        <f t="shared" si="134"/>
        <v>491.4982</v>
      </c>
      <c r="HL58" s="576">
        <f t="shared" si="135"/>
        <v>10737.501699999999</v>
      </c>
      <c r="HM58" s="577">
        <f t="shared" si="135"/>
        <v>9988.998599999999</v>
      </c>
    </row>
    <row r="59" spans="1:221">
      <c r="A59" s="9" t="s">
        <v>383</v>
      </c>
      <c r="B59" s="8" t="s">
        <v>400</v>
      </c>
      <c r="C59" s="7"/>
      <c r="D59" s="6">
        <v>136233</v>
      </c>
      <c r="E59" s="1">
        <v>7</v>
      </c>
      <c r="F59" s="574">
        <v>633</v>
      </c>
      <c r="G59" s="511">
        <v>803</v>
      </c>
      <c r="H59" s="574">
        <v>3</v>
      </c>
      <c r="I59" s="511">
        <v>9</v>
      </c>
      <c r="J59" s="576">
        <f t="shared" si="68"/>
        <v>630</v>
      </c>
      <c r="K59" s="577">
        <f t="shared" si="68"/>
        <v>794</v>
      </c>
      <c r="L59" s="574">
        <v>60</v>
      </c>
      <c r="M59" s="575">
        <v>60</v>
      </c>
      <c r="N59" s="576">
        <f t="shared" si="69"/>
        <v>630</v>
      </c>
      <c r="O59" s="577">
        <f t="shared" si="69"/>
        <v>794</v>
      </c>
      <c r="P59" s="576">
        <f t="shared" si="69"/>
        <v>630</v>
      </c>
      <c r="Q59" s="577">
        <f t="shared" si="69"/>
        <v>794</v>
      </c>
      <c r="R59" s="574">
        <v>58</v>
      </c>
      <c r="S59" s="511">
        <v>66</v>
      </c>
      <c r="T59" s="576">
        <f t="shared" si="70"/>
        <v>58</v>
      </c>
      <c r="U59" s="577">
        <f t="shared" si="70"/>
        <v>66</v>
      </c>
      <c r="V59" s="574">
        <v>26</v>
      </c>
      <c r="W59" s="511">
        <v>34</v>
      </c>
      <c r="X59" s="576">
        <f t="shared" si="71"/>
        <v>26</v>
      </c>
      <c r="Y59" s="577">
        <f t="shared" si="71"/>
        <v>34</v>
      </c>
      <c r="Z59" s="574">
        <v>104</v>
      </c>
      <c r="AA59" s="511">
        <v>64</v>
      </c>
      <c r="AB59" s="576">
        <f t="shared" si="72"/>
        <v>104</v>
      </c>
      <c r="AC59" s="577">
        <f t="shared" si="72"/>
        <v>64</v>
      </c>
      <c r="AD59" s="576">
        <f t="shared" si="73"/>
        <v>188</v>
      </c>
      <c r="AE59" s="577">
        <f t="shared" si="73"/>
        <v>164</v>
      </c>
      <c r="AF59" s="576">
        <f t="shared" si="74"/>
        <v>188</v>
      </c>
      <c r="AG59" s="577">
        <f t="shared" si="74"/>
        <v>164</v>
      </c>
      <c r="AH59" s="574">
        <v>2.6465999999999998</v>
      </c>
      <c r="AI59" s="511">
        <v>2.5832999999999999</v>
      </c>
      <c r="AJ59" s="576">
        <f t="shared" si="75"/>
        <v>153.50279999999998</v>
      </c>
      <c r="AK59" s="577">
        <f t="shared" si="75"/>
        <v>170.49779999999998</v>
      </c>
      <c r="AL59" s="574">
        <v>2.9807999999999999</v>
      </c>
      <c r="AM59" s="511">
        <v>2.6911999999999998</v>
      </c>
      <c r="AN59" s="576">
        <f t="shared" si="76"/>
        <v>77.500799999999998</v>
      </c>
      <c r="AO59" s="577">
        <f t="shared" si="76"/>
        <v>91.500799999999998</v>
      </c>
      <c r="AP59" s="574">
        <v>0.51919999999999999</v>
      </c>
      <c r="AQ59" s="511">
        <v>0.58589999999999998</v>
      </c>
      <c r="AR59" s="576">
        <f t="shared" si="77"/>
        <v>53.9968</v>
      </c>
      <c r="AS59" s="577">
        <f t="shared" si="77"/>
        <v>37.497599999999998</v>
      </c>
      <c r="AT59" s="576">
        <f t="shared" si="78"/>
        <v>1.5159595744680849</v>
      </c>
      <c r="AU59" s="577">
        <f t="shared" si="78"/>
        <v>1.8261963414634146</v>
      </c>
      <c r="AV59" s="576">
        <f t="shared" si="79"/>
        <v>285.00039999999996</v>
      </c>
      <c r="AW59" s="577">
        <f t="shared" si="79"/>
        <v>299.49619999999999</v>
      </c>
      <c r="AX59" s="574">
        <v>64.637900000000002</v>
      </c>
      <c r="AY59" s="511">
        <v>65.545500000000004</v>
      </c>
      <c r="AZ59" s="576">
        <f t="shared" si="80"/>
        <v>3748.9982</v>
      </c>
      <c r="BA59" s="577">
        <f t="shared" si="80"/>
        <v>4326.0030000000006</v>
      </c>
      <c r="BB59" s="574">
        <v>69.576899999999995</v>
      </c>
      <c r="BC59" s="511">
        <v>70.852900000000005</v>
      </c>
      <c r="BD59" s="576">
        <f t="shared" si="81"/>
        <v>1808.9993999999999</v>
      </c>
      <c r="BE59" s="577">
        <f t="shared" si="81"/>
        <v>2408.9986000000004</v>
      </c>
      <c r="BF59" s="574">
        <v>73.923100000000005</v>
      </c>
      <c r="BG59" s="511">
        <v>65.359399999999994</v>
      </c>
      <c r="BH59" s="576">
        <f t="shared" si="82"/>
        <v>7688.0024000000003</v>
      </c>
      <c r="BI59" s="577">
        <f t="shared" si="82"/>
        <v>4183.0015999999996</v>
      </c>
      <c r="BJ59" s="576">
        <f t="shared" si="83"/>
        <v>70.457446808510639</v>
      </c>
      <c r="BK59" s="577">
        <f t="shared" si="83"/>
        <v>66.573190243902445</v>
      </c>
      <c r="BL59" s="576">
        <f t="shared" si="84"/>
        <v>13246</v>
      </c>
      <c r="BM59" s="577">
        <f t="shared" si="84"/>
        <v>10918.003200000001</v>
      </c>
      <c r="BN59" s="574">
        <v>133</v>
      </c>
      <c r="BO59" s="511">
        <v>216</v>
      </c>
      <c r="BP59" s="576">
        <f t="shared" si="85"/>
        <v>133</v>
      </c>
      <c r="BQ59" s="577">
        <f t="shared" si="85"/>
        <v>216</v>
      </c>
      <c r="BR59" s="574">
        <v>71</v>
      </c>
      <c r="BS59" s="511">
        <v>94</v>
      </c>
      <c r="BT59" s="576">
        <f t="shared" si="86"/>
        <v>71</v>
      </c>
      <c r="BU59" s="577">
        <f t="shared" si="86"/>
        <v>94</v>
      </c>
      <c r="BV59" s="574">
        <v>0</v>
      </c>
      <c r="BW59" s="575">
        <v>0</v>
      </c>
      <c r="BX59" s="576">
        <f t="shared" si="87"/>
        <v>0</v>
      </c>
      <c r="BY59" s="577">
        <f t="shared" si="87"/>
        <v>0</v>
      </c>
      <c r="BZ59" s="576">
        <f t="shared" si="88"/>
        <v>204</v>
      </c>
      <c r="CA59" s="577">
        <f t="shared" si="88"/>
        <v>310</v>
      </c>
      <c r="CB59" s="576">
        <f t="shared" si="89"/>
        <v>204</v>
      </c>
      <c r="CC59" s="577">
        <f t="shared" si="89"/>
        <v>310</v>
      </c>
      <c r="CD59" s="574">
        <v>3.891</v>
      </c>
      <c r="CE59" s="511">
        <v>3.8426</v>
      </c>
      <c r="CF59" s="576">
        <f t="shared" si="90"/>
        <v>517.50300000000004</v>
      </c>
      <c r="CG59" s="577">
        <f t="shared" si="90"/>
        <v>830.00160000000005</v>
      </c>
      <c r="CH59" s="574">
        <v>6.0914999999999999</v>
      </c>
      <c r="CI59" s="511">
        <v>5.3085000000000004</v>
      </c>
      <c r="CJ59" s="576">
        <f t="shared" si="91"/>
        <v>432.49649999999997</v>
      </c>
      <c r="CK59" s="577">
        <f t="shared" si="91"/>
        <v>498.99900000000002</v>
      </c>
      <c r="CL59" s="574">
        <v>0</v>
      </c>
      <c r="CM59" s="575">
        <v>0</v>
      </c>
      <c r="CN59" s="576">
        <f t="shared" si="92"/>
        <v>0</v>
      </c>
      <c r="CO59" s="577">
        <f t="shared" si="92"/>
        <v>0</v>
      </c>
      <c r="CP59" s="576">
        <f t="shared" si="93"/>
        <v>4.6568602941176467</v>
      </c>
      <c r="CQ59" s="577">
        <f t="shared" si="93"/>
        <v>4.2870987096774194</v>
      </c>
      <c r="CR59" s="576">
        <f t="shared" si="94"/>
        <v>949.9994999999999</v>
      </c>
      <c r="CS59" s="577">
        <f t="shared" si="94"/>
        <v>1329.0006000000001</v>
      </c>
      <c r="CT59" s="574">
        <v>67.398499999999999</v>
      </c>
      <c r="CU59" s="511">
        <v>66.981499999999997</v>
      </c>
      <c r="CV59" s="576">
        <f t="shared" si="95"/>
        <v>8964.0005000000001</v>
      </c>
      <c r="CW59" s="577">
        <f t="shared" si="95"/>
        <v>14468.003999999999</v>
      </c>
      <c r="CX59" s="574">
        <v>66.718299999999999</v>
      </c>
      <c r="CY59" s="511">
        <v>67.473399999999998</v>
      </c>
      <c r="CZ59" s="576">
        <f t="shared" si="96"/>
        <v>4736.9992999999995</v>
      </c>
      <c r="DA59" s="577">
        <f t="shared" si="96"/>
        <v>6342.4996000000001</v>
      </c>
      <c r="DB59" s="574">
        <v>0</v>
      </c>
      <c r="DC59" s="575">
        <v>0</v>
      </c>
      <c r="DD59" s="576">
        <f t="shared" si="97"/>
        <v>0</v>
      </c>
      <c r="DE59" s="577">
        <f t="shared" si="97"/>
        <v>0</v>
      </c>
      <c r="DF59" s="576">
        <f t="shared" si="98"/>
        <v>67.161763725490189</v>
      </c>
      <c r="DG59" s="577">
        <f t="shared" si="98"/>
        <v>67.130656774193554</v>
      </c>
      <c r="DH59" s="576">
        <f t="shared" si="99"/>
        <v>13700.999799999998</v>
      </c>
      <c r="DI59" s="577">
        <f t="shared" si="99"/>
        <v>20810.5036</v>
      </c>
      <c r="DJ59" s="576">
        <f t="shared" si="100"/>
        <v>392</v>
      </c>
      <c r="DK59" s="577">
        <f t="shared" si="100"/>
        <v>474</v>
      </c>
      <c r="DL59" s="576">
        <f t="shared" si="100"/>
        <v>392</v>
      </c>
      <c r="DM59" s="577">
        <f t="shared" si="100"/>
        <v>474</v>
      </c>
      <c r="DN59" s="576">
        <f t="shared" si="101"/>
        <v>3.1505099489795914</v>
      </c>
      <c r="DO59" s="577">
        <f t="shared" si="101"/>
        <v>3.4356472573839665</v>
      </c>
      <c r="DP59" s="576">
        <f t="shared" si="102"/>
        <v>1234.9998999999998</v>
      </c>
      <c r="DQ59" s="577">
        <f t="shared" si="102"/>
        <v>1628.4968000000001</v>
      </c>
      <c r="DR59" s="576">
        <f t="shared" si="103"/>
        <v>68.742346428571423</v>
      </c>
      <c r="DS59" s="577">
        <f t="shared" si="103"/>
        <v>66.937778059071732</v>
      </c>
      <c r="DT59" s="576">
        <f t="shared" si="104"/>
        <v>26946.999799999998</v>
      </c>
      <c r="DU59" s="577">
        <f t="shared" si="104"/>
        <v>31728.506800000003</v>
      </c>
      <c r="DV59" s="574">
        <v>84</v>
      </c>
      <c r="DW59" s="511">
        <v>120</v>
      </c>
      <c r="DX59" s="576">
        <f t="shared" si="105"/>
        <v>84</v>
      </c>
      <c r="DY59" s="577">
        <f t="shared" si="105"/>
        <v>120</v>
      </c>
      <c r="DZ59" s="574">
        <v>91</v>
      </c>
      <c r="EA59" s="511">
        <v>119</v>
      </c>
      <c r="EB59" s="576">
        <f t="shared" si="106"/>
        <v>91</v>
      </c>
      <c r="EC59" s="577">
        <f t="shared" si="106"/>
        <v>119</v>
      </c>
      <c r="ED59" s="574">
        <v>0</v>
      </c>
      <c r="EE59" s="575">
        <v>0</v>
      </c>
      <c r="EF59" s="576">
        <f t="shared" si="107"/>
        <v>0</v>
      </c>
      <c r="EG59" s="577">
        <f t="shared" si="107"/>
        <v>0</v>
      </c>
      <c r="EH59" s="576">
        <f t="shared" si="108"/>
        <v>175</v>
      </c>
      <c r="EI59" s="577">
        <f t="shared" si="108"/>
        <v>239</v>
      </c>
      <c r="EJ59" s="576">
        <f t="shared" si="109"/>
        <v>175</v>
      </c>
      <c r="EK59" s="577">
        <f t="shared" si="109"/>
        <v>239</v>
      </c>
      <c r="EL59" s="574">
        <v>2.2679</v>
      </c>
      <c r="EM59" s="511">
        <v>2.6958000000000002</v>
      </c>
      <c r="EN59" s="576">
        <f t="shared" si="110"/>
        <v>190.50360000000001</v>
      </c>
      <c r="EO59" s="577">
        <f t="shared" si="110"/>
        <v>323.49600000000004</v>
      </c>
      <c r="EP59" s="574">
        <v>3.8571</v>
      </c>
      <c r="EQ59" s="511">
        <v>3.8908</v>
      </c>
      <c r="ER59" s="576">
        <f t="shared" si="111"/>
        <v>350.99610000000001</v>
      </c>
      <c r="ES59" s="577">
        <f t="shared" si="111"/>
        <v>463.0052</v>
      </c>
      <c r="ET59" s="574">
        <v>0</v>
      </c>
      <c r="EU59" s="575">
        <v>0</v>
      </c>
      <c r="EV59" s="576">
        <f t="shared" si="112"/>
        <v>0</v>
      </c>
      <c r="EW59" s="577">
        <f t="shared" si="112"/>
        <v>0</v>
      </c>
      <c r="EX59" s="576">
        <f t="shared" si="113"/>
        <v>3.0942840000000005</v>
      </c>
      <c r="EY59" s="577">
        <f t="shared" si="113"/>
        <v>3.2907999999999999</v>
      </c>
      <c r="EZ59" s="576">
        <f t="shared" si="114"/>
        <v>541.49970000000008</v>
      </c>
      <c r="FA59" s="577">
        <f t="shared" si="114"/>
        <v>786.50120000000004</v>
      </c>
      <c r="FB59" s="574">
        <v>42.511899999999997</v>
      </c>
      <c r="FC59" s="511">
        <v>47.666699999999999</v>
      </c>
      <c r="FD59" s="576">
        <f t="shared" si="115"/>
        <v>3570.9995999999996</v>
      </c>
      <c r="FE59" s="577">
        <f t="shared" si="115"/>
        <v>5720.0039999999999</v>
      </c>
      <c r="FF59" s="574">
        <v>42.428600000000003</v>
      </c>
      <c r="FG59" s="511">
        <v>41.436999999999998</v>
      </c>
      <c r="FH59" s="576">
        <f t="shared" si="116"/>
        <v>3861.0026000000003</v>
      </c>
      <c r="FI59" s="577">
        <f t="shared" si="116"/>
        <v>4931.0029999999997</v>
      </c>
      <c r="FJ59" s="574">
        <v>0</v>
      </c>
      <c r="FK59" s="575">
        <v>0</v>
      </c>
      <c r="FL59" s="576">
        <f t="shared" si="117"/>
        <v>0</v>
      </c>
      <c r="FM59" s="577">
        <f t="shared" si="117"/>
        <v>0</v>
      </c>
      <c r="FN59" s="576">
        <f t="shared" si="118"/>
        <v>42.468584</v>
      </c>
      <c r="FO59" s="577">
        <f t="shared" si="118"/>
        <v>44.564882845188286</v>
      </c>
      <c r="FP59" s="576">
        <f t="shared" si="119"/>
        <v>7432.0021999999999</v>
      </c>
      <c r="FQ59" s="577">
        <f t="shared" si="119"/>
        <v>10651.007</v>
      </c>
      <c r="FR59" s="574">
        <v>63</v>
      </c>
      <c r="FS59" s="511">
        <v>81</v>
      </c>
      <c r="FT59" s="576">
        <f t="shared" si="120"/>
        <v>63</v>
      </c>
      <c r="FU59" s="577">
        <f t="shared" si="120"/>
        <v>81</v>
      </c>
      <c r="FV59" s="574">
        <v>3.8174999999999999</v>
      </c>
      <c r="FW59" s="511">
        <v>4.5494000000000003</v>
      </c>
      <c r="FX59" s="576">
        <f t="shared" si="121"/>
        <v>240.5025</v>
      </c>
      <c r="FY59" s="577">
        <f t="shared" si="121"/>
        <v>368.50140000000005</v>
      </c>
      <c r="FZ59" s="574">
        <v>57.722200000000001</v>
      </c>
      <c r="GA59" s="511">
        <v>63.128399999999999</v>
      </c>
      <c r="GB59" s="576">
        <f t="shared" si="122"/>
        <v>3636.4985999999999</v>
      </c>
      <c r="GC59" s="577">
        <f t="shared" si="122"/>
        <v>5113.4003999999995</v>
      </c>
      <c r="GD59" s="576">
        <f t="shared" si="123"/>
        <v>275</v>
      </c>
      <c r="GE59" s="577">
        <f t="shared" si="123"/>
        <v>402</v>
      </c>
      <c r="GF59" s="576">
        <f t="shared" si="123"/>
        <v>275</v>
      </c>
      <c r="GG59" s="577">
        <f t="shared" si="123"/>
        <v>402</v>
      </c>
      <c r="GH59" s="576">
        <f t="shared" si="124"/>
        <v>861.50940000000003</v>
      </c>
      <c r="GI59" s="577">
        <f t="shared" si="124"/>
        <v>1323.9954</v>
      </c>
      <c r="GJ59" s="576">
        <f t="shared" si="125"/>
        <v>16283.998299999999</v>
      </c>
      <c r="GK59" s="577">
        <f t="shared" si="125"/>
        <v>24514.010999999999</v>
      </c>
      <c r="GL59" s="576">
        <f t="shared" si="126"/>
        <v>188</v>
      </c>
      <c r="GM59" s="577">
        <f t="shared" si="126"/>
        <v>247</v>
      </c>
      <c r="GN59" s="576">
        <f t="shared" si="126"/>
        <v>188</v>
      </c>
      <c r="GO59" s="577">
        <f t="shared" si="126"/>
        <v>247</v>
      </c>
      <c r="GP59" s="576">
        <f t="shared" si="127"/>
        <v>860.99340000000007</v>
      </c>
      <c r="GQ59" s="577">
        <f t="shared" si="127"/>
        <v>1053.5050000000001</v>
      </c>
      <c r="GR59" s="576">
        <f t="shared" si="128"/>
        <v>10407.0013</v>
      </c>
      <c r="GS59" s="577">
        <f t="shared" si="128"/>
        <v>13682.501199999999</v>
      </c>
      <c r="GT59" s="576">
        <f t="shared" si="129"/>
        <v>463</v>
      </c>
      <c r="GU59" s="577">
        <f t="shared" si="129"/>
        <v>649</v>
      </c>
      <c r="GV59" s="576">
        <f t="shared" si="129"/>
        <v>463</v>
      </c>
      <c r="GW59" s="577">
        <f t="shared" si="129"/>
        <v>649</v>
      </c>
      <c r="GX59" s="576">
        <f t="shared" si="130"/>
        <v>1722.5028000000002</v>
      </c>
      <c r="GY59" s="577">
        <f t="shared" si="130"/>
        <v>2377.5003999999999</v>
      </c>
      <c r="GZ59" s="576">
        <f t="shared" si="130"/>
        <v>26690.999599999999</v>
      </c>
      <c r="HA59" s="577">
        <f t="shared" si="130"/>
        <v>38196.512199999997</v>
      </c>
      <c r="HB59" s="576">
        <f t="shared" si="131"/>
        <v>104</v>
      </c>
      <c r="HC59" s="577">
        <f t="shared" si="131"/>
        <v>64</v>
      </c>
      <c r="HD59" s="576">
        <f t="shared" si="131"/>
        <v>104</v>
      </c>
      <c r="HE59" s="577">
        <f t="shared" si="131"/>
        <v>64</v>
      </c>
      <c r="HF59" s="576">
        <f t="shared" si="132"/>
        <v>53.9968</v>
      </c>
      <c r="HG59" s="577">
        <f t="shared" si="132"/>
        <v>37.497599999999998</v>
      </c>
      <c r="HH59" s="576">
        <f t="shared" si="133"/>
        <v>7688.0024000000003</v>
      </c>
      <c r="HI59" s="577">
        <f t="shared" si="133"/>
        <v>4183.0015999999996</v>
      </c>
      <c r="HJ59" s="576">
        <f t="shared" si="134"/>
        <v>2017.0020999999999</v>
      </c>
      <c r="HK59" s="577">
        <f t="shared" si="134"/>
        <v>2783.4994000000002</v>
      </c>
      <c r="HL59" s="576">
        <f t="shared" si="135"/>
        <v>38015.500599999999</v>
      </c>
      <c r="HM59" s="577">
        <f t="shared" si="135"/>
        <v>47492.914199999999</v>
      </c>
    </row>
    <row r="60" spans="1:221">
      <c r="A60" s="9" t="s">
        <v>383</v>
      </c>
      <c r="B60" s="8" t="s">
        <v>401</v>
      </c>
      <c r="C60" s="3"/>
      <c r="D60" s="6">
        <v>136358</v>
      </c>
      <c r="E60" s="1">
        <v>7</v>
      </c>
      <c r="F60" s="574">
        <v>3554</v>
      </c>
      <c r="G60" s="511">
        <v>3554</v>
      </c>
      <c r="H60" s="574">
        <v>27</v>
      </c>
      <c r="I60" s="511">
        <v>27</v>
      </c>
      <c r="J60" s="576">
        <f t="shared" si="68"/>
        <v>3527</v>
      </c>
      <c r="K60" s="577">
        <f t="shared" si="68"/>
        <v>3527</v>
      </c>
      <c r="L60" s="574">
        <v>60</v>
      </c>
      <c r="M60" s="575">
        <v>60</v>
      </c>
      <c r="N60" s="576">
        <f t="shared" si="69"/>
        <v>3527</v>
      </c>
      <c r="O60" s="577">
        <f t="shared" si="69"/>
        <v>3527</v>
      </c>
      <c r="P60" s="576">
        <f t="shared" si="69"/>
        <v>3527</v>
      </c>
      <c r="Q60" s="577">
        <f t="shared" si="69"/>
        <v>3527</v>
      </c>
      <c r="R60" s="574">
        <v>185</v>
      </c>
      <c r="S60" s="511">
        <v>120</v>
      </c>
      <c r="T60" s="576">
        <f t="shared" si="70"/>
        <v>185</v>
      </c>
      <c r="U60" s="577">
        <f t="shared" si="70"/>
        <v>120</v>
      </c>
      <c r="V60" s="574">
        <v>108</v>
      </c>
      <c r="W60" s="511">
        <v>89</v>
      </c>
      <c r="X60" s="576">
        <f t="shared" si="71"/>
        <v>108</v>
      </c>
      <c r="Y60" s="577">
        <f t="shared" si="71"/>
        <v>89</v>
      </c>
      <c r="Z60" s="574">
        <v>16</v>
      </c>
      <c r="AA60" s="511">
        <v>11</v>
      </c>
      <c r="AB60" s="576">
        <f t="shared" si="72"/>
        <v>16</v>
      </c>
      <c r="AC60" s="577">
        <f t="shared" si="72"/>
        <v>11</v>
      </c>
      <c r="AD60" s="576">
        <f t="shared" si="73"/>
        <v>309</v>
      </c>
      <c r="AE60" s="577">
        <f t="shared" si="73"/>
        <v>220</v>
      </c>
      <c r="AF60" s="576">
        <f t="shared" si="74"/>
        <v>309</v>
      </c>
      <c r="AG60" s="577">
        <f t="shared" si="74"/>
        <v>220</v>
      </c>
      <c r="AH60" s="574">
        <v>3.1972999999999998</v>
      </c>
      <c r="AI60" s="511">
        <v>2.9375</v>
      </c>
      <c r="AJ60" s="576">
        <f t="shared" si="75"/>
        <v>591.50049999999999</v>
      </c>
      <c r="AK60" s="577">
        <f t="shared" si="75"/>
        <v>352.5</v>
      </c>
      <c r="AL60" s="574">
        <v>3.4861</v>
      </c>
      <c r="AM60" s="511">
        <v>2.9830999999999999</v>
      </c>
      <c r="AN60" s="576">
        <f t="shared" si="76"/>
        <v>376.49880000000002</v>
      </c>
      <c r="AO60" s="577">
        <f t="shared" si="76"/>
        <v>265.49590000000001</v>
      </c>
      <c r="AP60" s="574">
        <v>0.8125</v>
      </c>
      <c r="AQ60" s="511">
        <v>0.54549999999999998</v>
      </c>
      <c r="AR60" s="576">
        <f t="shared" si="77"/>
        <v>13</v>
      </c>
      <c r="AS60" s="577">
        <f t="shared" si="77"/>
        <v>6.0004999999999997</v>
      </c>
      <c r="AT60" s="576">
        <f t="shared" si="78"/>
        <v>3.1747550161812295</v>
      </c>
      <c r="AU60" s="577">
        <f t="shared" si="78"/>
        <v>2.8363472727272727</v>
      </c>
      <c r="AV60" s="576">
        <f t="shared" si="79"/>
        <v>980.99929999999995</v>
      </c>
      <c r="AW60" s="577">
        <f t="shared" si="79"/>
        <v>623.99639999999999</v>
      </c>
      <c r="AX60" s="574">
        <v>67.162199999999999</v>
      </c>
      <c r="AY60" s="511">
        <v>65.05</v>
      </c>
      <c r="AZ60" s="576">
        <f t="shared" si="80"/>
        <v>12425.007</v>
      </c>
      <c r="BA60" s="577">
        <f t="shared" si="80"/>
        <v>7806</v>
      </c>
      <c r="BB60" s="574">
        <v>65.453699999999998</v>
      </c>
      <c r="BC60" s="511">
        <v>64.2697</v>
      </c>
      <c r="BD60" s="576">
        <f t="shared" si="81"/>
        <v>7068.9996000000001</v>
      </c>
      <c r="BE60" s="577">
        <f t="shared" si="81"/>
        <v>5720.0033000000003</v>
      </c>
      <c r="BF60" s="574">
        <v>60.75</v>
      </c>
      <c r="BG60" s="511">
        <v>61.818199999999997</v>
      </c>
      <c r="BH60" s="576">
        <f t="shared" si="82"/>
        <v>972</v>
      </c>
      <c r="BI60" s="577">
        <f t="shared" si="82"/>
        <v>680.00019999999995</v>
      </c>
      <c r="BJ60" s="576">
        <f t="shared" si="83"/>
        <v>66.233031067961164</v>
      </c>
      <c r="BK60" s="577">
        <f t="shared" si="83"/>
        <v>64.572743181818183</v>
      </c>
      <c r="BL60" s="576">
        <f t="shared" si="84"/>
        <v>20466.006600000001</v>
      </c>
      <c r="BM60" s="577">
        <f t="shared" si="84"/>
        <v>14206.003500000001</v>
      </c>
      <c r="BN60" s="574">
        <v>993</v>
      </c>
      <c r="BO60" s="511">
        <v>917</v>
      </c>
      <c r="BP60" s="576">
        <f t="shared" si="85"/>
        <v>993</v>
      </c>
      <c r="BQ60" s="577">
        <f t="shared" si="85"/>
        <v>917</v>
      </c>
      <c r="BR60" s="574">
        <v>1071</v>
      </c>
      <c r="BS60" s="511">
        <v>1114</v>
      </c>
      <c r="BT60" s="576">
        <f t="shared" si="86"/>
        <v>1071</v>
      </c>
      <c r="BU60" s="577">
        <f t="shared" si="86"/>
        <v>1114</v>
      </c>
      <c r="BV60" s="574">
        <v>0</v>
      </c>
      <c r="BW60" s="575">
        <v>0</v>
      </c>
      <c r="BX60" s="576">
        <f t="shared" si="87"/>
        <v>0</v>
      </c>
      <c r="BY60" s="577">
        <f t="shared" si="87"/>
        <v>0</v>
      </c>
      <c r="BZ60" s="576">
        <f t="shared" si="88"/>
        <v>2064</v>
      </c>
      <c r="CA60" s="577">
        <f t="shared" si="88"/>
        <v>2031</v>
      </c>
      <c r="CB60" s="576">
        <f t="shared" si="89"/>
        <v>2064</v>
      </c>
      <c r="CC60" s="577">
        <f t="shared" si="89"/>
        <v>2031</v>
      </c>
      <c r="CD60" s="574">
        <v>4.3651</v>
      </c>
      <c r="CE60" s="511">
        <v>3.9847000000000001</v>
      </c>
      <c r="CF60" s="576">
        <f t="shared" si="90"/>
        <v>4334.5442999999996</v>
      </c>
      <c r="CG60" s="577">
        <f t="shared" si="90"/>
        <v>3653.9699000000001</v>
      </c>
      <c r="CH60" s="574">
        <v>4.7236000000000002</v>
      </c>
      <c r="CI60" s="511">
        <v>4.5929000000000002</v>
      </c>
      <c r="CJ60" s="576">
        <f t="shared" si="91"/>
        <v>5058.9756000000007</v>
      </c>
      <c r="CK60" s="577">
        <f t="shared" si="91"/>
        <v>5116.4906000000001</v>
      </c>
      <c r="CL60" s="574">
        <v>0</v>
      </c>
      <c r="CM60" s="575">
        <v>0</v>
      </c>
      <c r="CN60" s="576">
        <f t="shared" si="92"/>
        <v>0</v>
      </c>
      <c r="CO60" s="577">
        <f t="shared" si="92"/>
        <v>0</v>
      </c>
      <c r="CP60" s="576">
        <f t="shared" si="93"/>
        <v>4.5511239825581393</v>
      </c>
      <c r="CQ60" s="577">
        <f t="shared" si="93"/>
        <v>4.3182966518956185</v>
      </c>
      <c r="CR60" s="576">
        <f t="shared" si="94"/>
        <v>9393.5198999999993</v>
      </c>
      <c r="CS60" s="577">
        <f t="shared" si="94"/>
        <v>8770.460500000001</v>
      </c>
      <c r="CT60" s="574">
        <v>74.640500000000003</v>
      </c>
      <c r="CU60" s="511">
        <v>73.400199999999998</v>
      </c>
      <c r="CV60" s="576">
        <f t="shared" si="95"/>
        <v>74118.016499999998</v>
      </c>
      <c r="CW60" s="577">
        <f t="shared" si="95"/>
        <v>67307.983399999997</v>
      </c>
      <c r="CX60" s="574">
        <v>72.7012</v>
      </c>
      <c r="CY60" s="511">
        <v>73.775599999999997</v>
      </c>
      <c r="CZ60" s="576">
        <f t="shared" si="96"/>
        <v>77862.985199999996</v>
      </c>
      <c r="DA60" s="577">
        <f t="shared" si="96"/>
        <v>82186.018400000001</v>
      </c>
      <c r="DB60" s="574">
        <v>0</v>
      </c>
      <c r="DC60" s="575">
        <v>0</v>
      </c>
      <c r="DD60" s="576">
        <f t="shared" si="97"/>
        <v>0</v>
      </c>
      <c r="DE60" s="577">
        <f t="shared" si="97"/>
        <v>0</v>
      </c>
      <c r="DF60" s="576">
        <f t="shared" si="98"/>
        <v>73.634206249999991</v>
      </c>
      <c r="DG60" s="577">
        <f t="shared" si="98"/>
        <v>73.6061062530773</v>
      </c>
      <c r="DH60" s="576">
        <f t="shared" si="99"/>
        <v>151981.00169999999</v>
      </c>
      <c r="DI60" s="577">
        <f t="shared" si="99"/>
        <v>149494.0018</v>
      </c>
      <c r="DJ60" s="576">
        <f t="shared" si="100"/>
        <v>2373</v>
      </c>
      <c r="DK60" s="577">
        <f t="shared" si="100"/>
        <v>2251</v>
      </c>
      <c r="DL60" s="576">
        <f t="shared" si="100"/>
        <v>2373</v>
      </c>
      <c r="DM60" s="577">
        <f t="shared" si="100"/>
        <v>2251</v>
      </c>
      <c r="DN60" s="576">
        <f t="shared" si="101"/>
        <v>4.3719002107037497</v>
      </c>
      <c r="DO60" s="577">
        <f t="shared" si="101"/>
        <v>4.1734593069746788</v>
      </c>
      <c r="DP60" s="576">
        <f t="shared" si="102"/>
        <v>10374.519199999999</v>
      </c>
      <c r="DQ60" s="577">
        <f t="shared" si="102"/>
        <v>9394.4569000000029</v>
      </c>
      <c r="DR60" s="576">
        <f t="shared" si="103"/>
        <v>72.670462831858401</v>
      </c>
      <c r="DS60" s="577">
        <f t="shared" si="103"/>
        <v>72.723236472678806</v>
      </c>
      <c r="DT60" s="576">
        <f t="shared" si="104"/>
        <v>172447.00829999999</v>
      </c>
      <c r="DU60" s="577">
        <f t="shared" si="104"/>
        <v>163700.00529999999</v>
      </c>
      <c r="DV60" s="574">
        <v>304</v>
      </c>
      <c r="DW60" s="511">
        <v>292</v>
      </c>
      <c r="DX60" s="576">
        <f t="shared" si="105"/>
        <v>304</v>
      </c>
      <c r="DY60" s="577">
        <f t="shared" si="105"/>
        <v>292</v>
      </c>
      <c r="DZ60" s="574">
        <v>472</v>
      </c>
      <c r="EA60" s="511">
        <v>497</v>
      </c>
      <c r="EB60" s="576">
        <f t="shared" si="106"/>
        <v>472</v>
      </c>
      <c r="EC60" s="577">
        <f t="shared" si="106"/>
        <v>497</v>
      </c>
      <c r="ED60" s="574">
        <v>0</v>
      </c>
      <c r="EE60" s="575">
        <v>0</v>
      </c>
      <c r="EF60" s="576">
        <f t="shared" si="107"/>
        <v>0</v>
      </c>
      <c r="EG60" s="577">
        <f t="shared" si="107"/>
        <v>0</v>
      </c>
      <c r="EH60" s="576">
        <f t="shared" si="108"/>
        <v>776</v>
      </c>
      <c r="EI60" s="577">
        <f t="shared" si="108"/>
        <v>789</v>
      </c>
      <c r="EJ60" s="576">
        <f t="shared" si="109"/>
        <v>776</v>
      </c>
      <c r="EK60" s="577">
        <f t="shared" si="109"/>
        <v>789</v>
      </c>
      <c r="EL60" s="574">
        <v>3.0066000000000002</v>
      </c>
      <c r="EM60" s="511">
        <v>2.661</v>
      </c>
      <c r="EN60" s="576">
        <f t="shared" si="110"/>
        <v>914.0064000000001</v>
      </c>
      <c r="EO60" s="577">
        <f t="shared" si="110"/>
        <v>777.01200000000006</v>
      </c>
      <c r="EP60" s="574">
        <v>3.7002000000000002</v>
      </c>
      <c r="EQ60" s="511">
        <v>3.6318000000000001</v>
      </c>
      <c r="ER60" s="576">
        <f t="shared" si="111"/>
        <v>1746.4944</v>
      </c>
      <c r="ES60" s="577">
        <f t="shared" si="111"/>
        <v>1805.0046</v>
      </c>
      <c r="ET60" s="574">
        <v>0</v>
      </c>
      <c r="EU60" s="575">
        <v>0</v>
      </c>
      <c r="EV60" s="576">
        <f t="shared" si="112"/>
        <v>0</v>
      </c>
      <c r="EW60" s="577">
        <f t="shared" si="112"/>
        <v>0</v>
      </c>
      <c r="EX60" s="576">
        <f t="shared" si="113"/>
        <v>3.4284804123711345</v>
      </c>
      <c r="EY60" s="577">
        <f t="shared" si="113"/>
        <v>3.2725178707224334</v>
      </c>
      <c r="EZ60" s="576">
        <f t="shared" si="114"/>
        <v>2660.5008000000003</v>
      </c>
      <c r="FA60" s="577">
        <f t="shared" si="114"/>
        <v>2582.0165999999999</v>
      </c>
      <c r="FB60" s="574">
        <v>49.898000000000003</v>
      </c>
      <c r="FC60" s="511">
        <v>47.5</v>
      </c>
      <c r="FD60" s="576">
        <f t="shared" si="115"/>
        <v>15168.992</v>
      </c>
      <c r="FE60" s="577">
        <f t="shared" si="115"/>
        <v>13870</v>
      </c>
      <c r="FF60" s="574">
        <v>46.3962</v>
      </c>
      <c r="FG60" s="511">
        <v>46.480899999999998</v>
      </c>
      <c r="FH60" s="576">
        <f t="shared" si="116"/>
        <v>21899.006399999998</v>
      </c>
      <c r="FI60" s="577">
        <f t="shared" si="116"/>
        <v>23101.007299999997</v>
      </c>
      <c r="FJ60" s="574">
        <v>0</v>
      </c>
      <c r="FK60" s="575">
        <v>0</v>
      </c>
      <c r="FL60" s="576">
        <f t="shared" si="117"/>
        <v>0</v>
      </c>
      <c r="FM60" s="577">
        <f t="shared" si="117"/>
        <v>0</v>
      </c>
      <c r="FN60" s="576">
        <f t="shared" si="118"/>
        <v>47.768039175257726</v>
      </c>
      <c r="FO60" s="577">
        <f t="shared" si="118"/>
        <v>46.858057414448666</v>
      </c>
      <c r="FP60" s="576">
        <f t="shared" si="119"/>
        <v>37067.998399999997</v>
      </c>
      <c r="FQ60" s="577">
        <f t="shared" si="119"/>
        <v>36971.007299999997</v>
      </c>
      <c r="FR60" s="574">
        <v>378</v>
      </c>
      <c r="FS60" s="511">
        <v>487</v>
      </c>
      <c r="FT60" s="576">
        <f t="shared" si="120"/>
        <v>378</v>
      </c>
      <c r="FU60" s="577">
        <f t="shared" si="120"/>
        <v>487</v>
      </c>
      <c r="FV60" s="574">
        <v>3.2433999999999998</v>
      </c>
      <c r="FW60" s="511">
        <v>3.6375999999999999</v>
      </c>
      <c r="FX60" s="576">
        <f t="shared" si="121"/>
        <v>1226.0051999999998</v>
      </c>
      <c r="FY60" s="577">
        <f t="shared" si="121"/>
        <v>1771.5111999999999</v>
      </c>
      <c r="FZ60" s="574">
        <v>61.891500000000001</v>
      </c>
      <c r="GA60" s="511">
        <v>64.521600000000007</v>
      </c>
      <c r="GB60" s="576">
        <f t="shared" si="122"/>
        <v>23394.987000000001</v>
      </c>
      <c r="GC60" s="577">
        <f t="shared" si="122"/>
        <v>31422.019200000002</v>
      </c>
      <c r="GD60" s="576">
        <f t="shared" si="123"/>
        <v>1482</v>
      </c>
      <c r="GE60" s="577">
        <f t="shared" si="123"/>
        <v>1329</v>
      </c>
      <c r="GF60" s="576">
        <f t="shared" si="123"/>
        <v>1482</v>
      </c>
      <c r="GG60" s="577">
        <f t="shared" si="123"/>
        <v>1329</v>
      </c>
      <c r="GH60" s="576">
        <f t="shared" si="124"/>
        <v>5840.0511999999999</v>
      </c>
      <c r="GI60" s="577">
        <f t="shared" si="124"/>
        <v>4783.4818999999998</v>
      </c>
      <c r="GJ60" s="576">
        <f t="shared" si="125"/>
        <v>101712.01549999999</v>
      </c>
      <c r="GK60" s="577">
        <f t="shared" si="125"/>
        <v>88983.983399999997</v>
      </c>
      <c r="GL60" s="576">
        <f t="shared" si="126"/>
        <v>1651</v>
      </c>
      <c r="GM60" s="577">
        <f t="shared" si="126"/>
        <v>1700</v>
      </c>
      <c r="GN60" s="576">
        <f t="shared" si="126"/>
        <v>1651</v>
      </c>
      <c r="GO60" s="577">
        <f t="shared" si="126"/>
        <v>1700</v>
      </c>
      <c r="GP60" s="576">
        <f t="shared" si="127"/>
        <v>7181.9688000000006</v>
      </c>
      <c r="GQ60" s="577">
        <f t="shared" si="127"/>
        <v>7186.9911000000002</v>
      </c>
      <c r="GR60" s="576">
        <f t="shared" si="128"/>
        <v>106830.99119999999</v>
      </c>
      <c r="GS60" s="577">
        <f t="shared" si="128"/>
        <v>111007.02899999999</v>
      </c>
      <c r="GT60" s="576">
        <f t="shared" si="129"/>
        <v>3133</v>
      </c>
      <c r="GU60" s="577">
        <f t="shared" si="129"/>
        <v>3029</v>
      </c>
      <c r="GV60" s="576">
        <f t="shared" si="129"/>
        <v>3133</v>
      </c>
      <c r="GW60" s="577">
        <f t="shared" si="129"/>
        <v>3029</v>
      </c>
      <c r="GX60" s="576">
        <f t="shared" si="130"/>
        <v>13022.02</v>
      </c>
      <c r="GY60" s="577">
        <f t="shared" si="130"/>
        <v>11970.473</v>
      </c>
      <c r="GZ60" s="576">
        <f t="shared" si="130"/>
        <v>208543.00669999997</v>
      </c>
      <c r="HA60" s="577">
        <f t="shared" si="130"/>
        <v>199991.01240000001</v>
      </c>
      <c r="HB60" s="576">
        <f t="shared" si="131"/>
        <v>16</v>
      </c>
      <c r="HC60" s="577">
        <f t="shared" si="131"/>
        <v>11</v>
      </c>
      <c r="HD60" s="576">
        <f t="shared" si="131"/>
        <v>16</v>
      </c>
      <c r="HE60" s="577">
        <f t="shared" si="131"/>
        <v>11</v>
      </c>
      <c r="HF60" s="576">
        <f t="shared" si="132"/>
        <v>13</v>
      </c>
      <c r="HG60" s="577">
        <f t="shared" si="132"/>
        <v>6.0004999999999997</v>
      </c>
      <c r="HH60" s="576">
        <f t="shared" si="133"/>
        <v>972</v>
      </c>
      <c r="HI60" s="577">
        <f t="shared" si="133"/>
        <v>680.00019999999995</v>
      </c>
      <c r="HJ60" s="576">
        <f t="shared" si="134"/>
        <v>14261.025199999998</v>
      </c>
      <c r="HK60" s="577">
        <f t="shared" si="134"/>
        <v>13747.984700000005</v>
      </c>
      <c r="HL60" s="576">
        <f t="shared" si="135"/>
        <v>232909.99369999996</v>
      </c>
      <c r="HM60" s="577">
        <f t="shared" si="135"/>
        <v>232093.0318</v>
      </c>
    </row>
    <row r="61" spans="1:221">
      <c r="A61" s="9" t="s">
        <v>383</v>
      </c>
      <c r="B61" s="8" t="s">
        <v>402</v>
      </c>
      <c r="C61" s="5" t="s">
        <v>1133</v>
      </c>
      <c r="D61" s="6">
        <v>136400</v>
      </c>
      <c r="E61" s="2">
        <v>7</v>
      </c>
      <c r="F61" s="574">
        <v>1146</v>
      </c>
      <c r="G61" s="511">
        <v>1232</v>
      </c>
      <c r="H61" s="574">
        <v>19</v>
      </c>
      <c r="I61" s="511">
        <v>14</v>
      </c>
      <c r="J61" s="576">
        <f t="shared" si="68"/>
        <v>1127</v>
      </c>
      <c r="K61" s="577">
        <f t="shared" si="68"/>
        <v>1218</v>
      </c>
      <c r="L61" s="574">
        <v>60</v>
      </c>
      <c r="M61" s="575">
        <v>60</v>
      </c>
      <c r="N61" s="576">
        <f t="shared" si="69"/>
        <v>1127</v>
      </c>
      <c r="O61" s="577">
        <f t="shared" si="69"/>
        <v>1218</v>
      </c>
      <c r="P61" s="576">
        <f t="shared" si="69"/>
        <v>1127</v>
      </c>
      <c r="Q61" s="577">
        <f t="shared" si="69"/>
        <v>1218</v>
      </c>
      <c r="R61" s="574">
        <v>224</v>
      </c>
      <c r="S61" s="511">
        <v>230</v>
      </c>
      <c r="T61" s="576">
        <f t="shared" si="70"/>
        <v>224</v>
      </c>
      <c r="U61" s="577">
        <f t="shared" si="70"/>
        <v>230</v>
      </c>
      <c r="V61" s="574">
        <v>56</v>
      </c>
      <c r="W61" s="511">
        <v>66</v>
      </c>
      <c r="X61" s="576">
        <f t="shared" si="71"/>
        <v>56</v>
      </c>
      <c r="Y61" s="577">
        <f t="shared" si="71"/>
        <v>66</v>
      </c>
      <c r="Z61" s="574">
        <v>22</v>
      </c>
      <c r="AA61" s="511">
        <v>57</v>
      </c>
      <c r="AB61" s="576">
        <f t="shared" si="72"/>
        <v>22</v>
      </c>
      <c r="AC61" s="577">
        <f t="shared" si="72"/>
        <v>57</v>
      </c>
      <c r="AD61" s="576">
        <f t="shared" si="73"/>
        <v>302</v>
      </c>
      <c r="AE61" s="577">
        <f t="shared" si="73"/>
        <v>353</v>
      </c>
      <c r="AF61" s="576">
        <f t="shared" si="74"/>
        <v>302</v>
      </c>
      <c r="AG61" s="577">
        <f t="shared" si="74"/>
        <v>353</v>
      </c>
      <c r="AH61" s="574">
        <v>2.4933000000000001</v>
      </c>
      <c r="AI61" s="511">
        <v>2.5739000000000001</v>
      </c>
      <c r="AJ61" s="576">
        <f t="shared" si="75"/>
        <v>558.49919999999997</v>
      </c>
      <c r="AK61" s="577">
        <f t="shared" si="75"/>
        <v>591.99700000000007</v>
      </c>
      <c r="AL61" s="574">
        <v>2.5446</v>
      </c>
      <c r="AM61" s="511">
        <v>2.3712</v>
      </c>
      <c r="AN61" s="576">
        <f t="shared" si="76"/>
        <v>142.49760000000001</v>
      </c>
      <c r="AO61" s="577">
        <f t="shared" si="76"/>
        <v>156.4992</v>
      </c>
      <c r="AP61" s="574">
        <v>0.79549999999999998</v>
      </c>
      <c r="AQ61" s="511">
        <v>0.97370000000000001</v>
      </c>
      <c r="AR61" s="576">
        <f t="shared" si="77"/>
        <v>17.501000000000001</v>
      </c>
      <c r="AS61" s="577">
        <f t="shared" si="77"/>
        <v>55.500900000000001</v>
      </c>
      <c r="AT61" s="576">
        <f t="shared" si="78"/>
        <v>2.3791317880794702</v>
      </c>
      <c r="AU61" s="577">
        <f t="shared" si="78"/>
        <v>2.2776121813031165</v>
      </c>
      <c r="AV61" s="576">
        <f t="shared" si="79"/>
        <v>718.49779999999998</v>
      </c>
      <c r="AW61" s="577">
        <f t="shared" si="79"/>
        <v>803.99710000000016</v>
      </c>
      <c r="AX61" s="574">
        <v>67.022300000000001</v>
      </c>
      <c r="AY61" s="511">
        <v>64.212999999999994</v>
      </c>
      <c r="AZ61" s="576">
        <f t="shared" si="80"/>
        <v>15012.995200000001</v>
      </c>
      <c r="BA61" s="577">
        <f t="shared" si="80"/>
        <v>14768.989999999998</v>
      </c>
      <c r="BB61" s="574">
        <v>65.169600000000003</v>
      </c>
      <c r="BC61" s="511">
        <v>62.590899999999998</v>
      </c>
      <c r="BD61" s="576">
        <f t="shared" si="81"/>
        <v>3649.4976000000001</v>
      </c>
      <c r="BE61" s="577">
        <f t="shared" si="81"/>
        <v>4130.9993999999997</v>
      </c>
      <c r="BF61" s="574">
        <v>57.681800000000003</v>
      </c>
      <c r="BG61" s="511">
        <v>59</v>
      </c>
      <c r="BH61" s="576">
        <f t="shared" si="82"/>
        <v>1268.9996000000001</v>
      </c>
      <c r="BI61" s="577">
        <f t="shared" si="82"/>
        <v>3363</v>
      </c>
      <c r="BJ61" s="576">
        <f t="shared" si="83"/>
        <v>65.998319205298017</v>
      </c>
      <c r="BK61" s="577">
        <f t="shared" si="83"/>
        <v>63.067958640226628</v>
      </c>
      <c r="BL61" s="576">
        <f t="shared" si="84"/>
        <v>19931.492400000003</v>
      </c>
      <c r="BM61" s="577">
        <f t="shared" si="84"/>
        <v>22262.989399999999</v>
      </c>
      <c r="BN61" s="574">
        <v>421</v>
      </c>
      <c r="BO61" s="511">
        <v>449</v>
      </c>
      <c r="BP61" s="576">
        <f t="shared" si="85"/>
        <v>421</v>
      </c>
      <c r="BQ61" s="577">
        <f t="shared" si="85"/>
        <v>449</v>
      </c>
      <c r="BR61" s="574">
        <v>138</v>
      </c>
      <c r="BS61" s="511">
        <v>152</v>
      </c>
      <c r="BT61" s="576">
        <f t="shared" si="86"/>
        <v>138</v>
      </c>
      <c r="BU61" s="577">
        <f t="shared" si="86"/>
        <v>152</v>
      </c>
      <c r="BV61" s="574">
        <v>0</v>
      </c>
      <c r="BW61" s="575">
        <v>0</v>
      </c>
      <c r="BX61" s="576">
        <f t="shared" si="87"/>
        <v>0</v>
      </c>
      <c r="BY61" s="577">
        <f t="shared" si="87"/>
        <v>0</v>
      </c>
      <c r="BZ61" s="576">
        <f t="shared" si="88"/>
        <v>559</v>
      </c>
      <c r="CA61" s="577">
        <f t="shared" si="88"/>
        <v>601</v>
      </c>
      <c r="CB61" s="576">
        <f t="shared" si="89"/>
        <v>559</v>
      </c>
      <c r="CC61" s="577">
        <f t="shared" si="89"/>
        <v>601</v>
      </c>
      <c r="CD61" s="574">
        <v>3.7886000000000002</v>
      </c>
      <c r="CE61" s="511">
        <v>3.706</v>
      </c>
      <c r="CF61" s="576">
        <f t="shared" si="90"/>
        <v>1595.0006000000001</v>
      </c>
      <c r="CG61" s="577">
        <f t="shared" si="90"/>
        <v>1663.9939999999999</v>
      </c>
      <c r="CH61" s="574">
        <v>4.6521999999999997</v>
      </c>
      <c r="CI61" s="511">
        <v>4.7533000000000003</v>
      </c>
      <c r="CJ61" s="576">
        <f t="shared" si="91"/>
        <v>642.00360000000001</v>
      </c>
      <c r="CK61" s="577">
        <f t="shared" si="91"/>
        <v>722.50160000000005</v>
      </c>
      <c r="CL61" s="574">
        <v>0</v>
      </c>
      <c r="CM61" s="575">
        <v>0</v>
      </c>
      <c r="CN61" s="576">
        <f t="shared" si="92"/>
        <v>0</v>
      </c>
      <c r="CO61" s="577">
        <f t="shared" si="92"/>
        <v>0</v>
      </c>
      <c r="CP61" s="576">
        <f t="shared" si="93"/>
        <v>4.0017964221824691</v>
      </c>
      <c r="CQ61" s="577">
        <f t="shared" si="93"/>
        <v>3.9708745424292848</v>
      </c>
      <c r="CR61" s="576">
        <f t="shared" si="94"/>
        <v>2237.0042000000003</v>
      </c>
      <c r="CS61" s="577">
        <f t="shared" si="94"/>
        <v>2386.4956000000002</v>
      </c>
      <c r="CT61" s="574">
        <v>69.783799999999999</v>
      </c>
      <c r="CU61" s="511">
        <v>67.497799999999998</v>
      </c>
      <c r="CV61" s="576">
        <f t="shared" si="95"/>
        <v>29378.979800000001</v>
      </c>
      <c r="CW61" s="577">
        <f t="shared" si="95"/>
        <v>30306.512199999997</v>
      </c>
      <c r="CX61" s="574">
        <v>65.615899999999996</v>
      </c>
      <c r="CY61" s="511">
        <v>67.486800000000002</v>
      </c>
      <c r="CZ61" s="576">
        <f t="shared" si="96"/>
        <v>9054.9941999999992</v>
      </c>
      <c r="DA61" s="577">
        <f t="shared" si="96"/>
        <v>10257.9936</v>
      </c>
      <c r="DB61" s="574">
        <v>0</v>
      </c>
      <c r="DC61" s="575">
        <v>0</v>
      </c>
      <c r="DD61" s="576">
        <f t="shared" si="97"/>
        <v>0</v>
      </c>
      <c r="DE61" s="577">
        <f t="shared" si="97"/>
        <v>0</v>
      </c>
      <c r="DF61" s="576">
        <f t="shared" si="98"/>
        <v>68.75487298747764</v>
      </c>
      <c r="DG61" s="577">
        <f t="shared" si="98"/>
        <v>67.495017970049915</v>
      </c>
      <c r="DH61" s="576">
        <f t="shared" si="99"/>
        <v>38433.974000000002</v>
      </c>
      <c r="DI61" s="577">
        <f t="shared" si="99"/>
        <v>40564.505799999999</v>
      </c>
      <c r="DJ61" s="576">
        <f t="shared" si="100"/>
        <v>861</v>
      </c>
      <c r="DK61" s="577">
        <f t="shared" si="100"/>
        <v>954</v>
      </c>
      <c r="DL61" s="576">
        <f t="shared" si="100"/>
        <v>861</v>
      </c>
      <c r="DM61" s="577">
        <f t="shared" si="100"/>
        <v>954</v>
      </c>
      <c r="DN61" s="576">
        <f t="shared" si="101"/>
        <v>3.4326387921022072</v>
      </c>
      <c r="DO61" s="577">
        <f t="shared" si="101"/>
        <v>3.3443319706498955</v>
      </c>
      <c r="DP61" s="576">
        <f t="shared" si="102"/>
        <v>2955.5020000000004</v>
      </c>
      <c r="DQ61" s="577">
        <f t="shared" si="102"/>
        <v>3190.4927000000002</v>
      </c>
      <c r="DR61" s="576">
        <f t="shared" si="103"/>
        <v>67.787998141695709</v>
      </c>
      <c r="DS61" s="577">
        <f t="shared" si="103"/>
        <v>65.856913207547166</v>
      </c>
      <c r="DT61" s="576">
        <f t="shared" si="104"/>
        <v>58365.466400000005</v>
      </c>
      <c r="DU61" s="577">
        <f t="shared" si="104"/>
        <v>62827.495199999998</v>
      </c>
      <c r="DV61" s="574">
        <v>117</v>
      </c>
      <c r="DW61" s="511">
        <v>69</v>
      </c>
      <c r="DX61" s="576">
        <f t="shared" si="105"/>
        <v>117</v>
      </c>
      <c r="DY61" s="577">
        <f t="shared" si="105"/>
        <v>69</v>
      </c>
      <c r="DZ61" s="574">
        <v>69</v>
      </c>
      <c r="EA61" s="511">
        <v>84</v>
      </c>
      <c r="EB61" s="576">
        <f t="shared" si="106"/>
        <v>69</v>
      </c>
      <c r="EC61" s="577">
        <f t="shared" si="106"/>
        <v>84</v>
      </c>
      <c r="ED61" s="574">
        <v>0</v>
      </c>
      <c r="EE61" s="575">
        <v>0</v>
      </c>
      <c r="EF61" s="576">
        <f t="shared" si="107"/>
        <v>0</v>
      </c>
      <c r="EG61" s="577">
        <f t="shared" si="107"/>
        <v>0</v>
      </c>
      <c r="EH61" s="576">
        <f t="shared" si="108"/>
        <v>186</v>
      </c>
      <c r="EI61" s="577">
        <f t="shared" si="108"/>
        <v>153</v>
      </c>
      <c r="EJ61" s="576">
        <f t="shared" si="109"/>
        <v>186</v>
      </c>
      <c r="EK61" s="577">
        <f t="shared" si="109"/>
        <v>153</v>
      </c>
      <c r="EL61" s="574">
        <v>2.4615</v>
      </c>
      <c r="EM61" s="511">
        <v>2.8405999999999998</v>
      </c>
      <c r="EN61" s="576">
        <f t="shared" si="110"/>
        <v>287.99549999999999</v>
      </c>
      <c r="EO61" s="577">
        <f t="shared" si="110"/>
        <v>196.00139999999999</v>
      </c>
      <c r="EP61" s="574">
        <v>2.8986000000000001</v>
      </c>
      <c r="EQ61" s="511">
        <v>3.4582999999999999</v>
      </c>
      <c r="ER61" s="576">
        <f t="shared" si="111"/>
        <v>200.0034</v>
      </c>
      <c r="ES61" s="577">
        <f t="shared" si="111"/>
        <v>290.49720000000002</v>
      </c>
      <c r="ET61" s="574">
        <v>0</v>
      </c>
      <c r="EU61" s="575">
        <v>0</v>
      </c>
      <c r="EV61" s="576">
        <f t="shared" si="112"/>
        <v>0</v>
      </c>
      <c r="EW61" s="577">
        <f t="shared" si="112"/>
        <v>0</v>
      </c>
      <c r="EX61" s="576">
        <f t="shared" si="113"/>
        <v>2.62365</v>
      </c>
      <c r="EY61" s="577">
        <f t="shared" si="113"/>
        <v>3.1797294117647059</v>
      </c>
      <c r="EZ61" s="576">
        <f t="shared" si="114"/>
        <v>487.99889999999999</v>
      </c>
      <c r="FA61" s="577">
        <f t="shared" si="114"/>
        <v>486.49860000000001</v>
      </c>
      <c r="FB61" s="574">
        <v>44.7179</v>
      </c>
      <c r="FC61" s="511">
        <v>47.898600000000002</v>
      </c>
      <c r="FD61" s="576">
        <f t="shared" si="115"/>
        <v>5231.9943000000003</v>
      </c>
      <c r="FE61" s="577">
        <f t="shared" si="115"/>
        <v>3305.0034000000001</v>
      </c>
      <c r="FF61" s="574">
        <v>40.652200000000001</v>
      </c>
      <c r="FG61" s="511">
        <v>39.839300000000001</v>
      </c>
      <c r="FH61" s="576">
        <f t="shared" si="116"/>
        <v>2805.0018</v>
      </c>
      <c r="FI61" s="577">
        <f t="shared" si="116"/>
        <v>3346.5012000000002</v>
      </c>
      <c r="FJ61" s="574">
        <v>0</v>
      </c>
      <c r="FK61" s="575">
        <v>0</v>
      </c>
      <c r="FL61" s="576">
        <f t="shared" si="117"/>
        <v>0</v>
      </c>
      <c r="FM61" s="577">
        <f t="shared" si="117"/>
        <v>0</v>
      </c>
      <c r="FN61" s="576">
        <f t="shared" si="118"/>
        <v>43.209656451612908</v>
      </c>
      <c r="FO61" s="577">
        <f t="shared" si="118"/>
        <v>43.473886274509802</v>
      </c>
      <c r="FP61" s="576">
        <f t="shared" si="119"/>
        <v>8036.9961000000012</v>
      </c>
      <c r="FQ61" s="577">
        <f t="shared" si="119"/>
        <v>6651.5045999999993</v>
      </c>
      <c r="FR61" s="574">
        <v>80</v>
      </c>
      <c r="FS61" s="511">
        <v>111</v>
      </c>
      <c r="FT61" s="576">
        <f t="shared" si="120"/>
        <v>80</v>
      </c>
      <c r="FU61" s="577">
        <f t="shared" si="120"/>
        <v>111</v>
      </c>
      <c r="FV61" s="574">
        <v>2.85</v>
      </c>
      <c r="FW61" s="511">
        <v>3.5541</v>
      </c>
      <c r="FX61" s="576">
        <f t="shared" si="121"/>
        <v>228</v>
      </c>
      <c r="FY61" s="577">
        <f t="shared" si="121"/>
        <v>394.50510000000003</v>
      </c>
      <c r="FZ61" s="574">
        <v>49.6813</v>
      </c>
      <c r="GA61" s="511">
        <v>54.5946</v>
      </c>
      <c r="GB61" s="576">
        <f t="shared" si="122"/>
        <v>3974.5039999999999</v>
      </c>
      <c r="GC61" s="577">
        <f t="shared" si="122"/>
        <v>6060.0006000000003</v>
      </c>
      <c r="GD61" s="576">
        <f t="shared" si="123"/>
        <v>762</v>
      </c>
      <c r="GE61" s="577">
        <f t="shared" si="123"/>
        <v>748</v>
      </c>
      <c r="GF61" s="576">
        <f t="shared" si="123"/>
        <v>762</v>
      </c>
      <c r="GG61" s="577">
        <f t="shared" si="123"/>
        <v>748</v>
      </c>
      <c r="GH61" s="576">
        <f t="shared" si="124"/>
        <v>2441.4953</v>
      </c>
      <c r="GI61" s="577">
        <f t="shared" si="124"/>
        <v>2451.9924000000001</v>
      </c>
      <c r="GJ61" s="576">
        <f t="shared" si="125"/>
        <v>49623.969300000004</v>
      </c>
      <c r="GK61" s="577">
        <f t="shared" si="125"/>
        <v>48380.505599999997</v>
      </c>
      <c r="GL61" s="576">
        <f t="shared" si="126"/>
        <v>263</v>
      </c>
      <c r="GM61" s="577">
        <f t="shared" si="126"/>
        <v>302</v>
      </c>
      <c r="GN61" s="576">
        <f t="shared" si="126"/>
        <v>263</v>
      </c>
      <c r="GO61" s="577">
        <f t="shared" si="126"/>
        <v>302</v>
      </c>
      <c r="GP61" s="576">
        <f t="shared" si="127"/>
        <v>984.50459999999998</v>
      </c>
      <c r="GQ61" s="577">
        <f t="shared" si="127"/>
        <v>1169.498</v>
      </c>
      <c r="GR61" s="576">
        <f t="shared" si="128"/>
        <v>15509.4936</v>
      </c>
      <c r="GS61" s="577">
        <f t="shared" si="128"/>
        <v>17735.494199999997</v>
      </c>
      <c r="GT61" s="576">
        <f t="shared" si="129"/>
        <v>1025</v>
      </c>
      <c r="GU61" s="577">
        <f t="shared" si="129"/>
        <v>1050</v>
      </c>
      <c r="GV61" s="576">
        <f t="shared" si="129"/>
        <v>1025</v>
      </c>
      <c r="GW61" s="577">
        <f t="shared" si="129"/>
        <v>1050</v>
      </c>
      <c r="GX61" s="576">
        <f t="shared" si="130"/>
        <v>3425.9998999999998</v>
      </c>
      <c r="GY61" s="577">
        <f t="shared" si="130"/>
        <v>3621.4904000000001</v>
      </c>
      <c r="GZ61" s="576">
        <f t="shared" si="130"/>
        <v>65133.462900000006</v>
      </c>
      <c r="HA61" s="577">
        <f t="shared" si="130"/>
        <v>66115.999799999991</v>
      </c>
      <c r="HB61" s="576">
        <f t="shared" si="131"/>
        <v>22</v>
      </c>
      <c r="HC61" s="577">
        <f t="shared" si="131"/>
        <v>57</v>
      </c>
      <c r="HD61" s="576">
        <f t="shared" si="131"/>
        <v>22</v>
      </c>
      <c r="HE61" s="577">
        <f t="shared" si="131"/>
        <v>57</v>
      </c>
      <c r="HF61" s="576">
        <f t="shared" si="132"/>
        <v>17.501000000000001</v>
      </c>
      <c r="HG61" s="577">
        <f t="shared" si="132"/>
        <v>55.500900000000001</v>
      </c>
      <c r="HH61" s="576">
        <f t="shared" si="133"/>
        <v>1268.9996000000001</v>
      </c>
      <c r="HI61" s="577">
        <f t="shared" si="133"/>
        <v>3363</v>
      </c>
      <c r="HJ61" s="576">
        <f t="shared" si="134"/>
        <v>3671.5009000000005</v>
      </c>
      <c r="HK61" s="577">
        <f t="shared" si="134"/>
        <v>4071.4964</v>
      </c>
      <c r="HL61" s="576">
        <f t="shared" si="135"/>
        <v>70376.96650000001</v>
      </c>
      <c r="HM61" s="577">
        <f t="shared" si="135"/>
        <v>75539.00039999999</v>
      </c>
    </row>
    <row r="62" spans="1:221">
      <c r="A62" s="9" t="s">
        <v>383</v>
      </c>
      <c r="B62" s="8" t="s">
        <v>403</v>
      </c>
      <c r="C62" s="3"/>
      <c r="D62" s="6">
        <v>136473</v>
      </c>
      <c r="E62" s="1">
        <v>7</v>
      </c>
      <c r="F62" s="574">
        <v>990</v>
      </c>
      <c r="G62" s="511">
        <v>1101</v>
      </c>
      <c r="H62" s="574">
        <v>2</v>
      </c>
      <c r="I62" s="511">
        <v>3</v>
      </c>
      <c r="J62" s="576">
        <f t="shared" si="68"/>
        <v>988</v>
      </c>
      <c r="K62" s="577">
        <f t="shared" si="68"/>
        <v>1098</v>
      </c>
      <c r="L62" s="574">
        <v>60</v>
      </c>
      <c r="M62" s="575">
        <v>60</v>
      </c>
      <c r="N62" s="576">
        <f t="shared" si="69"/>
        <v>988</v>
      </c>
      <c r="O62" s="577">
        <f t="shared" si="69"/>
        <v>1098</v>
      </c>
      <c r="P62" s="576">
        <f t="shared" si="69"/>
        <v>988</v>
      </c>
      <c r="Q62" s="577">
        <f t="shared" si="69"/>
        <v>1098</v>
      </c>
      <c r="R62" s="574">
        <v>129</v>
      </c>
      <c r="S62" s="511">
        <v>140</v>
      </c>
      <c r="T62" s="576">
        <f t="shared" si="70"/>
        <v>129</v>
      </c>
      <c r="U62" s="577">
        <f t="shared" si="70"/>
        <v>140</v>
      </c>
      <c r="V62" s="574">
        <v>63</v>
      </c>
      <c r="W62" s="511">
        <v>67</v>
      </c>
      <c r="X62" s="576">
        <f t="shared" si="71"/>
        <v>63</v>
      </c>
      <c r="Y62" s="577">
        <f t="shared" si="71"/>
        <v>67</v>
      </c>
      <c r="Z62" s="574">
        <v>32</v>
      </c>
      <c r="AA62" s="511">
        <v>32</v>
      </c>
      <c r="AB62" s="576">
        <f t="shared" si="72"/>
        <v>32</v>
      </c>
      <c r="AC62" s="577">
        <f t="shared" si="72"/>
        <v>32</v>
      </c>
      <c r="AD62" s="576">
        <f t="shared" si="73"/>
        <v>224</v>
      </c>
      <c r="AE62" s="577">
        <f t="shared" si="73"/>
        <v>239</v>
      </c>
      <c r="AF62" s="576">
        <f t="shared" si="74"/>
        <v>224</v>
      </c>
      <c r="AG62" s="577">
        <f t="shared" si="74"/>
        <v>239</v>
      </c>
      <c r="AH62" s="574">
        <v>3.1395</v>
      </c>
      <c r="AI62" s="511">
        <v>2.9392999999999998</v>
      </c>
      <c r="AJ62" s="576">
        <f t="shared" si="75"/>
        <v>404.99549999999999</v>
      </c>
      <c r="AK62" s="577">
        <f t="shared" si="75"/>
        <v>411.50199999999995</v>
      </c>
      <c r="AL62" s="574">
        <v>3.0396999999999998</v>
      </c>
      <c r="AM62" s="511">
        <v>2.6791</v>
      </c>
      <c r="AN62" s="576">
        <f t="shared" si="76"/>
        <v>191.50109999999998</v>
      </c>
      <c r="AO62" s="577">
        <f t="shared" si="76"/>
        <v>179.49969999999999</v>
      </c>
      <c r="AP62" s="574">
        <v>0.57809999999999995</v>
      </c>
      <c r="AQ62" s="511">
        <v>0.54690000000000005</v>
      </c>
      <c r="AR62" s="576">
        <f t="shared" si="77"/>
        <v>18.499199999999998</v>
      </c>
      <c r="AS62" s="577">
        <f t="shared" si="77"/>
        <v>17.500800000000002</v>
      </c>
      <c r="AT62" s="576">
        <f t="shared" si="78"/>
        <v>2.7455169642857138</v>
      </c>
      <c r="AU62" s="577">
        <f t="shared" si="78"/>
        <v>2.5460355648535562</v>
      </c>
      <c r="AV62" s="576">
        <f t="shared" si="79"/>
        <v>614.99579999999992</v>
      </c>
      <c r="AW62" s="577">
        <f t="shared" si="79"/>
        <v>608.50249999999994</v>
      </c>
      <c r="AX62" s="574">
        <v>71.147300000000001</v>
      </c>
      <c r="AY62" s="511">
        <v>71.25</v>
      </c>
      <c r="AZ62" s="576">
        <f t="shared" si="80"/>
        <v>9178.0017000000007</v>
      </c>
      <c r="BA62" s="577">
        <f t="shared" si="80"/>
        <v>9975</v>
      </c>
      <c r="BB62" s="574">
        <v>71.444400000000002</v>
      </c>
      <c r="BC62" s="511">
        <v>65.925399999999996</v>
      </c>
      <c r="BD62" s="576">
        <f t="shared" si="81"/>
        <v>4500.9971999999998</v>
      </c>
      <c r="BE62" s="577">
        <f t="shared" si="81"/>
        <v>4417.0018</v>
      </c>
      <c r="BF62" s="574">
        <v>61.75</v>
      </c>
      <c r="BG62" s="511">
        <v>63.343800000000002</v>
      </c>
      <c r="BH62" s="576">
        <f t="shared" si="82"/>
        <v>1976</v>
      </c>
      <c r="BI62" s="577">
        <f t="shared" si="82"/>
        <v>2027.0016000000001</v>
      </c>
      <c r="BJ62" s="576">
        <f t="shared" si="83"/>
        <v>69.88838794642858</v>
      </c>
      <c r="BK62" s="577">
        <f t="shared" si="83"/>
        <v>68.698758995815908</v>
      </c>
      <c r="BL62" s="576">
        <f t="shared" si="84"/>
        <v>15654.998900000002</v>
      </c>
      <c r="BM62" s="577">
        <f t="shared" si="84"/>
        <v>16419.003400000001</v>
      </c>
      <c r="BN62" s="574">
        <v>317</v>
      </c>
      <c r="BO62" s="511">
        <v>342</v>
      </c>
      <c r="BP62" s="576">
        <f t="shared" si="85"/>
        <v>317</v>
      </c>
      <c r="BQ62" s="577">
        <f t="shared" si="85"/>
        <v>342</v>
      </c>
      <c r="BR62" s="574">
        <v>113</v>
      </c>
      <c r="BS62" s="511">
        <v>108</v>
      </c>
      <c r="BT62" s="576">
        <f t="shared" si="86"/>
        <v>113</v>
      </c>
      <c r="BU62" s="577">
        <f t="shared" si="86"/>
        <v>108</v>
      </c>
      <c r="BV62" s="574">
        <v>0</v>
      </c>
      <c r="BW62" s="575">
        <v>0</v>
      </c>
      <c r="BX62" s="576">
        <f t="shared" si="87"/>
        <v>0</v>
      </c>
      <c r="BY62" s="577">
        <f t="shared" si="87"/>
        <v>0</v>
      </c>
      <c r="BZ62" s="576">
        <f t="shared" si="88"/>
        <v>430</v>
      </c>
      <c r="CA62" s="577">
        <f t="shared" si="88"/>
        <v>450</v>
      </c>
      <c r="CB62" s="576">
        <f t="shared" si="89"/>
        <v>430</v>
      </c>
      <c r="CC62" s="577">
        <f t="shared" si="89"/>
        <v>450</v>
      </c>
      <c r="CD62" s="574">
        <v>4.4226999999999999</v>
      </c>
      <c r="CE62" s="511">
        <v>3.9942000000000002</v>
      </c>
      <c r="CF62" s="576">
        <f t="shared" si="90"/>
        <v>1401.9958999999999</v>
      </c>
      <c r="CG62" s="577">
        <f t="shared" si="90"/>
        <v>1366.0164</v>
      </c>
      <c r="CH62" s="574">
        <v>5.9203999999999999</v>
      </c>
      <c r="CI62" s="511">
        <v>5.2361000000000004</v>
      </c>
      <c r="CJ62" s="576">
        <f t="shared" si="91"/>
        <v>669.00519999999995</v>
      </c>
      <c r="CK62" s="577">
        <f t="shared" si="91"/>
        <v>565.49880000000007</v>
      </c>
      <c r="CL62" s="574">
        <v>0</v>
      </c>
      <c r="CM62" s="575">
        <v>0</v>
      </c>
      <c r="CN62" s="576">
        <f t="shared" si="92"/>
        <v>0</v>
      </c>
      <c r="CO62" s="577">
        <f t="shared" si="92"/>
        <v>0</v>
      </c>
      <c r="CP62" s="576">
        <f t="shared" si="93"/>
        <v>4.8162816279069762</v>
      </c>
      <c r="CQ62" s="577">
        <f t="shared" si="93"/>
        <v>4.2922560000000001</v>
      </c>
      <c r="CR62" s="576">
        <f t="shared" si="94"/>
        <v>2071.0011</v>
      </c>
      <c r="CS62" s="577">
        <f t="shared" si="94"/>
        <v>1931.5152</v>
      </c>
      <c r="CT62" s="574">
        <v>75.337500000000006</v>
      </c>
      <c r="CU62" s="511">
        <v>72.046800000000005</v>
      </c>
      <c r="CV62" s="576">
        <f t="shared" si="95"/>
        <v>23881.987500000003</v>
      </c>
      <c r="CW62" s="577">
        <f t="shared" si="95"/>
        <v>24640.0056</v>
      </c>
      <c r="CX62" s="574">
        <v>72.566400000000002</v>
      </c>
      <c r="CY62" s="511">
        <v>74.268500000000003</v>
      </c>
      <c r="CZ62" s="576">
        <f t="shared" si="96"/>
        <v>8200.003200000001</v>
      </c>
      <c r="DA62" s="577">
        <f t="shared" si="96"/>
        <v>8020.9980000000005</v>
      </c>
      <c r="DB62" s="574">
        <v>0</v>
      </c>
      <c r="DC62" s="575">
        <v>0</v>
      </c>
      <c r="DD62" s="576">
        <f t="shared" si="97"/>
        <v>0</v>
      </c>
      <c r="DE62" s="577">
        <f t="shared" si="97"/>
        <v>0</v>
      </c>
      <c r="DF62" s="576">
        <f t="shared" si="98"/>
        <v>74.609280697674421</v>
      </c>
      <c r="DG62" s="577">
        <f t="shared" si="98"/>
        <v>72.580008000000007</v>
      </c>
      <c r="DH62" s="576">
        <f t="shared" si="99"/>
        <v>32081.990700000002</v>
      </c>
      <c r="DI62" s="577">
        <f t="shared" si="99"/>
        <v>32661.003600000004</v>
      </c>
      <c r="DJ62" s="576">
        <f t="shared" si="100"/>
        <v>654</v>
      </c>
      <c r="DK62" s="577">
        <f t="shared" si="100"/>
        <v>689</v>
      </c>
      <c r="DL62" s="576">
        <f t="shared" si="100"/>
        <v>654</v>
      </c>
      <c r="DM62" s="577">
        <f t="shared" si="100"/>
        <v>689</v>
      </c>
      <c r="DN62" s="576">
        <f t="shared" si="101"/>
        <v>4.107028899082569</v>
      </c>
      <c r="DO62" s="577">
        <f t="shared" si="101"/>
        <v>3.6865278664731491</v>
      </c>
      <c r="DP62" s="576">
        <f t="shared" si="102"/>
        <v>2685.9969000000001</v>
      </c>
      <c r="DQ62" s="577">
        <f t="shared" si="102"/>
        <v>2540.0176999999999</v>
      </c>
      <c r="DR62" s="576">
        <f t="shared" si="103"/>
        <v>72.992338837920485</v>
      </c>
      <c r="DS62" s="577">
        <f t="shared" si="103"/>
        <v>71.233682148040643</v>
      </c>
      <c r="DT62" s="576">
        <f t="shared" si="104"/>
        <v>47736.989600000001</v>
      </c>
      <c r="DU62" s="577">
        <f t="shared" si="104"/>
        <v>49080.007000000005</v>
      </c>
      <c r="DV62" s="574">
        <v>145</v>
      </c>
      <c r="DW62" s="511">
        <v>165</v>
      </c>
      <c r="DX62" s="576">
        <f t="shared" si="105"/>
        <v>145</v>
      </c>
      <c r="DY62" s="577">
        <f t="shared" si="105"/>
        <v>165</v>
      </c>
      <c r="DZ62" s="574">
        <v>142</v>
      </c>
      <c r="EA62" s="511">
        <v>163</v>
      </c>
      <c r="EB62" s="576">
        <f t="shared" si="106"/>
        <v>142</v>
      </c>
      <c r="EC62" s="577">
        <f t="shared" si="106"/>
        <v>163</v>
      </c>
      <c r="ED62" s="574">
        <v>0</v>
      </c>
      <c r="EE62" s="575">
        <v>0</v>
      </c>
      <c r="EF62" s="576">
        <f t="shared" si="107"/>
        <v>0</v>
      </c>
      <c r="EG62" s="577">
        <f t="shared" si="107"/>
        <v>0</v>
      </c>
      <c r="EH62" s="576">
        <f t="shared" si="108"/>
        <v>287</v>
      </c>
      <c r="EI62" s="577">
        <f t="shared" si="108"/>
        <v>328</v>
      </c>
      <c r="EJ62" s="576">
        <f t="shared" si="109"/>
        <v>287</v>
      </c>
      <c r="EK62" s="577">
        <f t="shared" si="109"/>
        <v>328</v>
      </c>
      <c r="EL62" s="574">
        <v>2.6827999999999999</v>
      </c>
      <c r="EM62" s="511">
        <v>3.0394000000000001</v>
      </c>
      <c r="EN62" s="576">
        <f t="shared" si="110"/>
        <v>389.00599999999997</v>
      </c>
      <c r="EO62" s="577">
        <f t="shared" si="110"/>
        <v>501.50100000000003</v>
      </c>
      <c r="EP62" s="574">
        <v>3.4401000000000002</v>
      </c>
      <c r="EQ62" s="511">
        <v>3.3803999999999998</v>
      </c>
      <c r="ER62" s="576">
        <f t="shared" si="111"/>
        <v>488.49420000000003</v>
      </c>
      <c r="ES62" s="577">
        <f t="shared" si="111"/>
        <v>551.00519999999995</v>
      </c>
      <c r="ET62" s="574">
        <v>0</v>
      </c>
      <c r="EU62" s="575">
        <v>0</v>
      </c>
      <c r="EV62" s="576">
        <f t="shared" si="112"/>
        <v>0</v>
      </c>
      <c r="EW62" s="577">
        <f t="shared" si="112"/>
        <v>0</v>
      </c>
      <c r="EX62" s="576">
        <f t="shared" si="113"/>
        <v>3.0574919860627174</v>
      </c>
      <c r="EY62" s="577">
        <f t="shared" si="113"/>
        <v>3.2088603658536585</v>
      </c>
      <c r="EZ62" s="576">
        <f t="shared" si="114"/>
        <v>877.50019999999995</v>
      </c>
      <c r="FA62" s="577">
        <f t="shared" si="114"/>
        <v>1052.5062</v>
      </c>
      <c r="FB62" s="574">
        <v>50.393099999999997</v>
      </c>
      <c r="FC62" s="511">
        <v>51.830300000000001</v>
      </c>
      <c r="FD62" s="576">
        <f t="shared" si="115"/>
        <v>7306.9994999999999</v>
      </c>
      <c r="FE62" s="577">
        <f t="shared" si="115"/>
        <v>8551.9994999999999</v>
      </c>
      <c r="FF62" s="574">
        <v>48.788699999999999</v>
      </c>
      <c r="FG62" s="511">
        <v>45.791400000000003</v>
      </c>
      <c r="FH62" s="576">
        <f t="shared" si="116"/>
        <v>6927.9953999999998</v>
      </c>
      <c r="FI62" s="577">
        <f t="shared" si="116"/>
        <v>7463.9982000000009</v>
      </c>
      <c r="FJ62" s="574">
        <v>0</v>
      </c>
      <c r="FK62" s="575">
        <v>0</v>
      </c>
      <c r="FL62" s="576">
        <f t="shared" si="117"/>
        <v>0</v>
      </c>
      <c r="FM62" s="577">
        <f t="shared" si="117"/>
        <v>0</v>
      </c>
      <c r="FN62" s="576">
        <f t="shared" si="118"/>
        <v>49.59928536585366</v>
      </c>
      <c r="FO62" s="577">
        <f t="shared" si="118"/>
        <v>48.829261280487806</v>
      </c>
      <c r="FP62" s="576">
        <f t="shared" si="119"/>
        <v>14234.9949</v>
      </c>
      <c r="FQ62" s="577">
        <f t="shared" si="119"/>
        <v>16015.9977</v>
      </c>
      <c r="FR62" s="574">
        <v>47</v>
      </c>
      <c r="FS62" s="511">
        <v>81</v>
      </c>
      <c r="FT62" s="576">
        <f t="shared" si="120"/>
        <v>47</v>
      </c>
      <c r="FU62" s="577">
        <f t="shared" si="120"/>
        <v>81</v>
      </c>
      <c r="FV62" s="574">
        <v>5.3616999999999999</v>
      </c>
      <c r="FW62" s="511">
        <v>5.2160000000000002</v>
      </c>
      <c r="FX62" s="576">
        <f t="shared" si="121"/>
        <v>251.9999</v>
      </c>
      <c r="FY62" s="577">
        <f t="shared" si="121"/>
        <v>422.49600000000004</v>
      </c>
      <c r="FZ62" s="574">
        <v>69.382999999999996</v>
      </c>
      <c r="GA62" s="511">
        <v>75.246899999999997</v>
      </c>
      <c r="GB62" s="576">
        <f t="shared" si="122"/>
        <v>3261.0009999999997</v>
      </c>
      <c r="GC62" s="577">
        <f t="shared" si="122"/>
        <v>6094.9988999999996</v>
      </c>
      <c r="GD62" s="576">
        <f t="shared" si="123"/>
        <v>591</v>
      </c>
      <c r="GE62" s="577">
        <f t="shared" si="123"/>
        <v>647</v>
      </c>
      <c r="GF62" s="576">
        <f t="shared" si="123"/>
        <v>591</v>
      </c>
      <c r="GG62" s="577">
        <f t="shared" si="123"/>
        <v>647</v>
      </c>
      <c r="GH62" s="576">
        <f t="shared" si="124"/>
        <v>2195.9973999999997</v>
      </c>
      <c r="GI62" s="577">
        <f t="shared" si="124"/>
        <v>2279.0194000000001</v>
      </c>
      <c r="GJ62" s="576">
        <f t="shared" si="125"/>
        <v>40366.988700000002</v>
      </c>
      <c r="GK62" s="577">
        <f t="shared" si="125"/>
        <v>43167.005100000002</v>
      </c>
      <c r="GL62" s="576">
        <f t="shared" si="126"/>
        <v>318</v>
      </c>
      <c r="GM62" s="577">
        <f t="shared" si="126"/>
        <v>338</v>
      </c>
      <c r="GN62" s="576">
        <f t="shared" si="126"/>
        <v>318</v>
      </c>
      <c r="GO62" s="577">
        <f t="shared" si="126"/>
        <v>338</v>
      </c>
      <c r="GP62" s="576">
        <f t="shared" si="127"/>
        <v>1349.0004999999999</v>
      </c>
      <c r="GQ62" s="577">
        <f t="shared" si="127"/>
        <v>1296.0037</v>
      </c>
      <c r="GR62" s="576">
        <f t="shared" si="128"/>
        <v>19628.995800000001</v>
      </c>
      <c r="GS62" s="577">
        <f t="shared" si="128"/>
        <v>19901.998000000003</v>
      </c>
      <c r="GT62" s="576">
        <f t="shared" si="129"/>
        <v>909</v>
      </c>
      <c r="GU62" s="577">
        <f t="shared" si="129"/>
        <v>985</v>
      </c>
      <c r="GV62" s="576">
        <f t="shared" si="129"/>
        <v>909</v>
      </c>
      <c r="GW62" s="577">
        <f t="shared" si="129"/>
        <v>985</v>
      </c>
      <c r="GX62" s="576">
        <f t="shared" si="130"/>
        <v>3544.9978999999994</v>
      </c>
      <c r="GY62" s="577">
        <f t="shared" si="130"/>
        <v>3575.0231000000003</v>
      </c>
      <c r="GZ62" s="576">
        <f t="shared" si="130"/>
        <v>59995.984500000006</v>
      </c>
      <c r="HA62" s="577">
        <f t="shared" si="130"/>
        <v>63069.003100000002</v>
      </c>
      <c r="HB62" s="576">
        <f t="shared" si="131"/>
        <v>32</v>
      </c>
      <c r="HC62" s="577">
        <f t="shared" si="131"/>
        <v>32</v>
      </c>
      <c r="HD62" s="576">
        <f t="shared" si="131"/>
        <v>32</v>
      </c>
      <c r="HE62" s="577">
        <f t="shared" si="131"/>
        <v>32</v>
      </c>
      <c r="HF62" s="576">
        <f t="shared" si="132"/>
        <v>18.499199999999998</v>
      </c>
      <c r="HG62" s="577">
        <f t="shared" si="132"/>
        <v>17.500800000000002</v>
      </c>
      <c r="HH62" s="576">
        <f t="shared" si="133"/>
        <v>1976</v>
      </c>
      <c r="HI62" s="577">
        <f t="shared" si="133"/>
        <v>2027.0016000000001</v>
      </c>
      <c r="HJ62" s="576">
        <f t="shared" si="134"/>
        <v>3815.4969999999998</v>
      </c>
      <c r="HK62" s="577">
        <f t="shared" si="134"/>
        <v>4015.0199000000002</v>
      </c>
      <c r="HL62" s="576">
        <f t="shared" si="135"/>
        <v>65232.985499999995</v>
      </c>
      <c r="HM62" s="577">
        <f t="shared" si="135"/>
        <v>71191.003600000011</v>
      </c>
    </row>
    <row r="63" spans="1:221">
      <c r="A63" s="9" t="s">
        <v>383</v>
      </c>
      <c r="B63" s="8" t="s">
        <v>404</v>
      </c>
      <c r="C63" s="3"/>
      <c r="D63" s="6">
        <v>136516</v>
      </c>
      <c r="E63" s="1">
        <v>7</v>
      </c>
      <c r="F63" s="574">
        <v>1000</v>
      </c>
      <c r="G63" s="511">
        <v>1038</v>
      </c>
      <c r="H63" s="574">
        <v>2</v>
      </c>
      <c r="I63" s="511">
        <v>9</v>
      </c>
      <c r="J63" s="576">
        <f t="shared" si="68"/>
        <v>998</v>
      </c>
      <c r="K63" s="577">
        <f t="shared" si="68"/>
        <v>1029</v>
      </c>
      <c r="L63" s="574">
        <v>60</v>
      </c>
      <c r="M63" s="575">
        <v>60</v>
      </c>
      <c r="N63" s="576">
        <f t="shared" si="69"/>
        <v>998</v>
      </c>
      <c r="O63" s="577">
        <f t="shared" si="69"/>
        <v>1029</v>
      </c>
      <c r="P63" s="576">
        <f t="shared" si="69"/>
        <v>998</v>
      </c>
      <c r="Q63" s="577">
        <f t="shared" si="69"/>
        <v>1029</v>
      </c>
      <c r="R63" s="574">
        <v>121</v>
      </c>
      <c r="S63" s="511">
        <v>135</v>
      </c>
      <c r="T63" s="576">
        <f t="shared" si="70"/>
        <v>121</v>
      </c>
      <c r="U63" s="577">
        <f t="shared" si="70"/>
        <v>135</v>
      </c>
      <c r="V63" s="574">
        <v>117</v>
      </c>
      <c r="W63" s="511">
        <v>82</v>
      </c>
      <c r="X63" s="576">
        <f t="shared" si="71"/>
        <v>117</v>
      </c>
      <c r="Y63" s="577">
        <f t="shared" si="71"/>
        <v>82</v>
      </c>
      <c r="Z63" s="574">
        <v>96</v>
      </c>
      <c r="AA63" s="511">
        <v>64</v>
      </c>
      <c r="AB63" s="576">
        <f t="shared" si="72"/>
        <v>96</v>
      </c>
      <c r="AC63" s="577">
        <f t="shared" si="72"/>
        <v>64</v>
      </c>
      <c r="AD63" s="576">
        <f t="shared" si="73"/>
        <v>334</v>
      </c>
      <c r="AE63" s="577">
        <f t="shared" si="73"/>
        <v>281</v>
      </c>
      <c r="AF63" s="576">
        <f t="shared" si="74"/>
        <v>334</v>
      </c>
      <c r="AG63" s="577">
        <f t="shared" si="74"/>
        <v>281</v>
      </c>
      <c r="AH63" s="574">
        <v>3.0165000000000002</v>
      </c>
      <c r="AI63" s="511">
        <v>2.9889000000000001</v>
      </c>
      <c r="AJ63" s="576">
        <f t="shared" si="75"/>
        <v>364.99650000000003</v>
      </c>
      <c r="AK63" s="577">
        <f t="shared" si="75"/>
        <v>403.50150000000002</v>
      </c>
      <c r="AL63" s="574">
        <v>2.5213999999999999</v>
      </c>
      <c r="AM63" s="511">
        <v>2.8597999999999999</v>
      </c>
      <c r="AN63" s="576">
        <f t="shared" si="76"/>
        <v>295.00379999999996</v>
      </c>
      <c r="AO63" s="577">
        <f t="shared" si="76"/>
        <v>234.50360000000001</v>
      </c>
      <c r="AP63" s="574">
        <v>0.52600000000000002</v>
      </c>
      <c r="AQ63" s="511">
        <v>0.65629999999999999</v>
      </c>
      <c r="AR63" s="576">
        <f t="shared" si="77"/>
        <v>50.496000000000002</v>
      </c>
      <c r="AS63" s="577">
        <f t="shared" si="77"/>
        <v>42.0032</v>
      </c>
      <c r="AT63" s="576">
        <f t="shared" si="78"/>
        <v>2.1272344311377243</v>
      </c>
      <c r="AU63" s="577">
        <f t="shared" si="78"/>
        <v>2.4199583629893242</v>
      </c>
      <c r="AV63" s="576">
        <f t="shared" si="79"/>
        <v>710.49629999999991</v>
      </c>
      <c r="AW63" s="577">
        <f t="shared" si="79"/>
        <v>680.00830000000008</v>
      </c>
      <c r="AX63" s="574">
        <v>70.247900000000001</v>
      </c>
      <c r="AY63" s="511">
        <v>74.385199999999998</v>
      </c>
      <c r="AZ63" s="576">
        <f t="shared" si="80"/>
        <v>8499.9958999999999</v>
      </c>
      <c r="BA63" s="577">
        <f t="shared" si="80"/>
        <v>10042.002</v>
      </c>
      <c r="BB63" s="574">
        <v>69.316199999999995</v>
      </c>
      <c r="BC63" s="511">
        <v>69.634100000000004</v>
      </c>
      <c r="BD63" s="576">
        <f t="shared" si="81"/>
        <v>8109.9953999999998</v>
      </c>
      <c r="BE63" s="577">
        <f t="shared" si="81"/>
        <v>5709.9962000000005</v>
      </c>
      <c r="BF63" s="574">
        <v>66.656300000000002</v>
      </c>
      <c r="BG63" s="511">
        <v>66.640600000000006</v>
      </c>
      <c r="BH63" s="576">
        <f t="shared" si="82"/>
        <v>6399.0048000000006</v>
      </c>
      <c r="BI63" s="577">
        <f t="shared" si="82"/>
        <v>4264.9984000000004</v>
      </c>
      <c r="BJ63" s="576">
        <f t="shared" si="83"/>
        <v>68.889209880239534</v>
      </c>
      <c r="BK63" s="577">
        <f t="shared" si="83"/>
        <v>71.234863345195734</v>
      </c>
      <c r="BL63" s="576">
        <f t="shared" si="84"/>
        <v>23008.996100000004</v>
      </c>
      <c r="BM63" s="577">
        <f t="shared" si="84"/>
        <v>20016.996600000002</v>
      </c>
      <c r="BN63" s="574">
        <v>191</v>
      </c>
      <c r="BO63" s="511">
        <v>163</v>
      </c>
      <c r="BP63" s="576">
        <f t="shared" si="85"/>
        <v>191</v>
      </c>
      <c r="BQ63" s="577">
        <f t="shared" si="85"/>
        <v>163</v>
      </c>
      <c r="BR63" s="574">
        <v>128</v>
      </c>
      <c r="BS63" s="511">
        <v>113</v>
      </c>
      <c r="BT63" s="576">
        <f t="shared" si="86"/>
        <v>128</v>
      </c>
      <c r="BU63" s="577">
        <f t="shared" si="86"/>
        <v>113</v>
      </c>
      <c r="BV63" s="574">
        <v>0</v>
      </c>
      <c r="BW63" s="575">
        <v>0</v>
      </c>
      <c r="BX63" s="576">
        <f t="shared" si="87"/>
        <v>0</v>
      </c>
      <c r="BY63" s="577">
        <f t="shared" si="87"/>
        <v>0</v>
      </c>
      <c r="BZ63" s="576">
        <f t="shared" si="88"/>
        <v>319</v>
      </c>
      <c r="CA63" s="577">
        <f t="shared" si="88"/>
        <v>276</v>
      </c>
      <c r="CB63" s="576">
        <f t="shared" si="89"/>
        <v>319</v>
      </c>
      <c r="CC63" s="577">
        <f t="shared" si="89"/>
        <v>276</v>
      </c>
      <c r="CD63" s="574">
        <v>4.6283000000000003</v>
      </c>
      <c r="CE63" s="511">
        <v>4.2484999999999999</v>
      </c>
      <c r="CF63" s="576">
        <f t="shared" si="90"/>
        <v>884.00530000000003</v>
      </c>
      <c r="CG63" s="577">
        <f t="shared" si="90"/>
        <v>692.50549999999998</v>
      </c>
      <c r="CH63" s="574">
        <v>5.8516000000000004</v>
      </c>
      <c r="CI63" s="511">
        <v>5.3849999999999998</v>
      </c>
      <c r="CJ63" s="576">
        <f t="shared" si="91"/>
        <v>749.00480000000005</v>
      </c>
      <c r="CK63" s="577">
        <f t="shared" si="91"/>
        <v>608.505</v>
      </c>
      <c r="CL63" s="574">
        <v>0</v>
      </c>
      <c r="CM63" s="575">
        <v>0</v>
      </c>
      <c r="CN63" s="576">
        <f t="shared" si="92"/>
        <v>0</v>
      </c>
      <c r="CO63" s="577">
        <f t="shared" si="92"/>
        <v>0</v>
      </c>
      <c r="CP63" s="576">
        <f t="shared" si="93"/>
        <v>5.1191539184952974</v>
      </c>
      <c r="CQ63" s="577">
        <f t="shared" si="93"/>
        <v>4.7138061594202894</v>
      </c>
      <c r="CR63" s="576">
        <f t="shared" si="94"/>
        <v>1633.0101</v>
      </c>
      <c r="CS63" s="577">
        <f t="shared" si="94"/>
        <v>1301.0104999999999</v>
      </c>
      <c r="CT63" s="574">
        <v>75.314099999999996</v>
      </c>
      <c r="CU63" s="511">
        <v>72.901799999999994</v>
      </c>
      <c r="CV63" s="576">
        <f t="shared" si="95"/>
        <v>14384.9931</v>
      </c>
      <c r="CW63" s="577">
        <f t="shared" si="95"/>
        <v>11882.993399999999</v>
      </c>
      <c r="CX63" s="574">
        <v>75.234399999999994</v>
      </c>
      <c r="CY63" s="511">
        <v>72.300899999999999</v>
      </c>
      <c r="CZ63" s="576">
        <f t="shared" si="96"/>
        <v>9630.0031999999992</v>
      </c>
      <c r="DA63" s="577">
        <f t="shared" si="96"/>
        <v>8170.0016999999998</v>
      </c>
      <c r="DB63" s="574">
        <v>0</v>
      </c>
      <c r="DC63" s="575">
        <v>0</v>
      </c>
      <c r="DD63" s="576">
        <f t="shared" si="97"/>
        <v>0</v>
      </c>
      <c r="DE63" s="577">
        <f t="shared" si="97"/>
        <v>0</v>
      </c>
      <c r="DF63" s="576">
        <f t="shared" si="98"/>
        <v>75.282120062695924</v>
      </c>
      <c r="DG63" s="577">
        <f t="shared" si="98"/>
        <v>72.655779347826083</v>
      </c>
      <c r="DH63" s="576">
        <f t="shared" si="99"/>
        <v>24014.996299999999</v>
      </c>
      <c r="DI63" s="577">
        <f t="shared" si="99"/>
        <v>20052.9951</v>
      </c>
      <c r="DJ63" s="576">
        <f t="shared" si="100"/>
        <v>653</v>
      </c>
      <c r="DK63" s="577">
        <f t="shared" si="100"/>
        <v>557</v>
      </c>
      <c r="DL63" s="576">
        <f t="shared" si="100"/>
        <v>653</v>
      </c>
      <c r="DM63" s="577">
        <f t="shared" si="100"/>
        <v>557</v>
      </c>
      <c r="DN63" s="576">
        <f t="shared" si="101"/>
        <v>3.5888306278713626</v>
      </c>
      <c r="DO63" s="577">
        <f t="shared" si="101"/>
        <v>3.5565867145421901</v>
      </c>
      <c r="DP63" s="576">
        <f t="shared" si="102"/>
        <v>2343.5063999999998</v>
      </c>
      <c r="DQ63" s="577">
        <f t="shared" si="102"/>
        <v>1981.0187999999998</v>
      </c>
      <c r="DR63" s="576">
        <f t="shared" si="103"/>
        <v>72.012239509954057</v>
      </c>
      <c r="DS63" s="577">
        <f t="shared" si="103"/>
        <v>71.93894380610412</v>
      </c>
      <c r="DT63" s="576">
        <f t="shared" si="104"/>
        <v>47023.992399999996</v>
      </c>
      <c r="DU63" s="577">
        <f t="shared" si="104"/>
        <v>40069.991699999999</v>
      </c>
      <c r="DV63" s="574">
        <v>78</v>
      </c>
      <c r="DW63" s="511">
        <v>125</v>
      </c>
      <c r="DX63" s="576">
        <f t="shared" si="105"/>
        <v>78</v>
      </c>
      <c r="DY63" s="577">
        <f t="shared" si="105"/>
        <v>125</v>
      </c>
      <c r="DZ63" s="574">
        <v>83</v>
      </c>
      <c r="EA63" s="511">
        <v>120</v>
      </c>
      <c r="EB63" s="576">
        <f t="shared" si="106"/>
        <v>83</v>
      </c>
      <c r="EC63" s="577">
        <f t="shared" si="106"/>
        <v>120</v>
      </c>
      <c r="ED63" s="574">
        <v>0</v>
      </c>
      <c r="EE63" s="575">
        <v>0</v>
      </c>
      <c r="EF63" s="576">
        <f t="shared" si="107"/>
        <v>0</v>
      </c>
      <c r="EG63" s="577">
        <f t="shared" si="107"/>
        <v>0</v>
      </c>
      <c r="EH63" s="576">
        <f t="shared" si="108"/>
        <v>161</v>
      </c>
      <c r="EI63" s="577">
        <f t="shared" si="108"/>
        <v>245</v>
      </c>
      <c r="EJ63" s="576">
        <f t="shared" si="109"/>
        <v>161</v>
      </c>
      <c r="EK63" s="577">
        <f t="shared" si="109"/>
        <v>245</v>
      </c>
      <c r="EL63" s="574">
        <v>2.5897000000000001</v>
      </c>
      <c r="EM63" s="511">
        <v>2.4119999999999999</v>
      </c>
      <c r="EN63" s="576">
        <f t="shared" si="110"/>
        <v>201.9966</v>
      </c>
      <c r="EO63" s="577">
        <f t="shared" si="110"/>
        <v>301.5</v>
      </c>
      <c r="EP63" s="574">
        <v>4.1687000000000003</v>
      </c>
      <c r="EQ63" s="511">
        <v>3.1333000000000002</v>
      </c>
      <c r="ER63" s="576">
        <f t="shared" si="111"/>
        <v>346.00210000000004</v>
      </c>
      <c r="ES63" s="577">
        <f t="shared" si="111"/>
        <v>375.99600000000004</v>
      </c>
      <c r="ET63" s="574">
        <v>0</v>
      </c>
      <c r="EU63" s="575">
        <v>0</v>
      </c>
      <c r="EV63" s="576">
        <f t="shared" si="112"/>
        <v>0</v>
      </c>
      <c r="EW63" s="577">
        <f t="shared" si="112"/>
        <v>0</v>
      </c>
      <c r="EX63" s="576">
        <f t="shared" si="113"/>
        <v>3.4037186335403731</v>
      </c>
      <c r="EY63" s="577">
        <f t="shared" si="113"/>
        <v>2.7652897959183678</v>
      </c>
      <c r="EZ63" s="576">
        <f t="shared" si="114"/>
        <v>547.9987000000001</v>
      </c>
      <c r="FA63" s="577">
        <f t="shared" si="114"/>
        <v>677.49600000000009</v>
      </c>
      <c r="FB63" s="574">
        <v>50.679499999999997</v>
      </c>
      <c r="FC63" s="511">
        <v>48.176000000000002</v>
      </c>
      <c r="FD63" s="576">
        <f t="shared" si="115"/>
        <v>3953.0009999999997</v>
      </c>
      <c r="FE63" s="577">
        <f t="shared" si="115"/>
        <v>6022</v>
      </c>
      <c r="FF63" s="574">
        <v>43.506</v>
      </c>
      <c r="FG63" s="511">
        <v>45.958300000000001</v>
      </c>
      <c r="FH63" s="576">
        <f t="shared" si="116"/>
        <v>3610.998</v>
      </c>
      <c r="FI63" s="577">
        <f t="shared" si="116"/>
        <v>5514.9960000000001</v>
      </c>
      <c r="FJ63" s="574">
        <v>0</v>
      </c>
      <c r="FK63" s="575">
        <v>0</v>
      </c>
      <c r="FL63" s="576">
        <f t="shared" si="117"/>
        <v>0</v>
      </c>
      <c r="FM63" s="577">
        <f t="shared" si="117"/>
        <v>0</v>
      </c>
      <c r="FN63" s="576">
        <f t="shared" si="118"/>
        <v>46.981360248447203</v>
      </c>
      <c r="FO63" s="577">
        <f t="shared" si="118"/>
        <v>47.089779591836731</v>
      </c>
      <c r="FP63" s="576">
        <f t="shared" si="119"/>
        <v>7563.9989999999998</v>
      </c>
      <c r="FQ63" s="577">
        <f t="shared" si="119"/>
        <v>11536.995999999999</v>
      </c>
      <c r="FR63" s="574">
        <v>184</v>
      </c>
      <c r="FS63" s="511">
        <v>227</v>
      </c>
      <c r="FT63" s="576">
        <f t="shared" si="120"/>
        <v>184</v>
      </c>
      <c r="FU63" s="577">
        <f t="shared" si="120"/>
        <v>227</v>
      </c>
      <c r="FV63" s="574">
        <v>3.1440000000000001</v>
      </c>
      <c r="FW63" s="511">
        <v>3.7532999999999999</v>
      </c>
      <c r="FX63" s="576">
        <f t="shared" si="121"/>
        <v>578.49599999999998</v>
      </c>
      <c r="FY63" s="577">
        <f t="shared" si="121"/>
        <v>851.9991</v>
      </c>
      <c r="FZ63" s="574">
        <v>63.434800000000003</v>
      </c>
      <c r="GA63" s="511">
        <v>71.013199999999998</v>
      </c>
      <c r="GB63" s="576">
        <f t="shared" si="122"/>
        <v>11672.003200000001</v>
      </c>
      <c r="GC63" s="577">
        <f t="shared" si="122"/>
        <v>16119.9964</v>
      </c>
      <c r="GD63" s="576">
        <f t="shared" si="123"/>
        <v>390</v>
      </c>
      <c r="GE63" s="577">
        <f t="shared" si="123"/>
        <v>423</v>
      </c>
      <c r="GF63" s="576">
        <f t="shared" si="123"/>
        <v>390</v>
      </c>
      <c r="GG63" s="577">
        <f t="shared" si="123"/>
        <v>423</v>
      </c>
      <c r="GH63" s="576">
        <f t="shared" si="124"/>
        <v>1450.9983999999999</v>
      </c>
      <c r="GI63" s="577">
        <f t="shared" si="124"/>
        <v>1397.5070000000001</v>
      </c>
      <c r="GJ63" s="576">
        <f t="shared" si="125"/>
        <v>26837.99</v>
      </c>
      <c r="GK63" s="577">
        <f t="shared" si="125"/>
        <v>27946.9954</v>
      </c>
      <c r="GL63" s="576">
        <f t="shared" si="126"/>
        <v>328</v>
      </c>
      <c r="GM63" s="577">
        <f t="shared" si="126"/>
        <v>315</v>
      </c>
      <c r="GN63" s="576">
        <f t="shared" si="126"/>
        <v>328</v>
      </c>
      <c r="GO63" s="577">
        <f t="shared" si="126"/>
        <v>315</v>
      </c>
      <c r="GP63" s="576">
        <f t="shared" si="127"/>
        <v>1390.0107000000003</v>
      </c>
      <c r="GQ63" s="577">
        <f t="shared" si="127"/>
        <v>1219.0046</v>
      </c>
      <c r="GR63" s="576">
        <f t="shared" si="128"/>
        <v>21350.996599999999</v>
      </c>
      <c r="GS63" s="577">
        <f t="shared" si="128"/>
        <v>19394.993900000001</v>
      </c>
      <c r="GT63" s="576">
        <f t="shared" si="129"/>
        <v>718</v>
      </c>
      <c r="GU63" s="577">
        <f t="shared" si="129"/>
        <v>738</v>
      </c>
      <c r="GV63" s="576">
        <f t="shared" si="129"/>
        <v>718</v>
      </c>
      <c r="GW63" s="577">
        <f t="shared" si="129"/>
        <v>738</v>
      </c>
      <c r="GX63" s="576">
        <f t="shared" si="130"/>
        <v>2841.0091000000002</v>
      </c>
      <c r="GY63" s="577">
        <f t="shared" si="130"/>
        <v>2616.5115999999998</v>
      </c>
      <c r="GZ63" s="576">
        <f t="shared" si="130"/>
        <v>48188.986600000004</v>
      </c>
      <c r="HA63" s="577">
        <f t="shared" si="130"/>
        <v>47341.989300000001</v>
      </c>
      <c r="HB63" s="576">
        <f t="shared" si="131"/>
        <v>96</v>
      </c>
      <c r="HC63" s="577">
        <f t="shared" si="131"/>
        <v>64</v>
      </c>
      <c r="HD63" s="576">
        <f t="shared" si="131"/>
        <v>96</v>
      </c>
      <c r="HE63" s="577">
        <f t="shared" si="131"/>
        <v>64</v>
      </c>
      <c r="HF63" s="576">
        <f t="shared" si="132"/>
        <v>50.496000000000002</v>
      </c>
      <c r="HG63" s="577">
        <f t="shared" si="132"/>
        <v>42.0032</v>
      </c>
      <c r="HH63" s="576">
        <f t="shared" si="133"/>
        <v>6399.0048000000006</v>
      </c>
      <c r="HI63" s="577">
        <f t="shared" si="133"/>
        <v>4264.9984000000004</v>
      </c>
      <c r="HJ63" s="576">
        <f t="shared" si="134"/>
        <v>3470.0011</v>
      </c>
      <c r="HK63" s="577">
        <f t="shared" si="134"/>
        <v>3510.5138999999999</v>
      </c>
      <c r="HL63" s="576">
        <f t="shared" si="135"/>
        <v>66259.994600000005</v>
      </c>
      <c r="HM63" s="577">
        <f t="shared" si="135"/>
        <v>67726.984100000001</v>
      </c>
    </row>
    <row r="64" spans="1:221">
      <c r="A64" s="9" t="s">
        <v>383</v>
      </c>
      <c r="B64" s="8" t="s">
        <v>406</v>
      </c>
      <c r="C64" s="7"/>
      <c r="D64" s="6">
        <v>137078</v>
      </c>
      <c r="E64" s="1">
        <v>7</v>
      </c>
      <c r="F64" s="574">
        <v>3407</v>
      </c>
      <c r="G64" s="511">
        <v>3350</v>
      </c>
      <c r="H64" s="574">
        <v>90</v>
      </c>
      <c r="I64" s="511">
        <v>77</v>
      </c>
      <c r="J64" s="576">
        <f t="shared" si="68"/>
        <v>3317</v>
      </c>
      <c r="K64" s="577">
        <f t="shared" si="68"/>
        <v>3273</v>
      </c>
      <c r="L64" s="574">
        <v>60</v>
      </c>
      <c r="M64" s="575">
        <v>60</v>
      </c>
      <c r="N64" s="576">
        <f t="shared" si="69"/>
        <v>3317</v>
      </c>
      <c r="O64" s="577">
        <f t="shared" si="69"/>
        <v>3273</v>
      </c>
      <c r="P64" s="576">
        <f t="shared" si="69"/>
        <v>3317</v>
      </c>
      <c r="Q64" s="577">
        <f t="shared" si="69"/>
        <v>3273</v>
      </c>
      <c r="R64" s="574">
        <v>310</v>
      </c>
      <c r="S64" s="511">
        <v>252</v>
      </c>
      <c r="T64" s="576">
        <f t="shared" si="70"/>
        <v>310</v>
      </c>
      <c r="U64" s="577">
        <f t="shared" si="70"/>
        <v>252</v>
      </c>
      <c r="V64" s="574">
        <v>184</v>
      </c>
      <c r="W64" s="511">
        <v>182</v>
      </c>
      <c r="X64" s="576">
        <f t="shared" si="71"/>
        <v>184</v>
      </c>
      <c r="Y64" s="577">
        <f t="shared" si="71"/>
        <v>182</v>
      </c>
      <c r="Z64" s="574">
        <v>97</v>
      </c>
      <c r="AA64" s="511">
        <v>453</v>
      </c>
      <c r="AB64" s="576">
        <f t="shared" si="72"/>
        <v>97</v>
      </c>
      <c r="AC64" s="577">
        <f t="shared" si="72"/>
        <v>453</v>
      </c>
      <c r="AD64" s="576">
        <f t="shared" si="73"/>
        <v>591</v>
      </c>
      <c r="AE64" s="577">
        <f t="shared" si="73"/>
        <v>887</v>
      </c>
      <c r="AF64" s="576">
        <f t="shared" si="74"/>
        <v>591</v>
      </c>
      <c r="AG64" s="577">
        <f t="shared" si="74"/>
        <v>887</v>
      </c>
      <c r="AH64" s="574">
        <v>3.3483999999999998</v>
      </c>
      <c r="AI64" s="511">
        <v>3.1032000000000002</v>
      </c>
      <c r="AJ64" s="576">
        <f t="shared" si="75"/>
        <v>1038.0039999999999</v>
      </c>
      <c r="AK64" s="577">
        <f t="shared" si="75"/>
        <v>782.0064000000001</v>
      </c>
      <c r="AL64" s="574">
        <v>3.2989000000000002</v>
      </c>
      <c r="AM64" s="511">
        <v>3.1181000000000001</v>
      </c>
      <c r="AN64" s="576">
        <f t="shared" si="76"/>
        <v>606.99760000000003</v>
      </c>
      <c r="AO64" s="577">
        <f t="shared" si="76"/>
        <v>567.49419999999998</v>
      </c>
      <c r="AP64" s="574">
        <v>0.93810000000000004</v>
      </c>
      <c r="AQ64" s="511">
        <v>0.77700000000000002</v>
      </c>
      <c r="AR64" s="576">
        <f t="shared" si="77"/>
        <v>90.995699999999999</v>
      </c>
      <c r="AS64" s="577">
        <f t="shared" si="77"/>
        <v>351.98099999999999</v>
      </c>
      <c r="AT64" s="576">
        <f t="shared" si="78"/>
        <v>2.9373896785109981</v>
      </c>
      <c r="AU64" s="577">
        <f t="shared" si="78"/>
        <v>1.9182430665163472</v>
      </c>
      <c r="AV64" s="576">
        <f t="shared" si="79"/>
        <v>1735.9972999999998</v>
      </c>
      <c r="AW64" s="577">
        <f t="shared" si="79"/>
        <v>1701.4816000000001</v>
      </c>
      <c r="AX64" s="574">
        <v>76.271000000000001</v>
      </c>
      <c r="AY64" s="511">
        <v>71</v>
      </c>
      <c r="AZ64" s="576">
        <f t="shared" si="80"/>
        <v>23644.010000000002</v>
      </c>
      <c r="BA64" s="577">
        <f t="shared" si="80"/>
        <v>17892</v>
      </c>
      <c r="BB64" s="574">
        <v>75.157600000000002</v>
      </c>
      <c r="BC64" s="511">
        <v>71.022000000000006</v>
      </c>
      <c r="BD64" s="576">
        <f t="shared" si="81"/>
        <v>13828.9984</v>
      </c>
      <c r="BE64" s="577">
        <f t="shared" si="81"/>
        <v>12926.004000000001</v>
      </c>
      <c r="BF64" s="574">
        <v>66.237099999999998</v>
      </c>
      <c r="BG64" s="511">
        <v>67.030900000000003</v>
      </c>
      <c r="BH64" s="576">
        <f t="shared" si="82"/>
        <v>6424.9987000000001</v>
      </c>
      <c r="BI64" s="577">
        <f t="shared" si="82"/>
        <v>30364.9977</v>
      </c>
      <c r="BJ64" s="576">
        <f t="shared" si="83"/>
        <v>74.277507783417946</v>
      </c>
      <c r="BK64" s="577">
        <f t="shared" si="83"/>
        <v>68.977454002254788</v>
      </c>
      <c r="BL64" s="576">
        <f t="shared" si="84"/>
        <v>43898.007100000003</v>
      </c>
      <c r="BM64" s="577">
        <f t="shared" si="84"/>
        <v>61183.001700000001</v>
      </c>
      <c r="BN64" s="574">
        <v>1040</v>
      </c>
      <c r="BO64" s="511">
        <v>800</v>
      </c>
      <c r="BP64" s="576">
        <f t="shared" si="85"/>
        <v>1040</v>
      </c>
      <c r="BQ64" s="577">
        <f t="shared" si="85"/>
        <v>800</v>
      </c>
      <c r="BR64" s="574">
        <v>704</v>
      </c>
      <c r="BS64" s="511">
        <v>568</v>
      </c>
      <c r="BT64" s="576">
        <f t="shared" si="86"/>
        <v>704</v>
      </c>
      <c r="BU64" s="577">
        <f t="shared" si="86"/>
        <v>568</v>
      </c>
      <c r="BV64" s="574">
        <v>0</v>
      </c>
      <c r="BW64" s="575">
        <v>0</v>
      </c>
      <c r="BX64" s="576">
        <f t="shared" si="87"/>
        <v>0</v>
      </c>
      <c r="BY64" s="577">
        <f t="shared" si="87"/>
        <v>0</v>
      </c>
      <c r="BZ64" s="576">
        <f t="shared" si="88"/>
        <v>1744</v>
      </c>
      <c r="CA64" s="577">
        <f t="shared" si="88"/>
        <v>1368</v>
      </c>
      <c r="CB64" s="576">
        <f t="shared" si="89"/>
        <v>1744</v>
      </c>
      <c r="CC64" s="577">
        <f t="shared" si="89"/>
        <v>1368</v>
      </c>
      <c r="CD64" s="574">
        <v>4.7821999999999996</v>
      </c>
      <c r="CE64" s="511">
        <v>4.1256000000000004</v>
      </c>
      <c r="CF64" s="576">
        <f t="shared" si="90"/>
        <v>4973.4879999999994</v>
      </c>
      <c r="CG64" s="577">
        <f t="shared" si="90"/>
        <v>3300.4800000000005</v>
      </c>
      <c r="CH64" s="574">
        <v>6.0503999999999998</v>
      </c>
      <c r="CI64" s="511">
        <v>5.3653000000000004</v>
      </c>
      <c r="CJ64" s="576">
        <f t="shared" si="91"/>
        <v>4259.4816000000001</v>
      </c>
      <c r="CK64" s="577">
        <f t="shared" si="91"/>
        <v>3047.4904000000001</v>
      </c>
      <c r="CL64" s="574">
        <v>0</v>
      </c>
      <c r="CM64" s="575">
        <v>0</v>
      </c>
      <c r="CN64" s="576">
        <f t="shared" si="92"/>
        <v>0</v>
      </c>
      <c r="CO64" s="577">
        <f t="shared" si="92"/>
        <v>0</v>
      </c>
      <c r="CP64" s="576">
        <f t="shared" si="93"/>
        <v>5.2941339449541287</v>
      </c>
      <c r="CQ64" s="577">
        <f t="shared" si="93"/>
        <v>4.640329239766082</v>
      </c>
      <c r="CR64" s="576">
        <f t="shared" si="94"/>
        <v>9232.9696000000004</v>
      </c>
      <c r="CS64" s="577">
        <f t="shared" si="94"/>
        <v>6347.9704000000002</v>
      </c>
      <c r="CT64" s="574">
        <v>80.3</v>
      </c>
      <c r="CU64" s="511">
        <v>73.2988</v>
      </c>
      <c r="CV64" s="576">
        <f t="shared" si="95"/>
        <v>83512</v>
      </c>
      <c r="CW64" s="577">
        <f t="shared" si="95"/>
        <v>58639.040000000001</v>
      </c>
      <c r="CX64" s="574">
        <v>80.421899999999994</v>
      </c>
      <c r="CY64" s="511">
        <v>73.774600000000007</v>
      </c>
      <c r="CZ64" s="576">
        <f t="shared" si="96"/>
        <v>56617.017599999992</v>
      </c>
      <c r="DA64" s="577">
        <f t="shared" si="96"/>
        <v>41903.972800000003</v>
      </c>
      <c r="DB64" s="574">
        <v>0</v>
      </c>
      <c r="DC64" s="575">
        <v>0</v>
      </c>
      <c r="DD64" s="576">
        <f t="shared" si="97"/>
        <v>0</v>
      </c>
      <c r="DE64" s="577">
        <f t="shared" si="97"/>
        <v>0</v>
      </c>
      <c r="DF64" s="576">
        <f t="shared" si="98"/>
        <v>80.349207339449535</v>
      </c>
      <c r="DG64" s="577">
        <f t="shared" si="98"/>
        <v>73.496354385964906</v>
      </c>
      <c r="DH64" s="576">
        <f t="shared" si="99"/>
        <v>140129.01759999999</v>
      </c>
      <c r="DI64" s="577">
        <f t="shared" si="99"/>
        <v>100543.0128</v>
      </c>
      <c r="DJ64" s="576">
        <f t="shared" si="100"/>
        <v>2335</v>
      </c>
      <c r="DK64" s="577">
        <f t="shared" si="100"/>
        <v>2255</v>
      </c>
      <c r="DL64" s="576">
        <f t="shared" si="100"/>
        <v>2335</v>
      </c>
      <c r="DM64" s="577">
        <f t="shared" si="100"/>
        <v>2255</v>
      </c>
      <c r="DN64" s="576">
        <f t="shared" si="101"/>
        <v>4.697630364025696</v>
      </c>
      <c r="DO64" s="577">
        <f t="shared" si="101"/>
        <v>3.5696017738359203</v>
      </c>
      <c r="DP64" s="576">
        <f t="shared" si="102"/>
        <v>10968.966899999999</v>
      </c>
      <c r="DQ64" s="577">
        <f t="shared" si="102"/>
        <v>8049.4520000000002</v>
      </c>
      <c r="DR64" s="576">
        <f t="shared" si="103"/>
        <v>78.812430278372588</v>
      </c>
      <c r="DS64" s="577">
        <f t="shared" si="103"/>
        <v>71.718853436807095</v>
      </c>
      <c r="DT64" s="576">
        <f t="shared" si="104"/>
        <v>184027.02469999998</v>
      </c>
      <c r="DU64" s="577">
        <f t="shared" si="104"/>
        <v>161726.01449999999</v>
      </c>
      <c r="DV64" s="574">
        <v>419</v>
      </c>
      <c r="DW64" s="511">
        <v>366</v>
      </c>
      <c r="DX64" s="576">
        <f t="shared" si="105"/>
        <v>419</v>
      </c>
      <c r="DY64" s="577">
        <f t="shared" si="105"/>
        <v>366</v>
      </c>
      <c r="DZ64" s="574">
        <v>421</v>
      </c>
      <c r="EA64" s="511">
        <v>473</v>
      </c>
      <c r="EB64" s="576">
        <f t="shared" si="106"/>
        <v>421</v>
      </c>
      <c r="EC64" s="577">
        <f t="shared" si="106"/>
        <v>473</v>
      </c>
      <c r="ED64" s="574">
        <v>0</v>
      </c>
      <c r="EE64" s="575">
        <v>0</v>
      </c>
      <c r="EF64" s="576">
        <f t="shared" si="107"/>
        <v>0</v>
      </c>
      <c r="EG64" s="577">
        <f t="shared" si="107"/>
        <v>0</v>
      </c>
      <c r="EH64" s="576">
        <f t="shared" si="108"/>
        <v>840</v>
      </c>
      <c r="EI64" s="577">
        <f t="shared" si="108"/>
        <v>839</v>
      </c>
      <c r="EJ64" s="576">
        <f t="shared" si="109"/>
        <v>840</v>
      </c>
      <c r="EK64" s="577">
        <f t="shared" si="109"/>
        <v>839</v>
      </c>
      <c r="EL64" s="574">
        <v>3.2732999999999999</v>
      </c>
      <c r="EM64" s="511">
        <v>2.9918</v>
      </c>
      <c r="EN64" s="576">
        <f t="shared" si="110"/>
        <v>1371.5127</v>
      </c>
      <c r="EO64" s="577">
        <f t="shared" si="110"/>
        <v>1094.9988000000001</v>
      </c>
      <c r="EP64" s="574">
        <v>4.0891000000000002</v>
      </c>
      <c r="EQ64" s="511">
        <v>3.8414000000000001</v>
      </c>
      <c r="ER64" s="576">
        <f t="shared" si="111"/>
        <v>1721.5111000000002</v>
      </c>
      <c r="ES64" s="577">
        <f t="shared" si="111"/>
        <v>1816.9822000000001</v>
      </c>
      <c r="ET64" s="574">
        <v>0</v>
      </c>
      <c r="EU64" s="575">
        <v>0</v>
      </c>
      <c r="EV64" s="576">
        <f t="shared" si="112"/>
        <v>0</v>
      </c>
      <c r="EW64" s="577">
        <f t="shared" si="112"/>
        <v>0</v>
      </c>
      <c r="EX64" s="576">
        <f t="shared" si="113"/>
        <v>3.6821711904761902</v>
      </c>
      <c r="EY64" s="577">
        <f t="shared" si="113"/>
        <v>3.4707759237187128</v>
      </c>
      <c r="EZ64" s="576">
        <f t="shared" si="114"/>
        <v>3093.0237999999999</v>
      </c>
      <c r="FA64" s="577">
        <f t="shared" si="114"/>
        <v>2911.9810000000002</v>
      </c>
      <c r="FB64" s="574">
        <v>58.777999999999999</v>
      </c>
      <c r="FC64" s="511">
        <v>52.688499999999998</v>
      </c>
      <c r="FD64" s="576">
        <f t="shared" si="115"/>
        <v>24627.982</v>
      </c>
      <c r="FE64" s="577">
        <f t="shared" si="115"/>
        <v>19283.990999999998</v>
      </c>
      <c r="FF64" s="574">
        <v>57.147300000000001</v>
      </c>
      <c r="FG64" s="511">
        <v>49.919699999999999</v>
      </c>
      <c r="FH64" s="576">
        <f t="shared" si="116"/>
        <v>24059.013300000002</v>
      </c>
      <c r="FI64" s="577">
        <f t="shared" si="116"/>
        <v>23612.018100000001</v>
      </c>
      <c r="FJ64" s="574">
        <v>0</v>
      </c>
      <c r="FK64" s="575">
        <v>0</v>
      </c>
      <c r="FL64" s="576">
        <f t="shared" si="117"/>
        <v>0</v>
      </c>
      <c r="FM64" s="577">
        <f t="shared" si="117"/>
        <v>0</v>
      </c>
      <c r="FN64" s="576">
        <f t="shared" si="118"/>
        <v>57.960708690476196</v>
      </c>
      <c r="FO64" s="577">
        <f t="shared" si="118"/>
        <v>51.127543623361142</v>
      </c>
      <c r="FP64" s="576">
        <f t="shared" si="119"/>
        <v>48686.995300000002</v>
      </c>
      <c r="FQ64" s="577">
        <f t="shared" si="119"/>
        <v>42896.009099999996</v>
      </c>
      <c r="FR64" s="574">
        <v>142</v>
      </c>
      <c r="FS64" s="511">
        <v>179</v>
      </c>
      <c r="FT64" s="576">
        <f t="shared" si="120"/>
        <v>142</v>
      </c>
      <c r="FU64" s="577">
        <f t="shared" si="120"/>
        <v>179</v>
      </c>
      <c r="FV64" s="574">
        <v>5.7782</v>
      </c>
      <c r="FW64" s="511">
        <v>6.5978000000000003</v>
      </c>
      <c r="FX64" s="576">
        <f t="shared" si="121"/>
        <v>820.50440000000003</v>
      </c>
      <c r="FY64" s="577">
        <f t="shared" si="121"/>
        <v>1181.0062</v>
      </c>
      <c r="FZ64" s="574">
        <v>90.274600000000007</v>
      </c>
      <c r="GA64" s="511">
        <v>91.849199999999996</v>
      </c>
      <c r="GB64" s="576">
        <f t="shared" si="122"/>
        <v>12818.993200000001</v>
      </c>
      <c r="GC64" s="577">
        <f t="shared" si="122"/>
        <v>16441.006799999999</v>
      </c>
      <c r="GD64" s="576">
        <f t="shared" si="123"/>
        <v>1769</v>
      </c>
      <c r="GE64" s="577">
        <f t="shared" si="123"/>
        <v>1418</v>
      </c>
      <c r="GF64" s="576">
        <f t="shared" si="123"/>
        <v>1769</v>
      </c>
      <c r="GG64" s="577">
        <f t="shared" si="123"/>
        <v>1418</v>
      </c>
      <c r="GH64" s="576">
        <f t="shared" si="124"/>
        <v>7383.0046999999995</v>
      </c>
      <c r="GI64" s="577">
        <f t="shared" si="124"/>
        <v>5177.485200000001</v>
      </c>
      <c r="GJ64" s="576">
        <f t="shared" si="125"/>
        <v>131783.992</v>
      </c>
      <c r="GK64" s="577">
        <f t="shared" si="125"/>
        <v>95815.031000000003</v>
      </c>
      <c r="GL64" s="576">
        <f t="shared" si="126"/>
        <v>1309</v>
      </c>
      <c r="GM64" s="577">
        <f t="shared" si="126"/>
        <v>1223</v>
      </c>
      <c r="GN64" s="576">
        <f t="shared" si="126"/>
        <v>1309</v>
      </c>
      <c r="GO64" s="577">
        <f t="shared" si="126"/>
        <v>1223</v>
      </c>
      <c r="GP64" s="576">
        <f t="shared" si="127"/>
        <v>6587.9902999999995</v>
      </c>
      <c r="GQ64" s="577">
        <f t="shared" si="127"/>
        <v>5431.9668000000001</v>
      </c>
      <c r="GR64" s="576">
        <f t="shared" si="128"/>
        <v>94505.029299999995</v>
      </c>
      <c r="GS64" s="577">
        <f t="shared" si="128"/>
        <v>78441.994900000005</v>
      </c>
      <c r="GT64" s="576">
        <f t="shared" si="129"/>
        <v>3078</v>
      </c>
      <c r="GU64" s="577">
        <f t="shared" si="129"/>
        <v>2641</v>
      </c>
      <c r="GV64" s="576">
        <f t="shared" si="129"/>
        <v>3078</v>
      </c>
      <c r="GW64" s="577">
        <f t="shared" si="129"/>
        <v>2641</v>
      </c>
      <c r="GX64" s="576">
        <f t="shared" si="130"/>
        <v>13970.994999999999</v>
      </c>
      <c r="GY64" s="577">
        <f t="shared" si="130"/>
        <v>10609.452000000001</v>
      </c>
      <c r="GZ64" s="576">
        <f t="shared" si="130"/>
        <v>226289.02129999999</v>
      </c>
      <c r="HA64" s="577">
        <f t="shared" si="130"/>
        <v>174257.02590000001</v>
      </c>
      <c r="HB64" s="576">
        <f t="shared" si="131"/>
        <v>97</v>
      </c>
      <c r="HC64" s="577">
        <f t="shared" si="131"/>
        <v>453</v>
      </c>
      <c r="HD64" s="576">
        <f t="shared" si="131"/>
        <v>97</v>
      </c>
      <c r="HE64" s="577">
        <f t="shared" si="131"/>
        <v>453</v>
      </c>
      <c r="HF64" s="576">
        <f t="shared" si="132"/>
        <v>90.995699999999999</v>
      </c>
      <c r="HG64" s="577">
        <f t="shared" si="132"/>
        <v>351.98099999999999</v>
      </c>
      <c r="HH64" s="576">
        <f t="shared" si="133"/>
        <v>6424.9987000000001</v>
      </c>
      <c r="HI64" s="577">
        <f t="shared" si="133"/>
        <v>30364.9977</v>
      </c>
      <c r="HJ64" s="576">
        <f t="shared" si="134"/>
        <v>14882.495099999998</v>
      </c>
      <c r="HK64" s="577">
        <f t="shared" si="134"/>
        <v>12142.439200000001</v>
      </c>
      <c r="HL64" s="576">
        <f t="shared" si="135"/>
        <v>245533.01319999999</v>
      </c>
      <c r="HM64" s="577">
        <f t="shared" si="135"/>
        <v>221063.03039999999</v>
      </c>
    </row>
    <row r="65" spans="1:221">
      <c r="A65" s="9" t="s">
        <v>383</v>
      </c>
      <c r="B65" s="8" t="s">
        <v>407</v>
      </c>
      <c r="C65" s="3"/>
      <c r="D65" s="6">
        <v>137096</v>
      </c>
      <c r="E65" s="1">
        <v>7</v>
      </c>
      <c r="F65" s="574">
        <v>2349</v>
      </c>
      <c r="G65" s="511">
        <v>2251</v>
      </c>
      <c r="H65" s="574">
        <v>14</v>
      </c>
      <c r="I65" s="511">
        <v>12</v>
      </c>
      <c r="J65" s="576">
        <f t="shared" si="68"/>
        <v>2335</v>
      </c>
      <c r="K65" s="577">
        <f t="shared" si="68"/>
        <v>2239</v>
      </c>
      <c r="L65" s="574">
        <v>60</v>
      </c>
      <c r="M65" s="575">
        <v>60</v>
      </c>
      <c r="N65" s="576">
        <f t="shared" si="69"/>
        <v>2335</v>
      </c>
      <c r="O65" s="577">
        <f t="shared" si="69"/>
        <v>2239</v>
      </c>
      <c r="P65" s="576">
        <f t="shared" si="69"/>
        <v>2335</v>
      </c>
      <c r="Q65" s="577">
        <f t="shared" si="69"/>
        <v>2239</v>
      </c>
      <c r="R65" s="574">
        <v>129</v>
      </c>
      <c r="S65" s="511">
        <v>123</v>
      </c>
      <c r="T65" s="576">
        <f t="shared" si="70"/>
        <v>129</v>
      </c>
      <c r="U65" s="577">
        <f t="shared" si="70"/>
        <v>123</v>
      </c>
      <c r="V65" s="574">
        <v>94</v>
      </c>
      <c r="W65" s="511">
        <v>86</v>
      </c>
      <c r="X65" s="576">
        <f t="shared" si="71"/>
        <v>94</v>
      </c>
      <c r="Y65" s="577">
        <f t="shared" si="71"/>
        <v>86</v>
      </c>
      <c r="Z65" s="574">
        <v>18</v>
      </c>
      <c r="AA65" s="511">
        <v>29</v>
      </c>
      <c r="AB65" s="576">
        <f t="shared" si="72"/>
        <v>18</v>
      </c>
      <c r="AC65" s="577">
        <f t="shared" si="72"/>
        <v>29</v>
      </c>
      <c r="AD65" s="576">
        <f t="shared" si="73"/>
        <v>241</v>
      </c>
      <c r="AE65" s="577">
        <f t="shared" si="73"/>
        <v>238</v>
      </c>
      <c r="AF65" s="576">
        <f t="shared" si="74"/>
        <v>241</v>
      </c>
      <c r="AG65" s="577">
        <f t="shared" si="74"/>
        <v>238</v>
      </c>
      <c r="AH65" s="574">
        <v>2.7132000000000001</v>
      </c>
      <c r="AI65" s="511">
        <v>2.5203000000000002</v>
      </c>
      <c r="AJ65" s="576">
        <f t="shared" si="75"/>
        <v>350.00279999999998</v>
      </c>
      <c r="AK65" s="577">
        <f t="shared" si="75"/>
        <v>309.99690000000004</v>
      </c>
      <c r="AL65" s="574">
        <v>3.266</v>
      </c>
      <c r="AM65" s="511">
        <v>2.7965</v>
      </c>
      <c r="AN65" s="576">
        <f t="shared" si="76"/>
        <v>307.00400000000002</v>
      </c>
      <c r="AO65" s="577">
        <f t="shared" si="76"/>
        <v>240.499</v>
      </c>
      <c r="AP65" s="574">
        <v>1</v>
      </c>
      <c r="AQ65" s="511">
        <v>1</v>
      </c>
      <c r="AR65" s="576">
        <f t="shared" si="77"/>
        <v>18</v>
      </c>
      <c r="AS65" s="577">
        <f t="shared" si="77"/>
        <v>29</v>
      </c>
      <c r="AT65" s="576">
        <f t="shared" si="78"/>
        <v>2.8008580912863072</v>
      </c>
      <c r="AU65" s="577">
        <f t="shared" si="78"/>
        <v>2.4348567226890756</v>
      </c>
      <c r="AV65" s="576">
        <f t="shared" si="79"/>
        <v>675.0068</v>
      </c>
      <c r="AW65" s="577">
        <f t="shared" si="79"/>
        <v>579.49590000000001</v>
      </c>
      <c r="AX65" s="574">
        <v>74.620199999999997</v>
      </c>
      <c r="AY65" s="511">
        <v>73.682900000000004</v>
      </c>
      <c r="AZ65" s="576">
        <f t="shared" si="80"/>
        <v>9626.005799999999</v>
      </c>
      <c r="BA65" s="577">
        <f t="shared" si="80"/>
        <v>9062.9966999999997</v>
      </c>
      <c r="BB65" s="574">
        <v>77.766000000000005</v>
      </c>
      <c r="BC65" s="511">
        <v>73.674400000000006</v>
      </c>
      <c r="BD65" s="576">
        <f t="shared" si="81"/>
        <v>7310.0040000000008</v>
      </c>
      <c r="BE65" s="577">
        <f t="shared" si="81"/>
        <v>6335.9984000000004</v>
      </c>
      <c r="BF65" s="574">
        <v>64.166700000000006</v>
      </c>
      <c r="BG65" s="511">
        <v>66.517200000000003</v>
      </c>
      <c r="BH65" s="576">
        <f t="shared" si="82"/>
        <v>1155.0006000000001</v>
      </c>
      <c r="BI65" s="577">
        <f t="shared" si="82"/>
        <v>1928.9988000000001</v>
      </c>
      <c r="BJ65" s="576">
        <f t="shared" si="83"/>
        <v>75.06643319502075</v>
      </c>
      <c r="BK65" s="577">
        <f t="shared" si="83"/>
        <v>72.806697058823531</v>
      </c>
      <c r="BL65" s="576">
        <f t="shared" si="84"/>
        <v>18091.010399999999</v>
      </c>
      <c r="BM65" s="577">
        <f t="shared" si="84"/>
        <v>17327.993900000001</v>
      </c>
      <c r="BN65" s="574">
        <v>644</v>
      </c>
      <c r="BO65" s="511">
        <v>717</v>
      </c>
      <c r="BP65" s="576">
        <f t="shared" si="85"/>
        <v>644</v>
      </c>
      <c r="BQ65" s="577">
        <f t="shared" si="85"/>
        <v>717</v>
      </c>
      <c r="BR65" s="574">
        <v>387</v>
      </c>
      <c r="BS65" s="511">
        <v>291</v>
      </c>
      <c r="BT65" s="576">
        <f t="shared" si="86"/>
        <v>387</v>
      </c>
      <c r="BU65" s="577">
        <f t="shared" si="86"/>
        <v>291</v>
      </c>
      <c r="BV65" s="574">
        <v>0</v>
      </c>
      <c r="BW65" s="575">
        <v>0</v>
      </c>
      <c r="BX65" s="576">
        <f t="shared" si="87"/>
        <v>0</v>
      </c>
      <c r="BY65" s="577">
        <f t="shared" si="87"/>
        <v>0</v>
      </c>
      <c r="BZ65" s="576">
        <f t="shared" si="88"/>
        <v>1031</v>
      </c>
      <c r="CA65" s="577">
        <f t="shared" si="88"/>
        <v>1008</v>
      </c>
      <c r="CB65" s="576">
        <f t="shared" si="89"/>
        <v>1031</v>
      </c>
      <c r="CC65" s="577">
        <f t="shared" si="89"/>
        <v>1008</v>
      </c>
      <c r="CD65" s="574">
        <v>3.3656999999999999</v>
      </c>
      <c r="CE65" s="511">
        <v>3.0112000000000001</v>
      </c>
      <c r="CF65" s="576">
        <f t="shared" si="90"/>
        <v>2167.5108</v>
      </c>
      <c r="CG65" s="577">
        <f t="shared" si="90"/>
        <v>2159.0304000000001</v>
      </c>
      <c r="CH65" s="574">
        <v>4.8178000000000001</v>
      </c>
      <c r="CI65" s="511">
        <v>4.3453999999999997</v>
      </c>
      <c r="CJ65" s="576">
        <f t="shared" si="91"/>
        <v>1864.4886000000001</v>
      </c>
      <c r="CK65" s="577">
        <f t="shared" si="91"/>
        <v>1264.5113999999999</v>
      </c>
      <c r="CL65" s="574">
        <v>0</v>
      </c>
      <c r="CM65" s="575">
        <v>0</v>
      </c>
      <c r="CN65" s="576">
        <f t="shared" si="92"/>
        <v>0</v>
      </c>
      <c r="CO65" s="577">
        <f t="shared" si="92"/>
        <v>0</v>
      </c>
      <c r="CP65" s="576">
        <f t="shared" si="93"/>
        <v>3.9107656644034918</v>
      </c>
      <c r="CQ65" s="577">
        <f t="shared" si="93"/>
        <v>3.3963708333333331</v>
      </c>
      <c r="CR65" s="576">
        <f t="shared" si="94"/>
        <v>4031.9994000000002</v>
      </c>
      <c r="CS65" s="577">
        <f t="shared" si="94"/>
        <v>3423.5418</v>
      </c>
      <c r="CT65" s="574">
        <v>68.576099999999997</v>
      </c>
      <c r="CU65" s="511">
        <v>65.684799999999996</v>
      </c>
      <c r="CV65" s="576">
        <f t="shared" si="95"/>
        <v>44163.008399999999</v>
      </c>
      <c r="CW65" s="577">
        <f t="shared" si="95"/>
        <v>47096.001599999996</v>
      </c>
      <c r="CX65" s="574">
        <v>78.397900000000007</v>
      </c>
      <c r="CY65" s="511">
        <v>73.171800000000005</v>
      </c>
      <c r="CZ65" s="576">
        <f t="shared" si="96"/>
        <v>30339.987300000004</v>
      </c>
      <c r="DA65" s="577">
        <f t="shared" si="96"/>
        <v>21292.9938</v>
      </c>
      <c r="DB65" s="574">
        <v>0</v>
      </c>
      <c r="DC65" s="575">
        <v>0</v>
      </c>
      <c r="DD65" s="576">
        <f t="shared" si="97"/>
        <v>0</v>
      </c>
      <c r="DE65" s="577">
        <f t="shared" si="97"/>
        <v>0</v>
      </c>
      <c r="DF65" s="576">
        <f t="shared" si="98"/>
        <v>72.262847429679923</v>
      </c>
      <c r="DG65" s="577">
        <f t="shared" si="98"/>
        <v>67.846225595238096</v>
      </c>
      <c r="DH65" s="576">
        <f t="shared" si="99"/>
        <v>74502.995699999999</v>
      </c>
      <c r="DI65" s="577">
        <f t="shared" si="99"/>
        <v>68388.9954</v>
      </c>
      <c r="DJ65" s="576">
        <f t="shared" si="100"/>
        <v>1272</v>
      </c>
      <c r="DK65" s="577">
        <f t="shared" si="100"/>
        <v>1246</v>
      </c>
      <c r="DL65" s="576">
        <f t="shared" si="100"/>
        <v>1272</v>
      </c>
      <c r="DM65" s="577">
        <f t="shared" si="100"/>
        <v>1246</v>
      </c>
      <c r="DN65" s="576">
        <f t="shared" si="101"/>
        <v>3.7004765723270441</v>
      </c>
      <c r="DO65" s="577">
        <f t="shared" si="101"/>
        <v>3.212710834670947</v>
      </c>
      <c r="DP65" s="576">
        <f t="shared" si="102"/>
        <v>4707.0061999999998</v>
      </c>
      <c r="DQ65" s="577">
        <f t="shared" si="102"/>
        <v>4003.0376999999999</v>
      </c>
      <c r="DR65" s="576">
        <f t="shared" si="103"/>
        <v>72.794029952830186</v>
      </c>
      <c r="DS65" s="577">
        <f t="shared" si="103"/>
        <v>68.793731380417341</v>
      </c>
      <c r="DT65" s="576">
        <f t="shared" si="104"/>
        <v>92594.006099999999</v>
      </c>
      <c r="DU65" s="577">
        <f t="shared" si="104"/>
        <v>85716.989300000001</v>
      </c>
      <c r="DV65" s="574">
        <v>626</v>
      </c>
      <c r="DW65" s="511">
        <v>560</v>
      </c>
      <c r="DX65" s="576">
        <f t="shared" si="105"/>
        <v>626</v>
      </c>
      <c r="DY65" s="577">
        <f t="shared" si="105"/>
        <v>560</v>
      </c>
      <c r="DZ65" s="574">
        <v>370</v>
      </c>
      <c r="EA65" s="511">
        <v>332</v>
      </c>
      <c r="EB65" s="576">
        <f t="shared" si="106"/>
        <v>370</v>
      </c>
      <c r="EC65" s="577">
        <f t="shared" si="106"/>
        <v>332</v>
      </c>
      <c r="ED65" s="574">
        <v>0</v>
      </c>
      <c r="EE65" s="575">
        <v>0</v>
      </c>
      <c r="EF65" s="576">
        <f t="shared" si="107"/>
        <v>0</v>
      </c>
      <c r="EG65" s="577">
        <f t="shared" si="107"/>
        <v>0</v>
      </c>
      <c r="EH65" s="576">
        <f t="shared" si="108"/>
        <v>996</v>
      </c>
      <c r="EI65" s="577">
        <f t="shared" si="108"/>
        <v>892</v>
      </c>
      <c r="EJ65" s="576">
        <f t="shared" si="109"/>
        <v>996</v>
      </c>
      <c r="EK65" s="577">
        <f t="shared" si="109"/>
        <v>892</v>
      </c>
      <c r="EL65" s="574">
        <v>2.3506</v>
      </c>
      <c r="EM65" s="511">
        <v>2.3740999999999999</v>
      </c>
      <c r="EN65" s="576">
        <f t="shared" si="110"/>
        <v>1471.4756</v>
      </c>
      <c r="EO65" s="577">
        <f t="shared" si="110"/>
        <v>1329.4959999999999</v>
      </c>
      <c r="EP65" s="574">
        <v>3.5230000000000001</v>
      </c>
      <c r="EQ65" s="511">
        <v>3.2846000000000002</v>
      </c>
      <c r="ER65" s="576">
        <f t="shared" si="111"/>
        <v>1303.51</v>
      </c>
      <c r="ES65" s="577">
        <f t="shared" si="111"/>
        <v>1090.4872</v>
      </c>
      <c r="ET65" s="574">
        <v>0</v>
      </c>
      <c r="EU65" s="575">
        <v>0</v>
      </c>
      <c r="EV65" s="576">
        <f t="shared" si="112"/>
        <v>0</v>
      </c>
      <c r="EW65" s="577">
        <f t="shared" si="112"/>
        <v>0</v>
      </c>
      <c r="EX65" s="576">
        <f t="shared" si="113"/>
        <v>2.7861301204819275</v>
      </c>
      <c r="EY65" s="577">
        <f t="shared" si="113"/>
        <v>2.7129856502242147</v>
      </c>
      <c r="EZ65" s="576">
        <f t="shared" si="114"/>
        <v>2774.9856</v>
      </c>
      <c r="FA65" s="577">
        <f t="shared" si="114"/>
        <v>2419.9831999999997</v>
      </c>
      <c r="FB65" s="574">
        <v>47.226799999999997</v>
      </c>
      <c r="FC65" s="511">
        <v>48.4</v>
      </c>
      <c r="FD65" s="576">
        <f t="shared" si="115"/>
        <v>29563.976799999997</v>
      </c>
      <c r="FE65" s="577">
        <f t="shared" si="115"/>
        <v>27104</v>
      </c>
      <c r="FF65" s="574">
        <v>48.267600000000002</v>
      </c>
      <c r="FG65" s="511">
        <v>48.8735</v>
      </c>
      <c r="FH65" s="576">
        <f t="shared" si="116"/>
        <v>17859.011999999999</v>
      </c>
      <c r="FI65" s="577">
        <f t="shared" si="116"/>
        <v>16226.002</v>
      </c>
      <c r="FJ65" s="574">
        <v>0</v>
      </c>
      <c r="FK65" s="575">
        <v>0</v>
      </c>
      <c r="FL65" s="576">
        <f t="shared" si="117"/>
        <v>0</v>
      </c>
      <c r="FM65" s="577">
        <f t="shared" si="117"/>
        <v>0</v>
      </c>
      <c r="FN65" s="576">
        <f t="shared" si="118"/>
        <v>47.613442570281116</v>
      </c>
      <c r="FO65" s="577">
        <f t="shared" si="118"/>
        <v>48.576235426008971</v>
      </c>
      <c r="FP65" s="576">
        <f t="shared" si="119"/>
        <v>47422.988799999992</v>
      </c>
      <c r="FQ65" s="577">
        <f t="shared" si="119"/>
        <v>43330.002</v>
      </c>
      <c r="FR65" s="574">
        <v>67</v>
      </c>
      <c r="FS65" s="511">
        <v>101</v>
      </c>
      <c r="FT65" s="576">
        <f t="shared" si="120"/>
        <v>67</v>
      </c>
      <c r="FU65" s="577">
        <f t="shared" si="120"/>
        <v>101</v>
      </c>
      <c r="FV65" s="574">
        <v>4.5522</v>
      </c>
      <c r="FW65" s="511">
        <v>6.0347</v>
      </c>
      <c r="FX65" s="576">
        <f t="shared" si="121"/>
        <v>304.99740000000003</v>
      </c>
      <c r="FY65" s="577">
        <f t="shared" si="121"/>
        <v>609.50469999999996</v>
      </c>
      <c r="FZ65" s="574">
        <v>77.731300000000005</v>
      </c>
      <c r="GA65" s="511">
        <v>84.802000000000007</v>
      </c>
      <c r="GB65" s="576">
        <f t="shared" si="122"/>
        <v>5207.9971000000005</v>
      </c>
      <c r="GC65" s="577">
        <f t="shared" si="122"/>
        <v>8565.0020000000004</v>
      </c>
      <c r="GD65" s="576">
        <f t="shared" si="123"/>
        <v>1399</v>
      </c>
      <c r="GE65" s="577">
        <f t="shared" si="123"/>
        <v>1400</v>
      </c>
      <c r="GF65" s="576">
        <f t="shared" si="123"/>
        <v>1399</v>
      </c>
      <c r="GG65" s="577">
        <f t="shared" si="123"/>
        <v>1400</v>
      </c>
      <c r="GH65" s="576">
        <f t="shared" si="124"/>
        <v>3988.9892</v>
      </c>
      <c r="GI65" s="577">
        <f t="shared" si="124"/>
        <v>3798.5232999999998</v>
      </c>
      <c r="GJ65" s="576">
        <f t="shared" si="125"/>
        <v>83352.990999999995</v>
      </c>
      <c r="GK65" s="577">
        <f t="shared" si="125"/>
        <v>83262.998299999992</v>
      </c>
      <c r="GL65" s="576">
        <f t="shared" si="126"/>
        <v>851</v>
      </c>
      <c r="GM65" s="577">
        <f t="shared" si="126"/>
        <v>709</v>
      </c>
      <c r="GN65" s="576">
        <f t="shared" si="126"/>
        <v>851</v>
      </c>
      <c r="GO65" s="577">
        <f t="shared" si="126"/>
        <v>709</v>
      </c>
      <c r="GP65" s="576">
        <f t="shared" si="127"/>
        <v>3475.0025999999998</v>
      </c>
      <c r="GQ65" s="577">
        <f t="shared" si="127"/>
        <v>2595.4975999999997</v>
      </c>
      <c r="GR65" s="576">
        <f t="shared" si="128"/>
        <v>55509.003300000011</v>
      </c>
      <c r="GS65" s="577">
        <f t="shared" si="128"/>
        <v>43854.994200000001</v>
      </c>
      <c r="GT65" s="576">
        <f t="shared" si="129"/>
        <v>2250</v>
      </c>
      <c r="GU65" s="577">
        <f t="shared" si="129"/>
        <v>2109</v>
      </c>
      <c r="GV65" s="576">
        <f t="shared" si="129"/>
        <v>2250</v>
      </c>
      <c r="GW65" s="577">
        <f t="shared" si="129"/>
        <v>2109</v>
      </c>
      <c r="GX65" s="576">
        <f t="shared" si="130"/>
        <v>7463.9917999999998</v>
      </c>
      <c r="GY65" s="577">
        <f t="shared" si="130"/>
        <v>6394.0208999999995</v>
      </c>
      <c r="GZ65" s="576">
        <f t="shared" si="130"/>
        <v>138861.99430000002</v>
      </c>
      <c r="HA65" s="577">
        <f t="shared" si="130"/>
        <v>127117.99249999999</v>
      </c>
      <c r="HB65" s="576">
        <f t="shared" si="131"/>
        <v>18</v>
      </c>
      <c r="HC65" s="577">
        <f t="shared" si="131"/>
        <v>29</v>
      </c>
      <c r="HD65" s="576">
        <f t="shared" si="131"/>
        <v>18</v>
      </c>
      <c r="HE65" s="577">
        <f t="shared" si="131"/>
        <v>29</v>
      </c>
      <c r="HF65" s="576">
        <f t="shared" si="132"/>
        <v>18</v>
      </c>
      <c r="HG65" s="577">
        <f t="shared" si="132"/>
        <v>29</v>
      </c>
      <c r="HH65" s="576">
        <f t="shared" si="133"/>
        <v>1155.0006000000001</v>
      </c>
      <c r="HI65" s="577">
        <f t="shared" si="133"/>
        <v>1928.9988000000001</v>
      </c>
      <c r="HJ65" s="576">
        <f t="shared" si="134"/>
        <v>7786.9892</v>
      </c>
      <c r="HK65" s="577">
        <f t="shared" si="134"/>
        <v>7032.525599999999</v>
      </c>
      <c r="HL65" s="576">
        <f t="shared" si="135"/>
        <v>145224.992</v>
      </c>
      <c r="HM65" s="577">
        <f t="shared" si="135"/>
        <v>137611.9933</v>
      </c>
    </row>
    <row r="66" spans="1:221">
      <c r="A66" s="9" t="s">
        <v>383</v>
      </c>
      <c r="B66" s="8" t="s">
        <v>408</v>
      </c>
      <c r="C66" s="3"/>
      <c r="D66" s="6">
        <v>137209</v>
      </c>
      <c r="E66" s="1">
        <v>7</v>
      </c>
      <c r="F66" s="574">
        <v>1660</v>
      </c>
      <c r="G66" s="511">
        <v>1622</v>
      </c>
      <c r="H66" s="574">
        <v>24</v>
      </c>
      <c r="I66" s="511">
        <v>22</v>
      </c>
      <c r="J66" s="576">
        <f t="shared" si="68"/>
        <v>1636</v>
      </c>
      <c r="K66" s="577">
        <f t="shared" si="68"/>
        <v>1600</v>
      </c>
      <c r="L66" s="574">
        <v>60</v>
      </c>
      <c r="M66" s="575">
        <v>60</v>
      </c>
      <c r="N66" s="576">
        <f t="shared" si="69"/>
        <v>1636</v>
      </c>
      <c r="O66" s="577">
        <f t="shared" si="69"/>
        <v>1600</v>
      </c>
      <c r="P66" s="576">
        <f t="shared" si="69"/>
        <v>1636</v>
      </c>
      <c r="Q66" s="577">
        <f t="shared" si="69"/>
        <v>1600</v>
      </c>
      <c r="R66" s="574">
        <v>63</v>
      </c>
      <c r="S66" s="511">
        <v>96</v>
      </c>
      <c r="T66" s="576">
        <f t="shared" si="70"/>
        <v>63</v>
      </c>
      <c r="U66" s="577">
        <f t="shared" si="70"/>
        <v>96</v>
      </c>
      <c r="V66" s="574">
        <v>20</v>
      </c>
      <c r="W66" s="511">
        <v>31</v>
      </c>
      <c r="X66" s="576">
        <f t="shared" si="71"/>
        <v>20</v>
      </c>
      <c r="Y66" s="577">
        <f t="shared" si="71"/>
        <v>31</v>
      </c>
      <c r="Z66" s="574">
        <v>10</v>
      </c>
      <c r="AA66" s="511">
        <v>22</v>
      </c>
      <c r="AB66" s="576">
        <f t="shared" si="72"/>
        <v>10</v>
      </c>
      <c r="AC66" s="577">
        <f t="shared" si="72"/>
        <v>22</v>
      </c>
      <c r="AD66" s="576">
        <f t="shared" si="73"/>
        <v>93</v>
      </c>
      <c r="AE66" s="577">
        <f t="shared" si="73"/>
        <v>149</v>
      </c>
      <c r="AF66" s="576">
        <f t="shared" si="74"/>
        <v>93</v>
      </c>
      <c r="AG66" s="577">
        <f t="shared" si="74"/>
        <v>149</v>
      </c>
      <c r="AH66" s="574">
        <v>3</v>
      </c>
      <c r="AI66" s="511">
        <v>2.7968999999999999</v>
      </c>
      <c r="AJ66" s="576">
        <f t="shared" si="75"/>
        <v>189</v>
      </c>
      <c r="AK66" s="577">
        <f t="shared" si="75"/>
        <v>268.50239999999997</v>
      </c>
      <c r="AL66" s="574">
        <v>3.1</v>
      </c>
      <c r="AM66" s="511">
        <v>3.0644999999999998</v>
      </c>
      <c r="AN66" s="576">
        <f t="shared" si="76"/>
        <v>62</v>
      </c>
      <c r="AO66" s="577">
        <f t="shared" si="76"/>
        <v>94.999499999999998</v>
      </c>
      <c r="AP66" s="574">
        <v>1</v>
      </c>
      <c r="AQ66" s="511">
        <v>0.95450000000000002</v>
      </c>
      <c r="AR66" s="576">
        <f t="shared" si="77"/>
        <v>10</v>
      </c>
      <c r="AS66" s="577">
        <f t="shared" si="77"/>
        <v>20.998999999999999</v>
      </c>
      <c r="AT66" s="576">
        <f t="shared" si="78"/>
        <v>2.806451612903226</v>
      </c>
      <c r="AU66" s="577">
        <f t="shared" si="78"/>
        <v>2.5805429530201343</v>
      </c>
      <c r="AV66" s="576">
        <f t="shared" si="79"/>
        <v>261</v>
      </c>
      <c r="AW66" s="577">
        <f t="shared" si="79"/>
        <v>384.5009</v>
      </c>
      <c r="AX66" s="574">
        <v>70.158699999999996</v>
      </c>
      <c r="AY66" s="511">
        <v>68.697900000000004</v>
      </c>
      <c r="AZ66" s="576">
        <f t="shared" si="80"/>
        <v>4419.9980999999998</v>
      </c>
      <c r="BA66" s="577">
        <f t="shared" si="80"/>
        <v>6594.9984000000004</v>
      </c>
      <c r="BB66" s="574">
        <v>63.95</v>
      </c>
      <c r="BC66" s="511">
        <v>70.225800000000007</v>
      </c>
      <c r="BD66" s="576">
        <f t="shared" si="81"/>
        <v>1279</v>
      </c>
      <c r="BE66" s="577">
        <f t="shared" si="81"/>
        <v>2176.9998000000001</v>
      </c>
      <c r="BF66" s="574">
        <v>62</v>
      </c>
      <c r="BG66" s="511">
        <v>64.545500000000004</v>
      </c>
      <c r="BH66" s="576">
        <f t="shared" si="82"/>
        <v>620</v>
      </c>
      <c r="BI66" s="577">
        <f t="shared" si="82"/>
        <v>1420.0010000000002</v>
      </c>
      <c r="BJ66" s="576">
        <f t="shared" si="83"/>
        <v>67.946216129032251</v>
      </c>
      <c r="BK66" s="577">
        <f t="shared" si="83"/>
        <v>68.402679194630878</v>
      </c>
      <c r="BL66" s="576">
        <f t="shared" si="84"/>
        <v>6318.9980999999998</v>
      </c>
      <c r="BM66" s="577">
        <f t="shared" si="84"/>
        <v>10191.9992</v>
      </c>
      <c r="BN66" s="574">
        <v>646</v>
      </c>
      <c r="BO66" s="511">
        <v>586</v>
      </c>
      <c r="BP66" s="576">
        <f t="shared" si="85"/>
        <v>646</v>
      </c>
      <c r="BQ66" s="577">
        <f t="shared" si="85"/>
        <v>586</v>
      </c>
      <c r="BR66" s="574">
        <v>289</v>
      </c>
      <c r="BS66" s="511">
        <v>263</v>
      </c>
      <c r="BT66" s="576">
        <f t="shared" si="86"/>
        <v>289</v>
      </c>
      <c r="BU66" s="577">
        <f t="shared" si="86"/>
        <v>263</v>
      </c>
      <c r="BV66" s="574">
        <v>0</v>
      </c>
      <c r="BW66" s="575">
        <v>0</v>
      </c>
      <c r="BX66" s="576">
        <f t="shared" si="87"/>
        <v>0</v>
      </c>
      <c r="BY66" s="577">
        <f t="shared" si="87"/>
        <v>0</v>
      </c>
      <c r="BZ66" s="576">
        <f t="shared" si="88"/>
        <v>935</v>
      </c>
      <c r="CA66" s="577">
        <f t="shared" si="88"/>
        <v>849</v>
      </c>
      <c r="CB66" s="576">
        <f t="shared" si="89"/>
        <v>935</v>
      </c>
      <c r="CC66" s="577">
        <f t="shared" si="89"/>
        <v>849</v>
      </c>
      <c r="CD66" s="574">
        <v>3.8336000000000001</v>
      </c>
      <c r="CE66" s="511">
        <v>3.6680999999999999</v>
      </c>
      <c r="CF66" s="576">
        <f t="shared" si="90"/>
        <v>2476.5056</v>
      </c>
      <c r="CG66" s="577">
        <f t="shared" si="90"/>
        <v>2149.5066000000002</v>
      </c>
      <c r="CH66" s="574">
        <v>4.827</v>
      </c>
      <c r="CI66" s="511">
        <v>4.6273999999999997</v>
      </c>
      <c r="CJ66" s="576">
        <f t="shared" si="91"/>
        <v>1395.0029999999999</v>
      </c>
      <c r="CK66" s="577">
        <f t="shared" si="91"/>
        <v>1217.0062</v>
      </c>
      <c r="CL66" s="574">
        <v>0</v>
      </c>
      <c r="CM66" s="575">
        <v>0</v>
      </c>
      <c r="CN66" s="576">
        <f t="shared" si="92"/>
        <v>0</v>
      </c>
      <c r="CO66" s="577">
        <f t="shared" si="92"/>
        <v>0</v>
      </c>
      <c r="CP66" s="576">
        <f t="shared" si="93"/>
        <v>4.1406509090909092</v>
      </c>
      <c r="CQ66" s="577">
        <f t="shared" si="93"/>
        <v>3.9652683156654893</v>
      </c>
      <c r="CR66" s="576">
        <f t="shared" si="94"/>
        <v>3871.5086000000001</v>
      </c>
      <c r="CS66" s="577">
        <f t="shared" si="94"/>
        <v>3366.5128000000004</v>
      </c>
      <c r="CT66" s="574">
        <v>70.151700000000005</v>
      </c>
      <c r="CU66" s="511">
        <v>68.766199999999998</v>
      </c>
      <c r="CV66" s="576">
        <f t="shared" si="95"/>
        <v>45317.998200000002</v>
      </c>
      <c r="CW66" s="577">
        <f t="shared" si="95"/>
        <v>40296.993199999997</v>
      </c>
      <c r="CX66" s="574">
        <v>73.418700000000001</v>
      </c>
      <c r="CY66" s="511">
        <v>70.882099999999994</v>
      </c>
      <c r="CZ66" s="576">
        <f t="shared" si="96"/>
        <v>21218.004300000001</v>
      </c>
      <c r="DA66" s="577">
        <f t="shared" si="96"/>
        <v>18641.992299999998</v>
      </c>
      <c r="DB66" s="574">
        <v>0</v>
      </c>
      <c r="DC66" s="575">
        <v>0</v>
      </c>
      <c r="DD66" s="576">
        <f t="shared" si="97"/>
        <v>0</v>
      </c>
      <c r="DE66" s="577">
        <f t="shared" si="97"/>
        <v>0</v>
      </c>
      <c r="DF66" s="576">
        <f t="shared" si="98"/>
        <v>71.161500000000004</v>
      </c>
      <c r="DG66" s="577">
        <f t="shared" si="98"/>
        <v>69.421655477031791</v>
      </c>
      <c r="DH66" s="576">
        <f t="shared" si="99"/>
        <v>66536.002500000002</v>
      </c>
      <c r="DI66" s="577">
        <f t="shared" si="99"/>
        <v>58938.985499999988</v>
      </c>
      <c r="DJ66" s="576">
        <f t="shared" si="100"/>
        <v>1028</v>
      </c>
      <c r="DK66" s="577">
        <f t="shared" si="100"/>
        <v>998</v>
      </c>
      <c r="DL66" s="576">
        <f t="shared" si="100"/>
        <v>1028</v>
      </c>
      <c r="DM66" s="577">
        <f t="shared" si="100"/>
        <v>998</v>
      </c>
      <c r="DN66" s="576">
        <f t="shared" si="101"/>
        <v>4.0199499999999997</v>
      </c>
      <c r="DO66" s="577">
        <f t="shared" si="101"/>
        <v>3.7585307615230463</v>
      </c>
      <c r="DP66" s="576">
        <f t="shared" si="102"/>
        <v>4132.5086000000001</v>
      </c>
      <c r="DQ66" s="577">
        <f t="shared" si="102"/>
        <v>3751.0137000000004</v>
      </c>
      <c r="DR66" s="576">
        <f t="shared" si="103"/>
        <v>70.870623151750976</v>
      </c>
      <c r="DS66" s="577">
        <f t="shared" si="103"/>
        <v>69.269523747494972</v>
      </c>
      <c r="DT66" s="576">
        <f t="shared" si="104"/>
        <v>72855.000599999999</v>
      </c>
      <c r="DU66" s="577">
        <f t="shared" si="104"/>
        <v>69130.984699999986</v>
      </c>
      <c r="DV66" s="574">
        <v>264</v>
      </c>
      <c r="DW66" s="511">
        <v>252</v>
      </c>
      <c r="DX66" s="576">
        <f t="shared" si="105"/>
        <v>264</v>
      </c>
      <c r="DY66" s="577">
        <f t="shared" si="105"/>
        <v>252</v>
      </c>
      <c r="DZ66" s="574">
        <v>283</v>
      </c>
      <c r="EA66" s="511">
        <v>280</v>
      </c>
      <c r="EB66" s="576">
        <f t="shared" si="106"/>
        <v>283</v>
      </c>
      <c r="EC66" s="577">
        <f t="shared" si="106"/>
        <v>280</v>
      </c>
      <c r="ED66" s="574">
        <v>0</v>
      </c>
      <c r="EE66" s="575">
        <v>0</v>
      </c>
      <c r="EF66" s="576">
        <f t="shared" si="107"/>
        <v>0</v>
      </c>
      <c r="EG66" s="577">
        <f t="shared" si="107"/>
        <v>0</v>
      </c>
      <c r="EH66" s="576">
        <f t="shared" si="108"/>
        <v>547</v>
      </c>
      <c r="EI66" s="577">
        <f t="shared" si="108"/>
        <v>532</v>
      </c>
      <c r="EJ66" s="576">
        <f t="shared" si="109"/>
        <v>547</v>
      </c>
      <c r="EK66" s="577">
        <f t="shared" si="109"/>
        <v>532</v>
      </c>
      <c r="EL66" s="574">
        <v>2.6591</v>
      </c>
      <c r="EM66" s="511">
        <v>2.8372999999999999</v>
      </c>
      <c r="EN66" s="576">
        <f t="shared" si="110"/>
        <v>702.00239999999997</v>
      </c>
      <c r="EO66" s="577">
        <f t="shared" si="110"/>
        <v>714.99959999999999</v>
      </c>
      <c r="EP66" s="574">
        <v>3.7349999999999999</v>
      </c>
      <c r="EQ66" s="511">
        <v>3.1964000000000001</v>
      </c>
      <c r="ER66" s="576">
        <f t="shared" si="111"/>
        <v>1057.0049999999999</v>
      </c>
      <c r="ES66" s="577">
        <f t="shared" si="111"/>
        <v>894.99200000000008</v>
      </c>
      <c r="ET66" s="574">
        <v>0</v>
      </c>
      <c r="EU66" s="575">
        <v>0</v>
      </c>
      <c r="EV66" s="576">
        <f t="shared" si="112"/>
        <v>0</v>
      </c>
      <c r="EW66" s="577">
        <f t="shared" si="112"/>
        <v>0</v>
      </c>
      <c r="EX66" s="576">
        <f t="shared" si="113"/>
        <v>3.2157356489945155</v>
      </c>
      <c r="EY66" s="577">
        <f t="shared" si="113"/>
        <v>3.0263</v>
      </c>
      <c r="EZ66" s="576">
        <f t="shared" si="114"/>
        <v>1759.0074</v>
      </c>
      <c r="FA66" s="577">
        <f t="shared" si="114"/>
        <v>1609.9916000000001</v>
      </c>
      <c r="FB66" s="574">
        <v>46.776499999999999</v>
      </c>
      <c r="FC66" s="511">
        <v>47.507899999999999</v>
      </c>
      <c r="FD66" s="576">
        <f t="shared" si="115"/>
        <v>12348.995999999999</v>
      </c>
      <c r="FE66" s="577">
        <f t="shared" si="115"/>
        <v>11971.9908</v>
      </c>
      <c r="FF66" s="574">
        <v>41.8339</v>
      </c>
      <c r="FG66" s="511">
        <v>42.692900000000002</v>
      </c>
      <c r="FH66" s="576">
        <f t="shared" si="116"/>
        <v>11838.993699999999</v>
      </c>
      <c r="FI66" s="577">
        <f t="shared" si="116"/>
        <v>11954.012000000001</v>
      </c>
      <c r="FJ66" s="574">
        <v>0</v>
      </c>
      <c r="FK66" s="575">
        <v>0</v>
      </c>
      <c r="FL66" s="576">
        <f t="shared" si="117"/>
        <v>0</v>
      </c>
      <c r="FM66" s="577">
        <f t="shared" si="117"/>
        <v>0</v>
      </c>
      <c r="FN66" s="576">
        <f t="shared" si="118"/>
        <v>44.219359597806211</v>
      </c>
      <c r="FO66" s="577">
        <f t="shared" si="118"/>
        <v>44.973689473684217</v>
      </c>
      <c r="FP66" s="576">
        <f t="shared" si="119"/>
        <v>24187.989699999998</v>
      </c>
      <c r="FQ66" s="577">
        <f t="shared" si="119"/>
        <v>23926.002800000002</v>
      </c>
      <c r="FR66" s="574">
        <v>61</v>
      </c>
      <c r="FS66" s="511">
        <v>70</v>
      </c>
      <c r="FT66" s="576">
        <f t="shared" si="120"/>
        <v>61</v>
      </c>
      <c r="FU66" s="577">
        <f t="shared" si="120"/>
        <v>70</v>
      </c>
      <c r="FV66" s="574">
        <v>5.3197000000000001</v>
      </c>
      <c r="FW66" s="511">
        <v>5.9214000000000002</v>
      </c>
      <c r="FX66" s="576">
        <f t="shared" si="121"/>
        <v>324.50170000000003</v>
      </c>
      <c r="FY66" s="577">
        <f t="shared" si="121"/>
        <v>414.49799999999999</v>
      </c>
      <c r="FZ66" s="574">
        <v>64.098399999999998</v>
      </c>
      <c r="GA66" s="511">
        <v>72.8429</v>
      </c>
      <c r="GB66" s="576">
        <f t="shared" si="122"/>
        <v>3910.0023999999999</v>
      </c>
      <c r="GC66" s="577">
        <f t="shared" si="122"/>
        <v>5099.0029999999997</v>
      </c>
      <c r="GD66" s="576">
        <f t="shared" si="123"/>
        <v>973</v>
      </c>
      <c r="GE66" s="577">
        <f t="shared" si="123"/>
        <v>934</v>
      </c>
      <c r="GF66" s="576">
        <f t="shared" si="123"/>
        <v>973</v>
      </c>
      <c r="GG66" s="577">
        <f t="shared" si="123"/>
        <v>934</v>
      </c>
      <c r="GH66" s="576">
        <f t="shared" si="124"/>
        <v>3367.5079999999998</v>
      </c>
      <c r="GI66" s="577">
        <f t="shared" si="124"/>
        <v>3133.0086000000001</v>
      </c>
      <c r="GJ66" s="576">
        <f t="shared" si="125"/>
        <v>62086.992299999998</v>
      </c>
      <c r="GK66" s="577">
        <f t="shared" si="125"/>
        <v>58863.982399999994</v>
      </c>
      <c r="GL66" s="576">
        <f t="shared" si="126"/>
        <v>592</v>
      </c>
      <c r="GM66" s="577">
        <f t="shared" si="126"/>
        <v>574</v>
      </c>
      <c r="GN66" s="576">
        <f t="shared" si="126"/>
        <v>592</v>
      </c>
      <c r="GO66" s="577">
        <f t="shared" si="126"/>
        <v>574</v>
      </c>
      <c r="GP66" s="576">
        <f t="shared" si="127"/>
        <v>2514.0079999999998</v>
      </c>
      <c r="GQ66" s="577">
        <f t="shared" si="127"/>
        <v>2206.9976999999999</v>
      </c>
      <c r="GR66" s="576">
        <f t="shared" si="128"/>
        <v>34335.998</v>
      </c>
      <c r="GS66" s="577">
        <f t="shared" si="128"/>
        <v>32773.004099999998</v>
      </c>
      <c r="GT66" s="576">
        <f t="shared" si="129"/>
        <v>1565</v>
      </c>
      <c r="GU66" s="577">
        <f t="shared" si="129"/>
        <v>1508</v>
      </c>
      <c r="GV66" s="576">
        <f t="shared" si="129"/>
        <v>1565</v>
      </c>
      <c r="GW66" s="577">
        <f t="shared" si="129"/>
        <v>1508</v>
      </c>
      <c r="GX66" s="576">
        <f t="shared" si="130"/>
        <v>5881.5159999999996</v>
      </c>
      <c r="GY66" s="577">
        <f t="shared" si="130"/>
        <v>5340.0063</v>
      </c>
      <c r="GZ66" s="576">
        <f t="shared" si="130"/>
        <v>96422.990300000005</v>
      </c>
      <c r="HA66" s="577">
        <f t="shared" si="130"/>
        <v>91636.986499999999</v>
      </c>
      <c r="HB66" s="576">
        <f t="shared" si="131"/>
        <v>10</v>
      </c>
      <c r="HC66" s="577">
        <f t="shared" si="131"/>
        <v>22</v>
      </c>
      <c r="HD66" s="576">
        <f t="shared" si="131"/>
        <v>10</v>
      </c>
      <c r="HE66" s="577">
        <f t="shared" si="131"/>
        <v>22</v>
      </c>
      <c r="HF66" s="576">
        <f t="shared" si="132"/>
        <v>10</v>
      </c>
      <c r="HG66" s="577">
        <f t="shared" si="132"/>
        <v>20.998999999999999</v>
      </c>
      <c r="HH66" s="576">
        <f t="shared" si="133"/>
        <v>620</v>
      </c>
      <c r="HI66" s="577">
        <f t="shared" si="133"/>
        <v>1420.0010000000002</v>
      </c>
      <c r="HJ66" s="576">
        <f t="shared" si="134"/>
        <v>6216.0176999999994</v>
      </c>
      <c r="HK66" s="577">
        <f t="shared" si="134"/>
        <v>5775.5033000000003</v>
      </c>
      <c r="HL66" s="576">
        <f t="shared" si="135"/>
        <v>100952.9927</v>
      </c>
      <c r="HM66" s="577">
        <f t="shared" si="135"/>
        <v>98155.990499999985</v>
      </c>
    </row>
    <row r="67" spans="1:221">
      <c r="A67" s="9" t="s">
        <v>383</v>
      </c>
      <c r="B67" s="8" t="s">
        <v>405</v>
      </c>
      <c r="C67" s="3"/>
      <c r="D67" s="6">
        <v>137281</v>
      </c>
      <c r="E67" s="1">
        <v>7</v>
      </c>
      <c r="F67" s="574">
        <v>641</v>
      </c>
      <c r="G67" s="511">
        <v>715</v>
      </c>
      <c r="H67" s="574">
        <v>22</v>
      </c>
      <c r="I67" s="511">
        <v>29</v>
      </c>
      <c r="J67" s="576">
        <f t="shared" si="68"/>
        <v>619</v>
      </c>
      <c r="K67" s="577">
        <f t="shared" si="68"/>
        <v>686</v>
      </c>
      <c r="L67" s="574">
        <v>60</v>
      </c>
      <c r="M67" s="575">
        <v>60</v>
      </c>
      <c r="N67" s="576">
        <f t="shared" si="69"/>
        <v>619</v>
      </c>
      <c r="O67" s="577">
        <f t="shared" si="69"/>
        <v>686</v>
      </c>
      <c r="P67" s="576">
        <f t="shared" si="69"/>
        <v>619</v>
      </c>
      <c r="Q67" s="577">
        <f t="shared" si="69"/>
        <v>686</v>
      </c>
      <c r="R67" s="574">
        <v>114</v>
      </c>
      <c r="S67" s="511">
        <v>124</v>
      </c>
      <c r="T67" s="576">
        <f t="shared" si="70"/>
        <v>114</v>
      </c>
      <c r="U67" s="577">
        <f t="shared" si="70"/>
        <v>124</v>
      </c>
      <c r="V67" s="574">
        <v>58</v>
      </c>
      <c r="W67" s="511">
        <v>65</v>
      </c>
      <c r="X67" s="576">
        <f t="shared" si="71"/>
        <v>58</v>
      </c>
      <c r="Y67" s="577">
        <f t="shared" si="71"/>
        <v>65</v>
      </c>
      <c r="Z67" s="574">
        <v>20</v>
      </c>
      <c r="AA67" s="511">
        <v>41</v>
      </c>
      <c r="AB67" s="576">
        <f t="shared" si="72"/>
        <v>20</v>
      </c>
      <c r="AC67" s="577">
        <f t="shared" si="72"/>
        <v>41</v>
      </c>
      <c r="AD67" s="576">
        <f t="shared" si="73"/>
        <v>192</v>
      </c>
      <c r="AE67" s="577">
        <f t="shared" si="73"/>
        <v>230</v>
      </c>
      <c r="AF67" s="576">
        <f t="shared" si="74"/>
        <v>192</v>
      </c>
      <c r="AG67" s="577">
        <f t="shared" si="74"/>
        <v>230</v>
      </c>
      <c r="AH67" s="574">
        <v>2.7456</v>
      </c>
      <c r="AI67" s="511">
        <v>2.8992</v>
      </c>
      <c r="AJ67" s="576">
        <f t="shared" si="75"/>
        <v>312.9984</v>
      </c>
      <c r="AK67" s="577">
        <f t="shared" si="75"/>
        <v>359.50080000000003</v>
      </c>
      <c r="AL67" s="574">
        <v>3.1379000000000001</v>
      </c>
      <c r="AM67" s="511">
        <v>2.6231</v>
      </c>
      <c r="AN67" s="576">
        <f t="shared" si="76"/>
        <v>181.9982</v>
      </c>
      <c r="AO67" s="577">
        <f t="shared" si="76"/>
        <v>170.50149999999999</v>
      </c>
      <c r="AP67" s="574">
        <v>0.97499999999999998</v>
      </c>
      <c r="AQ67" s="511">
        <v>0.64629999999999999</v>
      </c>
      <c r="AR67" s="576">
        <f t="shared" si="77"/>
        <v>19.5</v>
      </c>
      <c r="AS67" s="577">
        <f t="shared" si="77"/>
        <v>26.4983</v>
      </c>
      <c r="AT67" s="576">
        <f t="shared" si="78"/>
        <v>2.6796697916666665</v>
      </c>
      <c r="AU67" s="577">
        <f t="shared" si="78"/>
        <v>2.4195678260869564</v>
      </c>
      <c r="AV67" s="576">
        <f t="shared" si="79"/>
        <v>514.49659999999994</v>
      </c>
      <c r="AW67" s="577">
        <f t="shared" si="79"/>
        <v>556.50059999999996</v>
      </c>
      <c r="AX67" s="574">
        <v>68.824600000000004</v>
      </c>
      <c r="AY67" s="511">
        <v>66.161299999999997</v>
      </c>
      <c r="AZ67" s="576">
        <f t="shared" si="80"/>
        <v>7846.0044000000007</v>
      </c>
      <c r="BA67" s="577">
        <f t="shared" si="80"/>
        <v>8204.0011999999988</v>
      </c>
      <c r="BB67" s="574">
        <v>68.586200000000005</v>
      </c>
      <c r="BC67" s="511">
        <v>65.076899999999995</v>
      </c>
      <c r="BD67" s="576">
        <f t="shared" si="81"/>
        <v>3977.9996000000001</v>
      </c>
      <c r="BE67" s="577">
        <f t="shared" si="81"/>
        <v>4229.9984999999997</v>
      </c>
      <c r="BF67" s="574">
        <v>59.45</v>
      </c>
      <c r="BG67" s="511">
        <v>56.9268</v>
      </c>
      <c r="BH67" s="576">
        <f t="shared" si="82"/>
        <v>1189</v>
      </c>
      <c r="BI67" s="577">
        <f t="shared" si="82"/>
        <v>2333.9987999999998</v>
      </c>
      <c r="BJ67" s="576">
        <f t="shared" si="83"/>
        <v>67.776062500000009</v>
      </c>
      <c r="BK67" s="577">
        <f t="shared" si="83"/>
        <v>64.208689130434777</v>
      </c>
      <c r="BL67" s="576">
        <f t="shared" si="84"/>
        <v>13013.004000000001</v>
      </c>
      <c r="BM67" s="577">
        <f t="shared" si="84"/>
        <v>14767.998499999998</v>
      </c>
      <c r="BN67" s="574">
        <v>172</v>
      </c>
      <c r="BO67" s="511">
        <v>167</v>
      </c>
      <c r="BP67" s="576">
        <f t="shared" si="85"/>
        <v>172</v>
      </c>
      <c r="BQ67" s="577">
        <f t="shared" si="85"/>
        <v>167</v>
      </c>
      <c r="BR67" s="574">
        <v>66</v>
      </c>
      <c r="BS67" s="511">
        <v>93</v>
      </c>
      <c r="BT67" s="576">
        <f t="shared" si="86"/>
        <v>66</v>
      </c>
      <c r="BU67" s="577">
        <f t="shared" si="86"/>
        <v>93</v>
      </c>
      <c r="BV67" s="574">
        <v>0</v>
      </c>
      <c r="BW67" s="575">
        <v>0</v>
      </c>
      <c r="BX67" s="576">
        <f t="shared" si="87"/>
        <v>0</v>
      </c>
      <c r="BY67" s="577">
        <f t="shared" si="87"/>
        <v>0</v>
      </c>
      <c r="BZ67" s="576">
        <f t="shared" si="88"/>
        <v>238</v>
      </c>
      <c r="CA67" s="577">
        <f t="shared" si="88"/>
        <v>260</v>
      </c>
      <c r="CB67" s="576">
        <f t="shared" si="89"/>
        <v>238</v>
      </c>
      <c r="CC67" s="577">
        <f t="shared" si="89"/>
        <v>260</v>
      </c>
      <c r="CD67" s="574">
        <v>4.0262000000000002</v>
      </c>
      <c r="CE67" s="511">
        <v>3.8952</v>
      </c>
      <c r="CF67" s="576">
        <f t="shared" si="90"/>
        <v>692.50639999999999</v>
      </c>
      <c r="CG67" s="577">
        <f t="shared" si="90"/>
        <v>650.49839999999995</v>
      </c>
      <c r="CH67" s="574">
        <v>5.4241999999999999</v>
      </c>
      <c r="CI67" s="511">
        <v>4.7203999999999997</v>
      </c>
      <c r="CJ67" s="576">
        <f t="shared" si="91"/>
        <v>357.99720000000002</v>
      </c>
      <c r="CK67" s="577">
        <f t="shared" si="91"/>
        <v>438.99719999999996</v>
      </c>
      <c r="CL67" s="574">
        <v>0</v>
      </c>
      <c r="CM67" s="575">
        <v>0</v>
      </c>
      <c r="CN67" s="576">
        <f t="shared" si="92"/>
        <v>0</v>
      </c>
      <c r="CO67" s="577">
        <f t="shared" si="92"/>
        <v>0</v>
      </c>
      <c r="CP67" s="576">
        <f t="shared" si="93"/>
        <v>4.4138806722689079</v>
      </c>
      <c r="CQ67" s="577">
        <f t="shared" si="93"/>
        <v>4.1903676923076922</v>
      </c>
      <c r="CR67" s="576">
        <f t="shared" si="94"/>
        <v>1050.5036</v>
      </c>
      <c r="CS67" s="577">
        <f t="shared" si="94"/>
        <v>1089.4956</v>
      </c>
      <c r="CT67" s="574">
        <v>72.319800000000001</v>
      </c>
      <c r="CU67" s="511">
        <v>71.071899999999999</v>
      </c>
      <c r="CV67" s="576">
        <f t="shared" si="95"/>
        <v>12439.0056</v>
      </c>
      <c r="CW67" s="577">
        <f t="shared" si="95"/>
        <v>11869.007299999999</v>
      </c>
      <c r="CX67" s="574">
        <v>70.787899999999993</v>
      </c>
      <c r="CY67" s="511">
        <v>69.419399999999996</v>
      </c>
      <c r="CZ67" s="576">
        <f t="shared" si="96"/>
        <v>4672.0013999999992</v>
      </c>
      <c r="DA67" s="577">
        <f t="shared" si="96"/>
        <v>6456.0041999999994</v>
      </c>
      <c r="DB67" s="574">
        <v>0</v>
      </c>
      <c r="DC67" s="575">
        <v>0</v>
      </c>
      <c r="DD67" s="576">
        <f t="shared" si="97"/>
        <v>0</v>
      </c>
      <c r="DE67" s="577">
        <f t="shared" si="97"/>
        <v>0</v>
      </c>
      <c r="DF67" s="576">
        <f t="shared" si="98"/>
        <v>71.89498739495798</v>
      </c>
      <c r="DG67" s="577">
        <f t="shared" si="98"/>
        <v>70.48081346153846</v>
      </c>
      <c r="DH67" s="576">
        <f t="shared" si="99"/>
        <v>17111.006999999998</v>
      </c>
      <c r="DI67" s="577">
        <f t="shared" si="99"/>
        <v>18325.011500000001</v>
      </c>
      <c r="DJ67" s="576">
        <f t="shared" si="100"/>
        <v>430</v>
      </c>
      <c r="DK67" s="577">
        <f t="shared" si="100"/>
        <v>490</v>
      </c>
      <c r="DL67" s="576">
        <f t="shared" si="100"/>
        <v>430</v>
      </c>
      <c r="DM67" s="577">
        <f t="shared" si="100"/>
        <v>490</v>
      </c>
      <c r="DN67" s="576">
        <f t="shared" si="101"/>
        <v>3.6395353488372093</v>
      </c>
      <c r="DO67" s="577">
        <f t="shared" si="101"/>
        <v>3.3591759183673471</v>
      </c>
      <c r="DP67" s="576">
        <f t="shared" si="102"/>
        <v>1565.0001999999999</v>
      </c>
      <c r="DQ67" s="577">
        <f t="shared" si="102"/>
        <v>1645.9962</v>
      </c>
      <c r="DR67" s="576">
        <f t="shared" si="103"/>
        <v>70.055839534883717</v>
      </c>
      <c r="DS67" s="577">
        <f t="shared" si="103"/>
        <v>67.5367551020408</v>
      </c>
      <c r="DT67" s="576">
        <f t="shared" si="104"/>
        <v>30124.010999999999</v>
      </c>
      <c r="DU67" s="577">
        <f t="shared" si="104"/>
        <v>33093.009999999995</v>
      </c>
      <c r="DV67" s="574">
        <v>78</v>
      </c>
      <c r="DW67" s="511">
        <v>74</v>
      </c>
      <c r="DX67" s="576">
        <f t="shared" si="105"/>
        <v>78</v>
      </c>
      <c r="DY67" s="577">
        <f t="shared" si="105"/>
        <v>74</v>
      </c>
      <c r="DZ67" s="574">
        <v>69</v>
      </c>
      <c r="EA67" s="511">
        <v>81</v>
      </c>
      <c r="EB67" s="576">
        <f t="shared" si="106"/>
        <v>69</v>
      </c>
      <c r="EC67" s="577">
        <f t="shared" si="106"/>
        <v>81</v>
      </c>
      <c r="ED67" s="574">
        <v>0</v>
      </c>
      <c r="EE67" s="575">
        <v>0</v>
      </c>
      <c r="EF67" s="576">
        <f t="shared" si="107"/>
        <v>0</v>
      </c>
      <c r="EG67" s="577">
        <f t="shared" si="107"/>
        <v>0</v>
      </c>
      <c r="EH67" s="576">
        <f t="shared" si="108"/>
        <v>147</v>
      </c>
      <c r="EI67" s="577">
        <f t="shared" si="108"/>
        <v>155</v>
      </c>
      <c r="EJ67" s="576">
        <f t="shared" si="109"/>
        <v>147</v>
      </c>
      <c r="EK67" s="577">
        <f t="shared" si="109"/>
        <v>155</v>
      </c>
      <c r="EL67" s="574">
        <v>2.9422999999999999</v>
      </c>
      <c r="EM67" s="511">
        <v>2.8108</v>
      </c>
      <c r="EN67" s="576">
        <f t="shared" si="110"/>
        <v>229.49939999999998</v>
      </c>
      <c r="EO67" s="577">
        <f t="shared" si="110"/>
        <v>207.9992</v>
      </c>
      <c r="EP67" s="574">
        <v>3.4638</v>
      </c>
      <c r="EQ67" s="511">
        <v>3.7160000000000002</v>
      </c>
      <c r="ER67" s="576">
        <f t="shared" si="111"/>
        <v>239.00219999999999</v>
      </c>
      <c r="ES67" s="577">
        <f t="shared" si="111"/>
        <v>300.99600000000004</v>
      </c>
      <c r="ET67" s="574">
        <v>0</v>
      </c>
      <c r="EU67" s="575">
        <v>0</v>
      </c>
      <c r="EV67" s="576">
        <f t="shared" si="112"/>
        <v>0</v>
      </c>
      <c r="EW67" s="577">
        <f t="shared" si="112"/>
        <v>0</v>
      </c>
      <c r="EX67" s="576">
        <f t="shared" si="113"/>
        <v>3.1870857142857139</v>
      </c>
      <c r="EY67" s="577">
        <f t="shared" si="113"/>
        <v>3.2838400000000005</v>
      </c>
      <c r="EZ67" s="576">
        <f t="shared" si="114"/>
        <v>468.50159999999994</v>
      </c>
      <c r="FA67" s="577">
        <f t="shared" si="114"/>
        <v>508.99520000000007</v>
      </c>
      <c r="FB67" s="574">
        <v>51.1282</v>
      </c>
      <c r="FC67" s="511">
        <v>52.945900000000002</v>
      </c>
      <c r="FD67" s="576">
        <f t="shared" si="115"/>
        <v>3987.9996000000001</v>
      </c>
      <c r="FE67" s="577">
        <f t="shared" si="115"/>
        <v>3917.9965999999999</v>
      </c>
      <c r="FF67" s="574">
        <v>47.768099999999997</v>
      </c>
      <c r="FG67" s="511">
        <v>47.357999999999997</v>
      </c>
      <c r="FH67" s="576">
        <f t="shared" si="116"/>
        <v>3295.9988999999996</v>
      </c>
      <c r="FI67" s="577">
        <f t="shared" si="116"/>
        <v>3835.9979999999996</v>
      </c>
      <c r="FJ67" s="574">
        <v>0</v>
      </c>
      <c r="FK67" s="575">
        <v>0</v>
      </c>
      <c r="FL67" s="576">
        <f t="shared" si="117"/>
        <v>0</v>
      </c>
      <c r="FM67" s="577">
        <f t="shared" si="117"/>
        <v>0</v>
      </c>
      <c r="FN67" s="576">
        <f t="shared" si="118"/>
        <v>49.551010204081628</v>
      </c>
      <c r="FO67" s="577">
        <f t="shared" si="118"/>
        <v>50.025771612903227</v>
      </c>
      <c r="FP67" s="576">
        <f t="shared" si="119"/>
        <v>7283.9984999999997</v>
      </c>
      <c r="FQ67" s="577">
        <f t="shared" si="119"/>
        <v>7753.9946</v>
      </c>
      <c r="FR67" s="574">
        <v>42</v>
      </c>
      <c r="FS67" s="511">
        <v>41</v>
      </c>
      <c r="FT67" s="576">
        <f t="shared" si="120"/>
        <v>42</v>
      </c>
      <c r="FU67" s="577">
        <f t="shared" si="120"/>
        <v>41</v>
      </c>
      <c r="FV67" s="574">
        <v>3.9405000000000001</v>
      </c>
      <c r="FW67" s="511">
        <v>4.9268000000000001</v>
      </c>
      <c r="FX67" s="576">
        <f t="shared" si="121"/>
        <v>165.501</v>
      </c>
      <c r="FY67" s="577">
        <f t="shared" si="121"/>
        <v>201.99880000000002</v>
      </c>
      <c r="FZ67" s="574">
        <v>73.761899999999997</v>
      </c>
      <c r="GA67" s="511">
        <v>69.585400000000007</v>
      </c>
      <c r="GB67" s="576">
        <f t="shared" si="122"/>
        <v>3097.9998000000001</v>
      </c>
      <c r="GC67" s="577">
        <f t="shared" si="122"/>
        <v>2853.0014000000001</v>
      </c>
      <c r="GD67" s="576">
        <f t="shared" si="123"/>
        <v>364</v>
      </c>
      <c r="GE67" s="577">
        <f t="shared" si="123"/>
        <v>365</v>
      </c>
      <c r="GF67" s="576">
        <f t="shared" si="123"/>
        <v>364</v>
      </c>
      <c r="GG67" s="577">
        <f t="shared" si="123"/>
        <v>365</v>
      </c>
      <c r="GH67" s="576">
        <f t="shared" si="124"/>
        <v>1235.0041999999999</v>
      </c>
      <c r="GI67" s="577">
        <f t="shared" si="124"/>
        <v>1217.9983999999999</v>
      </c>
      <c r="GJ67" s="576">
        <f t="shared" si="125"/>
        <v>24273.009600000001</v>
      </c>
      <c r="GK67" s="577">
        <f t="shared" si="125"/>
        <v>23991.005099999995</v>
      </c>
      <c r="GL67" s="576">
        <f t="shared" si="126"/>
        <v>193</v>
      </c>
      <c r="GM67" s="577">
        <f t="shared" si="126"/>
        <v>239</v>
      </c>
      <c r="GN67" s="576">
        <f t="shared" si="126"/>
        <v>193</v>
      </c>
      <c r="GO67" s="577">
        <f t="shared" si="126"/>
        <v>239</v>
      </c>
      <c r="GP67" s="576">
        <f t="shared" si="127"/>
        <v>778.99760000000003</v>
      </c>
      <c r="GQ67" s="577">
        <f t="shared" si="127"/>
        <v>910.49469999999997</v>
      </c>
      <c r="GR67" s="576">
        <f t="shared" si="128"/>
        <v>11945.999899999999</v>
      </c>
      <c r="GS67" s="577">
        <f t="shared" si="128"/>
        <v>14522.000699999999</v>
      </c>
      <c r="GT67" s="576">
        <f t="shared" si="129"/>
        <v>557</v>
      </c>
      <c r="GU67" s="577">
        <f t="shared" si="129"/>
        <v>604</v>
      </c>
      <c r="GV67" s="576">
        <f t="shared" si="129"/>
        <v>557</v>
      </c>
      <c r="GW67" s="577">
        <f t="shared" si="129"/>
        <v>604</v>
      </c>
      <c r="GX67" s="576">
        <f t="shared" si="130"/>
        <v>2014.0018</v>
      </c>
      <c r="GY67" s="577">
        <f t="shared" si="130"/>
        <v>2128.4930999999997</v>
      </c>
      <c r="GZ67" s="576">
        <f t="shared" si="130"/>
        <v>36219.0095</v>
      </c>
      <c r="HA67" s="577">
        <f t="shared" si="130"/>
        <v>38513.005799999992</v>
      </c>
      <c r="HB67" s="576">
        <f t="shared" si="131"/>
        <v>20</v>
      </c>
      <c r="HC67" s="577">
        <f t="shared" si="131"/>
        <v>41</v>
      </c>
      <c r="HD67" s="576">
        <f t="shared" si="131"/>
        <v>20</v>
      </c>
      <c r="HE67" s="577">
        <f t="shared" si="131"/>
        <v>41</v>
      </c>
      <c r="HF67" s="576">
        <f t="shared" si="132"/>
        <v>19.5</v>
      </c>
      <c r="HG67" s="577">
        <f t="shared" si="132"/>
        <v>26.4983</v>
      </c>
      <c r="HH67" s="576">
        <f t="shared" si="133"/>
        <v>1189</v>
      </c>
      <c r="HI67" s="577">
        <f t="shared" si="133"/>
        <v>2333.9987999999998</v>
      </c>
      <c r="HJ67" s="576">
        <f t="shared" si="134"/>
        <v>2199.0028000000002</v>
      </c>
      <c r="HK67" s="577">
        <f t="shared" si="134"/>
        <v>2356.9901999999997</v>
      </c>
      <c r="HL67" s="576">
        <f t="shared" si="135"/>
        <v>40506.009299999998</v>
      </c>
      <c r="HM67" s="577">
        <f t="shared" si="135"/>
        <v>43700.005999999994</v>
      </c>
    </row>
    <row r="68" spans="1:221">
      <c r="A68" s="9" t="s">
        <v>383</v>
      </c>
      <c r="B68" s="8" t="s">
        <v>409</v>
      </c>
      <c r="C68" s="5"/>
      <c r="D68" s="6">
        <v>137315</v>
      </c>
      <c r="E68" s="1">
        <v>7</v>
      </c>
      <c r="F68" s="574">
        <v>313</v>
      </c>
      <c r="G68" s="511">
        <v>253</v>
      </c>
      <c r="H68" s="574">
        <v>3</v>
      </c>
      <c r="I68" s="511">
        <v>1</v>
      </c>
      <c r="J68" s="576">
        <f t="shared" si="68"/>
        <v>310</v>
      </c>
      <c r="K68" s="577">
        <f t="shared" si="68"/>
        <v>252</v>
      </c>
      <c r="L68" s="574">
        <v>60</v>
      </c>
      <c r="M68" s="575">
        <v>60</v>
      </c>
      <c r="N68" s="576">
        <f t="shared" si="69"/>
        <v>310</v>
      </c>
      <c r="O68" s="577">
        <f t="shared" si="69"/>
        <v>252</v>
      </c>
      <c r="P68" s="576">
        <f t="shared" si="69"/>
        <v>310</v>
      </c>
      <c r="Q68" s="577">
        <f t="shared" si="69"/>
        <v>252</v>
      </c>
      <c r="R68" s="574">
        <v>85</v>
      </c>
      <c r="S68" s="511">
        <v>71</v>
      </c>
      <c r="T68" s="576">
        <f t="shared" si="70"/>
        <v>85</v>
      </c>
      <c r="U68" s="577">
        <f t="shared" si="70"/>
        <v>71</v>
      </c>
      <c r="V68" s="574">
        <v>42</v>
      </c>
      <c r="W68" s="511">
        <v>22</v>
      </c>
      <c r="X68" s="576">
        <f t="shared" si="71"/>
        <v>42</v>
      </c>
      <c r="Y68" s="577">
        <f t="shared" si="71"/>
        <v>22</v>
      </c>
      <c r="Z68" s="574">
        <v>1</v>
      </c>
      <c r="AA68" s="511">
        <v>7</v>
      </c>
      <c r="AB68" s="576">
        <f t="shared" si="72"/>
        <v>1</v>
      </c>
      <c r="AC68" s="577">
        <f t="shared" si="72"/>
        <v>7</v>
      </c>
      <c r="AD68" s="576">
        <f t="shared" si="73"/>
        <v>128</v>
      </c>
      <c r="AE68" s="577">
        <f t="shared" si="73"/>
        <v>100</v>
      </c>
      <c r="AF68" s="576">
        <f t="shared" si="74"/>
        <v>128</v>
      </c>
      <c r="AG68" s="577">
        <f t="shared" si="74"/>
        <v>100</v>
      </c>
      <c r="AH68" s="574">
        <v>2.8471000000000002</v>
      </c>
      <c r="AI68" s="511">
        <v>1.9648000000000001</v>
      </c>
      <c r="AJ68" s="576">
        <f t="shared" si="75"/>
        <v>242.0035</v>
      </c>
      <c r="AK68" s="577">
        <f t="shared" si="75"/>
        <v>139.5008</v>
      </c>
      <c r="AL68" s="574">
        <v>3.0238</v>
      </c>
      <c r="AM68" s="511">
        <v>2.5226999999999999</v>
      </c>
      <c r="AN68" s="576">
        <f t="shared" si="76"/>
        <v>126.9996</v>
      </c>
      <c r="AO68" s="577">
        <f t="shared" si="76"/>
        <v>55.499400000000001</v>
      </c>
      <c r="AP68" s="574">
        <v>0.5</v>
      </c>
      <c r="AQ68" s="511">
        <v>0.5</v>
      </c>
      <c r="AR68" s="576">
        <f t="shared" si="77"/>
        <v>0.5</v>
      </c>
      <c r="AS68" s="577">
        <f t="shared" si="77"/>
        <v>3.5</v>
      </c>
      <c r="AT68" s="576">
        <f t="shared" si="78"/>
        <v>2.8867429687500001</v>
      </c>
      <c r="AU68" s="577">
        <f t="shared" si="78"/>
        <v>1.9850020000000002</v>
      </c>
      <c r="AV68" s="576">
        <f t="shared" si="79"/>
        <v>369.50310000000002</v>
      </c>
      <c r="AW68" s="577">
        <f t="shared" si="79"/>
        <v>198.50020000000001</v>
      </c>
      <c r="AX68" s="574">
        <v>46.8</v>
      </c>
      <c r="AY68" s="511">
        <v>62.957700000000003</v>
      </c>
      <c r="AZ68" s="576">
        <f t="shared" si="80"/>
        <v>3977.9999999999995</v>
      </c>
      <c r="BA68" s="577">
        <f t="shared" si="80"/>
        <v>4469.9967000000006</v>
      </c>
      <c r="BB68" s="574">
        <v>38.666699999999999</v>
      </c>
      <c r="BC68" s="511">
        <v>63.409100000000002</v>
      </c>
      <c r="BD68" s="576">
        <f t="shared" si="81"/>
        <v>1624.0013999999999</v>
      </c>
      <c r="BE68" s="577">
        <f t="shared" si="81"/>
        <v>1395.0001999999999</v>
      </c>
      <c r="BF68" s="574">
        <v>12</v>
      </c>
      <c r="BG68" s="511">
        <v>62</v>
      </c>
      <c r="BH68" s="576">
        <f t="shared" si="82"/>
        <v>12</v>
      </c>
      <c r="BI68" s="577">
        <f t="shared" si="82"/>
        <v>434</v>
      </c>
      <c r="BJ68" s="576">
        <f t="shared" si="83"/>
        <v>43.859385937499994</v>
      </c>
      <c r="BK68" s="577">
        <f t="shared" si="83"/>
        <v>62.989969000000002</v>
      </c>
      <c r="BL68" s="576">
        <f t="shared" si="84"/>
        <v>5614.0013999999992</v>
      </c>
      <c r="BM68" s="577">
        <f t="shared" si="84"/>
        <v>6298.9969000000001</v>
      </c>
      <c r="BN68" s="574">
        <v>80</v>
      </c>
      <c r="BO68" s="511">
        <v>60</v>
      </c>
      <c r="BP68" s="576">
        <f t="shared" si="85"/>
        <v>80</v>
      </c>
      <c r="BQ68" s="577">
        <f t="shared" si="85"/>
        <v>60</v>
      </c>
      <c r="BR68" s="574">
        <v>49</v>
      </c>
      <c r="BS68" s="511">
        <v>36</v>
      </c>
      <c r="BT68" s="576">
        <f t="shared" si="86"/>
        <v>49</v>
      </c>
      <c r="BU68" s="577">
        <f t="shared" si="86"/>
        <v>36</v>
      </c>
      <c r="BV68" s="574">
        <v>0</v>
      </c>
      <c r="BW68" s="575">
        <v>0</v>
      </c>
      <c r="BX68" s="576">
        <f t="shared" si="87"/>
        <v>0</v>
      </c>
      <c r="BY68" s="577">
        <f t="shared" si="87"/>
        <v>0</v>
      </c>
      <c r="BZ68" s="576">
        <f t="shared" si="88"/>
        <v>129</v>
      </c>
      <c r="CA68" s="577">
        <f t="shared" si="88"/>
        <v>96</v>
      </c>
      <c r="CB68" s="576">
        <f t="shared" si="89"/>
        <v>129</v>
      </c>
      <c r="CC68" s="577">
        <f t="shared" si="89"/>
        <v>96</v>
      </c>
      <c r="CD68" s="574">
        <v>3.6812999999999998</v>
      </c>
      <c r="CE68" s="511">
        <v>3.4582999999999999</v>
      </c>
      <c r="CF68" s="576">
        <f t="shared" si="90"/>
        <v>294.50399999999996</v>
      </c>
      <c r="CG68" s="577">
        <f t="shared" si="90"/>
        <v>207.49799999999999</v>
      </c>
      <c r="CH68" s="574">
        <v>4.8571</v>
      </c>
      <c r="CI68" s="511">
        <v>4.1528</v>
      </c>
      <c r="CJ68" s="576">
        <f t="shared" si="91"/>
        <v>237.99789999999999</v>
      </c>
      <c r="CK68" s="577">
        <f t="shared" si="91"/>
        <v>149.5008</v>
      </c>
      <c r="CL68" s="574">
        <v>0</v>
      </c>
      <c r="CM68" s="575">
        <v>0</v>
      </c>
      <c r="CN68" s="576">
        <f t="shared" si="92"/>
        <v>0</v>
      </c>
      <c r="CO68" s="577">
        <f t="shared" si="92"/>
        <v>0</v>
      </c>
      <c r="CP68" s="576">
        <f t="shared" si="93"/>
        <v>4.1279217054263562</v>
      </c>
      <c r="CQ68" s="577">
        <f t="shared" si="93"/>
        <v>3.7187374999999996</v>
      </c>
      <c r="CR68" s="576">
        <f t="shared" si="94"/>
        <v>532.50189999999998</v>
      </c>
      <c r="CS68" s="577">
        <f t="shared" si="94"/>
        <v>356.99879999999996</v>
      </c>
      <c r="CT68" s="574">
        <v>65.375</v>
      </c>
      <c r="CU68" s="511">
        <v>68.783299999999997</v>
      </c>
      <c r="CV68" s="576">
        <f t="shared" si="95"/>
        <v>5230</v>
      </c>
      <c r="CW68" s="577">
        <f t="shared" si="95"/>
        <v>4126.9979999999996</v>
      </c>
      <c r="CX68" s="574">
        <v>65.6327</v>
      </c>
      <c r="CY68" s="511">
        <v>70.444400000000002</v>
      </c>
      <c r="CZ68" s="576">
        <f t="shared" si="96"/>
        <v>3216.0023000000001</v>
      </c>
      <c r="DA68" s="577">
        <f t="shared" si="96"/>
        <v>2535.9983999999999</v>
      </c>
      <c r="DB68" s="574">
        <v>0</v>
      </c>
      <c r="DC68" s="575">
        <v>0</v>
      </c>
      <c r="DD68" s="576">
        <f t="shared" si="97"/>
        <v>0</v>
      </c>
      <c r="DE68" s="577">
        <f t="shared" si="97"/>
        <v>0</v>
      </c>
      <c r="DF68" s="576">
        <f t="shared" si="98"/>
        <v>65.472886046511633</v>
      </c>
      <c r="DG68" s="577">
        <f t="shared" si="98"/>
        <v>69.406212499999995</v>
      </c>
      <c r="DH68" s="576">
        <f t="shared" si="99"/>
        <v>8446.0023000000001</v>
      </c>
      <c r="DI68" s="577">
        <f t="shared" si="99"/>
        <v>6662.9964</v>
      </c>
      <c r="DJ68" s="576">
        <f t="shared" si="100"/>
        <v>257</v>
      </c>
      <c r="DK68" s="577">
        <f t="shared" si="100"/>
        <v>196</v>
      </c>
      <c r="DL68" s="576">
        <f t="shared" si="100"/>
        <v>257</v>
      </c>
      <c r="DM68" s="577">
        <f t="shared" si="100"/>
        <v>196</v>
      </c>
      <c r="DN68" s="576">
        <f t="shared" si="101"/>
        <v>3.5097470817120624</v>
      </c>
      <c r="DO68" s="577">
        <f t="shared" si="101"/>
        <v>2.8341785714285717</v>
      </c>
      <c r="DP68" s="576">
        <f t="shared" si="102"/>
        <v>902.005</v>
      </c>
      <c r="DQ68" s="577">
        <f t="shared" si="102"/>
        <v>555.49900000000002</v>
      </c>
      <c r="DR68" s="576">
        <f t="shared" si="103"/>
        <v>54.708185603112838</v>
      </c>
      <c r="DS68" s="577">
        <f t="shared" si="103"/>
        <v>66.132618877551025</v>
      </c>
      <c r="DT68" s="576">
        <f t="shared" si="104"/>
        <v>14060.003699999999</v>
      </c>
      <c r="DU68" s="577">
        <f t="shared" si="104"/>
        <v>12961.9933</v>
      </c>
      <c r="DV68" s="574">
        <v>3</v>
      </c>
      <c r="DW68" s="511">
        <v>7</v>
      </c>
      <c r="DX68" s="576">
        <f t="shared" si="105"/>
        <v>3</v>
      </c>
      <c r="DY68" s="577">
        <f t="shared" si="105"/>
        <v>7</v>
      </c>
      <c r="DZ68" s="574">
        <v>7</v>
      </c>
      <c r="EA68" s="511">
        <v>10</v>
      </c>
      <c r="EB68" s="576">
        <f t="shared" si="106"/>
        <v>7</v>
      </c>
      <c r="EC68" s="577">
        <f t="shared" si="106"/>
        <v>10</v>
      </c>
      <c r="ED68" s="574">
        <v>0</v>
      </c>
      <c r="EE68" s="575">
        <v>0</v>
      </c>
      <c r="EF68" s="576">
        <f t="shared" si="107"/>
        <v>0</v>
      </c>
      <c r="EG68" s="577">
        <f t="shared" si="107"/>
        <v>0</v>
      </c>
      <c r="EH68" s="576">
        <f t="shared" si="108"/>
        <v>10</v>
      </c>
      <c r="EI68" s="577">
        <f t="shared" si="108"/>
        <v>17</v>
      </c>
      <c r="EJ68" s="576">
        <f t="shared" si="109"/>
        <v>10</v>
      </c>
      <c r="EK68" s="577">
        <f t="shared" si="109"/>
        <v>17</v>
      </c>
      <c r="EL68" s="574">
        <v>1.5</v>
      </c>
      <c r="EM68" s="511">
        <v>3.2143000000000002</v>
      </c>
      <c r="EN68" s="576">
        <f t="shared" si="110"/>
        <v>4.5</v>
      </c>
      <c r="EO68" s="577">
        <f t="shared" si="110"/>
        <v>22.5001</v>
      </c>
      <c r="EP68" s="574">
        <v>3.5</v>
      </c>
      <c r="EQ68" s="511">
        <v>2.75</v>
      </c>
      <c r="ER68" s="576">
        <f t="shared" si="111"/>
        <v>24.5</v>
      </c>
      <c r="ES68" s="577">
        <f t="shared" si="111"/>
        <v>27.5</v>
      </c>
      <c r="ET68" s="574">
        <v>0</v>
      </c>
      <c r="EU68" s="575">
        <v>0</v>
      </c>
      <c r="EV68" s="576">
        <f t="shared" si="112"/>
        <v>0</v>
      </c>
      <c r="EW68" s="577">
        <f t="shared" si="112"/>
        <v>0</v>
      </c>
      <c r="EX68" s="576">
        <f t="shared" si="113"/>
        <v>2.9</v>
      </c>
      <c r="EY68" s="577">
        <f t="shared" si="113"/>
        <v>2.9411823529411767</v>
      </c>
      <c r="EZ68" s="576">
        <f t="shared" si="114"/>
        <v>29</v>
      </c>
      <c r="FA68" s="577">
        <f t="shared" si="114"/>
        <v>50.000100000000003</v>
      </c>
      <c r="FB68" s="574">
        <v>21</v>
      </c>
      <c r="FC68" s="511">
        <v>64.142899999999997</v>
      </c>
      <c r="FD68" s="576">
        <f t="shared" si="115"/>
        <v>63</v>
      </c>
      <c r="FE68" s="577">
        <f t="shared" si="115"/>
        <v>449.00029999999998</v>
      </c>
      <c r="FF68" s="574">
        <v>50.714300000000001</v>
      </c>
      <c r="FG68" s="511">
        <v>42.8</v>
      </c>
      <c r="FH68" s="576">
        <f t="shared" si="116"/>
        <v>355.00010000000003</v>
      </c>
      <c r="FI68" s="577">
        <f t="shared" si="116"/>
        <v>428</v>
      </c>
      <c r="FJ68" s="574">
        <v>0</v>
      </c>
      <c r="FK68" s="575">
        <v>0</v>
      </c>
      <c r="FL68" s="576">
        <f t="shared" si="117"/>
        <v>0</v>
      </c>
      <c r="FM68" s="577">
        <f t="shared" si="117"/>
        <v>0</v>
      </c>
      <c r="FN68" s="576">
        <f t="shared" si="118"/>
        <v>41.80001</v>
      </c>
      <c r="FO68" s="577">
        <f t="shared" si="118"/>
        <v>51.588252941176464</v>
      </c>
      <c r="FP68" s="576">
        <f t="shared" si="119"/>
        <v>418.00009999999997</v>
      </c>
      <c r="FQ68" s="577">
        <f t="shared" si="119"/>
        <v>877.00029999999992</v>
      </c>
      <c r="FR68" s="574">
        <v>43</v>
      </c>
      <c r="FS68" s="511">
        <v>39</v>
      </c>
      <c r="FT68" s="576">
        <f t="shared" si="120"/>
        <v>43</v>
      </c>
      <c r="FU68" s="577">
        <f t="shared" si="120"/>
        <v>39</v>
      </c>
      <c r="FV68" s="574">
        <v>3.907</v>
      </c>
      <c r="FW68" s="511">
        <v>4.0513000000000003</v>
      </c>
      <c r="FX68" s="576">
        <f t="shared" si="121"/>
        <v>168.001</v>
      </c>
      <c r="FY68" s="577">
        <f t="shared" si="121"/>
        <v>158.00070000000002</v>
      </c>
      <c r="FZ68" s="574">
        <v>53.930199999999999</v>
      </c>
      <c r="GA68" s="511">
        <v>57.230800000000002</v>
      </c>
      <c r="GB68" s="576">
        <f t="shared" si="122"/>
        <v>2318.9985999999999</v>
      </c>
      <c r="GC68" s="577">
        <f t="shared" si="122"/>
        <v>2232.0012000000002</v>
      </c>
      <c r="GD68" s="576">
        <f t="shared" si="123"/>
        <v>168</v>
      </c>
      <c r="GE68" s="577">
        <f t="shared" si="123"/>
        <v>138</v>
      </c>
      <c r="GF68" s="576">
        <f t="shared" si="123"/>
        <v>168</v>
      </c>
      <c r="GG68" s="577">
        <f t="shared" si="123"/>
        <v>138</v>
      </c>
      <c r="GH68" s="576">
        <f t="shared" si="124"/>
        <v>541.00749999999994</v>
      </c>
      <c r="GI68" s="577">
        <f t="shared" si="124"/>
        <v>369.49889999999994</v>
      </c>
      <c r="GJ68" s="576">
        <f t="shared" si="125"/>
        <v>9271</v>
      </c>
      <c r="GK68" s="577">
        <f t="shared" si="125"/>
        <v>9045.994999999999</v>
      </c>
      <c r="GL68" s="576">
        <f t="shared" si="126"/>
        <v>98</v>
      </c>
      <c r="GM68" s="577">
        <f t="shared" si="126"/>
        <v>68</v>
      </c>
      <c r="GN68" s="576">
        <f t="shared" si="126"/>
        <v>98</v>
      </c>
      <c r="GO68" s="577">
        <f t="shared" si="126"/>
        <v>68</v>
      </c>
      <c r="GP68" s="576">
        <f t="shared" si="127"/>
        <v>389.4975</v>
      </c>
      <c r="GQ68" s="577">
        <f t="shared" si="127"/>
        <v>232.50020000000001</v>
      </c>
      <c r="GR68" s="576">
        <f t="shared" si="128"/>
        <v>5195.0038000000004</v>
      </c>
      <c r="GS68" s="577">
        <f t="shared" si="128"/>
        <v>4358.9985999999999</v>
      </c>
      <c r="GT68" s="576">
        <f t="shared" si="129"/>
        <v>266</v>
      </c>
      <c r="GU68" s="577">
        <f t="shared" si="129"/>
        <v>206</v>
      </c>
      <c r="GV68" s="576">
        <f t="shared" si="129"/>
        <v>266</v>
      </c>
      <c r="GW68" s="577">
        <f t="shared" si="129"/>
        <v>206</v>
      </c>
      <c r="GX68" s="576">
        <f t="shared" si="130"/>
        <v>930.50499999999988</v>
      </c>
      <c r="GY68" s="577">
        <f t="shared" si="130"/>
        <v>601.9991</v>
      </c>
      <c r="GZ68" s="576">
        <f t="shared" si="130"/>
        <v>14466.0038</v>
      </c>
      <c r="HA68" s="577">
        <f t="shared" si="130"/>
        <v>13404.993599999998</v>
      </c>
      <c r="HB68" s="576">
        <f t="shared" si="131"/>
        <v>1</v>
      </c>
      <c r="HC68" s="577">
        <f t="shared" si="131"/>
        <v>7</v>
      </c>
      <c r="HD68" s="576">
        <f t="shared" si="131"/>
        <v>1</v>
      </c>
      <c r="HE68" s="577">
        <f t="shared" si="131"/>
        <v>7</v>
      </c>
      <c r="HF68" s="576">
        <f t="shared" si="132"/>
        <v>0.5</v>
      </c>
      <c r="HG68" s="577">
        <f t="shared" si="132"/>
        <v>3.5</v>
      </c>
      <c r="HH68" s="576">
        <f t="shared" si="133"/>
        <v>12</v>
      </c>
      <c r="HI68" s="577">
        <f t="shared" si="133"/>
        <v>434</v>
      </c>
      <c r="HJ68" s="576">
        <f t="shared" si="134"/>
        <v>1099.0060000000001</v>
      </c>
      <c r="HK68" s="577">
        <f t="shared" si="134"/>
        <v>763.49980000000005</v>
      </c>
      <c r="HL68" s="576">
        <f t="shared" si="135"/>
        <v>16797.002399999998</v>
      </c>
      <c r="HM68" s="577">
        <f t="shared" si="135"/>
        <v>16070.9948</v>
      </c>
    </row>
    <row r="69" spans="1:221">
      <c r="A69" s="9" t="s">
        <v>383</v>
      </c>
      <c r="B69" s="8" t="s">
        <v>410</v>
      </c>
      <c r="C69" s="7"/>
      <c r="D69" s="6">
        <v>137759</v>
      </c>
      <c r="E69" s="1">
        <v>8</v>
      </c>
      <c r="F69" s="574">
        <v>2313</v>
      </c>
      <c r="G69" s="511">
        <v>2422</v>
      </c>
      <c r="H69" s="574">
        <v>16</v>
      </c>
      <c r="I69" s="511">
        <v>17</v>
      </c>
      <c r="J69" s="576">
        <f t="shared" si="68"/>
        <v>2297</v>
      </c>
      <c r="K69" s="577">
        <f t="shared" si="68"/>
        <v>2405</v>
      </c>
      <c r="L69" s="574">
        <v>60</v>
      </c>
      <c r="M69" s="575">
        <v>60</v>
      </c>
      <c r="N69" s="576">
        <f t="shared" si="69"/>
        <v>2297</v>
      </c>
      <c r="O69" s="577">
        <f t="shared" si="69"/>
        <v>2405</v>
      </c>
      <c r="P69" s="576">
        <f t="shared" si="69"/>
        <v>2297</v>
      </c>
      <c r="Q69" s="577">
        <f t="shared" si="69"/>
        <v>2405</v>
      </c>
      <c r="R69" s="574">
        <v>146</v>
      </c>
      <c r="S69" s="511">
        <v>100</v>
      </c>
      <c r="T69" s="576">
        <f t="shared" si="70"/>
        <v>146</v>
      </c>
      <c r="U69" s="577">
        <f t="shared" si="70"/>
        <v>100</v>
      </c>
      <c r="V69" s="574">
        <v>45</v>
      </c>
      <c r="W69" s="511">
        <v>54</v>
      </c>
      <c r="X69" s="576">
        <f t="shared" si="71"/>
        <v>45</v>
      </c>
      <c r="Y69" s="577">
        <f t="shared" si="71"/>
        <v>54</v>
      </c>
      <c r="Z69" s="574">
        <v>9</v>
      </c>
      <c r="AA69" s="511">
        <v>2</v>
      </c>
      <c r="AB69" s="576">
        <f t="shared" si="72"/>
        <v>9</v>
      </c>
      <c r="AC69" s="577">
        <f t="shared" si="72"/>
        <v>2</v>
      </c>
      <c r="AD69" s="576">
        <f t="shared" si="73"/>
        <v>200</v>
      </c>
      <c r="AE69" s="577">
        <f t="shared" si="73"/>
        <v>156</v>
      </c>
      <c r="AF69" s="576">
        <f t="shared" si="74"/>
        <v>200</v>
      </c>
      <c r="AG69" s="577">
        <f t="shared" si="74"/>
        <v>156</v>
      </c>
      <c r="AH69" s="574">
        <v>2.911</v>
      </c>
      <c r="AI69" s="511">
        <v>3.15</v>
      </c>
      <c r="AJ69" s="576">
        <f t="shared" si="75"/>
        <v>425.00600000000003</v>
      </c>
      <c r="AK69" s="577">
        <f t="shared" si="75"/>
        <v>315</v>
      </c>
      <c r="AL69" s="574">
        <v>3.9222000000000001</v>
      </c>
      <c r="AM69" s="511">
        <v>3.2778</v>
      </c>
      <c r="AN69" s="576">
        <f t="shared" si="76"/>
        <v>176.499</v>
      </c>
      <c r="AO69" s="577">
        <f t="shared" si="76"/>
        <v>177.00120000000001</v>
      </c>
      <c r="AP69" s="574">
        <v>0.94440000000000002</v>
      </c>
      <c r="AQ69" s="511">
        <v>1</v>
      </c>
      <c r="AR69" s="576">
        <f t="shared" si="77"/>
        <v>8.4996000000000009</v>
      </c>
      <c r="AS69" s="577">
        <f t="shared" si="77"/>
        <v>2</v>
      </c>
      <c r="AT69" s="576">
        <f t="shared" si="78"/>
        <v>3.0500229999999999</v>
      </c>
      <c r="AU69" s="577">
        <f t="shared" si="78"/>
        <v>3.1666743589743591</v>
      </c>
      <c r="AV69" s="576">
        <f t="shared" si="79"/>
        <v>610.00459999999998</v>
      </c>
      <c r="AW69" s="577">
        <f t="shared" si="79"/>
        <v>494.00120000000004</v>
      </c>
      <c r="AX69" s="574">
        <v>68.780799999999999</v>
      </c>
      <c r="AY69" s="511">
        <v>67.540000000000006</v>
      </c>
      <c r="AZ69" s="576">
        <f t="shared" si="80"/>
        <v>10041.996800000001</v>
      </c>
      <c r="BA69" s="577">
        <f t="shared" si="80"/>
        <v>6754.0000000000009</v>
      </c>
      <c r="BB69" s="574">
        <v>69.133300000000006</v>
      </c>
      <c r="BC69" s="511">
        <v>63.814799999999998</v>
      </c>
      <c r="BD69" s="576">
        <f t="shared" si="81"/>
        <v>3110.9985000000001</v>
      </c>
      <c r="BE69" s="577">
        <f t="shared" si="81"/>
        <v>3445.9991999999997</v>
      </c>
      <c r="BF69" s="574">
        <v>55.333300000000001</v>
      </c>
      <c r="BG69" s="511">
        <v>54.5</v>
      </c>
      <c r="BH69" s="576">
        <f t="shared" si="82"/>
        <v>497.99970000000002</v>
      </c>
      <c r="BI69" s="577">
        <f t="shared" si="82"/>
        <v>109</v>
      </c>
      <c r="BJ69" s="576">
        <f t="shared" si="83"/>
        <v>68.254975000000002</v>
      </c>
      <c r="BK69" s="577">
        <f t="shared" si="83"/>
        <v>66.083328205128211</v>
      </c>
      <c r="BL69" s="576">
        <f t="shared" si="84"/>
        <v>13650.995000000001</v>
      </c>
      <c r="BM69" s="577">
        <f t="shared" si="84"/>
        <v>10308.9992</v>
      </c>
      <c r="BN69" s="574">
        <v>774</v>
      </c>
      <c r="BO69" s="511">
        <v>802</v>
      </c>
      <c r="BP69" s="576">
        <f t="shared" si="85"/>
        <v>774</v>
      </c>
      <c r="BQ69" s="577">
        <f t="shared" si="85"/>
        <v>802</v>
      </c>
      <c r="BR69" s="574">
        <v>251</v>
      </c>
      <c r="BS69" s="511">
        <v>256</v>
      </c>
      <c r="BT69" s="576">
        <f t="shared" si="86"/>
        <v>251</v>
      </c>
      <c r="BU69" s="577">
        <f t="shared" si="86"/>
        <v>256</v>
      </c>
      <c r="BV69" s="574">
        <v>0</v>
      </c>
      <c r="BW69" s="575">
        <v>0</v>
      </c>
      <c r="BX69" s="576">
        <f t="shared" si="87"/>
        <v>0</v>
      </c>
      <c r="BY69" s="577">
        <f t="shared" si="87"/>
        <v>0</v>
      </c>
      <c r="BZ69" s="576">
        <f t="shared" si="88"/>
        <v>1025</v>
      </c>
      <c r="CA69" s="577">
        <f t="shared" si="88"/>
        <v>1058</v>
      </c>
      <c r="CB69" s="576">
        <f t="shared" si="89"/>
        <v>1025</v>
      </c>
      <c r="CC69" s="577">
        <f t="shared" si="89"/>
        <v>1058</v>
      </c>
      <c r="CD69" s="574">
        <v>3.8527</v>
      </c>
      <c r="CE69" s="511">
        <v>3.7755999999999998</v>
      </c>
      <c r="CF69" s="576">
        <f t="shared" si="90"/>
        <v>2981.9897999999998</v>
      </c>
      <c r="CG69" s="577">
        <f t="shared" si="90"/>
        <v>3028.0311999999999</v>
      </c>
      <c r="CH69" s="574">
        <v>5.4680999999999997</v>
      </c>
      <c r="CI69" s="511">
        <v>4.9218999999999999</v>
      </c>
      <c r="CJ69" s="576">
        <f t="shared" si="91"/>
        <v>1372.4930999999999</v>
      </c>
      <c r="CK69" s="577">
        <f t="shared" si="91"/>
        <v>1260.0064</v>
      </c>
      <c r="CL69" s="574">
        <v>0</v>
      </c>
      <c r="CM69" s="575">
        <v>0</v>
      </c>
      <c r="CN69" s="576">
        <f t="shared" si="92"/>
        <v>0</v>
      </c>
      <c r="CO69" s="577">
        <f t="shared" si="92"/>
        <v>0</v>
      </c>
      <c r="CP69" s="576">
        <f t="shared" si="93"/>
        <v>4.2482759999999997</v>
      </c>
      <c r="CQ69" s="577">
        <f t="shared" si="93"/>
        <v>4.0529655954631378</v>
      </c>
      <c r="CR69" s="576">
        <f t="shared" si="94"/>
        <v>4354.4829</v>
      </c>
      <c r="CS69" s="577">
        <f t="shared" si="94"/>
        <v>4288.0375999999997</v>
      </c>
      <c r="CT69" s="574">
        <v>71.8643</v>
      </c>
      <c r="CU69" s="511">
        <v>72.875299999999996</v>
      </c>
      <c r="CV69" s="576">
        <f t="shared" si="95"/>
        <v>55622.968200000003</v>
      </c>
      <c r="CW69" s="577">
        <f t="shared" si="95"/>
        <v>58445.990599999997</v>
      </c>
      <c r="CX69" s="574">
        <v>77.768900000000002</v>
      </c>
      <c r="CY69" s="511">
        <v>73.972700000000003</v>
      </c>
      <c r="CZ69" s="576">
        <f t="shared" si="96"/>
        <v>19519.993900000001</v>
      </c>
      <c r="DA69" s="577">
        <f t="shared" si="96"/>
        <v>18937.011200000001</v>
      </c>
      <c r="DB69" s="574">
        <v>0</v>
      </c>
      <c r="DC69" s="575">
        <v>0</v>
      </c>
      <c r="DD69" s="576">
        <f t="shared" si="97"/>
        <v>0</v>
      </c>
      <c r="DE69" s="577">
        <f t="shared" si="97"/>
        <v>0</v>
      </c>
      <c r="DF69" s="576">
        <f t="shared" si="98"/>
        <v>73.310206926829267</v>
      </c>
      <c r="DG69" s="577">
        <f t="shared" si="98"/>
        <v>73.140833459357282</v>
      </c>
      <c r="DH69" s="576">
        <f t="shared" si="99"/>
        <v>75142.962100000004</v>
      </c>
      <c r="DI69" s="577">
        <f t="shared" si="99"/>
        <v>77383.001799999998</v>
      </c>
      <c r="DJ69" s="576">
        <f t="shared" si="100"/>
        <v>1225</v>
      </c>
      <c r="DK69" s="577">
        <f t="shared" si="100"/>
        <v>1214</v>
      </c>
      <c r="DL69" s="576">
        <f t="shared" si="100"/>
        <v>1225</v>
      </c>
      <c r="DM69" s="577">
        <f t="shared" si="100"/>
        <v>1214</v>
      </c>
      <c r="DN69" s="576">
        <f t="shared" si="101"/>
        <v>4.0526428571428577</v>
      </c>
      <c r="DO69" s="577">
        <f t="shared" si="101"/>
        <v>3.9390764415156503</v>
      </c>
      <c r="DP69" s="576">
        <f t="shared" si="102"/>
        <v>4964.4875000000002</v>
      </c>
      <c r="DQ69" s="577">
        <f t="shared" si="102"/>
        <v>4782.0387999999994</v>
      </c>
      <c r="DR69" s="576">
        <f t="shared" si="103"/>
        <v>72.484862938775507</v>
      </c>
      <c r="DS69" s="577">
        <f t="shared" si="103"/>
        <v>72.233938220757835</v>
      </c>
      <c r="DT69" s="576">
        <f t="shared" si="104"/>
        <v>88793.9571</v>
      </c>
      <c r="DU69" s="577">
        <f t="shared" si="104"/>
        <v>87692.001000000018</v>
      </c>
      <c r="DV69" s="574">
        <v>517</v>
      </c>
      <c r="DW69" s="511">
        <v>476</v>
      </c>
      <c r="DX69" s="576">
        <f t="shared" si="105"/>
        <v>517</v>
      </c>
      <c r="DY69" s="577">
        <f t="shared" si="105"/>
        <v>476</v>
      </c>
      <c r="DZ69" s="574">
        <v>265</v>
      </c>
      <c r="EA69" s="511">
        <v>304</v>
      </c>
      <c r="EB69" s="576">
        <f t="shared" si="106"/>
        <v>265</v>
      </c>
      <c r="EC69" s="577">
        <f t="shared" si="106"/>
        <v>304</v>
      </c>
      <c r="ED69" s="574">
        <v>0</v>
      </c>
      <c r="EE69" s="575">
        <v>0</v>
      </c>
      <c r="EF69" s="576">
        <f t="shared" si="107"/>
        <v>0</v>
      </c>
      <c r="EG69" s="577">
        <f t="shared" si="107"/>
        <v>0</v>
      </c>
      <c r="EH69" s="576">
        <f t="shared" si="108"/>
        <v>782</v>
      </c>
      <c r="EI69" s="577">
        <f t="shared" si="108"/>
        <v>780</v>
      </c>
      <c r="EJ69" s="576">
        <f t="shared" si="109"/>
        <v>782</v>
      </c>
      <c r="EK69" s="577">
        <f t="shared" si="109"/>
        <v>780</v>
      </c>
      <c r="EL69" s="574">
        <v>2.3056000000000001</v>
      </c>
      <c r="EM69" s="511">
        <v>2.4643000000000002</v>
      </c>
      <c r="EN69" s="576">
        <f t="shared" si="110"/>
        <v>1191.9952000000001</v>
      </c>
      <c r="EO69" s="577">
        <f t="shared" si="110"/>
        <v>1173.0068000000001</v>
      </c>
      <c r="EP69" s="574">
        <v>3.2170000000000001</v>
      </c>
      <c r="EQ69" s="511">
        <v>3.0476999999999999</v>
      </c>
      <c r="ER69" s="576">
        <f t="shared" si="111"/>
        <v>852.505</v>
      </c>
      <c r="ES69" s="577">
        <f t="shared" si="111"/>
        <v>926.50079999999991</v>
      </c>
      <c r="ET69" s="574">
        <v>0</v>
      </c>
      <c r="EU69" s="575">
        <v>0</v>
      </c>
      <c r="EV69" s="576">
        <f t="shared" si="112"/>
        <v>0</v>
      </c>
      <c r="EW69" s="577">
        <f t="shared" si="112"/>
        <v>0</v>
      </c>
      <c r="EX69" s="576">
        <f t="shared" si="113"/>
        <v>2.6144503836317137</v>
      </c>
      <c r="EY69" s="577">
        <f t="shared" si="113"/>
        <v>2.6916764102564104</v>
      </c>
      <c r="EZ69" s="576">
        <f t="shared" si="114"/>
        <v>2044.5002000000002</v>
      </c>
      <c r="FA69" s="577">
        <f t="shared" si="114"/>
        <v>2099.5075999999999</v>
      </c>
      <c r="FB69" s="574">
        <v>41.408099999999997</v>
      </c>
      <c r="FC69" s="511">
        <v>44.474800000000002</v>
      </c>
      <c r="FD69" s="576">
        <f t="shared" si="115"/>
        <v>21407.987699999998</v>
      </c>
      <c r="FE69" s="577">
        <f t="shared" si="115"/>
        <v>21170.004800000002</v>
      </c>
      <c r="FF69" s="574">
        <v>44.052799999999998</v>
      </c>
      <c r="FG69" s="511">
        <v>43.131599999999999</v>
      </c>
      <c r="FH69" s="576">
        <f t="shared" si="116"/>
        <v>11673.992</v>
      </c>
      <c r="FI69" s="577">
        <f t="shared" si="116"/>
        <v>13112.0064</v>
      </c>
      <c r="FJ69" s="574">
        <v>0</v>
      </c>
      <c r="FK69" s="575">
        <v>0</v>
      </c>
      <c r="FL69" s="576">
        <f t="shared" si="117"/>
        <v>0</v>
      </c>
      <c r="FM69" s="577">
        <f t="shared" si="117"/>
        <v>0</v>
      </c>
      <c r="FN69" s="576">
        <f t="shared" si="118"/>
        <v>42.304321867007666</v>
      </c>
      <c r="FO69" s="577">
        <f t="shared" si="118"/>
        <v>43.951296410256411</v>
      </c>
      <c r="FP69" s="576">
        <f t="shared" si="119"/>
        <v>33081.979699999996</v>
      </c>
      <c r="FQ69" s="577">
        <f t="shared" si="119"/>
        <v>34282.011200000001</v>
      </c>
      <c r="FR69" s="574">
        <v>290</v>
      </c>
      <c r="FS69" s="511">
        <v>411</v>
      </c>
      <c r="FT69" s="576">
        <f t="shared" si="120"/>
        <v>290</v>
      </c>
      <c r="FU69" s="577">
        <f t="shared" si="120"/>
        <v>411</v>
      </c>
      <c r="FV69" s="574">
        <v>3.3361999999999998</v>
      </c>
      <c r="FW69" s="511">
        <v>3.4087999999999998</v>
      </c>
      <c r="FX69" s="576">
        <f t="shared" si="121"/>
        <v>967.49799999999993</v>
      </c>
      <c r="FY69" s="577">
        <f t="shared" si="121"/>
        <v>1401.0167999999999</v>
      </c>
      <c r="FZ69" s="574">
        <v>61.220700000000001</v>
      </c>
      <c r="GA69" s="511">
        <v>59.413600000000002</v>
      </c>
      <c r="GB69" s="576">
        <f t="shared" si="122"/>
        <v>17754.003000000001</v>
      </c>
      <c r="GC69" s="577">
        <f t="shared" si="122"/>
        <v>24418.989600000001</v>
      </c>
      <c r="GD69" s="576">
        <f t="shared" si="123"/>
        <v>1437</v>
      </c>
      <c r="GE69" s="577">
        <f t="shared" si="123"/>
        <v>1378</v>
      </c>
      <c r="GF69" s="576">
        <f t="shared" si="123"/>
        <v>1437</v>
      </c>
      <c r="GG69" s="577">
        <f t="shared" si="123"/>
        <v>1378</v>
      </c>
      <c r="GH69" s="576">
        <f t="shared" si="124"/>
        <v>4598.991</v>
      </c>
      <c r="GI69" s="577">
        <f t="shared" si="124"/>
        <v>4516.0380000000005</v>
      </c>
      <c r="GJ69" s="576">
        <f t="shared" si="125"/>
        <v>87072.952699999994</v>
      </c>
      <c r="GK69" s="577">
        <f t="shared" si="125"/>
        <v>86369.9954</v>
      </c>
      <c r="GL69" s="576">
        <f t="shared" si="126"/>
        <v>561</v>
      </c>
      <c r="GM69" s="577">
        <f t="shared" si="126"/>
        <v>614</v>
      </c>
      <c r="GN69" s="576">
        <f t="shared" si="126"/>
        <v>561</v>
      </c>
      <c r="GO69" s="577">
        <f t="shared" si="126"/>
        <v>614</v>
      </c>
      <c r="GP69" s="576">
        <f t="shared" si="127"/>
        <v>2401.4971</v>
      </c>
      <c r="GQ69" s="577">
        <f t="shared" si="127"/>
        <v>2363.5083999999997</v>
      </c>
      <c r="GR69" s="576">
        <f t="shared" si="128"/>
        <v>34304.984400000001</v>
      </c>
      <c r="GS69" s="577">
        <f t="shared" si="128"/>
        <v>35495.016799999998</v>
      </c>
      <c r="GT69" s="576">
        <f t="shared" si="129"/>
        <v>1998</v>
      </c>
      <c r="GU69" s="577">
        <f t="shared" si="129"/>
        <v>1992</v>
      </c>
      <c r="GV69" s="576">
        <f t="shared" si="129"/>
        <v>1998</v>
      </c>
      <c r="GW69" s="577">
        <f t="shared" si="129"/>
        <v>1992</v>
      </c>
      <c r="GX69" s="576">
        <f t="shared" si="130"/>
        <v>7000.4881000000005</v>
      </c>
      <c r="GY69" s="577">
        <f t="shared" si="130"/>
        <v>6879.5464000000002</v>
      </c>
      <c r="GZ69" s="576">
        <f t="shared" si="130"/>
        <v>121377.9371</v>
      </c>
      <c r="HA69" s="577">
        <f t="shared" si="130"/>
        <v>121865.0122</v>
      </c>
      <c r="HB69" s="576">
        <f t="shared" si="131"/>
        <v>9</v>
      </c>
      <c r="HC69" s="577">
        <f t="shared" si="131"/>
        <v>2</v>
      </c>
      <c r="HD69" s="576">
        <f t="shared" si="131"/>
        <v>9</v>
      </c>
      <c r="HE69" s="577">
        <f t="shared" si="131"/>
        <v>2</v>
      </c>
      <c r="HF69" s="576">
        <f t="shared" si="132"/>
        <v>8.4996000000000009</v>
      </c>
      <c r="HG69" s="577">
        <f t="shared" si="132"/>
        <v>2</v>
      </c>
      <c r="HH69" s="576">
        <f t="shared" si="133"/>
        <v>497.99970000000002</v>
      </c>
      <c r="HI69" s="577">
        <f t="shared" si="133"/>
        <v>109</v>
      </c>
      <c r="HJ69" s="576">
        <f t="shared" si="134"/>
        <v>7976.4857000000002</v>
      </c>
      <c r="HK69" s="577">
        <f t="shared" si="134"/>
        <v>8282.5631999999987</v>
      </c>
      <c r="HL69" s="576">
        <f t="shared" si="135"/>
        <v>139629.93979999999</v>
      </c>
      <c r="HM69" s="577">
        <f t="shared" si="135"/>
        <v>146393.00180000003</v>
      </c>
    </row>
    <row r="70" spans="1:221">
      <c r="A70" s="9" t="s">
        <v>383</v>
      </c>
      <c r="B70" s="8" t="s">
        <v>411</v>
      </c>
      <c r="C70" s="5"/>
      <c r="D70" s="6">
        <v>138187</v>
      </c>
      <c r="E70" s="1">
        <v>7</v>
      </c>
      <c r="F70" s="574">
        <v>6555</v>
      </c>
      <c r="G70" s="511">
        <v>6489</v>
      </c>
      <c r="H70" s="574">
        <v>154</v>
      </c>
      <c r="I70" s="511">
        <v>124</v>
      </c>
      <c r="J70" s="576">
        <f t="shared" si="68"/>
        <v>6401</v>
      </c>
      <c r="K70" s="577">
        <f t="shared" si="68"/>
        <v>6365</v>
      </c>
      <c r="L70" s="574">
        <v>60</v>
      </c>
      <c r="M70" s="575">
        <v>60</v>
      </c>
      <c r="N70" s="576">
        <f t="shared" si="69"/>
        <v>6401</v>
      </c>
      <c r="O70" s="577">
        <f t="shared" si="69"/>
        <v>6365</v>
      </c>
      <c r="P70" s="576">
        <f t="shared" si="69"/>
        <v>6401</v>
      </c>
      <c r="Q70" s="577">
        <f t="shared" si="69"/>
        <v>6365</v>
      </c>
      <c r="R70" s="574">
        <v>373</v>
      </c>
      <c r="S70" s="511">
        <v>340</v>
      </c>
      <c r="T70" s="576">
        <f t="shared" si="70"/>
        <v>373</v>
      </c>
      <c r="U70" s="577">
        <f t="shared" si="70"/>
        <v>340</v>
      </c>
      <c r="V70" s="574">
        <v>256</v>
      </c>
      <c r="W70" s="511">
        <v>238</v>
      </c>
      <c r="X70" s="576">
        <f t="shared" si="71"/>
        <v>256</v>
      </c>
      <c r="Y70" s="577">
        <f t="shared" si="71"/>
        <v>238</v>
      </c>
      <c r="Z70" s="574">
        <v>40</v>
      </c>
      <c r="AA70" s="511">
        <v>59</v>
      </c>
      <c r="AB70" s="576">
        <f t="shared" si="72"/>
        <v>40</v>
      </c>
      <c r="AC70" s="577">
        <f t="shared" si="72"/>
        <v>59</v>
      </c>
      <c r="AD70" s="576">
        <f t="shared" si="73"/>
        <v>669</v>
      </c>
      <c r="AE70" s="577">
        <f t="shared" si="73"/>
        <v>637</v>
      </c>
      <c r="AF70" s="576">
        <f t="shared" si="74"/>
        <v>669</v>
      </c>
      <c r="AG70" s="577">
        <f t="shared" si="74"/>
        <v>637</v>
      </c>
      <c r="AH70" s="574">
        <v>2.819</v>
      </c>
      <c r="AI70" s="511">
        <v>2.5381999999999998</v>
      </c>
      <c r="AJ70" s="576">
        <f t="shared" si="75"/>
        <v>1051.4870000000001</v>
      </c>
      <c r="AK70" s="577">
        <f t="shared" si="75"/>
        <v>862.98799999999994</v>
      </c>
      <c r="AL70" s="574">
        <v>2.6972999999999998</v>
      </c>
      <c r="AM70" s="511">
        <v>2.4097</v>
      </c>
      <c r="AN70" s="576">
        <f t="shared" si="76"/>
        <v>690.50879999999995</v>
      </c>
      <c r="AO70" s="577">
        <f t="shared" si="76"/>
        <v>573.5086</v>
      </c>
      <c r="AP70" s="574">
        <v>0.98750000000000004</v>
      </c>
      <c r="AQ70" s="511">
        <v>0.98309999999999997</v>
      </c>
      <c r="AR70" s="576">
        <f t="shared" si="77"/>
        <v>39.5</v>
      </c>
      <c r="AS70" s="577">
        <f t="shared" si="77"/>
        <v>58.002899999999997</v>
      </c>
      <c r="AT70" s="576">
        <f t="shared" si="78"/>
        <v>2.6629234678624814</v>
      </c>
      <c r="AU70" s="577">
        <f t="shared" si="78"/>
        <v>2.3461530612244896</v>
      </c>
      <c r="AV70" s="576">
        <f t="shared" si="79"/>
        <v>1781.4957999999999</v>
      </c>
      <c r="AW70" s="577">
        <f t="shared" si="79"/>
        <v>1494.4994999999999</v>
      </c>
      <c r="AX70" s="574">
        <v>71.504000000000005</v>
      </c>
      <c r="AY70" s="511">
        <v>69.402900000000002</v>
      </c>
      <c r="AZ70" s="576">
        <f t="shared" si="80"/>
        <v>26670.992000000002</v>
      </c>
      <c r="BA70" s="577">
        <f t="shared" si="80"/>
        <v>23596.986000000001</v>
      </c>
      <c r="BB70" s="574">
        <v>65.253900000000002</v>
      </c>
      <c r="BC70" s="511">
        <v>67.911799999999999</v>
      </c>
      <c r="BD70" s="576">
        <f t="shared" si="81"/>
        <v>16704.9984</v>
      </c>
      <c r="BE70" s="577">
        <f t="shared" si="81"/>
        <v>16163.008400000001</v>
      </c>
      <c r="BF70" s="574">
        <v>53.274999999999999</v>
      </c>
      <c r="BG70" s="511">
        <v>53.169499999999999</v>
      </c>
      <c r="BH70" s="576">
        <f t="shared" si="82"/>
        <v>2131</v>
      </c>
      <c r="BI70" s="577">
        <f t="shared" si="82"/>
        <v>3137.0005000000001</v>
      </c>
      <c r="BJ70" s="576">
        <f t="shared" si="83"/>
        <v>68.022407174887903</v>
      </c>
      <c r="BK70" s="577">
        <f t="shared" si="83"/>
        <v>67.342221193092627</v>
      </c>
      <c r="BL70" s="576">
        <f t="shared" si="84"/>
        <v>45506.99040000001</v>
      </c>
      <c r="BM70" s="577">
        <f t="shared" si="84"/>
        <v>42896.994900000005</v>
      </c>
      <c r="BN70" s="574">
        <v>2723</v>
      </c>
      <c r="BO70" s="511">
        <v>2629</v>
      </c>
      <c r="BP70" s="576">
        <f t="shared" si="85"/>
        <v>2723</v>
      </c>
      <c r="BQ70" s="577">
        <f t="shared" si="85"/>
        <v>2629</v>
      </c>
      <c r="BR70" s="574">
        <v>918</v>
      </c>
      <c r="BS70" s="511">
        <v>1035</v>
      </c>
      <c r="BT70" s="576">
        <f t="shared" si="86"/>
        <v>918</v>
      </c>
      <c r="BU70" s="577">
        <f t="shared" si="86"/>
        <v>1035</v>
      </c>
      <c r="BV70" s="574">
        <v>0</v>
      </c>
      <c r="BW70" s="575">
        <v>0</v>
      </c>
      <c r="BX70" s="576">
        <f t="shared" si="87"/>
        <v>0</v>
      </c>
      <c r="BY70" s="577">
        <f t="shared" si="87"/>
        <v>0</v>
      </c>
      <c r="BZ70" s="576">
        <f t="shared" si="88"/>
        <v>3641</v>
      </c>
      <c r="CA70" s="577">
        <f t="shared" si="88"/>
        <v>3664</v>
      </c>
      <c r="CB70" s="576">
        <f t="shared" si="89"/>
        <v>3641</v>
      </c>
      <c r="CC70" s="577">
        <f t="shared" si="89"/>
        <v>3664</v>
      </c>
      <c r="CD70" s="574">
        <v>4.0305</v>
      </c>
      <c r="CE70" s="511">
        <v>3.9018999999999999</v>
      </c>
      <c r="CF70" s="576">
        <f t="shared" si="90"/>
        <v>10975.0515</v>
      </c>
      <c r="CG70" s="577">
        <f t="shared" si="90"/>
        <v>10258.0951</v>
      </c>
      <c r="CH70" s="574">
        <v>5.0941999999999998</v>
      </c>
      <c r="CI70" s="511">
        <v>4.7217000000000002</v>
      </c>
      <c r="CJ70" s="576">
        <f t="shared" si="91"/>
        <v>4676.4755999999998</v>
      </c>
      <c r="CK70" s="577">
        <f t="shared" si="91"/>
        <v>4886.9594999999999</v>
      </c>
      <c r="CL70" s="574">
        <v>0</v>
      </c>
      <c r="CM70" s="575">
        <v>0</v>
      </c>
      <c r="CN70" s="576">
        <f t="shared" si="92"/>
        <v>0</v>
      </c>
      <c r="CO70" s="577">
        <f t="shared" si="92"/>
        <v>0</v>
      </c>
      <c r="CP70" s="576">
        <f t="shared" si="93"/>
        <v>4.298689123867069</v>
      </c>
      <c r="CQ70" s="577">
        <f t="shared" si="93"/>
        <v>4.1334756004366815</v>
      </c>
      <c r="CR70" s="576">
        <f t="shared" si="94"/>
        <v>15651.527099999998</v>
      </c>
      <c r="CS70" s="577">
        <f t="shared" si="94"/>
        <v>15145.054600000001</v>
      </c>
      <c r="CT70" s="574">
        <v>72.9636</v>
      </c>
      <c r="CU70" s="511">
        <v>73.3108</v>
      </c>
      <c r="CV70" s="576">
        <f t="shared" si="95"/>
        <v>198679.88279999999</v>
      </c>
      <c r="CW70" s="577">
        <f t="shared" si="95"/>
        <v>192734.0932</v>
      </c>
      <c r="CX70" s="574">
        <v>74.615499999999997</v>
      </c>
      <c r="CY70" s="511">
        <v>73.075400000000002</v>
      </c>
      <c r="CZ70" s="576">
        <f t="shared" si="96"/>
        <v>68497.028999999995</v>
      </c>
      <c r="DA70" s="577">
        <f t="shared" si="96"/>
        <v>75633.039000000004</v>
      </c>
      <c r="DB70" s="574">
        <v>0</v>
      </c>
      <c r="DC70" s="575">
        <v>0</v>
      </c>
      <c r="DD70" s="576">
        <f t="shared" si="97"/>
        <v>0</v>
      </c>
      <c r="DE70" s="577">
        <f t="shared" si="97"/>
        <v>0</v>
      </c>
      <c r="DF70" s="576">
        <f t="shared" si="98"/>
        <v>73.380091128810761</v>
      </c>
      <c r="DG70" s="577">
        <f t="shared" si="98"/>
        <v>73.24430463973799</v>
      </c>
      <c r="DH70" s="576">
        <f t="shared" si="99"/>
        <v>267176.9118</v>
      </c>
      <c r="DI70" s="577">
        <f t="shared" si="99"/>
        <v>268367.13219999999</v>
      </c>
      <c r="DJ70" s="576">
        <f t="shared" si="100"/>
        <v>4310</v>
      </c>
      <c r="DK70" s="577">
        <f t="shared" si="100"/>
        <v>4301</v>
      </c>
      <c r="DL70" s="576">
        <f t="shared" si="100"/>
        <v>4310</v>
      </c>
      <c r="DM70" s="577">
        <f t="shared" si="100"/>
        <v>4301</v>
      </c>
      <c r="DN70" s="576">
        <f t="shared" si="101"/>
        <v>4.0447848955916461</v>
      </c>
      <c r="DO70" s="577">
        <f t="shared" si="101"/>
        <v>3.8687640316205538</v>
      </c>
      <c r="DP70" s="576">
        <f t="shared" si="102"/>
        <v>17433.022899999996</v>
      </c>
      <c r="DQ70" s="577">
        <f t="shared" si="102"/>
        <v>16639.554100000001</v>
      </c>
      <c r="DR70" s="576">
        <f t="shared" si="103"/>
        <v>72.548469187935041</v>
      </c>
      <c r="DS70" s="577">
        <f t="shared" si="103"/>
        <v>72.3701760288305</v>
      </c>
      <c r="DT70" s="576">
        <f t="shared" si="104"/>
        <v>312683.90220000001</v>
      </c>
      <c r="DU70" s="577">
        <f t="shared" si="104"/>
        <v>311264.12709999998</v>
      </c>
      <c r="DV70" s="574">
        <v>1079</v>
      </c>
      <c r="DW70" s="511">
        <v>938</v>
      </c>
      <c r="DX70" s="576">
        <f t="shared" si="105"/>
        <v>1079</v>
      </c>
      <c r="DY70" s="577">
        <f t="shared" si="105"/>
        <v>938</v>
      </c>
      <c r="DZ70" s="574">
        <v>809</v>
      </c>
      <c r="EA70" s="511">
        <v>901</v>
      </c>
      <c r="EB70" s="576">
        <f t="shared" si="106"/>
        <v>809</v>
      </c>
      <c r="EC70" s="577">
        <f t="shared" si="106"/>
        <v>901</v>
      </c>
      <c r="ED70" s="574">
        <v>0</v>
      </c>
      <c r="EE70" s="575">
        <v>0</v>
      </c>
      <c r="EF70" s="576">
        <f t="shared" si="107"/>
        <v>0</v>
      </c>
      <c r="EG70" s="577">
        <f t="shared" si="107"/>
        <v>0</v>
      </c>
      <c r="EH70" s="576">
        <f t="shared" si="108"/>
        <v>1888</v>
      </c>
      <c r="EI70" s="577">
        <f t="shared" si="108"/>
        <v>1839</v>
      </c>
      <c r="EJ70" s="576">
        <f t="shared" si="109"/>
        <v>1888</v>
      </c>
      <c r="EK70" s="577">
        <f t="shared" si="109"/>
        <v>1839</v>
      </c>
      <c r="EL70" s="574">
        <v>2.7938000000000001</v>
      </c>
      <c r="EM70" s="511">
        <v>2.7921</v>
      </c>
      <c r="EN70" s="576">
        <f t="shared" si="110"/>
        <v>3014.5102000000002</v>
      </c>
      <c r="EO70" s="577">
        <f t="shared" si="110"/>
        <v>2618.9897999999998</v>
      </c>
      <c r="EP70" s="574">
        <v>3.6261000000000001</v>
      </c>
      <c r="EQ70" s="511">
        <v>3.6053999999999999</v>
      </c>
      <c r="ER70" s="576">
        <f t="shared" si="111"/>
        <v>2933.5149000000001</v>
      </c>
      <c r="ES70" s="577">
        <f t="shared" si="111"/>
        <v>3248.4654</v>
      </c>
      <c r="ET70" s="574">
        <v>0</v>
      </c>
      <c r="EU70" s="575">
        <v>0</v>
      </c>
      <c r="EV70" s="576">
        <f t="shared" si="112"/>
        <v>0</v>
      </c>
      <c r="EW70" s="577">
        <f t="shared" si="112"/>
        <v>0</v>
      </c>
      <c r="EX70" s="576">
        <f t="shared" si="113"/>
        <v>3.1504370233050851</v>
      </c>
      <c r="EY70" s="577">
        <f t="shared" si="113"/>
        <v>3.1905683523654162</v>
      </c>
      <c r="EZ70" s="576">
        <f t="shared" si="114"/>
        <v>5948.0251000000007</v>
      </c>
      <c r="FA70" s="577">
        <f t="shared" si="114"/>
        <v>5867.4552000000003</v>
      </c>
      <c r="FB70" s="574">
        <v>49.378100000000003</v>
      </c>
      <c r="FC70" s="511">
        <v>52.394500000000001</v>
      </c>
      <c r="FD70" s="576">
        <f t="shared" si="115"/>
        <v>53278.969900000004</v>
      </c>
      <c r="FE70" s="577">
        <f t="shared" si="115"/>
        <v>49146.040999999997</v>
      </c>
      <c r="FF70" s="574">
        <v>47.011099999999999</v>
      </c>
      <c r="FG70" s="511">
        <v>49.117600000000003</v>
      </c>
      <c r="FH70" s="576">
        <f t="shared" si="116"/>
        <v>38031.979899999998</v>
      </c>
      <c r="FI70" s="577">
        <f t="shared" si="116"/>
        <v>44254.957600000002</v>
      </c>
      <c r="FJ70" s="574">
        <v>0</v>
      </c>
      <c r="FK70" s="575">
        <v>0</v>
      </c>
      <c r="FL70" s="576">
        <f t="shared" si="117"/>
        <v>0</v>
      </c>
      <c r="FM70" s="577">
        <f t="shared" si="117"/>
        <v>0</v>
      </c>
      <c r="FN70" s="576">
        <f t="shared" si="118"/>
        <v>48.363850529661015</v>
      </c>
      <c r="FO70" s="577">
        <f t="shared" si="118"/>
        <v>50.789015008156603</v>
      </c>
      <c r="FP70" s="576">
        <f t="shared" si="119"/>
        <v>91310.949800000002</v>
      </c>
      <c r="FQ70" s="577">
        <f t="shared" si="119"/>
        <v>93400.998599999992</v>
      </c>
      <c r="FR70" s="574">
        <v>203</v>
      </c>
      <c r="FS70" s="511">
        <v>225</v>
      </c>
      <c r="FT70" s="576">
        <f t="shared" si="120"/>
        <v>203</v>
      </c>
      <c r="FU70" s="577">
        <f t="shared" si="120"/>
        <v>225</v>
      </c>
      <c r="FV70" s="574">
        <v>4.7191999999999998</v>
      </c>
      <c r="FW70" s="511">
        <v>5.54</v>
      </c>
      <c r="FX70" s="576">
        <f t="shared" si="121"/>
        <v>957.99759999999992</v>
      </c>
      <c r="FY70" s="577">
        <f t="shared" si="121"/>
        <v>1246.5</v>
      </c>
      <c r="FZ70" s="574">
        <v>73.221699999999998</v>
      </c>
      <c r="GA70" s="511">
        <v>80.897800000000004</v>
      </c>
      <c r="GB70" s="576">
        <f t="shared" si="122"/>
        <v>14864.0051</v>
      </c>
      <c r="GC70" s="577">
        <f t="shared" si="122"/>
        <v>18202.005000000001</v>
      </c>
      <c r="GD70" s="576">
        <f t="shared" si="123"/>
        <v>4175</v>
      </c>
      <c r="GE70" s="577">
        <f t="shared" si="123"/>
        <v>3907</v>
      </c>
      <c r="GF70" s="576">
        <f t="shared" si="123"/>
        <v>4175</v>
      </c>
      <c r="GG70" s="577">
        <f t="shared" si="123"/>
        <v>3907</v>
      </c>
      <c r="GH70" s="576">
        <f t="shared" si="124"/>
        <v>15041.048699999999</v>
      </c>
      <c r="GI70" s="577">
        <f t="shared" si="124"/>
        <v>13740.072899999999</v>
      </c>
      <c r="GJ70" s="576">
        <f t="shared" si="125"/>
        <v>278629.84470000002</v>
      </c>
      <c r="GK70" s="577">
        <f t="shared" si="125"/>
        <v>265477.1202</v>
      </c>
      <c r="GL70" s="576">
        <f t="shared" si="126"/>
        <v>1983</v>
      </c>
      <c r="GM70" s="577">
        <f t="shared" si="126"/>
        <v>2174</v>
      </c>
      <c r="GN70" s="576">
        <f t="shared" si="126"/>
        <v>1983</v>
      </c>
      <c r="GO70" s="577">
        <f t="shared" si="126"/>
        <v>2174</v>
      </c>
      <c r="GP70" s="576">
        <f t="shared" si="127"/>
        <v>8300.4992999999995</v>
      </c>
      <c r="GQ70" s="577">
        <f t="shared" si="127"/>
        <v>8708.9334999999992</v>
      </c>
      <c r="GR70" s="576">
        <f t="shared" si="128"/>
        <v>123234.0073</v>
      </c>
      <c r="GS70" s="577">
        <f t="shared" si="128"/>
        <v>136051.005</v>
      </c>
      <c r="GT70" s="576">
        <f t="shared" si="129"/>
        <v>6158</v>
      </c>
      <c r="GU70" s="577">
        <f t="shared" si="129"/>
        <v>6081</v>
      </c>
      <c r="GV70" s="576">
        <f t="shared" si="129"/>
        <v>6158</v>
      </c>
      <c r="GW70" s="577">
        <f t="shared" si="129"/>
        <v>6081</v>
      </c>
      <c r="GX70" s="576">
        <f t="shared" si="130"/>
        <v>23341.547999999999</v>
      </c>
      <c r="GY70" s="577">
        <f t="shared" si="130"/>
        <v>22449.006399999998</v>
      </c>
      <c r="GZ70" s="576">
        <f t="shared" si="130"/>
        <v>401863.85200000001</v>
      </c>
      <c r="HA70" s="577">
        <f t="shared" si="130"/>
        <v>401528.12520000001</v>
      </c>
      <c r="HB70" s="576">
        <f t="shared" si="131"/>
        <v>40</v>
      </c>
      <c r="HC70" s="577">
        <f t="shared" si="131"/>
        <v>59</v>
      </c>
      <c r="HD70" s="576">
        <f t="shared" si="131"/>
        <v>40</v>
      </c>
      <c r="HE70" s="577">
        <f t="shared" si="131"/>
        <v>59</v>
      </c>
      <c r="HF70" s="576">
        <f t="shared" si="132"/>
        <v>39.5</v>
      </c>
      <c r="HG70" s="577">
        <f t="shared" si="132"/>
        <v>58.002899999999997</v>
      </c>
      <c r="HH70" s="576">
        <f t="shared" si="133"/>
        <v>2131</v>
      </c>
      <c r="HI70" s="577">
        <f t="shared" si="133"/>
        <v>3137.0005000000001</v>
      </c>
      <c r="HJ70" s="576">
        <f t="shared" si="134"/>
        <v>24339.045599999994</v>
      </c>
      <c r="HK70" s="577">
        <f t="shared" si="134"/>
        <v>23753.509300000002</v>
      </c>
      <c r="HL70" s="576">
        <f t="shared" si="135"/>
        <v>418858.85710000002</v>
      </c>
      <c r="HM70" s="577">
        <f t="shared" si="135"/>
        <v>422867.13069999998</v>
      </c>
    </row>
    <row r="71" spans="1:221">
      <c r="A71" s="80" t="s">
        <v>412</v>
      </c>
      <c r="B71" s="81" t="s">
        <v>413</v>
      </c>
      <c r="C71" s="88"/>
      <c r="D71" s="82" t="s">
        <v>414</v>
      </c>
      <c r="E71" s="83">
        <v>1</v>
      </c>
      <c r="F71" s="574">
        <v>5054</v>
      </c>
      <c r="G71" s="575">
        <v>4972</v>
      </c>
      <c r="H71" s="574">
        <v>170</v>
      </c>
      <c r="I71" s="575">
        <v>163</v>
      </c>
      <c r="J71" s="576">
        <f t="shared" ref="J71:K100" si="136">F71-H71</f>
        <v>4884</v>
      </c>
      <c r="K71" s="577">
        <f t="shared" si="136"/>
        <v>4809</v>
      </c>
      <c r="L71" s="574"/>
      <c r="M71" s="575"/>
      <c r="N71" s="576">
        <f t="shared" ref="N71:Q100" si="137">+R71+V71+Z71+BN71+BR71+BV71+DV71+DZ71+ED71+FR71</f>
        <v>4884</v>
      </c>
      <c r="O71" s="577">
        <f t="shared" si="137"/>
        <v>4809</v>
      </c>
      <c r="P71" s="576">
        <f t="shared" si="137"/>
        <v>4884</v>
      </c>
      <c r="Q71" s="577">
        <f t="shared" si="137"/>
        <v>4809</v>
      </c>
      <c r="R71" s="574">
        <v>30</v>
      </c>
      <c r="S71" s="575">
        <v>45</v>
      </c>
      <c r="T71" s="576">
        <f t="shared" ref="T71:U100" si="138">IF(AX71&gt;0,R71,)</f>
        <v>30</v>
      </c>
      <c r="U71" s="577">
        <f t="shared" si="138"/>
        <v>45</v>
      </c>
      <c r="V71" s="574">
        <v>7</v>
      </c>
      <c r="W71" s="575">
        <v>6</v>
      </c>
      <c r="X71" s="576">
        <f t="shared" ref="X71:Y100" si="139">IF(BB71&gt;0,V71,)</f>
        <v>7</v>
      </c>
      <c r="Y71" s="577">
        <f t="shared" si="139"/>
        <v>6</v>
      </c>
      <c r="Z71" s="574"/>
      <c r="AA71" s="575"/>
      <c r="AB71" s="576">
        <f t="shared" ref="AB71:AC100" si="140">IF(BF71&gt;0,Z71,)</f>
        <v>0</v>
      </c>
      <c r="AC71" s="577">
        <f t="shared" si="140"/>
        <v>0</v>
      </c>
      <c r="AD71" s="576">
        <f t="shared" ref="AD71:AE100" si="141">R71+V71+Z71</f>
        <v>37</v>
      </c>
      <c r="AE71" s="577">
        <f t="shared" si="141"/>
        <v>51</v>
      </c>
      <c r="AF71" s="576">
        <f t="shared" ref="AF71:AG100" si="142">IF(BJ71&gt;0,AD71,)</f>
        <v>37</v>
      </c>
      <c r="AG71" s="577">
        <f t="shared" si="142"/>
        <v>51</v>
      </c>
      <c r="AH71" s="574">
        <v>5</v>
      </c>
      <c r="AI71" s="575">
        <v>4.29</v>
      </c>
      <c r="AJ71" s="576">
        <f t="shared" ref="AJ71:AK100" si="143">IF(R71&gt;0,(R71*AH71),)</f>
        <v>150</v>
      </c>
      <c r="AK71" s="577">
        <f t="shared" si="143"/>
        <v>193.05</v>
      </c>
      <c r="AL71" s="574">
        <v>4.71</v>
      </c>
      <c r="AM71" s="575">
        <v>4.83</v>
      </c>
      <c r="AN71" s="576">
        <f t="shared" ref="AN71:AO100" si="144">IF(V71&gt;0,(V71*AL71),)</f>
        <v>32.97</v>
      </c>
      <c r="AO71" s="577">
        <f t="shared" si="144"/>
        <v>28.98</v>
      </c>
      <c r="AP71" s="574"/>
      <c r="AQ71" s="575"/>
      <c r="AR71" s="576">
        <f t="shared" ref="AR71:AS100" si="145">IF(Z71&gt;0,(Z71*AP71),)</f>
        <v>0</v>
      </c>
      <c r="AS71" s="577">
        <f t="shared" si="145"/>
        <v>0</v>
      </c>
      <c r="AT71" s="576">
        <f t="shared" ref="AT71:AU100" si="146">IF(AD71&gt;0,((AJ71+AN71+AR71)/AD71),)</f>
        <v>4.9451351351351347</v>
      </c>
      <c r="AU71" s="577">
        <f t="shared" si="146"/>
        <v>4.3535294117647059</v>
      </c>
      <c r="AV71" s="576">
        <f t="shared" ref="AV71:AW100" si="147">IF(AD71&gt;0,(AD71*AT71),)</f>
        <v>182.96999999999997</v>
      </c>
      <c r="AW71" s="577">
        <f t="shared" si="147"/>
        <v>222.03</v>
      </c>
      <c r="AX71" s="574">
        <v>118.37</v>
      </c>
      <c r="AY71" s="575">
        <v>116.38</v>
      </c>
      <c r="AZ71" s="576">
        <f t="shared" ref="AZ71:BA100" si="148">IF(T71&gt;0,(T71*AX71),)</f>
        <v>3551.1000000000004</v>
      </c>
      <c r="BA71" s="577">
        <f t="shared" si="148"/>
        <v>5237.0999999999995</v>
      </c>
      <c r="BB71" s="574">
        <v>88</v>
      </c>
      <c r="BC71" s="575">
        <v>98.67</v>
      </c>
      <c r="BD71" s="576">
        <f t="shared" ref="BD71:BE100" si="149">IF(X71&gt;0,(X71*BB71),)</f>
        <v>616</v>
      </c>
      <c r="BE71" s="577">
        <f t="shared" si="149"/>
        <v>592.02</v>
      </c>
      <c r="BF71" s="574"/>
      <c r="BG71" s="575"/>
      <c r="BH71" s="576">
        <f t="shared" ref="BH71:BI100" si="150">IF(AB71&gt;0,(AB71*BF71),)</f>
        <v>0</v>
      </c>
      <c r="BI71" s="577">
        <f t="shared" si="150"/>
        <v>0</v>
      </c>
      <c r="BJ71" s="576">
        <f t="shared" ref="BJ71:BK100" si="151">IF((AZ71+BD71+BH71)&gt;0,((AZ71+BD71+BH71)/AD71),)</f>
        <v>112.62432432432433</v>
      </c>
      <c r="BK71" s="577">
        <f t="shared" si="151"/>
        <v>114.29647058823528</v>
      </c>
      <c r="BL71" s="576">
        <f t="shared" ref="BL71:BM100" si="152">IF(AF71&gt;0,(AD71*BJ71),)</f>
        <v>4167.1000000000004</v>
      </c>
      <c r="BM71" s="577">
        <f t="shared" si="152"/>
        <v>5829.119999999999</v>
      </c>
      <c r="BN71" s="574">
        <v>2266</v>
      </c>
      <c r="BO71" s="575">
        <v>2198</v>
      </c>
      <c r="BP71" s="576">
        <f t="shared" ref="BP71:BQ100" si="153">IF(CT71&gt;0,BN71,)</f>
        <v>2266</v>
      </c>
      <c r="BQ71" s="577">
        <f t="shared" si="153"/>
        <v>2198</v>
      </c>
      <c r="BR71" s="574">
        <v>293</v>
      </c>
      <c r="BS71" s="575">
        <v>345</v>
      </c>
      <c r="BT71" s="576">
        <f t="shared" ref="BT71:BU100" si="154">IF(CX71&gt;0,BR71,)</f>
        <v>293</v>
      </c>
      <c r="BU71" s="577">
        <f t="shared" si="154"/>
        <v>345</v>
      </c>
      <c r="BV71" s="574"/>
      <c r="BW71" s="575"/>
      <c r="BX71" s="576">
        <f t="shared" ref="BX71:BY100" si="155">IF(DB71&gt;0,BV71,)</f>
        <v>0</v>
      </c>
      <c r="BY71" s="577">
        <f t="shared" si="155"/>
        <v>0</v>
      </c>
      <c r="BZ71" s="576">
        <f t="shared" ref="BZ71:CA100" si="156">BN71+BR71+BV71</f>
        <v>2559</v>
      </c>
      <c r="CA71" s="577">
        <f t="shared" si="156"/>
        <v>2543</v>
      </c>
      <c r="CB71" s="576">
        <f t="shared" ref="CB71:CC100" si="157">IF(DF71&gt;0,BZ71,)</f>
        <v>2559</v>
      </c>
      <c r="CC71" s="577">
        <f t="shared" si="157"/>
        <v>2543</v>
      </c>
      <c r="CD71" s="574">
        <v>5.45</v>
      </c>
      <c r="CE71" s="575">
        <v>5.34</v>
      </c>
      <c r="CF71" s="576">
        <f t="shared" ref="CF71:CG100" si="158">IF(BN71&gt;0,(BN71*CD71),)</f>
        <v>12349.7</v>
      </c>
      <c r="CG71" s="577">
        <f t="shared" si="158"/>
        <v>11737.32</v>
      </c>
      <c r="CH71" s="574">
        <v>6.24</v>
      </c>
      <c r="CI71" s="575">
        <v>6.26</v>
      </c>
      <c r="CJ71" s="576">
        <f t="shared" ref="CJ71:CK100" si="159">IF(BR71&gt;0,(BR71*CH71),)</f>
        <v>1828.3200000000002</v>
      </c>
      <c r="CK71" s="577">
        <f t="shared" si="159"/>
        <v>2159.6999999999998</v>
      </c>
      <c r="CL71" s="574"/>
      <c r="CM71" s="575"/>
      <c r="CN71" s="576">
        <f t="shared" ref="CN71:CO100" si="160">IF(BV71&gt;0,(BV71*CL71),)</f>
        <v>0</v>
      </c>
      <c r="CO71" s="577">
        <f t="shared" si="160"/>
        <v>0</v>
      </c>
      <c r="CP71" s="576">
        <f t="shared" ref="CP71:CQ100" si="161">IF(BZ71&gt;0,((CF71+CJ71+CN71)/BZ71),)</f>
        <v>5.5404533020711213</v>
      </c>
      <c r="CQ71" s="577">
        <f t="shared" si="161"/>
        <v>5.4648132127408573</v>
      </c>
      <c r="CR71" s="576">
        <f t="shared" ref="CR71:CS100" si="162">IF(BZ71&gt;0,(BZ71*CP71),)</f>
        <v>14178.019999999999</v>
      </c>
      <c r="CS71" s="577">
        <f t="shared" si="162"/>
        <v>13897.02</v>
      </c>
      <c r="CT71" s="574">
        <v>126.72</v>
      </c>
      <c r="CU71" s="575">
        <v>126.01</v>
      </c>
      <c r="CV71" s="576">
        <f t="shared" ref="CV71:CW100" si="163">IF(BP71&gt;0,(BP71*CT71),)</f>
        <v>287147.52000000002</v>
      </c>
      <c r="CW71" s="577">
        <f t="shared" si="163"/>
        <v>276969.98000000004</v>
      </c>
      <c r="CX71" s="574">
        <v>108.29</v>
      </c>
      <c r="CY71" s="575">
        <v>105.63</v>
      </c>
      <c r="CZ71" s="576">
        <f t="shared" ref="CZ71:DA100" si="164">IF(BT71&gt;0,(BT71*CX71),)</f>
        <v>31728.97</v>
      </c>
      <c r="DA71" s="577">
        <f t="shared" si="164"/>
        <v>36442.35</v>
      </c>
      <c r="DB71" s="574"/>
      <c r="DC71" s="575"/>
      <c r="DD71" s="576">
        <f t="shared" ref="DD71:DE100" si="165">IF(BX71&gt;0,(BX71*DB71),)</f>
        <v>0</v>
      </c>
      <c r="DE71" s="577">
        <f t="shared" si="165"/>
        <v>0</v>
      </c>
      <c r="DF71" s="576">
        <f t="shared" ref="DF71:DG100" si="166">IF((CV71+CZ71+DD71)&gt;0,((CV71+CZ71+DD71)/BZ71),)</f>
        <v>124.60980461117623</v>
      </c>
      <c r="DG71" s="577">
        <f t="shared" si="166"/>
        <v>123.24511600471884</v>
      </c>
      <c r="DH71" s="576">
        <f t="shared" ref="DH71:DI100" si="167">IF(CB71&gt;0,(BZ71*DF71),)</f>
        <v>318876.49</v>
      </c>
      <c r="DI71" s="577">
        <f t="shared" si="167"/>
        <v>313412.33</v>
      </c>
      <c r="DJ71" s="576">
        <f t="shared" ref="DJ71:DM100" si="168">AD71+BZ71</f>
        <v>2596</v>
      </c>
      <c r="DK71" s="577">
        <f t="shared" si="168"/>
        <v>2594</v>
      </c>
      <c r="DL71" s="576">
        <f t="shared" si="168"/>
        <v>2596</v>
      </c>
      <c r="DM71" s="577">
        <f t="shared" si="168"/>
        <v>2594</v>
      </c>
      <c r="DN71" s="576">
        <f t="shared" ref="DN71:DO100" si="169">IF(DJ71&gt;0,((AD71*AT71)+(BZ71*CP71))/DJ71,)</f>
        <v>5.5319684129429882</v>
      </c>
      <c r="DO71" s="577">
        <f t="shared" si="169"/>
        <v>5.4429645335389365</v>
      </c>
      <c r="DP71" s="576">
        <f t="shared" ref="DP71:DQ100" si="170">IF(DJ71&gt;0,(DJ71*DN71),)</f>
        <v>14360.989999999998</v>
      </c>
      <c r="DQ71" s="577">
        <f t="shared" si="170"/>
        <v>14119.050000000001</v>
      </c>
      <c r="DR71" s="576">
        <f t="shared" ref="DR71:DS100" si="171">IF(DL71&gt;0,((AF71*BJ71)+(CB71*DF71))/DL71,)</f>
        <v>124.43897919876733</v>
      </c>
      <c r="DS71" s="577">
        <f t="shared" si="171"/>
        <v>123.06917887432537</v>
      </c>
      <c r="DT71" s="576">
        <f t="shared" ref="DT71:DU100" si="172">IF(DL71&gt;0,(DL71*DR71),)</f>
        <v>323043.58999999997</v>
      </c>
      <c r="DU71" s="577">
        <f t="shared" si="172"/>
        <v>319241.45</v>
      </c>
      <c r="DV71" s="574">
        <v>1616</v>
      </c>
      <c r="DW71" s="575">
        <v>1551</v>
      </c>
      <c r="DX71" s="576">
        <f t="shared" ref="DX71:DY100" si="173">IF(FB71&gt;0,DV71,)</f>
        <v>1616</v>
      </c>
      <c r="DY71" s="577">
        <f t="shared" si="173"/>
        <v>1551</v>
      </c>
      <c r="DZ71" s="574">
        <v>665</v>
      </c>
      <c r="EA71" s="575">
        <v>655</v>
      </c>
      <c r="EB71" s="576">
        <f t="shared" ref="EB71:EC100" si="174">IF(FF71&gt;0,DZ71,)</f>
        <v>665</v>
      </c>
      <c r="EC71" s="577">
        <f t="shared" si="174"/>
        <v>655</v>
      </c>
      <c r="ED71" s="574"/>
      <c r="EE71" s="575"/>
      <c r="EF71" s="576">
        <f t="shared" ref="EF71:EG100" si="175">IF(FJ71&gt;0,ED71,)</f>
        <v>0</v>
      </c>
      <c r="EG71" s="577">
        <f t="shared" si="175"/>
        <v>0</v>
      </c>
      <c r="EH71" s="576">
        <f t="shared" ref="EH71:EI100" si="176">DV71+DZ71+ED71</f>
        <v>2281</v>
      </c>
      <c r="EI71" s="577">
        <f t="shared" si="176"/>
        <v>2206</v>
      </c>
      <c r="EJ71" s="576">
        <f t="shared" ref="EJ71:EK100" si="177">IF(FN71&gt;0,EH71,)</f>
        <v>2281</v>
      </c>
      <c r="EK71" s="577">
        <f t="shared" si="177"/>
        <v>2206</v>
      </c>
      <c r="EL71" s="574">
        <v>3.93</v>
      </c>
      <c r="EM71" s="575">
        <v>4.05</v>
      </c>
      <c r="EN71" s="576">
        <f t="shared" ref="EN71:EO100" si="178">IF(DV71&gt;0,(DV71*EL71),)</f>
        <v>6350.88</v>
      </c>
      <c r="EO71" s="577">
        <f t="shared" si="178"/>
        <v>6281.5499999999993</v>
      </c>
      <c r="EP71" s="574">
        <v>4.95</v>
      </c>
      <c r="EQ71" s="575">
        <v>4.99</v>
      </c>
      <c r="ER71" s="576">
        <f t="shared" ref="ER71:ES100" si="179">IF(DZ71&gt;0,(DZ71*EP71),)</f>
        <v>3291.75</v>
      </c>
      <c r="ES71" s="577">
        <f t="shared" si="179"/>
        <v>3268.4500000000003</v>
      </c>
      <c r="ET71" s="574"/>
      <c r="EU71" s="575"/>
      <c r="EV71" s="576">
        <f t="shared" ref="EV71:EW100" si="180">IF(ED71&gt;0,(ED71*ET71),)</f>
        <v>0</v>
      </c>
      <c r="EW71" s="577">
        <f t="shared" si="180"/>
        <v>0</v>
      </c>
      <c r="EX71" s="576">
        <f t="shared" ref="EX71:EY100" si="181">IF(EH71&gt;0,((EN71+ER71+EV71)/EH71),)</f>
        <v>4.2273695747479181</v>
      </c>
      <c r="EY71" s="577">
        <f t="shared" si="181"/>
        <v>4.3291024478694471</v>
      </c>
      <c r="EZ71" s="576">
        <f t="shared" ref="EZ71:FA100" si="182">IF(EH71&gt;0,(EH71*EX71),)</f>
        <v>9642.630000000001</v>
      </c>
      <c r="FA71" s="577">
        <f t="shared" si="182"/>
        <v>9550</v>
      </c>
      <c r="FB71" s="574">
        <v>91.57</v>
      </c>
      <c r="FC71" s="575">
        <v>91.42</v>
      </c>
      <c r="FD71" s="576">
        <f t="shared" ref="FD71:FE100" si="183">IF(DX71&gt;0,(DX71*FB71),)</f>
        <v>147977.12</v>
      </c>
      <c r="FE71" s="577">
        <f t="shared" si="183"/>
        <v>141792.42000000001</v>
      </c>
      <c r="FF71" s="574">
        <v>87.47</v>
      </c>
      <c r="FG71" s="575">
        <v>85.54</v>
      </c>
      <c r="FH71" s="576">
        <f t="shared" ref="FH71:FI100" si="184">IF(EB71&gt;0,(EB71*FF71),)</f>
        <v>58167.549999999996</v>
      </c>
      <c r="FI71" s="577">
        <f t="shared" si="184"/>
        <v>56028.700000000004</v>
      </c>
      <c r="FJ71" s="574"/>
      <c r="FK71" s="575"/>
      <c r="FL71" s="576">
        <f t="shared" ref="FL71:FM100" si="185">IF(EF71&gt;0,(EF71*FJ71),)</f>
        <v>0</v>
      </c>
      <c r="FM71" s="577">
        <f t="shared" si="185"/>
        <v>0</v>
      </c>
      <c r="FN71" s="576">
        <f t="shared" ref="FN71:FO100" si="186">IF((FD71+FH71+FL71)&gt;0,((FD71+FH71+FL71)/EH71),)</f>
        <v>90.37469092503288</v>
      </c>
      <c r="FO71" s="577">
        <f t="shared" si="186"/>
        <v>89.674125113327307</v>
      </c>
      <c r="FP71" s="576">
        <f t="shared" ref="FP71:FQ100" si="187">IF(EH71&gt;0,(EH71*FN71),)</f>
        <v>206144.67</v>
      </c>
      <c r="FQ71" s="577">
        <f t="shared" si="187"/>
        <v>197821.12000000002</v>
      </c>
      <c r="FR71" s="574">
        <v>7</v>
      </c>
      <c r="FS71" s="575">
        <v>9</v>
      </c>
      <c r="FT71" s="576">
        <f t="shared" ref="FT71:FU100" si="188">IF(FZ71&gt;0,FR71,)</f>
        <v>7</v>
      </c>
      <c r="FU71" s="577">
        <f t="shared" si="188"/>
        <v>9</v>
      </c>
      <c r="FV71" s="574"/>
      <c r="FW71" s="575"/>
      <c r="FX71" s="576">
        <f t="shared" ref="FX71:FY100" si="189">IF(FR71&gt;0,(FR71*FV71),)</f>
        <v>0</v>
      </c>
      <c r="FY71" s="577">
        <f t="shared" si="189"/>
        <v>0</v>
      </c>
      <c r="FZ71" s="574">
        <v>127.59</v>
      </c>
      <c r="GA71" s="575">
        <v>153.33000000000001</v>
      </c>
      <c r="GB71" s="576">
        <f t="shared" ref="GB71:GC100" si="190">IF(FZ71&gt;0,(FR71*FZ71),)</f>
        <v>893.13</v>
      </c>
      <c r="GC71" s="577">
        <f t="shared" si="190"/>
        <v>1379.97</v>
      </c>
      <c r="GD71" s="576">
        <f t="shared" ref="GD71:GG100" si="191">(R71+BN71+DV71)</f>
        <v>3912</v>
      </c>
      <c r="GE71" s="577">
        <f t="shared" si="191"/>
        <v>3794</v>
      </c>
      <c r="GF71" s="576">
        <f t="shared" si="191"/>
        <v>3912</v>
      </c>
      <c r="GG71" s="577">
        <f t="shared" si="191"/>
        <v>3794</v>
      </c>
      <c r="GH71" s="576">
        <f t="shared" ref="GH71:GI100" si="192">IF(GD71&gt;0,(AJ71+CF71+EN71),"")</f>
        <v>18850.580000000002</v>
      </c>
      <c r="GI71" s="577">
        <f t="shared" si="192"/>
        <v>18211.919999999998</v>
      </c>
      <c r="GJ71" s="576">
        <f t="shared" ref="GJ71:GK100" si="193">IF(GF71&gt;0,(AZ71+CV71+FD71),"")</f>
        <v>438675.74</v>
      </c>
      <c r="GK71" s="577">
        <f t="shared" si="193"/>
        <v>423999.5</v>
      </c>
      <c r="GL71" s="576">
        <f t="shared" ref="GL71:GO100" si="194">(V71+BR71+DZ71)</f>
        <v>965</v>
      </c>
      <c r="GM71" s="577">
        <f t="shared" si="194"/>
        <v>1006</v>
      </c>
      <c r="GN71" s="576">
        <f t="shared" si="194"/>
        <v>965</v>
      </c>
      <c r="GO71" s="577">
        <f t="shared" si="194"/>
        <v>1006</v>
      </c>
      <c r="GP71" s="576">
        <f t="shared" ref="GP71:GQ100" si="195">IF(GL71&gt;0,AN71+CJ71+ER71,)</f>
        <v>5153.04</v>
      </c>
      <c r="GQ71" s="577">
        <f t="shared" si="195"/>
        <v>5457.13</v>
      </c>
      <c r="GR71" s="576">
        <f t="shared" ref="GR71:GS100" si="196">IF(GN71&gt;0,BD71+CZ71+FH71,)</f>
        <v>90512.51999999999</v>
      </c>
      <c r="GS71" s="577">
        <f t="shared" si="196"/>
        <v>93063.07</v>
      </c>
      <c r="GT71" s="576">
        <f t="shared" ref="GT71:GW100" si="197">+GL71+GD71</f>
        <v>4877</v>
      </c>
      <c r="GU71" s="577">
        <f t="shared" si="197"/>
        <v>4800</v>
      </c>
      <c r="GV71" s="576">
        <f t="shared" si="197"/>
        <v>4877</v>
      </c>
      <c r="GW71" s="577">
        <f t="shared" si="197"/>
        <v>4800</v>
      </c>
      <c r="GX71" s="576">
        <f t="shared" ref="GX71:HA100" si="198">IF(GT71&gt;0,(GH71+GP71),"")</f>
        <v>24003.620000000003</v>
      </c>
      <c r="GY71" s="577">
        <f t="shared" si="198"/>
        <v>23669.05</v>
      </c>
      <c r="GZ71" s="576">
        <f t="shared" si="198"/>
        <v>529188.26</v>
      </c>
      <c r="HA71" s="577">
        <f t="shared" si="198"/>
        <v>517062.57</v>
      </c>
      <c r="HB71" s="576">
        <f t="shared" ref="HB71:HE100" si="199">(Z71+BV71+ED71)</f>
        <v>0</v>
      </c>
      <c r="HC71" s="577">
        <f t="shared" si="199"/>
        <v>0</v>
      </c>
      <c r="HD71" s="576">
        <f t="shared" si="199"/>
        <v>0</v>
      </c>
      <c r="HE71" s="577">
        <f t="shared" si="199"/>
        <v>0</v>
      </c>
      <c r="HF71" s="576" t="str">
        <f t="shared" ref="HF71:HG100" si="200">IF(HB71&gt;0,(AR71+CN71+EV71),"")</f>
        <v/>
      </c>
      <c r="HG71" s="577" t="str">
        <f t="shared" si="200"/>
        <v/>
      </c>
      <c r="HH71" s="576" t="str">
        <f t="shared" ref="HH71:HI100" si="201">IF(HD71&gt;0,(BH71+DD71+FL71),"")</f>
        <v/>
      </c>
      <c r="HI71" s="577" t="str">
        <f t="shared" si="201"/>
        <v/>
      </c>
      <c r="HJ71" s="576">
        <f t="shared" ref="HJ71:HK100" si="202">IF((DJ71+EH71+FR71)&gt;0,(DP71+EZ71+FX71),"")</f>
        <v>24003.62</v>
      </c>
      <c r="HK71" s="577">
        <f t="shared" si="202"/>
        <v>23669.050000000003</v>
      </c>
      <c r="HL71" s="576">
        <f t="shared" ref="HL71:HM100" si="203">IF((DL71+EJ71+FT71)&gt;0,(DT71+FP71+GB71),"")</f>
        <v>530081.39</v>
      </c>
      <c r="HM71" s="577">
        <f t="shared" si="203"/>
        <v>518442.54000000004</v>
      </c>
    </row>
    <row r="72" spans="1:221">
      <c r="A72" s="80" t="s">
        <v>412</v>
      </c>
      <c r="B72" s="81" t="s">
        <v>415</v>
      </c>
      <c r="C72" s="88"/>
      <c r="D72" s="82" t="s">
        <v>416</v>
      </c>
      <c r="E72" s="83">
        <v>1</v>
      </c>
      <c r="F72" s="574">
        <v>7586</v>
      </c>
      <c r="G72" s="575">
        <v>7987</v>
      </c>
      <c r="H72" s="574">
        <v>905</v>
      </c>
      <c r="I72" s="575">
        <v>1004</v>
      </c>
      <c r="J72" s="576">
        <f t="shared" si="136"/>
        <v>6681</v>
      </c>
      <c r="K72" s="577">
        <f t="shared" si="136"/>
        <v>6983</v>
      </c>
      <c r="L72" s="574"/>
      <c r="M72" s="575"/>
      <c r="N72" s="576">
        <f t="shared" si="137"/>
        <v>6681</v>
      </c>
      <c r="O72" s="577">
        <f t="shared" si="137"/>
        <v>6983</v>
      </c>
      <c r="P72" s="576">
        <f t="shared" si="137"/>
        <v>6681</v>
      </c>
      <c r="Q72" s="577">
        <f t="shared" si="137"/>
        <v>6983</v>
      </c>
      <c r="R72" s="574">
        <v>68</v>
      </c>
      <c r="S72" s="575">
        <v>130</v>
      </c>
      <c r="T72" s="576">
        <f t="shared" si="138"/>
        <v>68</v>
      </c>
      <c r="U72" s="577">
        <f t="shared" si="138"/>
        <v>130</v>
      </c>
      <c r="V72" s="574">
        <v>17</v>
      </c>
      <c r="W72" s="575">
        <v>21</v>
      </c>
      <c r="X72" s="576">
        <f t="shared" si="139"/>
        <v>17</v>
      </c>
      <c r="Y72" s="577">
        <f t="shared" si="139"/>
        <v>21</v>
      </c>
      <c r="Z72" s="574"/>
      <c r="AA72" s="575"/>
      <c r="AB72" s="576">
        <f t="shared" si="140"/>
        <v>0</v>
      </c>
      <c r="AC72" s="577">
        <f t="shared" si="140"/>
        <v>0</v>
      </c>
      <c r="AD72" s="576">
        <f t="shared" si="141"/>
        <v>85</v>
      </c>
      <c r="AE72" s="577">
        <f t="shared" si="141"/>
        <v>151</v>
      </c>
      <c r="AF72" s="576">
        <f t="shared" si="142"/>
        <v>85</v>
      </c>
      <c r="AG72" s="577">
        <f t="shared" si="142"/>
        <v>151</v>
      </c>
      <c r="AH72" s="574">
        <v>4.66</v>
      </c>
      <c r="AI72" s="575">
        <v>4.38</v>
      </c>
      <c r="AJ72" s="576">
        <f t="shared" si="143"/>
        <v>316.88</v>
      </c>
      <c r="AK72" s="577">
        <f t="shared" si="143"/>
        <v>569.4</v>
      </c>
      <c r="AL72" s="574">
        <v>4.47</v>
      </c>
      <c r="AM72" s="575">
        <v>4.12</v>
      </c>
      <c r="AN72" s="576">
        <f t="shared" si="144"/>
        <v>75.989999999999995</v>
      </c>
      <c r="AO72" s="577">
        <f t="shared" si="144"/>
        <v>86.52</v>
      </c>
      <c r="AP72" s="574"/>
      <c r="AQ72" s="575"/>
      <c r="AR72" s="576">
        <f t="shared" si="145"/>
        <v>0</v>
      </c>
      <c r="AS72" s="577">
        <f t="shared" si="145"/>
        <v>0</v>
      </c>
      <c r="AT72" s="576">
        <f t="shared" si="146"/>
        <v>4.6219999999999999</v>
      </c>
      <c r="AU72" s="577">
        <f t="shared" si="146"/>
        <v>4.3438410596026484</v>
      </c>
      <c r="AV72" s="576">
        <f t="shared" si="147"/>
        <v>392.87</v>
      </c>
      <c r="AW72" s="577">
        <f t="shared" si="147"/>
        <v>655.92</v>
      </c>
      <c r="AX72" s="574">
        <v>125.09</v>
      </c>
      <c r="AY72" s="575">
        <v>119.77</v>
      </c>
      <c r="AZ72" s="576">
        <f t="shared" si="148"/>
        <v>8506.1200000000008</v>
      </c>
      <c r="BA72" s="577">
        <f t="shared" si="148"/>
        <v>15570.1</v>
      </c>
      <c r="BB72" s="574">
        <v>126.65</v>
      </c>
      <c r="BC72" s="575">
        <v>117.05</v>
      </c>
      <c r="BD72" s="576">
        <f t="shared" si="149"/>
        <v>2153.0500000000002</v>
      </c>
      <c r="BE72" s="577">
        <f t="shared" si="149"/>
        <v>2458.0499999999997</v>
      </c>
      <c r="BF72" s="574"/>
      <c r="BG72" s="575"/>
      <c r="BH72" s="576">
        <f t="shared" si="150"/>
        <v>0</v>
      </c>
      <c r="BI72" s="577">
        <f t="shared" si="150"/>
        <v>0</v>
      </c>
      <c r="BJ72" s="576">
        <f t="shared" si="151"/>
        <v>125.40200000000002</v>
      </c>
      <c r="BK72" s="577">
        <f t="shared" si="151"/>
        <v>119.39172185430465</v>
      </c>
      <c r="BL72" s="576">
        <f t="shared" si="152"/>
        <v>10659.170000000002</v>
      </c>
      <c r="BM72" s="577">
        <f t="shared" si="152"/>
        <v>18028.150000000001</v>
      </c>
      <c r="BN72" s="574">
        <v>3630</v>
      </c>
      <c r="BO72" s="575">
        <v>3727</v>
      </c>
      <c r="BP72" s="576">
        <f t="shared" si="153"/>
        <v>3630</v>
      </c>
      <c r="BQ72" s="577">
        <f t="shared" si="153"/>
        <v>3727</v>
      </c>
      <c r="BR72" s="574">
        <v>215</v>
      </c>
      <c r="BS72" s="575">
        <v>212</v>
      </c>
      <c r="BT72" s="576">
        <f t="shared" si="154"/>
        <v>215</v>
      </c>
      <c r="BU72" s="577">
        <f t="shared" si="154"/>
        <v>212</v>
      </c>
      <c r="BV72" s="574"/>
      <c r="BW72" s="575"/>
      <c r="BX72" s="576">
        <f t="shared" si="155"/>
        <v>0</v>
      </c>
      <c r="BY72" s="577">
        <f t="shared" si="155"/>
        <v>0</v>
      </c>
      <c r="BZ72" s="576">
        <f t="shared" si="156"/>
        <v>3845</v>
      </c>
      <c r="CA72" s="577">
        <f t="shared" si="156"/>
        <v>3939</v>
      </c>
      <c r="CB72" s="576">
        <f t="shared" si="157"/>
        <v>3845</v>
      </c>
      <c r="CC72" s="577">
        <f t="shared" si="157"/>
        <v>3939</v>
      </c>
      <c r="CD72" s="574">
        <v>4.4400000000000004</v>
      </c>
      <c r="CE72" s="575">
        <v>4.45</v>
      </c>
      <c r="CF72" s="576">
        <f t="shared" si="158"/>
        <v>16117.2</v>
      </c>
      <c r="CG72" s="577">
        <f t="shared" si="158"/>
        <v>16585.150000000001</v>
      </c>
      <c r="CH72" s="574">
        <v>4.7699999999999996</v>
      </c>
      <c r="CI72" s="575">
        <v>4.5999999999999996</v>
      </c>
      <c r="CJ72" s="576">
        <f t="shared" si="159"/>
        <v>1025.55</v>
      </c>
      <c r="CK72" s="577">
        <f t="shared" si="159"/>
        <v>975.19999999999993</v>
      </c>
      <c r="CL72" s="574"/>
      <c r="CM72" s="575"/>
      <c r="CN72" s="576">
        <f t="shared" si="160"/>
        <v>0</v>
      </c>
      <c r="CO72" s="577">
        <f t="shared" si="160"/>
        <v>0</v>
      </c>
      <c r="CP72" s="576">
        <f t="shared" si="161"/>
        <v>4.4584525357607285</v>
      </c>
      <c r="CQ72" s="577">
        <f t="shared" si="161"/>
        <v>4.4580731150038089</v>
      </c>
      <c r="CR72" s="576">
        <f t="shared" si="162"/>
        <v>17142.75</v>
      </c>
      <c r="CS72" s="577">
        <f t="shared" si="162"/>
        <v>17560.350000000002</v>
      </c>
      <c r="CT72" s="574">
        <v>121.39</v>
      </c>
      <c r="CU72" s="575">
        <v>121.78</v>
      </c>
      <c r="CV72" s="576">
        <f t="shared" si="163"/>
        <v>440645.7</v>
      </c>
      <c r="CW72" s="577">
        <f t="shared" si="163"/>
        <v>453874.06</v>
      </c>
      <c r="CX72" s="574">
        <v>130.47</v>
      </c>
      <c r="CY72" s="575">
        <v>127.08</v>
      </c>
      <c r="CZ72" s="576">
        <f t="shared" si="164"/>
        <v>28051.05</v>
      </c>
      <c r="DA72" s="577">
        <f t="shared" si="164"/>
        <v>26940.959999999999</v>
      </c>
      <c r="DB72" s="574"/>
      <c r="DC72" s="575"/>
      <c r="DD72" s="576">
        <f t="shared" si="165"/>
        <v>0</v>
      </c>
      <c r="DE72" s="577">
        <f t="shared" si="165"/>
        <v>0</v>
      </c>
      <c r="DF72" s="576">
        <f t="shared" si="166"/>
        <v>121.89772431729519</v>
      </c>
      <c r="DG72" s="577">
        <f t="shared" si="166"/>
        <v>122.06525006346789</v>
      </c>
      <c r="DH72" s="576">
        <f t="shared" si="167"/>
        <v>468696.75</v>
      </c>
      <c r="DI72" s="577">
        <f t="shared" si="167"/>
        <v>480815.02</v>
      </c>
      <c r="DJ72" s="576">
        <f t="shared" si="168"/>
        <v>3930</v>
      </c>
      <c r="DK72" s="577">
        <f t="shared" si="168"/>
        <v>4090</v>
      </c>
      <c r="DL72" s="576">
        <f t="shared" si="168"/>
        <v>3930</v>
      </c>
      <c r="DM72" s="577">
        <f t="shared" si="168"/>
        <v>4090</v>
      </c>
      <c r="DN72" s="576">
        <f t="shared" si="169"/>
        <v>4.461989821882951</v>
      </c>
      <c r="DO72" s="577">
        <f t="shared" si="169"/>
        <v>4.4538557457212713</v>
      </c>
      <c r="DP72" s="576">
        <f t="shared" si="170"/>
        <v>17535.62</v>
      </c>
      <c r="DQ72" s="577">
        <f t="shared" si="170"/>
        <v>18216.27</v>
      </c>
      <c r="DR72" s="576">
        <f t="shared" si="171"/>
        <v>121.9735165394402</v>
      </c>
      <c r="DS72" s="577">
        <f t="shared" si="171"/>
        <v>121.96654523227384</v>
      </c>
      <c r="DT72" s="576">
        <f t="shared" si="172"/>
        <v>479355.92</v>
      </c>
      <c r="DU72" s="577">
        <f t="shared" si="172"/>
        <v>498843.17000000004</v>
      </c>
      <c r="DV72" s="574">
        <v>2379</v>
      </c>
      <c r="DW72" s="575">
        <v>2492</v>
      </c>
      <c r="DX72" s="576">
        <f t="shared" si="173"/>
        <v>2379</v>
      </c>
      <c r="DY72" s="577">
        <f t="shared" si="173"/>
        <v>2492</v>
      </c>
      <c r="DZ72" s="574">
        <v>368</v>
      </c>
      <c r="EA72" s="575">
        <v>392</v>
      </c>
      <c r="EB72" s="576">
        <f t="shared" si="174"/>
        <v>368</v>
      </c>
      <c r="EC72" s="577">
        <f t="shared" si="174"/>
        <v>392</v>
      </c>
      <c r="ED72" s="574"/>
      <c r="EE72" s="575"/>
      <c r="EF72" s="576">
        <f t="shared" si="175"/>
        <v>0</v>
      </c>
      <c r="EG72" s="577">
        <f t="shared" si="175"/>
        <v>0</v>
      </c>
      <c r="EH72" s="576">
        <f t="shared" si="176"/>
        <v>2747</v>
      </c>
      <c r="EI72" s="577">
        <f t="shared" si="176"/>
        <v>2884</v>
      </c>
      <c r="EJ72" s="576">
        <f t="shared" si="177"/>
        <v>2747</v>
      </c>
      <c r="EK72" s="577">
        <f t="shared" si="177"/>
        <v>2884</v>
      </c>
      <c r="EL72" s="574">
        <v>3.37</v>
      </c>
      <c r="EM72" s="575">
        <v>3.41</v>
      </c>
      <c r="EN72" s="576">
        <f t="shared" si="178"/>
        <v>8017.2300000000005</v>
      </c>
      <c r="EO72" s="577">
        <f t="shared" si="178"/>
        <v>8497.7200000000012</v>
      </c>
      <c r="EP72" s="574">
        <v>3.35</v>
      </c>
      <c r="EQ72" s="575">
        <v>3.35</v>
      </c>
      <c r="ER72" s="576">
        <f t="shared" si="179"/>
        <v>1232.8</v>
      </c>
      <c r="ES72" s="577">
        <f t="shared" si="179"/>
        <v>1313.2</v>
      </c>
      <c r="ET72" s="574"/>
      <c r="EU72" s="575"/>
      <c r="EV72" s="576">
        <f t="shared" si="180"/>
        <v>0</v>
      </c>
      <c r="EW72" s="577">
        <f t="shared" si="180"/>
        <v>0</v>
      </c>
      <c r="EX72" s="576">
        <f t="shared" si="181"/>
        <v>3.3673207135056429</v>
      </c>
      <c r="EY72" s="577">
        <f t="shared" si="181"/>
        <v>3.4018446601941754</v>
      </c>
      <c r="EZ72" s="576">
        <f t="shared" si="182"/>
        <v>9250.0300000000007</v>
      </c>
      <c r="FA72" s="577">
        <f t="shared" si="182"/>
        <v>9810.9200000000019</v>
      </c>
      <c r="FB72" s="574">
        <v>87.95</v>
      </c>
      <c r="FC72" s="575">
        <v>89.27</v>
      </c>
      <c r="FD72" s="576">
        <f t="shared" si="183"/>
        <v>209233.05000000002</v>
      </c>
      <c r="FE72" s="577">
        <f t="shared" si="183"/>
        <v>222460.84</v>
      </c>
      <c r="FF72" s="574">
        <v>82.7</v>
      </c>
      <c r="FG72" s="575">
        <v>80.22</v>
      </c>
      <c r="FH72" s="576">
        <f t="shared" si="184"/>
        <v>30433.600000000002</v>
      </c>
      <c r="FI72" s="577">
        <f t="shared" si="184"/>
        <v>31446.239999999998</v>
      </c>
      <c r="FJ72" s="574"/>
      <c r="FK72" s="575"/>
      <c r="FL72" s="576">
        <f t="shared" si="185"/>
        <v>0</v>
      </c>
      <c r="FM72" s="577">
        <f t="shared" si="185"/>
        <v>0</v>
      </c>
      <c r="FN72" s="576">
        <f t="shared" si="186"/>
        <v>87.246687295231169</v>
      </c>
      <c r="FO72" s="577">
        <f t="shared" si="186"/>
        <v>88.039902912621358</v>
      </c>
      <c r="FP72" s="576">
        <f t="shared" si="187"/>
        <v>239666.65000000002</v>
      </c>
      <c r="FQ72" s="577">
        <f t="shared" si="187"/>
        <v>253907.08</v>
      </c>
      <c r="FR72" s="574">
        <v>4</v>
      </c>
      <c r="FS72" s="575">
        <v>9</v>
      </c>
      <c r="FT72" s="576">
        <f t="shared" si="188"/>
        <v>4</v>
      </c>
      <c r="FU72" s="577">
        <f t="shared" si="188"/>
        <v>9</v>
      </c>
      <c r="FV72" s="574"/>
      <c r="FW72" s="575"/>
      <c r="FX72" s="576">
        <f t="shared" si="189"/>
        <v>0</v>
      </c>
      <c r="FY72" s="577">
        <f t="shared" si="189"/>
        <v>0</v>
      </c>
      <c r="FZ72" s="574">
        <v>182.75</v>
      </c>
      <c r="GA72" s="575">
        <v>187.33</v>
      </c>
      <c r="GB72" s="576">
        <f t="shared" si="190"/>
        <v>731</v>
      </c>
      <c r="GC72" s="577">
        <f t="shared" si="190"/>
        <v>1685.97</v>
      </c>
      <c r="GD72" s="576">
        <f t="shared" si="191"/>
        <v>6077</v>
      </c>
      <c r="GE72" s="577">
        <f t="shared" si="191"/>
        <v>6349</v>
      </c>
      <c r="GF72" s="576">
        <f t="shared" si="191"/>
        <v>6077</v>
      </c>
      <c r="GG72" s="577">
        <f t="shared" si="191"/>
        <v>6349</v>
      </c>
      <c r="GH72" s="576">
        <f t="shared" si="192"/>
        <v>24451.31</v>
      </c>
      <c r="GI72" s="577">
        <f t="shared" si="192"/>
        <v>25652.270000000004</v>
      </c>
      <c r="GJ72" s="576">
        <f t="shared" si="193"/>
        <v>658384.87</v>
      </c>
      <c r="GK72" s="577">
        <f t="shared" si="193"/>
        <v>691905</v>
      </c>
      <c r="GL72" s="576">
        <f t="shared" si="194"/>
        <v>600</v>
      </c>
      <c r="GM72" s="577">
        <f t="shared" si="194"/>
        <v>625</v>
      </c>
      <c r="GN72" s="576">
        <f t="shared" si="194"/>
        <v>600</v>
      </c>
      <c r="GO72" s="577">
        <f t="shared" si="194"/>
        <v>625</v>
      </c>
      <c r="GP72" s="576">
        <f t="shared" si="195"/>
        <v>2334.34</v>
      </c>
      <c r="GQ72" s="577">
        <f t="shared" si="195"/>
        <v>2374.92</v>
      </c>
      <c r="GR72" s="576">
        <f t="shared" si="196"/>
        <v>60637.7</v>
      </c>
      <c r="GS72" s="577">
        <f t="shared" si="196"/>
        <v>60845.25</v>
      </c>
      <c r="GT72" s="576">
        <f t="shared" si="197"/>
        <v>6677</v>
      </c>
      <c r="GU72" s="577">
        <f t="shared" si="197"/>
        <v>6974</v>
      </c>
      <c r="GV72" s="576">
        <f t="shared" si="197"/>
        <v>6677</v>
      </c>
      <c r="GW72" s="577">
        <f t="shared" si="197"/>
        <v>6974</v>
      </c>
      <c r="GX72" s="576">
        <f t="shared" si="198"/>
        <v>26785.65</v>
      </c>
      <c r="GY72" s="577">
        <f t="shared" si="198"/>
        <v>28027.190000000002</v>
      </c>
      <c r="GZ72" s="576">
        <f t="shared" si="198"/>
        <v>719022.57</v>
      </c>
      <c r="HA72" s="577">
        <f t="shared" si="198"/>
        <v>752750.25</v>
      </c>
      <c r="HB72" s="576">
        <f t="shared" si="199"/>
        <v>0</v>
      </c>
      <c r="HC72" s="577">
        <f t="shared" si="199"/>
        <v>0</v>
      </c>
      <c r="HD72" s="576">
        <f t="shared" si="199"/>
        <v>0</v>
      </c>
      <c r="HE72" s="577">
        <f t="shared" si="199"/>
        <v>0</v>
      </c>
      <c r="HF72" s="576" t="str">
        <f t="shared" si="200"/>
        <v/>
      </c>
      <c r="HG72" s="577" t="str">
        <f t="shared" si="200"/>
        <v/>
      </c>
      <c r="HH72" s="576" t="str">
        <f t="shared" si="201"/>
        <v/>
      </c>
      <c r="HI72" s="577" t="str">
        <f t="shared" si="201"/>
        <v/>
      </c>
      <c r="HJ72" s="576">
        <f t="shared" si="202"/>
        <v>26785.65</v>
      </c>
      <c r="HK72" s="577">
        <f t="shared" si="202"/>
        <v>28027.190000000002</v>
      </c>
      <c r="HL72" s="576">
        <f t="shared" si="203"/>
        <v>719753.57000000007</v>
      </c>
      <c r="HM72" s="577">
        <f t="shared" si="203"/>
        <v>754436.22</v>
      </c>
    </row>
    <row r="73" spans="1:221">
      <c r="A73" s="80" t="s">
        <v>412</v>
      </c>
      <c r="B73" s="81" t="s">
        <v>417</v>
      </c>
      <c r="C73" s="88"/>
      <c r="D73" s="82" t="s">
        <v>418</v>
      </c>
      <c r="E73" s="83">
        <v>2</v>
      </c>
      <c r="F73" s="574">
        <v>3604</v>
      </c>
      <c r="G73" s="575">
        <v>3510</v>
      </c>
      <c r="H73" s="574">
        <v>62</v>
      </c>
      <c r="I73" s="575">
        <v>55</v>
      </c>
      <c r="J73" s="576">
        <f t="shared" si="136"/>
        <v>3542</v>
      </c>
      <c r="K73" s="577">
        <f t="shared" si="136"/>
        <v>3455</v>
      </c>
      <c r="L73" s="574"/>
      <c r="M73" s="575"/>
      <c r="N73" s="576">
        <f t="shared" si="137"/>
        <v>3542</v>
      </c>
      <c r="O73" s="577">
        <f t="shared" si="137"/>
        <v>3455</v>
      </c>
      <c r="P73" s="576">
        <f t="shared" si="137"/>
        <v>3542</v>
      </c>
      <c r="Q73" s="577">
        <f t="shared" si="137"/>
        <v>3455</v>
      </c>
      <c r="R73" s="574">
        <v>153</v>
      </c>
      <c r="S73" s="575">
        <v>159</v>
      </c>
      <c r="T73" s="576">
        <f t="shared" si="138"/>
        <v>153</v>
      </c>
      <c r="U73" s="577">
        <f t="shared" si="138"/>
        <v>159</v>
      </c>
      <c r="V73" s="574">
        <v>13</v>
      </c>
      <c r="W73" s="575">
        <v>15</v>
      </c>
      <c r="X73" s="576">
        <f t="shared" si="139"/>
        <v>13</v>
      </c>
      <c r="Y73" s="577">
        <f t="shared" si="139"/>
        <v>15</v>
      </c>
      <c r="Z73" s="574"/>
      <c r="AA73" s="575"/>
      <c r="AB73" s="576">
        <f t="shared" si="140"/>
        <v>0</v>
      </c>
      <c r="AC73" s="577">
        <f t="shared" si="140"/>
        <v>0</v>
      </c>
      <c r="AD73" s="576">
        <f t="shared" si="141"/>
        <v>166</v>
      </c>
      <c r="AE73" s="577">
        <f t="shared" si="141"/>
        <v>174</v>
      </c>
      <c r="AF73" s="576">
        <f t="shared" si="142"/>
        <v>166</v>
      </c>
      <c r="AG73" s="577">
        <f t="shared" si="142"/>
        <v>174</v>
      </c>
      <c r="AH73" s="574">
        <v>4.58</v>
      </c>
      <c r="AI73" s="575">
        <v>4.46</v>
      </c>
      <c r="AJ73" s="576">
        <f t="shared" si="143"/>
        <v>700.74</v>
      </c>
      <c r="AK73" s="577">
        <f t="shared" si="143"/>
        <v>709.14</v>
      </c>
      <c r="AL73" s="574">
        <v>5.15</v>
      </c>
      <c r="AM73" s="575">
        <v>4.93</v>
      </c>
      <c r="AN73" s="576">
        <f t="shared" si="144"/>
        <v>66.95</v>
      </c>
      <c r="AO73" s="577">
        <f t="shared" si="144"/>
        <v>73.949999999999989</v>
      </c>
      <c r="AP73" s="574"/>
      <c r="AQ73" s="575"/>
      <c r="AR73" s="576">
        <f t="shared" si="145"/>
        <v>0</v>
      </c>
      <c r="AS73" s="577">
        <f t="shared" si="145"/>
        <v>0</v>
      </c>
      <c r="AT73" s="576">
        <f t="shared" si="146"/>
        <v>4.624638554216868</v>
      </c>
      <c r="AU73" s="577">
        <f t="shared" si="146"/>
        <v>4.5005172413793098</v>
      </c>
      <c r="AV73" s="576">
        <f t="shared" si="147"/>
        <v>767.69</v>
      </c>
      <c r="AW73" s="577">
        <f t="shared" si="147"/>
        <v>783.08999999999992</v>
      </c>
      <c r="AX73" s="574">
        <v>140.44</v>
      </c>
      <c r="AY73" s="575">
        <v>138.47</v>
      </c>
      <c r="AZ73" s="576">
        <f t="shared" si="148"/>
        <v>21487.32</v>
      </c>
      <c r="BA73" s="577">
        <f t="shared" si="148"/>
        <v>22016.73</v>
      </c>
      <c r="BB73" s="574">
        <v>149.54</v>
      </c>
      <c r="BC73" s="575">
        <v>140.53</v>
      </c>
      <c r="BD73" s="576">
        <f t="shared" si="149"/>
        <v>1944.02</v>
      </c>
      <c r="BE73" s="577">
        <f t="shared" si="149"/>
        <v>2107.9499999999998</v>
      </c>
      <c r="BF73" s="574"/>
      <c r="BG73" s="575"/>
      <c r="BH73" s="576">
        <f t="shared" si="150"/>
        <v>0</v>
      </c>
      <c r="BI73" s="577">
        <f t="shared" si="150"/>
        <v>0</v>
      </c>
      <c r="BJ73" s="576">
        <f t="shared" si="151"/>
        <v>141.15265060240964</v>
      </c>
      <c r="BK73" s="577">
        <f t="shared" si="151"/>
        <v>138.64758620689656</v>
      </c>
      <c r="BL73" s="576">
        <f t="shared" si="152"/>
        <v>23431.34</v>
      </c>
      <c r="BM73" s="577">
        <f t="shared" si="152"/>
        <v>24124.68</v>
      </c>
      <c r="BN73" s="574">
        <v>1937</v>
      </c>
      <c r="BO73" s="575">
        <v>1748</v>
      </c>
      <c r="BP73" s="576">
        <f t="shared" si="153"/>
        <v>1937</v>
      </c>
      <c r="BQ73" s="577">
        <f t="shared" si="153"/>
        <v>1748</v>
      </c>
      <c r="BR73" s="574">
        <v>208</v>
      </c>
      <c r="BS73" s="575">
        <v>229</v>
      </c>
      <c r="BT73" s="576">
        <f t="shared" si="154"/>
        <v>208</v>
      </c>
      <c r="BU73" s="577">
        <f t="shared" si="154"/>
        <v>229</v>
      </c>
      <c r="BV73" s="574"/>
      <c r="BW73" s="575"/>
      <c r="BX73" s="576">
        <f t="shared" si="155"/>
        <v>0</v>
      </c>
      <c r="BY73" s="577">
        <f t="shared" si="155"/>
        <v>0</v>
      </c>
      <c r="BZ73" s="576">
        <f t="shared" si="156"/>
        <v>2145</v>
      </c>
      <c r="CA73" s="577">
        <f t="shared" si="156"/>
        <v>1977</v>
      </c>
      <c r="CB73" s="576">
        <f t="shared" si="157"/>
        <v>2145</v>
      </c>
      <c r="CC73" s="577">
        <f t="shared" si="157"/>
        <v>1977</v>
      </c>
      <c r="CD73" s="574">
        <v>4.67</v>
      </c>
      <c r="CE73" s="575">
        <v>4.57</v>
      </c>
      <c r="CF73" s="576">
        <f t="shared" si="158"/>
        <v>9045.7899999999991</v>
      </c>
      <c r="CG73" s="577">
        <f t="shared" si="158"/>
        <v>7988.3600000000006</v>
      </c>
      <c r="CH73" s="574">
        <v>4.45</v>
      </c>
      <c r="CI73" s="575">
        <v>4.67</v>
      </c>
      <c r="CJ73" s="576">
        <f t="shared" si="159"/>
        <v>925.6</v>
      </c>
      <c r="CK73" s="577">
        <f t="shared" si="159"/>
        <v>1069.43</v>
      </c>
      <c r="CL73" s="574"/>
      <c r="CM73" s="575"/>
      <c r="CN73" s="576">
        <f t="shared" si="160"/>
        <v>0</v>
      </c>
      <c r="CO73" s="577">
        <f t="shared" si="160"/>
        <v>0</v>
      </c>
      <c r="CP73" s="576">
        <f t="shared" si="161"/>
        <v>4.6486666666666663</v>
      </c>
      <c r="CQ73" s="577">
        <f t="shared" si="161"/>
        <v>4.5815832068791105</v>
      </c>
      <c r="CR73" s="576">
        <f t="shared" si="162"/>
        <v>9971.39</v>
      </c>
      <c r="CS73" s="577">
        <f t="shared" si="162"/>
        <v>9057.7900000000009</v>
      </c>
      <c r="CT73" s="574">
        <v>143.88</v>
      </c>
      <c r="CU73" s="575">
        <v>140.79</v>
      </c>
      <c r="CV73" s="576">
        <f t="shared" si="163"/>
        <v>278695.56</v>
      </c>
      <c r="CW73" s="577">
        <f t="shared" si="163"/>
        <v>246100.91999999998</v>
      </c>
      <c r="CX73" s="574">
        <v>145.82</v>
      </c>
      <c r="CY73" s="575">
        <v>145.24</v>
      </c>
      <c r="CZ73" s="576">
        <f t="shared" si="164"/>
        <v>30330.559999999998</v>
      </c>
      <c r="DA73" s="577">
        <f t="shared" si="164"/>
        <v>33259.96</v>
      </c>
      <c r="DB73" s="574"/>
      <c r="DC73" s="575"/>
      <c r="DD73" s="576">
        <f t="shared" si="165"/>
        <v>0</v>
      </c>
      <c r="DE73" s="577">
        <f t="shared" si="165"/>
        <v>0</v>
      </c>
      <c r="DF73" s="576">
        <f t="shared" si="166"/>
        <v>144.06812121212121</v>
      </c>
      <c r="DG73" s="577">
        <f t="shared" si="166"/>
        <v>141.30545270612038</v>
      </c>
      <c r="DH73" s="576">
        <f t="shared" si="167"/>
        <v>309026.12</v>
      </c>
      <c r="DI73" s="577">
        <f t="shared" si="167"/>
        <v>279360.88</v>
      </c>
      <c r="DJ73" s="576">
        <f t="shared" si="168"/>
        <v>2311</v>
      </c>
      <c r="DK73" s="577">
        <f t="shared" si="168"/>
        <v>2151</v>
      </c>
      <c r="DL73" s="576">
        <f t="shared" si="168"/>
        <v>2311</v>
      </c>
      <c r="DM73" s="577">
        <f t="shared" si="168"/>
        <v>2151</v>
      </c>
      <c r="DN73" s="576">
        <f t="shared" si="169"/>
        <v>4.6469407183037648</v>
      </c>
      <c r="DO73" s="577">
        <f t="shared" si="169"/>
        <v>4.5750255695025572</v>
      </c>
      <c r="DP73" s="576">
        <f t="shared" si="170"/>
        <v>10739.08</v>
      </c>
      <c r="DQ73" s="577">
        <f t="shared" si="170"/>
        <v>9840.880000000001</v>
      </c>
      <c r="DR73" s="576">
        <f t="shared" si="171"/>
        <v>143.8587018606664</v>
      </c>
      <c r="DS73" s="577">
        <f t="shared" si="171"/>
        <v>141.09045095304509</v>
      </c>
      <c r="DT73" s="576">
        <f t="shared" si="172"/>
        <v>332457.46000000008</v>
      </c>
      <c r="DU73" s="577">
        <f t="shared" si="172"/>
        <v>303485.56</v>
      </c>
      <c r="DV73" s="574">
        <v>1054</v>
      </c>
      <c r="DW73" s="575">
        <v>1115</v>
      </c>
      <c r="DX73" s="576">
        <f t="shared" si="173"/>
        <v>1054</v>
      </c>
      <c r="DY73" s="577">
        <f t="shared" si="173"/>
        <v>1115</v>
      </c>
      <c r="DZ73" s="574">
        <v>152</v>
      </c>
      <c r="EA73" s="575">
        <v>165</v>
      </c>
      <c r="EB73" s="576">
        <f t="shared" si="174"/>
        <v>152</v>
      </c>
      <c r="EC73" s="577">
        <f t="shared" si="174"/>
        <v>165</v>
      </c>
      <c r="ED73" s="574"/>
      <c r="EE73" s="575"/>
      <c r="EF73" s="576">
        <f t="shared" si="175"/>
        <v>0</v>
      </c>
      <c r="EG73" s="577">
        <f t="shared" si="175"/>
        <v>0</v>
      </c>
      <c r="EH73" s="576">
        <f t="shared" si="176"/>
        <v>1206</v>
      </c>
      <c r="EI73" s="577">
        <f t="shared" si="176"/>
        <v>1280</v>
      </c>
      <c r="EJ73" s="576">
        <f t="shared" si="177"/>
        <v>1206</v>
      </c>
      <c r="EK73" s="577">
        <f t="shared" si="177"/>
        <v>1280</v>
      </c>
      <c r="EL73" s="574">
        <v>3.64</v>
      </c>
      <c r="EM73" s="575">
        <v>3.61</v>
      </c>
      <c r="EN73" s="576">
        <f t="shared" si="178"/>
        <v>3836.56</v>
      </c>
      <c r="EO73" s="577">
        <f t="shared" si="178"/>
        <v>4025.1499999999996</v>
      </c>
      <c r="EP73" s="574">
        <v>3.43</v>
      </c>
      <c r="EQ73" s="575">
        <v>3.47</v>
      </c>
      <c r="ER73" s="576">
        <f t="shared" si="179"/>
        <v>521.36</v>
      </c>
      <c r="ES73" s="577">
        <f t="shared" si="179"/>
        <v>572.55000000000007</v>
      </c>
      <c r="ET73" s="574"/>
      <c r="EU73" s="575"/>
      <c r="EV73" s="576">
        <f t="shared" si="180"/>
        <v>0</v>
      </c>
      <c r="EW73" s="577">
        <f t="shared" si="180"/>
        <v>0</v>
      </c>
      <c r="EX73" s="576">
        <f t="shared" si="181"/>
        <v>3.6135323383084579</v>
      </c>
      <c r="EY73" s="577">
        <f t="shared" si="181"/>
        <v>3.5919531249999999</v>
      </c>
      <c r="EZ73" s="576">
        <f t="shared" si="182"/>
        <v>4357.92</v>
      </c>
      <c r="FA73" s="577">
        <f t="shared" si="182"/>
        <v>4597.7</v>
      </c>
      <c r="FB73" s="574">
        <v>108.96</v>
      </c>
      <c r="FC73" s="575">
        <v>107.6</v>
      </c>
      <c r="FD73" s="576">
        <f t="shared" si="183"/>
        <v>114843.84</v>
      </c>
      <c r="FE73" s="577">
        <f t="shared" si="183"/>
        <v>119974</v>
      </c>
      <c r="FF73" s="574">
        <v>108.25</v>
      </c>
      <c r="FG73" s="575">
        <v>97.66</v>
      </c>
      <c r="FH73" s="576">
        <f t="shared" si="184"/>
        <v>16454</v>
      </c>
      <c r="FI73" s="577">
        <f t="shared" si="184"/>
        <v>16113.9</v>
      </c>
      <c r="FJ73" s="574"/>
      <c r="FK73" s="575"/>
      <c r="FL73" s="576">
        <f t="shared" si="185"/>
        <v>0</v>
      </c>
      <c r="FM73" s="577">
        <f t="shared" si="185"/>
        <v>0</v>
      </c>
      <c r="FN73" s="576">
        <f t="shared" si="186"/>
        <v>108.87051409618573</v>
      </c>
      <c r="FO73" s="577">
        <f t="shared" si="186"/>
        <v>106.31867187499999</v>
      </c>
      <c r="FP73" s="576">
        <f t="shared" si="187"/>
        <v>131297.84</v>
      </c>
      <c r="FQ73" s="577">
        <f t="shared" si="187"/>
        <v>136087.9</v>
      </c>
      <c r="FR73" s="574">
        <v>25</v>
      </c>
      <c r="FS73" s="575">
        <v>24</v>
      </c>
      <c r="FT73" s="576">
        <f t="shared" si="188"/>
        <v>25</v>
      </c>
      <c r="FU73" s="577">
        <f t="shared" si="188"/>
        <v>24</v>
      </c>
      <c r="FV73" s="574"/>
      <c r="FW73" s="575"/>
      <c r="FX73" s="576">
        <f t="shared" si="189"/>
        <v>0</v>
      </c>
      <c r="FY73" s="577">
        <f t="shared" si="189"/>
        <v>0</v>
      </c>
      <c r="FZ73" s="574">
        <v>141.76</v>
      </c>
      <c r="GA73" s="575">
        <v>141.63</v>
      </c>
      <c r="GB73" s="576">
        <f t="shared" si="190"/>
        <v>3544</v>
      </c>
      <c r="GC73" s="577">
        <f t="shared" si="190"/>
        <v>3399.12</v>
      </c>
      <c r="GD73" s="576">
        <f t="shared" si="191"/>
        <v>3144</v>
      </c>
      <c r="GE73" s="577">
        <f t="shared" si="191"/>
        <v>3022</v>
      </c>
      <c r="GF73" s="576">
        <f t="shared" si="191"/>
        <v>3144</v>
      </c>
      <c r="GG73" s="577">
        <f t="shared" si="191"/>
        <v>3022</v>
      </c>
      <c r="GH73" s="576">
        <f t="shared" si="192"/>
        <v>13583.089999999998</v>
      </c>
      <c r="GI73" s="577">
        <f t="shared" si="192"/>
        <v>12722.65</v>
      </c>
      <c r="GJ73" s="576">
        <f t="shared" si="193"/>
        <v>415026.72</v>
      </c>
      <c r="GK73" s="577">
        <f t="shared" si="193"/>
        <v>388091.64999999997</v>
      </c>
      <c r="GL73" s="576">
        <f t="shared" si="194"/>
        <v>373</v>
      </c>
      <c r="GM73" s="577">
        <f t="shared" si="194"/>
        <v>409</v>
      </c>
      <c r="GN73" s="576">
        <f t="shared" si="194"/>
        <v>373</v>
      </c>
      <c r="GO73" s="577">
        <f t="shared" si="194"/>
        <v>409</v>
      </c>
      <c r="GP73" s="576">
        <f t="shared" si="195"/>
        <v>1513.91</v>
      </c>
      <c r="GQ73" s="577">
        <f t="shared" si="195"/>
        <v>1715.9300000000003</v>
      </c>
      <c r="GR73" s="576">
        <f t="shared" si="196"/>
        <v>48728.58</v>
      </c>
      <c r="GS73" s="577">
        <f t="shared" si="196"/>
        <v>51481.81</v>
      </c>
      <c r="GT73" s="576">
        <f t="shared" si="197"/>
        <v>3517</v>
      </c>
      <c r="GU73" s="577">
        <f t="shared" si="197"/>
        <v>3431</v>
      </c>
      <c r="GV73" s="576">
        <f t="shared" si="197"/>
        <v>3517</v>
      </c>
      <c r="GW73" s="577">
        <f t="shared" si="197"/>
        <v>3431</v>
      </c>
      <c r="GX73" s="576">
        <f t="shared" si="198"/>
        <v>15096.999999999998</v>
      </c>
      <c r="GY73" s="577">
        <f t="shared" si="198"/>
        <v>14438.58</v>
      </c>
      <c r="GZ73" s="576">
        <f t="shared" si="198"/>
        <v>463755.3</v>
      </c>
      <c r="HA73" s="577">
        <f t="shared" si="198"/>
        <v>439573.45999999996</v>
      </c>
      <c r="HB73" s="576">
        <f t="shared" si="199"/>
        <v>0</v>
      </c>
      <c r="HC73" s="577">
        <f t="shared" si="199"/>
        <v>0</v>
      </c>
      <c r="HD73" s="576">
        <f t="shared" si="199"/>
        <v>0</v>
      </c>
      <c r="HE73" s="577">
        <f t="shared" si="199"/>
        <v>0</v>
      </c>
      <c r="HF73" s="576" t="str">
        <f t="shared" si="200"/>
        <v/>
      </c>
      <c r="HG73" s="577" t="str">
        <f t="shared" si="200"/>
        <v/>
      </c>
      <c r="HH73" s="576" t="str">
        <f t="shared" si="201"/>
        <v/>
      </c>
      <c r="HI73" s="577" t="str">
        <f t="shared" si="201"/>
        <v/>
      </c>
      <c r="HJ73" s="576">
        <f t="shared" si="202"/>
        <v>15097</v>
      </c>
      <c r="HK73" s="577">
        <f t="shared" si="202"/>
        <v>14438.580000000002</v>
      </c>
      <c r="HL73" s="576">
        <f t="shared" si="203"/>
        <v>467299.30000000005</v>
      </c>
      <c r="HM73" s="577">
        <f t="shared" si="203"/>
        <v>442972.57999999996</v>
      </c>
    </row>
    <row r="74" spans="1:221">
      <c r="A74" s="80" t="s">
        <v>412</v>
      </c>
      <c r="B74" s="81" t="s">
        <v>419</v>
      </c>
      <c r="C74" s="88"/>
      <c r="D74" s="82" t="s">
        <v>420</v>
      </c>
      <c r="E74" s="83">
        <v>3</v>
      </c>
      <c r="F74" s="574">
        <v>3293</v>
      </c>
      <c r="G74" s="575">
        <v>4284</v>
      </c>
      <c r="H74" s="574">
        <v>92</v>
      </c>
      <c r="I74" s="575">
        <v>129</v>
      </c>
      <c r="J74" s="576">
        <f t="shared" si="136"/>
        <v>3201</v>
      </c>
      <c r="K74" s="577">
        <f t="shared" si="136"/>
        <v>4155</v>
      </c>
      <c r="L74" s="574"/>
      <c r="M74" s="575"/>
      <c r="N74" s="576">
        <f t="shared" si="137"/>
        <v>3201</v>
      </c>
      <c r="O74" s="577">
        <f t="shared" si="137"/>
        <v>4155</v>
      </c>
      <c r="P74" s="576">
        <f t="shared" si="137"/>
        <v>3201</v>
      </c>
      <c r="Q74" s="577">
        <f t="shared" si="137"/>
        <v>4155</v>
      </c>
      <c r="R74" s="574">
        <v>64</v>
      </c>
      <c r="S74" s="575">
        <v>69</v>
      </c>
      <c r="T74" s="576">
        <f t="shared" si="138"/>
        <v>64</v>
      </c>
      <c r="U74" s="577">
        <f t="shared" si="138"/>
        <v>69</v>
      </c>
      <c r="V74" s="574">
        <v>16</v>
      </c>
      <c r="W74" s="575">
        <v>16</v>
      </c>
      <c r="X74" s="576">
        <f t="shared" si="139"/>
        <v>16</v>
      </c>
      <c r="Y74" s="577">
        <f t="shared" si="139"/>
        <v>16</v>
      </c>
      <c r="Z74" s="574"/>
      <c r="AA74" s="575"/>
      <c r="AB74" s="576">
        <f t="shared" si="140"/>
        <v>0</v>
      </c>
      <c r="AC74" s="577">
        <f t="shared" si="140"/>
        <v>0</v>
      </c>
      <c r="AD74" s="576">
        <f t="shared" si="141"/>
        <v>80</v>
      </c>
      <c r="AE74" s="577">
        <f t="shared" si="141"/>
        <v>85</v>
      </c>
      <c r="AF74" s="576">
        <f t="shared" si="142"/>
        <v>80</v>
      </c>
      <c r="AG74" s="577">
        <f t="shared" si="142"/>
        <v>85</v>
      </c>
      <c r="AH74" s="574">
        <v>4.8499999999999996</v>
      </c>
      <c r="AI74" s="575">
        <v>4.97</v>
      </c>
      <c r="AJ74" s="576">
        <f t="shared" si="143"/>
        <v>310.39999999999998</v>
      </c>
      <c r="AK74" s="577">
        <f t="shared" si="143"/>
        <v>342.93</v>
      </c>
      <c r="AL74" s="574">
        <v>4.5599999999999996</v>
      </c>
      <c r="AM74" s="575">
        <v>4.91</v>
      </c>
      <c r="AN74" s="576">
        <f t="shared" si="144"/>
        <v>72.959999999999994</v>
      </c>
      <c r="AO74" s="577">
        <f t="shared" si="144"/>
        <v>78.56</v>
      </c>
      <c r="AP74" s="574"/>
      <c r="AQ74" s="575"/>
      <c r="AR74" s="576">
        <f t="shared" si="145"/>
        <v>0</v>
      </c>
      <c r="AS74" s="577">
        <f t="shared" si="145"/>
        <v>0</v>
      </c>
      <c r="AT74" s="576">
        <f t="shared" si="146"/>
        <v>4.7919999999999998</v>
      </c>
      <c r="AU74" s="577">
        <f t="shared" si="146"/>
        <v>4.9587058823529411</v>
      </c>
      <c r="AV74" s="576">
        <f t="shared" si="147"/>
        <v>383.36</v>
      </c>
      <c r="AW74" s="577">
        <f t="shared" si="147"/>
        <v>421.49</v>
      </c>
      <c r="AX74" s="574">
        <v>139.56</v>
      </c>
      <c r="AY74" s="575">
        <v>136.38999999999999</v>
      </c>
      <c r="AZ74" s="576">
        <f t="shared" si="148"/>
        <v>8931.84</v>
      </c>
      <c r="BA74" s="577">
        <f t="shared" si="148"/>
        <v>9410.91</v>
      </c>
      <c r="BB74" s="574">
        <v>141.63</v>
      </c>
      <c r="BC74" s="575">
        <v>137.38</v>
      </c>
      <c r="BD74" s="576">
        <f t="shared" si="149"/>
        <v>2266.08</v>
      </c>
      <c r="BE74" s="577">
        <f t="shared" si="149"/>
        <v>2198.08</v>
      </c>
      <c r="BF74" s="574"/>
      <c r="BG74" s="575"/>
      <c r="BH74" s="576">
        <f t="shared" si="150"/>
        <v>0</v>
      </c>
      <c r="BI74" s="577">
        <f t="shared" si="150"/>
        <v>0</v>
      </c>
      <c r="BJ74" s="576">
        <f t="shared" si="151"/>
        <v>139.97399999999999</v>
      </c>
      <c r="BK74" s="577">
        <f t="shared" si="151"/>
        <v>136.57635294117648</v>
      </c>
      <c r="BL74" s="576">
        <f t="shared" si="152"/>
        <v>11197.919999999998</v>
      </c>
      <c r="BM74" s="577">
        <f t="shared" si="152"/>
        <v>11608.990000000002</v>
      </c>
      <c r="BN74" s="574">
        <v>1549</v>
      </c>
      <c r="BO74" s="575">
        <v>1940</v>
      </c>
      <c r="BP74" s="576">
        <f t="shared" si="153"/>
        <v>1549</v>
      </c>
      <c r="BQ74" s="577">
        <f t="shared" si="153"/>
        <v>1940</v>
      </c>
      <c r="BR74" s="574">
        <v>314</v>
      </c>
      <c r="BS74" s="575">
        <v>363</v>
      </c>
      <c r="BT74" s="576">
        <f t="shared" si="154"/>
        <v>314</v>
      </c>
      <c r="BU74" s="577">
        <f t="shared" si="154"/>
        <v>363</v>
      </c>
      <c r="BV74" s="574"/>
      <c r="BW74" s="575"/>
      <c r="BX74" s="576">
        <f t="shared" si="155"/>
        <v>0</v>
      </c>
      <c r="BY74" s="577">
        <f t="shared" si="155"/>
        <v>0</v>
      </c>
      <c r="BZ74" s="576">
        <f t="shared" si="156"/>
        <v>1863</v>
      </c>
      <c r="CA74" s="577">
        <f t="shared" si="156"/>
        <v>2303</v>
      </c>
      <c r="CB74" s="576">
        <f t="shared" si="157"/>
        <v>1863</v>
      </c>
      <c r="CC74" s="577">
        <f t="shared" si="157"/>
        <v>2303</v>
      </c>
      <c r="CD74" s="574">
        <v>5.14</v>
      </c>
      <c r="CE74" s="575">
        <v>5.17</v>
      </c>
      <c r="CF74" s="576">
        <f t="shared" si="158"/>
        <v>7961.86</v>
      </c>
      <c r="CG74" s="577">
        <f t="shared" si="158"/>
        <v>10029.799999999999</v>
      </c>
      <c r="CH74" s="574">
        <v>5.43</v>
      </c>
      <c r="CI74" s="575">
        <v>5.23</v>
      </c>
      <c r="CJ74" s="576">
        <f t="shared" si="159"/>
        <v>1705.02</v>
      </c>
      <c r="CK74" s="577">
        <f t="shared" si="159"/>
        <v>1898.4900000000002</v>
      </c>
      <c r="CL74" s="574"/>
      <c r="CM74" s="575"/>
      <c r="CN74" s="576">
        <f t="shared" si="160"/>
        <v>0</v>
      </c>
      <c r="CO74" s="577">
        <f t="shared" si="160"/>
        <v>0</v>
      </c>
      <c r="CP74" s="576">
        <f t="shared" si="161"/>
        <v>5.1888781535158346</v>
      </c>
      <c r="CQ74" s="577">
        <f t="shared" si="161"/>
        <v>5.1794572297003905</v>
      </c>
      <c r="CR74" s="576">
        <f t="shared" si="162"/>
        <v>9666.8799999999992</v>
      </c>
      <c r="CS74" s="577">
        <f t="shared" si="162"/>
        <v>11928.289999999999</v>
      </c>
      <c r="CT74" s="574">
        <v>140.57</v>
      </c>
      <c r="CU74" s="575">
        <v>139.51</v>
      </c>
      <c r="CV74" s="576">
        <f t="shared" si="163"/>
        <v>217742.93</v>
      </c>
      <c r="CW74" s="577">
        <f t="shared" si="163"/>
        <v>270649.39999999997</v>
      </c>
      <c r="CX74" s="574">
        <v>145.41</v>
      </c>
      <c r="CY74" s="575">
        <v>139.91</v>
      </c>
      <c r="CZ74" s="576">
        <f t="shared" si="164"/>
        <v>45658.74</v>
      </c>
      <c r="DA74" s="577">
        <f t="shared" si="164"/>
        <v>50787.33</v>
      </c>
      <c r="DB74" s="574"/>
      <c r="DC74" s="575"/>
      <c r="DD74" s="576">
        <f t="shared" si="165"/>
        <v>0</v>
      </c>
      <c r="DE74" s="577">
        <f t="shared" si="165"/>
        <v>0</v>
      </c>
      <c r="DF74" s="576">
        <f t="shared" si="166"/>
        <v>141.38575952764359</v>
      </c>
      <c r="DG74" s="577">
        <f t="shared" si="166"/>
        <v>139.5730481980026</v>
      </c>
      <c r="DH74" s="576">
        <f t="shared" si="167"/>
        <v>263401.67</v>
      </c>
      <c r="DI74" s="577">
        <f t="shared" si="167"/>
        <v>321436.73</v>
      </c>
      <c r="DJ74" s="576">
        <f t="shared" si="168"/>
        <v>1943</v>
      </c>
      <c r="DK74" s="577">
        <f t="shared" si="168"/>
        <v>2388</v>
      </c>
      <c r="DL74" s="576">
        <f t="shared" si="168"/>
        <v>1943</v>
      </c>
      <c r="DM74" s="577">
        <f t="shared" si="168"/>
        <v>2388</v>
      </c>
      <c r="DN74" s="576">
        <f t="shared" si="169"/>
        <v>5.1725373134328354</v>
      </c>
      <c r="DO74" s="577">
        <f t="shared" si="169"/>
        <v>5.171599664991624</v>
      </c>
      <c r="DP74" s="576">
        <f t="shared" si="170"/>
        <v>10050.24</v>
      </c>
      <c r="DQ74" s="577">
        <f t="shared" si="170"/>
        <v>12349.779999999999</v>
      </c>
      <c r="DR74" s="576">
        <f t="shared" si="171"/>
        <v>141.32763252702006</v>
      </c>
      <c r="DS74" s="577">
        <f t="shared" si="171"/>
        <v>139.46638190954772</v>
      </c>
      <c r="DT74" s="576">
        <f t="shared" si="172"/>
        <v>274599.58999999997</v>
      </c>
      <c r="DU74" s="577">
        <f t="shared" si="172"/>
        <v>333045.71999999997</v>
      </c>
      <c r="DV74" s="574">
        <v>1082</v>
      </c>
      <c r="DW74" s="575">
        <v>1434</v>
      </c>
      <c r="DX74" s="576">
        <f t="shared" si="173"/>
        <v>1082</v>
      </c>
      <c r="DY74" s="577">
        <f t="shared" si="173"/>
        <v>1434</v>
      </c>
      <c r="DZ74" s="574">
        <v>172</v>
      </c>
      <c r="EA74" s="575">
        <v>326</v>
      </c>
      <c r="EB74" s="576">
        <f t="shared" si="174"/>
        <v>172</v>
      </c>
      <c r="EC74" s="577">
        <f t="shared" si="174"/>
        <v>326</v>
      </c>
      <c r="ED74" s="574"/>
      <c r="EE74" s="575"/>
      <c r="EF74" s="576">
        <f t="shared" si="175"/>
        <v>0</v>
      </c>
      <c r="EG74" s="577">
        <f t="shared" si="175"/>
        <v>0</v>
      </c>
      <c r="EH74" s="576">
        <f t="shared" si="176"/>
        <v>1254</v>
      </c>
      <c r="EI74" s="577">
        <f t="shared" si="176"/>
        <v>1760</v>
      </c>
      <c r="EJ74" s="576">
        <f t="shared" si="177"/>
        <v>1254</v>
      </c>
      <c r="EK74" s="577">
        <f t="shared" si="177"/>
        <v>1760</v>
      </c>
      <c r="EL74" s="574">
        <v>3.89</v>
      </c>
      <c r="EM74" s="575">
        <v>3.86</v>
      </c>
      <c r="EN74" s="576">
        <f t="shared" si="178"/>
        <v>4208.9800000000005</v>
      </c>
      <c r="EO74" s="577">
        <f t="shared" si="178"/>
        <v>5535.24</v>
      </c>
      <c r="EP74" s="574">
        <v>4.0199999999999996</v>
      </c>
      <c r="EQ74" s="575">
        <v>4.1100000000000003</v>
      </c>
      <c r="ER74" s="576">
        <f t="shared" si="179"/>
        <v>691.43999999999994</v>
      </c>
      <c r="ES74" s="577">
        <f t="shared" si="179"/>
        <v>1339.8600000000001</v>
      </c>
      <c r="ET74" s="574"/>
      <c r="EU74" s="575"/>
      <c r="EV74" s="576">
        <f t="shared" si="180"/>
        <v>0</v>
      </c>
      <c r="EW74" s="577">
        <f t="shared" si="180"/>
        <v>0</v>
      </c>
      <c r="EX74" s="576">
        <f t="shared" si="181"/>
        <v>3.9078309409888359</v>
      </c>
      <c r="EY74" s="577">
        <f t="shared" si="181"/>
        <v>3.9063068181818186</v>
      </c>
      <c r="EZ74" s="576">
        <f t="shared" si="182"/>
        <v>4900.42</v>
      </c>
      <c r="FA74" s="577">
        <f t="shared" si="182"/>
        <v>6875.1</v>
      </c>
      <c r="FB74" s="574">
        <v>100.88</v>
      </c>
      <c r="FC74" s="575">
        <v>101.37</v>
      </c>
      <c r="FD74" s="576">
        <f t="shared" si="183"/>
        <v>109152.15999999999</v>
      </c>
      <c r="FE74" s="577">
        <f t="shared" si="183"/>
        <v>145364.58000000002</v>
      </c>
      <c r="FF74" s="574">
        <v>81.67</v>
      </c>
      <c r="FG74" s="575">
        <v>91.22</v>
      </c>
      <c r="FH74" s="576">
        <f t="shared" si="184"/>
        <v>14047.24</v>
      </c>
      <c r="FI74" s="577">
        <f t="shared" si="184"/>
        <v>29737.72</v>
      </c>
      <c r="FJ74" s="574"/>
      <c r="FK74" s="575"/>
      <c r="FL74" s="576">
        <f t="shared" si="185"/>
        <v>0</v>
      </c>
      <c r="FM74" s="577">
        <f t="shared" si="185"/>
        <v>0</v>
      </c>
      <c r="FN74" s="576">
        <f t="shared" si="186"/>
        <v>98.245135566188196</v>
      </c>
      <c r="FO74" s="577">
        <f t="shared" si="186"/>
        <v>99.489943181818191</v>
      </c>
      <c r="FP74" s="576">
        <f t="shared" si="187"/>
        <v>123199.4</v>
      </c>
      <c r="FQ74" s="577">
        <f t="shared" si="187"/>
        <v>175102.30000000002</v>
      </c>
      <c r="FR74" s="574">
        <v>4</v>
      </c>
      <c r="FS74" s="575">
        <v>7</v>
      </c>
      <c r="FT74" s="576">
        <f t="shared" si="188"/>
        <v>4</v>
      </c>
      <c r="FU74" s="577">
        <f t="shared" si="188"/>
        <v>7</v>
      </c>
      <c r="FV74" s="574"/>
      <c r="FW74" s="575"/>
      <c r="FX74" s="576">
        <f t="shared" si="189"/>
        <v>0</v>
      </c>
      <c r="FY74" s="577">
        <f t="shared" si="189"/>
        <v>0</v>
      </c>
      <c r="FZ74" s="574">
        <v>134.25</v>
      </c>
      <c r="GA74" s="575">
        <v>138.13999999999999</v>
      </c>
      <c r="GB74" s="576">
        <f t="shared" si="190"/>
        <v>537</v>
      </c>
      <c r="GC74" s="577">
        <f t="shared" si="190"/>
        <v>966.9799999999999</v>
      </c>
      <c r="GD74" s="576">
        <f t="shared" si="191"/>
        <v>2695</v>
      </c>
      <c r="GE74" s="577">
        <f t="shared" si="191"/>
        <v>3443</v>
      </c>
      <c r="GF74" s="576">
        <f t="shared" si="191"/>
        <v>2695</v>
      </c>
      <c r="GG74" s="577">
        <f t="shared" si="191"/>
        <v>3443</v>
      </c>
      <c r="GH74" s="576">
        <f t="shared" si="192"/>
        <v>12481.240000000002</v>
      </c>
      <c r="GI74" s="577">
        <f t="shared" si="192"/>
        <v>15907.97</v>
      </c>
      <c r="GJ74" s="576">
        <f t="shared" si="193"/>
        <v>335826.93</v>
      </c>
      <c r="GK74" s="577">
        <f t="shared" si="193"/>
        <v>425424.88999999996</v>
      </c>
      <c r="GL74" s="576">
        <f t="shared" si="194"/>
        <v>502</v>
      </c>
      <c r="GM74" s="577">
        <f t="shared" si="194"/>
        <v>705</v>
      </c>
      <c r="GN74" s="576">
        <f t="shared" si="194"/>
        <v>502</v>
      </c>
      <c r="GO74" s="577">
        <f t="shared" si="194"/>
        <v>705</v>
      </c>
      <c r="GP74" s="576">
        <f t="shared" si="195"/>
        <v>2469.42</v>
      </c>
      <c r="GQ74" s="577">
        <f t="shared" si="195"/>
        <v>3316.9100000000003</v>
      </c>
      <c r="GR74" s="576">
        <f t="shared" si="196"/>
        <v>61972.06</v>
      </c>
      <c r="GS74" s="577">
        <f t="shared" si="196"/>
        <v>82723.13</v>
      </c>
      <c r="GT74" s="576">
        <f t="shared" si="197"/>
        <v>3197</v>
      </c>
      <c r="GU74" s="577">
        <f t="shared" si="197"/>
        <v>4148</v>
      </c>
      <c r="GV74" s="576">
        <f t="shared" si="197"/>
        <v>3197</v>
      </c>
      <c r="GW74" s="577">
        <f t="shared" si="197"/>
        <v>4148</v>
      </c>
      <c r="GX74" s="576">
        <f t="shared" si="198"/>
        <v>14950.660000000002</v>
      </c>
      <c r="GY74" s="577">
        <f t="shared" si="198"/>
        <v>19224.88</v>
      </c>
      <c r="GZ74" s="576">
        <f t="shared" si="198"/>
        <v>397798.99</v>
      </c>
      <c r="HA74" s="577">
        <f t="shared" si="198"/>
        <v>508148.01999999996</v>
      </c>
      <c r="HB74" s="576">
        <f t="shared" si="199"/>
        <v>0</v>
      </c>
      <c r="HC74" s="577">
        <f t="shared" si="199"/>
        <v>0</v>
      </c>
      <c r="HD74" s="576">
        <f t="shared" si="199"/>
        <v>0</v>
      </c>
      <c r="HE74" s="577">
        <f t="shared" si="199"/>
        <v>0</v>
      </c>
      <c r="HF74" s="576" t="str">
        <f t="shared" si="200"/>
        <v/>
      </c>
      <c r="HG74" s="577" t="str">
        <f t="shared" si="200"/>
        <v/>
      </c>
      <c r="HH74" s="576" t="str">
        <f t="shared" si="201"/>
        <v/>
      </c>
      <c r="HI74" s="577" t="str">
        <f t="shared" si="201"/>
        <v/>
      </c>
      <c r="HJ74" s="576">
        <f t="shared" si="202"/>
        <v>14950.66</v>
      </c>
      <c r="HK74" s="577">
        <f t="shared" si="202"/>
        <v>19224.879999999997</v>
      </c>
      <c r="HL74" s="576">
        <f t="shared" si="203"/>
        <v>398335.99</v>
      </c>
      <c r="HM74" s="577">
        <f t="shared" si="203"/>
        <v>509115</v>
      </c>
    </row>
    <row r="75" spans="1:221">
      <c r="A75" s="80" t="s">
        <v>412</v>
      </c>
      <c r="B75" s="81" t="s">
        <v>421</v>
      </c>
      <c r="C75" s="87"/>
      <c r="D75" s="82" t="s">
        <v>422</v>
      </c>
      <c r="E75" s="83">
        <v>3</v>
      </c>
      <c r="F75" s="574">
        <v>4775</v>
      </c>
      <c r="G75" s="575">
        <v>5044</v>
      </c>
      <c r="H75" s="574">
        <v>48</v>
      </c>
      <c r="I75" s="575">
        <v>36</v>
      </c>
      <c r="J75" s="576">
        <f t="shared" si="136"/>
        <v>4727</v>
      </c>
      <c r="K75" s="577">
        <f t="shared" si="136"/>
        <v>5008</v>
      </c>
      <c r="L75" s="574"/>
      <c r="M75" s="575"/>
      <c r="N75" s="576">
        <f t="shared" si="137"/>
        <v>4727</v>
      </c>
      <c r="O75" s="577">
        <f t="shared" si="137"/>
        <v>5008</v>
      </c>
      <c r="P75" s="576">
        <f t="shared" si="137"/>
        <v>4727</v>
      </c>
      <c r="Q75" s="577">
        <f t="shared" si="137"/>
        <v>5008</v>
      </c>
      <c r="R75" s="574">
        <v>37</v>
      </c>
      <c r="S75" s="575">
        <v>46</v>
      </c>
      <c r="T75" s="576">
        <f t="shared" si="138"/>
        <v>37</v>
      </c>
      <c r="U75" s="577">
        <f t="shared" si="138"/>
        <v>46</v>
      </c>
      <c r="V75" s="574">
        <v>4</v>
      </c>
      <c r="W75" s="575">
        <v>9</v>
      </c>
      <c r="X75" s="576">
        <f t="shared" si="139"/>
        <v>4</v>
      </c>
      <c r="Y75" s="577">
        <f t="shared" si="139"/>
        <v>9</v>
      </c>
      <c r="Z75" s="574"/>
      <c r="AA75" s="575"/>
      <c r="AB75" s="576">
        <f t="shared" si="140"/>
        <v>0</v>
      </c>
      <c r="AC75" s="577">
        <f t="shared" si="140"/>
        <v>0</v>
      </c>
      <c r="AD75" s="576">
        <f t="shared" si="141"/>
        <v>41</v>
      </c>
      <c r="AE75" s="577">
        <f t="shared" si="141"/>
        <v>55</v>
      </c>
      <c r="AF75" s="576">
        <f t="shared" si="142"/>
        <v>41</v>
      </c>
      <c r="AG75" s="577">
        <f t="shared" si="142"/>
        <v>55</v>
      </c>
      <c r="AH75" s="574">
        <v>4.6900000000000004</v>
      </c>
      <c r="AI75" s="575">
        <v>4.43</v>
      </c>
      <c r="AJ75" s="576">
        <f t="shared" si="143"/>
        <v>173.53</v>
      </c>
      <c r="AK75" s="577">
        <f t="shared" si="143"/>
        <v>203.77999999999997</v>
      </c>
      <c r="AL75" s="574">
        <v>4.75</v>
      </c>
      <c r="AM75" s="575">
        <v>3.89</v>
      </c>
      <c r="AN75" s="576">
        <f t="shared" si="144"/>
        <v>19</v>
      </c>
      <c r="AO75" s="577">
        <f t="shared" si="144"/>
        <v>35.01</v>
      </c>
      <c r="AP75" s="574"/>
      <c r="AQ75" s="575"/>
      <c r="AR75" s="576">
        <f t="shared" si="145"/>
        <v>0</v>
      </c>
      <c r="AS75" s="577">
        <f t="shared" si="145"/>
        <v>0</v>
      </c>
      <c r="AT75" s="576">
        <f t="shared" si="146"/>
        <v>4.6958536585365858</v>
      </c>
      <c r="AU75" s="577">
        <f t="shared" si="146"/>
        <v>4.3416363636363631</v>
      </c>
      <c r="AV75" s="576">
        <f t="shared" si="147"/>
        <v>192.53000000000003</v>
      </c>
      <c r="AW75" s="577">
        <f t="shared" si="147"/>
        <v>238.78999999999996</v>
      </c>
      <c r="AX75" s="574">
        <v>141</v>
      </c>
      <c r="AY75" s="575">
        <v>134.19999999999999</v>
      </c>
      <c r="AZ75" s="576">
        <f t="shared" si="148"/>
        <v>5217</v>
      </c>
      <c r="BA75" s="577">
        <f t="shared" si="148"/>
        <v>6173.2</v>
      </c>
      <c r="BB75" s="574">
        <v>135.5</v>
      </c>
      <c r="BC75" s="575">
        <v>134.44</v>
      </c>
      <c r="BD75" s="576">
        <f t="shared" si="149"/>
        <v>542</v>
      </c>
      <c r="BE75" s="577">
        <f t="shared" si="149"/>
        <v>1209.96</v>
      </c>
      <c r="BF75" s="574"/>
      <c r="BG75" s="575"/>
      <c r="BH75" s="576">
        <f t="shared" si="150"/>
        <v>0</v>
      </c>
      <c r="BI75" s="577">
        <f t="shared" si="150"/>
        <v>0</v>
      </c>
      <c r="BJ75" s="576">
        <f t="shared" si="151"/>
        <v>140.46341463414635</v>
      </c>
      <c r="BK75" s="577">
        <f t="shared" si="151"/>
        <v>134.23927272727272</v>
      </c>
      <c r="BL75" s="576">
        <f t="shared" si="152"/>
        <v>5759</v>
      </c>
      <c r="BM75" s="577">
        <f t="shared" si="152"/>
        <v>7383.16</v>
      </c>
      <c r="BN75" s="574">
        <v>1861</v>
      </c>
      <c r="BO75" s="575">
        <v>2006</v>
      </c>
      <c r="BP75" s="576">
        <f t="shared" si="153"/>
        <v>1861</v>
      </c>
      <c r="BQ75" s="577">
        <f t="shared" si="153"/>
        <v>2006</v>
      </c>
      <c r="BR75" s="574">
        <v>137</v>
      </c>
      <c r="BS75" s="575">
        <v>107</v>
      </c>
      <c r="BT75" s="576">
        <f t="shared" si="154"/>
        <v>137</v>
      </c>
      <c r="BU75" s="577">
        <f t="shared" si="154"/>
        <v>107</v>
      </c>
      <c r="BV75" s="574"/>
      <c r="BW75" s="575"/>
      <c r="BX75" s="576">
        <f t="shared" si="155"/>
        <v>0</v>
      </c>
      <c r="BY75" s="577">
        <f t="shared" si="155"/>
        <v>0</v>
      </c>
      <c r="BZ75" s="576">
        <f t="shared" si="156"/>
        <v>1998</v>
      </c>
      <c r="CA75" s="577">
        <f t="shared" si="156"/>
        <v>2113</v>
      </c>
      <c r="CB75" s="576">
        <f t="shared" si="157"/>
        <v>1998</v>
      </c>
      <c r="CC75" s="577">
        <f t="shared" si="157"/>
        <v>2113</v>
      </c>
      <c r="CD75" s="574">
        <v>5.55</v>
      </c>
      <c r="CE75" s="575">
        <v>5.45</v>
      </c>
      <c r="CF75" s="576">
        <f t="shared" si="158"/>
        <v>10328.549999999999</v>
      </c>
      <c r="CG75" s="577">
        <f t="shared" si="158"/>
        <v>10932.7</v>
      </c>
      <c r="CH75" s="574">
        <v>6.55</v>
      </c>
      <c r="CI75" s="575">
        <v>6.89</v>
      </c>
      <c r="CJ75" s="576">
        <f t="shared" si="159"/>
        <v>897.35</v>
      </c>
      <c r="CK75" s="577">
        <f t="shared" si="159"/>
        <v>737.23</v>
      </c>
      <c r="CL75" s="574"/>
      <c r="CM75" s="575"/>
      <c r="CN75" s="576">
        <f t="shared" si="160"/>
        <v>0</v>
      </c>
      <c r="CO75" s="577">
        <f t="shared" si="160"/>
        <v>0</v>
      </c>
      <c r="CP75" s="576">
        <f t="shared" si="161"/>
        <v>5.618568568568568</v>
      </c>
      <c r="CQ75" s="577">
        <f t="shared" si="161"/>
        <v>5.5229200189304306</v>
      </c>
      <c r="CR75" s="576">
        <f t="shared" si="162"/>
        <v>11225.9</v>
      </c>
      <c r="CS75" s="577">
        <f t="shared" si="162"/>
        <v>11669.93</v>
      </c>
      <c r="CT75" s="574">
        <v>141.93</v>
      </c>
      <c r="CU75" s="575">
        <v>140.63</v>
      </c>
      <c r="CV75" s="576">
        <f t="shared" si="163"/>
        <v>264131.73000000004</v>
      </c>
      <c r="CW75" s="577">
        <f t="shared" si="163"/>
        <v>282103.77999999997</v>
      </c>
      <c r="CX75" s="574">
        <v>145.83000000000001</v>
      </c>
      <c r="CY75" s="575">
        <v>148.68</v>
      </c>
      <c r="CZ75" s="576">
        <f t="shared" si="164"/>
        <v>19978.710000000003</v>
      </c>
      <c r="DA75" s="577">
        <f t="shared" si="164"/>
        <v>15908.76</v>
      </c>
      <c r="DB75" s="574"/>
      <c r="DC75" s="575"/>
      <c r="DD75" s="576">
        <f t="shared" si="165"/>
        <v>0</v>
      </c>
      <c r="DE75" s="577">
        <f t="shared" si="165"/>
        <v>0</v>
      </c>
      <c r="DF75" s="576">
        <f t="shared" si="166"/>
        <v>142.19741741741745</v>
      </c>
      <c r="DG75" s="577">
        <f t="shared" si="166"/>
        <v>141.03764316138191</v>
      </c>
      <c r="DH75" s="576">
        <f t="shared" si="167"/>
        <v>284110.44000000006</v>
      </c>
      <c r="DI75" s="577">
        <f t="shared" si="167"/>
        <v>298012.53999999998</v>
      </c>
      <c r="DJ75" s="576">
        <f t="shared" si="168"/>
        <v>2039</v>
      </c>
      <c r="DK75" s="577">
        <f t="shared" si="168"/>
        <v>2168</v>
      </c>
      <c r="DL75" s="576">
        <f t="shared" si="168"/>
        <v>2039</v>
      </c>
      <c r="DM75" s="577">
        <f t="shared" si="168"/>
        <v>2168</v>
      </c>
      <c r="DN75" s="576">
        <f t="shared" si="169"/>
        <v>5.6000147130946543</v>
      </c>
      <c r="DO75" s="577">
        <f t="shared" si="169"/>
        <v>5.4929520295202954</v>
      </c>
      <c r="DP75" s="576">
        <f t="shared" si="170"/>
        <v>11418.43</v>
      </c>
      <c r="DQ75" s="577">
        <f t="shared" si="170"/>
        <v>11908.720000000001</v>
      </c>
      <c r="DR75" s="576">
        <f t="shared" si="171"/>
        <v>142.16255026974011</v>
      </c>
      <c r="DS75" s="577">
        <f t="shared" si="171"/>
        <v>140.86517527675275</v>
      </c>
      <c r="DT75" s="576">
        <f t="shared" si="172"/>
        <v>289869.44000000006</v>
      </c>
      <c r="DU75" s="577">
        <f t="shared" si="172"/>
        <v>305395.69999999995</v>
      </c>
      <c r="DV75" s="574">
        <v>1945</v>
      </c>
      <c r="DW75" s="575">
        <v>2009</v>
      </c>
      <c r="DX75" s="576">
        <f t="shared" si="173"/>
        <v>1945</v>
      </c>
      <c r="DY75" s="577">
        <f t="shared" si="173"/>
        <v>2009</v>
      </c>
      <c r="DZ75" s="574">
        <v>742</v>
      </c>
      <c r="EA75" s="575">
        <v>829</v>
      </c>
      <c r="EB75" s="576">
        <f t="shared" si="174"/>
        <v>742</v>
      </c>
      <c r="EC75" s="577">
        <f t="shared" si="174"/>
        <v>829</v>
      </c>
      <c r="ED75" s="574"/>
      <c r="EE75" s="575"/>
      <c r="EF75" s="576">
        <f t="shared" si="175"/>
        <v>0</v>
      </c>
      <c r="EG75" s="577">
        <f t="shared" si="175"/>
        <v>0</v>
      </c>
      <c r="EH75" s="576">
        <f t="shared" si="176"/>
        <v>2687</v>
      </c>
      <c r="EI75" s="577">
        <f t="shared" si="176"/>
        <v>2838</v>
      </c>
      <c r="EJ75" s="576">
        <f t="shared" si="177"/>
        <v>2687</v>
      </c>
      <c r="EK75" s="577">
        <f t="shared" si="177"/>
        <v>2838</v>
      </c>
      <c r="EL75" s="574">
        <v>4.05</v>
      </c>
      <c r="EM75" s="575">
        <v>4.0599999999999996</v>
      </c>
      <c r="EN75" s="576">
        <f t="shared" si="178"/>
        <v>7877.25</v>
      </c>
      <c r="EO75" s="577">
        <f t="shared" si="178"/>
        <v>8156.5399999999991</v>
      </c>
      <c r="EP75" s="574">
        <v>4.5999999999999996</v>
      </c>
      <c r="EQ75" s="575">
        <v>4.42</v>
      </c>
      <c r="ER75" s="576">
        <f t="shared" si="179"/>
        <v>3413.2</v>
      </c>
      <c r="ES75" s="577">
        <f t="shared" si="179"/>
        <v>3664.18</v>
      </c>
      <c r="ET75" s="574"/>
      <c r="EU75" s="575"/>
      <c r="EV75" s="576">
        <f t="shared" si="180"/>
        <v>0</v>
      </c>
      <c r="EW75" s="577">
        <f t="shared" si="180"/>
        <v>0</v>
      </c>
      <c r="EX75" s="576">
        <f t="shared" si="181"/>
        <v>4.20187941942687</v>
      </c>
      <c r="EY75" s="577">
        <f t="shared" si="181"/>
        <v>4.1651585623678642</v>
      </c>
      <c r="EZ75" s="576">
        <f t="shared" si="182"/>
        <v>11290.449999999999</v>
      </c>
      <c r="FA75" s="577">
        <f t="shared" si="182"/>
        <v>11820.72</v>
      </c>
      <c r="FB75" s="574">
        <v>100.22</v>
      </c>
      <c r="FC75" s="575">
        <v>100.3</v>
      </c>
      <c r="FD75" s="576">
        <f t="shared" si="183"/>
        <v>194927.9</v>
      </c>
      <c r="FE75" s="577">
        <f t="shared" si="183"/>
        <v>201502.69999999998</v>
      </c>
      <c r="FF75" s="574">
        <v>94.29</v>
      </c>
      <c r="FG75" s="575">
        <v>91.58</v>
      </c>
      <c r="FH75" s="576">
        <f t="shared" si="184"/>
        <v>69963.180000000008</v>
      </c>
      <c r="FI75" s="577">
        <f t="shared" si="184"/>
        <v>75919.819999999992</v>
      </c>
      <c r="FJ75" s="574"/>
      <c r="FK75" s="575"/>
      <c r="FL75" s="576">
        <f t="shared" si="185"/>
        <v>0</v>
      </c>
      <c r="FM75" s="577">
        <f t="shared" si="185"/>
        <v>0</v>
      </c>
      <c r="FN75" s="576">
        <f t="shared" si="186"/>
        <v>98.582463714179383</v>
      </c>
      <c r="FO75" s="577">
        <f t="shared" si="186"/>
        <v>97.752825933756156</v>
      </c>
      <c r="FP75" s="576">
        <f t="shared" si="187"/>
        <v>264891.08</v>
      </c>
      <c r="FQ75" s="577">
        <f t="shared" si="187"/>
        <v>277422.51999999996</v>
      </c>
      <c r="FR75" s="574">
        <v>1</v>
      </c>
      <c r="FS75" s="575">
        <v>2</v>
      </c>
      <c r="FT75" s="576">
        <f t="shared" si="188"/>
        <v>1</v>
      </c>
      <c r="FU75" s="577">
        <f t="shared" si="188"/>
        <v>2</v>
      </c>
      <c r="FV75" s="574"/>
      <c r="FW75" s="575"/>
      <c r="FX75" s="576">
        <f t="shared" si="189"/>
        <v>0</v>
      </c>
      <c r="FY75" s="577">
        <f t="shared" si="189"/>
        <v>0</v>
      </c>
      <c r="FZ75" s="574">
        <v>163</v>
      </c>
      <c r="GA75" s="575">
        <v>147.5</v>
      </c>
      <c r="GB75" s="576">
        <f t="shared" si="190"/>
        <v>163</v>
      </c>
      <c r="GC75" s="577">
        <f t="shared" si="190"/>
        <v>295</v>
      </c>
      <c r="GD75" s="576">
        <f t="shared" si="191"/>
        <v>3843</v>
      </c>
      <c r="GE75" s="577">
        <f t="shared" si="191"/>
        <v>4061</v>
      </c>
      <c r="GF75" s="576">
        <f t="shared" si="191"/>
        <v>3843</v>
      </c>
      <c r="GG75" s="577">
        <f t="shared" si="191"/>
        <v>4061</v>
      </c>
      <c r="GH75" s="576">
        <f t="shared" si="192"/>
        <v>18379.330000000002</v>
      </c>
      <c r="GI75" s="577">
        <f t="shared" si="192"/>
        <v>19293.02</v>
      </c>
      <c r="GJ75" s="576">
        <f t="shared" si="193"/>
        <v>464276.63</v>
      </c>
      <c r="GK75" s="577">
        <f t="shared" si="193"/>
        <v>489779.67999999993</v>
      </c>
      <c r="GL75" s="576">
        <f t="shared" si="194"/>
        <v>883</v>
      </c>
      <c r="GM75" s="577">
        <f t="shared" si="194"/>
        <v>945</v>
      </c>
      <c r="GN75" s="576">
        <f t="shared" si="194"/>
        <v>883</v>
      </c>
      <c r="GO75" s="577">
        <f t="shared" si="194"/>
        <v>945</v>
      </c>
      <c r="GP75" s="576">
        <f t="shared" si="195"/>
        <v>4329.55</v>
      </c>
      <c r="GQ75" s="577">
        <f t="shared" si="195"/>
        <v>4436.42</v>
      </c>
      <c r="GR75" s="576">
        <f t="shared" si="196"/>
        <v>90483.890000000014</v>
      </c>
      <c r="GS75" s="577">
        <f t="shared" si="196"/>
        <v>93038.54</v>
      </c>
      <c r="GT75" s="576">
        <f t="shared" si="197"/>
        <v>4726</v>
      </c>
      <c r="GU75" s="577">
        <f t="shared" si="197"/>
        <v>5006</v>
      </c>
      <c r="GV75" s="576">
        <f t="shared" si="197"/>
        <v>4726</v>
      </c>
      <c r="GW75" s="577">
        <f t="shared" si="197"/>
        <v>5006</v>
      </c>
      <c r="GX75" s="576">
        <f t="shared" si="198"/>
        <v>22708.880000000001</v>
      </c>
      <c r="GY75" s="577">
        <f t="shared" si="198"/>
        <v>23729.440000000002</v>
      </c>
      <c r="GZ75" s="576">
        <f t="shared" si="198"/>
        <v>554760.52</v>
      </c>
      <c r="HA75" s="577">
        <f t="shared" si="198"/>
        <v>582818.22</v>
      </c>
      <c r="HB75" s="576">
        <f t="shared" si="199"/>
        <v>0</v>
      </c>
      <c r="HC75" s="577">
        <f t="shared" si="199"/>
        <v>0</v>
      </c>
      <c r="HD75" s="576">
        <f t="shared" si="199"/>
        <v>0</v>
      </c>
      <c r="HE75" s="577">
        <f t="shared" si="199"/>
        <v>0</v>
      </c>
      <c r="HF75" s="576" t="str">
        <f t="shared" si="200"/>
        <v/>
      </c>
      <c r="HG75" s="577" t="str">
        <f t="shared" si="200"/>
        <v/>
      </c>
      <c r="HH75" s="576" t="str">
        <f t="shared" si="201"/>
        <v/>
      </c>
      <c r="HI75" s="577" t="str">
        <f t="shared" si="201"/>
        <v/>
      </c>
      <c r="HJ75" s="576">
        <f t="shared" si="202"/>
        <v>22708.879999999997</v>
      </c>
      <c r="HK75" s="577">
        <f t="shared" si="202"/>
        <v>23729.440000000002</v>
      </c>
      <c r="HL75" s="576">
        <f t="shared" si="203"/>
        <v>554923.52000000002</v>
      </c>
      <c r="HM75" s="577">
        <f t="shared" si="203"/>
        <v>583113.22</v>
      </c>
    </row>
    <row r="76" spans="1:221">
      <c r="A76" s="80" t="s">
        <v>412</v>
      </c>
      <c r="B76" s="81" t="s">
        <v>423</v>
      </c>
      <c r="C76" s="88"/>
      <c r="D76" s="82" t="s">
        <v>424</v>
      </c>
      <c r="E76" s="83">
        <v>3</v>
      </c>
      <c r="F76" s="574">
        <v>1852</v>
      </c>
      <c r="G76" s="575">
        <v>1810</v>
      </c>
      <c r="H76" s="574">
        <v>65</v>
      </c>
      <c r="I76" s="575">
        <v>85</v>
      </c>
      <c r="J76" s="576">
        <f t="shared" si="136"/>
        <v>1787</v>
      </c>
      <c r="K76" s="577">
        <f t="shared" si="136"/>
        <v>1725</v>
      </c>
      <c r="L76" s="574"/>
      <c r="M76" s="575"/>
      <c r="N76" s="576">
        <f t="shared" si="137"/>
        <v>1787</v>
      </c>
      <c r="O76" s="577">
        <f t="shared" si="137"/>
        <v>1725</v>
      </c>
      <c r="P76" s="576">
        <f t="shared" si="137"/>
        <v>1787</v>
      </c>
      <c r="Q76" s="577">
        <f t="shared" si="137"/>
        <v>1725</v>
      </c>
      <c r="R76" s="574">
        <v>14</v>
      </c>
      <c r="S76" s="575">
        <v>24</v>
      </c>
      <c r="T76" s="576">
        <f t="shared" si="138"/>
        <v>14</v>
      </c>
      <c r="U76" s="577">
        <f t="shared" si="138"/>
        <v>24</v>
      </c>
      <c r="V76" s="574">
        <v>4</v>
      </c>
      <c r="W76" s="575">
        <v>4</v>
      </c>
      <c r="X76" s="576">
        <f t="shared" si="139"/>
        <v>4</v>
      </c>
      <c r="Y76" s="577">
        <f t="shared" si="139"/>
        <v>4</v>
      </c>
      <c r="Z76" s="574"/>
      <c r="AA76" s="575"/>
      <c r="AB76" s="576">
        <f t="shared" si="140"/>
        <v>0</v>
      </c>
      <c r="AC76" s="577">
        <f t="shared" si="140"/>
        <v>0</v>
      </c>
      <c r="AD76" s="576">
        <f t="shared" si="141"/>
        <v>18</v>
      </c>
      <c r="AE76" s="577">
        <f t="shared" si="141"/>
        <v>28</v>
      </c>
      <c r="AF76" s="576">
        <f t="shared" si="142"/>
        <v>18</v>
      </c>
      <c r="AG76" s="577">
        <f t="shared" si="142"/>
        <v>28</v>
      </c>
      <c r="AH76" s="574">
        <v>4.6399999999999997</v>
      </c>
      <c r="AI76" s="575">
        <v>4.71</v>
      </c>
      <c r="AJ76" s="576">
        <f t="shared" si="143"/>
        <v>64.959999999999994</v>
      </c>
      <c r="AK76" s="577">
        <f t="shared" si="143"/>
        <v>113.03999999999999</v>
      </c>
      <c r="AL76" s="574">
        <v>4.5</v>
      </c>
      <c r="AM76" s="575">
        <v>3</v>
      </c>
      <c r="AN76" s="576">
        <f t="shared" si="144"/>
        <v>18</v>
      </c>
      <c r="AO76" s="577">
        <f t="shared" si="144"/>
        <v>12</v>
      </c>
      <c r="AP76" s="574"/>
      <c r="AQ76" s="575"/>
      <c r="AR76" s="576">
        <f t="shared" si="145"/>
        <v>0</v>
      </c>
      <c r="AS76" s="577">
        <f t="shared" si="145"/>
        <v>0</v>
      </c>
      <c r="AT76" s="576">
        <f t="shared" si="146"/>
        <v>4.6088888888888881</v>
      </c>
      <c r="AU76" s="577">
        <f t="shared" si="146"/>
        <v>4.4657142857142853</v>
      </c>
      <c r="AV76" s="576">
        <f t="shared" si="147"/>
        <v>82.95999999999998</v>
      </c>
      <c r="AW76" s="577">
        <f t="shared" si="147"/>
        <v>125.03999999999999</v>
      </c>
      <c r="AX76" s="574">
        <v>132.5</v>
      </c>
      <c r="AY76" s="575">
        <v>140.46</v>
      </c>
      <c r="AZ76" s="576">
        <f t="shared" si="148"/>
        <v>1855</v>
      </c>
      <c r="BA76" s="577">
        <f t="shared" si="148"/>
        <v>3371.04</v>
      </c>
      <c r="BB76" s="574">
        <v>149</v>
      </c>
      <c r="BC76" s="575">
        <v>134.5</v>
      </c>
      <c r="BD76" s="576">
        <f t="shared" si="149"/>
        <v>596</v>
      </c>
      <c r="BE76" s="577">
        <f t="shared" si="149"/>
        <v>538</v>
      </c>
      <c r="BF76" s="574"/>
      <c r="BG76" s="575"/>
      <c r="BH76" s="576">
        <f t="shared" si="150"/>
        <v>0</v>
      </c>
      <c r="BI76" s="577">
        <f t="shared" si="150"/>
        <v>0</v>
      </c>
      <c r="BJ76" s="576">
        <f t="shared" si="151"/>
        <v>136.16666666666666</v>
      </c>
      <c r="BK76" s="577">
        <f t="shared" si="151"/>
        <v>139.60857142857142</v>
      </c>
      <c r="BL76" s="576">
        <f t="shared" si="152"/>
        <v>2451</v>
      </c>
      <c r="BM76" s="577">
        <f t="shared" si="152"/>
        <v>3909.04</v>
      </c>
      <c r="BN76" s="574">
        <v>1034</v>
      </c>
      <c r="BO76" s="575">
        <v>1004</v>
      </c>
      <c r="BP76" s="576">
        <f t="shared" si="153"/>
        <v>1034</v>
      </c>
      <c r="BQ76" s="577">
        <f t="shared" si="153"/>
        <v>1004</v>
      </c>
      <c r="BR76" s="574">
        <v>55</v>
      </c>
      <c r="BS76" s="575">
        <v>62</v>
      </c>
      <c r="BT76" s="576">
        <f t="shared" si="154"/>
        <v>55</v>
      </c>
      <c r="BU76" s="577">
        <f t="shared" si="154"/>
        <v>62</v>
      </c>
      <c r="BV76" s="574"/>
      <c r="BW76" s="575"/>
      <c r="BX76" s="576">
        <f t="shared" si="155"/>
        <v>0</v>
      </c>
      <c r="BY76" s="577">
        <f t="shared" si="155"/>
        <v>0</v>
      </c>
      <c r="BZ76" s="576">
        <f t="shared" si="156"/>
        <v>1089</v>
      </c>
      <c r="CA76" s="577">
        <f t="shared" si="156"/>
        <v>1066</v>
      </c>
      <c r="CB76" s="576">
        <f t="shared" si="157"/>
        <v>1089</v>
      </c>
      <c r="CC76" s="577">
        <f t="shared" si="157"/>
        <v>1066</v>
      </c>
      <c r="CD76" s="574">
        <v>5.22</v>
      </c>
      <c r="CE76" s="575">
        <v>5.17</v>
      </c>
      <c r="CF76" s="576">
        <f t="shared" si="158"/>
        <v>5397.48</v>
      </c>
      <c r="CG76" s="577">
        <f t="shared" si="158"/>
        <v>5190.68</v>
      </c>
      <c r="CH76" s="574">
        <v>5.38</v>
      </c>
      <c r="CI76" s="575">
        <v>5.65</v>
      </c>
      <c r="CJ76" s="576">
        <f t="shared" si="159"/>
        <v>295.89999999999998</v>
      </c>
      <c r="CK76" s="577">
        <f t="shared" si="159"/>
        <v>350.3</v>
      </c>
      <c r="CL76" s="574"/>
      <c r="CM76" s="575"/>
      <c r="CN76" s="576">
        <f t="shared" si="160"/>
        <v>0</v>
      </c>
      <c r="CO76" s="577">
        <f t="shared" si="160"/>
        <v>0</v>
      </c>
      <c r="CP76" s="576">
        <f t="shared" si="161"/>
        <v>5.228080808080807</v>
      </c>
      <c r="CQ76" s="577">
        <f t="shared" si="161"/>
        <v>5.1979174484052537</v>
      </c>
      <c r="CR76" s="576">
        <f t="shared" si="162"/>
        <v>5693.3799999999992</v>
      </c>
      <c r="CS76" s="577">
        <f t="shared" si="162"/>
        <v>5540.9800000000005</v>
      </c>
      <c r="CT76" s="574">
        <v>138.76</v>
      </c>
      <c r="CU76" s="575">
        <v>136.75</v>
      </c>
      <c r="CV76" s="576">
        <f t="shared" si="163"/>
        <v>143477.84</v>
      </c>
      <c r="CW76" s="577">
        <f t="shared" si="163"/>
        <v>137297</v>
      </c>
      <c r="CX76" s="574">
        <v>134.07</v>
      </c>
      <c r="CY76" s="575">
        <v>139.80000000000001</v>
      </c>
      <c r="CZ76" s="576">
        <f t="shared" si="164"/>
        <v>7373.8499999999995</v>
      </c>
      <c r="DA76" s="577">
        <f t="shared" si="164"/>
        <v>8667.6</v>
      </c>
      <c r="DB76" s="574"/>
      <c r="DC76" s="575"/>
      <c r="DD76" s="576">
        <f t="shared" si="165"/>
        <v>0</v>
      </c>
      <c r="DE76" s="577">
        <f t="shared" si="165"/>
        <v>0</v>
      </c>
      <c r="DF76" s="576">
        <f t="shared" si="166"/>
        <v>138.5231313131313</v>
      </c>
      <c r="DG76" s="577">
        <f t="shared" si="166"/>
        <v>136.92739212007504</v>
      </c>
      <c r="DH76" s="576">
        <f t="shared" si="167"/>
        <v>150851.68999999997</v>
      </c>
      <c r="DI76" s="577">
        <f t="shared" si="167"/>
        <v>145964.6</v>
      </c>
      <c r="DJ76" s="576">
        <f t="shared" si="168"/>
        <v>1107</v>
      </c>
      <c r="DK76" s="577">
        <f t="shared" si="168"/>
        <v>1094</v>
      </c>
      <c r="DL76" s="576">
        <f t="shared" si="168"/>
        <v>1107</v>
      </c>
      <c r="DM76" s="577">
        <f t="shared" si="168"/>
        <v>1094</v>
      </c>
      <c r="DN76" s="576">
        <f t="shared" si="169"/>
        <v>5.2180126467931336</v>
      </c>
      <c r="DO76" s="577">
        <f t="shared" si="169"/>
        <v>5.1791773308957954</v>
      </c>
      <c r="DP76" s="576">
        <f t="shared" si="170"/>
        <v>5776.3399999999992</v>
      </c>
      <c r="DQ76" s="577">
        <f t="shared" si="170"/>
        <v>5666.02</v>
      </c>
      <c r="DR76" s="576">
        <f t="shared" si="171"/>
        <v>138.4848148148148</v>
      </c>
      <c r="DS76" s="577">
        <f t="shared" si="171"/>
        <v>136.99601462522853</v>
      </c>
      <c r="DT76" s="576">
        <f t="shared" si="172"/>
        <v>153302.68999999997</v>
      </c>
      <c r="DU76" s="577">
        <f t="shared" si="172"/>
        <v>149873.64000000001</v>
      </c>
      <c r="DV76" s="574">
        <v>492</v>
      </c>
      <c r="DW76" s="575">
        <v>456</v>
      </c>
      <c r="DX76" s="576">
        <f t="shared" si="173"/>
        <v>492</v>
      </c>
      <c r="DY76" s="577">
        <f t="shared" si="173"/>
        <v>456</v>
      </c>
      <c r="DZ76" s="574">
        <v>188</v>
      </c>
      <c r="EA76" s="575">
        <v>175</v>
      </c>
      <c r="EB76" s="576">
        <f t="shared" si="174"/>
        <v>188</v>
      </c>
      <c r="EC76" s="577">
        <f t="shared" si="174"/>
        <v>175</v>
      </c>
      <c r="ED76" s="574"/>
      <c r="EE76" s="575"/>
      <c r="EF76" s="576">
        <f t="shared" si="175"/>
        <v>0</v>
      </c>
      <c r="EG76" s="577">
        <f t="shared" si="175"/>
        <v>0</v>
      </c>
      <c r="EH76" s="576">
        <f t="shared" si="176"/>
        <v>680</v>
      </c>
      <c r="EI76" s="577">
        <f t="shared" si="176"/>
        <v>631</v>
      </c>
      <c r="EJ76" s="576">
        <f t="shared" si="177"/>
        <v>680</v>
      </c>
      <c r="EK76" s="577">
        <f t="shared" si="177"/>
        <v>631</v>
      </c>
      <c r="EL76" s="574">
        <v>3.6</v>
      </c>
      <c r="EM76" s="575">
        <v>3.61</v>
      </c>
      <c r="EN76" s="576">
        <f t="shared" si="178"/>
        <v>1771.2</v>
      </c>
      <c r="EO76" s="577">
        <f t="shared" si="178"/>
        <v>1646.1599999999999</v>
      </c>
      <c r="EP76" s="574">
        <v>3.89</v>
      </c>
      <c r="EQ76" s="575">
        <v>3.37</v>
      </c>
      <c r="ER76" s="576">
        <f t="shared" si="179"/>
        <v>731.32</v>
      </c>
      <c r="ES76" s="577">
        <f t="shared" si="179"/>
        <v>589.75</v>
      </c>
      <c r="ET76" s="574"/>
      <c r="EU76" s="575"/>
      <c r="EV76" s="576">
        <f t="shared" si="180"/>
        <v>0</v>
      </c>
      <c r="EW76" s="577">
        <f t="shared" si="180"/>
        <v>0</v>
      </c>
      <c r="EX76" s="576">
        <f t="shared" si="181"/>
        <v>3.6801764705882354</v>
      </c>
      <c r="EY76" s="577">
        <f t="shared" si="181"/>
        <v>3.5434389857369255</v>
      </c>
      <c r="EZ76" s="576">
        <f t="shared" si="182"/>
        <v>2502.52</v>
      </c>
      <c r="FA76" s="577">
        <f t="shared" si="182"/>
        <v>2235.91</v>
      </c>
      <c r="FB76" s="574">
        <v>93.89</v>
      </c>
      <c r="FC76" s="575">
        <v>94.57</v>
      </c>
      <c r="FD76" s="576">
        <f t="shared" si="183"/>
        <v>46193.88</v>
      </c>
      <c r="FE76" s="577">
        <f t="shared" si="183"/>
        <v>43123.92</v>
      </c>
      <c r="FF76" s="574">
        <v>71.760000000000005</v>
      </c>
      <c r="FG76" s="575">
        <v>67.040000000000006</v>
      </c>
      <c r="FH76" s="576">
        <f t="shared" si="184"/>
        <v>13490.880000000001</v>
      </c>
      <c r="FI76" s="577">
        <f t="shared" si="184"/>
        <v>11732.000000000002</v>
      </c>
      <c r="FJ76" s="574"/>
      <c r="FK76" s="575"/>
      <c r="FL76" s="576">
        <f t="shared" si="185"/>
        <v>0</v>
      </c>
      <c r="FM76" s="577">
        <f t="shared" si="185"/>
        <v>0</v>
      </c>
      <c r="FN76" s="576">
        <f t="shared" si="186"/>
        <v>87.771705882352933</v>
      </c>
      <c r="FO76" s="577">
        <f t="shared" si="186"/>
        <v>86.934896988906502</v>
      </c>
      <c r="FP76" s="576">
        <f t="shared" si="187"/>
        <v>59684.759999999995</v>
      </c>
      <c r="FQ76" s="577">
        <f t="shared" si="187"/>
        <v>54855.920000000006</v>
      </c>
      <c r="FR76" s="574"/>
      <c r="FS76" s="575"/>
      <c r="FT76" s="576">
        <f t="shared" si="188"/>
        <v>0</v>
      </c>
      <c r="FU76" s="577">
        <f t="shared" si="188"/>
        <v>0</v>
      </c>
      <c r="FV76" s="574"/>
      <c r="FW76" s="575"/>
      <c r="FX76" s="576">
        <f t="shared" si="189"/>
        <v>0</v>
      </c>
      <c r="FY76" s="577">
        <f t="shared" si="189"/>
        <v>0</v>
      </c>
      <c r="FZ76" s="574"/>
      <c r="GA76" s="575"/>
      <c r="GB76" s="576">
        <f t="shared" si="190"/>
        <v>0</v>
      </c>
      <c r="GC76" s="577">
        <f t="shared" si="190"/>
        <v>0</v>
      </c>
      <c r="GD76" s="576">
        <f t="shared" si="191"/>
        <v>1540</v>
      </c>
      <c r="GE76" s="577">
        <f t="shared" si="191"/>
        <v>1484</v>
      </c>
      <c r="GF76" s="576">
        <f t="shared" si="191"/>
        <v>1540</v>
      </c>
      <c r="GG76" s="577">
        <f t="shared" si="191"/>
        <v>1484</v>
      </c>
      <c r="GH76" s="576">
        <f t="shared" si="192"/>
        <v>7233.6399999999994</v>
      </c>
      <c r="GI76" s="577">
        <f t="shared" si="192"/>
        <v>6949.88</v>
      </c>
      <c r="GJ76" s="576">
        <f t="shared" si="193"/>
        <v>191526.72</v>
      </c>
      <c r="GK76" s="577">
        <f t="shared" si="193"/>
        <v>183791.96000000002</v>
      </c>
      <c r="GL76" s="576">
        <f t="shared" si="194"/>
        <v>247</v>
      </c>
      <c r="GM76" s="577">
        <f t="shared" si="194"/>
        <v>241</v>
      </c>
      <c r="GN76" s="576">
        <f t="shared" si="194"/>
        <v>247</v>
      </c>
      <c r="GO76" s="577">
        <f t="shared" si="194"/>
        <v>241</v>
      </c>
      <c r="GP76" s="576">
        <f t="shared" si="195"/>
        <v>1045.22</v>
      </c>
      <c r="GQ76" s="577">
        <f t="shared" si="195"/>
        <v>952.05</v>
      </c>
      <c r="GR76" s="576">
        <f t="shared" si="196"/>
        <v>21460.73</v>
      </c>
      <c r="GS76" s="577">
        <f t="shared" si="196"/>
        <v>20937.600000000002</v>
      </c>
      <c r="GT76" s="576">
        <f t="shared" si="197"/>
        <v>1787</v>
      </c>
      <c r="GU76" s="577">
        <f t="shared" si="197"/>
        <v>1725</v>
      </c>
      <c r="GV76" s="576">
        <f t="shared" si="197"/>
        <v>1787</v>
      </c>
      <c r="GW76" s="577">
        <f t="shared" si="197"/>
        <v>1725</v>
      </c>
      <c r="GX76" s="576">
        <f t="shared" si="198"/>
        <v>8278.8599999999988</v>
      </c>
      <c r="GY76" s="577">
        <f t="shared" si="198"/>
        <v>7901.93</v>
      </c>
      <c r="GZ76" s="576">
        <f t="shared" si="198"/>
        <v>212987.45</v>
      </c>
      <c r="HA76" s="577">
        <f t="shared" si="198"/>
        <v>204729.56000000003</v>
      </c>
      <c r="HB76" s="576">
        <f t="shared" si="199"/>
        <v>0</v>
      </c>
      <c r="HC76" s="577">
        <f t="shared" si="199"/>
        <v>0</v>
      </c>
      <c r="HD76" s="576">
        <f t="shared" si="199"/>
        <v>0</v>
      </c>
      <c r="HE76" s="577">
        <f t="shared" si="199"/>
        <v>0</v>
      </c>
      <c r="HF76" s="576" t="str">
        <f t="shared" si="200"/>
        <v/>
      </c>
      <c r="HG76" s="577" t="str">
        <f t="shared" si="200"/>
        <v/>
      </c>
      <c r="HH76" s="576" t="str">
        <f t="shared" si="201"/>
        <v/>
      </c>
      <c r="HI76" s="577" t="str">
        <f t="shared" si="201"/>
        <v/>
      </c>
      <c r="HJ76" s="576">
        <f t="shared" si="202"/>
        <v>8278.8599999999988</v>
      </c>
      <c r="HK76" s="577">
        <f t="shared" si="202"/>
        <v>7901.93</v>
      </c>
      <c r="HL76" s="576">
        <f t="shared" si="203"/>
        <v>212987.44999999995</v>
      </c>
      <c r="HM76" s="577">
        <f t="shared" si="203"/>
        <v>204729.56000000003</v>
      </c>
    </row>
    <row r="77" spans="1:221">
      <c r="A77" s="512" t="s">
        <v>412</v>
      </c>
      <c r="B77" s="81" t="s">
        <v>425</v>
      </c>
      <c r="C77" s="88"/>
      <c r="D77" s="82" t="s">
        <v>426</v>
      </c>
      <c r="E77" s="83">
        <v>3</v>
      </c>
      <c r="F77" s="574">
        <v>1673</v>
      </c>
      <c r="G77" s="575">
        <v>1543</v>
      </c>
      <c r="H77" s="574">
        <v>47</v>
      </c>
      <c r="I77" s="575">
        <v>40</v>
      </c>
      <c r="J77" s="576">
        <f t="shared" si="136"/>
        <v>1626</v>
      </c>
      <c r="K77" s="577">
        <f t="shared" si="136"/>
        <v>1503</v>
      </c>
      <c r="L77" s="574"/>
      <c r="M77" s="575"/>
      <c r="N77" s="576">
        <f t="shared" si="137"/>
        <v>1626</v>
      </c>
      <c r="O77" s="577">
        <f t="shared" si="137"/>
        <v>1503</v>
      </c>
      <c r="P77" s="576">
        <f t="shared" si="137"/>
        <v>1626</v>
      </c>
      <c r="Q77" s="577">
        <f t="shared" si="137"/>
        <v>1503</v>
      </c>
      <c r="R77" s="574">
        <v>7</v>
      </c>
      <c r="S77" s="575">
        <v>10</v>
      </c>
      <c r="T77" s="576">
        <f t="shared" si="138"/>
        <v>7</v>
      </c>
      <c r="U77" s="577">
        <f t="shared" si="138"/>
        <v>10</v>
      </c>
      <c r="V77" s="574">
        <v>1</v>
      </c>
      <c r="W77" s="575">
        <v>0</v>
      </c>
      <c r="X77" s="576">
        <f t="shared" si="139"/>
        <v>1</v>
      </c>
      <c r="Y77" s="577">
        <f t="shared" si="139"/>
        <v>0</v>
      </c>
      <c r="Z77" s="574"/>
      <c r="AA77" s="575"/>
      <c r="AB77" s="576">
        <f t="shared" si="140"/>
        <v>0</v>
      </c>
      <c r="AC77" s="577">
        <f t="shared" si="140"/>
        <v>0</v>
      </c>
      <c r="AD77" s="576">
        <f t="shared" si="141"/>
        <v>8</v>
      </c>
      <c r="AE77" s="577">
        <f t="shared" si="141"/>
        <v>10</v>
      </c>
      <c r="AF77" s="576">
        <f t="shared" si="142"/>
        <v>8</v>
      </c>
      <c r="AG77" s="577">
        <f t="shared" si="142"/>
        <v>10</v>
      </c>
      <c r="AH77" s="574">
        <v>6.43</v>
      </c>
      <c r="AI77" s="575">
        <v>5.7</v>
      </c>
      <c r="AJ77" s="576">
        <f t="shared" si="143"/>
        <v>45.01</v>
      </c>
      <c r="AK77" s="577">
        <f t="shared" si="143"/>
        <v>57</v>
      </c>
      <c r="AL77" s="574">
        <v>10</v>
      </c>
      <c r="AM77" s="575"/>
      <c r="AN77" s="576">
        <f t="shared" si="144"/>
        <v>10</v>
      </c>
      <c r="AO77" s="577">
        <f t="shared" si="144"/>
        <v>0</v>
      </c>
      <c r="AP77" s="574"/>
      <c r="AQ77" s="575"/>
      <c r="AR77" s="576">
        <f t="shared" si="145"/>
        <v>0</v>
      </c>
      <c r="AS77" s="577">
        <f t="shared" si="145"/>
        <v>0</v>
      </c>
      <c r="AT77" s="576">
        <f t="shared" si="146"/>
        <v>6.8762499999999998</v>
      </c>
      <c r="AU77" s="577">
        <f t="shared" si="146"/>
        <v>5.7</v>
      </c>
      <c r="AV77" s="576">
        <f t="shared" si="147"/>
        <v>55.01</v>
      </c>
      <c r="AW77" s="577">
        <f t="shared" si="147"/>
        <v>57</v>
      </c>
      <c r="AX77" s="574">
        <v>136.29</v>
      </c>
      <c r="AY77" s="575">
        <v>143.30000000000001</v>
      </c>
      <c r="AZ77" s="576">
        <f t="shared" si="148"/>
        <v>954.03</v>
      </c>
      <c r="BA77" s="577">
        <f t="shared" si="148"/>
        <v>1433</v>
      </c>
      <c r="BB77" s="574">
        <v>221</v>
      </c>
      <c r="BC77" s="575"/>
      <c r="BD77" s="576">
        <f t="shared" si="149"/>
        <v>221</v>
      </c>
      <c r="BE77" s="577">
        <f t="shared" si="149"/>
        <v>0</v>
      </c>
      <c r="BF77" s="574"/>
      <c r="BG77" s="575"/>
      <c r="BH77" s="576">
        <f t="shared" si="150"/>
        <v>0</v>
      </c>
      <c r="BI77" s="577">
        <f t="shared" si="150"/>
        <v>0</v>
      </c>
      <c r="BJ77" s="576">
        <f t="shared" si="151"/>
        <v>146.87875</v>
      </c>
      <c r="BK77" s="577">
        <f t="shared" si="151"/>
        <v>143.30000000000001</v>
      </c>
      <c r="BL77" s="576">
        <f t="shared" si="152"/>
        <v>1175.03</v>
      </c>
      <c r="BM77" s="577">
        <f t="shared" si="152"/>
        <v>1433</v>
      </c>
      <c r="BN77" s="574">
        <v>848</v>
      </c>
      <c r="BO77" s="575">
        <v>702</v>
      </c>
      <c r="BP77" s="576">
        <f t="shared" si="153"/>
        <v>848</v>
      </c>
      <c r="BQ77" s="577">
        <f t="shared" si="153"/>
        <v>702</v>
      </c>
      <c r="BR77" s="574">
        <v>35</v>
      </c>
      <c r="BS77" s="575">
        <v>37</v>
      </c>
      <c r="BT77" s="576">
        <f t="shared" si="154"/>
        <v>35</v>
      </c>
      <c r="BU77" s="577">
        <f t="shared" si="154"/>
        <v>37</v>
      </c>
      <c r="BV77" s="574"/>
      <c r="BW77" s="575"/>
      <c r="BX77" s="576">
        <f t="shared" si="155"/>
        <v>0</v>
      </c>
      <c r="BY77" s="577">
        <f t="shared" si="155"/>
        <v>0</v>
      </c>
      <c r="BZ77" s="576">
        <f t="shared" si="156"/>
        <v>883</v>
      </c>
      <c r="CA77" s="577">
        <f t="shared" si="156"/>
        <v>739</v>
      </c>
      <c r="CB77" s="576">
        <f t="shared" si="157"/>
        <v>883</v>
      </c>
      <c r="CC77" s="577">
        <f t="shared" si="157"/>
        <v>739</v>
      </c>
      <c r="CD77" s="574">
        <v>5.31</v>
      </c>
      <c r="CE77" s="575">
        <v>5.37</v>
      </c>
      <c r="CF77" s="576">
        <f t="shared" si="158"/>
        <v>4502.88</v>
      </c>
      <c r="CG77" s="577">
        <f t="shared" si="158"/>
        <v>3769.7400000000002</v>
      </c>
      <c r="CH77" s="574">
        <v>6.36</v>
      </c>
      <c r="CI77" s="575">
        <v>6.28</v>
      </c>
      <c r="CJ77" s="576">
        <f t="shared" si="159"/>
        <v>222.60000000000002</v>
      </c>
      <c r="CK77" s="577">
        <f t="shared" si="159"/>
        <v>232.36</v>
      </c>
      <c r="CL77" s="574"/>
      <c r="CM77" s="575"/>
      <c r="CN77" s="576">
        <f t="shared" si="160"/>
        <v>0</v>
      </c>
      <c r="CO77" s="577">
        <f t="shared" si="160"/>
        <v>0</v>
      </c>
      <c r="CP77" s="576">
        <f t="shared" si="161"/>
        <v>5.3516194790486979</v>
      </c>
      <c r="CQ77" s="577">
        <f t="shared" si="161"/>
        <v>5.4155615696887693</v>
      </c>
      <c r="CR77" s="576">
        <f t="shared" si="162"/>
        <v>4725.4800000000005</v>
      </c>
      <c r="CS77" s="577">
        <f t="shared" si="162"/>
        <v>4002.1000000000004</v>
      </c>
      <c r="CT77" s="574">
        <v>140.71</v>
      </c>
      <c r="CU77" s="575">
        <v>139.63999999999999</v>
      </c>
      <c r="CV77" s="576">
        <f t="shared" si="163"/>
        <v>119322.08</v>
      </c>
      <c r="CW77" s="577">
        <f t="shared" si="163"/>
        <v>98027.279999999984</v>
      </c>
      <c r="CX77" s="574">
        <v>136.22999999999999</v>
      </c>
      <c r="CY77" s="575">
        <v>134.37</v>
      </c>
      <c r="CZ77" s="576">
        <f t="shared" si="164"/>
        <v>4768.0499999999993</v>
      </c>
      <c r="DA77" s="577">
        <f t="shared" si="164"/>
        <v>4971.6900000000005</v>
      </c>
      <c r="DB77" s="574"/>
      <c r="DC77" s="575"/>
      <c r="DD77" s="576">
        <f t="shared" si="165"/>
        <v>0</v>
      </c>
      <c r="DE77" s="577">
        <f t="shared" si="165"/>
        <v>0</v>
      </c>
      <c r="DF77" s="576">
        <f t="shared" si="166"/>
        <v>140.53242355605889</v>
      </c>
      <c r="DG77" s="577">
        <f t="shared" si="166"/>
        <v>139.3761434370771</v>
      </c>
      <c r="DH77" s="576">
        <f t="shared" si="167"/>
        <v>124090.13</v>
      </c>
      <c r="DI77" s="577">
        <f t="shared" si="167"/>
        <v>102998.96999999999</v>
      </c>
      <c r="DJ77" s="576">
        <f t="shared" si="168"/>
        <v>891</v>
      </c>
      <c r="DK77" s="577">
        <f t="shared" si="168"/>
        <v>749</v>
      </c>
      <c r="DL77" s="576">
        <f t="shared" si="168"/>
        <v>891</v>
      </c>
      <c r="DM77" s="577">
        <f t="shared" si="168"/>
        <v>749</v>
      </c>
      <c r="DN77" s="576">
        <f t="shared" si="169"/>
        <v>5.3653086419753091</v>
      </c>
      <c r="DO77" s="577">
        <f t="shared" si="169"/>
        <v>5.4193591455273706</v>
      </c>
      <c r="DP77" s="576">
        <f t="shared" si="170"/>
        <v>4780.4900000000007</v>
      </c>
      <c r="DQ77" s="577">
        <f t="shared" si="170"/>
        <v>4059.1000000000008</v>
      </c>
      <c r="DR77" s="576">
        <f t="shared" si="171"/>
        <v>140.5894051627385</v>
      </c>
      <c r="DS77" s="577">
        <f t="shared" si="171"/>
        <v>139.42853137516687</v>
      </c>
      <c r="DT77" s="576">
        <f t="shared" si="172"/>
        <v>125265.16</v>
      </c>
      <c r="DU77" s="577">
        <f t="shared" si="172"/>
        <v>104431.96999999999</v>
      </c>
      <c r="DV77" s="574">
        <v>554</v>
      </c>
      <c r="DW77" s="575">
        <v>550</v>
      </c>
      <c r="DX77" s="576">
        <f t="shared" si="173"/>
        <v>554</v>
      </c>
      <c r="DY77" s="577">
        <f t="shared" si="173"/>
        <v>550</v>
      </c>
      <c r="DZ77" s="574">
        <v>181</v>
      </c>
      <c r="EA77" s="575">
        <v>202</v>
      </c>
      <c r="EB77" s="576">
        <f t="shared" si="174"/>
        <v>181</v>
      </c>
      <c r="EC77" s="577">
        <f t="shared" si="174"/>
        <v>202</v>
      </c>
      <c r="ED77" s="574"/>
      <c r="EE77" s="575"/>
      <c r="EF77" s="576">
        <f t="shared" si="175"/>
        <v>0</v>
      </c>
      <c r="EG77" s="577">
        <f t="shared" si="175"/>
        <v>0</v>
      </c>
      <c r="EH77" s="576">
        <f t="shared" si="176"/>
        <v>735</v>
      </c>
      <c r="EI77" s="577">
        <f t="shared" si="176"/>
        <v>752</v>
      </c>
      <c r="EJ77" s="576">
        <f t="shared" si="177"/>
        <v>735</v>
      </c>
      <c r="EK77" s="577">
        <f t="shared" si="177"/>
        <v>752</v>
      </c>
      <c r="EL77" s="574">
        <v>3.78</v>
      </c>
      <c r="EM77" s="575">
        <v>3.9</v>
      </c>
      <c r="EN77" s="576">
        <f t="shared" si="178"/>
        <v>2094.12</v>
      </c>
      <c r="EO77" s="577">
        <f t="shared" si="178"/>
        <v>2145</v>
      </c>
      <c r="EP77" s="574">
        <v>3.84</v>
      </c>
      <c r="EQ77" s="575">
        <v>3.63</v>
      </c>
      <c r="ER77" s="576">
        <f t="shared" si="179"/>
        <v>695.04</v>
      </c>
      <c r="ES77" s="577">
        <f t="shared" si="179"/>
        <v>733.26</v>
      </c>
      <c r="ET77" s="574"/>
      <c r="EU77" s="575"/>
      <c r="EV77" s="576">
        <f t="shared" si="180"/>
        <v>0</v>
      </c>
      <c r="EW77" s="577">
        <f t="shared" si="180"/>
        <v>0</v>
      </c>
      <c r="EX77" s="576">
        <f t="shared" si="181"/>
        <v>3.7947755102040812</v>
      </c>
      <c r="EY77" s="577">
        <f t="shared" si="181"/>
        <v>3.8274734042553193</v>
      </c>
      <c r="EZ77" s="576">
        <f t="shared" si="182"/>
        <v>2789.16</v>
      </c>
      <c r="FA77" s="577">
        <f t="shared" si="182"/>
        <v>2878.26</v>
      </c>
      <c r="FB77" s="574">
        <v>95.12</v>
      </c>
      <c r="FC77" s="575">
        <v>96.12</v>
      </c>
      <c r="FD77" s="576">
        <f t="shared" si="183"/>
        <v>52696.480000000003</v>
      </c>
      <c r="FE77" s="577">
        <f t="shared" si="183"/>
        <v>52866</v>
      </c>
      <c r="FF77" s="574">
        <v>74</v>
      </c>
      <c r="FG77" s="575">
        <v>77.13</v>
      </c>
      <c r="FH77" s="576">
        <f t="shared" si="184"/>
        <v>13394</v>
      </c>
      <c r="FI77" s="577">
        <f t="shared" si="184"/>
        <v>15580.259999999998</v>
      </c>
      <c r="FJ77" s="574"/>
      <c r="FK77" s="575"/>
      <c r="FL77" s="576">
        <f t="shared" si="185"/>
        <v>0</v>
      </c>
      <c r="FM77" s="577">
        <f t="shared" si="185"/>
        <v>0</v>
      </c>
      <c r="FN77" s="576">
        <f t="shared" si="186"/>
        <v>89.919020408163277</v>
      </c>
      <c r="FO77" s="577">
        <f t="shared" si="186"/>
        <v>91.01896276595744</v>
      </c>
      <c r="FP77" s="576">
        <f t="shared" si="187"/>
        <v>66090.48000000001</v>
      </c>
      <c r="FQ77" s="577">
        <f t="shared" si="187"/>
        <v>68446.259999999995</v>
      </c>
      <c r="FR77" s="574"/>
      <c r="FS77" s="575">
        <v>2</v>
      </c>
      <c r="FT77" s="576">
        <f t="shared" si="188"/>
        <v>0</v>
      </c>
      <c r="FU77" s="577">
        <f t="shared" si="188"/>
        <v>2</v>
      </c>
      <c r="FV77" s="574"/>
      <c r="FW77" s="575"/>
      <c r="FX77" s="576">
        <f t="shared" si="189"/>
        <v>0</v>
      </c>
      <c r="FY77" s="577">
        <f t="shared" si="189"/>
        <v>0</v>
      </c>
      <c r="FZ77" s="574"/>
      <c r="GA77" s="575">
        <v>135</v>
      </c>
      <c r="GB77" s="576">
        <f t="shared" si="190"/>
        <v>0</v>
      </c>
      <c r="GC77" s="577">
        <f t="shared" si="190"/>
        <v>270</v>
      </c>
      <c r="GD77" s="576">
        <f t="shared" si="191"/>
        <v>1409</v>
      </c>
      <c r="GE77" s="577">
        <f t="shared" si="191"/>
        <v>1262</v>
      </c>
      <c r="GF77" s="576">
        <f t="shared" si="191"/>
        <v>1409</v>
      </c>
      <c r="GG77" s="577">
        <f t="shared" si="191"/>
        <v>1262</v>
      </c>
      <c r="GH77" s="576">
        <f t="shared" si="192"/>
        <v>6642.01</v>
      </c>
      <c r="GI77" s="577">
        <f t="shared" si="192"/>
        <v>5971.74</v>
      </c>
      <c r="GJ77" s="576">
        <f t="shared" si="193"/>
        <v>172972.59</v>
      </c>
      <c r="GK77" s="577">
        <f t="shared" si="193"/>
        <v>152326.27999999997</v>
      </c>
      <c r="GL77" s="576">
        <f t="shared" si="194"/>
        <v>217</v>
      </c>
      <c r="GM77" s="577">
        <f t="shared" si="194"/>
        <v>239</v>
      </c>
      <c r="GN77" s="576">
        <f t="shared" si="194"/>
        <v>217</v>
      </c>
      <c r="GO77" s="577">
        <f t="shared" si="194"/>
        <v>239</v>
      </c>
      <c r="GP77" s="576">
        <f t="shared" si="195"/>
        <v>927.64</v>
      </c>
      <c r="GQ77" s="577">
        <f t="shared" si="195"/>
        <v>965.62</v>
      </c>
      <c r="GR77" s="576">
        <f t="shared" si="196"/>
        <v>18383.05</v>
      </c>
      <c r="GS77" s="577">
        <f t="shared" si="196"/>
        <v>20551.949999999997</v>
      </c>
      <c r="GT77" s="576">
        <f t="shared" si="197"/>
        <v>1626</v>
      </c>
      <c r="GU77" s="577">
        <f t="shared" si="197"/>
        <v>1501</v>
      </c>
      <c r="GV77" s="576">
        <f t="shared" si="197"/>
        <v>1626</v>
      </c>
      <c r="GW77" s="577">
        <f t="shared" si="197"/>
        <v>1501</v>
      </c>
      <c r="GX77" s="576">
        <f t="shared" si="198"/>
        <v>7569.6500000000005</v>
      </c>
      <c r="GY77" s="577">
        <f t="shared" si="198"/>
        <v>6937.36</v>
      </c>
      <c r="GZ77" s="576">
        <f t="shared" si="198"/>
        <v>191355.63999999998</v>
      </c>
      <c r="HA77" s="577">
        <f t="shared" si="198"/>
        <v>172878.22999999998</v>
      </c>
      <c r="HB77" s="576">
        <f t="shared" si="199"/>
        <v>0</v>
      </c>
      <c r="HC77" s="577">
        <f t="shared" si="199"/>
        <v>0</v>
      </c>
      <c r="HD77" s="576">
        <f t="shared" si="199"/>
        <v>0</v>
      </c>
      <c r="HE77" s="577">
        <f t="shared" si="199"/>
        <v>0</v>
      </c>
      <c r="HF77" s="576" t="str">
        <f t="shared" si="200"/>
        <v/>
      </c>
      <c r="HG77" s="577" t="str">
        <f t="shared" si="200"/>
        <v/>
      </c>
      <c r="HH77" s="576" t="str">
        <f t="shared" si="201"/>
        <v/>
      </c>
      <c r="HI77" s="577" t="str">
        <f t="shared" si="201"/>
        <v/>
      </c>
      <c r="HJ77" s="576">
        <f t="shared" si="202"/>
        <v>7569.6500000000005</v>
      </c>
      <c r="HK77" s="577">
        <f t="shared" si="202"/>
        <v>6937.3600000000006</v>
      </c>
      <c r="HL77" s="576">
        <f t="shared" si="203"/>
        <v>191355.64</v>
      </c>
      <c r="HM77" s="577">
        <f t="shared" si="203"/>
        <v>173148.22999999998</v>
      </c>
    </row>
    <row r="78" spans="1:221">
      <c r="A78" s="80" t="s">
        <v>412</v>
      </c>
      <c r="B78" s="81" t="s">
        <v>427</v>
      </c>
      <c r="C78" s="88"/>
      <c r="D78" s="82" t="s">
        <v>428</v>
      </c>
      <c r="E78" s="83">
        <v>4</v>
      </c>
      <c r="F78" s="574">
        <v>556</v>
      </c>
      <c r="G78" s="575">
        <v>482</v>
      </c>
      <c r="H78" s="574">
        <v>2</v>
      </c>
      <c r="I78" s="575">
        <v>8</v>
      </c>
      <c r="J78" s="576">
        <f t="shared" si="136"/>
        <v>554</v>
      </c>
      <c r="K78" s="577">
        <f t="shared" si="136"/>
        <v>474</v>
      </c>
      <c r="L78" s="574"/>
      <c r="M78" s="575"/>
      <c r="N78" s="576">
        <f t="shared" si="137"/>
        <v>554</v>
      </c>
      <c r="O78" s="577">
        <f t="shared" si="137"/>
        <v>474</v>
      </c>
      <c r="P78" s="576">
        <f t="shared" si="137"/>
        <v>554</v>
      </c>
      <c r="Q78" s="577">
        <f t="shared" si="137"/>
        <v>474</v>
      </c>
      <c r="R78" s="574">
        <v>7</v>
      </c>
      <c r="S78" s="575">
        <v>1</v>
      </c>
      <c r="T78" s="576">
        <f t="shared" si="138"/>
        <v>7</v>
      </c>
      <c r="U78" s="577">
        <f t="shared" si="138"/>
        <v>1</v>
      </c>
      <c r="V78" s="574">
        <v>1</v>
      </c>
      <c r="W78" s="575">
        <v>2</v>
      </c>
      <c r="X78" s="576">
        <f t="shared" si="139"/>
        <v>1</v>
      </c>
      <c r="Y78" s="577">
        <f t="shared" si="139"/>
        <v>2</v>
      </c>
      <c r="Z78" s="574"/>
      <c r="AA78" s="575"/>
      <c r="AB78" s="576">
        <f t="shared" si="140"/>
        <v>0</v>
      </c>
      <c r="AC78" s="577">
        <f t="shared" si="140"/>
        <v>0</v>
      </c>
      <c r="AD78" s="576">
        <f t="shared" si="141"/>
        <v>8</v>
      </c>
      <c r="AE78" s="577">
        <f t="shared" si="141"/>
        <v>3</v>
      </c>
      <c r="AF78" s="576">
        <f t="shared" si="142"/>
        <v>8</v>
      </c>
      <c r="AG78" s="577">
        <f t="shared" si="142"/>
        <v>3</v>
      </c>
      <c r="AH78" s="574">
        <v>5.43</v>
      </c>
      <c r="AI78" s="575">
        <v>4</v>
      </c>
      <c r="AJ78" s="576">
        <f t="shared" si="143"/>
        <v>38.01</v>
      </c>
      <c r="AK78" s="577">
        <f t="shared" si="143"/>
        <v>4</v>
      </c>
      <c r="AL78" s="574">
        <v>3</v>
      </c>
      <c r="AM78" s="575">
        <v>7</v>
      </c>
      <c r="AN78" s="576">
        <f t="shared" si="144"/>
        <v>3</v>
      </c>
      <c r="AO78" s="577">
        <f t="shared" si="144"/>
        <v>14</v>
      </c>
      <c r="AP78" s="574"/>
      <c r="AQ78" s="575"/>
      <c r="AR78" s="576">
        <f t="shared" si="145"/>
        <v>0</v>
      </c>
      <c r="AS78" s="577">
        <f t="shared" si="145"/>
        <v>0</v>
      </c>
      <c r="AT78" s="576">
        <f t="shared" si="146"/>
        <v>5.1262499999999998</v>
      </c>
      <c r="AU78" s="577">
        <f t="shared" si="146"/>
        <v>6</v>
      </c>
      <c r="AV78" s="576">
        <f t="shared" si="147"/>
        <v>41.01</v>
      </c>
      <c r="AW78" s="577">
        <f t="shared" si="147"/>
        <v>18</v>
      </c>
      <c r="AX78" s="574">
        <v>125.71</v>
      </c>
      <c r="AY78" s="575">
        <v>147</v>
      </c>
      <c r="AZ78" s="576">
        <f t="shared" si="148"/>
        <v>879.96999999999991</v>
      </c>
      <c r="BA78" s="577">
        <f t="shared" si="148"/>
        <v>147</v>
      </c>
      <c r="BB78" s="574">
        <v>66</v>
      </c>
      <c r="BC78" s="575">
        <v>129</v>
      </c>
      <c r="BD78" s="576">
        <f t="shared" si="149"/>
        <v>66</v>
      </c>
      <c r="BE78" s="577">
        <f t="shared" si="149"/>
        <v>258</v>
      </c>
      <c r="BF78" s="574"/>
      <c r="BG78" s="575"/>
      <c r="BH78" s="576">
        <f t="shared" si="150"/>
        <v>0</v>
      </c>
      <c r="BI78" s="577">
        <f t="shared" si="150"/>
        <v>0</v>
      </c>
      <c r="BJ78" s="576">
        <f t="shared" si="151"/>
        <v>118.24624999999999</v>
      </c>
      <c r="BK78" s="577">
        <f t="shared" si="151"/>
        <v>135</v>
      </c>
      <c r="BL78" s="576">
        <f t="shared" si="152"/>
        <v>945.96999999999991</v>
      </c>
      <c r="BM78" s="577">
        <f t="shared" si="152"/>
        <v>405</v>
      </c>
      <c r="BN78" s="574">
        <v>324</v>
      </c>
      <c r="BO78" s="575">
        <v>270</v>
      </c>
      <c r="BP78" s="576">
        <f t="shared" si="153"/>
        <v>324</v>
      </c>
      <c r="BQ78" s="577">
        <f t="shared" si="153"/>
        <v>270</v>
      </c>
      <c r="BR78" s="574">
        <v>35</v>
      </c>
      <c r="BS78" s="575">
        <v>24</v>
      </c>
      <c r="BT78" s="576">
        <f t="shared" si="154"/>
        <v>35</v>
      </c>
      <c r="BU78" s="577">
        <f t="shared" si="154"/>
        <v>24</v>
      </c>
      <c r="BV78" s="574"/>
      <c r="BW78" s="575"/>
      <c r="BX78" s="576">
        <f t="shared" si="155"/>
        <v>0</v>
      </c>
      <c r="BY78" s="577">
        <f t="shared" si="155"/>
        <v>0</v>
      </c>
      <c r="BZ78" s="576">
        <f t="shared" si="156"/>
        <v>359</v>
      </c>
      <c r="CA78" s="577">
        <f t="shared" si="156"/>
        <v>294</v>
      </c>
      <c r="CB78" s="576">
        <f t="shared" si="157"/>
        <v>359</v>
      </c>
      <c r="CC78" s="577">
        <f t="shared" si="157"/>
        <v>294</v>
      </c>
      <c r="CD78" s="574">
        <v>5.75</v>
      </c>
      <c r="CE78" s="575">
        <v>6.1</v>
      </c>
      <c r="CF78" s="576">
        <f t="shared" si="158"/>
        <v>1863</v>
      </c>
      <c r="CG78" s="577">
        <f t="shared" si="158"/>
        <v>1647</v>
      </c>
      <c r="CH78" s="574">
        <v>8.66</v>
      </c>
      <c r="CI78" s="575">
        <v>8.35</v>
      </c>
      <c r="CJ78" s="576">
        <f t="shared" si="159"/>
        <v>303.10000000000002</v>
      </c>
      <c r="CK78" s="577">
        <f t="shared" si="159"/>
        <v>200.39999999999998</v>
      </c>
      <c r="CL78" s="574"/>
      <c r="CM78" s="575"/>
      <c r="CN78" s="576">
        <f t="shared" si="160"/>
        <v>0</v>
      </c>
      <c r="CO78" s="577">
        <f t="shared" si="160"/>
        <v>0</v>
      </c>
      <c r="CP78" s="576">
        <f t="shared" si="161"/>
        <v>6.0337047353760447</v>
      </c>
      <c r="CQ78" s="577">
        <f t="shared" si="161"/>
        <v>6.2836734693877556</v>
      </c>
      <c r="CR78" s="576">
        <f t="shared" si="162"/>
        <v>2166.1</v>
      </c>
      <c r="CS78" s="577">
        <f t="shared" si="162"/>
        <v>1847.4</v>
      </c>
      <c r="CT78" s="574">
        <v>141.04</v>
      </c>
      <c r="CU78" s="575">
        <v>148.44999999999999</v>
      </c>
      <c r="CV78" s="576">
        <f t="shared" si="163"/>
        <v>45696.959999999999</v>
      </c>
      <c r="CW78" s="577">
        <f t="shared" si="163"/>
        <v>40081.5</v>
      </c>
      <c r="CX78" s="574">
        <v>124.46</v>
      </c>
      <c r="CY78" s="575">
        <v>160.47999999999999</v>
      </c>
      <c r="CZ78" s="576">
        <f t="shared" si="164"/>
        <v>4356.0999999999995</v>
      </c>
      <c r="DA78" s="577">
        <f t="shared" si="164"/>
        <v>3851.5199999999995</v>
      </c>
      <c r="DB78" s="574"/>
      <c r="DC78" s="575"/>
      <c r="DD78" s="576">
        <f t="shared" si="165"/>
        <v>0</v>
      </c>
      <c r="DE78" s="577">
        <f t="shared" si="165"/>
        <v>0</v>
      </c>
      <c r="DF78" s="576">
        <f t="shared" si="166"/>
        <v>139.42356545961002</v>
      </c>
      <c r="DG78" s="577">
        <f t="shared" si="166"/>
        <v>149.43204081632652</v>
      </c>
      <c r="DH78" s="576">
        <f t="shared" si="167"/>
        <v>50053.06</v>
      </c>
      <c r="DI78" s="577">
        <f t="shared" si="167"/>
        <v>43933.02</v>
      </c>
      <c r="DJ78" s="576">
        <f t="shared" si="168"/>
        <v>367</v>
      </c>
      <c r="DK78" s="577">
        <f t="shared" si="168"/>
        <v>297</v>
      </c>
      <c r="DL78" s="576">
        <f t="shared" si="168"/>
        <v>367</v>
      </c>
      <c r="DM78" s="577">
        <f t="shared" si="168"/>
        <v>297</v>
      </c>
      <c r="DN78" s="576">
        <f t="shared" si="169"/>
        <v>6.0139237057220711</v>
      </c>
      <c r="DO78" s="577">
        <f t="shared" si="169"/>
        <v>6.2808080808080815</v>
      </c>
      <c r="DP78" s="576">
        <f t="shared" si="170"/>
        <v>2207.11</v>
      </c>
      <c r="DQ78" s="577">
        <f t="shared" si="170"/>
        <v>1865.4000000000003</v>
      </c>
      <c r="DR78" s="576">
        <f t="shared" si="171"/>
        <v>138.96193460490463</v>
      </c>
      <c r="DS78" s="577">
        <f t="shared" si="171"/>
        <v>149.28626262626261</v>
      </c>
      <c r="DT78" s="576">
        <f t="shared" si="172"/>
        <v>50999.03</v>
      </c>
      <c r="DU78" s="577">
        <f t="shared" si="172"/>
        <v>44338.02</v>
      </c>
      <c r="DV78" s="574">
        <v>124</v>
      </c>
      <c r="DW78" s="575">
        <v>107</v>
      </c>
      <c r="DX78" s="576">
        <f t="shared" si="173"/>
        <v>124</v>
      </c>
      <c r="DY78" s="577">
        <f t="shared" si="173"/>
        <v>107</v>
      </c>
      <c r="DZ78" s="574">
        <v>63</v>
      </c>
      <c r="EA78" s="575">
        <v>69</v>
      </c>
      <c r="EB78" s="576">
        <f t="shared" si="174"/>
        <v>63</v>
      </c>
      <c r="EC78" s="577">
        <f t="shared" si="174"/>
        <v>69</v>
      </c>
      <c r="ED78" s="574"/>
      <c r="EE78" s="575"/>
      <c r="EF78" s="576">
        <f t="shared" si="175"/>
        <v>0</v>
      </c>
      <c r="EG78" s="577">
        <f t="shared" si="175"/>
        <v>0</v>
      </c>
      <c r="EH78" s="576">
        <f t="shared" si="176"/>
        <v>187</v>
      </c>
      <c r="EI78" s="577">
        <f t="shared" si="176"/>
        <v>176</v>
      </c>
      <c r="EJ78" s="576">
        <f t="shared" si="177"/>
        <v>187</v>
      </c>
      <c r="EK78" s="577">
        <f t="shared" si="177"/>
        <v>176</v>
      </c>
      <c r="EL78" s="574">
        <v>4.7300000000000004</v>
      </c>
      <c r="EM78" s="575">
        <v>4.2300000000000004</v>
      </c>
      <c r="EN78" s="576">
        <f t="shared" si="178"/>
        <v>586.5200000000001</v>
      </c>
      <c r="EO78" s="577">
        <f t="shared" si="178"/>
        <v>452.61000000000007</v>
      </c>
      <c r="EP78" s="574">
        <v>5.38</v>
      </c>
      <c r="EQ78" s="575">
        <v>5.83</v>
      </c>
      <c r="ER78" s="576">
        <f t="shared" si="179"/>
        <v>338.94</v>
      </c>
      <c r="ES78" s="577">
        <f t="shared" si="179"/>
        <v>402.27</v>
      </c>
      <c r="ET78" s="574"/>
      <c r="EU78" s="575"/>
      <c r="EV78" s="576">
        <f t="shared" si="180"/>
        <v>0</v>
      </c>
      <c r="EW78" s="577">
        <f t="shared" si="180"/>
        <v>0</v>
      </c>
      <c r="EX78" s="576">
        <f t="shared" si="181"/>
        <v>4.9489839572192516</v>
      </c>
      <c r="EY78" s="577">
        <f t="shared" si="181"/>
        <v>4.8572727272727283</v>
      </c>
      <c r="EZ78" s="576">
        <f t="shared" si="182"/>
        <v>925.46</v>
      </c>
      <c r="FA78" s="577">
        <f t="shared" si="182"/>
        <v>854.88000000000022</v>
      </c>
      <c r="FB78" s="574">
        <v>99.66</v>
      </c>
      <c r="FC78" s="575">
        <v>106.49</v>
      </c>
      <c r="FD78" s="576">
        <f t="shared" si="183"/>
        <v>12357.84</v>
      </c>
      <c r="FE78" s="577">
        <f t="shared" si="183"/>
        <v>11394.43</v>
      </c>
      <c r="FF78" s="574">
        <v>86.9</v>
      </c>
      <c r="FG78" s="575">
        <v>93.52</v>
      </c>
      <c r="FH78" s="576">
        <f t="shared" si="184"/>
        <v>5474.7000000000007</v>
      </c>
      <c r="FI78" s="577">
        <f t="shared" si="184"/>
        <v>6452.88</v>
      </c>
      <c r="FJ78" s="574"/>
      <c r="FK78" s="575"/>
      <c r="FL78" s="576">
        <f t="shared" si="185"/>
        <v>0</v>
      </c>
      <c r="FM78" s="577">
        <f t="shared" si="185"/>
        <v>0</v>
      </c>
      <c r="FN78" s="576">
        <f t="shared" si="186"/>
        <v>95.361176470588234</v>
      </c>
      <c r="FO78" s="577">
        <f t="shared" si="186"/>
        <v>101.40517045454546</v>
      </c>
      <c r="FP78" s="576">
        <f t="shared" si="187"/>
        <v>17832.54</v>
      </c>
      <c r="FQ78" s="577">
        <f t="shared" si="187"/>
        <v>17847.310000000001</v>
      </c>
      <c r="FR78" s="574"/>
      <c r="FS78" s="575">
        <v>1</v>
      </c>
      <c r="FT78" s="576">
        <f t="shared" si="188"/>
        <v>0</v>
      </c>
      <c r="FU78" s="577">
        <f t="shared" si="188"/>
        <v>1</v>
      </c>
      <c r="FV78" s="574"/>
      <c r="FW78" s="575"/>
      <c r="FX78" s="576">
        <f t="shared" si="189"/>
        <v>0</v>
      </c>
      <c r="FY78" s="577">
        <f t="shared" si="189"/>
        <v>0</v>
      </c>
      <c r="FZ78" s="574"/>
      <c r="GA78" s="575">
        <v>144</v>
      </c>
      <c r="GB78" s="576">
        <f t="shared" si="190"/>
        <v>0</v>
      </c>
      <c r="GC78" s="577">
        <f t="shared" si="190"/>
        <v>144</v>
      </c>
      <c r="GD78" s="576">
        <f t="shared" si="191"/>
        <v>455</v>
      </c>
      <c r="GE78" s="577">
        <f t="shared" si="191"/>
        <v>378</v>
      </c>
      <c r="GF78" s="576">
        <f t="shared" si="191"/>
        <v>455</v>
      </c>
      <c r="GG78" s="577">
        <f t="shared" si="191"/>
        <v>378</v>
      </c>
      <c r="GH78" s="576">
        <f t="shared" si="192"/>
        <v>2487.5300000000002</v>
      </c>
      <c r="GI78" s="577">
        <f t="shared" si="192"/>
        <v>2103.61</v>
      </c>
      <c r="GJ78" s="576">
        <f t="shared" si="193"/>
        <v>58934.770000000004</v>
      </c>
      <c r="GK78" s="577">
        <f t="shared" si="193"/>
        <v>51622.93</v>
      </c>
      <c r="GL78" s="576">
        <f t="shared" si="194"/>
        <v>99</v>
      </c>
      <c r="GM78" s="577">
        <f t="shared" si="194"/>
        <v>95</v>
      </c>
      <c r="GN78" s="576">
        <f t="shared" si="194"/>
        <v>99</v>
      </c>
      <c r="GO78" s="577">
        <f t="shared" si="194"/>
        <v>95</v>
      </c>
      <c r="GP78" s="576">
        <f t="shared" si="195"/>
        <v>645.04</v>
      </c>
      <c r="GQ78" s="577">
        <f t="shared" si="195"/>
        <v>616.66999999999996</v>
      </c>
      <c r="GR78" s="576">
        <f t="shared" si="196"/>
        <v>9896.7999999999993</v>
      </c>
      <c r="GS78" s="577">
        <f t="shared" si="196"/>
        <v>10562.4</v>
      </c>
      <c r="GT78" s="576">
        <f t="shared" si="197"/>
        <v>554</v>
      </c>
      <c r="GU78" s="577">
        <f t="shared" si="197"/>
        <v>473</v>
      </c>
      <c r="GV78" s="576">
        <f t="shared" si="197"/>
        <v>554</v>
      </c>
      <c r="GW78" s="577">
        <f t="shared" si="197"/>
        <v>473</v>
      </c>
      <c r="GX78" s="576">
        <f t="shared" si="198"/>
        <v>3132.57</v>
      </c>
      <c r="GY78" s="577">
        <f t="shared" si="198"/>
        <v>2720.28</v>
      </c>
      <c r="GZ78" s="576">
        <f t="shared" si="198"/>
        <v>68831.570000000007</v>
      </c>
      <c r="HA78" s="577">
        <f t="shared" si="198"/>
        <v>62185.33</v>
      </c>
      <c r="HB78" s="576">
        <f t="shared" si="199"/>
        <v>0</v>
      </c>
      <c r="HC78" s="577">
        <f t="shared" si="199"/>
        <v>0</v>
      </c>
      <c r="HD78" s="576">
        <f t="shared" si="199"/>
        <v>0</v>
      </c>
      <c r="HE78" s="577">
        <f t="shared" si="199"/>
        <v>0</v>
      </c>
      <c r="HF78" s="576" t="str">
        <f t="shared" si="200"/>
        <v/>
      </c>
      <c r="HG78" s="577" t="str">
        <f t="shared" si="200"/>
        <v/>
      </c>
      <c r="HH78" s="576" t="str">
        <f t="shared" si="201"/>
        <v/>
      </c>
      <c r="HI78" s="577" t="str">
        <f t="shared" si="201"/>
        <v/>
      </c>
      <c r="HJ78" s="576">
        <f t="shared" si="202"/>
        <v>3132.57</v>
      </c>
      <c r="HK78" s="577">
        <f t="shared" si="202"/>
        <v>2720.2800000000007</v>
      </c>
      <c r="HL78" s="576">
        <f t="shared" si="203"/>
        <v>68831.570000000007</v>
      </c>
      <c r="HM78" s="577">
        <f t="shared" si="203"/>
        <v>62329.33</v>
      </c>
    </row>
    <row r="79" spans="1:221">
      <c r="A79" s="512" t="s">
        <v>412</v>
      </c>
      <c r="B79" s="84" t="s">
        <v>429</v>
      </c>
      <c r="C79" s="513" t="s">
        <v>1134</v>
      </c>
      <c r="D79" s="82" t="s">
        <v>430</v>
      </c>
      <c r="E79" s="83">
        <v>4</v>
      </c>
      <c r="F79" s="574">
        <v>995</v>
      </c>
      <c r="G79" s="575"/>
      <c r="H79" s="574">
        <v>10</v>
      </c>
      <c r="I79" s="575"/>
      <c r="J79" s="576">
        <f t="shared" si="136"/>
        <v>985</v>
      </c>
      <c r="K79" s="577">
        <f t="shared" si="136"/>
        <v>0</v>
      </c>
      <c r="L79" s="574"/>
      <c r="M79" s="575"/>
      <c r="N79" s="576">
        <f t="shared" si="137"/>
        <v>985</v>
      </c>
      <c r="O79" s="577">
        <f t="shared" si="137"/>
        <v>0</v>
      </c>
      <c r="P79" s="576">
        <f t="shared" si="137"/>
        <v>985</v>
      </c>
      <c r="Q79" s="577">
        <f t="shared" si="137"/>
        <v>0</v>
      </c>
      <c r="R79" s="574">
        <v>11</v>
      </c>
      <c r="S79" s="575"/>
      <c r="T79" s="576">
        <f t="shared" si="138"/>
        <v>11</v>
      </c>
      <c r="U79" s="577">
        <f t="shared" si="138"/>
        <v>0</v>
      </c>
      <c r="V79" s="574">
        <v>1</v>
      </c>
      <c r="W79" s="575"/>
      <c r="X79" s="576">
        <f t="shared" si="139"/>
        <v>1</v>
      </c>
      <c r="Y79" s="577">
        <f t="shared" si="139"/>
        <v>0</v>
      </c>
      <c r="Z79" s="574"/>
      <c r="AA79" s="575"/>
      <c r="AB79" s="576">
        <f t="shared" si="140"/>
        <v>0</v>
      </c>
      <c r="AC79" s="577">
        <f t="shared" si="140"/>
        <v>0</v>
      </c>
      <c r="AD79" s="576">
        <f t="shared" si="141"/>
        <v>12</v>
      </c>
      <c r="AE79" s="577">
        <f t="shared" si="141"/>
        <v>0</v>
      </c>
      <c r="AF79" s="576">
        <f t="shared" si="142"/>
        <v>12</v>
      </c>
      <c r="AG79" s="577">
        <f t="shared" si="142"/>
        <v>0</v>
      </c>
      <c r="AH79" s="574">
        <v>4.82</v>
      </c>
      <c r="AI79" s="575"/>
      <c r="AJ79" s="576">
        <f t="shared" si="143"/>
        <v>53.02</v>
      </c>
      <c r="AK79" s="577">
        <f t="shared" si="143"/>
        <v>0</v>
      </c>
      <c r="AL79" s="574">
        <v>3</v>
      </c>
      <c r="AM79" s="575"/>
      <c r="AN79" s="576">
        <f t="shared" si="144"/>
        <v>3</v>
      </c>
      <c r="AO79" s="577">
        <f t="shared" si="144"/>
        <v>0</v>
      </c>
      <c r="AP79" s="574"/>
      <c r="AQ79" s="575"/>
      <c r="AR79" s="576">
        <f t="shared" si="145"/>
        <v>0</v>
      </c>
      <c r="AS79" s="577">
        <f t="shared" si="145"/>
        <v>0</v>
      </c>
      <c r="AT79" s="576">
        <f t="shared" si="146"/>
        <v>4.6683333333333339</v>
      </c>
      <c r="AU79" s="577">
        <f t="shared" si="146"/>
        <v>0</v>
      </c>
      <c r="AV79" s="576">
        <f t="shared" si="147"/>
        <v>56.02000000000001</v>
      </c>
      <c r="AW79" s="577">
        <f t="shared" si="147"/>
        <v>0</v>
      </c>
      <c r="AX79" s="574">
        <v>132.91</v>
      </c>
      <c r="AY79" s="575"/>
      <c r="AZ79" s="576">
        <f t="shared" si="148"/>
        <v>1462.01</v>
      </c>
      <c r="BA79" s="577">
        <f t="shared" si="148"/>
        <v>0</v>
      </c>
      <c r="BB79" s="574">
        <v>148</v>
      </c>
      <c r="BC79" s="575"/>
      <c r="BD79" s="576">
        <f t="shared" si="149"/>
        <v>148</v>
      </c>
      <c r="BE79" s="577">
        <f t="shared" si="149"/>
        <v>0</v>
      </c>
      <c r="BF79" s="574"/>
      <c r="BG79" s="575"/>
      <c r="BH79" s="576">
        <f t="shared" si="150"/>
        <v>0</v>
      </c>
      <c r="BI79" s="577">
        <f t="shared" si="150"/>
        <v>0</v>
      </c>
      <c r="BJ79" s="576">
        <f t="shared" si="151"/>
        <v>134.16749999999999</v>
      </c>
      <c r="BK79" s="577">
        <f t="shared" si="151"/>
        <v>0</v>
      </c>
      <c r="BL79" s="576">
        <f t="shared" si="152"/>
        <v>1610.0099999999998</v>
      </c>
      <c r="BM79" s="577">
        <f t="shared" si="152"/>
        <v>0</v>
      </c>
      <c r="BN79" s="574">
        <v>367</v>
      </c>
      <c r="BO79" s="575"/>
      <c r="BP79" s="576">
        <f t="shared" si="153"/>
        <v>367</v>
      </c>
      <c r="BQ79" s="577">
        <f t="shared" si="153"/>
        <v>0</v>
      </c>
      <c r="BR79" s="574">
        <v>57</v>
      </c>
      <c r="BS79" s="575"/>
      <c r="BT79" s="576">
        <f t="shared" si="154"/>
        <v>57</v>
      </c>
      <c r="BU79" s="577">
        <f t="shared" si="154"/>
        <v>0</v>
      </c>
      <c r="BV79" s="574"/>
      <c r="BW79" s="575"/>
      <c r="BX79" s="576">
        <f t="shared" si="155"/>
        <v>0</v>
      </c>
      <c r="BY79" s="577">
        <f t="shared" si="155"/>
        <v>0</v>
      </c>
      <c r="BZ79" s="576">
        <f t="shared" si="156"/>
        <v>424</v>
      </c>
      <c r="CA79" s="577">
        <f t="shared" si="156"/>
        <v>0</v>
      </c>
      <c r="CB79" s="576">
        <f t="shared" si="157"/>
        <v>424</v>
      </c>
      <c r="CC79" s="577">
        <f t="shared" si="157"/>
        <v>0</v>
      </c>
      <c r="CD79" s="574">
        <v>5.37</v>
      </c>
      <c r="CE79" s="575"/>
      <c r="CF79" s="576">
        <f t="shared" si="158"/>
        <v>1970.79</v>
      </c>
      <c r="CG79" s="577">
        <f t="shared" si="158"/>
        <v>0</v>
      </c>
      <c r="CH79" s="574">
        <v>6.05</v>
      </c>
      <c r="CI79" s="575"/>
      <c r="CJ79" s="576">
        <f t="shared" si="159"/>
        <v>344.84999999999997</v>
      </c>
      <c r="CK79" s="577">
        <f t="shared" si="159"/>
        <v>0</v>
      </c>
      <c r="CL79" s="574"/>
      <c r="CM79" s="575"/>
      <c r="CN79" s="576">
        <f t="shared" si="160"/>
        <v>0</v>
      </c>
      <c r="CO79" s="577">
        <f t="shared" si="160"/>
        <v>0</v>
      </c>
      <c r="CP79" s="576">
        <f t="shared" si="161"/>
        <v>5.461415094339622</v>
      </c>
      <c r="CQ79" s="577">
        <f t="shared" si="161"/>
        <v>0</v>
      </c>
      <c r="CR79" s="576">
        <f t="shared" si="162"/>
        <v>2315.64</v>
      </c>
      <c r="CS79" s="577">
        <f t="shared" si="162"/>
        <v>0</v>
      </c>
      <c r="CT79" s="574">
        <v>140.38999999999999</v>
      </c>
      <c r="CU79" s="575"/>
      <c r="CV79" s="576">
        <f t="shared" si="163"/>
        <v>51523.13</v>
      </c>
      <c r="CW79" s="577">
        <f t="shared" si="163"/>
        <v>0</v>
      </c>
      <c r="CX79" s="574">
        <v>128.75</v>
      </c>
      <c r="CY79" s="575"/>
      <c r="CZ79" s="576">
        <f t="shared" si="164"/>
        <v>7338.75</v>
      </c>
      <c r="DA79" s="577">
        <f t="shared" si="164"/>
        <v>0</v>
      </c>
      <c r="DB79" s="574"/>
      <c r="DC79" s="575"/>
      <c r="DD79" s="576">
        <f t="shared" si="165"/>
        <v>0</v>
      </c>
      <c r="DE79" s="577">
        <f t="shared" si="165"/>
        <v>0</v>
      </c>
      <c r="DF79" s="576">
        <f t="shared" si="166"/>
        <v>138.82518867924529</v>
      </c>
      <c r="DG79" s="577">
        <f t="shared" si="166"/>
        <v>0</v>
      </c>
      <c r="DH79" s="576">
        <f t="shared" si="167"/>
        <v>58861.880000000005</v>
      </c>
      <c r="DI79" s="577">
        <f t="shared" si="167"/>
        <v>0</v>
      </c>
      <c r="DJ79" s="576">
        <f t="shared" si="168"/>
        <v>436</v>
      </c>
      <c r="DK79" s="577">
        <f t="shared" si="168"/>
        <v>0</v>
      </c>
      <c r="DL79" s="576">
        <f t="shared" si="168"/>
        <v>436</v>
      </c>
      <c r="DM79" s="577">
        <f t="shared" si="168"/>
        <v>0</v>
      </c>
      <c r="DN79" s="576">
        <f t="shared" si="169"/>
        <v>5.4395871559633022</v>
      </c>
      <c r="DO79" s="577">
        <f t="shared" si="169"/>
        <v>0</v>
      </c>
      <c r="DP79" s="576">
        <f t="shared" si="170"/>
        <v>2371.66</v>
      </c>
      <c r="DQ79" s="577">
        <f t="shared" si="170"/>
        <v>0</v>
      </c>
      <c r="DR79" s="576">
        <f t="shared" si="171"/>
        <v>138.69699541284405</v>
      </c>
      <c r="DS79" s="577">
        <f t="shared" si="171"/>
        <v>0</v>
      </c>
      <c r="DT79" s="576">
        <f t="shared" si="172"/>
        <v>60471.890000000007</v>
      </c>
      <c r="DU79" s="577">
        <f t="shared" si="172"/>
        <v>0</v>
      </c>
      <c r="DV79" s="574">
        <v>384</v>
      </c>
      <c r="DW79" s="575"/>
      <c r="DX79" s="576">
        <f t="shared" si="173"/>
        <v>384</v>
      </c>
      <c r="DY79" s="577">
        <f t="shared" si="173"/>
        <v>0</v>
      </c>
      <c r="DZ79" s="574">
        <v>164</v>
      </c>
      <c r="EA79" s="575"/>
      <c r="EB79" s="576">
        <f t="shared" si="174"/>
        <v>164</v>
      </c>
      <c r="EC79" s="577">
        <f t="shared" si="174"/>
        <v>0</v>
      </c>
      <c r="ED79" s="574"/>
      <c r="EE79" s="575"/>
      <c r="EF79" s="576">
        <f t="shared" si="175"/>
        <v>0</v>
      </c>
      <c r="EG79" s="577">
        <f t="shared" si="175"/>
        <v>0</v>
      </c>
      <c r="EH79" s="576">
        <f t="shared" si="176"/>
        <v>548</v>
      </c>
      <c r="EI79" s="577">
        <f t="shared" si="176"/>
        <v>0</v>
      </c>
      <c r="EJ79" s="576">
        <f t="shared" si="177"/>
        <v>548</v>
      </c>
      <c r="EK79" s="577">
        <f t="shared" si="177"/>
        <v>0</v>
      </c>
      <c r="EL79" s="574">
        <v>3.79</v>
      </c>
      <c r="EM79" s="575"/>
      <c r="EN79" s="576">
        <f t="shared" si="178"/>
        <v>1455.3600000000001</v>
      </c>
      <c r="EO79" s="577">
        <f t="shared" si="178"/>
        <v>0</v>
      </c>
      <c r="EP79" s="574">
        <v>4.12</v>
      </c>
      <c r="EQ79" s="575"/>
      <c r="ER79" s="576">
        <f t="shared" si="179"/>
        <v>675.68000000000006</v>
      </c>
      <c r="ES79" s="577">
        <f t="shared" si="179"/>
        <v>0</v>
      </c>
      <c r="ET79" s="574"/>
      <c r="EU79" s="575"/>
      <c r="EV79" s="576">
        <f t="shared" si="180"/>
        <v>0</v>
      </c>
      <c r="EW79" s="577">
        <f t="shared" si="180"/>
        <v>0</v>
      </c>
      <c r="EX79" s="576">
        <f t="shared" si="181"/>
        <v>3.8887591240875912</v>
      </c>
      <c r="EY79" s="577">
        <f t="shared" si="181"/>
        <v>0</v>
      </c>
      <c r="EZ79" s="576">
        <f t="shared" si="182"/>
        <v>2131.04</v>
      </c>
      <c r="FA79" s="577">
        <f t="shared" si="182"/>
        <v>0</v>
      </c>
      <c r="FB79" s="574">
        <v>96.54</v>
      </c>
      <c r="FC79" s="575"/>
      <c r="FD79" s="576">
        <f t="shared" si="183"/>
        <v>37071.360000000001</v>
      </c>
      <c r="FE79" s="577">
        <f t="shared" si="183"/>
        <v>0</v>
      </c>
      <c r="FF79" s="574">
        <v>94.77</v>
      </c>
      <c r="FG79" s="575"/>
      <c r="FH79" s="576">
        <f t="shared" si="184"/>
        <v>15542.279999999999</v>
      </c>
      <c r="FI79" s="577">
        <f t="shared" si="184"/>
        <v>0</v>
      </c>
      <c r="FJ79" s="574"/>
      <c r="FK79" s="575"/>
      <c r="FL79" s="576">
        <f t="shared" si="185"/>
        <v>0</v>
      </c>
      <c r="FM79" s="577">
        <f t="shared" si="185"/>
        <v>0</v>
      </c>
      <c r="FN79" s="576">
        <f t="shared" si="186"/>
        <v>96.010291970802925</v>
      </c>
      <c r="FO79" s="577">
        <f t="shared" si="186"/>
        <v>0</v>
      </c>
      <c r="FP79" s="576">
        <f t="shared" si="187"/>
        <v>52613.64</v>
      </c>
      <c r="FQ79" s="577">
        <f t="shared" si="187"/>
        <v>0</v>
      </c>
      <c r="FR79" s="574">
        <v>1</v>
      </c>
      <c r="FS79" s="575"/>
      <c r="FT79" s="576">
        <f t="shared" si="188"/>
        <v>1</v>
      </c>
      <c r="FU79" s="577">
        <f t="shared" si="188"/>
        <v>0</v>
      </c>
      <c r="FV79" s="574"/>
      <c r="FW79" s="575"/>
      <c r="FX79" s="576">
        <f t="shared" si="189"/>
        <v>0</v>
      </c>
      <c r="FY79" s="577">
        <f t="shared" si="189"/>
        <v>0</v>
      </c>
      <c r="FZ79" s="574">
        <v>155.66</v>
      </c>
      <c r="GA79" s="575"/>
      <c r="GB79" s="576">
        <f t="shared" si="190"/>
        <v>155.66</v>
      </c>
      <c r="GC79" s="577">
        <f t="shared" si="190"/>
        <v>0</v>
      </c>
      <c r="GD79" s="576">
        <f t="shared" si="191"/>
        <v>762</v>
      </c>
      <c r="GE79" s="577">
        <f t="shared" si="191"/>
        <v>0</v>
      </c>
      <c r="GF79" s="576">
        <f t="shared" si="191"/>
        <v>762</v>
      </c>
      <c r="GG79" s="577">
        <f t="shared" si="191"/>
        <v>0</v>
      </c>
      <c r="GH79" s="576">
        <f t="shared" si="192"/>
        <v>3479.17</v>
      </c>
      <c r="GI79" s="577" t="str">
        <f t="shared" si="192"/>
        <v/>
      </c>
      <c r="GJ79" s="576">
        <f t="shared" si="193"/>
        <v>90056.5</v>
      </c>
      <c r="GK79" s="577" t="str">
        <f t="shared" si="193"/>
        <v/>
      </c>
      <c r="GL79" s="576">
        <f t="shared" si="194"/>
        <v>222</v>
      </c>
      <c r="GM79" s="577">
        <f t="shared" si="194"/>
        <v>0</v>
      </c>
      <c r="GN79" s="576">
        <f t="shared" si="194"/>
        <v>222</v>
      </c>
      <c r="GO79" s="577">
        <f t="shared" si="194"/>
        <v>0</v>
      </c>
      <c r="GP79" s="576">
        <f t="shared" si="195"/>
        <v>1023.53</v>
      </c>
      <c r="GQ79" s="577">
        <f t="shared" si="195"/>
        <v>0</v>
      </c>
      <c r="GR79" s="576">
        <f t="shared" si="196"/>
        <v>23029.03</v>
      </c>
      <c r="GS79" s="577">
        <f t="shared" si="196"/>
        <v>0</v>
      </c>
      <c r="GT79" s="576">
        <f t="shared" si="197"/>
        <v>984</v>
      </c>
      <c r="GU79" s="577">
        <f t="shared" si="197"/>
        <v>0</v>
      </c>
      <c r="GV79" s="576">
        <f t="shared" si="197"/>
        <v>984</v>
      </c>
      <c r="GW79" s="577">
        <f t="shared" si="197"/>
        <v>0</v>
      </c>
      <c r="GX79" s="576">
        <f t="shared" si="198"/>
        <v>4502.7</v>
      </c>
      <c r="GY79" s="577" t="str">
        <f t="shared" si="198"/>
        <v/>
      </c>
      <c r="GZ79" s="576">
        <f t="shared" si="198"/>
        <v>113085.53</v>
      </c>
      <c r="HA79" s="577" t="str">
        <f t="shared" si="198"/>
        <v/>
      </c>
      <c r="HB79" s="576">
        <f t="shared" si="199"/>
        <v>0</v>
      </c>
      <c r="HC79" s="577">
        <f t="shared" si="199"/>
        <v>0</v>
      </c>
      <c r="HD79" s="576">
        <f t="shared" si="199"/>
        <v>0</v>
      </c>
      <c r="HE79" s="577">
        <f t="shared" si="199"/>
        <v>0</v>
      </c>
      <c r="HF79" s="576" t="str">
        <f t="shared" si="200"/>
        <v/>
      </c>
      <c r="HG79" s="577" t="str">
        <f t="shared" si="200"/>
        <v/>
      </c>
      <c r="HH79" s="576" t="str">
        <f t="shared" si="201"/>
        <v/>
      </c>
      <c r="HI79" s="577" t="str">
        <f t="shared" si="201"/>
        <v/>
      </c>
      <c r="HJ79" s="576">
        <f t="shared" si="202"/>
        <v>4502.7</v>
      </c>
      <c r="HK79" s="577" t="str">
        <f t="shared" si="202"/>
        <v/>
      </c>
      <c r="HL79" s="576">
        <f t="shared" si="203"/>
        <v>113241.19</v>
      </c>
      <c r="HM79" s="577" t="str">
        <f t="shared" si="203"/>
        <v/>
      </c>
    </row>
    <row r="80" spans="1:221">
      <c r="A80" s="512" t="s">
        <v>412</v>
      </c>
      <c r="B80" s="84" t="s">
        <v>1135</v>
      </c>
      <c r="C80" s="513"/>
      <c r="D80" s="82" t="s">
        <v>439</v>
      </c>
      <c r="E80" s="83">
        <v>4</v>
      </c>
      <c r="F80" s="574">
        <v>943</v>
      </c>
      <c r="G80" s="575">
        <v>988</v>
      </c>
      <c r="H80" s="574">
        <v>16</v>
      </c>
      <c r="I80" s="575">
        <v>13</v>
      </c>
      <c r="J80" s="576">
        <f t="shared" si="136"/>
        <v>927</v>
      </c>
      <c r="K80" s="577">
        <f t="shared" si="136"/>
        <v>975</v>
      </c>
      <c r="L80" s="574"/>
      <c r="M80" s="575"/>
      <c r="N80" s="576">
        <f t="shared" si="137"/>
        <v>927</v>
      </c>
      <c r="O80" s="577">
        <f t="shared" si="137"/>
        <v>975</v>
      </c>
      <c r="P80" s="576">
        <f t="shared" si="137"/>
        <v>927</v>
      </c>
      <c r="Q80" s="577">
        <f t="shared" si="137"/>
        <v>975</v>
      </c>
      <c r="R80" s="574">
        <v>7</v>
      </c>
      <c r="S80" s="575">
        <v>12</v>
      </c>
      <c r="T80" s="576">
        <f t="shared" si="138"/>
        <v>7</v>
      </c>
      <c r="U80" s="577">
        <f t="shared" si="138"/>
        <v>12</v>
      </c>
      <c r="V80" s="574">
        <v>2</v>
      </c>
      <c r="W80" s="575">
        <v>0</v>
      </c>
      <c r="X80" s="576">
        <f t="shared" si="139"/>
        <v>2</v>
      </c>
      <c r="Y80" s="577">
        <f t="shared" si="139"/>
        <v>0</v>
      </c>
      <c r="Z80" s="574"/>
      <c r="AA80" s="575"/>
      <c r="AB80" s="576">
        <f t="shared" si="140"/>
        <v>0</v>
      </c>
      <c r="AC80" s="577">
        <f t="shared" si="140"/>
        <v>0</v>
      </c>
      <c r="AD80" s="576">
        <f t="shared" si="141"/>
        <v>9</v>
      </c>
      <c r="AE80" s="577">
        <f t="shared" si="141"/>
        <v>12</v>
      </c>
      <c r="AF80" s="576">
        <f t="shared" si="142"/>
        <v>9</v>
      </c>
      <c r="AG80" s="577">
        <f t="shared" si="142"/>
        <v>12</v>
      </c>
      <c r="AH80" s="574">
        <v>4.57</v>
      </c>
      <c r="AI80" s="575">
        <v>4.17</v>
      </c>
      <c r="AJ80" s="576">
        <f t="shared" si="143"/>
        <v>31.990000000000002</v>
      </c>
      <c r="AK80" s="577">
        <f t="shared" si="143"/>
        <v>50.04</v>
      </c>
      <c r="AL80" s="574">
        <v>5</v>
      </c>
      <c r="AM80" s="575"/>
      <c r="AN80" s="576">
        <f t="shared" si="144"/>
        <v>10</v>
      </c>
      <c r="AO80" s="577">
        <f t="shared" si="144"/>
        <v>0</v>
      </c>
      <c r="AP80" s="574"/>
      <c r="AQ80" s="575"/>
      <c r="AR80" s="576">
        <f t="shared" si="145"/>
        <v>0</v>
      </c>
      <c r="AS80" s="577">
        <f t="shared" si="145"/>
        <v>0</v>
      </c>
      <c r="AT80" s="576">
        <f t="shared" si="146"/>
        <v>4.6655555555555557</v>
      </c>
      <c r="AU80" s="577">
        <f t="shared" si="146"/>
        <v>4.17</v>
      </c>
      <c r="AV80" s="576">
        <f t="shared" si="147"/>
        <v>41.99</v>
      </c>
      <c r="AW80" s="577">
        <f t="shared" si="147"/>
        <v>50.04</v>
      </c>
      <c r="AX80" s="574">
        <v>138.13999999999999</v>
      </c>
      <c r="AY80" s="575">
        <v>121.67</v>
      </c>
      <c r="AZ80" s="576">
        <f t="shared" si="148"/>
        <v>966.9799999999999</v>
      </c>
      <c r="BA80" s="577">
        <f t="shared" si="148"/>
        <v>1460.04</v>
      </c>
      <c r="BB80" s="574">
        <v>191.5</v>
      </c>
      <c r="BC80" s="575"/>
      <c r="BD80" s="576">
        <f t="shared" si="149"/>
        <v>383</v>
      </c>
      <c r="BE80" s="577">
        <f t="shared" si="149"/>
        <v>0</v>
      </c>
      <c r="BF80" s="574"/>
      <c r="BG80" s="575"/>
      <c r="BH80" s="576">
        <f t="shared" si="150"/>
        <v>0</v>
      </c>
      <c r="BI80" s="577">
        <f t="shared" si="150"/>
        <v>0</v>
      </c>
      <c r="BJ80" s="576">
        <f t="shared" si="151"/>
        <v>149.99777777777777</v>
      </c>
      <c r="BK80" s="577">
        <f t="shared" si="151"/>
        <v>121.67</v>
      </c>
      <c r="BL80" s="576">
        <f t="shared" si="152"/>
        <v>1349.98</v>
      </c>
      <c r="BM80" s="577">
        <f t="shared" si="152"/>
        <v>1460.04</v>
      </c>
      <c r="BN80" s="574">
        <v>349</v>
      </c>
      <c r="BO80" s="575">
        <v>391</v>
      </c>
      <c r="BP80" s="576">
        <f t="shared" si="153"/>
        <v>349</v>
      </c>
      <c r="BQ80" s="577">
        <f t="shared" si="153"/>
        <v>391</v>
      </c>
      <c r="BR80" s="574">
        <v>36</v>
      </c>
      <c r="BS80" s="575">
        <v>32</v>
      </c>
      <c r="BT80" s="576">
        <f t="shared" si="154"/>
        <v>36</v>
      </c>
      <c r="BU80" s="577">
        <f t="shared" si="154"/>
        <v>32</v>
      </c>
      <c r="BV80" s="574"/>
      <c r="BW80" s="575"/>
      <c r="BX80" s="576">
        <f t="shared" si="155"/>
        <v>0</v>
      </c>
      <c r="BY80" s="577">
        <f t="shared" si="155"/>
        <v>0</v>
      </c>
      <c r="BZ80" s="576">
        <f t="shared" si="156"/>
        <v>385</v>
      </c>
      <c r="CA80" s="577">
        <f t="shared" si="156"/>
        <v>423</v>
      </c>
      <c r="CB80" s="576">
        <f t="shared" si="157"/>
        <v>385</v>
      </c>
      <c r="CC80" s="577">
        <f t="shared" si="157"/>
        <v>423</v>
      </c>
      <c r="CD80" s="574">
        <v>5.56</v>
      </c>
      <c r="CE80" s="575">
        <v>5.58</v>
      </c>
      <c r="CF80" s="576">
        <f t="shared" si="158"/>
        <v>1940.4399999999998</v>
      </c>
      <c r="CG80" s="577">
        <f t="shared" si="158"/>
        <v>2181.7800000000002</v>
      </c>
      <c r="CH80" s="574">
        <v>6.31</v>
      </c>
      <c r="CI80" s="575">
        <v>6.88</v>
      </c>
      <c r="CJ80" s="576">
        <f t="shared" si="159"/>
        <v>227.16</v>
      </c>
      <c r="CK80" s="577">
        <f t="shared" si="159"/>
        <v>220.16</v>
      </c>
      <c r="CL80" s="574"/>
      <c r="CM80" s="575"/>
      <c r="CN80" s="576">
        <f t="shared" si="160"/>
        <v>0</v>
      </c>
      <c r="CO80" s="577">
        <f t="shared" si="160"/>
        <v>0</v>
      </c>
      <c r="CP80" s="576">
        <f t="shared" si="161"/>
        <v>5.6301298701298697</v>
      </c>
      <c r="CQ80" s="577">
        <f t="shared" si="161"/>
        <v>5.6783451536643028</v>
      </c>
      <c r="CR80" s="576">
        <f t="shared" si="162"/>
        <v>2167.6</v>
      </c>
      <c r="CS80" s="577">
        <f t="shared" si="162"/>
        <v>2401.94</v>
      </c>
      <c r="CT80" s="574">
        <v>141.44999999999999</v>
      </c>
      <c r="CU80" s="575">
        <v>140.11000000000001</v>
      </c>
      <c r="CV80" s="576">
        <f t="shared" si="163"/>
        <v>49366.049999999996</v>
      </c>
      <c r="CW80" s="577">
        <f t="shared" si="163"/>
        <v>54783.01</v>
      </c>
      <c r="CX80" s="574">
        <v>138.52000000000001</v>
      </c>
      <c r="CY80" s="575">
        <v>136.6</v>
      </c>
      <c r="CZ80" s="576">
        <f t="shared" si="164"/>
        <v>4986.72</v>
      </c>
      <c r="DA80" s="577">
        <f t="shared" si="164"/>
        <v>4371.2</v>
      </c>
      <c r="DB80" s="574"/>
      <c r="DC80" s="575"/>
      <c r="DD80" s="576">
        <f t="shared" si="165"/>
        <v>0</v>
      </c>
      <c r="DE80" s="577">
        <f t="shared" si="165"/>
        <v>0</v>
      </c>
      <c r="DF80" s="576">
        <f t="shared" si="166"/>
        <v>141.17602597402598</v>
      </c>
      <c r="DG80" s="577">
        <f t="shared" si="166"/>
        <v>139.84446808510637</v>
      </c>
      <c r="DH80" s="576">
        <f t="shared" si="167"/>
        <v>54352.770000000004</v>
      </c>
      <c r="DI80" s="577">
        <f t="shared" si="167"/>
        <v>59154.209999999992</v>
      </c>
      <c r="DJ80" s="576">
        <f t="shared" si="168"/>
        <v>394</v>
      </c>
      <c r="DK80" s="577">
        <f t="shared" si="168"/>
        <v>435</v>
      </c>
      <c r="DL80" s="576">
        <f t="shared" si="168"/>
        <v>394</v>
      </c>
      <c r="DM80" s="577">
        <f t="shared" si="168"/>
        <v>435</v>
      </c>
      <c r="DN80" s="576">
        <f t="shared" si="169"/>
        <v>5.6080964467005066</v>
      </c>
      <c r="DO80" s="577">
        <f t="shared" si="169"/>
        <v>5.6367356321839077</v>
      </c>
      <c r="DP80" s="576">
        <f t="shared" si="170"/>
        <v>2209.5899999999997</v>
      </c>
      <c r="DQ80" s="577">
        <f t="shared" si="170"/>
        <v>2451.98</v>
      </c>
      <c r="DR80" s="576">
        <f t="shared" si="171"/>
        <v>141.377538071066</v>
      </c>
      <c r="DS80" s="577">
        <f t="shared" si="171"/>
        <v>139.34310344827585</v>
      </c>
      <c r="DT80" s="576">
        <f t="shared" si="172"/>
        <v>55702.75</v>
      </c>
      <c r="DU80" s="577">
        <f t="shared" si="172"/>
        <v>60614.25</v>
      </c>
      <c r="DV80" s="574">
        <v>424</v>
      </c>
      <c r="DW80" s="575">
        <v>445</v>
      </c>
      <c r="DX80" s="576">
        <f t="shared" si="173"/>
        <v>424</v>
      </c>
      <c r="DY80" s="577">
        <f t="shared" si="173"/>
        <v>445</v>
      </c>
      <c r="DZ80" s="574">
        <v>109</v>
      </c>
      <c r="EA80" s="575">
        <v>94</v>
      </c>
      <c r="EB80" s="576">
        <f t="shared" si="174"/>
        <v>109</v>
      </c>
      <c r="EC80" s="577">
        <f t="shared" si="174"/>
        <v>94</v>
      </c>
      <c r="ED80" s="574"/>
      <c r="EE80" s="575"/>
      <c r="EF80" s="576">
        <f t="shared" si="175"/>
        <v>0</v>
      </c>
      <c r="EG80" s="577">
        <f t="shared" si="175"/>
        <v>0</v>
      </c>
      <c r="EH80" s="576">
        <f t="shared" si="176"/>
        <v>533</v>
      </c>
      <c r="EI80" s="577">
        <f t="shared" si="176"/>
        <v>539</v>
      </c>
      <c r="EJ80" s="576">
        <f t="shared" si="177"/>
        <v>533</v>
      </c>
      <c r="EK80" s="577">
        <f t="shared" si="177"/>
        <v>539</v>
      </c>
      <c r="EL80" s="574">
        <v>3.28</v>
      </c>
      <c r="EM80" s="575">
        <v>3.21</v>
      </c>
      <c r="EN80" s="576">
        <f t="shared" si="178"/>
        <v>1390.72</v>
      </c>
      <c r="EO80" s="577">
        <f t="shared" si="178"/>
        <v>1428.45</v>
      </c>
      <c r="EP80" s="574">
        <v>4.12</v>
      </c>
      <c r="EQ80" s="575">
        <v>4.3899999999999997</v>
      </c>
      <c r="ER80" s="576">
        <f t="shared" si="179"/>
        <v>449.08</v>
      </c>
      <c r="ES80" s="577">
        <f t="shared" si="179"/>
        <v>412.65999999999997</v>
      </c>
      <c r="ET80" s="574"/>
      <c r="EU80" s="575"/>
      <c r="EV80" s="576">
        <f t="shared" si="180"/>
        <v>0</v>
      </c>
      <c r="EW80" s="577">
        <f t="shared" si="180"/>
        <v>0</v>
      </c>
      <c r="EX80" s="576">
        <f t="shared" si="181"/>
        <v>3.4517823639774861</v>
      </c>
      <c r="EY80" s="577">
        <f t="shared" si="181"/>
        <v>3.4157884972170689</v>
      </c>
      <c r="EZ80" s="576">
        <f t="shared" si="182"/>
        <v>1839.8000000000002</v>
      </c>
      <c r="FA80" s="577">
        <f t="shared" si="182"/>
        <v>1841.1100000000001</v>
      </c>
      <c r="FB80" s="574">
        <v>85.44</v>
      </c>
      <c r="FC80" s="575">
        <v>85.37</v>
      </c>
      <c r="FD80" s="576">
        <f t="shared" si="183"/>
        <v>36226.559999999998</v>
      </c>
      <c r="FE80" s="577">
        <f t="shared" si="183"/>
        <v>37989.65</v>
      </c>
      <c r="FF80" s="574">
        <v>89.66</v>
      </c>
      <c r="FG80" s="575">
        <v>87.06</v>
      </c>
      <c r="FH80" s="576">
        <f t="shared" si="184"/>
        <v>9772.94</v>
      </c>
      <c r="FI80" s="577">
        <f t="shared" si="184"/>
        <v>8183.64</v>
      </c>
      <c r="FJ80" s="574"/>
      <c r="FK80" s="575"/>
      <c r="FL80" s="576">
        <f t="shared" si="185"/>
        <v>0</v>
      </c>
      <c r="FM80" s="577">
        <f t="shared" si="185"/>
        <v>0</v>
      </c>
      <c r="FN80" s="576">
        <f t="shared" si="186"/>
        <v>86.303001876172601</v>
      </c>
      <c r="FO80" s="577">
        <f t="shared" si="186"/>
        <v>85.66473098330242</v>
      </c>
      <c r="FP80" s="576">
        <f t="shared" si="187"/>
        <v>45999.5</v>
      </c>
      <c r="FQ80" s="577">
        <f t="shared" si="187"/>
        <v>46173.29</v>
      </c>
      <c r="FR80" s="574"/>
      <c r="FS80" s="575">
        <v>1</v>
      </c>
      <c r="FT80" s="576">
        <f t="shared" si="188"/>
        <v>0</v>
      </c>
      <c r="FU80" s="577">
        <f t="shared" si="188"/>
        <v>1</v>
      </c>
      <c r="FV80" s="574"/>
      <c r="FW80" s="575"/>
      <c r="FX80" s="576">
        <f t="shared" si="189"/>
        <v>0</v>
      </c>
      <c r="FY80" s="577">
        <f t="shared" si="189"/>
        <v>0</v>
      </c>
      <c r="FZ80" s="574"/>
      <c r="GA80" s="575">
        <v>124</v>
      </c>
      <c r="GB80" s="576">
        <f t="shared" si="190"/>
        <v>0</v>
      </c>
      <c r="GC80" s="577">
        <f t="shared" si="190"/>
        <v>124</v>
      </c>
      <c r="GD80" s="576">
        <f t="shared" si="191"/>
        <v>780</v>
      </c>
      <c r="GE80" s="577">
        <f t="shared" si="191"/>
        <v>848</v>
      </c>
      <c r="GF80" s="576">
        <f t="shared" si="191"/>
        <v>780</v>
      </c>
      <c r="GG80" s="577">
        <f t="shared" si="191"/>
        <v>848</v>
      </c>
      <c r="GH80" s="576">
        <f t="shared" si="192"/>
        <v>3363.1499999999996</v>
      </c>
      <c r="GI80" s="577">
        <f t="shared" si="192"/>
        <v>3660.2700000000004</v>
      </c>
      <c r="GJ80" s="576">
        <f t="shared" si="193"/>
        <v>86559.59</v>
      </c>
      <c r="GK80" s="577">
        <f t="shared" si="193"/>
        <v>94232.700000000012</v>
      </c>
      <c r="GL80" s="576">
        <f t="shared" si="194"/>
        <v>147</v>
      </c>
      <c r="GM80" s="577">
        <f t="shared" si="194"/>
        <v>126</v>
      </c>
      <c r="GN80" s="576">
        <f t="shared" si="194"/>
        <v>147</v>
      </c>
      <c r="GO80" s="577">
        <f t="shared" si="194"/>
        <v>126</v>
      </c>
      <c r="GP80" s="576">
        <f t="shared" si="195"/>
        <v>686.24</v>
      </c>
      <c r="GQ80" s="577">
        <f t="shared" si="195"/>
        <v>632.81999999999994</v>
      </c>
      <c r="GR80" s="576">
        <f t="shared" si="196"/>
        <v>15142.66</v>
      </c>
      <c r="GS80" s="577">
        <f t="shared" si="196"/>
        <v>12554.84</v>
      </c>
      <c r="GT80" s="576">
        <f t="shared" si="197"/>
        <v>927</v>
      </c>
      <c r="GU80" s="577">
        <f t="shared" si="197"/>
        <v>974</v>
      </c>
      <c r="GV80" s="576">
        <f t="shared" si="197"/>
        <v>927</v>
      </c>
      <c r="GW80" s="577">
        <f t="shared" si="197"/>
        <v>974</v>
      </c>
      <c r="GX80" s="576">
        <f t="shared" si="198"/>
        <v>4049.3899999999994</v>
      </c>
      <c r="GY80" s="577">
        <f t="shared" si="198"/>
        <v>4293.09</v>
      </c>
      <c r="GZ80" s="576">
        <f t="shared" si="198"/>
        <v>101702.25</v>
      </c>
      <c r="HA80" s="577">
        <f t="shared" si="198"/>
        <v>106787.54000000001</v>
      </c>
      <c r="HB80" s="576">
        <f t="shared" si="199"/>
        <v>0</v>
      </c>
      <c r="HC80" s="577">
        <f t="shared" si="199"/>
        <v>0</v>
      </c>
      <c r="HD80" s="576">
        <f t="shared" si="199"/>
        <v>0</v>
      </c>
      <c r="HE80" s="577">
        <f t="shared" si="199"/>
        <v>0</v>
      </c>
      <c r="HF80" s="576" t="str">
        <f t="shared" si="200"/>
        <v/>
      </c>
      <c r="HG80" s="577" t="str">
        <f t="shared" si="200"/>
        <v/>
      </c>
      <c r="HH80" s="576" t="str">
        <f t="shared" si="201"/>
        <v/>
      </c>
      <c r="HI80" s="577" t="str">
        <f t="shared" si="201"/>
        <v/>
      </c>
      <c r="HJ80" s="576">
        <f t="shared" si="202"/>
        <v>4049.39</v>
      </c>
      <c r="HK80" s="577">
        <f t="shared" si="202"/>
        <v>4293.09</v>
      </c>
      <c r="HL80" s="576">
        <f t="shared" si="203"/>
        <v>101702.25</v>
      </c>
      <c r="HM80" s="577">
        <f t="shared" si="203"/>
        <v>106911.54000000001</v>
      </c>
    </row>
    <row r="81" spans="1:221">
      <c r="A81" s="80" t="s">
        <v>412</v>
      </c>
      <c r="B81" s="81" t="s">
        <v>431</v>
      </c>
      <c r="C81" s="87"/>
      <c r="D81" s="82" t="s">
        <v>432</v>
      </c>
      <c r="E81" s="83">
        <v>4</v>
      </c>
      <c r="F81" s="574">
        <v>1024</v>
      </c>
      <c r="G81" s="575">
        <v>1011</v>
      </c>
      <c r="H81" s="574">
        <v>3</v>
      </c>
      <c r="I81" s="575">
        <v>3</v>
      </c>
      <c r="J81" s="576">
        <f t="shared" si="136"/>
        <v>1021</v>
      </c>
      <c r="K81" s="577">
        <f t="shared" si="136"/>
        <v>1008</v>
      </c>
      <c r="L81" s="574"/>
      <c r="M81" s="575"/>
      <c r="N81" s="576">
        <f t="shared" si="137"/>
        <v>1021</v>
      </c>
      <c r="O81" s="577">
        <f t="shared" si="137"/>
        <v>1008</v>
      </c>
      <c r="P81" s="576">
        <f t="shared" si="137"/>
        <v>1021</v>
      </c>
      <c r="Q81" s="577">
        <f t="shared" si="137"/>
        <v>1008</v>
      </c>
      <c r="R81" s="574">
        <v>11</v>
      </c>
      <c r="S81" s="575">
        <v>20</v>
      </c>
      <c r="T81" s="576">
        <f t="shared" si="138"/>
        <v>11</v>
      </c>
      <c r="U81" s="577">
        <f t="shared" si="138"/>
        <v>20</v>
      </c>
      <c r="V81" s="574">
        <v>0</v>
      </c>
      <c r="W81" s="575">
        <v>1</v>
      </c>
      <c r="X81" s="576">
        <f t="shared" si="139"/>
        <v>0</v>
      </c>
      <c r="Y81" s="577">
        <f t="shared" si="139"/>
        <v>1</v>
      </c>
      <c r="Z81" s="574"/>
      <c r="AA81" s="575"/>
      <c r="AB81" s="576">
        <f t="shared" si="140"/>
        <v>0</v>
      </c>
      <c r="AC81" s="577">
        <f t="shared" si="140"/>
        <v>0</v>
      </c>
      <c r="AD81" s="576">
        <f t="shared" si="141"/>
        <v>11</v>
      </c>
      <c r="AE81" s="577">
        <f t="shared" si="141"/>
        <v>21</v>
      </c>
      <c r="AF81" s="576">
        <f t="shared" si="142"/>
        <v>11</v>
      </c>
      <c r="AG81" s="577">
        <f t="shared" si="142"/>
        <v>21</v>
      </c>
      <c r="AH81" s="574">
        <v>5.77</v>
      </c>
      <c r="AI81" s="575">
        <v>4.78</v>
      </c>
      <c r="AJ81" s="576">
        <f t="shared" si="143"/>
        <v>63.47</v>
      </c>
      <c r="AK81" s="577">
        <f t="shared" si="143"/>
        <v>95.600000000000009</v>
      </c>
      <c r="AL81" s="574"/>
      <c r="AM81" s="575">
        <v>10</v>
      </c>
      <c r="AN81" s="576">
        <f t="shared" si="144"/>
        <v>0</v>
      </c>
      <c r="AO81" s="577">
        <f t="shared" si="144"/>
        <v>10</v>
      </c>
      <c r="AP81" s="574"/>
      <c r="AQ81" s="575"/>
      <c r="AR81" s="576">
        <f t="shared" si="145"/>
        <v>0</v>
      </c>
      <c r="AS81" s="577">
        <f t="shared" si="145"/>
        <v>0</v>
      </c>
      <c r="AT81" s="576">
        <f t="shared" si="146"/>
        <v>5.77</v>
      </c>
      <c r="AU81" s="577">
        <f t="shared" si="146"/>
        <v>5.0285714285714294</v>
      </c>
      <c r="AV81" s="576">
        <f t="shared" si="147"/>
        <v>63.47</v>
      </c>
      <c r="AW81" s="577">
        <f t="shared" si="147"/>
        <v>105.60000000000002</v>
      </c>
      <c r="AX81" s="574">
        <v>141.72999999999999</v>
      </c>
      <c r="AY81" s="575">
        <v>141.65</v>
      </c>
      <c r="AZ81" s="576">
        <f t="shared" si="148"/>
        <v>1559.03</v>
      </c>
      <c r="BA81" s="577">
        <f t="shared" si="148"/>
        <v>2833</v>
      </c>
      <c r="BB81" s="574"/>
      <c r="BC81" s="575">
        <v>172</v>
      </c>
      <c r="BD81" s="576">
        <f t="shared" si="149"/>
        <v>0</v>
      </c>
      <c r="BE81" s="577">
        <f t="shared" si="149"/>
        <v>172</v>
      </c>
      <c r="BF81" s="574"/>
      <c r="BG81" s="575"/>
      <c r="BH81" s="576">
        <f t="shared" si="150"/>
        <v>0</v>
      </c>
      <c r="BI81" s="577">
        <f t="shared" si="150"/>
        <v>0</v>
      </c>
      <c r="BJ81" s="576">
        <f t="shared" si="151"/>
        <v>141.72999999999999</v>
      </c>
      <c r="BK81" s="577">
        <f t="shared" si="151"/>
        <v>143.0952380952381</v>
      </c>
      <c r="BL81" s="576">
        <f t="shared" si="152"/>
        <v>1559.03</v>
      </c>
      <c r="BM81" s="577">
        <f t="shared" si="152"/>
        <v>3005</v>
      </c>
      <c r="BN81" s="574">
        <v>177</v>
      </c>
      <c r="BO81" s="575">
        <v>203</v>
      </c>
      <c r="BP81" s="576">
        <f t="shared" si="153"/>
        <v>177</v>
      </c>
      <c r="BQ81" s="577">
        <f t="shared" si="153"/>
        <v>203</v>
      </c>
      <c r="BR81" s="574">
        <v>72</v>
      </c>
      <c r="BS81" s="575">
        <v>64</v>
      </c>
      <c r="BT81" s="576">
        <f t="shared" si="154"/>
        <v>72</v>
      </c>
      <c r="BU81" s="577">
        <f t="shared" si="154"/>
        <v>64</v>
      </c>
      <c r="BV81" s="574"/>
      <c r="BW81" s="575"/>
      <c r="BX81" s="576">
        <f t="shared" si="155"/>
        <v>0</v>
      </c>
      <c r="BY81" s="577">
        <f t="shared" si="155"/>
        <v>0</v>
      </c>
      <c r="BZ81" s="576">
        <f t="shared" si="156"/>
        <v>249</v>
      </c>
      <c r="CA81" s="577">
        <f t="shared" si="156"/>
        <v>267</v>
      </c>
      <c r="CB81" s="576">
        <f t="shared" si="157"/>
        <v>249</v>
      </c>
      <c r="CC81" s="577">
        <f t="shared" si="157"/>
        <v>267</v>
      </c>
      <c r="CD81" s="574">
        <v>5.91</v>
      </c>
      <c r="CE81" s="575">
        <v>5.9</v>
      </c>
      <c r="CF81" s="576">
        <f t="shared" si="158"/>
        <v>1046.07</v>
      </c>
      <c r="CG81" s="577">
        <f t="shared" si="158"/>
        <v>1197.7</v>
      </c>
      <c r="CH81" s="574">
        <v>7.44</v>
      </c>
      <c r="CI81" s="575">
        <v>7.24</v>
      </c>
      <c r="CJ81" s="576">
        <f t="shared" si="159"/>
        <v>535.68000000000006</v>
      </c>
      <c r="CK81" s="577">
        <f t="shared" si="159"/>
        <v>463.36</v>
      </c>
      <c r="CL81" s="574"/>
      <c r="CM81" s="575"/>
      <c r="CN81" s="576">
        <f t="shared" si="160"/>
        <v>0</v>
      </c>
      <c r="CO81" s="577">
        <f t="shared" si="160"/>
        <v>0</v>
      </c>
      <c r="CP81" s="576">
        <f t="shared" si="161"/>
        <v>6.3524096385542173</v>
      </c>
      <c r="CQ81" s="577">
        <f t="shared" si="161"/>
        <v>6.2211985018726592</v>
      </c>
      <c r="CR81" s="576">
        <f t="shared" si="162"/>
        <v>1581.75</v>
      </c>
      <c r="CS81" s="577">
        <f t="shared" si="162"/>
        <v>1661.06</v>
      </c>
      <c r="CT81" s="574">
        <v>141.87</v>
      </c>
      <c r="CU81" s="575">
        <v>141.30000000000001</v>
      </c>
      <c r="CV81" s="576">
        <f t="shared" si="163"/>
        <v>25110.99</v>
      </c>
      <c r="CW81" s="577">
        <f t="shared" si="163"/>
        <v>28683.9</v>
      </c>
      <c r="CX81" s="574">
        <v>140.02000000000001</v>
      </c>
      <c r="CY81" s="575">
        <v>135.59</v>
      </c>
      <c r="CZ81" s="576">
        <f t="shared" si="164"/>
        <v>10081.44</v>
      </c>
      <c r="DA81" s="577">
        <f t="shared" si="164"/>
        <v>8677.76</v>
      </c>
      <c r="DB81" s="574"/>
      <c r="DC81" s="575"/>
      <c r="DD81" s="576">
        <f t="shared" si="165"/>
        <v>0</v>
      </c>
      <c r="DE81" s="577">
        <f t="shared" si="165"/>
        <v>0</v>
      </c>
      <c r="DF81" s="576">
        <f t="shared" si="166"/>
        <v>141.33506024096386</v>
      </c>
      <c r="DG81" s="577">
        <f t="shared" si="166"/>
        <v>139.93131086142324</v>
      </c>
      <c r="DH81" s="576">
        <f t="shared" si="167"/>
        <v>35192.43</v>
      </c>
      <c r="DI81" s="577">
        <f t="shared" si="167"/>
        <v>37361.660000000003</v>
      </c>
      <c r="DJ81" s="576">
        <f t="shared" si="168"/>
        <v>260</v>
      </c>
      <c r="DK81" s="577">
        <f t="shared" si="168"/>
        <v>288</v>
      </c>
      <c r="DL81" s="576">
        <f t="shared" si="168"/>
        <v>260</v>
      </c>
      <c r="DM81" s="577">
        <f t="shared" si="168"/>
        <v>288</v>
      </c>
      <c r="DN81" s="576">
        <f t="shared" si="169"/>
        <v>6.3277692307692313</v>
      </c>
      <c r="DO81" s="577">
        <f t="shared" si="169"/>
        <v>6.134236111111111</v>
      </c>
      <c r="DP81" s="576">
        <f t="shared" si="170"/>
        <v>1645.22</v>
      </c>
      <c r="DQ81" s="577">
        <f t="shared" si="170"/>
        <v>1766.6599999999999</v>
      </c>
      <c r="DR81" s="576">
        <f t="shared" si="171"/>
        <v>141.35176923076924</v>
      </c>
      <c r="DS81" s="577">
        <f t="shared" si="171"/>
        <v>140.16201388888891</v>
      </c>
      <c r="DT81" s="576">
        <f t="shared" si="172"/>
        <v>36751.46</v>
      </c>
      <c r="DU81" s="577">
        <f t="shared" si="172"/>
        <v>40366.660000000003</v>
      </c>
      <c r="DV81" s="574">
        <v>410</v>
      </c>
      <c r="DW81" s="575">
        <v>415</v>
      </c>
      <c r="DX81" s="576">
        <f t="shared" si="173"/>
        <v>410</v>
      </c>
      <c r="DY81" s="577">
        <f t="shared" si="173"/>
        <v>415</v>
      </c>
      <c r="DZ81" s="574">
        <v>351</v>
      </c>
      <c r="EA81" s="575">
        <v>305</v>
      </c>
      <c r="EB81" s="576">
        <f t="shared" si="174"/>
        <v>351</v>
      </c>
      <c r="EC81" s="577">
        <f t="shared" si="174"/>
        <v>305</v>
      </c>
      <c r="ED81" s="574"/>
      <c r="EE81" s="575"/>
      <c r="EF81" s="576">
        <f t="shared" si="175"/>
        <v>0</v>
      </c>
      <c r="EG81" s="577">
        <f t="shared" si="175"/>
        <v>0</v>
      </c>
      <c r="EH81" s="576">
        <f t="shared" si="176"/>
        <v>761</v>
      </c>
      <c r="EI81" s="577">
        <f t="shared" si="176"/>
        <v>720</v>
      </c>
      <c r="EJ81" s="576">
        <f t="shared" si="177"/>
        <v>761</v>
      </c>
      <c r="EK81" s="577">
        <f t="shared" si="177"/>
        <v>720</v>
      </c>
      <c r="EL81" s="574">
        <v>3.8</v>
      </c>
      <c r="EM81" s="575">
        <v>3.74</v>
      </c>
      <c r="EN81" s="576">
        <f t="shared" si="178"/>
        <v>1558</v>
      </c>
      <c r="EO81" s="577">
        <f t="shared" si="178"/>
        <v>1552.1000000000001</v>
      </c>
      <c r="EP81" s="574">
        <v>4.9400000000000004</v>
      </c>
      <c r="EQ81" s="575">
        <v>4.7699999999999996</v>
      </c>
      <c r="ER81" s="576">
        <f t="shared" si="179"/>
        <v>1733.94</v>
      </c>
      <c r="ES81" s="577">
        <f t="shared" si="179"/>
        <v>1454.85</v>
      </c>
      <c r="ET81" s="574"/>
      <c r="EU81" s="575"/>
      <c r="EV81" s="576">
        <f t="shared" si="180"/>
        <v>0</v>
      </c>
      <c r="EW81" s="577">
        <f t="shared" si="180"/>
        <v>0</v>
      </c>
      <c r="EX81" s="576">
        <f t="shared" si="181"/>
        <v>4.3258081471747705</v>
      </c>
      <c r="EY81" s="577">
        <f t="shared" si="181"/>
        <v>4.1763194444444443</v>
      </c>
      <c r="EZ81" s="576">
        <f t="shared" si="182"/>
        <v>3291.9400000000005</v>
      </c>
      <c r="FA81" s="577">
        <f t="shared" si="182"/>
        <v>3006.95</v>
      </c>
      <c r="FB81" s="574">
        <v>88.33</v>
      </c>
      <c r="FC81" s="575">
        <v>88.77</v>
      </c>
      <c r="FD81" s="576">
        <f t="shared" si="183"/>
        <v>36215.300000000003</v>
      </c>
      <c r="FE81" s="577">
        <f t="shared" si="183"/>
        <v>36839.549999999996</v>
      </c>
      <c r="FF81" s="574">
        <v>86.47</v>
      </c>
      <c r="FG81" s="575">
        <v>83.89</v>
      </c>
      <c r="FH81" s="576">
        <f t="shared" si="184"/>
        <v>30350.97</v>
      </c>
      <c r="FI81" s="577">
        <f t="shared" si="184"/>
        <v>25586.45</v>
      </c>
      <c r="FJ81" s="574"/>
      <c r="FK81" s="575"/>
      <c r="FL81" s="576">
        <f t="shared" si="185"/>
        <v>0</v>
      </c>
      <c r="FM81" s="577">
        <f t="shared" si="185"/>
        <v>0</v>
      </c>
      <c r="FN81" s="576">
        <f t="shared" si="186"/>
        <v>87.472102496714854</v>
      </c>
      <c r="FO81" s="577">
        <f t="shared" si="186"/>
        <v>86.702777777777783</v>
      </c>
      <c r="FP81" s="576">
        <f t="shared" si="187"/>
        <v>66566.27</v>
      </c>
      <c r="FQ81" s="577">
        <f t="shared" si="187"/>
        <v>62426</v>
      </c>
      <c r="FR81" s="574"/>
      <c r="FS81" s="575"/>
      <c r="FT81" s="576">
        <f t="shared" si="188"/>
        <v>0</v>
      </c>
      <c r="FU81" s="577">
        <f t="shared" si="188"/>
        <v>0</v>
      </c>
      <c r="FV81" s="574"/>
      <c r="FW81" s="575"/>
      <c r="FX81" s="576">
        <f t="shared" si="189"/>
        <v>0</v>
      </c>
      <c r="FY81" s="577">
        <f t="shared" si="189"/>
        <v>0</v>
      </c>
      <c r="FZ81" s="574"/>
      <c r="GA81" s="575"/>
      <c r="GB81" s="576">
        <f t="shared" si="190"/>
        <v>0</v>
      </c>
      <c r="GC81" s="577">
        <f t="shared" si="190"/>
        <v>0</v>
      </c>
      <c r="GD81" s="576">
        <f t="shared" si="191"/>
        <v>598</v>
      </c>
      <c r="GE81" s="577">
        <f t="shared" si="191"/>
        <v>638</v>
      </c>
      <c r="GF81" s="576">
        <f t="shared" si="191"/>
        <v>598</v>
      </c>
      <c r="GG81" s="577">
        <f t="shared" si="191"/>
        <v>638</v>
      </c>
      <c r="GH81" s="576">
        <f t="shared" si="192"/>
        <v>2667.54</v>
      </c>
      <c r="GI81" s="577">
        <f t="shared" si="192"/>
        <v>2845.4</v>
      </c>
      <c r="GJ81" s="576">
        <f t="shared" si="193"/>
        <v>62885.320000000007</v>
      </c>
      <c r="GK81" s="577">
        <f t="shared" si="193"/>
        <v>68356.45</v>
      </c>
      <c r="GL81" s="576">
        <f t="shared" si="194"/>
        <v>423</v>
      </c>
      <c r="GM81" s="577">
        <f t="shared" si="194"/>
        <v>370</v>
      </c>
      <c r="GN81" s="576">
        <f t="shared" si="194"/>
        <v>423</v>
      </c>
      <c r="GO81" s="577">
        <f t="shared" si="194"/>
        <v>370</v>
      </c>
      <c r="GP81" s="576">
        <f t="shared" si="195"/>
        <v>2269.62</v>
      </c>
      <c r="GQ81" s="577">
        <f t="shared" si="195"/>
        <v>1928.21</v>
      </c>
      <c r="GR81" s="576">
        <f t="shared" si="196"/>
        <v>40432.410000000003</v>
      </c>
      <c r="GS81" s="577">
        <f t="shared" si="196"/>
        <v>34436.21</v>
      </c>
      <c r="GT81" s="576">
        <f t="shared" si="197"/>
        <v>1021</v>
      </c>
      <c r="GU81" s="577">
        <f t="shared" si="197"/>
        <v>1008</v>
      </c>
      <c r="GV81" s="576">
        <f t="shared" si="197"/>
        <v>1021</v>
      </c>
      <c r="GW81" s="577">
        <f t="shared" si="197"/>
        <v>1008</v>
      </c>
      <c r="GX81" s="576">
        <f t="shared" si="198"/>
        <v>4937.16</v>
      </c>
      <c r="GY81" s="577">
        <f t="shared" si="198"/>
        <v>4773.6100000000006</v>
      </c>
      <c r="GZ81" s="576">
        <f t="shared" si="198"/>
        <v>103317.73000000001</v>
      </c>
      <c r="HA81" s="577">
        <f t="shared" si="198"/>
        <v>102792.66</v>
      </c>
      <c r="HB81" s="576">
        <f t="shared" si="199"/>
        <v>0</v>
      </c>
      <c r="HC81" s="577">
        <f t="shared" si="199"/>
        <v>0</v>
      </c>
      <c r="HD81" s="576">
        <f t="shared" si="199"/>
        <v>0</v>
      </c>
      <c r="HE81" s="577">
        <f t="shared" si="199"/>
        <v>0</v>
      </c>
      <c r="HF81" s="576" t="str">
        <f t="shared" si="200"/>
        <v/>
      </c>
      <c r="HG81" s="577" t="str">
        <f t="shared" si="200"/>
        <v/>
      </c>
      <c r="HH81" s="576" t="str">
        <f t="shared" si="201"/>
        <v/>
      </c>
      <c r="HI81" s="577" t="str">
        <f t="shared" si="201"/>
        <v/>
      </c>
      <c r="HJ81" s="576">
        <f t="shared" si="202"/>
        <v>4937.1600000000008</v>
      </c>
      <c r="HK81" s="577">
        <f t="shared" si="202"/>
        <v>4773.6099999999997</v>
      </c>
      <c r="HL81" s="576">
        <f t="shared" si="203"/>
        <v>103317.73000000001</v>
      </c>
      <c r="HM81" s="577">
        <f t="shared" si="203"/>
        <v>102792.66</v>
      </c>
    </row>
    <row r="82" spans="1:221">
      <c r="A82" s="80" t="s">
        <v>412</v>
      </c>
      <c r="B82" s="81" t="s">
        <v>433</v>
      </c>
      <c r="C82" s="513" t="s">
        <v>1136</v>
      </c>
      <c r="D82" s="82" t="s">
        <v>434</v>
      </c>
      <c r="E82" s="83">
        <v>4</v>
      </c>
      <c r="F82" s="574">
        <v>1033</v>
      </c>
      <c r="G82" s="575">
        <v>1023</v>
      </c>
      <c r="H82" s="574">
        <v>2</v>
      </c>
      <c r="I82" s="575">
        <v>7</v>
      </c>
      <c r="J82" s="576">
        <f t="shared" si="136"/>
        <v>1031</v>
      </c>
      <c r="K82" s="577">
        <f t="shared" si="136"/>
        <v>1016</v>
      </c>
      <c r="L82" s="574"/>
      <c r="M82" s="575"/>
      <c r="N82" s="576">
        <f t="shared" si="137"/>
        <v>1031</v>
      </c>
      <c r="O82" s="577">
        <f t="shared" si="137"/>
        <v>1016</v>
      </c>
      <c r="P82" s="576">
        <f t="shared" si="137"/>
        <v>1031</v>
      </c>
      <c r="Q82" s="577">
        <f t="shared" si="137"/>
        <v>1016</v>
      </c>
      <c r="R82" s="574">
        <v>22</v>
      </c>
      <c r="S82" s="575">
        <v>20</v>
      </c>
      <c r="T82" s="576">
        <f t="shared" si="138"/>
        <v>22</v>
      </c>
      <c r="U82" s="577">
        <f t="shared" si="138"/>
        <v>20</v>
      </c>
      <c r="V82" s="574">
        <v>5</v>
      </c>
      <c r="W82" s="575">
        <v>2</v>
      </c>
      <c r="X82" s="576">
        <f t="shared" si="139"/>
        <v>5</v>
      </c>
      <c r="Y82" s="577">
        <f t="shared" si="139"/>
        <v>2</v>
      </c>
      <c r="Z82" s="574"/>
      <c r="AA82" s="575"/>
      <c r="AB82" s="576">
        <f t="shared" si="140"/>
        <v>0</v>
      </c>
      <c r="AC82" s="577">
        <f t="shared" si="140"/>
        <v>0</v>
      </c>
      <c r="AD82" s="576">
        <f t="shared" si="141"/>
        <v>27</v>
      </c>
      <c r="AE82" s="577">
        <f t="shared" si="141"/>
        <v>22</v>
      </c>
      <c r="AF82" s="576">
        <f t="shared" si="142"/>
        <v>27</v>
      </c>
      <c r="AG82" s="577">
        <f t="shared" si="142"/>
        <v>22</v>
      </c>
      <c r="AH82" s="574">
        <v>5.45</v>
      </c>
      <c r="AI82" s="575">
        <v>4.5</v>
      </c>
      <c r="AJ82" s="576">
        <f t="shared" si="143"/>
        <v>119.9</v>
      </c>
      <c r="AK82" s="577">
        <f t="shared" si="143"/>
        <v>90</v>
      </c>
      <c r="AL82" s="574">
        <v>4.4000000000000004</v>
      </c>
      <c r="AM82" s="575">
        <v>4.5</v>
      </c>
      <c r="AN82" s="576">
        <f t="shared" si="144"/>
        <v>22</v>
      </c>
      <c r="AO82" s="577">
        <f t="shared" si="144"/>
        <v>9</v>
      </c>
      <c r="AP82" s="574"/>
      <c r="AQ82" s="575"/>
      <c r="AR82" s="576">
        <f t="shared" si="145"/>
        <v>0</v>
      </c>
      <c r="AS82" s="577">
        <f t="shared" si="145"/>
        <v>0</v>
      </c>
      <c r="AT82" s="576">
        <f t="shared" si="146"/>
        <v>5.2555555555555555</v>
      </c>
      <c r="AU82" s="577">
        <f t="shared" si="146"/>
        <v>4.5</v>
      </c>
      <c r="AV82" s="576">
        <f t="shared" si="147"/>
        <v>141.9</v>
      </c>
      <c r="AW82" s="577">
        <f t="shared" si="147"/>
        <v>99</v>
      </c>
      <c r="AX82" s="574">
        <v>144.91</v>
      </c>
      <c r="AY82" s="575">
        <v>139.69999999999999</v>
      </c>
      <c r="AZ82" s="576">
        <f t="shared" si="148"/>
        <v>3188.02</v>
      </c>
      <c r="BA82" s="577">
        <f t="shared" si="148"/>
        <v>2794</v>
      </c>
      <c r="BB82" s="574">
        <v>129.4</v>
      </c>
      <c r="BC82" s="575">
        <v>120</v>
      </c>
      <c r="BD82" s="576">
        <f t="shared" si="149"/>
        <v>647</v>
      </c>
      <c r="BE82" s="577">
        <f t="shared" si="149"/>
        <v>240</v>
      </c>
      <c r="BF82" s="574"/>
      <c r="BG82" s="575"/>
      <c r="BH82" s="576">
        <f t="shared" si="150"/>
        <v>0</v>
      </c>
      <c r="BI82" s="577">
        <f t="shared" si="150"/>
        <v>0</v>
      </c>
      <c r="BJ82" s="576">
        <f t="shared" si="151"/>
        <v>142.03777777777779</v>
      </c>
      <c r="BK82" s="577">
        <f t="shared" si="151"/>
        <v>137.90909090909091</v>
      </c>
      <c r="BL82" s="576">
        <f t="shared" si="152"/>
        <v>3835.0200000000004</v>
      </c>
      <c r="BM82" s="577">
        <f t="shared" si="152"/>
        <v>3034</v>
      </c>
      <c r="BN82" s="574">
        <v>459</v>
      </c>
      <c r="BO82" s="575">
        <v>432</v>
      </c>
      <c r="BP82" s="576">
        <f t="shared" si="153"/>
        <v>459</v>
      </c>
      <c r="BQ82" s="577">
        <f t="shared" si="153"/>
        <v>432</v>
      </c>
      <c r="BR82" s="574">
        <v>33</v>
      </c>
      <c r="BS82" s="575">
        <v>38</v>
      </c>
      <c r="BT82" s="576">
        <f t="shared" si="154"/>
        <v>33</v>
      </c>
      <c r="BU82" s="577">
        <f t="shared" si="154"/>
        <v>38</v>
      </c>
      <c r="BV82" s="574"/>
      <c r="BW82" s="575"/>
      <c r="BX82" s="576">
        <f t="shared" si="155"/>
        <v>0</v>
      </c>
      <c r="BY82" s="577">
        <f t="shared" si="155"/>
        <v>0</v>
      </c>
      <c r="BZ82" s="576">
        <f t="shared" si="156"/>
        <v>492</v>
      </c>
      <c r="CA82" s="577">
        <f t="shared" si="156"/>
        <v>470</v>
      </c>
      <c r="CB82" s="576">
        <f t="shared" si="157"/>
        <v>492</v>
      </c>
      <c r="CC82" s="577">
        <f t="shared" si="157"/>
        <v>470</v>
      </c>
      <c r="CD82" s="574">
        <v>5.41</v>
      </c>
      <c r="CE82" s="575">
        <v>5.57</v>
      </c>
      <c r="CF82" s="576">
        <f t="shared" si="158"/>
        <v>2483.19</v>
      </c>
      <c r="CG82" s="577">
        <f t="shared" si="158"/>
        <v>2406.2400000000002</v>
      </c>
      <c r="CH82" s="574">
        <v>7.55</v>
      </c>
      <c r="CI82" s="575">
        <v>6.87</v>
      </c>
      <c r="CJ82" s="576">
        <f t="shared" si="159"/>
        <v>249.15</v>
      </c>
      <c r="CK82" s="577">
        <f t="shared" si="159"/>
        <v>261.06</v>
      </c>
      <c r="CL82" s="574"/>
      <c r="CM82" s="575"/>
      <c r="CN82" s="576">
        <f t="shared" si="160"/>
        <v>0</v>
      </c>
      <c r="CO82" s="577">
        <f t="shared" si="160"/>
        <v>0</v>
      </c>
      <c r="CP82" s="576">
        <f t="shared" si="161"/>
        <v>5.5535365853658538</v>
      </c>
      <c r="CQ82" s="577">
        <f t="shared" si="161"/>
        <v>5.6751063829787238</v>
      </c>
      <c r="CR82" s="576">
        <f t="shared" si="162"/>
        <v>2732.34</v>
      </c>
      <c r="CS82" s="577">
        <f t="shared" si="162"/>
        <v>2667.3</v>
      </c>
      <c r="CT82" s="574">
        <v>141.4</v>
      </c>
      <c r="CU82" s="575">
        <v>142.27000000000001</v>
      </c>
      <c r="CV82" s="576">
        <f t="shared" si="163"/>
        <v>64902.600000000006</v>
      </c>
      <c r="CW82" s="577">
        <f t="shared" si="163"/>
        <v>61460.640000000007</v>
      </c>
      <c r="CX82" s="574">
        <v>137.88</v>
      </c>
      <c r="CY82" s="575">
        <v>138.32</v>
      </c>
      <c r="CZ82" s="576">
        <f t="shared" si="164"/>
        <v>4550.04</v>
      </c>
      <c r="DA82" s="577">
        <f t="shared" si="164"/>
        <v>5256.16</v>
      </c>
      <c r="DB82" s="574"/>
      <c r="DC82" s="575"/>
      <c r="DD82" s="576">
        <f t="shared" si="165"/>
        <v>0</v>
      </c>
      <c r="DE82" s="577">
        <f t="shared" si="165"/>
        <v>0</v>
      </c>
      <c r="DF82" s="576">
        <f t="shared" si="166"/>
        <v>141.16390243902438</v>
      </c>
      <c r="DG82" s="577">
        <f t="shared" si="166"/>
        <v>141.95063829787236</v>
      </c>
      <c r="DH82" s="576">
        <f t="shared" si="167"/>
        <v>69452.639999999999</v>
      </c>
      <c r="DI82" s="577">
        <f t="shared" si="167"/>
        <v>66716.800000000003</v>
      </c>
      <c r="DJ82" s="576">
        <f t="shared" si="168"/>
        <v>519</v>
      </c>
      <c r="DK82" s="577">
        <f t="shared" si="168"/>
        <v>492</v>
      </c>
      <c r="DL82" s="576">
        <f t="shared" si="168"/>
        <v>519</v>
      </c>
      <c r="DM82" s="577">
        <f t="shared" si="168"/>
        <v>492</v>
      </c>
      <c r="DN82" s="576">
        <f t="shared" si="169"/>
        <v>5.5380346820809256</v>
      </c>
      <c r="DO82" s="577">
        <f t="shared" si="169"/>
        <v>5.6225609756097565</v>
      </c>
      <c r="DP82" s="576">
        <f t="shared" si="170"/>
        <v>2874.2400000000002</v>
      </c>
      <c r="DQ82" s="577">
        <f t="shared" si="170"/>
        <v>2766.3</v>
      </c>
      <c r="DR82" s="576">
        <f t="shared" si="171"/>
        <v>141.20936416184972</v>
      </c>
      <c r="DS82" s="577">
        <f t="shared" si="171"/>
        <v>141.769918699187</v>
      </c>
      <c r="DT82" s="576">
        <f t="shared" si="172"/>
        <v>73287.66</v>
      </c>
      <c r="DU82" s="577">
        <f t="shared" si="172"/>
        <v>69750.8</v>
      </c>
      <c r="DV82" s="574">
        <v>306</v>
      </c>
      <c r="DW82" s="575">
        <v>318</v>
      </c>
      <c r="DX82" s="576">
        <f t="shared" si="173"/>
        <v>306</v>
      </c>
      <c r="DY82" s="577">
        <f t="shared" si="173"/>
        <v>318</v>
      </c>
      <c r="DZ82" s="574">
        <v>205</v>
      </c>
      <c r="EA82" s="575">
        <v>205</v>
      </c>
      <c r="EB82" s="576">
        <f t="shared" si="174"/>
        <v>205</v>
      </c>
      <c r="EC82" s="577">
        <f t="shared" si="174"/>
        <v>205</v>
      </c>
      <c r="ED82" s="574"/>
      <c r="EE82" s="575"/>
      <c r="EF82" s="576">
        <f t="shared" si="175"/>
        <v>0</v>
      </c>
      <c r="EG82" s="577">
        <f t="shared" si="175"/>
        <v>0</v>
      </c>
      <c r="EH82" s="576">
        <f t="shared" si="176"/>
        <v>511</v>
      </c>
      <c r="EI82" s="577">
        <f t="shared" si="176"/>
        <v>523</v>
      </c>
      <c r="EJ82" s="576">
        <f t="shared" si="177"/>
        <v>511</v>
      </c>
      <c r="EK82" s="577">
        <f t="shared" si="177"/>
        <v>523</v>
      </c>
      <c r="EL82" s="574">
        <v>3.82</v>
      </c>
      <c r="EM82" s="575">
        <v>4.07</v>
      </c>
      <c r="EN82" s="576">
        <f t="shared" si="178"/>
        <v>1168.9199999999998</v>
      </c>
      <c r="EO82" s="577">
        <f t="shared" si="178"/>
        <v>1294.26</v>
      </c>
      <c r="EP82" s="574">
        <v>3.38</v>
      </c>
      <c r="EQ82" s="575">
        <v>3.77</v>
      </c>
      <c r="ER82" s="576">
        <f t="shared" si="179"/>
        <v>692.9</v>
      </c>
      <c r="ES82" s="577">
        <f t="shared" si="179"/>
        <v>772.85</v>
      </c>
      <c r="ET82" s="574"/>
      <c r="EU82" s="575"/>
      <c r="EV82" s="576">
        <f t="shared" si="180"/>
        <v>0</v>
      </c>
      <c r="EW82" s="577">
        <f t="shared" si="180"/>
        <v>0</v>
      </c>
      <c r="EX82" s="576">
        <f t="shared" si="181"/>
        <v>3.6434833659491188</v>
      </c>
      <c r="EY82" s="577">
        <f t="shared" si="181"/>
        <v>3.9524091778202681</v>
      </c>
      <c r="EZ82" s="576">
        <f t="shared" si="182"/>
        <v>1861.8199999999997</v>
      </c>
      <c r="FA82" s="577">
        <f t="shared" si="182"/>
        <v>2067.11</v>
      </c>
      <c r="FB82" s="574">
        <v>93.55</v>
      </c>
      <c r="FC82" s="575">
        <v>98.92</v>
      </c>
      <c r="FD82" s="576">
        <f t="shared" si="183"/>
        <v>28626.3</v>
      </c>
      <c r="FE82" s="577">
        <f t="shared" si="183"/>
        <v>31456.560000000001</v>
      </c>
      <c r="FF82" s="574">
        <v>68.150000000000006</v>
      </c>
      <c r="FG82" s="575">
        <v>73.44</v>
      </c>
      <c r="FH82" s="576">
        <f t="shared" si="184"/>
        <v>13970.750000000002</v>
      </c>
      <c r="FI82" s="577">
        <f t="shared" si="184"/>
        <v>15055.199999999999</v>
      </c>
      <c r="FJ82" s="574"/>
      <c r="FK82" s="575"/>
      <c r="FL82" s="576">
        <f t="shared" si="185"/>
        <v>0</v>
      </c>
      <c r="FM82" s="577">
        <f t="shared" si="185"/>
        <v>0</v>
      </c>
      <c r="FN82" s="576">
        <f t="shared" si="186"/>
        <v>83.360176125244621</v>
      </c>
      <c r="FO82" s="577">
        <f t="shared" si="186"/>
        <v>88.932619502868079</v>
      </c>
      <c r="FP82" s="576">
        <f t="shared" si="187"/>
        <v>42597.05</v>
      </c>
      <c r="FQ82" s="577">
        <f t="shared" si="187"/>
        <v>46511.76</v>
      </c>
      <c r="FR82" s="574">
        <v>1</v>
      </c>
      <c r="FS82" s="575">
        <v>1</v>
      </c>
      <c r="FT82" s="576">
        <f t="shared" si="188"/>
        <v>1</v>
      </c>
      <c r="FU82" s="577">
        <f t="shared" si="188"/>
        <v>1</v>
      </c>
      <c r="FV82" s="574"/>
      <c r="FW82" s="575"/>
      <c r="FX82" s="576">
        <f t="shared" si="189"/>
        <v>0</v>
      </c>
      <c r="FY82" s="577">
        <f t="shared" si="189"/>
        <v>0</v>
      </c>
      <c r="FZ82" s="574">
        <v>145.33000000000001</v>
      </c>
      <c r="GA82" s="575">
        <v>159</v>
      </c>
      <c r="GB82" s="576">
        <f t="shared" si="190"/>
        <v>145.33000000000001</v>
      </c>
      <c r="GC82" s="577">
        <f t="shared" si="190"/>
        <v>159</v>
      </c>
      <c r="GD82" s="576">
        <f t="shared" si="191"/>
        <v>787</v>
      </c>
      <c r="GE82" s="577">
        <f t="shared" si="191"/>
        <v>770</v>
      </c>
      <c r="GF82" s="576">
        <f t="shared" si="191"/>
        <v>787</v>
      </c>
      <c r="GG82" s="577">
        <f t="shared" si="191"/>
        <v>770</v>
      </c>
      <c r="GH82" s="576">
        <f t="shared" si="192"/>
        <v>3772.01</v>
      </c>
      <c r="GI82" s="577">
        <f t="shared" si="192"/>
        <v>3790.5</v>
      </c>
      <c r="GJ82" s="576">
        <f t="shared" si="193"/>
        <v>96716.920000000013</v>
      </c>
      <c r="GK82" s="577">
        <f t="shared" si="193"/>
        <v>95711.200000000012</v>
      </c>
      <c r="GL82" s="576">
        <f t="shared" si="194"/>
        <v>243</v>
      </c>
      <c r="GM82" s="577">
        <f t="shared" si="194"/>
        <v>245</v>
      </c>
      <c r="GN82" s="576">
        <f t="shared" si="194"/>
        <v>243</v>
      </c>
      <c r="GO82" s="577">
        <f t="shared" si="194"/>
        <v>245</v>
      </c>
      <c r="GP82" s="576">
        <f t="shared" si="195"/>
        <v>964.05</v>
      </c>
      <c r="GQ82" s="577">
        <f t="shared" si="195"/>
        <v>1042.9100000000001</v>
      </c>
      <c r="GR82" s="576">
        <f t="shared" si="196"/>
        <v>19167.79</v>
      </c>
      <c r="GS82" s="577">
        <f t="shared" si="196"/>
        <v>20551.36</v>
      </c>
      <c r="GT82" s="576">
        <f t="shared" si="197"/>
        <v>1030</v>
      </c>
      <c r="GU82" s="577">
        <f t="shared" si="197"/>
        <v>1015</v>
      </c>
      <c r="GV82" s="576">
        <f t="shared" si="197"/>
        <v>1030</v>
      </c>
      <c r="GW82" s="577">
        <f t="shared" si="197"/>
        <v>1015</v>
      </c>
      <c r="GX82" s="576">
        <f t="shared" si="198"/>
        <v>4736.0600000000004</v>
      </c>
      <c r="GY82" s="577">
        <f t="shared" si="198"/>
        <v>4833.41</v>
      </c>
      <c r="GZ82" s="576">
        <f t="shared" si="198"/>
        <v>115884.71000000002</v>
      </c>
      <c r="HA82" s="577">
        <f t="shared" si="198"/>
        <v>116262.56000000001</v>
      </c>
      <c r="HB82" s="576">
        <f t="shared" si="199"/>
        <v>0</v>
      </c>
      <c r="HC82" s="577">
        <f t="shared" si="199"/>
        <v>0</v>
      </c>
      <c r="HD82" s="576">
        <f t="shared" si="199"/>
        <v>0</v>
      </c>
      <c r="HE82" s="577">
        <f t="shared" si="199"/>
        <v>0</v>
      </c>
      <c r="HF82" s="576" t="str">
        <f t="shared" si="200"/>
        <v/>
      </c>
      <c r="HG82" s="577" t="str">
        <f t="shared" si="200"/>
        <v/>
      </c>
      <c r="HH82" s="576" t="str">
        <f t="shared" si="201"/>
        <v/>
      </c>
      <c r="HI82" s="577" t="str">
        <f t="shared" si="201"/>
        <v/>
      </c>
      <c r="HJ82" s="576">
        <f t="shared" si="202"/>
        <v>4736.0599999999995</v>
      </c>
      <c r="HK82" s="577">
        <f t="shared" si="202"/>
        <v>4833.41</v>
      </c>
      <c r="HL82" s="576">
        <f t="shared" si="203"/>
        <v>116030.04000000001</v>
      </c>
      <c r="HM82" s="577">
        <f t="shared" si="203"/>
        <v>116421.56</v>
      </c>
    </row>
    <row r="83" spans="1:221">
      <c r="A83" s="80" t="s">
        <v>412</v>
      </c>
      <c r="B83" s="81" t="s">
        <v>435</v>
      </c>
      <c r="C83" s="513" t="s">
        <v>1137</v>
      </c>
      <c r="D83" s="82" t="s">
        <v>436</v>
      </c>
      <c r="E83" s="83">
        <v>4</v>
      </c>
      <c r="F83" s="574">
        <v>366</v>
      </c>
      <c r="G83" s="575">
        <v>334</v>
      </c>
      <c r="H83" s="574">
        <v>1</v>
      </c>
      <c r="I83" s="575">
        <v>1</v>
      </c>
      <c r="J83" s="576">
        <f t="shared" si="136"/>
        <v>365</v>
      </c>
      <c r="K83" s="577">
        <f t="shared" si="136"/>
        <v>333</v>
      </c>
      <c r="L83" s="574"/>
      <c r="M83" s="575"/>
      <c r="N83" s="576">
        <f t="shared" si="137"/>
        <v>365</v>
      </c>
      <c r="O83" s="577">
        <f t="shared" si="137"/>
        <v>333</v>
      </c>
      <c r="P83" s="576">
        <f t="shared" si="137"/>
        <v>365</v>
      </c>
      <c r="Q83" s="577">
        <f t="shared" si="137"/>
        <v>333</v>
      </c>
      <c r="R83" s="574">
        <v>4</v>
      </c>
      <c r="S83" s="575">
        <v>2</v>
      </c>
      <c r="T83" s="576">
        <f t="shared" si="138"/>
        <v>4</v>
      </c>
      <c r="U83" s="577">
        <f t="shared" si="138"/>
        <v>2</v>
      </c>
      <c r="V83" s="574">
        <v>0</v>
      </c>
      <c r="W83" s="575">
        <v>0</v>
      </c>
      <c r="X83" s="576">
        <f t="shared" si="139"/>
        <v>0</v>
      </c>
      <c r="Y83" s="577">
        <f t="shared" si="139"/>
        <v>0</v>
      </c>
      <c r="Z83" s="574"/>
      <c r="AA83" s="575"/>
      <c r="AB83" s="576">
        <f t="shared" si="140"/>
        <v>0</v>
      </c>
      <c r="AC83" s="577">
        <f t="shared" si="140"/>
        <v>0</v>
      </c>
      <c r="AD83" s="576">
        <f t="shared" si="141"/>
        <v>4</v>
      </c>
      <c r="AE83" s="577">
        <f t="shared" si="141"/>
        <v>2</v>
      </c>
      <c r="AF83" s="576">
        <f t="shared" si="142"/>
        <v>4</v>
      </c>
      <c r="AG83" s="577">
        <f t="shared" si="142"/>
        <v>2</v>
      </c>
      <c r="AH83" s="574">
        <v>4.5</v>
      </c>
      <c r="AI83" s="575">
        <v>5.5</v>
      </c>
      <c r="AJ83" s="576">
        <f t="shared" si="143"/>
        <v>18</v>
      </c>
      <c r="AK83" s="577">
        <f t="shared" si="143"/>
        <v>11</v>
      </c>
      <c r="AL83" s="574"/>
      <c r="AM83" s="575"/>
      <c r="AN83" s="576">
        <f t="shared" si="144"/>
        <v>0</v>
      </c>
      <c r="AO83" s="577">
        <f t="shared" si="144"/>
        <v>0</v>
      </c>
      <c r="AP83" s="574"/>
      <c r="AQ83" s="575"/>
      <c r="AR83" s="576">
        <f t="shared" si="145"/>
        <v>0</v>
      </c>
      <c r="AS83" s="577">
        <f t="shared" si="145"/>
        <v>0</v>
      </c>
      <c r="AT83" s="576">
        <f t="shared" si="146"/>
        <v>4.5</v>
      </c>
      <c r="AU83" s="577">
        <f t="shared" si="146"/>
        <v>5.5</v>
      </c>
      <c r="AV83" s="576">
        <f t="shared" si="147"/>
        <v>18</v>
      </c>
      <c r="AW83" s="577">
        <f t="shared" si="147"/>
        <v>11</v>
      </c>
      <c r="AX83" s="574">
        <v>146</v>
      </c>
      <c r="AY83" s="575">
        <v>144</v>
      </c>
      <c r="AZ83" s="576">
        <f t="shared" si="148"/>
        <v>584</v>
      </c>
      <c r="BA83" s="577">
        <f t="shared" si="148"/>
        <v>288</v>
      </c>
      <c r="BB83" s="574"/>
      <c r="BC83" s="575"/>
      <c r="BD83" s="576">
        <f t="shared" si="149"/>
        <v>0</v>
      </c>
      <c r="BE83" s="577">
        <f t="shared" si="149"/>
        <v>0</v>
      </c>
      <c r="BF83" s="574"/>
      <c r="BG83" s="575"/>
      <c r="BH83" s="576">
        <f t="shared" si="150"/>
        <v>0</v>
      </c>
      <c r="BI83" s="577">
        <f t="shared" si="150"/>
        <v>0</v>
      </c>
      <c r="BJ83" s="576">
        <f t="shared" si="151"/>
        <v>146</v>
      </c>
      <c r="BK83" s="577">
        <f t="shared" si="151"/>
        <v>144</v>
      </c>
      <c r="BL83" s="576">
        <f t="shared" si="152"/>
        <v>584</v>
      </c>
      <c r="BM83" s="577">
        <f t="shared" si="152"/>
        <v>288</v>
      </c>
      <c r="BN83" s="574">
        <v>236</v>
      </c>
      <c r="BO83" s="575">
        <v>207</v>
      </c>
      <c r="BP83" s="576">
        <f t="shared" si="153"/>
        <v>236</v>
      </c>
      <c r="BQ83" s="577">
        <f t="shared" si="153"/>
        <v>207</v>
      </c>
      <c r="BR83" s="574">
        <v>15</v>
      </c>
      <c r="BS83" s="575">
        <v>10</v>
      </c>
      <c r="BT83" s="576">
        <f t="shared" si="154"/>
        <v>15</v>
      </c>
      <c r="BU83" s="577">
        <f t="shared" si="154"/>
        <v>10</v>
      </c>
      <c r="BV83" s="574"/>
      <c r="BW83" s="575"/>
      <c r="BX83" s="576">
        <f t="shared" si="155"/>
        <v>0</v>
      </c>
      <c r="BY83" s="577">
        <f t="shared" si="155"/>
        <v>0</v>
      </c>
      <c r="BZ83" s="576">
        <f t="shared" si="156"/>
        <v>251</v>
      </c>
      <c r="CA83" s="577">
        <f t="shared" si="156"/>
        <v>217</v>
      </c>
      <c r="CB83" s="576">
        <f t="shared" si="157"/>
        <v>251</v>
      </c>
      <c r="CC83" s="577">
        <f t="shared" si="157"/>
        <v>217</v>
      </c>
      <c r="CD83" s="574">
        <v>5.5</v>
      </c>
      <c r="CE83" s="575">
        <v>5.49</v>
      </c>
      <c r="CF83" s="576">
        <f t="shared" si="158"/>
        <v>1298</v>
      </c>
      <c r="CG83" s="577">
        <f t="shared" si="158"/>
        <v>1136.43</v>
      </c>
      <c r="CH83" s="574">
        <v>6.33</v>
      </c>
      <c r="CI83" s="575">
        <v>5.95</v>
      </c>
      <c r="CJ83" s="576">
        <f t="shared" si="159"/>
        <v>94.95</v>
      </c>
      <c r="CK83" s="577">
        <f t="shared" si="159"/>
        <v>59.5</v>
      </c>
      <c r="CL83" s="574"/>
      <c r="CM83" s="575"/>
      <c r="CN83" s="576">
        <f t="shared" si="160"/>
        <v>0</v>
      </c>
      <c r="CO83" s="577">
        <f t="shared" si="160"/>
        <v>0</v>
      </c>
      <c r="CP83" s="576">
        <f t="shared" si="161"/>
        <v>5.5496015936254981</v>
      </c>
      <c r="CQ83" s="577">
        <f t="shared" si="161"/>
        <v>5.5111981566820276</v>
      </c>
      <c r="CR83" s="576">
        <f t="shared" si="162"/>
        <v>1392.95</v>
      </c>
      <c r="CS83" s="577">
        <f t="shared" si="162"/>
        <v>1195.93</v>
      </c>
      <c r="CT83" s="574">
        <v>147.54</v>
      </c>
      <c r="CU83" s="575">
        <v>147.22999999999999</v>
      </c>
      <c r="CV83" s="576">
        <f t="shared" si="163"/>
        <v>34819.439999999995</v>
      </c>
      <c r="CW83" s="577">
        <f t="shared" si="163"/>
        <v>30476.609999999997</v>
      </c>
      <c r="CX83" s="574">
        <v>149.72999999999999</v>
      </c>
      <c r="CY83" s="575">
        <v>139.19999999999999</v>
      </c>
      <c r="CZ83" s="576">
        <f t="shared" si="164"/>
        <v>2245.9499999999998</v>
      </c>
      <c r="DA83" s="577">
        <f t="shared" si="164"/>
        <v>1392</v>
      </c>
      <c r="DB83" s="574"/>
      <c r="DC83" s="575"/>
      <c r="DD83" s="576">
        <f t="shared" si="165"/>
        <v>0</v>
      </c>
      <c r="DE83" s="577">
        <f t="shared" si="165"/>
        <v>0</v>
      </c>
      <c r="DF83" s="576">
        <f t="shared" si="166"/>
        <v>147.67087649402387</v>
      </c>
      <c r="DG83" s="577">
        <f t="shared" si="166"/>
        <v>146.85995391705069</v>
      </c>
      <c r="DH83" s="576">
        <f t="shared" si="167"/>
        <v>37065.389999999992</v>
      </c>
      <c r="DI83" s="577">
        <f t="shared" si="167"/>
        <v>31868.61</v>
      </c>
      <c r="DJ83" s="576">
        <f t="shared" si="168"/>
        <v>255</v>
      </c>
      <c r="DK83" s="577">
        <f t="shared" si="168"/>
        <v>219</v>
      </c>
      <c r="DL83" s="576">
        <f t="shared" si="168"/>
        <v>255</v>
      </c>
      <c r="DM83" s="577">
        <f t="shared" si="168"/>
        <v>219</v>
      </c>
      <c r="DN83" s="576">
        <f t="shared" si="169"/>
        <v>5.5331372549019608</v>
      </c>
      <c r="DO83" s="577">
        <f t="shared" si="169"/>
        <v>5.5110958904109593</v>
      </c>
      <c r="DP83" s="576">
        <f t="shared" si="170"/>
        <v>1410.95</v>
      </c>
      <c r="DQ83" s="577">
        <f t="shared" si="170"/>
        <v>1206.93</v>
      </c>
      <c r="DR83" s="576">
        <f t="shared" si="171"/>
        <v>147.64466666666664</v>
      </c>
      <c r="DS83" s="577">
        <f t="shared" si="171"/>
        <v>146.83383561643836</v>
      </c>
      <c r="DT83" s="576">
        <f t="shared" si="172"/>
        <v>37649.389999999992</v>
      </c>
      <c r="DU83" s="577">
        <f t="shared" si="172"/>
        <v>32156.61</v>
      </c>
      <c r="DV83" s="574">
        <v>93</v>
      </c>
      <c r="DW83" s="575">
        <v>96</v>
      </c>
      <c r="DX83" s="576">
        <f t="shared" si="173"/>
        <v>93</v>
      </c>
      <c r="DY83" s="577">
        <f t="shared" si="173"/>
        <v>96</v>
      </c>
      <c r="DZ83" s="574">
        <v>17</v>
      </c>
      <c r="EA83" s="575">
        <v>18</v>
      </c>
      <c r="EB83" s="576">
        <f t="shared" si="174"/>
        <v>17</v>
      </c>
      <c r="EC83" s="577">
        <f t="shared" si="174"/>
        <v>18</v>
      </c>
      <c r="ED83" s="574"/>
      <c r="EE83" s="575"/>
      <c r="EF83" s="576">
        <f t="shared" si="175"/>
        <v>0</v>
      </c>
      <c r="EG83" s="577">
        <f t="shared" si="175"/>
        <v>0</v>
      </c>
      <c r="EH83" s="576">
        <f t="shared" si="176"/>
        <v>110</v>
      </c>
      <c r="EI83" s="577">
        <f t="shared" si="176"/>
        <v>114</v>
      </c>
      <c r="EJ83" s="576">
        <f t="shared" si="177"/>
        <v>110</v>
      </c>
      <c r="EK83" s="577">
        <f t="shared" si="177"/>
        <v>114</v>
      </c>
      <c r="EL83" s="574">
        <v>4.3600000000000003</v>
      </c>
      <c r="EM83" s="575">
        <v>3.88</v>
      </c>
      <c r="EN83" s="576">
        <f t="shared" si="178"/>
        <v>405.48</v>
      </c>
      <c r="EO83" s="577">
        <f t="shared" si="178"/>
        <v>372.48</v>
      </c>
      <c r="EP83" s="574">
        <v>4.12</v>
      </c>
      <c r="EQ83" s="575">
        <v>4.1399999999999997</v>
      </c>
      <c r="ER83" s="576">
        <f t="shared" si="179"/>
        <v>70.040000000000006</v>
      </c>
      <c r="ES83" s="577">
        <f t="shared" si="179"/>
        <v>74.52</v>
      </c>
      <c r="ET83" s="574"/>
      <c r="EU83" s="575"/>
      <c r="EV83" s="576">
        <f t="shared" si="180"/>
        <v>0</v>
      </c>
      <c r="EW83" s="577">
        <f t="shared" si="180"/>
        <v>0</v>
      </c>
      <c r="EX83" s="576">
        <f t="shared" si="181"/>
        <v>4.322909090909091</v>
      </c>
      <c r="EY83" s="577">
        <f t="shared" si="181"/>
        <v>3.9210526315789473</v>
      </c>
      <c r="EZ83" s="576">
        <f t="shared" si="182"/>
        <v>475.52000000000004</v>
      </c>
      <c r="FA83" s="577">
        <f t="shared" si="182"/>
        <v>447</v>
      </c>
      <c r="FB83" s="574">
        <v>107.46</v>
      </c>
      <c r="FC83" s="575">
        <v>104.05</v>
      </c>
      <c r="FD83" s="576">
        <f t="shared" si="183"/>
        <v>9993.7799999999988</v>
      </c>
      <c r="FE83" s="577">
        <f t="shared" si="183"/>
        <v>9988.7999999999993</v>
      </c>
      <c r="FF83" s="574">
        <v>82.92</v>
      </c>
      <c r="FG83" s="575">
        <v>72.56</v>
      </c>
      <c r="FH83" s="576">
        <f t="shared" si="184"/>
        <v>1409.64</v>
      </c>
      <c r="FI83" s="577">
        <f t="shared" si="184"/>
        <v>1306.08</v>
      </c>
      <c r="FJ83" s="574"/>
      <c r="FK83" s="575"/>
      <c r="FL83" s="576">
        <f t="shared" si="185"/>
        <v>0</v>
      </c>
      <c r="FM83" s="577">
        <f t="shared" si="185"/>
        <v>0</v>
      </c>
      <c r="FN83" s="576">
        <f t="shared" si="186"/>
        <v>103.66745454545453</v>
      </c>
      <c r="FO83" s="577">
        <f t="shared" si="186"/>
        <v>99.077894736842097</v>
      </c>
      <c r="FP83" s="576">
        <f t="shared" si="187"/>
        <v>11403.419999999998</v>
      </c>
      <c r="FQ83" s="577">
        <f t="shared" si="187"/>
        <v>11294.88</v>
      </c>
      <c r="FR83" s="574"/>
      <c r="FS83" s="575"/>
      <c r="FT83" s="576">
        <f t="shared" si="188"/>
        <v>0</v>
      </c>
      <c r="FU83" s="577">
        <f t="shared" si="188"/>
        <v>0</v>
      </c>
      <c r="FV83" s="574"/>
      <c r="FW83" s="575"/>
      <c r="FX83" s="576">
        <f t="shared" si="189"/>
        <v>0</v>
      </c>
      <c r="FY83" s="577">
        <f t="shared" si="189"/>
        <v>0</v>
      </c>
      <c r="FZ83" s="574"/>
      <c r="GA83" s="575"/>
      <c r="GB83" s="576">
        <f t="shared" si="190"/>
        <v>0</v>
      </c>
      <c r="GC83" s="577">
        <f t="shared" si="190"/>
        <v>0</v>
      </c>
      <c r="GD83" s="576">
        <f t="shared" si="191"/>
        <v>333</v>
      </c>
      <c r="GE83" s="577">
        <f t="shared" si="191"/>
        <v>305</v>
      </c>
      <c r="GF83" s="576">
        <f t="shared" si="191"/>
        <v>333</v>
      </c>
      <c r="GG83" s="577">
        <f t="shared" si="191"/>
        <v>305</v>
      </c>
      <c r="GH83" s="576">
        <f t="shared" si="192"/>
        <v>1721.48</v>
      </c>
      <c r="GI83" s="577">
        <f t="shared" si="192"/>
        <v>1519.91</v>
      </c>
      <c r="GJ83" s="576">
        <f t="shared" si="193"/>
        <v>45397.219999999994</v>
      </c>
      <c r="GK83" s="577">
        <f t="shared" si="193"/>
        <v>40753.409999999996</v>
      </c>
      <c r="GL83" s="576">
        <f t="shared" si="194"/>
        <v>32</v>
      </c>
      <c r="GM83" s="577">
        <f t="shared" si="194"/>
        <v>28</v>
      </c>
      <c r="GN83" s="576">
        <f t="shared" si="194"/>
        <v>32</v>
      </c>
      <c r="GO83" s="577">
        <f t="shared" si="194"/>
        <v>28</v>
      </c>
      <c r="GP83" s="576">
        <f t="shared" si="195"/>
        <v>164.99</v>
      </c>
      <c r="GQ83" s="577">
        <f t="shared" si="195"/>
        <v>134.01999999999998</v>
      </c>
      <c r="GR83" s="576">
        <f t="shared" si="196"/>
        <v>3655.59</v>
      </c>
      <c r="GS83" s="577">
        <f t="shared" si="196"/>
        <v>2698.08</v>
      </c>
      <c r="GT83" s="576">
        <f t="shared" si="197"/>
        <v>365</v>
      </c>
      <c r="GU83" s="577">
        <f t="shared" si="197"/>
        <v>333</v>
      </c>
      <c r="GV83" s="576">
        <f t="shared" si="197"/>
        <v>365</v>
      </c>
      <c r="GW83" s="577">
        <f t="shared" si="197"/>
        <v>333</v>
      </c>
      <c r="GX83" s="576">
        <f t="shared" si="198"/>
        <v>1886.47</v>
      </c>
      <c r="GY83" s="577">
        <f t="shared" si="198"/>
        <v>1653.93</v>
      </c>
      <c r="GZ83" s="576">
        <f t="shared" si="198"/>
        <v>49052.81</v>
      </c>
      <c r="HA83" s="577">
        <f t="shared" si="198"/>
        <v>43451.49</v>
      </c>
      <c r="HB83" s="576">
        <f t="shared" si="199"/>
        <v>0</v>
      </c>
      <c r="HC83" s="577">
        <f t="shared" si="199"/>
        <v>0</v>
      </c>
      <c r="HD83" s="576">
        <f t="shared" si="199"/>
        <v>0</v>
      </c>
      <c r="HE83" s="577">
        <f t="shared" si="199"/>
        <v>0</v>
      </c>
      <c r="HF83" s="576" t="str">
        <f t="shared" si="200"/>
        <v/>
      </c>
      <c r="HG83" s="577" t="str">
        <f t="shared" si="200"/>
        <v/>
      </c>
      <c r="HH83" s="576" t="str">
        <f t="shared" si="201"/>
        <v/>
      </c>
      <c r="HI83" s="577" t="str">
        <f t="shared" si="201"/>
        <v/>
      </c>
      <c r="HJ83" s="576">
        <f t="shared" si="202"/>
        <v>1886.47</v>
      </c>
      <c r="HK83" s="577">
        <f t="shared" si="202"/>
        <v>1653.93</v>
      </c>
      <c r="HL83" s="576">
        <f t="shared" si="203"/>
        <v>49052.80999999999</v>
      </c>
      <c r="HM83" s="577">
        <f t="shared" si="203"/>
        <v>43451.49</v>
      </c>
    </row>
    <row r="84" spans="1:221">
      <c r="A84" s="80" t="s">
        <v>412</v>
      </c>
      <c r="B84" s="81" t="s">
        <v>437</v>
      </c>
      <c r="C84" s="88"/>
      <c r="D84" s="82" t="s">
        <v>438</v>
      </c>
      <c r="E84" s="83">
        <v>4</v>
      </c>
      <c r="F84" s="574">
        <v>1303</v>
      </c>
      <c r="G84" s="575">
        <v>1231</v>
      </c>
      <c r="H84" s="574">
        <v>58</v>
      </c>
      <c r="I84" s="575">
        <v>36</v>
      </c>
      <c r="J84" s="576">
        <f t="shared" si="136"/>
        <v>1245</v>
      </c>
      <c r="K84" s="577">
        <f t="shared" si="136"/>
        <v>1195</v>
      </c>
      <c r="L84" s="574"/>
      <c r="M84" s="575"/>
      <c r="N84" s="576">
        <f t="shared" si="137"/>
        <v>1245</v>
      </c>
      <c r="O84" s="577">
        <f t="shared" si="137"/>
        <v>1195</v>
      </c>
      <c r="P84" s="576">
        <f t="shared" si="137"/>
        <v>1245</v>
      </c>
      <c r="Q84" s="577">
        <f t="shared" si="137"/>
        <v>1195</v>
      </c>
      <c r="R84" s="574">
        <v>15</v>
      </c>
      <c r="S84" s="575">
        <v>16</v>
      </c>
      <c r="T84" s="576">
        <f t="shared" si="138"/>
        <v>15</v>
      </c>
      <c r="U84" s="577">
        <f t="shared" si="138"/>
        <v>16</v>
      </c>
      <c r="V84" s="574">
        <v>0</v>
      </c>
      <c r="W84" s="575">
        <v>1</v>
      </c>
      <c r="X84" s="576">
        <f t="shared" si="139"/>
        <v>0</v>
      </c>
      <c r="Y84" s="577">
        <f t="shared" si="139"/>
        <v>1</v>
      </c>
      <c r="Z84" s="574"/>
      <c r="AA84" s="575"/>
      <c r="AB84" s="576">
        <f t="shared" si="140"/>
        <v>0</v>
      </c>
      <c r="AC84" s="577">
        <f t="shared" si="140"/>
        <v>0</v>
      </c>
      <c r="AD84" s="576">
        <f t="shared" si="141"/>
        <v>15</v>
      </c>
      <c r="AE84" s="577">
        <f t="shared" si="141"/>
        <v>17</v>
      </c>
      <c r="AF84" s="576">
        <f t="shared" si="142"/>
        <v>15</v>
      </c>
      <c r="AG84" s="577">
        <f t="shared" si="142"/>
        <v>17</v>
      </c>
      <c r="AH84" s="574">
        <v>4.33</v>
      </c>
      <c r="AI84" s="575">
        <v>4.47</v>
      </c>
      <c r="AJ84" s="576">
        <f t="shared" si="143"/>
        <v>64.95</v>
      </c>
      <c r="AK84" s="577">
        <f t="shared" si="143"/>
        <v>71.52</v>
      </c>
      <c r="AL84" s="574"/>
      <c r="AM84" s="575">
        <v>5</v>
      </c>
      <c r="AN84" s="576">
        <f t="shared" si="144"/>
        <v>0</v>
      </c>
      <c r="AO84" s="577">
        <f t="shared" si="144"/>
        <v>5</v>
      </c>
      <c r="AP84" s="574"/>
      <c r="AQ84" s="575"/>
      <c r="AR84" s="576">
        <f t="shared" si="145"/>
        <v>0</v>
      </c>
      <c r="AS84" s="577">
        <f t="shared" si="145"/>
        <v>0</v>
      </c>
      <c r="AT84" s="576">
        <f t="shared" si="146"/>
        <v>4.33</v>
      </c>
      <c r="AU84" s="577">
        <f t="shared" si="146"/>
        <v>4.5011764705882351</v>
      </c>
      <c r="AV84" s="576">
        <f t="shared" si="147"/>
        <v>64.95</v>
      </c>
      <c r="AW84" s="577">
        <f t="shared" si="147"/>
        <v>76.52</v>
      </c>
      <c r="AX84" s="574">
        <v>133.53</v>
      </c>
      <c r="AY84" s="575">
        <v>127.19</v>
      </c>
      <c r="AZ84" s="576">
        <f t="shared" si="148"/>
        <v>2002.95</v>
      </c>
      <c r="BA84" s="577">
        <f t="shared" si="148"/>
        <v>2035.04</v>
      </c>
      <c r="BB84" s="574"/>
      <c r="BC84" s="575">
        <v>131</v>
      </c>
      <c r="BD84" s="576">
        <f t="shared" si="149"/>
        <v>0</v>
      </c>
      <c r="BE84" s="577">
        <f t="shared" si="149"/>
        <v>131</v>
      </c>
      <c r="BF84" s="574"/>
      <c r="BG84" s="575"/>
      <c r="BH84" s="576">
        <f t="shared" si="150"/>
        <v>0</v>
      </c>
      <c r="BI84" s="577">
        <f t="shared" si="150"/>
        <v>0</v>
      </c>
      <c r="BJ84" s="576">
        <f t="shared" si="151"/>
        <v>133.53</v>
      </c>
      <c r="BK84" s="577">
        <f t="shared" si="151"/>
        <v>127.41411764705882</v>
      </c>
      <c r="BL84" s="576">
        <f t="shared" si="152"/>
        <v>2002.95</v>
      </c>
      <c r="BM84" s="577">
        <f t="shared" si="152"/>
        <v>2166.04</v>
      </c>
      <c r="BN84" s="574">
        <v>732</v>
      </c>
      <c r="BO84" s="575">
        <v>686</v>
      </c>
      <c r="BP84" s="576">
        <f t="shared" si="153"/>
        <v>732</v>
      </c>
      <c r="BQ84" s="577">
        <f t="shared" si="153"/>
        <v>686</v>
      </c>
      <c r="BR84" s="574">
        <v>90</v>
      </c>
      <c r="BS84" s="575">
        <v>68</v>
      </c>
      <c r="BT84" s="576">
        <f t="shared" si="154"/>
        <v>90</v>
      </c>
      <c r="BU84" s="577">
        <f t="shared" si="154"/>
        <v>68</v>
      </c>
      <c r="BV84" s="574"/>
      <c r="BW84" s="575"/>
      <c r="BX84" s="576">
        <f t="shared" si="155"/>
        <v>0</v>
      </c>
      <c r="BY84" s="577">
        <f t="shared" si="155"/>
        <v>0</v>
      </c>
      <c r="BZ84" s="576">
        <f t="shared" si="156"/>
        <v>822</v>
      </c>
      <c r="CA84" s="577">
        <f t="shared" si="156"/>
        <v>754</v>
      </c>
      <c r="CB84" s="576">
        <f t="shared" si="157"/>
        <v>822</v>
      </c>
      <c r="CC84" s="577">
        <f t="shared" si="157"/>
        <v>754</v>
      </c>
      <c r="CD84" s="574">
        <v>4.58</v>
      </c>
      <c r="CE84" s="575">
        <v>4.5199999999999996</v>
      </c>
      <c r="CF84" s="576">
        <f t="shared" si="158"/>
        <v>3352.56</v>
      </c>
      <c r="CG84" s="577">
        <f t="shared" si="158"/>
        <v>3100.72</v>
      </c>
      <c r="CH84" s="574">
        <v>4.62</v>
      </c>
      <c r="CI84" s="575">
        <v>4.62</v>
      </c>
      <c r="CJ84" s="576">
        <f t="shared" si="159"/>
        <v>415.8</v>
      </c>
      <c r="CK84" s="577">
        <f t="shared" si="159"/>
        <v>314.16000000000003</v>
      </c>
      <c r="CL84" s="574"/>
      <c r="CM84" s="575"/>
      <c r="CN84" s="576">
        <f t="shared" si="160"/>
        <v>0</v>
      </c>
      <c r="CO84" s="577">
        <f t="shared" si="160"/>
        <v>0</v>
      </c>
      <c r="CP84" s="576">
        <f t="shared" si="161"/>
        <v>4.5843795620437957</v>
      </c>
      <c r="CQ84" s="577">
        <f t="shared" si="161"/>
        <v>4.5290185676392571</v>
      </c>
      <c r="CR84" s="576">
        <f t="shared" si="162"/>
        <v>3768.36</v>
      </c>
      <c r="CS84" s="577">
        <f t="shared" si="162"/>
        <v>3414.88</v>
      </c>
      <c r="CT84" s="574">
        <v>128.31</v>
      </c>
      <c r="CU84" s="575">
        <v>126.57</v>
      </c>
      <c r="CV84" s="576">
        <f t="shared" si="163"/>
        <v>93922.92</v>
      </c>
      <c r="CW84" s="577">
        <f t="shared" si="163"/>
        <v>86827.01999999999</v>
      </c>
      <c r="CX84" s="574">
        <v>134.62</v>
      </c>
      <c r="CY84" s="575">
        <v>135.04</v>
      </c>
      <c r="CZ84" s="576">
        <f t="shared" si="164"/>
        <v>12115.800000000001</v>
      </c>
      <c r="DA84" s="577">
        <f t="shared" si="164"/>
        <v>9182.7199999999993</v>
      </c>
      <c r="DB84" s="574"/>
      <c r="DC84" s="575"/>
      <c r="DD84" s="576">
        <f t="shared" si="165"/>
        <v>0</v>
      </c>
      <c r="DE84" s="577">
        <f t="shared" si="165"/>
        <v>0</v>
      </c>
      <c r="DF84" s="576">
        <f t="shared" si="166"/>
        <v>129.00087591240876</v>
      </c>
      <c r="DG84" s="577">
        <f t="shared" si="166"/>
        <v>127.33387267904509</v>
      </c>
      <c r="DH84" s="576">
        <f t="shared" si="167"/>
        <v>106038.72</v>
      </c>
      <c r="DI84" s="577">
        <f t="shared" si="167"/>
        <v>96009.739999999991</v>
      </c>
      <c r="DJ84" s="576">
        <f t="shared" si="168"/>
        <v>837</v>
      </c>
      <c r="DK84" s="577">
        <f t="shared" si="168"/>
        <v>771</v>
      </c>
      <c r="DL84" s="576">
        <f t="shared" si="168"/>
        <v>837</v>
      </c>
      <c r="DM84" s="577">
        <f t="shared" si="168"/>
        <v>771</v>
      </c>
      <c r="DN84" s="576">
        <f t="shared" si="169"/>
        <v>4.5798207885304656</v>
      </c>
      <c r="DO84" s="577">
        <f t="shared" si="169"/>
        <v>4.5284046692607003</v>
      </c>
      <c r="DP84" s="576">
        <f t="shared" si="170"/>
        <v>3833.3099999999995</v>
      </c>
      <c r="DQ84" s="577">
        <f t="shared" si="170"/>
        <v>3491.4</v>
      </c>
      <c r="DR84" s="576">
        <f t="shared" si="171"/>
        <v>129.0820430107527</v>
      </c>
      <c r="DS84" s="577">
        <f t="shared" si="171"/>
        <v>127.33564202334628</v>
      </c>
      <c r="DT84" s="576">
        <f t="shared" si="172"/>
        <v>108041.67000000001</v>
      </c>
      <c r="DU84" s="577">
        <f t="shared" si="172"/>
        <v>98175.779999999984</v>
      </c>
      <c r="DV84" s="574">
        <v>353</v>
      </c>
      <c r="DW84" s="575">
        <v>382</v>
      </c>
      <c r="DX84" s="576">
        <f t="shared" si="173"/>
        <v>353</v>
      </c>
      <c r="DY84" s="577">
        <f t="shared" si="173"/>
        <v>382</v>
      </c>
      <c r="DZ84" s="574">
        <v>55</v>
      </c>
      <c r="EA84" s="575">
        <v>42</v>
      </c>
      <c r="EB84" s="576">
        <f t="shared" si="174"/>
        <v>55</v>
      </c>
      <c r="EC84" s="577">
        <f t="shared" si="174"/>
        <v>42</v>
      </c>
      <c r="ED84" s="574"/>
      <c r="EE84" s="575"/>
      <c r="EF84" s="576">
        <f t="shared" si="175"/>
        <v>0</v>
      </c>
      <c r="EG84" s="577">
        <f t="shared" si="175"/>
        <v>0</v>
      </c>
      <c r="EH84" s="576">
        <f t="shared" si="176"/>
        <v>408</v>
      </c>
      <c r="EI84" s="577">
        <f t="shared" si="176"/>
        <v>424</v>
      </c>
      <c r="EJ84" s="576">
        <f t="shared" si="177"/>
        <v>408</v>
      </c>
      <c r="EK84" s="577">
        <f t="shared" si="177"/>
        <v>424</v>
      </c>
      <c r="EL84" s="574">
        <v>3.69</v>
      </c>
      <c r="EM84" s="575">
        <v>3.77</v>
      </c>
      <c r="EN84" s="576">
        <f t="shared" si="178"/>
        <v>1302.57</v>
      </c>
      <c r="EO84" s="577">
        <f t="shared" si="178"/>
        <v>1440.14</v>
      </c>
      <c r="EP84" s="574">
        <v>3.37</v>
      </c>
      <c r="EQ84" s="575">
        <v>3.32</v>
      </c>
      <c r="ER84" s="576">
        <f t="shared" si="179"/>
        <v>185.35</v>
      </c>
      <c r="ES84" s="577">
        <f t="shared" si="179"/>
        <v>139.44</v>
      </c>
      <c r="ET84" s="574"/>
      <c r="EU84" s="575"/>
      <c r="EV84" s="576">
        <f t="shared" si="180"/>
        <v>0</v>
      </c>
      <c r="EW84" s="577">
        <f t="shared" si="180"/>
        <v>0</v>
      </c>
      <c r="EX84" s="576">
        <f t="shared" si="181"/>
        <v>3.6468627450980389</v>
      </c>
      <c r="EY84" s="577">
        <f t="shared" si="181"/>
        <v>3.725424528301887</v>
      </c>
      <c r="EZ84" s="576">
        <f t="shared" si="182"/>
        <v>1487.9199999999998</v>
      </c>
      <c r="FA84" s="577">
        <f t="shared" si="182"/>
        <v>1579.5800000000002</v>
      </c>
      <c r="FB84" s="574">
        <v>97.57</v>
      </c>
      <c r="FC84" s="575">
        <v>100.38</v>
      </c>
      <c r="FD84" s="576">
        <f t="shared" si="183"/>
        <v>34442.21</v>
      </c>
      <c r="FE84" s="577">
        <f t="shared" si="183"/>
        <v>38345.159999999996</v>
      </c>
      <c r="FF84" s="574">
        <v>75.31</v>
      </c>
      <c r="FG84" s="575">
        <v>80.67</v>
      </c>
      <c r="FH84" s="576">
        <f t="shared" si="184"/>
        <v>4142.05</v>
      </c>
      <c r="FI84" s="577">
        <f t="shared" si="184"/>
        <v>3388.14</v>
      </c>
      <c r="FJ84" s="574"/>
      <c r="FK84" s="575"/>
      <c r="FL84" s="576">
        <f t="shared" si="185"/>
        <v>0</v>
      </c>
      <c r="FM84" s="577">
        <f t="shared" si="185"/>
        <v>0</v>
      </c>
      <c r="FN84" s="576">
        <f t="shared" si="186"/>
        <v>94.569264705882361</v>
      </c>
      <c r="FO84" s="577">
        <f t="shared" si="186"/>
        <v>98.42759433962263</v>
      </c>
      <c r="FP84" s="576">
        <f t="shared" si="187"/>
        <v>38584.26</v>
      </c>
      <c r="FQ84" s="577">
        <f t="shared" si="187"/>
        <v>41733.299999999996</v>
      </c>
      <c r="FR84" s="574"/>
      <c r="FS84" s="575"/>
      <c r="FT84" s="576">
        <f t="shared" si="188"/>
        <v>0</v>
      </c>
      <c r="FU84" s="577">
        <f t="shared" si="188"/>
        <v>0</v>
      </c>
      <c r="FV84" s="574"/>
      <c r="FW84" s="575"/>
      <c r="FX84" s="576">
        <f t="shared" si="189"/>
        <v>0</v>
      </c>
      <c r="FY84" s="577">
        <f t="shared" si="189"/>
        <v>0</v>
      </c>
      <c r="FZ84" s="574"/>
      <c r="GA84" s="575"/>
      <c r="GB84" s="576">
        <f t="shared" si="190"/>
        <v>0</v>
      </c>
      <c r="GC84" s="577">
        <f t="shared" si="190"/>
        <v>0</v>
      </c>
      <c r="GD84" s="576">
        <f t="shared" si="191"/>
        <v>1100</v>
      </c>
      <c r="GE84" s="577">
        <f t="shared" si="191"/>
        <v>1084</v>
      </c>
      <c r="GF84" s="576">
        <f t="shared" si="191"/>
        <v>1100</v>
      </c>
      <c r="GG84" s="577">
        <f t="shared" si="191"/>
        <v>1084</v>
      </c>
      <c r="GH84" s="576">
        <f t="shared" si="192"/>
        <v>4720.08</v>
      </c>
      <c r="GI84" s="577">
        <f t="shared" si="192"/>
        <v>4612.38</v>
      </c>
      <c r="GJ84" s="576">
        <f t="shared" si="193"/>
        <v>130368.07999999999</v>
      </c>
      <c r="GK84" s="577">
        <f t="shared" si="193"/>
        <v>127207.21999999997</v>
      </c>
      <c r="GL84" s="576">
        <f t="shared" si="194"/>
        <v>145</v>
      </c>
      <c r="GM84" s="577">
        <f t="shared" si="194"/>
        <v>111</v>
      </c>
      <c r="GN84" s="576">
        <f t="shared" si="194"/>
        <v>145</v>
      </c>
      <c r="GO84" s="577">
        <f t="shared" si="194"/>
        <v>111</v>
      </c>
      <c r="GP84" s="576">
        <f t="shared" si="195"/>
        <v>601.15</v>
      </c>
      <c r="GQ84" s="577">
        <f t="shared" si="195"/>
        <v>458.6</v>
      </c>
      <c r="GR84" s="576">
        <f t="shared" si="196"/>
        <v>16257.850000000002</v>
      </c>
      <c r="GS84" s="577">
        <f t="shared" si="196"/>
        <v>12701.859999999999</v>
      </c>
      <c r="GT84" s="576">
        <f t="shared" si="197"/>
        <v>1245</v>
      </c>
      <c r="GU84" s="577">
        <f t="shared" si="197"/>
        <v>1195</v>
      </c>
      <c r="GV84" s="576">
        <f t="shared" si="197"/>
        <v>1245</v>
      </c>
      <c r="GW84" s="577">
        <f t="shared" si="197"/>
        <v>1195</v>
      </c>
      <c r="GX84" s="576">
        <f t="shared" si="198"/>
        <v>5321.23</v>
      </c>
      <c r="GY84" s="577">
        <f t="shared" si="198"/>
        <v>5070.9800000000005</v>
      </c>
      <c r="GZ84" s="576">
        <f t="shared" si="198"/>
        <v>146625.93</v>
      </c>
      <c r="HA84" s="577">
        <f t="shared" si="198"/>
        <v>139909.07999999996</v>
      </c>
      <c r="HB84" s="576">
        <f t="shared" si="199"/>
        <v>0</v>
      </c>
      <c r="HC84" s="577">
        <f t="shared" si="199"/>
        <v>0</v>
      </c>
      <c r="HD84" s="576">
        <f t="shared" si="199"/>
        <v>0</v>
      </c>
      <c r="HE84" s="577">
        <f t="shared" si="199"/>
        <v>0</v>
      </c>
      <c r="HF84" s="576" t="str">
        <f t="shared" si="200"/>
        <v/>
      </c>
      <c r="HG84" s="577" t="str">
        <f t="shared" si="200"/>
        <v/>
      </c>
      <c r="HH84" s="576" t="str">
        <f t="shared" si="201"/>
        <v/>
      </c>
      <c r="HI84" s="577" t="str">
        <f t="shared" si="201"/>
        <v/>
      </c>
      <c r="HJ84" s="576">
        <f t="shared" si="202"/>
        <v>5321.23</v>
      </c>
      <c r="HK84" s="577">
        <f t="shared" si="202"/>
        <v>5070.9800000000005</v>
      </c>
      <c r="HL84" s="576">
        <f t="shared" si="203"/>
        <v>146625.93000000002</v>
      </c>
      <c r="HM84" s="577">
        <f t="shared" si="203"/>
        <v>139909.07999999999</v>
      </c>
    </row>
    <row r="85" spans="1:221">
      <c r="A85" s="80" t="s">
        <v>412</v>
      </c>
      <c r="B85" s="81" t="s">
        <v>441</v>
      </c>
      <c r="C85" s="87"/>
      <c r="D85" s="82" t="s">
        <v>442</v>
      </c>
      <c r="E85" s="83">
        <v>4</v>
      </c>
      <c r="F85" s="574">
        <v>422</v>
      </c>
      <c r="G85" s="575">
        <v>475</v>
      </c>
      <c r="H85" s="574">
        <v>3</v>
      </c>
      <c r="I85" s="575">
        <v>2</v>
      </c>
      <c r="J85" s="576">
        <f t="shared" si="136"/>
        <v>419</v>
      </c>
      <c r="K85" s="577">
        <f t="shared" si="136"/>
        <v>473</v>
      </c>
      <c r="L85" s="574"/>
      <c r="M85" s="575"/>
      <c r="N85" s="576">
        <f t="shared" si="137"/>
        <v>419</v>
      </c>
      <c r="O85" s="577">
        <f t="shared" si="137"/>
        <v>473</v>
      </c>
      <c r="P85" s="576">
        <f t="shared" si="137"/>
        <v>419</v>
      </c>
      <c r="Q85" s="577">
        <f t="shared" si="137"/>
        <v>473</v>
      </c>
      <c r="R85" s="574">
        <v>9</v>
      </c>
      <c r="S85" s="575">
        <v>10</v>
      </c>
      <c r="T85" s="576">
        <f t="shared" si="138"/>
        <v>9</v>
      </c>
      <c r="U85" s="577">
        <f t="shared" si="138"/>
        <v>10</v>
      </c>
      <c r="V85" s="574">
        <v>1</v>
      </c>
      <c r="W85" s="575">
        <v>0</v>
      </c>
      <c r="X85" s="576">
        <f t="shared" si="139"/>
        <v>1</v>
      </c>
      <c r="Y85" s="577">
        <f t="shared" si="139"/>
        <v>0</v>
      </c>
      <c r="Z85" s="574"/>
      <c r="AA85" s="575"/>
      <c r="AB85" s="576">
        <f t="shared" si="140"/>
        <v>0</v>
      </c>
      <c r="AC85" s="577">
        <f t="shared" si="140"/>
        <v>0</v>
      </c>
      <c r="AD85" s="576">
        <f t="shared" si="141"/>
        <v>10</v>
      </c>
      <c r="AE85" s="577">
        <f t="shared" si="141"/>
        <v>10</v>
      </c>
      <c r="AF85" s="576">
        <f t="shared" si="142"/>
        <v>10</v>
      </c>
      <c r="AG85" s="577">
        <f t="shared" si="142"/>
        <v>10</v>
      </c>
      <c r="AH85" s="574">
        <v>5.22</v>
      </c>
      <c r="AI85" s="575">
        <v>5.3</v>
      </c>
      <c r="AJ85" s="576">
        <f t="shared" si="143"/>
        <v>46.98</v>
      </c>
      <c r="AK85" s="577">
        <f t="shared" si="143"/>
        <v>53</v>
      </c>
      <c r="AL85" s="574">
        <v>10</v>
      </c>
      <c r="AM85" s="575"/>
      <c r="AN85" s="576">
        <f t="shared" si="144"/>
        <v>10</v>
      </c>
      <c r="AO85" s="577">
        <f t="shared" si="144"/>
        <v>0</v>
      </c>
      <c r="AP85" s="574"/>
      <c r="AQ85" s="575"/>
      <c r="AR85" s="576">
        <f t="shared" si="145"/>
        <v>0</v>
      </c>
      <c r="AS85" s="577">
        <f t="shared" si="145"/>
        <v>0</v>
      </c>
      <c r="AT85" s="576">
        <f t="shared" si="146"/>
        <v>5.6979999999999995</v>
      </c>
      <c r="AU85" s="577">
        <f t="shared" si="146"/>
        <v>5.3</v>
      </c>
      <c r="AV85" s="576">
        <f t="shared" si="147"/>
        <v>56.98</v>
      </c>
      <c r="AW85" s="577">
        <f t="shared" si="147"/>
        <v>53</v>
      </c>
      <c r="AX85" s="574">
        <v>162.56</v>
      </c>
      <c r="AY85" s="575">
        <v>153.4</v>
      </c>
      <c r="AZ85" s="576">
        <f t="shared" si="148"/>
        <v>1463.04</v>
      </c>
      <c r="BA85" s="577">
        <f t="shared" si="148"/>
        <v>1534</v>
      </c>
      <c r="BB85" s="574">
        <v>148</v>
      </c>
      <c r="BC85" s="575"/>
      <c r="BD85" s="576">
        <f t="shared" si="149"/>
        <v>148</v>
      </c>
      <c r="BE85" s="577">
        <f t="shared" si="149"/>
        <v>0</v>
      </c>
      <c r="BF85" s="574"/>
      <c r="BG85" s="575"/>
      <c r="BH85" s="576">
        <f t="shared" si="150"/>
        <v>0</v>
      </c>
      <c r="BI85" s="577">
        <f t="shared" si="150"/>
        <v>0</v>
      </c>
      <c r="BJ85" s="576">
        <f t="shared" si="151"/>
        <v>161.10399999999998</v>
      </c>
      <c r="BK85" s="577">
        <f t="shared" si="151"/>
        <v>153.4</v>
      </c>
      <c r="BL85" s="576">
        <f t="shared" si="152"/>
        <v>1611.04</v>
      </c>
      <c r="BM85" s="577">
        <f t="shared" si="152"/>
        <v>1534</v>
      </c>
      <c r="BN85" s="574">
        <v>122</v>
      </c>
      <c r="BO85" s="575">
        <v>131</v>
      </c>
      <c r="BP85" s="576">
        <f t="shared" si="153"/>
        <v>122</v>
      </c>
      <c r="BQ85" s="577">
        <f t="shared" si="153"/>
        <v>131</v>
      </c>
      <c r="BR85" s="574">
        <v>5</v>
      </c>
      <c r="BS85" s="575">
        <v>10</v>
      </c>
      <c r="BT85" s="576">
        <f t="shared" si="154"/>
        <v>5</v>
      </c>
      <c r="BU85" s="577">
        <f t="shared" si="154"/>
        <v>10</v>
      </c>
      <c r="BV85" s="574"/>
      <c r="BW85" s="575"/>
      <c r="BX85" s="576">
        <f t="shared" si="155"/>
        <v>0</v>
      </c>
      <c r="BY85" s="577">
        <f t="shared" si="155"/>
        <v>0</v>
      </c>
      <c r="BZ85" s="576">
        <f t="shared" si="156"/>
        <v>127</v>
      </c>
      <c r="CA85" s="577">
        <f t="shared" si="156"/>
        <v>141</v>
      </c>
      <c r="CB85" s="576">
        <f t="shared" si="157"/>
        <v>127</v>
      </c>
      <c r="CC85" s="577">
        <f t="shared" si="157"/>
        <v>141</v>
      </c>
      <c r="CD85" s="574">
        <v>5.19</v>
      </c>
      <c r="CE85" s="575">
        <v>5.34</v>
      </c>
      <c r="CF85" s="576">
        <f t="shared" si="158"/>
        <v>633.18000000000006</v>
      </c>
      <c r="CG85" s="577">
        <f t="shared" si="158"/>
        <v>699.54</v>
      </c>
      <c r="CH85" s="574">
        <v>5.9</v>
      </c>
      <c r="CI85" s="575">
        <v>7.45</v>
      </c>
      <c r="CJ85" s="576">
        <f t="shared" si="159"/>
        <v>29.5</v>
      </c>
      <c r="CK85" s="577">
        <f t="shared" si="159"/>
        <v>74.5</v>
      </c>
      <c r="CL85" s="574"/>
      <c r="CM85" s="575"/>
      <c r="CN85" s="576">
        <f t="shared" si="160"/>
        <v>0</v>
      </c>
      <c r="CO85" s="577">
        <f t="shared" si="160"/>
        <v>0</v>
      </c>
      <c r="CP85" s="576">
        <f t="shared" si="161"/>
        <v>5.2179527559055119</v>
      </c>
      <c r="CQ85" s="577">
        <f t="shared" si="161"/>
        <v>5.4896453900709217</v>
      </c>
      <c r="CR85" s="576">
        <f t="shared" si="162"/>
        <v>662.68000000000006</v>
      </c>
      <c r="CS85" s="577">
        <f t="shared" si="162"/>
        <v>774.04</v>
      </c>
      <c r="CT85" s="574">
        <v>145.66999999999999</v>
      </c>
      <c r="CU85" s="575">
        <v>145.44</v>
      </c>
      <c r="CV85" s="576">
        <f t="shared" si="163"/>
        <v>17771.739999999998</v>
      </c>
      <c r="CW85" s="577">
        <f t="shared" si="163"/>
        <v>19052.64</v>
      </c>
      <c r="CX85" s="574">
        <v>108.2</v>
      </c>
      <c r="CY85" s="575">
        <v>123.93</v>
      </c>
      <c r="CZ85" s="576">
        <f t="shared" si="164"/>
        <v>541</v>
      </c>
      <c r="DA85" s="577">
        <f t="shared" si="164"/>
        <v>1239.3000000000002</v>
      </c>
      <c r="DB85" s="574"/>
      <c r="DC85" s="575"/>
      <c r="DD85" s="576">
        <f t="shared" si="165"/>
        <v>0</v>
      </c>
      <c r="DE85" s="577">
        <f t="shared" si="165"/>
        <v>0</v>
      </c>
      <c r="DF85" s="576">
        <f t="shared" si="166"/>
        <v>144.19480314960629</v>
      </c>
      <c r="DG85" s="577">
        <f t="shared" si="166"/>
        <v>143.91446808510636</v>
      </c>
      <c r="DH85" s="576">
        <f t="shared" si="167"/>
        <v>18312.739999999998</v>
      </c>
      <c r="DI85" s="577">
        <f t="shared" si="167"/>
        <v>20291.939999999999</v>
      </c>
      <c r="DJ85" s="576">
        <f t="shared" si="168"/>
        <v>137</v>
      </c>
      <c r="DK85" s="577">
        <f t="shared" si="168"/>
        <v>151</v>
      </c>
      <c r="DL85" s="576">
        <f t="shared" si="168"/>
        <v>137</v>
      </c>
      <c r="DM85" s="577">
        <f t="shared" si="168"/>
        <v>151</v>
      </c>
      <c r="DN85" s="576">
        <f t="shared" si="169"/>
        <v>5.2529927007299273</v>
      </c>
      <c r="DO85" s="577">
        <f t="shared" si="169"/>
        <v>5.4770860927152318</v>
      </c>
      <c r="DP85" s="576">
        <f t="shared" si="170"/>
        <v>719.66000000000008</v>
      </c>
      <c r="DQ85" s="577">
        <f t="shared" si="170"/>
        <v>827.04</v>
      </c>
      <c r="DR85" s="576">
        <f t="shared" si="171"/>
        <v>145.4290510948905</v>
      </c>
      <c r="DS85" s="577">
        <f t="shared" si="171"/>
        <v>144.5426490066225</v>
      </c>
      <c r="DT85" s="576">
        <f t="shared" si="172"/>
        <v>19923.78</v>
      </c>
      <c r="DU85" s="577">
        <f t="shared" si="172"/>
        <v>21825.94</v>
      </c>
      <c r="DV85" s="574">
        <v>185</v>
      </c>
      <c r="DW85" s="575">
        <v>217</v>
      </c>
      <c r="DX85" s="576">
        <f t="shared" si="173"/>
        <v>185</v>
      </c>
      <c r="DY85" s="577">
        <f t="shared" si="173"/>
        <v>217</v>
      </c>
      <c r="DZ85" s="574">
        <v>97</v>
      </c>
      <c r="EA85" s="575">
        <v>105</v>
      </c>
      <c r="EB85" s="576">
        <f t="shared" si="174"/>
        <v>97</v>
      </c>
      <c r="EC85" s="577">
        <f t="shared" si="174"/>
        <v>105</v>
      </c>
      <c r="ED85" s="574"/>
      <c r="EE85" s="575"/>
      <c r="EF85" s="576">
        <f t="shared" si="175"/>
        <v>0</v>
      </c>
      <c r="EG85" s="577">
        <f t="shared" si="175"/>
        <v>0</v>
      </c>
      <c r="EH85" s="576">
        <f t="shared" si="176"/>
        <v>282</v>
      </c>
      <c r="EI85" s="577">
        <f t="shared" si="176"/>
        <v>322</v>
      </c>
      <c r="EJ85" s="576">
        <f t="shared" si="177"/>
        <v>282</v>
      </c>
      <c r="EK85" s="577">
        <f t="shared" si="177"/>
        <v>322</v>
      </c>
      <c r="EL85" s="574">
        <v>3.42</v>
      </c>
      <c r="EM85" s="575">
        <v>3.26</v>
      </c>
      <c r="EN85" s="576">
        <f t="shared" si="178"/>
        <v>632.69999999999993</v>
      </c>
      <c r="EO85" s="577">
        <f t="shared" si="178"/>
        <v>707.42</v>
      </c>
      <c r="EP85" s="574">
        <v>3.64</v>
      </c>
      <c r="EQ85" s="575">
        <v>3.62</v>
      </c>
      <c r="ER85" s="576">
        <f t="shared" si="179"/>
        <v>353.08</v>
      </c>
      <c r="ES85" s="577">
        <f t="shared" si="179"/>
        <v>380.1</v>
      </c>
      <c r="ET85" s="574"/>
      <c r="EU85" s="575"/>
      <c r="EV85" s="576">
        <f t="shared" si="180"/>
        <v>0</v>
      </c>
      <c r="EW85" s="577">
        <f t="shared" si="180"/>
        <v>0</v>
      </c>
      <c r="EX85" s="576">
        <f t="shared" si="181"/>
        <v>3.495673758865248</v>
      </c>
      <c r="EY85" s="577">
        <f t="shared" si="181"/>
        <v>3.3773913043478259</v>
      </c>
      <c r="EZ85" s="576">
        <f t="shared" si="182"/>
        <v>985.78</v>
      </c>
      <c r="FA85" s="577">
        <f t="shared" si="182"/>
        <v>1087.52</v>
      </c>
      <c r="FB85" s="574">
        <v>84.17</v>
      </c>
      <c r="FC85" s="575">
        <v>81.510000000000005</v>
      </c>
      <c r="FD85" s="576">
        <f t="shared" si="183"/>
        <v>15571.45</v>
      </c>
      <c r="FE85" s="577">
        <f t="shared" si="183"/>
        <v>17687.670000000002</v>
      </c>
      <c r="FF85" s="574">
        <v>66.41</v>
      </c>
      <c r="FG85" s="575">
        <v>62.09</v>
      </c>
      <c r="FH85" s="576">
        <f t="shared" si="184"/>
        <v>6441.7699999999995</v>
      </c>
      <c r="FI85" s="577">
        <f t="shared" si="184"/>
        <v>6519.4500000000007</v>
      </c>
      <c r="FJ85" s="574"/>
      <c r="FK85" s="575"/>
      <c r="FL85" s="576">
        <f t="shared" si="185"/>
        <v>0</v>
      </c>
      <c r="FM85" s="577">
        <f t="shared" si="185"/>
        <v>0</v>
      </c>
      <c r="FN85" s="576">
        <f t="shared" si="186"/>
        <v>78.061063829787244</v>
      </c>
      <c r="FO85" s="577">
        <f t="shared" si="186"/>
        <v>75.177391304347836</v>
      </c>
      <c r="FP85" s="576">
        <f t="shared" si="187"/>
        <v>22013.22</v>
      </c>
      <c r="FQ85" s="577">
        <f t="shared" si="187"/>
        <v>24207.120000000003</v>
      </c>
      <c r="FR85" s="574"/>
      <c r="FS85" s="575"/>
      <c r="FT85" s="576">
        <f t="shared" si="188"/>
        <v>0</v>
      </c>
      <c r="FU85" s="577">
        <f t="shared" si="188"/>
        <v>0</v>
      </c>
      <c r="FV85" s="574"/>
      <c r="FW85" s="575"/>
      <c r="FX85" s="576">
        <f t="shared" si="189"/>
        <v>0</v>
      </c>
      <c r="FY85" s="577">
        <f t="shared" si="189"/>
        <v>0</v>
      </c>
      <c r="FZ85" s="574"/>
      <c r="GA85" s="575"/>
      <c r="GB85" s="576">
        <f t="shared" si="190"/>
        <v>0</v>
      </c>
      <c r="GC85" s="577">
        <f t="shared" si="190"/>
        <v>0</v>
      </c>
      <c r="GD85" s="576">
        <f t="shared" si="191"/>
        <v>316</v>
      </c>
      <c r="GE85" s="577">
        <f t="shared" si="191"/>
        <v>358</v>
      </c>
      <c r="GF85" s="576">
        <f t="shared" si="191"/>
        <v>316</v>
      </c>
      <c r="GG85" s="577">
        <f t="shared" si="191"/>
        <v>358</v>
      </c>
      <c r="GH85" s="576">
        <f t="shared" si="192"/>
        <v>1312.8600000000001</v>
      </c>
      <c r="GI85" s="577">
        <f t="shared" si="192"/>
        <v>1459.96</v>
      </c>
      <c r="GJ85" s="576">
        <f t="shared" si="193"/>
        <v>34806.229999999996</v>
      </c>
      <c r="GK85" s="577">
        <f t="shared" si="193"/>
        <v>38274.31</v>
      </c>
      <c r="GL85" s="576">
        <f t="shared" si="194"/>
        <v>103</v>
      </c>
      <c r="GM85" s="577">
        <f t="shared" si="194"/>
        <v>115</v>
      </c>
      <c r="GN85" s="576">
        <f t="shared" si="194"/>
        <v>103</v>
      </c>
      <c r="GO85" s="577">
        <f t="shared" si="194"/>
        <v>115</v>
      </c>
      <c r="GP85" s="576">
        <f t="shared" si="195"/>
        <v>392.58</v>
      </c>
      <c r="GQ85" s="577">
        <f t="shared" si="195"/>
        <v>454.6</v>
      </c>
      <c r="GR85" s="576">
        <f t="shared" si="196"/>
        <v>7130.7699999999995</v>
      </c>
      <c r="GS85" s="577">
        <f t="shared" si="196"/>
        <v>7758.7500000000009</v>
      </c>
      <c r="GT85" s="576">
        <f t="shared" si="197"/>
        <v>419</v>
      </c>
      <c r="GU85" s="577">
        <f t="shared" si="197"/>
        <v>473</v>
      </c>
      <c r="GV85" s="576">
        <f t="shared" si="197"/>
        <v>419</v>
      </c>
      <c r="GW85" s="577">
        <f t="shared" si="197"/>
        <v>473</v>
      </c>
      <c r="GX85" s="576">
        <f t="shared" si="198"/>
        <v>1705.44</v>
      </c>
      <c r="GY85" s="577">
        <f t="shared" si="198"/>
        <v>1914.56</v>
      </c>
      <c r="GZ85" s="576">
        <f t="shared" si="198"/>
        <v>41936.999999999993</v>
      </c>
      <c r="HA85" s="577">
        <f t="shared" si="198"/>
        <v>46033.06</v>
      </c>
      <c r="HB85" s="576">
        <f t="shared" si="199"/>
        <v>0</v>
      </c>
      <c r="HC85" s="577">
        <f t="shared" si="199"/>
        <v>0</v>
      </c>
      <c r="HD85" s="576">
        <f t="shared" si="199"/>
        <v>0</v>
      </c>
      <c r="HE85" s="577">
        <f t="shared" si="199"/>
        <v>0</v>
      </c>
      <c r="HF85" s="576" t="str">
        <f t="shared" si="200"/>
        <v/>
      </c>
      <c r="HG85" s="577" t="str">
        <f t="shared" si="200"/>
        <v/>
      </c>
      <c r="HH85" s="576" t="str">
        <f t="shared" si="201"/>
        <v/>
      </c>
      <c r="HI85" s="577" t="str">
        <f t="shared" si="201"/>
        <v/>
      </c>
      <c r="HJ85" s="576">
        <f t="shared" si="202"/>
        <v>1705.44</v>
      </c>
      <c r="HK85" s="577">
        <f t="shared" si="202"/>
        <v>1914.56</v>
      </c>
      <c r="HL85" s="576">
        <f t="shared" si="203"/>
        <v>41937</v>
      </c>
      <c r="HM85" s="577">
        <f t="shared" si="203"/>
        <v>46033.06</v>
      </c>
    </row>
    <row r="86" spans="1:221">
      <c r="A86" s="80" t="s">
        <v>412</v>
      </c>
      <c r="B86" s="81" t="s">
        <v>440</v>
      </c>
      <c r="C86" s="88"/>
      <c r="D86" s="85">
        <v>482680</v>
      </c>
      <c r="E86" s="83">
        <v>4</v>
      </c>
      <c r="F86" s="574">
        <v>1905</v>
      </c>
      <c r="G86" s="575">
        <v>2010</v>
      </c>
      <c r="H86" s="574">
        <v>137</v>
      </c>
      <c r="I86" s="575">
        <v>129</v>
      </c>
      <c r="J86" s="576">
        <f t="shared" si="136"/>
        <v>1768</v>
      </c>
      <c r="K86" s="577">
        <f t="shared" si="136"/>
        <v>1881</v>
      </c>
      <c r="L86" s="574"/>
      <c r="M86" s="575"/>
      <c r="N86" s="576">
        <f t="shared" si="137"/>
        <v>1768</v>
      </c>
      <c r="O86" s="577">
        <f t="shared" si="137"/>
        <v>1881</v>
      </c>
      <c r="P86" s="576">
        <f t="shared" si="137"/>
        <v>1768</v>
      </c>
      <c r="Q86" s="577">
        <f t="shared" si="137"/>
        <v>1881</v>
      </c>
      <c r="R86" s="574">
        <v>21</v>
      </c>
      <c r="S86" s="575">
        <v>32</v>
      </c>
      <c r="T86" s="576">
        <f t="shared" si="138"/>
        <v>21</v>
      </c>
      <c r="U86" s="577">
        <f t="shared" si="138"/>
        <v>32</v>
      </c>
      <c r="V86" s="574">
        <v>5</v>
      </c>
      <c r="W86" s="575">
        <v>16</v>
      </c>
      <c r="X86" s="576">
        <f t="shared" si="139"/>
        <v>5</v>
      </c>
      <c r="Y86" s="577">
        <f t="shared" si="139"/>
        <v>16</v>
      </c>
      <c r="Z86" s="574"/>
      <c r="AA86" s="575"/>
      <c r="AB86" s="576">
        <f t="shared" si="140"/>
        <v>0</v>
      </c>
      <c r="AC86" s="577">
        <f t="shared" si="140"/>
        <v>0</v>
      </c>
      <c r="AD86" s="576">
        <f t="shared" si="141"/>
        <v>26</v>
      </c>
      <c r="AE86" s="577">
        <f t="shared" si="141"/>
        <v>48</v>
      </c>
      <c r="AF86" s="576">
        <f t="shared" si="142"/>
        <v>26</v>
      </c>
      <c r="AG86" s="577">
        <f t="shared" si="142"/>
        <v>48</v>
      </c>
      <c r="AH86" s="574">
        <v>4.24</v>
      </c>
      <c r="AI86" s="575">
        <v>4.25</v>
      </c>
      <c r="AJ86" s="576">
        <f t="shared" si="143"/>
        <v>89.04</v>
      </c>
      <c r="AK86" s="577">
        <f t="shared" si="143"/>
        <v>136</v>
      </c>
      <c r="AL86" s="574">
        <v>4.8</v>
      </c>
      <c r="AM86" s="575">
        <v>4.13</v>
      </c>
      <c r="AN86" s="576">
        <f t="shared" si="144"/>
        <v>24</v>
      </c>
      <c r="AO86" s="577">
        <f t="shared" si="144"/>
        <v>66.08</v>
      </c>
      <c r="AP86" s="574"/>
      <c r="AQ86" s="575"/>
      <c r="AR86" s="576">
        <f t="shared" si="145"/>
        <v>0</v>
      </c>
      <c r="AS86" s="577">
        <f t="shared" si="145"/>
        <v>0</v>
      </c>
      <c r="AT86" s="576">
        <f t="shared" si="146"/>
        <v>4.3476923076923075</v>
      </c>
      <c r="AU86" s="577">
        <f t="shared" si="146"/>
        <v>4.21</v>
      </c>
      <c r="AV86" s="576">
        <f t="shared" si="147"/>
        <v>113.03999999999999</v>
      </c>
      <c r="AW86" s="577">
        <f t="shared" si="147"/>
        <v>202.07999999999998</v>
      </c>
      <c r="AX86" s="574">
        <v>125.57</v>
      </c>
      <c r="AY86" s="575">
        <v>127.03</v>
      </c>
      <c r="AZ86" s="576">
        <f t="shared" si="148"/>
        <v>2636.97</v>
      </c>
      <c r="BA86" s="577">
        <f t="shared" si="148"/>
        <v>4064.96</v>
      </c>
      <c r="BB86" s="574">
        <v>142.19999999999999</v>
      </c>
      <c r="BC86" s="575">
        <v>122.44</v>
      </c>
      <c r="BD86" s="576">
        <f t="shared" si="149"/>
        <v>711</v>
      </c>
      <c r="BE86" s="577">
        <f t="shared" si="149"/>
        <v>1959.04</v>
      </c>
      <c r="BF86" s="574"/>
      <c r="BG86" s="575"/>
      <c r="BH86" s="576">
        <f t="shared" si="150"/>
        <v>0</v>
      </c>
      <c r="BI86" s="577">
        <f t="shared" si="150"/>
        <v>0</v>
      </c>
      <c r="BJ86" s="576">
        <f t="shared" si="151"/>
        <v>128.7680769230769</v>
      </c>
      <c r="BK86" s="577">
        <f t="shared" si="151"/>
        <v>125.5</v>
      </c>
      <c r="BL86" s="576">
        <f t="shared" si="152"/>
        <v>3347.9699999999993</v>
      </c>
      <c r="BM86" s="577">
        <f t="shared" si="152"/>
        <v>6024</v>
      </c>
      <c r="BN86" s="574">
        <v>923</v>
      </c>
      <c r="BO86" s="575">
        <v>933</v>
      </c>
      <c r="BP86" s="576">
        <f t="shared" si="153"/>
        <v>923</v>
      </c>
      <c r="BQ86" s="577">
        <f t="shared" si="153"/>
        <v>933</v>
      </c>
      <c r="BR86" s="574">
        <v>144</v>
      </c>
      <c r="BS86" s="575">
        <v>204</v>
      </c>
      <c r="BT86" s="576">
        <f t="shared" si="154"/>
        <v>144</v>
      </c>
      <c r="BU86" s="577">
        <f t="shared" si="154"/>
        <v>204</v>
      </c>
      <c r="BV86" s="574"/>
      <c r="BW86" s="575"/>
      <c r="BX86" s="576">
        <f t="shared" si="155"/>
        <v>0</v>
      </c>
      <c r="BY86" s="577">
        <f t="shared" si="155"/>
        <v>0</v>
      </c>
      <c r="BZ86" s="576">
        <f t="shared" si="156"/>
        <v>1067</v>
      </c>
      <c r="CA86" s="577">
        <f t="shared" si="156"/>
        <v>1137</v>
      </c>
      <c r="CB86" s="576">
        <f t="shared" si="157"/>
        <v>1067</v>
      </c>
      <c r="CC86" s="577">
        <f t="shared" si="157"/>
        <v>1137</v>
      </c>
      <c r="CD86" s="574">
        <v>5.39</v>
      </c>
      <c r="CE86" s="575">
        <v>5.44</v>
      </c>
      <c r="CF86" s="576">
        <f t="shared" si="158"/>
        <v>4974.9699999999993</v>
      </c>
      <c r="CG86" s="577">
        <f t="shared" si="158"/>
        <v>5075.5200000000004</v>
      </c>
      <c r="CH86" s="574">
        <v>5.54</v>
      </c>
      <c r="CI86" s="575">
        <v>5.58</v>
      </c>
      <c r="CJ86" s="576">
        <f t="shared" si="159"/>
        <v>797.76</v>
      </c>
      <c r="CK86" s="577">
        <f t="shared" si="159"/>
        <v>1138.32</v>
      </c>
      <c r="CL86" s="574"/>
      <c r="CM86" s="575"/>
      <c r="CN86" s="576">
        <f t="shared" si="160"/>
        <v>0</v>
      </c>
      <c r="CO86" s="577">
        <f t="shared" si="160"/>
        <v>0</v>
      </c>
      <c r="CP86" s="576">
        <f t="shared" si="161"/>
        <v>5.4102436738519213</v>
      </c>
      <c r="CQ86" s="577">
        <f t="shared" si="161"/>
        <v>5.465118733509235</v>
      </c>
      <c r="CR86" s="576">
        <f t="shared" si="162"/>
        <v>5772.73</v>
      </c>
      <c r="CS86" s="577">
        <f t="shared" si="162"/>
        <v>6213.84</v>
      </c>
      <c r="CT86" s="574">
        <v>136.88999999999999</v>
      </c>
      <c r="CU86" s="575">
        <v>137.01</v>
      </c>
      <c r="CV86" s="576">
        <f t="shared" si="163"/>
        <v>126349.46999999999</v>
      </c>
      <c r="CW86" s="577">
        <f t="shared" si="163"/>
        <v>127830.32999999999</v>
      </c>
      <c r="CX86" s="574">
        <v>135.88999999999999</v>
      </c>
      <c r="CY86" s="575">
        <v>138.15</v>
      </c>
      <c r="CZ86" s="576">
        <f t="shared" si="164"/>
        <v>19568.159999999996</v>
      </c>
      <c r="DA86" s="577">
        <f t="shared" si="164"/>
        <v>28182.600000000002</v>
      </c>
      <c r="DB86" s="574"/>
      <c r="DC86" s="575"/>
      <c r="DD86" s="576">
        <f t="shared" si="165"/>
        <v>0</v>
      </c>
      <c r="DE86" s="577">
        <f t="shared" si="165"/>
        <v>0</v>
      </c>
      <c r="DF86" s="576">
        <f t="shared" si="166"/>
        <v>136.75504217432049</v>
      </c>
      <c r="DG86" s="577">
        <f t="shared" si="166"/>
        <v>137.2145382585752</v>
      </c>
      <c r="DH86" s="576">
        <f t="shared" si="167"/>
        <v>145917.62999999998</v>
      </c>
      <c r="DI86" s="577">
        <f t="shared" si="167"/>
        <v>156012.93</v>
      </c>
      <c r="DJ86" s="576">
        <f t="shared" si="168"/>
        <v>1093</v>
      </c>
      <c r="DK86" s="577">
        <f t="shared" si="168"/>
        <v>1185</v>
      </c>
      <c r="DL86" s="576">
        <f t="shared" si="168"/>
        <v>1093</v>
      </c>
      <c r="DM86" s="577">
        <f t="shared" si="168"/>
        <v>1185</v>
      </c>
      <c r="DN86" s="576">
        <f t="shared" si="169"/>
        <v>5.3849679780420852</v>
      </c>
      <c r="DO86" s="577">
        <f t="shared" si="169"/>
        <v>5.4142784810126585</v>
      </c>
      <c r="DP86" s="576">
        <f t="shared" si="170"/>
        <v>5885.7699999999995</v>
      </c>
      <c r="DQ86" s="577">
        <f t="shared" si="170"/>
        <v>6415.92</v>
      </c>
      <c r="DR86" s="576">
        <f t="shared" si="171"/>
        <v>136.56505032021957</v>
      </c>
      <c r="DS86" s="577">
        <f t="shared" si="171"/>
        <v>136.7400253164557</v>
      </c>
      <c r="DT86" s="576">
        <f t="shared" si="172"/>
        <v>149265.59999999998</v>
      </c>
      <c r="DU86" s="577">
        <f t="shared" si="172"/>
        <v>162036.93</v>
      </c>
      <c r="DV86" s="574">
        <v>505</v>
      </c>
      <c r="DW86" s="575">
        <v>506</v>
      </c>
      <c r="DX86" s="576">
        <f t="shared" si="173"/>
        <v>505</v>
      </c>
      <c r="DY86" s="577">
        <f t="shared" si="173"/>
        <v>506</v>
      </c>
      <c r="DZ86" s="574">
        <v>168</v>
      </c>
      <c r="EA86" s="575">
        <v>190</v>
      </c>
      <c r="EB86" s="576">
        <f t="shared" si="174"/>
        <v>168</v>
      </c>
      <c r="EC86" s="577">
        <f t="shared" si="174"/>
        <v>190</v>
      </c>
      <c r="ED86" s="574"/>
      <c r="EE86" s="575"/>
      <c r="EF86" s="576">
        <f t="shared" si="175"/>
        <v>0</v>
      </c>
      <c r="EG86" s="577">
        <f t="shared" si="175"/>
        <v>0</v>
      </c>
      <c r="EH86" s="576">
        <f t="shared" si="176"/>
        <v>673</v>
      </c>
      <c r="EI86" s="577">
        <f t="shared" si="176"/>
        <v>696</v>
      </c>
      <c r="EJ86" s="576">
        <f t="shared" si="177"/>
        <v>673</v>
      </c>
      <c r="EK86" s="577">
        <f t="shared" si="177"/>
        <v>696</v>
      </c>
      <c r="EL86" s="574">
        <v>4.09</v>
      </c>
      <c r="EM86" s="575">
        <v>4.03</v>
      </c>
      <c r="EN86" s="576">
        <f t="shared" si="178"/>
        <v>2065.4499999999998</v>
      </c>
      <c r="EO86" s="577">
        <f t="shared" si="178"/>
        <v>2039.18</v>
      </c>
      <c r="EP86" s="574">
        <v>4.4000000000000004</v>
      </c>
      <c r="EQ86" s="575">
        <v>4.43</v>
      </c>
      <c r="ER86" s="576">
        <f t="shared" si="179"/>
        <v>739.2</v>
      </c>
      <c r="ES86" s="577">
        <f t="shared" si="179"/>
        <v>841.69999999999993</v>
      </c>
      <c r="ET86" s="574"/>
      <c r="EU86" s="575"/>
      <c r="EV86" s="576">
        <f t="shared" si="180"/>
        <v>0</v>
      </c>
      <c r="EW86" s="577">
        <f t="shared" si="180"/>
        <v>0</v>
      </c>
      <c r="EX86" s="576">
        <f t="shared" si="181"/>
        <v>4.1673848439821688</v>
      </c>
      <c r="EY86" s="577">
        <f t="shared" si="181"/>
        <v>4.1391954022988511</v>
      </c>
      <c r="EZ86" s="576">
        <f t="shared" si="182"/>
        <v>2804.6499999999996</v>
      </c>
      <c r="FA86" s="577">
        <f t="shared" si="182"/>
        <v>2880.8800000000006</v>
      </c>
      <c r="FB86" s="574">
        <v>105.85</v>
      </c>
      <c r="FC86" s="575">
        <v>106.11</v>
      </c>
      <c r="FD86" s="576">
        <f t="shared" si="183"/>
        <v>53454.25</v>
      </c>
      <c r="FE86" s="577">
        <f t="shared" si="183"/>
        <v>53691.659999999996</v>
      </c>
      <c r="FF86" s="574">
        <v>93.52</v>
      </c>
      <c r="FG86" s="575">
        <v>95.09</v>
      </c>
      <c r="FH86" s="576">
        <f t="shared" si="184"/>
        <v>15711.359999999999</v>
      </c>
      <c r="FI86" s="577">
        <f t="shared" si="184"/>
        <v>18067.100000000002</v>
      </c>
      <c r="FJ86" s="574"/>
      <c r="FK86" s="575"/>
      <c r="FL86" s="576">
        <f t="shared" si="185"/>
        <v>0</v>
      </c>
      <c r="FM86" s="577">
        <f t="shared" si="185"/>
        <v>0</v>
      </c>
      <c r="FN86" s="576">
        <f t="shared" si="186"/>
        <v>102.77208023774146</v>
      </c>
      <c r="FO86" s="577">
        <f t="shared" si="186"/>
        <v>103.10166666666666</v>
      </c>
      <c r="FP86" s="576">
        <f t="shared" si="187"/>
        <v>69165.61</v>
      </c>
      <c r="FQ86" s="577">
        <f t="shared" si="187"/>
        <v>71758.759999999995</v>
      </c>
      <c r="FR86" s="574">
        <v>2</v>
      </c>
      <c r="FS86" s="575"/>
      <c r="FT86" s="576">
        <f t="shared" si="188"/>
        <v>2</v>
      </c>
      <c r="FU86" s="577">
        <f t="shared" si="188"/>
        <v>0</v>
      </c>
      <c r="FV86" s="574"/>
      <c r="FW86" s="575"/>
      <c r="FX86" s="576">
        <f t="shared" si="189"/>
        <v>0</v>
      </c>
      <c r="FY86" s="577">
        <f t="shared" si="189"/>
        <v>0</v>
      </c>
      <c r="FZ86" s="574">
        <v>124</v>
      </c>
      <c r="GA86" s="575"/>
      <c r="GB86" s="576">
        <f t="shared" si="190"/>
        <v>248</v>
      </c>
      <c r="GC86" s="577">
        <f t="shared" si="190"/>
        <v>0</v>
      </c>
      <c r="GD86" s="576">
        <f t="shared" si="191"/>
        <v>1449</v>
      </c>
      <c r="GE86" s="577">
        <f t="shared" si="191"/>
        <v>1471</v>
      </c>
      <c r="GF86" s="576">
        <f t="shared" si="191"/>
        <v>1449</v>
      </c>
      <c r="GG86" s="577">
        <f t="shared" si="191"/>
        <v>1471</v>
      </c>
      <c r="GH86" s="576">
        <f t="shared" si="192"/>
        <v>7129.4599999999991</v>
      </c>
      <c r="GI86" s="577">
        <f t="shared" si="192"/>
        <v>7250.7000000000007</v>
      </c>
      <c r="GJ86" s="576">
        <f t="shared" si="193"/>
        <v>182440.69</v>
      </c>
      <c r="GK86" s="577">
        <f t="shared" si="193"/>
        <v>185586.94999999998</v>
      </c>
      <c r="GL86" s="576">
        <f t="shared" si="194"/>
        <v>317</v>
      </c>
      <c r="GM86" s="577">
        <f t="shared" si="194"/>
        <v>410</v>
      </c>
      <c r="GN86" s="576">
        <f t="shared" si="194"/>
        <v>317</v>
      </c>
      <c r="GO86" s="577">
        <f t="shared" si="194"/>
        <v>410</v>
      </c>
      <c r="GP86" s="576">
        <f t="shared" si="195"/>
        <v>1560.96</v>
      </c>
      <c r="GQ86" s="577">
        <f t="shared" si="195"/>
        <v>2046.1</v>
      </c>
      <c r="GR86" s="576">
        <f t="shared" si="196"/>
        <v>35990.519999999997</v>
      </c>
      <c r="GS86" s="577">
        <f t="shared" si="196"/>
        <v>48208.740000000005</v>
      </c>
      <c r="GT86" s="576">
        <f t="shared" si="197"/>
        <v>1766</v>
      </c>
      <c r="GU86" s="577">
        <f t="shared" si="197"/>
        <v>1881</v>
      </c>
      <c r="GV86" s="576">
        <f t="shared" si="197"/>
        <v>1766</v>
      </c>
      <c r="GW86" s="577">
        <f t="shared" si="197"/>
        <v>1881</v>
      </c>
      <c r="GX86" s="576">
        <f t="shared" si="198"/>
        <v>8690.4199999999983</v>
      </c>
      <c r="GY86" s="577">
        <f t="shared" si="198"/>
        <v>9296.8000000000011</v>
      </c>
      <c r="GZ86" s="576">
        <f t="shared" si="198"/>
        <v>218431.21</v>
      </c>
      <c r="HA86" s="577">
        <f t="shared" si="198"/>
        <v>233795.69</v>
      </c>
      <c r="HB86" s="576">
        <f t="shared" si="199"/>
        <v>0</v>
      </c>
      <c r="HC86" s="577">
        <f t="shared" si="199"/>
        <v>0</v>
      </c>
      <c r="HD86" s="576">
        <f t="shared" si="199"/>
        <v>0</v>
      </c>
      <c r="HE86" s="577">
        <f t="shared" si="199"/>
        <v>0</v>
      </c>
      <c r="HF86" s="576" t="str">
        <f t="shared" si="200"/>
        <v/>
      </c>
      <c r="HG86" s="577" t="str">
        <f t="shared" si="200"/>
        <v/>
      </c>
      <c r="HH86" s="576" t="str">
        <f t="shared" si="201"/>
        <v/>
      </c>
      <c r="HI86" s="577" t="str">
        <f t="shared" si="201"/>
        <v/>
      </c>
      <c r="HJ86" s="576">
        <f t="shared" si="202"/>
        <v>8690.4199999999983</v>
      </c>
      <c r="HK86" s="577">
        <f t="shared" si="202"/>
        <v>9296.8000000000011</v>
      </c>
      <c r="HL86" s="576">
        <f t="shared" si="203"/>
        <v>218679.20999999996</v>
      </c>
      <c r="HM86" s="577">
        <f t="shared" si="203"/>
        <v>233795.69</v>
      </c>
    </row>
    <row r="87" spans="1:221">
      <c r="A87" s="80" t="s">
        <v>412</v>
      </c>
      <c r="B87" s="81" t="s">
        <v>443</v>
      </c>
      <c r="C87" s="88"/>
      <c r="D87" s="82" t="s">
        <v>444</v>
      </c>
      <c r="E87" s="83">
        <v>5</v>
      </c>
      <c r="F87" s="574">
        <v>580</v>
      </c>
      <c r="G87" s="575">
        <v>546</v>
      </c>
      <c r="H87" s="574">
        <v>4</v>
      </c>
      <c r="I87" s="575">
        <v>0</v>
      </c>
      <c r="J87" s="576">
        <f t="shared" si="136"/>
        <v>576</v>
      </c>
      <c r="K87" s="577">
        <f t="shared" si="136"/>
        <v>546</v>
      </c>
      <c r="L87" s="574"/>
      <c r="M87" s="575"/>
      <c r="N87" s="576">
        <f t="shared" si="137"/>
        <v>576</v>
      </c>
      <c r="O87" s="577">
        <f t="shared" si="137"/>
        <v>546</v>
      </c>
      <c r="P87" s="576">
        <f t="shared" si="137"/>
        <v>576</v>
      </c>
      <c r="Q87" s="577">
        <f t="shared" si="137"/>
        <v>546</v>
      </c>
      <c r="R87" s="574">
        <v>0</v>
      </c>
      <c r="S87" s="575">
        <v>4</v>
      </c>
      <c r="T87" s="576">
        <f t="shared" si="138"/>
        <v>0</v>
      </c>
      <c r="U87" s="577">
        <f t="shared" si="138"/>
        <v>4</v>
      </c>
      <c r="V87" s="574">
        <v>1</v>
      </c>
      <c r="W87" s="575">
        <v>2</v>
      </c>
      <c r="X87" s="576">
        <f t="shared" si="139"/>
        <v>1</v>
      </c>
      <c r="Y87" s="577">
        <f t="shared" si="139"/>
        <v>2</v>
      </c>
      <c r="Z87" s="574"/>
      <c r="AA87" s="575"/>
      <c r="AB87" s="576">
        <f t="shared" si="140"/>
        <v>0</v>
      </c>
      <c r="AC87" s="577">
        <f t="shared" si="140"/>
        <v>0</v>
      </c>
      <c r="AD87" s="576">
        <f t="shared" si="141"/>
        <v>1</v>
      </c>
      <c r="AE87" s="577">
        <f t="shared" si="141"/>
        <v>6</v>
      </c>
      <c r="AF87" s="576">
        <f t="shared" si="142"/>
        <v>1</v>
      </c>
      <c r="AG87" s="577">
        <f t="shared" si="142"/>
        <v>6</v>
      </c>
      <c r="AH87" s="574"/>
      <c r="AI87" s="575">
        <v>4.88</v>
      </c>
      <c r="AJ87" s="576">
        <f t="shared" si="143"/>
        <v>0</v>
      </c>
      <c r="AK87" s="577">
        <f t="shared" si="143"/>
        <v>19.52</v>
      </c>
      <c r="AL87" s="574">
        <v>5</v>
      </c>
      <c r="AM87" s="575">
        <v>4</v>
      </c>
      <c r="AN87" s="576">
        <f t="shared" si="144"/>
        <v>5</v>
      </c>
      <c r="AO87" s="577">
        <f t="shared" si="144"/>
        <v>8</v>
      </c>
      <c r="AP87" s="574"/>
      <c r="AQ87" s="575"/>
      <c r="AR87" s="576">
        <f t="shared" si="145"/>
        <v>0</v>
      </c>
      <c r="AS87" s="577">
        <f t="shared" si="145"/>
        <v>0</v>
      </c>
      <c r="AT87" s="576">
        <f t="shared" si="146"/>
        <v>5</v>
      </c>
      <c r="AU87" s="577">
        <f t="shared" si="146"/>
        <v>4.5866666666666669</v>
      </c>
      <c r="AV87" s="576">
        <f t="shared" si="147"/>
        <v>5</v>
      </c>
      <c r="AW87" s="577">
        <f t="shared" si="147"/>
        <v>27.520000000000003</v>
      </c>
      <c r="AX87" s="574"/>
      <c r="AY87" s="575">
        <v>157</v>
      </c>
      <c r="AZ87" s="576">
        <f t="shared" si="148"/>
        <v>0</v>
      </c>
      <c r="BA87" s="577">
        <f t="shared" si="148"/>
        <v>628</v>
      </c>
      <c r="BB87" s="574">
        <v>145</v>
      </c>
      <c r="BC87" s="575">
        <v>136</v>
      </c>
      <c r="BD87" s="576">
        <f t="shared" si="149"/>
        <v>145</v>
      </c>
      <c r="BE87" s="577">
        <f t="shared" si="149"/>
        <v>272</v>
      </c>
      <c r="BF87" s="574"/>
      <c r="BG87" s="575"/>
      <c r="BH87" s="576">
        <f t="shared" si="150"/>
        <v>0</v>
      </c>
      <c r="BI87" s="577">
        <f t="shared" si="150"/>
        <v>0</v>
      </c>
      <c r="BJ87" s="576">
        <f t="shared" si="151"/>
        <v>145</v>
      </c>
      <c r="BK87" s="577">
        <f t="shared" si="151"/>
        <v>150</v>
      </c>
      <c r="BL87" s="576">
        <f t="shared" si="152"/>
        <v>145</v>
      </c>
      <c r="BM87" s="577">
        <f t="shared" si="152"/>
        <v>900</v>
      </c>
      <c r="BN87" s="574">
        <v>425</v>
      </c>
      <c r="BO87" s="575">
        <v>374</v>
      </c>
      <c r="BP87" s="576">
        <f t="shared" si="153"/>
        <v>425</v>
      </c>
      <c r="BQ87" s="577">
        <f t="shared" si="153"/>
        <v>374</v>
      </c>
      <c r="BR87" s="574">
        <v>12</v>
      </c>
      <c r="BS87" s="575">
        <v>15</v>
      </c>
      <c r="BT87" s="576">
        <f t="shared" si="154"/>
        <v>12</v>
      </c>
      <c r="BU87" s="577">
        <f t="shared" si="154"/>
        <v>15</v>
      </c>
      <c r="BV87" s="574"/>
      <c r="BW87" s="575"/>
      <c r="BX87" s="576">
        <f t="shared" si="155"/>
        <v>0</v>
      </c>
      <c r="BY87" s="577">
        <f t="shared" si="155"/>
        <v>0</v>
      </c>
      <c r="BZ87" s="576">
        <f t="shared" si="156"/>
        <v>437</v>
      </c>
      <c r="CA87" s="577">
        <f t="shared" si="156"/>
        <v>389</v>
      </c>
      <c r="CB87" s="576">
        <f t="shared" si="157"/>
        <v>437</v>
      </c>
      <c r="CC87" s="577">
        <f t="shared" si="157"/>
        <v>389</v>
      </c>
      <c r="CD87" s="574">
        <v>5.38</v>
      </c>
      <c r="CE87" s="575">
        <v>5.09</v>
      </c>
      <c r="CF87" s="576">
        <f t="shared" si="158"/>
        <v>2286.5</v>
      </c>
      <c r="CG87" s="577">
        <f t="shared" si="158"/>
        <v>1903.6599999999999</v>
      </c>
      <c r="CH87" s="574">
        <v>6.29</v>
      </c>
      <c r="CI87" s="575">
        <v>6.03</v>
      </c>
      <c r="CJ87" s="576">
        <f t="shared" si="159"/>
        <v>75.48</v>
      </c>
      <c r="CK87" s="577">
        <f t="shared" si="159"/>
        <v>90.45</v>
      </c>
      <c r="CL87" s="574"/>
      <c r="CM87" s="575"/>
      <c r="CN87" s="576">
        <f t="shared" si="160"/>
        <v>0</v>
      </c>
      <c r="CO87" s="577">
        <f t="shared" si="160"/>
        <v>0</v>
      </c>
      <c r="CP87" s="576">
        <f t="shared" si="161"/>
        <v>5.4049885583524029</v>
      </c>
      <c r="CQ87" s="577">
        <f t="shared" si="161"/>
        <v>5.1262467866323904</v>
      </c>
      <c r="CR87" s="576">
        <f t="shared" si="162"/>
        <v>2361.98</v>
      </c>
      <c r="CS87" s="577">
        <f t="shared" si="162"/>
        <v>1994.11</v>
      </c>
      <c r="CT87" s="574">
        <v>149.31</v>
      </c>
      <c r="CU87" s="575">
        <v>145.5</v>
      </c>
      <c r="CV87" s="576">
        <f t="shared" si="163"/>
        <v>63456.75</v>
      </c>
      <c r="CW87" s="577">
        <f t="shared" si="163"/>
        <v>54417</v>
      </c>
      <c r="CX87" s="574">
        <v>147.31</v>
      </c>
      <c r="CY87" s="575">
        <v>150.4</v>
      </c>
      <c r="CZ87" s="576">
        <f t="shared" si="164"/>
        <v>1767.72</v>
      </c>
      <c r="DA87" s="577">
        <f t="shared" si="164"/>
        <v>2256</v>
      </c>
      <c r="DB87" s="574"/>
      <c r="DC87" s="575"/>
      <c r="DD87" s="576">
        <f t="shared" si="165"/>
        <v>0</v>
      </c>
      <c r="DE87" s="577">
        <f t="shared" si="165"/>
        <v>0</v>
      </c>
      <c r="DF87" s="576">
        <f t="shared" si="166"/>
        <v>149.25508009153319</v>
      </c>
      <c r="DG87" s="577">
        <f t="shared" si="166"/>
        <v>145.68894601542416</v>
      </c>
      <c r="DH87" s="576">
        <f t="shared" si="167"/>
        <v>65224.47</v>
      </c>
      <c r="DI87" s="577">
        <f t="shared" si="167"/>
        <v>56673</v>
      </c>
      <c r="DJ87" s="576">
        <f t="shared" si="168"/>
        <v>438</v>
      </c>
      <c r="DK87" s="577">
        <f t="shared" si="168"/>
        <v>395</v>
      </c>
      <c r="DL87" s="576">
        <f t="shared" si="168"/>
        <v>438</v>
      </c>
      <c r="DM87" s="577">
        <f t="shared" si="168"/>
        <v>395</v>
      </c>
      <c r="DN87" s="576">
        <f t="shared" si="169"/>
        <v>5.4040639269406396</v>
      </c>
      <c r="DO87" s="577">
        <f t="shared" si="169"/>
        <v>5.118050632911392</v>
      </c>
      <c r="DP87" s="576">
        <f t="shared" si="170"/>
        <v>2366.98</v>
      </c>
      <c r="DQ87" s="577">
        <f t="shared" si="170"/>
        <v>2021.6299999999999</v>
      </c>
      <c r="DR87" s="576">
        <f t="shared" si="171"/>
        <v>149.24536529680367</v>
      </c>
      <c r="DS87" s="577">
        <f t="shared" si="171"/>
        <v>145.75443037974682</v>
      </c>
      <c r="DT87" s="576">
        <f t="shared" si="172"/>
        <v>65369.470000000008</v>
      </c>
      <c r="DU87" s="577">
        <f t="shared" si="172"/>
        <v>57572.999999999993</v>
      </c>
      <c r="DV87" s="574">
        <v>117</v>
      </c>
      <c r="DW87" s="575">
        <v>124</v>
      </c>
      <c r="DX87" s="576">
        <f t="shared" si="173"/>
        <v>117</v>
      </c>
      <c r="DY87" s="577">
        <f t="shared" si="173"/>
        <v>124</v>
      </c>
      <c r="DZ87" s="574">
        <v>20</v>
      </c>
      <c r="EA87" s="575">
        <v>27</v>
      </c>
      <c r="EB87" s="576">
        <f t="shared" si="174"/>
        <v>20</v>
      </c>
      <c r="EC87" s="577">
        <f t="shared" si="174"/>
        <v>27</v>
      </c>
      <c r="ED87" s="574"/>
      <c r="EE87" s="575"/>
      <c r="EF87" s="576">
        <f t="shared" si="175"/>
        <v>0</v>
      </c>
      <c r="EG87" s="577">
        <f t="shared" si="175"/>
        <v>0</v>
      </c>
      <c r="EH87" s="576">
        <f t="shared" si="176"/>
        <v>137</v>
      </c>
      <c r="EI87" s="577">
        <f t="shared" si="176"/>
        <v>151</v>
      </c>
      <c r="EJ87" s="576">
        <f t="shared" si="177"/>
        <v>137</v>
      </c>
      <c r="EK87" s="577">
        <f t="shared" si="177"/>
        <v>151</v>
      </c>
      <c r="EL87" s="574">
        <v>3.79</v>
      </c>
      <c r="EM87" s="575">
        <v>3.73</v>
      </c>
      <c r="EN87" s="576">
        <f t="shared" si="178"/>
        <v>443.43</v>
      </c>
      <c r="EO87" s="577">
        <f t="shared" si="178"/>
        <v>462.52</v>
      </c>
      <c r="EP87" s="574">
        <v>4.1500000000000004</v>
      </c>
      <c r="EQ87" s="575">
        <v>4.57</v>
      </c>
      <c r="ER87" s="576">
        <f t="shared" si="179"/>
        <v>83</v>
      </c>
      <c r="ES87" s="577">
        <f t="shared" si="179"/>
        <v>123.39000000000001</v>
      </c>
      <c r="ET87" s="574"/>
      <c r="EU87" s="575"/>
      <c r="EV87" s="576">
        <f t="shared" si="180"/>
        <v>0</v>
      </c>
      <c r="EW87" s="577">
        <f t="shared" si="180"/>
        <v>0</v>
      </c>
      <c r="EX87" s="576">
        <f t="shared" si="181"/>
        <v>3.8425547445255481</v>
      </c>
      <c r="EY87" s="577">
        <f t="shared" si="181"/>
        <v>3.8801986754966884</v>
      </c>
      <c r="EZ87" s="576">
        <f t="shared" si="182"/>
        <v>526.43000000000006</v>
      </c>
      <c r="FA87" s="577">
        <f t="shared" si="182"/>
        <v>585.91</v>
      </c>
      <c r="FB87" s="574">
        <v>106.23</v>
      </c>
      <c r="FC87" s="575">
        <v>99.05</v>
      </c>
      <c r="FD87" s="576">
        <f t="shared" si="183"/>
        <v>12428.91</v>
      </c>
      <c r="FE87" s="577">
        <f t="shared" si="183"/>
        <v>12282.199999999999</v>
      </c>
      <c r="FF87" s="574">
        <v>88.55</v>
      </c>
      <c r="FG87" s="575">
        <v>97.09</v>
      </c>
      <c r="FH87" s="576">
        <f t="shared" si="184"/>
        <v>1771</v>
      </c>
      <c r="FI87" s="577">
        <f t="shared" si="184"/>
        <v>2621.4300000000003</v>
      </c>
      <c r="FJ87" s="574"/>
      <c r="FK87" s="575"/>
      <c r="FL87" s="576">
        <f t="shared" si="185"/>
        <v>0</v>
      </c>
      <c r="FM87" s="577">
        <f t="shared" si="185"/>
        <v>0</v>
      </c>
      <c r="FN87" s="576">
        <f t="shared" si="186"/>
        <v>103.64897810218979</v>
      </c>
      <c r="FO87" s="577">
        <f t="shared" si="186"/>
        <v>98.699536423841053</v>
      </c>
      <c r="FP87" s="576">
        <f t="shared" si="187"/>
        <v>14199.910000000002</v>
      </c>
      <c r="FQ87" s="577">
        <f t="shared" si="187"/>
        <v>14903.63</v>
      </c>
      <c r="FR87" s="574">
        <v>1</v>
      </c>
      <c r="FS87" s="575"/>
      <c r="FT87" s="576">
        <f t="shared" si="188"/>
        <v>1</v>
      </c>
      <c r="FU87" s="577">
        <f t="shared" si="188"/>
        <v>0</v>
      </c>
      <c r="FV87" s="574"/>
      <c r="FW87" s="575"/>
      <c r="FX87" s="576">
        <f t="shared" si="189"/>
        <v>0</v>
      </c>
      <c r="FY87" s="577">
        <f t="shared" si="189"/>
        <v>0</v>
      </c>
      <c r="FZ87" s="574">
        <v>142</v>
      </c>
      <c r="GA87" s="575"/>
      <c r="GB87" s="576">
        <f t="shared" si="190"/>
        <v>142</v>
      </c>
      <c r="GC87" s="577">
        <f t="shared" si="190"/>
        <v>0</v>
      </c>
      <c r="GD87" s="576">
        <f t="shared" si="191"/>
        <v>542</v>
      </c>
      <c r="GE87" s="577">
        <f t="shared" si="191"/>
        <v>502</v>
      </c>
      <c r="GF87" s="576">
        <f t="shared" si="191"/>
        <v>542</v>
      </c>
      <c r="GG87" s="577">
        <f t="shared" si="191"/>
        <v>502</v>
      </c>
      <c r="GH87" s="576">
        <f t="shared" si="192"/>
        <v>2729.93</v>
      </c>
      <c r="GI87" s="577">
        <f t="shared" si="192"/>
        <v>2385.6999999999998</v>
      </c>
      <c r="GJ87" s="576">
        <f t="shared" si="193"/>
        <v>75885.66</v>
      </c>
      <c r="GK87" s="577">
        <f t="shared" si="193"/>
        <v>67327.199999999997</v>
      </c>
      <c r="GL87" s="576">
        <f t="shared" si="194"/>
        <v>33</v>
      </c>
      <c r="GM87" s="577">
        <f t="shared" si="194"/>
        <v>44</v>
      </c>
      <c r="GN87" s="576">
        <f t="shared" si="194"/>
        <v>33</v>
      </c>
      <c r="GO87" s="577">
        <f t="shared" si="194"/>
        <v>44</v>
      </c>
      <c r="GP87" s="576">
        <f t="shared" si="195"/>
        <v>163.48000000000002</v>
      </c>
      <c r="GQ87" s="577">
        <f t="shared" si="195"/>
        <v>221.84000000000003</v>
      </c>
      <c r="GR87" s="576">
        <f t="shared" si="196"/>
        <v>3683.7200000000003</v>
      </c>
      <c r="GS87" s="577">
        <f t="shared" si="196"/>
        <v>5149.43</v>
      </c>
      <c r="GT87" s="576">
        <f t="shared" si="197"/>
        <v>575</v>
      </c>
      <c r="GU87" s="577">
        <f t="shared" si="197"/>
        <v>546</v>
      </c>
      <c r="GV87" s="576">
        <f t="shared" si="197"/>
        <v>575</v>
      </c>
      <c r="GW87" s="577">
        <f t="shared" si="197"/>
        <v>546</v>
      </c>
      <c r="GX87" s="576">
        <f t="shared" si="198"/>
        <v>2893.41</v>
      </c>
      <c r="GY87" s="577">
        <f t="shared" si="198"/>
        <v>2607.54</v>
      </c>
      <c r="GZ87" s="576">
        <f t="shared" si="198"/>
        <v>79569.38</v>
      </c>
      <c r="HA87" s="577">
        <f t="shared" si="198"/>
        <v>72476.63</v>
      </c>
      <c r="HB87" s="576">
        <f t="shared" si="199"/>
        <v>0</v>
      </c>
      <c r="HC87" s="577">
        <f t="shared" si="199"/>
        <v>0</v>
      </c>
      <c r="HD87" s="576">
        <f t="shared" si="199"/>
        <v>0</v>
      </c>
      <c r="HE87" s="577">
        <f t="shared" si="199"/>
        <v>0</v>
      </c>
      <c r="HF87" s="576" t="str">
        <f t="shared" si="200"/>
        <v/>
      </c>
      <c r="HG87" s="577" t="str">
        <f t="shared" si="200"/>
        <v/>
      </c>
      <c r="HH87" s="576" t="str">
        <f t="shared" si="201"/>
        <v/>
      </c>
      <c r="HI87" s="577" t="str">
        <f t="shared" si="201"/>
        <v/>
      </c>
      <c r="HJ87" s="576">
        <f t="shared" si="202"/>
        <v>2893.41</v>
      </c>
      <c r="HK87" s="577">
        <f t="shared" si="202"/>
        <v>2607.54</v>
      </c>
      <c r="HL87" s="576">
        <f t="shared" si="203"/>
        <v>79711.38</v>
      </c>
      <c r="HM87" s="577">
        <f t="shared" si="203"/>
        <v>72476.62999999999</v>
      </c>
    </row>
    <row r="88" spans="1:221">
      <c r="A88" s="80" t="s">
        <v>412</v>
      </c>
      <c r="B88" s="81" t="s">
        <v>445</v>
      </c>
      <c r="C88" s="87"/>
      <c r="D88" s="82" t="s">
        <v>446</v>
      </c>
      <c r="E88" s="89">
        <v>6</v>
      </c>
      <c r="F88" s="574">
        <v>276</v>
      </c>
      <c r="G88" s="575">
        <v>290</v>
      </c>
      <c r="H88" s="574">
        <v>0</v>
      </c>
      <c r="I88" s="575">
        <v>0</v>
      </c>
      <c r="J88" s="576">
        <f t="shared" si="136"/>
        <v>276</v>
      </c>
      <c r="K88" s="577">
        <f t="shared" si="136"/>
        <v>290</v>
      </c>
      <c r="L88" s="574"/>
      <c r="M88" s="575"/>
      <c r="N88" s="576">
        <f t="shared" si="137"/>
        <v>276</v>
      </c>
      <c r="O88" s="577">
        <f t="shared" si="137"/>
        <v>290</v>
      </c>
      <c r="P88" s="576">
        <f t="shared" si="137"/>
        <v>276</v>
      </c>
      <c r="Q88" s="577">
        <f t="shared" si="137"/>
        <v>290</v>
      </c>
      <c r="R88" s="574">
        <v>9</v>
      </c>
      <c r="S88" s="575">
        <v>9</v>
      </c>
      <c r="T88" s="576">
        <f t="shared" si="138"/>
        <v>9</v>
      </c>
      <c r="U88" s="577">
        <f t="shared" si="138"/>
        <v>9</v>
      </c>
      <c r="V88" s="574">
        <v>4</v>
      </c>
      <c r="W88" s="575">
        <v>5</v>
      </c>
      <c r="X88" s="576">
        <f t="shared" si="139"/>
        <v>4</v>
      </c>
      <c r="Y88" s="577">
        <f t="shared" si="139"/>
        <v>5</v>
      </c>
      <c r="Z88" s="574"/>
      <c r="AA88" s="575"/>
      <c r="AB88" s="576">
        <f t="shared" si="140"/>
        <v>0</v>
      </c>
      <c r="AC88" s="577">
        <f t="shared" si="140"/>
        <v>0</v>
      </c>
      <c r="AD88" s="576">
        <f t="shared" si="141"/>
        <v>13</v>
      </c>
      <c r="AE88" s="577">
        <f t="shared" si="141"/>
        <v>14</v>
      </c>
      <c r="AF88" s="576">
        <f t="shared" si="142"/>
        <v>13</v>
      </c>
      <c r="AG88" s="577">
        <f t="shared" si="142"/>
        <v>14</v>
      </c>
      <c r="AH88" s="574">
        <v>5.67</v>
      </c>
      <c r="AI88" s="575">
        <v>4.4400000000000004</v>
      </c>
      <c r="AJ88" s="576">
        <f t="shared" si="143"/>
        <v>51.03</v>
      </c>
      <c r="AK88" s="577">
        <f t="shared" si="143"/>
        <v>39.96</v>
      </c>
      <c r="AL88" s="574">
        <v>4.75</v>
      </c>
      <c r="AM88" s="575">
        <v>4.4000000000000004</v>
      </c>
      <c r="AN88" s="576">
        <f t="shared" si="144"/>
        <v>19</v>
      </c>
      <c r="AO88" s="577">
        <f t="shared" si="144"/>
        <v>22</v>
      </c>
      <c r="AP88" s="574"/>
      <c r="AQ88" s="575"/>
      <c r="AR88" s="576">
        <f t="shared" si="145"/>
        <v>0</v>
      </c>
      <c r="AS88" s="577">
        <f t="shared" si="145"/>
        <v>0</v>
      </c>
      <c r="AT88" s="576">
        <f t="shared" si="146"/>
        <v>5.3869230769230771</v>
      </c>
      <c r="AU88" s="577">
        <f t="shared" si="146"/>
        <v>4.4257142857142862</v>
      </c>
      <c r="AV88" s="576">
        <f t="shared" si="147"/>
        <v>70.03</v>
      </c>
      <c r="AW88" s="577">
        <f t="shared" si="147"/>
        <v>61.960000000000008</v>
      </c>
      <c r="AX88" s="574">
        <v>134.56</v>
      </c>
      <c r="AY88" s="575">
        <v>128.66999999999999</v>
      </c>
      <c r="AZ88" s="576">
        <f t="shared" si="148"/>
        <v>1211.04</v>
      </c>
      <c r="BA88" s="577">
        <f t="shared" si="148"/>
        <v>1158.03</v>
      </c>
      <c r="BB88" s="574">
        <v>136.25</v>
      </c>
      <c r="BC88" s="575">
        <v>134.4</v>
      </c>
      <c r="BD88" s="576">
        <f t="shared" si="149"/>
        <v>545</v>
      </c>
      <c r="BE88" s="577">
        <f t="shared" si="149"/>
        <v>672</v>
      </c>
      <c r="BF88" s="574"/>
      <c r="BG88" s="575"/>
      <c r="BH88" s="576">
        <f t="shared" si="150"/>
        <v>0</v>
      </c>
      <c r="BI88" s="577">
        <f t="shared" si="150"/>
        <v>0</v>
      </c>
      <c r="BJ88" s="576">
        <f t="shared" si="151"/>
        <v>135.07999999999998</v>
      </c>
      <c r="BK88" s="577">
        <f t="shared" si="151"/>
        <v>130.71642857142857</v>
      </c>
      <c r="BL88" s="576">
        <f t="shared" si="152"/>
        <v>1756.0399999999997</v>
      </c>
      <c r="BM88" s="577">
        <f t="shared" si="152"/>
        <v>1830.03</v>
      </c>
      <c r="BN88" s="574">
        <v>102</v>
      </c>
      <c r="BO88" s="575">
        <v>116</v>
      </c>
      <c r="BP88" s="576">
        <f t="shared" si="153"/>
        <v>102</v>
      </c>
      <c r="BQ88" s="577">
        <f t="shared" si="153"/>
        <v>116</v>
      </c>
      <c r="BR88" s="574">
        <v>37</v>
      </c>
      <c r="BS88" s="575">
        <v>25</v>
      </c>
      <c r="BT88" s="576">
        <f t="shared" si="154"/>
        <v>37</v>
      </c>
      <c r="BU88" s="577">
        <f t="shared" si="154"/>
        <v>25</v>
      </c>
      <c r="BV88" s="574"/>
      <c r="BW88" s="575"/>
      <c r="BX88" s="576">
        <f t="shared" si="155"/>
        <v>0</v>
      </c>
      <c r="BY88" s="577">
        <f t="shared" si="155"/>
        <v>0</v>
      </c>
      <c r="BZ88" s="576">
        <f t="shared" si="156"/>
        <v>139</v>
      </c>
      <c r="CA88" s="577">
        <f t="shared" si="156"/>
        <v>141</v>
      </c>
      <c r="CB88" s="576">
        <f t="shared" si="157"/>
        <v>139</v>
      </c>
      <c r="CC88" s="577">
        <f t="shared" si="157"/>
        <v>141</v>
      </c>
      <c r="CD88" s="574">
        <v>5.65</v>
      </c>
      <c r="CE88" s="575">
        <v>5.37</v>
      </c>
      <c r="CF88" s="576">
        <f t="shared" si="158"/>
        <v>576.30000000000007</v>
      </c>
      <c r="CG88" s="577">
        <f t="shared" si="158"/>
        <v>622.91999999999996</v>
      </c>
      <c r="CH88" s="574">
        <v>7.78</v>
      </c>
      <c r="CI88" s="575">
        <v>7.36</v>
      </c>
      <c r="CJ88" s="576">
        <f t="shared" si="159"/>
        <v>287.86</v>
      </c>
      <c r="CK88" s="577">
        <f t="shared" si="159"/>
        <v>184</v>
      </c>
      <c r="CL88" s="574"/>
      <c r="CM88" s="575"/>
      <c r="CN88" s="576">
        <f t="shared" si="160"/>
        <v>0</v>
      </c>
      <c r="CO88" s="577">
        <f t="shared" si="160"/>
        <v>0</v>
      </c>
      <c r="CP88" s="576">
        <f t="shared" si="161"/>
        <v>6.2169784172661879</v>
      </c>
      <c r="CQ88" s="577">
        <f t="shared" si="161"/>
        <v>5.7228368794326236</v>
      </c>
      <c r="CR88" s="576">
        <f t="shared" si="162"/>
        <v>864.16000000000008</v>
      </c>
      <c r="CS88" s="577">
        <f t="shared" si="162"/>
        <v>806.92</v>
      </c>
      <c r="CT88" s="574">
        <v>139.62</v>
      </c>
      <c r="CU88" s="575">
        <v>136.86000000000001</v>
      </c>
      <c r="CV88" s="576">
        <f t="shared" si="163"/>
        <v>14241.24</v>
      </c>
      <c r="CW88" s="577">
        <f t="shared" si="163"/>
        <v>15875.760000000002</v>
      </c>
      <c r="CX88" s="574">
        <v>146.09</v>
      </c>
      <c r="CY88" s="575">
        <v>145.55000000000001</v>
      </c>
      <c r="CZ88" s="576">
        <f t="shared" si="164"/>
        <v>5405.33</v>
      </c>
      <c r="DA88" s="577">
        <f t="shared" si="164"/>
        <v>3638.7500000000005</v>
      </c>
      <c r="DB88" s="574"/>
      <c r="DC88" s="575"/>
      <c r="DD88" s="576">
        <f t="shared" si="165"/>
        <v>0</v>
      </c>
      <c r="DE88" s="577">
        <f t="shared" si="165"/>
        <v>0</v>
      </c>
      <c r="DF88" s="576">
        <f t="shared" si="166"/>
        <v>141.34223021582733</v>
      </c>
      <c r="DG88" s="577">
        <f t="shared" si="166"/>
        <v>138.400780141844</v>
      </c>
      <c r="DH88" s="576">
        <f t="shared" si="167"/>
        <v>19646.57</v>
      </c>
      <c r="DI88" s="577">
        <f t="shared" si="167"/>
        <v>19514.510000000002</v>
      </c>
      <c r="DJ88" s="576">
        <f t="shared" si="168"/>
        <v>152</v>
      </c>
      <c r="DK88" s="577">
        <f t="shared" si="168"/>
        <v>155</v>
      </c>
      <c r="DL88" s="576">
        <f t="shared" si="168"/>
        <v>152</v>
      </c>
      <c r="DM88" s="577">
        <f t="shared" si="168"/>
        <v>155</v>
      </c>
      <c r="DN88" s="576">
        <f t="shared" si="169"/>
        <v>6.1459868421052635</v>
      </c>
      <c r="DO88" s="577">
        <f t="shared" si="169"/>
        <v>5.6056774193548389</v>
      </c>
      <c r="DP88" s="576">
        <f t="shared" si="170"/>
        <v>934.19</v>
      </c>
      <c r="DQ88" s="577">
        <f t="shared" si="170"/>
        <v>868.88</v>
      </c>
      <c r="DR88" s="576">
        <f t="shared" si="171"/>
        <v>140.80664473684212</v>
      </c>
      <c r="DS88" s="577">
        <f t="shared" si="171"/>
        <v>137.70670967741935</v>
      </c>
      <c r="DT88" s="576">
        <f t="shared" si="172"/>
        <v>21402.61</v>
      </c>
      <c r="DU88" s="577">
        <f t="shared" si="172"/>
        <v>21344.54</v>
      </c>
      <c r="DV88" s="574">
        <v>83</v>
      </c>
      <c r="DW88" s="575">
        <v>88</v>
      </c>
      <c r="DX88" s="576">
        <f t="shared" si="173"/>
        <v>83</v>
      </c>
      <c r="DY88" s="577">
        <f t="shared" si="173"/>
        <v>88</v>
      </c>
      <c r="DZ88" s="574">
        <v>41</v>
      </c>
      <c r="EA88" s="575">
        <v>47</v>
      </c>
      <c r="EB88" s="576">
        <f t="shared" si="174"/>
        <v>41</v>
      </c>
      <c r="EC88" s="577">
        <f t="shared" si="174"/>
        <v>47</v>
      </c>
      <c r="ED88" s="574"/>
      <c r="EE88" s="575"/>
      <c r="EF88" s="576">
        <f t="shared" si="175"/>
        <v>0</v>
      </c>
      <c r="EG88" s="577">
        <f t="shared" si="175"/>
        <v>0</v>
      </c>
      <c r="EH88" s="576">
        <f t="shared" si="176"/>
        <v>124</v>
      </c>
      <c r="EI88" s="577">
        <f t="shared" si="176"/>
        <v>135</v>
      </c>
      <c r="EJ88" s="576">
        <f t="shared" si="177"/>
        <v>124</v>
      </c>
      <c r="EK88" s="577">
        <f t="shared" si="177"/>
        <v>135</v>
      </c>
      <c r="EL88" s="574">
        <v>3.92</v>
      </c>
      <c r="EM88" s="575">
        <v>3.53</v>
      </c>
      <c r="EN88" s="576">
        <f t="shared" si="178"/>
        <v>325.36</v>
      </c>
      <c r="EO88" s="577">
        <f t="shared" si="178"/>
        <v>310.64</v>
      </c>
      <c r="EP88" s="574">
        <v>4.71</v>
      </c>
      <c r="EQ88" s="575">
        <v>4.5</v>
      </c>
      <c r="ER88" s="576">
        <f t="shared" si="179"/>
        <v>193.10999999999999</v>
      </c>
      <c r="ES88" s="577">
        <f t="shared" si="179"/>
        <v>211.5</v>
      </c>
      <c r="ET88" s="574"/>
      <c r="EU88" s="575"/>
      <c r="EV88" s="576">
        <f t="shared" si="180"/>
        <v>0</v>
      </c>
      <c r="EW88" s="577">
        <f t="shared" si="180"/>
        <v>0</v>
      </c>
      <c r="EX88" s="576">
        <f t="shared" si="181"/>
        <v>4.1812096774193552</v>
      </c>
      <c r="EY88" s="577">
        <f t="shared" si="181"/>
        <v>3.8677037037037034</v>
      </c>
      <c r="EZ88" s="576">
        <f t="shared" si="182"/>
        <v>518.47</v>
      </c>
      <c r="FA88" s="577">
        <f t="shared" si="182"/>
        <v>522.14</v>
      </c>
      <c r="FB88" s="574">
        <v>97.52</v>
      </c>
      <c r="FC88" s="575">
        <v>90.34</v>
      </c>
      <c r="FD88" s="576">
        <f t="shared" si="183"/>
        <v>8094.16</v>
      </c>
      <c r="FE88" s="577">
        <f t="shared" si="183"/>
        <v>7949.92</v>
      </c>
      <c r="FF88" s="574">
        <v>89.43</v>
      </c>
      <c r="FG88" s="575">
        <v>88.44</v>
      </c>
      <c r="FH88" s="576">
        <f t="shared" si="184"/>
        <v>3666.63</v>
      </c>
      <c r="FI88" s="577">
        <f t="shared" si="184"/>
        <v>4156.68</v>
      </c>
      <c r="FJ88" s="574"/>
      <c r="FK88" s="575"/>
      <c r="FL88" s="576">
        <f t="shared" si="185"/>
        <v>0</v>
      </c>
      <c r="FM88" s="577">
        <f t="shared" si="185"/>
        <v>0</v>
      </c>
      <c r="FN88" s="576">
        <f t="shared" si="186"/>
        <v>94.845080645161303</v>
      </c>
      <c r="FO88" s="577">
        <f t="shared" si="186"/>
        <v>89.678518518518516</v>
      </c>
      <c r="FP88" s="576">
        <f t="shared" si="187"/>
        <v>11760.79</v>
      </c>
      <c r="FQ88" s="577">
        <f t="shared" si="187"/>
        <v>12106.6</v>
      </c>
      <c r="FR88" s="574"/>
      <c r="FS88" s="575"/>
      <c r="FT88" s="576">
        <f t="shared" si="188"/>
        <v>0</v>
      </c>
      <c r="FU88" s="577">
        <f t="shared" si="188"/>
        <v>0</v>
      </c>
      <c r="FV88" s="574"/>
      <c r="FW88" s="575"/>
      <c r="FX88" s="576">
        <f t="shared" si="189"/>
        <v>0</v>
      </c>
      <c r="FY88" s="577">
        <f t="shared" si="189"/>
        <v>0</v>
      </c>
      <c r="FZ88" s="574"/>
      <c r="GA88" s="575"/>
      <c r="GB88" s="576">
        <f t="shared" si="190"/>
        <v>0</v>
      </c>
      <c r="GC88" s="577">
        <f t="shared" si="190"/>
        <v>0</v>
      </c>
      <c r="GD88" s="576">
        <f t="shared" si="191"/>
        <v>194</v>
      </c>
      <c r="GE88" s="577">
        <f t="shared" si="191"/>
        <v>213</v>
      </c>
      <c r="GF88" s="576">
        <f t="shared" si="191"/>
        <v>194</v>
      </c>
      <c r="GG88" s="577">
        <f t="shared" si="191"/>
        <v>213</v>
      </c>
      <c r="GH88" s="576">
        <f t="shared" si="192"/>
        <v>952.69</v>
      </c>
      <c r="GI88" s="577">
        <f t="shared" si="192"/>
        <v>973.52</v>
      </c>
      <c r="GJ88" s="576">
        <f t="shared" si="193"/>
        <v>23546.44</v>
      </c>
      <c r="GK88" s="577">
        <f t="shared" si="193"/>
        <v>24983.71</v>
      </c>
      <c r="GL88" s="576">
        <f t="shared" si="194"/>
        <v>82</v>
      </c>
      <c r="GM88" s="577">
        <f t="shared" si="194"/>
        <v>77</v>
      </c>
      <c r="GN88" s="576">
        <f t="shared" si="194"/>
        <v>82</v>
      </c>
      <c r="GO88" s="577">
        <f t="shared" si="194"/>
        <v>77</v>
      </c>
      <c r="GP88" s="576">
        <f t="shared" si="195"/>
        <v>499.97</v>
      </c>
      <c r="GQ88" s="577">
        <f t="shared" si="195"/>
        <v>417.5</v>
      </c>
      <c r="GR88" s="576">
        <f t="shared" si="196"/>
        <v>9616.9599999999991</v>
      </c>
      <c r="GS88" s="577">
        <f t="shared" si="196"/>
        <v>8467.43</v>
      </c>
      <c r="GT88" s="576">
        <f t="shared" si="197"/>
        <v>276</v>
      </c>
      <c r="GU88" s="577">
        <f t="shared" si="197"/>
        <v>290</v>
      </c>
      <c r="GV88" s="576">
        <f t="shared" si="197"/>
        <v>276</v>
      </c>
      <c r="GW88" s="577">
        <f t="shared" si="197"/>
        <v>290</v>
      </c>
      <c r="GX88" s="576">
        <f t="shared" si="198"/>
        <v>1452.66</v>
      </c>
      <c r="GY88" s="577">
        <f t="shared" si="198"/>
        <v>1391.02</v>
      </c>
      <c r="GZ88" s="576">
        <f t="shared" si="198"/>
        <v>33163.399999999994</v>
      </c>
      <c r="HA88" s="577">
        <f t="shared" si="198"/>
        <v>33451.14</v>
      </c>
      <c r="HB88" s="576">
        <f t="shared" si="199"/>
        <v>0</v>
      </c>
      <c r="HC88" s="577">
        <f t="shared" si="199"/>
        <v>0</v>
      </c>
      <c r="HD88" s="576">
        <f t="shared" si="199"/>
        <v>0</v>
      </c>
      <c r="HE88" s="577">
        <f t="shared" si="199"/>
        <v>0</v>
      </c>
      <c r="HF88" s="576" t="str">
        <f t="shared" si="200"/>
        <v/>
      </c>
      <c r="HG88" s="577" t="str">
        <f t="shared" si="200"/>
        <v/>
      </c>
      <c r="HH88" s="576" t="str">
        <f t="shared" si="201"/>
        <v/>
      </c>
      <c r="HI88" s="577" t="str">
        <f t="shared" si="201"/>
        <v/>
      </c>
      <c r="HJ88" s="576">
        <f t="shared" si="202"/>
        <v>1452.66</v>
      </c>
      <c r="HK88" s="577">
        <f t="shared" si="202"/>
        <v>1391.02</v>
      </c>
      <c r="HL88" s="576">
        <f t="shared" si="203"/>
        <v>33163.4</v>
      </c>
      <c r="HM88" s="577">
        <f t="shared" si="203"/>
        <v>33451.14</v>
      </c>
    </row>
    <row r="89" spans="1:221">
      <c r="A89" s="80" t="s">
        <v>412</v>
      </c>
      <c r="B89" s="81" t="s">
        <v>447</v>
      </c>
      <c r="C89" s="87"/>
      <c r="D89" s="82" t="s">
        <v>448</v>
      </c>
      <c r="E89" s="83">
        <v>6</v>
      </c>
      <c r="F89" s="574">
        <v>451</v>
      </c>
      <c r="G89" s="575">
        <v>449</v>
      </c>
      <c r="H89" s="574">
        <v>3</v>
      </c>
      <c r="I89" s="575">
        <v>2</v>
      </c>
      <c r="J89" s="576">
        <f t="shared" si="136"/>
        <v>448</v>
      </c>
      <c r="K89" s="577">
        <f t="shared" si="136"/>
        <v>447</v>
      </c>
      <c r="L89" s="574"/>
      <c r="M89" s="575"/>
      <c r="N89" s="576">
        <f t="shared" si="137"/>
        <v>448</v>
      </c>
      <c r="O89" s="577">
        <f t="shared" si="137"/>
        <v>447</v>
      </c>
      <c r="P89" s="576">
        <f t="shared" si="137"/>
        <v>448</v>
      </c>
      <c r="Q89" s="577">
        <f t="shared" si="137"/>
        <v>447</v>
      </c>
      <c r="R89" s="574">
        <v>9</v>
      </c>
      <c r="S89" s="575">
        <v>17</v>
      </c>
      <c r="T89" s="576">
        <f t="shared" si="138"/>
        <v>9</v>
      </c>
      <c r="U89" s="577">
        <f t="shared" si="138"/>
        <v>17</v>
      </c>
      <c r="V89" s="574">
        <v>5</v>
      </c>
      <c r="W89" s="575">
        <v>8</v>
      </c>
      <c r="X89" s="576">
        <f t="shared" si="139"/>
        <v>5</v>
      </c>
      <c r="Y89" s="577">
        <f t="shared" si="139"/>
        <v>8</v>
      </c>
      <c r="Z89" s="574"/>
      <c r="AA89" s="575"/>
      <c r="AB89" s="576">
        <f t="shared" si="140"/>
        <v>0</v>
      </c>
      <c r="AC89" s="577">
        <f t="shared" si="140"/>
        <v>0</v>
      </c>
      <c r="AD89" s="576">
        <f t="shared" si="141"/>
        <v>14</v>
      </c>
      <c r="AE89" s="577">
        <f t="shared" si="141"/>
        <v>25</v>
      </c>
      <c r="AF89" s="576">
        <f t="shared" si="142"/>
        <v>14</v>
      </c>
      <c r="AG89" s="577">
        <f t="shared" si="142"/>
        <v>25</v>
      </c>
      <c r="AH89" s="574">
        <v>5.56</v>
      </c>
      <c r="AI89" s="575">
        <v>4.8499999999999996</v>
      </c>
      <c r="AJ89" s="576">
        <f t="shared" si="143"/>
        <v>50.04</v>
      </c>
      <c r="AK89" s="577">
        <f t="shared" si="143"/>
        <v>82.449999999999989</v>
      </c>
      <c r="AL89" s="574">
        <v>6.2</v>
      </c>
      <c r="AM89" s="575">
        <v>7.13</v>
      </c>
      <c r="AN89" s="576">
        <f t="shared" si="144"/>
        <v>31</v>
      </c>
      <c r="AO89" s="577">
        <f t="shared" si="144"/>
        <v>57.04</v>
      </c>
      <c r="AP89" s="574"/>
      <c r="AQ89" s="575"/>
      <c r="AR89" s="576">
        <f t="shared" si="145"/>
        <v>0</v>
      </c>
      <c r="AS89" s="577">
        <f t="shared" si="145"/>
        <v>0</v>
      </c>
      <c r="AT89" s="576">
        <f t="shared" si="146"/>
        <v>5.7885714285714283</v>
      </c>
      <c r="AU89" s="577">
        <f t="shared" si="146"/>
        <v>5.5795999999999992</v>
      </c>
      <c r="AV89" s="576">
        <f t="shared" si="147"/>
        <v>81.039999999999992</v>
      </c>
      <c r="AW89" s="577">
        <f t="shared" si="147"/>
        <v>139.48999999999998</v>
      </c>
      <c r="AX89" s="574">
        <v>143.11000000000001</v>
      </c>
      <c r="AY89" s="575">
        <v>133.88</v>
      </c>
      <c r="AZ89" s="576">
        <f t="shared" si="148"/>
        <v>1287.9900000000002</v>
      </c>
      <c r="BA89" s="577">
        <f t="shared" si="148"/>
        <v>2275.96</v>
      </c>
      <c r="BB89" s="574">
        <v>138.6</v>
      </c>
      <c r="BC89" s="575">
        <v>159.63</v>
      </c>
      <c r="BD89" s="576">
        <f t="shared" si="149"/>
        <v>693</v>
      </c>
      <c r="BE89" s="577">
        <f t="shared" si="149"/>
        <v>1277.04</v>
      </c>
      <c r="BF89" s="574"/>
      <c r="BG89" s="575"/>
      <c r="BH89" s="576">
        <f t="shared" si="150"/>
        <v>0</v>
      </c>
      <c r="BI89" s="577">
        <f t="shared" si="150"/>
        <v>0</v>
      </c>
      <c r="BJ89" s="576">
        <f t="shared" si="151"/>
        <v>141.49928571428572</v>
      </c>
      <c r="BK89" s="577">
        <f t="shared" si="151"/>
        <v>142.12</v>
      </c>
      <c r="BL89" s="576">
        <f t="shared" si="152"/>
        <v>1980.99</v>
      </c>
      <c r="BM89" s="577">
        <f t="shared" si="152"/>
        <v>3553</v>
      </c>
      <c r="BN89" s="574">
        <v>216</v>
      </c>
      <c r="BO89" s="575">
        <v>217</v>
      </c>
      <c r="BP89" s="576">
        <f t="shared" si="153"/>
        <v>216</v>
      </c>
      <c r="BQ89" s="577">
        <f t="shared" si="153"/>
        <v>217</v>
      </c>
      <c r="BR89" s="574">
        <v>41</v>
      </c>
      <c r="BS89" s="575">
        <v>54</v>
      </c>
      <c r="BT89" s="576">
        <f t="shared" si="154"/>
        <v>41</v>
      </c>
      <c r="BU89" s="577">
        <f t="shared" si="154"/>
        <v>54</v>
      </c>
      <c r="BV89" s="574"/>
      <c r="BW89" s="575"/>
      <c r="BX89" s="576">
        <f t="shared" si="155"/>
        <v>0</v>
      </c>
      <c r="BY89" s="577">
        <f t="shared" si="155"/>
        <v>0</v>
      </c>
      <c r="BZ89" s="576">
        <f t="shared" si="156"/>
        <v>257</v>
      </c>
      <c r="CA89" s="577">
        <f t="shared" si="156"/>
        <v>271</v>
      </c>
      <c r="CB89" s="576">
        <f t="shared" si="157"/>
        <v>257</v>
      </c>
      <c r="CC89" s="577">
        <f t="shared" si="157"/>
        <v>271</v>
      </c>
      <c r="CD89" s="574">
        <v>6.18</v>
      </c>
      <c r="CE89" s="575">
        <v>6</v>
      </c>
      <c r="CF89" s="576">
        <f t="shared" si="158"/>
        <v>1334.8799999999999</v>
      </c>
      <c r="CG89" s="577">
        <f t="shared" si="158"/>
        <v>1302</v>
      </c>
      <c r="CH89" s="574">
        <v>6.85</v>
      </c>
      <c r="CI89" s="575">
        <v>7.52</v>
      </c>
      <c r="CJ89" s="576">
        <f t="shared" si="159"/>
        <v>280.84999999999997</v>
      </c>
      <c r="CK89" s="577">
        <f t="shared" si="159"/>
        <v>406.08</v>
      </c>
      <c r="CL89" s="574"/>
      <c r="CM89" s="575"/>
      <c r="CN89" s="576">
        <f t="shared" si="160"/>
        <v>0</v>
      </c>
      <c r="CO89" s="577">
        <f t="shared" si="160"/>
        <v>0</v>
      </c>
      <c r="CP89" s="576">
        <f t="shared" si="161"/>
        <v>6.2868871595330731</v>
      </c>
      <c r="CQ89" s="577">
        <f t="shared" si="161"/>
        <v>6.302878228782288</v>
      </c>
      <c r="CR89" s="576">
        <f t="shared" si="162"/>
        <v>1615.7299999999998</v>
      </c>
      <c r="CS89" s="577">
        <f t="shared" si="162"/>
        <v>1708.0800000000002</v>
      </c>
      <c r="CT89" s="574">
        <v>142.58000000000001</v>
      </c>
      <c r="CU89" s="575">
        <v>139.75</v>
      </c>
      <c r="CV89" s="576">
        <f t="shared" si="163"/>
        <v>30797.280000000002</v>
      </c>
      <c r="CW89" s="577">
        <f t="shared" si="163"/>
        <v>30325.75</v>
      </c>
      <c r="CX89" s="574">
        <v>142.1</v>
      </c>
      <c r="CY89" s="575">
        <v>144.78</v>
      </c>
      <c r="CZ89" s="576">
        <f t="shared" si="164"/>
        <v>5826.0999999999995</v>
      </c>
      <c r="DA89" s="577">
        <f t="shared" si="164"/>
        <v>7818.12</v>
      </c>
      <c r="DB89" s="574"/>
      <c r="DC89" s="575"/>
      <c r="DD89" s="576">
        <f t="shared" si="165"/>
        <v>0</v>
      </c>
      <c r="DE89" s="577">
        <f t="shared" si="165"/>
        <v>0</v>
      </c>
      <c r="DF89" s="576">
        <f t="shared" si="166"/>
        <v>142.50342412451363</v>
      </c>
      <c r="DG89" s="577">
        <f t="shared" si="166"/>
        <v>140.75228782287823</v>
      </c>
      <c r="DH89" s="576">
        <f t="shared" si="167"/>
        <v>36623.380000000005</v>
      </c>
      <c r="DI89" s="577">
        <f t="shared" si="167"/>
        <v>38143.870000000003</v>
      </c>
      <c r="DJ89" s="576">
        <f t="shared" si="168"/>
        <v>271</v>
      </c>
      <c r="DK89" s="577">
        <f t="shared" si="168"/>
        <v>296</v>
      </c>
      <c r="DL89" s="576">
        <f t="shared" si="168"/>
        <v>271</v>
      </c>
      <c r="DM89" s="577">
        <f t="shared" si="168"/>
        <v>296</v>
      </c>
      <c r="DN89" s="576">
        <f t="shared" si="169"/>
        <v>6.2611439114391132</v>
      </c>
      <c r="DO89" s="577">
        <f t="shared" si="169"/>
        <v>6.2417905405405412</v>
      </c>
      <c r="DP89" s="576">
        <f t="shared" si="170"/>
        <v>1696.7699999999998</v>
      </c>
      <c r="DQ89" s="577">
        <f t="shared" si="170"/>
        <v>1847.5700000000002</v>
      </c>
      <c r="DR89" s="576">
        <f t="shared" si="171"/>
        <v>142.45154981549817</v>
      </c>
      <c r="DS89" s="577">
        <f t="shared" si="171"/>
        <v>140.86780405405406</v>
      </c>
      <c r="DT89" s="576">
        <f t="shared" si="172"/>
        <v>38604.370000000003</v>
      </c>
      <c r="DU89" s="577">
        <f t="shared" si="172"/>
        <v>41696.870000000003</v>
      </c>
      <c r="DV89" s="574">
        <v>123</v>
      </c>
      <c r="DW89" s="575">
        <v>102</v>
      </c>
      <c r="DX89" s="576">
        <f t="shared" si="173"/>
        <v>123</v>
      </c>
      <c r="DY89" s="577">
        <f t="shared" si="173"/>
        <v>102</v>
      </c>
      <c r="DZ89" s="574">
        <v>53</v>
      </c>
      <c r="EA89" s="575">
        <v>49</v>
      </c>
      <c r="EB89" s="576">
        <f t="shared" si="174"/>
        <v>53</v>
      </c>
      <c r="EC89" s="577">
        <f t="shared" si="174"/>
        <v>49</v>
      </c>
      <c r="ED89" s="574"/>
      <c r="EE89" s="575"/>
      <c r="EF89" s="576">
        <f t="shared" si="175"/>
        <v>0</v>
      </c>
      <c r="EG89" s="577">
        <f t="shared" si="175"/>
        <v>0</v>
      </c>
      <c r="EH89" s="576">
        <f t="shared" si="176"/>
        <v>176</v>
      </c>
      <c r="EI89" s="577">
        <f t="shared" si="176"/>
        <v>151</v>
      </c>
      <c r="EJ89" s="576">
        <f t="shared" si="177"/>
        <v>176</v>
      </c>
      <c r="EK89" s="577">
        <f t="shared" si="177"/>
        <v>151</v>
      </c>
      <c r="EL89" s="574">
        <v>4.1500000000000004</v>
      </c>
      <c r="EM89" s="575">
        <v>4.08</v>
      </c>
      <c r="EN89" s="576">
        <f t="shared" si="178"/>
        <v>510.45000000000005</v>
      </c>
      <c r="EO89" s="577">
        <f t="shared" si="178"/>
        <v>416.16</v>
      </c>
      <c r="EP89" s="574">
        <v>5.07</v>
      </c>
      <c r="EQ89" s="575">
        <v>5.59</v>
      </c>
      <c r="ER89" s="576">
        <f t="shared" si="179"/>
        <v>268.71000000000004</v>
      </c>
      <c r="ES89" s="577">
        <f t="shared" si="179"/>
        <v>273.90999999999997</v>
      </c>
      <c r="ET89" s="574"/>
      <c r="EU89" s="575"/>
      <c r="EV89" s="576">
        <f t="shared" si="180"/>
        <v>0</v>
      </c>
      <c r="EW89" s="577">
        <f t="shared" si="180"/>
        <v>0</v>
      </c>
      <c r="EX89" s="576">
        <f t="shared" si="181"/>
        <v>4.4270454545454552</v>
      </c>
      <c r="EY89" s="577">
        <f t="shared" si="181"/>
        <v>4.5699999999999994</v>
      </c>
      <c r="EZ89" s="576">
        <f t="shared" si="182"/>
        <v>779.16000000000008</v>
      </c>
      <c r="FA89" s="577">
        <f t="shared" si="182"/>
        <v>690.06999999999994</v>
      </c>
      <c r="FB89" s="574">
        <v>103.66</v>
      </c>
      <c r="FC89" s="575">
        <v>106.91</v>
      </c>
      <c r="FD89" s="576">
        <f t="shared" si="183"/>
        <v>12750.18</v>
      </c>
      <c r="FE89" s="577">
        <f t="shared" si="183"/>
        <v>10904.82</v>
      </c>
      <c r="FF89" s="574">
        <v>105.35</v>
      </c>
      <c r="FG89" s="575">
        <v>98.71</v>
      </c>
      <c r="FH89" s="576">
        <f t="shared" si="184"/>
        <v>5583.5499999999993</v>
      </c>
      <c r="FI89" s="577">
        <f t="shared" si="184"/>
        <v>4836.79</v>
      </c>
      <c r="FJ89" s="574"/>
      <c r="FK89" s="575"/>
      <c r="FL89" s="576">
        <f t="shared" si="185"/>
        <v>0</v>
      </c>
      <c r="FM89" s="577">
        <f t="shared" si="185"/>
        <v>0</v>
      </c>
      <c r="FN89" s="576">
        <f t="shared" si="186"/>
        <v>104.16892045454546</v>
      </c>
      <c r="FO89" s="577">
        <f t="shared" si="186"/>
        <v>104.24907284768213</v>
      </c>
      <c r="FP89" s="576">
        <f t="shared" si="187"/>
        <v>18333.73</v>
      </c>
      <c r="FQ89" s="577">
        <f t="shared" si="187"/>
        <v>15741.61</v>
      </c>
      <c r="FR89" s="574">
        <v>1</v>
      </c>
      <c r="FS89" s="575"/>
      <c r="FT89" s="576">
        <f t="shared" si="188"/>
        <v>1</v>
      </c>
      <c r="FU89" s="577">
        <f t="shared" si="188"/>
        <v>0</v>
      </c>
      <c r="FV89" s="574"/>
      <c r="FW89" s="575"/>
      <c r="FX89" s="576">
        <f t="shared" si="189"/>
        <v>0</v>
      </c>
      <c r="FY89" s="577">
        <f t="shared" si="189"/>
        <v>0</v>
      </c>
      <c r="FZ89" s="574">
        <v>125</v>
      </c>
      <c r="GA89" s="575"/>
      <c r="GB89" s="576">
        <f t="shared" si="190"/>
        <v>125</v>
      </c>
      <c r="GC89" s="577">
        <f t="shared" si="190"/>
        <v>0</v>
      </c>
      <c r="GD89" s="576">
        <f t="shared" si="191"/>
        <v>348</v>
      </c>
      <c r="GE89" s="577">
        <f t="shared" si="191"/>
        <v>336</v>
      </c>
      <c r="GF89" s="576">
        <f t="shared" si="191"/>
        <v>348</v>
      </c>
      <c r="GG89" s="577">
        <f t="shared" si="191"/>
        <v>336</v>
      </c>
      <c r="GH89" s="576">
        <f t="shared" si="192"/>
        <v>1895.37</v>
      </c>
      <c r="GI89" s="577">
        <f t="shared" si="192"/>
        <v>1800.6100000000001</v>
      </c>
      <c r="GJ89" s="576">
        <f t="shared" si="193"/>
        <v>44835.450000000004</v>
      </c>
      <c r="GK89" s="577">
        <f t="shared" si="193"/>
        <v>43506.53</v>
      </c>
      <c r="GL89" s="576">
        <f t="shared" si="194"/>
        <v>99</v>
      </c>
      <c r="GM89" s="577">
        <f t="shared" si="194"/>
        <v>111</v>
      </c>
      <c r="GN89" s="576">
        <f t="shared" si="194"/>
        <v>99</v>
      </c>
      <c r="GO89" s="577">
        <f t="shared" si="194"/>
        <v>111</v>
      </c>
      <c r="GP89" s="576">
        <f t="shared" si="195"/>
        <v>580.55999999999995</v>
      </c>
      <c r="GQ89" s="577">
        <f t="shared" si="195"/>
        <v>737.03</v>
      </c>
      <c r="GR89" s="576">
        <f t="shared" si="196"/>
        <v>12102.649999999998</v>
      </c>
      <c r="GS89" s="577">
        <f t="shared" si="196"/>
        <v>13931.95</v>
      </c>
      <c r="GT89" s="576">
        <f t="shared" si="197"/>
        <v>447</v>
      </c>
      <c r="GU89" s="577">
        <f t="shared" si="197"/>
        <v>447</v>
      </c>
      <c r="GV89" s="576">
        <f t="shared" si="197"/>
        <v>447</v>
      </c>
      <c r="GW89" s="577">
        <f t="shared" si="197"/>
        <v>447</v>
      </c>
      <c r="GX89" s="576">
        <f t="shared" si="198"/>
        <v>2475.9299999999998</v>
      </c>
      <c r="GY89" s="577">
        <f t="shared" si="198"/>
        <v>2537.6400000000003</v>
      </c>
      <c r="GZ89" s="576">
        <f t="shared" si="198"/>
        <v>56938.100000000006</v>
      </c>
      <c r="HA89" s="577">
        <f t="shared" si="198"/>
        <v>57438.479999999996</v>
      </c>
      <c r="HB89" s="576">
        <f t="shared" si="199"/>
        <v>0</v>
      </c>
      <c r="HC89" s="577">
        <f t="shared" si="199"/>
        <v>0</v>
      </c>
      <c r="HD89" s="576">
        <f t="shared" si="199"/>
        <v>0</v>
      </c>
      <c r="HE89" s="577">
        <f t="shared" si="199"/>
        <v>0</v>
      </c>
      <c r="HF89" s="576" t="str">
        <f t="shared" si="200"/>
        <v/>
      </c>
      <c r="HG89" s="577" t="str">
        <f t="shared" si="200"/>
        <v/>
      </c>
      <c r="HH89" s="576" t="str">
        <f t="shared" si="201"/>
        <v/>
      </c>
      <c r="HI89" s="577" t="str">
        <f t="shared" si="201"/>
        <v/>
      </c>
      <c r="HJ89" s="576">
        <f t="shared" si="202"/>
        <v>2475.9299999999998</v>
      </c>
      <c r="HK89" s="577">
        <f t="shared" si="202"/>
        <v>2537.6400000000003</v>
      </c>
      <c r="HL89" s="576">
        <f t="shared" si="203"/>
        <v>57063.100000000006</v>
      </c>
      <c r="HM89" s="577">
        <f t="shared" si="203"/>
        <v>57438.48</v>
      </c>
    </row>
    <row r="90" spans="1:221">
      <c r="A90" s="80" t="s">
        <v>412</v>
      </c>
      <c r="B90" s="81" t="s">
        <v>449</v>
      </c>
      <c r="C90" s="87"/>
      <c r="D90" s="82" t="s">
        <v>450</v>
      </c>
      <c r="E90" s="83">
        <v>6</v>
      </c>
      <c r="F90" s="574">
        <v>1017</v>
      </c>
      <c r="G90" s="575">
        <v>1135</v>
      </c>
      <c r="H90" s="574">
        <v>1</v>
      </c>
      <c r="I90" s="575">
        <v>1</v>
      </c>
      <c r="J90" s="576">
        <f t="shared" si="136"/>
        <v>1016</v>
      </c>
      <c r="K90" s="577">
        <f t="shared" si="136"/>
        <v>1134</v>
      </c>
      <c r="L90" s="574"/>
      <c r="M90" s="575"/>
      <c r="N90" s="576">
        <f t="shared" si="137"/>
        <v>1016</v>
      </c>
      <c r="O90" s="577">
        <f t="shared" si="137"/>
        <v>1134</v>
      </c>
      <c r="P90" s="576">
        <f t="shared" si="137"/>
        <v>1016</v>
      </c>
      <c r="Q90" s="577">
        <f t="shared" si="137"/>
        <v>1134</v>
      </c>
      <c r="R90" s="574">
        <v>13</v>
      </c>
      <c r="S90" s="575">
        <v>13</v>
      </c>
      <c r="T90" s="576">
        <f t="shared" si="138"/>
        <v>13</v>
      </c>
      <c r="U90" s="577">
        <f t="shared" si="138"/>
        <v>13</v>
      </c>
      <c r="V90" s="574">
        <v>0</v>
      </c>
      <c r="W90" s="575">
        <v>4</v>
      </c>
      <c r="X90" s="576">
        <f t="shared" si="139"/>
        <v>0</v>
      </c>
      <c r="Y90" s="577">
        <f t="shared" si="139"/>
        <v>4</v>
      </c>
      <c r="Z90" s="574"/>
      <c r="AA90" s="575"/>
      <c r="AB90" s="576">
        <f t="shared" si="140"/>
        <v>0</v>
      </c>
      <c r="AC90" s="577">
        <f t="shared" si="140"/>
        <v>0</v>
      </c>
      <c r="AD90" s="576">
        <f t="shared" si="141"/>
        <v>13</v>
      </c>
      <c r="AE90" s="577">
        <f t="shared" si="141"/>
        <v>17</v>
      </c>
      <c r="AF90" s="576">
        <f t="shared" si="142"/>
        <v>13</v>
      </c>
      <c r="AG90" s="577">
        <f t="shared" si="142"/>
        <v>17</v>
      </c>
      <c r="AH90" s="574">
        <v>4.1500000000000004</v>
      </c>
      <c r="AI90" s="575">
        <v>4.62</v>
      </c>
      <c r="AJ90" s="576">
        <f t="shared" si="143"/>
        <v>53.95</v>
      </c>
      <c r="AK90" s="577">
        <f t="shared" si="143"/>
        <v>60.06</v>
      </c>
      <c r="AL90" s="574"/>
      <c r="AM90" s="575">
        <v>5.38</v>
      </c>
      <c r="AN90" s="576">
        <f t="shared" si="144"/>
        <v>0</v>
      </c>
      <c r="AO90" s="577">
        <f t="shared" si="144"/>
        <v>21.52</v>
      </c>
      <c r="AP90" s="574"/>
      <c r="AQ90" s="575"/>
      <c r="AR90" s="576">
        <f t="shared" si="145"/>
        <v>0</v>
      </c>
      <c r="AS90" s="577">
        <f t="shared" si="145"/>
        <v>0</v>
      </c>
      <c r="AT90" s="576">
        <f t="shared" si="146"/>
        <v>4.1500000000000004</v>
      </c>
      <c r="AU90" s="577">
        <f t="shared" si="146"/>
        <v>4.7988235294117647</v>
      </c>
      <c r="AV90" s="576">
        <f t="shared" si="147"/>
        <v>53.95</v>
      </c>
      <c r="AW90" s="577">
        <f t="shared" si="147"/>
        <v>81.58</v>
      </c>
      <c r="AX90" s="574">
        <v>137.54</v>
      </c>
      <c r="AY90" s="575">
        <v>137.91999999999999</v>
      </c>
      <c r="AZ90" s="576">
        <f t="shared" si="148"/>
        <v>1788.02</v>
      </c>
      <c r="BA90" s="577">
        <f t="shared" si="148"/>
        <v>1792.9599999999998</v>
      </c>
      <c r="BB90" s="574"/>
      <c r="BC90" s="575">
        <v>140.75</v>
      </c>
      <c r="BD90" s="576">
        <f t="shared" si="149"/>
        <v>0</v>
      </c>
      <c r="BE90" s="577">
        <f t="shared" si="149"/>
        <v>563</v>
      </c>
      <c r="BF90" s="574"/>
      <c r="BG90" s="575"/>
      <c r="BH90" s="576">
        <f t="shared" si="150"/>
        <v>0</v>
      </c>
      <c r="BI90" s="577">
        <f t="shared" si="150"/>
        <v>0</v>
      </c>
      <c r="BJ90" s="576">
        <f t="shared" si="151"/>
        <v>137.54</v>
      </c>
      <c r="BK90" s="577">
        <f t="shared" si="151"/>
        <v>138.58588235294118</v>
      </c>
      <c r="BL90" s="576">
        <f t="shared" si="152"/>
        <v>1788.02</v>
      </c>
      <c r="BM90" s="577">
        <f t="shared" si="152"/>
        <v>2355.96</v>
      </c>
      <c r="BN90" s="574">
        <v>391</v>
      </c>
      <c r="BO90" s="575">
        <v>470</v>
      </c>
      <c r="BP90" s="576">
        <f t="shared" si="153"/>
        <v>391</v>
      </c>
      <c r="BQ90" s="577">
        <f t="shared" si="153"/>
        <v>470</v>
      </c>
      <c r="BR90" s="574">
        <v>63</v>
      </c>
      <c r="BS90" s="575">
        <v>88</v>
      </c>
      <c r="BT90" s="576">
        <f t="shared" si="154"/>
        <v>63</v>
      </c>
      <c r="BU90" s="577">
        <f t="shared" si="154"/>
        <v>88</v>
      </c>
      <c r="BV90" s="574"/>
      <c r="BW90" s="575"/>
      <c r="BX90" s="576">
        <f t="shared" si="155"/>
        <v>0</v>
      </c>
      <c r="BY90" s="577">
        <f t="shared" si="155"/>
        <v>0</v>
      </c>
      <c r="BZ90" s="576">
        <f t="shared" si="156"/>
        <v>454</v>
      </c>
      <c r="CA90" s="577">
        <f t="shared" si="156"/>
        <v>558</v>
      </c>
      <c r="CB90" s="576">
        <f t="shared" si="157"/>
        <v>454</v>
      </c>
      <c r="CC90" s="577">
        <f t="shared" si="157"/>
        <v>558</v>
      </c>
      <c r="CD90" s="574">
        <v>5.6</v>
      </c>
      <c r="CE90" s="575">
        <v>5.76</v>
      </c>
      <c r="CF90" s="576">
        <f t="shared" si="158"/>
        <v>2189.6</v>
      </c>
      <c r="CG90" s="577">
        <f t="shared" si="158"/>
        <v>2707.2</v>
      </c>
      <c r="CH90" s="574">
        <v>6.06</v>
      </c>
      <c r="CI90" s="575">
        <v>6.38</v>
      </c>
      <c r="CJ90" s="576">
        <f t="shared" si="159"/>
        <v>381.78</v>
      </c>
      <c r="CK90" s="577">
        <f t="shared" si="159"/>
        <v>561.43999999999994</v>
      </c>
      <c r="CL90" s="574"/>
      <c r="CM90" s="575"/>
      <c r="CN90" s="576">
        <f t="shared" si="160"/>
        <v>0</v>
      </c>
      <c r="CO90" s="577">
        <f t="shared" si="160"/>
        <v>0</v>
      </c>
      <c r="CP90" s="576">
        <f t="shared" si="161"/>
        <v>5.6638325991189431</v>
      </c>
      <c r="CQ90" s="577">
        <f t="shared" si="161"/>
        <v>5.8577777777777778</v>
      </c>
      <c r="CR90" s="576">
        <f t="shared" si="162"/>
        <v>2571.38</v>
      </c>
      <c r="CS90" s="577">
        <f t="shared" si="162"/>
        <v>3268.64</v>
      </c>
      <c r="CT90" s="574">
        <v>140.16999999999999</v>
      </c>
      <c r="CU90" s="575">
        <v>140.07</v>
      </c>
      <c r="CV90" s="576">
        <f t="shared" si="163"/>
        <v>54806.469999999994</v>
      </c>
      <c r="CW90" s="577">
        <f t="shared" si="163"/>
        <v>65832.899999999994</v>
      </c>
      <c r="CX90" s="574">
        <v>141.91999999999999</v>
      </c>
      <c r="CY90" s="575">
        <v>139.68</v>
      </c>
      <c r="CZ90" s="576">
        <f t="shared" si="164"/>
        <v>8940.9599999999991</v>
      </c>
      <c r="DA90" s="577">
        <f t="shared" si="164"/>
        <v>12291.84</v>
      </c>
      <c r="DB90" s="574"/>
      <c r="DC90" s="575"/>
      <c r="DD90" s="576">
        <f t="shared" si="165"/>
        <v>0</v>
      </c>
      <c r="DE90" s="577">
        <f t="shared" si="165"/>
        <v>0</v>
      </c>
      <c r="DF90" s="576">
        <f t="shared" si="166"/>
        <v>140.41284140969162</v>
      </c>
      <c r="DG90" s="577">
        <f t="shared" si="166"/>
        <v>140.00849462365591</v>
      </c>
      <c r="DH90" s="576">
        <f t="shared" si="167"/>
        <v>63747.43</v>
      </c>
      <c r="DI90" s="577">
        <f t="shared" si="167"/>
        <v>78124.739999999991</v>
      </c>
      <c r="DJ90" s="576">
        <f t="shared" si="168"/>
        <v>467</v>
      </c>
      <c r="DK90" s="577">
        <f t="shared" si="168"/>
        <v>575</v>
      </c>
      <c r="DL90" s="576">
        <f t="shared" si="168"/>
        <v>467</v>
      </c>
      <c r="DM90" s="577">
        <f t="shared" si="168"/>
        <v>575</v>
      </c>
      <c r="DN90" s="576">
        <f t="shared" si="169"/>
        <v>5.6216916488222699</v>
      </c>
      <c r="DO90" s="577">
        <f t="shared" si="169"/>
        <v>5.8264695652173906</v>
      </c>
      <c r="DP90" s="576">
        <f t="shared" si="170"/>
        <v>2625.33</v>
      </c>
      <c r="DQ90" s="577">
        <f t="shared" si="170"/>
        <v>3350.22</v>
      </c>
      <c r="DR90" s="576">
        <f t="shared" si="171"/>
        <v>140.33286937901499</v>
      </c>
      <c r="DS90" s="577">
        <f t="shared" si="171"/>
        <v>139.9664347826087</v>
      </c>
      <c r="DT90" s="576">
        <f t="shared" si="172"/>
        <v>65535.450000000004</v>
      </c>
      <c r="DU90" s="577">
        <f t="shared" si="172"/>
        <v>80480.7</v>
      </c>
      <c r="DV90" s="574">
        <v>310</v>
      </c>
      <c r="DW90" s="575">
        <v>324</v>
      </c>
      <c r="DX90" s="576">
        <f t="shared" si="173"/>
        <v>310</v>
      </c>
      <c r="DY90" s="577">
        <f t="shared" si="173"/>
        <v>324</v>
      </c>
      <c r="DZ90" s="574">
        <v>238</v>
      </c>
      <c r="EA90" s="575">
        <v>234</v>
      </c>
      <c r="EB90" s="576">
        <f t="shared" si="174"/>
        <v>238</v>
      </c>
      <c r="EC90" s="577">
        <f t="shared" si="174"/>
        <v>234</v>
      </c>
      <c r="ED90" s="574"/>
      <c r="EE90" s="575"/>
      <c r="EF90" s="576">
        <f t="shared" si="175"/>
        <v>0</v>
      </c>
      <c r="EG90" s="577">
        <f t="shared" si="175"/>
        <v>0</v>
      </c>
      <c r="EH90" s="576">
        <f t="shared" si="176"/>
        <v>548</v>
      </c>
      <c r="EI90" s="577">
        <f t="shared" si="176"/>
        <v>558</v>
      </c>
      <c r="EJ90" s="576">
        <f t="shared" si="177"/>
        <v>548</v>
      </c>
      <c r="EK90" s="577">
        <f t="shared" si="177"/>
        <v>558</v>
      </c>
      <c r="EL90" s="574">
        <v>4.1500000000000004</v>
      </c>
      <c r="EM90" s="575">
        <v>4.18</v>
      </c>
      <c r="EN90" s="576">
        <f t="shared" si="178"/>
        <v>1286.5</v>
      </c>
      <c r="EO90" s="577">
        <f t="shared" si="178"/>
        <v>1354.32</v>
      </c>
      <c r="EP90" s="574">
        <v>4.63</v>
      </c>
      <c r="EQ90" s="575">
        <v>4.5999999999999996</v>
      </c>
      <c r="ER90" s="576">
        <f t="shared" si="179"/>
        <v>1101.94</v>
      </c>
      <c r="ES90" s="577">
        <f t="shared" si="179"/>
        <v>1076.3999999999999</v>
      </c>
      <c r="ET90" s="574"/>
      <c r="EU90" s="575"/>
      <c r="EV90" s="576">
        <f t="shared" si="180"/>
        <v>0</v>
      </c>
      <c r="EW90" s="577">
        <f t="shared" si="180"/>
        <v>0</v>
      </c>
      <c r="EX90" s="576">
        <f t="shared" si="181"/>
        <v>4.3584671532846713</v>
      </c>
      <c r="EY90" s="577">
        <f t="shared" si="181"/>
        <v>4.3561290322580639</v>
      </c>
      <c r="EZ90" s="576">
        <f t="shared" si="182"/>
        <v>2388.44</v>
      </c>
      <c r="FA90" s="577">
        <f t="shared" si="182"/>
        <v>2430.7199999999998</v>
      </c>
      <c r="FB90" s="574">
        <v>102.45</v>
      </c>
      <c r="FC90" s="575">
        <v>102.18</v>
      </c>
      <c r="FD90" s="576">
        <f t="shared" si="183"/>
        <v>31759.5</v>
      </c>
      <c r="FE90" s="577">
        <f t="shared" si="183"/>
        <v>33106.32</v>
      </c>
      <c r="FF90" s="574">
        <v>96.09</v>
      </c>
      <c r="FG90" s="575">
        <v>97.29</v>
      </c>
      <c r="FH90" s="576">
        <f t="shared" si="184"/>
        <v>22869.420000000002</v>
      </c>
      <c r="FI90" s="577">
        <f t="shared" si="184"/>
        <v>22765.86</v>
      </c>
      <c r="FJ90" s="574"/>
      <c r="FK90" s="575"/>
      <c r="FL90" s="576">
        <f t="shared" si="185"/>
        <v>0</v>
      </c>
      <c r="FM90" s="577">
        <f t="shared" si="185"/>
        <v>0</v>
      </c>
      <c r="FN90" s="576">
        <f t="shared" si="186"/>
        <v>99.6878102189781</v>
      </c>
      <c r="FO90" s="577">
        <f t="shared" si="186"/>
        <v>100.12935483870967</v>
      </c>
      <c r="FP90" s="576">
        <f t="shared" si="187"/>
        <v>54628.92</v>
      </c>
      <c r="FQ90" s="577">
        <f t="shared" si="187"/>
        <v>55872.18</v>
      </c>
      <c r="FR90" s="574">
        <v>1</v>
      </c>
      <c r="FS90" s="575">
        <v>1</v>
      </c>
      <c r="FT90" s="576">
        <f t="shared" si="188"/>
        <v>1</v>
      </c>
      <c r="FU90" s="577">
        <f t="shared" si="188"/>
        <v>1</v>
      </c>
      <c r="FV90" s="574"/>
      <c r="FW90" s="575"/>
      <c r="FX90" s="576">
        <f t="shared" si="189"/>
        <v>0</v>
      </c>
      <c r="FY90" s="577">
        <f t="shared" si="189"/>
        <v>0</v>
      </c>
      <c r="FZ90" s="574">
        <v>133.66</v>
      </c>
      <c r="GA90" s="575">
        <v>133</v>
      </c>
      <c r="GB90" s="576">
        <f t="shared" si="190"/>
        <v>133.66</v>
      </c>
      <c r="GC90" s="577">
        <f t="shared" si="190"/>
        <v>133</v>
      </c>
      <c r="GD90" s="576">
        <f t="shared" si="191"/>
        <v>714</v>
      </c>
      <c r="GE90" s="577">
        <f t="shared" si="191"/>
        <v>807</v>
      </c>
      <c r="GF90" s="576">
        <f t="shared" si="191"/>
        <v>714</v>
      </c>
      <c r="GG90" s="577">
        <f t="shared" si="191"/>
        <v>807</v>
      </c>
      <c r="GH90" s="576">
        <f t="shared" si="192"/>
        <v>3530.0499999999997</v>
      </c>
      <c r="GI90" s="577">
        <f t="shared" si="192"/>
        <v>4121.58</v>
      </c>
      <c r="GJ90" s="576">
        <f t="shared" si="193"/>
        <v>88353.989999999991</v>
      </c>
      <c r="GK90" s="577">
        <f t="shared" si="193"/>
        <v>100732.18</v>
      </c>
      <c r="GL90" s="576">
        <f t="shared" si="194"/>
        <v>301</v>
      </c>
      <c r="GM90" s="577">
        <f t="shared" si="194"/>
        <v>326</v>
      </c>
      <c r="GN90" s="576">
        <f t="shared" si="194"/>
        <v>301</v>
      </c>
      <c r="GO90" s="577">
        <f t="shared" si="194"/>
        <v>326</v>
      </c>
      <c r="GP90" s="576">
        <f t="shared" si="195"/>
        <v>1483.72</v>
      </c>
      <c r="GQ90" s="577">
        <f t="shared" si="195"/>
        <v>1659.3599999999997</v>
      </c>
      <c r="GR90" s="576">
        <f t="shared" si="196"/>
        <v>31810.38</v>
      </c>
      <c r="GS90" s="577">
        <f t="shared" si="196"/>
        <v>35620.699999999997</v>
      </c>
      <c r="GT90" s="576">
        <f t="shared" si="197"/>
        <v>1015</v>
      </c>
      <c r="GU90" s="577">
        <f t="shared" si="197"/>
        <v>1133</v>
      </c>
      <c r="GV90" s="576">
        <f t="shared" si="197"/>
        <v>1015</v>
      </c>
      <c r="GW90" s="577">
        <f t="shared" si="197"/>
        <v>1133</v>
      </c>
      <c r="GX90" s="576">
        <f t="shared" si="198"/>
        <v>5013.7699999999995</v>
      </c>
      <c r="GY90" s="577">
        <f t="shared" si="198"/>
        <v>5780.94</v>
      </c>
      <c r="GZ90" s="576">
        <f t="shared" si="198"/>
        <v>120164.37</v>
      </c>
      <c r="HA90" s="577">
        <f t="shared" si="198"/>
        <v>136352.88</v>
      </c>
      <c r="HB90" s="576">
        <f t="shared" si="199"/>
        <v>0</v>
      </c>
      <c r="HC90" s="577">
        <f t="shared" si="199"/>
        <v>0</v>
      </c>
      <c r="HD90" s="576">
        <f t="shared" si="199"/>
        <v>0</v>
      </c>
      <c r="HE90" s="577">
        <f t="shared" si="199"/>
        <v>0</v>
      </c>
      <c r="HF90" s="576" t="str">
        <f t="shared" si="200"/>
        <v/>
      </c>
      <c r="HG90" s="577" t="str">
        <f t="shared" si="200"/>
        <v/>
      </c>
      <c r="HH90" s="576" t="str">
        <f t="shared" si="201"/>
        <v/>
      </c>
      <c r="HI90" s="577" t="str">
        <f t="shared" si="201"/>
        <v/>
      </c>
      <c r="HJ90" s="576">
        <f t="shared" si="202"/>
        <v>5013.7700000000004</v>
      </c>
      <c r="HK90" s="577">
        <f t="shared" si="202"/>
        <v>5780.94</v>
      </c>
      <c r="HL90" s="576">
        <f t="shared" si="203"/>
        <v>120298.03</v>
      </c>
      <c r="HM90" s="577">
        <f t="shared" si="203"/>
        <v>136485.88</v>
      </c>
    </row>
    <row r="91" spans="1:221">
      <c r="A91" s="80" t="s">
        <v>412</v>
      </c>
      <c r="B91" s="81" t="s">
        <v>451</v>
      </c>
      <c r="C91" s="513" t="s">
        <v>1137</v>
      </c>
      <c r="D91" s="85">
        <v>482158</v>
      </c>
      <c r="E91" s="83">
        <v>6</v>
      </c>
      <c r="F91" s="574">
        <v>675</v>
      </c>
      <c r="G91" s="575">
        <v>743</v>
      </c>
      <c r="H91" s="574">
        <v>2</v>
      </c>
      <c r="I91" s="575">
        <v>0</v>
      </c>
      <c r="J91" s="576">
        <f t="shared" si="136"/>
        <v>673</v>
      </c>
      <c r="K91" s="577">
        <f t="shared" si="136"/>
        <v>743</v>
      </c>
      <c r="L91" s="574"/>
      <c r="M91" s="575"/>
      <c r="N91" s="576">
        <f t="shared" si="137"/>
        <v>673</v>
      </c>
      <c r="O91" s="577">
        <f t="shared" si="137"/>
        <v>743</v>
      </c>
      <c r="P91" s="576">
        <f t="shared" si="137"/>
        <v>673</v>
      </c>
      <c r="Q91" s="577">
        <f t="shared" si="137"/>
        <v>743</v>
      </c>
      <c r="R91" s="574">
        <v>13</v>
      </c>
      <c r="S91" s="575">
        <v>17</v>
      </c>
      <c r="T91" s="576">
        <f t="shared" si="138"/>
        <v>13</v>
      </c>
      <c r="U91" s="577">
        <f t="shared" si="138"/>
        <v>17</v>
      </c>
      <c r="V91" s="574">
        <v>2</v>
      </c>
      <c r="W91" s="575">
        <v>1</v>
      </c>
      <c r="X91" s="576">
        <f t="shared" si="139"/>
        <v>2</v>
      </c>
      <c r="Y91" s="577">
        <f t="shared" si="139"/>
        <v>1</v>
      </c>
      <c r="Z91" s="574"/>
      <c r="AA91" s="575"/>
      <c r="AB91" s="576">
        <f t="shared" si="140"/>
        <v>0</v>
      </c>
      <c r="AC91" s="577">
        <f t="shared" si="140"/>
        <v>0</v>
      </c>
      <c r="AD91" s="576">
        <f t="shared" si="141"/>
        <v>15</v>
      </c>
      <c r="AE91" s="577">
        <f t="shared" si="141"/>
        <v>18</v>
      </c>
      <c r="AF91" s="576">
        <f t="shared" si="142"/>
        <v>15</v>
      </c>
      <c r="AG91" s="577">
        <f t="shared" si="142"/>
        <v>18</v>
      </c>
      <c r="AH91" s="574">
        <v>4.2699999999999996</v>
      </c>
      <c r="AI91" s="575">
        <v>5.0599999999999996</v>
      </c>
      <c r="AJ91" s="576">
        <f t="shared" si="143"/>
        <v>55.509999999999991</v>
      </c>
      <c r="AK91" s="577">
        <f t="shared" si="143"/>
        <v>86.02</v>
      </c>
      <c r="AL91" s="574">
        <v>5.75</v>
      </c>
      <c r="AM91" s="575">
        <v>5</v>
      </c>
      <c r="AN91" s="576">
        <f t="shared" si="144"/>
        <v>11.5</v>
      </c>
      <c r="AO91" s="577">
        <f t="shared" si="144"/>
        <v>5</v>
      </c>
      <c r="AP91" s="574"/>
      <c r="AQ91" s="575"/>
      <c r="AR91" s="576">
        <f t="shared" si="145"/>
        <v>0</v>
      </c>
      <c r="AS91" s="577">
        <f t="shared" si="145"/>
        <v>0</v>
      </c>
      <c r="AT91" s="576">
        <f t="shared" si="146"/>
        <v>4.4673333333333325</v>
      </c>
      <c r="AU91" s="577">
        <f t="shared" si="146"/>
        <v>5.0566666666666666</v>
      </c>
      <c r="AV91" s="576">
        <f t="shared" si="147"/>
        <v>67.009999999999991</v>
      </c>
      <c r="AW91" s="577">
        <f t="shared" si="147"/>
        <v>91.02</v>
      </c>
      <c r="AX91" s="574">
        <v>133.85</v>
      </c>
      <c r="AY91" s="575">
        <v>139.94</v>
      </c>
      <c r="AZ91" s="576">
        <f t="shared" si="148"/>
        <v>1740.05</v>
      </c>
      <c r="BA91" s="577">
        <f t="shared" si="148"/>
        <v>2378.98</v>
      </c>
      <c r="BB91" s="574">
        <v>109.5</v>
      </c>
      <c r="BC91" s="575">
        <v>111</v>
      </c>
      <c r="BD91" s="576">
        <f t="shared" si="149"/>
        <v>219</v>
      </c>
      <c r="BE91" s="577">
        <f t="shared" si="149"/>
        <v>111</v>
      </c>
      <c r="BF91" s="574"/>
      <c r="BG91" s="575"/>
      <c r="BH91" s="576">
        <f t="shared" si="150"/>
        <v>0</v>
      </c>
      <c r="BI91" s="577">
        <f t="shared" si="150"/>
        <v>0</v>
      </c>
      <c r="BJ91" s="576">
        <f t="shared" si="151"/>
        <v>130.60333333333332</v>
      </c>
      <c r="BK91" s="577">
        <f t="shared" si="151"/>
        <v>138.33222222222221</v>
      </c>
      <c r="BL91" s="576">
        <f t="shared" si="152"/>
        <v>1959.05</v>
      </c>
      <c r="BM91" s="577">
        <f t="shared" si="152"/>
        <v>2489.98</v>
      </c>
      <c r="BN91" s="574">
        <v>284</v>
      </c>
      <c r="BO91" s="575">
        <v>278</v>
      </c>
      <c r="BP91" s="576">
        <f t="shared" si="153"/>
        <v>284</v>
      </c>
      <c r="BQ91" s="577">
        <f t="shared" si="153"/>
        <v>278</v>
      </c>
      <c r="BR91" s="574">
        <v>45</v>
      </c>
      <c r="BS91" s="575">
        <v>59</v>
      </c>
      <c r="BT91" s="576">
        <f t="shared" si="154"/>
        <v>45</v>
      </c>
      <c r="BU91" s="577">
        <f t="shared" si="154"/>
        <v>59</v>
      </c>
      <c r="BV91" s="574"/>
      <c r="BW91" s="575"/>
      <c r="BX91" s="576">
        <f t="shared" si="155"/>
        <v>0</v>
      </c>
      <c r="BY91" s="577">
        <f t="shared" si="155"/>
        <v>0</v>
      </c>
      <c r="BZ91" s="576">
        <f t="shared" si="156"/>
        <v>329</v>
      </c>
      <c r="CA91" s="577">
        <f t="shared" si="156"/>
        <v>337</v>
      </c>
      <c r="CB91" s="576">
        <f t="shared" si="157"/>
        <v>329</v>
      </c>
      <c r="CC91" s="577">
        <f t="shared" si="157"/>
        <v>337</v>
      </c>
      <c r="CD91" s="574">
        <v>6.18</v>
      </c>
      <c r="CE91" s="575">
        <v>6.04</v>
      </c>
      <c r="CF91" s="576">
        <f t="shared" si="158"/>
        <v>1755.12</v>
      </c>
      <c r="CG91" s="577">
        <f t="shared" si="158"/>
        <v>1679.1200000000001</v>
      </c>
      <c r="CH91" s="574">
        <v>7.7</v>
      </c>
      <c r="CI91" s="575">
        <v>8.48</v>
      </c>
      <c r="CJ91" s="576">
        <f t="shared" si="159"/>
        <v>346.5</v>
      </c>
      <c r="CK91" s="577">
        <f t="shared" si="159"/>
        <v>500.32000000000005</v>
      </c>
      <c r="CL91" s="574"/>
      <c r="CM91" s="575"/>
      <c r="CN91" s="576">
        <f t="shared" si="160"/>
        <v>0</v>
      </c>
      <c r="CO91" s="577">
        <f t="shared" si="160"/>
        <v>0</v>
      </c>
      <c r="CP91" s="576">
        <f t="shared" si="161"/>
        <v>6.3879027355623101</v>
      </c>
      <c r="CQ91" s="577">
        <f t="shared" si="161"/>
        <v>6.4671810089020774</v>
      </c>
      <c r="CR91" s="576">
        <f t="shared" si="162"/>
        <v>2101.62</v>
      </c>
      <c r="CS91" s="577">
        <f t="shared" si="162"/>
        <v>2179.44</v>
      </c>
      <c r="CT91" s="574">
        <v>143.05000000000001</v>
      </c>
      <c r="CU91" s="575">
        <v>139.16</v>
      </c>
      <c r="CV91" s="576">
        <f t="shared" si="163"/>
        <v>40626.200000000004</v>
      </c>
      <c r="CW91" s="577">
        <f t="shared" si="163"/>
        <v>38686.479999999996</v>
      </c>
      <c r="CX91" s="574">
        <v>144.88</v>
      </c>
      <c r="CY91" s="575">
        <v>146.27000000000001</v>
      </c>
      <c r="CZ91" s="576">
        <f t="shared" si="164"/>
        <v>6519.5999999999995</v>
      </c>
      <c r="DA91" s="577">
        <f t="shared" si="164"/>
        <v>8629.93</v>
      </c>
      <c r="DB91" s="574"/>
      <c r="DC91" s="575"/>
      <c r="DD91" s="576">
        <f t="shared" si="165"/>
        <v>0</v>
      </c>
      <c r="DE91" s="577">
        <f t="shared" si="165"/>
        <v>0</v>
      </c>
      <c r="DF91" s="576">
        <f t="shared" si="166"/>
        <v>143.30030395136779</v>
      </c>
      <c r="DG91" s="577">
        <f t="shared" si="166"/>
        <v>140.4047774480712</v>
      </c>
      <c r="DH91" s="576">
        <f t="shared" si="167"/>
        <v>47145.8</v>
      </c>
      <c r="DI91" s="577">
        <f t="shared" si="167"/>
        <v>47316.409999999996</v>
      </c>
      <c r="DJ91" s="576">
        <f t="shared" si="168"/>
        <v>344</v>
      </c>
      <c r="DK91" s="577">
        <f t="shared" si="168"/>
        <v>355</v>
      </c>
      <c r="DL91" s="576">
        <f t="shared" si="168"/>
        <v>344</v>
      </c>
      <c r="DM91" s="577">
        <f t="shared" si="168"/>
        <v>355</v>
      </c>
      <c r="DN91" s="576">
        <f t="shared" si="169"/>
        <v>6.3041569767441867</v>
      </c>
      <c r="DO91" s="577">
        <f t="shared" si="169"/>
        <v>6.3956619718309859</v>
      </c>
      <c r="DP91" s="576">
        <f t="shared" si="170"/>
        <v>2168.63</v>
      </c>
      <c r="DQ91" s="577">
        <f t="shared" si="170"/>
        <v>2270.46</v>
      </c>
      <c r="DR91" s="576">
        <f t="shared" si="171"/>
        <v>142.74665697674419</v>
      </c>
      <c r="DS91" s="577">
        <f t="shared" si="171"/>
        <v>140.29969014084506</v>
      </c>
      <c r="DT91" s="576">
        <f t="shared" si="172"/>
        <v>49104.85</v>
      </c>
      <c r="DU91" s="577">
        <f t="shared" si="172"/>
        <v>49806.389999999992</v>
      </c>
      <c r="DV91" s="574">
        <v>203</v>
      </c>
      <c r="DW91" s="575">
        <v>249</v>
      </c>
      <c r="DX91" s="576">
        <f t="shared" si="173"/>
        <v>203</v>
      </c>
      <c r="DY91" s="577">
        <f t="shared" si="173"/>
        <v>249</v>
      </c>
      <c r="DZ91" s="574">
        <v>126</v>
      </c>
      <c r="EA91" s="575">
        <v>139</v>
      </c>
      <c r="EB91" s="576">
        <f t="shared" si="174"/>
        <v>126</v>
      </c>
      <c r="EC91" s="577">
        <f t="shared" si="174"/>
        <v>139</v>
      </c>
      <c r="ED91" s="574"/>
      <c r="EE91" s="575"/>
      <c r="EF91" s="576">
        <f t="shared" si="175"/>
        <v>0</v>
      </c>
      <c r="EG91" s="577">
        <f t="shared" si="175"/>
        <v>0</v>
      </c>
      <c r="EH91" s="576">
        <f t="shared" si="176"/>
        <v>329</v>
      </c>
      <c r="EI91" s="577">
        <f t="shared" si="176"/>
        <v>388</v>
      </c>
      <c r="EJ91" s="576">
        <f t="shared" si="177"/>
        <v>329</v>
      </c>
      <c r="EK91" s="577">
        <f t="shared" si="177"/>
        <v>388</v>
      </c>
      <c r="EL91" s="574">
        <v>4.17</v>
      </c>
      <c r="EM91" s="575">
        <v>4.33</v>
      </c>
      <c r="EN91" s="576">
        <f t="shared" si="178"/>
        <v>846.51</v>
      </c>
      <c r="EO91" s="577">
        <f t="shared" si="178"/>
        <v>1078.17</v>
      </c>
      <c r="EP91" s="574">
        <v>4.6100000000000003</v>
      </c>
      <c r="EQ91" s="575">
        <v>4.8499999999999996</v>
      </c>
      <c r="ER91" s="576">
        <f t="shared" si="179"/>
        <v>580.86</v>
      </c>
      <c r="ES91" s="577">
        <f t="shared" si="179"/>
        <v>674.15</v>
      </c>
      <c r="ET91" s="574"/>
      <c r="EU91" s="575"/>
      <c r="EV91" s="576">
        <f t="shared" si="180"/>
        <v>0</v>
      </c>
      <c r="EW91" s="577">
        <f t="shared" si="180"/>
        <v>0</v>
      </c>
      <c r="EX91" s="576">
        <f t="shared" si="181"/>
        <v>4.3385106382978718</v>
      </c>
      <c r="EY91" s="577">
        <f t="shared" si="181"/>
        <v>4.5162886597938146</v>
      </c>
      <c r="EZ91" s="576">
        <f t="shared" si="182"/>
        <v>1427.37</v>
      </c>
      <c r="FA91" s="577">
        <f t="shared" si="182"/>
        <v>1752.32</v>
      </c>
      <c r="FB91" s="574">
        <v>100.08</v>
      </c>
      <c r="FC91" s="575">
        <v>103.12</v>
      </c>
      <c r="FD91" s="576">
        <f t="shared" si="183"/>
        <v>20316.239999999998</v>
      </c>
      <c r="FE91" s="577">
        <f t="shared" si="183"/>
        <v>25676.880000000001</v>
      </c>
      <c r="FF91" s="574">
        <v>91.7</v>
      </c>
      <c r="FG91" s="575">
        <v>90.05</v>
      </c>
      <c r="FH91" s="576">
        <f t="shared" si="184"/>
        <v>11554.2</v>
      </c>
      <c r="FI91" s="577">
        <f t="shared" si="184"/>
        <v>12516.949999999999</v>
      </c>
      <c r="FJ91" s="574"/>
      <c r="FK91" s="575"/>
      <c r="FL91" s="576">
        <f t="shared" si="185"/>
        <v>0</v>
      </c>
      <c r="FM91" s="577">
        <f t="shared" si="185"/>
        <v>0</v>
      </c>
      <c r="FN91" s="576">
        <f t="shared" si="186"/>
        <v>96.870638297872333</v>
      </c>
      <c r="FO91" s="577">
        <f t="shared" si="186"/>
        <v>98.437706185567009</v>
      </c>
      <c r="FP91" s="576">
        <f t="shared" si="187"/>
        <v>31870.44</v>
      </c>
      <c r="FQ91" s="577">
        <f t="shared" si="187"/>
        <v>38193.83</v>
      </c>
      <c r="FR91" s="574"/>
      <c r="FS91" s="575"/>
      <c r="FT91" s="576">
        <f t="shared" si="188"/>
        <v>0</v>
      </c>
      <c r="FU91" s="577">
        <f t="shared" si="188"/>
        <v>0</v>
      </c>
      <c r="FV91" s="574"/>
      <c r="FW91" s="575"/>
      <c r="FX91" s="576">
        <f t="shared" si="189"/>
        <v>0</v>
      </c>
      <c r="FY91" s="577">
        <f t="shared" si="189"/>
        <v>0</v>
      </c>
      <c r="FZ91" s="574"/>
      <c r="GA91" s="575"/>
      <c r="GB91" s="576">
        <f t="shared" si="190"/>
        <v>0</v>
      </c>
      <c r="GC91" s="577">
        <f t="shared" si="190"/>
        <v>0</v>
      </c>
      <c r="GD91" s="576">
        <f t="shared" si="191"/>
        <v>500</v>
      </c>
      <c r="GE91" s="577">
        <f t="shared" si="191"/>
        <v>544</v>
      </c>
      <c r="GF91" s="576">
        <f t="shared" si="191"/>
        <v>500</v>
      </c>
      <c r="GG91" s="577">
        <f t="shared" si="191"/>
        <v>544</v>
      </c>
      <c r="GH91" s="576">
        <f t="shared" si="192"/>
        <v>2657.14</v>
      </c>
      <c r="GI91" s="577">
        <f t="shared" si="192"/>
        <v>2843.3100000000004</v>
      </c>
      <c r="GJ91" s="576">
        <f t="shared" si="193"/>
        <v>62682.490000000005</v>
      </c>
      <c r="GK91" s="577">
        <f t="shared" si="193"/>
        <v>66742.34</v>
      </c>
      <c r="GL91" s="576">
        <f t="shared" si="194"/>
        <v>173</v>
      </c>
      <c r="GM91" s="577">
        <f t="shared" si="194"/>
        <v>199</v>
      </c>
      <c r="GN91" s="576">
        <f t="shared" si="194"/>
        <v>173</v>
      </c>
      <c r="GO91" s="577">
        <f t="shared" si="194"/>
        <v>199</v>
      </c>
      <c r="GP91" s="576">
        <f t="shared" si="195"/>
        <v>938.86</v>
      </c>
      <c r="GQ91" s="577">
        <f t="shared" si="195"/>
        <v>1179.47</v>
      </c>
      <c r="GR91" s="576">
        <f t="shared" si="196"/>
        <v>18292.8</v>
      </c>
      <c r="GS91" s="577">
        <f t="shared" si="196"/>
        <v>21257.879999999997</v>
      </c>
      <c r="GT91" s="576">
        <f t="shared" si="197"/>
        <v>673</v>
      </c>
      <c r="GU91" s="577">
        <f t="shared" si="197"/>
        <v>743</v>
      </c>
      <c r="GV91" s="576">
        <f t="shared" si="197"/>
        <v>673</v>
      </c>
      <c r="GW91" s="577">
        <f t="shared" si="197"/>
        <v>743</v>
      </c>
      <c r="GX91" s="576">
        <f t="shared" si="198"/>
        <v>3596</v>
      </c>
      <c r="GY91" s="577">
        <f t="shared" si="198"/>
        <v>4022.7800000000007</v>
      </c>
      <c r="GZ91" s="576">
        <f t="shared" si="198"/>
        <v>80975.290000000008</v>
      </c>
      <c r="HA91" s="577">
        <f t="shared" si="198"/>
        <v>88000.22</v>
      </c>
      <c r="HB91" s="576">
        <f t="shared" si="199"/>
        <v>0</v>
      </c>
      <c r="HC91" s="577">
        <f t="shared" si="199"/>
        <v>0</v>
      </c>
      <c r="HD91" s="576">
        <f t="shared" si="199"/>
        <v>0</v>
      </c>
      <c r="HE91" s="577">
        <f t="shared" si="199"/>
        <v>0</v>
      </c>
      <c r="HF91" s="576" t="str">
        <f t="shared" si="200"/>
        <v/>
      </c>
      <c r="HG91" s="577" t="str">
        <f t="shared" si="200"/>
        <v/>
      </c>
      <c r="HH91" s="576" t="str">
        <f t="shared" si="201"/>
        <v/>
      </c>
      <c r="HI91" s="577" t="str">
        <f t="shared" si="201"/>
        <v/>
      </c>
      <c r="HJ91" s="576">
        <f t="shared" si="202"/>
        <v>3596</v>
      </c>
      <c r="HK91" s="577">
        <f t="shared" si="202"/>
        <v>4022.7799999999997</v>
      </c>
      <c r="HL91" s="576">
        <f t="shared" si="203"/>
        <v>80975.289999999994</v>
      </c>
      <c r="HM91" s="577">
        <f t="shared" si="203"/>
        <v>88000.22</v>
      </c>
    </row>
    <row r="92" spans="1:221">
      <c r="A92" s="80" t="s">
        <v>412</v>
      </c>
      <c r="B92" s="81" t="s">
        <v>452</v>
      </c>
      <c r="C92" s="88" t="s">
        <v>1138</v>
      </c>
      <c r="D92" s="82" t="s">
        <v>453</v>
      </c>
      <c r="E92" s="89">
        <v>7</v>
      </c>
      <c r="F92" s="574">
        <v>391</v>
      </c>
      <c r="G92" s="575">
        <v>527</v>
      </c>
      <c r="H92" s="574">
        <v>2</v>
      </c>
      <c r="I92" s="575">
        <v>3</v>
      </c>
      <c r="J92" s="576">
        <f t="shared" si="136"/>
        <v>389</v>
      </c>
      <c r="K92" s="577">
        <f t="shared" si="136"/>
        <v>524</v>
      </c>
      <c r="L92" s="574"/>
      <c r="M92" s="575"/>
      <c r="N92" s="576">
        <f t="shared" si="137"/>
        <v>389</v>
      </c>
      <c r="O92" s="577">
        <f t="shared" si="137"/>
        <v>524</v>
      </c>
      <c r="P92" s="576">
        <f t="shared" si="137"/>
        <v>389</v>
      </c>
      <c r="Q92" s="577">
        <f t="shared" si="137"/>
        <v>524</v>
      </c>
      <c r="R92" s="574">
        <v>17</v>
      </c>
      <c r="S92" s="575">
        <v>27</v>
      </c>
      <c r="T92" s="576">
        <f t="shared" si="138"/>
        <v>17</v>
      </c>
      <c r="U92" s="577">
        <f t="shared" si="138"/>
        <v>27</v>
      </c>
      <c r="V92" s="574">
        <v>4</v>
      </c>
      <c r="W92" s="575">
        <v>10</v>
      </c>
      <c r="X92" s="576">
        <f t="shared" si="139"/>
        <v>4</v>
      </c>
      <c r="Y92" s="577">
        <f t="shared" si="139"/>
        <v>10</v>
      </c>
      <c r="Z92" s="574"/>
      <c r="AA92" s="575"/>
      <c r="AB92" s="576">
        <f t="shared" si="140"/>
        <v>0</v>
      </c>
      <c r="AC92" s="577">
        <f t="shared" si="140"/>
        <v>0</v>
      </c>
      <c r="AD92" s="576">
        <f t="shared" si="141"/>
        <v>21</v>
      </c>
      <c r="AE92" s="577">
        <f t="shared" si="141"/>
        <v>37</v>
      </c>
      <c r="AF92" s="576">
        <f t="shared" si="142"/>
        <v>21</v>
      </c>
      <c r="AG92" s="577">
        <f t="shared" si="142"/>
        <v>37</v>
      </c>
      <c r="AH92" s="574">
        <v>2.35</v>
      </c>
      <c r="AI92" s="575">
        <v>3.69</v>
      </c>
      <c r="AJ92" s="576">
        <f t="shared" si="143"/>
        <v>39.950000000000003</v>
      </c>
      <c r="AK92" s="577">
        <f t="shared" si="143"/>
        <v>99.63</v>
      </c>
      <c r="AL92" s="574">
        <v>3</v>
      </c>
      <c r="AM92" s="575">
        <v>3.95</v>
      </c>
      <c r="AN92" s="576">
        <f t="shared" si="144"/>
        <v>12</v>
      </c>
      <c r="AO92" s="577">
        <f t="shared" si="144"/>
        <v>39.5</v>
      </c>
      <c r="AP92" s="574"/>
      <c r="AQ92" s="575"/>
      <c r="AR92" s="576">
        <f t="shared" si="145"/>
        <v>0</v>
      </c>
      <c r="AS92" s="577">
        <f t="shared" si="145"/>
        <v>0</v>
      </c>
      <c r="AT92" s="576">
        <f t="shared" si="146"/>
        <v>2.4738095238095239</v>
      </c>
      <c r="AU92" s="577">
        <f t="shared" si="146"/>
        <v>3.7602702702702699</v>
      </c>
      <c r="AV92" s="576">
        <f t="shared" si="147"/>
        <v>51.95</v>
      </c>
      <c r="AW92" s="577">
        <f t="shared" si="147"/>
        <v>139.13</v>
      </c>
      <c r="AX92" s="574">
        <v>74.06</v>
      </c>
      <c r="AY92" s="575">
        <v>89.63</v>
      </c>
      <c r="AZ92" s="576">
        <f t="shared" si="148"/>
        <v>1259.02</v>
      </c>
      <c r="BA92" s="577">
        <f t="shared" si="148"/>
        <v>2420.0099999999998</v>
      </c>
      <c r="BB92" s="574">
        <v>76.5</v>
      </c>
      <c r="BC92" s="575">
        <v>83.8</v>
      </c>
      <c r="BD92" s="576">
        <f t="shared" si="149"/>
        <v>306</v>
      </c>
      <c r="BE92" s="577">
        <f t="shared" si="149"/>
        <v>838</v>
      </c>
      <c r="BF92" s="574"/>
      <c r="BG92" s="575"/>
      <c r="BH92" s="576">
        <f t="shared" si="150"/>
        <v>0</v>
      </c>
      <c r="BI92" s="577">
        <f t="shared" si="150"/>
        <v>0</v>
      </c>
      <c r="BJ92" s="576">
        <f t="shared" si="151"/>
        <v>74.524761904761903</v>
      </c>
      <c r="BK92" s="577">
        <f t="shared" si="151"/>
        <v>88.054324324324313</v>
      </c>
      <c r="BL92" s="576">
        <f t="shared" si="152"/>
        <v>1565.02</v>
      </c>
      <c r="BM92" s="577">
        <f t="shared" si="152"/>
        <v>3258.0099999999998</v>
      </c>
      <c r="BN92" s="574">
        <v>215</v>
      </c>
      <c r="BO92" s="575">
        <v>223</v>
      </c>
      <c r="BP92" s="576">
        <f t="shared" si="153"/>
        <v>215</v>
      </c>
      <c r="BQ92" s="577">
        <f t="shared" si="153"/>
        <v>223</v>
      </c>
      <c r="BR92" s="574">
        <v>23</v>
      </c>
      <c r="BS92" s="575">
        <v>63</v>
      </c>
      <c r="BT92" s="576">
        <f t="shared" si="154"/>
        <v>23</v>
      </c>
      <c r="BU92" s="577">
        <f t="shared" si="154"/>
        <v>63</v>
      </c>
      <c r="BV92" s="574"/>
      <c r="BW92" s="575"/>
      <c r="BX92" s="576">
        <f t="shared" si="155"/>
        <v>0</v>
      </c>
      <c r="BY92" s="577">
        <f t="shared" si="155"/>
        <v>0</v>
      </c>
      <c r="BZ92" s="576">
        <f t="shared" si="156"/>
        <v>238</v>
      </c>
      <c r="CA92" s="577">
        <f t="shared" si="156"/>
        <v>286</v>
      </c>
      <c r="CB92" s="576">
        <f t="shared" si="157"/>
        <v>238</v>
      </c>
      <c r="CC92" s="577">
        <f t="shared" si="157"/>
        <v>286</v>
      </c>
      <c r="CD92" s="574">
        <v>4.2699999999999996</v>
      </c>
      <c r="CE92" s="575">
        <v>4.09</v>
      </c>
      <c r="CF92" s="576">
        <f t="shared" si="158"/>
        <v>918.05</v>
      </c>
      <c r="CG92" s="577">
        <f t="shared" si="158"/>
        <v>912.06999999999994</v>
      </c>
      <c r="CH92" s="574">
        <v>5.43</v>
      </c>
      <c r="CI92" s="575">
        <v>6.21</v>
      </c>
      <c r="CJ92" s="576">
        <f t="shared" si="159"/>
        <v>124.88999999999999</v>
      </c>
      <c r="CK92" s="577">
        <f t="shared" si="159"/>
        <v>391.23</v>
      </c>
      <c r="CL92" s="574"/>
      <c r="CM92" s="575"/>
      <c r="CN92" s="576">
        <f t="shared" si="160"/>
        <v>0</v>
      </c>
      <c r="CO92" s="577">
        <f t="shared" si="160"/>
        <v>0</v>
      </c>
      <c r="CP92" s="576">
        <f t="shared" si="161"/>
        <v>4.3821008403361343</v>
      </c>
      <c r="CQ92" s="577">
        <f t="shared" si="161"/>
        <v>4.5569930069930065</v>
      </c>
      <c r="CR92" s="576">
        <f t="shared" si="162"/>
        <v>1042.94</v>
      </c>
      <c r="CS92" s="577">
        <f t="shared" si="162"/>
        <v>1303.3</v>
      </c>
      <c r="CT92" s="574">
        <v>81</v>
      </c>
      <c r="CU92" s="575">
        <v>81.8</v>
      </c>
      <c r="CV92" s="576">
        <f t="shared" si="163"/>
        <v>17415</v>
      </c>
      <c r="CW92" s="577">
        <f t="shared" si="163"/>
        <v>18241.399999999998</v>
      </c>
      <c r="CX92" s="574">
        <v>76.91</v>
      </c>
      <c r="CY92" s="575">
        <v>100.95</v>
      </c>
      <c r="CZ92" s="576">
        <f t="shared" si="164"/>
        <v>1768.9299999999998</v>
      </c>
      <c r="DA92" s="577">
        <f t="shared" si="164"/>
        <v>6359.85</v>
      </c>
      <c r="DB92" s="574"/>
      <c r="DC92" s="575"/>
      <c r="DD92" s="576">
        <f t="shared" si="165"/>
        <v>0</v>
      </c>
      <c r="DE92" s="577">
        <f t="shared" si="165"/>
        <v>0</v>
      </c>
      <c r="DF92" s="576">
        <f t="shared" si="166"/>
        <v>80.604747899159662</v>
      </c>
      <c r="DG92" s="577">
        <f t="shared" si="166"/>
        <v>86.01835664335664</v>
      </c>
      <c r="DH92" s="576">
        <f t="shared" si="167"/>
        <v>19183.93</v>
      </c>
      <c r="DI92" s="577">
        <f t="shared" si="167"/>
        <v>24601.25</v>
      </c>
      <c r="DJ92" s="576">
        <f t="shared" si="168"/>
        <v>259</v>
      </c>
      <c r="DK92" s="577">
        <f t="shared" si="168"/>
        <v>323</v>
      </c>
      <c r="DL92" s="576">
        <f t="shared" si="168"/>
        <v>259</v>
      </c>
      <c r="DM92" s="577">
        <f t="shared" si="168"/>
        <v>323</v>
      </c>
      <c r="DN92" s="576">
        <f t="shared" si="169"/>
        <v>4.2273745173745176</v>
      </c>
      <c r="DO92" s="577">
        <f t="shared" si="169"/>
        <v>4.4657275541795665</v>
      </c>
      <c r="DP92" s="576">
        <f t="shared" si="170"/>
        <v>1094.8900000000001</v>
      </c>
      <c r="DQ92" s="577">
        <f t="shared" si="170"/>
        <v>1442.43</v>
      </c>
      <c r="DR92" s="576">
        <f t="shared" si="171"/>
        <v>80.111776061776069</v>
      </c>
      <c r="DS92" s="577">
        <f t="shared" si="171"/>
        <v>86.251578947368415</v>
      </c>
      <c r="DT92" s="576">
        <f t="shared" si="172"/>
        <v>20748.95</v>
      </c>
      <c r="DU92" s="577">
        <f t="shared" si="172"/>
        <v>27859.26</v>
      </c>
      <c r="DV92" s="574">
        <v>74</v>
      </c>
      <c r="DW92" s="575">
        <v>93</v>
      </c>
      <c r="DX92" s="576">
        <f t="shared" si="173"/>
        <v>74</v>
      </c>
      <c r="DY92" s="577">
        <f t="shared" si="173"/>
        <v>93</v>
      </c>
      <c r="DZ92" s="574">
        <v>53</v>
      </c>
      <c r="EA92" s="575">
        <v>95</v>
      </c>
      <c r="EB92" s="576">
        <f t="shared" si="174"/>
        <v>53</v>
      </c>
      <c r="EC92" s="577">
        <f t="shared" si="174"/>
        <v>95</v>
      </c>
      <c r="ED92" s="574"/>
      <c r="EE92" s="575"/>
      <c r="EF92" s="576">
        <f t="shared" si="175"/>
        <v>0</v>
      </c>
      <c r="EG92" s="577">
        <f t="shared" si="175"/>
        <v>0</v>
      </c>
      <c r="EH92" s="576">
        <f t="shared" si="176"/>
        <v>127</v>
      </c>
      <c r="EI92" s="577">
        <f t="shared" si="176"/>
        <v>188</v>
      </c>
      <c r="EJ92" s="576">
        <f t="shared" si="177"/>
        <v>127</v>
      </c>
      <c r="EK92" s="577">
        <f t="shared" si="177"/>
        <v>188</v>
      </c>
      <c r="EL92" s="574">
        <v>3.35</v>
      </c>
      <c r="EM92" s="575">
        <v>3.13</v>
      </c>
      <c r="EN92" s="576">
        <f t="shared" si="178"/>
        <v>247.9</v>
      </c>
      <c r="EO92" s="577">
        <f t="shared" si="178"/>
        <v>291.08999999999997</v>
      </c>
      <c r="EP92" s="574">
        <v>3.15</v>
      </c>
      <c r="EQ92" s="575">
        <v>3.24</v>
      </c>
      <c r="ER92" s="576">
        <f t="shared" si="179"/>
        <v>166.95</v>
      </c>
      <c r="ES92" s="577">
        <f t="shared" si="179"/>
        <v>307.8</v>
      </c>
      <c r="ET92" s="574"/>
      <c r="EU92" s="575"/>
      <c r="EV92" s="576">
        <f t="shared" si="180"/>
        <v>0</v>
      </c>
      <c r="EW92" s="577">
        <f t="shared" si="180"/>
        <v>0</v>
      </c>
      <c r="EX92" s="576">
        <f t="shared" si="181"/>
        <v>3.2665354330708665</v>
      </c>
      <c r="EY92" s="577">
        <f t="shared" si="181"/>
        <v>3.1855851063829785</v>
      </c>
      <c r="EZ92" s="576">
        <f t="shared" si="182"/>
        <v>414.85</v>
      </c>
      <c r="FA92" s="577">
        <f t="shared" si="182"/>
        <v>598.89</v>
      </c>
      <c r="FB92" s="574">
        <v>70.31</v>
      </c>
      <c r="FC92" s="575">
        <v>67.61</v>
      </c>
      <c r="FD92" s="576">
        <f t="shared" si="183"/>
        <v>5202.9400000000005</v>
      </c>
      <c r="FE92" s="577">
        <f t="shared" si="183"/>
        <v>6287.73</v>
      </c>
      <c r="FF92" s="574">
        <v>47.58</v>
      </c>
      <c r="FG92" s="575">
        <v>50.09</v>
      </c>
      <c r="FH92" s="576">
        <f t="shared" si="184"/>
        <v>2521.7399999999998</v>
      </c>
      <c r="FI92" s="577">
        <f t="shared" si="184"/>
        <v>4758.55</v>
      </c>
      <c r="FJ92" s="574"/>
      <c r="FK92" s="575"/>
      <c r="FL92" s="576">
        <f t="shared" si="185"/>
        <v>0</v>
      </c>
      <c r="FM92" s="577">
        <f t="shared" si="185"/>
        <v>0</v>
      </c>
      <c r="FN92" s="576">
        <f t="shared" si="186"/>
        <v>60.824251968503937</v>
      </c>
      <c r="FO92" s="577">
        <f t="shared" si="186"/>
        <v>58.756808510638294</v>
      </c>
      <c r="FP92" s="576">
        <f t="shared" si="187"/>
        <v>7724.68</v>
      </c>
      <c r="FQ92" s="577">
        <f t="shared" si="187"/>
        <v>11046.279999999999</v>
      </c>
      <c r="FR92" s="574">
        <v>3</v>
      </c>
      <c r="FS92" s="575">
        <v>13</v>
      </c>
      <c r="FT92" s="576">
        <f t="shared" si="188"/>
        <v>3</v>
      </c>
      <c r="FU92" s="577">
        <f t="shared" si="188"/>
        <v>13</v>
      </c>
      <c r="FV92" s="574"/>
      <c r="FW92" s="575"/>
      <c r="FX92" s="576">
        <f t="shared" si="189"/>
        <v>0</v>
      </c>
      <c r="FY92" s="577">
        <f t="shared" si="189"/>
        <v>0</v>
      </c>
      <c r="FZ92" s="574">
        <v>75.22</v>
      </c>
      <c r="GA92" s="575">
        <v>69.41</v>
      </c>
      <c r="GB92" s="576">
        <f t="shared" si="190"/>
        <v>225.66</v>
      </c>
      <c r="GC92" s="577">
        <f t="shared" si="190"/>
        <v>902.32999999999993</v>
      </c>
      <c r="GD92" s="576">
        <f t="shared" si="191"/>
        <v>306</v>
      </c>
      <c r="GE92" s="577">
        <f t="shared" si="191"/>
        <v>343</v>
      </c>
      <c r="GF92" s="576">
        <f t="shared" si="191"/>
        <v>306</v>
      </c>
      <c r="GG92" s="577">
        <f t="shared" si="191"/>
        <v>343</v>
      </c>
      <c r="GH92" s="576">
        <f t="shared" si="192"/>
        <v>1205.9000000000001</v>
      </c>
      <c r="GI92" s="577">
        <f t="shared" si="192"/>
        <v>1302.79</v>
      </c>
      <c r="GJ92" s="576">
        <f t="shared" si="193"/>
        <v>23876.959999999999</v>
      </c>
      <c r="GK92" s="577">
        <f t="shared" si="193"/>
        <v>26949.139999999996</v>
      </c>
      <c r="GL92" s="576">
        <f t="shared" si="194"/>
        <v>80</v>
      </c>
      <c r="GM92" s="577">
        <f t="shared" si="194"/>
        <v>168</v>
      </c>
      <c r="GN92" s="576">
        <f t="shared" si="194"/>
        <v>80</v>
      </c>
      <c r="GO92" s="577">
        <f t="shared" si="194"/>
        <v>168</v>
      </c>
      <c r="GP92" s="576">
        <f t="shared" si="195"/>
        <v>303.83999999999997</v>
      </c>
      <c r="GQ92" s="577">
        <f t="shared" si="195"/>
        <v>738.53</v>
      </c>
      <c r="GR92" s="576">
        <f t="shared" si="196"/>
        <v>4596.67</v>
      </c>
      <c r="GS92" s="577">
        <f t="shared" si="196"/>
        <v>11956.400000000001</v>
      </c>
      <c r="GT92" s="576">
        <f t="shared" si="197"/>
        <v>386</v>
      </c>
      <c r="GU92" s="577">
        <f t="shared" si="197"/>
        <v>511</v>
      </c>
      <c r="GV92" s="576">
        <f t="shared" si="197"/>
        <v>386</v>
      </c>
      <c r="GW92" s="577">
        <f t="shared" si="197"/>
        <v>511</v>
      </c>
      <c r="GX92" s="576">
        <f t="shared" si="198"/>
        <v>1509.74</v>
      </c>
      <c r="GY92" s="577">
        <f t="shared" si="198"/>
        <v>2041.32</v>
      </c>
      <c r="GZ92" s="576">
        <f t="shared" si="198"/>
        <v>28473.629999999997</v>
      </c>
      <c r="HA92" s="577">
        <f t="shared" si="198"/>
        <v>38905.539999999994</v>
      </c>
      <c r="HB92" s="576">
        <f t="shared" si="199"/>
        <v>0</v>
      </c>
      <c r="HC92" s="577">
        <f t="shared" si="199"/>
        <v>0</v>
      </c>
      <c r="HD92" s="576">
        <f t="shared" si="199"/>
        <v>0</v>
      </c>
      <c r="HE92" s="577">
        <f t="shared" si="199"/>
        <v>0</v>
      </c>
      <c r="HF92" s="576" t="str">
        <f t="shared" si="200"/>
        <v/>
      </c>
      <c r="HG92" s="577" t="str">
        <f t="shared" si="200"/>
        <v/>
      </c>
      <c r="HH92" s="576" t="str">
        <f t="shared" si="201"/>
        <v/>
      </c>
      <c r="HI92" s="577" t="str">
        <f t="shared" si="201"/>
        <v/>
      </c>
      <c r="HJ92" s="576">
        <f t="shared" si="202"/>
        <v>1509.7400000000002</v>
      </c>
      <c r="HK92" s="577">
        <f t="shared" si="202"/>
        <v>2041.3200000000002</v>
      </c>
      <c r="HL92" s="576">
        <f t="shared" si="203"/>
        <v>28699.29</v>
      </c>
      <c r="HM92" s="577">
        <f t="shared" si="203"/>
        <v>39807.869999999995</v>
      </c>
    </row>
    <row r="93" spans="1:221">
      <c r="A93" s="80" t="s">
        <v>412</v>
      </c>
      <c r="B93" s="81" t="s">
        <v>454</v>
      </c>
      <c r="C93" s="87"/>
      <c r="D93" s="82" t="s">
        <v>455</v>
      </c>
      <c r="E93" s="89">
        <v>7</v>
      </c>
      <c r="F93" s="574">
        <v>317</v>
      </c>
      <c r="G93" s="575">
        <v>317</v>
      </c>
      <c r="H93" s="574">
        <v>2</v>
      </c>
      <c r="I93" s="575">
        <v>4</v>
      </c>
      <c r="J93" s="576">
        <f t="shared" si="136"/>
        <v>315</v>
      </c>
      <c r="K93" s="577">
        <f t="shared" si="136"/>
        <v>313</v>
      </c>
      <c r="L93" s="574"/>
      <c r="M93" s="575"/>
      <c r="N93" s="576">
        <f t="shared" si="137"/>
        <v>315</v>
      </c>
      <c r="O93" s="577">
        <f t="shared" si="137"/>
        <v>313</v>
      </c>
      <c r="P93" s="576">
        <f t="shared" si="137"/>
        <v>315</v>
      </c>
      <c r="Q93" s="577">
        <f t="shared" si="137"/>
        <v>313</v>
      </c>
      <c r="R93" s="574">
        <v>3</v>
      </c>
      <c r="S93" s="575">
        <v>1</v>
      </c>
      <c r="T93" s="576">
        <f t="shared" si="138"/>
        <v>3</v>
      </c>
      <c r="U93" s="577">
        <f t="shared" si="138"/>
        <v>1</v>
      </c>
      <c r="V93" s="574">
        <v>3</v>
      </c>
      <c r="W93" s="575">
        <v>1</v>
      </c>
      <c r="X93" s="576">
        <f t="shared" si="139"/>
        <v>3</v>
      </c>
      <c r="Y93" s="577">
        <f t="shared" si="139"/>
        <v>1</v>
      </c>
      <c r="Z93" s="574"/>
      <c r="AA93" s="575"/>
      <c r="AB93" s="576">
        <f t="shared" si="140"/>
        <v>0</v>
      </c>
      <c r="AC93" s="577">
        <f t="shared" si="140"/>
        <v>0</v>
      </c>
      <c r="AD93" s="576">
        <f t="shared" si="141"/>
        <v>6</v>
      </c>
      <c r="AE93" s="577">
        <f t="shared" si="141"/>
        <v>2</v>
      </c>
      <c r="AF93" s="576">
        <f t="shared" si="142"/>
        <v>6</v>
      </c>
      <c r="AG93" s="577">
        <f t="shared" si="142"/>
        <v>2</v>
      </c>
      <c r="AH93" s="574">
        <v>3.5</v>
      </c>
      <c r="AI93" s="575">
        <v>5.5</v>
      </c>
      <c r="AJ93" s="576">
        <f t="shared" si="143"/>
        <v>10.5</v>
      </c>
      <c r="AK93" s="577">
        <f t="shared" si="143"/>
        <v>5.5</v>
      </c>
      <c r="AL93" s="574">
        <v>3.33</v>
      </c>
      <c r="AM93" s="575">
        <v>4</v>
      </c>
      <c r="AN93" s="576">
        <f t="shared" si="144"/>
        <v>9.99</v>
      </c>
      <c r="AO93" s="577">
        <f t="shared" si="144"/>
        <v>4</v>
      </c>
      <c r="AP93" s="574"/>
      <c r="AQ93" s="575"/>
      <c r="AR93" s="576">
        <f t="shared" si="145"/>
        <v>0</v>
      </c>
      <c r="AS93" s="577">
        <f t="shared" si="145"/>
        <v>0</v>
      </c>
      <c r="AT93" s="576">
        <f t="shared" si="146"/>
        <v>3.4150000000000005</v>
      </c>
      <c r="AU93" s="577">
        <f t="shared" si="146"/>
        <v>4.75</v>
      </c>
      <c r="AV93" s="576">
        <f t="shared" si="147"/>
        <v>20.490000000000002</v>
      </c>
      <c r="AW93" s="577">
        <f t="shared" si="147"/>
        <v>9.5</v>
      </c>
      <c r="AX93" s="574">
        <v>93.33</v>
      </c>
      <c r="AY93" s="575">
        <v>80</v>
      </c>
      <c r="AZ93" s="576">
        <f t="shared" si="148"/>
        <v>279.99</v>
      </c>
      <c r="BA93" s="577">
        <f t="shared" si="148"/>
        <v>80</v>
      </c>
      <c r="BB93" s="574">
        <v>86.67</v>
      </c>
      <c r="BC93" s="575">
        <v>95</v>
      </c>
      <c r="BD93" s="576">
        <f t="shared" si="149"/>
        <v>260.01</v>
      </c>
      <c r="BE93" s="577">
        <f t="shared" si="149"/>
        <v>95</v>
      </c>
      <c r="BF93" s="574"/>
      <c r="BG93" s="575"/>
      <c r="BH93" s="576">
        <f t="shared" si="150"/>
        <v>0</v>
      </c>
      <c r="BI93" s="577">
        <f t="shared" si="150"/>
        <v>0</v>
      </c>
      <c r="BJ93" s="576">
        <f t="shared" si="151"/>
        <v>90</v>
      </c>
      <c r="BK93" s="577">
        <f t="shared" si="151"/>
        <v>87.5</v>
      </c>
      <c r="BL93" s="576">
        <f t="shared" si="152"/>
        <v>540</v>
      </c>
      <c r="BM93" s="577">
        <f t="shared" si="152"/>
        <v>175</v>
      </c>
      <c r="BN93" s="574">
        <v>80</v>
      </c>
      <c r="BO93" s="575">
        <v>79</v>
      </c>
      <c r="BP93" s="576">
        <f t="shared" si="153"/>
        <v>80</v>
      </c>
      <c r="BQ93" s="577">
        <f t="shared" si="153"/>
        <v>79</v>
      </c>
      <c r="BR93" s="574">
        <v>52</v>
      </c>
      <c r="BS93" s="575">
        <v>57</v>
      </c>
      <c r="BT93" s="576">
        <f t="shared" si="154"/>
        <v>52</v>
      </c>
      <c r="BU93" s="577">
        <f t="shared" si="154"/>
        <v>57</v>
      </c>
      <c r="BV93" s="574"/>
      <c r="BW93" s="575"/>
      <c r="BX93" s="576">
        <f t="shared" si="155"/>
        <v>0</v>
      </c>
      <c r="BY93" s="577">
        <f t="shared" si="155"/>
        <v>0</v>
      </c>
      <c r="BZ93" s="576">
        <f t="shared" si="156"/>
        <v>132</v>
      </c>
      <c r="CA93" s="577">
        <f t="shared" si="156"/>
        <v>136</v>
      </c>
      <c r="CB93" s="576">
        <f t="shared" si="157"/>
        <v>132</v>
      </c>
      <c r="CC93" s="577">
        <f t="shared" si="157"/>
        <v>136</v>
      </c>
      <c r="CD93" s="574">
        <v>3.86</v>
      </c>
      <c r="CE93" s="575">
        <v>4.6500000000000004</v>
      </c>
      <c r="CF93" s="576">
        <f t="shared" si="158"/>
        <v>308.8</v>
      </c>
      <c r="CG93" s="577">
        <f t="shared" si="158"/>
        <v>367.35</v>
      </c>
      <c r="CH93" s="574">
        <v>4.51</v>
      </c>
      <c r="CI93" s="575">
        <v>5.04</v>
      </c>
      <c r="CJ93" s="576">
        <f t="shared" si="159"/>
        <v>234.51999999999998</v>
      </c>
      <c r="CK93" s="577">
        <f t="shared" si="159"/>
        <v>287.28000000000003</v>
      </c>
      <c r="CL93" s="574"/>
      <c r="CM93" s="575"/>
      <c r="CN93" s="576">
        <f t="shared" si="160"/>
        <v>0</v>
      </c>
      <c r="CO93" s="577">
        <f t="shared" si="160"/>
        <v>0</v>
      </c>
      <c r="CP93" s="576">
        <f t="shared" si="161"/>
        <v>4.1160606060606053</v>
      </c>
      <c r="CQ93" s="577">
        <f t="shared" si="161"/>
        <v>4.8134558823529421</v>
      </c>
      <c r="CR93" s="576">
        <f t="shared" si="162"/>
        <v>543.31999999999994</v>
      </c>
      <c r="CS93" s="577">
        <f t="shared" si="162"/>
        <v>654.63000000000011</v>
      </c>
      <c r="CT93" s="574">
        <v>77.510000000000005</v>
      </c>
      <c r="CU93" s="575">
        <v>84.38</v>
      </c>
      <c r="CV93" s="576">
        <f t="shared" si="163"/>
        <v>6200.8</v>
      </c>
      <c r="CW93" s="577">
        <f t="shared" si="163"/>
        <v>6666.0199999999995</v>
      </c>
      <c r="CX93" s="574">
        <v>78.099999999999994</v>
      </c>
      <c r="CY93" s="575">
        <v>79.02</v>
      </c>
      <c r="CZ93" s="576">
        <f t="shared" si="164"/>
        <v>4061.2</v>
      </c>
      <c r="DA93" s="577">
        <f t="shared" si="164"/>
        <v>4504.1399999999994</v>
      </c>
      <c r="DB93" s="574"/>
      <c r="DC93" s="575"/>
      <c r="DD93" s="576">
        <f t="shared" si="165"/>
        <v>0</v>
      </c>
      <c r="DE93" s="577">
        <f t="shared" si="165"/>
        <v>0</v>
      </c>
      <c r="DF93" s="576">
        <f t="shared" si="166"/>
        <v>77.742424242424249</v>
      </c>
      <c r="DG93" s="577">
        <f t="shared" si="166"/>
        <v>82.133529411764698</v>
      </c>
      <c r="DH93" s="576">
        <f t="shared" si="167"/>
        <v>10262</v>
      </c>
      <c r="DI93" s="577">
        <f t="shared" si="167"/>
        <v>11170.16</v>
      </c>
      <c r="DJ93" s="576">
        <f t="shared" si="168"/>
        <v>138</v>
      </c>
      <c r="DK93" s="577">
        <f t="shared" si="168"/>
        <v>138</v>
      </c>
      <c r="DL93" s="576">
        <f t="shared" si="168"/>
        <v>138</v>
      </c>
      <c r="DM93" s="577">
        <f t="shared" si="168"/>
        <v>138</v>
      </c>
      <c r="DN93" s="576">
        <f t="shared" si="169"/>
        <v>4.0855797101449269</v>
      </c>
      <c r="DO93" s="577">
        <f t="shared" si="169"/>
        <v>4.8125362318840583</v>
      </c>
      <c r="DP93" s="576">
        <f t="shared" si="170"/>
        <v>563.80999999999995</v>
      </c>
      <c r="DQ93" s="577">
        <f t="shared" si="170"/>
        <v>664.13</v>
      </c>
      <c r="DR93" s="576">
        <f t="shared" si="171"/>
        <v>78.275362318840578</v>
      </c>
      <c r="DS93" s="577">
        <f t="shared" si="171"/>
        <v>82.211304347826086</v>
      </c>
      <c r="DT93" s="576">
        <f t="shared" si="172"/>
        <v>10802</v>
      </c>
      <c r="DU93" s="577">
        <f t="shared" si="172"/>
        <v>11345.16</v>
      </c>
      <c r="DV93" s="574">
        <v>92</v>
      </c>
      <c r="DW93" s="575">
        <v>88</v>
      </c>
      <c r="DX93" s="576">
        <f t="shared" si="173"/>
        <v>92</v>
      </c>
      <c r="DY93" s="577">
        <f t="shared" si="173"/>
        <v>88</v>
      </c>
      <c r="DZ93" s="574">
        <v>81</v>
      </c>
      <c r="EA93" s="575">
        <v>79</v>
      </c>
      <c r="EB93" s="576">
        <f t="shared" si="174"/>
        <v>81</v>
      </c>
      <c r="EC93" s="577">
        <f t="shared" si="174"/>
        <v>79</v>
      </c>
      <c r="ED93" s="574"/>
      <c r="EE93" s="575"/>
      <c r="EF93" s="576">
        <f t="shared" si="175"/>
        <v>0</v>
      </c>
      <c r="EG93" s="577">
        <f t="shared" si="175"/>
        <v>0</v>
      </c>
      <c r="EH93" s="576">
        <f t="shared" si="176"/>
        <v>173</v>
      </c>
      <c r="EI93" s="577">
        <f t="shared" si="176"/>
        <v>167</v>
      </c>
      <c r="EJ93" s="576">
        <f t="shared" si="177"/>
        <v>173</v>
      </c>
      <c r="EK93" s="577">
        <f t="shared" si="177"/>
        <v>167</v>
      </c>
      <c r="EL93" s="574">
        <v>3.32</v>
      </c>
      <c r="EM93" s="575">
        <v>4.01</v>
      </c>
      <c r="EN93" s="576">
        <f t="shared" si="178"/>
        <v>305.44</v>
      </c>
      <c r="EO93" s="577">
        <f t="shared" si="178"/>
        <v>352.88</v>
      </c>
      <c r="EP93" s="574">
        <v>3.19</v>
      </c>
      <c r="EQ93" s="575">
        <v>3.84</v>
      </c>
      <c r="ER93" s="576">
        <f t="shared" si="179"/>
        <v>258.39</v>
      </c>
      <c r="ES93" s="577">
        <f t="shared" si="179"/>
        <v>303.36</v>
      </c>
      <c r="ET93" s="574"/>
      <c r="EU93" s="575"/>
      <c r="EV93" s="576">
        <f t="shared" si="180"/>
        <v>0</v>
      </c>
      <c r="EW93" s="577">
        <f t="shared" si="180"/>
        <v>0</v>
      </c>
      <c r="EX93" s="576">
        <f t="shared" si="181"/>
        <v>3.259132947976878</v>
      </c>
      <c r="EY93" s="577">
        <f t="shared" si="181"/>
        <v>3.9295808383233535</v>
      </c>
      <c r="EZ93" s="576">
        <f t="shared" si="182"/>
        <v>563.82999999999993</v>
      </c>
      <c r="FA93" s="577">
        <f t="shared" si="182"/>
        <v>656.24</v>
      </c>
      <c r="FB93" s="574">
        <v>61.98</v>
      </c>
      <c r="FC93" s="575">
        <v>67.64</v>
      </c>
      <c r="FD93" s="576">
        <f t="shared" si="183"/>
        <v>5702.16</v>
      </c>
      <c r="FE93" s="577">
        <f t="shared" si="183"/>
        <v>5952.32</v>
      </c>
      <c r="FF93" s="574">
        <v>60.26</v>
      </c>
      <c r="FG93" s="575">
        <v>64.73</v>
      </c>
      <c r="FH93" s="576">
        <f t="shared" si="184"/>
        <v>4881.0599999999995</v>
      </c>
      <c r="FI93" s="577">
        <f t="shared" si="184"/>
        <v>5113.67</v>
      </c>
      <c r="FJ93" s="574"/>
      <c r="FK93" s="575"/>
      <c r="FL93" s="576">
        <f t="shared" si="185"/>
        <v>0</v>
      </c>
      <c r="FM93" s="577">
        <f t="shared" si="185"/>
        <v>0</v>
      </c>
      <c r="FN93" s="576">
        <f t="shared" si="186"/>
        <v>61.174682080924853</v>
      </c>
      <c r="FO93" s="577">
        <f t="shared" si="186"/>
        <v>66.263413173652694</v>
      </c>
      <c r="FP93" s="576">
        <f t="shared" si="187"/>
        <v>10583.22</v>
      </c>
      <c r="FQ93" s="577">
        <f t="shared" si="187"/>
        <v>11065.99</v>
      </c>
      <c r="FR93" s="574">
        <v>4</v>
      </c>
      <c r="FS93" s="575">
        <v>8</v>
      </c>
      <c r="FT93" s="576">
        <f t="shared" si="188"/>
        <v>4</v>
      </c>
      <c r="FU93" s="577">
        <f t="shared" si="188"/>
        <v>8</v>
      </c>
      <c r="FV93" s="574"/>
      <c r="FW93" s="575"/>
      <c r="FX93" s="576">
        <f t="shared" si="189"/>
        <v>0</v>
      </c>
      <c r="FY93" s="577">
        <f t="shared" si="189"/>
        <v>0</v>
      </c>
      <c r="FZ93" s="574">
        <v>68.25</v>
      </c>
      <c r="GA93" s="575">
        <v>68.13</v>
      </c>
      <c r="GB93" s="576">
        <f t="shared" si="190"/>
        <v>273</v>
      </c>
      <c r="GC93" s="577">
        <f t="shared" si="190"/>
        <v>545.04</v>
      </c>
      <c r="GD93" s="576">
        <f t="shared" si="191"/>
        <v>175</v>
      </c>
      <c r="GE93" s="577">
        <f t="shared" si="191"/>
        <v>168</v>
      </c>
      <c r="GF93" s="576">
        <f t="shared" si="191"/>
        <v>175</v>
      </c>
      <c r="GG93" s="577">
        <f t="shared" si="191"/>
        <v>168</v>
      </c>
      <c r="GH93" s="576">
        <f t="shared" si="192"/>
        <v>624.74</v>
      </c>
      <c r="GI93" s="577">
        <f t="shared" si="192"/>
        <v>725.73</v>
      </c>
      <c r="GJ93" s="576">
        <f t="shared" si="193"/>
        <v>12182.95</v>
      </c>
      <c r="GK93" s="577">
        <f t="shared" si="193"/>
        <v>12698.34</v>
      </c>
      <c r="GL93" s="576">
        <f t="shared" si="194"/>
        <v>136</v>
      </c>
      <c r="GM93" s="577">
        <f t="shared" si="194"/>
        <v>137</v>
      </c>
      <c r="GN93" s="576">
        <f t="shared" si="194"/>
        <v>136</v>
      </c>
      <c r="GO93" s="577">
        <f t="shared" si="194"/>
        <v>137</v>
      </c>
      <c r="GP93" s="576">
        <f t="shared" si="195"/>
        <v>502.9</v>
      </c>
      <c r="GQ93" s="577">
        <f t="shared" si="195"/>
        <v>594.6400000000001</v>
      </c>
      <c r="GR93" s="576">
        <f t="shared" si="196"/>
        <v>9202.27</v>
      </c>
      <c r="GS93" s="577">
        <f t="shared" si="196"/>
        <v>9712.81</v>
      </c>
      <c r="GT93" s="576">
        <f t="shared" si="197"/>
        <v>311</v>
      </c>
      <c r="GU93" s="577">
        <f t="shared" si="197"/>
        <v>305</v>
      </c>
      <c r="GV93" s="576">
        <f t="shared" si="197"/>
        <v>311</v>
      </c>
      <c r="GW93" s="577">
        <f t="shared" si="197"/>
        <v>305</v>
      </c>
      <c r="GX93" s="576">
        <f t="shared" si="198"/>
        <v>1127.6399999999999</v>
      </c>
      <c r="GY93" s="577">
        <f t="shared" si="198"/>
        <v>1320.3700000000001</v>
      </c>
      <c r="GZ93" s="576">
        <f t="shared" si="198"/>
        <v>21385.22</v>
      </c>
      <c r="HA93" s="577">
        <f t="shared" si="198"/>
        <v>22411.15</v>
      </c>
      <c r="HB93" s="576">
        <f t="shared" si="199"/>
        <v>0</v>
      </c>
      <c r="HC93" s="577">
        <f t="shared" si="199"/>
        <v>0</v>
      </c>
      <c r="HD93" s="576">
        <f t="shared" si="199"/>
        <v>0</v>
      </c>
      <c r="HE93" s="577">
        <f t="shared" si="199"/>
        <v>0</v>
      </c>
      <c r="HF93" s="576" t="str">
        <f t="shared" si="200"/>
        <v/>
      </c>
      <c r="HG93" s="577" t="str">
        <f t="shared" si="200"/>
        <v/>
      </c>
      <c r="HH93" s="576" t="str">
        <f t="shared" si="201"/>
        <v/>
      </c>
      <c r="HI93" s="577" t="str">
        <f t="shared" si="201"/>
        <v/>
      </c>
      <c r="HJ93" s="576">
        <f t="shared" si="202"/>
        <v>1127.6399999999999</v>
      </c>
      <c r="HK93" s="577">
        <f t="shared" si="202"/>
        <v>1320.37</v>
      </c>
      <c r="HL93" s="576">
        <f t="shared" si="203"/>
        <v>21658.22</v>
      </c>
      <c r="HM93" s="577">
        <f t="shared" si="203"/>
        <v>22956.190000000002</v>
      </c>
    </row>
    <row r="94" spans="1:221">
      <c r="A94" s="512" t="s">
        <v>412</v>
      </c>
      <c r="B94" s="514" t="s">
        <v>456</v>
      </c>
      <c r="C94" s="513" t="s">
        <v>1139</v>
      </c>
      <c r="D94" s="82" t="s">
        <v>457</v>
      </c>
      <c r="E94" s="89">
        <v>7</v>
      </c>
      <c r="F94" s="574"/>
      <c r="G94" s="575"/>
      <c r="H94" s="574"/>
      <c r="I94" s="575"/>
      <c r="J94" s="576">
        <f t="shared" si="136"/>
        <v>0</v>
      </c>
      <c r="K94" s="577">
        <f t="shared" si="136"/>
        <v>0</v>
      </c>
      <c r="L94" s="574"/>
      <c r="M94" s="575"/>
      <c r="N94" s="576">
        <f t="shared" si="137"/>
        <v>0</v>
      </c>
      <c r="O94" s="577">
        <f t="shared" si="137"/>
        <v>0</v>
      </c>
      <c r="P94" s="576">
        <f t="shared" si="137"/>
        <v>0</v>
      </c>
      <c r="Q94" s="577">
        <f t="shared" si="137"/>
        <v>0</v>
      </c>
      <c r="R94" s="574"/>
      <c r="S94" s="575"/>
      <c r="T94" s="576">
        <f t="shared" si="138"/>
        <v>0</v>
      </c>
      <c r="U94" s="577">
        <f t="shared" si="138"/>
        <v>0</v>
      </c>
      <c r="V94" s="574"/>
      <c r="W94" s="575"/>
      <c r="X94" s="576">
        <f t="shared" si="139"/>
        <v>0</v>
      </c>
      <c r="Y94" s="577">
        <f t="shared" si="139"/>
        <v>0</v>
      </c>
      <c r="Z94" s="574"/>
      <c r="AA94" s="575"/>
      <c r="AB94" s="576">
        <f t="shared" si="140"/>
        <v>0</v>
      </c>
      <c r="AC94" s="577">
        <f t="shared" si="140"/>
        <v>0</v>
      </c>
      <c r="AD94" s="576">
        <f t="shared" si="141"/>
        <v>0</v>
      </c>
      <c r="AE94" s="577">
        <f t="shared" si="141"/>
        <v>0</v>
      </c>
      <c r="AF94" s="576">
        <f t="shared" si="142"/>
        <v>0</v>
      </c>
      <c r="AG94" s="577">
        <f t="shared" si="142"/>
        <v>0</v>
      </c>
      <c r="AH94" s="574"/>
      <c r="AI94" s="575"/>
      <c r="AJ94" s="576">
        <f t="shared" si="143"/>
        <v>0</v>
      </c>
      <c r="AK94" s="577">
        <f t="shared" si="143"/>
        <v>0</v>
      </c>
      <c r="AL94" s="574"/>
      <c r="AM94" s="575"/>
      <c r="AN94" s="576">
        <f t="shared" si="144"/>
        <v>0</v>
      </c>
      <c r="AO94" s="577">
        <f t="shared" si="144"/>
        <v>0</v>
      </c>
      <c r="AP94" s="574"/>
      <c r="AQ94" s="575"/>
      <c r="AR94" s="576">
        <f t="shared" si="145"/>
        <v>0</v>
      </c>
      <c r="AS94" s="577">
        <f t="shared" si="145"/>
        <v>0</v>
      </c>
      <c r="AT94" s="576">
        <f t="shared" si="146"/>
        <v>0</v>
      </c>
      <c r="AU94" s="577">
        <f t="shared" si="146"/>
        <v>0</v>
      </c>
      <c r="AV94" s="576">
        <f t="shared" si="147"/>
        <v>0</v>
      </c>
      <c r="AW94" s="577">
        <f t="shared" si="147"/>
        <v>0</v>
      </c>
      <c r="AX94" s="574"/>
      <c r="AY94" s="575"/>
      <c r="AZ94" s="576">
        <f t="shared" si="148"/>
        <v>0</v>
      </c>
      <c r="BA94" s="577">
        <f t="shared" si="148"/>
        <v>0</v>
      </c>
      <c r="BB94" s="574"/>
      <c r="BC94" s="575"/>
      <c r="BD94" s="576">
        <f t="shared" si="149"/>
        <v>0</v>
      </c>
      <c r="BE94" s="577">
        <f t="shared" si="149"/>
        <v>0</v>
      </c>
      <c r="BF94" s="574"/>
      <c r="BG94" s="575"/>
      <c r="BH94" s="576">
        <f t="shared" si="150"/>
        <v>0</v>
      </c>
      <c r="BI94" s="577">
        <f t="shared" si="150"/>
        <v>0</v>
      </c>
      <c r="BJ94" s="576">
        <f t="shared" si="151"/>
        <v>0</v>
      </c>
      <c r="BK94" s="577">
        <f t="shared" si="151"/>
        <v>0</v>
      </c>
      <c r="BL94" s="576">
        <f t="shared" si="152"/>
        <v>0</v>
      </c>
      <c r="BM94" s="577">
        <f t="shared" si="152"/>
        <v>0</v>
      </c>
      <c r="BN94" s="574"/>
      <c r="BO94" s="575"/>
      <c r="BP94" s="576">
        <f t="shared" si="153"/>
        <v>0</v>
      </c>
      <c r="BQ94" s="577">
        <f t="shared" si="153"/>
        <v>0</v>
      </c>
      <c r="BR94" s="574"/>
      <c r="BS94" s="575"/>
      <c r="BT94" s="576">
        <f t="shared" si="154"/>
        <v>0</v>
      </c>
      <c r="BU94" s="577">
        <f t="shared" si="154"/>
        <v>0</v>
      </c>
      <c r="BV94" s="574"/>
      <c r="BW94" s="575"/>
      <c r="BX94" s="576">
        <f t="shared" si="155"/>
        <v>0</v>
      </c>
      <c r="BY94" s="577">
        <f t="shared" si="155"/>
        <v>0</v>
      </c>
      <c r="BZ94" s="576">
        <f t="shared" si="156"/>
        <v>0</v>
      </c>
      <c r="CA94" s="577">
        <f t="shared" si="156"/>
        <v>0</v>
      </c>
      <c r="CB94" s="576">
        <f t="shared" si="157"/>
        <v>0</v>
      </c>
      <c r="CC94" s="577">
        <f t="shared" si="157"/>
        <v>0</v>
      </c>
      <c r="CD94" s="574"/>
      <c r="CE94" s="575"/>
      <c r="CF94" s="576">
        <f t="shared" si="158"/>
        <v>0</v>
      </c>
      <c r="CG94" s="577">
        <f t="shared" si="158"/>
        <v>0</v>
      </c>
      <c r="CH94" s="574"/>
      <c r="CI94" s="575"/>
      <c r="CJ94" s="576">
        <f t="shared" si="159"/>
        <v>0</v>
      </c>
      <c r="CK94" s="577">
        <f t="shared" si="159"/>
        <v>0</v>
      </c>
      <c r="CL94" s="574"/>
      <c r="CM94" s="575"/>
      <c r="CN94" s="576">
        <f t="shared" si="160"/>
        <v>0</v>
      </c>
      <c r="CO94" s="577">
        <f t="shared" si="160"/>
        <v>0</v>
      </c>
      <c r="CP94" s="576">
        <f t="shared" si="161"/>
        <v>0</v>
      </c>
      <c r="CQ94" s="577">
        <f t="shared" si="161"/>
        <v>0</v>
      </c>
      <c r="CR94" s="576">
        <f t="shared" si="162"/>
        <v>0</v>
      </c>
      <c r="CS94" s="577">
        <f t="shared" si="162"/>
        <v>0</v>
      </c>
      <c r="CT94" s="574"/>
      <c r="CU94" s="575"/>
      <c r="CV94" s="576">
        <f t="shared" si="163"/>
        <v>0</v>
      </c>
      <c r="CW94" s="577">
        <f t="shared" si="163"/>
        <v>0</v>
      </c>
      <c r="CX94" s="574"/>
      <c r="CY94" s="575"/>
      <c r="CZ94" s="576">
        <f t="shared" si="164"/>
        <v>0</v>
      </c>
      <c r="DA94" s="577">
        <f t="shared" si="164"/>
        <v>0</v>
      </c>
      <c r="DB94" s="574"/>
      <c r="DC94" s="575"/>
      <c r="DD94" s="576">
        <f t="shared" si="165"/>
        <v>0</v>
      </c>
      <c r="DE94" s="577">
        <f t="shared" si="165"/>
        <v>0</v>
      </c>
      <c r="DF94" s="576">
        <f t="shared" si="166"/>
        <v>0</v>
      </c>
      <c r="DG94" s="577">
        <f t="shared" si="166"/>
        <v>0</v>
      </c>
      <c r="DH94" s="576">
        <f t="shared" si="167"/>
        <v>0</v>
      </c>
      <c r="DI94" s="577">
        <f t="shared" si="167"/>
        <v>0</v>
      </c>
      <c r="DJ94" s="576">
        <f t="shared" si="168"/>
        <v>0</v>
      </c>
      <c r="DK94" s="577">
        <f t="shared" si="168"/>
        <v>0</v>
      </c>
      <c r="DL94" s="576">
        <f t="shared" si="168"/>
        <v>0</v>
      </c>
      <c r="DM94" s="577">
        <f t="shared" si="168"/>
        <v>0</v>
      </c>
      <c r="DN94" s="576">
        <f t="shared" si="169"/>
        <v>0</v>
      </c>
      <c r="DO94" s="577">
        <f t="shared" si="169"/>
        <v>0</v>
      </c>
      <c r="DP94" s="576">
        <f t="shared" si="170"/>
        <v>0</v>
      </c>
      <c r="DQ94" s="577">
        <f t="shared" si="170"/>
        <v>0</v>
      </c>
      <c r="DR94" s="576">
        <f t="shared" si="171"/>
        <v>0</v>
      </c>
      <c r="DS94" s="577">
        <f t="shared" si="171"/>
        <v>0</v>
      </c>
      <c r="DT94" s="576">
        <f t="shared" si="172"/>
        <v>0</v>
      </c>
      <c r="DU94" s="577">
        <f t="shared" si="172"/>
        <v>0</v>
      </c>
      <c r="DV94" s="574"/>
      <c r="DW94" s="575"/>
      <c r="DX94" s="576">
        <f t="shared" si="173"/>
        <v>0</v>
      </c>
      <c r="DY94" s="577">
        <f t="shared" si="173"/>
        <v>0</v>
      </c>
      <c r="DZ94" s="574"/>
      <c r="EA94" s="575"/>
      <c r="EB94" s="576">
        <f t="shared" si="174"/>
        <v>0</v>
      </c>
      <c r="EC94" s="577">
        <f t="shared" si="174"/>
        <v>0</v>
      </c>
      <c r="ED94" s="574"/>
      <c r="EE94" s="575"/>
      <c r="EF94" s="576">
        <f t="shared" si="175"/>
        <v>0</v>
      </c>
      <c r="EG94" s="577">
        <f t="shared" si="175"/>
        <v>0</v>
      </c>
      <c r="EH94" s="576">
        <f t="shared" si="176"/>
        <v>0</v>
      </c>
      <c r="EI94" s="577">
        <f t="shared" si="176"/>
        <v>0</v>
      </c>
      <c r="EJ94" s="576">
        <f t="shared" si="177"/>
        <v>0</v>
      </c>
      <c r="EK94" s="577">
        <f t="shared" si="177"/>
        <v>0</v>
      </c>
      <c r="EL94" s="574"/>
      <c r="EM94" s="575"/>
      <c r="EN94" s="576">
        <f t="shared" si="178"/>
        <v>0</v>
      </c>
      <c r="EO94" s="577">
        <f t="shared" si="178"/>
        <v>0</v>
      </c>
      <c r="EP94" s="574"/>
      <c r="EQ94" s="575"/>
      <c r="ER94" s="576">
        <f t="shared" si="179"/>
        <v>0</v>
      </c>
      <c r="ES94" s="577">
        <f t="shared" si="179"/>
        <v>0</v>
      </c>
      <c r="ET94" s="574"/>
      <c r="EU94" s="575"/>
      <c r="EV94" s="576">
        <f t="shared" si="180"/>
        <v>0</v>
      </c>
      <c r="EW94" s="577">
        <f t="shared" si="180"/>
        <v>0</v>
      </c>
      <c r="EX94" s="576">
        <f t="shared" si="181"/>
        <v>0</v>
      </c>
      <c r="EY94" s="577">
        <f t="shared" si="181"/>
        <v>0</v>
      </c>
      <c r="EZ94" s="576">
        <f t="shared" si="182"/>
        <v>0</v>
      </c>
      <c r="FA94" s="577">
        <f t="shared" si="182"/>
        <v>0</v>
      </c>
      <c r="FB94" s="574"/>
      <c r="FC94" s="575"/>
      <c r="FD94" s="576">
        <f t="shared" si="183"/>
        <v>0</v>
      </c>
      <c r="FE94" s="577">
        <f t="shared" si="183"/>
        <v>0</v>
      </c>
      <c r="FF94" s="574"/>
      <c r="FG94" s="575"/>
      <c r="FH94" s="576">
        <f t="shared" si="184"/>
        <v>0</v>
      </c>
      <c r="FI94" s="577">
        <f t="shared" si="184"/>
        <v>0</v>
      </c>
      <c r="FJ94" s="574"/>
      <c r="FK94" s="575"/>
      <c r="FL94" s="576">
        <f t="shared" si="185"/>
        <v>0</v>
      </c>
      <c r="FM94" s="577">
        <f t="shared" si="185"/>
        <v>0</v>
      </c>
      <c r="FN94" s="576">
        <f t="shared" si="186"/>
        <v>0</v>
      </c>
      <c r="FO94" s="577">
        <f t="shared" si="186"/>
        <v>0</v>
      </c>
      <c r="FP94" s="576">
        <f t="shared" si="187"/>
        <v>0</v>
      </c>
      <c r="FQ94" s="577">
        <f t="shared" si="187"/>
        <v>0</v>
      </c>
      <c r="FR94" s="574"/>
      <c r="FS94" s="575"/>
      <c r="FT94" s="576">
        <f t="shared" si="188"/>
        <v>0</v>
      </c>
      <c r="FU94" s="577">
        <f t="shared" si="188"/>
        <v>0</v>
      </c>
      <c r="FV94" s="574"/>
      <c r="FW94" s="575"/>
      <c r="FX94" s="576">
        <f t="shared" si="189"/>
        <v>0</v>
      </c>
      <c r="FY94" s="577">
        <f t="shared" si="189"/>
        <v>0</v>
      </c>
      <c r="FZ94" s="574"/>
      <c r="GA94" s="575"/>
      <c r="GB94" s="576">
        <f t="shared" si="190"/>
        <v>0</v>
      </c>
      <c r="GC94" s="577">
        <f t="shared" si="190"/>
        <v>0</v>
      </c>
      <c r="GD94" s="576">
        <f t="shared" si="191"/>
        <v>0</v>
      </c>
      <c r="GE94" s="577">
        <f t="shared" si="191"/>
        <v>0</v>
      </c>
      <c r="GF94" s="576">
        <f t="shared" si="191"/>
        <v>0</v>
      </c>
      <c r="GG94" s="577">
        <f t="shared" si="191"/>
        <v>0</v>
      </c>
      <c r="GH94" s="576" t="str">
        <f t="shared" si="192"/>
        <v/>
      </c>
      <c r="GI94" s="577" t="str">
        <f t="shared" si="192"/>
        <v/>
      </c>
      <c r="GJ94" s="576" t="str">
        <f t="shared" si="193"/>
        <v/>
      </c>
      <c r="GK94" s="577" t="str">
        <f t="shared" si="193"/>
        <v/>
      </c>
      <c r="GL94" s="576">
        <f t="shared" si="194"/>
        <v>0</v>
      </c>
      <c r="GM94" s="577">
        <f t="shared" si="194"/>
        <v>0</v>
      </c>
      <c r="GN94" s="576">
        <f t="shared" si="194"/>
        <v>0</v>
      </c>
      <c r="GO94" s="577">
        <f t="shared" si="194"/>
        <v>0</v>
      </c>
      <c r="GP94" s="576">
        <f t="shared" si="195"/>
        <v>0</v>
      </c>
      <c r="GQ94" s="577">
        <f t="shared" si="195"/>
        <v>0</v>
      </c>
      <c r="GR94" s="576">
        <f t="shared" si="196"/>
        <v>0</v>
      </c>
      <c r="GS94" s="577">
        <f t="shared" si="196"/>
        <v>0</v>
      </c>
      <c r="GT94" s="576">
        <f t="shared" si="197"/>
        <v>0</v>
      </c>
      <c r="GU94" s="577">
        <f t="shared" si="197"/>
        <v>0</v>
      </c>
      <c r="GV94" s="576">
        <f t="shared" si="197"/>
        <v>0</v>
      </c>
      <c r="GW94" s="577">
        <f t="shared" si="197"/>
        <v>0</v>
      </c>
      <c r="GX94" s="576" t="str">
        <f t="shared" si="198"/>
        <v/>
      </c>
      <c r="GY94" s="577" t="str">
        <f t="shared" si="198"/>
        <v/>
      </c>
      <c r="GZ94" s="576" t="str">
        <f t="shared" si="198"/>
        <v/>
      </c>
      <c r="HA94" s="577" t="str">
        <f t="shared" si="198"/>
        <v/>
      </c>
      <c r="HB94" s="576">
        <f t="shared" si="199"/>
        <v>0</v>
      </c>
      <c r="HC94" s="577">
        <f t="shared" si="199"/>
        <v>0</v>
      </c>
      <c r="HD94" s="576">
        <f t="shared" si="199"/>
        <v>0</v>
      </c>
      <c r="HE94" s="577">
        <f t="shared" si="199"/>
        <v>0</v>
      </c>
      <c r="HF94" s="576" t="str">
        <f t="shared" si="200"/>
        <v/>
      </c>
      <c r="HG94" s="577" t="str">
        <f t="shared" si="200"/>
        <v/>
      </c>
      <c r="HH94" s="576" t="str">
        <f t="shared" si="201"/>
        <v/>
      </c>
      <c r="HI94" s="577" t="str">
        <f t="shared" si="201"/>
        <v/>
      </c>
      <c r="HJ94" s="576" t="str">
        <f t="shared" si="202"/>
        <v/>
      </c>
      <c r="HK94" s="577" t="str">
        <f t="shared" si="202"/>
        <v/>
      </c>
      <c r="HL94" s="576" t="str">
        <f t="shared" si="203"/>
        <v/>
      </c>
      <c r="HM94" s="577" t="str">
        <f t="shared" si="203"/>
        <v/>
      </c>
    </row>
    <row r="95" spans="1:221">
      <c r="A95" s="80" t="s">
        <v>412</v>
      </c>
      <c r="B95" s="81" t="s">
        <v>458</v>
      </c>
      <c r="C95" s="87"/>
      <c r="D95" s="82" t="s">
        <v>459</v>
      </c>
      <c r="E95" s="89">
        <v>7</v>
      </c>
      <c r="F95" s="574">
        <v>342</v>
      </c>
      <c r="G95" s="575">
        <v>297</v>
      </c>
      <c r="H95" s="574">
        <v>0</v>
      </c>
      <c r="I95" s="575">
        <v>7</v>
      </c>
      <c r="J95" s="576">
        <f t="shared" si="136"/>
        <v>342</v>
      </c>
      <c r="K95" s="577">
        <f t="shared" si="136"/>
        <v>290</v>
      </c>
      <c r="L95" s="574"/>
      <c r="M95" s="575"/>
      <c r="N95" s="576">
        <f t="shared" si="137"/>
        <v>342</v>
      </c>
      <c r="O95" s="577">
        <f t="shared" si="137"/>
        <v>290</v>
      </c>
      <c r="P95" s="576">
        <f t="shared" si="137"/>
        <v>342</v>
      </c>
      <c r="Q95" s="577">
        <f t="shared" si="137"/>
        <v>290</v>
      </c>
      <c r="R95" s="574">
        <v>6</v>
      </c>
      <c r="S95" s="575">
        <v>5</v>
      </c>
      <c r="T95" s="576">
        <f t="shared" si="138"/>
        <v>6</v>
      </c>
      <c r="U95" s="577">
        <f t="shared" si="138"/>
        <v>5</v>
      </c>
      <c r="V95" s="574">
        <v>1</v>
      </c>
      <c r="W95" s="575">
        <v>4</v>
      </c>
      <c r="X95" s="576">
        <f t="shared" si="139"/>
        <v>1</v>
      </c>
      <c r="Y95" s="577">
        <f t="shared" si="139"/>
        <v>4</v>
      </c>
      <c r="Z95" s="574"/>
      <c r="AA95" s="575"/>
      <c r="AB95" s="576">
        <f t="shared" si="140"/>
        <v>0</v>
      </c>
      <c r="AC95" s="577">
        <f t="shared" si="140"/>
        <v>0</v>
      </c>
      <c r="AD95" s="576">
        <f t="shared" si="141"/>
        <v>7</v>
      </c>
      <c r="AE95" s="577">
        <f t="shared" si="141"/>
        <v>9</v>
      </c>
      <c r="AF95" s="576">
        <f t="shared" si="142"/>
        <v>7</v>
      </c>
      <c r="AG95" s="577">
        <f t="shared" si="142"/>
        <v>9</v>
      </c>
      <c r="AH95" s="574">
        <v>2.17</v>
      </c>
      <c r="AI95" s="575">
        <v>2.4</v>
      </c>
      <c r="AJ95" s="576">
        <f t="shared" si="143"/>
        <v>13.02</v>
      </c>
      <c r="AK95" s="577">
        <f t="shared" si="143"/>
        <v>12</v>
      </c>
      <c r="AL95" s="574">
        <v>3</v>
      </c>
      <c r="AM95" s="575">
        <v>2</v>
      </c>
      <c r="AN95" s="576">
        <f t="shared" si="144"/>
        <v>3</v>
      </c>
      <c r="AO95" s="577">
        <f t="shared" si="144"/>
        <v>8</v>
      </c>
      <c r="AP95" s="574"/>
      <c r="AQ95" s="575"/>
      <c r="AR95" s="576">
        <f t="shared" si="145"/>
        <v>0</v>
      </c>
      <c r="AS95" s="577">
        <f t="shared" si="145"/>
        <v>0</v>
      </c>
      <c r="AT95" s="576">
        <f t="shared" si="146"/>
        <v>2.2885714285714287</v>
      </c>
      <c r="AU95" s="577">
        <f t="shared" si="146"/>
        <v>2.2222222222222223</v>
      </c>
      <c r="AV95" s="576">
        <f t="shared" si="147"/>
        <v>16.02</v>
      </c>
      <c r="AW95" s="577">
        <f t="shared" si="147"/>
        <v>20</v>
      </c>
      <c r="AX95" s="574">
        <v>70.5</v>
      </c>
      <c r="AY95" s="575">
        <v>73.2</v>
      </c>
      <c r="AZ95" s="576">
        <f t="shared" si="148"/>
        <v>423</v>
      </c>
      <c r="BA95" s="577">
        <f t="shared" si="148"/>
        <v>366</v>
      </c>
      <c r="BB95" s="574">
        <v>50</v>
      </c>
      <c r="BC95" s="575">
        <v>67.25</v>
      </c>
      <c r="BD95" s="576">
        <f t="shared" si="149"/>
        <v>50</v>
      </c>
      <c r="BE95" s="577">
        <f t="shared" si="149"/>
        <v>269</v>
      </c>
      <c r="BF95" s="574"/>
      <c r="BG95" s="575"/>
      <c r="BH95" s="576">
        <f t="shared" si="150"/>
        <v>0</v>
      </c>
      <c r="BI95" s="577">
        <f t="shared" si="150"/>
        <v>0</v>
      </c>
      <c r="BJ95" s="576">
        <f t="shared" si="151"/>
        <v>67.571428571428569</v>
      </c>
      <c r="BK95" s="577">
        <f t="shared" si="151"/>
        <v>70.555555555555557</v>
      </c>
      <c r="BL95" s="576">
        <f t="shared" si="152"/>
        <v>473</v>
      </c>
      <c r="BM95" s="577">
        <f t="shared" si="152"/>
        <v>635</v>
      </c>
      <c r="BN95" s="574">
        <v>213</v>
      </c>
      <c r="BO95" s="575">
        <v>172</v>
      </c>
      <c r="BP95" s="576">
        <f t="shared" si="153"/>
        <v>213</v>
      </c>
      <c r="BQ95" s="577">
        <f t="shared" si="153"/>
        <v>172</v>
      </c>
      <c r="BR95" s="574">
        <v>32</v>
      </c>
      <c r="BS95" s="575">
        <v>17</v>
      </c>
      <c r="BT95" s="576">
        <f t="shared" si="154"/>
        <v>32</v>
      </c>
      <c r="BU95" s="577">
        <f t="shared" si="154"/>
        <v>17</v>
      </c>
      <c r="BV95" s="574"/>
      <c r="BW95" s="575"/>
      <c r="BX95" s="576">
        <f t="shared" si="155"/>
        <v>0</v>
      </c>
      <c r="BY95" s="577">
        <f t="shared" si="155"/>
        <v>0</v>
      </c>
      <c r="BZ95" s="576">
        <f t="shared" si="156"/>
        <v>245</v>
      </c>
      <c r="CA95" s="577">
        <f t="shared" si="156"/>
        <v>189</v>
      </c>
      <c r="CB95" s="576">
        <f t="shared" si="157"/>
        <v>245</v>
      </c>
      <c r="CC95" s="577">
        <f t="shared" si="157"/>
        <v>189</v>
      </c>
      <c r="CD95" s="574">
        <v>4.2699999999999996</v>
      </c>
      <c r="CE95" s="575">
        <v>3.69</v>
      </c>
      <c r="CF95" s="576">
        <f t="shared" si="158"/>
        <v>909.50999999999988</v>
      </c>
      <c r="CG95" s="577">
        <f t="shared" si="158"/>
        <v>634.67999999999995</v>
      </c>
      <c r="CH95" s="574">
        <v>4.8099999999999996</v>
      </c>
      <c r="CI95" s="575">
        <v>5.0599999999999996</v>
      </c>
      <c r="CJ95" s="576">
        <f t="shared" si="159"/>
        <v>153.91999999999999</v>
      </c>
      <c r="CK95" s="577">
        <f t="shared" si="159"/>
        <v>86.02</v>
      </c>
      <c r="CL95" s="574"/>
      <c r="CM95" s="575"/>
      <c r="CN95" s="576">
        <f t="shared" si="160"/>
        <v>0</v>
      </c>
      <c r="CO95" s="577">
        <f t="shared" si="160"/>
        <v>0</v>
      </c>
      <c r="CP95" s="576">
        <f t="shared" si="161"/>
        <v>4.3405306122448977</v>
      </c>
      <c r="CQ95" s="577">
        <f t="shared" si="161"/>
        <v>3.8132275132275129</v>
      </c>
      <c r="CR95" s="576">
        <f t="shared" si="162"/>
        <v>1063.4299999999998</v>
      </c>
      <c r="CS95" s="577">
        <f t="shared" si="162"/>
        <v>720.69999999999993</v>
      </c>
      <c r="CT95" s="574">
        <v>60.07</v>
      </c>
      <c r="CU95" s="575">
        <v>70.930000000000007</v>
      </c>
      <c r="CV95" s="576">
        <f t="shared" si="163"/>
        <v>12794.91</v>
      </c>
      <c r="CW95" s="577">
        <f t="shared" si="163"/>
        <v>12199.960000000001</v>
      </c>
      <c r="CX95" s="574">
        <v>59.25</v>
      </c>
      <c r="CY95" s="575">
        <v>72.94</v>
      </c>
      <c r="CZ95" s="576">
        <f t="shared" si="164"/>
        <v>1896</v>
      </c>
      <c r="DA95" s="577">
        <f t="shared" si="164"/>
        <v>1239.98</v>
      </c>
      <c r="DB95" s="574"/>
      <c r="DC95" s="575"/>
      <c r="DD95" s="576">
        <f t="shared" si="165"/>
        <v>0</v>
      </c>
      <c r="DE95" s="577">
        <f t="shared" si="165"/>
        <v>0</v>
      </c>
      <c r="DF95" s="576">
        <f t="shared" si="166"/>
        <v>59.962897959183671</v>
      </c>
      <c r="DG95" s="577">
        <f t="shared" si="166"/>
        <v>71.110793650793653</v>
      </c>
      <c r="DH95" s="576">
        <f t="shared" si="167"/>
        <v>14690.91</v>
      </c>
      <c r="DI95" s="577">
        <f t="shared" si="167"/>
        <v>13439.94</v>
      </c>
      <c r="DJ95" s="576">
        <f t="shared" si="168"/>
        <v>252</v>
      </c>
      <c r="DK95" s="577">
        <f t="shared" si="168"/>
        <v>198</v>
      </c>
      <c r="DL95" s="576">
        <f t="shared" si="168"/>
        <v>252</v>
      </c>
      <c r="DM95" s="577">
        <f t="shared" si="168"/>
        <v>198</v>
      </c>
      <c r="DN95" s="576">
        <f t="shared" si="169"/>
        <v>4.2835317460317457</v>
      </c>
      <c r="DO95" s="577">
        <f t="shared" si="169"/>
        <v>3.7409090909090907</v>
      </c>
      <c r="DP95" s="576">
        <f t="shared" si="170"/>
        <v>1079.4499999999998</v>
      </c>
      <c r="DQ95" s="577">
        <f t="shared" si="170"/>
        <v>740.69999999999993</v>
      </c>
      <c r="DR95" s="576">
        <f t="shared" si="171"/>
        <v>60.17424603174603</v>
      </c>
      <c r="DS95" s="577">
        <f t="shared" si="171"/>
        <v>71.085555555555558</v>
      </c>
      <c r="DT95" s="576">
        <f t="shared" si="172"/>
        <v>15163.91</v>
      </c>
      <c r="DU95" s="577">
        <f t="shared" si="172"/>
        <v>14074.94</v>
      </c>
      <c r="DV95" s="574">
        <v>70</v>
      </c>
      <c r="DW95" s="575">
        <v>66</v>
      </c>
      <c r="DX95" s="576">
        <f t="shared" si="173"/>
        <v>70</v>
      </c>
      <c r="DY95" s="577">
        <f t="shared" si="173"/>
        <v>66</v>
      </c>
      <c r="DZ95" s="574">
        <v>18</v>
      </c>
      <c r="EA95" s="575">
        <v>17</v>
      </c>
      <c r="EB95" s="576">
        <f t="shared" si="174"/>
        <v>18</v>
      </c>
      <c r="EC95" s="577">
        <f t="shared" si="174"/>
        <v>17</v>
      </c>
      <c r="ED95" s="574"/>
      <c r="EE95" s="575"/>
      <c r="EF95" s="576">
        <f t="shared" si="175"/>
        <v>0</v>
      </c>
      <c r="EG95" s="577">
        <f t="shared" si="175"/>
        <v>0</v>
      </c>
      <c r="EH95" s="576">
        <f t="shared" si="176"/>
        <v>88</v>
      </c>
      <c r="EI95" s="577">
        <f t="shared" si="176"/>
        <v>83</v>
      </c>
      <c r="EJ95" s="576">
        <f t="shared" si="177"/>
        <v>88</v>
      </c>
      <c r="EK95" s="577">
        <f t="shared" si="177"/>
        <v>83</v>
      </c>
      <c r="EL95" s="574">
        <v>3.03</v>
      </c>
      <c r="EM95" s="575">
        <v>2.77</v>
      </c>
      <c r="EN95" s="576">
        <f t="shared" si="178"/>
        <v>212.1</v>
      </c>
      <c r="EO95" s="577">
        <f t="shared" si="178"/>
        <v>182.82</v>
      </c>
      <c r="EP95" s="574">
        <v>4.17</v>
      </c>
      <c r="EQ95" s="575">
        <v>3.62</v>
      </c>
      <c r="ER95" s="576">
        <f t="shared" si="179"/>
        <v>75.06</v>
      </c>
      <c r="ES95" s="577">
        <f t="shared" si="179"/>
        <v>61.54</v>
      </c>
      <c r="ET95" s="574"/>
      <c r="EU95" s="575"/>
      <c r="EV95" s="576">
        <f t="shared" si="180"/>
        <v>0</v>
      </c>
      <c r="EW95" s="577">
        <f t="shared" si="180"/>
        <v>0</v>
      </c>
      <c r="EX95" s="576">
        <f t="shared" si="181"/>
        <v>3.2631818181818177</v>
      </c>
      <c r="EY95" s="577">
        <f t="shared" si="181"/>
        <v>2.9440963855421685</v>
      </c>
      <c r="EZ95" s="576">
        <f t="shared" si="182"/>
        <v>287.15999999999997</v>
      </c>
      <c r="FA95" s="577">
        <f t="shared" si="182"/>
        <v>244.35999999999999</v>
      </c>
      <c r="FB95" s="574">
        <v>54.68</v>
      </c>
      <c r="FC95" s="575">
        <v>56.67</v>
      </c>
      <c r="FD95" s="576">
        <f t="shared" si="183"/>
        <v>3827.6</v>
      </c>
      <c r="FE95" s="577">
        <f t="shared" si="183"/>
        <v>3740.2200000000003</v>
      </c>
      <c r="FF95" s="574">
        <v>55.78</v>
      </c>
      <c r="FG95" s="575">
        <v>60.59</v>
      </c>
      <c r="FH95" s="576">
        <f t="shared" si="184"/>
        <v>1004.04</v>
      </c>
      <c r="FI95" s="577">
        <f t="shared" si="184"/>
        <v>1030.03</v>
      </c>
      <c r="FJ95" s="574"/>
      <c r="FK95" s="575"/>
      <c r="FL95" s="576">
        <f t="shared" si="185"/>
        <v>0</v>
      </c>
      <c r="FM95" s="577">
        <f t="shared" si="185"/>
        <v>0</v>
      </c>
      <c r="FN95" s="576">
        <f t="shared" si="186"/>
        <v>54.904999999999994</v>
      </c>
      <c r="FO95" s="577">
        <f t="shared" si="186"/>
        <v>57.472891566265062</v>
      </c>
      <c r="FP95" s="576">
        <f t="shared" si="187"/>
        <v>4831.6399999999994</v>
      </c>
      <c r="FQ95" s="577">
        <f t="shared" si="187"/>
        <v>4770.25</v>
      </c>
      <c r="FR95" s="574">
        <v>2</v>
      </c>
      <c r="FS95" s="575">
        <v>9</v>
      </c>
      <c r="FT95" s="576">
        <f t="shared" si="188"/>
        <v>2</v>
      </c>
      <c r="FU95" s="577">
        <f t="shared" si="188"/>
        <v>9</v>
      </c>
      <c r="FV95" s="574"/>
      <c r="FW95" s="575"/>
      <c r="FX95" s="576">
        <f t="shared" si="189"/>
        <v>0</v>
      </c>
      <c r="FY95" s="577">
        <f t="shared" si="189"/>
        <v>0</v>
      </c>
      <c r="FZ95" s="574">
        <v>67</v>
      </c>
      <c r="GA95" s="575">
        <v>68.14</v>
      </c>
      <c r="GB95" s="576">
        <f t="shared" si="190"/>
        <v>134</v>
      </c>
      <c r="GC95" s="577">
        <f t="shared" si="190"/>
        <v>613.26</v>
      </c>
      <c r="GD95" s="576">
        <f t="shared" si="191"/>
        <v>289</v>
      </c>
      <c r="GE95" s="577">
        <f t="shared" si="191"/>
        <v>243</v>
      </c>
      <c r="GF95" s="576">
        <f t="shared" si="191"/>
        <v>289</v>
      </c>
      <c r="GG95" s="577">
        <f t="shared" si="191"/>
        <v>243</v>
      </c>
      <c r="GH95" s="576">
        <f t="shared" si="192"/>
        <v>1134.6299999999999</v>
      </c>
      <c r="GI95" s="577">
        <f t="shared" si="192"/>
        <v>829.5</v>
      </c>
      <c r="GJ95" s="576">
        <f t="shared" si="193"/>
        <v>17045.509999999998</v>
      </c>
      <c r="GK95" s="577">
        <f t="shared" si="193"/>
        <v>16306.18</v>
      </c>
      <c r="GL95" s="576">
        <f t="shared" si="194"/>
        <v>51</v>
      </c>
      <c r="GM95" s="577">
        <f t="shared" si="194"/>
        <v>38</v>
      </c>
      <c r="GN95" s="576">
        <f t="shared" si="194"/>
        <v>51</v>
      </c>
      <c r="GO95" s="577">
        <f t="shared" si="194"/>
        <v>38</v>
      </c>
      <c r="GP95" s="576">
        <f t="shared" si="195"/>
        <v>231.98</v>
      </c>
      <c r="GQ95" s="577">
        <f t="shared" si="195"/>
        <v>155.56</v>
      </c>
      <c r="GR95" s="576">
        <f t="shared" si="196"/>
        <v>2950.04</v>
      </c>
      <c r="GS95" s="577">
        <f t="shared" si="196"/>
        <v>2539.0100000000002</v>
      </c>
      <c r="GT95" s="576">
        <f t="shared" si="197"/>
        <v>340</v>
      </c>
      <c r="GU95" s="577">
        <f t="shared" si="197"/>
        <v>281</v>
      </c>
      <c r="GV95" s="576">
        <f t="shared" si="197"/>
        <v>340</v>
      </c>
      <c r="GW95" s="577">
        <f t="shared" si="197"/>
        <v>281</v>
      </c>
      <c r="GX95" s="576">
        <f t="shared" si="198"/>
        <v>1366.61</v>
      </c>
      <c r="GY95" s="577">
        <f t="shared" si="198"/>
        <v>985.06</v>
      </c>
      <c r="GZ95" s="576">
        <f t="shared" si="198"/>
        <v>19995.55</v>
      </c>
      <c r="HA95" s="577">
        <f t="shared" si="198"/>
        <v>18845.190000000002</v>
      </c>
      <c r="HB95" s="576">
        <f t="shared" si="199"/>
        <v>0</v>
      </c>
      <c r="HC95" s="577">
        <f t="shared" si="199"/>
        <v>0</v>
      </c>
      <c r="HD95" s="576">
        <f t="shared" si="199"/>
        <v>0</v>
      </c>
      <c r="HE95" s="577">
        <f t="shared" si="199"/>
        <v>0</v>
      </c>
      <c r="HF95" s="576" t="str">
        <f t="shared" si="200"/>
        <v/>
      </c>
      <c r="HG95" s="577" t="str">
        <f t="shared" si="200"/>
        <v/>
      </c>
      <c r="HH95" s="576" t="str">
        <f t="shared" si="201"/>
        <v/>
      </c>
      <c r="HI95" s="577" t="str">
        <f t="shared" si="201"/>
        <v/>
      </c>
      <c r="HJ95" s="576">
        <f t="shared" si="202"/>
        <v>1366.6099999999997</v>
      </c>
      <c r="HK95" s="577">
        <f t="shared" si="202"/>
        <v>985.06</v>
      </c>
      <c r="HL95" s="576">
        <f t="shared" si="203"/>
        <v>20129.55</v>
      </c>
      <c r="HM95" s="577">
        <f t="shared" si="203"/>
        <v>19458.45</v>
      </c>
    </row>
    <row r="96" spans="1:221">
      <c r="A96" s="80" t="s">
        <v>412</v>
      </c>
      <c r="B96" s="81" t="s">
        <v>465</v>
      </c>
      <c r="C96" s="87"/>
      <c r="D96" s="82" t="s">
        <v>466</v>
      </c>
      <c r="E96" s="89">
        <v>7</v>
      </c>
      <c r="F96" s="574">
        <v>632</v>
      </c>
      <c r="G96" s="575">
        <v>691</v>
      </c>
      <c r="H96" s="574">
        <v>2</v>
      </c>
      <c r="I96" s="575">
        <v>4</v>
      </c>
      <c r="J96" s="576">
        <f t="shared" si="136"/>
        <v>630</v>
      </c>
      <c r="K96" s="577">
        <f t="shared" si="136"/>
        <v>687</v>
      </c>
      <c r="L96" s="574"/>
      <c r="M96" s="575"/>
      <c r="N96" s="576">
        <f t="shared" si="137"/>
        <v>630</v>
      </c>
      <c r="O96" s="577">
        <f t="shared" si="137"/>
        <v>687</v>
      </c>
      <c r="P96" s="576">
        <f t="shared" si="137"/>
        <v>630</v>
      </c>
      <c r="Q96" s="577">
        <f t="shared" si="137"/>
        <v>687</v>
      </c>
      <c r="R96" s="574">
        <v>7</v>
      </c>
      <c r="S96" s="575">
        <v>5</v>
      </c>
      <c r="T96" s="576">
        <f t="shared" si="138"/>
        <v>7</v>
      </c>
      <c r="U96" s="577">
        <f t="shared" si="138"/>
        <v>5</v>
      </c>
      <c r="V96" s="574">
        <v>5</v>
      </c>
      <c r="W96" s="575">
        <v>2</v>
      </c>
      <c r="X96" s="576">
        <f t="shared" si="139"/>
        <v>5</v>
      </c>
      <c r="Y96" s="577">
        <f t="shared" si="139"/>
        <v>2</v>
      </c>
      <c r="Z96" s="574"/>
      <c r="AA96" s="575"/>
      <c r="AB96" s="576">
        <f t="shared" si="140"/>
        <v>0</v>
      </c>
      <c r="AC96" s="577">
        <f t="shared" si="140"/>
        <v>0</v>
      </c>
      <c r="AD96" s="576">
        <f t="shared" si="141"/>
        <v>12</v>
      </c>
      <c r="AE96" s="577">
        <f t="shared" si="141"/>
        <v>7</v>
      </c>
      <c r="AF96" s="576">
        <f t="shared" si="142"/>
        <v>12</v>
      </c>
      <c r="AG96" s="577">
        <f t="shared" si="142"/>
        <v>7</v>
      </c>
      <c r="AH96" s="574">
        <v>3.14</v>
      </c>
      <c r="AI96" s="575">
        <v>4.5</v>
      </c>
      <c r="AJ96" s="576">
        <f t="shared" si="143"/>
        <v>21.98</v>
      </c>
      <c r="AK96" s="577">
        <f t="shared" si="143"/>
        <v>22.5</v>
      </c>
      <c r="AL96" s="574">
        <v>1.8</v>
      </c>
      <c r="AM96" s="575">
        <v>1.5</v>
      </c>
      <c r="AN96" s="576">
        <f t="shared" si="144"/>
        <v>9</v>
      </c>
      <c r="AO96" s="577">
        <f t="shared" si="144"/>
        <v>3</v>
      </c>
      <c r="AP96" s="574"/>
      <c r="AQ96" s="575"/>
      <c r="AR96" s="576">
        <f t="shared" si="145"/>
        <v>0</v>
      </c>
      <c r="AS96" s="577">
        <f t="shared" si="145"/>
        <v>0</v>
      </c>
      <c r="AT96" s="576">
        <f t="shared" si="146"/>
        <v>2.5816666666666666</v>
      </c>
      <c r="AU96" s="577">
        <f t="shared" si="146"/>
        <v>3.6428571428571428</v>
      </c>
      <c r="AV96" s="576">
        <f t="shared" si="147"/>
        <v>30.979999999999997</v>
      </c>
      <c r="AW96" s="577">
        <f t="shared" si="147"/>
        <v>25.5</v>
      </c>
      <c r="AX96" s="574">
        <v>87.71</v>
      </c>
      <c r="AY96" s="575">
        <v>75.400000000000006</v>
      </c>
      <c r="AZ96" s="576">
        <f t="shared" si="148"/>
        <v>613.96999999999991</v>
      </c>
      <c r="BA96" s="577">
        <f t="shared" si="148"/>
        <v>377</v>
      </c>
      <c r="BB96" s="574">
        <v>73.400000000000006</v>
      </c>
      <c r="BC96" s="575">
        <v>70</v>
      </c>
      <c r="BD96" s="576">
        <f t="shared" si="149"/>
        <v>367</v>
      </c>
      <c r="BE96" s="577">
        <f t="shared" si="149"/>
        <v>140</v>
      </c>
      <c r="BF96" s="574"/>
      <c r="BG96" s="575"/>
      <c r="BH96" s="576">
        <f t="shared" si="150"/>
        <v>0</v>
      </c>
      <c r="BI96" s="577">
        <f t="shared" si="150"/>
        <v>0</v>
      </c>
      <c r="BJ96" s="576">
        <f t="shared" si="151"/>
        <v>81.747499999999988</v>
      </c>
      <c r="BK96" s="577">
        <f t="shared" si="151"/>
        <v>73.857142857142861</v>
      </c>
      <c r="BL96" s="576">
        <f t="shared" si="152"/>
        <v>980.9699999999998</v>
      </c>
      <c r="BM96" s="577">
        <f t="shared" si="152"/>
        <v>517</v>
      </c>
      <c r="BN96" s="574">
        <v>259</v>
      </c>
      <c r="BO96" s="575">
        <v>296</v>
      </c>
      <c r="BP96" s="576">
        <f t="shared" si="153"/>
        <v>259</v>
      </c>
      <c r="BQ96" s="577">
        <f t="shared" si="153"/>
        <v>296</v>
      </c>
      <c r="BR96" s="574">
        <v>88</v>
      </c>
      <c r="BS96" s="575">
        <v>104</v>
      </c>
      <c r="BT96" s="576">
        <f t="shared" si="154"/>
        <v>88</v>
      </c>
      <c r="BU96" s="577">
        <f t="shared" si="154"/>
        <v>104</v>
      </c>
      <c r="BV96" s="574"/>
      <c r="BW96" s="575"/>
      <c r="BX96" s="576">
        <f t="shared" si="155"/>
        <v>0</v>
      </c>
      <c r="BY96" s="577">
        <f t="shared" si="155"/>
        <v>0</v>
      </c>
      <c r="BZ96" s="576">
        <f t="shared" si="156"/>
        <v>347</v>
      </c>
      <c r="CA96" s="577">
        <f t="shared" si="156"/>
        <v>400</v>
      </c>
      <c r="CB96" s="576">
        <f t="shared" si="157"/>
        <v>347</v>
      </c>
      <c r="CC96" s="577">
        <f t="shared" si="157"/>
        <v>400</v>
      </c>
      <c r="CD96" s="574">
        <v>4.24</v>
      </c>
      <c r="CE96" s="575">
        <v>4.21</v>
      </c>
      <c r="CF96" s="576">
        <f t="shared" si="158"/>
        <v>1098.1600000000001</v>
      </c>
      <c r="CG96" s="577">
        <f t="shared" si="158"/>
        <v>1246.1600000000001</v>
      </c>
      <c r="CH96" s="574">
        <v>4.91</v>
      </c>
      <c r="CI96" s="575">
        <v>4.95</v>
      </c>
      <c r="CJ96" s="576">
        <f t="shared" si="159"/>
        <v>432.08000000000004</v>
      </c>
      <c r="CK96" s="577">
        <f t="shared" si="159"/>
        <v>514.80000000000007</v>
      </c>
      <c r="CL96" s="574"/>
      <c r="CM96" s="575"/>
      <c r="CN96" s="576">
        <f t="shared" si="160"/>
        <v>0</v>
      </c>
      <c r="CO96" s="577">
        <f t="shared" si="160"/>
        <v>0</v>
      </c>
      <c r="CP96" s="576">
        <f t="shared" si="161"/>
        <v>4.4099135446685889</v>
      </c>
      <c r="CQ96" s="577">
        <f t="shared" si="161"/>
        <v>4.4024000000000001</v>
      </c>
      <c r="CR96" s="576">
        <f t="shared" si="162"/>
        <v>1530.2400000000002</v>
      </c>
      <c r="CS96" s="577">
        <f t="shared" si="162"/>
        <v>1760.96</v>
      </c>
      <c r="CT96" s="574">
        <v>77.569999999999993</v>
      </c>
      <c r="CU96" s="575">
        <v>77.55</v>
      </c>
      <c r="CV96" s="576">
        <f t="shared" si="163"/>
        <v>20090.629999999997</v>
      </c>
      <c r="CW96" s="577">
        <f t="shared" si="163"/>
        <v>22954.799999999999</v>
      </c>
      <c r="CX96" s="574">
        <v>78.930000000000007</v>
      </c>
      <c r="CY96" s="575">
        <v>78.38</v>
      </c>
      <c r="CZ96" s="576">
        <f t="shared" si="164"/>
        <v>6945.84</v>
      </c>
      <c r="DA96" s="577">
        <f t="shared" si="164"/>
        <v>8151.5199999999995</v>
      </c>
      <c r="DB96" s="574"/>
      <c r="DC96" s="575"/>
      <c r="DD96" s="576">
        <f t="shared" si="165"/>
        <v>0</v>
      </c>
      <c r="DE96" s="577">
        <f t="shared" si="165"/>
        <v>0</v>
      </c>
      <c r="DF96" s="576">
        <f t="shared" si="166"/>
        <v>77.914899135446674</v>
      </c>
      <c r="DG96" s="577">
        <f t="shared" si="166"/>
        <v>77.765799999999999</v>
      </c>
      <c r="DH96" s="576">
        <f t="shared" si="167"/>
        <v>27036.469999999998</v>
      </c>
      <c r="DI96" s="577">
        <f t="shared" si="167"/>
        <v>31106.32</v>
      </c>
      <c r="DJ96" s="576">
        <f t="shared" si="168"/>
        <v>359</v>
      </c>
      <c r="DK96" s="577">
        <f t="shared" si="168"/>
        <v>407</v>
      </c>
      <c r="DL96" s="576">
        <f t="shared" si="168"/>
        <v>359</v>
      </c>
      <c r="DM96" s="577">
        <f t="shared" si="168"/>
        <v>407</v>
      </c>
      <c r="DN96" s="576">
        <f t="shared" si="169"/>
        <v>4.3488022284122572</v>
      </c>
      <c r="DO96" s="577">
        <f t="shared" si="169"/>
        <v>4.3893366093366097</v>
      </c>
      <c r="DP96" s="576">
        <f t="shared" si="170"/>
        <v>1561.2200000000003</v>
      </c>
      <c r="DQ96" s="577">
        <f t="shared" si="170"/>
        <v>1786.4600000000003</v>
      </c>
      <c r="DR96" s="576">
        <f t="shared" si="171"/>
        <v>78.043008356545954</v>
      </c>
      <c r="DS96" s="577">
        <f t="shared" si="171"/>
        <v>77.698574938574936</v>
      </c>
      <c r="DT96" s="576">
        <f t="shared" si="172"/>
        <v>28017.439999999999</v>
      </c>
      <c r="DU96" s="577">
        <f t="shared" si="172"/>
        <v>31623.32</v>
      </c>
      <c r="DV96" s="574">
        <v>128</v>
      </c>
      <c r="DW96" s="575">
        <v>135</v>
      </c>
      <c r="DX96" s="576">
        <f t="shared" si="173"/>
        <v>128</v>
      </c>
      <c r="DY96" s="577">
        <f t="shared" si="173"/>
        <v>135</v>
      </c>
      <c r="DZ96" s="574">
        <v>137</v>
      </c>
      <c r="EA96" s="575">
        <v>134</v>
      </c>
      <c r="EB96" s="576">
        <f t="shared" si="174"/>
        <v>137</v>
      </c>
      <c r="EC96" s="577">
        <f t="shared" si="174"/>
        <v>134</v>
      </c>
      <c r="ED96" s="574"/>
      <c r="EE96" s="575"/>
      <c r="EF96" s="576">
        <f t="shared" si="175"/>
        <v>0</v>
      </c>
      <c r="EG96" s="577">
        <f t="shared" si="175"/>
        <v>0</v>
      </c>
      <c r="EH96" s="576">
        <f t="shared" si="176"/>
        <v>265</v>
      </c>
      <c r="EI96" s="577">
        <f t="shared" si="176"/>
        <v>269</v>
      </c>
      <c r="EJ96" s="576">
        <f t="shared" si="177"/>
        <v>265</v>
      </c>
      <c r="EK96" s="577">
        <f t="shared" si="177"/>
        <v>269</v>
      </c>
      <c r="EL96" s="574">
        <v>3.32</v>
      </c>
      <c r="EM96" s="575">
        <v>3.52</v>
      </c>
      <c r="EN96" s="576">
        <f t="shared" si="178"/>
        <v>424.96</v>
      </c>
      <c r="EO96" s="577">
        <f t="shared" si="178"/>
        <v>475.2</v>
      </c>
      <c r="EP96" s="574">
        <v>3.69</v>
      </c>
      <c r="EQ96" s="575">
        <v>3.54</v>
      </c>
      <c r="ER96" s="576">
        <f t="shared" si="179"/>
        <v>505.53</v>
      </c>
      <c r="ES96" s="577">
        <f t="shared" si="179"/>
        <v>474.36</v>
      </c>
      <c r="ET96" s="574"/>
      <c r="EU96" s="575"/>
      <c r="EV96" s="576">
        <f t="shared" si="180"/>
        <v>0</v>
      </c>
      <c r="EW96" s="577">
        <f t="shared" si="180"/>
        <v>0</v>
      </c>
      <c r="EX96" s="576">
        <f t="shared" si="181"/>
        <v>3.5112830188679247</v>
      </c>
      <c r="EY96" s="577">
        <f t="shared" si="181"/>
        <v>3.52996282527881</v>
      </c>
      <c r="EZ96" s="576">
        <f t="shared" si="182"/>
        <v>930.49</v>
      </c>
      <c r="FA96" s="577">
        <f t="shared" si="182"/>
        <v>949.56</v>
      </c>
      <c r="FB96" s="574">
        <v>61.16</v>
      </c>
      <c r="FC96" s="575">
        <v>64.03</v>
      </c>
      <c r="FD96" s="576">
        <f t="shared" si="183"/>
        <v>7828.48</v>
      </c>
      <c r="FE96" s="577">
        <f t="shared" si="183"/>
        <v>8644.0499999999993</v>
      </c>
      <c r="FF96" s="574">
        <v>56.72</v>
      </c>
      <c r="FG96" s="575">
        <v>55.51</v>
      </c>
      <c r="FH96" s="576">
        <f t="shared" si="184"/>
        <v>7770.6399999999994</v>
      </c>
      <c r="FI96" s="577">
        <f t="shared" si="184"/>
        <v>7438.34</v>
      </c>
      <c r="FJ96" s="574"/>
      <c r="FK96" s="575"/>
      <c r="FL96" s="576">
        <f t="shared" si="185"/>
        <v>0</v>
      </c>
      <c r="FM96" s="577">
        <f t="shared" si="185"/>
        <v>0</v>
      </c>
      <c r="FN96" s="576">
        <f t="shared" si="186"/>
        <v>58.864603773584903</v>
      </c>
      <c r="FO96" s="577">
        <f t="shared" si="186"/>
        <v>59.785836431226762</v>
      </c>
      <c r="FP96" s="576">
        <f t="shared" si="187"/>
        <v>15599.119999999999</v>
      </c>
      <c r="FQ96" s="577">
        <f t="shared" si="187"/>
        <v>16082.39</v>
      </c>
      <c r="FR96" s="574">
        <v>6</v>
      </c>
      <c r="FS96" s="575">
        <v>11</v>
      </c>
      <c r="FT96" s="576">
        <f t="shared" si="188"/>
        <v>6</v>
      </c>
      <c r="FU96" s="577">
        <f t="shared" si="188"/>
        <v>11</v>
      </c>
      <c r="FV96" s="574"/>
      <c r="FW96" s="575"/>
      <c r="FX96" s="576">
        <f t="shared" si="189"/>
        <v>0</v>
      </c>
      <c r="FY96" s="577">
        <f t="shared" si="189"/>
        <v>0</v>
      </c>
      <c r="FZ96" s="574">
        <v>67.5</v>
      </c>
      <c r="GA96" s="575">
        <v>69.09</v>
      </c>
      <c r="GB96" s="576">
        <f t="shared" si="190"/>
        <v>405</v>
      </c>
      <c r="GC96" s="577">
        <f t="shared" si="190"/>
        <v>759.99</v>
      </c>
      <c r="GD96" s="576">
        <f t="shared" si="191"/>
        <v>394</v>
      </c>
      <c r="GE96" s="577">
        <f t="shared" si="191"/>
        <v>436</v>
      </c>
      <c r="GF96" s="576">
        <f t="shared" si="191"/>
        <v>394</v>
      </c>
      <c r="GG96" s="577">
        <f t="shared" si="191"/>
        <v>436</v>
      </c>
      <c r="GH96" s="576">
        <f t="shared" si="192"/>
        <v>1545.1000000000001</v>
      </c>
      <c r="GI96" s="577">
        <f t="shared" si="192"/>
        <v>1743.8600000000001</v>
      </c>
      <c r="GJ96" s="576">
        <f t="shared" si="193"/>
        <v>28533.079999999998</v>
      </c>
      <c r="GK96" s="577">
        <f t="shared" si="193"/>
        <v>31975.85</v>
      </c>
      <c r="GL96" s="576">
        <f t="shared" si="194"/>
        <v>230</v>
      </c>
      <c r="GM96" s="577">
        <f t="shared" si="194"/>
        <v>240</v>
      </c>
      <c r="GN96" s="576">
        <f t="shared" si="194"/>
        <v>230</v>
      </c>
      <c r="GO96" s="577">
        <f t="shared" si="194"/>
        <v>240</v>
      </c>
      <c r="GP96" s="576">
        <f t="shared" si="195"/>
        <v>946.61</v>
      </c>
      <c r="GQ96" s="577">
        <f t="shared" si="195"/>
        <v>992.16000000000008</v>
      </c>
      <c r="GR96" s="576">
        <f t="shared" si="196"/>
        <v>15083.48</v>
      </c>
      <c r="GS96" s="577">
        <f t="shared" si="196"/>
        <v>15729.86</v>
      </c>
      <c r="GT96" s="576">
        <f t="shared" si="197"/>
        <v>624</v>
      </c>
      <c r="GU96" s="577">
        <f t="shared" si="197"/>
        <v>676</v>
      </c>
      <c r="GV96" s="576">
        <f t="shared" si="197"/>
        <v>624</v>
      </c>
      <c r="GW96" s="577">
        <f t="shared" si="197"/>
        <v>676</v>
      </c>
      <c r="GX96" s="576">
        <f t="shared" si="198"/>
        <v>2491.71</v>
      </c>
      <c r="GY96" s="577">
        <f t="shared" si="198"/>
        <v>2736.0200000000004</v>
      </c>
      <c r="GZ96" s="576">
        <f t="shared" si="198"/>
        <v>43616.56</v>
      </c>
      <c r="HA96" s="577">
        <f t="shared" si="198"/>
        <v>47705.71</v>
      </c>
      <c r="HB96" s="576">
        <f t="shared" si="199"/>
        <v>0</v>
      </c>
      <c r="HC96" s="577">
        <f t="shared" si="199"/>
        <v>0</v>
      </c>
      <c r="HD96" s="576">
        <f t="shared" si="199"/>
        <v>0</v>
      </c>
      <c r="HE96" s="577">
        <f t="shared" si="199"/>
        <v>0</v>
      </c>
      <c r="HF96" s="576" t="str">
        <f t="shared" si="200"/>
        <v/>
      </c>
      <c r="HG96" s="577" t="str">
        <f t="shared" si="200"/>
        <v/>
      </c>
      <c r="HH96" s="576" t="str">
        <f t="shared" si="201"/>
        <v/>
      </c>
      <c r="HI96" s="577" t="str">
        <f t="shared" si="201"/>
        <v/>
      </c>
      <c r="HJ96" s="576">
        <f t="shared" si="202"/>
        <v>2491.71</v>
      </c>
      <c r="HK96" s="577">
        <f t="shared" si="202"/>
        <v>2736.0200000000004</v>
      </c>
      <c r="HL96" s="576">
        <f t="shared" si="203"/>
        <v>44021.56</v>
      </c>
      <c r="HM96" s="577">
        <f t="shared" si="203"/>
        <v>48465.7</v>
      </c>
    </row>
    <row r="97" spans="1:221">
      <c r="A97" s="80" t="s">
        <v>412</v>
      </c>
      <c r="B97" s="81" t="s">
        <v>460</v>
      </c>
      <c r="C97" s="88" t="s">
        <v>1138</v>
      </c>
      <c r="D97" s="82" t="s">
        <v>461</v>
      </c>
      <c r="E97" s="89">
        <v>7</v>
      </c>
      <c r="F97" s="574">
        <v>436</v>
      </c>
      <c r="G97" s="575">
        <v>401</v>
      </c>
      <c r="H97" s="574">
        <v>11</v>
      </c>
      <c r="I97" s="575">
        <v>8</v>
      </c>
      <c r="J97" s="576">
        <f t="shared" si="136"/>
        <v>425</v>
      </c>
      <c r="K97" s="577">
        <f t="shared" si="136"/>
        <v>393</v>
      </c>
      <c r="L97" s="574"/>
      <c r="M97" s="575"/>
      <c r="N97" s="576">
        <f t="shared" si="137"/>
        <v>425</v>
      </c>
      <c r="O97" s="577">
        <f t="shared" si="137"/>
        <v>393</v>
      </c>
      <c r="P97" s="576">
        <f t="shared" si="137"/>
        <v>425</v>
      </c>
      <c r="Q97" s="577">
        <f t="shared" si="137"/>
        <v>393</v>
      </c>
      <c r="R97" s="574">
        <v>18</v>
      </c>
      <c r="S97" s="575">
        <v>15</v>
      </c>
      <c r="T97" s="576">
        <f t="shared" si="138"/>
        <v>18</v>
      </c>
      <c r="U97" s="577">
        <f t="shared" si="138"/>
        <v>15</v>
      </c>
      <c r="V97" s="574">
        <v>2</v>
      </c>
      <c r="W97" s="575">
        <v>2</v>
      </c>
      <c r="X97" s="576">
        <f t="shared" si="139"/>
        <v>2</v>
      </c>
      <c r="Y97" s="577">
        <f t="shared" si="139"/>
        <v>2</v>
      </c>
      <c r="Z97" s="574"/>
      <c r="AA97" s="575"/>
      <c r="AB97" s="576">
        <f t="shared" si="140"/>
        <v>0</v>
      </c>
      <c r="AC97" s="577">
        <f t="shared" si="140"/>
        <v>0</v>
      </c>
      <c r="AD97" s="576">
        <f t="shared" si="141"/>
        <v>20</v>
      </c>
      <c r="AE97" s="577">
        <f t="shared" si="141"/>
        <v>17</v>
      </c>
      <c r="AF97" s="576">
        <f t="shared" si="142"/>
        <v>20</v>
      </c>
      <c r="AG97" s="577">
        <f t="shared" si="142"/>
        <v>17</v>
      </c>
      <c r="AH97" s="574">
        <v>3.19</v>
      </c>
      <c r="AI97" s="575">
        <v>2</v>
      </c>
      <c r="AJ97" s="576">
        <f t="shared" si="143"/>
        <v>57.42</v>
      </c>
      <c r="AK97" s="577">
        <f t="shared" si="143"/>
        <v>30</v>
      </c>
      <c r="AL97" s="574">
        <v>1.25</v>
      </c>
      <c r="AM97" s="575">
        <v>1</v>
      </c>
      <c r="AN97" s="576">
        <f t="shared" si="144"/>
        <v>2.5</v>
      </c>
      <c r="AO97" s="577">
        <f t="shared" si="144"/>
        <v>2</v>
      </c>
      <c r="AP97" s="574"/>
      <c r="AQ97" s="575"/>
      <c r="AR97" s="576">
        <f t="shared" si="145"/>
        <v>0</v>
      </c>
      <c r="AS97" s="577">
        <f t="shared" si="145"/>
        <v>0</v>
      </c>
      <c r="AT97" s="576">
        <f t="shared" si="146"/>
        <v>2.996</v>
      </c>
      <c r="AU97" s="577">
        <f t="shared" si="146"/>
        <v>1.8823529411764706</v>
      </c>
      <c r="AV97" s="576">
        <f t="shared" si="147"/>
        <v>59.92</v>
      </c>
      <c r="AW97" s="577">
        <f t="shared" si="147"/>
        <v>32</v>
      </c>
      <c r="AX97" s="574">
        <v>84.22</v>
      </c>
      <c r="AY97" s="575">
        <v>74.930000000000007</v>
      </c>
      <c r="AZ97" s="576">
        <f t="shared" si="148"/>
        <v>1515.96</v>
      </c>
      <c r="BA97" s="577">
        <f t="shared" si="148"/>
        <v>1123.95</v>
      </c>
      <c r="BB97" s="574">
        <v>68</v>
      </c>
      <c r="BC97" s="575">
        <v>77.5</v>
      </c>
      <c r="BD97" s="576">
        <f t="shared" si="149"/>
        <v>136</v>
      </c>
      <c r="BE97" s="577">
        <f t="shared" si="149"/>
        <v>155</v>
      </c>
      <c r="BF97" s="574"/>
      <c r="BG97" s="575"/>
      <c r="BH97" s="576">
        <f t="shared" si="150"/>
        <v>0</v>
      </c>
      <c r="BI97" s="577">
        <f t="shared" si="150"/>
        <v>0</v>
      </c>
      <c r="BJ97" s="576">
        <f t="shared" si="151"/>
        <v>82.597999999999999</v>
      </c>
      <c r="BK97" s="577">
        <f t="shared" si="151"/>
        <v>75.232352941176472</v>
      </c>
      <c r="BL97" s="576">
        <f t="shared" si="152"/>
        <v>1651.96</v>
      </c>
      <c r="BM97" s="577">
        <f t="shared" si="152"/>
        <v>1278.95</v>
      </c>
      <c r="BN97" s="574">
        <v>252</v>
      </c>
      <c r="BO97" s="575">
        <v>231</v>
      </c>
      <c r="BP97" s="576">
        <f t="shared" si="153"/>
        <v>252</v>
      </c>
      <c r="BQ97" s="577">
        <f t="shared" si="153"/>
        <v>231</v>
      </c>
      <c r="BR97" s="574">
        <v>28</v>
      </c>
      <c r="BS97" s="575">
        <v>25</v>
      </c>
      <c r="BT97" s="576">
        <f t="shared" si="154"/>
        <v>28</v>
      </c>
      <c r="BU97" s="577">
        <f t="shared" si="154"/>
        <v>25</v>
      </c>
      <c r="BV97" s="574"/>
      <c r="BW97" s="575"/>
      <c r="BX97" s="576">
        <f t="shared" si="155"/>
        <v>0</v>
      </c>
      <c r="BY97" s="577">
        <f t="shared" si="155"/>
        <v>0</v>
      </c>
      <c r="BZ97" s="576">
        <f t="shared" si="156"/>
        <v>280</v>
      </c>
      <c r="CA97" s="577">
        <f t="shared" si="156"/>
        <v>256</v>
      </c>
      <c r="CB97" s="576">
        <f t="shared" si="157"/>
        <v>280</v>
      </c>
      <c r="CC97" s="577">
        <f t="shared" si="157"/>
        <v>256</v>
      </c>
      <c r="CD97" s="574">
        <v>4.1500000000000004</v>
      </c>
      <c r="CE97" s="575">
        <v>4.01</v>
      </c>
      <c r="CF97" s="576">
        <f t="shared" si="158"/>
        <v>1045.8000000000002</v>
      </c>
      <c r="CG97" s="577">
        <f t="shared" si="158"/>
        <v>926.31</v>
      </c>
      <c r="CH97" s="574">
        <v>5.13</v>
      </c>
      <c r="CI97" s="575">
        <v>4.68</v>
      </c>
      <c r="CJ97" s="576">
        <f t="shared" si="159"/>
        <v>143.63999999999999</v>
      </c>
      <c r="CK97" s="577">
        <f t="shared" si="159"/>
        <v>117</v>
      </c>
      <c r="CL97" s="574"/>
      <c r="CM97" s="575"/>
      <c r="CN97" s="576">
        <f t="shared" si="160"/>
        <v>0</v>
      </c>
      <c r="CO97" s="577">
        <f t="shared" si="160"/>
        <v>0</v>
      </c>
      <c r="CP97" s="576">
        <f t="shared" si="161"/>
        <v>4.2480000000000002</v>
      </c>
      <c r="CQ97" s="577">
        <f t="shared" si="161"/>
        <v>4.0754296874999998</v>
      </c>
      <c r="CR97" s="576">
        <f t="shared" si="162"/>
        <v>1189.44</v>
      </c>
      <c r="CS97" s="577">
        <f t="shared" si="162"/>
        <v>1043.31</v>
      </c>
      <c r="CT97" s="574">
        <v>85.4</v>
      </c>
      <c r="CU97" s="575">
        <v>84.61</v>
      </c>
      <c r="CV97" s="576">
        <f t="shared" si="163"/>
        <v>21520.800000000003</v>
      </c>
      <c r="CW97" s="577">
        <f t="shared" si="163"/>
        <v>19544.91</v>
      </c>
      <c r="CX97" s="574">
        <v>88.67</v>
      </c>
      <c r="CY97" s="575">
        <v>83.65</v>
      </c>
      <c r="CZ97" s="576">
        <f t="shared" si="164"/>
        <v>2482.7600000000002</v>
      </c>
      <c r="DA97" s="577">
        <f t="shared" si="164"/>
        <v>2091.25</v>
      </c>
      <c r="DB97" s="574"/>
      <c r="DC97" s="575"/>
      <c r="DD97" s="576">
        <f t="shared" si="165"/>
        <v>0</v>
      </c>
      <c r="DE97" s="577">
        <f t="shared" si="165"/>
        <v>0</v>
      </c>
      <c r="DF97" s="576">
        <f t="shared" si="166"/>
        <v>85.727000000000018</v>
      </c>
      <c r="DG97" s="577">
        <f t="shared" si="166"/>
        <v>84.516249999999999</v>
      </c>
      <c r="DH97" s="576">
        <f t="shared" si="167"/>
        <v>24003.560000000005</v>
      </c>
      <c r="DI97" s="577">
        <f t="shared" si="167"/>
        <v>21636.16</v>
      </c>
      <c r="DJ97" s="576">
        <f t="shared" si="168"/>
        <v>300</v>
      </c>
      <c r="DK97" s="577">
        <f t="shared" si="168"/>
        <v>273</v>
      </c>
      <c r="DL97" s="576">
        <f t="shared" si="168"/>
        <v>300</v>
      </c>
      <c r="DM97" s="577">
        <f t="shared" si="168"/>
        <v>273</v>
      </c>
      <c r="DN97" s="576">
        <f t="shared" si="169"/>
        <v>4.1645333333333339</v>
      </c>
      <c r="DO97" s="577">
        <f t="shared" si="169"/>
        <v>3.9388644688644687</v>
      </c>
      <c r="DP97" s="576">
        <f t="shared" si="170"/>
        <v>1249.3600000000001</v>
      </c>
      <c r="DQ97" s="577">
        <f t="shared" si="170"/>
        <v>1075.31</v>
      </c>
      <c r="DR97" s="576">
        <f t="shared" si="171"/>
        <v>85.518400000000014</v>
      </c>
      <c r="DS97" s="577">
        <f t="shared" si="171"/>
        <v>83.938131868131876</v>
      </c>
      <c r="DT97" s="576">
        <f t="shared" si="172"/>
        <v>25655.520000000004</v>
      </c>
      <c r="DU97" s="577">
        <f t="shared" si="172"/>
        <v>22915.11</v>
      </c>
      <c r="DV97" s="574">
        <v>64</v>
      </c>
      <c r="DW97" s="575">
        <v>67</v>
      </c>
      <c r="DX97" s="576">
        <f t="shared" si="173"/>
        <v>64</v>
      </c>
      <c r="DY97" s="577">
        <f t="shared" si="173"/>
        <v>67</v>
      </c>
      <c r="DZ97" s="574">
        <v>58</v>
      </c>
      <c r="EA97" s="575">
        <v>47</v>
      </c>
      <c r="EB97" s="576">
        <f t="shared" si="174"/>
        <v>58</v>
      </c>
      <c r="EC97" s="577">
        <f t="shared" si="174"/>
        <v>47</v>
      </c>
      <c r="ED97" s="574"/>
      <c r="EE97" s="575"/>
      <c r="EF97" s="576">
        <f t="shared" si="175"/>
        <v>0</v>
      </c>
      <c r="EG97" s="577">
        <f t="shared" si="175"/>
        <v>0</v>
      </c>
      <c r="EH97" s="576">
        <f t="shared" si="176"/>
        <v>122</v>
      </c>
      <c r="EI97" s="577">
        <f t="shared" si="176"/>
        <v>114</v>
      </c>
      <c r="EJ97" s="576">
        <f t="shared" si="177"/>
        <v>122</v>
      </c>
      <c r="EK97" s="577">
        <f t="shared" si="177"/>
        <v>114</v>
      </c>
      <c r="EL97" s="574">
        <v>3.38</v>
      </c>
      <c r="EM97" s="575">
        <v>3.11</v>
      </c>
      <c r="EN97" s="576">
        <f t="shared" si="178"/>
        <v>216.32</v>
      </c>
      <c r="EO97" s="577">
        <f t="shared" si="178"/>
        <v>208.37</v>
      </c>
      <c r="EP97" s="574">
        <v>4.07</v>
      </c>
      <c r="EQ97" s="575">
        <v>3.94</v>
      </c>
      <c r="ER97" s="576">
        <f t="shared" si="179"/>
        <v>236.06</v>
      </c>
      <c r="ES97" s="577">
        <f t="shared" si="179"/>
        <v>185.18</v>
      </c>
      <c r="ET97" s="574"/>
      <c r="EU97" s="575"/>
      <c r="EV97" s="576">
        <f t="shared" si="180"/>
        <v>0</v>
      </c>
      <c r="EW97" s="577">
        <f t="shared" si="180"/>
        <v>0</v>
      </c>
      <c r="EX97" s="576">
        <f t="shared" si="181"/>
        <v>3.7080327868852461</v>
      </c>
      <c r="EY97" s="577">
        <f t="shared" si="181"/>
        <v>3.4521929824561406</v>
      </c>
      <c r="EZ97" s="576">
        <f t="shared" si="182"/>
        <v>452.38</v>
      </c>
      <c r="FA97" s="577">
        <f t="shared" si="182"/>
        <v>393.55</v>
      </c>
      <c r="FB97" s="574">
        <v>63.11</v>
      </c>
      <c r="FC97" s="575">
        <v>67.27</v>
      </c>
      <c r="FD97" s="576">
        <f t="shared" si="183"/>
        <v>4039.04</v>
      </c>
      <c r="FE97" s="577">
        <f t="shared" si="183"/>
        <v>4507.09</v>
      </c>
      <c r="FF97" s="574">
        <v>65.34</v>
      </c>
      <c r="FG97" s="575">
        <v>62.25</v>
      </c>
      <c r="FH97" s="576">
        <f t="shared" si="184"/>
        <v>3789.7200000000003</v>
      </c>
      <c r="FI97" s="577">
        <f t="shared" si="184"/>
        <v>2925.75</v>
      </c>
      <c r="FJ97" s="574"/>
      <c r="FK97" s="575"/>
      <c r="FL97" s="576">
        <f t="shared" si="185"/>
        <v>0</v>
      </c>
      <c r="FM97" s="577">
        <f t="shared" si="185"/>
        <v>0</v>
      </c>
      <c r="FN97" s="576">
        <f t="shared" si="186"/>
        <v>64.170163934426228</v>
      </c>
      <c r="FO97" s="577">
        <f t="shared" si="186"/>
        <v>65.200350877192989</v>
      </c>
      <c r="FP97" s="576">
        <f t="shared" si="187"/>
        <v>7828.76</v>
      </c>
      <c r="FQ97" s="577">
        <f t="shared" si="187"/>
        <v>7432.8400000000011</v>
      </c>
      <c r="FR97" s="574">
        <v>3</v>
      </c>
      <c r="FS97" s="575">
        <v>6</v>
      </c>
      <c r="FT97" s="576">
        <f t="shared" si="188"/>
        <v>3</v>
      </c>
      <c r="FU97" s="577">
        <f t="shared" si="188"/>
        <v>6</v>
      </c>
      <c r="FV97" s="574"/>
      <c r="FW97" s="575"/>
      <c r="FX97" s="576">
        <f t="shared" si="189"/>
        <v>0</v>
      </c>
      <c r="FY97" s="577">
        <f t="shared" si="189"/>
        <v>0</v>
      </c>
      <c r="FZ97" s="574">
        <v>78.33</v>
      </c>
      <c r="GA97" s="575">
        <v>67.83</v>
      </c>
      <c r="GB97" s="576">
        <f t="shared" si="190"/>
        <v>234.99</v>
      </c>
      <c r="GC97" s="577">
        <f t="shared" si="190"/>
        <v>406.98</v>
      </c>
      <c r="GD97" s="576">
        <f t="shared" si="191"/>
        <v>334</v>
      </c>
      <c r="GE97" s="577">
        <f t="shared" si="191"/>
        <v>313</v>
      </c>
      <c r="GF97" s="576">
        <f t="shared" si="191"/>
        <v>334</v>
      </c>
      <c r="GG97" s="577">
        <f t="shared" si="191"/>
        <v>313</v>
      </c>
      <c r="GH97" s="576">
        <f t="shared" si="192"/>
        <v>1319.5400000000002</v>
      </c>
      <c r="GI97" s="577">
        <f t="shared" si="192"/>
        <v>1164.6799999999998</v>
      </c>
      <c r="GJ97" s="576">
        <f t="shared" si="193"/>
        <v>27075.800000000003</v>
      </c>
      <c r="GK97" s="577">
        <f t="shared" si="193"/>
        <v>25175.95</v>
      </c>
      <c r="GL97" s="576">
        <f t="shared" si="194"/>
        <v>88</v>
      </c>
      <c r="GM97" s="577">
        <f t="shared" si="194"/>
        <v>74</v>
      </c>
      <c r="GN97" s="576">
        <f t="shared" si="194"/>
        <v>88</v>
      </c>
      <c r="GO97" s="577">
        <f t="shared" si="194"/>
        <v>74</v>
      </c>
      <c r="GP97" s="576">
        <f t="shared" si="195"/>
        <v>382.2</v>
      </c>
      <c r="GQ97" s="577">
        <f t="shared" si="195"/>
        <v>304.18</v>
      </c>
      <c r="GR97" s="576">
        <f t="shared" si="196"/>
        <v>6408.4800000000005</v>
      </c>
      <c r="GS97" s="577">
        <f t="shared" si="196"/>
        <v>5172</v>
      </c>
      <c r="GT97" s="576">
        <f t="shared" si="197"/>
        <v>422</v>
      </c>
      <c r="GU97" s="577">
        <f t="shared" si="197"/>
        <v>387</v>
      </c>
      <c r="GV97" s="576">
        <f t="shared" si="197"/>
        <v>422</v>
      </c>
      <c r="GW97" s="577">
        <f t="shared" si="197"/>
        <v>387</v>
      </c>
      <c r="GX97" s="576">
        <f t="shared" si="198"/>
        <v>1701.7400000000002</v>
      </c>
      <c r="GY97" s="577">
        <f t="shared" si="198"/>
        <v>1468.86</v>
      </c>
      <c r="GZ97" s="576">
        <f t="shared" si="198"/>
        <v>33484.280000000006</v>
      </c>
      <c r="HA97" s="577">
        <f t="shared" si="198"/>
        <v>30347.95</v>
      </c>
      <c r="HB97" s="576">
        <f t="shared" si="199"/>
        <v>0</v>
      </c>
      <c r="HC97" s="577">
        <f t="shared" si="199"/>
        <v>0</v>
      </c>
      <c r="HD97" s="576">
        <f t="shared" si="199"/>
        <v>0</v>
      </c>
      <c r="HE97" s="577">
        <f t="shared" si="199"/>
        <v>0</v>
      </c>
      <c r="HF97" s="576" t="str">
        <f t="shared" si="200"/>
        <v/>
      </c>
      <c r="HG97" s="577" t="str">
        <f t="shared" si="200"/>
        <v/>
      </c>
      <c r="HH97" s="576" t="str">
        <f t="shared" si="201"/>
        <v/>
      </c>
      <c r="HI97" s="577" t="str">
        <f t="shared" si="201"/>
        <v/>
      </c>
      <c r="HJ97" s="576">
        <f t="shared" si="202"/>
        <v>1701.7400000000002</v>
      </c>
      <c r="HK97" s="577">
        <f t="shared" si="202"/>
        <v>1468.86</v>
      </c>
      <c r="HL97" s="576">
        <f t="shared" si="203"/>
        <v>33719.270000000004</v>
      </c>
      <c r="HM97" s="577">
        <f t="shared" si="203"/>
        <v>30754.93</v>
      </c>
    </row>
    <row r="98" spans="1:221">
      <c r="A98" s="80" t="s">
        <v>412</v>
      </c>
      <c r="B98" s="81" t="s">
        <v>462</v>
      </c>
      <c r="C98" s="87"/>
      <c r="D98" s="85">
        <v>482699</v>
      </c>
      <c r="E98" s="89">
        <v>7</v>
      </c>
      <c r="F98" s="574">
        <v>296</v>
      </c>
      <c r="G98" s="575">
        <v>306</v>
      </c>
      <c r="H98" s="574">
        <v>4</v>
      </c>
      <c r="I98" s="575">
        <v>5</v>
      </c>
      <c r="J98" s="576">
        <f t="shared" si="136"/>
        <v>292</v>
      </c>
      <c r="K98" s="577">
        <f t="shared" si="136"/>
        <v>301</v>
      </c>
      <c r="L98" s="574"/>
      <c r="M98" s="575"/>
      <c r="N98" s="576">
        <f t="shared" si="137"/>
        <v>292</v>
      </c>
      <c r="O98" s="577">
        <f t="shared" si="137"/>
        <v>301</v>
      </c>
      <c r="P98" s="576">
        <f t="shared" si="137"/>
        <v>292</v>
      </c>
      <c r="Q98" s="577">
        <f t="shared" si="137"/>
        <v>301</v>
      </c>
      <c r="R98" s="574">
        <v>24</v>
      </c>
      <c r="S98" s="575">
        <v>32</v>
      </c>
      <c r="T98" s="576">
        <f t="shared" si="138"/>
        <v>24</v>
      </c>
      <c r="U98" s="577">
        <f t="shared" si="138"/>
        <v>32</v>
      </c>
      <c r="V98" s="574">
        <v>10</v>
      </c>
      <c r="W98" s="575">
        <v>14</v>
      </c>
      <c r="X98" s="576">
        <f t="shared" si="139"/>
        <v>10</v>
      </c>
      <c r="Y98" s="577">
        <f t="shared" si="139"/>
        <v>14</v>
      </c>
      <c r="Z98" s="574"/>
      <c r="AA98" s="575"/>
      <c r="AB98" s="576">
        <f t="shared" si="140"/>
        <v>0</v>
      </c>
      <c r="AC98" s="577">
        <f t="shared" si="140"/>
        <v>0</v>
      </c>
      <c r="AD98" s="576">
        <f t="shared" si="141"/>
        <v>34</v>
      </c>
      <c r="AE98" s="577">
        <f t="shared" si="141"/>
        <v>46</v>
      </c>
      <c r="AF98" s="576">
        <f t="shared" si="142"/>
        <v>34</v>
      </c>
      <c r="AG98" s="577">
        <f t="shared" si="142"/>
        <v>46</v>
      </c>
      <c r="AH98" s="574">
        <v>2.38</v>
      </c>
      <c r="AI98" s="575">
        <v>2.19</v>
      </c>
      <c r="AJ98" s="576">
        <f t="shared" si="143"/>
        <v>57.12</v>
      </c>
      <c r="AK98" s="577">
        <f t="shared" si="143"/>
        <v>70.08</v>
      </c>
      <c r="AL98" s="574">
        <v>2.2999999999999998</v>
      </c>
      <c r="AM98" s="575">
        <v>2.3199999999999998</v>
      </c>
      <c r="AN98" s="576">
        <f t="shared" si="144"/>
        <v>23</v>
      </c>
      <c r="AO98" s="577">
        <f t="shared" si="144"/>
        <v>32.479999999999997</v>
      </c>
      <c r="AP98" s="574"/>
      <c r="AQ98" s="575"/>
      <c r="AR98" s="576">
        <f t="shared" si="145"/>
        <v>0</v>
      </c>
      <c r="AS98" s="577">
        <f t="shared" si="145"/>
        <v>0</v>
      </c>
      <c r="AT98" s="576">
        <f t="shared" si="146"/>
        <v>2.3564705882352941</v>
      </c>
      <c r="AU98" s="577">
        <f t="shared" si="146"/>
        <v>2.2295652173913045</v>
      </c>
      <c r="AV98" s="576">
        <f t="shared" si="147"/>
        <v>80.12</v>
      </c>
      <c r="AW98" s="577">
        <f t="shared" si="147"/>
        <v>102.56</v>
      </c>
      <c r="AX98" s="574">
        <v>76.959999999999994</v>
      </c>
      <c r="AY98" s="575">
        <v>74.97</v>
      </c>
      <c r="AZ98" s="576">
        <f t="shared" si="148"/>
        <v>1847.04</v>
      </c>
      <c r="BA98" s="577">
        <f t="shared" si="148"/>
        <v>2399.04</v>
      </c>
      <c r="BB98" s="574">
        <v>79.7</v>
      </c>
      <c r="BC98" s="575">
        <v>75.290000000000006</v>
      </c>
      <c r="BD98" s="576">
        <f t="shared" si="149"/>
        <v>797</v>
      </c>
      <c r="BE98" s="577">
        <f t="shared" si="149"/>
        <v>1054.0600000000002</v>
      </c>
      <c r="BF98" s="574"/>
      <c r="BG98" s="575"/>
      <c r="BH98" s="576">
        <f t="shared" si="150"/>
        <v>0</v>
      </c>
      <c r="BI98" s="577">
        <f t="shared" si="150"/>
        <v>0</v>
      </c>
      <c r="BJ98" s="576">
        <f t="shared" si="151"/>
        <v>77.765882352941176</v>
      </c>
      <c r="BK98" s="577">
        <f t="shared" si="151"/>
        <v>75.067391304347836</v>
      </c>
      <c r="BL98" s="576">
        <f t="shared" si="152"/>
        <v>2644.04</v>
      </c>
      <c r="BM98" s="577">
        <f t="shared" si="152"/>
        <v>3453.1000000000004</v>
      </c>
      <c r="BN98" s="574">
        <v>155</v>
      </c>
      <c r="BO98" s="575">
        <v>142</v>
      </c>
      <c r="BP98" s="576">
        <f t="shared" si="153"/>
        <v>155</v>
      </c>
      <c r="BQ98" s="577">
        <f t="shared" si="153"/>
        <v>142</v>
      </c>
      <c r="BR98" s="574">
        <v>34</v>
      </c>
      <c r="BS98" s="575">
        <v>30</v>
      </c>
      <c r="BT98" s="576">
        <f t="shared" si="154"/>
        <v>34</v>
      </c>
      <c r="BU98" s="577">
        <f t="shared" si="154"/>
        <v>30</v>
      </c>
      <c r="BV98" s="574"/>
      <c r="BW98" s="575"/>
      <c r="BX98" s="576">
        <f t="shared" si="155"/>
        <v>0</v>
      </c>
      <c r="BY98" s="577">
        <f t="shared" si="155"/>
        <v>0</v>
      </c>
      <c r="BZ98" s="576">
        <f t="shared" si="156"/>
        <v>189</v>
      </c>
      <c r="CA98" s="577">
        <f t="shared" si="156"/>
        <v>172</v>
      </c>
      <c r="CB98" s="576">
        <f t="shared" si="157"/>
        <v>189</v>
      </c>
      <c r="CC98" s="577">
        <f t="shared" si="157"/>
        <v>172</v>
      </c>
      <c r="CD98" s="574">
        <v>4.6100000000000003</v>
      </c>
      <c r="CE98" s="575">
        <v>4.47</v>
      </c>
      <c r="CF98" s="576">
        <f t="shared" si="158"/>
        <v>714.55000000000007</v>
      </c>
      <c r="CG98" s="577">
        <f t="shared" si="158"/>
        <v>634.74</v>
      </c>
      <c r="CH98" s="574">
        <v>4.75</v>
      </c>
      <c r="CI98" s="575">
        <v>5.13</v>
      </c>
      <c r="CJ98" s="576">
        <f t="shared" si="159"/>
        <v>161.5</v>
      </c>
      <c r="CK98" s="577">
        <f t="shared" si="159"/>
        <v>153.9</v>
      </c>
      <c r="CL98" s="574"/>
      <c r="CM98" s="575"/>
      <c r="CN98" s="576">
        <f t="shared" si="160"/>
        <v>0</v>
      </c>
      <c r="CO98" s="577">
        <f t="shared" si="160"/>
        <v>0</v>
      </c>
      <c r="CP98" s="576">
        <f t="shared" si="161"/>
        <v>4.6351851851851853</v>
      </c>
      <c r="CQ98" s="577">
        <f t="shared" si="161"/>
        <v>4.5851162790697675</v>
      </c>
      <c r="CR98" s="576">
        <f t="shared" si="162"/>
        <v>876.05000000000007</v>
      </c>
      <c r="CS98" s="577">
        <f t="shared" si="162"/>
        <v>788.64</v>
      </c>
      <c r="CT98" s="574">
        <v>83.36</v>
      </c>
      <c r="CU98" s="575">
        <v>78.97</v>
      </c>
      <c r="CV98" s="576">
        <f t="shared" si="163"/>
        <v>12920.8</v>
      </c>
      <c r="CW98" s="577">
        <f t="shared" si="163"/>
        <v>11213.74</v>
      </c>
      <c r="CX98" s="574">
        <v>74.69</v>
      </c>
      <c r="CY98" s="575">
        <v>80.84</v>
      </c>
      <c r="CZ98" s="576">
        <f t="shared" si="164"/>
        <v>2539.46</v>
      </c>
      <c r="DA98" s="577">
        <f t="shared" si="164"/>
        <v>2425.2000000000003</v>
      </c>
      <c r="DB98" s="574"/>
      <c r="DC98" s="575"/>
      <c r="DD98" s="576">
        <f t="shared" si="165"/>
        <v>0</v>
      </c>
      <c r="DE98" s="577">
        <f t="shared" si="165"/>
        <v>0</v>
      </c>
      <c r="DF98" s="576">
        <f t="shared" si="166"/>
        <v>81.800317460317459</v>
      </c>
      <c r="DG98" s="577">
        <f t="shared" si="166"/>
        <v>79.296162790697679</v>
      </c>
      <c r="DH98" s="576">
        <f t="shared" si="167"/>
        <v>15460.26</v>
      </c>
      <c r="DI98" s="577">
        <f t="shared" si="167"/>
        <v>13638.94</v>
      </c>
      <c r="DJ98" s="576">
        <f t="shared" si="168"/>
        <v>223</v>
      </c>
      <c r="DK98" s="577">
        <f t="shared" si="168"/>
        <v>218</v>
      </c>
      <c r="DL98" s="576">
        <f t="shared" si="168"/>
        <v>223</v>
      </c>
      <c r="DM98" s="577">
        <f t="shared" si="168"/>
        <v>218</v>
      </c>
      <c r="DN98" s="576">
        <f t="shared" si="169"/>
        <v>4.2877578475336326</v>
      </c>
      <c r="DO98" s="577">
        <f t="shared" si="169"/>
        <v>4.0880733944954128</v>
      </c>
      <c r="DP98" s="576">
        <f t="shared" si="170"/>
        <v>956.17000000000007</v>
      </c>
      <c r="DQ98" s="577">
        <f t="shared" si="170"/>
        <v>891.2</v>
      </c>
      <c r="DR98" s="576">
        <f t="shared" si="171"/>
        <v>81.185201793721973</v>
      </c>
      <c r="DS98" s="577">
        <f t="shared" si="171"/>
        <v>78.403853211009178</v>
      </c>
      <c r="DT98" s="576">
        <f t="shared" si="172"/>
        <v>18104.3</v>
      </c>
      <c r="DU98" s="577">
        <f t="shared" si="172"/>
        <v>17092.04</v>
      </c>
      <c r="DV98" s="574">
        <v>39</v>
      </c>
      <c r="DW98" s="575">
        <v>58</v>
      </c>
      <c r="DX98" s="576">
        <f t="shared" si="173"/>
        <v>39</v>
      </c>
      <c r="DY98" s="577">
        <f t="shared" si="173"/>
        <v>58</v>
      </c>
      <c r="DZ98" s="574">
        <v>26</v>
      </c>
      <c r="EA98" s="575">
        <v>18</v>
      </c>
      <c r="EB98" s="576">
        <f t="shared" si="174"/>
        <v>26</v>
      </c>
      <c r="EC98" s="577">
        <f t="shared" si="174"/>
        <v>18</v>
      </c>
      <c r="ED98" s="574"/>
      <c r="EE98" s="575"/>
      <c r="EF98" s="576">
        <f t="shared" si="175"/>
        <v>0</v>
      </c>
      <c r="EG98" s="577">
        <f t="shared" si="175"/>
        <v>0</v>
      </c>
      <c r="EH98" s="576">
        <f t="shared" si="176"/>
        <v>65</v>
      </c>
      <c r="EI98" s="577">
        <f t="shared" si="176"/>
        <v>76</v>
      </c>
      <c r="EJ98" s="576">
        <f t="shared" si="177"/>
        <v>65</v>
      </c>
      <c r="EK98" s="577">
        <f t="shared" si="177"/>
        <v>76</v>
      </c>
      <c r="EL98" s="574">
        <v>2.31</v>
      </c>
      <c r="EM98" s="575">
        <v>2.95</v>
      </c>
      <c r="EN98" s="576">
        <f t="shared" si="178"/>
        <v>90.09</v>
      </c>
      <c r="EO98" s="577">
        <f t="shared" si="178"/>
        <v>171.10000000000002</v>
      </c>
      <c r="EP98" s="574">
        <v>2.62</v>
      </c>
      <c r="EQ98" s="575">
        <v>3.39</v>
      </c>
      <c r="ER98" s="576">
        <f t="shared" si="179"/>
        <v>68.12</v>
      </c>
      <c r="ES98" s="577">
        <f t="shared" si="179"/>
        <v>61.02</v>
      </c>
      <c r="ET98" s="574"/>
      <c r="EU98" s="575"/>
      <c r="EV98" s="576">
        <f t="shared" si="180"/>
        <v>0</v>
      </c>
      <c r="EW98" s="577">
        <f t="shared" si="180"/>
        <v>0</v>
      </c>
      <c r="EX98" s="576">
        <f t="shared" si="181"/>
        <v>2.4340000000000002</v>
      </c>
      <c r="EY98" s="577">
        <f t="shared" si="181"/>
        <v>3.0542105263157899</v>
      </c>
      <c r="EZ98" s="576">
        <f t="shared" si="182"/>
        <v>158.21</v>
      </c>
      <c r="FA98" s="577">
        <f t="shared" si="182"/>
        <v>232.12000000000003</v>
      </c>
      <c r="FB98" s="574">
        <v>60.46</v>
      </c>
      <c r="FC98" s="575">
        <v>63.4</v>
      </c>
      <c r="FD98" s="576">
        <f t="shared" si="183"/>
        <v>2357.94</v>
      </c>
      <c r="FE98" s="577">
        <f t="shared" si="183"/>
        <v>3677.2</v>
      </c>
      <c r="FF98" s="574">
        <v>60.41</v>
      </c>
      <c r="FG98" s="575">
        <v>60.83</v>
      </c>
      <c r="FH98" s="576">
        <f t="shared" si="184"/>
        <v>1570.6599999999999</v>
      </c>
      <c r="FI98" s="577">
        <f t="shared" si="184"/>
        <v>1094.94</v>
      </c>
      <c r="FJ98" s="574"/>
      <c r="FK98" s="575"/>
      <c r="FL98" s="576">
        <f t="shared" si="185"/>
        <v>0</v>
      </c>
      <c r="FM98" s="577">
        <f t="shared" si="185"/>
        <v>0</v>
      </c>
      <c r="FN98" s="576">
        <f t="shared" si="186"/>
        <v>60.44</v>
      </c>
      <c r="FO98" s="577">
        <f t="shared" si="186"/>
        <v>62.791315789473678</v>
      </c>
      <c r="FP98" s="576">
        <f t="shared" si="187"/>
        <v>3928.6</v>
      </c>
      <c r="FQ98" s="577">
        <f t="shared" si="187"/>
        <v>4772.1399999999994</v>
      </c>
      <c r="FR98" s="574">
        <v>4</v>
      </c>
      <c r="FS98" s="575">
        <v>7</v>
      </c>
      <c r="FT98" s="576">
        <f t="shared" si="188"/>
        <v>4</v>
      </c>
      <c r="FU98" s="577">
        <f t="shared" si="188"/>
        <v>7</v>
      </c>
      <c r="FV98" s="574"/>
      <c r="FW98" s="575"/>
      <c r="FX98" s="576">
        <f t="shared" si="189"/>
        <v>0</v>
      </c>
      <c r="FY98" s="577">
        <f t="shared" si="189"/>
        <v>0</v>
      </c>
      <c r="FZ98" s="574">
        <v>67</v>
      </c>
      <c r="GA98" s="575">
        <v>74.81</v>
      </c>
      <c r="GB98" s="576">
        <f t="shared" si="190"/>
        <v>268</v>
      </c>
      <c r="GC98" s="577">
        <f t="shared" si="190"/>
        <v>523.67000000000007</v>
      </c>
      <c r="GD98" s="576">
        <f t="shared" si="191"/>
        <v>218</v>
      </c>
      <c r="GE98" s="577">
        <f t="shared" si="191"/>
        <v>232</v>
      </c>
      <c r="GF98" s="576">
        <f t="shared" si="191"/>
        <v>218</v>
      </c>
      <c r="GG98" s="577">
        <f t="shared" si="191"/>
        <v>232</v>
      </c>
      <c r="GH98" s="576">
        <f t="shared" si="192"/>
        <v>861.7600000000001</v>
      </c>
      <c r="GI98" s="577">
        <f t="shared" si="192"/>
        <v>875.92000000000007</v>
      </c>
      <c r="GJ98" s="576">
        <f t="shared" si="193"/>
        <v>17125.78</v>
      </c>
      <c r="GK98" s="577">
        <f t="shared" si="193"/>
        <v>17289.98</v>
      </c>
      <c r="GL98" s="576">
        <f t="shared" si="194"/>
        <v>70</v>
      </c>
      <c r="GM98" s="577">
        <f t="shared" si="194"/>
        <v>62</v>
      </c>
      <c r="GN98" s="576">
        <f t="shared" si="194"/>
        <v>70</v>
      </c>
      <c r="GO98" s="577">
        <f t="shared" si="194"/>
        <v>62</v>
      </c>
      <c r="GP98" s="576">
        <f t="shared" si="195"/>
        <v>252.62</v>
      </c>
      <c r="GQ98" s="577">
        <f t="shared" si="195"/>
        <v>247.4</v>
      </c>
      <c r="GR98" s="576">
        <f t="shared" si="196"/>
        <v>4907.12</v>
      </c>
      <c r="GS98" s="577">
        <f t="shared" si="196"/>
        <v>4574.2000000000007</v>
      </c>
      <c r="GT98" s="576">
        <f t="shared" si="197"/>
        <v>288</v>
      </c>
      <c r="GU98" s="577">
        <f t="shared" si="197"/>
        <v>294</v>
      </c>
      <c r="GV98" s="576">
        <f t="shared" si="197"/>
        <v>288</v>
      </c>
      <c r="GW98" s="577">
        <f t="shared" si="197"/>
        <v>294</v>
      </c>
      <c r="GX98" s="576">
        <f t="shared" si="198"/>
        <v>1114.3800000000001</v>
      </c>
      <c r="GY98" s="577">
        <f t="shared" si="198"/>
        <v>1123.3200000000002</v>
      </c>
      <c r="GZ98" s="576">
        <f t="shared" si="198"/>
        <v>22032.899999999998</v>
      </c>
      <c r="HA98" s="577">
        <f t="shared" si="198"/>
        <v>21864.18</v>
      </c>
      <c r="HB98" s="576">
        <f t="shared" si="199"/>
        <v>0</v>
      </c>
      <c r="HC98" s="577">
        <f t="shared" si="199"/>
        <v>0</v>
      </c>
      <c r="HD98" s="576">
        <f t="shared" si="199"/>
        <v>0</v>
      </c>
      <c r="HE98" s="577">
        <f t="shared" si="199"/>
        <v>0</v>
      </c>
      <c r="HF98" s="576" t="str">
        <f t="shared" si="200"/>
        <v/>
      </c>
      <c r="HG98" s="577" t="str">
        <f t="shared" si="200"/>
        <v/>
      </c>
      <c r="HH98" s="576" t="str">
        <f t="shared" si="201"/>
        <v/>
      </c>
      <c r="HI98" s="577" t="str">
        <f t="shared" si="201"/>
        <v/>
      </c>
      <c r="HJ98" s="576">
        <f t="shared" si="202"/>
        <v>1114.3800000000001</v>
      </c>
      <c r="HK98" s="577">
        <f t="shared" si="202"/>
        <v>1123.3200000000002</v>
      </c>
      <c r="HL98" s="576">
        <f t="shared" si="203"/>
        <v>22300.899999999998</v>
      </c>
      <c r="HM98" s="577">
        <f t="shared" si="203"/>
        <v>22387.85</v>
      </c>
    </row>
    <row r="99" spans="1:221">
      <c r="A99" s="512" t="s">
        <v>412</v>
      </c>
      <c r="B99" s="515" t="s">
        <v>463</v>
      </c>
      <c r="C99" s="513" t="s">
        <v>1140</v>
      </c>
      <c r="D99" s="82" t="s">
        <v>464</v>
      </c>
      <c r="E99" s="89">
        <v>8</v>
      </c>
      <c r="F99" s="574"/>
      <c r="G99" s="575"/>
      <c r="H99" s="574"/>
      <c r="I99" s="575"/>
      <c r="J99" s="576">
        <f t="shared" si="136"/>
        <v>0</v>
      </c>
      <c r="K99" s="577">
        <f t="shared" si="136"/>
        <v>0</v>
      </c>
      <c r="L99" s="574"/>
      <c r="M99" s="575"/>
      <c r="N99" s="576">
        <f t="shared" si="137"/>
        <v>0</v>
      </c>
      <c r="O99" s="577">
        <f t="shared" si="137"/>
        <v>0</v>
      </c>
      <c r="P99" s="576">
        <f t="shared" si="137"/>
        <v>0</v>
      </c>
      <c r="Q99" s="577">
        <f t="shared" si="137"/>
        <v>0</v>
      </c>
      <c r="R99" s="574"/>
      <c r="S99" s="575"/>
      <c r="T99" s="576">
        <f t="shared" si="138"/>
        <v>0</v>
      </c>
      <c r="U99" s="577">
        <f t="shared" si="138"/>
        <v>0</v>
      </c>
      <c r="V99" s="574"/>
      <c r="W99" s="575"/>
      <c r="X99" s="576">
        <f t="shared" si="139"/>
        <v>0</v>
      </c>
      <c r="Y99" s="577">
        <f t="shared" si="139"/>
        <v>0</v>
      </c>
      <c r="Z99" s="574"/>
      <c r="AA99" s="575"/>
      <c r="AB99" s="576">
        <f t="shared" si="140"/>
        <v>0</v>
      </c>
      <c r="AC99" s="577">
        <f t="shared" si="140"/>
        <v>0</v>
      </c>
      <c r="AD99" s="576">
        <f t="shared" si="141"/>
        <v>0</v>
      </c>
      <c r="AE99" s="577">
        <f t="shared" si="141"/>
        <v>0</v>
      </c>
      <c r="AF99" s="576">
        <f t="shared" si="142"/>
        <v>0</v>
      </c>
      <c r="AG99" s="577">
        <f t="shared" si="142"/>
        <v>0</v>
      </c>
      <c r="AH99" s="574"/>
      <c r="AI99" s="575"/>
      <c r="AJ99" s="576">
        <f t="shared" si="143"/>
        <v>0</v>
      </c>
      <c r="AK99" s="577">
        <f t="shared" si="143"/>
        <v>0</v>
      </c>
      <c r="AL99" s="574"/>
      <c r="AM99" s="575"/>
      <c r="AN99" s="576">
        <f t="shared" si="144"/>
        <v>0</v>
      </c>
      <c r="AO99" s="577">
        <f t="shared" si="144"/>
        <v>0</v>
      </c>
      <c r="AP99" s="574"/>
      <c r="AQ99" s="575"/>
      <c r="AR99" s="576">
        <f t="shared" si="145"/>
        <v>0</v>
      </c>
      <c r="AS99" s="577">
        <f t="shared" si="145"/>
        <v>0</v>
      </c>
      <c r="AT99" s="576">
        <f t="shared" si="146"/>
        <v>0</v>
      </c>
      <c r="AU99" s="577">
        <f t="shared" si="146"/>
        <v>0</v>
      </c>
      <c r="AV99" s="576">
        <f t="shared" si="147"/>
        <v>0</v>
      </c>
      <c r="AW99" s="577">
        <f t="shared" si="147"/>
        <v>0</v>
      </c>
      <c r="AX99" s="574"/>
      <c r="AY99" s="575"/>
      <c r="AZ99" s="576">
        <f t="shared" si="148"/>
        <v>0</v>
      </c>
      <c r="BA99" s="577">
        <f t="shared" si="148"/>
        <v>0</v>
      </c>
      <c r="BB99" s="574"/>
      <c r="BC99" s="575"/>
      <c r="BD99" s="576">
        <f t="shared" si="149"/>
        <v>0</v>
      </c>
      <c r="BE99" s="577">
        <f t="shared" si="149"/>
        <v>0</v>
      </c>
      <c r="BF99" s="574"/>
      <c r="BG99" s="575"/>
      <c r="BH99" s="576">
        <f t="shared" si="150"/>
        <v>0</v>
      </c>
      <c r="BI99" s="577">
        <f t="shared" si="150"/>
        <v>0</v>
      </c>
      <c r="BJ99" s="576">
        <f t="shared" si="151"/>
        <v>0</v>
      </c>
      <c r="BK99" s="577">
        <f t="shared" si="151"/>
        <v>0</v>
      </c>
      <c r="BL99" s="576">
        <f t="shared" si="152"/>
        <v>0</v>
      </c>
      <c r="BM99" s="577">
        <f t="shared" si="152"/>
        <v>0</v>
      </c>
      <c r="BN99" s="574"/>
      <c r="BO99" s="575"/>
      <c r="BP99" s="576">
        <f t="shared" si="153"/>
        <v>0</v>
      </c>
      <c r="BQ99" s="577">
        <f t="shared" si="153"/>
        <v>0</v>
      </c>
      <c r="BR99" s="574"/>
      <c r="BS99" s="575"/>
      <c r="BT99" s="576">
        <f t="shared" si="154"/>
        <v>0</v>
      </c>
      <c r="BU99" s="577">
        <f t="shared" si="154"/>
        <v>0</v>
      </c>
      <c r="BV99" s="574"/>
      <c r="BW99" s="575"/>
      <c r="BX99" s="576">
        <f t="shared" si="155"/>
        <v>0</v>
      </c>
      <c r="BY99" s="577">
        <f t="shared" si="155"/>
        <v>0</v>
      </c>
      <c r="BZ99" s="576">
        <f t="shared" si="156"/>
        <v>0</v>
      </c>
      <c r="CA99" s="577">
        <f t="shared" si="156"/>
        <v>0</v>
      </c>
      <c r="CB99" s="576">
        <f t="shared" si="157"/>
        <v>0</v>
      </c>
      <c r="CC99" s="577">
        <f t="shared" si="157"/>
        <v>0</v>
      </c>
      <c r="CD99" s="574"/>
      <c r="CE99" s="575"/>
      <c r="CF99" s="576">
        <f t="shared" si="158"/>
        <v>0</v>
      </c>
      <c r="CG99" s="577">
        <f t="shared" si="158"/>
        <v>0</v>
      </c>
      <c r="CH99" s="574"/>
      <c r="CI99" s="575"/>
      <c r="CJ99" s="576">
        <f t="shared" si="159"/>
        <v>0</v>
      </c>
      <c r="CK99" s="577">
        <f t="shared" si="159"/>
        <v>0</v>
      </c>
      <c r="CL99" s="574"/>
      <c r="CM99" s="575"/>
      <c r="CN99" s="576">
        <f t="shared" si="160"/>
        <v>0</v>
      </c>
      <c r="CO99" s="577">
        <f t="shared" si="160"/>
        <v>0</v>
      </c>
      <c r="CP99" s="576">
        <f t="shared" si="161"/>
        <v>0</v>
      </c>
      <c r="CQ99" s="577">
        <f t="shared" si="161"/>
        <v>0</v>
      </c>
      <c r="CR99" s="576">
        <f t="shared" si="162"/>
        <v>0</v>
      </c>
      <c r="CS99" s="577">
        <f t="shared" si="162"/>
        <v>0</v>
      </c>
      <c r="CT99" s="574"/>
      <c r="CU99" s="575"/>
      <c r="CV99" s="576">
        <f t="shared" si="163"/>
        <v>0</v>
      </c>
      <c r="CW99" s="577">
        <f t="shared" si="163"/>
        <v>0</v>
      </c>
      <c r="CX99" s="574"/>
      <c r="CY99" s="575"/>
      <c r="CZ99" s="576">
        <f t="shared" si="164"/>
        <v>0</v>
      </c>
      <c r="DA99" s="577">
        <f t="shared" si="164"/>
        <v>0</v>
      </c>
      <c r="DB99" s="574"/>
      <c r="DC99" s="575"/>
      <c r="DD99" s="576">
        <f t="shared" si="165"/>
        <v>0</v>
      </c>
      <c r="DE99" s="577">
        <f t="shared" si="165"/>
        <v>0</v>
      </c>
      <c r="DF99" s="576">
        <f t="shared" si="166"/>
        <v>0</v>
      </c>
      <c r="DG99" s="577">
        <f t="shared" si="166"/>
        <v>0</v>
      </c>
      <c r="DH99" s="576">
        <f t="shared" si="167"/>
        <v>0</v>
      </c>
      <c r="DI99" s="577">
        <f t="shared" si="167"/>
        <v>0</v>
      </c>
      <c r="DJ99" s="576">
        <f t="shared" si="168"/>
        <v>0</v>
      </c>
      <c r="DK99" s="577">
        <f t="shared" si="168"/>
        <v>0</v>
      </c>
      <c r="DL99" s="576">
        <f t="shared" si="168"/>
        <v>0</v>
      </c>
      <c r="DM99" s="577">
        <f t="shared" si="168"/>
        <v>0</v>
      </c>
      <c r="DN99" s="576">
        <f t="shared" si="169"/>
        <v>0</v>
      </c>
      <c r="DO99" s="577">
        <f t="shared" si="169"/>
        <v>0</v>
      </c>
      <c r="DP99" s="576">
        <f t="shared" si="170"/>
        <v>0</v>
      </c>
      <c r="DQ99" s="577">
        <f t="shared" si="170"/>
        <v>0</v>
      </c>
      <c r="DR99" s="576">
        <f t="shared" si="171"/>
        <v>0</v>
      </c>
      <c r="DS99" s="577">
        <f t="shared" si="171"/>
        <v>0</v>
      </c>
      <c r="DT99" s="576">
        <f t="shared" si="172"/>
        <v>0</v>
      </c>
      <c r="DU99" s="577">
        <f t="shared" si="172"/>
        <v>0</v>
      </c>
      <c r="DV99" s="574"/>
      <c r="DW99" s="575"/>
      <c r="DX99" s="576">
        <f t="shared" si="173"/>
        <v>0</v>
      </c>
      <c r="DY99" s="577">
        <f t="shared" si="173"/>
        <v>0</v>
      </c>
      <c r="DZ99" s="574"/>
      <c r="EA99" s="575"/>
      <c r="EB99" s="576">
        <f t="shared" si="174"/>
        <v>0</v>
      </c>
      <c r="EC99" s="577">
        <f t="shared" si="174"/>
        <v>0</v>
      </c>
      <c r="ED99" s="574"/>
      <c r="EE99" s="575"/>
      <c r="EF99" s="576">
        <f t="shared" si="175"/>
        <v>0</v>
      </c>
      <c r="EG99" s="577">
        <f t="shared" si="175"/>
        <v>0</v>
      </c>
      <c r="EH99" s="576">
        <f t="shared" si="176"/>
        <v>0</v>
      </c>
      <c r="EI99" s="577">
        <f t="shared" si="176"/>
        <v>0</v>
      </c>
      <c r="EJ99" s="576">
        <f t="shared" si="177"/>
        <v>0</v>
      </c>
      <c r="EK99" s="577">
        <f t="shared" si="177"/>
        <v>0</v>
      </c>
      <c r="EL99" s="574"/>
      <c r="EM99" s="575"/>
      <c r="EN99" s="576">
        <f t="shared" si="178"/>
        <v>0</v>
      </c>
      <c r="EO99" s="577">
        <f t="shared" si="178"/>
        <v>0</v>
      </c>
      <c r="EP99" s="574"/>
      <c r="EQ99" s="575"/>
      <c r="ER99" s="576">
        <f t="shared" si="179"/>
        <v>0</v>
      </c>
      <c r="ES99" s="577">
        <f t="shared" si="179"/>
        <v>0</v>
      </c>
      <c r="ET99" s="574"/>
      <c r="EU99" s="575"/>
      <c r="EV99" s="576">
        <f t="shared" si="180"/>
        <v>0</v>
      </c>
      <c r="EW99" s="577">
        <f t="shared" si="180"/>
        <v>0</v>
      </c>
      <c r="EX99" s="576">
        <f t="shared" si="181"/>
        <v>0</v>
      </c>
      <c r="EY99" s="577">
        <f t="shared" si="181"/>
        <v>0</v>
      </c>
      <c r="EZ99" s="576">
        <f t="shared" si="182"/>
        <v>0</v>
      </c>
      <c r="FA99" s="577">
        <f t="shared" si="182"/>
        <v>0</v>
      </c>
      <c r="FB99" s="574"/>
      <c r="FC99" s="575"/>
      <c r="FD99" s="576">
        <f t="shared" si="183"/>
        <v>0</v>
      </c>
      <c r="FE99" s="577">
        <f t="shared" si="183"/>
        <v>0</v>
      </c>
      <c r="FF99" s="574"/>
      <c r="FG99" s="575"/>
      <c r="FH99" s="576">
        <f t="shared" si="184"/>
        <v>0</v>
      </c>
      <c r="FI99" s="577">
        <f t="shared" si="184"/>
        <v>0</v>
      </c>
      <c r="FJ99" s="574"/>
      <c r="FK99" s="575"/>
      <c r="FL99" s="576">
        <f t="shared" si="185"/>
        <v>0</v>
      </c>
      <c r="FM99" s="577">
        <f t="shared" si="185"/>
        <v>0</v>
      </c>
      <c r="FN99" s="576">
        <f t="shared" si="186"/>
        <v>0</v>
      </c>
      <c r="FO99" s="577">
        <f t="shared" si="186"/>
        <v>0</v>
      </c>
      <c r="FP99" s="576">
        <f t="shared" si="187"/>
        <v>0</v>
      </c>
      <c r="FQ99" s="577">
        <f t="shared" si="187"/>
        <v>0</v>
      </c>
      <c r="FR99" s="574"/>
      <c r="FS99" s="575"/>
      <c r="FT99" s="576">
        <f t="shared" si="188"/>
        <v>0</v>
      </c>
      <c r="FU99" s="577">
        <f t="shared" si="188"/>
        <v>0</v>
      </c>
      <c r="FV99" s="574"/>
      <c r="FW99" s="575"/>
      <c r="FX99" s="576">
        <f t="shared" si="189"/>
        <v>0</v>
      </c>
      <c r="FY99" s="577">
        <f t="shared" si="189"/>
        <v>0</v>
      </c>
      <c r="FZ99" s="574"/>
      <c r="GA99" s="575"/>
      <c r="GB99" s="576">
        <f t="shared" si="190"/>
        <v>0</v>
      </c>
      <c r="GC99" s="577">
        <f t="shared" si="190"/>
        <v>0</v>
      </c>
      <c r="GD99" s="576">
        <f t="shared" si="191"/>
        <v>0</v>
      </c>
      <c r="GE99" s="577">
        <f t="shared" si="191"/>
        <v>0</v>
      </c>
      <c r="GF99" s="576">
        <f t="shared" si="191"/>
        <v>0</v>
      </c>
      <c r="GG99" s="577">
        <f t="shared" si="191"/>
        <v>0</v>
      </c>
      <c r="GH99" s="576" t="str">
        <f t="shared" si="192"/>
        <v/>
      </c>
      <c r="GI99" s="577" t="str">
        <f t="shared" si="192"/>
        <v/>
      </c>
      <c r="GJ99" s="576" t="str">
        <f t="shared" si="193"/>
        <v/>
      </c>
      <c r="GK99" s="577" t="str">
        <f t="shared" si="193"/>
        <v/>
      </c>
      <c r="GL99" s="576">
        <f t="shared" si="194"/>
        <v>0</v>
      </c>
      <c r="GM99" s="577">
        <f t="shared" si="194"/>
        <v>0</v>
      </c>
      <c r="GN99" s="576">
        <f t="shared" si="194"/>
        <v>0</v>
      </c>
      <c r="GO99" s="577">
        <f t="shared" si="194"/>
        <v>0</v>
      </c>
      <c r="GP99" s="576">
        <f t="shared" si="195"/>
        <v>0</v>
      </c>
      <c r="GQ99" s="577">
        <f t="shared" si="195"/>
        <v>0</v>
      </c>
      <c r="GR99" s="576">
        <f t="shared" si="196"/>
        <v>0</v>
      </c>
      <c r="GS99" s="577">
        <f t="shared" si="196"/>
        <v>0</v>
      </c>
      <c r="GT99" s="576">
        <f t="shared" si="197"/>
        <v>0</v>
      </c>
      <c r="GU99" s="577">
        <f t="shared" si="197"/>
        <v>0</v>
      </c>
      <c r="GV99" s="576">
        <f t="shared" si="197"/>
        <v>0</v>
      </c>
      <c r="GW99" s="577">
        <f t="shared" si="197"/>
        <v>0</v>
      </c>
      <c r="GX99" s="576" t="str">
        <f t="shared" si="198"/>
        <v/>
      </c>
      <c r="GY99" s="577" t="str">
        <f t="shared" si="198"/>
        <v/>
      </c>
      <c r="GZ99" s="576" t="str">
        <f t="shared" si="198"/>
        <v/>
      </c>
      <c r="HA99" s="577" t="str">
        <f t="shared" si="198"/>
        <v/>
      </c>
      <c r="HB99" s="576">
        <f t="shared" si="199"/>
        <v>0</v>
      </c>
      <c r="HC99" s="577">
        <f t="shared" si="199"/>
        <v>0</v>
      </c>
      <c r="HD99" s="576">
        <f t="shared" si="199"/>
        <v>0</v>
      </c>
      <c r="HE99" s="577">
        <f t="shared" si="199"/>
        <v>0</v>
      </c>
      <c r="HF99" s="576" t="str">
        <f t="shared" si="200"/>
        <v/>
      </c>
      <c r="HG99" s="577" t="str">
        <f t="shared" si="200"/>
        <v/>
      </c>
      <c r="HH99" s="576" t="str">
        <f t="shared" si="201"/>
        <v/>
      </c>
      <c r="HI99" s="577" t="str">
        <f t="shared" si="201"/>
        <v/>
      </c>
      <c r="HJ99" s="576" t="str">
        <f t="shared" si="202"/>
        <v/>
      </c>
      <c r="HK99" s="577" t="str">
        <f t="shared" si="202"/>
        <v/>
      </c>
      <c r="HL99" s="576" t="str">
        <f t="shared" si="203"/>
        <v/>
      </c>
      <c r="HM99" s="577" t="str">
        <f t="shared" si="203"/>
        <v/>
      </c>
    </row>
    <row r="100" spans="1:221">
      <c r="A100" s="512" t="s">
        <v>412</v>
      </c>
      <c r="B100" s="515" t="s">
        <v>467</v>
      </c>
      <c r="C100" s="513" t="s">
        <v>1141</v>
      </c>
      <c r="D100" s="82" t="s">
        <v>468</v>
      </c>
      <c r="E100" s="89">
        <v>10</v>
      </c>
      <c r="F100" s="574">
        <v>208</v>
      </c>
      <c r="G100" s="575"/>
      <c r="H100" s="574">
        <v>2</v>
      </c>
      <c r="I100" s="575"/>
      <c r="J100" s="576">
        <f t="shared" si="136"/>
        <v>206</v>
      </c>
      <c r="K100" s="577">
        <f t="shared" si="136"/>
        <v>0</v>
      </c>
      <c r="L100" s="574"/>
      <c r="M100" s="575"/>
      <c r="N100" s="576">
        <f t="shared" si="137"/>
        <v>206</v>
      </c>
      <c r="O100" s="577">
        <f t="shared" si="137"/>
        <v>0</v>
      </c>
      <c r="P100" s="576">
        <f t="shared" si="137"/>
        <v>206</v>
      </c>
      <c r="Q100" s="577">
        <f t="shared" si="137"/>
        <v>0</v>
      </c>
      <c r="R100" s="574">
        <v>7</v>
      </c>
      <c r="S100" s="575"/>
      <c r="T100" s="576">
        <f t="shared" si="138"/>
        <v>7</v>
      </c>
      <c r="U100" s="577">
        <f t="shared" si="138"/>
        <v>0</v>
      </c>
      <c r="V100" s="574">
        <v>6</v>
      </c>
      <c r="W100" s="575"/>
      <c r="X100" s="576">
        <f t="shared" si="139"/>
        <v>6</v>
      </c>
      <c r="Y100" s="577">
        <f t="shared" si="139"/>
        <v>0</v>
      </c>
      <c r="Z100" s="574"/>
      <c r="AA100" s="575"/>
      <c r="AB100" s="576">
        <f t="shared" si="140"/>
        <v>0</v>
      </c>
      <c r="AC100" s="577">
        <f t="shared" si="140"/>
        <v>0</v>
      </c>
      <c r="AD100" s="576">
        <f t="shared" si="141"/>
        <v>13</v>
      </c>
      <c r="AE100" s="577">
        <f t="shared" si="141"/>
        <v>0</v>
      </c>
      <c r="AF100" s="576">
        <f t="shared" si="142"/>
        <v>13</v>
      </c>
      <c r="AG100" s="577">
        <f t="shared" si="142"/>
        <v>0</v>
      </c>
      <c r="AH100" s="574">
        <v>4.43</v>
      </c>
      <c r="AI100" s="575"/>
      <c r="AJ100" s="576">
        <f t="shared" si="143"/>
        <v>31.009999999999998</v>
      </c>
      <c r="AK100" s="577">
        <f t="shared" si="143"/>
        <v>0</v>
      </c>
      <c r="AL100" s="574">
        <v>8.42</v>
      </c>
      <c r="AM100" s="575"/>
      <c r="AN100" s="576">
        <f t="shared" si="144"/>
        <v>50.519999999999996</v>
      </c>
      <c r="AO100" s="577">
        <f t="shared" si="144"/>
        <v>0</v>
      </c>
      <c r="AP100" s="574"/>
      <c r="AQ100" s="575"/>
      <c r="AR100" s="576">
        <f t="shared" si="145"/>
        <v>0</v>
      </c>
      <c r="AS100" s="577">
        <f t="shared" si="145"/>
        <v>0</v>
      </c>
      <c r="AT100" s="576">
        <f t="shared" si="146"/>
        <v>6.2715384615384613</v>
      </c>
      <c r="AU100" s="577">
        <f t="shared" si="146"/>
        <v>0</v>
      </c>
      <c r="AV100" s="576">
        <f t="shared" si="147"/>
        <v>81.53</v>
      </c>
      <c r="AW100" s="577">
        <f t="shared" si="147"/>
        <v>0</v>
      </c>
      <c r="AX100" s="574">
        <v>97.57</v>
      </c>
      <c r="AY100" s="575"/>
      <c r="AZ100" s="576">
        <f t="shared" si="148"/>
        <v>682.99</v>
      </c>
      <c r="BA100" s="577">
        <f t="shared" si="148"/>
        <v>0</v>
      </c>
      <c r="BB100" s="574">
        <v>118</v>
      </c>
      <c r="BC100" s="575"/>
      <c r="BD100" s="576">
        <f t="shared" si="149"/>
        <v>708</v>
      </c>
      <c r="BE100" s="577">
        <f t="shared" si="149"/>
        <v>0</v>
      </c>
      <c r="BF100" s="574"/>
      <c r="BG100" s="575"/>
      <c r="BH100" s="576">
        <f t="shared" si="150"/>
        <v>0</v>
      </c>
      <c r="BI100" s="577">
        <f t="shared" si="150"/>
        <v>0</v>
      </c>
      <c r="BJ100" s="576">
        <f t="shared" si="151"/>
        <v>106.99923076923076</v>
      </c>
      <c r="BK100" s="577">
        <f t="shared" si="151"/>
        <v>0</v>
      </c>
      <c r="BL100" s="576">
        <f t="shared" si="152"/>
        <v>1390.99</v>
      </c>
      <c r="BM100" s="577">
        <f t="shared" si="152"/>
        <v>0</v>
      </c>
      <c r="BN100" s="574">
        <v>51</v>
      </c>
      <c r="BO100" s="575"/>
      <c r="BP100" s="576">
        <f t="shared" si="153"/>
        <v>51</v>
      </c>
      <c r="BQ100" s="577">
        <f t="shared" si="153"/>
        <v>0</v>
      </c>
      <c r="BR100" s="574">
        <v>44</v>
      </c>
      <c r="BS100" s="575"/>
      <c r="BT100" s="576">
        <f t="shared" si="154"/>
        <v>44</v>
      </c>
      <c r="BU100" s="577">
        <f t="shared" si="154"/>
        <v>0</v>
      </c>
      <c r="BV100" s="574"/>
      <c r="BW100" s="575"/>
      <c r="BX100" s="576">
        <f t="shared" si="155"/>
        <v>0</v>
      </c>
      <c r="BY100" s="577">
        <f t="shared" si="155"/>
        <v>0</v>
      </c>
      <c r="BZ100" s="576">
        <f t="shared" si="156"/>
        <v>95</v>
      </c>
      <c r="CA100" s="577">
        <f t="shared" si="156"/>
        <v>0</v>
      </c>
      <c r="CB100" s="576">
        <f t="shared" si="157"/>
        <v>95</v>
      </c>
      <c r="CC100" s="577">
        <f t="shared" si="157"/>
        <v>0</v>
      </c>
      <c r="CD100" s="574">
        <v>5.83</v>
      </c>
      <c r="CE100" s="575"/>
      <c r="CF100" s="576">
        <f t="shared" si="158"/>
        <v>297.33</v>
      </c>
      <c r="CG100" s="577">
        <f t="shared" si="158"/>
        <v>0</v>
      </c>
      <c r="CH100" s="574">
        <v>6.05</v>
      </c>
      <c r="CI100" s="575"/>
      <c r="CJ100" s="576">
        <f t="shared" si="159"/>
        <v>266.2</v>
      </c>
      <c r="CK100" s="577">
        <f t="shared" si="159"/>
        <v>0</v>
      </c>
      <c r="CL100" s="574"/>
      <c r="CM100" s="575"/>
      <c r="CN100" s="576">
        <f t="shared" si="160"/>
        <v>0</v>
      </c>
      <c r="CO100" s="577">
        <f t="shared" si="160"/>
        <v>0</v>
      </c>
      <c r="CP100" s="576">
        <f t="shared" si="161"/>
        <v>5.9318947368421053</v>
      </c>
      <c r="CQ100" s="577">
        <f t="shared" si="161"/>
        <v>0</v>
      </c>
      <c r="CR100" s="576">
        <f t="shared" si="162"/>
        <v>563.53</v>
      </c>
      <c r="CS100" s="577">
        <f t="shared" si="162"/>
        <v>0</v>
      </c>
      <c r="CT100" s="574">
        <v>99.57</v>
      </c>
      <c r="CU100" s="575"/>
      <c r="CV100" s="576">
        <f t="shared" si="163"/>
        <v>5078.07</v>
      </c>
      <c r="CW100" s="577">
        <f t="shared" si="163"/>
        <v>0</v>
      </c>
      <c r="CX100" s="574">
        <v>100.5</v>
      </c>
      <c r="CY100" s="575"/>
      <c r="CZ100" s="576">
        <f t="shared" si="164"/>
        <v>4422</v>
      </c>
      <c r="DA100" s="577">
        <f t="shared" si="164"/>
        <v>0</v>
      </c>
      <c r="DB100" s="574"/>
      <c r="DC100" s="575"/>
      <c r="DD100" s="576">
        <f t="shared" si="165"/>
        <v>0</v>
      </c>
      <c r="DE100" s="577">
        <f t="shared" si="165"/>
        <v>0</v>
      </c>
      <c r="DF100" s="576">
        <f t="shared" si="166"/>
        <v>100.00073684210525</v>
      </c>
      <c r="DG100" s="577">
        <f t="shared" si="166"/>
        <v>0</v>
      </c>
      <c r="DH100" s="576">
        <f t="shared" si="167"/>
        <v>9500.07</v>
      </c>
      <c r="DI100" s="577">
        <f t="shared" si="167"/>
        <v>0</v>
      </c>
      <c r="DJ100" s="576">
        <f t="shared" si="168"/>
        <v>108</v>
      </c>
      <c r="DK100" s="577">
        <f t="shared" si="168"/>
        <v>0</v>
      </c>
      <c r="DL100" s="576">
        <f t="shared" si="168"/>
        <v>108</v>
      </c>
      <c r="DM100" s="577">
        <f t="shared" si="168"/>
        <v>0</v>
      </c>
      <c r="DN100" s="576">
        <f t="shared" si="169"/>
        <v>5.9727777777777771</v>
      </c>
      <c r="DO100" s="577">
        <f t="shared" si="169"/>
        <v>0</v>
      </c>
      <c r="DP100" s="576">
        <f t="shared" si="170"/>
        <v>645.05999999999995</v>
      </c>
      <c r="DQ100" s="577">
        <f t="shared" si="170"/>
        <v>0</v>
      </c>
      <c r="DR100" s="576">
        <f t="shared" si="171"/>
        <v>100.84314814814815</v>
      </c>
      <c r="DS100" s="577">
        <f t="shared" si="171"/>
        <v>0</v>
      </c>
      <c r="DT100" s="576">
        <f t="shared" si="172"/>
        <v>10891.06</v>
      </c>
      <c r="DU100" s="577">
        <f t="shared" si="172"/>
        <v>0</v>
      </c>
      <c r="DV100" s="574">
        <v>26</v>
      </c>
      <c r="DW100" s="575"/>
      <c r="DX100" s="576">
        <f t="shared" si="173"/>
        <v>26</v>
      </c>
      <c r="DY100" s="577">
        <f t="shared" si="173"/>
        <v>0</v>
      </c>
      <c r="DZ100" s="574">
        <v>33</v>
      </c>
      <c r="EA100" s="575"/>
      <c r="EB100" s="576">
        <f t="shared" si="174"/>
        <v>33</v>
      </c>
      <c r="EC100" s="577">
        <f t="shared" si="174"/>
        <v>0</v>
      </c>
      <c r="ED100" s="574"/>
      <c r="EE100" s="575"/>
      <c r="EF100" s="576">
        <f t="shared" si="175"/>
        <v>0</v>
      </c>
      <c r="EG100" s="577">
        <f t="shared" si="175"/>
        <v>0</v>
      </c>
      <c r="EH100" s="576">
        <f t="shared" si="176"/>
        <v>59</v>
      </c>
      <c r="EI100" s="577">
        <f t="shared" si="176"/>
        <v>0</v>
      </c>
      <c r="EJ100" s="576">
        <f t="shared" si="177"/>
        <v>59</v>
      </c>
      <c r="EK100" s="577">
        <f t="shared" si="177"/>
        <v>0</v>
      </c>
      <c r="EL100" s="574">
        <v>4.0199999999999996</v>
      </c>
      <c r="EM100" s="575"/>
      <c r="EN100" s="576">
        <f t="shared" si="178"/>
        <v>104.51999999999998</v>
      </c>
      <c r="EO100" s="577">
        <f t="shared" si="178"/>
        <v>0</v>
      </c>
      <c r="EP100" s="574">
        <v>3.32</v>
      </c>
      <c r="EQ100" s="575"/>
      <c r="ER100" s="576">
        <f t="shared" si="179"/>
        <v>109.55999999999999</v>
      </c>
      <c r="ES100" s="577">
        <f t="shared" si="179"/>
        <v>0</v>
      </c>
      <c r="ET100" s="574"/>
      <c r="EU100" s="575"/>
      <c r="EV100" s="576">
        <f t="shared" si="180"/>
        <v>0</v>
      </c>
      <c r="EW100" s="577">
        <f t="shared" si="180"/>
        <v>0</v>
      </c>
      <c r="EX100" s="576">
        <f t="shared" si="181"/>
        <v>3.6284745762711861</v>
      </c>
      <c r="EY100" s="577">
        <f t="shared" si="181"/>
        <v>0</v>
      </c>
      <c r="EZ100" s="576">
        <f t="shared" si="182"/>
        <v>214.07999999999998</v>
      </c>
      <c r="FA100" s="577">
        <f t="shared" si="182"/>
        <v>0</v>
      </c>
      <c r="FB100" s="574">
        <v>75.23</v>
      </c>
      <c r="FC100" s="575"/>
      <c r="FD100" s="576">
        <f t="shared" si="183"/>
        <v>1955.98</v>
      </c>
      <c r="FE100" s="577">
        <f t="shared" si="183"/>
        <v>0</v>
      </c>
      <c r="FF100" s="574">
        <v>69.930000000000007</v>
      </c>
      <c r="FG100" s="575"/>
      <c r="FH100" s="576">
        <f t="shared" si="184"/>
        <v>2307.69</v>
      </c>
      <c r="FI100" s="577">
        <f t="shared" si="184"/>
        <v>0</v>
      </c>
      <c r="FJ100" s="574"/>
      <c r="FK100" s="575"/>
      <c r="FL100" s="576">
        <f t="shared" si="185"/>
        <v>0</v>
      </c>
      <c r="FM100" s="577">
        <f t="shared" si="185"/>
        <v>0</v>
      </c>
      <c r="FN100" s="576">
        <f t="shared" si="186"/>
        <v>72.265593220338985</v>
      </c>
      <c r="FO100" s="577">
        <f t="shared" si="186"/>
        <v>0</v>
      </c>
      <c r="FP100" s="576">
        <f t="shared" si="187"/>
        <v>4263.67</v>
      </c>
      <c r="FQ100" s="577">
        <f t="shared" si="187"/>
        <v>0</v>
      </c>
      <c r="FR100" s="574">
        <v>39</v>
      </c>
      <c r="FS100" s="575"/>
      <c r="FT100" s="576">
        <f t="shared" si="188"/>
        <v>39</v>
      </c>
      <c r="FU100" s="577">
        <f t="shared" si="188"/>
        <v>0</v>
      </c>
      <c r="FV100" s="574"/>
      <c r="FW100" s="575"/>
      <c r="FX100" s="576">
        <f t="shared" si="189"/>
        <v>0</v>
      </c>
      <c r="FY100" s="577">
        <f t="shared" si="189"/>
        <v>0</v>
      </c>
      <c r="FZ100" s="574">
        <v>66.790000000000006</v>
      </c>
      <c r="GA100" s="575"/>
      <c r="GB100" s="576">
        <f t="shared" si="190"/>
        <v>2604.8100000000004</v>
      </c>
      <c r="GC100" s="577">
        <f t="shared" si="190"/>
        <v>0</v>
      </c>
      <c r="GD100" s="576">
        <f t="shared" si="191"/>
        <v>84</v>
      </c>
      <c r="GE100" s="577">
        <f t="shared" si="191"/>
        <v>0</v>
      </c>
      <c r="GF100" s="576">
        <f t="shared" si="191"/>
        <v>84</v>
      </c>
      <c r="GG100" s="577">
        <f t="shared" si="191"/>
        <v>0</v>
      </c>
      <c r="GH100" s="576">
        <f t="shared" si="192"/>
        <v>432.85999999999996</v>
      </c>
      <c r="GI100" s="577" t="str">
        <f t="shared" si="192"/>
        <v/>
      </c>
      <c r="GJ100" s="576">
        <f t="shared" si="193"/>
        <v>7717.0399999999991</v>
      </c>
      <c r="GK100" s="577" t="str">
        <f t="shared" si="193"/>
        <v/>
      </c>
      <c r="GL100" s="576">
        <f t="shared" si="194"/>
        <v>83</v>
      </c>
      <c r="GM100" s="577">
        <f t="shared" si="194"/>
        <v>0</v>
      </c>
      <c r="GN100" s="576">
        <f t="shared" si="194"/>
        <v>83</v>
      </c>
      <c r="GO100" s="577">
        <f t="shared" si="194"/>
        <v>0</v>
      </c>
      <c r="GP100" s="576">
        <f t="shared" si="195"/>
        <v>426.28</v>
      </c>
      <c r="GQ100" s="577">
        <f t="shared" si="195"/>
        <v>0</v>
      </c>
      <c r="GR100" s="576">
        <f t="shared" si="196"/>
        <v>7437.6900000000005</v>
      </c>
      <c r="GS100" s="577">
        <f t="shared" si="196"/>
        <v>0</v>
      </c>
      <c r="GT100" s="576">
        <f t="shared" si="197"/>
        <v>167</v>
      </c>
      <c r="GU100" s="577">
        <f t="shared" si="197"/>
        <v>0</v>
      </c>
      <c r="GV100" s="576">
        <f t="shared" si="197"/>
        <v>167</v>
      </c>
      <c r="GW100" s="577">
        <f t="shared" si="197"/>
        <v>0</v>
      </c>
      <c r="GX100" s="576">
        <f t="shared" si="198"/>
        <v>859.13999999999987</v>
      </c>
      <c r="GY100" s="577" t="str">
        <f t="shared" si="198"/>
        <v/>
      </c>
      <c r="GZ100" s="576">
        <f t="shared" si="198"/>
        <v>15154.73</v>
      </c>
      <c r="HA100" s="577" t="str">
        <f t="shared" si="198"/>
        <v/>
      </c>
      <c r="HB100" s="576">
        <f t="shared" si="199"/>
        <v>0</v>
      </c>
      <c r="HC100" s="577">
        <f t="shared" si="199"/>
        <v>0</v>
      </c>
      <c r="HD100" s="576">
        <f t="shared" si="199"/>
        <v>0</v>
      </c>
      <c r="HE100" s="577">
        <f t="shared" si="199"/>
        <v>0</v>
      </c>
      <c r="HF100" s="576" t="str">
        <f t="shared" si="200"/>
        <v/>
      </c>
      <c r="HG100" s="577" t="str">
        <f t="shared" si="200"/>
        <v/>
      </c>
      <c r="HH100" s="576" t="str">
        <f t="shared" si="201"/>
        <v/>
      </c>
      <c r="HI100" s="577" t="str">
        <f t="shared" si="201"/>
        <v/>
      </c>
      <c r="HJ100" s="576">
        <f t="shared" si="202"/>
        <v>859.13999999999987</v>
      </c>
      <c r="HK100" s="577" t="str">
        <f t="shared" si="202"/>
        <v/>
      </c>
      <c r="HL100" s="576">
        <f t="shared" si="203"/>
        <v>17759.54</v>
      </c>
      <c r="HM100" s="577" t="str">
        <f t="shared" si="203"/>
        <v/>
      </c>
    </row>
    <row r="101" spans="1:221">
      <c r="A101" s="108" t="s">
        <v>412</v>
      </c>
      <c r="B101" s="109"/>
      <c r="C101" s="109"/>
      <c r="D101" s="110"/>
      <c r="E101" s="110"/>
      <c r="F101" s="574"/>
      <c r="G101" s="575"/>
      <c r="H101" s="574"/>
      <c r="I101" s="575"/>
      <c r="J101" s="576"/>
      <c r="K101" s="577"/>
      <c r="L101" s="574"/>
      <c r="M101" s="575"/>
      <c r="N101" s="576"/>
      <c r="O101" s="577"/>
      <c r="P101" s="576"/>
      <c r="Q101" s="577"/>
      <c r="R101" s="574"/>
      <c r="S101" s="575"/>
      <c r="T101" s="576"/>
      <c r="U101" s="577"/>
      <c r="V101" s="574"/>
      <c r="W101" s="575"/>
      <c r="X101" s="576"/>
      <c r="Y101" s="577"/>
      <c r="Z101" s="574"/>
      <c r="AA101" s="575"/>
      <c r="AB101" s="576"/>
      <c r="AC101" s="577"/>
      <c r="AD101" s="576"/>
      <c r="AE101" s="577"/>
      <c r="AF101" s="576"/>
      <c r="AG101" s="577"/>
      <c r="AH101" s="574"/>
      <c r="AI101" s="575"/>
      <c r="AJ101" s="576"/>
      <c r="AK101" s="577"/>
      <c r="AL101" s="574"/>
      <c r="AM101" s="575"/>
      <c r="AN101" s="576"/>
      <c r="AO101" s="577"/>
      <c r="AP101" s="574"/>
      <c r="AQ101" s="575"/>
      <c r="AR101" s="576"/>
      <c r="AS101" s="577"/>
      <c r="AT101" s="576"/>
      <c r="AU101" s="577"/>
      <c r="AV101" s="576"/>
      <c r="AW101" s="577"/>
      <c r="AX101" s="574"/>
      <c r="AY101" s="575"/>
      <c r="AZ101" s="576"/>
      <c r="BA101" s="577"/>
      <c r="BB101" s="574"/>
      <c r="BC101" s="575"/>
      <c r="BD101" s="576"/>
      <c r="BE101" s="577"/>
      <c r="BF101" s="574"/>
      <c r="BG101" s="575"/>
      <c r="BH101" s="576"/>
      <c r="BI101" s="577"/>
      <c r="BJ101" s="576"/>
      <c r="BK101" s="577"/>
      <c r="BL101" s="576"/>
      <c r="BM101" s="577"/>
      <c r="BN101" s="574"/>
      <c r="BO101" s="575"/>
      <c r="BP101" s="576"/>
      <c r="BQ101" s="577"/>
      <c r="BR101" s="574"/>
      <c r="BS101" s="575"/>
      <c r="BT101" s="576"/>
      <c r="BU101" s="577"/>
      <c r="BV101" s="574"/>
      <c r="BW101" s="575"/>
      <c r="BX101" s="576"/>
      <c r="BY101" s="577"/>
      <c r="BZ101" s="576"/>
      <c r="CA101" s="577"/>
      <c r="CB101" s="576"/>
      <c r="CC101" s="577"/>
      <c r="CD101" s="574"/>
      <c r="CE101" s="575"/>
      <c r="CF101" s="576"/>
      <c r="CG101" s="577"/>
      <c r="CH101" s="574"/>
      <c r="CI101" s="575"/>
      <c r="CJ101" s="576"/>
      <c r="CK101" s="577"/>
      <c r="CL101" s="574"/>
      <c r="CM101" s="575"/>
      <c r="CN101" s="576"/>
      <c r="CO101" s="577"/>
      <c r="CP101" s="576"/>
      <c r="CQ101" s="577"/>
      <c r="CR101" s="576"/>
      <c r="CS101" s="577"/>
      <c r="CT101" s="574"/>
      <c r="CU101" s="575"/>
      <c r="CV101" s="576"/>
      <c r="CW101" s="577"/>
      <c r="CX101" s="574"/>
      <c r="CY101" s="575"/>
      <c r="CZ101" s="576"/>
      <c r="DA101" s="577"/>
      <c r="DB101" s="574"/>
      <c r="DC101" s="575"/>
      <c r="DD101" s="576"/>
      <c r="DE101" s="577"/>
      <c r="DF101" s="576"/>
      <c r="DG101" s="577"/>
      <c r="DH101" s="576"/>
      <c r="DI101" s="577"/>
      <c r="DJ101" s="576"/>
      <c r="DK101" s="577"/>
      <c r="DL101" s="576"/>
      <c r="DM101" s="577"/>
      <c r="DN101" s="576"/>
      <c r="DO101" s="577"/>
      <c r="DP101" s="576"/>
      <c r="DQ101" s="577"/>
      <c r="DR101" s="576"/>
      <c r="DS101" s="577"/>
      <c r="DT101" s="576"/>
      <c r="DU101" s="577"/>
      <c r="DV101" s="574"/>
      <c r="DW101" s="575"/>
      <c r="DX101" s="576"/>
      <c r="DY101" s="577"/>
      <c r="DZ101" s="574"/>
      <c r="EA101" s="575"/>
      <c r="EB101" s="576"/>
      <c r="EC101" s="577"/>
      <c r="ED101" s="574"/>
      <c r="EE101" s="575"/>
      <c r="EF101" s="576"/>
      <c r="EG101" s="577"/>
      <c r="EH101" s="576"/>
      <c r="EI101" s="577"/>
      <c r="EJ101" s="576"/>
      <c r="EK101" s="577"/>
      <c r="EL101" s="574"/>
      <c r="EM101" s="575"/>
      <c r="EN101" s="576"/>
      <c r="EO101" s="577"/>
      <c r="EP101" s="574"/>
      <c r="EQ101" s="575"/>
      <c r="ER101" s="576"/>
      <c r="ES101" s="577"/>
      <c r="ET101" s="574"/>
      <c r="EU101" s="575"/>
      <c r="EV101" s="576"/>
      <c r="EW101" s="577"/>
      <c r="EX101" s="576"/>
      <c r="EY101" s="577"/>
      <c r="EZ101" s="576"/>
      <c r="FA101" s="577"/>
      <c r="FB101" s="574"/>
      <c r="FC101" s="575"/>
      <c r="FD101" s="576"/>
      <c r="FE101" s="577"/>
      <c r="FF101" s="574"/>
      <c r="FG101" s="575"/>
      <c r="FH101" s="576"/>
      <c r="FI101" s="577"/>
      <c r="FJ101" s="574"/>
      <c r="FK101" s="575"/>
      <c r="FL101" s="576"/>
      <c r="FM101" s="577"/>
      <c r="FN101" s="576"/>
      <c r="FO101" s="577"/>
      <c r="FP101" s="576"/>
      <c r="FQ101" s="577"/>
      <c r="FR101" s="574"/>
      <c r="FS101" s="575"/>
      <c r="FT101" s="576"/>
      <c r="FU101" s="577"/>
      <c r="FV101" s="574"/>
      <c r="FW101" s="575"/>
      <c r="FX101" s="576"/>
      <c r="FY101" s="577"/>
      <c r="FZ101" s="574"/>
      <c r="GA101" s="575"/>
      <c r="GB101" s="576"/>
      <c r="GC101" s="577"/>
      <c r="GD101" s="576"/>
      <c r="GE101" s="577"/>
      <c r="GF101" s="576"/>
      <c r="GG101" s="577"/>
      <c r="GH101" s="576"/>
      <c r="GI101" s="577"/>
      <c r="GJ101" s="576"/>
      <c r="GK101" s="577"/>
      <c r="GL101" s="576"/>
      <c r="GM101" s="577"/>
      <c r="GN101" s="576"/>
      <c r="GO101" s="577"/>
      <c r="GP101" s="576"/>
      <c r="GQ101" s="577"/>
      <c r="GR101" s="576"/>
      <c r="GS101" s="577"/>
      <c r="GT101" s="576"/>
      <c r="GU101" s="577"/>
      <c r="GV101" s="576"/>
      <c r="GW101" s="577"/>
      <c r="GX101" s="576"/>
      <c r="GY101" s="577"/>
      <c r="GZ101" s="576"/>
      <c r="HA101" s="577"/>
      <c r="HB101" s="576"/>
      <c r="HC101" s="577"/>
      <c r="HD101" s="576"/>
      <c r="HE101" s="577"/>
      <c r="HF101" s="576"/>
      <c r="HG101" s="577"/>
      <c r="HH101" s="576"/>
      <c r="HI101" s="577"/>
      <c r="HJ101" s="576"/>
      <c r="HK101" s="577"/>
      <c r="HL101" s="576"/>
      <c r="HM101" s="577"/>
    </row>
    <row r="102" spans="1:221">
      <c r="A102" s="71" t="s">
        <v>469</v>
      </c>
      <c r="B102" s="69" t="s">
        <v>470</v>
      </c>
      <c r="C102" s="66"/>
      <c r="D102" s="67">
        <v>157085</v>
      </c>
      <c r="E102" s="67">
        <v>1</v>
      </c>
      <c r="F102" s="574">
        <v>4642</v>
      </c>
      <c r="G102" s="575">
        <v>4956</v>
      </c>
      <c r="H102" s="574">
        <v>184</v>
      </c>
      <c r="I102" s="575">
        <v>235</v>
      </c>
      <c r="J102" s="576">
        <f t="shared" ref="J102:K123" si="204">F102-H102</f>
        <v>4458</v>
      </c>
      <c r="K102" s="577">
        <f t="shared" si="204"/>
        <v>4721</v>
      </c>
      <c r="L102" s="574"/>
      <c r="M102" s="575"/>
      <c r="N102" s="576">
        <f t="shared" ref="N102:Q123" si="205">+R102+V102+Z102+BN102+BR102+BV102+DV102+DZ102+ED102+FR102</f>
        <v>4458</v>
      </c>
      <c r="O102" s="577">
        <f t="shared" si="205"/>
        <v>4721</v>
      </c>
      <c r="P102" s="576">
        <f t="shared" si="205"/>
        <v>4458</v>
      </c>
      <c r="Q102" s="577">
        <f t="shared" si="205"/>
        <v>4721</v>
      </c>
      <c r="R102" s="574">
        <v>855</v>
      </c>
      <c r="S102" s="575">
        <v>913</v>
      </c>
      <c r="T102" s="576">
        <f t="shared" ref="T102:U123" si="206">IF(AX102&gt;0,R102,)</f>
        <v>855</v>
      </c>
      <c r="U102" s="577">
        <f t="shared" si="206"/>
        <v>913</v>
      </c>
      <c r="V102" s="574">
        <v>19</v>
      </c>
      <c r="W102" s="575">
        <v>20</v>
      </c>
      <c r="X102" s="576">
        <f t="shared" ref="X102:Y123" si="207">IF(BB102&gt;0,V102,)</f>
        <v>19</v>
      </c>
      <c r="Y102" s="577">
        <f t="shared" si="207"/>
        <v>20</v>
      </c>
      <c r="Z102" s="574"/>
      <c r="AA102" s="575"/>
      <c r="AB102" s="576">
        <f t="shared" ref="AB102:AC123" si="208">IF(BF102&gt;0,Z102,)</f>
        <v>0</v>
      </c>
      <c r="AC102" s="577">
        <f t="shared" si="208"/>
        <v>0</v>
      </c>
      <c r="AD102" s="576">
        <f t="shared" ref="AD102:AE123" si="209">R102+V102+Z102</f>
        <v>874</v>
      </c>
      <c r="AE102" s="577">
        <f t="shared" si="209"/>
        <v>933</v>
      </c>
      <c r="AF102" s="576">
        <f t="shared" ref="AF102:AG123" si="210">IF(BJ102&gt;0,AD102,)</f>
        <v>874</v>
      </c>
      <c r="AG102" s="577">
        <f t="shared" si="210"/>
        <v>933</v>
      </c>
      <c r="AH102" s="574">
        <v>5</v>
      </c>
      <c r="AI102" s="575">
        <v>4.4000000000000004</v>
      </c>
      <c r="AJ102" s="576">
        <f t="shared" ref="AJ102:AK123" si="211">IF(R102&gt;0,(R102*AH102),)</f>
        <v>4275</v>
      </c>
      <c r="AK102" s="577">
        <f t="shared" si="211"/>
        <v>4017.2000000000003</v>
      </c>
      <c r="AL102" s="574">
        <v>4.4000000000000004</v>
      </c>
      <c r="AM102" s="575">
        <v>4.5</v>
      </c>
      <c r="AN102" s="576">
        <f t="shared" ref="AN102:AO123" si="212">IF(V102&gt;0,(V102*AL102),)</f>
        <v>83.600000000000009</v>
      </c>
      <c r="AO102" s="577">
        <f t="shared" si="212"/>
        <v>90</v>
      </c>
      <c r="AP102" s="574"/>
      <c r="AQ102" s="575"/>
      <c r="AR102" s="576">
        <f t="shared" ref="AR102:AS123" si="213">IF(Z102&gt;0,(Z102*AP102),)</f>
        <v>0</v>
      </c>
      <c r="AS102" s="577">
        <f t="shared" si="213"/>
        <v>0</v>
      </c>
      <c r="AT102" s="576">
        <f t="shared" ref="AT102:AU123" si="214">IF(AD102&gt;0,((AJ102+AN102+AR102)/AD102),)</f>
        <v>4.9869565217391312</v>
      </c>
      <c r="AU102" s="577">
        <f t="shared" si="214"/>
        <v>4.4021436227224013</v>
      </c>
      <c r="AV102" s="576">
        <f t="shared" ref="AV102:AW123" si="215">IF(AD102&gt;0,(AD102*AT102),)</f>
        <v>4358.6000000000004</v>
      </c>
      <c r="AW102" s="577">
        <f t="shared" si="215"/>
        <v>4107.2000000000007</v>
      </c>
      <c r="AX102" s="574">
        <v>130.80000000000001</v>
      </c>
      <c r="AY102" s="575">
        <v>129</v>
      </c>
      <c r="AZ102" s="576">
        <f t="shared" ref="AZ102:BA123" si="216">IF(T102&gt;0,(T102*AX102),)</f>
        <v>111834.00000000001</v>
      </c>
      <c r="BA102" s="577">
        <f t="shared" si="216"/>
        <v>117777</v>
      </c>
      <c r="BB102" s="574">
        <v>111.4</v>
      </c>
      <c r="BC102" s="575">
        <v>115.7</v>
      </c>
      <c r="BD102" s="576">
        <f t="shared" ref="BD102:BE123" si="217">IF(X102&gt;0,(X102*BB102),)</f>
        <v>2116.6</v>
      </c>
      <c r="BE102" s="577">
        <f t="shared" si="217"/>
        <v>2314</v>
      </c>
      <c r="BF102" s="574"/>
      <c r="BG102" s="575"/>
      <c r="BH102" s="576">
        <f t="shared" ref="BH102:BI123" si="218">IF(AB102&gt;0,(AB102*BF102),)</f>
        <v>0</v>
      </c>
      <c r="BI102" s="577">
        <f t="shared" si="218"/>
        <v>0</v>
      </c>
      <c r="BJ102" s="576">
        <f t="shared" ref="BJ102:BK123" si="219">IF((AZ102+BD102+BH102)&gt;0,((AZ102+BD102+BH102)/AD102),)</f>
        <v>130.37826086956525</v>
      </c>
      <c r="BK102" s="577">
        <f t="shared" si="219"/>
        <v>128.71489817792067</v>
      </c>
      <c r="BL102" s="576">
        <f t="shared" ref="BL102:BM123" si="220">IF(AF102&gt;0,(AD102*BJ102),)</f>
        <v>113950.60000000003</v>
      </c>
      <c r="BM102" s="577">
        <f t="shared" si="220"/>
        <v>120090.99999999999</v>
      </c>
      <c r="BN102" s="574">
        <v>2184</v>
      </c>
      <c r="BO102" s="575">
        <v>2469</v>
      </c>
      <c r="BP102" s="576">
        <f t="shared" ref="BP102:BQ123" si="221">IF(CT102&gt;0,BN102,)</f>
        <v>2184</v>
      </c>
      <c r="BQ102" s="577">
        <f t="shared" si="221"/>
        <v>2469</v>
      </c>
      <c r="BR102" s="574">
        <v>64</v>
      </c>
      <c r="BS102" s="575">
        <v>73</v>
      </c>
      <c r="BT102" s="576">
        <f t="shared" ref="BT102:BU123" si="222">IF(CX102&gt;0,BR102,)</f>
        <v>64</v>
      </c>
      <c r="BU102" s="577">
        <f t="shared" si="222"/>
        <v>73</v>
      </c>
      <c r="BV102" s="574"/>
      <c r="BW102" s="575"/>
      <c r="BX102" s="576">
        <f t="shared" ref="BX102:BY123" si="223">IF(DB102&gt;0,BV102,)</f>
        <v>0</v>
      </c>
      <c r="BY102" s="577">
        <f t="shared" si="223"/>
        <v>0</v>
      </c>
      <c r="BZ102" s="576">
        <f t="shared" ref="BZ102:CA123" si="224">BN102+BR102+BV102</f>
        <v>2248</v>
      </c>
      <c r="CA102" s="577">
        <f t="shared" si="224"/>
        <v>2542</v>
      </c>
      <c r="CB102" s="576">
        <f t="shared" ref="CB102:CC123" si="225">IF(DF102&gt;0,BZ102,)</f>
        <v>2248</v>
      </c>
      <c r="CC102" s="577">
        <f t="shared" si="225"/>
        <v>2542</v>
      </c>
      <c r="CD102" s="574">
        <v>5</v>
      </c>
      <c r="CE102" s="575">
        <v>4.5</v>
      </c>
      <c r="CF102" s="576">
        <f t="shared" ref="CF102:CG123" si="226">IF(BN102&gt;0,(BN102*CD102),)</f>
        <v>10920</v>
      </c>
      <c r="CG102" s="577">
        <f t="shared" si="226"/>
        <v>11110.5</v>
      </c>
      <c r="CH102" s="574">
        <v>4.5</v>
      </c>
      <c r="CI102" s="575">
        <v>4.8</v>
      </c>
      <c r="CJ102" s="576">
        <f t="shared" ref="CJ102:CK123" si="227">IF(BR102&gt;0,(BR102*CH102),)</f>
        <v>288</v>
      </c>
      <c r="CK102" s="577">
        <f t="shared" si="227"/>
        <v>350.4</v>
      </c>
      <c r="CL102" s="574"/>
      <c r="CM102" s="575"/>
      <c r="CN102" s="576">
        <f t="shared" ref="CN102:CO123" si="228">IF(BV102&gt;0,(BV102*CL102),)</f>
        <v>0</v>
      </c>
      <c r="CO102" s="577">
        <f t="shared" si="228"/>
        <v>0</v>
      </c>
      <c r="CP102" s="576">
        <f t="shared" ref="CP102:CQ123" si="229">IF(BZ102&gt;0,((CF102+CJ102+CN102)/BZ102),)</f>
        <v>4.9857651245551597</v>
      </c>
      <c r="CQ102" s="577">
        <f t="shared" si="229"/>
        <v>4.5086152635719907</v>
      </c>
      <c r="CR102" s="576">
        <f t="shared" ref="CR102:CS123" si="230">IF(BZ102&gt;0,(BZ102*CP102),)</f>
        <v>11208</v>
      </c>
      <c r="CS102" s="577">
        <f t="shared" si="230"/>
        <v>11460.9</v>
      </c>
      <c r="CT102" s="574">
        <v>132.9</v>
      </c>
      <c r="CU102" s="575">
        <v>132.1</v>
      </c>
      <c r="CV102" s="576">
        <f t="shared" ref="CV102:CW123" si="231">IF(BP102&gt;0,(BP102*CT102),)</f>
        <v>290253.60000000003</v>
      </c>
      <c r="CW102" s="577">
        <f t="shared" si="231"/>
        <v>326154.89999999997</v>
      </c>
      <c r="CX102" s="574">
        <v>135.30000000000001</v>
      </c>
      <c r="CY102" s="575">
        <v>134.1</v>
      </c>
      <c r="CZ102" s="576">
        <f t="shared" ref="CZ102:DA123" si="232">IF(BT102&gt;0,(BT102*CX102),)</f>
        <v>8659.2000000000007</v>
      </c>
      <c r="DA102" s="577">
        <f t="shared" si="232"/>
        <v>9789.2999999999993</v>
      </c>
      <c r="DB102" s="574"/>
      <c r="DC102" s="575"/>
      <c r="DD102" s="576">
        <f t="shared" ref="DD102:DE123" si="233">IF(BX102&gt;0,(BX102*DB102),)</f>
        <v>0</v>
      </c>
      <c r="DE102" s="577">
        <f t="shared" si="233"/>
        <v>0</v>
      </c>
      <c r="DF102" s="576">
        <f t="shared" ref="DF102:DG123" si="234">IF((CV102+CZ102+DD102)&gt;0,((CV102+CZ102+DD102)/BZ102),)</f>
        <v>132.96832740213526</v>
      </c>
      <c r="DG102" s="577">
        <f t="shared" si="234"/>
        <v>132.15743509047991</v>
      </c>
      <c r="DH102" s="576">
        <f t="shared" ref="DH102:DI123" si="235">IF(CB102&gt;0,(BZ102*DF102),)</f>
        <v>298912.80000000005</v>
      </c>
      <c r="DI102" s="577">
        <f t="shared" si="235"/>
        <v>335944.19999999995</v>
      </c>
      <c r="DJ102" s="576">
        <f t="shared" ref="DJ102:DM123" si="236">AD102+BZ102</f>
        <v>3122</v>
      </c>
      <c r="DK102" s="577">
        <f t="shared" si="236"/>
        <v>3475</v>
      </c>
      <c r="DL102" s="576">
        <f t="shared" si="236"/>
        <v>3122</v>
      </c>
      <c r="DM102" s="577">
        <f t="shared" si="236"/>
        <v>3475</v>
      </c>
      <c r="DN102" s="576">
        <f t="shared" ref="DN102:DO123" si="237">IF(DJ102&gt;0,((AD102*AT102)+(BZ102*CP102))/DJ102,)</f>
        <v>4.9860986547085204</v>
      </c>
      <c r="DO102" s="577">
        <f t="shared" si="237"/>
        <v>4.4800287769784175</v>
      </c>
      <c r="DP102" s="576">
        <f t="shared" ref="DP102:DQ123" si="238">IF(DJ102&gt;0,(DJ102*DN102),)</f>
        <v>15566.6</v>
      </c>
      <c r="DQ102" s="577">
        <f t="shared" si="238"/>
        <v>15568.1</v>
      </c>
      <c r="DR102" s="576">
        <f t="shared" ref="DR102:DS123" si="239">IF(DL102&gt;0,((AF102*BJ102)+(CB102*DF102))/DL102,)</f>
        <v>132.24324151185141</v>
      </c>
      <c r="DS102" s="577">
        <f t="shared" si="239"/>
        <v>131.23315107913669</v>
      </c>
      <c r="DT102" s="576">
        <f t="shared" ref="DT102:DU123" si="240">IF(DL102&gt;0,(DL102*DR102),)</f>
        <v>412863.40000000008</v>
      </c>
      <c r="DU102" s="577">
        <f t="shared" si="240"/>
        <v>456035.2</v>
      </c>
      <c r="DV102" s="574">
        <v>959</v>
      </c>
      <c r="DW102" s="575">
        <v>873</v>
      </c>
      <c r="DX102" s="576">
        <f t="shared" ref="DX102:DY123" si="241">IF(FB102&gt;0,DV102,)</f>
        <v>959</v>
      </c>
      <c r="DY102" s="577">
        <f t="shared" si="241"/>
        <v>873</v>
      </c>
      <c r="DZ102" s="574">
        <v>258</v>
      </c>
      <c r="EA102" s="575">
        <v>245</v>
      </c>
      <c r="EB102" s="576">
        <f t="shared" ref="EB102:EC123" si="242">IF(FF102&gt;0,DZ102,)</f>
        <v>258</v>
      </c>
      <c r="EC102" s="577">
        <f t="shared" si="242"/>
        <v>245</v>
      </c>
      <c r="ED102" s="574"/>
      <c r="EE102" s="575"/>
      <c r="EF102" s="576">
        <f t="shared" ref="EF102:EG123" si="243">IF(FJ102&gt;0,ED102,)</f>
        <v>0</v>
      </c>
      <c r="EG102" s="577">
        <f t="shared" si="243"/>
        <v>0</v>
      </c>
      <c r="EH102" s="576">
        <f t="shared" ref="EH102:EI123" si="244">DV102+DZ102+ED102</f>
        <v>1217</v>
      </c>
      <c r="EI102" s="577">
        <f t="shared" si="244"/>
        <v>1118</v>
      </c>
      <c r="EJ102" s="576">
        <f t="shared" ref="EJ102:EK123" si="245">IF(FN102&gt;0,EH102,)</f>
        <v>1217</v>
      </c>
      <c r="EK102" s="577">
        <f t="shared" si="245"/>
        <v>1118</v>
      </c>
      <c r="EL102" s="574">
        <v>5.3</v>
      </c>
      <c r="EM102" s="575">
        <v>4.3</v>
      </c>
      <c r="EN102" s="576">
        <f t="shared" ref="EN102:EO123" si="246">IF(DV102&gt;0,(DV102*EL102),)</f>
        <v>5082.7</v>
      </c>
      <c r="EO102" s="577">
        <f t="shared" si="246"/>
        <v>3753.8999999999996</v>
      </c>
      <c r="EP102" s="574">
        <v>5.8</v>
      </c>
      <c r="EQ102" s="575">
        <v>5</v>
      </c>
      <c r="ER102" s="576">
        <f t="shared" ref="ER102:ES123" si="247">IF(DZ102&gt;0,(DZ102*EP102),)</f>
        <v>1496.3999999999999</v>
      </c>
      <c r="ES102" s="577">
        <f t="shared" si="247"/>
        <v>1225</v>
      </c>
      <c r="ET102" s="574"/>
      <c r="EU102" s="575"/>
      <c r="EV102" s="576">
        <f t="shared" ref="EV102:EW123" si="248">IF(ED102&gt;0,(ED102*ET102),)</f>
        <v>0</v>
      </c>
      <c r="EW102" s="577">
        <f t="shared" si="248"/>
        <v>0</v>
      </c>
      <c r="EX102" s="576">
        <f t="shared" ref="EX102:EY123" si="249">IF(EH102&gt;0,((EN102+ER102+EV102)/EH102),)</f>
        <v>5.4059983566146252</v>
      </c>
      <c r="EY102" s="577">
        <f t="shared" si="249"/>
        <v>4.4533989266547405</v>
      </c>
      <c r="EZ102" s="576">
        <f t="shared" ref="EZ102:FA123" si="250">IF(EH102&gt;0,(EH102*EX102),)</f>
        <v>6579.0999999999985</v>
      </c>
      <c r="FA102" s="577">
        <f t="shared" si="250"/>
        <v>4978.8999999999996</v>
      </c>
      <c r="FB102" s="574">
        <v>91.3</v>
      </c>
      <c r="FC102" s="575">
        <v>88.6</v>
      </c>
      <c r="FD102" s="576">
        <f t="shared" ref="FD102:FE123" si="251">IF(DX102&gt;0,(DX102*FB102),)</f>
        <v>87556.7</v>
      </c>
      <c r="FE102" s="577">
        <f t="shared" si="251"/>
        <v>77347.799999999988</v>
      </c>
      <c r="FF102" s="574">
        <v>92.3</v>
      </c>
      <c r="FG102" s="575">
        <v>87.6</v>
      </c>
      <c r="FH102" s="576">
        <f t="shared" ref="FH102:FI123" si="252">IF(EB102&gt;0,(EB102*FF102),)</f>
        <v>23813.399999999998</v>
      </c>
      <c r="FI102" s="577">
        <f t="shared" si="252"/>
        <v>21462</v>
      </c>
      <c r="FJ102" s="574"/>
      <c r="FK102" s="575"/>
      <c r="FL102" s="576">
        <f t="shared" ref="FL102:FM123" si="253">IF(EF102&gt;0,(EF102*FJ102),)</f>
        <v>0</v>
      </c>
      <c r="FM102" s="577">
        <f t="shared" si="253"/>
        <v>0</v>
      </c>
      <c r="FN102" s="576">
        <f t="shared" ref="FN102:FO123" si="254">IF((FD102+FH102+FL102)&gt;0,((FD102+FH102+FL102)/EH102),)</f>
        <v>91.511996713229252</v>
      </c>
      <c r="FO102" s="577">
        <f t="shared" si="254"/>
        <v>88.380858676207509</v>
      </c>
      <c r="FP102" s="576">
        <f t="shared" ref="FP102:FQ123" si="255">IF(EH102&gt;0,(EH102*FN102),)</f>
        <v>111370.1</v>
      </c>
      <c r="FQ102" s="577">
        <f t="shared" si="255"/>
        <v>98809.799999999988</v>
      </c>
      <c r="FR102" s="574">
        <v>119</v>
      </c>
      <c r="FS102" s="575">
        <v>128</v>
      </c>
      <c r="FT102" s="576">
        <f t="shared" ref="FT102:FU123" si="256">IF(FZ102&gt;0,FR102,)</f>
        <v>119</v>
      </c>
      <c r="FU102" s="577">
        <f t="shared" si="256"/>
        <v>128</v>
      </c>
      <c r="FV102" s="574">
        <v>6.1</v>
      </c>
      <c r="FW102" s="575">
        <v>6.3</v>
      </c>
      <c r="FX102" s="576">
        <f t="shared" ref="FX102:FY123" si="257">IF(FR102&gt;0,(FR102*FV102),)</f>
        <v>725.9</v>
      </c>
      <c r="FY102" s="577">
        <f t="shared" si="257"/>
        <v>806.4</v>
      </c>
      <c r="FZ102" s="574">
        <v>137.80000000000001</v>
      </c>
      <c r="GA102" s="575">
        <v>136.9</v>
      </c>
      <c r="GB102" s="576">
        <f t="shared" ref="GB102:GC123" si="258">IF(FZ102&gt;0,(FR102*FZ102),)</f>
        <v>16398.2</v>
      </c>
      <c r="GC102" s="577">
        <f t="shared" si="258"/>
        <v>17523.2</v>
      </c>
      <c r="GD102" s="576">
        <f t="shared" ref="GD102:GG123" si="259">(R102+BN102+DV102)</f>
        <v>3998</v>
      </c>
      <c r="GE102" s="577">
        <f t="shared" si="259"/>
        <v>4255</v>
      </c>
      <c r="GF102" s="576">
        <f t="shared" si="259"/>
        <v>3998</v>
      </c>
      <c r="GG102" s="577">
        <f t="shared" si="259"/>
        <v>4255</v>
      </c>
      <c r="GH102" s="576">
        <f t="shared" ref="GH102:GI123" si="260">IF(GD102&gt;0,(AJ102+CF102+EN102),"")</f>
        <v>20277.7</v>
      </c>
      <c r="GI102" s="577">
        <f t="shared" si="260"/>
        <v>18881.599999999999</v>
      </c>
      <c r="GJ102" s="576">
        <f t="shared" ref="GJ102:GK123" si="261">IF(GF102&gt;0,(AZ102+CV102+FD102),"")</f>
        <v>489644.30000000005</v>
      </c>
      <c r="GK102" s="577">
        <f t="shared" si="261"/>
        <v>521279.69999999995</v>
      </c>
      <c r="GL102" s="576">
        <f t="shared" ref="GL102:GO123" si="262">(V102+BR102+DZ102)</f>
        <v>341</v>
      </c>
      <c r="GM102" s="577">
        <f t="shared" si="262"/>
        <v>338</v>
      </c>
      <c r="GN102" s="576">
        <f t="shared" si="262"/>
        <v>341</v>
      </c>
      <c r="GO102" s="577">
        <f t="shared" si="262"/>
        <v>338</v>
      </c>
      <c r="GP102" s="576">
        <f t="shared" ref="GP102:GQ123" si="263">IF(GL102&gt;0,AN102+CJ102+ER102,)</f>
        <v>1868</v>
      </c>
      <c r="GQ102" s="577">
        <f t="shared" si="263"/>
        <v>1665.4</v>
      </c>
      <c r="GR102" s="576">
        <f t="shared" ref="GR102:GS123" si="264">IF(GN102&gt;0,BD102+CZ102+FH102,)</f>
        <v>34589.199999999997</v>
      </c>
      <c r="GS102" s="577">
        <f t="shared" si="264"/>
        <v>33565.300000000003</v>
      </c>
      <c r="GT102" s="576">
        <f t="shared" ref="GT102:GW123" si="265">+GL102+GD102</f>
        <v>4339</v>
      </c>
      <c r="GU102" s="577">
        <f t="shared" si="265"/>
        <v>4593</v>
      </c>
      <c r="GV102" s="576">
        <f t="shared" si="265"/>
        <v>4339</v>
      </c>
      <c r="GW102" s="577">
        <f t="shared" si="265"/>
        <v>4593</v>
      </c>
      <c r="GX102" s="576">
        <f t="shared" ref="GX102:HA123" si="266">IF(GT102&gt;0,(GH102+GP102),"")</f>
        <v>22145.7</v>
      </c>
      <c r="GY102" s="577">
        <f t="shared" si="266"/>
        <v>20547</v>
      </c>
      <c r="GZ102" s="576">
        <f t="shared" si="266"/>
        <v>524233.50000000006</v>
      </c>
      <c r="HA102" s="577">
        <f t="shared" si="266"/>
        <v>554845</v>
      </c>
      <c r="HB102" s="576">
        <f t="shared" ref="HB102:HE123" si="267">(Z102+BV102+ED102)</f>
        <v>0</v>
      </c>
      <c r="HC102" s="577">
        <f t="shared" si="267"/>
        <v>0</v>
      </c>
      <c r="HD102" s="576">
        <f t="shared" si="267"/>
        <v>0</v>
      </c>
      <c r="HE102" s="577">
        <f t="shared" si="267"/>
        <v>0</v>
      </c>
      <c r="HF102" s="576" t="str">
        <f t="shared" ref="HF102:HG123" si="268">IF(HB102&gt;0,(AR102+CN102+EV102),"")</f>
        <v/>
      </c>
      <c r="HG102" s="577" t="str">
        <f t="shared" si="268"/>
        <v/>
      </c>
      <c r="HH102" s="576" t="str">
        <f t="shared" ref="HH102:HI123" si="269">IF(HD102&gt;0,(BH102+DD102+FL102),"")</f>
        <v/>
      </c>
      <c r="HI102" s="577" t="str">
        <f t="shared" si="269"/>
        <v/>
      </c>
      <c r="HJ102" s="576">
        <f t="shared" ref="HJ102:HK123" si="270">IF((DJ102+EH102+FR102)&gt;0,(DP102+EZ102+FX102),"")</f>
        <v>22871.599999999999</v>
      </c>
      <c r="HK102" s="577">
        <f t="shared" si="270"/>
        <v>21353.4</v>
      </c>
      <c r="HL102" s="576">
        <f t="shared" ref="HL102:HM123" si="271">IF((DL102+EJ102+FT102)&gt;0,(DT102+FP102+GB102),"")</f>
        <v>540631.70000000007</v>
      </c>
      <c r="HM102" s="577">
        <f t="shared" si="271"/>
        <v>572368.19999999995</v>
      </c>
    </row>
    <row r="103" spans="1:221">
      <c r="A103" s="71" t="s">
        <v>469</v>
      </c>
      <c r="B103" s="69" t="s">
        <v>471</v>
      </c>
      <c r="C103" s="66"/>
      <c r="D103" s="67">
        <v>157289</v>
      </c>
      <c r="E103" s="67">
        <v>1</v>
      </c>
      <c r="F103" s="574">
        <v>3010</v>
      </c>
      <c r="G103" s="575">
        <v>3040</v>
      </c>
      <c r="H103" s="574">
        <v>31</v>
      </c>
      <c r="I103" s="575">
        <v>33</v>
      </c>
      <c r="J103" s="576">
        <f t="shared" si="204"/>
        <v>2979</v>
      </c>
      <c r="K103" s="577">
        <f t="shared" si="204"/>
        <v>3007</v>
      </c>
      <c r="L103" s="574"/>
      <c r="M103" s="575"/>
      <c r="N103" s="576">
        <f t="shared" si="205"/>
        <v>2979</v>
      </c>
      <c r="O103" s="577">
        <f t="shared" si="205"/>
        <v>3007</v>
      </c>
      <c r="P103" s="576">
        <f t="shared" si="205"/>
        <v>2979</v>
      </c>
      <c r="Q103" s="577">
        <f t="shared" si="205"/>
        <v>3007</v>
      </c>
      <c r="R103" s="574">
        <v>488</v>
      </c>
      <c r="S103" s="575">
        <v>483</v>
      </c>
      <c r="T103" s="576">
        <f t="shared" si="206"/>
        <v>488</v>
      </c>
      <c r="U103" s="577">
        <f t="shared" si="206"/>
        <v>483</v>
      </c>
      <c r="V103" s="574">
        <v>9</v>
      </c>
      <c r="W103" s="575">
        <v>9</v>
      </c>
      <c r="X103" s="576">
        <f t="shared" si="207"/>
        <v>9</v>
      </c>
      <c r="Y103" s="577">
        <f t="shared" si="207"/>
        <v>9</v>
      </c>
      <c r="Z103" s="574"/>
      <c r="AA103" s="575"/>
      <c r="AB103" s="576">
        <f t="shared" si="208"/>
        <v>0</v>
      </c>
      <c r="AC103" s="577">
        <f t="shared" si="208"/>
        <v>0</v>
      </c>
      <c r="AD103" s="576">
        <f t="shared" si="209"/>
        <v>497</v>
      </c>
      <c r="AE103" s="577">
        <f t="shared" si="209"/>
        <v>492</v>
      </c>
      <c r="AF103" s="576">
        <f t="shared" si="210"/>
        <v>497</v>
      </c>
      <c r="AG103" s="577">
        <f t="shared" si="210"/>
        <v>492</v>
      </c>
      <c r="AH103" s="574">
        <v>5</v>
      </c>
      <c r="AI103" s="575">
        <v>4.7</v>
      </c>
      <c r="AJ103" s="576">
        <f t="shared" si="211"/>
        <v>2440</v>
      </c>
      <c r="AK103" s="577">
        <f t="shared" si="211"/>
        <v>2270.1</v>
      </c>
      <c r="AL103" s="574">
        <v>4.8</v>
      </c>
      <c r="AM103" s="575">
        <v>6.1</v>
      </c>
      <c r="AN103" s="576">
        <f t="shared" si="212"/>
        <v>43.199999999999996</v>
      </c>
      <c r="AO103" s="577">
        <f t="shared" si="212"/>
        <v>54.9</v>
      </c>
      <c r="AP103" s="574"/>
      <c r="AQ103" s="575"/>
      <c r="AR103" s="576">
        <f t="shared" si="213"/>
        <v>0</v>
      </c>
      <c r="AS103" s="577">
        <f t="shared" si="213"/>
        <v>0</v>
      </c>
      <c r="AT103" s="576">
        <f t="shared" si="214"/>
        <v>4.9963782696177059</v>
      </c>
      <c r="AU103" s="577">
        <f t="shared" si="214"/>
        <v>4.725609756097561</v>
      </c>
      <c r="AV103" s="576">
        <f t="shared" si="215"/>
        <v>2483.1999999999998</v>
      </c>
      <c r="AW103" s="577">
        <f t="shared" si="215"/>
        <v>2325</v>
      </c>
      <c r="AX103" s="574">
        <v>131.9</v>
      </c>
      <c r="AY103" s="575">
        <v>129.5</v>
      </c>
      <c r="AZ103" s="576">
        <f t="shared" si="216"/>
        <v>64367.200000000004</v>
      </c>
      <c r="BA103" s="577">
        <f t="shared" si="216"/>
        <v>62548.5</v>
      </c>
      <c r="BB103" s="574">
        <v>132.30000000000001</v>
      </c>
      <c r="BC103" s="575">
        <v>119.7</v>
      </c>
      <c r="BD103" s="576">
        <f t="shared" si="217"/>
        <v>1190.7</v>
      </c>
      <c r="BE103" s="577">
        <f t="shared" si="217"/>
        <v>1077.3</v>
      </c>
      <c r="BF103" s="574"/>
      <c r="BG103" s="575"/>
      <c r="BH103" s="576">
        <f t="shared" si="218"/>
        <v>0</v>
      </c>
      <c r="BI103" s="577">
        <f t="shared" si="218"/>
        <v>0</v>
      </c>
      <c r="BJ103" s="576">
        <f t="shared" si="219"/>
        <v>131.90724346076462</v>
      </c>
      <c r="BK103" s="577">
        <f t="shared" si="219"/>
        <v>129.32073170731707</v>
      </c>
      <c r="BL103" s="576">
        <f t="shared" si="220"/>
        <v>65557.900000000009</v>
      </c>
      <c r="BM103" s="577">
        <f t="shared" si="220"/>
        <v>63625.799999999996</v>
      </c>
      <c r="BN103" s="574">
        <v>1226</v>
      </c>
      <c r="BO103" s="575">
        <v>1251</v>
      </c>
      <c r="BP103" s="576">
        <f t="shared" si="221"/>
        <v>1226</v>
      </c>
      <c r="BQ103" s="577">
        <f t="shared" si="221"/>
        <v>1251</v>
      </c>
      <c r="BR103" s="574">
        <v>51</v>
      </c>
      <c r="BS103" s="575">
        <v>62</v>
      </c>
      <c r="BT103" s="576">
        <f t="shared" si="222"/>
        <v>51</v>
      </c>
      <c r="BU103" s="577">
        <f t="shared" si="222"/>
        <v>62</v>
      </c>
      <c r="BV103" s="574"/>
      <c r="BW103" s="575"/>
      <c r="BX103" s="576">
        <f t="shared" si="223"/>
        <v>0</v>
      </c>
      <c r="BY103" s="577">
        <f t="shared" si="223"/>
        <v>0</v>
      </c>
      <c r="BZ103" s="576">
        <f t="shared" si="224"/>
        <v>1277</v>
      </c>
      <c r="CA103" s="577">
        <f t="shared" si="224"/>
        <v>1313</v>
      </c>
      <c r="CB103" s="576">
        <f t="shared" si="225"/>
        <v>1277</v>
      </c>
      <c r="CC103" s="577">
        <f t="shared" si="225"/>
        <v>1313</v>
      </c>
      <c r="CD103" s="574">
        <v>5</v>
      </c>
      <c r="CE103" s="575">
        <v>4.8</v>
      </c>
      <c r="CF103" s="576">
        <f t="shared" si="226"/>
        <v>6130</v>
      </c>
      <c r="CG103" s="577">
        <f t="shared" si="226"/>
        <v>6004.8</v>
      </c>
      <c r="CH103" s="574">
        <v>4.9000000000000004</v>
      </c>
      <c r="CI103" s="575">
        <v>5.2</v>
      </c>
      <c r="CJ103" s="576">
        <f t="shared" si="227"/>
        <v>249.9</v>
      </c>
      <c r="CK103" s="577">
        <f t="shared" si="227"/>
        <v>322.40000000000003</v>
      </c>
      <c r="CL103" s="574"/>
      <c r="CM103" s="575"/>
      <c r="CN103" s="576">
        <f t="shared" si="228"/>
        <v>0</v>
      </c>
      <c r="CO103" s="577">
        <f t="shared" si="228"/>
        <v>0</v>
      </c>
      <c r="CP103" s="576">
        <f t="shared" si="229"/>
        <v>4.9960062646828503</v>
      </c>
      <c r="CQ103" s="577">
        <f t="shared" si="229"/>
        <v>4.8188880426504186</v>
      </c>
      <c r="CR103" s="576">
        <f t="shared" si="230"/>
        <v>6379.9</v>
      </c>
      <c r="CS103" s="577">
        <f t="shared" si="230"/>
        <v>6327.2</v>
      </c>
      <c r="CT103" s="574">
        <v>135.9</v>
      </c>
      <c r="CU103" s="575">
        <v>132.69999999999999</v>
      </c>
      <c r="CV103" s="576">
        <f t="shared" si="231"/>
        <v>166613.4</v>
      </c>
      <c r="CW103" s="577">
        <f t="shared" si="231"/>
        <v>166007.69999999998</v>
      </c>
      <c r="CX103" s="574">
        <v>132</v>
      </c>
      <c r="CY103" s="575">
        <v>132.4</v>
      </c>
      <c r="CZ103" s="576">
        <f t="shared" si="232"/>
        <v>6732</v>
      </c>
      <c r="DA103" s="577">
        <f t="shared" si="232"/>
        <v>8208.8000000000011</v>
      </c>
      <c r="DB103" s="574"/>
      <c r="DC103" s="575"/>
      <c r="DD103" s="576">
        <f t="shared" si="233"/>
        <v>0</v>
      </c>
      <c r="DE103" s="577">
        <f t="shared" si="233"/>
        <v>0</v>
      </c>
      <c r="DF103" s="576">
        <f t="shared" si="234"/>
        <v>135.74424432263118</v>
      </c>
      <c r="DG103" s="577">
        <f t="shared" si="234"/>
        <v>132.68583396801216</v>
      </c>
      <c r="DH103" s="576">
        <f t="shared" si="235"/>
        <v>173345.40000000002</v>
      </c>
      <c r="DI103" s="577">
        <f t="shared" si="235"/>
        <v>174216.49999999997</v>
      </c>
      <c r="DJ103" s="576">
        <f t="shared" si="236"/>
        <v>1774</v>
      </c>
      <c r="DK103" s="577">
        <f t="shared" si="236"/>
        <v>1805</v>
      </c>
      <c r="DL103" s="576">
        <f t="shared" si="236"/>
        <v>1774</v>
      </c>
      <c r="DM103" s="577">
        <f t="shared" si="236"/>
        <v>1805</v>
      </c>
      <c r="DN103" s="576">
        <f t="shared" si="237"/>
        <v>4.9961104847801572</v>
      </c>
      <c r="DO103" s="577">
        <f t="shared" si="237"/>
        <v>4.7934626038781172</v>
      </c>
      <c r="DP103" s="576">
        <f t="shared" si="238"/>
        <v>8863.0999999999985</v>
      </c>
      <c r="DQ103" s="577">
        <f t="shared" si="238"/>
        <v>8652.2000000000007</v>
      </c>
      <c r="DR103" s="576">
        <f t="shared" si="239"/>
        <v>134.66927846674184</v>
      </c>
      <c r="DS103" s="577">
        <f t="shared" si="239"/>
        <v>131.7685872576177</v>
      </c>
      <c r="DT103" s="576">
        <f t="shared" si="240"/>
        <v>238903.30000000002</v>
      </c>
      <c r="DU103" s="577">
        <f t="shared" si="240"/>
        <v>237842.29999999993</v>
      </c>
      <c r="DV103" s="574">
        <v>756</v>
      </c>
      <c r="DW103" s="575">
        <v>720</v>
      </c>
      <c r="DX103" s="576">
        <f t="shared" si="241"/>
        <v>756</v>
      </c>
      <c r="DY103" s="577">
        <f t="shared" si="241"/>
        <v>720</v>
      </c>
      <c r="DZ103" s="574">
        <v>287</v>
      </c>
      <c r="EA103" s="575">
        <v>308</v>
      </c>
      <c r="EB103" s="576">
        <f t="shared" si="242"/>
        <v>287</v>
      </c>
      <c r="EC103" s="577">
        <f t="shared" si="242"/>
        <v>308</v>
      </c>
      <c r="ED103" s="574"/>
      <c r="EE103" s="575"/>
      <c r="EF103" s="576">
        <f t="shared" si="243"/>
        <v>0</v>
      </c>
      <c r="EG103" s="577">
        <f t="shared" si="243"/>
        <v>0</v>
      </c>
      <c r="EH103" s="576">
        <f t="shared" si="244"/>
        <v>1043</v>
      </c>
      <c r="EI103" s="577">
        <f t="shared" si="244"/>
        <v>1028</v>
      </c>
      <c r="EJ103" s="576">
        <f t="shared" si="245"/>
        <v>1043</v>
      </c>
      <c r="EK103" s="577">
        <f t="shared" si="245"/>
        <v>1028</v>
      </c>
      <c r="EL103" s="574">
        <v>5.6</v>
      </c>
      <c r="EM103" s="575">
        <v>4.8</v>
      </c>
      <c r="EN103" s="576">
        <f t="shared" si="246"/>
        <v>4233.5999999999995</v>
      </c>
      <c r="EO103" s="577">
        <f t="shared" si="246"/>
        <v>3456</v>
      </c>
      <c r="EP103" s="574">
        <v>5.8</v>
      </c>
      <c r="EQ103" s="575">
        <v>5.4</v>
      </c>
      <c r="ER103" s="576">
        <f t="shared" si="247"/>
        <v>1664.6</v>
      </c>
      <c r="ES103" s="577">
        <f t="shared" si="247"/>
        <v>1663.2</v>
      </c>
      <c r="ET103" s="574"/>
      <c r="EU103" s="575"/>
      <c r="EV103" s="576">
        <f t="shared" si="248"/>
        <v>0</v>
      </c>
      <c r="EW103" s="577">
        <f t="shared" si="248"/>
        <v>0</v>
      </c>
      <c r="EX103" s="576">
        <f t="shared" si="249"/>
        <v>5.6550335570469787</v>
      </c>
      <c r="EY103" s="577">
        <f t="shared" si="249"/>
        <v>4.9797665369649806</v>
      </c>
      <c r="EZ103" s="576">
        <f t="shared" si="250"/>
        <v>5898.1999999999989</v>
      </c>
      <c r="FA103" s="577">
        <f t="shared" si="250"/>
        <v>5119.2</v>
      </c>
      <c r="FB103" s="574">
        <v>91.1</v>
      </c>
      <c r="FC103" s="575">
        <v>90.1</v>
      </c>
      <c r="FD103" s="576">
        <f t="shared" si="251"/>
        <v>68871.599999999991</v>
      </c>
      <c r="FE103" s="577">
        <f t="shared" si="251"/>
        <v>64871.999999999993</v>
      </c>
      <c r="FF103" s="574">
        <v>76.400000000000006</v>
      </c>
      <c r="FG103" s="575">
        <v>81.099999999999994</v>
      </c>
      <c r="FH103" s="576">
        <f t="shared" si="252"/>
        <v>21926.800000000003</v>
      </c>
      <c r="FI103" s="577">
        <f t="shared" si="252"/>
        <v>24978.799999999999</v>
      </c>
      <c r="FJ103" s="574"/>
      <c r="FK103" s="575"/>
      <c r="FL103" s="576">
        <f t="shared" si="253"/>
        <v>0</v>
      </c>
      <c r="FM103" s="577">
        <f t="shared" si="253"/>
        <v>0</v>
      </c>
      <c r="FN103" s="576">
        <f t="shared" si="254"/>
        <v>87.055033557046968</v>
      </c>
      <c r="FO103" s="577">
        <f t="shared" si="254"/>
        <v>87.403501945525278</v>
      </c>
      <c r="FP103" s="576">
        <f t="shared" si="255"/>
        <v>90798.399999999994</v>
      </c>
      <c r="FQ103" s="577">
        <f t="shared" si="255"/>
        <v>89850.799999999988</v>
      </c>
      <c r="FR103" s="574">
        <v>162</v>
      </c>
      <c r="FS103" s="575">
        <v>174</v>
      </c>
      <c r="FT103" s="576">
        <f t="shared" si="256"/>
        <v>162</v>
      </c>
      <c r="FU103" s="577">
        <f t="shared" si="256"/>
        <v>174</v>
      </c>
      <c r="FV103" s="574">
        <v>6.6</v>
      </c>
      <c r="FW103" s="575">
        <v>6.3</v>
      </c>
      <c r="FX103" s="576">
        <f t="shared" si="257"/>
        <v>1069.2</v>
      </c>
      <c r="FY103" s="577">
        <f t="shared" si="257"/>
        <v>1096.2</v>
      </c>
      <c r="FZ103" s="574">
        <v>120.4</v>
      </c>
      <c r="GA103" s="575">
        <v>121.4</v>
      </c>
      <c r="GB103" s="576">
        <f t="shared" si="258"/>
        <v>19504.8</v>
      </c>
      <c r="GC103" s="577">
        <f t="shared" si="258"/>
        <v>21123.600000000002</v>
      </c>
      <c r="GD103" s="576">
        <f t="shared" si="259"/>
        <v>2470</v>
      </c>
      <c r="GE103" s="577">
        <f t="shared" si="259"/>
        <v>2454</v>
      </c>
      <c r="GF103" s="576">
        <f t="shared" si="259"/>
        <v>2470</v>
      </c>
      <c r="GG103" s="577">
        <f t="shared" si="259"/>
        <v>2454</v>
      </c>
      <c r="GH103" s="576">
        <f t="shared" si="260"/>
        <v>12803.599999999999</v>
      </c>
      <c r="GI103" s="577">
        <f t="shared" si="260"/>
        <v>11730.9</v>
      </c>
      <c r="GJ103" s="576">
        <f t="shared" si="261"/>
        <v>299852.2</v>
      </c>
      <c r="GK103" s="577">
        <f t="shared" si="261"/>
        <v>293428.19999999995</v>
      </c>
      <c r="GL103" s="576">
        <f t="shared" si="262"/>
        <v>347</v>
      </c>
      <c r="GM103" s="577">
        <f t="shared" si="262"/>
        <v>379</v>
      </c>
      <c r="GN103" s="576">
        <f t="shared" si="262"/>
        <v>347</v>
      </c>
      <c r="GO103" s="577">
        <f t="shared" si="262"/>
        <v>379</v>
      </c>
      <c r="GP103" s="576">
        <f t="shared" si="263"/>
        <v>1957.6999999999998</v>
      </c>
      <c r="GQ103" s="577">
        <f t="shared" si="263"/>
        <v>2040.5</v>
      </c>
      <c r="GR103" s="576">
        <f t="shared" si="264"/>
        <v>29849.500000000004</v>
      </c>
      <c r="GS103" s="577">
        <f t="shared" si="264"/>
        <v>34264.9</v>
      </c>
      <c r="GT103" s="576">
        <f t="shared" si="265"/>
        <v>2817</v>
      </c>
      <c r="GU103" s="577">
        <f t="shared" si="265"/>
        <v>2833</v>
      </c>
      <c r="GV103" s="576">
        <f t="shared" si="265"/>
        <v>2817</v>
      </c>
      <c r="GW103" s="577">
        <f t="shared" si="265"/>
        <v>2833</v>
      </c>
      <c r="GX103" s="576">
        <f t="shared" si="266"/>
        <v>14761.3</v>
      </c>
      <c r="GY103" s="577">
        <f t="shared" si="266"/>
        <v>13771.4</v>
      </c>
      <c r="GZ103" s="576">
        <f t="shared" si="266"/>
        <v>329701.7</v>
      </c>
      <c r="HA103" s="577">
        <f t="shared" si="266"/>
        <v>327693.09999999998</v>
      </c>
      <c r="HB103" s="576">
        <f t="shared" si="267"/>
        <v>0</v>
      </c>
      <c r="HC103" s="577">
        <f t="shared" si="267"/>
        <v>0</v>
      </c>
      <c r="HD103" s="576">
        <f t="shared" si="267"/>
        <v>0</v>
      </c>
      <c r="HE103" s="577">
        <f t="shared" si="267"/>
        <v>0</v>
      </c>
      <c r="HF103" s="576" t="str">
        <f t="shared" si="268"/>
        <v/>
      </c>
      <c r="HG103" s="577" t="str">
        <f t="shared" si="268"/>
        <v/>
      </c>
      <c r="HH103" s="576" t="str">
        <f t="shared" si="269"/>
        <v/>
      </c>
      <c r="HI103" s="577" t="str">
        <f t="shared" si="269"/>
        <v/>
      </c>
      <c r="HJ103" s="576">
        <f t="shared" si="270"/>
        <v>15830.499999999998</v>
      </c>
      <c r="HK103" s="577">
        <f t="shared" si="270"/>
        <v>14867.600000000002</v>
      </c>
      <c r="HL103" s="576">
        <f t="shared" si="271"/>
        <v>349206.5</v>
      </c>
      <c r="HM103" s="577">
        <f t="shared" si="271"/>
        <v>348816.6999999999</v>
      </c>
    </row>
    <row r="104" spans="1:221">
      <c r="A104" s="71" t="s">
        <v>469</v>
      </c>
      <c r="B104" s="69" t="s">
        <v>472</v>
      </c>
      <c r="C104" s="66"/>
      <c r="D104" s="67">
        <v>156620</v>
      </c>
      <c r="E104" s="67">
        <v>3</v>
      </c>
      <c r="F104" s="574">
        <v>2573</v>
      </c>
      <c r="G104" s="575">
        <v>2648</v>
      </c>
      <c r="H104" s="574">
        <v>479</v>
      </c>
      <c r="I104" s="575">
        <v>44</v>
      </c>
      <c r="J104" s="576">
        <f t="shared" si="204"/>
        <v>2094</v>
      </c>
      <c r="K104" s="577">
        <f t="shared" si="204"/>
        <v>2604</v>
      </c>
      <c r="L104" s="574"/>
      <c r="M104" s="575"/>
      <c r="N104" s="579">
        <f t="shared" si="205"/>
        <v>2534</v>
      </c>
      <c r="O104" s="577">
        <f t="shared" si="205"/>
        <v>2604</v>
      </c>
      <c r="P104" s="579">
        <f t="shared" si="205"/>
        <v>2534</v>
      </c>
      <c r="Q104" s="577">
        <f t="shared" si="205"/>
        <v>2604</v>
      </c>
      <c r="R104" s="574">
        <v>445</v>
      </c>
      <c r="S104" s="575">
        <v>498</v>
      </c>
      <c r="T104" s="576">
        <f t="shared" si="206"/>
        <v>445</v>
      </c>
      <c r="U104" s="577">
        <f t="shared" si="206"/>
        <v>498</v>
      </c>
      <c r="V104" s="574">
        <v>8</v>
      </c>
      <c r="W104" s="575">
        <v>7</v>
      </c>
      <c r="X104" s="576">
        <f t="shared" si="207"/>
        <v>8</v>
      </c>
      <c r="Y104" s="577">
        <f t="shared" si="207"/>
        <v>7</v>
      </c>
      <c r="Z104" s="574"/>
      <c r="AA104" s="575"/>
      <c r="AB104" s="576">
        <f t="shared" si="208"/>
        <v>0</v>
      </c>
      <c r="AC104" s="577">
        <f t="shared" si="208"/>
        <v>0</v>
      </c>
      <c r="AD104" s="576">
        <f t="shared" si="209"/>
        <v>453</v>
      </c>
      <c r="AE104" s="577">
        <f t="shared" si="209"/>
        <v>505</v>
      </c>
      <c r="AF104" s="576">
        <f t="shared" si="210"/>
        <v>453</v>
      </c>
      <c r="AG104" s="577">
        <f t="shared" si="210"/>
        <v>505</v>
      </c>
      <c r="AH104" s="574">
        <v>5</v>
      </c>
      <c r="AI104" s="575">
        <v>4.5999999999999996</v>
      </c>
      <c r="AJ104" s="576">
        <f t="shared" si="211"/>
        <v>2225</v>
      </c>
      <c r="AK104" s="577">
        <f t="shared" si="211"/>
        <v>2290.7999999999997</v>
      </c>
      <c r="AL104" s="574">
        <v>6.8</v>
      </c>
      <c r="AM104" s="575">
        <v>4.7</v>
      </c>
      <c r="AN104" s="576">
        <f t="shared" si="212"/>
        <v>54.4</v>
      </c>
      <c r="AO104" s="577">
        <f t="shared" si="212"/>
        <v>32.9</v>
      </c>
      <c r="AP104" s="574"/>
      <c r="AQ104" s="575"/>
      <c r="AR104" s="576">
        <f t="shared" si="213"/>
        <v>0</v>
      </c>
      <c r="AS104" s="577">
        <f t="shared" si="213"/>
        <v>0</v>
      </c>
      <c r="AT104" s="576">
        <f t="shared" si="214"/>
        <v>5.031788079470199</v>
      </c>
      <c r="AU104" s="577">
        <f t="shared" si="214"/>
        <v>4.6013861386138606</v>
      </c>
      <c r="AV104" s="576">
        <f t="shared" si="215"/>
        <v>2279.4</v>
      </c>
      <c r="AW104" s="577">
        <f t="shared" si="215"/>
        <v>2323.6999999999998</v>
      </c>
      <c r="AX104" s="574">
        <v>127.8</v>
      </c>
      <c r="AY104" s="575">
        <v>124.9</v>
      </c>
      <c r="AZ104" s="576">
        <f t="shared" si="216"/>
        <v>56871</v>
      </c>
      <c r="BA104" s="577">
        <f t="shared" si="216"/>
        <v>62200.200000000004</v>
      </c>
      <c r="BB104" s="574">
        <v>140.6</v>
      </c>
      <c r="BC104" s="575">
        <v>135.4</v>
      </c>
      <c r="BD104" s="576">
        <f t="shared" si="217"/>
        <v>1124.8</v>
      </c>
      <c r="BE104" s="577">
        <f t="shared" si="217"/>
        <v>947.80000000000007</v>
      </c>
      <c r="BF104" s="574"/>
      <c r="BG104" s="575"/>
      <c r="BH104" s="576">
        <f t="shared" si="218"/>
        <v>0</v>
      </c>
      <c r="BI104" s="577">
        <f t="shared" si="218"/>
        <v>0</v>
      </c>
      <c r="BJ104" s="576">
        <f t="shared" si="219"/>
        <v>128.02604856512141</v>
      </c>
      <c r="BK104" s="577">
        <f t="shared" si="219"/>
        <v>125.04554455445546</v>
      </c>
      <c r="BL104" s="576">
        <f t="shared" si="220"/>
        <v>57995.8</v>
      </c>
      <c r="BM104" s="577">
        <f t="shared" si="220"/>
        <v>63148.000000000007</v>
      </c>
      <c r="BN104" s="574">
        <v>710</v>
      </c>
      <c r="BO104" s="575">
        <v>683</v>
      </c>
      <c r="BP104" s="576">
        <f t="shared" si="221"/>
        <v>710</v>
      </c>
      <c r="BQ104" s="577">
        <f t="shared" si="221"/>
        <v>683</v>
      </c>
      <c r="BR104" s="574">
        <v>26</v>
      </c>
      <c r="BS104" s="575">
        <v>29</v>
      </c>
      <c r="BT104" s="576">
        <f t="shared" si="222"/>
        <v>26</v>
      </c>
      <c r="BU104" s="577">
        <f t="shared" si="222"/>
        <v>29</v>
      </c>
      <c r="BV104" s="574"/>
      <c r="BW104" s="575"/>
      <c r="BX104" s="576">
        <f t="shared" si="223"/>
        <v>0</v>
      </c>
      <c r="BY104" s="577">
        <f t="shared" si="223"/>
        <v>0</v>
      </c>
      <c r="BZ104" s="576">
        <f t="shared" si="224"/>
        <v>736</v>
      </c>
      <c r="CA104" s="577">
        <f t="shared" si="224"/>
        <v>712</v>
      </c>
      <c r="CB104" s="576">
        <f t="shared" si="225"/>
        <v>736</v>
      </c>
      <c r="CC104" s="577">
        <f t="shared" si="225"/>
        <v>712</v>
      </c>
      <c r="CD104" s="574">
        <v>5</v>
      </c>
      <c r="CE104" s="575">
        <v>4.9000000000000004</v>
      </c>
      <c r="CF104" s="576">
        <f t="shared" si="226"/>
        <v>3550</v>
      </c>
      <c r="CG104" s="577">
        <f t="shared" si="226"/>
        <v>3346.7000000000003</v>
      </c>
      <c r="CH104" s="574">
        <v>5</v>
      </c>
      <c r="CI104" s="575">
        <v>5.9</v>
      </c>
      <c r="CJ104" s="576">
        <f t="shared" si="227"/>
        <v>130</v>
      </c>
      <c r="CK104" s="577">
        <f t="shared" si="227"/>
        <v>171.10000000000002</v>
      </c>
      <c r="CL104" s="574"/>
      <c r="CM104" s="575"/>
      <c r="CN104" s="576">
        <f t="shared" si="228"/>
        <v>0</v>
      </c>
      <c r="CO104" s="577">
        <f t="shared" si="228"/>
        <v>0</v>
      </c>
      <c r="CP104" s="576">
        <f t="shared" si="229"/>
        <v>5</v>
      </c>
      <c r="CQ104" s="577">
        <f t="shared" si="229"/>
        <v>4.9407303370786515</v>
      </c>
      <c r="CR104" s="576">
        <f t="shared" si="230"/>
        <v>3680</v>
      </c>
      <c r="CS104" s="577">
        <f t="shared" si="230"/>
        <v>3517.7999999999997</v>
      </c>
      <c r="CT104" s="574">
        <v>135.1</v>
      </c>
      <c r="CU104" s="575">
        <v>134.1</v>
      </c>
      <c r="CV104" s="576">
        <f t="shared" si="231"/>
        <v>95921</v>
      </c>
      <c r="CW104" s="577">
        <f t="shared" si="231"/>
        <v>91590.3</v>
      </c>
      <c r="CX104" s="574">
        <v>134</v>
      </c>
      <c r="CY104" s="575">
        <v>140.4</v>
      </c>
      <c r="CZ104" s="576">
        <f t="shared" si="232"/>
        <v>3484</v>
      </c>
      <c r="DA104" s="577">
        <f t="shared" si="232"/>
        <v>4071.6000000000004</v>
      </c>
      <c r="DB104" s="574"/>
      <c r="DC104" s="575"/>
      <c r="DD104" s="576">
        <f t="shared" si="233"/>
        <v>0</v>
      </c>
      <c r="DE104" s="577">
        <f t="shared" si="233"/>
        <v>0</v>
      </c>
      <c r="DF104" s="576">
        <f t="shared" si="234"/>
        <v>135.06114130434781</v>
      </c>
      <c r="DG104" s="577">
        <f t="shared" si="234"/>
        <v>134.35660112359551</v>
      </c>
      <c r="DH104" s="576">
        <f t="shared" si="235"/>
        <v>99404.999999999985</v>
      </c>
      <c r="DI104" s="577">
        <f t="shared" si="235"/>
        <v>95661.900000000009</v>
      </c>
      <c r="DJ104" s="576">
        <f t="shared" si="236"/>
        <v>1189</v>
      </c>
      <c r="DK104" s="577">
        <f t="shared" si="236"/>
        <v>1217</v>
      </c>
      <c r="DL104" s="576">
        <f t="shared" si="236"/>
        <v>1189</v>
      </c>
      <c r="DM104" s="577">
        <f t="shared" si="236"/>
        <v>1217</v>
      </c>
      <c r="DN104" s="576">
        <f t="shared" si="237"/>
        <v>5.0121110176619004</v>
      </c>
      <c r="DO104" s="577">
        <f t="shared" si="237"/>
        <v>4.7999178307313066</v>
      </c>
      <c r="DP104" s="576">
        <f t="shared" si="238"/>
        <v>5959.4</v>
      </c>
      <c r="DQ104" s="577">
        <f t="shared" si="238"/>
        <v>5841.5</v>
      </c>
      <c r="DR104" s="576">
        <f t="shared" si="239"/>
        <v>132.3808242220353</v>
      </c>
      <c r="DS104" s="577">
        <f t="shared" si="239"/>
        <v>130.49293344289237</v>
      </c>
      <c r="DT104" s="576">
        <f t="shared" si="240"/>
        <v>157400.79999999996</v>
      </c>
      <c r="DU104" s="577">
        <f t="shared" si="240"/>
        <v>158809.9</v>
      </c>
      <c r="DV104" s="574">
        <v>806</v>
      </c>
      <c r="DW104" s="575">
        <v>815</v>
      </c>
      <c r="DX104" s="576">
        <f t="shared" si="241"/>
        <v>806</v>
      </c>
      <c r="DY104" s="577">
        <f t="shared" si="241"/>
        <v>815</v>
      </c>
      <c r="DZ104" s="574">
        <v>334</v>
      </c>
      <c r="EA104" s="575">
        <v>367</v>
      </c>
      <c r="EB104" s="576">
        <f t="shared" si="242"/>
        <v>334</v>
      </c>
      <c r="EC104" s="577">
        <f t="shared" si="242"/>
        <v>367</v>
      </c>
      <c r="ED104" s="574"/>
      <c r="EE104" s="575"/>
      <c r="EF104" s="576">
        <f t="shared" si="243"/>
        <v>0</v>
      </c>
      <c r="EG104" s="577">
        <f t="shared" si="243"/>
        <v>0</v>
      </c>
      <c r="EH104" s="576">
        <f t="shared" si="244"/>
        <v>1140</v>
      </c>
      <c r="EI104" s="577">
        <f t="shared" si="244"/>
        <v>1182</v>
      </c>
      <c r="EJ104" s="576">
        <f t="shared" si="245"/>
        <v>1140</v>
      </c>
      <c r="EK104" s="577">
        <f t="shared" si="245"/>
        <v>1182</v>
      </c>
      <c r="EL104" s="574">
        <v>6.1</v>
      </c>
      <c r="EM104" s="575">
        <v>5.2</v>
      </c>
      <c r="EN104" s="576">
        <f t="shared" si="246"/>
        <v>4916.5999999999995</v>
      </c>
      <c r="EO104" s="577">
        <f t="shared" si="246"/>
        <v>4238</v>
      </c>
      <c r="EP104" s="574">
        <v>6.1</v>
      </c>
      <c r="EQ104" s="575">
        <v>5.3</v>
      </c>
      <c r="ER104" s="576">
        <f t="shared" si="247"/>
        <v>2037.3999999999999</v>
      </c>
      <c r="ES104" s="577">
        <f t="shared" si="247"/>
        <v>1945.1</v>
      </c>
      <c r="ET104" s="574"/>
      <c r="EU104" s="575"/>
      <c r="EV104" s="576">
        <f t="shared" si="248"/>
        <v>0</v>
      </c>
      <c r="EW104" s="577">
        <f t="shared" si="248"/>
        <v>0</v>
      </c>
      <c r="EX104" s="576">
        <f t="shared" si="249"/>
        <v>6.1</v>
      </c>
      <c r="EY104" s="577">
        <f t="shared" si="249"/>
        <v>5.2310490693739427</v>
      </c>
      <c r="EZ104" s="576">
        <f t="shared" si="250"/>
        <v>6954</v>
      </c>
      <c r="FA104" s="577">
        <f t="shared" si="250"/>
        <v>6183.1</v>
      </c>
      <c r="FB104" s="574">
        <v>80.400000000000006</v>
      </c>
      <c r="FC104" s="575">
        <v>79.8</v>
      </c>
      <c r="FD104" s="576">
        <f t="shared" si="251"/>
        <v>64802.400000000001</v>
      </c>
      <c r="FE104" s="577">
        <f t="shared" si="251"/>
        <v>65037</v>
      </c>
      <c r="FF104" s="574">
        <v>77.400000000000006</v>
      </c>
      <c r="FG104" s="575">
        <v>73</v>
      </c>
      <c r="FH104" s="576">
        <f t="shared" si="252"/>
        <v>25851.600000000002</v>
      </c>
      <c r="FI104" s="577">
        <f t="shared" si="252"/>
        <v>26791</v>
      </c>
      <c r="FJ104" s="574"/>
      <c r="FK104" s="575"/>
      <c r="FL104" s="576">
        <f t="shared" si="253"/>
        <v>0</v>
      </c>
      <c r="FM104" s="577">
        <f t="shared" si="253"/>
        <v>0</v>
      </c>
      <c r="FN104" s="576">
        <f t="shared" si="254"/>
        <v>79.521052631578954</v>
      </c>
      <c r="FO104" s="577">
        <f t="shared" si="254"/>
        <v>77.688663282571909</v>
      </c>
      <c r="FP104" s="576">
        <f t="shared" si="255"/>
        <v>90654</v>
      </c>
      <c r="FQ104" s="577">
        <f t="shared" si="255"/>
        <v>91828</v>
      </c>
      <c r="FR104" s="574">
        <v>205</v>
      </c>
      <c r="FS104" s="575">
        <v>205</v>
      </c>
      <c r="FT104" s="576">
        <f t="shared" si="256"/>
        <v>205</v>
      </c>
      <c r="FU104" s="577">
        <f t="shared" si="256"/>
        <v>205</v>
      </c>
      <c r="FV104" s="574">
        <v>5.7</v>
      </c>
      <c r="FW104" s="575">
        <v>5.3</v>
      </c>
      <c r="FX104" s="576">
        <f t="shared" si="257"/>
        <v>1168.5</v>
      </c>
      <c r="FY104" s="577">
        <f t="shared" si="257"/>
        <v>1086.5</v>
      </c>
      <c r="FZ104" s="574">
        <v>114.3</v>
      </c>
      <c r="GA104" s="575">
        <v>112.8</v>
      </c>
      <c r="GB104" s="576">
        <f t="shared" si="258"/>
        <v>23431.5</v>
      </c>
      <c r="GC104" s="577">
        <f t="shared" si="258"/>
        <v>23124</v>
      </c>
      <c r="GD104" s="576">
        <f t="shared" si="259"/>
        <v>1961</v>
      </c>
      <c r="GE104" s="577">
        <f t="shared" si="259"/>
        <v>1996</v>
      </c>
      <c r="GF104" s="576">
        <f t="shared" si="259"/>
        <v>1961</v>
      </c>
      <c r="GG104" s="577">
        <f t="shared" si="259"/>
        <v>1996</v>
      </c>
      <c r="GH104" s="576">
        <f t="shared" si="260"/>
        <v>10691.599999999999</v>
      </c>
      <c r="GI104" s="577">
        <f t="shared" si="260"/>
        <v>9875.5</v>
      </c>
      <c r="GJ104" s="576">
        <f t="shared" si="261"/>
        <v>217594.4</v>
      </c>
      <c r="GK104" s="577">
        <f t="shared" si="261"/>
        <v>218827.5</v>
      </c>
      <c r="GL104" s="576">
        <f t="shared" si="262"/>
        <v>368</v>
      </c>
      <c r="GM104" s="577">
        <f t="shared" si="262"/>
        <v>403</v>
      </c>
      <c r="GN104" s="576">
        <f t="shared" si="262"/>
        <v>368</v>
      </c>
      <c r="GO104" s="577">
        <f t="shared" si="262"/>
        <v>403</v>
      </c>
      <c r="GP104" s="576">
        <f t="shared" si="263"/>
        <v>2221.7999999999997</v>
      </c>
      <c r="GQ104" s="577">
        <f t="shared" si="263"/>
        <v>2149.1</v>
      </c>
      <c r="GR104" s="576">
        <f t="shared" si="264"/>
        <v>30460.400000000001</v>
      </c>
      <c r="GS104" s="577">
        <f t="shared" si="264"/>
        <v>31810.400000000001</v>
      </c>
      <c r="GT104" s="576">
        <f t="shared" si="265"/>
        <v>2329</v>
      </c>
      <c r="GU104" s="577">
        <f t="shared" si="265"/>
        <v>2399</v>
      </c>
      <c r="GV104" s="576">
        <f t="shared" si="265"/>
        <v>2329</v>
      </c>
      <c r="GW104" s="577">
        <f t="shared" si="265"/>
        <v>2399</v>
      </c>
      <c r="GX104" s="576">
        <f t="shared" si="266"/>
        <v>12913.399999999998</v>
      </c>
      <c r="GY104" s="577">
        <f t="shared" si="266"/>
        <v>12024.6</v>
      </c>
      <c r="GZ104" s="576">
        <f t="shared" si="266"/>
        <v>248054.8</v>
      </c>
      <c r="HA104" s="577">
        <f t="shared" si="266"/>
        <v>250637.9</v>
      </c>
      <c r="HB104" s="576">
        <f t="shared" si="267"/>
        <v>0</v>
      </c>
      <c r="HC104" s="577">
        <f t="shared" si="267"/>
        <v>0</v>
      </c>
      <c r="HD104" s="576">
        <f t="shared" si="267"/>
        <v>0</v>
      </c>
      <c r="HE104" s="577">
        <f t="shared" si="267"/>
        <v>0</v>
      </c>
      <c r="HF104" s="576" t="str">
        <f t="shared" si="268"/>
        <v/>
      </c>
      <c r="HG104" s="577" t="str">
        <f t="shared" si="268"/>
        <v/>
      </c>
      <c r="HH104" s="576" t="str">
        <f t="shared" si="269"/>
        <v/>
      </c>
      <c r="HI104" s="577" t="str">
        <f t="shared" si="269"/>
        <v/>
      </c>
      <c r="HJ104" s="576">
        <f t="shared" si="270"/>
        <v>14081.9</v>
      </c>
      <c r="HK104" s="577">
        <f t="shared" si="270"/>
        <v>13111.1</v>
      </c>
      <c r="HL104" s="576">
        <f t="shared" si="271"/>
        <v>271486.29999999993</v>
      </c>
      <c r="HM104" s="577">
        <f t="shared" si="271"/>
        <v>273761.90000000002</v>
      </c>
    </row>
    <row r="105" spans="1:221">
      <c r="A105" s="71" t="s">
        <v>469</v>
      </c>
      <c r="B105" s="65" t="s">
        <v>473</v>
      </c>
      <c r="C105" s="66"/>
      <c r="D105" s="67">
        <v>157386</v>
      </c>
      <c r="E105" s="67">
        <v>3</v>
      </c>
      <c r="F105" s="574">
        <v>1291</v>
      </c>
      <c r="G105" s="575">
        <v>1308</v>
      </c>
      <c r="H105" s="574">
        <v>11</v>
      </c>
      <c r="I105" s="575">
        <v>8</v>
      </c>
      <c r="J105" s="576">
        <f t="shared" si="204"/>
        <v>1280</v>
      </c>
      <c r="K105" s="577">
        <f t="shared" si="204"/>
        <v>1300</v>
      </c>
      <c r="L105" s="574"/>
      <c r="M105" s="575"/>
      <c r="N105" s="576">
        <f t="shared" si="205"/>
        <v>1280</v>
      </c>
      <c r="O105" s="577">
        <f t="shared" si="205"/>
        <v>1300</v>
      </c>
      <c r="P105" s="576">
        <f t="shared" si="205"/>
        <v>1280</v>
      </c>
      <c r="Q105" s="577">
        <f t="shared" si="205"/>
        <v>1300</v>
      </c>
      <c r="R105" s="574">
        <v>402</v>
      </c>
      <c r="S105" s="575">
        <v>446</v>
      </c>
      <c r="T105" s="576">
        <f t="shared" si="206"/>
        <v>402</v>
      </c>
      <c r="U105" s="577">
        <f t="shared" si="206"/>
        <v>446</v>
      </c>
      <c r="V105" s="574">
        <v>10</v>
      </c>
      <c r="W105" s="575">
        <v>15</v>
      </c>
      <c r="X105" s="576">
        <f t="shared" si="207"/>
        <v>10</v>
      </c>
      <c r="Y105" s="577">
        <f t="shared" si="207"/>
        <v>15</v>
      </c>
      <c r="Z105" s="574"/>
      <c r="AA105" s="575"/>
      <c r="AB105" s="576">
        <f t="shared" si="208"/>
        <v>0</v>
      </c>
      <c r="AC105" s="577">
        <f t="shared" si="208"/>
        <v>0</v>
      </c>
      <c r="AD105" s="576">
        <f t="shared" si="209"/>
        <v>412</v>
      </c>
      <c r="AE105" s="577">
        <f t="shared" si="209"/>
        <v>461</v>
      </c>
      <c r="AF105" s="576">
        <f t="shared" si="210"/>
        <v>412</v>
      </c>
      <c r="AG105" s="577">
        <f t="shared" si="210"/>
        <v>461</v>
      </c>
      <c r="AH105" s="574">
        <v>5</v>
      </c>
      <c r="AI105" s="575">
        <v>4.5999999999999996</v>
      </c>
      <c r="AJ105" s="576">
        <f t="shared" si="211"/>
        <v>2010</v>
      </c>
      <c r="AK105" s="577">
        <f t="shared" si="211"/>
        <v>2051.6</v>
      </c>
      <c r="AL105" s="574">
        <v>4.3</v>
      </c>
      <c r="AM105" s="575">
        <v>4.7</v>
      </c>
      <c r="AN105" s="576">
        <f t="shared" si="212"/>
        <v>43</v>
      </c>
      <c r="AO105" s="577">
        <f t="shared" si="212"/>
        <v>70.5</v>
      </c>
      <c r="AP105" s="574"/>
      <c r="AQ105" s="575"/>
      <c r="AR105" s="576">
        <f t="shared" si="213"/>
        <v>0</v>
      </c>
      <c r="AS105" s="577">
        <f t="shared" si="213"/>
        <v>0</v>
      </c>
      <c r="AT105" s="576">
        <f t="shared" si="214"/>
        <v>4.983009708737864</v>
      </c>
      <c r="AU105" s="577">
        <f t="shared" si="214"/>
        <v>4.6032537960954443</v>
      </c>
      <c r="AV105" s="576">
        <f t="shared" si="215"/>
        <v>2053</v>
      </c>
      <c r="AW105" s="577">
        <f t="shared" si="215"/>
        <v>2122.1</v>
      </c>
      <c r="AX105" s="574">
        <v>125.7</v>
      </c>
      <c r="AY105" s="575">
        <v>127</v>
      </c>
      <c r="AZ105" s="576">
        <f t="shared" si="216"/>
        <v>50531.4</v>
      </c>
      <c r="BA105" s="577">
        <f t="shared" si="216"/>
        <v>56642</v>
      </c>
      <c r="BB105" s="574">
        <v>130.5</v>
      </c>
      <c r="BC105" s="575">
        <v>130.1</v>
      </c>
      <c r="BD105" s="576">
        <f t="shared" si="217"/>
        <v>1305</v>
      </c>
      <c r="BE105" s="577">
        <f t="shared" si="217"/>
        <v>1951.5</v>
      </c>
      <c r="BF105" s="574"/>
      <c r="BG105" s="575"/>
      <c r="BH105" s="576">
        <f t="shared" si="218"/>
        <v>0</v>
      </c>
      <c r="BI105" s="577">
        <f t="shared" si="218"/>
        <v>0</v>
      </c>
      <c r="BJ105" s="576">
        <f t="shared" si="219"/>
        <v>125.81650485436893</v>
      </c>
      <c r="BK105" s="577">
        <f t="shared" si="219"/>
        <v>127.10086767895879</v>
      </c>
      <c r="BL105" s="576">
        <f t="shared" si="220"/>
        <v>51836.4</v>
      </c>
      <c r="BM105" s="577">
        <f t="shared" si="220"/>
        <v>58593.5</v>
      </c>
      <c r="BN105" s="574">
        <v>338</v>
      </c>
      <c r="BO105" s="575">
        <v>294</v>
      </c>
      <c r="BP105" s="576">
        <f t="shared" si="221"/>
        <v>338</v>
      </c>
      <c r="BQ105" s="577">
        <f t="shared" si="221"/>
        <v>294</v>
      </c>
      <c r="BR105" s="574">
        <v>25</v>
      </c>
      <c r="BS105" s="575">
        <v>26</v>
      </c>
      <c r="BT105" s="576">
        <f t="shared" si="222"/>
        <v>25</v>
      </c>
      <c r="BU105" s="577">
        <f t="shared" si="222"/>
        <v>26</v>
      </c>
      <c r="BV105" s="574"/>
      <c r="BW105" s="575"/>
      <c r="BX105" s="576">
        <f t="shared" si="223"/>
        <v>0</v>
      </c>
      <c r="BY105" s="577">
        <f t="shared" si="223"/>
        <v>0</v>
      </c>
      <c r="BZ105" s="576">
        <f t="shared" si="224"/>
        <v>363</v>
      </c>
      <c r="CA105" s="577">
        <f t="shared" si="224"/>
        <v>320</v>
      </c>
      <c r="CB105" s="576">
        <f t="shared" si="225"/>
        <v>363</v>
      </c>
      <c r="CC105" s="577">
        <f t="shared" si="225"/>
        <v>320</v>
      </c>
      <c r="CD105" s="574">
        <v>5</v>
      </c>
      <c r="CE105" s="575">
        <v>4.9000000000000004</v>
      </c>
      <c r="CF105" s="576">
        <f t="shared" si="226"/>
        <v>1690</v>
      </c>
      <c r="CG105" s="577">
        <f t="shared" si="226"/>
        <v>1440.6000000000001</v>
      </c>
      <c r="CH105" s="574">
        <v>5.6</v>
      </c>
      <c r="CI105" s="575">
        <v>5</v>
      </c>
      <c r="CJ105" s="576">
        <f t="shared" si="227"/>
        <v>140</v>
      </c>
      <c r="CK105" s="577">
        <f t="shared" si="227"/>
        <v>130</v>
      </c>
      <c r="CL105" s="574"/>
      <c r="CM105" s="575"/>
      <c r="CN105" s="576">
        <f t="shared" si="228"/>
        <v>0</v>
      </c>
      <c r="CO105" s="577">
        <f t="shared" si="228"/>
        <v>0</v>
      </c>
      <c r="CP105" s="576">
        <f t="shared" si="229"/>
        <v>5.0413223140495864</v>
      </c>
      <c r="CQ105" s="577">
        <f t="shared" si="229"/>
        <v>4.9081250000000001</v>
      </c>
      <c r="CR105" s="576">
        <f t="shared" si="230"/>
        <v>1829.9999999999998</v>
      </c>
      <c r="CS105" s="577">
        <f t="shared" si="230"/>
        <v>1570.6</v>
      </c>
      <c r="CT105" s="574">
        <v>134</v>
      </c>
      <c r="CU105" s="575">
        <v>136.80000000000001</v>
      </c>
      <c r="CV105" s="576">
        <f t="shared" si="231"/>
        <v>45292</v>
      </c>
      <c r="CW105" s="577">
        <f t="shared" si="231"/>
        <v>40219.200000000004</v>
      </c>
      <c r="CX105" s="574">
        <v>133.6</v>
      </c>
      <c r="CY105" s="575">
        <v>129.30000000000001</v>
      </c>
      <c r="CZ105" s="576">
        <f t="shared" si="232"/>
        <v>3340</v>
      </c>
      <c r="DA105" s="577">
        <f t="shared" si="232"/>
        <v>3361.8</v>
      </c>
      <c r="DB105" s="574"/>
      <c r="DC105" s="575"/>
      <c r="DD105" s="576">
        <f t="shared" si="233"/>
        <v>0</v>
      </c>
      <c r="DE105" s="577">
        <f t="shared" si="233"/>
        <v>0</v>
      </c>
      <c r="DF105" s="576">
        <f t="shared" si="234"/>
        <v>133.97245179063361</v>
      </c>
      <c r="DG105" s="577">
        <f t="shared" si="234"/>
        <v>136.19062500000001</v>
      </c>
      <c r="DH105" s="576">
        <f t="shared" si="235"/>
        <v>48632</v>
      </c>
      <c r="DI105" s="577">
        <f t="shared" si="235"/>
        <v>43581</v>
      </c>
      <c r="DJ105" s="576">
        <f t="shared" si="236"/>
        <v>775</v>
      </c>
      <c r="DK105" s="577">
        <f t="shared" si="236"/>
        <v>781</v>
      </c>
      <c r="DL105" s="576">
        <f t="shared" si="236"/>
        <v>775</v>
      </c>
      <c r="DM105" s="577">
        <f t="shared" si="236"/>
        <v>781</v>
      </c>
      <c r="DN105" s="576">
        <f t="shared" si="237"/>
        <v>5.0103225806451617</v>
      </c>
      <c r="DO105" s="577">
        <f t="shared" si="237"/>
        <v>4.7281690140845072</v>
      </c>
      <c r="DP105" s="576">
        <f t="shared" si="238"/>
        <v>3883.0000000000005</v>
      </c>
      <c r="DQ105" s="577">
        <f t="shared" si="238"/>
        <v>3692.7000000000003</v>
      </c>
      <c r="DR105" s="576">
        <f t="shared" si="239"/>
        <v>129.63664516129032</v>
      </c>
      <c r="DS105" s="577">
        <f t="shared" si="239"/>
        <v>130.82522407170293</v>
      </c>
      <c r="DT105" s="576">
        <f t="shared" si="240"/>
        <v>100468.4</v>
      </c>
      <c r="DU105" s="577">
        <f t="shared" si="240"/>
        <v>102174.49999999999</v>
      </c>
      <c r="DV105" s="574">
        <v>329</v>
      </c>
      <c r="DW105" s="575">
        <v>346</v>
      </c>
      <c r="DX105" s="576">
        <f t="shared" si="241"/>
        <v>329</v>
      </c>
      <c r="DY105" s="577">
        <f t="shared" si="241"/>
        <v>346</v>
      </c>
      <c r="DZ105" s="574">
        <v>126</v>
      </c>
      <c r="EA105" s="575">
        <v>111</v>
      </c>
      <c r="EB105" s="576">
        <f t="shared" si="242"/>
        <v>126</v>
      </c>
      <c r="EC105" s="577">
        <f t="shared" si="242"/>
        <v>111</v>
      </c>
      <c r="ED105" s="574"/>
      <c r="EE105" s="575"/>
      <c r="EF105" s="576">
        <f t="shared" si="243"/>
        <v>0</v>
      </c>
      <c r="EG105" s="577">
        <f t="shared" si="243"/>
        <v>0</v>
      </c>
      <c r="EH105" s="576">
        <f t="shared" si="244"/>
        <v>455</v>
      </c>
      <c r="EI105" s="577">
        <f t="shared" si="244"/>
        <v>457</v>
      </c>
      <c r="EJ105" s="576">
        <f t="shared" si="245"/>
        <v>455</v>
      </c>
      <c r="EK105" s="577">
        <f t="shared" si="245"/>
        <v>457</v>
      </c>
      <c r="EL105" s="574">
        <v>5.9</v>
      </c>
      <c r="EM105" s="575">
        <v>5.2</v>
      </c>
      <c r="EN105" s="576">
        <f t="shared" si="246"/>
        <v>1941.1000000000001</v>
      </c>
      <c r="EO105" s="577">
        <f t="shared" si="246"/>
        <v>1799.2</v>
      </c>
      <c r="EP105" s="574">
        <v>5.9</v>
      </c>
      <c r="EQ105" s="575">
        <v>5.6</v>
      </c>
      <c r="ER105" s="576">
        <f t="shared" si="247"/>
        <v>743.40000000000009</v>
      </c>
      <c r="ES105" s="577">
        <f t="shared" si="247"/>
        <v>621.59999999999991</v>
      </c>
      <c r="ET105" s="574"/>
      <c r="EU105" s="575"/>
      <c r="EV105" s="576">
        <f t="shared" si="248"/>
        <v>0</v>
      </c>
      <c r="EW105" s="577">
        <f t="shared" si="248"/>
        <v>0</v>
      </c>
      <c r="EX105" s="576">
        <f t="shared" si="249"/>
        <v>5.9</v>
      </c>
      <c r="EY105" s="577">
        <f t="shared" si="249"/>
        <v>5.2971553610503284</v>
      </c>
      <c r="EZ105" s="576">
        <f t="shared" si="250"/>
        <v>2684.5</v>
      </c>
      <c r="FA105" s="577">
        <f t="shared" si="250"/>
        <v>2420.8000000000002</v>
      </c>
      <c r="FB105" s="574">
        <v>80.099999999999994</v>
      </c>
      <c r="FC105" s="575">
        <v>78.599999999999994</v>
      </c>
      <c r="FD105" s="576">
        <f t="shared" si="251"/>
        <v>26352.899999999998</v>
      </c>
      <c r="FE105" s="577">
        <f t="shared" si="251"/>
        <v>27195.599999999999</v>
      </c>
      <c r="FF105" s="574">
        <v>78.2</v>
      </c>
      <c r="FG105" s="575">
        <v>76.3</v>
      </c>
      <c r="FH105" s="576">
        <f t="shared" si="252"/>
        <v>9853.2000000000007</v>
      </c>
      <c r="FI105" s="577">
        <f t="shared" si="252"/>
        <v>8469.2999999999993</v>
      </c>
      <c r="FJ105" s="574"/>
      <c r="FK105" s="575"/>
      <c r="FL105" s="576">
        <f t="shared" si="253"/>
        <v>0</v>
      </c>
      <c r="FM105" s="577">
        <f t="shared" si="253"/>
        <v>0</v>
      </c>
      <c r="FN105" s="576">
        <f t="shared" si="254"/>
        <v>79.573846153846148</v>
      </c>
      <c r="FO105" s="577">
        <f t="shared" si="254"/>
        <v>78.041356673960607</v>
      </c>
      <c r="FP105" s="576">
        <f t="shared" si="255"/>
        <v>36206.1</v>
      </c>
      <c r="FQ105" s="577">
        <f t="shared" si="255"/>
        <v>35664.899999999994</v>
      </c>
      <c r="FR105" s="574">
        <v>50</v>
      </c>
      <c r="FS105" s="575">
        <v>62</v>
      </c>
      <c r="FT105" s="576">
        <f t="shared" si="256"/>
        <v>50</v>
      </c>
      <c r="FU105" s="577">
        <f t="shared" si="256"/>
        <v>62</v>
      </c>
      <c r="FV105" s="574">
        <v>6.4</v>
      </c>
      <c r="FW105" s="575">
        <v>6.1</v>
      </c>
      <c r="FX105" s="576">
        <f t="shared" si="257"/>
        <v>320</v>
      </c>
      <c r="FY105" s="577">
        <f t="shared" si="257"/>
        <v>378.2</v>
      </c>
      <c r="FZ105" s="574">
        <v>107.7</v>
      </c>
      <c r="GA105" s="575">
        <v>118.5</v>
      </c>
      <c r="GB105" s="576">
        <f t="shared" si="258"/>
        <v>5385</v>
      </c>
      <c r="GC105" s="577">
        <f t="shared" si="258"/>
        <v>7347</v>
      </c>
      <c r="GD105" s="576">
        <f t="shared" si="259"/>
        <v>1069</v>
      </c>
      <c r="GE105" s="577">
        <f t="shared" si="259"/>
        <v>1086</v>
      </c>
      <c r="GF105" s="576">
        <f t="shared" si="259"/>
        <v>1069</v>
      </c>
      <c r="GG105" s="577">
        <f t="shared" si="259"/>
        <v>1086</v>
      </c>
      <c r="GH105" s="576">
        <f t="shared" si="260"/>
        <v>5641.1</v>
      </c>
      <c r="GI105" s="577">
        <f t="shared" si="260"/>
        <v>5291.4</v>
      </c>
      <c r="GJ105" s="576">
        <f t="shared" si="261"/>
        <v>122176.29999999999</v>
      </c>
      <c r="GK105" s="577">
        <f t="shared" si="261"/>
        <v>124056.80000000002</v>
      </c>
      <c r="GL105" s="576">
        <f t="shared" si="262"/>
        <v>161</v>
      </c>
      <c r="GM105" s="577">
        <f t="shared" si="262"/>
        <v>152</v>
      </c>
      <c r="GN105" s="576">
        <f t="shared" si="262"/>
        <v>161</v>
      </c>
      <c r="GO105" s="577">
        <f t="shared" si="262"/>
        <v>152</v>
      </c>
      <c r="GP105" s="576">
        <f t="shared" si="263"/>
        <v>926.40000000000009</v>
      </c>
      <c r="GQ105" s="577">
        <f t="shared" si="263"/>
        <v>822.09999999999991</v>
      </c>
      <c r="GR105" s="576">
        <f t="shared" si="264"/>
        <v>14498.2</v>
      </c>
      <c r="GS105" s="577">
        <f t="shared" si="264"/>
        <v>13782.599999999999</v>
      </c>
      <c r="GT105" s="576">
        <f t="shared" si="265"/>
        <v>1230</v>
      </c>
      <c r="GU105" s="577">
        <f t="shared" si="265"/>
        <v>1238</v>
      </c>
      <c r="GV105" s="576">
        <f t="shared" si="265"/>
        <v>1230</v>
      </c>
      <c r="GW105" s="577">
        <f t="shared" si="265"/>
        <v>1238</v>
      </c>
      <c r="GX105" s="576">
        <f t="shared" si="266"/>
        <v>6567.5</v>
      </c>
      <c r="GY105" s="577">
        <f t="shared" si="266"/>
        <v>6113.5</v>
      </c>
      <c r="GZ105" s="576">
        <f t="shared" si="266"/>
        <v>136674.5</v>
      </c>
      <c r="HA105" s="577">
        <f t="shared" si="266"/>
        <v>137839.40000000002</v>
      </c>
      <c r="HB105" s="576">
        <f t="shared" si="267"/>
        <v>0</v>
      </c>
      <c r="HC105" s="577">
        <f t="shared" si="267"/>
        <v>0</v>
      </c>
      <c r="HD105" s="576">
        <f t="shared" si="267"/>
        <v>0</v>
      </c>
      <c r="HE105" s="577">
        <f t="shared" si="267"/>
        <v>0</v>
      </c>
      <c r="HF105" s="576" t="str">
        <f t="shared" si="268"/>
        <v/>
      </c>
      <c r="HG105" s="577" t="str">
        <f t="shared" si="268"/>
        <v/>
      </c>
      <c r="HH105" s="576" t="str">
        <f t="shared" si="269"/>
        <v/>
      </c>
      <c r="HI105" s="577" t="str">
        <f t="shared" si="269"/>
        <v/>
      </c>
      <c r="HJ105" s="576">
        <f t="shared" si="270"/>
        <v>6887.5</v>
      </c>
      <c r="HK105" s="577">
        <f t="shared" si="270"/>
        <v>6491.7</v>
      </c>
      <c r="HL105" s="576">
        <f t="shared" si="271"/>
        <v>142059.5</v>
      </c>
      <c r="HM105" s="577">
        <f t="shared" si="271"/>
        <v>145186.39999999997</v>
      </c>
    </row>
    <row r="106" spans="1:221">
      <c r="A106" s="71" t="s">
        <v>469</v>
      </c>
      <c r="B106" s="69" t="s">
        <v>474</v>
      </c>
      <c r="C106" s="66"/>
      <c r="D106" s="67">
        <v>157401</v>
      </c>
      <c r="E106" s="67">
        <v>3</v>
      </c>
      <c r="F106" s="574">
        <v>1699</v>
      </c>
      <c r="G106" s="575">
        <v>1678</v>
      </c>
      <c r="H106" s="574">
        <v>5</v>
      </c>
      <c r="I106" s="575">
        <v>5</v>
      </c>
      <c r="J106" s="576">
        <f t="shared" si="204"/>
        <v>1694</v>
      </c>
      <c r="K106" s="577">
        <f t="shared" si="204"/>
        <v>1673</v>
      </c>
      <c r="L106" s="574"/>
      <c r="M106" s="575"/>
      <c r="N106" s="576">
        <f t="shared" si="205"/>
        <v>1694</v>
      </c>
      <c r="O106" s="577">
        <f t="shared" si="205"/>
        <v>1673</v>
      </c>
      <c r="P106" s="576">
        <f t="shared" si="205"/>
        <v>1694</v>
      </c>
      <c r="Q106" s="577">
        <f t="shared" si="205"/>
        <v>1673</v>
      </c>
      <c r="R106" s="574">
        <v>334</v>
      </c>
      <c r="S106" s="575">
        <v>371</v>
      </c>
      <c r="T106" s="576">
        <f t="shared" si="206"/>
        <v>334</v>
      </c>
      <c r="U106" s="577">
        <f t="shared" si="206"/>
        <v>371</v>
      </c>
      <c r="V106" s="574">
        <v>7</v>
      </c>
      <c r="W106" s="575">
        <v>8</v>
      </c>
      <c r="X106" s="576">
        <f t="shared" si="207"/>
        <v>7</v>
      </c>
      <c r="Y106" s="577">
        <f t="shared" si="207"/>
        <v>8</v>
      </c>
      <c r="Z106" s="574"/>
      <c r="AA106" s="575"/>
      <c r="AB106" s="576">
        <f t="shared" si="208"/>
        <v>0</v>
      </c>
      <c r="AC106" s="577">
        <f t="shared" si="208"/>
        <v>0</v>
      </c>
      <c r="AD106" s="576">
        <f t="shared" si="209"/>
        <v>341</v>
      </c>
      <c r="AE106" s="577">
        <f t="shared" si="209"/>
        <v>379</v>
      </c>
      <c r="AF106" s="576">
        <f t="shared" si="210"/>
        <v>341</v>
      </c>
      <c r="AG106" s="577">
        <f t="shared" si="210"/>
        <v>379</v>
      </c>
      <c r="AH106" s="574">
        <v>5</v>
      </c>
      <c r="AI106" s="575">
        <v>4.5</v>
      </c>
      <c r="AJ106" s="576">
        <f t="shared" si="211"/>
        <v>1670</v>
      </c>
      <c r="AK106" s="577">
        <f t="shared" si="211"/>
        <v>1669.5</v>
      </c>
      <c r="AL106" s="574">
        <v>5</v>
      </c>
      <c r="AM106" s="575">
        <v>5.0999999999999996</v>
      </c>
      <c r="AN106" s="576">
        <f t="shared" si="212"/>
        <v>35</v>
      </c>
      <c r="AO106" s="577">
        <f t="shared" si="212"/>
        <v>40.799999999999997</v>
      </c>
      <c r="AP106" s="574"/>
      <c r="AQ106" s="575"/>
      <c r="AR106" s="576">
        <f t="shared" si="213"/>
        <v>0</v>
      </c>
      <c r="AS106" s="577">
        <f t="shared" si="213"/>
        <v>0</v>
      </c>
      <c r="AT106" s="576">
        <f t="shared" si="214"/>
        <v>5</v>
      </c>
      <c r="AU106" s="577">
        <f t="shared" si="214"/>
        <v>4.5126649076517147</v>
      </c>
      <c r="AV106" s="576">
        <f t="shared" si="215"/>
        <v>1705</v>
      </c>
      <c r="AW106" s="577">
        <f t="shared" si="215"/>
        <v>1710.3</v>
      </c>
      <c r="AX106" s="574">
        <v>128.80000000000001</v>
      </c>
      <c r="AY106" s="575">
        <v>125.9</v>
      </c>
      <c r="AZ106" s="576">
        <f t="shared" si="216"/>
        <v>43019.200000000004</v>
      </c>
      <c r="BA106" s="577">
        <f t="shared" si="216"/>
        <v>46708.9</v>
      </c>
      <c r="BB106" s="574">
        <v>133.4</v>
      </c>
      <c r="BC106" s="575">
        <v>137</v>
      </c>
      <c r="BD106" s="576">
        <f t="shared" si="217"/>
        <v>933.80000000000007</v>
      </c>
      <c r="BE106" s="577">
        <f t="shared" si="217"/>
        <v>1096</v>
      </c>
      <c r="BF106" s="574"/>
      <c r="BG106" s="575"/>
      <c r="BH106" s="576">
        <f t="shared" si="218"/>
        <v>0</v>
      </c>
      <c r="BI106" s="577">
        <f t="shared" si="218"/>
        <v>0</v>
      </c>
      <c r="BJ106" s="576">
        <f t="shared" si="219"/>
        <v>128.89442815249268</v>
      </c>
      <c r="BK106" s="577">
        <f t="shared" si="219"/>
        <v>126.13430079155673</v>
      </c>
      <c r="BL106" s="576">
        <f t="shared" si="220"/>
        <v>43953.000000000007</v>
      </c>
      <c r="BM106" s="577">
        <f t="shared" si="220"/>
        <v>47804.9</v>
      </c>
      <c r="BN106" s="574">
        <v>542</v>
      </c>
      <c r="BO106" s="575">
        <v>536</v>
      </c>
      <c r="BP106" s="576">
        <f t="shared" si="221"/>
        <v>542</v>
      </c>
      <c r="BQ106" s="577">
        <f t="shared" si="221"/>
        <v>536</v>
      </c>
      <c r="BR106" s="574">
        <v>12</v>
      </c>
      <c r="BS106" s="575">
        <v>26</v>
      </c>
      <c r="BT106" s="576">
        <f t="shared" si="222"/>
        <v>12</v>
      </c>
      <c r="BU106" s="577">
        <f t="shared" si="222"/>
        <v>26</v>
      </c>
      <c r="BV106" s="574"/>
      <c r="BW106" s="575"/>
      <c r="BX106" s="576">
        <f t="shared" si="223"/>
        <v>0</v>
      </c>
      <c r="BY106" s="577">
        <f t="shared" si="223"/>
        <v>0</v>
      </c>
      <c r="BZ106" s="576">
        <f t="shared" si="224"/>
        <v>554</v>
      </c>
      <c r="CA106" s="577">
        <f t="shared" si="224"/>
        <v>562</v>
      </c>
      <c r="CB106" s="576">
        <f t="shared" si="225"/>
        <v>554</v>
      </c>
      <c r="CC106" s="577">
        <f t="shared" si="225"/>
        <v>562</v>
      </c>
      <c r="CD106" s="574">
        <v>5</v>
      </c>
      <c r="CE106" s="575">
        <v>4.7</v>
      </c>
      <c r="CF106" s="576">
        <f t="shared" si="226"/>
        <v>2710</v>
      </c>
      <c r="CG106" s="577">
        <f t="shared" si="226"/>
        <v>2519.2000000000003</v>
      </c>
      <c r="CH106" s="574">
        <v>5.3</v>
      </c>
      <c r="CI106" s="575">
        <v>4.9000000000000004</v>
      </c>
      <c r="CJ106" s="576">
        <f t="shared" si="227"/>
        <v>63.599999999999994</v>
      </c>
      <c r="CK106" s="577">
        <f t="shared" si="227"/>
        <v>127.4</v>
      </c>
      <c r="CL106" s="574"/>
      <c r="CM106" s="575"/>
      <c r="CN106" s="576">
        <f t="shared" si="228"/>
        <v>0</v>
      </c>
      <c r="CO106" s="577">
        <f t="shared" si="228"/>
        <v>0</v>
      </c>
      <c r="CP106" s="576">
        <f t="shared" si="229"/>
        <v>5.0064981949458485</v>
      </c>
      <c r="CQ106" s="577">
        <f t="shared" si="229"/>
        <v>4.709252669039147</v>
      </c>
      <c r="CR106" s="576">
        <f t="shared" si="230"/>
        <v>2773.6</v>
      </c>
      <c r="CS106" s="577">
        <f t="shared" si="230"/>
        <v>2646.6000000000008</v>
      </c>
      <c r="CT106" s="574">
        <v>137.30000000000001</v>
      </c>
      <c r="CU106" s="575">
        <v>134.6</v>
      </c>
      <c r="CV106" s="576">
        <f t="shared" si="231"/>
        <v>74416.600000000006</v>
      </c>
      <c r="CW106" s="577">
        <f t="shared" si="231"/>
        <v>72145.599999999991</v>
      </c>
      <c r="CX106" s="574">
        <v>147.80000000000001</v>
      </c>
      <c r="CY106" s="575">
        <v>139.4</v>
      </c>
      <c r="CZ106" s="576">
        <f t="shared" si="232"/>
        <v>1773.6000000000001</v>
      </c>
      <c r="DA106" s="577">
        <f t="shared" si="232"/>
        <v>3624.4</v>
      </c>
      <c r="DB106" s="574"/>
      <c r="DC106" s="575"/>
      <c r="DD106" s="576">
        <f t="shared" si="233"/>
        <v>0</v>
      </c>
      <c r="DE106" s="577">
        <f t="shared" si="233"/>
        <v>0</v>
      </c>
      <c r="DF106" s="576">
        <f t="shared" si="234"/>
        <v>137.52743682310472</v>
      </c>
      <c r="DG106" s="577">
        <f t="shared" si="234"/>
        <v>134.82206405693947</v>
      </c>
      <c r="DH106" s="576">
        <f t="shared" si="235"/>
        <v>76190.200000000012</v>
      </c>
      <c r="DI106" s="577">
        <f t="shared" si="235"/>
        <v>75769.999999999985</v>
      </c>
      <c r="DJ106" s="576">
        <f t="shared" si="236"/>
        <v>895</v>
      </c>
      <c r="DK106" s="577">
        <f t="shared" si="236"/>
        <v>941</v>
      </c>
      <c r="DL106" s="576">
        <f t="shared" si="236"/>
        <v>895</v>
      </c>
      <c r="DM106" s="577">
        <f t="shared" si="236"/>
        <v>941</v>
      </c>
      <c r="DN106" s="576">
        <f t="shared" si="237"/>
        <v>5.0040223463687159</v>
      </c>
      <c r="DO106" s="577">
        <f t="shared" si="237"/>
        <v>4.6300743889479286</v>
      </c>
      <c r="DP106" s="576">
        <f t="shared" si="238"/>
        <v>4478.6000000000004</v>
      </c>
      <c r="DQ106" s="577">
        <f t="shared" si="238"/>
        <v>4356.9000000000005</v>
      </c>
      <c r="DR106" s="576">
        <f t="shared" si="239"/>
        <v>134.23821229050282</v>
      </c>
      <c r="DS106" s="577">
        <f t="shared" si="239"/>
        <v>131.32295430393199</v>
      </c>
      <c r="DT106" s="576">
        <f t="shared" si="240"/>
        <v>120143.20000000003</v>
      </c>
      <c r="DU106" s="577">
        <f t="shared" si="240"/>
        <v>123574.90000000001</v>
      </c>
      <c r="DV106" s="574">
        <v>514</v>
      </c>
      <c r="DW106" s="575">
        <v>486</v>
      </c>
      <c r="DX106" s="576">
        <f t="shared" si="241"/>
        <v>514</v>
      </c>
      <c r="DY106" s="577">
        <f t="shared" si="241"/>
        <v>486</v>
      </c>
      <c r="DZ106" s="574">
        <v>197</v>
      </c>
      <c r="EA106" s="575">
        <v>184</v>
      </c>
      <c r="EB106" s="576">
        <f t="shared" si="242"/>
        <v>197</v>
      </c>
      <c r="EC106" s="577">
        <f t="shared" si="242"/>
        <v>184</v>
      </c>
      <c r="ED106" s="574"/>
      <c r="EE106" s="575"/>
      <c r="EF106" s="576">
        <f t="shared" si="243"/>
        <v>0</v>
      </c>
      <c r="EG106" s="577">
        <f t="shared" si="243"/>
        <v>0</v>
      </c>
      <c r="EH106" s="576">
        <f t="shared" si="244"/>
        <v>711</v>
      </c>
      <c r="EI106" s="577">
        <f t="shared" si="244"/>
        <v>670</v>
      </c>
      <c r="EJ106" s="576">
        <f t="shared" si="245"/>
        <v>711</v>
      </c>
      <c r="EK106" s="577">
        <f t="shared" si="245"/>
        <v>670</v>
      </c>
      <c r="EL106" s="574">
        <v>5.2</v>
      </c>
      <c r="EM106" s="575">
        <v>4.2</v>
      </c>
      <c r="EN106" s="576">
        <f t="shared" si="246"/>
        <v>2672.8</v>
      </c>
      <c r="EO106" s="577">
        <f t="shared" si="246"/>
        <v>2041.2</v>
      </c>
      <c r="EP106" s="574">
        <v>5.7</v>
      </c>
      <c r="EQ106" s="575">
        <v>5.2</v>
      </c>
      <c r="ER106" s="576">
        <f t="shared" si="247"/>
        <v>1122.9000000000001</v>
      </c>
      <c r="ES106" s="577">
        <f t="shared" si="247"/>
        <v>956.80000000000007</v>
      </c>
      <c r="ET106" s="574"/>
      <c r="EU106" s="575"/>
      <c r="EV106" s="576">
        <f t="shared" si="248"/>
        <v>0</v>
      </c>
      <c r="EW106" s="577">
        <f t="shared" si="248"/>
        <v>0</v>
      </c>
      <c r="EX106" s="576">
        <f t="shared" si="249"/>
        <v>5.3385372714486641</v>
      </c>
      <c r="EY106" s="577">
        <f t="shared" si="249"/>
        <v>4.4746268656716417</v>
      </c>
      <c r="EZ106" s="576">
        <f t="shared" si="250"/>
        <v>3795.7000000000003</v>
      </c>
      <c r="FA106" s="577">
        <f t="shared" si="250"/>
        <v>2998</v>
      </c>
      <c r="FB106" s="574">
        <v>80.3</v>
      </c>
      <c r="FC106" s="575">
        <v>79.7</v>
      </c>
      <c r="FD106" s="576">
        <f t="shared" si="251"/>
        <v>41274.199999999997</v>
      </c>
      <c r="FE106" s="577">
        <f t="shared" si="251"/>
        <v>38734.200000000004</v>
      </c>
      <c r="FF106" s="574">
        <v>75.400000000000006</v>
      </c>
      <c r="FG106" s="575">
        <v>69.900000000000006</v>
      </c>
      <c r="FH106" s="576">
        <f t="shared" si="252"/>
        <v>14853.800000000001</v>
      </c>
      <c r="FI106" s="577">
        <f t="shared" si="252"/>
        <v>12861.6</v>
      </c>
      <c r="FJ106" s="574"/>
      <c r="FK106" s="575"/>
      <c r="FL106" s="576">
        <f t="shared" si="253"/>
        <v>0</v>
      </c>
      <c r="FM106" s="577">
        <f t="shared" si="253"/>
        <v>0</v>
      </c>
      <c r="FN106" s="576">
        <f t="shared" si="254"/>
        <v>78.942334739803101</v>
      </c>
      <c r="FO106" s="577">
        <f t="shared" si="254"/>
        <v>77.008656716417917</v>
      </c>
      <c r="FP106" s="576">
        <f t="shared" si="255"/>
        <v>56128.000000000007</v>
      </c>
      <c r="FQ106" s="577">
        <f t="shared" si="255"/>
        <v>51595.8</v>
      </c>
      <c r="FR106" s="574">
        <v>88</v>
      </c>
      <c r="FS106" s="575">
        <v>62</v>
      </c>
      <c r="FT106" s="576">
        <f t="shared" si="256"/>
        <v>88</v>
      </c>
      <c r="FU106" s="577">
        <f t="shared" si="256"/>
        <v>62</v>
      </c>
      <c r="FV106" s="574">
        <v>6.5</v>
      </c>
      <c r="FW106" s="575">
        <v>5.8</v>
      </c>
      <c r="FX106" s="576">
        <f t="shared" si="257"/>
        <v>572</v>
      </c>
      <c r="FY106" s="577">
        <f t="shared" si="257"/>
        <v>359.59999999999997</v>
      </c>
      <c r="FZ106" s="574">
        <v>131.1</v>
      </c>
      <c r="GA106" s="575">
        <v>127.8</v>
      </c>
      <c r="GB106" s="576">
        <f t="shared" si="258"/>
        <v>11536.8</v>
      </c>
      <c r="GC106" s="577">
        <f t="shared" si="258"/>
        <v>7923.5999999999995</v>
      </c>
      <c r="GD106" s="576">
        <f t="shared" si="259"/>
        <v>1390</v>
      </c>
      <c r="GE106" s="577">
        <f t="shared" si="259"/>
        <v>1393</v>
      </c>
      <c r="GF106" s="576">
        <f t="shared" si="259"/>
        <v>1390</v>
      </c>
      <c r="GG106" s="577">
        <f t="shared" si="259"/>
        <v>1393</v>
      </c>
      <c r="GH106" s="576">
        <f t="shared" si="260"/>
        <v>7052.8</v>
      </c>
      <c r="GI106" s="577">
        <f t="shared" si="260"/>
        <v>6229.9000000000005</v>
      </c>
      <c r="GJ106" s="576">
        <f t="shared" si="261"/>
        <v>158710</v>
      </c>
      <c r="GK106" s="577">
        <f t="shared" si="261"/>
        <v>157588.70000000001</v>
      </c>
      <c r="GL106" s="576">
        <f t="shared" si="262"/>
        <v>216</v>
      </c>
      <c r="GM106" s="577">
        <f t="shared" si="262"/>
        <v>218</v>
      </c>
      <c r="GN106" s="576">
        <f t="shared" si="262"/>
        <v>216</v>
      </c>
      <c r="GO106" s="577">
        <f t="shared" si="262"/>
        <v>218</v>
      </c>
      <c r="GP106" s="576">
        <f t="shared" si="263"/>
        <v>1221.5</v>
      </c>
      <c r="GQ106" s="577">
        <f t="shared" si="263"/>
        <v>1125</v>
      </c>
      <c r="GR106" s="576">
        <f t="shared" si="264"/>
        <v>17561.2</v>
      </c>
      <c r="GS106" s="577">
        <f t="shared" si="264"/>
        <v>17582</v>
      </c>
      <c r="GT106" s="576">
        <f t="shared" si="265"/>
        <v>1606</v>
      </c>
      <c r="GU106" s="577">
        <f t="shared" si="265"/>
        <v>1611</v>
      </c>
      <c r="GV106" s="576">
        <f t="shared" si="265"/>
        <v>1606</v>
      </c>
      <c r="GW106" s="577">
        <f t="shared" si="265"/>
        <v>1611</v>
      </c>
      <c r="GX106" s="576">
        <f t="shared" si="266"/>
        <v>8274.2999999999993</v>
      </c>
      <c r="GY106" s="577">
        <f t="shared" si="266"/>
        <v>7354.9000000000005</v>
      </c>
      <c r="GZ106" s="576">
        <f t="shared" si="266"/>
        <v>176271.2</v>
      </c>
      <c r="HA106" s="577">
        <f t="shared" si="266"/>
        <v>175170.7</v>
      </c>
      <c r="HB106" s="576">
        <f t="shared" si="267"/>
        <v>0</v>
      </c>
      <c r="HC106" s="577">
        <f t="shared" si="267"/>
        <v>0</v>
      </c>
      <c r="HD106" s="576">
        <f t="shared" si="267"/>
        <v>0</v>
      </c>
      <c r="HE106" s="577">
        <f t="shared" si="267"/>
        <v>0</v>
      </c>
      <c r="HF106" s="576" t="str">
        <f t="shared" si="268"/>
        <v/>
      </c>
      <c r="HG106" s="577" t="str">
        <f t="shared" si="268"/>
        <v/>
      </c>
      <c r="HH106" s="576" t="str">
        <f t="shared" si="269"/>
        <v/>
      </c>
      <c r="HI106" s="577" t="str">
        <f t="shared" si="269"/>
        <v/>
      </c>
      <c r="HJ106" s="576">
        <f t="shared" si="270"/>
        <v>8846.3000000000011</v>
      </c>
      <c r="HK106" s="577">
        <f t="shared" si="270"/>
        <v>7714.5000000000009</v>
      </c>
      <c r="HL106" s="576">
        <f t="shared" si="271"/>
        <v>187808.00000000003</v>
      </c>
      <c r="HM106" s="577">
        <f t="shared" si="271"/>
        <v>183094.30000000002</v>
      </c>
    </row>
    <row r="107" spans="1:221">
      <c r="A107" s="71" t="s">
        <v>469</v>
      </c>
      <c r="B107" s="69" t="s">
        <v>475</v>
      </c>
      <c r="C107" s="68"/>
      <c r="D107" s="67">
        <v>157447</v>
      </c>
      <c r="E107" s="67">
        <v>3</v>
      </c>
      <c r="F107" s="574">
        <v>2238</v>
      </c>
      <c r="G107" s="575">
        <v>2218</v>
      </c>
      <c r="H107" s="574">
        <v>58</v>
      </c>
      <c r="I107" s="575">
        <v>78</v>
      </c>
      <c r="J107" s="576">
        <f t="shared" si="204"/>
        <v>2180</v>
      </c>
      <c r="K107" s="577">
        <f t="shared" si="204"/>
        <v>2140</v>
      </c>
      <c r="L107" s="574"/>
      <c r="M107" s="575"/>
      <c r="N107" s="576">
        <f t="shared" si="205"/>
        <v>2180</v>
      </c>
      <c r="O107" s="577">
        <f t="shared" si="205"/>
        <v>2140</v>
      </c>
      <c r="P107" s="576">
        <f t="shared" si="205"/>
        <v>2180</v>
      </c>
      <c r="Q107" s="577">
        <f t="shared" si="205"/>
        <v>2140</v>
      </c>
      <c r="R107" s="574">
        <v>230</v>
      </c>
      <c r="S107" s="575">
        <v>249</v>
      </c>
      <c r="T107" s="576">
        <f t="shared" si="206"/>
        <v>230</v>
      </c>
      <c r="U107" s="577">
        <f t="shared" si="206"/>
        <v>249</v>
      </c>
      <c r="V107" s="574">
        <v>8</v>
      </c>
      <c r="W107" s="575">
        <v>3</v>
      </c>
      <c r="X107" s="576">
        <f t="shared" si="207"/>
        <v>8</v>
      </c>
      <c r="Y107" s="577">
        <f t="shared" si="207"/>
        <v>3</v>
      </c>
      <c r="Z107" s="574"/>
      <c r="AA107" s="575"/>
      <c r="AB107" s="576">
        <f t="shared" si="208"/>
        <v>0</v>
      </c>
      <c r="AC107" s="577">
        <f t="shared" si="208"/>
        <v>0</v>
      </c>
      <c r="AD107" s="576">
        <f t="shared" si="209"/>
        <v>238</v>
      </c>
      <c r="AE107" s="577">
        <f t="shared" si="209"/>
        <v>252</v>
      </c>
      <c r="AF107" s="576">
        <f t="shared" si="210"/>
        <v>238</v>
      </c>
      <c r="AG107" s="577">
        <f t="shared" si="210"/>
        <v>252</v>
      </c>
      <c r="AH107" s="574">
        <v>5</v>
      </c>
      <c r="AI107" s="575">
        <v>4.5999999999999996</v>
      </c>
      <c r="AJ107" s="576">
        <f t="shared" si="211"/>
        <v>1150</v>
      </c>
      <c r="AK107" s="577">
        <f t="shared" si="211"/>
        <v>1145.3999999999999</v>
      </c>
      <c r="AL107" s="574">
        <v>4.9000000000000004</v>
      </c>
      <c r="AM107" s="575">
        <v>6.5</v>
      </c>
      <c r="AN107" s="576">
        <f t="shared" si="212"/>
        <v>39.200000000000003</v>
      </c>
      <c r="AO107" s="577">
        <f t="shared" si="212"/>
        <v>19.5</v>
      </c>
      <c r="AP107" s="574"/>
      <c r="AQ107" s="575"/>
      <c r="AR107" s="576">
        <f t="shared" si="213"/>
        <v>0</v>
      </c>
      <c r="AS107" s="577">
        <f t="shared" si="213"/>
        <v>0</v>
      </c>
      <c r="AT107" s="576">
        <f t="shared" si="214"/>
        <v>4.9966386554621849</v>
      </c>
      <c r="AU107" s="577">
        <f t="shared" si="214"/>
        <v>4.6226190476190467</v>
      </c>
      <c r="AV107" s="576">
        <f t="shared" si="215"/>
        <v>1189.2</v>
      </c>
      <c r="AW107" s="577">
        <f t="shared" si="215"/>
        <v>1164.8999999999999</v>
      </c>
      <c r="AX107" s="574">
        <v>129.6</v>
      </c>
      <c r="AY107" s="575">
        <v>126.6</v>
      </c>
      <c r="AZ107" s="576">
        <f t="shared" si="216"/>
        <v>29808</v>
      </c>
      <c r="BA107" s="577">
        <f t="shared" si="216"/>
        <v>31523.399999999998</v>
      </c>
      <c r="BB107" s="574">
        <v>125.6</v>
      </c>
      <c r="BC107" s="575">
        <v>127.3</v>
      </c>
      <c r="BD107" s="576">
        <f t="shared" si="217"/>
        <v>1004.8</v>
      </c>
      <c r="BE107" s="577">
        <f t="shared" si="217"/>
        <v>381.9</v>
      </c>
      <c r="BF107" s="574"/>
      <c r="BG107" s="575"/>
      <c r="BH107" s="576">
        <f t="shared" si="218"/>
        <v>0</v>
      </c>
      <c r="BI107" s="577">
        <f t="shared" si="218"/>
        <v>0</v>
      </c>
      <c r="BJ107" s="576">
        <f t="shared" si="219"/>
        <v>129.46554621848739</v>
      </c>
      <c r="BK107" s="577">
        <f t="shared" si="219"/>
        <v>126.60833333333333</v>
      </c>
      <c r="BL107" s="576">
        <f t="shared" si="220"/>
        <v>30812.799999999999</v>
      </c>
      <c r="BM107" s="577">
        <f t="shared" si="220"/>
        <v>31905.3</v>
      </c>
      <c r="BN107" s="574">
        <v>863</v>
      </c>
      <c r="BO107" s="575">
        <v>941</v>
      </c>
      <c r="BP107" s="576">
        <f t="shared" si="221"/>
        <v>863</v>
      </c>
      <c r="BQ107" s="577">
        <f t="shared" si="221"/>
        <v>941</v>
      </c>
      <c r="BR107" s="574">
        <v>38</v>
      </c>
      <c r="BS107" s="575">
        <v>34</v>
      </c>
      <c r="BT107" s="576">
        <f t="shared" si="222"/>
        <v>38</v>
      </c>
      <c r="BU107" s="577">
        <f t="shared" si="222"/>
        <v>34</v>
      </c>
      <c r="BV107" s="574"/>
      <c r="BW107" s="575"/>
      <c r="BX107" s="576">
        <f t="shared" si="223"/>
        <v>0</v>
      </c>
      <c r="BY107" s="577">
        <f t="shared" si="223"/>
        <v>0</v>
      </c>
      <c r="BZ107" s="576">
        <f t="shared" si="224"/>
        <v>901</v>
      </c>
      <c r="CA107" s="577">
        <f t="shared" si="224"/>
        <v>975</v>
      </c>
      <c r="CB107" s="576">
        <f t="shared" si="225"/>
        <v>901</v>
      </c>
      <c r="CC107" s="577">
        <f t="shared" si="225"/>
        <v>975</v>
      </c>
      <c r="CD107" s="574">
        <v>5</v>
      </c>
      <c r="CE107" s="575">
        <v>5</v>
      </c>
      <c r="CF107" s="576">
        <f t="shared" si="226"/>
        <v>4315</v>
      </c>
      <c r="CG107" s="577">
        <f t="shared" si="226"/>
        <v>4705</v>
      </c>
      <c r="CH107" s="574">
        <v>6</v>
      </c>
      <c r="CI107" s="575">
        <v>6</v>
      </c>
      <c r="CJ107" s="576">
        <f t="shared" si="227"/>
        <v>228</v>
      </c>
      <c r="CK107" s="577">
        <f t="shared" si="227"/>
        <v>204</v>
      </c>
      <c r="CL107" s="574"/>
      <c r="CM107" s="575"/>
      <c r="CN107" s="576">
        <f t="shared" si="228"/>
        <v>0</v>
      </c>
      <c r="CO107" s="577">
        <f t="shared" si="228"/>
        <v>0</v>
      </c>
      <c r="CP107" s="576">
        <f t="shared" si="229"/>
        <v>5.0421753607103215</v>
      </c>
      <c r="CQ107" s="577">
        <f t="shared" si="229"/>
        <v>5.0348717948717949</v>
      </c>
      <c r="CR107" s="576">
        <f t="shared" si="230"/>
        <v>4543</v>
      </c>
      <c r="CS107" s="577">
        <f t="shared" si="230"/>
        <v>4909</v>
      </c>
      <c r="CT107" s="574">
        <v>135.69999999999999</v>
      </c>
      <c r="CU107" s="575">
        <v>134.4</v>
      </c>
      <c r="CV107" s="576">
        <f t="shared" si="231"/>
        <v>117109.09999999999</v>
      </c>
      <c r="CW107" s="577">
        <f t="shared" si="231"/>
        <v>126470.40000000001</v>
      </c>
      <c r="CX107" s="574">
        <v>140.30000000000001</v>
      </c>
      <c r="CY107" s="575">
        <v>127.8</v>
      </c>
      <c r="CZ107" s="576">
        <f t="shared" si="232"/>
        <v>5331.4000000000005</v>
      </c>
      <c r="DA107" s="577">
        <f t="shared" si="232"/>
        <v>4345.2</v>
      </c>
      <c r="DB107" s="574"/>
      <c r="DC107" s="575"/>
      <c r="DD107" s="576">
        <f t="shared" si="233"/>
        <v>0</v>
      </c>
      <c r="DE107" s="577">
        <f t="shared" si="233"/>
        <v>0</v>
      </c>
      <c r="DF107" s="576">
        <f t="shared" si="234"/>
        <v>135.89400665926746</v>
      </c>
      <c r="DG107" s="577">
        <f t="shared" si="234"/>
        <v>134.16984615384615</v>
      </c>
      <c r="DH107" s="576">
        <f t="shared" si="235"/>
        <v>122440.49999999999</v>
      </c>
      <c r="DI107" s="577">
        <f t="shared" si="235"/>
        <v>130815.59999999999</v>
      </c>
      <c r="DJ107" s="576">
        <f t="shared" si="236"/>
        <v>1139</v>
      </c>
      <c r="DK107" s="577">
        <f t="shared" si="236"/>
        <v>1227</v>
      </c>
      <c r="DL107" s="576">
        <f t="shared" si="236"/>
        <v>1139</v>
      </c>
      <c r="DM107" s="577">
        <f t="shared" si="236"/>
        <v>1227</v>
      </c>
      <c r="DN107" s="576">
        <f t="shared" si="237"/>
        <v>5.0326602282704123</v>
      </c>
      <c r="DO107" s="577">
        <f t="shared" si="237"/>
        <v>4.9502037489812549</v>
      </c>
      <c r="DP107" s="576">
        <f t="shared" si="238"/>
        <v>5732.2</v>
      </c>
      <c r="DQ107" s="577">
        <f t="shared" si="238"/>
        <v>6073.9</v>
      </c>
      <c r="DR107" s="576">
        <f t="shared" si="239"/>
        <v>134.5507462686567</v>
      </c>
      <c r="DS107" s="577">
        <f t="shared" si="239"/>
        <v>132.61687041564792</v>
      </c>
      <c r="DT107" s="576">
        <f t="shared" si="240"/>
        <v>153253.29999999999</v>
      </c>
      <c r="DU107" s="577">
        <f t="shared" si="240"/>
        <v>162720.9</v>
      </c>
      <c r="DV107" s="574">
        <v>558</v>
      </c>
      <c r="DW107" s="575">
        <v>540</v>
      </c>
      <c r="DX107" s="576">
        <f t="shared" si="241"/>
        <v>558</v>
      </c>
      <c r="DY107" s="577">
        <f t="shared" si="241"/>
        <v>540</v>
      </c>
      <c r="DZ107" s="574">
        <v>227</v>
      </c>
      <c r="EA107" s="575">
        <v>192</v>
      </c>
      <c r="EB107" s="576">
        <f t="shared" si="242"/>
        <v>227</v>
      </c>
      <c r="EC107" s="577">
        <f t="shared" si="242"/>
        <v>192</v>
      </c>
      <c r="ED107" s="574"/>
      <c r="EE107" s="575"/>
      <c r="EF107" s="576">
        <f t="shared" si="243"/>
        <v>0</v>
      </c>
      <c r="EG107" s="577">
        <f t="shared" si="243"/>
        <v>0</v>
      </c>
      <c r="EH107" s="576">
        <f t="shared" si="244"/>
        <v>785</v>
      </c>
      <c r="EI107" s="577">
        <f t="shared" si="244"/>
        <v>732</v>
      </c>
      <c r="EJ107" s="576">
        <f t="shared" si="245"/>
        <v>785</v>
      </c>
      <c r="EK107" s="577">
        <f t="shared" si="245"/>
        <v>732</v>
      </c>
      <c r="EL107" s="574">
        <v>5</v>
      </c>
      <c r="EM107" s="575">
        <v>4.2</v>
      </c>
      <c r="EN107" s="576">
        <f t="shared" si="246"/>
        <v>2790</v>
      </c>
      <c r="EO107" s="577">
        <f t="shared" si="246"/>
        <v>2268</v>
      </c>
      <c r="EP107" s="574">
        <v>5.4</v>
      </c>
      <c r="EQ107" s="575">
        <v>4.8</v>
      </c>
      <c r="ER107" s="576">
        <f t="shared" si="247"/>
        <v>1225.8000000000002</v>
      </c>
      <c r="ES107" s="577">
        <f t="shared" si="247"/>
        <v>921.59999999999991</v>
      </c>
      <c r="ET107" s="574"/>
      <c r="EU107" s="575"/>
      <c r="EV107" s="576">
        <f t="shared" si="248"/>
        <v>0</v>
      </c>
      <c r="EW107" s="577">
        <f t="shared" si="248"/>
        <v>0</v>
      </c>
      <c r="EX107" s="576">
        <f t="shared" si="249"/>
        <v>5.1156687898089173</v>
      </c>
      <c r="EY107" s="577">
        <f t="shared" si="249"/>
        <v>4.3573770491803279</v>
      </c>
      <c r="EZ107" s="576">
        <f t="shared" si="250"/>
        <v>4015.8</v>
      </c>
      <c r="FA107" s="577">
        <f t="shared" si="250"/>
        <v>3189.6</v>
      </c>
      <c r="FB107" s="574">
        <v>92.8</v>
      </c>
      <c r="FC107" s="575">
        <v>89.6</v>
      </c>
      <c r="FD107" s="576">
        <f t="shared" si="251"/>
        <v>51782.400000000001</v>
      </c>
      <c r="FE107" s="577">
        <f t="shared" si="251"/>
        <v>48384</v>
      </c>
      <c r="FF107" s="574">
        <v>75.5</v>
      </c>
      <c r="FG107" s="575">
        <v>75.3</v>
      </c>
      <c r="FH107" s="576">
        <f t="shared" si="252"/>
        <v>17138.5</v>
      </c>
      <c r="FI107" s="577">
        <f t="shared" si="252"/>
        <v>14457.599999999999</v>
      </c>
      <c r="FJ107" s="574"/>
      <c r="FK107" s="575"/>
      <c r="FL107" s="576">
        <f t="shared" si="253"/>
        <v>0</v>
      </c>
      <c r="FM107" s="577">
        <f t="shared" si="253"/>
        <v>0</v>
      </c>
      <c r="FN107" s="576">
        <f t="shared" si="254"/>
        <v>87.797324840764318</v>
      </c>
      <c r="FO107" s="577">
        <f t="shared" si="254"/>
        <v>85.849180327868851</v>
      </c>
      <c r="FP107" s="576">
        <f t="shared" si="255"/>
        <v>68920.899999999994</v>
      </c>
      <c r="FQ107" s="577">
        <f t="shared" si="255"/>
        <v>62841.599999999999</v>
      </c>
      <c r="FR107" s="574">
        <v>256</v>
      </c>
      <c r="FS107" s="575">
        <v>181</v>
      </c>
      <c r="FT107" s="576">
        <f t="shared" si="256"/>
        <v>256</v>
      </c>
      <c r="FU107" s="577">
        <f t="shared" si="256"/>
        <v>181</v>
      </c>
      <c r="FV107" s="574">
        <v>5.7</v>
      </c>
      <c r="FW107" s="575">
        <v>6.2</v>
      </c>
      <c r="FX107" s="576">
        <f t="shared" si="257"/>
        <v>1459.2</v>
      </c>
      <c r="FY107" s="577">
        <f t="shared" si="257"/>
        <v>1122.2</v>
      </c>
      <c r="FZ107" s="574">
        <v>111.4</v>
      </c>
      <c r="GA107" s="575">
        <v>111</v>
      </c>
      <c r="GB107" s="576">
        <f t="shared" si="258"/>
        <v>28518.400000000001</v>
      </c>
      <c r="GC107" s="577">
        <f t="shared" si="258"/>
        <v>20091</v>
      </c>
      <c r="GD107" s="576">
        <f t="shared" si="259"/>
        <v>1651</v>
      </c>
      <c r="GE107" s="577">
        <f t="shared" si="259"/>
        <v>1730</v>
      </c>
      <c r="GF107" s="576">
        <f t="shared" si="259"/>
        <v>1651</v>
      </c>
      <c r="GG107" s="577">
        <f t="shared" si="259"/>
        <v>1730</v>
      </c>
      <c r="GH107" s="576">
        <f t="shared" si="260"/>
        <v>8255</v>
      </c>
      <c r="GI107" s="577">
        <f t="shared" si="260"/>
        <v>8118.4</v>
      </c>
      <c r="GJ107" s="576">
        <f t="shared" si="261"/>
        <v>198699.49999999997</v>
      </c>
      <c r="GK107" s="577">
        <f t="shared" si="261"/>
        <v>206377.80000000002</v>
      </c>
      <c r="GL107" s="576">
        <f t="shared" si="262"/>
        <v>273</v>
      </c>
      <c r="GM107" s="577">
        <f t="shared" si="262"/>
        <v>229</v>
      </c>
      <c r="GN107" s="576">
        <f t="shared" si="262"/>
        <v>273</v>
      </c>
      <c r="GO107" s="577">
        <f t="shared" si="262"/>
        <v>229</v>
      </c>
      <c r="GP107" s="576">
        <f t="shared" si="263"/>
        <v>1493.0000000000002</v>
      </c>
      <c r="GQ107" s="577">
        <f t="shared" si="263"/>
        <v>1145.0999999999999</v>
      </c>
      <c r="GR107" s="576">
        <f t="shared" si="264"/>
        <v>23474.7</v>
      </c>
      <c r="GS107" s="577">
        <f t="shared" si="264"/>
        <v>19184.699999999997</v>
      </c>
      <c r="GT107" s="576">
        <f t="shared" si="265"/>
        <v>1924</v>
      </c>
      <c r="GU107" s="577">
        <f t="shared" si="265"/>
        <v>1959</v>
      </c>
      <c r="GV107" s="576">
        <f t="shared" si="265"/>
        <v>1924</v>
      </c>
      <c r="GW107" s="577">
        <f t="shared" si="265"/>
        <v>1959</v>
      </c>
      <c r="GX107" s="576">
        <f t="shared" si="266"/>
        <v>9748</v>
      </c>
      <c r="GY107" s="577">
        <f t="shared" si="266"/>
        <v>9263.5</v>
      </c>
      <c r="GZ107" s="576">
        <f t="shared" si="266"/>
        <v>222174.19999999998</v>
      </c>
      <c r="HA107" s="577">
        <f t="shared" si="266"/>
        <v>225562.5</v>
      </c>
      <c r="HB107" s="576">
        <f t="shared" si="267"/>
        <v>0</v>
      </c>
      <c r="HC107" s="577">
        <f t="shared" si="267"/>
        <v>0</v>
      </c>
      <c r="HD107" s="576">
        <f t="shared" si="267"/>
        <v>0</v>
      </c>
      <c r="HE107" s="577">
        <f t="shared" si="267"/>
        <v>0</v>
      </c>
      <c r="HF107" s="576" t="str">
        <f t="shared" si="268"/>
        <v/>
      </c>
      <c r="HG107" s="577" t="str">
        <f t="shared" si="268"/>
        <v/>
      </c>
      <c r="HH107" s="576" t="str">
        <f t="shared" si="269"/>
        <v/>
      </c>
      <c r="HI107" s="577" t="str">
        <f t="shared" si="269"/>
        <v/>
      </c>
      <c r="HJ107" s="576">
        <f t="shared" si="270"/>
        <v>11207.2</v>
      </c>
      <c r="HK107" s="577">
        <f t="shared" si="270"/>
        <v>10385.700000000001</v>
      </c>
      <c r="HL107" s="576">
        <f t="shared" si="271"/>
        <v>250692.59999999998</v>
      </c>
      <c r="HM107" s="577">
        <f t="shared" si="271"/>
        <v>245653.5</v>
      </c>
    </row>
    <row r="108" spans="1:221">
      <c r="A108" s="71" t="s">
        <v>469</v>
      </c>
      <c r="B108" s="69" t="s">
        <v>476</v>
      </c>
      <c r="C108" s="66"/>
      <c r="D108" s="67">
        <v>157951</v>
      </c>
      <c r="E108" s="67">
        <v>3</v>
      </c>
      <c r="F108" s="574">
        <v>2851</v>
      </c>
      <c r="G108" s="575">
        <v>3038</v>
      </c>
      <c r="H108" s="574">
        <v>59</v>
      </c>
      <c r="I108" s="575">
        <v>54</v>
      </c>
      <c r="J108" s="576">
        <f t="shared" si="204"/>
        <v>2792</v>
      </c>
      <c r="K108" s="577">
        <f t="shared" si="204"/>
        <v>2984</v>
      </c>
      <c r="L108" s="574"/>
      <c r="M108" s="575"/>
      <c r="N108" s="576">
        <f t="shared" si="205"/>
        <v>2792</v>
      </c>
      <c r="O108" s="577">
        <f t="shared" si="205"/>
        <v>2984</v>
      </c>
      <c r="P108" s="576">
        <f t="shared" si="205"/>
        <v>2792</v>
      </c>
      <c r="Q108" s="577">
        <f t="shared" si="205"/>
        <v>2984</v>
      </c>
      <c r="R108" s="574">
        <v>645</v>
      </c>
      <c r="S108" s="575">
        <v>738</v>
      </c>
      <c r="T108" s="576">
        <f t="shared" si="206"/>
        <v>645</v>
      </c>
      <c r="U108" s="577">
        <f t="shared" si="206"/>
        <v>738</v>
      </c>
      <c r="V108" s="574">
        <v>9</v>
      </c>
      <c r="W108" s="575">
        <v>13</v>
      </c>
      <c r="X108" s="576">
        <f t="shared" si="207"/>
        <v>9</v>
      </c>
      <c r="Y108" s="577">
        <f t="shared" si="207"/>
        <v>13</v>
      </c>
      <c r="Z108" s="574"/>
      <c r="AA108" s="575"/>
      <c r="AB108" s="576">
        <f t="shared" si="208"/>
        <v>0</v>
      </c>
      <c r="AC108" s="577">
        <f t="shared" si="208"/>
        <v>0</v>
      </c>
      <c r="AD108" s="576">
        <f t="shared" si="209"/>
        <v>654</v>
      </c>
      <c r="AE108" s="577">
        <f t="shared" si="209"/>
        <v>751</v>
      </c>
      <c r="AF108" s="576">
        <f t="shared" si="210"/>
        <v>654</v>
      </c>
      <c r="AG108" s="577">
        <f t="shared" si="210"/>
        <v>751</v>
      </c>
      <c r="AH108" s="574">
        <v>5</v>
      </c>
      <c r="AI108" s="575">
        <v>4.5999999999999996</v>
      </c>
      <c r="AJ108" s="576">
        <f t="shared" si="211"/>
        <v>3225</v>
      </c>
      <c r="AK108" s="577">
        <f t="shared" si="211"/>
        <v>3394.7999999999997</v>
      </c>
      <c r="AL108" s="574">
        <v>5.4</v>
      </c>
      <c r="AM108" s="575">
        <v>4.7</v>
      </c>
      <c r="AN108" s="576">
        <f t="shared" si="212"/>
        <v>48.6</v>
      </c>
      <c r="AO108" s="577">
        <f t="shared" si="212"/>
        <v>61.1</v>
      </c>
      <c r="AP108" s="574"/>
      <c r="AQ108" s="575"/>
      <c r="AR108" s="576">
        <f t="shared" si="213"/>
        <v>0</v>
      </c>
      <c r="AS108" s="577">
        <f t="shared" si="213"/>
        <v>0</v>
      </c>
      <c r="AT108" s="576">
        <f t="shared" si="214"/>
        <v>5.0055045871559631</v>
      </c>
      <c r="AU108" s="577">
        <f t="shared" si="214"/>
        <v>4.6017310252995998</v>
      </c>
      <c r="AV108" s="576">
        <f t="shared" si="215"/>
        <v>3273.6</v>
      </c>
      <c r="AW108" s="577">
        <f t="shared" si="215"/>
        <v>3455.8999999999996</v>
      </c>
      <c r="AX108" s="574">
        <v>128.1</v>
      </c>
      <c r="AY108" s="575">
        <v>125.9</v>
      </c>
      <c r="AZ108" s="576">
        <f t="shared" si="216"/>
        <v>82624.5</v>
      </c>
      <c r="BA108" s="577">
        <f t="shared" si="216"/>
        <v>92914.2</v>
      </c>
      <c r="BB108" s="574">
        <v>139.69999999999999</v>
      </c>
      <c r="BC108" s="575">
        <v>123.4</v>
      </c>
      <c r="BD108" s="576">
        <f t="shared" si="217"/>
        <v>1257.3</v>
      </c>
      <c r="BE108" s="577">
        <f t="shared" si="217"/>
        <v>1604.2</v>
      </c>
      <c r="BF108" s="574"/>
      <c r="BG108" s="575"/>
      <c r="BH108" s="576">
        <f t="shared" si="218"/>
        <v>0</v>
      </c>
      <c r="BI108" s="577">
        <f t="shared" si="218"/>
        <v>0</v>
      </c>
      <c r="BJ108" s="576">
        <f t="shared" si="219"/>
        <v>128.25963302752294</v>
      </c>
      <c r="BK108" s="577">
        <f t="shared" si="219"/>
        <v>125.85672436750998</v>
      </c>
      <c r="BL108" s="576">
        <f t="shared" si="220"/>
        <v>83881.8</v>
      </c>
      <c r="BM108" s="577">
        <f t="shared" si="220"/>
        <v>94518.399999999994</v>
      </c>
      <c r="BN108" s="574">
        <v>894</v>
      </c>
      <c r="BO108" s="575">
        <v>990</v>
      </c>
      <c r="BP108" s="576">
        <f t="shared" si="221"/>
        <v>894</v>
      </c>
      <c r="BQ108" s="577">
        <f t="shared" si="221"/>
        <v>990</v>
      </c>
      <c r="BR108" s="574">
        <v>35</v>
      </c>
      <c r="BS108" s="575">
        <v>49</v>
      </c>
      <c r="BT108" s="576">
        <f t="shared" si="222"/>
        <v>35</v>
      </c>
      <c r="BU108" s="577">
        <f t="shared" si="222"/>
        <v>49</v>
      </c>
      <c r="BV108" s="574"/>
      <c r="BW108" s="575"/>
      <c r="BX108" s="576">
        <f t="shared" si="223"/>
        <v>0</v>
      </c>
      <c r="BY108" s="577">
        <f t="shared" si="223"/>
        <v>0</v>
      </c>
      <c r="BZ108" s="576">
        <f t="shared" si="224"/>
        <v>929</v>
      </c>
      <c r="CA108" s="577">
        <f t="shared" si="224"/>
        <v>1039</v>
      </c>
      <c r="CB108" s="576">
        <f t="shared" si="225"/>
        <v>929</v>
      </c>
      <c r="CC108" s="577">
        <f t="shared" si="225"/>
        <v>1039</v>
      </c>
      <c r="CD108" s="574">
        <v>5</v>
      </c>
      <c r="CE108" s="575">
        <v>5</v>
      </c>
      <c r="CF108" s="576">
        <f t="shared" si="226"/>
        <v>4470</v>
      </c>
      <c r="CG108" s="577">
        <f t="shared" si="226"/>
        <v>4950</v>
      </c>
      <c r="CH108" s="574">
        <v>5.3</v>
      </c>
      <c r="CI108" s="575">
        <v>5</v>
      </c>
      <c r="CJ108" s="576">
        <f t="shared" si="227"/>
        <v>185.5</v>
      </c>
      <c r="CK108" s="577">
        <f t="shared" si="227"/>
        <v>245</v>
      </c>
      <c r="CL108" s="574"/>
      <c r="CM108" s="575"/>
      <c r="CN108" s="576">
        <f t="shared" si="228"/>
        <v>0</v>
      </c>
      <c r="CO108" s="577">
        <f t="shared" si="228"/>
        <v>0</v>
      </c>
      <c r="CP108" s="576">
        <f t="shared" si="229"/>
        <v>5.0113024757804094</v>
      </c>
      <c r="CQ108" s="577">
        <f t="shared" si="229"/>
        <v>5</v>
      </c>
      <c r="CR108" s="576">
        <f t="shared" si="230"/>
        <v>4655.5</v>
      </c>
      <c r="CS108" s="577">
        <f t="shared" si="230"/>
        <v>5195</v>
      </c>
      <c r="CT108" s="574">
        <v>136.4</v>
      </c>
      <c r="CU108" s="575">
        <v>136.1</v>
      </c>
      <c r="CV108" s="576">
        <f t="shared" si="231"/>
        <v>121941.6</v>
      </c>
      <c r="CW108" s="577">
        <f t="shared" si="231"/>
        <v>134739</v>
      </c>
      <c r="CX108" s="574">
        <v>138</v>
      </c>
      <c r="CY108" s="575">
        <v>144.6</v>
      </c>
      <c r="CZ108" s="576">
        <f t="shared" si="232"/>
        <v>4830</v>
      </c>
      <c r="DA108" s="577">
        <f t="shared" si="232"/>
        <v>7085.4</v>
      </c>
      <c r="DB108" s="574"/>
      <c r="DC108" s="575"/>
      <c r="DD108" s="576">
        <f t="shared" si="233"/>
        <v>0</v>
      </c>
      <c r="DE108" s="577">
        <f t="shared" si="233"/>
        <v>0</v>
      </c>
      <c r="DF108" s="576">
        <f t="shared" si="234"/>
        <v>136.46027987082886</v>
      </c>
      <c r="DG108" s="577">
        <f t="shared" si="234"/>
        <v>136.50086621751683</v>
      </c>
      <c r="DH108" s="576">
        <f t="shared" si="235"/>
        <v>126771.6</v>
      </c>
      <c r="DI108" s="577">
        <f t="shared" si="235"/>
        <v>141824.4</v>
      </c>
      <c r="DJ108" s="576">
        <f t="shared" si="236"/>
        <v>1583</v>
      </c>
      <c r="DK108" s="577">
        <f t="shared" si="236"/>
        <v>1790</v>
      </c>
      <c r="DL108" s="576">
        <f t="shared" si="236"/>
        <v>1583</v>
      </c>
      <c r="DM108" s="577">
        <f t="shared" si="236"/>
        <v>1790</v>
      </c>
      <c r="DN108" s="576">
        <f t="shared" si="237"/>
        <v>5.0089071383449149</v>
      </c>
      <c r="DO108" s="577">
        <f t="shared" si="237"/>
        <v>4.8329050279329611</v>
      </c>
      <c r="DP108" s="576">
        <f t="shared" si="238"/>
        <v>7929.1</v>
      </c>
      <c r="DQ108" s="577">
        <f t="shared" si="238"/>
        <v>8650.9</v>
      </c>
      <c r="DR108" s="576">
        <f t="shared" si="239"/>
        <v>133.07226784586231</v>
      </c>
      <c r="DS108" s="577">
        <f t="shared" si="239"/>
        <v>132.03508379888268</v>
      </c>
      <c r="DT108" s="576">
        <f t="shared" si="240"/>
        <v>210653.40000000005</v>
      </c>
      <c r="DU108" s="577">
        <f t="shared" si="240"/>
        <v>236342.8</v>
      </c>
      <c r="DV108" s="574">
        <v>722</v>
      </c>
      <c r="DW108" s="575">
        <v>753</v>
      </c>
      <c r="DX108" s="576">
        <f t="shared" si="241"/>
        <v>722</v>
      </c>
      <c r="DY108" s="577">
        <f t="shared" si="241"/>
        <v>753</v>
      </c>
      <c r="DZ108" s="574">
        <v>262</v>
      </c>
      <c r="EA108" s="575">
        <v>253</v>
      </c>
      <c r="EB108" s="576">
        <f t="shared" si="242"/>
        <v>262</v>
      </c>
      <c r="EC108" s="577">
        <f t="shared" si="242"/>
        <v>253</v>
      </c>
      <c r="ED108" s="574"/>
      <c r="EE108" s="575"/>
      <c r="EF108" s="576">
        <f t="shared" si="243"/>
        <v>0</v>
      </c>
      <c r="EG108" s="577">
        <f t="shared" si="243"/>
        <v>0</v>
      </c>
      <c r="EH108" s="576">
        <f t="shared" si="244"/>
        <v>984</v>
      </c>
      <c r="EI108" s="577">
        <f t="shared" si="244"/>
        <v>1006</v>
      </c>
      <c r="EJ108" s="576">
        <f t="shared" si="245"/>
        <v>984</v>
      </c>
      <c r="EK108" s="577">
        <f t="shared" si="245"/>
        <v>1006</v>
      </c>
      <c r="EL108" s="574">
        <v>5.4</v>
      </c>
      <c r="EM108" s="575">
        <v>4.5999999999999996</v>
      </c>
      <c r="EN108" s="576">
        <f t="shared" si="246"/>
        <v>3898.8</v>
      </c>
      <c r="EO108" s="577">
        <f t="shared" si="246"/>
        <v>3463.7999999999997</v>
      </c>
      <c r="EP108" s="574">
        <v>6.2</v>
      </c>
      <c r="EQ108" s="575">
        <v>5.3</v>
      </c>
      <c r="ER108" s="576">
        <f t="shared" si="247"/>
        <v>1624.4</v>
      </c>
      <c r="ES108" s="577">
        <f t="shared" si="247"/>
        <v>1340.8999999999999</v>
      </c>
      <c r="ET108" s="574"/>
      <c r="EU108" s="575"/>
      <c r="EV108" s="576">
        <f t="shared" si="248"/>
        <v>0</v>
      </c>
      <c r="EW108" s="577">
        <f t="shared" si="248"/>
        <v>0</v>
      </c>
      <c r="EX108" s="576">
        <f t="shared" si="249"/>
        <v>5.6130081300813019</v>
      </c>
      <c r="EY108" s="577">
        <f t="shared" si="249"/>
        <v>4.7760437375745521</v>
      </c>
      <c r="EZ108" s="576">
        <f t="shared" si="250"/>
        <v>5523.2000000000007</v>
      </c>
      <c r="FA108" s="577">
        <f t="shared" si="250"/>
        <v>4804.7</v>
      </c>
      <c r="FB108" s="574">
        <v>81.599999999999994</v>
      </c>
      <c r="FC108" s="575">
        <v>82.5</v>
      </c>
      <c r="FD108" s="576">
        <f t="shared" si="251"/>
        <v>58915.199999999997</v>
      </c>
      <c r="FE108" s="577">
        <f t="shared" si="251"/>
        <v>62122.5</v>
      </c>
      <c r="FF108" s="574">
        <v>72.5</v>
      </c>
      <c r="FG108" s="575">
        <v>75.8</v>
      </c>
      <c r="FH108" s="576">
        <f t="shared" si="252"/>
        <v>18995</v>
      </c>
      <c r="FI108" s="577">
        <f t="shared" si="252"/>
        <v>19177.399999999998</v>
      </c>
      <c r="FJ108" s="574"/>
      <c r="FK108" s="575"/>
      <c r="FL108" s="576">
        <f t="shared" si="253"/>
        <v>0</v>
      </c>
      <c r="FM108" s="577">
        <f t="shared" si="253"/>
        <v>0</v>
      </c>
      <c r="FN108" s="576">
        <f t="shared" si="254"/>
        <v>79.177032520325199</v>
      </c>
      <c r="FO108" s="577">
        <f t="shared" si="254"/>
        <v>80.815009940357854</v>
      </c>
      <c r="FP108" s="576">
        <f t="shared" si="255"/>
        <v>77910.2</v>
      </c>
      <c r="FQ108" s="577">
        <f t="shared" si="255"/>
        <v>81299.899999999994</v>
      </c>
      <c r="FR108" s="574">
        <v>225</v>
      </c>
      <c r="FS108" s="575">
        <v>188</v>
      </c>
      <c r="FT108" s="576">
        <f t="shared" si="256"/>
        <v>225</v>
      </c>
      <c r="FU108" s="577">
        <f t="shared" si="256"/>
        <v>188</v>
      </c>
      <c r="FV108" s="574">
        <v>6.2</v>
      </c>
      <c r="FW108" s="575">
        <v>6.3</v>
      </c>
      <c r="FX108" s="576">
        <f t="shared" si="257"/>
        <v>1395</v>
      </c>
      <c r="FY108" s="577">
        <f t="shared" si="257"/>
        <v>1184.3999999999999</v>
      </c>
      <c r="FZ108" s="574">
        <v>128.6</v>
      </c>
      <c r="GA108" s="575">
        <v>133.5</v>
      </c>
      <c r="GB108" s="576">
        <f t="shared" si="258"/>
        <v>28935</v>
      </c>
      <c r="GC108" s="577">
        <f t="shared" si="258"/>
        <v>25098</v>
      </c>
      <c r="GD108" s="576">
        <f t="shared" si="259"/>
        <v>2261</v>
      </c>
      <c r="GE108" s="577">
        <f t="shared" si="259"/>
        <v>2481</v>
      </c>
      <c r="GF108" s="576">
        <f t="shared" si="259"/>
        <v>2261</v>
      </c>
      <c r="GG108" s="577">
        <f t="shared" si="259"/>
        <v>2481</v>
      </c>
      <c r="GH108" s="576">
        <f t="shared" si="260"/>
        <v>11593.8</v>
      </c>
      <c r="GI108" s="577">
        <f t="shared" si="260"/>
        <v>11808.599999999999</v>
      </c>
      <c r="GJ108" s="576">
        <f t="shared" si="261"/>
        <v>263481.3</v>
      </c>
      <c r="GK108" s="577">
        <f t="shared" si="261"/>
        <v>289775.7</v>
      </c>
      <c r="GL108" s="576">
        <f t="shared" si="262"/>
        <v>306</v>
      </c>
      <c r="GM108" s="577">
        <f t="shared" si="262"/>
        <v>315</v>
      </c>
      <c r="GN108" s="576">
        <f t="shared" si="262"/>
        <v>306</v>
      </c>
      <c r="GO108" s="577">
        <f t="shared" si="262"/>
        <v>315</v>
      </c>
      <c r="GP108" s="576">
        <f t="shared" si="263"/>
        <v>1858.5</v>
      </c>
      <c r="GQ108" s="577">
        <f t="shared" si="263"/>
        <v>1647</v>
      </c>
      <c r="GR108" s="576">
        <f t="shared" si="264"/>
        <v>25082.3</v>
      </c>
      <c r="GS108" s="577">
        <f t="shared" si="264"/>
        <v>27867</v>
      </c>
      <c r="GT108" s="576">
        <f t="shared" si="265"/>
        <v>2567</v>
      </c>
      <c r="GU108" s="577">
        <f t="shared" si="265"/>
        <v>2796</v>
      </c>
      <c r="GV108" s="576">
        <f t="shared" si="265"/>
        <v>2567</v>
      </c>
      <c r="GW108" s="577">
        <f t="shared" si="265"/>
        <v>2796</v>
      </c>
      <c r="GX108" s="576">
        <f t="shared" si="266"/>
        <v>13452.3</v>
      </c>
      <c r="GY108" s="577">
        <f t="shared" si="266"/>
        <v>13455.599999999999</v>
      </c>
      <c r="GZ108" s="576">
        <f t="shared" si="266"/>
        <v>288563.59999999998</v>
      </c>
      <c r="HA108" s="577">
        <f t="shared" si="266"/>
        <v>317642.7</v>
      </c>
      <c r="HB108" s="576">
        <f t="shared" si="267"/>
        <v>0</v>
      </c>
      <c r="HC108" s="577">
        <f t="shared" si="267"/>
        <v>0</v>
      </c>
      <c r="HD108" s="576">
        <f t="shared" si="267"/>
        <v>0</v>
      </c>
      <c r="HE108" s="577">
        <f t="shared" si="267"/>
        <v>0</v>
      </c>
      <c r="HF108" s="576" t="str">
        <f t="shared" si="268"/>
        <v/>
      </c>
      <c r="HG108" s="577" t="str">
        <f t="shared" si="268"/>
        <v/>
      </c>
      <c r="HH108" s="576" t="str">
        <f t="shared" si="269"/>
        <v/>
      </c>
      <c r="HI108" s="577" t="str">
        <f t="shared" si="269"/>
        <v/>
      </c>
      <c r="HJ108" s="576">
        <f t="shared" si="270"/>
        <v>14847.300000000001</v>
      </c>
      <c r="HK108" s="577">
        <f t="shared" si="270"/>
        <v>14639.999999999998</v>
      </c>
      <c r="HL108" s="576">
        <f t="shared" si="271"/>
        <v>317498.60000000003</v>
      </c>
      <c r="HM108" s="577">
        <f t="shared" si="271"/>
        <v>342740.69999999995</v>
      </c>
    </row>
    <row r="109" spans="1:221">
      <c r="A109" s="71" t="s">
        <v>469</v>
      </c>
      <c r="B109" s="65" t="s">
        <v>477</v>
      </c>
      <c r="C109" s="66"/>
      <c r="D109" s="67">
        <v>157058</v>
      </c>
      <c r="E109" s="67">
        <v>4</v>
      </c>
      <c r="F109" s="574">
        <v>315</v>
      </c>
      <c r="G109" s="575">
        <v>222</v>
      </c>
      <c r="H109" s="574">
        <v>4</v>
      </c>
      <c r="I109" s="575">
        <v>2</v>
      </c>
      <c r="J109" s="576">
        <f t="shared" si="204"/>
        <v>311</v>
      </c>
      <c r="K109" s="577">
        <f t="shared" si="204"/>
        <v>220</v>
      </c>
      <c r="L109" s="574"/>
      <c r="M109" s="575"/>
      <c r="N109" s="576">
        <f t="shared" si="205"/>
        <v>311</v>
      </c>
      <c r="O109" s="577">
        <f t="shared" si="205"/>
        <v>220</v>
      </c>
      <c r="P109" s="576">
        <f t="shared" si="205"/>
        <v>311</v>
      </c>
      <c r="Q109" s="577">
        <f t="shared" si="205"/>
        <v>220</v>
      </c>
      <c r="R109" s="574">
        <v>12</v>
      </c>
      <c r="S109" s="575">
        <v>15</v>
      </c>
      <c r="T109" s="576">
        <f t="shared" si="206"/>
        <v>12</v>
      </c>
      <c r="U109" s="577">
        <f t="shared" si="206"/>
        <v>15</v>
      </c>
      <c r="V109" s="574"/>
      <c r="W109" s="575"/>
      <c r="X109" s="576">
        <f t="shared" si="207"/>
        <v>0</v>
      </c>
      <c r="Y109" s="577">
        <f t="shared" si="207"/>
        <v>0</v>
      </c>
      <c r="Z109" s="574"/>
      <c r="AA109" s="575"/>
      <c r="AB109" s="576">
        <f t="shared" si="208"/>
        <v>0</v>
      </c>
      <c r="AC109" s="577">
        <f t="shared" si="208"/>
        <v>0</v>
      </c>
      <c r="AD109" s="576">
        <f t="shared" si="209"/>
        <v>12</v>
      </c>
      <c r="AE109" s="577">
        <f t="shared" si="209"/>
        <v>15</v>
      </c>
      <c r="AF109" s="576">
        <f t="shared" si="210"/>
        <v>12</v>
      </c>
      <c r="AG109" s="577">
        <f t="shared" si="210"/>
        <v>15</v>
      </c>
      <c r="AH109" s="574">
        <v>5.5</v>
      </c>
      <c r="AI109" s="575">
        <v>4.3</v>
      </c>
      <c r="AJ109" s="576">
        <f t="shared" si="211"/>
        <v>66</v>
      </c>
      <c r="AK109" s="577">
        <f t="shared" si="211"/>
        <v>64.5</v>
      </c>
      <c r="AL109" s="574"/>
      <c r="AM109" s="575"/>
      <c r="AN109" s="576">
        <f t="shared" si="212"/>
        <v>0</v>
      </c>
      <c r="AO109" s="577">
        <f t="shared" si="212"/>
        <v>0</v>
      </c>
      <c r="AP109" s="574"/>
      <c r="AQ109" s="575"/>
      <c r="AR109" s="576">
        <f t="shared" si="213"/>
        <v>0</v>
      </c>
      <c r="AS109" s="577">
        <f t="shared" si="213"/>
        <v>0</v>
      </c>
      <c r="AT109" s="576">
        <f t="shared" si="214"/>
        <v>5.5</v>
      </c>
      <c r="AU109" s="577">
        <f t="shared" si="214"/>
        <v>4.3</v>
      </c>
      <c r="AV109" s="576">
        <f t="shared" si="215"/>
        <v>66</v>
      </c>
      <c r="AW109" s="577">
        <f t="shared" si="215"/>
        <v>64.5</v>
      </c>
      <c r="AX109" s="574">
        <v>145</v>
      </c>
      <c r="AY109" s="575">
        <v>129.4</v>
      </c>
      <c r="AZ109" s="576">
        <f t="shared" si="216"/>
        <v>1740</v>
      </c>
      <c r="BA109" s="577">
        <f t="shared" si="216"/>
        <v>1941</v>
      </c>
      <c r="BB109" s="574"/>
      <c r="BC109" s="575"/>
      <c r="BD109" s="576">
        <f t="shared" si="217"/>
        <v>0</v>
      </c>
      <c r="BE109" s="577">
        <f t="shared" si="217"/>
        <v>0</v>
      </c>
      <c r="BF109" s="574"/>
      <c r="BG109" s="575"/>
      <c r="BH109" s="576">
        <f t="shared" si="218"/>
        <v>0</v>
      </c>
      <c r="BI109" s="577">
        <f t="shared" si="218"/>
        <v>0</v>
      </c>
      <c r="BJ109" s="576">
        <f t="shared" si="219"/>
        <v>145</v>
      </c>
      <c r="BK109" s="577">
        <f t="shared" si="219"/>
        <v>129.4</v>
      </c>
      <c r="BL109" s="576">
        <f t="shared" si="220"/>
        <v>1740</v>
      </c>
      <c r="BM109" s="577">
        <f t="shared" si="220"/>
        <v>1941</v>
      </c>
      <c r="BN109" s="574">
        <v>125</v>
      </c>
      <c r="BO109" s="575">
        <v>101</v>
      </c>
      <c r="BP109" s="576">
        <f t="shared" si="221"/>
        <v>125</v>
      </c>
      <c r="BQ109" s="577">
        <f t="shared" si="221"/>
        <v>101</v>
      </c>
      <c r="BR109" s="574">
        <v>2</v>
      </c>
      <c r="BS109" s="575">
        <v>3</v>
      </c>
      <c r="BT109" s="576">
        <f t="shared" si="222"/>
        <v>2</v>
      </c>
      <c r="BU109" s="577">
        <f t="shared" si="222"/>
        <v>3</v>
      </c>
      <c r="BV109" s="574"/>
      <c r="BW109" s="575"/>
      <c r="BX109" s="576">
        <f t="shared" si="223"/>
        <v>0</v>
      </c>
      <c r="BY109" s="577">
        <f t="shared" si="223"/>
        <v>0</v>
      </c>
      <c r="BZ109" s="576">
        <f t="shared" si="224"/>
        <v>127</v>
      </c>
      <c r="CA109" s="577">
        <f t="shared" si="224"/>
        <v>104</v>
      </c>
      <c r="CB109" s="576">
        <f t="shared" si="225"/>
        <v>127</v>
      </c>
      <c r="CC109" s="577">
        <f t="shared" si="225"/>
        <v>104</v>
      </c>
      <c r="CD109" s="574">
        <v>5</v>
      </c>
      <c r="CE109" s="575">
        <v>5.3</v>
      </c>
      <c r="CF109" s="576">
        <f t="shared" si="226"/>
        <v>625</v>
      </c>
      <c r="CG109" s="577">
        <f t="shared" si="226"/>
        <v>535.29999999999995</v>
      </c>
      <c r="CH109" s="574">
        <v>7.5</v>
      </c>
      <c r="CI109" s="575">
        <v>5.7</v>
      </c>
      <c r="CJ109" s="576">
        <f t="shared" si="227"/>
        <v>15</v>
      </c>
      <c r="CK109" s="577">
        <f t="shared" si="227"/>
        <v>17.100000000000001</v>
      </c>
      <c r="CL109" s="574"/>
      <c r="CM109" s="575"/>
      <c r="CN109" s="576">
        <f t="shared" si="228"/>
        <v>0</v>
      </c>
      <c r="CO109" s="577">
        <f t="shared" si="228"/>
        <v>0</v>
      </c>
      <c r="CP109" s="576">
        <f t="shared" si="229"/>
        <v>5.0393700787401574</v>
      </c>
      <c r="CQ109" s="577">
        <f t="shared" si="229"/>
        <v>5.3115384615384613</v>
      </c>
      <c r="CR109" s="576">
        <f t="shared" si="230"/>
        <v>640</v>
      </c>
      <c r="CS109" s="577">
        <f t="shared" si="230"/>
        <v>552.4</v>
      </c>
      <c r="CT109" s="574">
        <v>147.19999999999999</v>
      </c>
      <c r="CU109" s="575">
        <v>145.6</v>
      </c>
      <c r="CV109" s="576">
        <f t="shared" si="231"/>
        <v>18400</v>
      </c>
      <c r="CW109" s="577">
        <f t="shared" si="231"/>
        <v>14705.599999999999</v>
      </c>
      <c r="CX109" s="574">
        <v>159</v>
      </c>
      <c r="CY109" s="575">
        <v>114.3</v>
      </c>
      <c r="CZ109" s="576">
        <f t="shared" si="232"/>
        <v>318</v>
      </c>
      <c r="DA109" s="577">
        <f t="shared" si="232"/>
        <v>342.9</v>
      </c>
      <c r="DB109" s="574"/>
      <c r="DC109" s="575"/>
      <c r="DD109" s="576">
        <f t="shared" si="233"/>
        <v>0</v>
      </c>
      <c r="DE109" s="577">
        <f t="shared" si="233"/>
        <v>0</v>
      </c>
      <c r="DF109" s="576">
        <f t="shared" si="234"/>
        <v>147.38582677165354</v>
      </c>
      <c r="DG109" s="577">
        <f t="shared" si="234"/>
        <v>144.69711538461536</v>
      </c>
      <c r="DH109" s="576">
        <f t="shared" si="235"/>
        <v>18718</v>
      </c>
      <c r="DI109" s="577">
        <f t="shared" si="235"/>
        <v>15048.499999999996</v>
      </c>
      <c r="DJ109" s="576">
        <f t="shared" si="236"/>
        <v>139</v>
      </c>
      <c r="DK109" s="577">
        <f t="shared" si="236"/>
        <v>119</v>
      </c>
      <c r="DL109" s="576">
        <f t="shared" si="236"/>
        <v>139</v>
      </c>
      <c r="DM109" s="577">
        <f t="shared" si="236"/>
        <v>119</v>
      </c>
      <c r="DN109" s="576">
        <f t="shared" si="237"/>
        <v>5.0791366906474824</v>
      </c>
      <c r="DO109" s="577">
        <f t="shared" si="237"/>
        <v>5.1840336134453784</v>
      </c>
      <c r="DP109" s="576">
        <f t="shared" si="238"/>
        <v>706</v>
      </c>
      <c r="DQ109" s="577">
        <f t="shared" si="238"/>
        <v>616.9</v>
      </c>
      <c r="DR109" s="576">
        <f t="shared" si="239"/>
        <v>147.17985611510792</v>
      </c>
      <c r="DS109" s="577">
        <f t="shared" si="239"/>
        <v>142.76890756302518</v>
      </c>
      <c r="DT109" s="576">
        <f t="shared" si="240"/>
        <v>20458</v>
      </c>
      <c r="DU109" s="577">
        <f t="shared" si="240"/>
        <v>16989.499999999996</v>
      </c>
      <c r="DV109" s="574">
        <v>89</v>
      </c>
      <c r="DW109" s="575">
        <v>65</v>
      </c>
      <c r="DX109" s="576">
        <f t="shared" si="241"/>
        <v>89</v>
      </c>
      <c r="DY109" s="577">
        <f t="shared" si="241"/>
        <v>65</v>
      </c>
      <c r="DZ109" s="574">
        <v>42</v>
      </c>
      <c r="EA109" s="575">
        <v>22</v>
      </c>
      <c r="EB109" s="576">
        <f t="shared" si="242"/>
        <v>42</v>
      </c>
      <c r="EC109" s="577">
        <f t="shared" si="242"/>
        <v>22</v>
      </c>
      <c r="ED109" s="574"/>
      <c r="EE109" s="575"/>
      <c r="EF109" s="576">
        <f t="shared" si="243"/>
        <v>0</v>
      </c>
      <c r="EG109" s="577">
        <f t="shared" si="243"/>
        <v>0</v>
      </c>
      <c r="EH109" s="576">
        <f t="shared" si="244"/>
        <v>131</v>
      </c>
      <c r="EI109" s="577">
        <f t="shared" si="244"/>
        <v>87</v>
      </c>
      <c r="EJ109" s="576">
        <f t="shared" si="245"/>
        <v>131</v>
      </c>
      <c r="EK109" s="577">
        <f t="shared" si="245"/>
        <v>87</v>
      </c>
      <c r="EL109" s="574">
        <v>5.4</v>
      </c>
      <c r="EM109" s="575">
        <v>5</v>
      </c>
      <c r="EN109" s="576">
        <f t="shared" si="246"/>
        <v>480.6</v>
      </c>
      <c r="EO109" s="577">
        <f t="shared" si="246"/>
        <v>325</v>
      </c>
      <c r="EP109" s="574">
        <v>7</v>
      </c>
      <c r="EQ109" s="575">
        <v>5.8</v>
      </c>
      <c r="ER109" s="576">
        <f t="shared" si="247"/>
        <v>294</v>
      </c>
      <c r="ES109" s="577">
        <f t="shared" si="247"/>
        <v>127.6</v>
      </c>
      <c r="ET109" s="574"/>
      <c r="EU109" s="575"/>
      <c r="EV109" s="576">
        <f t="shared" si="248"/>
        <v>0</v>
      </c>
      <c r="EW109" s="577">
        <f t="shared" si="248"/>
        <v>0</v>
      </c>
      <c r="EX109" s="576">
        <f t="shared" si="249"/>
        <v>5.9129770992366417</v>
      </c>
      <c r="EY109" s="577">
        <f t="shared" si="249"/>
        <v>5.2022988505747128</v>
      </c>
      <c r="EZ109" s="576">
        <f t="shared" si="250"/>
        <v>774.6</v>
      </c>
      <c r="FA109" s="577">
        <f t="shared" si="250"/>
        <v>452.6</v>
      </c>
      <c r="FB109" s="574">
        <v>82.6</v>
      </c>
      <c r="FC109" s="575">
        <v>85.3</v>
      </c>
      <c r="FD109" s="576">
        <f t="shared" si="251"/>
        <v>7351.4</v>
      </c>
      <c r="FE109" s="577">
        <f t="shared" si="251"/>
        <v>5544.5</v>
      </c>
      <c r="FF109" s="574">
        <v>73.5</v>
      </c>
      <c r="FG109" s="575">
        <v>84.8</v>
      </c>
      <c r="FH109" s="576">
        <f t="shared" si="252"/>
        <v>3087</v>
      </c>
      <c r="FI109" s="577">
        <f t="shared" si="252"/>
        <v>1865.6</v>
      </c>
      <c r="FJ109" s="574"/>
      <c r="FK109" s="575"/>
      <c r="FL109" s="576">
        <f t="shared" si="253"/>
        <v>0</v>
      </c>
      <c r="FM109" s="577">
        <f t="shared" si="253"/>
        <v>0</v>
      </c>
      <c r="FN109" s="576">
        <f t="shared" si="254"/>
        <v>79.682442748091603</v>
      </c>
      <c r="FO109" s="577">
        <f t="shared" si="254"/>
        <v>85.173563218390811</v>
      </c>
      <c r="FP109" s="576">
        <f t="shared" si="255"/>
        <v>10438.4</v>
      </c>
      <c r="FQ109" s="577">
        <f t="shared" si="255"/>
        <v>7410.1</v>
      </c>
      <c r="FR109" s="574">
        <v>41</v>
      </c>
      <c r="FS109" s="575">
        <v>14</v>
      </c>
      <c r="FT109" s="576">
        <f t="shared" si="256"/>
        <v>41</v>
      </c>
      <c r="FU109" s="577">
        <f t="shared" si="256"/>
        <v>14</v>
      </c>
      <c r="FV109" s="574">
        <v>6.4</v>
      </c>
      <c r="FW109" s="575">
        <v>6.9</v>
      </c>
      <c r="FX109" s="576">
        <f t="shared" si="257"/>
        <v>262.40000000000003</v>
      </c>
      <c r="FY109" s="577">
        <f t="shared" si="257"/>
        <v>96.600000000000009</v>
      </c>
      <c r="FZ109" s="574">
        <v>125.9</v>
      </c>
      <c r="GA109" s="575">
        <v>137.6</v>
      </c>
      <c r="GB109" s="576">
        <f t="shared" si="258"/>
        <v>5161.9000000000005</v>
      </c>
      <c r="GC109" s="577">
        <f t="shared" si="258"/>
        <v>1926.3999999999999</v>
      </c>
      <c r="GD109" s="576">
        <f t="shared" si="259"/>
        <v>226</v>
      </c>
      <c r="GE109" s="577">
        <f t="shared" si="259"/>
        <v>181</v>
      </c>
      <c r="GF109" s="576">
        <f t="shared" si="259"/>
        <v>226</v>
      </c>
      <c r="GG109" s="577">
        <f t="shared" si="259"/>
        <v>181</v>
      </c>
      <c r="GH109" s="576">
        <f t="shared" si="260"/>
        <v>1171.5999999999999</v>
      </c>
      <c r="GI109" s="577">
        <f t="shared" si="260"/>
        <v>924.8</v>
      </c>
      <c r="GJ109" s="576">
        <f t="shared" si="261"/>
        <v>27491.4</v>
      </c>
      <c r="GK109" s="577">
        <f t="shared" si="261"/>
        <v>22191.1</v>
      </c>
      <c r="GL109" s="576">
        <f t="shared" si="262"/>
        <v>44</v>
      </c>
      <c r="GM109" s="577">
        <f t="shared" si="262"/>
        <v>25</v>
      </c>
      <c r="GN109" s="576">
        <f t="shared" si="262"/>
        <v>44</v>
      </c>
      <c r="GO109" s="577">
        <f t="shared" si="262"/>
        <v>25</v>
      </c>
      <c r="GP109" s="576">
        <f t="shared" si="263"/>
        <v>309</v>
      </c>
      <c r="GQ109" s="577">
        <f t="shared" si="263"/>
        <v>144.69999999999999</v>
      </c>
      <c r="GR109" s="576">
        <f t="shared" si="264"/>
        <v>3405</v>
      </c>
      <c r="GS109" s="577">
        <f t="shared" si="264"/>
        <v>2208.5</v>
      </c>
      <c r="GT109" s="576">
        <f t="shared" si="265"/>
        <v>270</v>
      </c>
      <c r="GU109" s="577">
        <f t="shared" si="265"/>
        <v>206</v>
      </c>
      <c r="GV109" s="576">
        <f t="shared" si="265"/>
        <v>270</v>
      </c>
      <c r="GW109" s="577">
        <f t="shared" si="265"/>
        <v>206</v>
      </c>
      <c r="GX109" s="576">
        <f t="shared" si="266"/>
        <v>1480.6</v>
      </c>
      <c r="GY109" s="577">
        <f t="shared" si="266"/>
        <v>1069.5</v>
      </c>
      <c r="GZ109" s="576">
        <f t="shared" si="266"/>
        <v>30896.400000000001</v>
      </c>
      <c r="HA109" s="577">
        <f t="shared" si="266"/>
        <v>24399.599999999999</v>
      </c>
      <c r="HB109" s="576">
        <f t="shared" si="267"/>
        <v>0</v>
      </c>
      <c r="HC109" s="577">
        <f t="shared" si="267"/>
        <v>0</v>
      </c>
      <c r="HD109" s="576">
        <f t="shared" si="267"/>
        <v>0</v>
      </c>
      <c r="HE109" s="577">
        <f t="shared" si="267"/>
        <v>0</v>
      </c>
      <c r="HF109" s="576" t="str">
        <f t="shared" si="268"/>
        <v/>
      </c>
      <c r="HG109" s="577" t="str">
        <f t="shared" si="268"/>
        <v/>
      </c>
      <c r="HH109" s="576" t="str">
        <f t="shared" si="269"/>
        <v/>
      </c>
      <c r="HI109" s="577" t="str">
        <f t="shared" si="269"/>
        <v/>
      </c>
      <c r="HJ109" s="576">
        <f t="shared" si="270"/>
        <v>1743</v>
      </c>
      <c r="HK109" s="577">
        <f t="shared" si="270"/>
        <v>1166.0999999999999</v>
      </c>
      <c r="HL109" s="576">
        <f t="shared" si="271"/>
        <v>36058.300000000003</v>
      </c>
      <c r="HM109" s="577">
        <f t="shared" si="271"/>
        <v>26326</v>
      </c>
    </row>
    <row r="110" spans="1:221">
      <c r="A110" s="71" t="s">
        <v>469</v>
      </c>
      <c r="B110" s="69" t="s">
        <v>478</v>
      </c>
      <c r="C110" s="66"/>
      <c r="D110" s="67">
        <v>157173</v>
      </c>
      <c r="E110" s="67">
        <v>8</v>
      </c>
      <c r="F110" s="574">
        <v>1272</v>
      </c>
      <c r="G110" s="575">
        <v>1238</v>
      </c>
      <c r="H110" s="574">
        <v>57</v>
      </c>
      <c r="I110" s="575">
        <v>98</v>
      </c>
      <c r="J110" s="576">
        <f t="shared" si="204"/>
        <v>1215</v>
      </c>
      <c r="K110" s="577">
        <f t="shared" si="204"/>
        <v>1140</v>
      </c>
      <c r="L110" s="574"/>
      <c r="M110" s="575"/>
      <c r="N110" s="579">
        <f t="shared" si="205"/>
        <v>1176</v>
      </c>
      <c r="O110" s="577">
        <f t="shared" si="205"/>
        <v>1140</v>
      </c>
      <c r="P110" s="579">
        <f t="shared" si="205"/>
        <v>1176</v>
      </c>
      <c r="Q110" s="577">
        <f t="shared" si="205"/>
        <v>1140</v>
      </c>
      <c r="R110" s="574">
        <v>91</v>
      </c>
      <c r="S110" s="575">
        <v>72</v>
      </c>
      <c r="T110" s="576">
        <f t="shared" si="206"/>
        <v>91</v>
      </c>
      <c r="U110" s="577">
        <f t="shared" si="206"/>
        <v>72</v>
      </c>
      <c r="V110" s="574">
        <v>11</v>
      </c>
      <c r="W110" s="575">
        <v>19</v>
      </c>
      <c r="X110" s="576">
        <f t="shared" si="207"/>
        <v>11</v>
      </c>
      <c r="Y110" s="577">
        <f t="shared" si="207"/>
        <v>19</v>
      </c>
      <c r="Z110" s="574"/>
      <c r="AA110" s="575"/>
      <c r="AB110" s="576">
        <f t="shared" si="208"/>
        <v>0</v>
      </c>
      <c r="AC110" s="577">
        <f t="shared" si="208"/>
        <v>0</v>
      </c>
      <c r="AD110" s="576">
        <f t="shared" si="209"/>
        <v>102</v>
      </c>
      <c r="AE110" s="577">
        <f t="shared" si="209"/>
        <v>91</v>
      </c>
      <c r="AF110" s="576">
        <f t="shared" si="210"/>
        <v>102</v>
      </c>
      <c r="AG110" s="577">
        <f t="shared" si="210"/>
        <v>91</v>
      </c>
      <c r="AH110" s="574">
        <v>3.8</v>
      </c>
      <c r="AI110" s="575">
        <v>3.9</v>
      </c>
      <c r="AJ110" s="576">
        <f t="shared" si="211"/>
        <v>345.8</v>
      </c>
      <c r="AK110" s="577">
        <f t="shared" si="211"/>
        <v>280.8</v>
      </c>
      <c r="AL110" s="574">
        <v>4.9000000000000004</v>
      </c>
      <c r="AM110" s="575">
        <v>4.8</v>
      </c>
      <c r="AN110" s="576">
        <f t="shared" si="212"/>
        <v>53.900000000000006</v>
      </c>
      <c r="AO110" s="577">
        <f t="shared" si="212"/>
        <v>91.2</v>
      </c>
      <c r="AP110" s="574"/>
      <c r="AQ110" s="575"/>
      <c r="AR110" s="576">
        <f t="shared" si="213"/>
        <v>0</v>
      </c>
      <c r="AS110" s="577">
        <f t="shared" si="213"/>
        <v>0</v>
      </c>
      <c r="AT110" s="576">
        <f t="shared" si="214"/>
        <v>3.9186274509803924</v>
      </c>
      <c r="AU110" s="577">
        <f t="shared" si="214"/>
        <v>4.0879120879120876</v>
      </c>
      <c r="AV110" s="576">
        <f t="shared" si="215"/>
        <v>399.70000000000005</v>
      </c>
      <c r="AW110" s="577">
        <f t="shared" si="215"/>
        <v>372</v>
      </c>
      <c r="AX110" s="574">
        <v>75.099999999999994</v>
      </c>
      <c r="AY110" s="575">
        <v>76.099999999999994</v>
      </c>
      <c r="AZ110" s="576">
        <f t="shared" si="216"/>
        <v>6834.0999999999995</v>
      </c>
      <c r="BA110" s="577">
        <f t="shared" si="216"/>
        <v>5479.2</v>
      </c>
      <c r="BB110" s="574">
        <v>81.7</v>
      </c>
      <c r="BC110" s="575">
        <v>78.900000000000006</v>
      </c>
      <c r="BD110" s="576">
        <f t="shared" si="217"/>
        <v>898.7</v>
      </c>
      <c r="BE110" s="577">
        <f t="shared" si="217"/>
        <v>1499.1000000000001</v>
      </c>
      <c r="BF110" s="574"/>
      <c r="BG110" s="575"/>
      <c r="BH110" s="576">
        <f t="shared" si="218"/>
        <v>0</v>
      </c>
      <c r="BI110" s="577">
        <f t="shared" si="218"/>
        <v>0</v>
      </c>
      <c r="BJ110" s="576">
        <f t="shared" si="219"/>
        <v>75.811764705882339</v>
      </c>
      <c r="BK110" s="577">
        <f t="shared" si="219"/>
        <v>76.684615384615384</v>
      </c>
      <c r="BL110" s="576">
        <f t="shared" si="220"/>
        <v>7732.7999999999984</v>
      </c>
      <c r="BM110" s="577">
        <f t="shared" si="220"/>
        <v>6978.3</v>
      </c>
      <c r="BN110" s="574">
        <v>295</v>
      </c>
      <c r="BO110" s="575">
        <v>276</v>
      </c>
      <c r="BP110" s="576">
        <f t="shared" si="221"/>
        <v>295</v>
      </c>
      <c r="BQ110" s="577">
        <f t="shared" si="221"/>
        <v>276</v>
      </c>
      <c r="BR110" s="574">
        <v>142</v>
      </c>
      <c r="BS110" s="575">
        <v>122</v>
      </c>
      <c r="BT110" s="576">
        <f t="shared" si="222"/>
        <v>142</v>
      </c>
      <c r="BU110" s="577">
        <f t="shared" si="222"/>
        <v>122</v>
      </c>
      <c r="BV110" s="574"/>
      <c r="BW110" s="575"/>
      <c r="BX110" s="576">
        <f t="shared" si="223"/>
        <v>0</v>
      </c>
      <c r="BY110" s="577">
        <f t="shared" si="223"/>
        <v>0</v>
      </c>
      <c r="BZ110" s="576">
        <f t="shared" si="224"/>
        <v>437</v>
      </c>
      <c r="CA110" s="577">
        <f t="shared" si="224"/>
        <v>398</v>
      </c>
      <c r="CB110" s="576">
        <f t="shared" si="225"/>
        <v>437</v>
      </c>
      <c r="CC110" s="577">
        <f t="shared" si="225"/>
        <v>398</v>
      </c>
      <c r="CD110" s="574">
        <v>4.3</v>
      </c>
      <c r="CE110" s="575">
        <v>4.4000000000000004</v>
      </c>
      <c r="CF110" s="576">
        <f t="shared" si="226"/>
        <v>1268.5</v>
      </c>
      <c r="CG110" s="577">
        <f t="shared" si="226"/>
        <v>1214.4000000000001</v>
      </c>
      <c r="CH110" s="574">
        <v>5.5</v>
      </c>
      <c r="CI110" s="575">
        <v>5.5</v>
      </c>
      <c r="CJ110" s="576">
        <f t="shared" si="227"/>
        <v>781</v>
      </c>
      <c r="CK110" s="577">
        <f t="shared" si="227"/>
        <v>671</v>
      </c>
      <c r="CL110" s="574"/>
      <c r="CM110" s="575"/>
      <c r="CN110" s="576">
        <f t="shared" si="228"/>
        <v>0</v>
      </c>
      <c r="CO110" s="577">
        <f t="shared" si="228"/>
        <v>0</v>
      </c>
      <c r="CP110" s="576">
        <f t="shared" si="229"/>
        <v>4.6899313501144162</v>
      </c>
      <c r="CQ110" s="577">
        <f t="shared" si="229"/>
        <v>4.7371859296482413</v>
      </c>
      <c r="CR110" s="576">
        <f t="shared" si="230"/>
        <v>2049.5</v>
      </c>
      <c r="CS110" s="577">
        <f t="shared" si="230"/>
        <v>1885.4</v>
      </c>
      <c r="CT110" s="574">
        <v>83.2</v>
      </c>
      <c r="CU110" s="575">
        <v>85.2</v>
      </c>
      <c r="CV110" s="576">
        <f t="shared" si="231"/>
        <v>24544</v>
      </c>
      <c r="CW110" s="577">
        <f t="shared" si="231"/>
        <v>23515.200000000001</v>
      </c>
      <c r="CX110" s="574">
        <v>89.9</v>
      </c>
      <c r="CY110" s="575">
        <v>86.4</v>
      </c>
      <c r="CZ110" s="576">
        <f t="shared" si="232"/>
        <v>12765.800000000001</v>
      </c>
      <c r="DA110" s="577">
        <f t="shared" si="232"/>
        <v>10540.800000000001</v>
      </c>
      <c r="DB110" s="574"/>
      <c r="DC110" s="575"/>
      <c r="DD110" s="576">
        <f t="shared" si="233"/>
        <v>0</v>
      </c>
      <c r="DE110" s="577">
        <f t="shared" si="233"/>
        <v>0</v>
      </c>
      <c r="DF110" s="576">
        <f t="shared" si="234"/>
        <v>85.377116704805502</v>
      </c>
      <c r="DG110" s="577">
        <f t="shared" si="234"/>
        <v>85.5678391959799</v>
      </c>
      <c r="DH110" s="576">
        <f t="shared" si="235"/>
        <v>37309.800000000003</v>
      </c>
      <c r="DI110" s="577">
        <f t="shared" si="235"/>
        <v>34056</v>
      </c>
      <c r="DJ110" s="576">
        <f t="shared" si="236"/>
        <v>539</v>
      </c>
      <c r="DK110" s="577">
        <f t="shared" si="236"/>
        <v>489</v>
      </c>
      <c r="DL110" s="576">
        <f t="shared" si="236"/>
        <v>539</v>
      </c>
      <c r="DM110" s="577">
        <f t="shared" si="236"/>
        <v>489</v>
      </c>
      <c r="DN110" s="576">
        <f t="shared" si="237"/>
        <v>4.5439703153988864</v>
      </c>
      <c r="DO110" s="577">
        <f t="shared" si="237"/>
        <v>4.6163599182004091</v>
      </c>
      <c r="DP110" s="576">
        <f t="shared" si="238"/>
        <v>2449.1999999999998</v>
      </c>
      <c r="DQ110" s="577">
        <f t="shared" si="238"/>
        <v>2257.4</v>
      </c>
      <c r="DR110" s="576">
        <f t="shared" si="239"/>
        <v>83.566975881261598</v>
      </c>
      <c r="DS110" s="577">
        <f t="shared" si="239"/>
        <v>83.914723926380375</v>
      </c>
      <c r="DT110" s="576">
        <f t="shared" si="240"/>
        <v>45042.6</v>
      </c>
      <c r="DU110" s="577">
        <f t="shared" si="240"/>
        <v>41034.300000000003</v>
      </c>
      <c r="DV110" s="574">
        <v>349</v>
      </c>
      <c r="DW110" s="575">
        <v>348</v>
      </c>
      <c r="DX110" s="576">
        <f t="shared" si="241"/>
        <v>349</v>
      </c>
      <c r="DY110" s="577">
        <f t="shared" si="241"/>
        <v>348</v>
      </c>
      <c r="DZ110" s="574">
        <v>108</v>
      </c>
      <c r="EA110" s="575">
        <v>132</v>
      </c>
      <c r="EB110" s="576">
        <f t="shared" si="242"/>
        <v>108</v>
      </c>
      <c r="EC110" s="577">
        <f t="shared" si="242"/>
        <v>132</v>
      </c>
      <c r="ED110" s="574"/>
      <c r="EE110" s="575"/>
      <c r="EF110" s="576">
        <f t="shared" si="243"/>
        <v>0</v>
      </c>
      <c r="EG110" s="577">
        <f t="shared" si="243"/>
        <v>0</v>
      </c>
      <c r="EH110" s="576">
        <f t="shared" si="244"/>
        <v>457</v>
      </c>
      <c r="EI110" s="577">
        <f t="shared" si="244"/>
        <v>480</v>
      </c>
      <c r="EJ110" s="576">
        <f t="shared" si="245"/>
        <v>457</v>
      </c>
      <c r="EK110" s="577">
        <f t="shared" si="245"/>
        <v>480</v>
      </c>
      <c r="EL110" s="574">
        <v>6.1</v>
      </c>
      <c r="EM110" s="575">
        <v>5.6</v>
      </c>
      <c r="EN110" s="576">
        <f t="shared" si="246"/>
        <v>2128.9</v>
      </c>
      <c r="EO110" s="577">
        <f t="shared" si="246"/>
        <v>1948.8</v>
      </c>
      <c r="EP110" s="574">
        <v>5.8</v>
      </c>
      <c r="EQ110" s="575">
        <v>4.9000000000000004</v>
      </c>
      <c r="ER110" s="576">
        <f t="shared" si="247"/>
        <v>626.4</v>
      </c>
      <c r="ES110" s="577">
        <f t="shared" si="247"/>
        <v>646.80000000000007</v>
      </c>
      <c r="ET110" s="574"/>
      <c r="EU110" s="575"/>
      <c r="EV110" s="576">
        <f t="shared" si="248"/>
        <v>0</v>
      </c>
      <c r="EW110" s="577">
        <f t="shared" si="248"/>
        <v>0</v>
      </c>
      <c r="EX110" s="576">
        <f t="shared" si="249"/>
        <v>6.0291028446389499</v>
      </c>
      <c r="EY110" s="577">
        <f t="shared" si="249"/>
        <v>5.4074999999999998</v>
      </c>
      <c r="EZ110" s="576">
        <f t="shared" si="250"/>
        <v>2755.3</v>
      </c>
      <c r="FA110" s="577">
        <f t="shared" si="250"/>
        <v>2595.6</v>
      </c>
      <c r="FB110" s="574">
        <v>60.1</v>
      </c>
      <c r="FC110" s="575">
        <v>60.7</v>
      </c>
      <c r="FD110" s="576">
        <f t="shared" si="251"/>
        <v>20974.9</v>
      </c>
      <c r="FE110" s="577">
        <f t="shared" si="251"/>
        <v>21123.600000000002</v>
      </c>
      <c r="FF110" s="574">
        <v>60.4</v>
      </c>
      <c r="FG110" s="575">
        <v>60</v>
      </c>
      <c r="FH110" s="576">
        <f t="shared" si="252"/>
        <v>6523.2</v>
      </c>
      <c r="FI110" s="577">
        <f t="shared" si="252"/>
        <v>7920</v>
      </c>
      <c r="FJ110" s="574"/>
      <c r="FK110" s="575"/>
      <c r="FL110" s="576">
        <f t="shared" si="253"/>
        <v>0</v>
      </c>
      <c r="FM110" s="577">
        <f t="shared" si="253"/>
        <v>0</v>
      </c>
      <c r="FN110" s="576">
        <f t="shared" si="254"/>
        <v>60.170897155361054</v>
      </c>
      <c r="FO110" s="577">
        <f t="shared" si="254"/>
        <v>60.507500000000007</v>
      </c>
      <c r="FP110" s="576">
        <f t="shared" si="255"/>
        <v>27498.100000000002</v>
      </c>
      <c r="FQ110" s="577">
        <f t="shared" si="255"/>
        <v>29043.600000000002</v>
      </c>
      <c r="FR110" s="574">
        <v>180</v>
      </c>
      <c r="FS110" s="575">
        <v>171</v>
      </c>
      <c r="FT110" s="576">
        <f t="shared" si="256"/>
        <v>180</v>
      </c>
      <c r="FU110" s="577">
        <f t="shared" si="256"/>
        <v>171</v>
      </c>
      <c r="FV110" s="574">
        <v>5</v>
      </c>
      <c r="FW110" s="575">
        <v>4.5</v>
      </c>
      <c r="FX110" s="576">
        <f t="shared" si="257"/>
        <v>900</v>
      </c>
      <c r="FY110" s="577">
        <f t="shared" si="257"/>
        <v>769.5</v>
      </c>
      <c r="FZ110" s="574">
        <v>81.2</v>
      </c>
      <c r="GA110" s="575">
        <v>77.8</v>
      </c>
      <c r="GB110" s="576">
        <f t="shared" si="258"/>
        <v>14616</v>
      </c>
      <c r="GC110" s="577">
        <f t="shared" si="258"/>
        <v>13303.8</v>
      </c>
      <c r="GD110" s="576">
        <f t="shared" si="259"/>
        <v>735</v>
      </c>
      <c r="GE110" s="577">
        <f t="shared" si="259"/>
        <v>696</v>
      </c>
      <c r="GF110" s="576">
        <f t="shared" si="259"/>
        <v>735</v>
      </c>
      <c r="GG110" s="577">
        <f t="shared" si="259"/>
        <v>696</v>
      </c>
      <c r="GH110" s="576">
        <f t="shared" si="260"/>
        <v>3743.2</v>
      </c>
      <c r="GI110" s="577">
        <f t="shared" si="260"/>
        <v>3444</v>
      </c>
      <c r="GJ110" s="576">
        <f t="shared" si="261"/>
        <v>52353</v>
      </c>
      <c r="GK110" s="577">
        <f t="shared" si="261"/>
        <v>50118</v>
      </c>
      <c r="GL110" s="576">
        <f t="shared" si="262"/>
        <v>261</v>
      </c>
      <c r="GM110" s="577">
        <f t="shared" si="262"/>
        <v>273</v>
      </c>
      <c r="GN110" s="576">
        <f t="shared" si="262"/>
        <v>261</v>
      </c>
      <c r="GO110" s="577">
        <f t="shared" si="262"/>
        <v>273</v>
      </c>
      <c r="GP110" s="576">
        <f t="shared" si="263"/>
        <v>1461.3</v>
      </c>
      <c r="GQ110" s="577">
        <f t="shared" si="263"/>
        <v>1409</v>
      </c>
      <c r="GR110" s="576">
        <f t="shared" si="264"/>
        <v>20187.7</v>
      </c>
      <c r="GS110" s="577">
        <f t="shared" si="264"/>
        <v>19959.900000000001</v>
      </c>
      <c r="GT110" s="576">
        <f t="shared" si="265"/>
        <v>996</v>
      </c>
      <c r="GU110" s="577">
        <f t="shared" si="265"/>
        <v>969</v>
      </c>
      <c r="GV110" s="576">
        <f t="shared" si="265"/>
        <v>996</v>
      </c>
      <c r="GW110" s="577">
        <f t="shared" si="265"/>
        <v>969</v>
      </c>
      <c r="GX110" s="576">
        <f t="shared" si="266"/>
        <v>5204.5</v>
      </c>
      <c r="GY110" s="577">
        <f t="shared" si="266"/>
        <v>4853</v>
      </c>
      <c r="GZ110" s="576">
        <f t="shared" si="266"/>
        <v>72540.7</v>
      </c>
      <c r="HA110" s="577">
        <f t="shared" si="266"/>
        <v>70077.899999999994</v>
      </c>
      <c r="HB110" s="576">
        <f t="shared" si="267"/>
        <v>0</v>
      </c>
      <c r="HC110" s="577">
        <f t="shared" si="267"/>
        <v>0</v>
      </c>
      <c r="HD110" s="576">
        <f t="shared" si="267"/>
        <v>0</v>
      </c>
      <c r="HE110" s="577">
        <f t="shared" si="267"/>
        <v>0</v>
      </c>
      <c r="HF110" s="576" t="str">
        <f t="shared" si="268"/>
        <v/>
      </c>
      <c r="HG110" s="577" t="str">
        <f t="shared" si="268"/>
        <v/>
      </c>
      <c r="HH110" s="576" t="str">
        <f t="shared" si="269"/>
        <v/>
      </c>
      <c r="HI110" s="577" t="str">
        <f t="shared" si="269"/>
        <v/>
      </c>
      <c r="HJ110" s="576">
        <f t="shared" si="270"/>
        <v>6104.5</v>
      </c>
      <c r="HK110" s="577">
        <f t="shared" si="270"/>
        <v>5622.5</v>
      </c>
      <c r="HL110" s="576">
        <f t="shared" si="271"/>
        <v>87156.7</v>
      </c>
      <c r="HM110" s="577">
        <f t="shared" si="271"/>
        <v>83381.700000000012</v>
      </c>
    </row>
    <row r="111" spans="1:221">
      <c r="A111" s="71" t="s">
        <v>469</v>
      </c>
      <c r="B111" s="69" t="s">
        <v>479</v>
      </c>
      <c r="C111" s="66"/>
      <c r="D111" s="67">
        <v>156921</v>
      </c>
      <c r="E111" s="67">
        <v>8</v>
      </c>
      <c r="F111" s="574">
        <v>1393</v>
      </c>
      <c r="G111" s="575">
        <v>1335</v>
      </c>
      <c r="H111" s="574">
        <v>117</v>
      </c>
      <c r="I111" s="575">
        <v>202</v>
      </c>
      <c r="J111" s="576">
        <f t="shared" si="204"/>
        <v>1276</v>
      </c>
      <c r="K111" s="577">
        <f t="shared" si="204"/>
        <v>1133</v>
      </c>
      <c r="L111" s="574"/>
      <c r="M111" s="575"/>
      <c r="N111" s="579">
        <f t="shared" si="205"/>
        <v>1165</v>
      </c>
      <c r="O111" s="577">
        <f t="shared" si="205"/>
        <v>1133</v>
      </c>
      <c r="P111" s="579">
        <f t="shared" si="205"/>
        <v>1165</v>
      </c>
      <c r="Q111" s="577">
        <f t="shared" si="205"/>
        <v>1133</v>
      </c>
      <c r="R111" s="574">
        <v>56</v>
      </c>
      <c r="S111" s="575">
        <v>47</v>
      </c>
      <c r="T111" s="576">
        <f t="shared" si="206"/>
        <v>56</v>
      </c>
      <c r="U111" s="577">
        <f t="shared" si="206"/>
        <v>47</v>
      </c>
      <c r="V111" s="574">
        <v>23</v>
      </c>
      <c r="W111" s="575">
        <v>38</v>
      </c>
      <c r="X111" s="576">
        <f t="shared" si="207"/>
        <v>23</v>
      </c>
      <c r="Y111" s="577">
        <f t="shared" si="207"/>
        <v>38</v>
      </c>
      <c r="Z111" s="574"/>
      <c r="AA111" s="575"/>
      <c r="AB111" s="576">
        <f t="shared" si="208"/>
        <v>0</v>
      </c>
      <c r="AC111" s="577">
        <f t="shared" si="208"/>
        <v>0</v>
      </c>
      <c r="AD111" s="576">
        <f t="shared" si="209"/>
        <v>79</v>
      </c>
      <c r="AE111" s="577">
        <f t="shared" si="209"/>
        <v>85</v>
      </c>
      <c r="AF111" s="576">
        <f t="shared" si="210"/>
        <v>79</v>
      </c>
      <c r="AG111" s="577">
        <f t="shared" si="210"/>
        <v>85</v>
      </c>
      <c r="AH111" s="574">
        <v>4.8</v>
      </c>
      <c r="AI111" s="575">
        <v>4.2</v>
      </c>
      <c r="AJ111" s="576">
        <f t="shared" si="211"/>
        <v>268.8</v>
      </c>
      <c r="AK111" s="577">
        <f t="shared" si="211"/>
        <v>197.4</v>
      </c>
      <c r="AL111" s="574">
        <v>4.8</v>
      </c>
      <c r="AM111" s="575">
        <v>5.2</v>
      </c>
      <c r="AN111" s="576">
        <f t="shared" si="212"/>
        <v>110.39999999999999</v>
      </c>
      <c r="AO111" s="577">
        <f t="shared" si="212"/>
        <v>197.6</v>
      </c>
      <c r="AP111" s="574"/>
      <c r="AQ111" s="575"/>
      <c r="AR111" s="576">
        <f t="shared" si="213"/>
        <v>0</v>
      </c>
      <c r="AS111" s="577">
        <f t="shared" si="213"/>
        <v>0</v>
      </c>
      <c r="AT111" s="576">
        <f t="shared" si="214"/>
        <v>4.8</v>
      </c>
      <c r="AU111" s="577">
        <f t="shared" si="214"/>
        <v>4.6470588235294121</v>
      </c>
      <c r="AV111" s="576">
        <f t="shared" si="215"/>
        <v>379.2</v>
      </c>
      <c r="AW111" s="577">
        <f t="shared" si="215"/>
        <v>395.00000000000006</v>
      </c>
      <c r="AX111" s="574">
        <v>74.7</v>
      </c>
      <c r="AY111" s="575">
        <v>75.400000000000006</v>
      </c>
      <c r="AZ111" s="576">
        <f t="shared" si="216"/>
        <v>4183.2</v>
      </c>
      <c r="BA111" s="577">
        <f t="shared" si="216"/>
        <v>3543.8</v>
      </c>
      <c r="BB111" s="574">
        <v>66</v>
      </c>
      <c r="BC111" s="575">
        <v>70</v>
      </c>
      <c r="BD111" s="576">
        <f t="shared" si="217"/>
        <v>1518</v>
      </c>
      <c r="BE111" s="577">
        <f t="shared" si="217"/>
        <v>2660</v>
      </c>
      <c r="BF111" s="574"/>
      <c r="BG111" s="575"/>
      <c r="BH111" s="576">
        <f t="shared" si="218"/>
        <v>0</v>
      </c>
      <c r="BI111" s="577">
        <f t="shared" si="218"/>
        <v>0</v>
      </c>
      <c r="BJ111" s="576">
        <f t="shared" si="219"/>
        <v>72.167088607594934</v>
      </c>
      <c r="BK111" s="577">
        <f t="shared" si="219"/>
        <v>72.985882352941175</v>
      </c>
      <c r="BL111" s="576">
        <f t="shared" si="220"/>
        <v>5701.2</v>
      </c>
      <c r="BM111" s="577">
        <f t="shared" si="220"/>
        <v>6203.8</v>
      </c>
      <c r="BN111" s="574">
        <v>221</v>
      </c>
      <c r="BO111" s="575">
        <v>233</v>
      </c>
      <c r="BP111" s="576">
        <f t="shared" si="221"/>
        <v>221</v>
      </c>
      <c r="BQ111" s="577">
        <f t="shared" si="221"/>
        <v>233</v>
      </c>
      <c r="BR111" s="574">
        <v>130</v>
      </c>
      <c r="BS111" s="575">
        <v>143</v>
      </c>
      <c r="BT111" s="576">
        <f t="shared" si="222"/>
        <v>130</v>
      </c>
      <c r="BU111" s="577">
        <f t="shared" si="222"/>
        <v>143</v>
      </c>
      <c r="BV111" s="574"/>
      <c r="BW111" s="575"/>
      <c r="BX111" s="576">
        <f t="shared" si="223"/>
        <v>0</v>
      </c>
      <c r="BY111" s="577">
        <f t="shared" si="223"/>
        <v>0</v>
      </c>
      <c r="BZ111" s="576">
        <f t="shared" si="224"/>
        <v>351</v>
      </c>
      <c r="CA111" s="577">
        <f t="shared" si="224"/>
        <v>376</v>
      </c>
      <c r="CB111" s="576">
        <f t="shared" si="225"/>
        <v>351</v>
      </c>
      <c r="CC111" s="577">
        <f t="shared" si="225"/>
        <v>376</v>
      </c>
      <c r="CD111" s="574">
        <v>4.8</v>
      </c>
      <c r="CE111" s="575">
        <v>4.5999999999999996</v>
      </c>
      <c r="CF111" s="576">
        <f t="shared" si="226"/>
        <v>1060.8</v>
      </c>
      <c r="CG111" s="577">
        <f t="shared" si="226"/>
        <v>1071.8</v>
      </c>
      <c r="CH111" s="574">
        <v>5.6</v>
      </c>
      <c r="CI111" s="575">
        <v>5.5</v>
      </c>
      <c r="CJ111" s="576">
        <f t="shared" si="227"/>
        <v>728</v>
      </c>
      <c r="CK111" s="577">
        <f t="shared" si="227"/>
        <v>786.5</v>
      </c>
      <c r="CL111" s="574"/>
      <c r="CM111" s="575"/>
      <c r="CN111" s="576">
        <f t="shared" si="228"/>
        <v>0</v>
      </c>
      <c r="CO111" s="577">
        <f t="shared" si="228"/>
        <v>0</v>
      </c>
      <c r="CP111" s="576">
        <f t="shared" si="229"/>
        <v>5.0962962962962965</v>
      </c>
      <c r="CQ111" s="577">
        <f t="shared" si="229"/>
        <v>4.9422872340425528</v>
      </c>
      <c r="CR111" s="576">
        <f t="shared" si="230"/>
        <v>1788.8000000000002</v>
      </c>
      <c r="CS111" s="577">
        <f t="shared" si="230"/>
        <v>1858.2999999999997</v>
      </c>
      <c r="CT111" s="574">
        <v>87.8</v>
      </c>
      <c r="CU111" s="575">
        <v>82.3</v>
      </c>
      <c r="CV111" s="576">
        <f t="shared" si="231"/>
        <v>19403.8</v>
      </c>
      <c r="CW111" s="577">
        <f t="shared" si="231"/>
        <v>19175.899999999998</v>
      </c>
      <c r="CX111" s="574">
        <v>87.8</v>
      </c>
      <c r="CY111" s="575">
        <v>88</v>
      </c>
      <c r="CZ111" s="576">
        <f t="shared" si="232"/>
        <v>11414</v>
      </c>
      <c r="DA111" s="577">
        <f t="shared" si="232"/>
        <v>12584</v>
      </c>
      <c r="DB111" s="574"/>
      <c r="DC111" s="575"/>
      <c r="DD111" s="576">
        <f t="shared" si="233"/>
        <v>0</v>
      </c>
      <c r="DE111" s="577">
        <f t="shared" si="233"/>
        <v>0</v>
      </c>
      <c r="DF111" s="576">
        <f t="shared" si="234"/>
        <v>87.8</v>
      </c>
      <c r="DG111" s="577">
        <f t="shared" si="234"/>
        <v>84.467819148936158</v>
      </c>
      <c r="DH111" s="576">
        <f t="shared" si="235"/>
        <v>30817.8</v>
      </c>
      <c r="DI111" s="577">
        <f t="shared" si="235"/>
        <v>31759.899999999994</v>
      </c>
      <c r="DJ111" s="576">
        <f t="shared" si="236"/>
        <v>430</v>
      </c>
      <c r="DK111" s="577">
        <f t="shared" si="236"/>
        <v>461</v>
      </c>
      <c r="DL111" s="576">
        <f t="shared" si="236"/>
        <v>430</v>
      </c>
      <c r="DM111" s="577">
        <f t="shared" si="236"/>
        <v>461</v>
      </c>
      <c r="DN111" s="576">
        <f t="shared" si="237"/>
        <v>5.0418604651162795</v>
      </c>
      <c r="DO111" s="577">
        <f t="shared" si="237"/>
        <v>4.8878524945770057</v>
      </c>
      <c r="DP111" s="576">
        <f t="shared" si="238"/>
        <v>2168</v>
      </c>
      <c r="DQ111" s="577">
        <f t="shared" si="238"/>
        <v>2253.2999999999997</v>
      </c>
      <c r="DR111" s="576">
        <f t="shared" si="239"/>
        <v>84.927906976744183</v>
      </c>
      <c r="DS111" s="577">
        <f t="shared" si="239"/>
        <v>82.350759219088928</v>
      </c>
      <c r="DT111" s="576">
        <f t="shared" si="240"/>
        <v>36519</v>
      </c>
      <c r="DU111" s="577">
        <f t="shared" si="240"/>
        <v>37963.699999999997</v>
      </c>
      <c r="DV111" s="574">
        <v>299</v>
      </c>
      <c r="DW111" s="575">
        <v>305</v>
      </c>
      <c r="DX111" s="576">
        <f t="shared" si="241"/>
        <v>299</v>
      </c>
      <c r="DY111" s="577">
        <f t="shared" si="241"/>
        <v>305</v>
      </c>
      <c r="DZ111" s="574">
        <v>166</v>
      </c>
      <c r="EA111" s="575">
        <v>119</v>
      </c>
      <c r="EB111" s="576">
        <f t="shared" si="242"/>
        <v>166</v>
      </c>
      <c r="EC111" s="577">
        <f t="shared" si="242"/>
        <v>119</v>
      </c>
      <c r="ED111" s="574"/>
      <c r="EE111" s="575"/>
      <c r="EF111" s="576">
        <f t="shared" si="243"/>
        <v>0</v>
      </c>
      <c r="EG111" s="577">
        <f t="shared" si="243"/>
        <v>0</v>
      </c>
      <c r="EH111" s="576">
        <f t="shared" si="244"/>
        <v>465</v>
      </c>
      <c r="EI111" s="577">
        <f t="shared" si="244"/>
        <v>424</v>
      </c>
      <c r="EJ111" s="576">
        <f t="shared" si="245"/>
        <v>465</v>
      </c>
      <c r="EK111" s="577">
        <f t="shared" si="245"/>
        <v>424</v>
      </c>
      <c r="EL111" s="574">
        <v>5.9</v>
      </c>
      <c r="EM111" s="575">
        <v>5.9</v>
      </c>
      <c r="EN111" s="576">
        <f t="shared" si="246"/>
        <v>1764.1000000000001</v>
      </c>
      <c r="EO111" s="577">
        <f t="shared" si="246"/>
        <v>1799.5</v>
      </c>
      <c r="EP111" s="574">
        <v>5</v>
      </c>
      <c r="EQ111" s="575">
        <v>5.2</v>
      </c>
      <c r="ER111" s="576">
        <f t="shared" si="247"/>
        <v>830</v>
      </c>
      <c r="ES111" s="577">
        <f t="shared" si="247"/>
        <v>618.80000000000007</v>
      </c>
      <c r="ET111" s="574"/>
      <c r="EU111" s="575"/>
      <c r="EV111" s="576">
        <f t="shared" si="248"/>
        <v>0</v>
      </c>
      <c r="EW111" s="577">
        <f t="shared" si="248"/>
        <v>0</v>
      </c>
      <c r="EX111" s="576">
        <f t="shared" si="249"/>
        <v>5.5787096774193552</v>
      </c>
      <c r="EY111" s="577">
        <f t="shared" si="249"/>
        <v>5.7035377358490571</v>
      </c>
      <c r="EZ111" s="576">
        <f t="shared" si="250"/>
        <v>2594.1000000000004</v>
      </c>
      <c r="FA111" s="577">
        <f t="shared" si="250"/>
        <v>2418.3000000000002</v>
      </c>
      <c r="FB111" s="574">
        <v>57.7</v>
      </c>
      <c r="FC111" s="575">
        <v>58.6</v>
      </c>
      <c r="FD111" s="576">
        <f t="shared" si="251"/>
        <v>17252.3</v>
      </c>
      <c r="FE111" s="577">
        <f t="shared" si="251"/>
        <v>17873</v>
      </c>
      <c r="FF111" s="574">
        <v>56.2</v>
      </c>
      <c r="FG111" s="575">
        <v>62.1</v>
      </c>
      <c r="FH111" s="576">
        <f t="shared" si="252"/>
        <v>9329.2000000000007</v>
      </c>
      <c r="FI111" s="577">
        <f t="shared" si="252"/>
        <v>7389.9000000000005</v>
      </c>
      <c r="FJ111" s="574"/>
      <c r="FK111" s="575"/>
      <c r="FL111" s="576">
        <f t="shared" si="253"/>
        <v>0</v>
      </c>
      <c r="FM111" s="577">
        <f t="shared" si="253"/>
        <v>0</v>
      </c>
      <c r="FN111" s="576">
        <f t="shared" si="254"/>
        <v>57.164516129032258</v>
      </c>
      <c r="FO111" s="577">
        <f t="shared" si="254"/>
        <v>59.582311320754719</v>
      </c>
      <c r="FP111" s="576">
        <f t="shared" si="255"/>
        <v>26581.5</v>
      </c>
      <c r="FQ111" s="577">
        <f t="shared" si="255"/>
        <v>25262.9</v>
      </c>
      <c r="FR111" s="574">
        <v>270</v>
      </c>
      <c r="FS111" s="575">
        <v>248</v>
      </c>
      <c r="FT111" s="576">
        <f t="shared" si="256"/>
        <v>270</v>
      </c>
      <c r="FU111" s="577">
        <f t="shared" si="256"/>
        <v>248</v>
      </c>
      <c r="FV111" s="574">
        <v>5.4</v>
      </c>
      <c r="FW111" s="575">
        <v>5.3</v>
      </c>
      <c r="FX111" s="576">
        <f t="shared" si="257"/>
        <v>1458</v>
      </c>
      <c r="FY111" s="577">
        <f t="shared" si="257"/>
        <v>1314.3999999999999</v>
      </c>
      <c r="FZ111" s="574">
        <v>81.599999999999994</v>
      </c>
      <c r="GA111" s="575">
        <v>80.2</v>
      </c>
      <c r="GB111" s="576">
        <f t="shared" si="258"/>
        <v>22032</v>
      </c>
      <c r="GC111" s="577">
        <f t="shared" si="258"/>
        <v>19889.600000000002</v>
      </c>
      <c r="GD111" s="576">
        <f t="shared" si="259"/>
        <v>576</v>
      </c>
      <c r="GE111" s="577">
        <f t="shared" si="259"/>
        <v>585</v>
      </c>
      <c r="GF111" s="576">
        <f t="shared" si="259"/>
        <v>576</v>
      </c>
      <c r="GG111" s="577">
        <f t="shared" si="259"/>
        <v>585</v>
      </c>
      <c r="GH111" s="576">
        <f t="shared" si="260"/>
        <v>3093.7</v>
      </c>
      <c r="GI111" s="577">
        <f t="shared" si="260"/>
        <v>3068.7</v>
      </c>
      <c r="GJ111" s="576">
        <f t="shared" si="261"/>
        <v>40839.300000000003</v>
      </c>
      <c r="GK111" s="577">
        <f t="shared" si="261"/>
        <v>40592.699999999997</v>
      </c>
      <c r="GL111" s="576">
        <f t="shared" si="262"/>
        <v>319</v>
      </c>
      <c r="GM111" s="577">
        <f t="shared" si="262"/>
        <v>300</v>
      </c>
      <c r="GN111" s="576">
        <f t="shared" si="262"/>
        <v>319</v>
      </c>
      <c r="GO111" s="577">
        <f t="shared" si="262"/>
        <v>300</v>
      </c>
      <c r="GP111" s="576">
        <f t="shared" si="263"/>
        <v>1668.4</v>
      </c>
      <c r="GQ111" s="577">
        <f t="shared" si="263"/>
        <v>1602.9</v>
      </c>
      <c r="GR111" s="576">
        <f t="shared" si="264"/>
        <v>22261.200000000001</v>
      </c>
      <c r="GS111" s="577">
        <f t="shared" si="264"/>
        <v>22633.9</v>
      </c>
      <c r="GT111" s="576">
        <f t="shared" si="265"/>
        <v>895</v>
      </c>
      <c r="GU111" s="577">
        <f t="shared" si="265"/>
        <v>885</v>
      </c>
      <c r="GV111" s="576">
        <f t="shared" si="265"/>
        <v>895</v>
      </c>
      <c r="GW111" s="577">
        <f t="shared" si="265"/>
        <v>885</v>
      </c>
      <c r="GX111" s="576">
        <f t="shared" si="266"/>
        <v>4762.1000000000004</v>
      </c>
      <c r="GY111" s="577">
        <f t="shared" si="266"/>
        <v>4671.6000000000004</v>
      </c>
      <c r="GZ111" s="576">
        <f t="shared" si="266"/>
        <v>63100.5</v>
      </c>
      <c r="HA111" s="577">
        <f t="shared" si="266"/>
        <v>63226.6</v>
      </c>
      <c r="HB111" s="576">
        <f t="shared" si="267"/>
        <v>0</v>
      </c>
      <c r="HC111" s="577">
        <f t="shared" si="267"/>
        <v>0</v>
      </c>
      <c r="HD111" s="576">
        <f t="shared" si="267"/>
        <v>0</v>
      </c>
      <c r="HE111" s="577">
        <f t="shared" si="267"/>
        <v>0</v>
      </c>
      <c r="HF111" s="576" t="str">
        <f t="shared" si="268"/>
        <v/>
      </c>
      <c r="HG111" s="577" t="str">
        <f t="shared" si="268"/>
        <v/>
      </c>
      <c r="HH111" s="576" t="str">
        <f t="shared" si="269"/>
        <v/>
      </c>
      <c r="HI111" s="577" t="str">
        <f t="shared" si="269"/>
        <v/>
      </c>
      <c r="HJ111" s="576">
        <f t="shared" si="270"/>
        <v>6220.1</v>
      </c>
      <c r="HK111" s="577">
        <f t="shared" si="270"/>
        <v>5986</v>
      </c>
      <c r="HL111" s="576">
        <f t="shared" si="271"/>
        <v>85132.5</v>
      </c>
      <c r="HM111" s="577">
        <f t="shared" si="271"/>
        <v>83116.2</v>
      </c>
    </row>
    <row r="112" spans="1:221">
      <c r="A112" s="71" t="s">
        <v>469</v>
      </c>
      <c r="B112" s="69" t="s">
        <v>480</v>
      </c>
      <c r="C112" s="14" t="s">
        <v>1142</v>
      </c>
      <c r="D112" s="67">
        <v>156231</v>
      </c>
      <c r="E112" s="91">
        <v>9</v>
      </c>
      <c r="F112" s="574">
        <v>383</v>
      </c>
      <c r="G112" s="575">
        <v>430</v>
      </c>
      <c r="H112" s="574">
        <v>51</v>
      </c>
      <c r="I112" s="575">
        <v>28</v>
      </c>
      <c r="J112" s="576">
        <f t="shared" si="204"/>
        <v>332</v>
      </c>
      <c r="K112" s="577">
        <f t="shared" si="204"/>
        <v>402</v>
      </c>
      <c r="L112" s="574"/>
      <c r="M112" s="575"/>
      <c r="N112" s="579">
        <f t="shared" si="205"/>
        <v>355</v>
      </c>
      <c r="O112" s="580">
        <f t="shared" si="205"/>
        <v>402</v>
      </c>
      <c r="P112" s="579">
        <f t="shared" si="205"/>
        <v>355</v>
      </c>
      <c r="Q112" s="580">
        <f t="shared" si="205"/>
        <v>402</v>
      </c>
      <c r="R112" s="574">
        <v>36</v>
      </c>
      <c r="S112" s="575">
        <v>27</v>
      </c>
      <c r="T112" s="576">
        <f t="shared" si="206"/>
        <v>36</v>
      </c>
      <c r="U112" s="577">
        <f t="shared" si="206"/>
        <v>27</v>
      </c>
      <c r="V112" s="574">
        <v>10</v>
      </c>
      <c r="W112" s="575">
        <v>6</v>
      </c>
      <c r="X112" s="576">
        <f t="shared" si="207"/>
        <v>10</v>
      </c>
      <c r="Y112" s="577">
        <f t="shared" si="207"/>
        <v>6</v>
      </c>
      <c r="Z112" s="574"/>
      <c r="AA112" s="575"/>
      <c r="AB112" s="576">
        <f t="shared" si="208"/>
        <v>0</v>
      </c>
      <c r="AC112" s="577">
        <f t="shared" si="208"/>
        <v>0</v>
      </c>
      <c r="AD112" s="576">
        <f t="shared" si="209"/>
        <v>46</v>
      </c>
      <c r="AE112" s="577">
        <f t="shared" si="209"/>
        <v>33</v>
      </c>
      <c r="AF112" s="576">
        <f t="shared" si="210"/>
        <v>46</v>
      </c>
      <c r="AG112" s="577">
        <f t="shared" si="210"/>
        <v>33</v>
      </c>
      <c r="AH112" s="574">
        <v>4.7</v>
      </c>
      <c r="AI112" s="575">
        <v>4.0999999999999996</v>
      </c>
      <c r="AJ112" s="576">
        <f t="shared" si="211"/>
        <v>169.20000000000002</v>
      </c>
      <c r="AK112" s="577">
        <f t="shared" si="211"/>
        <v>110.69999999999999</v>
      </c>
      <c r="AL112" s="574">
        <v>3.9</v>
      </c>
      <c r="AM112" s="575">
        <v>4.5999999999999996</v>
      </c>
      <c r="AN112" s="576">
        <f t="shared" si="212"/>
        <v>39</v>
      </c>
      <c r="AO112" s="577">
        <f t="shared" si="212"/>
        <v>27.599999999999998</v>
      </c>
      <c r="AP112" s="574"/>
      <c r="AQ112" s="575"/>
      <c r="AR112" s="576">
        <f t="shared" si="213"/>
        <v>0</v>
      </c>
      <c r="AS112" s="577">
        <f t="shared" si="213"/>
        <v>0</v>
      </c>
      <c r="AT112" s="576">
        <f t="shared" si="214"/>
        <v>4.5260869565217394</v>
      </c>
      <c r="AU112" s="577">
        <f t="shared" si="214"/>
        <v>4.1909090909090905</v>
      </c>
      <c r="AV112" s="576">
        <f t="shared" si="215"/>
        <v>208.20000000000002</v>
      </c>
      <c r="AW112" s="577">
        <f t="shared" si="215"/>
        <v>138.29999999999998</v>
      </c>
      <c r="AX112" s="574">
        <v>85.1</v>
      </c>
      <c r="AY112" s="575">
        <v>78.5</v>
      </c>
      <c r="AZ112" s="576">
        <f t="shared" si="216"/>
        <v>3063.6</v>
      </c>
      <c r="BA112" s="577">
        <f t="shared" si="216"/>
        <v>2119.5</v>
      </c>
      <c r="BB112" s="574">
        <v>64</v>
      </c>
      <c r="BC112" s="575">
        <v>74.099999999999994</v>
      </c>
      <c r="BD112" s="576">
        <f t="shared" si="217"/>
        <v>640</v>
      </c>
      <c r="BE112" s="577">
        <f t="shared" si="217"/>
        <v>444.59999999999997</v>
      </c>
      <c r="BF112" s="574"/>
      <c r="BG112" s="575"/>
      <c r="BH112" s="576">
        <f t="shared" si="218"/>
        <v>0</v>
      </c>
      <c r="BI112" s="577">
        <f t="shared" si="218"/>
        <v>0</v>
      </c>
      <c r="BJ112" s="576">
        <f t="shared" si="219"/>
        <v>80.513043478260869</v>
      </c>
      <c r="BK112" s="577">
        <f t="shared" si="219"/>
        <v>77.7</v>
      </c>
      <c r="BL112" s="576">
        <f t="shared" si="220"/>
        <v>3703.6</v>
      </c>
      <c r="BM112" s="577">
        <f t="shared" si="220"/>
        <v>2564.1</v>
      </c>
      <c r="BN112" s="574">
        <v>81</v>
      </c>
      <c r="BO112" s="575">
        <v>86</v>
      </c>
      <c r="BP112" s="576">
        <f t="shared" si="221"/>
        <v>81</v>
      </c>
      <c r="BQ112" s="577">
        <f t="shared" si="221"/>
        <v>86</v>
      </c>
      <c r="BR112" s="574">
        <v>21</v>
      </c>
      <c r="BS112" s="575">
        <v>34</v>
      </c>
      <c r="BT112" s="576">
        <f t="shared" si="222"/>
        <v>21</v>
      </c>
      <c r="BU112" s="577">
        <f t="shared" si="222"/>
        <v>34</v>
      </c>
      <c r="BV112" s="574"/>
      <c r="BW112" s="575"/>
      <c r="BX112" s="576">
        <f t="shared" si="223"/>
        <v>0</v>
      </c>
      <c r="BY112" s="577">
        <f t="shared" si="223"/>
        <v>0</v>
      </c>
      <c r="BZ112" s="576">
        <f t="shared" si="224"/>
        <v>102</v>
      </c>
      <c r="CA112" s="577">
        <f t="shared" si="224"/>
        <v>120</v>
      </c>
      <c r="CB112" s="576">
        <f t="shared" si="225"/>
        <v>102</v>
      </c>
      <c r="CC112" s="577">
        <f t="shared" si="225"/>
        <v>120</v>
      </c>
      <c r="CD112" s="574">
        <v>4.5999999999999996</v>
      </c>
      <c r="CE112" s="575">
        <v>4.4000000000000004</v>
      </c>
      <c r="CF112" s="576">
        <f t="shared" si="226"/>
        <v>372.59999999999997</v>
      </c>
      <c r="CG112" s="577">
        <f t="shared" si="226"/>
        <v>378.40000000000003</v>
      </c>
      <c r="CH112" s="574">
        <v>4.8</v>
      </c>
      <c r="CI112" s="575">
        <v>4.4000000000000004</v>
      </c>
      <c r="CJ112" s="576">
        <f t="shared" si="227"/>
        <v>100.8</v>
      </c>
      <c r="CK112" s="577">
        <f t="shared" si="227"/>
        <v>149.60000000000002</v>
      </c>
      <c r="CL112" s="574"/>
      <c r="CM112" s="575"/>
      <c r="CN112" s="576">
        <f t="shared" si="228"/>
        <v>0</v>
      </c>
      <c r="CO112" s="577">
        <f t="shared" si="228"/>
        <v>0</v>
      </c>
      <c r="CP112" s="576">
        <f t="shared" si="229"/>
        <v>4.6411764705882348</v>
      </c>
      <c r="CQ112" s="577">
        <f t="shared" si="229"/>
        <v>4.4000000000000004</v>
      </c>
      <c r="CR112" s="576">
        <f t="shared" si="230"/>
        <v>473.4</v>
      </c>
      <c r="CS112" s="577">
        <f t="shared" si="230"/>
        <v>528</v>
      </c>
      <c r="CT112" s="574">
        <v>84.7</v>
      </c>
      <c r="CU112" s="575">
        <v>80.3</v>
      </c>
      <c r="CV112" s="576">
        <f t="shared" si="231"/>
        <v>6860.7</v>
      </c>
      <c r="CW112" s="577">
        <f t="shared" si="231"/>
        <v>6905.8</v>
      </c>
      <c r="CX112" s="574">
        <v>93.2</v>
      </c>
      <c r="CY112" s="575">
        <v>80.3</v>
      </c>
      <c r="CZ112" s="576">
        <f t="shared" si="232"/>
        <v>1957.2</v>
      </c>
      <c r="DA112" s="577">
        <f t="shared" si="232"/>
        <v>2730.2</v>
      </c>
      <c r="DB112" s="574"/>
      <c r="DC112" s="575"/>
      <c r="DD112" s="576">
        <f t="shared" si="233"/>
        <v>0</v>
      </c>
      <c r="DE112" s="577">
        <f t="shared" si="233"/>
        <v>0</v>
      </c>
      <c r="DF112" s="576">
        <f t="shared" si="234"/>
        <v>86.45</v>
      </c>
      <c r="DG112" s="577">
        <f t="shared" si="234"/>
        <v>80.3</v>
      </c>
      <c r="DH112" s="576">
        <f t="shared" si="235"/>
        <v>8817.9</v>
      </c>
      <c r="DI112" s="577">
        <f t="shared" si="235"/>
        <v>9636</v>
      </c>
      <c r="DJ112" s="576">
        <f t="shared" si="236"/>
        <v>148</v>
      </c>
      <c r="DK112" s="577">
        <f t="shared" si="236"/>
        <v>153</v>
      </c>
      <c r="DL112" s="576">
        <f t="shared" si="236"/>
        <v>148</v>
      </c>
      <c r="DM112" s="577">
        <f t="shared" si="236"/>
        <v>153</v>
      </c>
      <c r="DN112" s="576">
        <f t="shared" si="237"/>
        <v>4.6054054054054054</v>
      </c>
      <c r="DO112" s="577">
        <f t="shared" si="237"/>
        <v>4.3549019607843134</v>
      </c>
      <c r="DP112" s="576">
        <f t="shared" si="238"/>
        <v>681.6</v>
      </c>
      <c r="DQ112" s="577">
        <f t="shared" si="238"/>
        <v>666.3</v>
      </c>
      <c r="DR112" s="576">
        <f t="shared" si="239"/>
        <v>84.604729729729726</v>
      </c>
      <c r="DS112" s="577">
        <f t="shared" si="239"/>
        <v>79.739215686274505</v>
      </c>
      <c r="DT112" s="576">
        <f t="shared" si="240"/>
        <v>12521.5</v>
      </c>
      <c r="DU112" s="577">
        <f t="shared" si="240"/>
        <v>12200.099999999999</v>
      </c>
      <c r="DV112" s="574">
        <v>90</v>
      </c>
      <c r="DW112" s="575">
        <v>92</v>
      </c>
      <c r="DX112" s="576">
        <f t="shared" si="241"/>
        <v>90</v>
      </c>
      <c r="DY112" s="577">
        <f t="shared" si="241"/>
        <v>92</v>
      </c>
      <c r="DZ112" s="574">
        <v>17</v>
      </c>
      <c r="EA112" s="575">
        <v>29</v>
      </c>
      <c r="EB112" s="576">
        <f t="shared" si="242"/>
        <v>17</v>
      </c>
      <c r="EC112" s="577">
        <f t="shared" si="242"/>
        <v>29</v>
      </c>
      <c r="ED112" s="574"/>
      <c r="EE112" s="575"/>
      <c r="EF112" s="576">
        <f t="shared" si="243"/>
        <v>0</v>
      </c>
      <c r="EG112" s="577">
        <f t="shared" si="243"/>
        <v>0</v>
      </c>
      <c r="EH112" s="576">
        <f t="shared" si="244"/>
        <v>107</v>
      </c>
      <c r="EI112" s="577">
        <f t="shared" si="244"/>
        <v>121</v>
      </c>
      <c r="EJ112" s="576">
        <f t="shared" si="245"/>
        <v>107</v>
      </c>
      <c r="EK112" s="577">
        <f t="shared" si="245"/>
        <v>121</v>
      </c>
      <c r="EL112" s="574">
        <v>5.2</v>
      </c>
      <c r="EM112" s="575">
        <v>4.3</v>
      </c>
      <c r="EN112" s="576">
        <f t="shared" si="246"/>
        <v>468</v>
      </c>
      <c r="EO112" s="577">
        <f t="shared" si="246"/>
        <v>395.59999999999997</v>
      </c>
      <c r="EP112" s="574">
        <v>4.5</v>
      </c>
      <c r="EQ112" s="575">
        <v>3.2</v>
      </c>
      <c r="ER112" s="576">
        <f t="shared" si="247"/>
        <v>76.5</v>
      </c>
      <c r="ES112" s="577">
        <f t="shared" si="247"/>
        <v>92.800000000000011</v>
      </c>
      <c r="ET112" s="574"/>
      <c r="EU112" s="575"/>
      <c r="EV112" s="576">
        <f t="shared" si="248"/>
        <v>0</v>
      </c>
      <c r="EW112" s="577">
        <f t="shared" si="248"/>
        <v>0</v>
      </c>
      <c r="EX112" s="576">
        <f t="shared" si="249"/>
        <v>5.0887850467289724</v>
      </c>
      <c r="EY112" s="577">
        <f t="shared" si="249"/>
        <v>4.0363636363636362</v>
      </c>
      <c r="EZ112" s="576">
        <f t="shared" si="250"/>
        <v>544.5</v>
      </c>
      <c r="FA112" s="577">
        <f t="shared" si="250"/>
        <v>488.4</v>
      </c>
      <c r="FB112" s="574">
        <v>67.3</v>
      </c>
      <c r="FC112" s="575">
        <v>67.099999999999994</v>
      </c>
      <c r="FD112" s="576">
        <f t="shared" si="251"/>
        <v>6057</v>
      </c>
      <c r="FE112" s="577">
        <f t="shared" si="251"/>
        <v>6173.2</v>
      </c>
      <c r="FF112" s="574">
        <v>53.5</v>
      </c>
      <c r="FG112" s="575">
        <v>68.2</v>
      </c>
      <c r="FH112" s="576">
        <f t="shared" si="252"/>
        <v>909.5</v>
      </c>
      <c r="FI112" s="577">
        <f t="shared" si="252"/>
        <v>1977.8000000000002</v>
      </c>
      <c r="FJ112" s="574"/>
      <c r="FK112" s="575"/>
      <c r="FL112" s="576">
        <f t="shared" si="253"/>
        <v>0</v>
      </c>
      <c r="FM112" s="577">
        <f t="shared" si="253"/>
        <v>0</v>
      </c>
      <c r="FN112" s="576">
        <f t="shared" si="254"/>
        <v>65.107476635514018</v>
      </c>
      <c r="FO112" s="577">
        <f t="shared" si="254"/>
        <v>67.36363636363636</v>
      </c>
      <c r="FP112" s="576">
        <f t="shared" si="255"/>
        <v>6966.5</v>
      </c>
      <c r="FQ112" s="577">
        <f t="shared" si="255"/>
        <v>8150.9999999999991</v>
      </c>
      <c r="FR112" s="574">
        <v>100</v>
      </c>
      <c r="FS112" s="575">
        <v>128</v>
      </c>
      <c r="FT112" s="576">
        <f t="shared" si="256"/>
        <v>100</v>
      </c>
      <c r="FU112" s="577">
        <f t="shared" si="256"/>
        <v>128</v>
      </c>
      <c r="FV112" s="574">
        <v>4.7</v>
      </c>
      <c r="FW112" s="575">
        <v>3.6</v>
      </c>
      <c r="FX112" s="576">
        <f t="shared" si="257"/>
        <v>470</v>
      </c>
      <c r="FY112" s="577">
        <f t="shared" si="257"/>
        <v>460.8</v>
      </c>
      <c r="FZ112" s="574">
        <v>80.099999999999994</v>
      </c>
      <c r="GA112" s="575">
        <v>78.099999999999994</v>
      </c>
      <c r="GB112" s="576">
        <f t="shared" si="258"/>
        <v>8009.9999999999991</v>
      </c>
      <c r="GC112" s="577">
        <f t="shared" si="258"/>
        <v>9996.7999999999993</v>
      </c>
      <c r="GD112" s="576">
        <f t="shared" si="259"/>
        <v>207</v>
      </c>
      <c r="GE112" s="577">
        <f t="shared" si="259"/>
        <v>205</v>
      </c>
      <c r="GF112" s="576">
        <f t="shared" si="259"/>
        <v>207</v>
      </c>
      <c r="GG112" s="577">
        <f t="shared" si="259"/>
        <v>205</v>
      </c>
      <c r="GH112" s="576">
        <f t="shared" si="260"/>
        <v>1009.8</v>
      </c>
      <c r="GI112" s="577">
        <f t="shared" si="260"/>
        <v>884.7</v>
      </c>
      <c r="GJ112" s="576">
        <f t="shared" si="261"/>
        <v>15981.3</v>
      </c>
      <c r="GK112" s="577">
        <f t="shared" si="261"/>
        <v>15198.5</v>
      </c>
      <c r="GL112" s="576">
        <f t="shared" si="262"/>
        <v>48</v>
      </c>
      <c r="GM112" s="577">
        <f t="shared" si="262"/>
        <v>69</v>
      </c>
      <c r="GN112" s="576">
        <f t="shared" si="262"/>
        <v>48</v>
      </c>
      <c r="GO112" s="577">
        <f t="shared" si="262"/>
        <v>69</v>
      </c>
      <c r="GP112" s="576">
        <f t="shared" si="263"/>
        <v>216.3</v>
      </c>
      <c r="GQ112" s="577">
        <f t="shared" si="263"/>
        <v>270</v>
      </c>
      <c r="GR112" s="576">
        <f t="shared" si="264"/>
        <v>3506.7</v>
      </c>
      <c r="GS112" s="577">
        <f t="shared" si="264"/>
        <v>5152.6000000000004</v>
      </c>
      <c r="GT112" s="576">
        <f t="shared" si="265"/>
        <v>255</v>
      </c>
      <c r="GU112" s="577">
        <f t="shared" si="265"/>
        <v>274</v>
      </c>
      <c r="GV112" s="576">
        <f t="shared" si="265"/>
        <v>255</v>
      </c>
      <c r="GW112" s="577">
        <f t="shared" si="265"/>
        <v>274</v>
      </c>
      <c r="GX112" s="576">
        <f t="shared" si="266"/>
        <v>1226.0999999999999</v>
      </c>
      <c r="GY112" s="577">
        <f t="shared" si="266"/>
        <v>1154.7</v>
      </c>
      <c r="GZ112" s="576">
        <f t="shared" si="266"/>
        <v>19488</v>
      </c>
      <c r="HA112" s="577">
        <f t="shared" si="266"/>
        <v>20351.099999999999</v>
      </c>
      <c r="HB112" s="576">
        <f t="shared" si="267"/>
        <v>0</v>
      </c>
      <c r="HC112" s="577">
        <f t="shared" si="267"/>
        <v>0</v>
      </c>
      <c r="HD112" s="576">
        <f t="shared" si="267"/>
        <v>0</v>
      </c>
      <c r="HE112" s="577">
        <f t="shared" si="267"/>
        <v>0</v>
      </c>
      <c r="HF112" s="576" t="str">
        <f t="shared" si="268"/>
        <v/>
      </c>
      <c r="HG112" s="577" t="str">
        <f t="shared" si="268"/>
        <v/>
      </c>
      <c r="HH112" s="576" t="str">
        <f t="shared" si="269"/>
        <v/>
      </c>
      <c r="HI112" s="577" t="str">
        <f t="shared" si="269"/>
        <v/>
      </c>
      <c r="HJ112" s="576">
        <f t="shared" si="270"/>
        <v>1696.1</v>
      </c>
      <c r="HK112" s="577">
        <f t="shared" si="270"/>
        <v>1615.4999999999998</v>
      </c>
      <c r="HL112" s="576">
        <f t="shared" si="271"/>
        <v>27498</v>
      </c>
      <c r="HM112" s="577">
        <f t="shared" si="271"/>
        <v>30347.899999999998</v>
      </c>
    </row>
    <row r="113" spans="1:221">
      <c r="A113" s="71" t="s">
        <v>469</v>
      </c>
      <c r="B113" s="69" t="s">
        <v>481</v>
      </c>
      <c r="C113" s="14"/>
      <c r="D113" s="67">
        <v>157553</v>
      </c>
      <c r="E113" s="91">
        <v>9</v>
      </c>
      <c r="F113" s="574">
        <v>574</v>
      </c>
      <c r="G113" s="575">
        <v>549</v>
      </c>
      <c r="H113" s="574">
        <v>102</v>
      </c>
      <c r="I113" s="575">
        <v>78</v>
      </c>
      <c r="J113" s="576">
        <f t="shared" si="204"/>
        <v>472</v>
      </c>
      <c r="K113" s="577">
        <f t="shared" si="204"/>
        <v>471</v>
      </c>
      <c r="L113" s="574"/>
      <c r="M113" s="575"/>
      <c r="N113" s="579">
        <f t="shared" si="205"/>
        <v>461</v>
      </c>
      <c r="O113" s="580">
        <f t="shared" si="205"/>
        <v>471</v>
      </c>
      <c r="P113" s="579">
        <f t="shared" si="205"/>
        <v>461</v>
      </c>
      <c r="Q113" s="580">
        <f t="shared" si="205"/>
        <v>471</v>
      </c>
      <c r="R113" s="574">
        <v>42</v>
      </c>
      <c r="S113" s="575">
        <v>56</v>
      </c>
      <c r="T113" s="576">
        <f t="shared" si="206"/>
        <v>42</v>
      </c>
      <c r="U113" s="577">
        <f t="shared" si="206"/>
        <v>56</v>
      </c>
      <c r="V113" s="574">
        <v>21</v>
      </c>
      <c r="W113" s="575">
        <v>39</v>
      </c>
      <c r="X113" s="576">
        <f t="shared" si="207"/>
        <v>21</v>
      </c>
      <c r="Y113" s="577">
        <f t="shared" si="207"/>
        <v>39</v>
      </c>
      <c r="Z113" s="574"/>
      <c r="AA113" s="575"/>
      <c r="AB113" s="576">
        <f t="shared" si="208"/>
        <v>0</v>
      </c>
      <c r="AC113" s="577">
        <f t="shared" si="208"/>
        <v>0</v>
      </c>
      <c r="AD113" s="576">
        <f t="shared" si="209"/>
        <v>63</v>
      </c>
      <c r="AE113" s="577">
        <f t="shared" si="209"/>
        <v>95</v>
      </c>
      <c r="AF113" s="576">
        <f t="shared" si="210"/>
        <v>63</v>
      </c>
      <c r="AG113" s="577">
        <f t="shared" si="210"/>
        <v>95</v>
      </c>
      <c r="AH113" s="574">
        <v>3</v>
      </c>
      <c r="AI113" s="575">
        <v>3.1</v>
      </c>
      <c r="AJ113" s="576">
        <f t="shared" si="211"/>
        <v>126</v>
      </c>
      <c r="AK113" s="577">
        <f t="shared" si="211"/>
        <v>173.6</v>
      </c>
      <c r="AL113" s="574">
        <v>3.9</v>
      </c>
      <c r="AM113" s="575">
        <v>3.8</v>
      </c>
      <c r="AN113" s="576">
        <f t="shared" si="212"/>
        <v>81.899999999999991</v>
      </c>
      <c r="AO113" s="577">
        <f t="shared" si="212"/>
        <v>148.19999999999999</v>
      </c>
      <c r="AP113" s="574"/>
      <c r="AQ113" s="575"/>
      <c r="AR113" s="576">
        <f t="shared" si="213"/>
        <v>0</v>
      </c>
      <c r="AS113" s="577">
        <f t="shared" si="213"/>
        <v>0</v>
      </c>
      <c r="AT113" s="576">
        <f t="shared" si="214"/>
        <v>3.3</v>
      </c>
      <c r="AU113" s="577">
        <f t="shared" si="214"/>
        <v>3.3873684210526309</v>
      </c>
      <c r="AV113" s="576">
        <f t="shared" si="215"/>
        <v>207.89999999999998</v>
      </c>
      <c r="AW113" s="577">
        <f t="shared" si="215"/>
        <v>321.79999999999995</v>
      </c>
      <c r="AX113" s="574">
        <v>70.7</v>
      </c>
      <c r="AY113" s="575">
        <v>75</v>
      </c>
      <c r="AZ113" s="576">
        <f t="shared" si="216"/>
        <v>2969.4</v>
      </c>
      <c r="BA113" s="577">
        <f t="shared" si="216"/>
        <v>4200</v>
      </c>
      <c r="BB113" s="574">
        <v>65.7</v>
      </c>
      <c r="BC113" s="575">
        <v>37.799999999999997</v>
      </c>
      <c r="BD113" s="576">
        <f t="shared" si="217"/>
        <v>1379.7</v>
      </c>
      <c r="BE113" s="577">
        <f t="shared" si="217"/>
        <v>1474.1999999999998</v>
      </c>
      <c r="BF113" s="574"/>
      <c r="BG113" s="575"/>
      <c r="BH113" s="576">
        <f t="shared" si="218"/>
        <v>0</v>
      </c>
      <c r="BI113" s="577">
        <f t="shared" si="218"/>
        <v>0</v>
      </c>
      <c r="BJ113" s="576">
        <f t="shared" si="219"/>
        <v>69.033333333333346</v>
      </c>
      <c r="BK113" s="577">
        <f t="shared" si="219"/>
        <v>59.728421052631575</v>
      </c>
      <c r="BL113" s="576">
        <f t="shared" si="220"/>
        <v>4349.1000000000004</v>
      </c>
      <c r="BM113" s="577">
        <f t="shared" si="220"/>
        <v>5674.2</v>
      </c>
      <c r="BN113" s="574">
        <v>93</v>
      </c>
      <c r="BO113" s="575">
        <v>86</v>
      </c>
      <c r="BP113" s="576">
        <f t="shared" si="221"/>
        <v>93</v>
      </c>
      <c r="BQ113" s="577">
        <f t="shared" si="221"/>
        <v>86</v>
      </c>
      <c r="BR113" s="574">
        <v>11</v>
      </c>
      <c r="BS113" s="575">
        <v>28</v>
      </c>
      <c r="BT113" s="576">
        <f t="shared" si="222"/>
        <v>11</v>
      </c>
      <c r="BU113" s="577">
        <f t="shared" si="222"/>
        <v>28</v>
      </c>
      <c r="BV113" s="574"/>
      <c r="BW113" s="575"/>
      <c r="BX113" s="576">
        <f t="shared" si="223"/>
        <v>0</v>
      </c>
      <c r="BY113" s="577">
        <f t="shared" si="223"/>
        <v>0</v>
      </c>
      <c r="BZ113" s="576">
        <f t="shared" si="224"/>
        <v>104</v>
      </c>
      <c r="CA113" s="577">
        <f t="shared" si="224"/>
        <v>114</v>
      </c>
      <c r="CB113" s="576">
        <f t="shared" si="225"/>
        <v>104</v>
      </c>
      <c r="CC113" s="577">
        <f t="shared" si="225"/>
        <v>114</v>
      </c>
      <c r="CD113" s="574">
        <v>4.7</v>
      </c>
      <c r="CE113" s="575">
        <v>4.8</v>
      </c>
      <c r="CF113" s="576">
        <f t="shared" si="226"/>
        <v>437.1</v>
      </c>
      <c r="CG113" s="577">
        <f t="shared" si="226"/>
        <v>412.8</v>
      </c>
      <c r="CH113" s="574">
        <v>5</v>
      </c>
      <c r="CI113" s="575">
        <v>4.8</v>
      </c>
      <c r="CJ113" s="576">
        <f t="shared" si="227"/>
        <v>55</v>
      </c>
      <c r="CK113" s="577">
        <f t="shared" si="227"/>
        <v>134.4</v>
      </c>
      <c r="CL113" s="574"/>
      <c r="CM113" s="575"/>
      <c r="CN113" s="576">
        <f t="shared" si="228"/>
        <v>0</v>
      </c>
      <c r="CO113" s="577">
        <f t="shared" si="228"/>
        <v>0</v>
      </c>
      <c r="CP113" s="576">
        <f t="shared" si="229"/>
        <v>4.7317307692307695</v>
      </c>
      <c r="CQ113" s="577">
        <f t="shared" si="229"/>
        <v>4.8000000000000007</v>
      </c>
      <c r="CR113" s="576">
        <f t="shared" si="230"/>
        <v>492.1</v>
      </c>
      <c r="CS113" s="577">
        <f t="shared" si="230"/>
        <v>547.20000000000005</v>
      </c>
      <c r="CT113" s="574">
        <v>92.2</v>
      </c>
      <c r="CU113" s="575">
        <v>90.5</v>
      </c>
      <c r="CV113" s="576">
        <f t="shared" si="231"/>
        <v>8574.6</v>
      </c>
      <c r="CW113" s="577">
        <f t="shared" si="231"/>
        <v>7783</v>
      </c>
      <c r="CX113" s="574">
        <v>84.5</v>
      </c>
      <c r="CY113" s="575">
        <v>76</v>
      </c>
      <c r="CZ113" s="576">
        <f t="shared" si="232"/>
        <v>929.5</v>
      </c>
      <c r="DA113" s="577">
        <f t="shared" si="232"/>
        <v>2128</v>
      </c>
      <c r="DB113" s="574"/>
      <c r="DC113" s="575"/>
      <c r="DD113" s="576">
        <f t="shared" si="233"/>
        <v>0</v>
      </c>
      <c r="DE113" s="577">
        <f t="shared" si="233"/>
        <v>0</v>
      </c>
      <c r="DF113" s="576">
        <f t="shared" si="234"/>
        <v>91.385576923076925</v>
      </c>
      <c r="DG113" s="577">
        <f t="shared" si="234"/>
        <v>86.938596491228068</v>
      </c>
      <c r="DH113" s="576">
        <f t="shared" si="235"/>
        <v>9504.1</v>
      </c>
      <c r="DI113" s="577">
        <f t="shared" si="235"/>
        <v>9911</v>
      </c>
      <c r="DJ113" s="576">
        <f t="shared" si="236"/>
        <v>167</v>
      </c>
      <c r="DK113" s="577">
        <f t="shared" si="236"/>
        <v>209</v>
      </c>
      <c r="DL113" s="576">
        <f t="shared" si="236"/>
        <v>167</v>
      </c>
      <c r="DM113" s="577">
        <f t="shared" si="236"/>
        <v>209</v>
      </c>
      <c r="DN113" s="576">
        <f t="shared" si="237"/>
        <v>4.1916167664670656</v>
      </c>
      <c r="DO113" s="577">
        <f t="shared" si="237"/>
        <v>4.1578947368421053</v>
      </c>
      <c r="DP113" s="576">
        <f t="shared" si="238"/>
        <v>700</v>
      </c>
      <c r="DQ113" s="577">
        <f t="shared" si="238"/>
        <v>869</v>
      </c>
      <c r="DR113" s="576">
        <f t="shared" si="239"/>
        <v>82.953293413173654</v>
      </c>
      <c r="DS113" s="577">
        <f t="shared" si="239"/>
        <v>74.57033492822967</v>
      </c>
      <c r="DT113" s="576">
        <f t="shared" si="240"/>
        <v>13853.2</v>
      </c>
      <c r="DU113" s="577">
        <f t="shared" si="240"/>
        <v>15585.2</v>
      </c>
      <c r="DV113" s="574">
        <v>94</v>
      </c>
      <c r="DW113" s="575">
        <v>73</v>
      </c>
      <c r="DX113" s="576">
        <f t="shared" si="241"/>
        <v>94</v>
      </c>
      <c r="DY113" s="577">
        <f t="shared" si="241"/>
        <v>73</v>
      </c>
      <c r="DZ113" s="574">
        <v>16</v>
      </c>
      <c r="EA113" s="575">
        <v>13</v>
      </c>
      <c r="EB113" s="576">
        <f t="shared" si="242"/>
        <v>16</v>
      </c>
      <c r="EC113" s="577">
        <f t="shared" si="242"/>
        <v>13</v>
      </c>
      <c r="ED113" s="574"/>
      <c r="EE113" s="575"/>
      <c r="EF113" s="576">
        <f t="shared" si="243"/>
        <v>0</v>
      </c>
      <c r="EG113" s="577">
        <f t="shared" si="243"/>
        <v>0</v>
      </c>
      <c r="EH113" s="576">
        <f t="shared" si="244"/>
        <v>110</v>
      </c>
      <c r="EI113" s="577">
        <f t="shared" si="244"/>
        <v>86</v>
      </c>
      <c r="EJ113" s="576">
        <f t="shared" si="245"/>
        <v>110</v>
      </c>
      <c r="EK113" s="577">
        <f t="shared" si="245"/>
        <v>86</v>
      </c>
      <c r="EL113" s="574">
        <v>5.2</v>
      </c>
      <c r="EM113" s="575">
        <v>5</v>
      </c>
      <c r="EN113" s="576">
        <f t="shared" si="246"/>
        <v>488.8</v>
      </c>
      <c r="EO113" s="577">
        <f t="shared" si="246"/>
        <v>365</v>
      </c>
      <c r="EP113" s="574">
        <v>5.7</v>
      </c>
      <c r="EQ113" s="575">
        <v>5.7</v>
      </c>
      <c r="ER113" s="576">
        <f t="shared" si="247"/>
        <v>91.2</v>
      </c>
      <c r="ES113" s="577">
        <f t="shared" si="247"/>
        <v>74.100000000000009</v>
      </c>
      <c r="ET113" s="574"/>
      <c r="EU113" s="575"/>
      <c r="EV113" s="576">
        <f t="shared" si="248"/>
        <v>0</v>
      </c>
      <c r="EW113" s="577">
        <f t="shared" si="248"/>
        <v>0</v>
      </c>
      <c r="EX113" s="576">
        <f t="shared" si="249"/>
        <v>5.2727272727272725</v>
      </c>
      <c r="EY113" s="577">
        <f t="shared" si="249"/>
        <v>5.1058139534883722</v>
      </c>
      <c r="EZ113" s="576">
        <f t="shared" si="250"/>
        <v>580</v>
      </c>
      <c r="FA113" s="577">
        <f t="shared" si="250"/>
        <v>439.1</v>
      </c>
      <c r="FB113" s="574">
        <v>59.5</v>
      </c>
      <c r="FC113" s="575">
        <v>63.7</v>
      </c>
      <c r="FD113" s="576">
        <f t="shared" si="251"/>
        <v>5593</v>
      </c>
      <c r="FE113" s="577">
        <f t="shared" si="251"/>
        <v>4650.1000000000004</v>
      </c>
      <c r="FF113" s="574">
        <v>61.7</v>
      </c>
      <c r="FG113" s="575">
        <v>68.599999999999994</v>
      </c>
      <c r="FH113" s="576">
        <f t="shared" si="252"/>
        <v>987.2</v>
      </c>
      <c r="FI113" s="577">
        <f t="shared" si="252"/>
        <v>891.8</v>
      </c>
      <c r="FJ113" s="574"/>
      <c r="FK113" s="575"/>
      <c r="FL113" s="576">
        <f t="shared" si="253"/>
        <v>0</v>
      </c>
      <c r="FM113" s="577">
        <f t="shared" si="253"/>
        <v>0</v>
      </c>
      <c r="FN113" s="576">
        <f t="shared" si="254"/>
        <v>59.82</v>
      </c>
      <c r="FO113" s="577">
        <f t="shared" si="254"/>
        <v>64.440697674418615</v>
      </c>
      <c r="FP113" s="576">
        <f t="shared" si="255"/>
        <v>6580.2</v>
      </c>
      <c r="FQ113" s="577">
        <f t="shared" si="255"/>
        <v>5541.9000000000005</v>
      </c>
      <c r="FR113" s="574">
        <v>184</v>
      </c>
      <c r="FS113" s="575">
        <v>176</v>
      </c>
      <c r="FT113" s="576">
        <f t="shared" si="256"/>
        <v>184</v>
      </c>
      <c r="FU113" s="577">
        <f t="shared" si="256"/>
        <v>176</v>
      </c>
      <c r="FV113" s="574">
        <v>4.3</v>
      </c>
      <c r="FW113" s="575">
        <v>4.3</v>
      </c>
      <c r="FX113" s="576">
        <f t="shared" si="257"/>
        <v>791.19999999999993</v>
      </c>
      <c r="FY113" s="577">
        <f t="shared" si="257"/>
        <v>756.8</v>
      </c>
      <c r="FZ113" s="574">
        <v>81.5</v>
      </c>
      <c r="GA113" s="575">
        <v>82.2</v>
      </c>
      <c r="GB113" s="576">
        <f t="shared" si="258"/>
        <v>14996</v>
      </c>
      <c r="GC113" s="577">
        <f t="shared" si="258"/>
        <v>14467.2</v>
      </c>
      <c r="GD113" s="576">
        <f t="shared" si="259"/>
        <v>229</v>
      </c>
      <c r="GE113" s="577">
        <f t="shared" si="259"/>
        <v>215</v>
      </c>
      <c r="GF113" s="576">
        <f t="shared" si="259"/>
        <v>229</v>
      </c>
      <c r="GG113" s="577">
        <f t="shared" si="259"/>
        <v>215</v>
      </c>
      <c r="GH113" s="576">
        <f t="shared" si="260"/>
        <v>1051.9000000000001</v>
      </c>
      <c r="GI113" s="577">
        <f t="shared" si="260"/>
        <v>951.4</v>
      </c>
      <c r="GJ113" s="576">
        <f t="shared" si="261"/>
        <v>17137</v>
      </c>
      <c r="GK113" s="577">
        <f t="shared" si="261"/>
        <v>16633.099999999999</v>
      </c>
      <c r="GL113" s="576">
        <f t="shared" si="262"/>
        <v>48</v>
      </c>
      <c r="GM113" s="577">
        <f t="shared" si="262"/>
        <v>80</v>
      </c>
      <c r="GN113" s="576">
        <f t="shared" si="262"/>
        <v>48</v>
      </c>
      <c r="GO113" s="577">
        <f t="shared" si="262"/>
        <v>80</v>
      </c>
      <c r="GP113" s="576">
        <f t="shared" si="263"/>
        <v>228.09999999999997</v>
      </c>
      <c r="GQ113" s="577">
        <f t="shared" si="263"/>
        <v>356.70000000000005</v>
      </c>
      <c r="GR113" s="576">
        <f t="shared" si="264"/>
        <v>3296.3999999999996</v>
      </c>
      <c r="GS113" s="577">
        <f t="shared" si="264"/>
        <v>4494</v>
      </c>
      <c r="GT113" s="576">
        <f t="shared" si="265"/>
        <v>277</v>
      </c>
      <c r="GU113" s="577">
        <f t="shared" si="265"/>
        <v>295</v>
      </c>
      <c r="GV113" s="576">
        <f t="shared" si="265"/>
        <v>277</v>
      </c>
      <c r="GW113" s="577">
        <f t="shared" si="265"/>
        <v>295</v>
      </c>
      <c r="GX113" s="576">
        <f t="shared" si="266"/>
        <v>1280</v>
      </c>
      <c r="GY113" s="577">
        <f t="shared" si="266"/>
        <v>1308.0999999999999</v>
      </c>
      <c r="GZ113" s="576">
        <f t="shared" si="266"/>
        <v>20433.400000000001</v>
      </c>
      <c r="HA113" s="577">
        <f t="shared" si="266"/>
        <v>21127.1</v>
      </c>
      <c r="HB113" s="576">
        <f t="shared" si="267"/>
        <v>0</v>
      </c>
      <c r="HC113" s="577">
        <f t="shared" si="267"/>
        <v>0</v>
      </c>
      <c r="HD113" s="576">
        <f t="shared" si="267"/>
        <v>0</v>
      </c>
      <c r="HE113" s="577">
        <f t="shared" si="267"/>
        <v>0</v>
      </c>
      <c r="HF113" s="576" t="str">
        <f t="shared" si="268"/>
        <v/>
      </c>
      <c r="HG113" s="577" t="str">
        <f t="shared" si="268"/>
        <v/>
      </c>
      <c r="HH113" s="576" t="str">
        <f t="shared" si="269"/>
        <v/>
      </c>
      <c r="HI113" s="577" t="str">
        <f t="shared" si="269"/>
        <v/>
      </c>
      <c r="HJ113" s="576">
        <f t="shared" si="270"/>
        <v>2071.1999999999998</v>
      </c>
      <c r="HK113" s="577">
        <f t="shared" si="270"/>
        <v>2064.8999999999996</v>
      </c>
      <c r="HL113" s="576">
        <f t="shared" si="271"/>
        <v>35429.4</v>
      </c>
      <c r="HM113" s="577">
        <f t="shared" si="271"/>
        <v>35594.300000000003</v>
      </c>
    </row>
    <row r="114" spans="1:221">
      <c r="A114" s="71" t="s">
        <v>469</v>
      </c>
      <c r="B114" s="69" t="s">
        <v>482</v>
      </c>
      <c r="C114" s="14"/>
      <c r="D114" s="67">
        <v>156648</v>
      </c>
      <c r="E114" s="91">
        <v>9</v>
      </c>
      <c r="F114" s="574">
        <v>782</v>
      </c>
      <c r="G114" s="575">
        <v>757</v>
      </c>
      <c r="H114" s="574">
        <v>61</v>
      </c>
      <c r="I114" s="575">
        <v>71</v>
      </c>
      <c r="J114" s="576">
        <f t="shared" si="204"/>
        <v>721</v>
      </c>
      <c r="K114" s="577">
        <f t="shared" si="204"/>
        <v>686</v>
      </c>
      <c r="L114" s="574"/>
      <c r="M114" s="575"/>
      <c r="N114" s="579">
        <f t="shared" si="205"/>
        <v>704</v>
      </c>
      <c r="O114" s="577">
        <f t="shared" si="205"/>
        <v>686</v>
      </c>
      <c r="P114" s="579">
        <f t="shared" si="205"/>
        <v>704</v>
      </c>
      <c r="Q114" s="577">
        <f t="shared" si="205"/>
        <v>686</v>
      </c>
      <c r="R114" s="574">
        <v>81</v>
      </c>
      <c r="S114" s="575">
        <v>72</v>
      </c>
      <c r="T114" s="576">
        <f t="shared" si="206"/>
        <v>81</v>
      </c>
      <c r="U114" s="577">
        <f t="shared" si="206"/>
        <v>72</v>
      </c>
      <c r="V114" s="574">
        <v>11</v>
      </c>
      <c r="W114" s="575">
        <v>24</v>
      </c>
      <c r="X114" s="576">
        <f t="shared" si="207"/>
        <v>11</v>
      </c>
      <c r="Y114" s="577">
        <f t="shared" si="207"/>
        <v>24</v>
      </c>
      <c r="Z114" s="574"/>
      <c r="AA114" s="575"/>
      <c r="AB114" s="576">
        <f t="shared" si="208"/>
        <v>0</v>
      </c>
      <c r="AC114" s="577">
        <f t="shared" si="208"/>
        <v>0</v>
      </c>
      <c r="AD114" s="576">
        <f t="shared" si="209"/>
        <v>92</v>
      </c>
      <c r="AE114" s="577">
        <f t="shared" si="209"/>
        <v>96</v>
      </c>
      <c r="AF114" s="576">
        <f t="shared" si="210"/>
        <v>92</v>
      </c>
      <c r="AG114" s="577">
        <f t="shared" si="210"/>
        <v>96</v>
      </c>
      <c r="AH114" s="574">
        <v>3.3</v>
      </c>
      <c r="AI114" s="575">
        <v>3.6</v>
      </c>
      <c r="AJ114" s="576">
        <f t="shared" si="211"/>
        <v>267.3</v>
      </c>
      <c r="AK114" s="577">
        <f t="shared" si="211"/>
        <v>259.2</v>
      </c>
      <c r="AL114" s="574">
        <v>3.9</v>
      </c>
      <c r="AM114" s="575">
        <v>3.2</v>
      </c>
      <c r="AN114" s="576">
        <f t="shared" si="212"/>
        <v>42.9</v>
      </c>
      <c r="AO114" s="577">
        <f t="shared" si="212"/>
        <v>76.800000000000011</v>
      </c>
      <c r="AP114" s="574"/>
      <c r="AQ114" s="575"/>
      <c r="AR114" s="576">
        <f t="shared" si="213"/>
        <v>0</v>
      </c>
      <c r="AS114" s="577">
        <f t="shared" si="213"/>
        <v>0</v>
      </c>
      <c r="AT114" s="576">
        <f t="shared" si="214"/>
        <v>3.3717391304347823</v>
      </c>
      <c r="AU114" s="577">
        <f t="shared" si="214"/>
        <v>3.5</v>
      </c>
      <c r="AV114" s="576">
        <f t="shared" si="215"/>
        <v>310.2</v>
      </c>
      <c r="AW114" s="577">
        <f t="shared" si="215"/>
        <v>336</v>
      </c>
      <c r="AX114" s="574">
        <v>69.2</v>
      </c>
      <c r="AY114" s="575">
        <v>73.099999999999994</v>
      </c>
      <c r="AZ114" s="576">
        <f t="shared" si="216"/>
        <v>5605.2</v>
      </c>
      <c r="BA114" s="577">
        <f t="shared" si="216"/>
        <v>5263.2</v>
      </c>
      <c r="BB114" s="574">
        <v>70.400000000000006</v>
      </c>
      <c r="BC114" s="575">
        <v>63.4</v>
      </c>
      <c r="BD114" s="576">
        <f t="shared" si="217"/>
        <v>774.40000000000009</v>
      </c>
      <c r="BE114" s="577">
        <f t="shared" si="217"/>
        <v>1521.6</v>
      </c>
      <c r="BF114" s="574"/>
      <c r="BG114" s="575"/>
      <c r="BH114" s="576">
        <f t="shared" si="218"/>
        <v>0</v>
      </c>
      <c r="BI114" s="577">
        <f t="shared" si="218"/>
        <v>0</v>
      </c>
      <c r="BJ114" s="576">
        <f t="shared" si="219"/>
        <v>69.343478260869574</v>
      </c>
      <c r="BK114" s="577">
        <f t="shared" si="219"/>
        <v>70.674999999999997</v>
      </c>
      <c r="BL114" s="576">
        <f t="shared" si="220"/>
        <v>6379.6</v>
      </c>
      <c r="BM114" s="577">
        <f t="shared" si="220"/>
        <v>6784.7999999999993</v>
      </c>
      <c r="BN114" s="574">
        <v>212</v>
      </c>
      <c r="BO114" s="575">
        <v>169</v>
      </c>
      <c r="BP114" s="576">
        <f t="shared" si="221"/>
        <v>212</v>
      </c>
      <c r="BQ114" s="577">
        <f t="shared" si="221"/>
        <v>169</v>
      </c>
      <c r="BR114" s="574">
        <v>89</v>
      </c>
      <c r="BS114" s="575">
        <v>89</v>
      </c>
      <c r="BT114" s="576">
        <f t="shared" si="222"/>
        <v>89</v>
      </c>
      <c r="BU114" s="577">
        <f t="shared" si="222"/>
        <v>89</v>
      </c>
      <c r="BV114" s="574"/>
      <c r="BW114" s="575"/>
      <c r="BX114" s="576">
        <f t="shared" si="223"/>
        <v>0</v>
      </c>
      <c r="BY114" s="577">
        <f t="shared" si="223"/>
        <v>0</v>
      </c>
      <c r="BZ114" s="576">
        <f t="shared" si="224"/>
        <v>301</v>
      </c>
      <c r="CA114" s="577">
        <f t="shared" si="224"/>
        <v>258</v>
      </c>
      <c r="CB114" s="576">
        <f t="shared" si="225"/>
        <v>301</v>
      </c>
      <c r="CC114" s="577">
        <f t="shared" si="225"/>
        <v>258</v>
      </c>
      <c r="CD114" s="574">
        <v>4.4000000000000004</v>
      </c>
      <c r="CE114" s="575">
        <v>4.3</v>
      </c>
      <c r="CF114" s="576">
        <f t="shared" si="226"/>
        <v>932.80000000000007</v>
      </c>
      <c r="CG114" s="577">
        <f t="shared" si="226"/>
        <v>726.69999999999993</v>
      </c>
      <c r="CH114" s="574">
        <v>5.2</v>
      </c>
      <c r="CI114" s="575">
        <v>5.0999999999999996</v>
      </c>
      <c r="CJ114" s="576">
        <f t="shared" si="227"/>
        <v>462.8</v>
      </c>
      <c r="CK114" s="577">
        <f t="shared" si="227"/>
        <v>453.9</v>
      </c>
      <c r="CL114" s="574"/>
      <c r="CM114" s="575"/>
      <c r="CN114" s="576">
        <f t="shared" si="228"/>
        <v>0</v>
      </c>
      <c r="CO114" s="577">
        <f t="shared" si="228"/>
        <v>0</v>
      </c>
      <c r="CP114" s="576">
        <f t="shared" si="229"/>
        <v>4.6365448504983391</v>
      </c>
      <c r="CQ114" s="577">
        <f t="shared" si="229"/>
        <v>4.575968992248062</v>
      </c>
      <c r="CR114" s="576">
        <f t="shared" si="230"/>
        <v>1395.6000000000001</v>
      </c>
      <c r="CS114" s="577">
        <f t="shared" si="230"/>
        <v>1180.5999999999999</v>
      </c>
      <c r="CT114" s="574">
        <v>84.9</v>
      </c>
      <c r="CU114" s="575">
        <v>85</v>
      </c>
      <c r="CV114" s="576">
        <f t="shared" si="231"/>
        <v>17998.800000000003</v>
      </c>
      <c r="CW114" s="577">
        <f t="shared" si="231"/>
        <v>14365</v>
      </c>
      <c r="CX114" s="574">
        <v>88.1</v>
      </c>
      <c r="CY114" s="575">
        <v>81.599999999999994</v>
      </c>
      <c r="CZ114" s="576">
        <f t="shared" si="232"/>
        <v>7840.9</v>
      </c>
      <c r="DA114" s="577">
        <f t="shared" si="232"/>
        <v>7262.4</v>
      </c>
      <c r="DB114" s="574"/>
      <c r="DC114" s="575"/>
      <c r="DD114" s="576">
        <f t="shared" si="233"/>
        <v>0</v>
      </c>
      <c r="DE114" s="577">
        <f t="shared" si="233"/>
        <v>0</v>
      </c>
      <c r="DF114" s="576">
        <f t="shared" si="234"/>
        <v>85.846179401993368</v>
      </c>
      <c r="DG114" s="577">
        <f t="shared" si="234"/>
        <v>83.827131782945742</v>
      </c>
      <c r="DH114" s="576">
        <f t="shared" si="235"/>
        <v>25839.700000000004</v>
      </c>
      <c r="DI114" s="577">
        <f t="shared" si="235"/>
        <v>21627.4</v>
      </c>
      <c r="DJ114" s="576">
        <f t="shared" si="236"/>
        <v>393</v>
      </c>
      <c r="DK114" s="577">
        <f t="shared" si="236"/>
        <v>354</v>
      </c>
      <c r="DL114" s="576">
        <f t="shared" si="236"/>
        <v>393</v>
      </c>
      <c r="DM114" s="577">
        <f t="shared" si="236"/>
        <v>354</v>
      </c>
      <c r="DN114" s="576">
        <f t="shared" si="237"/>
        <v>4.3404580152671759</v>
      </c>
      <c r="DO114" s="577">
        <f t="shared" si="237"/>
        <v>4.2841807909604519</v>
      </c>
      <c r="DP114" s="576">
        <f t="shared" si="238"/>
        <v>1705.8000000000002</v>
      </c>
      <c r="DQ114" s="577">
        <f t="shared" si="238"/>
        <v>1516.6</v>
      </c>
      <c r="DR114" s="576">
        <f t="shared" si="239"/>
        <v>81.982951653944028</v>
      </c>
      <c r="DS114" s="577">
        <f t="shared" si="239"/>
        <v>80.260451977401132</v>
      </c>
      <c r="DT114" s="576">
        <f t="shared" si="240"/>
        <v>32219.300000000003</v>
      </c>
      <c r="DU114" s="577">
        <f t="shared" si="240"/>
        <v>28412.2</v>
      </c>
      <c r="DV114" s="574">
        <v>120</v>
      </c>
      <c r="DW114" s="575">
        <v>131</v>
      </c>
      <c r="DX114" s="576">
        <f t="shared" si="241"/>
        <v>120</v>
      </c>
      <c r="DY114" s="577">
        <f t="shared" si="241"/>
        <v>131</v>
      </c>
      <c r="DZ114" s="574">
        <v>76</v>
      </c>
      <c r="EA114" s="575">
        <v>75</v>
      </c>
      <c r="EB114" s="576">
        <f t="shared" si="242"/>
        <v>76</v>
      </c>
      <c r="EC114" s="577">
        <f t="shared" si="242"/>
        <v>75</v>
      </c>
      <c r="ED114" s="574"/>
      <c r="EE114" s="575"/>
      <c r="EF114" s="576">
        <f t="shared" si="243"/>
        <v>0</v>
      </c>
      <c r="EG114" s="577">
        <f t="shared" si="243"/>
        <v>0</v>
      </c>
      <c r="EH114" s="576">
        <f t="shared" si="244"/>
        <v>196</v>
      </c>
      <c r="EI114" s="577">
        <f t="shared" si="244"/>
        <v>206</v>
      </c>
      <c r="EJ114" s="576">
        <f t="shared" si="245"/>
        <v>196</v>
      </c>
      <c r="EK114" s="577">
        <f t="shared" si="245"/>
        <v>206</v>
      </c>
      <c r="EL114" s="574">
        <v>5</v>
      </c>
      <c r="EM114" s="575">
        <v>4.8</v>
      </c>
      <c r="EN114" s="576">
        <f t="shared" si="246"/>
        <v>600</v>
      </c>
      <c r="EO114" s="577">
        <f t="shared" si="246"/>
        <v>628.79999999999995</v>
      </c>
      <c r="EP114" s="574">
        <v>5.2</v>
      </c>
      <c r="EQ114" s="575">
        <v>4.7</v>
      </c>
      <c r="ER114" s="576">
        <f t="shared" si="247"/>
        <v>395.2</v>
      </c>
      <c r="ES114" s="577">
        <f t="shared" si="247"/>
        <v>352.5</v>
      </c>
      <c r="ET114" s="574"/>
      <c r="EU114" s="575"/>
      <c r="EV114" s="576">
        <f t="shared" si="248"/>
        <v>0</v>
      </c>
      <c r="EW114" s="577">
        <f t="shared" si="248"/>
        <v>0</v>
      </c>
      <c r="EX114" s="576">
        <f t="shared" si="249"/>
        <v>5.0775510204081638</v>
      </c>
      <c r="EY114" s="577">
        <f t="shared" si="249"/>
        <v>4.7635922330097085</v>
      </c>
      <c r="EZ114" s="576">
        <f t="shared" si="250"/>
        <v>995.2</v>
      </c>
      <c r="FA114" s="577">
        <f t="shared" si="250"/>
        <v>981.3</v>
      </c>
      <c r="FB114" s="574">
        <v>55.5</v>
      </c>
      <c r="FC114" s="575">
        <v>59</v>
      </c>
      <c r="FD114" s="576">
        <f t="shared" si="251"/>
        <v>6660</v>
      </c>
      <c r="FE114" s="577">
        <f t="shared" si="251"/>
        <v>7729</v>
      </c>
      <c r="FF114" s="574">
        <v>60.3</v>
      </c>
      <c r="FG114" s="575">
        <v>55.9</v>
      </c>
      <c r="FH114" s="576">
        <f t="shared" si="252"/>
        <v>4582.8</v>
      </c>
      <c r="FI114" s="577">
        <f t="shared" si="252"/>
        <v>4192.5</v>
      </c>
      <c r="FJ114" s="574"/>
      <c r="FK114" s="575"/>
      <c r="FL114" s="576">
        <f t="shared" si="253"/>
        <v>0</v>
      </c>
      <c r="FM114" s="577">
        <f t="shared" si="253"/>
        <v>0</v>
      </c>
      <c r="FN114" s="576">
        <f t="shared" si="254"/>
        <v>57.361224489795916</v>
      </c>
      <c r="FO114" s="577">
        <f t="shared" si="254"/>
        <v>57.871359223300971</v>
      </c>
      <c r="FP114" s="576">
        <f t="shared" si="255"/>
        <v>11242.8</v>
      </c>
      <c r="FQ114" s="577">
        <f t="shared" si="255"/>
        <v>11921.5</v>
      </c>
      <c r="FR114" s="574">
        <v>115</v>
      </c>
      <c r="FS114" s="575">
        <v>126</v>
      </c>
      <c r="FT114" s="576">
        <f t="shared" si="256"/>
        <v>115</v>
      </c>
      <c r="FU114" s="577">
        <f t="shared" si="256"/>
        <v>126</v>
      </c>
      <c r="FV114" s="574">
        <v>4.7</v>
      </c>
      <c r="FW114" s="575">
        <v>4.8</v>
      </c>
      <c r="FX114" s="576">
        <f t="shared" si="257"/>
        <v>540.5</v>
      </c>
      <c r="FY114" s="577">
        <f t="shared" si="257"/>
        <v>604.79999999999995</v>
      </c>
      <c r="FZ114" s="574">
        <v>72.099999999999994</v>
      </c>
      <c r="GA114" s="575">
        <v>76</v>
      </c>
      <c r="GB114" s="576">
        <f t="shared" si="258"/>
        <v>8291.5</v>
      </c>
      <c r="GC114" s="577">
        <f t="shared" si="258"/>
        <v>9576</v>
      </c>
      <c r="GD114" s="576">
        <f t="shared" si="259"/>
        <v>413</v>
      </c>
      <c r="GE114" s="577">
        <f t="shared" si="259"/>
        <v>372</v>
      </c>
      <c r="GF114" s="576">
        <f t="shared" si="259"/>
        <v>413</v>
      </c>
      <c r="GG114" s="577">
        <f t="shared" si="259"/>
        <v>372</v>
      </c>
      <c r="GH114" s="576">
        <f t="shared" si="260"/>
        <v>1800.1000000000001</v>
      </c>
      <c r="GI114" s="577">
        <f t="shared" si="260"/>
        <v>1614.6999999999998</v>
      </c>
      <c r="GJ114" s="576">
        <f t="shared" si="261"/>
        <v>30264.000000000004</v>
      </c>
      <c r="GK114" s="577">
        <f t="shared" si="261"/>
        <v>27357.200000000001</v>
      </c>
      <c r="GL114" s="576">
        <f t="shared" si="262"/>
        <v>176</v>
      </c>
      <c r="GM114" s="577">
        <f t="shared" si="262"/>
        <v>188</v>
      </c>
      <c r="GN114" s="576">
        <f t="shared" si="262"/>
        <v>176</v>
      </c>
      <c r="GO114" s="577">
        <f t="shared" si="262"/>
        <v>188</v>
      </c>
      <c r="GP114" s="576">
        <f t="shared" si="263"/>
        <v>900.9</v>
      </c>
      <c r="GQ114" s="577">
        <f t="shared" si="263"/>
        <v>883.2</v>
      </c>
      <c r="GR114" s="576">
        <f t="shared" si="264"/>
        <v>13198.099999999999</v>
      </c>
      <c r="GS114" s="577">
        <f t="shared" si="264"/>
        <v>12976.5</v>
      </c>
      <c r="GT114" s="576">
        <f t="shared" si="265"/>
        <v>589</v>
      </c>
      <c r="GU114" s="577">
        <f t="shared" si="265"/>
        <v>560</v>
      </c>
      <c r="GV114" s="576">
        <f t="shared" si="265"/>
        <v>589</v>
      </c>
      <c r="GW114" s="577">
        <f t="shared" si="265"/>
        <v>560</v>
      </c>
      <c r="GX114" s="576">
        <f t="shared" si="266"/>
        <v>2701</v>
      </c>
      <c r="GY114" s="577">
        <f t="shared" si="266"/>
        <v>2497.8999999999996</v>
      </c>
      <c r="GZ114" s="576">
        <f t="shared" si="266"/>
        <v>43462.100000000006</v>
      </c>
      <c r="HA114" s="577">
        <f t="shared" si="266"/>
        <v>40333.699999999997</v>
      </c>
      <c r="HB114" s="576">
        <f t="shared" si="267"/>
        <v>0</v>
      </c>
      <c r="HC114" s="577">
        <f t="shared" si="267"/>
        <v>0</v>
      </c>
      <c r="HD114" s="576">
        <f t="shared" si="267"/>
        <v>0</v>
      </c>
      <c r="HE114" s="577">
        <f t="shared" si="267"/>
        <v>0</v>
      </c>
      <c r="HF114" s="576" t="str">
        <f t="shared" si="268"/>
        <v/>
      </c>
      <c r="HG114" s="577" t="str">
        <f t="shared" si="268"/>
        <v/>
      </c>
      <c r="HH114" s="576" t="str">
        <f t="shared" si="269"/>
        <v/>
      </c>
      <c r="HI114" s="577" t="str">
        <f t="shared" si="269"/>
        <v/>
      </c>
      <c r="HJ114" s="576">
        <f t="shared" si="270"/>
        <v>3241.5</v>
      </c>
      <c r="HK114" s="577">
        <f t="shared" si="270"/>
        <v>3102.7</v>
      </c>
      <c r="HL114" s="576">
        <f t="shared" si="271"/>
        <v>51753.600000000006</v>
      </c>
      <c r="HM114" s="577">
        <f t="shared" si="271"/>
        <v>49909.7</v>
      </c>
    </row>
    <row r="115" spans="1:221">
      <c r="A115" s="71" t="s">
        <v>469</v>
      </c>
      <c r="B115" s="69" t="s">
        <v>485</v>
      </c>
      <c r="C115" s="14"/>
      <c r="D115" s="67">
        <v>157331</v>
      </c>
      <c r="E115" s="91">
        <v>9</v>
      </c>
      <c r="F115" s="574">
        <v>373</v>
      </c>
      <c r="G115" s="575">
        <v>400</v>
      </c>
      <c r="H115" s="574">
        <v>-21</v>
      </c>
      <c r="I115" s="575">
        <v>20</v>
      </c>
      <c r="J115" s="576">
        <f t="shared" si="204"/>
        <v>394</v>
      </c>
      <c r="K115" s="577">
        <f t="shared" si="204"/>
        <v>380</v>
      </c>
      <c r="L115" s="574"/>
      <c r="M115" s="575"/>
      <c r="N115" s="579">
        <f t="shared" si="205"/>
        <v>361</v>
      </c>
      <c r="O115" s="577">
        <f t="shared" si="205"/>
        <v>380</v>
      </c>
      <c r="P115" s="579">
        <f t="shared" si="205"/>
        <v>361</v>
      </c>
      <c r="Q115" s="577">
        <f t="shared" si="205"/>
        <v>380</v>
      </c>
      <c r="R115" s="574">
        <v>59</v>
      </c>
      <c r="S115" s="575">
        <v>44</v>
      </c>
      <c r="T115" s="576">
        <f t="shared" si="206"/>
        <v>59</v>
      </c>
      <c r="U115" s="577">
        <f t="shared" si="206"/>
        <v>44</v>
      </c>
      <c r="V115" s="574">
        <v>13</v>
      </c>
      <c r="W115" s="575">
        <v>12</v>
      </c>
      <c r="X115" s="576">
        <f t="shared" si="207"/>
        <v>13</v>
      </c>
      <c r="Y115" s="577">
        <f t="shared" si="207"/>
        <v>12</v>
      </c>
      <c r="Z115" s="574"/>
      <c r="AA115" s="575"/>
      <c r="AB115" s="576">
        <f t="shared" si="208"/>
        <v>0</v>
      </c>
      <c r="AC115" s="577">
        <f t="shared" si="208"/>
        <v>0</v>
      </c>
      <c r="AD115" s="576">
        <f t="shared" si="209"/>
        <v>72</v>
      </c>
      <c r="AE115" s="577">
        <f t="shared" si="209"/>
        <v>56</v>
      </c>
      <c r="AF115" s="576">
        <f t="shared" si="210"/>
        <v>72</v>
      </c>
      <c r="AG115" s="577">
        <f t="shared" si="210"/>
        <v>56</v>
      </c>
      <c r="AH115" s="574">
        <v>3.7</v>
      </c>
      <c r="AI115" s="575">
        <v>4.2</v>
      </c>
      <c r="AJ115" s="576">
        <f t="shared" si="211"/>
        <v>218.3</v>
      </c>
      <c r="AK115" s="577">
        <f t="shared" si="211"/>
        <v>184.8</v>
      </c>
      <c r="AL115" s="574">
        <v>3.1</v>
      </c>
      <c r="AM115" s="575">
        <v>3.5</v>
      </c>
      <c r="AN115" s="576">
        <f t="shared" si="212"/>
        <v>40.300000000000004</v>
      </c>
      <c r="AO115" s="577">
        <f t="shared" si="212"/>
        <v>42</v>
      </c>
      <c r="AP115" s="574"/>
      <c r="AQ115" s="575"/>
      <c r="AR115" s="576">
        <f t="shared" si="213"/>
        <v>0</v>
      </c>
      <c r="AS115" s="577">
        <f t="shared" si="213"/>
        <v>0</v>
      </c>
      <c r="AT115" s="576">
        <f t="shared" si="214"/>
        <v>3.5916666666666668</v>
      </c>
      <c r="AU115" s="577">
        <f t="shared" si="214"/>
        <v>4.05</v>
      </c>
      <c r="AV115" s="576">
        <f t="shared" si="215"/>
        <v>258.60000000000002</v>
      </c>
      <c r="AW115" s="577">
        <f t="shared" si="215"/>
        <v>226.79999999999998</v>
      </c>
      <c r="AX115" s="574">
        <v>73.099999999999994</v>
      </c>
      <c r="AY115" s="575">
        <v>78.900000000000006</v>
      </c>
      <c r="AZ115" s="576">
        <f t="shared" si="216"/>
        <v>4312.8999999999996</v>
      </c>
      <c r="BA115" s="577">
        <f t="shared" si="216"/>
        <v>3471.6000000000004</v>
      </c>
      <c r="BB115" s="574">
        <v>62.7</v>
      </c>
      <c r="BC115" s="575">
        <v>65.2</v>
      </c>
      <c r="BD115" s="576">
        <f t="shared" si="217"/>
        <v>815.1</v>
      </c>
      <c r="BE115" s="577">
        <f t="shared" si="217"/>
        <v>782.40000000000009</v>
      </c>
      <c r="BF115" s="574"/>
      <c r="BG115" s="575"/>
      <c r="BH115" s="576">
        <f t="shared" si="218"/>
        <v>0</v>
      </c>
      <c r="BI115" s="577">
        <f t="shared" si="218"/>
        <v>0</v>
      </c>
      <c r="BJ115" s="576">
        <f t="shared" si="219"/>
        <v>71.222222222222229</v>
      </c>
      <c r="BK115" s="577">
        <f t="shared" si="219"/>
        <v>75.964285714285708</v>
      </c>
      <c r="BL115" s="576">
        <f t="shared" si="220"/>
        <v>5128</v>
      </c>
      <c r="BM115" s="577">
        <f t="shared" si="220"/>
        <v>4254</v>
      </c>
      <c r="BN115" s="574">
        <v>65</v>
      </c>
      <c r="BO115" s="575">
        <v>85</v>
      </c>
      <c r="BP115" s="576">
        <f t="shared" si="221"/>
        <v>65</v>
      </c>
      <c r="BQ115" s="577">
        <f t="shared" si="221"/>
        <v>85</v>
      </c>
      <c r="BR115" s="574">
        <v>32</v>
      </c>
      <c r="BS115" s="575">
        <v>31</v>
      </c>
      <c r="BT115" s="576">
        <f t="shared" si="222"/>
        <v>32</v>
      </c>
      <c r="BU115" s="577">
        <f t="shared" si="222"/>
        <v>31</v>
      </c>
      <c r="BV115" s="574"/>
      <c r="BW115" s="575"/>
      <c r="BX115" s="576">
        <f t="shared" si="223"/>
        <v>0</v>
      </c>
      <c r="BY115" s="577">
        <f t="shared" si="223"/>
        <v>0</v>
      </c>
      <c r="BZ115" s="576">
        <f t="shared" si="224"/>
        <v>97</v>
      </c>
      <c r="CA115" s="577">
        <f t="shared" si="224"/>
        <v>116</v>
      </c>
      <c r="CB115" s="576">
        <f t="shared" si="225"/>
        <v>97</v>
      </c>
      <c r="CC115" s="577">
        <f t="shared" si="225"/>
        <v>116</v>
      </c>
      <c r="CD115" s="574">
        <v>4</v>
      </c>
      <c r="CE115" s="575">
        <v>3.7</v>
      </c>
      <c r="CF115" s="576">
        <f t="shared" si="226"/>
        <v>260</v>
      </c>
      <c r="CG115" s="577">
        <f t="shared" si="226"/>
        <v>314.5</v>
      </c>
      <c r="CH115" s="574">
        <v>5.0999999999999996</v>
      </c>
      <c r="CI115" s="575">
        <v>4.9000000000000004</v>
      </c>
      <c r="CJ115" s="576">
        <f t="shared" si="227"/>
        <v>163.19999999999999</v>
      </c>
      <c r="CK115" s="577">
        <f t="shared" si="227"/>
        <v>151.9</v>
      </c>
      <c r="CL115" s="574"/>
      <c r="CM115" s="575"/>
      <c r="CN115" s="576">
        <f t="shared" si="228"/>
        <v>0</v>
      </c>
      <c r="CO115" s="577">
        <f t="shared" si="228"/>
        <v>0</v>
      </c>
      <c r="CP115" s="576">
        <f t="shared" si="229"/>
        <v>4.3628865979381439</v>
      </c>
      <c r="CQ115" s="577">
        <f t="shared" si="229"/>
        <v>4.0206896551724132</v>
      </c>
      <c r="CR115" s="576">
        <f t="shared" si="230"/>
        <v>423.2</v>
      </c>
      <c r="CS115" s="577">
        <f t="shared" si="230"/>
        <v>466.39999999999992</v>
      </c>
      <c r="CT115" s="574">
        <v>85.1</v>
      </c>
      <c r="CU115" s="575">
        <v>82.4</v>
      </c>
      <c r="CV115" s="576">
        <f t="shared" si="231"/>
        <v>5531.5</v>
      </c>
      <c r="CW115" s="577">
        <f t="shared" si="231"/>
        <v>7004.0000000000009</v>
      </c>
      <c r="CX115" s="574">
        <v>80.7</v>
      </c>
      <c r="CY115" s="575">
        <v>84.4</v>
      </c>
      <c r="CZ115" s="576">
        <f t="shared" si="232"/>
        <v>2582.4</v>
      </c>
      <c r="DA115" s="577">
        <f t="shared" si="232"/>
        <v>2616.4</v>
      </c>
      <c r="DB115" s="574"/>
      <c r="DC115" s="575"/>
      <c r="DD115" s="576">
        <f t="shared" si="233"/>
        <v>0</v>
      </c>
      <c r="DE115" s="577">
        <f t="shared" si="233"/>
        <v>0</v>
      </c>
      <c r="DF115" s="576">
        <f t="shared" si="234"/>
        <v>83.648453608247422</v>
      </c>
      <c r="DG115" s="577">
        <f t="shared" si="234"/>
        <v>82.934482758620703</v>
      </c>
      <c r="DH115" s="576">
        <f t="shared" si="235"/>
        <v>8113.9</v>
      </c>
      <c r="DI115" s="577">
        <f t="shared" si="235"/>
        <v>9620.4000000000015</v>
      </c>
      <c r="DJ115" s="576">
        <f t="shared" si="236"/>
        <v>169</v>
      </c>
      <c r="DK115" s="577">
        <f t="shared" si="236"/>
        <v>172</v>
      </c>
      <c r="DL115" s="576">
        <f t="shared" si="236"/>
        <v>169</v>
      </c>
      <c r="DM115" s="577">
        <f t="shared" si="236"/>
        <v>172</v>
      </c>
      <c r="DN115" s="576">
        <f t="shared" si="237"/>
        <v>4.0343195266272183</v>
      </c>
      <c r="DO115" s="577">
        <f t="shared" si="237"/>
        <v>4.0302325581395344</v>
      </c>
      <c r="DP115" s="576">
        <f t="shared" si="238"/>
        <v>681.79999999999984</v>
      </c>
      <c r="DQ115" s="577">
        <f t="shared" si="238"/>
        <v>693.19999999999993</v>
      </c>
      <c r="DR115" s="576">
        <f t="shared" si="239"/>
        <v>78.354437869822476</v>
      </c>
      <c r="DS115" s="577">
        <f t="shared" si="239"/>
        <v>80.665116279069778</v>
      </c>
      <c r="DT115" s="576">
        <f t="shared" si="240"/>
        <v>13241.899999999998</v>
      </c>
      <c r="DU115" s="577">
        <f t="shared" si="240"/>
        <v>13874.400000000001</v>
      </c>
      <c r="DV115" s="574">
        <v>84</v>
      </c>
      <c r="DW115" s="575">
        <v>88</v>
      </c>
      <c r="DX115" s="576">
        <f t="shared" si="241"/>
        <v>84</v>
      </c>
      <c r="DY115" s="577">
        <f t="shared" si="241"/>
        <v>88</v>
      </c>
      <c r="DZ115" s="574">
        <v>40</v>
      </c>
      <c r="EA115" s="575">
        <v>25</v>
      </c>
      <c r="EB115" s="576">
        <f t="shared" si="242"/>
        <v>40</v>
      </c>
      <c r="EC115" s="577">
        <f t="shared" si="242"/>
        <v>25</v>
      </c>
      <c r="ED115" s="574"/>
      <c r="EE115" s="575"/>
      <c r="EF115" s="576">
        <f t="shared" si="243"/>
        <v>0</v>
      </c>
      <c r="EG115" s="577">
        <f t="shared" si="243"/>
        <v>0</v>
      </c>
      <c r="EH115" s="576">
        <f t="shared" si="244"/>
        <v>124</v>
      </c>
      <c r="EI115" s="577">
        <f t="shared" si="244"/>
        <v>113</v>
      </c>
      <c r="EJ115" s="576">
        <f t="shared" si="245"/>
        <v>124</v>
      </c>
      <c r="EK115" s="577">
        <f t="shared" si="245"/>
        <v>113</v>
      </c>
      <c r="EL115" s="574">
        <v>5.0999999999999996</v>
      </c>
      <c r="EM115" s="575">
        <v>5.7</v>
      </c>
      <c r="EN115" s="576">
        <f t="shared" si="246"/>
        <v>428.4</v>
      </c>
      <c r="EO115" s="577">
        <f t="shared" si="246"/>
        <v>501.6</v>
      </c>
      <c r="EP115" s="574">
        <v>5.6</v>
      </c>
      <c r="EQ115" s="575">
        <v>5</v>
      </c>
      <c r="ER115" s="576">
        <f t="shared" si="247"/>
        <v>224</v>
      </c>
      <c r="ES115" s="577">
        <f t="shared" si="247"/>
        <v>125</v>
      </c>
      <c r="ET115" s="574"/>
      <c r="EU115" s="575"/>
      <c r="EV115" s="576">
        <f t="shared" si="248"/>
        <v>0</v>
      </c>
      <c r="EW115" s="577">
        <f t="shared" si="248"/>
        <v>0</v>
      </c>
      <c r="EX115" s="576">
        <f t="shared" si="249"/>
        <v>5.2612903225806447</v>
      </c>
      <c r="EY115" s="577">
        <f t="shared" si="249"/>
        <v>5.5451327433628324</v>
      </c>
      <c r="EZ115" s="576">
        <f t="shared" si="250"/>
        <v>652.4</v>
      </c>
      <c r="FA115" s="577">
        <f t="shared" si="250"/>
        <v>626.6</v>
      </c>
      <c r="FB115" s="574">
        <v>59.5</v>
      </c>
      <c r="FC115" s="575">
        <v>62.8</v>
      </c>
      <c r="FD115" s="576">
        <f t="shared" si="251"/>
        <v>4998</v>
      </c>
      <c r="FE115" s="577">
        <f t="shared" si="251"/>
        <v>5526.4</v>
      </c>
      <c r="FF115" s="574">
        <v>55.5</v>
      </c>
      <c r="FG115" s="575">
        <v>57.3</v>
      </c>
      <c r="FH115" s="576">
        <f t="shared" si="252"/>
        <v>2220</v>
      </c>
      <c r="FI115" s="577">
        <f t="shared" si="252"/>
        <v>1432.5</v>
      </c>
      <c r="FJ115" s="574"/>
      <c r="FK115" s="575"/>
      <c r="FL115" s="576">
        <f t="shared" si="253"/>
        <v>0</v>
      </c>
      <c r="FM115" s="577">
        <f t="shared" si="253"/>
        <v>0</v>
      </c>
      <c r="FN115" s="576">
        <f t="shared" si="254"/>
        <v>58.20967741935484</v>
      </c>
      <c r="FO115" s="577">
        <f t="shared" si="254"/>
        <v>61.583185840707962</v>
      </c>
      <c r="FP115" s="576">
        <f t="shared" si="255"/>
        <v>7218</v>
      </c>
      <c r="FQ115" s="577">
        <f t="shared" si="255"/>
        <v>6958.9</v>
      </c>
      <c r="FR115" s="574">
        <v>68</v>
      </c>
      <c r="FS115" s="575">
        <v>95</v>
      </c>
      <c r="FT115" s="576">
        <f t="shared" si="256"/>
        <v>68</v>
      </c>
      <c r="FU115" s="577">
        <f t="shared" si="256"/>
        <v>95</v>
      </c>
      <c r="FV115" s="574">
        <v>4.9000000000000004</v>
      </c>
      <c r="FW115" s="575">
        <v>4.0999999999999996</v>
      </c>
      <c r="FX115" s="576">
        <f t="shared" si="257"/>
        <v>333.20000000000005</v>
      </c>
      <c r="FY115" s="577">
        <f t="shared" si="257"/>
        <v>389.49999999999994</v>
      </c>
      <c r="FZ115" s="574">
        <v>85</v>
      </c>
      <c r="GA115" s="575">
        <v>76.599999999999994</v>
      </c>
      <c r="GB115" s="576">
        <f t="shared" si="258"/>
        <v>5780</v>
      </c>
      <c r="GC115" s="577">
        <f t="shared" si="258"/>
        <v>7276.9999999999991</v>
      </c>
      <c r="GD115" s="576">
        <f t="shared" si="259"/>
        <v>208</v>
      </c>
      <c r="GE115" s="577">
        <f t="shared" si="259"/>
        <v>217</v>
      </c>
      <c r="GF115" s="576">
        <f t="shared" si="259"/>
        <v>208</v>
      </c>
      <c r="GG115" s="577">
        <f t="shared" si="259"/>
        <v>217</v>
      </c>
      <c r="GH115" s="576">
        <f t="shared" si="260"/>
        <v>906.7</v>
      </c>
      <c r="GI115" s="577">
        <f t="shared" si="260"/>
        <v>1000.9000000000001</v>
      </c>
      <c r="GJ115" s="576">
        <f t="shared" si="261"/>
        <v>14842.4</v>
      </c>
      <c r="GK115" s="577">
        <f t="shared" si="261"/>
        <v>16002.000000000002</v>
      </c>
      <c r="GL115" s="576">
        <f t="shared" si="262"/>
        <v>85</v>
      </c>
      <c r="GM115" s="577">
        <f t="shared" si="262"/>
        <v>68</v>
      </c>
      <c r="GN115" s="576">
        <f t="shared" si="262"/>
        <v>85</v>
      </c>
      <c r="GO115" s="577">
        <f t="shared" si="262"/>
        <v>68</v>
      </c>
      <c r="GP115" s="576">
        <f t="shared" si="263"/>
        <v>427.5</v>
      </c>
      <c r="GQ115" s="577">
        <f t="shared" si="263"/>
        <v>318.89999999999998</v>
      </c>
      <c r="GR115" s="576">
        <f t="shared" si="264"/>
        <v>5617.5</v>
      </c>
      <c r="GS115" s="577">
        <f t="shared" si="264"/>
        <v>4831.3</v>
      </c>
      <c r="GT115" s="576">
        <f t="shared" si="265"/>
        <v>293</v>
      </c>
      <c r="GU115" s="577">
        <f t="shared" si="265"/>
        <v>285</v>
      </c>
      <c r="GV115" s="576">
        <f t="shared" si="265"/>
        <v>293</v>
      </c>
      <c r="GW115" s="577">
        <f t="shared" si="265"/>
        <v>285</v>
      </c>
      <c r="GX115" s="576">
        <f t="shared" si="266"/>
        <v>1334.2</v>
      </c>
      <c r="GY115" s="577">
        <f t="shared" si="266"/>
        <v>1319.8000000000002</v>
      </c>
      <c r="GZ115" s="576">
        <f t="shared" si="266"/>
        <v>20459.900000000001</v>
      </c>
      <c r="HA115" s="577">
        <f t="shared" si="266"/>
        <v>20833.300000000003</v>
      </c>
      <c r="HB115" s="576">
        <f t="shared" si="267"/>
        <v>0</v>
      </c>
      <c r="HC115" s="577">
        <f t="shared" si="267"/>
        <v>0</v>
      </c>
      <c r="HD115" s="576">
        <f t="shared" si="267"/>
        <v>0</v>
      </c>
      <c r="HE115" s="577">
        <f t="shared" si="267"/>
        <v>0</v>
      </c>
      <c r="HF115" s="576" t="str">
        <f t="shared" si="268"/>
        <v/>
      </c>
      <c r="HG115" s="577" t="str">
        <f t="shared" si="268"/>
        <v/>
      </c>
      <c r="HH115" s="576" t="str">
        <f t="shared" si="269"/>
        <v/>
      </c>
      <c r="HI115" s="577" t="str">
        <f t="shared" si="269"/>
        <v/>
      </c>
      <c r="HJ115" s="576">
        <f t="shared" si="270"/>
        <v>1667.3999999999999</v>
      </c>
      <c r="HK115" s="577">
        <f t="shared" si="270"/>
        <v>1709.3</v>
      </c>
      <c r="HL115" s="576">
        <f t="shared" si="271"/>
        <v>26239.899999999998</v>
      </c>
      <c r="HM115" s="577">
        <f t="shared" si="271"/>
        <v>28110.300000000003</v>
      </c>
    </row>
    <row r="116" spans="1:221">
      <c r="A116" s="71" t="s">
        <v>469</v>
      </c>
      <c r="B116" s="69" t="s">
        <v>486</v>
      </c>
      <c r="C116" s="14"/>
      <c r="D116" s="67">
        <v>247940</v>
      </c>
      <c r="E116" s="91">
        <v>9</v>
      </c>
      <c r="F116" s="574">
        <v>585</v>
      </c>
      <c r="G116" s="575">
        <v>607</v>
      </c>
      <c r="H116" s="574">
        <v>90</v>
      </c>
      <c r="I116" s="575">
        <v>52</v>
      </c>
      <c r="J116" s="576">
        <f t="shared" si="204"/>
        <v>495</v>
      </c>
      <c r="K116" s="577">
        <f t="shared" si="204"/>
        <v>555</v>
      </c>
      <c r="L116" s="574"/>
      <c r="M116" s="575"/>
      <c r="N116" s="579">
        <f t="shared" si="205"/>
        <v>535</v>
      </c>
      <c r="O116" s="577">
        <f t="shared" si="205"/>
        <v>555</v>
      </c>
      <c r="P116" s="579">
        <f t="shared" si="205"/>
        <v>535</v>
      </c>
      <c r="Q116" s="577">
        <f t="shared" si="205"/>
        <v>555</v>
      </c>
      <c r="R116" s="574">
        <v>170</v>
      </c>
      <c r="S116" s="575">
        <v>143</v>
      </c>
      <c r="T116" s="576">
        <f t="shared" si="206"/>
        <v>170</v>
      </c>
      <c r="U116" s="577">
        <f t="shared" si="206"/>
        <v>143</v>
      </c>
      <c r="V116" s="574">
        <v>33</v>
      </c>
      <c r="W116" s="575">
        <v>29</v>
      </c>
      <c r="X116" s="576">
        <f t="shared" si="207"/>
        <v>33</v>
      </c>
      <c r="Y116" s="577">
        <f t="shared" si="207"/>
        <v>29</v>
      </c>
      <c r="Z116" s="574"/>
      <c r="AA116" s="575"/>
      <c r="AB116" s="576">
        <f t="shared" si="208"/>
        <v>0</v>
      </c>
      <c r="AC116" s="577">
        <f t="shared" si="208"/>
        <v>0</v>
      </c>
      <c r="AD116" s="576">
        <f t="shared" si="209"/>
        <v>203</v>
      </c>
      <c r="AE116" s="577">
        <f t="shared" si="209"/>
        <v>172</v>
      </c>
      <c r="AF116" s="576">
        <f t="shared" si="210"/>
        <v>203</v>
      </c>
      <c r="AG116" s="577">
        <f t="shared" si="210"/>
        <v>172</v>
      </c>
      <c r="AH116" s="574">
        <v>3.7</v>
      </c>
      <c r="AI116" s="575">
        <v>3.8</v>
      </c>
      <c r="AJ116" s="576">
        <f t="shared" si="211"/>
        <v>629</v>
      </c>
      <c r="AK116" s="577">
        <f t="shared" si="211"/>
        <v>543.4</v>
      </c>
      <c r="AL116" s="574">
        <v>4.2</v>
      </c>
      <c r="AM116" s="575">
        <v>3.4</v>
      </c>
      <c r="AN116" s="576">
        <f t="shared" si="212"/>
        <v>138.6</v>
      </c>
      <c r="AO116" s="577">
        <f t="shared" si="212"/>
        <v>98.6</v>
      </c>
      <c r="AP116" s="574"/>
      <c r="AQ116" s="575"/>
      <c r="AR116" s="576">
        <f t="shared" si="213"/>
        <v>0</v>
      </c>
      <c r="AS116" s="577">
        <f t="shared" si="213"/>
        <v>0</v>
      </c>
      <c r="AT116" s="576">
        <f t="shared" si="214"/>
        <v>3.78128078817734</v>
      </c>
      <c r="AU116" s="577">
        <f t="shared" si="214"/>
        <v>3.7325581395348837</v>
      </c>
      <c r="AV116" s="576">
        <f t="shared" si="215"/>
        <v>767.6</v>
      </c>
      <c r="AW116" s="577">
        <f t="shared" si="215"/>
        <v>642</v>
      </c>
      <c r="AX116" s="574">
        <v>75.2</v>
      </c>
      <c r="AY116" s="575">
        <v>73.5</v>
      </c>
      <c r="AZ116" s="576">
        <f t="shared" si="216"/>
        <v>12784</v>
      </c>
      <c r="BA116" s="577">
        <f t="shared" si="216"/>
        <v>10510.5</v>
      </c>
      <c r="BB116" s="574">
        <v>72.599999999999994</v>
      </c>
      <c r="BC116" s="575">
        <v>66.7</v>
      </c>
      <c r="BD116" s="576">
        <f t="shared" si="217"/>
        <v>2395.7999999999997</v>
      </c>
      <c r="BE116" s="577">
        <f t="shared" si="217"/>
        <v>1934.3000000000002</v>
      </c>
      <c r="BF116" s="574"/>
      <c r="BG116" s="575"/>
      <c r="BH116" s="576">
        <f t="shared" si="218"/>
        <v>0</v>
      </c>
      <c r="BI116" s="577">
        <f t="shared" si="218"/>
        <v>0</v>
      </c>
      <c r="BJ116" s="576">
        <f t="shared" si="219"/>
        <v>74.777339901477831</v>
      </c>
      <c r="BK116" s="577">
        <f t="shared" si="219"/>
        <v>72.353488372093025</v>
      </c>
      <c r="BL116" s="576">
        <f t="shared" si="220"/>
        <v>15179.8</v>
      </c>
      <c r="BM116" s="577">
        <f t="shared" si="220"/>
        <v>12444.800000000001</v>
      </c>
      <c r="BN116" s="574">
        <v>71</v>
      </c>
      <c r="BO116" s="575">
        <v>74</v>
      </c>
      <c r="BP116" s="576">
        <f t="shared" si="221"/>
        <v>71</v>
      </c>
      <c r="BQ116" s="577">
        <f t="shared" si="221"/>
        <v>74</v>
      </c>
      <c r="BR116" s="574">
        <v>20</v>
      </c>
      <c r="BS116" s="575">
        <v>30</v>
      </c>
      <c r="BT116" s="576">
        <f t="shared" si="222"/>
        <v>20</v>
      </c>
      <c r="BU116" s="577">
        <f t="shared" si="222"/>
        <v>30</v>
      </c>
      <c r="BV116" s="574"/>
      <c r="BW116" s="575"/>
      <c r="BX116" s="576">
        <f t="shared" si="223"/>
        <v>0</v>
      </c>
      <c r="BY116" s="577">
        <f t="shared" si="223"/>
        <v>0</v>
      </c>
      <c r="BZ116" s="576">
        <f t="shared" si="224"/>
        <v>91</v>
      </c>
      <c r="CA116" s="577">
        <f t="shared" si="224"/>
        <v>104</v>
      </c>
      <c r="CB116" s="576">
        <f t="shared" si="225"/>
        <v>91</v>
      </c>
      <c r="CC116" s="577">
        <f t="shared" si="225"/>
        <v>104</v>
      </c>
      <c r="CD116" s="574">
        <v>4.2</v>
      </c>
      <c r="CE116" s="575">
        <v>3.7</v>
      </c>
      <c r="CF116" s="576">
        <f t="shared" si="226"/>
        <v>298.2</v>
      </c>
      <c r="CG116" s="577">
        <f t="shared" si="226"/>
        <v>273.8</v>
      </c>
      <c r="CH116" s="574">
        <v>5.7</v>
      </c>
      <c r="CI116" s="575">
        <v>5.4</v>
      </c>
      <c r="CJ116" s="576">
        <f t="shared" si="227"/>
        <v>114</v>
      </c>
      <c r="CK116" s="577">
        <f t="shared" si="227"/>
        <v>162</v>
      </c>
      <c r="CL116" s="574"/>
      <c r="CM116" s="575"/>
      <c r="CN116" s="576">
        <f t="shared" si="228"/>
        <v>0</v>
      </c>
      <c r="CO116" s="577">
        <f t="shared" si="228"/>
        <v>0</v>
      </c>
      <c r="CP116" s="576">
        <f t="shared" si="229"/>
        <v>4.5296703296703296</v>
      </c>
      <c r="CQ116" s="577">
        <f t="shared" si="229"/>
        <v>4.1903846153846152</v>
      </c>
      <c r="CR116" s="576">
        <f t="shared" si="230"/>
        <v>412.2</v>
      </c>
      <c r="CS116" s="577">
        <f t="shared" si="230"/>
        <v>435.79999999999995</v>
      </c>
      <c r="CT116" s="574">
        <v>83.9</v>
      </c>
      <c r="CU116" s="575">
        <v>79</v>
      </c>
      <c r="CV116" s="576">
        <f t="shared" si="231"/>
        <v>5956.9000000000005</v>
      </c>
      <c r="CW116" s="577">
        <f t="shared" si="231"/>
        <v>5846</v>
      </c>
      <c r="CX116" s="574">
        <v>86.6</v>
      </c>
      <c r="CY116" s="575">
        <v>81.3</v>
      </c>
      <c r="CZ116" s="576">
        <f t="shared" si="232"/>
        <v>1732</v>
      </c>
      <c r="DA116" s="577">
        <f t="shared" si="232"/>
        <v>2439</v>
      </c>
      <c r="DB116" s="574"/>
      <c r="DC116" s="575"/>
      <c r="DD116" s="576">
        <f t="shared" si="233"/>
        <v>0</v>
      </c>
      <c r="DE116" s="577">
        <f t="shared" si="233"/>
        <v>0</v>
      </c>
      <c r="DF116" s="576">
        <f t="shared" si="234"/>
        <v>84.493406593406604</v>
      </c>
      <c r="DG116" s="577">
        <f t="shared" si="234"/>
        <v>79.663461538461533</v>
      </c>
      <c r="DH116" s="576">
        <f t="shared" si="235"/>
        <v>7688.9000000000005</v>
      </c>
      <c r="DI116" s="577">
        <f t="shared" si="235"/>
        <v>8285</v>
      </c>
      <c r="DJ116" s="576">
        <f t="shared" si="236"/>
        <v>294</v>
      </c>
      <c r="DK116" s="577">
        <f t="shared" si="236"/>
        <v>276</v>
      </c>
      <c r="DL116" s="576">
        <f t="shared" si="236"/>
        <v>294</v>
      </c>
      <c r="DM116" s="577">
        <f t="shared" si="236"/>
        <v>276</v>
      </c>
      <c r="DN116" s="576">
        <f t="shared" si="237"/>
        <v>4.0129251700680273</v>
      </c>
      <c r="DO116" s="577">
        <f t="shared" si="237"/>
        <v>3.9050724637681156</v>
      </c>
      <c r="DP116" s="576">
        <f t="shared" si="238"/>
        <v>1179.8</v>
      </c>
      <c r="DQ116" s="577">
        <f t="shared" si="238"/>
        <v>1077.8</v>
      </c>
      <c r="DR116" s="576">
        <f t="shared" si="239"/>
        <v>77.784693877551021</v>
      </c>
      <c r="DS116" s="577">
        <f t="shared" si="239"/>
        <v>75.107971014492762</v>
      </c>
      <c r="DT116" s="576">
        <f t="shared" si="240"/>
        <v>22868.7</v>
      </c>
      <c r="DU116" s="577">
        <f t="shared" si="240"/>
        <v>20729.800000000003</v>
      </c>
      <c r="DV116" s="574">
        <v>109</v>
      </c>
      <c r="DW116" s="575">
        <v>116</v>
      </c>
      <c r="DX116" s="576">
        <f t="shared" si="241"/>
        <v>109</v>
      </c>
      <c r="DY116" s="577">
        <f t="shared" si="241"/>
        <v>116</v>
      </c>
      <c r="DZ116" s="574">
        <v>43</v>
      </c>
      <c r="EA116" s="575">
        <v>51</v>
      </c>
      <c r="EB116" s="576">
        <f t="shared" si="242"/>
        <v>43</v>
      </c>
      <c r="EC116" s="577">
        <f t="shared" si="242"/>
        <v>51</v>
      </c>
      <c r="ED116" s="574"/>
      <c r="EE116" s="575"/>
      <c r="EF116" s="576">
        <f t="shared" si="243"/>
        <v>0</v>
      </c>
      <c r="EG116" s="577">
        <f t="shared" si="243"/>
        <v>0</v>
      </c>
      <c r="EH116" s="576">
        <f t="shared" si="244"/>
        <v>152</v>
      </c>
      <c r="EI116" s="577">
        <f t="shared" si="244"/>
        <v>167</v>
      </c>
      <c r="EJ116" s="576">
        <f t="shared" si="245"/>
        <v>152</v>
      </c>
      <c r="EK116" s="577">
        <f t="shared" si="245"/>
        <v>167</v>
      </c>
      <c r="EL116" s="574">
        <v>4.8</v>
      </c>
      <c r="EM116" s="575">
        <v>4.5999999999999996</v>
      </c>
      <c r="EN116" s="576">
        <f t="shared" si="246"/>
        <v>523.19999999999993</v>
      </c>
      <c r="EO116" s="577">
        <f t="shared" si="246"/>
        <v>533.59999999999991</v>
      </c>
      <c r="EP116" s="574">
        <v>4.7</v>
      </c>
      <c r="EQ116" s="575">
        <v>4.5</v>
      </c>
      <c r="ER116" s="576">
        <f t="shared" si="247"/>
        <v>202.1</v>
      </c>
      <c r="ES116" s="577">
        <f t="shared" si="247"/>
        <v>229.5</v>
      </c>
      <c r="ET116" s="574"/>
      <c r="EU116" s="575"/>
      <c r="EV116" s="576">
        <f t="shared" si="248"/>
        <v>0</v>
      </c>
      <c r="EW116" s="577">
        <f t="shared" si="248"/>
        <v>0</v>
      </c>
      <c r="EX116" s="576">
        <f t="shared" si="249"/>
        <v>4.7717105263157888</v>
      </c>
      <c r="EY116" s="577">
        <f t="shared" si="249"/>
        <v>4.569461077844311</v>
      </c>
      <c r="EZ116" s="576">
        <f t="shared" si="250"/>
        <v>725.3</v>
      </c>
      <c r="FA116" s="577">
        <f t="shared" si="250"/>
        <v>763.09999999999991</v>
      </c>
      <c r="FB116" s="574">
        <v>56.6</v>
      </c>
      <c r="FC116" s="575">
        <v>57.5</v>
      </c>
      <c r="FD116" s="576">
        <f t="shared" si="251"/>
        <v>6169.4000000000005</v>
      </c>
      <c r="FE116" s="577">
        <f t="shared" si="251"/>
        <v>6670</v>
      </c>
      <c r="FF116" s="574">
        <v>58.5</v>
      </c>
      <c r="FG116" s="575">
        <v>55.5</v>
      </c>
      <c r="FH116" s="576">
        <f t="shared" si="252"/>
        <v>2515.5</v>
      </c>
      <c r="FI116" s="577">
        <f t="shared" si="252"/>
        <v>2830.5</v>
      </c>
      <c r="FJ116" s="574"/>
      <c r="FK116" s="575"/>
      <c r="FL116" s="576">
        <f t="shared" si="253"/>
        <v>0</v>
      </c>
      <c r="FM116" s="577">
        <f t="shared" si="253"/>
        <v>0</v>
      </c>
      <c r="FN116" s="576">
        <f t="shared" si="254"/>
        <v>57.13750000000001</v>
      </c>
      <c r="FO116" s="577">
        <f t="shared" si="254"/>
        <v>56.889221556886227</v>
      </c>
      <c r="FP116" s="576">
        <f t="shared" si="255"/>
        <v>8684.9000000000015</v>
      </c>
      <c r="FQ116" s="577">
        <f t="shared" si="255"/>
        <v>9500.5</v>
      </c>
      <c r="FR116" s="574">
        <v>89</v>
      </c>
      <c r="FS116" s="575">
        <v>112</v>
      </c>
      <c r="FT116" s="576">
        <f t="shared" si="256"/>
        <v>89</v>
      </c>
      <c r="FU116" s="577">
        <f t="shared" si="256"/>
        <v>112</v>
      </c>
      <c r="FV116" s="574">
        <v>5.2</v>
      </c>
      <c r="FW116" s="575">
        <v>4.5999999999999996</v>
      </c>
      <c r="FX116" s="576">
        <f t="shared" si="257"/>
        <v>462.8</v>
      </c>
      <c r="FY116" s="577">
        <f t="shared" si="257"/>
        <v>515.19999999999993</v>
      </c>
      <c r="FZ116" s="574">
        <v>77.8</v>
      </c>
      <c r="GA116" s="575">
        <v>69</v>
      </c>
      <c r="GB116" s="576">
        <f t="shared" si="258"/>
        <v>6924.2</v>
      </c>
      <c r="GC116" s="577">
        <f t="shared" si="258"/>
        <v>7728</v>
      </c>
      <c r="GD116" s="576">
        <f t="shared" si="259"/>
        <v>350</v>
      </c>
      <c r="GE116" s="577">
        <f t="shared" si="259"/>
        <v>333</v>
      </c>
      <c r="GF116" s="576">
        <f t="shared" si="259"/>
        <v>350</v>
      </c>
      <c r="GG116" s="577">
        <f t="shared" si="259"/>
        <v>333</v>
      </c>
      <c r="GH116" s="576">
        <f t="shared" si="260"/>
        <v>1450.4</v>
      </c>
      <c r="GI116" s="577">
        <f t="shared" si="260"/>
        <v>1350.8</v>
      </c>
      <c r="GJ116" s="576">
        <f t="shared" si="261"/>
        <v>24910.300000000003</v>
      </c>
      <c r="GK116" s="577">
        <f t="shared" si="261"/>
        <v>23026.5</v>
      </c>
      <c r="GL116" s="576">
        <f t="shared" si="262"/>
        <v>96</v>
      </c>
      <c r="GM116" s="577">
        <f t="shared" si="262"/>
        <v>110</v>
      </c>
      <c r="GN116" s="576">
        <f t="shared" si="262"/>
        <v>96</v>
      </c>
      <c r="GO116" s="577">
        <f t="shared" si="262"/>
        <v>110</v>
      </c>
      <c r="GP116" s="576">
        <f t="shared" si="263"/>
        <v>454.7</v>
      </c>
      <c r="GQ116" s="577">
        <f t="shared" si="263"/>
        <v>490.1</v>
      </c>
      <c r="GR116" s="576">
        <f t="shared" si="264"/>
        <v>6643.2999999999993</v>
      </c>
      <c r="GS116" s="577">
        <f t="shared" si="264"/>
        <v>7203.8</v>
      </c>
      <c r="GT116" s="576">
        <f t="shared" si="265"/>
        <v>446</v>
      </c>
      <c r="GU116" s="577">
        <f t="shared" si="265"/>
        <v>443</v>
      </c>
      <c r="GV116" s="576">
        <f t="shared" si="265"/>
        <v>446</v>
      </c>
      <c r="GW116" s="577">
        <f t="shared" si="265"/>
        <v>443</v>
      </c>
      <c r="GX116" s="576">
        <f t="shared" si="266"/>
        <v>1905.1000000000001</v>
      </c>
      <c r="GY116" s="577">
        <f t="shared" si="266"/>
        <v>1840.9</v>
      </c>
      <c r="GZ116" s="576">
        <f t="shared" si="266"/>
        <v>31553.600000000002</v>
      </c>
      <c r="HA116" s="577">
        <f t="shared" si="266"/>
        <v>30230.3</v>
      </c>
      <c r="HB116" s="576">
        <f t="shared" si="267"/>
        <v>0</v>
      </c>
      <c r="HC116" s="577">
        <f t="shared" si="267"/>
        <v>0</v>
      </c>
      <c r="HD116" s="576">
        <f t="shared" si="267"/>
        <v>0</v>
      </c>
      <c r="HE116" s="577">
        <f t="shared" si="267"/>
        <v>0</v>
      </c>
      <c r="HF116" s="576" t="str">
        <f t="shared" si="268"/>
        <v/>
      </c>
      <c r="HG116" s="577" t="str">
        <f t="shared" si="268"/>
        <v/>
      </c>
      <c r="HH116" s="576" t="str">
        <f t="shared" si="269"/>
        <v/>
      </c>
      <c r="HI116" s="577" t="str">
        <f t="shared" si="269"/>
        <v/>
      </c>
      <c r="HJ116" s="576">
        <f t="shared" si="270"/>
        <v>2367.9</v>
      </c>
      <c r="HK116" s="577">
        <f t="shared" si="270"/>
        <v>2356.1</v>
      </c>
      <c r="HL116" s="576">
        <f t="shared" si="271"/>
        <v>38477.800000000003</v>
      </c>
      <c r="HM116" s="577">
        <f t="shared" si="271"/>
        <v>37958.300000000003</v>
      </c>
    </row>
    <row r="117" spans="1:221">
      <c r="A117" s="71" t="s">
        <v>469</v>
      </c>
      <c r="B117" s="69" t="s">
        <v>487</v>
      </c>
      <c r="C117" s="14"/>
      <c r="D117" s="67">
        <v>157711</v>
      </c>
      <c r="E117" s="91">
        <v>9</v>
      </c>
      <c r="F117" s="574">
        <v>842</v>
      </c>
      <c r="G117" s="575">
        <v>752</v>
      </c>
      <c r="H117" s="574">
        <v>185</v>
      </c>
      <c r="I117" s="575">
        <v>54</v>
      </c>
      <c r="J117" s="576">
        <f t="shared" si="204"/>
        <v>657</v>
      </c>
      <c r="K117" s="577">
        <f t="shared" si="204"/>
        <v>698</v>
      </c>
      <c r="L117" s="574"/>
      <c r="M117" s="575"/>
      <c r="N117" s="579">
        <f t="shared" si="205"/>
        <v>793</v>
      </c>
      <c r="O117" s="577">
        <f t="shared" si="205"/>
        <v>698</v>
      </c>
      <c r="P117" s="579">
        <f t="shared" si="205"/>
        <v>793</v>
      </c>
      <c r="Q117" s="577">
        <f t="shared" si="205"/>
        <v>698</v>
      </c>
      <c r="R117" s="574">
        <v>76</v>
      </c>
      <c r="S117" s="575">
        <v>72</v>
      </c>
      <c r="T117" s="576">
        <f t="shared" si="206"/>
        <v>76</v>
      </c>
      <c r="U117" s="577">
        <f t="shared" si="206"/>
        <v>72</v>
      </c>
      <c r="V117" s="574">
        <v>18</v>
      </c>
      <c r="W117" s="575">
        <v>16</v>
      </c>
      <c r="X117" s="576">
        <f t="shared" si="207"/>
        <v>18</v>
      </c>
      <c r="Y117" s="577">
        <f t="shared" si="207"/>
        <v>16</v>
      </c>
      <c r="Z117" s="574"/>
      <c r="AA117" s="575"/>
      <c r="AB117" s="576">
        <f t="shared" si="208"/>
        <v>0</v>
      </c>
      <c r="AC117" s="577">
        <f t="shared" si="208"/>
        <v>0</v>
      </c>
      <c r="AD117" s="576">
        <f t="shared" si="209"/>
        <v>94</v>
      </c>
      <c r="AE117" s="577">
        <f t="shared" si="209"/>
        <v>88</v>
      </c>
      <c r="AF117" s="576">
        <f t="shared" si="210"/>
        <v>94</v>
      </c>
      <c r="AG117" s="577">
        <f t="shared" si="210"/>
        <v>88</v>
      </c>
      <c r="AH117" s="574">
        <v>4.4000000000000004</v>
      </c>
      <c r="AI117" s="575">
        <v>3.8</v>
      </c>
      <c r="AJ117" s="576">
        <f t="shared" si="211"/>
        <v>334.40000000000003</v>
      </c>
      <c r="AK117" s="577">
        <f t="shared" si="211"/>
        <v>273.59999999999997</v>
      </c>
      <c r="AL117" s="574">
        <v>5.3</v>
      </c>
      <c r="AM117" s="575">
        <v>4.3</v>
      </c>
      <c r="AN117" s="576">
        <f t="shared" si="212"/>
        <v>95.399999999999991</v>
      </c>
      <c r="AO117" s="577">
        <f t="shared" si="212"/>
        <v>68.8</v>
      </c>
      <c r="AP117" s="574"/>
      <c r="AQ117" s="575"/>
      <c r="AR117" s="576">
        <f t="shared" si="213"/>
        <v>0</v>
      </c>
      <c r="AS117" s="577">
        <f t="shared" si="213"/>
        <v>0</v>
      </c>
      <c r="AT117" s="576">
        <f t="shared" si="214"/>
        <v>4.5723404255319151</v>
      </c>
      <c r="AU117" s="577">
        <f t="shared" si="214"/>
        <v>3.8909090909090907</v>
      </c>
      <c r="AV117" s="576">
        <f t="shared" si="215"/>
        <v>429.8</v>
      </c>
      <c r="AW117" s="577">
        <f t="shared" si="215"/>
        <v>342.4</v>
      </c>
      <c r="AX117" s="574">
        <v>83.4</v>
      </c>
      <c r="AY117" s="575">
        <v>79.8</v>
      </c>
      <c r="AZ117" s="576">
        <f t="shared" si="216"/>
        <v>6338.4000000000005</v>
      </c>
      <c r="BA117" s="577">
        <f t="shared" si="216"/>
        <v>5745.5999999999995</v>
      </c>
      <c r="BB117" s="574">
        <v>83.5</v>
      </c>
      <c r="BC117" s="575">
        <v>71.5</v>
      </c>
      <c r="BD117" s="576">
        <f t="shared" si="217"/>
        <v>1503</v>
      </c>
      <c r="BE117" s="577">
        <f t="shared" si="217"/>
        <v>1144</v>
      </c>
      <c r="BF117" s="574"/>
      <c r="BG117" s="575"/>
      <c r="BH117" s="576">
        <f t="shared" si="218"/>
        <v>0</v>
      </c>
      <c r="BI117" s="577">
        <f t="shared" si="218"/>
        <v>0</v>
      </c>
      <c r="BJ117" s="576">
        <f t="shared" si="219"/>
        <v>83.419148936170217</v>
      </c>
      <c r="BK117" s="577">
        <f t="shared" si="219"/>
        <v>78.290909090909082</v>
      </c>
      <c r="BL117" s="576">
        <f t="shared" si="220"/>
        <v>7841.4000000000005</v>
      </c>
      <c r="BM117" s="577">
        <f t="shared" si="220"/>
        <v>6889.5999999999995</v>
      </c>
      <c r="BN117" s="574">
        <v>268</v>
      </c>
      <c r="BO117" s="575">
        <v>225</v>
      </c>
      <c r="BP117" s="576">
        <f t="shared" si="221"/>
        <v>268</v>
      </c>
      <c r="BQ117" s="577">
        <f t="shared" si="221"/>
        <v>225</v>
      </c>
      <c r="BR117" s="574">
        <v>60</v>
      </c>
      <c r="BS117" s="575">
        <v>67</v>
      </c>
      <c r="BT117" s="576">
        <f t="shared" si="222"/>
        <v>60</v>
      </c>
      <c r="BU117" s="577">
        <f t="shared" si="222"/>
        <v>67</v>
      </c>
      <c r="BV117" s="574"/>
      <c r="BW117" s="575"/>
      <c r="BX117" s="576">
        <f t="shared" si="223"/>
        <v>0</v>
      </c>
      <c r="BY117" s="577">
        <f t="shared" si="223"/>
        <v>0</v>
      </c>
      <c r="BZ117" s="576">
        <f t="shared" si="224"/>
        <v>328</v>
      </c>
      <c r="CA117" s="577">
        <f t="shared" si="224"/>
        <v>292</v>
      </c>
      <c r="CB117" s="576">
        <f t="shared" si="225"/>
        <v>328</v>
      </c>
      <c r="CC117" s="577">
        <f t="shared" si="225"/>
        <v>292</v>
      </c>
      <c r="CD117" s="574">
        <v>4.5</v>
      </c>
      <c r="CE117" s="575">
        <v>4.2</v>
      </c>
      <c r="CF117" s="576">
        <f t="shared" si="226"/>
        <v>1206</v>
      </c>
      <c r="CG117" s="577">
        <f t="shared" si="226"/>
        <v>945</v>
      </c>
      <c r="CH117" s="574">
        <v>5.7</v>
      </c>
      <c r="CI117" s="575">
        <v>4.9000000000000004</v>
      </c>
      <c r="CJ117" s="576">
        <f t="shared" si="227"/>
        <v>342</v>
      </c>
      <c r="CK117" s="577">
        <f t="shared" si="227"/>
        <v>328.3</v>
      </c>
      <c r="CL117" s="574"/>
      <c r="CM117" s="575"/>
      <c r="CN117" s="576">
        <f t="shared" si="228"/>
        <v>0</v>
      </c>
      <c r="CO117" s="577">
        <f t="shared" si="228"/>
        <v>0</v>
      </c>
      <c r="CP117" s="576">
        <f t="shared" si="229"/>
        <v>4.7195121951219514</v>
      </c>
      <c r="CQ117" s="577">
        <f t="shared" si="229"/>
        <v>4.3606164383561641</v>
      </c>
      <c r="CR117" s="576">
        <f t="shared" si="230"/>
        <v>1548</v>
      </c>
      <c r="CS117" s="577">
        <f t="shared" si="230"/>
        <v>1273.3</v>
      </c>
      <c r="CT117" s="574">
        <v>82.5</v>
      </c>
      <c r="CU117" s="575">
        <v>86.9</v>
      </c>
      <c r="CV117" s="576">
        <f t="shared" si="231"/>
        <v>22110</v>
      </c>
      <c r="CW117" s="577">
        <f t="shared" si="231"/>
        <v>19552.5</v>
      </c>
      <c r="CX117" s="574">
        <v>87.1</v>
      </c>
      <c r="CY117" s="575">
        <v>88.9</v>
      </c>
      <c r="CZ117" s="576">
        <f t="shared" si="232"/>
        <v>5226</v>
      </c>
      <c r="DA117" s="577">
        <f t="shared" si="232"/>
        <v>5956.3</v>
      </c>
      <c r="DB117" s="574"/>
      <c r="DC117" s="575"/>
      <c r="DD117" s="576">
        <f t="shared" si="233"/>
        <v>0</v>
      </c>
      <c r="DE117" s="577">
        <f t="shared" si="233"/>
        <v>0</v>
      </c>
      <c r="DF117" s="576">
        <f t="shared" si="234"/>
        <v>83.341463414634148</v>
      </c>
      <c r="DG117" s="577">
        <f t="shared" si="234"/>
        <v>87.358904109589034</v>
      </c>
      <c r="DH117" s="576">
        <f t="shared" si="235"/>
        <v>27336</v>
      </c>
      <c r="DI117" s="577">
        <f t="shared" si="235"/>
        <v>25508.799999999999</v>
      </c>
      <c r="DJ117" s="576">
        <f t="shared" si="236"/>
        <v>422</v>
      </c>
      <c r="DK117" s="577">
        <f t="shared" si="236"/>
        <v>380</v>
      </c>
      <c r="DL117" s="576">
        <f t="shared" si="236"/>
        <v>422</v>
      </c>
      <c r="DM117" s="577">
        <f t="shared" si="236"/>
        <v>380</v>
      </c>
      <c r="DN117" s="576">
        <f t="shared" si="237"/>
        <v>4.6867298578199055</v>
      </c>
      <c r="DO117" s="577">
        <f t="shared" si="237"/>
        <v>4.2518421052631572</v>
      </c>
      <c r="DP117" s="576">
        <f t="shared" si="238"/>
        <v>1977.8000000000002</v>
      </c>
      <c r="DQ117" s="577">
        <f t="shared" si="238"/>
        <v>1615.6999999999998</v>
      </c>
      <c r="DR117" s="576">
        <f t="shared" si="239"/>
        <v>83.358767772511854</v>
      </c>
      <c r="DS117" s="577">
        <f t="shared" si="239"/>
        <v>85.258947368421047</v>
      </c>
      <c r="DT117" s="576">
        <f t="shared" si="240"/>
        <v>35177.4</v>
      </c>
      <c r="DU117" s="577">
        <f t="shared" si="240"/>
        <v>32398.399999999998</v>
      </c>
      <c r="DV117" s="574">
        <v>152</v>
      </c>
      <c r="DW117" s="575">
        <v>161</v>
      </c>
      <c r="DX117" s="576">
        <f t="shared" si="241"/>
        <v>152</v>
      </c>
      <c r="DY117" s="577">
        <f t="shared" si="241"/>
        <v>161</v>
      </c>
      <c r="DZ117" s="574">
        <v>60</v>
      </c>
      <c r="EA117" s="575">
        <v>55</v>
      </c>
      <c r="EB117" s="576">
        <f t="shared" si="242"/>
        <v>60</v>
      </c>
      <c r="EC117" s="577">
        <f t="shared" si="242"/>
        <v>55</v>
      </c>
      <c r="ED117" s="574"/>
      <c r="EE117" s="575"/>
      <c r="EF117" s="576">
        <f t="shared" si="243"/>
        <v>0</v>
      </c>
      <c r="EG117" s="577">
        <f t="shared" si="243"/>
        <v>0</v>
      </c>
      <c r="EH117" s="576">
        <f t="shared" si="244"/>
        <v>212</v>
      </c>
      <c r="EI117" s="577">
        <f t="shared" si="244"/>
        <v>216</v>
      </c>
      <c r="EJ117" s="576">
        <f t="shared" si="245"/>
        <v>212</v>
      </c>
      <c r="EK117" s="577">
        <f t="shared" si="245"/>
        <v>216</v>
      </c>
      <c r="EL117" s="574">
        <v>6</v>
      </c>
      <c r="EM117" s="575">
        <v>5.3</v>
      </c>
      <c r="EN117" s="576">
        <f t="shared" si="246"/>
        <v>912</v>
      </c>
      <c r="EO117" s="577">
        <f t="shared" si="246"/>
        <v>853.3</v>
      </c>
      <c r="EP117" s="574">
        <v>5.6</v>
      </c>
      <c r="EQ117" s="575">
        <v>4.8</v>
      </c>
      <c r="ER117" s="576">
        <f t="shared" si="247"/>
        <v>336</v>
      </c>
      <c r="ES117" s="577">
        <f t="shared" si="247"/>
        <v>264</v>
      </c>
      <c r="ET117" s="574"/>
      <c r="EU117" s="575"/>
      <c r="EV117" s="576">
        <f t="shared" si="248"/>
        <v>0</v>
      </c>
      <c r="EW117" s="577">
        <f t="shared" si="248"/>
        <v>0</v>
      </c>
      <c r="EX117" s="576">
        <f t="shared" si="249"/>
        <v>5.8867924528301883</v>
      </c>
      <c r="EY117" s="577">
        <f t="shared" si="249"/>
        <v>5.1726851851851849</v>
      </c>
      <c r="EZ117" s="576">
        <f t="shared" si="250"/>
        <v>1248</v>
      </c>
      <c r="FA117" s="577">
        <f t="shared" si="250"/>
        <v>1117.3</v>
      </c>
      <c r="FB117" s="574">
        <v>67.8</v>
      </c>
      <c r="FC117" s="575">
        <v>60.8</v>
      </c>
      <c r="FD117" s="576">
        <f t="shared" si="251"/>
        <v>10305.6</v>
      </c>
      <c r="FE117" s="577">
        <f t="shared" si="251"/>
        <v>9788.7999999999993</v>
      </c>
      <c r="FF117" s="574">
        <v>67.599999999999994</v>
      </c>
      <c r="FG117" s="575">
        <v>63.3</v>
      </c>
      <c r="FH117" s="576">
        <f t="shared" si="252"/>
        <v>4055.9999999999995</v>
      </c>
      <c r="FI117" s="577">
        <f t="shared" si="252"/>
        <v>3481.5</v>
      </c>
      <c r="FJ117" s="574"/>
      <c r="FK117" s="575"/>
      <c r="FL117" s="576">
        <f t="shared" si="253"/>
        <v>0</v>
      </c>
      <c r="FM117" s="577">
        <f t="shared" si="253"/>
        <v>0</v>
      </c>
      <c r="FN117" s="576">
        <f t="shared" si="254"/>
        <v>67.743396226415101</v>
      </c>
      <c r="FO117" s="577">
        <f t="shared" si="254"/>
        <v>61.436574074074073</v>
      </c>
      <c r="FP117" s="576">
        <f t="shared" si="255"/>
        <v>14361.600000000002</v>
      </c>
      <c r="FQ117" s="577">
        <f t="shared" si="255"/>
        <v>13270.3</v>
      </c>
      <c r="FR117" s="574">
        <v>159</v>
      </c>
      <c r="FS117" s="575">
        <v>102</v>
      </c>
      <c r="FT117" s="576">
        <f t="shared" si="256"/>
        <v>159</v>
      </c>
      <c r="FU117" s="577">
        <f t="shared" si="256"/>
        <v>102</v>
      </c>
      <c r="FV117" s="574">
        <v>5</v>
      </c>
      <c r="FW117" s="575">
        <v>5.2</v>
      </c>
      <c r="FX117" s="576">
        <f t="shared" si="257"/>
        <v>795</v>
      </c>
      <c r="FY117" s="577">
        <f t="shared" si="257"/>
        <v>530.4</v>
      </c>
      <c r="FZ117" s="574">
        <v>86.7</v>
      </c>
      <c r="GA117" s="575">
        <v>90.7</v>
      </c>
      <c r="GB117" s="576">
        <f t="shared" si="258"/>
        <v>13785.300000000001</v>
      </c>
      <c r="GC117" s="577">
        <f t="shared" si="258"/>
        <v>9251.4</v>
      </c>
      <c r="GD117" s="576">
        <f t="shared" si="259"/>
        <v>496</v>
      </c>
      <c r="GE117" s="577">
        <f t="shared" si="259"/>
        <v>458</v>
      </c>
      <c r="GF117" s="576">
        <f t="shared" si="259"/>
        <v>496</v>
      </c>
      <c r="GG117" s="577">
        <f t="shared" si="259"/>
        <v>458</v>
      </c>
      <c r="GH117" s="576">
        <f t="shared" si="260"/>
        <v>2452.4</v>
      </c>
      <c r="GI117" s="577">
        <f t="shared" si="260"/>
        <v>2071.8999999999996</v>
      </c>
      <c r="GJ117" s="576">
        <f t="shared" si="261"/>
        <v>38754</v>
      </c>
      <c r="GK117" s="577">
        <f t="shared" si="261"/>
        <v>35086.899999999994</v>
      </c>
      <c r="GL117" s="576">
        <f t="shared" si="262"/>
        <v>138</v>
      </c>
      <c r="GM117" s="577">
        <f t="shared" si="262"/>
        <v>138</v>
      </c>
      <c r="GN117" s="576">
        <f t="shared" si="262"/>
        <v>138</v>
      </c>
      <c r="GO117" s="577">
        <f t="shared" si="262"/>
        <v>138</v>
      </c>
      <c r="GP117" s="576">
        <f t="shared" si="263"/>
        <v>773.4</v>
      </c>
      <c r="GQ117" s="577">
        <f t="shared" si="263"/>
        <v>661.1</v>
      </c>
      <c r="GR117" s="576">
        <f t="shared" si="264"/>
        <v>10785</v>
      </c>
      <c r="GS117" s="577">
        <f t="shared" si="264"/>
        <v>10581.8</v>
      </c>
      <c r="GT117" s="576">
        <f t="shared" si="265"/>
        <v>634</v>
      </c>
      <c r="GU117" s="577">
        <f t="shared" si="265"/>
        <v>596</v>
      </c>
      <c r="GV117" s="576">
        <f t="shared" si="265"/>
        <v>634</v>
      </c>
      <c r="GW117" s="577">
        <f t="shared" si="265"/>
        <v>596</v>
      </c>
      <c r="GX117" s="576">
        <f t="shared" si="266"/>
        <v>3225.8</v>
      </c>
      <c r="GY117" s="577">
        <f t="shared" si="266"/>
        <v>2732.9999999999995</v>
      </c>
      <c r="GZ117" s="576">
        <f t="shared" si="266"/>
        <v>49539</v>
      </c>
      <c r="HA117" s="577">
        <f t="shared" si="266"/>
        <v>45668.7</v>
      </c>
      <c r="HB117" s="576">
        <f t="shared" si="267"/>
        <v>0</v>
      </c>
      <c r="HC117" s="577">
        <f t="shared" si="267"/>
        <v>0</v>
      </c>
      <c r="HD117" s="576">
        <f t="shared" si="267"/>
        <v>0</v>
      </c>
      <c r="HE117" s="577">
        <f t="shared" si="267"/>
        <v>0</v>
      </c>
      <c r="HF117" s="576" t="str">
        <f t="shared" si="268"/>
        <v/>
      </c>
      <c r="HG117" s="577" t="str">
        <f t="shared" si="268"/>
        <v/>
      </c>
      <c r="HH117" s="576" t="str">
        <f t="shared" si="269"/>
        <v/>
      </c>
      <c r="HI117" s="577" t="str">
        <f t="shared" si="269"/>
        <v/>
      </c>
      <c r="HJ117" s="576">
        <f t="shared" si="270"/>
        <v>4020.8</v>
      </c>
      <c r="HK117" s="577">
        <f t="shared" si="270"/>
        <v>3263.4</v>
      </c>
      <c r="HL117" s="576">
        <f t="shared" si="271"/>
        <v>63324.3</v>
      </c>
      <c r="HM117" s="577">
        <f t="shared" si="271"/>
        <v>54920.1</v>
      </c>
    </row>
    <row r="118" spans="1:221">
      <c r="A118" s="71" t="s">
        <v>469</v>
      </c>
      <c r="B118" s="69" t="s">
        <v>489</v>
      </c>
      <c r="C118" s="14"/>
      <c r="D118" s="67">
        <v>157483</v>
      </c>
      <c r="E118" s="91">
        <v>9</v>
      </c>
      <c r="F118" s="574">
        <v>703</v>
      </c>
      <c r="G118" s="575">
        <v>633</v>
      </c>
      <c r="H118" s="574">
        <v>79</v>
      </c>
      <c r="I118" s="575">
        <v>18</v>
      </c>
      <c r="J118" s="576">
        <f t="shared" si="204"/>
        <v>624</v>
      </c>
      <c r="K118" s="577">
        <f t="shared" si="204"/>
        <v>615</v>
      </c>
      <c r="L118" s="574"/>
      <c r="M118" s="575"/>
      <c r="N118" s="579">
        <f t="shared" si="205"/>
        <v>681</v>
      </c>
      <c r="O118" s="577">
        <f t="shared" si="205"/>
        <v>615</v>
      </c>
      <c r="P118" s="579">
        <f t="shared" si="205"/>
        <v>681</v>
      </c>
      <c r="Q118" s="577">
        <f t="shared" si="205"/>
        <v>615</v>
      </c>
      <c r="R118" s="574">
        <v>148</v>
      </c>
      <c r="S118" s="575">
        <v>168</v>
      </c>
      <c r="T118" s="576">
        <f t="shared" si="206"/>
        <v>148</v>
      </c>
      <c r="U118" s="577">
        <f t="shared" si="206"/>
        <v>168</v>
      </c>
      <c r="V118" s="574">
        <v>47</v>
      </c>
      <c r="W118" s="575">
        <v>31</v>
      </c>
      <c r="X118" s="576">
        <f t="shared" si="207"/>
        <v>47</v>
      </c>
      <c r="Y118" s="577">
        <f t="shared" si="207"/>
        <v>31</v>
      </c>
      <c r="Z118" s="574"/>
      <c r="AA118" s="575"/>
      <c r="AB118" s="576">
        <f t="shared" si="208"/>
        <v>0</v>
      </c>
      <c r="AC118" s="577">
        <f t="shared" si="208"/>
        <v>0</v>
      </c>
      <c r="AD118" s="576">
        <f t="shared" si="209"/>
        <v>195</v>
      </c>
      <c r="AE118" s="577">
        <f t="shared" si="209"/>
        <v>199</v>
      </c>
      <c r="AF118" s="576">
        <f t="shared" si="210"/>
        <v>195</v>
      </c>
      <c r="AG118" s="577">
        <f t="shared" si="210"/>
        <v>199</v>
      </c>
      <c r="AH118" s="574">
        <v>3.6</v>
      </c>
      <c r="AI118" s="575">
        <v>3.2</v>
      </c>
      <c r="AJ118" s="576">
        <f t="shared" si="211"/>
        <v>532.80000000000007</v>
      </c>
      <c r="AK118" s="577">
        <f t="shared" si="211"/>
        <v>537.6</v>
      </c>
      <c r="AL118" s="574">
        <v>4.0999999999999996</v>
      </c>
      <c r="AM118" s="575">
        <v>3.4</v>
      </c>
      <c r="AN118" s="576">
        <f t="shared" si="212"/>
        <v>192.7</v>
      </c>
      <c r="AO118" s="577">
        <f t="shared" si="212"/>
        <v>105.39999999999999</v>
      </c>
      <c r="AP118" s="574"/>
      <c r="AQ118" s="575"/>
      <c r="AR118" s="576">
        <f t="shared" si="213"/>
        <v>0</v>
      </c>
      <c r="AS118" s="577">
        <f t="shared" si="213"/>
        <v>0</v>
      </c>
      <c r="AT118" s="576">
        <f t="shared" si="214"/>
        <v>3.7205128205128206</v>
      </c>
      <c r="AU118" s="577">
        <f t="shared" si="214"/>
        <v>3.2311557788944723</v>
      </c>
      <c r="AV118" s="576">
        <f t="shared" si="215"/>
        <v>725.5</v>
      </c>
      <c r="AW118" s="577">
        <f t="shared" si="215"/>
        <v>643</v>
      </c>
      <c r="AX118" s="574">
        <v>71.8</v>
      </c>
      <c r="AY118" s="575">
        <v>71.5</v>
      </c>
      <c r="AZ118" s="576">
        <f t="shared" si="216"/>
        <v>10626.4</v>
      </c>
      <c r="BA118" s="577">
        <f t="shared" si="216"/>
        <v>12012</v>
      </c>
      <c r="BB118" s="574">
        <v>79</v>
      </c>
      <c r="BC118" s="575">
        <v>73.2</v>
      </c>
      <c r="BD118" s="576">
        <f t="shared" si="217"/>
        <v>3713</v>
      </c>
      <c r="BE118" s="577">
        <f t="shared" si="217"/>
        <v>2269.2000000000003</v>
      </c>
      <c r="BF118" s="574"/>
      <c r="BG118" s="575"/>
      <c r="BH118" s="576">
        <f t="shared" si="218"/>
        <v>0</v>
      </c>
      <c r="BI118" s="577">
        <f t="shared" si="218"/>
        <v>0</v>
      </c>
      <c r="BJ118" s="576">
        <f t="shared" si="219"/>
        <v>73.535384615384615</v>
      </c>
      <c r="BK118" s="577">
        <f t="shared" si="219"/>
        <v>71.764824120603024</v>
      </c>
      <c r="BL118" s="576">
        <f t="shared" si="220"/>
        <v>14339.4</v>
      </c>
      <c r="BM118" s="577">
        <f t="shared" si="220"/>
        <v>14281.200000000003</v>
      </c>
      <c r="BN118" s="574">
        <v>95</v>
      </c>
      <c r="BO118" s="575">
        <v>84</v>
      </c>
      <c r="BP118" s="576">
        <f t="shared" si="221"/>
        <v>95</v>
      </c>
      <c r="BQ118" s="577">
        <f t="shared" si="221"/>
        <v>84</v>
      </c>
      <c r="BR118" s="574">
        <v>53</v>
      </c>
      <c r="BS118" s="575">
        <v>51</v>
      </c>
      <c r="BT118" s="576">
        <f t="shared" si="222"/>
        <v>53</v>
      </c>
      <c r="BU118" s="577">
        <f t="shared" si="222"/>
        <v>51</v>
      </c>
      <c r="BV118" s="574"/>
      <c r="BW118" s="575"/>
      <c r="BX118" s="576">
        <f t="shared" si="223"/>
        <v>0</v>
      </c>
      <c r="BY118" s="577">
        <f t="shared" si="223"/>
        <v>0</v>
      </c>
      <c r="BZ118" s="576">
        <f t="shared" si="224"/>
        <v>148</v>
      </c>
      <c r="CA118" s="577">
        <f t="shared" si="224"/>
        <v>135</v>
      </c>
      <c r="CB118" s="576">
        <f t="shared" si="225"/>
        <v>148</v>
      </c>
      <c r="CC118" s="577">
        <f t="shared" si="225"/>
        <v>135</v>
      </c>
      <c r="CD118" s="574">
        <v>4.5999999999999996</v>
      </c>
      <c r="CE118" s="575">
        <v>3.8</v>
      </c>
      <c r="CF118" s="576">
        <f t="shared" si="226"/>
        <v>436.99999999999994</v>
      </c>
      <c r="CG118" s="577">
        <f t="shared" si="226"/>
        <v>319.2</v>
      </c>
      <c r="CH118" s="574">
        <v>5.2</v>
      </c>
      <c r="CI118" s="575">
        <v>5.6</v>
      </c>
      <c r="CJ118" s="576">
        <f t="shared" si="227"/>
        <v>275.60000000000002</v>
      </c>
      <c r="CK118" s="577">
        <f t="shared" si="227"/>
        <v>285.59999999999997</v>
      </c>
      <c r="CL118" s="574"/>
      <c r="CM118" s="575"/>
      <c r="CN118" s="576">
        <f t="shared" si="228"/>
        <v>0</v>
      </c>
      <c r="CO118" s="577">
        <f t="shared" si="228"/>
        <v>0</v>
      </c>
      <c r="CP118" s="576">
        <f t="shared" si="229"/>
        <v>4.8148648648648642</v>
      </c>
      <c r="CQ118" s="577">
        <f t="shared" si="229"/>
        <v>4.4799999999999995</v>
      </c>
      <c r="CR118" s="576">
        <f t="shared" si="230"/>
        <v>712.59999999999991</v>
      </c>
      <c r="CS118" s="577">
        <f t="shared" si="230"/>
        <v>604.79999999999995</v>
      </c>
      <c r="CT118" s="574">
        <v>85.2</v>
      </c>
      <c r="CU118" s="575">
        <v>81.3</v>
      </c>
      <c r="CV118" s="576">
        <f t="shared" si="231"/>
        <v>8094</v>
      </c>
      <c r="CW118" s="577">
        <f t="shared" si="231"/>
        <v>6829.2</v>
      </c>
      <c r="CX118" s="574">
        <v>81.599999999999994</v>
      </c>
      <c r="CY118" s="575">
        <v>90.9</v>
      </c>
      <c r="CZ118" s="576">
        <f t="shared" si="232"/>
        <v>4324.7999999999993</v>
      </c>
      <c r="DA118" s="577">
        <f t="shared" si="232"/>
        <v>4635.9000000000005</v>
      </c>
      <c r="DB118" s="574"/>
      <c r="DC118" s="575"/>
      <c r="DD118" s="576">
        <f t="shared" si="233"/>
        <v>0</v>
      </c>
      <c r="DE118" s="577">
        <f t="shared" si="233"/>
        <v>0</v>
      </c>
      <c r="DF118" s="576">
        <f t="shared" si="234"/>
        <v>83.910810810810801</v>
      </c>
      <c r="DG118" s="577">
        <f t="shared" si="234"/>
        <v>84.926666666666662</v>
      </c>
      <c r="DH118" s="576">
        <f t="shared" si="235"/>
        <v>12418.8</v>
      </c>
      <c r="DI118" s="577">
        <f t="shared" si="235"/>
        <v>11465.099999999999</v>
      </c>
      <c r="DJ118" s="576">
        <f t="shared" si="236"/>
        <v>343</v>
      </c>
      <c r="DK118" s="577">
        <f t="shared" si="236"/>
        <v>334</v>
      </c>
      <c r="DL118" s="576">
        <f t="shared" si="236"/>
        <v>343</v>
      </c>
      <c r="DM118" s="577">
        <f t="shared" si="236"/>
        <v>334</v>
      </c>
      <c r="DN118" s="576">
        <f t="shared" si="237"/>
        <v>4.1927113702623906</v>
      </c>
      <c r="DO118" s="577">
        <f t="shared" si="237"/>
        <v>3.7359281437125746</v>
      </c>
      <c r="DP118" s="576">
        <f t="shared" si="238"/>
        <v>1438.1</v>
      </c>
      <c r="DQ118" s="577">
        <f t="shared" si="238"/>
        <v>1247.8</v>
      </c>
      <c r="DR118" s="576">
        <f t="shared" si="239"/>
        <v>78.012244897959178</v>
      </c>
      <c r="DS118" s="577">
        <f t="shared" si="239"/>
        <v>77.084730538922159</v>
      </c>
      <c r="DT118" s="576">
        <f t="shared" si="240"/>
        <v>26758.199999999997</v>
      </c>
      <c r="DU118" s="577">
        <f t="shared" si="240"/>
        <v>25746.3</v>
      </c>
      <c r="DV118" s="574">
        <v>131</v>
      </c>
      <c r="DW118" s="575">
        <v>106</v>
      </c>
      <c r="DX118" s="576">
        <f t="shared" si="241"/>
        <v>131</v>
      </c>
      <c r="DY118" s="577">
        <f t="shared" si="241"/>
        <v>106</v>
      </c>
      <c r="DZ118" s="574">
        <v>67</v>
      </c>
      <c r="EA118" s="575">
        <v>48</v>
      </c>
      <c r="EB118" s="576">
        <f t="shared" si="242"/>
        <v>67</v>
      </c>
      <c r="EC118" s="577">
        <f t="shared" si="242"/>
        <v>48</v>
      </c>
      <c r="ED118" s="574"/>
      <c r="EE118" s="575"/>
      <c r="EF118" s="576">
        <f t="shared" si="243"/>
        <v>0</v>
      </c>
      <c r="EG118" s="577">
        <f t="shared" si="243"/>
        <v>0</v>
      </c>
      <c r="EH118" s="576">
        <f t="shared" si="244"/>
        <v>198</v>
      </c>
      <c r="EI118" s="577">
        <f t="shared" si="244"/>
        <v>154</v>
      </c>
      <c r="EJ118" s="576">
        <f t="shared" si="245"/>
        <v>198</v>
      </c>
      <c r="EK118" s="577">
        <f t="shared" si="245"/>
        <v>154</v>
      </c>
      <c r="EL118" s="574">
        <v>5.9</v>
      </c>
      <c r="EM118" s="575">
        <v>5</v>
      </c>
      <c r="EN118" s="576">
        <f t="shared" si="246"/>
        <v>772.90000000000009</v>
      </c>
      <c r="EO118" s="577">
        <f t="shared" si="246"/>
        <v>530</v>
      </c>
      <c r="EP118" s="574">
        <v>4.8</v>
      </c>
      <c r="EQ118" s="575">
        <v>4.2</v>
      </c>
      <c r="ER118" s="576">
        <f t="shared" si="247"/>
        <v>321.59999999999997</v>
      </c>
      <c r="ES118" s="577">
        <f t="shared" si="247"/>
        <v>201.60000000000002</v>
      </c>
      <c r="ET118" s="574"/>
      <c r="EU118" s="575"/>
      <c r="EV118" s="576">
        <f t="shared" si="248"/>
        <v>0</v>
      </c>
      <c r="EW118" s="577">
        <f t="shared" si="248"/>
        <v>0</v>
      </c>
      <c r="EX118" s="576">
        <f t="shared" si="249"/>
        <v>5.5277777777777777</v>
      </c>
      <c r="EY118" s="577">
        <f t="shared" si="249"/>
        <v>4.7506493506493506</v>
      </c>
      <c r="EZ118" s="576">
        <f t="shared" si="250"/>
        <v>1094.5</v>
      </c>
      <c r="FA118" s="577">
        <f t="shared" si="250"/>
        <v>731.6</v>
      </c>
      <c r="FB118" s="574">
        <v>63.8</v>
      </c>
      <c r="FC118" s="575">
        <v>59.6</v>
      </c>
      <c r="FD118" s="576">
        <f t="shared" si="251"/>
        <v>8357.7999999999993</v>
      </c>
      <c r="FE118" s="577">
        <f t="shared" si="251"/>
        <v>6317.6</v>
      </c>
      <c r="FF118" s="574">
        <v>55.5</v>
      </c>
      <c r="FG118" s="575">
        <v>56</v>
      </c>
      <c r="FH118" s="576">
        <f t="shared" si="252"/>
        <v>3718.5</v>
      </c>
      <c r="FI118" s="577">
        <f t="shared" si="252"/>
        <v>2688</v>
      </c>
      <c r="FJ118" s="574"/>
      <c r="FK118" s="575"/>
      <c r="FL118" s="576">
        <f t="shared" si="253"/>
        <v>0</v>
      </c>
      <c r="FM118" s="577">
        <f t="shared" si="253"/>
        <v>0</v>
      </c>
      <c r="FN118" s="576">
        <f t="shared" si="254"/>
        <v>60.99141414141414</v>
      </c>
      <c r="FO118" s="577">
        <f t="shared" si="254"/>
        <v>58.477922077922081</v>
      </c>
      <c r="FP118" s="576">
        <f t="shared" si="255"/>
        <v>12076.3</v>
      </c>
      <c r="FQ118" s="577">
        <f t="shared" si="255"/>
        <v>9005.6</v>
      </c>
      <c r="FR118" s="574">
        <v>140</v>
      </c>
      <c r="FS118" s="575">
        <v>127</v>
      </c>
      <c r="FT118" s="576">
        <f t="shared" si="256"/>
        <v>140</v>
      </c>
      <c r="FU118" s="577">
        <f t="shared" si="256"/>
        <v>127</v>
      </c>
      <c r="FV118" s="574">
        <v>5</v>
      </c>
      <c r="FW118" s="575">
        <v>4.8</v>
      </c>
      <c r="FX118" s="576">
        <f t="shared" si="257"/>
        <v>700</v>
      </c>
      <c r="FY118" s="577">
        <f t="shared" si="257"/>
        <v>609.6</v>
      </c>
      <c r="FZ118" s="574">
        <v>84.5</v>
      </c>
      <c r="GA118" s="575">
        <v>81.400000000000006</v>
      </c>
      <c r="GB118" s="576">
        <f t="shared" si="258"/>
        <v>11830</v>
      </c>
      <c r="GC118" s="577">
        <f t="shared" si="258"/>
        <v>10337.800000000001</v>
      </c>
      <c r="GD118" s="576">
        <f t="shared" si="259"/>
        <v>374</v>
      </c>
      <c r="GE118" s="577">
        <f t="shared" si="259"/>
        <v>358</v>
      </c>
      <c r="GF118" s="576">
        <f t="shared" si="259"/>
        <v>374</v>
      </c>
      <c r="GG118" s="577">
        <f t="shared" si="259"/>
        <v>358</v>
      </c>
      <c r="GH118" s="576">
        <f t="shared" si="260"/>
        <v>1742.7</v>
      </c>
      <c r="GI118" s="577">
        <f t="shared" si="260"/>
        <v>1386.8</v>
      </c>
      <c r="GJ118" s="576">
        <f t="shared" si="261"/>
        <v>27078.2</v>
      </c>
      <c r="GK118" s="577">
        <f t="shared" si="261"/>
        <v>25158.800000000003</v>
      </c>
      <c r="GL118" s="576">
        <f t="shared" si="262"/>
        <v>167</v>
      </c>
      <c r="GM118" s="577">
        <f t="shared" si="262"/>
        <v>130</v>
      </c>
      <c r="GN118" s="576">
        <f t="shared" si="262"/>
        <v>167</v>
      </c>
      <c r="GO118" s="577">
        <f t="shared" si="262"/>
        <v>130</v>
      </c>
      <c r="GP118" s="576">
        <f t="shared" si="263"/>
        <v>789.9</v>
      </c>
      <c r="GQ118" s="577">
        <f t="shared" si="263"/>
        <v>592.59999999999991</v>
      </c>
      <c r="GR118" s="576">
        <f t="shared" si="264"/>
        <v>11756.3</v>
      </c>
      <c r="GS118" s="577">
        <f t="shared" si="264"/>
        <v>9593.1</v>
      </c>
      <c r="GT118" s="576">
        <f t="shared" si="265"/>
        <v>541</v>
      </c>
      <c r="GU118" s="577">
        <f t="shared" si="265"/>
        <v>488</v>
      </c>
      <c r="GV118" s="576">
        <f t="shared" si="265"/>
        <v>541</v>
      </c>
      <c r="GW118" s="577">
        <f t="shared" si="265"/>
        <v>488</v>
      </c>
      <c r="GX118" s="576">
        <f t="shared" si="266"/>
        <v>2532.6</v>
      </c>
      <c r="GY118" s="577">
        <f t="shared" si="266"/>
        <v>1979.3999999999999</v>
      </c>
      <c r="GZ118" s="576">
        <f t="shared" si="266"/>
        <v>38834.5</v>
      </c>
      <c r="HA118" s="577">
        <f t="shared" si="266"/>
        <v>34751.9</v>
      </c>
      <c r="HB118" s="576">
        <f t="shared" si="267"/>
        <v>0</v>
      </c>
      <c r="HC118" s="577">
        <f t="shared" si="267"/>
        <v>0</v>
      </c>
      <c r="HD118" s="576">
        <f t="shared" si="267"/>
        <v>0</v>
      </c>
      <c r="HE118" s="577">
        <f t="shared" si="267"/>
        <v>0</v>
      </c>
      <c r="HF118" s="576" t="str">
        <f t="shared" si="268"/>
        <v/>
      </c>
      <c r="HG118" s="577" t="str">
        <f t="shared" si="268"/>
        <v/>
      </c>
      <c r="HH118" s="576" t="str">
        <f t="shared" si="269"/>
        <v/>
      </c>
      <c r="HI118" s="577" t="str">
        <f t="shared" si="269"/>
        <v/>
      </c>
      <c r="HJ118" s="576">
        <f t="shared" si="270"/>
        <v>3232.6</v>
      </c>
      <c r="HK118" s="577">
        <f t="shared" si="270"/>
        <v>2589</v>
      </c>
      <c r="HL118" s="576">
        <f t="shared" si="271"/>
        <v>50664.5</v>
      </c>
      <c r="HM118" s="577">
        <f t="shared" si="271"/>
        <v>45089.700000000004</v>
      </c>
    </row>
    <row r="119" spans="1:221">
      <c r="A119" s="71" t="s">
        <v>469</v>
      </c>
      <c r="B119" s="69" t="s">
        <v>490</v>
      </c>
      <c r="C119" s="90"/>
      <c r="D119" s="67">
        <v>156790</v>
      </c>
      <c r="E119" s="91">
        <v>10</v>
      </c>
      <c r="F119" s="574">
        <v>375</v>
      </c>
      <c r="G119" s="575">
        <v>341</v>
      </c>
      <c r="H119" s="574">
        <v>77</v>
      </c>
      <c r="I119" s="575">
        <v>53</v>
      </c>
      <c r="J119" s="576">
        <f t="shared" si="204"/>
        <v>298</v>
      </c>
      <c r="K119" s="577">
        <f t="shared" si="204"/>
        <v>288</v>
      </c>
      <c r="L119" s="574"/>
      <c r="M119" s="575"/>
      <c r="N119" s="579">
        <f t="shared" si="205"/>
        <v>334</v>
      </c>
      <c r="O119" s="577">
        <f t="shared" si="205"/>
        <v>288</v>
      </c>
      <c r="P119" s="579">
        <f t="shared" si="205"/>
        <v>334</v>
      </c>
      <c r="Q119" s="577">
        <f t="shared" si="205"/>
        <v>288</v>
      </c>
      <c r="R119" s="574">
        <v>87</v>
      </c>
      <c r="S119" s="575">
        <v>68</v>
      </c>
      <c r="T119" s="576">
        <f t="shared" si="206"/>
        <v>87</v>
      </c>
      <c r="U119" s="577">
        <f t="shared" si="206"/>
        <v>68</v>
      </c>
      <c r="V119" s="574">
        <v>16</v>
      </c>
      <c r="W119" s="575">
        <v>12</v>
      </c>
      <c r="X119" s="576">
        <f t="shared" si="207"/>
        <v>16</v>
      </c>
      <c r="Y119" s="577">
        <f t="shared" si="207"/>
        <v>12</v>
      </c>
      <c r="Z119" s="574"/>
      <c r="AA119" s="575"/>
      <c r="AB119" s="576">
        <f t="shared" si="208"/>
        <v>0</v>
      </c>
      <c r="AC119" s="577">
        <f t="shared" si="208"/>
        <v>0</v>
      </c>
      <c r="AD119" s="576">
        <f t="shared" si="209"/>
        <v>103</v>
      </c>
      <c r="AE119" s="577">
        <f t="shared" si="209"/>
        <v>80</v>
      </c>
      <c r="AF119" s="576">
        <f t="shared" si="210"/>
        <v>103</v>
      </c>
      <c r="AG119" s="577">
        <f t="shared" si="210"/>
        <v>80</v>
      </c>
      <c r="AH119" s="574">
        <v>4.4000000000000004</v>
      </c>
      <c r="AI119" s="575">
        <v>4.4000000000000004</v>
      </c>
      <c r="AJ119" s="576">
        <f t="shared" si="211"/>
        <v>382.8</v>
      </c>
      <c r="AK119" s="577">
        <f t="shared" si="211"/>
        <v>299.20000000000005</v>
      </c>
      <c r="AL119" s="574">
        <v>3.1</v>
      </c>
      <c r="AM119" s="575">
        <v>3.3</v>
      </c>
      <c r="AN119" s="576">
        <f t="shared" si="212"/>
        <v>49.6</v>
      </c>
      <c r="AO119" s="577">
        <f t="shared" si="212"/>
        <v>39.599999999999994</v>
      </c>
      <c r="AP119" s="574"/>
      <c r="AQ119" s="575"/>
      <c r="AR119" s="576">
        <f t="shared" si="213"/>
        <v>0</v>
      </c>
      <c r="AS119" s="577">
        <f t="shared" si="213"/>
        <v>0</v>
      </c>
      <c r="AT119" s="576">
        <f t="shared" si="214"/>
        <v>4.1980582524271846</v>
      </c>
      <c r="AU119" s="577">
        <f t="shared" si="214"/>
        <v>4.2350000000000012</v>
      </c>
      <c r="AV119" s="576">
        <f t="shared" si="215"/>
        <v>432.40000000000003</v>
      </c>
      <c r="AW119" s="577">
        <f t="shared" si="215"/>
        <v>338.80000000000007</v>
      </c>
      <c r="AX119" s="574">
        <v>87.8</v>
      </c>
      <c r="AY119" s="575">
        <v>87.1</v>
      </c>
      <c r="AZ119" s="576">
        <f t="shared" si="216"/>
        <v>7638.5999999999995</v>
      </c>
      <c r="BA119" s="577">
        <f t="shared" si="216"/>
        <v>5922.7999999999993</v>
      </c>
      <c r="BB119" s="574">
        <v>73.7</v>
      </c>
      <c r="BC119" s="575">
        <v>72.900000000000006</v>
      </c>
      <c r="BD119" s="576">
        <f t="shared" si="217"/>
        <v>1179.2</v>
      </c>
      <c r="BE119" s="577">
        <f t="shared" si="217"/>
        <v>874.80000000000007</v>
      </c>
      <c r="BF119" s="574"/>
      <c r="BG119" s="575"/>
      <c r="BH119" s="576">
        <f t="shared" si="218"/>
        <v>0</v>
      </c>
      <c r="BI119" s="577">
        <f t="shared" si="218"/>
        <v>0</v>
      </c>
      <c r="BJ119" s="576">
        <f t="shared" si="219"/>
        <v>85.609708737864068</v>
      </c>
      <c r="BK119" s="577">
        <f t="shared" si="219"/>
        <v>84.97</v>
      </c>
      <c r="BL119" s="576">
        <f t="shared" si="220"/>
        <v>8817.7999999999993</v>
      </c>
      <c r="BM119" s="577">
        <f t="shared" si="220"/>
        <v>6797.6</v>
      </c>
      <c r="BN119" s="574">
        <v>63</v>
      </c>
      <c r="BO119" s="575">
        <v>58</v>
      </c>
      <c r="BP119" s="576">
        <f t="shared" si="221"/>
        <v>63</v>
      </c>
      <c r="BQ119" s="577">
        <f t="shared" si="221"/>
        <v>58</v>
      </c>
      <c r="BR119" s="574">
        <v>24</v>
      </c>
      <c r="BS119" s="575">
        <v>10</v>
      </c>
      <c r="BT119" s="576">
        <f t="shared" si="222"/>
        <v>24</v>
      </c>
      <c r="BU119" s="577">
        <f t="shared" si="222"/>
        <v>10</v>
      </c>
      <c r="BV119" s="574"/>
      <c r="BW119" s="575"/>
      <c r="BX119" s="576">
        <f t="shared" si="223"/>
        <v>0</v>
      </c>
      <c r="BY119" s="577">
        <f t="shared" si="223"/>
        <v>0</v>
      </c>
      <c r="BZ119" s="576">
        <f t="shared" si="224"/>
        <v>87</v>
      </c>
      <c r="CA119" s="577">
        <f t="shared" si="224"/>
        <v>68</v>
      </c>
      <c r="CB119" s="576">
        <f t="shared" si="225"/>
        <v>87</v>
      </c>
      <c r="CC119" s="577">
        <f t="shared" si="225"/>
        <v>68</v>
      </c>
      <c r="CD119" s="574">
        <v>4.7</v>
      </c>
      <c r="CE119" s="575">
        <v>4.5</v>
      </c>
      <c r="CF119" s="576">
        <f t="shared" si="226"/>
        <v>296.10000000000002</v>
      </c>
      <c r="CG119" s="577">
        <f t="shared" si="226"/>
        <v>261</v>
      </c>
      <c r="CH119" s="574">
        <v>5.3</v>
      </c>
      <c r="CI119" s="575">
        <v>5.4</v>
      </c>
      <c r="CJ119" s="576">
        <f t="shared" si="227"/>
        <v>127.19999999999999</v>
      </c>
      <c r="CK119" s="577">
        <f t="shared" si="227"/>
        <v>54</v>
      </c>
      <c r="CL119" s="574"/>
      <c r="CM119" s="575"/>
      <c r="CN119" s="576">
        <f t="shared" si="228"/>
        <v>0</v>
      </c>
      <c r="CO119" s="577">
        <f t="shared" si="228"/>
        <v>0</v>
      </c>
      <c r="CP119" s="576">
        <f t="shared" si="229"/>
        <v>4.8655172413793109</v>
      </c>
      <c r="CQ119" s="577">
        <f t="shared" si="229"/>
        <v>4.632352941176471</v>
      </c>
      <c r="CR119" s="576">
        <f t="shared" si="230"/>
        <v>423.30000000000007</v>
      </c>
      <c r="CS119" s="577">
        <f t="shared" si="230"/>
        <v>315</v>
      </c>
      <c r="CT119" s="574">
        <v>96.5</v>
      </c>
      <c r="CU119" s="575">
        <v>91.5</v>
      </c>
      <c r="CV119" s="576">
        <f t="shared" si="231"/>
        <v>6079.5</v>
      </c>
      <c r="CW119" s="577">
        <f t="shared" si="231"/>
        <v>5307</v>
      </c>
      <c r="CX119" s="574">
        <v>93.8</v>
      </c>
      <c r="CY119" s="575">
        <v>83.4</v>
      </c>
      <c r="CZ119" s="576">
        <f t="shared" si="232"/>
        <v>2251.1999999999998</v>
      </c>
      <c r="DA119" s="577">
        <f t="shared" si="232"/>
        <v>834</v>
      </c>
      <c r="DB119" s="574"/>
      <c r="DC119" s="575"/>
      <c r="DD119" s="576">
        <f t="shared" si="233"/>
        <v>0</v>
      </c>
      <c r="DE119" s="577">
        <f t="shared" si="233"/>
        <v>0</v>
      </c>
      <c r="DF119" s="576">
        <f t="shared" si="234"/>
        <v>95.755172413793119</v>
      </c>
      <c r="DG119" s="577">
        <f t="shared" si="234"/>
        <v>90.308823529411768</v>
      </c>
      <c r="DH119" s="576">
        <f t="shared" si="235"/>
        <v>8330.7000000000007</v>
      </c>
      <c r="DI119" s="577">
        <f t="shared" si="235"/>
        <v>6141</v>
      </c>
      <c r="DJ119" s="576">
        <f t="shared" si="236"/>
        <v>190</v>
      </c>
      <c r="DK119" s="577">
        <f t="shared" si="236"/>
        <v>148</v>
      </c>
      <c r="DL119" s="576">
        <f t="shared" si="236"/>
        <v>190</v>
      </c>
      <c r="DM119" s="577">
        <f t="shared" si="236"/>
        <v>148</v>
      </c>
      <c r="DN119" s="576">
        <f t="shared" si="237"/>
        <v>4.5036842105263162</v>
      </c>
      <c r="DO119" s="577">
        <f t="shared" si="237"/>
        <v>4.4175675675675681</v>
      </c>
      <c r="DP119" s="576">
        <f t="shared" si="238"/>
        <v>855.7</v>
      </c>
      <c r="DQ119" s="577">
        <f t="shared" si="238"/>
        <v>653.80000000000007</v>
      </c>
      <c r="DR119" s="576">
        <f t="shared" si="239"/>
        <v>90.255263157894731</v>
      </c>
      <c r="DS119" s="577">
        <f t="shared" si="239"/>
        <v>87.422972972972971</v>
      </c>
      <c r="DT119" s="576">
        <f t="shared" si="240"/>
        <v>17148.5</v>
      </c>
      <c r="DU119" s="577">
        <f t="shared" si="240"/>
        <v>12938.6</v>
      </c>
      <c r="DV119" s="574">
        <v>74</v>
      </c>
      <c r="DW119" s="575">
        <v>70</v>
      </c>
      <c r="DX119" s="576">
        <f t="shared" si="241"/>
        <v>74</v>
      </c>
      <c r="DY119" s="577">
        <f t="shared" si="241"/>
        <v>70</v>
      </c>
      <c r="DZ119" s="574">
        <v>16</v>
      </c>
      <c r="EA119" s="575">
        <v>28</v>
      </c>
      <c r="EB119" s="576">
        <f t="shared" si="242"/>
        <v>16</v>
      </c>
      <c r="EC119" s="577">
        <f t="shared" si="242"/>
        <v>28</v>
      </c>
      <c r="ED119" s="574"/>
      <c r="EE119" s="575"/>
      <c r="EF119" s="576">
        <f t="shared" si="243"/>
        <v>0</v>
      </c>
      <c r="EG119" s="577">
        <f t="shared" si="243"/>
        <v>0</v>
      </c>
      <c r="EH119" s="576">
        <f t="shared" si="244"/>
        <v>90</v>
      </c>
      <c r="EI119" s="577">
        <f t="shared" si="244"/>
        <v>98</v>
      </c>
      <c r="EJ119" s="576">
        <f t="shared" si="245"/>
        <v>90</v>
      </c>
      <c r="EK119" s="577">
        <f t="shared" si="245"/>
        <v>98</v>
      </c>
      <c r="EL119" s="574">
        <v>4.8</v>
      </c>
      <c r="EM119" s="575">
        <v>4.5</v>
      </c>
      <c r="EN119" s="576">
        <f t="shared" si="246"/>
        <v>355.2</v>
      </c>
      <c r="EO119" s="577">
        <f t="shared" si="246"/>
        <v>315</v>
      </c>
      <c r="EP119" s="574">
        <v>6.9</v>
      </c>
      <c r="EQ119" s="575">
        <v>5.5</v>
      </c>
      <c r="ER119" s="576">
        <f t="shared" si="247"/>
        <v>110.4</v>
      </c>
      <c r="ES119" s="577">
        <f t="shared" si="247"/>
        <v>154</v>
      </c>
      <c r="ET119" s="574"/>
      <c r="EU119" s="575"/>
      <c r="EV119" s="576">
        <f t="shared" si="248"/>
        <v>0</v>
      </c>
      <c r="EW119" s="577">
        <f t="shared" si="248"/>
        <v>0</v>
      </c>
      <c r="EX119" s="576">
        <f t="shared" si="249"/>
        <v>5.1733333333333338</v>
      </c>
      <c r="EY119" s="577">
        <f t="shared" si="249"/>
        <v>4.7857142857142856</v>
      </c>
      <c r="EZ119" s="576">
        <f t="shared" si="250"/>
        <v>465.6</v>
      </c>
      <c r="FA119" s="577">
        <f t="shared" si="250"/>
        <v>469</v>
      </c>
      <c r="FB119" s="574">
        <v>49.4</v>
      </c>
      <c r="FC119" s="575">
        <v>46.5</v>
      </c>
      <c r="FD119" s="576">
        <f t="shared" si="251"/>
        <v>3655.6</v>
      </c>
      <c r="FE119" s="577">
        <f t="shared" si="251"/>
        <v>3255</v>
      </c>
      <c r="FF119" s="574">
        <v>70.099999999999994</v>
      </c>
      <c r="FG119" s="575">
        <v>56.7</v>
      </c>
      <c r="FH119" s="576">
        <f t="shared" si="252"/>
        <v>1121.5999999999999</v>
      </c>
      <c r="FI119" s="577">
        <f t="shared" si="252"/>
        <v>1587.6000000000001</v>
      </c>
      <c r="FJ119" s="574"/>
      <c r="FK119" s="575"/>
      <c r="FL119" s="576">
        <f t="shared" si="253"/>
        <v>0</v>
      </c>
      <c r="FM119" s="577">
        <f t="shared" si="253"/>
        <v>0</v>
      </c>
      <c r="FN119" s="576">
        <f t="shared" si="254"/>
        <v>53.08</v>
      </c>
      <c r="FO119" s="577">
        <f t="shared" si="254"/>
        <v>49.414285714285718</v>
      </c>
      <c r="FP119" s="576">
        <f t="shared" si="255"/>
        <v>4777.2</v>
      </c>
      <c r="FQ119" s="577">
        <f t="shared" si="255"/>
        <v>4842.6000000000004</v>
      </c>
      <c r="FR119" s="574">
        <v>54</v>
      </c>
      <c r="FS119" s="575">
        <v>42</v>
      </c>
      <c r="FT119" s="576">
        <f t="shared" si="256"/>
        <v>54</v>
      </c>
      <c r="FU119" s="577">
        <f t="shared" si="256"/>
        <v>42</v>
      </c>
      <c r="FV119" s="574">
        <v>6.2</v>
      </c>
      <c r="FW119" s="575">
        <v>5.3</v>
      </c>
      <c r="FX119" s="576">
        <f t="shared" si="257"/>
        <v>334.8</v>
      </c>
      <c r="FY119" s="577">
        <f t="shared" si="257"/>
        <v>222.6</v>
      </c>
      <c r="FZ119" s="574">
        <v>84.5</v>
      </c>
      <c r="GA119" s="575">
        <v>82.2</v>
      </c>
      <c r="GB119" s="576">
        <f t="shared" si="258"/>
        <v>4563</v>
      </c>
      <c r="GC119" s="577">
        <f t="shared" si="258"/>
        <v>3452.4</v>
      </c>
      <c r="GD119" s="576">
        <f t="shared" si="259"/>
        <v>224</v>
      </c>
      <c r="GE119" s="577">
        <f t="shared" si="259"/>
        <v>196</v>
      </c>
      <c r="GF119" s="576">
        <f t="shared" si="259"/>
        <v>224</v>
      </c>
      <c r="GG119" s="577">
        <f t="shared" si="259"/>
        <v>196</v>
      </c>
      <c r="GH119" s="576">
        <f t="shared" si="260"/>
        <v>1034.1000000000001</v>
      </c>
      <c r="GI119" s="577">
        <f t="shared" si="260"/>
        <v>875.2</v>
      </c>
      <c r="GJ119" s="576">
        <f t="shared" si="261"/>
        <v>17373.699999999997</v>
      </c>
      <c r="GK119" s="577">
        <f t="shared" si="261"/>
        <v>14484.8</v>
      </c>
      <c r="GL119" s="576">
        <f t="shared" si="262"/>
        <v>56</v>
      </c>
      <c r="GM119" s="577">
        <f t="shared" si="262"/>
        <v>50</v>
      </c>
      <c r="GN119" s="576">
        <f t="shared" si="262"/>
        <v>56</v>
      </c>
      <c r="GO119" s="577">
        <f t="shared" si="262"/>
        <v>50</v>
      </c>
      <c r="GP119" s="576">
        <f t="shared" si="263"/>
        <v>287.2</v>
      </c>
      <c r="GQ119" s="577">
        <f t="shared" si="263"/>
        <v>247.6</v>
      </c>
      <c r="GR119" s="576">
        <f t="shared" si="264"/>
        <v>4552</v>
      </c>
      <c r="GS119" s="577">
        <f t="shared" si="264"/>
        <v>3296.4000000000005</v>
      </c>
      <c r="GT119" s="576">
        <f t="shared" si="265"/>
        <v>280</v>
      </c>
      <c r="GU119" s="577">
        <f t="shared" si="265"/>
        <v>246</v>
      </c>
      <c r="GV119" s="576">
        <f t="shared" si="265"/>
        <v>280</v>
      </c>
      <c r="GW119" s="577">
        <f t="shared" si="265"/>
        <v>246</v>
      </c>
      <c r="GX119" s="576">
        <f t="shared" si="266"/>
        <v>1321.3000000000002</v>
      </c>
      <c r="GY119" s="577">
        <f t="shared" si="266"/>
        <v>1122.8</v>
      </c>
      <c r="GZ119" s="576">
        <f t="shared" si="266"/>
        <v>21925.699999999997</v>
      </c>
      <c r="HA119" s="577">
        <f t="shared" si="266"/>
        <v>17781.2</v>
      </c>
      <c r="HB119" s="576">
        <f t="shared" si="267"/>
        <v>0</v>
      </c>
      <c r="HC119" s="577">
        <f t="shared" si="267"/>
        <v>0</v>
      </c>
      <c r="HD119" s="576">
        <f t="shared" si="267"/>
        <v>0</v>
      </c>
      <c r="HE119" s="577">
        <f t="shared" si="267"/>
        <v>0</v>
      </c>
      <c r="HF119" s="576" t="str">
        <f t="shared" si="268"/>
        <v/>
      </c>
      <c r="HG119" s="577" t="str">
        <f t="shared" si="268"/>
        <v/>
      </c>
      <c r="HH119" s="576" t="str">
        <f t="shared" si="269"/>
        <v/>
      </c>
      <c r="HI119" s="577" t="str">
        <f t="shared" si="269"/>
        <v/>
      </c>
      <c r="HJ119" s="576">
        <f t="shared" si="270"/>
        <v>1656.1000000000001</v>
      </c>
      <c r="HK119" s="577">
        <f t="shared" si="270"/>
        <v>1345.4</v>
      </c>
      <c r="HL119" s="576">
        <f t="shared" si="271"/>
        <v>26488.7</v>
      </c>
      <c r="HM119" s="577">
        <f t="shared" si="271"/>
        <v>21233.600000000002</v>
      </c>
    </row>
    <row r="120" spans="1:221">
      <c r="A120" s="71" t="s">
        <v>469</v>
      </c>
      <c r="B120" s="69" t="s">
        <v>491</v>
      </c>
      <c r="C120" s="14"/>
      <c r="D120" s="67">
        <v>156851</v>
      </c>
      <c r="E120" s="91">
        <v>10</v>
      </c>
      <c r="F120" s="574">
        <v>230</v>
      </c>
      <c r="G120" s="575">
        <v>191</v>
      </c>
      <c r="H120" s="574">
        <v>42</v>
      </c>
      <c r="I120" s="575">
        <v>7</v>
      </c>
      <c r="J120" s="576">
        <f t="shared" si="204"/>
        <v>188</v>
      </c>
      <c r="K120" s="577">
        <f t="shared" si="204"/>
        <v>184</v>
      </c>
      <c r="L120" s="574"/>
      <c r="M120" s="575"/>
      <c r="N120" s="579">
        <f t="shared" si="205"/>
        <v>206</v>
      </c>
      <c r="O120" s="577">
        <f t="shared" si="205"/>
        <v>184</v>
      </c>
      <c r="P120" s="579">
        <f t="shared" si="205"/>
        <v>206</v>
      </c>
      <c r="Q120" s="577">
        <f t="shared" si="205"/>
        <v>184</v>
      </c>
      <c r="R120" s="574">
        <v>27</v>
      </c>
      <c r="S120" s="575">
        <v>28</v>
      </c>
      <c r="T120" s="576">
        <f t="shared" si="206"/>
        <v>27</v>
      </c>
      <c r="U120" s="577">
        <f t="shared" si="206"/>
        <v>28</v>
      </c>
      <c r="V120" s="574">
        <v>7</v>
      </c>
      <c r="W120" s="575">
        <v>7</v>
      </c>
      <c r="X120" s="576">
        <f t="shared" si="207"/>
        <v>7</v>
      </c>
      <c r="Y120" s="577">
        <f t="shared" si="207"/>
        <v>7</v>
      </c>
      <c r="Z120" s="574"/>
      <c r="AA120" s="575"/>
      <c r="AB120" s="576">
        <f t="shared" si="208"/>
        <v>0</v>
      </c>
      <c r="AC120" s="577">
        <f t="shared" si="208"/>
        <v>0</v>
      </c>
      <c r="AD120" s="576">
        <f t="shared" si="209"/>
        <v>34</v>
      </c>
      <c r="AE120" s="577">
        <f t="shared" si="209"/>
        <v>35</v>
      </c>
      <c r="AF120" s="576">
        <f t="shared" si="210"/>
        <v>34</v>
      </c>
      <c r="AG120" s="577">
        <f t="shared" si="210"/>
        <v>35</v>
      </c>
      <c r="AH120" s="574">
        <v>3.5</v>
      </c>
      <c r="AI120" s="575">
        <v>4.3</v>
      </c>
      <c r="AJ120" s="576">
        <f t="shared" si="211"/>
        <v>94.5</v>
      </c>
      <c r="AK120" s="577">
        <f t="shared" si="211"/>
        <v>120.39999999999999</v>
      </c>
      <c r="AL120" s="574">
        <v>4.2</v>
      </c>
      <c r="AM120" s="575">
        <v>7.8</v>
      </c>
      <c r="AN120" s="576">
        <f t="shared" si="212"/>
        <v>29.400000000000002</v>
      </c>
      <c r="AO120" s="577">
        <f t="shared" si="212"/>
        <v>54.6</v>
      </c>
      <c r="AP120" s="574"/>
      <c r="AQ120" s="575"/>
      <c r="AR120" s="576">
        <f t="shared" si="213"/>
        <v>0</v>
      </c>
      <c r="AS120" s="577">
        <f t="shared" si="213"/>
        <v>0</v>
      </c>
      <c r="AT120" s="576">
        <f t="shared" si="214"/>
        <v>3.6441176470588239</v>
      </c>
      <c r="AU120" s="577">
        <f t="shared" si="214"/>
        <v>5</v>
      </c>
      <c r="AV120" s="576">
        <f t="shared" si="215"/>
        <v>123.9</v>
      </c>
      <c r="AW120" s="577">
        <f t="shared" si="215"/>
        <v>175</v>
      </c>
      <c r="AX120" s="574">
        <v>75.3</v>
      </c>
      <c r="AY120" s="575">
        <v>80.8</v>
      </c>
      <c r="AZ120" s="576">
        <f t="shared" si="216"/>
        <v>2033.1</v>
      </c>
      <c r="BA120" s="577">
        <f t="shared" si="216"/>
        <v>2262.4</v>
      </c>
      <c r="BB120" s="574">
        <v>76.2</v>
      </c>
      <c r="BC120" s="575">
        <v>95.5</v>
      </c>
      <c r="BD120" s="576">
        <f t="shared" si="217"/>
        <v>533.4</v>
      </c>
      <c r="BE120" s="577">
        <f t="shared" si="217"/>
        <v>668.5</v>
      </c>
      <c r="BF120" s="574"/>
      <c r="BG120" s="575"/>
      <c r="BH120" s="576">
        <f t="shared" si="218"/>
        <v>0</v>
      </c>
      <c r="BI120" s="577">
        <f t="shared" si="218"/>
        <v>0</v>
      </c>
      <c r="BJ120" s="576">
        <f t="shared" si="219"/>
        <v>75.485294117647058</v>
      </c>
      <c r="BK120" s="577">
        <f t="shared" si="219"/>
        <v>83.740000000000009</v>
      </c>
      <c r="BL120" s="576">
        <f t="shared" si="220"/>
        <v>2566.5</v>
      </c>
      <c r="BM120" s="577">
        <f t="shared" si="220"/>
        <v>2930.9000000000005</v>
      </c>
      <c r="BN120" s="574">
        <v>30</v>
      </c>
      <c r="BO120" s="575">
        <v>28</v>
      </c>
      <c r="BP120" s="576">
        <f t="shared" si="221"/>
        <v>30</v>
      </c>
      <c r="BQ120" s="577">
        <f t="shared" si="221"/>
        <v>28</v>
      </c>
      <c r="BR120" s="574">
        <v>14</v>
      </c>
      <c r="BS120" s="575">
        <v>12</v>
      </c>
      <c r="BT120" s="576">
        <f t="shared" si="222"/>
        <v>14</v>
      </c>
      <c r="BU120" s="577">
        <f t="shared" si="222"/>
        <v>12</v>
      </c>
      <c r="BV120" s="574"/>
      <c r="BW120" s="575"/>
      <c r="BX120" s="576">
        <f t="shared" si="223"/>
        <v>0</v>
      </c>
      <c r="BY120" s="577">
        <f t="shared" si="223"/>
        <v>0</v>
      </c>
      <c r="BZ120" s="576">
        <f t="shared" si="224"/>
        <v>44</v>
      </c>
      <c r="CA120" s="577">
        <f t="shared" si="224"/>
        <v>40</v>
      </c>
      <c r="CB120" s="576">
        <f t="shared" si="225"/>
        <v>44</v>
      </c>
      <c r="CC120" s="577">
        <f t="shared" si="225"/>
        <v>40</v>
      </c>
      <c r="CD120" s="574">
        <v>4.0999999999999996</v>
      </c>
      <c r="CE120" s="575">
        <v>4.8</v>
      </c>
      <c r="CF120" s="576">
        <f t="shared" si="226"/>
        <v>122.99999999999999</v>
      </c>
      <c r="CG120" s="577">
        <f t="shared" si="226"/>
        <v>134.4</v>
      </c>
      <c r="CH120" s="574">
        <v>5.6</v>
      </c>
      <c r="CI120" s="575">
        <v>5.7</v>
      </c>
      <c r="CJ120" s="576">
        <f t="shared" si="227"/>
        <v>78.399999999999991</v>
      </c>
      <c r="CK120" s="577">
        <f t="shared" si="227"/>
        <v>68.400000000000006</v>
      </c>
      <c r="CL120" s="574"/>
      <c r="CM120" s="575"/>
      <c r="CN120" s="576">
        <f t="shared" si="228"/>
        <v>0</v>
      </c>
      <c r="CO120" s="577">
        <f t="shared" si="228"/>
        <v>0</v>
      </c>
      <c r="CP120" s="576">
        <f t="shared" si="229"/>
        <v>4.5772727272727272</v>
      </c>
      <c r="CQ120" s="577">
        <f t="shared" si="229"/>
        <v>5.07</v>
      </c>
      <c r="CR120" s="576">
        <f t="shared" si="230"/>
        <v>201.4</v>
      </c>
      <c r="CS120" s="577">
        <f t="shared" si="230"/>
        <v>202.8</v>
      </c>
      <c r="CT120" s="574">
        <v>86.2</v>
      </c>
      <c r="CU120" s="575">
        <v>81.7</v>
      </c>
      <c r="CV120" s="576">
        <f t="shared" si="231"/>
        <v>2586</v>
      </c>
      <c r="CW120" s="577">
        <f t="shared" si="231"/>
        <v>2287.6</v>
      </c>
      <c r="CX120" s="574">
        <v>92.6</v>
      </c>
      <c r="CY120" s="575">
        <v>85.1</v>
      </c>
      <c r="CZ120" s="576">
        <f t="shared" si="232"/>
        <v>1296.3999999999999</v>
      </c>
      <c r="DA120" s="577">
        <f t="shared" si="232"/>
        <v>1021.1999999999999</v>
      </c>
      <c r="DB120" s="574"/>
      <c r="DC120" s="575"/>
      <c r="DD120" s="576">
        <f t="shared" si="233"/>
        <v>0</v>
      </c>
      <c r="DE120" s="577">
        <f t="shared" si="233"/>
        <v>0</v>
      </c>
      <c r="DF120" s="576">
        <f t="shared" si="234"/>
        <v>88.236363636363635</v>
      </c>
      <c r="DG120" s="577">
        <f t="shared" si="234"/>
        <v>82.72</v>
      </c>
      <c r="DH120" s="576">
        <f t="shared" si="235"/>
        <v>3882.4</v>
      </c>
      <c r="DI120" s="577">
        <f t="shared" si="235"/>
        <v>3308.8</v>
      </c>
      <c r="DJ120" s="576">
        <f t="shared" si="236"/>
        <v>78</v>
      </c>
      <c r="DK120" s="577">
        <f t="shared" si="236"/>
        <v>75</v>
      </c>
      <c r="DL120" s="576">
        <f t="shared" si="236"/>
        <v>78</v>
      </c>
      <c r="DM120" s="577">
        <f t="shared" si="236"/>
        <v>75</v>
      </c>
      <c r="DN120" s="576">
        <f t="shared" si="237"/>
        <v>4.1705128205128208</v>
      </c>
      <c r="DO120" s="577">
        <f t="shared" si="237"/>
        <v>5.0373333333333337</v>
      </c>
      <c r="DP120" s="576">
        <f t="shared" si="238"/>
        <v>325.3</v>
      </c>
      <c r="DQ120" s="577">
        <f t="shared" si="238"/>
        <v>377.8</v>
      </c>
      <c r="DR120" s="576">
        <f t="shared" si="239"/>
        <v>82.678205128205121</v>
      </c>
      <c r="DS120" s="577">
        <f t="shared" si="239"/>
        <v>83.196000000000012</v>
      </c>
      <c r="DT120" s="576">
        <f t="shared" si="240"/>
        <v>6448.9</v>
      </c>
      <c r="DU120" s="577">
        <f t="shared" si="240"/>
        <v>6239.7000000000007</v>
      </c>
      <c r="DV120" s="574">
        <v>58</v>
      </c>
      <c r="DW120" s="575">
        <v>49</v>
      </c>
      <c r="DX120" s="576">
        <f t="shared" si="241"/>
        <v>58</v>
      </c>
      <c r="DY120" s="577">
        <f t="shared" si="241"/>
        <v>49</v>
      </c>
      <c r="DZ120" s="574">
        <v>29</v>
      </c>
      <c r="EA120" s="575">
        <v>24</v>
      </c>
      <c r="EB120" s="576">
        <f t="shared" si="242"/>
        <v>29</v>
      </c>
      <c r="EC120" s="577">
        <f t="shared" si="242"/>
        <v>24</v>
      </c>
      <c r="ED120" s="574"/>
      <c r="EE120" s="575"/>
      <c r="EF120" s="576">
        <f t="shared" si="243"/>
        <v>0</v>
      </c>
      <c r="EG120" s="577">
        <f t="shared" si="243"/>
        <v>0</v>
      </c>
      <c r="EH120" s="576">
        <f t="shared" si="244"/>
        <v>87</v>
      </c>
      <c r="EI120" s="577">
        <f t="shared" si="244"/>
        <v>73</v>
      </c>
      <c r="EJ120" s="576">
        <f t="shared" si="245"/>
        <v>87</v>
      </c>
      <c r="EK120" s="577">
        <f t="shared" si="245"/>
        <v>73</v>
      </c>
      <c r="EL120" s="574">
        <v>5.8</v>
      </c>
      <c r="EM120" s="575">
        <v>5</v>
      </c>
      <c r="EN120" s="576">
        <f t="shared" si="246"/>
        <v>336.4</v>
      </c>
      <c r="EO120" s="577">
        <f t="shared" si="246"/>
        <v>245</v>
      </c>
      <c r="EP120" s="574">
        <v>4.5</v>
      </c>
      <c r="EQ120" s="575">
        <v>4.4000000000000004</v>
      </c>
      <c r="ER120" s="576">
        <f t="shared" si="247"/>
        <v>130.5</v>
      </c>
      <c r="ES120" s="577">
        <f t="shared" si="247"/>
        <v>105.60000000000001</v>
      </c>
      <c r="ET120" s="574"/>
      <c r="EU120" s="575"/>
      <c r="EV120" s="576">
        <f t="shared" si="248"/>
        <v>0</v>
      </c>
      <c r="EW120" s="577">
        <f t="shared" si="248"/>
        <v>0</v>
      </c>
      <c r="EX120" s="576">
        <f t="shared" si="249"/>
        <v>5.3666666666666663</v>
      </c>
      <c r="EY120" s="577">
        <f t="shared" si="249"/>
        <v>4.8027397260273972</v>
      </c>
      <c r="EZ120" s="576">
        <f t="shared" si="250"/>
        <v>466.9</v>
      </c>
      <c r="FA120" s="577">
        <f t="shared" si="250"/>
        <v>350.6</v>
      </c>
      <c r="FB120" s="574">
        <v>58.1</v>
      </c>
      <c r="FC120" s="575">
        <v>58.5</v>
      </c>
      <c r="FD120" s="576">
        <f t="shared" si="251"/>
        <v>3369.8</v>
      </c>
      <c r="FE120" s="577">
        <f t="shared" si="251"/>
        <v>2866.5</v>
      </c>
      <c r="FF120" s="574">
        <v>65.5</v>
      </c>
      <c r="FG120" s="575">
        <v>53.5</v>
      </c>
      <c r="FH120" s="576">
        <f t="shared" si="252"/>
        <v>1899.5</v>
      </c>
      <c r="FI120" s="577">
        <f t="shared" si="252"/>
        <v>1284</v>
      </c>
      <c r="FJ120" s="574"/>
      <c r="FK120" s="575"/>
      <c r="FL120" s="576">
        <f t="shared" si="253"/>
        <v>0</v>
      </c>
      <c r="FM120" s="577">
        <f t="shared" si="253"/>
        <v>0</v>
      </c>
      <c r="FN120" s="576">
        <f t="shared" si="254"/>
        <v>60.56666666666667</v>
      </c>
      <c r="FO120" s="577">
        <f t="shared" si="254"/>
        <v>56.856164383561641</v>
      </c>
      <c r="FP120" s="576">
        <f t="shared" si="255"/>
        <v>5269.3</v>
      </c>
      <c r="FQ120" s="577">
        <f t="shared" si="255"/>
        <v>4150.5</v>
      </c>
      <c r="FR120" s="574">
        <v>41</v>
      </c>
      <c r="FS120" s="575">
        <v>36</v>
      </c>
      <c r="FT120" s="576">
        <f t="shared" si="256"/>
        <v>41</v>
      </c>
      <c r="FU120" s="577">
        <f t="shared" si="256"/>
        <v>36</v>
      </c>
      <c r="FV120" s="574">
        <v>5.2</v>
      </c>
      <c r="FW120" s="575">
        <v>5</v>
      </c>
      <c r="FX120" s="576">
        <f t="shared" si="257"/>
        <v>213.20000000000002</v>
      </c>
      <c r="FY120" s="577">
        <f t="shared" si="257"/>
        <v>180</v>
      </c>
      <c r="FZ120" s="574">
        <v>80.900000000000006</v>
      </c>
      <c r="GA120" s="575">
        <v>83.3</v>
      </c>
      <c r="GB120" s="576">
        <f t="shared" si="258"/>
        <v>3316.9</v>
      </c>
      <c r="GC120" s="577">
        <f t="shared" si="258"/>
        <v>2998.7999999999997</v>
      </c>
      <c r="GD120" s="576">
        <f t="shared" si="259"/>
        <v>115</v>
      </c>
      <c r="GE120" s="577">
        <f t="shared" si="259"/>
        <v>105</v>
      </c>
      <c r="GF120" s="576">
        <f t="shared" si="259"/>
        <v>115</v>
      </c>
      <c r="GG120" s="577">
        <f t="shared" si="259"/>
        <v>105</v>
      </c>
      <c r="GH120" s="576">
        <f t="shared" si="260"/>
        <v>553.9</v>
      </c>
      <c r="GI120" s="577">
        <f t="shared" si="260"/>
        <v>499.8</v>
      </c>
      <c r="GJ120" s="576">
        <f t="shared" si="261"/>
        <v>7988.9000000000005</v>
      </c>
      <c r="GK120" s="577">
        <f t="shared" si="261"/>
        <v>7416.5</v>
      </c>
      <c r="GL120" s="576">
        <f t="shared" si="262"/>
        <v>50</v>
      </c>
      <c r="GM120" s="577">
        <f t="shared" si="262"/>
        <v>43</v>
      </c>
      <c r="GN120" s="576">
        <f t="shared" si="262"/>
        <v>50</v>
      </c>
      <c r="GO120" s="577">
        <f t="shared" si="262"/>
        <v>43</v>
      </c>
      <c r="GP120" s="576">
        <f t="shared" si="263"/>
        <v>238.3</v>
      </c>
      <c r="GQ120" s="577">
        <f t="shared" si="263"/>
        <v>228.60000000000002</v>
      </c>
      <c r="GR120" s="576">
        <f t="shared" si="264"/>
        <v>3729.2999999999997</v>
      </c>
      <c r="GS120" s="577">
        <f t="shared" si="264"/>
        <v>2973.7</v>
      </c>
      <c r="GT120" s="576">
        <f t="shared" si="265"/>
        <v>165</v>
      </c>
      <c r="GU120" s="577">
        <f t="shared" si="265"/>
        <v>148</v>
      </c>
      <c r="GV120" s="576">
        <f t="shared" si="265"/>
        <v>165</v>
      </c>
      <c r="GW120" s="577">
        <f t="shared" si="265"/>
        <v>148</v>
      </c>
      <c r="GX120" s="576">
        <f t="shared" si="266"/>
        <v>792.2</v>
      </c>
      <c r="GY120" s="577">
        <f t="shared" si="266"/>
        <v>728.40000000000009</v>
      </c>
      <c r="GZ120" s="576">
        <f t="shared" si="266"/>
        <v>11718.2</v>
      </c>
      <c r="HA120" s="577">
        <f t="shared" si="266"/>
        <v>10390.200000000001</v>
      </c>
      <c r="HB120" s="576">
        <f t="shared" si="267"/>
        <v>0</v>
      </c>
      <c r="HC120" s="577">
        <f t="shared" si="267"/>
        <v>0</v>
      </c>
      <c r="HD120" s="576">
        <f t="shared" si="267"/>
        <v>0</v>
      </c>
      <c r="HE120" s="577">
        <f t="shared" si="267"/>
        <v>0</v>
      </c>
      <c r="HF120" s="576" t="str">
        <f t="shared" si="268"/>
        <v/>
      </c>
      <c r="HG120" s="577" t="str">
        <f t="shared" si="268"/>
        <v/>
      </c>
      <c r="HH120" s="576" t="str">
        <f t="shared" si="269"/>
        <v/>
      </c>
      <c r="HI120" s="577" t="str">
        <f t="shared" si="269"/>
        <v/>
      </c>
      <c r="HJ120" s="576">
        <f t="shared" si="270"/>
        <v>1005.4000000000001</v>
      </c>
      <c r="HK120" s="577">
        <f t="shared" si="270"/>
        <v>908.40000000000009</v>
      </c>
      <c r="HL120" s="576">
        <f t="shared" si="271"/>
        <v>15035.1</v>
      </c>
      <c r="HM120" s="577">
        <f t="shared" si="271"/>
        <v>13389</v>
      </c>
    </row>
    <row r="121" spans="1:221">
      <c r="A121" s="71" t="s">
        <v>469</v>
      </c>
      <c r="B121" s="69" t="s">
        <v>483</v>
      </c>
      <c r="C121" s="90"/>
      <c r="D121" s="67">
        <v>156860</v>
      </c>
      <c r="E121" s="91">
        <v>10</v>
      </c>
      <c r="F121" s="574">
        <v>537</v>
      </c>
      <c r="G121" s="575">
        <v>447</v>
      </c>
      <c r="H121" s="574">
        <v>94</v>
      </c>
      <c r="I121" s="575">
        <v>82</v>
      </c>
      <c r="J121" s="576">
        <f t="shared" si="204"/>
        <v>443</v>
      </c>
      <c r="K121" s="577">
        <f t="shared" si="204"/>
        <v>365</v>
      </c>
      <c r="L121" s="574"/>
      <c r="M121" s="575"/>
      <c r="N121" s="579">
        <f t="shared" si="205"/>
        <v>468</v>
      </c>
      <c r="O121" s="577">
        <f t="shared" si="205"/>
        <v>365</v>
      </c>
      <c r="P121" s="579">
        <f t="shared" si="205"/>
        <v>468</v>
      </c>
      <c r="Q121" s="577">
        <f t="shared" si="205"/>
        <v>365</v>
      </c>
      <c r="R121" s="574">
        <v>55</v>
      </c>
      <c r="S121" s="575">
        <v>46</v>
      </c>
      <c r="T121" s="576">
        <f t="shared" si="206"/>
        <v>55</v>
      </c>
      <c r="U121" s="577">
        <f t="shared" si="206"/>
        <v>46</v>
      </c>
      <c r="V121" s="574">
        <v>8</v>
      </c>
      <c r="W121" s="575">
        <v>3</v>
      </c>
      <c r="X121" s="576">
        <f t="shared" si="207"/>
        <v>8</v>
      </c>
      <c r="Y121" s="577">
        <f t="shared" si="207"/>
        <v>3</v>
      </c>
      <c r="Z121" s="574"/>
      <c r="AA121" s="575"/>
      <c r="AB121" s="576">
        <f t="shared" si="208"/>
        <v>0</v>
      </c>
      <c r="AC121" s="577">
        <f t="shared" si="208"/>
        <v>0</v>
      </c>
      <c r="AD121" s="576">
        <f t="shared" si="209"/>
        <v>63</v>
      </c>
      <c r="AE121" s="577">
        <f t="shared" si="209"/>
        <v>49</v>
      </c>
      <c r="AF121" s="576">
        <f t="shared" si="210"/>
        <v>63</v>
      </c>
      <c r="AG121" s="577">
        <f t="shared" si="210"/>
        <v>49</v>
      </c>
      <c r="AH121" s="574">
        <v>2.8</v>
      </c>
      <c r="AI121" s="575">
        <v>3.7</v>
      </c>
      <c r="AJ121" s="576">
        <f t="shared" si="211"/>
        <v>154</v>
      </c>
      <c r="AK121" s="577">
        <f t="shared" si="211"/>
        <v>170.20000000000002</v>
      </c>
      <c r="AL121" s="574">
        <v>4.5999999999999996</v>
      </c>
      <c r="AM121" s="575">
        <v>5.3</v>
      </c>
      <c r="AN121" s="576">
        <f t="shared" si="212"/>
        <v>36.799999999999997</v>
      </c>
      <c r="AO121" s="577">
        <f t="shared" si="212"/>
        <v>15.899999999999999</v>
      </c>
      <c r="AP121" s="574"/>
      <c r="AQ121" s="575"/>
      <c r="AR121" s="576">
        <f t="shared" si="213"/>
        <v>0</v>
      </c>
      <c r="AS121" s="577">
        <f t="shared" si="213"/>
        <v>0</v>
      </c>
      <c r="AT121" s="576">
        <f t="shared" si="214"/>
        <v>3.0285714285714289</v>
      </c>
      <c r="AU121" s="577">
        <f t="shared" si="214"/>
        <v>3.7979591836734699</v>
      </c>
      <c r="AV121" s="576">
        <f t="shared" si="215"/>
        <v>190.8</v>
      </c>
      <c r="AW121" s="577">
        <f t="shared" si="215"/>
        <v>186.10000000000002</v>
      </c>
      <c r="AX121" s="574">
        <v>66.5</v>
      </c>
      <c r="AY121" s="575">
        <v>73.3</v>
      </c>
      <c r="AZ121" s="576">
        <f t="shared" si="216"/>
        <v>3657.5</v>
      </c>
      <c r="BA121" s="577">
        <f t="shared" si="216"/>
        <v>3371.7999999999997</v>
      </c>
      <c r="BB121" s="574">
        <v>62.6</v>
      </c>
      <c r="BC121" s="575">
        <v>60.7</v>
      </c>
      <c r="BD121" s="576">
        <f t="shared" si="217"/>
        <v>500.8</v>
      </c>
      <c r="BE121" s="577">
        <f t="shared" si="217"/>
        <v>182.10000000000002</v>
      </c>
      <c r="BF121" s="574"/>
      <c r="BG121" s="575"/>
      <c r="BH121" s="576">
        <f t="shared" si="218"/>
        <v>0</v>
      </c>
      <c r="BI121" s="577">
        <f t="shared" si="218"/>
        <v>0</v>
      </c>
      <c r="BJ121" s="576">
        <f t="shared" si="219"/>
        <v>66.004761904761907</v>
      </c>
      <c r="BK121" s="577">
        <f t="shared" si="219"/>
        <v>72.528571428571425</v>
      </c>
      <c r="BL121" s="576">
        <f t="shared" si="220"/>
        <v>4158.3</v>
      </c>
      <c r="BM121" s="577">
        <f t="shared" si="220"/>
        <v>3553.8999999999996</v>
      </c>
      <c r="BN121" s="574">
        <v>76</v>
      </c>
      <c r="BO121" s="575">
        <v>69</v>
      </c>
      <c r="BP121" s="576">
        <f t="shared" si="221"/>
        <v>76</v>
      </c>
      <c r="BQ121" s="577">
        <f t="shared" si="221"/>
        <v>69</v>
      </c>
      <c r="BR121" s="574">
        <v>69</v>
      </c>
      <c r="BS121" s="575">
        <v>46</v>
      </c>
      <c r="BT121" s="576">
        <f t="shared" si="222"/>
        <v>69</v>
      </c>
      <c r="BU121" s="577">
        <f t="shared" si="222"/>
        <v>46</v>
      </c>
      <c r="BV121" s="574"/>
      <c r="BW121" s="575"/>
      <c r="BX121" s="576">
        <f t="shared" si="223"/>
        <v>0</v>
      </c>
      <c r="BY121" s="577">
        <f t="shared" si="223"/>
        <v>0</v>
      </c>
      <c r="BZ121" s="576">
        <f t="shared" si="224"/>
        <v>145</v>
      </c>
      <c r="CA121" s="577">
        <f t="shared" si="224"/>
        <v>115</v>
      </c>
      <c r="CB121" s="576">
        <f t="shared" si="225"/>
        <v>145</v>
      </c>
      <c r="CC121" s="577">
        <f t="shared" si="225"/>
        <v>115</v>
      </c>
      <c r="CD121" s="574">
        <v>4.4000000000000004</v>
      </c>
      <c r="CE121" s="575">
        <v>4.2</v>
      </c>
      <c r="CF121" s="576">
        <f t="shared" si="226"/>
        <v>334.40000000000003</v>
      </c>
      <c r="CG121" s="577">
        <f t="shared" si="226"/>
        <v>289.8</v>
      </c>
      <c r="CH121" s="574">
        <v>4.5999999999999996</v>
      </c>
      <c r="CI121" s="575">
        <v>4.7</v>
      </c>
      <c r="CJ121" s="576">
        <f t="shared" si="227"/>
        <v>317.39999999999998</v>
      </c>
      <c r="CK121" s="577">
        <f t="shared" si="227"/>
        <v>216.20000000000002</v>
      </c>
      <c r="CL121" s="574"/>
      <c r="CM121" s="575"/>
      <c r="CN121" s="576">
        <f t="shared" si="228"/>
        <v>0</v>
      </c>
      <c r="CO121" s="577">
        <f t="shared" si="228"/>
        <v>0</v>
      </c>
      <c r="CP121" s="576">
        <f t="shared" si="229"/>
        <v>4.4951724137931031</v>
      </c>
      <c r="CQ121" s="577">
        <f t="shared" si="229"/>
        <v>4.4000000000000004</v>
      </c>
      <c r="CR121" s="576">
        <f t="shared" si="230"/>
        <v>651.79999999999995</v>
      </c>
      <c r="CS121" s="577">
        <f t="shared" si="230"/>
        <v>506.00000000000006</v>
      </c>
      <c r="CT121" s="574">
        <v>82</v>
      </c>
      <c r="CU121" s="575">
        <v>79.3</v>
      </c>
      <c r="CV121" s="576">
        <f t="shared" si="231"/>
        <v>6232</v>
      </c>
      <c r="CW121" s="577">
        <f t="shared" si="231"/>
        <v>5471.7</v>
      </c>
      <c r="CX121" s="574">
        <v>75.8</v>
      </c>
      <c r="CY121" s="575">
        <v>77.3</v>
      </c>
      <c r="CZ121" s="576">
        <f t="shared" si="232"/>
        <v>5230.2</v>
      </c>
      <c r="DA121" s="577">
        <f t="shared" si="232"/>
        <v>3555.7999999999997</v>
      </c>
      <c r="DB121" s="574"/>
      <c r="DC121" s="575"/>
      <c r="DD121" s="576">
        <f t="shared" si="233"/>
        <v>0</v>
      </c>
      <c r="DE121" s="577">
        <f t="shared" si="233"/>
        <v>0</v>
      </c>
      <c r="DF121" s="576">
        <f t="shared" si="234"/>
        <v>79.049655172413793</v>
      </c>
      <c r="DG121" s="577">
        <f t="shared" si="234"/>
        <v>78.5</v>
      </c>
      <c r="DH121" s="576">
        <f t="shared" si="235"/>
        <v>11462.2</v>
      </c>
      <c r="DI121" s="577">
        <f t="shared" si="235"/>
        <v>9027.5</v>
      </c>
      <c r="DJ121" s="576">
        <f t="shared" si="236"/>
        <v>208</v>
      </c>
      <c r="DK121" s="577">
        <f t="shared" si="236"/>
        <v>164</v>
      </c>
      <c r="DL121" s="576">
        <f t="shared" si="236"/>
        <v>208</v>
      </c>
      <c r="DM121" s="577">
        <f t="shared" si="236"/>
        <v>164</v>
      </c>
      <c r="DN121" s="576">
        <f t="shared" si="237"/>
        <v>4.0509615384615376</v>
      </c>
      <c r="DO121" s="577">
        <f t="shared" si="237"/>
        <v>4.2201219512195127</v>
      </c>
      <c r="DP121" s="576">
        <f t="shared" si="238"/>
        <v>842.5999999999998</v>
      </c>
      <c r="DQ121" s="577">
        <f t="shared" si="238"/>
        <v>692.10000000000014</v>
      </c>
      <c r="DR121" s="576">
        <f t="shared" si="239"/>
        <v>75.098557692307693</v>
      </c>
      <c r="DS121" s="577">
        <f t="shared" si="239"/>
        <v>76.715853658536588</v>
      </c>
      <c r="DT121" s="576">
        <f t="shared" si="240"/>
        <v>15620.5</v>
      </c>
      <c r="DU121" s="577">
        <f t="shared" si="240"/>
        <v>12581.4</v>
      </c>
      <c r="DV121" s="574">
        <v>84</v>
      </c>
      <c r="DW121" s="575">
        <v>45</v>
      </c>
      <c r="DX121" s="576">
        <f t="shared" si="241"/>
        <v>84</v>
      </c>
      <c r="DY121" s="577">
        <f t="shared" si="241"/>
        <v>45</v>
      </c>
      <c r="DZ121" s="574">
        <v>85</v>
      </c>
      <c r="EA121" s="575">
        <v>67</v>
      </c>
      <c r="EB121" s="576">
        <f t="shared" si="242"/>
        <v>85</v>
      </c>
      <c r="EC121" s="577">
        <f t="shared" si="242"/>
        <v>67</v>
      </c>
      <c r="ED121" s="574"/>
      <c r="EE121" s="575"/>
      <c r="EF121" s="576">
        <f t="shared" si="243"/>
        <v>0</v>
      </c>
      <c r="EG121" s="577">
        <f t="shared" si="243"/>
        <v>0</v>
      </c>
      <c r="EH121" s="576">
        <f t="shared" si="244"/>
        <v>169</v>
      </c>
      <c r="EI121" s="577">
        <f t="shared" si="244"/>
        <v>112</v>
      </c>
      <c r="EJ121" s="576">
        <f t="shared" si="245"/>
        <v>169</v>
      </c>
      <c r="EK121" s="577">
        <f t="shared" si="245"/>
        <v>112</v>
      </c>
      <c r="EL121" s="574">
        <v>4.3</v>
      </c>
      <c r="EM121" s="575">
        <v>4.2</v>
      </c>
      <c r="EN121" s="576">
        <f t="shared" si="246"/>
        <v>361.2</v>
      </c>
      <c r="EO121" s="577">
        <f t="shared" si="246"/>
        <v>189</v>
      </c>
      <c r="EP121" s="574">
        <v>3.7</v>
      </c>
      <c r="EQ121" s="575">
        <v>4.0999999999999996</v>
      </c>
      <c r="ER121" s="576">
        <f t="shared" si="247"/>
        <v>314.5</v>
      </c>
      <c r="ES121" s="577">
        <f t="shared" si="247"/>
        <v>274.7</v>
      </c>
      <c r="ET121" s="574"/>
      <c r="EU121" s="575"/>
      <c r="EV121" s="576">
        <f t="shared" si="248"/>
        <v>0</v>
      </c>
      <c r="EW121" s="577">
        <f t="shared" si="248"/>
        <v>0</v>
      </c>
      <c r="EX121" s="576">
        <f t="shared" si="249"/>
        <v>3.9982248520710062</v>
      </c>
      <c r="EY121" s="577">
        <f t="shared" si="249"/>
        <v>4.1401785714285717</v>
      </c>
      <c r="EZ121" s="576">
        <f t="shared" si="250"/>
        <v>675.7</v>
      </c>
      <c r="FA121" s="577">
        <f t="shared" si="250"/>
        <v>463.70000000000005</v>
      </c>
      <c r="FB121" s="574">
        <v>57.7</v>
      </c>
      <c r="FC121" s="575">
        <v>56.7</v>
      </c>
      <c r="FD121" s="576">
        <f t="shared" si="251"/>
        <v>4846.8</v>
      </c>
      <c r="FE121" s="577">
        <f t="shared" si="251"/>
        <v>2551.5</v>
      </c>
      <c r="FF121" s="574">
        <v>56.7</v>
      </c>
      <c r="FG121" s="575">
        <v>56.7</v>
      </c>
      <c r="FH121" s="576">
        <f t="shared" si="252"/>
        <v>4819.5</v>
      </c>
      <c r="FI121" s="577">
        <f t="shared" si="252"/>
        <v>3798.9</v>
      </c>
      <c r="FJ121" s="574"/>
      <c r="FK121" s="575"/>
      <c r="FL121" s="576">
        <f t="shared" si="253"/>
        <v>0</v>
      </c>
      <c r="FM121" s="577">
        <f t="shared" si="253"/>
        <v>0</v>
      </c>
      <c r="FN121" s="576">
        <f t="shared" si="254"/>
        <v>57.197041420118339</v>
      </c>
      <c r="FO121" s="577">
        <f t="shared" si="254"/>
        <v>56.699999999999996</v>
      </c>
      <c r="FP121" s="576">
        <f t="shared" si="255"/>
        <v>9666.2999999999993</v>
      </c>
      <c r="FQ121" s="577">
        <f t="shared" si="255"/>
        <v>6350.4</v>
      </c>
      <c r="FR121" s="574">
        <v>91</v>
      </c>
      <c r="FS121" s="575">
        <v>89</v>
      </c>
      <c r="FT121" s="576">
        <f t="shared" si="256"/>
        <v>91</v>
      </c>
      <c r="FU121" s="577">
        <f t="shared" si="256"/>
        <v>89</v>
      </c>
      <c r="FV121" s="574">
        <v>4.3</v>
      </c>
      <c r="FW121" s="575">
        <v>3.8</v>
      </c>
      <c r="FX121" s="576">
        <f t="shared" si="257"/>
        <v>391.3</v>
      </c>
      <c r="FY121" s="577">
        <f t="shared" si="257"/>
        <v>338.2</v>
      </c>
      <c r="FZ121" s="574">
        <v>66.3</v>
      </c>
      <c r="GA121" s="575">
        <v>66.2</v>
      </c>
      <c r="GB121" s="576">
        <f t="shared" si="258"/>
        <v>6033.3</v>
      </c>
      <c r="GC121" s="577">
        <f t="shared" si="258"/>
        <v>5891.8</v>
      </c>
      <c r="GD121" s="576">
        <f t="shared" si="259"/>
        <v>215</v>
      </c>
      <c r="GE121" s="577">
        <f t="shared" si="259"/>
        <v>160</v>
      </c>
      <c r="GF121" s="576">
        <f t="shared" si="259"/>
        <v>215</v>
      </c>
      <c r="GG121" s="577">
        <f t="shared" si="259"/>
        <v>160</v>
      </c>
      <c r="GH121" s="576">
        <f t="shared" si="260"/>
        <v>849.6</v>
      </c>
      <c r="GI121" s="577">
        <f t="shared" si="260"/>
        <v>649</v>
      </c>
      <c r="GJ121" s="576">
        <f t="shared" si="261"/>
        <v>14736.3</v>
      </c>
      <c r="GK121" s="577">
        <f t="shared" si="261"/>
        <v>11395</v>
      </c>
      <c r="GL121" s="576">
        <f t="shared" si="262"/>
        <v>162</v>
      </c>
      <c r="GM121" s="577">
        <f t="shared" si="262"/>
        <v>116</v>
      </c>
      <c r="GN121" s="576">
        <f t="shared" si="262"/>
        <v>162</v>
      </c>
      <c r="GO121" s="577">
        <f t="shared" si="262"/>
        <v>116</v>
      </c>
      <c r="GP121" s="576">
        <f t="shared" si="263"/>
        <v>668.7</v>
      </c>
      <c r="GQ121" s="577">
        <f t="shared" si="263"/>
        <v>506.8</v>
      </c>
      <c r="GR121" s="576">
        <f t="shared" si="264"/>
        <v>10550.5</v>
      </c>
      <c r="GS121" s="577">
        <f t="shared" si="264"/>
        <v>7536.7999999999993</v>
      </c>
      <c r="GT121" s="576">
        <f t="shared" si="265"/>
        <v>377</v>
      </c>
      <c r="GU121" s="577">
        <f t="shared" si="265"/>
        <v>276</v>
      </c>
      <c r="GV121" s="576">
        <f t="shared" si="265"/>
        <v>377</v>
      </c>
      <c r="GW121" s="577">
        <f t="shared" si="265"/>
        <v>276</v>
      </c>
      <c r="GX121" s="576">
        <f t="shared" si="266"/>
        <v>1518.3000000000002</v>
      </c>
      <c r="GY121" s="577">
        <f t="shared" si="266"/>
        <v>1155.8</v>
      </c>
      <c r="GZ121" s="576">
        <f t="shared" si="266"/>
        <v>25286.799999999999</v>
      </c>
      <c r="HA121" s="577">
        <f t="shared" si="266"/>
        <v>18931.8</v>
      </c>
      <c r="HB121" s="576">
        <f t="shared" si="267"/>
        <v>0</v>
      </c>
      <c r="HC121" s="577">
        <f t="shared" si="267"/>
        <v>0</v>
      </c>
      <c r="HD121" s="576">
        <f t="shared" si="267"/>
        <v>0</v>
      </c>
      <c r="HE121" s="577">
        <f t="shared" si="267"/>
        <v>0</v>
      </c>
      <c r="HF121" s="576" t="str">
        <f t="shared" si="268"/>
        <v/>
      </c>
      <c r="HG121" s="577" t="str">
        <f t="shared" si="268"/>
        <v/>
      </c>
      <c r="HH121" s="576" t="str">
        <f t="shared" si="269"/>
        <v/>
      </c>
      <c r="HI121" s="577" t="str">
        <f t="shared" si="269"/>
        <v/>
      </c>
      <c r="HJ121" s="576">
        <f t="shared" si="270"/>
        <v>1909.5999999999997</v>
      </c>
      <c r="HK121" s="577">
        <f t="shared" si="270"/>
        <v>1494.0000000000002</v>
      </c>
      <c r="HL121" s="576">
        <f t="shared" si="271"/>
        <v>31320.1</v>
      </c>
      <c r="HM121" s="577">
        <f t="shared" si="271"/>
        <v>24823.599999999999</v>
      </c>
    </row>
    <row r="122" spans="1:221">
      <c r="A122" s="71" t="s">
        <v>469</v>
      </c>
      <c r="B122" s="69" t="s">
        <v>484</v>
      </c>
      <c r="C122" s="90"/>
      <c r="D122" s="67">
        <v>157304</v>
      </c>
      <c r="E122" s="91">
        <v>10</v>
      </c>
      <c r="F122" s="574">
        <v>386</v>
      </c>
      <c r="G122" s="575">
        <v>416</v>
      </c>
      <c r="H122" s="574">
        <v>10</v>
      </c>
      <c r="I122" s="575">
        <v>19</v>
      </c>
      <c r="J122" s="576">
        <f t="shared" si="204"/>
        <v>376</v>
      </c>
      <c r="K122" s="577">
        <f t="shared" si="204"/>
        <v>397</v>
      </c>
      <c r="L122" s="574"/>
      <c r="M122" s="575"/>
      <c r="N122" s="579">
        <f t="shared" si="205"/>
        <v>368</v>
      </c>
      <c r="O122" s="577">
        <f t="shared" si="205"/>
        <v>397</v>
      </c>
      <c r="P122" s="579">
        <f t="shared" si="205"/>
        <v>368</v>
      </c>
      <c r="Q122" s="577">
        <f t="shared" si="205"/>
        <v>397</v>
      </c>
      <c r="R122" s="574">
        <v>65</v>
      </c>
      <c r="S122" s="575">
        <v>53</v>
      </c>
      <c r="T122" s="576">
        <f t="shared" si="206"/>
        <v>65</v>
      </c>
      <c r="U122" s="577">
        <f t="shared" si="206"/>
        <v>53</v>
      </c>
      <c r="V122" s="574">
        <v>13</v>
      </c>
      <c r="W122" s="575">
        <v>12</v>
      </c>
      <c r="X122" s="576">
        <f t="shared" si="207"/>
        <v>13</v>
      </c>
      <c r="Y122" s="577">
        <f t="shared" si="207"/>
        <v>12</v>
      </c>
      <c r="Z122" s="574"/>
      <c r="AA122" s="575"/>
      <c r="AB122" s="576">
        <f t="shared" si="208"/>
        <v>0</v>
      </c>
      <c r="AC122" s="577">
        <f t="shared" si="208"/>
        <v>0</v>
      </c>
      <c r="AD122" s="576">
        <f t="shared" si="209"/>
        <v>78</v>
      </c>
      <c r="AE122" s="577">
        <f t="shared" si="209"/>
        <v>65</v>
      </c>
      <c r="AF122" s="576">
        <f t="shared" si="210"/>
        <v>78</v>
      </c>
      <c r="AG122" s="577">
        <f t="shared" si="210"/>
        <v>65</v>
      </c>
      <c r="AH122" s="574">
        <v>4.4000000000000004</v>
      </c>
      <c r="AI122" s="575">
        <v>4.5999999999999996</v>
      </c>
      <c r="AJ122" s="576">
        <f t="shared" si="211"/>
        <v>286</v>
      </c>
      <c r="AK122" s="577">
        <f t="shared" si="211"/>
        <v>243.79999999999998</v>
      </c>
      <c r="AL122" s="574">
        <v>5</v>
      </c>
      <c r="AM122" s="575">
        <v>5.6</v>
      </c>
      <c r="AN122" s="576">
        <f t="shared" si="212"/>
        <v>65</v>
      </c>
      <c r="AO122" s="577">
        <f t="shared" si="212"/>
        <v>67.199999999999989</v>
      </c>
      <c r="AP122" s="574"/>
      <c r="AQ122" s="575"/>
      <c r="AR122" s="576">
        <f t="shared" si="213"/>
        <v>0</v>
      </c>
      <c r="AS122" s="577">
        <f t="shared" si="213"/>
        <v>0</v>
      </c>
      <c r="AT122" s="576">
        <f t="shared" si="214"/>
        <v>4.5</v>
      </c>
      <c r="AU122" s="577">
        <f t="shared" si="214"/>
        <v>4.7846153846153845</v>
      </c>
      <c r="AV122" s="576">
        <f t="shared" si="215"/>
        <v>351</v>
      </c>
      <c r="AW122" s="577">
        <f t="shared" si="215"/>
        <v>311</v>
      </c>
      <c r="AX122" s="574">
        <v>81</v>
      </c>
      <c r="AY122" s="575">
        <v>80.900000000000006</v>
      </c>
      <c r="AZ122" s="576">
        <f t="shared" si="216"/>
        <v>5265</v>
      </c>
      <c r="BA122" s="577">
        <f t="shared" si="216"/>
        <v>4287.7000000000007</v>
      </c>
      <c r="BB122" s="574">
        <v>89</v>
      </c>
      <c r="BC122" s="575">
        <v>96.6</v>
      </c>
      <c r="BD122" s="576">
        <f t="shared" si="217"/>
        <v>1157</v>
      </c>
      <c r="BE122" s="577">
        <f t="shared" si="217"/>
        <v>1159.1999999999998</v>
      </c>
      <c r="BF122" s="574"/>
      <c r="BG122" s="575"/>
      <c r="BH122" s="576">
        <f t="shared" si="218"/>
        <v>0</v>
      </c>
      <c r="BI122" s="577">
        <f t="shared" si="218"/>
        <v>0</v>
      </c>
      <c r="BJ122" s="576">
        <f t="shared" si="219"/>
        <v>82.333333333333329</v>
      </c>
      <c r="BK122" s="577">
        <f t="shared" si="219"/>
        <v>83.798461538461552</v>
      </c>
      <c r="BL122" s="576">
        <f t="shared" si="220"/>
        <v>6422</v>
      </c>
      <c r="BM122" s="577">
        <f t="shared" si="220"/>
        <v>5446.9000000000005</v>
      </c>
      <c r="BN122" s="574">
        <v>52</v>
      </c>
      <c r="BO122" s="575">
        <v>61</v>
      </c>
      <c r="BP122" s="576">
        <f t="shared" si="221"/>
        <v>52</v>
      </c>
      <c r="BQ122" s="577">
        <f t="shared" si="221"/>
        <v>61</v>
      </c>
      <c r="BR122" s="574">
        <v>17</v>
      </c>
      <c r="BS122" s="575">
        <v>17</v>
      </c>
      <c r="BT122" s="576">
        <f t="shared" si="222"/>
        <v>17</v>
      </c>
      <c r="BU122" s="577">
        <f t="shared" si="222"/>
        <v>17</v>
      </c>
      <c r="BV122" s="574"/>
      <c r="BW122" s="575"/>
      <c r="BX122" s="576">
        <f t="shared" si="223"/>
        <v>0</v>
      </c>
      <c r="BY122" s="577">
        <f t="shared" si="223"/>
        <v>0</v>
      </c>
      <c r="BZ122" s="576">
        <f t="shared" si="224"/>
        <v>69</v>
      </c>
      <c r="CA122" s="577">
        <f t="shared" si="224"/>
        <v>78</v>
      </c>
      <c r="CB122" s="576">
        <f t="shared" si="225"/>
        <v>69</v>
      </c>
      <c r="CC122" s="577">
        <f t="shared" si="225"/>
        <v>78</v>
      </c>
      <c r="CD122" s="574">
        <v>4.4000000000000004</v>
      </c>
      <c r="CE122" s="575">
        <v>4.4000000000000004</v>
      </c>
      <c r="CF122" s="576">
        <f t="shared" si="226"/>
        <v>228.8</v>
      </c>
      <c r="CG122" s="577">
        <f t="shared" si="226"/>
        <v>268.40000000000003</v>
      </c>
      <c r="CH122" s="574">
        <v>5.6</v>
      </c>
      <c r="CI122" s="575">
        <v>5.0999999999999996</v>
      </c>
      <c r="CJ122" s="576">
        <f t="shared" si="227"/>
        <v>95.199999999999989</v>
      </c>
      <c r="CK122" s="577">
        <f t="shared" si="227"/>
        <v>86.699999999999989</v>
      </c>
      <c r="CL122" s="574"/>
      <c r="CM122" s="575"/>
      <c r="CN122" s="576">
        <f t="shared" si="228"/>
        <v>0</v>
      </c>
      <c r="CO122" s="577">
        <f t="shared" si="228"/>
        <v>0</v>
      </c>
      <c r="CP122" s="576">
        <f t="shared" si="229"/>
        <v>4.6956521739130439</v>
      </c>
      <c r="CQ122" s="577">
        <f t="shared" si="229"/>
        <v>4.5525641025641033</v>
      </c>
      <c r="CR122" s="576">
        <f t="shared" si="230"/>
        <v>324.00000000000006</v>
      </c>
      <c r="CS122" s="577">
        <f t="shared" si="230"/>
        <v>355.10000000000008</v>
      </c>
      <c r="CT122" s="574">
        <v>79.8</v>
      </c>
      <c r="CU122" s="575">
        <v>87.8</v>
      </c>
      <c r="CV122" s="576">
        <f t="shared" si="231"/>
        <v>4149.5999999999995</v>
      </c>
      <c r="CW122" s="577">
        <f t="shared" si="231"/>
        <v>5355.8</v>
      </c>
      <c r="CX122" s="574">
        <v>78.7</v>
      </c>
      <c r="CY122" s="575">
        <v>76.5</v>
      </c>
      <c r="CZ122" s="576">
        <f t="shared" si="232"/>
        <v>1337.9</v>
      </c>
      <c r="DA122" s="577">
        <f t="shared" si="232"/>
        <v>1300.5</v>
      </c>
      <c r="DB122" s="574"/>
      <c r="DC122" s="575"/>
      <c r="DD122" s="576">
        <f t="shared" si="233"/>
        <v>0</v>
      </c>
      <c r="DE122" s="577">
        <f t="shared" si="233"/>
        <v>0</v>
      </c>
      <c r="DF122" s="576">
        <f t="shared" si="234"/>
        <v>79.528985507246375</v>
      </c>
      <c r="DG122" s="577">
        <f t="shared" si="234"/>
        <v>85.337179487179483</v>
      </c>
      <c r="DH122" s="576">
        <f t="shared" si="235"/>
        <v>5487.5</v>
      </c>
      <c r="DI122" s="577">
        <f t="shared" si="235"/>
        <v>6656.2999999999993</v>
      </c>
      <c r="DJ122" s="576">
        <f t="shared" si="236"/>
        <v>147</v>
      </c>
      <c r="DK122" s="577">
        <f t="shared" si="236"/>
        <v>143</v>
      </c>
      <c r="DL122" s="576">
        <f t="shared" si="236"/>
        <v>147</v>
      </c>
      <c r="DM122" s="577">
        <f t="shared" si="236"/>
        <v>143</v>
      </c>
      <c r="DN122" s="576">
        <f t="shared" si="237"/>
        <v>4.591836734693878</v>
      </c>
      <c r="DO122" s="577">
        <f t="shared" si="237"/>
        <v>4.6580419580419594</v>
      </c>
      <c r="DP122" s="576">
        <f t="shared" si="238"/>
        <v>675.00000000000011</v>
      </c>
      <c r="DQ122" s="577">
        <f t="shared" si="238"/>
        <v>666.10000000000025</v>
      </c>
      <c r="DR122" s="576">
        <f t="shared" si="239"/>
        <v>81.017006802721085</v>
      </c>
      <c r="DS122" s="577">
        <f t="shared" si="239"/>
        <v>84.637762237762246</v>
      </c>
      <c r="DT122" s="576">
        <f t="shared" si="240"/>
        <v>11909.5</v>
      </c>
      <c r="DU122" s="577">
        <f t="shared" si="240"/>
        <v>12103.2</v>
      </c>
      <c r="DV122" s="574">
        <v>80</v>
      </c>
      <c r="DW122" s="575">
        <v>92</v>
      </c>
      <c r="DX122" s="576">
        <f t="shared" si="241"/>
        <v>80</v>
      </c>
      <c r="DY122" s="577">
        <f t="shared" si="241"/>
        <v>92</v>
      </c>
      <c r="DZ122" s="574">
        <v>32</v>
      </c>
      <c r="EA122" s="575">
        <v>50</v>
      </c>
      <c r="EB122" s="576">
        <f t="shared" si="242"/>
        <v>32</v>
      </c>
      <c r="EC122" s="577">
        <f t="shared" si="242"/>
        <v>50</v>
      </c>
      <c r="ED122" s="574"/>
      <c r="EE122" s="575"/>
      <c r="EF122" s="576">
        <f t="shared" si="243"/>
        <v>0</v>
      </c>
      <c r="EG122" s="577">
        <f t="shared" si="243"/>
        <v>0</v>
      </c>
      <c r="EH122" s="576">
        <f t="shared" si="244"/>
        <v>112</v>
      </c>
      <c r="EI122" s="577">
        <f t="shared" si="244"/>
        <v>142</v>
      </c>
      <c r="EJ122" s="576">
        <f t="shared" si="245"/>
        <v>112</v>
      </c>
      <c r="EK122" s="577">
        <f t="shared" si="245"/>
        <v>142</v>
      </c>
      <c r="EL122" s="574">
        <v>6.2</v>
      </c>
      <c r="EM122" s="575">
        <v>5.7</v>
      </c>
      <c r="EN122" s="576">
        <f t="shared" si="246"/>
        <v>496</v>
      </c>
      <c r="EO122" s="577">
        <f t="shared" si="246"/>
        <v>524.4</v>
      </c>
      <c r="EP122" s="574">
        <v>5.0999999999999996</v>
      </c>
      <c r="EQ122" s="575">
        <v>5</v>
      </c>
      <c r="ER122" s="576">
        <f t="shared" si="247"/>
        <v>163.19999999999999</v>
      </c>
      <c r="ES122" s="577">
        <f t="shared" si="247"/>
        <v>250</v>
      </c>
      <c r="ET122" s="574"/>
      <c r="EU122" s="575"/>
      <c r="EV122" s="576">
        <f t="shared" si="248"/>
        <v>0</v>
      </c>
      <c r="EW122" s="577">
        <f t="shared" si="248"/>
        <v>0</v>
      </c>
      <c r="EX122" s="576">
        <f t="shared" si="249"/>
        <v>5.8857142857142861</v>
      </c>
      <c r="EY122" s="577">
        <f t="shared" si="249"/>
        <v>5.4535211267605632</v>
      </c>
      <c r="EZ122" s="576">
        <f t="shared" si="250"/>
        <v>659.2</v>
      </c>
      <c r="FA122" s="577">
        <f t="shared" si="250"/>
        <v>774.4</v>
      </c>
      <c r="FB122" s="574">
        <v>54.5</v>
      </c>
      <c r="FC122" s="575">
        <v>48.6</v>
      </c>
      <c r="FD122" s="576">
        <f t="shared" si="251"/>
        <v>4360</v>
      </c>
      <c r="FE122" s="577">
        <f t="shared" si="251"/>
        <v>4471.2</v>
      </c>
      <c r="FF122" s="574">
        <v>52.6</v>
      </c>
      <c r="FG122" s="575">
        <v>41.8</v>
      </c>
      <c r="FH122" s="576">
        <f t="shared" si="252"/>
        <v>1683.2</v>
      </c>
      <c r="FI122" s="577">
        <f t="shared" si="252"/>
        <v>2090</v>
      </c>
      <c r="FJ122" s="574"/>
      <c r="FK122" s="575"/>
      <c r="FL122" s="576">
        <f t="shared" si="253"/>
        <v>0</v>
      </c>
      <c r="FM122" s="577">
        <f t="shared" si="253"/>
        <v>0</v>
      </c>
      <c r="FN122" s="576">
        <f t="shared" si="254"/>
        <v>53.957142857142856</v>
      </c>
      <c r="FO122" s="577">
        <f t="shared" si="254"/>
        <v>46.205633802816898</v>
      </c>
      <c r="FP122" s="576">
        <f t="shared" si="255"/>
        <v>6043.2</v>
      </c>
      <c r="FQ122" s="577">
        <f t="shared" si="255"/>
        <v>6561.2</v>
      </c>
      <c r="FR122" s="574">
        <v>109</v>
      </c>
      <c r="FS122" s="575">
        <v>112</v>
      </c>
      <c r="FT122" s="576">
        <f t="shared" si="256"/>
        <v>109</v>
      </c>
      <c r="FU122" s="577">
        <f t="shared" si="256"/>
        <v>112</v>
      </c>
      <c r="FV122" s="574">
        <v>4.5</v>
      </c>
      <c r="FW122" s="575">
        <v>4.8</v>
      </c>
      <c r="FX122" s="576">
        <f t="shared" si="257"/>
        <v>490.5</v>
      </c>
      <c r="FY122" s="577">
        <f t="shared" si="257"/>
        <v>537.6</v>
      </c>
      <c r="FZ122" s="574">
        <v>76</v>
      </c>
      <c r="GA122" s="575">
        <v>78.8</v>
      </c>
      <c r="GB122" s="576">
        <f t="shared" si="258"/>
        <v>8284</v>
      </c>
      <c r="GC122" s="577">
        <f t="shared" si="258"/>
        <v>8825.6</v>
      </c>
      <c r="GD122" s="576">
        <f t="shared" si="259"/>
        <v>197</v>
      </c>
      <c r="GE122" s="577">
        <f t="shared" si="259"/>
        <v>206</v>
      </c>
      <c r="GF122" s="576">
        <f t="shared" si="259"/>
        <v>197</v>
      </c>
      <c r="GG122" s="577">
        <f t="shared" si="259"/>
        <v>206</v>
      </c>
      <c r="GH122" s="576">
        <f t="shared" si="260"/>
        <v>1010.8</v>
      </c>
      <c r="GI122" s="577">
        <f t="shared" si="260"/>
        <v>1036.5999999999999</v>
      </c>
      <c r="GJ122" s="576">
        <f t="shared" si="261"/>
        <v>13774.599999999999</v>
      </c>
      <c r="GK122" s="577">
        <f t="shared" si="261"/>
        <v>14114.7</v>
      </c>
      <c r="GL122" s="576">
        <f t="shared" si="262"/>
        <v>62</v>
      </c>
      <c r="GM122" s="577">
        <f t="shared" si="262"/>
        <v>79</v>
      </c>
      <c r="GN122" s="576">
        <f t="shared" si="262"/>
        <v>62</v>
      </c>
      <c r="GO122" s="577">
        <f t="shared" si="262"/>
        <v>79</v>
      </c>
      <c r="GP122" s="576">
        <f t="shared" si="263"/>
        <v>323.39999999999998</v>
      </c>
      <c r="GQ122" s="577">
        <f t="shared" si="263"/>
        <v>403.9</v>
      </c>
      <c r="GR122" s="576">
        <f t="shared" si="264"/>
        <v>4178.1000000000004</v>
      </c>
      <c r="GS122" s="577">
        <f t="shared" si="264"/>
        <v>4549.7</v>
      </c>
      <c r="GT122" s="576">
        <f t="shared" si="265"/>
        <v>259</v>
      </c>
      <c r="GU122" s="577">
        <f t="shared" si="265"/>
        <v>285</v>
      </c>
      <c r="GV122" s="576">
        <f t="shared" si="265"/>
        <v>259</v>
      </c>
      <c r="GW122" s="577">
        <f t="shared" si="265"/>
        <v>285</v>
      </c>
      <c r="GX122" s="576">
        <f t="shared" si="266"/>
        <v>1334.1999999999998</v>
      </c>
      <c r="GY122" s="577">
        <f t="shared" si="266"/>
        <v>1440.5</v>
      </c>
      <c r="GZ122" s="576">
        <f t="shared" si="266"/>
        <v>17952.699999999997</v>
      </c>
      <c r="HA122" s="577">
        <f t="shared" si="266"/>
        <v>18664.400000000001</v>
      </c>
      <c r="HB122" s="576">
        <f t="shared" si="267"/>
        <v>0</v>
      </c>
      <c r="HC122" s="577">
        <f t="shared" si="267"/>
        <v>0</v>
      </c>
      <c r="HD122" s="576">
        <f t="shared" si="267"/>
        <v>0</v>
      </c>
      <c r="HE122" s="577">
        <f t="shared" si="267"/>
        <v>0</v>
      </c>
      <c r="HF122" s="576" t="str">
        <f t="shared" si="268"/>
        <v/>
      </c>
      <c r="HG122" s="577" t="str">
        <f t="shared" si="268"/>
        <v/>
      </c>
      <c r="HH122" s="576" t="str">
        <f t="shared" si="269"/>
        <v/>
      </c>
      <c r="HI122" s="577" t="str">
        <f t="shared" si="269"/>
        <v/>
      </c>
      <c r="HJ122" s="576">
        <f t="shared" si="270"/>
        <v>1824.7000000000003</v>
      </c>
      <c r="HK122" s="577">
        <f t="shared" si="270"/>
        <v>1978.1000000000004</v>
      </c>
      <c r="HL122" s="576">
        <f t="shared" si="271"/>
        <v>26236.7</v>
      </c>
      <c r="HM122" s="577">
        <f t="shared" si="271"/>
        <v>27490</v>
      </c>
    </row>
    <row r="123" spans="1:221">
      <c r="A123" s="71" t="s">
        <v>469</v>
      </c>
      <c r="B123" s="69" t="s">
        <v>488</v>
      </c>
      <c r="C123" s="90"/>
      <c r="D123" s="67">
        <v>157739</v>
      </c>
      <c r="E123" s="91">
        <v>10</v>
      </c>
      <c r="F123" s="574">
        <v>436</v>
      </c>
      <c r="G123" s="575">
        <v>407</v>
      </c>
      <c r="H123" s="574">
        <v>86</v>
      </c>
      <c r="I123" s="575">
        <v>68</v>
      </c>
      <c r="J123" s="576">
        <f t="shared" si="204"/>
        <v>350</v>
      </c>
      <c r="K123" s="577">
        <f t="shared" si="204"/>
        <v>339</v>
      </c>
      <c r="L123" s="574"/>
      <c r="M123" s="575"/>
      <c r="N123" s="579">
        <f t="shared" si="205"/>
        <v>346</v>
      </c>
      <c r="O123" s="577">
        <f t="shared" si="205"/>
        <v>339</v>
      </c>
      <c r="P123" s="579">
        <f t="shared" si="205"/>
        <v>346</v>
      </c>
      <c r="Q123" s="577">
        <f t="shared" si="205"/>
        <v>339</v>
      </c>
      <c r="R123" s="574">
        <v>54</v>
      </c>
      <c r="S123" s="575">
        <v>46</v>
      </c>
      <c r="T123" s="576">
        <f t="shared" si="206"/>
        <v>54</v>
      </c>
      <c r="U123" s="577">
        <f t="shared" si="206"/>
        <v>46</v>
      </c>
      <c r="V123" s="574">
        <v>6</v>
      </c>
      <c r="W123" s="575">
        <v>12</v>
      </c>
      <c r="X123" s="576">
        <f t="shared" si="207"/>
        <v>6</v>
      </c>
      <c r="Y123" s="577">
        <f t="shared" si="207"/>
        <v>12</v>
      </c>
      <c r="Z123" s="574"/>
      <c r="AA123" s="575"/>
      <c r="AB123" s="576">
        <f t="shared" si="208"/>
        <v>0</v>
      </c>
      <c r="AC123" s="577">
        <f t="shared" si="208"/>
        <v>0</v>
      </c>
      <c r="AD123" s="576">
        <f t="shared" si="209"/>
        <v>60</v>
      </c>
      <c r="AE123" s="577">
        <f t="shared" si="209"/>
        <v>58</v>
      </c>
      <c r="AF123" s="576">
        <f t="shared" si="210"/>
        <v>60</v>
      </c>
      <c r="AG123" s="577">
        <f t="shared" si="210"/>
        <v>58</v>
      </c>
      <c r="AH123" s="574">
        <v>3.6</v>
      </c>
      <c r="AI123" s="575">
        <v>3.5</v>
      </c>
      <c r="AJ123" s="576">
        <f t="shared" si="211"/>
        <v>194.4</v>
      </c>
      <c r="AK123" s="577">
        <f t="shared" si="211"/>
        <v>161</v>
      </c>
      <c r="AL123" s="574">
        <v>4.3</v>
      </c>
      <c r="AM123" s="575">
        <v>4.3</v>
      </c>
      <c r="AN123" s="576">
        <f t="shared" si="212"/>
        <v>25.799999999999997</v>
      </c>
      <c r="AO123" s="577">
        <f t="shared" si="212"/>
        <v>51.599999999999994</v>
      </c>
      <c r="AP123" s="574"/>
      <c r="AQ123" s="575"/>
      <c r="AR123" s="576">
        <f t="shared" si="213"/>
        <v>0</v>
      </c>
      <c r="AS123" s="577">
        <f t="shared" si="213"/>
        <v>0</v>
      </c>
      <c r="AT123" s="576">
        <f t="shared" si="214"/>
        <v>3.67</v>
      </c>
      <c r="AU123" s="577">
        <f t="shared" si="214"/>
        <v>3.6655172413793102</v>
      </c>
      <c r="AV123" s="576">
        <f t="shared" si="215"/>
        <v>220.2</v>
      </c>
      <c r="AW123" s="577">
        <f t="shared" si="215"/>
        <v>212.6</v>
      </c>
      <c r="AX123" s="574">
        <v>81.900000000000006</v>
      </c>
      <c r="AY123" s="575">
        <v>77</v>
      </c>
      <c r="AZ123" s="576">
        <f t="shared" si="216"/>
        <v>4422.6000000000004</v>
      </c>
      <c r="BA123" s="577">
        <f t="shared" si="216"/>
        <v>3542</v>
      </c>
      <c r="BB123" s="574">
        <v>66</v>
      </c>
      <c r="BC123" s="575">
        <v>69.099999999999994</v>
      </c>
      <c r="BD123" s="576">
        <f t="shared" si="217"/>
        <v>396</v>
      </c>
      <c r="BE123" s="577">
        <f t="shared" si="217"/>
        <v>829.19999999999993</v>
      </c>
      <c r="BF123" s="574"/>
      <c r="BG123" s="575"/>
      <c r="BH123" s="576">
        <f t="shared" si="218"/>
        <v>0</v>
      </c>
      <c r="BI123" s="577">
        <f t="shared" si="218"/>
        <v>0</v>
      </c>
      <c r="BJ123" s="576">
        <f t="shared" si="219"/>
        <v>80.31</v>
      </c>
      <c r="BK123" s="577">
        <f t="shared" si="219"/>
        <v>75.365517241379308</v>
      </c>
      <c r="BL123" s="576">
        <f t="shared" si="220"/>
        <v>4818.6000000000004</v>
      </c>
      <c r="BM123" s="577">
        <f t="shared" si="220"/>
        <v>4371.2</v>
      </c>
      <c r="BN123" s="574">
        <v>56</v>
      </c>
      <c r="BO123" s="575">
        <v>54</v>
      </c>
      <c r="BP123" s="576">
        <f t="shared" si="221"/>
        <v>56</v>
      </c>
      <c r="BQ123" s="577">
        <f t="shared" si="221"/>
        <v>54</v>
      </c>
      <c r="BR123" s="574">
        <v>16</v>
      </c>
      <c r="BS123" s="575">
        <v>16</v>
      </c>
      <c r="BT123" s="576">
        <f t="shared" si="222"/>
        <v>16</v>
      </c>
      <c r="BU123" s="577">
        <f t="shared" si="222"/>
        <v>16</v>
      </c>
      <c r="BV123" s="574"/>
      <c r="BW123" s="575"/>
      <c r="BX123" s="576">
        <f t="shared" si="223"/>
        <v>0</v>
      </c>
      <c r="BY123" s="577">
        <f t="shared" si="223"/>
        <v>0</v>
      </c>
      <c r="BZ123" s="576">
        <f t="shared" si="224"/>
        <v>72</v>
      </c>
      <c r="CA123" s="577">
        <f t="shared" si="224"/>
        <v>70</v>
      </c>
      <c r="CB123" s="576">
        <f t="shared" si="225"/>
        <v>72</v>
      </c>
      <c r="CC123" s="577">
        <f t="shared" si="225"/>
        <v>70</v>
      </c>
      <c r="CD123" s="574">
        <v>4.4000000000000004</v>
      </c>
      <c r="CE123" s="575">
        <v>4.3</v>
      </c>
      <c r="CF123" s="576">
        <f t="shared" si="226"/>
        <v>246.40000000000003</v>
      </c>
      <c r="CG123" s="577">
        <f t="shared" si="226"/>
        <v>232.2</v>
      </c>
      <c r="CH123" s="574">
        <v>6.4</v>
      </c>
      <c r="CI123" s="575">
        <v>5</v>
      </c>
      <c r="CJ123" s="576">
        <f t="shared" si="227"/>
        <v>102.4</v>
      </c>
      <c r="CK123" s="577">
        <f t="shared" si="227"/>
        <v>80</v>
      </c>
      <c r="CL123" s="574"/>
      <c r="CM123" s="575"/>
      <c r="CN123" s="576">
        <f t="shared" si="228"/>
        <v>0</v>
      </c>
      <c r="CO123" s="577">
        <f t="shared" si="228"/>
        <v>0</v>
      </c>
      <c r="CP123" s="576">
        <f t="shared" si="229"/>
        <v>4.844444444444445</v>
      </c>
      <c r="CQ123" s="577">
        <f t="shared" si="229"/>
        <v>4.46</v>
      </c>
      <c r="CR123" s="576">
        <f t="shared" si="230"/>
        <v>348.80000000000007</v>
      </c>
      <c r="CS123" s="577">
        <f t="shared" si="230"/>
        <v>312.2</v>
      </c>
      <c r="CT123" s="574">
        <v>88.8</v>
      </c>
      <c r="CU123" s="575">
        <v>90.2</v>
      </c>
      <c r="CV123" s="576">
        <f t="shared" si="231"/>
        <v>4972.8</v>
      </c>
      <c r="CW123" s="577">
        <f t="shared" si="231"/>
        <v>4870.8</v>
      </c>
      <c r="CX123" s="574">
        <v>83.7</v>
      </c>
      <c r="CY123" s="575">
        <v>91.3</v>
      </c>
      <c r="CZ123" s="576">
        <f t="shared" si="232"/>
        <v>1339.2</v>
      </c>
      <c r="DA123" s="577">
        <f t="shared" si="232"/>
        <v>1460.8</v>
      </c>
      <c r="DB123" s="574"/>
      <c r="DC123" s="575"/>
      <c r="DD123" s="576">
        <f t="shared" si="233"/>
        <v>0</v>
      </c>
      <c r="DE123" s="577">
        <f t="shared" si="233"/>
        <v>0</v>
      </c>
      <c r="DF123" s="576">
        <f t="shared" si="234"/>
        <v>87.666666666666671</v>
      </c>
      <c r="DG123" s="577">
        <f t="shared" si="234"/>
        <v>90.451428571428579</v>
      </c>
      <c r="DH123" s="576">
        <f t="shared" si="235"/>
        <v>6312</v>
      </c>
      <c r="DI123" s="577">
        <f t="shared" si="235"/>
        <v>6331.6</v>
      </c>
      <c r="DJ123" s="576">
        <f t="shared" si="236"/>
        <v>132</v>
      </c>
      <c r="DK123" s="577">
        <f t="shared" si="236"/>
        <v>128</v>
      </c>
      <c r="DL123" s="576">
        <f t="shared" si="236"/>
        <v>132</v>
      </c>
      <c r="DM123" s="577">
        <f t="shared" si="236"/>
        <v>128</v>
      </c>
      <c r="DN123" s="576">
        <f t="shared" si="237"/>
        <v>4.3106060606060606</v>
      </c>
      <c r="DO123" s="577">
        <f t="shared" si="237"/>
        <v>4.0999999999999996</v>
      </c>
      <c r="DP123" s="576">
        <f t="shared" si="238"/>
        <v>569</v>
      </c>
      <c r="DQ123" s="577">
        <f t="shared" si="238"/>
        <v>524.79999999999995</v>
      </c>
      <c r="DR123" s="576">
        <f t="shared" si="239"/>
        <v>84.322727272727278</v>
      </c>
      <c r="DS123" s="577">
        <f t="shared" si="239"/>
        <v>83.615624999999994</v>
      </c>
      <c r="DT123" s="576">
        <f t="shared" si="240"/>
        <v>11130.6</v>
      </c>
      <c r="DU123" s="577">
        <f t="shared" si="240"/>
        <v>10702.8</v>
      </c>
      <c r="DV123" s="574">
        <v>69</v>
      </c>
      <c r="DW123" s="575">
        <v>64</v>
      </c>
      <c r="DX123" s="576">
        <f t="shared" si="241"/>
        <v>69</v>
      </c>
      <c r="DY123" s="577">
        <f t="shared" si="241"/>
        <v>64</v>
      </c>
      <c r="DZ123" s="574">
        <v>21</v>
      </c>
      <c r="EA123" s="575">
        <v>13</v>
      </c>
      <c r="EB123" s="576">
        <f t="shared" si="242"/>
        <v>21</v>
      </c>
      <c r="EC123" s="577">
        <f t="shared" si="242"/>
        <v>13</v>
      </c>
      <c r="ED123" s="574"/>
      <c r="EE123" s="575"/>
      <c r="EF123" s="576">
        <f t="shared" si="243"/>
        <v>0</v>
      </c>
      <c r="EG123" s="577">
        <f t="shared" si="243"/>
        <v>0</v>
      </c>
      <c r="EH123" s="576">
        <f t="shared" si="244"/>
        <v>90</v>
      </c>
      <c r="EI123" s="577">
        <f t="shared" si="244"/>
        <v>77</v>
      </c>
      <c r="EJ123" s="576">
        <f t="shared" si="245"/>
        <v>90</v>
      </c>
      <c r="EK123" s="577">
        <f t="shared" si="245"/>
        <v>77</v>
      </c>
      <c r="EL123" s="574">
        <v>5.7</v>
      </c>
      <c r="EM123" s="575">
        <v>5.0999999999999996</v>
      </c>
      <c r="EN123" s="576">
        <f t="shared" si="246"/>
        <v>393.3</v>
      </c>
      <c r="EO123" s="577">
        <f t="shared" si="246"/>
        <v>326.39999999999998</v>
      </c>
      <c r="EP123" s="574">
        <v>5.5</v>
      </c>
      <c r="EQ123" s="575">
        <v>4.0999999999999996</v>
      </c>
      <c r="ER123" s="576">
        <f t="shared" si="247"/>
        <v>115.5</v>
      </c>
      <c r="ES123" s="577">
        <f t="shared" si="247"/>
        <v>53.3</v>
      </c>
      <c r="ET123" s="574"/>
      <c r="EU123" s="575"/>
      <c r="EV123" s="576">
        <f t="shared" si="248"/>
        <v>0</v>
      </c>
      <c r="EW123" s="577">
        <f t="shared" si="248"/>
        <v>0</v>
      </c>
      <c r="EX123" s="576">
        <f t="shared" si="249"/>
        <v>5.6533333333333333</v>
      </c>
      <c r="EY123" s="577">
        <f t="shared" si="249"/>
        <v>4.9311688311688311</v>
      </c>
      <c r="EZ123" s="576">
        <f t="shared" si="250"/>
        <v>508.8</v>
      </c>
      <c r="FA123" s="577">
        <f t="shared" si="250"/>
        <v>379.7</v>
      </c>
      <c r="FB123" s="574">
        <v>73.3</v>
      </c>
      <c r="FC123" s="575">
        <v>66.5</v>
      </c>
      <c r="FD123" s="576">
        <f t="shared" si="251"/>
        <v>5057.7</v>
      </c>
      <c r="FE123" s="577">
        <f t="shared" si="251"/>
        <v>4256</v>
      </c>
      <c r="FF123" s="574">
        <v>63.6</v>
      </c>
      <c r="FG123" s="575">
        <v>57.4</v>
      </c>
      <c r="FH123" s="576">
        <f t="shared" si="252"/>
        <v>1335.6000000000001</v>
      </c>
      <c r="FI123" s="577">
        <f t="shared" si="252"/>
        <v>746.19999999999993</v>
      </c>
      <c r="FJ123" s="574"/>
      <c r="FK123" s="575"/>
      <c r="FL123" s="576">
        <f t="shared" si="253"/>
        <v>0</v>
      </c>
      <c r="FM123" s="577">
        <f t="shared" si="253"/>
        <v>0</v>
      </c>
      <c r="FN123" s="576">
        <f t="shared" si="254"/>
        <v>71.036666666666662</v>
      </c>
      <c r="FO123" s="577">
        <f t="shared" si="254"/>
        <v>64.963636363636368</v>
      </c>
      <c r="FP123" s="576">
        <f t="shared" si="255"/>
        <v>6393.2999999999993</v>
      </c>
      <c r="FQ123" s="577">
        <f t="shared" si="255"/>
        <v>5002.2000000000007</v>
      </c>
      <c r="FR123" s="574">
        <v>124</v>
      </c>
      <c r="FS123" s="575">
        <v>134</v>
      </c>
      <c r="FT123" s="576">
        <f t="shared" si="256"/>
        <v>124</v>
      </c>
      <c r="FU123" s="577">
        <f t="shared" si="256"/>
        <v>134</v>
      </c>
      <c r="FV123" s="574">
        <v>4.7</v>
      </c>
      <c r="FW123" s="575">
        <v>4.5</v>
      </c>
      <c r="FX123" s="576">
        <f t="shared" si="257"/>
        <v>582.80000000000007</v>
      </c>
      <c r="FY123" s="577">
        <f t="shared" si="257"/>
        <v>603</v>
      </c>
      <c r="FZ123" s="574">
        <v>81.8</v>
      </c>
      <c r="GA123" s="575">
        <v>85.2</v>
      </c>
      <c r="GB123" s="576">
        <f t="shared" si="258"/>
        <v>10143.199999999999</v>
      </c>
      <c r="GC123" s="577">
        <f t="shared" si="258"/>
        <v>11416.800000000001</v>
      </c>
      <c r="GD123" s="576">
        <f t="shared" si="259"/>
        <v>179</v>
      </c>
      <c r="GE123" s="577">
        <f t="shared" si="259"/>
        <v>164</v>
      </c>
      <c r="GF123" s="576">
        <f t="shared" si="259"/>
        <v>179</v>
      </c>
      <c r="GG123" s="577">
        <f t="shared" si="259"/>
        <v>164</v>
      </c>
      <c r="GH123" s="576">
        <f t="shared" si="260"/>
        <v>834.10000000000014</v>
      </c>
      <c r="GI123" s="577">
        <f t="shared" si="260"/>
        <v>719.59999999999991</v>
      </c>
      <c r="GJ123" s="576">
        <f t="shared" si="261"/>
        <v>14453.100000000002</v>
      </c>
      <c r="GK123" s="577">
        <f t="shared" si="261"/>
        <v>12668.8</v>
      </c>
      <c r="GL123" s="576">
        <f t="shared" si="262"/>
        <v>43</v>
      </c>
      <c r="GM123" s="577">
        <f t="shared" si="262"/>
        <v>41</v>
      </c>
      <c r="GN123" s="576">
        <f t="shared" si="262"/>
        <v>43</v>
      </c>
      <c r="GO123" s="577">
        <f t="shared" si="262"/>
        <v>41</v>
      </c>
      <c r="GP123" s="576">
        <f t="shared" si="263"/>
        <v>243.7</v>
      </c>
      <c r="GQ123" s="577">
        <f t="shared" si="263"/>
        <v>184.89999999999998</v>
      </c>
      <c r="GR123" s="576">
        <f t="shared" si="264"/>
        <v>3070.8</v>
      </c>
      <c r="GS123" s="577">
        <f t="shared" si="264"/>
        <v>3036.2</v>
      </c>
      <c r="GT123" s="576">
        <f t="shared" si="265"/>
        <v>222</v>
      </c>
      <c r="GU123" s="577">
        <f t="shared" si="265"/>
        <v>205</v>
      </c>
      <c r="GV123" s="576">
        <f t="shared" si="265"/>
        <v>222</v>
      </c>
      <c r="GW123" s="577">
        <f t="shared" si="265"/>
        <v>205</v>
      </c>
      <c r="GX123" s="576">
        <f t="shared" si="266"/>
        <v>1077.8000000000002</v>
      </c>
      <c r="GY123" s="577">
        <f t="shared" si="266"/>
        <v>904.49999999999989</v>
      </c>
      <c r="GZ123" s="576">
        <f t="shared" si="266"/>
        <v>17523.900000000001</v>
      </c>
      <c r="HA123" s="577">
        <f t="shared" si="266"/>
        <v>15705</v>
      </c>
      <c r="HB123" s="576">
        <f t="shared" si="267"/>
        <v>0</v>
      </c>
      <c r="HC123" s="577">
        <f t="shared" si="267"/>
        <v>0</v>
      </c>
      <c r="HD123" s="576">
        <f t="shared" si="267"/>
        <v>0</v>
      </c>
      <c r="HE123" s="577">
        <f t="shared" si="267"/>
        <v>0</v>
      </c>
      <c r="HF123" s="576" t="str">
        <f t="shared" si="268"/>
        <v/>
      </c>
      <c r="HG123" s="577" t="str">
        <f t="shared" si="268"/>
        <v/>
      </c>
      <c r="HH123" s="576" t="str">
        <f t="shared" si="269"/>
        <v/>
      </c>
      <c r="HI123" s="577" t="str">
        <f t="shared" si="269"/>
        <v/>
      </c>
      <c r="HJ123" s="576">
        <f t="shared" si="270"/>
        <v>1660.6</v>
      </c>
      <c r="HK123" s="577">
        <f t="shared" si="270"/>
        <v>1507.5</v>
      </c>
      <c r="HL123" s="576">
        <f t="shared" si="271"/>
        <v>27667.1</v>
      </c>
      <c r="HM123" s="577">
        <f t="shared" si="271"/>
        <v>27121.800000000003</v>
      </c>
    </row>
    <row r="124" spans="1:221">
      <c r="A124" s="92" t="s">
        <v>492</v>
      </c>
      <c r="B124" s="516" t="s">
        <v>493</v>
      </c>
      <c r="C124" s="97"/>
      <c r="D124" s="93">
        <v>159391</v>
      </c>
      <c r="E124" s="93">
        <v>1</v>
      </c>
      <c r="F124" s="574">
        <v>4930</v>
      </c>
      <c r="G124" s="575">
        <v>4852</v>
      </c>
      <c r="H124" s="574">
        <v>94</v>
      </c>
      <c r="I124" s="575">
        <v>88</v>
      </c>
      <c r="J124" s="576">
        <f t="shared" ref="J124:K146" si="272">F124-H124</f>
        <v>4836</v>
      </c>
      <c r="K124" s="577">
        <f t="shared" si="272"/>
        <v>4764</v>
      </c>
      <c r="L124" s="574">
        <v>120</v>
      </c>
      <c r="M124" s="575">
        <v>120</v>
      </c>
      <c r="N124" s="576">
        <f t="shared" ref="N124:Q146" si="273">+R124+V124+Z124+BN124+BR124+BV124+DV124+DZ124+ED124+FR124</f>
        <v>4836</v>
      </c>
      <c r="O124" s="577">
        <f t="shared" si="273"/>
        <v>4764</v>
      </c>
      <c r="P124" s="581">
        <f t="shared" si="273"/>
        <v>0</v>
      </c>
      <c r="Q124" s="582">
        <f t="shared" si="273"/>
        <v>0</v>
      </c>
      <c r="R124" s="574">
        <v>1139</v>
      </c>
      <c r="S124" s="575">
        <v>1232</v>
      </c>
      <c r="T124" s="576">
        <f t="shared" ref="T124:U146" si="274">IF(AX124&gt;0,R124,)</f>
        <v>0</v>
      </c>
      <c r="U124" s="577">
        <f t="shared" si="274"/>
        <v>0</v>
      </c>
      <c r="V124" s="574">
        <v>1</v>
      </c>
      <c r="W124" s="575">
        <v>1</v>
      </c>
      <c r="X124" s="576">
        <f t="shared" ref="X124:Y146" si="275">IF(BB124&gt;0,V124,)</f>
        <v>0</v>
      </c>
      <c r="Y124" s="577">
        <f t="shared" si="275"/>
        <v>0</v>
      </c>
      <c r="Z124" s="574">
        <v>7</v>
      </c>
      <c r="AA124" s="575">
        <v>3</v>
      </c>
      <c r="AB124" s="576">
        <f t="shared" ref="AB124:AC146" si="276">IF(BF124&gt;0,Z124,)</f>
        <v>0</v>
      </c>
      <c r="AC124" s="577">
        <f t="shared" si="276"/>
        <v>0</v>
      </c>
      <c r="AD124" s="576">
        <f t="shared" ref="AD124:AE146" si="277">R124+V124+Z124</f>
        <v>1147</v>
      </c>
      <c r="AE124" s="577">
        <f t="shared" si="277"/>
        <v>1236</v>
      </c>
      <c r="AF124" s="576">
        <f t="shared" ref="AF124:AG146" si="278">IF(BJ124&gt;0,AD124,)</f>
        <v>0</v>
      </c>
      <c r="AG124" s="577">
        <f t="shared" si="278"/>
        <v>0</v>
      </c>
      <c r="AH124" s="574">
        <v>4.1170149253731303</v>
      </c>
      <c r="AI124" s="575">
        <v>4.0680357142857098</v>
      </c>
      <c r="AJ124" s="576">
        <f t="shared" ref="AJ124:AK146" si="279">IF(R124&gt;0,(R124*AH124),)</f>
        <v>4689.2799999999952</v>
      </c>
      <c r="AK124" s="577">
        <f t="shared" si="279"/>
        <v>5011.8199999999943</v>
      </c>
      <c r="AL124" s="574">
        <v>3.95</v>
      </c>
      <c r="AM124" s="575">
        <v>4.3499999999999996</v>
      </c>
      <c r="AN124" s="576">
        <f t="shared" ref="AN124:AO146" si="280">IF(V124&gt;0,(V124*AL124),)</f>
        <v>3.95</v>
      </c>
      <c r="AO124" s="577">
        <f t="shared" si="280"/>
        <v>4.3499999999999996</v>
      </c>
      <c r="AP124" s="574"/>
      <c r="AQ124" s="575"/>
      <c r="AR124" s="576">
        <f t="shared" ref="AR124:AS146" si="281">IF(Z124&gt;0,(Z124*AP124),)</f>
        <v>0</v>
      </c>
      <c r="AS124" s="577">
        <f t="shared" si="281"/>
        <v>0</v>
      </c>
      <c r="AT124" s="576">
        <f t="shared" ref="AT124:AU146" si="282">IF(AD124&gt;0,((AJ124+AN124+AR124)/AD124),)</f>
        <v>4.0917436791630299</v>
      </c>
      <c r="AU124" s="577">
        <f t="shared" si="282"/>
        <v>4.0583899676375363</v>
      </c>
      <c r="AV124" s="576">
        <f t="shared" ref="AV124:AW146" si="283">IF(AD124&gt;0,(AD124*AT124),)</f>
        <v>4693.229999999995</v>
      </c>
      <c r="AW124" s="577">
        <f t="shared" si="283"/>
        <v>5016.1699999999946</v>
      </c>
      <c r="AX124" s="574"/>
      <c r="AY124" s="575"/>
      <c r="AZ124" s="576">
        <f t="shared" ref="AZ124:BA146" si="284">IF(T124&gt;0,(T124*AX124),)</f>
        <v>0</v>
      </c>
      <c r="BA124" s="577">
        <f t="shared" si="284"/>
        <v>0</v>
      </c>
      <c r="BB124" s="574"/>
      <c r="BC124" s="575"/>
      <c r="BD124" s="576">
        <f t="shared" ref="BD124:BE146" si="285">IF(X124&gt;0,(X124*BB124),)</f>
        <v>0</v>
      </c>
      <c r="BE124" s="577">
        <f t="shared" si="285"/>
        <v>0</v>
      </c>
      <c r="BF124" s="574"/>
      <c r="BG124" s="575"/>
      <c r="BH124" s="576">
        <f t="shared" ref="BH124:BI146" si="286">IF(AB124&gt;0,(AB124*BF124),)</f>
        <v>0</v>
      </c>
      <c r="BI124" s="577">
        <f t="shared" si="286"/>
        <v>0</v>
      </c>
      <c r="BJ124" s="576">
        <f t="shared" ref="BJ124:BK146" si="287">IF((AZ124+BD124+BH124)&gt;0,((AZ124+BD124+BH124)/AD124),)</f>
        <v>0</v>
      </c>
      <c r="BK124" s="577">
        <f t="shared" si="287"/>
        <v>0</v>
      </c>
      <c r="BL124" s="576">
        <f t="shared" ref="BL124:BM146" si="288">IF(AF124&gt;0,(AD124*BJ124),)</f>
        <v>0</v>
      </c>
      <c r="BM124" s="577">
        <f t="shared" si="288"/>
        <v>0</v>
      </c>
      <c r="BN124" s="574">
        <v>2664</v>
      </c>
      <c r="BO124" s="575">
        <v>2552</v>
      </c>
      <c r="BP124" s="576">
        <f t="shared" ref="BP124:BQ146" si="289">IF(CT124&gt;0,BN124,)</f>
        <v>0</v>
      </c>
      <c r="BQ124" s="577">
        <f t="shared" si="289"/>
        <v>0</v>
      </c>
      <c r="BR124" s="574">
        <v>11</v>
      </c>
      <c r="BS124" s="575">
        <v>4</v>
      </c>
      <c r="BT124" s="576">
        <f t="shared" ref="BT124:BU146" si="290">IF(CX124&gt;0,BR124,)</f>
        <v>0</v>
      </c>
      <c r="BU124" s="577">
        <f t="shared" si="290"/>
        <v>0</v>
      </c>
      <c r="BV124" s="574">
        <v>2</v>
      </c>
      <c r="BW124" s="575">
        <v>0</v>
      </c>
      <c r="BX124" s="576">
        <f t="shared" ref="BX124:BY146" si="291">IF(DB124&gt;0,BV124,)</f>
        <v>0</v>
      </c>
      <c r="BY124" s="577">
        <f t="shared" si="291"/>
        <v>0</v>
      </c>
      <c r="BZ124" s="576">
        <f t="shared" ref="BZ124:CA146" si="292">BN124+BR124+BV124</f>
        <v>2677</v>
      </c>
      <c r="CA124" s="577">
        <f t="shared" si="292"/>
        <v>2556</v>
      </c>
      <c r="CB124" s="576">
        <f t="shared" ref="CB124:CC146" si="293">IF(DF124&gt;0,BZ124,)</f>
        <v>0</v>
      </c>
      <c r="CC124" s="577">
        <f t="shared" si="293"/>
        <v>0</v>
      </c>
      <c r="CD124" s="574">
        <v>4.4662087087087103</v>
      </c>
      <c r="CE124" s="575">
        <v>4.5047217868338496</v>
      </c>
      <c r="CF124" s="576">
        <f t="shared" ref="CF124:CG146" si="294">IF(BN124&gt;0,(BN124*CD124),)</f>
        <v>11897.980000000005</v>
      </c>
      <c r="CG124" s="577">
        <f t="shared" si="294"/>
        <v>11496.049999999985</v>
      </c>
      <c r="CH124" s="574">
        <v>6.0654545454545499</v>
      </c>
      <c r="CI124" s="575">
        <v>13.897500000000001</v>
      </c>
      <c r="CJ124" s="576">
        <f t="shared" ref="CJ124:CK146" si="295">IF(BR124&gt;0,(BR124*CH124),)</f>
        <v>66.720000000000056</v>
      </c>
      <c r="CK124" s="577">
        <f t="shared" si="295"/>
        <v>55.59</v>
      </c>
      <c r="CL124" s="574"/>
      <c r="CM124" s="575"/>
      <c r="CN124" s="576">
        <f t="shared" ref="CN124:CO146" si="296">IF(BV124&gt;0,(BV124*CL124),)</f>
        <v>0</v>
      </c>
      <c r="CO124" s="577">
        <f t="shared" si="296"/>
        <v>0</v>
      </c>
      <c r="CP124" s="576">
        <f t="shared" ref="CP124:CQ146" si="297">IF(BZ124&gt;0,((CF124+CJ124+CN124)/BZ124),)</f>
        <v>4.469443406798657</v>
      </c>
      <c r="CQ124" s="577">
        <f t="shared" si="297"/>
        <v>4.5194209702660348</v>
      </c>
      <c r="CR124" s="576">
        <f t="shared" ref="CR124:CS146" si="298">IF(BZ124&gt;0,(BZ124*CP124),)</f>
        <v>11964.700000000004</v>
      </c>
      <c r="CS124" s="577">
        <f t="shared" si="298"/>
        <v>11551.639999999985</v>
      </c>
      <c r="CT124" s="574"/>
      <c r="CU124" s="575"/>
      <c r="CV124" s="576">
        <f t="shared" ref="CV124:CW146" si="299">IF(BP124&gt;0,(BP124*CT124),)</f>
        <v>0</v>
      </c>
      <c r="CW124" s="577">
        <f t="shared" si="299"/>
        <v>0</v>
      </c>
      <c r="CX124" s="574"/>
      <c r="CY124" s="575"/>
      <c r="CZ124" s="576">
        <f t="shared" ref="CZ124:DA146" si="300">IF(BT124&gt;0,(BT124*CX124),)</f>
        <v>0</v>
      </c>
      <c r="DA124" s="577">
        <f t="shared" si="300"/>
        <v>0</v>
      </c>
      <c r="DB124" s="574"/>
      <c r="DC124" s="575"/>
      <c r="DD124" s="576">
        <f t="shared" ref="DD124:DE146" si="301">IF(BX124&gt;0,(BX124*DB124),)</f>
        <v>0</v>
      </c>
      <c r="DE124" s="577">
        <f t="shared" si="301"/>
        <v>0</v>
      </c>
      <c r="DF124" s="576">
        <f t="shared" ref="DF124:DG146" si="302">IF((CV124+CZ124+DD124)&gt;0,((CV124+CZ124+DD124)/BZ124),)</f>
        <v>0</v>
      </c>
      <c r="DG124" s="577">
        <f t="shared" si="302"/>
        <v>0</v>
      </c>
      <c r="DH124" s="576">
        <f t="shared" ref="DH124:DI146" si="303">IF(CB124&gt;0,(BZ124*DF124),)</f>
        <v>0</v>
      </c>
      <c r="DI124" s="577">
        <f t="shared" si="303"/>
        <v>0</v>
      </c>
      <c r="DJ124" s="576">
        <f t="shared" ref="DJ124:DM146" si="304">AD124+BZ124</f>
        <v>3824</v>
      </c>
      <c r="DK124" s="577">
        <f t="shared" si="304"/>
        <v>3792</v>
      </c>
      <c r="DL124" s="576">
        <f t="shared" si="304"/>
        <v>0</v>
      </c>
      <c r="DM124" s="577">
        <f t="shared" si="304"/>
        <v>0</v>
      </c>
      <c r="DN124" s="576">
        <f t="shared" ref="DN124:DO146" si="305">IF(DJ124&gt;0,((AD124*AT124)+(BZ124*CP124))/DJ124,)</f>
        <v>4.3561532426778244</v>
      </c>
      <c r="DO124" s="577">
        <f t="shared" si="305"/>
        <v>4.3691482067510492</v>
      </c>
      <c r="DP124" s="576">
        <f t="shared" ref="DP124:DQ146" si="306">IF(DJ124&gt;0,(DJ124*DN124),)</f>
        <v>16657.93</v>
      </c>
      <c r="DQ124" s="577">
        <f t="shared" si="306"/>
        <v>16567.809999999979</v>
      </c>
      <c r="DR124" s="576">
        <f t="shared" ref="DR124:DS146" si="307">IF(DL124&gt;0,((AF124*BJ124)+(CB124*DF124))/DL124,)</f>
        <v>0</v>
      </c>
      <c r="DS124" s="577">
        <f t="shared" si="307"/>
        <v>0</v>
      </c>
      <c r="DT124" s="576">
        <f t="shared" ref="DT124:DU146" si="308">IF(DL124&gt;0,(DL124*DR124),)</f>
        <v>0</v>
      </c>
      <c r="DU124" s="577">
        <f t="shared" si="308"/>
        <v>0</v>
      </c>
      <c r="DV124" s="574">
        <v>780</v>
      </c>
      <c r="DW124" s="575">
        <v>821</v>
      </c>
      <c r="DX124" s="576">
        <f t="shared" ref="DX124:DY146" si="309">IF(FB124&gt;0,DV124,)</f>
        <v>0</v>
      </c>
      <c r="DY124" s="577">
        <f t="shared" si="309"/>
        <v>0</v>
      </c>
      <c r="DZ124" s="574">
        <v>232</v>
      </c>
      <c r="EA124" s="575">
        <v>151</v>
      </c>
      <c r="EB124" s="576">
        <f t="shared" ref="EB124:EC146" si="310">IF(FF124&gt;0,DZ124,)</f>
        <v>0</v>
      </c>
      <c r="EC124" s="577">
        <f t="shared" si="310"/>
        <v>0</v>
      </c>
      <c r="ED124" s="574"/>
      <c r="EE124" s="575"/>
      <c r="EF124" s="576">
        <f t="shared" ref="EF124:EG146" si="311">IF(FJ124&gt;0,ED124,)</f>
        <v>0</v>
      </c>
      <c r="EG124" s="577">
        <f t="shared" si="311"/>
        <v>0</v>
      </c>
      <c r="EH124" s="576">
        <f t="shared" ref="EH124:EI146" si="312">DV124+DZ124+ED124</f>
        <v>1012</v>
      </c>
      <c r="EI124" s="577">
        <f t="shared" si="312"/>
        <v>972</v>
      </c>
      <c r="EJ124" s="576">
        <f t="shared" ref="EJ124:EK146" si="313">IF(FN124&gt;0,EH124,)</f>
        <v>0</v>
      </c>
      <c r="EK124" s="577">
        <f t="shared" si="313"/>
        <v>0</v>
      </c>
      <c r="EL124" s="574">
        <v>4.6845897435897399</v>
      </c>
      <c r="EM124" s="575">
        <v>4.8564433617539597</v>
      </c>
      <c r="EN124" s="576">
        <f t="shared" ref="EN124:EO146" si="314">IF(DV124&gt;0,(DV124*EL124),)</f>
        <v>3653.9799999999973</v>
      </c>
      <c r="EO124" s="577">
        <f t="shared" si="314"/>
        <v>3987.1400000000008</v>
      </c>
      <c r="EP124" s="574">
        <v>5.75728448275862</v>
      </c>
      <c r="EQ124" s="575">
        <v>6.79139072847682</v>
      </c>
      <c r="ER124" s="576">
        <f t="shared" ref="ER124:ES146" si="315">IF(DZ124&gt;0,(DZ124*EP124),)</f>
        <v>1335.6899999999998</v>
      </c>
      <c r="ES124" s="577">
        <f t="shared" si="315"/>
        <v>1025.4999999999998</v>
      </c>
      <c r="ET124" s="574"/>
      <c r="EU124" s="575"/>
      <c r="EV124" s="576">
        <f t="shared" ref="EV124:EW146" si="316">IF(ED124&gt;0,(ED124*ET124),)</f>
        <v>0</v>
      </c>
      <c r="EW124" s="577">
        <f t="shared" si="316"/>
        <v>0</v>
      </c>
      <c r="EX124" s="576">
        <f t="shared" ref="EX124:EY146" si="317">IF(EH124&gt;0,((EN124+ER124+EV124)/EH124),)</f>
        <v>4.9305039525691674</v>
      </c>
      <c r="EY124" s="577">
        <f t="shared" si="317"/>
        <v>5.1570370370370373</v>
      </c>
      <c r="EZ124" s="576">
        <f t="shared" ref="EZ124:FA146" si="318">IF(EH124&gt;0,(EH124*EX124),)</f>
        <v>4989.6699999999973</v>
      </c>
      <c r="FA124" s="577">
        <f t="shared" si="318"/>
        <v>5012.6400000000003</v>
      </c>
      <c r="FB124" s="574"/>
      <c r="FC124" s="575"/>
      <c r="FD124" s="576">
        <f t="shared" ref="FD124:FE146" si="319">IF(DX124&gt;0,(DX124*FB124),)</f>
        <v>0</v>
      </c>
      <c r="FE124" s="577">
        <f t="shared" si="319"/>
        <v>0</v>
      </c>
      <c r="FF124" s="574"/>
      <c r="FG124" s="575"/>
      <c r="FH124" s="576">
        <f t="shared" ref="FH124:FI146" si="320">IF(EB124&gt;0,(EB124*FF124),)</f>
        <v>0</v>
      </c>
      <c r="FI124" s="577">
        <f t="shared" si="320"/>
        <v>0</v>
      </c>
      <c r="FJ124" s="574"/>
      <c r="FK124" s="575"/>
      <c r="FL124" s="576">
        <f t="shared" ref="FL124:FM146" si="321">IF(EF124&gt;0,(EF124*FJ124),)</f>
        <v>0</v>
      </c>
      <c r="FM124" s="577">
        <f t="shared" si="321"/>
        <v>0</v>
      </c>
      <c r="FN124" s="576">
        <f t="shared" ref="FN124:FO146" si="322">IF((FD124+FH124+FL124)&gt;0,((FD124+FH124+FL124)/EH124),)</f>
        <v>0</v>
      </c>
      <c r="FO124" s="577">
        <f t="shared" si="322"/>
        <v>0</v>
      </c>
      <c r="FP124" s="576">
        <f t="shared" ref="FP124:FQ146" si="323">IF(EH124&gt;0,(EH124*FN124),)</f>
        <v>0</v>
      </c>
      <c r="FQ124" s="577">
        <f t="shared" si="323"/>
        <v>0</v>
      </c>
      <c r="FR124" s="574"/>
      <c r="FS124" s="575"/>
      <c r="FT124" s="576">
        <f t="shared" ref="FT124:FU146" si="324">IF(FZ124&gt;0,FR124,)</f>
        <v>0</v>
      </c>
      <c r="FU124" s="577">
        <f t="shared" si="324"/>
        <v>0</v>
      </c>
      <c r="FV124" s="574"/>
      <c r="FW124" s="575"/>
      <c r="FX124" s="576">
        <f t="shared" ref="FX124:FY146" si="325">IF(FR124&gt;0,(FR124*FV124),)</f>
        <v>0</v>
      </c>
      <c r="FY124" s="577">
        <f t="shared" si="325"/>
        <v>0</v>
      </c>
      <c r="FZ124" s="574"/>
      <c r="GA124" s="575"/>
      <c r="GB124" s="576">
        <f t="shared" ref="GB124:GC146" si="326">IF(FZ124&gt;0,(FR124*FZ124),)</f>
        <v>0</v>
      </c>
      <c r="GC124" s="577">
        <f t="shared" si="326"/>
        <v>0</v>
      </c>
      <c r="GD124" s="576">
        <f t="shared" ref="GD124:GG146" si="327">(R124+BN124+DV124)</f>
        <v>4583</v>
      </c>
      <c r="GE124" s="577">
        <f t="shared" si="327"/>
        <v>4605</v>
      </c>
      <c r="GF124" s="576">
        <f t="shared" si="327"/>
        <v>0</v>
      </c>
      <c r="GG124" s="577">
        <f t="shared" si="327"/>
        <v>0</v>
      </c>
      <c r="GH124" s="576">
        <f t="shared" ref="GH124:GI146" si="328">IF(GD124&gt;0,(AJ124+CF124+EN124),"")</f>
        <v>20241.239999999998</v>
      </c>
      <c r="GI124" s="577">
        <f t="shared" si="328"/>
        <v>20495.00999999998</v>
      </c>
      <c r="GJ124" s="576" t="str">
        <f t="shared" ref="GJ124:GK146" si="329">IF(GF124&gt;0,(AZ124+CV124+FD124),"")</f>
        <v/>
      </c>
      <c r="GK124" s="577" t="str">
        <f t="shared" si="329"/>
        <v/>
      </c>
      <c r="GL124" s="576">
        <f t="shared" ref="GL124:GO146" si="330">(V124+BR124+DZ124)</f>
        <v>244</v>
      </c>
      <c r="GM124" s="577">
        <f t="shared" si="330"/>
        <v>156</v>
      </c>
      <c r="GN124" s="576">
        <f t="shared" si="330"/>
        <v>0</v>
      </c>
      <c r="GO124" s="577">
        <f t="shared" si="330"/>
        <v>0</v>
      </c>
      <c r="GP124" s="576">
        <f t="shared" ref="GP124:GQ146" si="331">IF(GL124&gt;0,AN124+CJ124+ER124,)</f>
        <v>1406.36</v>
      </c>
      <c r="GQ124" s="577">
        <f t="shared" si="331"/>
        <v>1085.4399999999998</v>
      </c>
      <c r="GR124" s="576">
        <f t="shared" ref="GR124:GS146" si="332">IF(GN124&gt;0,BD124+CZ124+FH124,)</f>
        <v>0</v>
      </c>
      <c r="GS124" s="577">
        <f t="shared" si="332"/>
        <v>0</v>
      </c>
      <c r="GT124" s="576">
        <f t="shared" ref="GT124:GW146" si="333">+GL124+GD124</f>
        <v>4827</v>
      </c>
      <c r="GU124" s="577">
        <f t="shared" si="333"/>
        <v>4761</v>
      </c>
      <c r="GV124" s="576">
        <f t="shared" si="333"/>
        <v>0</v>
      </c>
      <c r="GW124" s="577">
        <f t="shared" si="333"/>
        <v>0</v>
      </c>
      <c r="GX124" s="576">
        <f t="shared" ref="GX124:HA146" si="334">IF(GT124&gt;0,(GH124+GP124),"")</f>
        <v>21647.599999999999</v>
      </c>
      <c r="GY124" s="577">
        <f t="shared" si="334"/>
        <v>21580.449999999979</v>
      </c>
      <c r="GZ124" s="576" t="str">
        <f t="shared" si="334"/>
        <v/>
      </c>
      <c r="HA124" s="577" t="str">
        <f t="shared" si="334"/>
        <v/>
      </c>
      <c r="HB124" s="576">
        <f t="shared" ref="HB124:HE146" si="335">(Z124+BV124+ED124)</f>
        <v>9</v>
      </c>
      <c r="HC124" s="577">
        <f t="shared" si="335"/>
        <v>3</v>
      </c>
      <c r="HD124" s="576">
        <f t="shared" si="335"/>
        <v>0</v>
      </c>
      <c r="HE124" s="577">
        <f t="shared" si="335"/>
        <v>0</v>
      </c>
      <c r="HF124" s="576">
        <f t="shared" ref="HF124:HG146" si="336">IF(HB124&gt;0,(AR124+CN124+EV124),"")</f>
        <v>0</v>
      </c>
      <c r="HG124" s="577">
        <f t="shared" si="336"/>
        <v>0</v>
      </c>
      <c r="HH124" s="576" t="str">
        <f t="shared" ref="HH124:HI146" si="337">IF(HD124&gt;0,(BH124+DD124+FL124),"")</f>
        <v/>
      </c>
      <c r="HI124" s="577" t="str">
        <f t="shared" si="337"/>
        <v/>
      </c>
      <c r="HJ124" s="576">
        <f t="shared" ref="HJ124:HK146" si="338">IF((DJ124+EH124+FR124)&gt;0,(DP124+EZ124+FX124),"")</f>
        <v>21647.599999999999</v>
      </c>
      <c r="HK124" s="577">
        <f t="shared" si="338"/>
        <v>21580.449999999979</v>
      </c>
      <c r="HL124" s="576" t="str">
        <f t="shared" ref="HL124:HM146" si="339">IF((DL124+EJ124+FT124)&gt;0,(DT124+FP124+GB124),"")</f>
        <v/>
      </c>
      <c r="HM124" s="577" t="str">
        <f t="shared" si="339"/>
        <v/>
      </c>
    </row>
    <row r="125" spans="1:221">
      <c r="A125" s="92" t="s">
        <v>492</v>
      </c>
      <c r="B125" s="516" t="s">
        <v>494</v>
      </c>
      <c r="C125" s="97"/>
      <c r="D125" s="93">
        <v>159647</v>
      </c>
      <c r="E125" s="93">
        <v>2</v>
      </c>
      <c r="F125" s="574">
        <v>1311</v>
      </c>
      <c r="G125" s="575">
        <v>1439</v>
      </c>
      <c r="H125" s="574">
        <v>11</v>
      </c>
      <c r="I125" s="575">
        <v>14</v>
      </c>
      <c r="J125" s="576">
        <f t="shared" si="272"/>
        <v>1300</v>
      </c>
      <c r="K125" s="577">
        <f t="shared" si="272"/>
        <v>1425</v>
      </c>
      <c r="L125" s="574">
        <v>120</v>
      </c>
      <c r="M125" s="575">
        <v>120</v>
      </c>
      <c r="N125" s="576">
        <f t="shared" si="273"/>
        <v>1300</v>
      </c>
      <c r="O125" s="577">
        <f t="shared" si="273"/>
        <v>1425</v>
      </c>
      <c r="P125" s="581">
        <f t="shared" si="273"/>
        <v>0</v>
      </c>
      <c r="Q125" s="582">
        <f t="shared" si="273"/>
        <v>0</v>
      </c>
      <c r="R125" s="574">
        <v>507</v>
      </c>
      <c r="S125" s="575">
        <v>587</v>
      </c>
      <c r="T125" s="576">
        <f t="shared" si="274"/>
        <v>0</v>
      </c>
      <c r="U125" s="577">
        <f t="shared" si="274"/>
        <v>0</v>
      </c>
      <c r="V125" s="574">
        <v>0</v>
      </c>
      <c r="W125" s="575">
        <v>2</v>
      </c>
      <c r="X125" s="576">
        <f t="shared" si="275"/>
        <v>0</v>
      </c>
      <c r="Y125" s="577">
        <f t="shared" si="275"/>
        <v>0</v>
      </c>
      <c r="Z125" s="574">
        <v>2</v>
      </c>
      <c r="AA125" s="575">
        <v>0</v>
      </c>
      <c r="AB125" s="576">
        <f t="shared" si="276"/>
        <v>0</v>
      </c>
      <c r="AC125" s="577">
        <f t="shared" si="276"/>
        <v>0</v>
      </c>
      <c r="AD125" s="576">
        <f t="shared" si="277"/>
        <v>509</v>
      </c>
      <c r="AE125" s="577">
        <f t="shared" si="277"/>
        <v>589</v>
      </c>
      <c r="AF125" s="576">
        <f t="shared" si="278"/>
        <v>0</v>
      </c>
      <c r="AG125" s="577">
        <f t="shared" si="278"/>
        <v>0</v>
      </c>
      <c r="AH125" s="574">
        <v>3.9856015779092702</v>
      </c>
      <c r="AI125" s="575">
        <v>3.9247359454855202</v>
      </c>
      <c r="AJ125" s="576">
        <f t="shared" si="279"/>
        <v>2020.7</v>
      </c>
      <c r="AK125" s="577">
        <f t="shared" si="279"/>
        <v>2303.8200000000002</v>
      </c>
      <c r="AL125" s="574">
        <v>0</v>
      </c>
      <c r="AM125" s="575">
        <v>3.335</v>
      </c>
      <c r="AN125" s="576">
        <f t="shared" si="280"/>
        <v>0</v>
      </c>
      <c r="AO125" s="577">
        <f t="shared" si="280"/>
        <v>6.67</v>
      </c>
      <c r="AP125" s="574"/>
      <c r="AQ125" s="575"/>
      <c r="AR125" s="576">
        <f t="shared" si="281"/>
        <v>0</v>
      </c>
      <c r="AS125" s="577">
        <f t="shared" si="281"/>
        <v>0</v>
      </c>
      <c r="AT125" s="576">
        <f t="shared" si="282"/>
        <v>3.9699410609037331</v>
      </c>
      <c r="AU125" s="577">
        <f t="shared" si="282"/>
        <v>3.9227334465195249</v>
      </c>
      <c r="AV125" s="576">
        <f t="shared" si="283"/>
        <v>2020.7</v>
      </c>
      <c r="AW125" s="577">
        <f t="shared" si="283"/>
        <v>2310.4900000000002</v>
      </c>
      <c r="AX125" s="574"/>
      <c r="AY125" s="575"/>
      <c r="AZ125" s="576">
        <f t="shared" si="284"/>
        <v>0</v>
      </c>
      <c r="BA125" s="577">
        <f t="shared" si="284"/>
        <v>0</v>
      </c>
      <c r="BB125" s="574"/>
      <c r="BC125" s="575"/>
      <c r="BD125" s="576">
        <f t="shared" si="285"/>
        <v>0</v>
      </c>
      <c r="BE125" s="577">
        <f t="shared" si="285"/>
        <v>0</v>
      </c>
      <c r="BF125" s="574"/>
      <c r="BG125" s="575"/>
      <c r="BH125" s="576">
        <f t="shared" si="286"/>
        <v>0</v>
      </c>
      <c r="BI125" s="577">
        <f t="shared" si="286"/>
        <v>0</v>
      </c>
      <c r="BJ125" s="576">
        <f t="shared" si="287"/>
        <v>0</v>
      </c>
      <c r="BK125" s="577">
        <f t="shared" si="287"/>
        <v>0</v>
      </c>
      <c r="BL125" s="576">
        <f t="shared" si="288"/>
        <v>0</v>
      </c>
      <c r="BM125" s="577">
        <f t="shared" si="288"/>
        <v>0</v>
      </c>
      <c r="BN125" s="574">
        <v>408</v>
      </c>
      <c r="BO125" s="575">
        <v>485</v>
      </c>
      <c r="BP125" s="576">
        <f t="shared" si="289"/>
        <v>0</v>
      </c>
      <c r="BQ125" s="577">
        <f t="shared" si="289"/>
        <v>0</v>
      </c>
      <c r="BR125" s="574">
        <v>4</v>
      </c>
      <c r="BS125" s="575">
        <v>0</v>
      </c>
      <c r="BT125" s="576">
        <f t="shared" si="290"/>
        <v>0</v>
      </c>
      <c r="BU125" s="577">
        <f t="shared" si="290"/>
        <v>0</v>
      </c>
      <c r="BV125" s="574">
        <v>0</v>
      </c>
      <c r="BW125" s="575">
        <v>1</v>
      </c>
      <c r="BX125" s="576">
        <f t="shared" si="291"/>
        <v>0</v>
      </c>
      <c r="BY125" s="577">
        <f t="shared" si="291"/>
        <v>0</v>
      </c>
      <c r="BZ125" s="576">
        <f t="shared" si="292"/>
        <v>412</v>
      </c>
      <c r="CA125" s="577">
        <f t="shared" si="292"/>
        <v>486</v>
      </c>
      <c r="CB125" s="576">
        <f t="shared" si="293"/>
        <v>0</v>
      </c>
      <c r="CC125" s="577">
        <f t="shared" si="293"/>
        <v>0</v>
      </c>
      <c r="CD125" s="574">
        <v>4.8214950980392199</v>
      </c>
      <c r="CE125" s="575">
        <v>4.7125773195876297</v>
      </c>
      <c r="CF125" s="576">
        <f t="shared" si="294"/>
        <v>1967.1700000000017</v>
      </c>
      <c r="CG125" s="577">
        <f t="shared" si="294"/>
        <v>2285.6000000000004</v>
      </c>
      <c r="CH125" s="574">
        <v>14.227499999999999</v>
      </c>
      <c r="CI125" s="575">
        <v>0</v>
      </c>
      <c r="CJ125" s="576">
        <f t="shared" si="295"/>
        <v>56.91</v>
      </c>
      <c r="CK125" s="577">
        <f t="shared" si="295"/>
        <v>0</v>
      </c>
      <c r="CL125" s="574"/>
      <c r="CM125" s="575"/>
      <c r="CN125" s="576">
        <f t="shared" si="296"/>
        <v>0</v>
      </c>
      <c r="CO125" s="577">
        <f t="shared" si="296"/>
        <v>0</v>
      </c>
      <c r="CP125" s="576">
        <f t="shared" si="297"/>
        <v>4.912815533980587</v>
      </c>
      <c r="CQ125" s="577">
        <f t="shared" si="297"/>
        <v>4.7028806584362144</v>
      </c>
      <c r="CR125" s="576">
        <f t="shared" si="298"/>
        <v>2024.0800000000017</v>
      </c>
      <c r="CS125" s="577">
        <f t="shared" si="298"/>
        <v>2285.6000000000004</v>
      </c>
      <c r="CT125" s="574"/>
      <c r="CU125" s="575"/>
      <c r="CV125" s="576">
        <f t="shared" si="299"/>
        <v>0</v>
      </c>
      <c r="CW125" s="577">
        <f t="shared" si="299"/>
        <v>0</v>
      </c>
      <c r="CX125" s="574"/>
      <c r="CY125" s="575"/>
      <c r="CZ125" s="576">
        <f t="shared" si="300"/>
        <v>0</v>
      </c>
      <c r="DA125" s="577">
        <f t="shared" si="300"/>
        <v>0</v>
      </c>
      <c r="DB125" s="574"/>
      <c r="DC125" s="575"/>
      <c r="DD125" s="576">
        <f t="shared" si="301"/>
        <v>0</v>
      </c>
      <c r="DE125" s="577">
        <f t="shared" si="301"/>
        <v>0</v>
      </c>
      <c r="DF125" s="576">
        <f t="shared" si="302"/>
        <v>0</v>
      </c>
      <c r="DG125" s="577">
        <f t="shared" si="302"/>
        <v>0</v>
      </c>
      <c r="DH125" s="576">
        <f t="shared" si="303"/>
        <v>0</v>
      </c>
      <c r="DI125" s="577">
        <f t="shared" si="303"/>
        <v>0</v>
      </c>
      <c r="DJ125" s="576">
        <f t="shared" si="304"/>
        <v>921</v>
      </c>
      <c r="DK125" s="577">
        <f t="shared" si="304"/>
        <v>1075</v>
      </c>
      <c r="DL125" s="576">
        <f t="shared" si="304"/>
        <v>0</v>
      </c>
      <c r="DM125" s="577">
        <f t="shared" si="304"/>
        <v>0</v>
      </c>
      <c r="DN125" s="576">
        <f t="shared" si="305"/>
        <v>4.3917263843648229</v>
      </c>
      <c r="DO125" s="577">
        <f t="shared" si="305"/>
        <v>4.2754325581395349</v>
      </c>
      <c r="DP125" s="576">
        <f t="shared" si="306"/>
        <v>4044.780000000002</v>
      </c>
      <c r="DQ125" s="577">
        <f t="shared" si="306"/>
        <v>4596.09</v>
      </c>
      <c r="DR125" s="576">
        <f t="shared" si="307"/>
        <v>0</v>
      </c>
      <c r="DS125" s="577">
        <f t="shared" si="307"/>
        <v>0</v>
      </c>
      <c r="DT125" s="576">
        <f t="shared" si="308"/>
        <v>0</v>
      </c>
      <c r="DU125" s="577">
        <f t="shared" si="308"/>
        <v>0</v>
      </c>
      <c r="DV125" s="574">
        <v>322</v>
      </c>
      <c r="DW125" s="575">
        <v>304</v>
      </c>
      <c r="DX125" s="576">
        <f t="shared" si="309"/>
        <v>0</v>
      </c>
      <c r="DY125" s="577">
        <f t="shared" si="309"/>
        <v>0</v>
      </c>
      <c r="DZ125" s="574">
        <v>57</v>
      </c>
      <c r="EA125" s="575">
        <v>46</v>
      </c>
      <c r="EB125" s="576">
        <f t="shared" si="310"/>
        <v>0</v>
      </c>
      <c r="EC125" s="577">
        <f t="shared" si="310"/>
        <v>0</v>
      </c>
      <c r="ED125" s="574"/>
      <c r="EE125" s="575"/>
      <c r="EF125" s="576">
        <f t="shared" si="311"/>
        <v>0</v>
      </c>
      <c r="EG125" s="577">
        <f t="shared" si="311"/>
        <v>0</v>
      </c>
      <c r="EH125" s="576">
        <f t="shared" si="312"/>
        <v>379</v>
      </c>
      <c r="EI125" s="577">
        <f t="shared" si="312"/>
        <v>350</v>
      </c>
      <c r="EJ125" s="576">
        <f t="shared" si="313"/>
        <v>0</v>
      </c>
      <c r="EK125" s="577">
        <f t="shared" si="313"/>
        <v>0</v>
      </c>
      <c r="EL125" s="574">
        <v>5.0415217391304301</v>
      </c>
      <c r="EM125" s="575">
        <v>5.1976973684210499</v>
      </c>
      <c r="EN125" s="576">
        <f t="shared" si="314"/>
        <v>1623.3699999999985</v>
      </c>
      <c r="EO125" s="577">
        <f t="shared" si="314"/>
        <v>1580.0999999999992</v>
      </c>
      <c r="EP125" s="574">
        <v>8.2826315789473703</v>
      </c>
      <c r="EQ125" s="575">
        <v>8.8019565217391307</v>
      </c>
      <c r="ER125" s="576">
        <f t="shared" si="315"/>
        <v>472.11000000000013</v>
      </c>
      <c r="ES125" s="577">
        <f t="shared" si="315"/>
        <v>404.89</v>
      </c>
      <c r="ET125" s="574"/>
      <c r="EU125" s="575"/>
      <c r="EV125" s="576">
        <f t="shared" si="316"/>
        <v>0</v>
      </c>
      <c r="EW125" s="577">
        <f t="shared" si="316"/>
        <v>0</v>
      </c>
      <c r="EX125" s="576">
        <f t="shared" si="317"/>
        <v>5.5289709762532944</v>
      </c>
      <c r="EY125" s="577">
        <f t="shared" si="317"/>
        <v>5.6713999999999984</v>
      </c>
      <c r="EZ125" s="576">
        <f t="shared" si="318"/>
        <v>2095.4799999999987</v>
      </c>
      <c r="FA125" s="577">
        <f t="shared" si="318"/>
        <v>1984.9899999999996</v>
      </c>
      <c r="FB125" s="574"/>
      <c r="FC125" s="575"/>
      <c r="FD125" s="576">
        <f t="shared" si="319"/>
        <v>0</v>
      </c>
      <c r="FE125" s="577">
        <f t="shared" si="319"/>
        <v>0</v>
      </c>
      <c r="FF125" s="574"/>
      <c r="FG125" s="575"/>
      <c r="FH125" s="576">
        <f t="shared" si="320"/>
        <v>0</v>
      </c>
      <c r="FI125" s="577">
        <f t="shared" si="320"/>
        <v>0</v>
      </c>
      <c r="FJ125" s="574"/>
      <c r="FK125" s="575"/>
      <c r="FL125" s="576">
        <f t="shared" si="321"/>
        <v>0</v>
      </c>
      <c r="FM125" s="577">
        <f t="shared" si="321"/>
        <v>0</v>
      </c>
      <c r="FN125" s="576">
        <f t="shared" si="322"/>
        <v>0</v>
      </c>
      <c r="FO125" s="577">
        <f t="shared" si="322"/>
        <v>0</v>
      </c>
      <c r="FP125" s="576">
        <f t="shared" si="323"/>
        <v>0</v>
      </c>
      <c r="FQ125" s="577">
        <f t="shared" si="323"/>
        <v>0</v>
      </c>
      <c r="FR125" s="574"/>
      <c r="FS125" s="575"/>
      <c r="FT125" s="576">
        <f t="shared" si="324"/>
        <v>0</v>
      </c>
      <c r="FU125" s="577">
        <f t="shared" si="324"/>
        <v>0</v>
      </c>
      <c r="FV125" s="574"/>
      <c r="FW125" s="575"/>
      <c r="FX125" s="576">
        <f t="shared" si="325"/>
        <v>0</v>
      </c>
      <c r="FY125" s="577">
        <f t="shared" si="325"/>
        <v>0</v>
      </c>
      <c r="FZ125" s="574"/>
      <c r="GA125" s="575"/>
      <c r="GB125" s="576">
        <f t="shared" si="326"/>
        <v>0</v>
      </c>
      <c r="GC125" s="577">
        <f t="shared" si="326"/>
        <v>0</v>
      </c>
      <c r="GD125" s="576">
        <f t="shared" si="327"/>
        <v>1237</v>
      </c>
      <c r="GE125" s="577">
        <f t="shared" si="327"/>
        <v>1376</v>
      </c>
      <c r="GF125" s="576">
        <f t="shared" si="327"/>
        <v>0</v>
      </c>
      <c r="GG125" s="577">
        <f t="shared" si="327"/>
        <v>0</v>
      </c>
      <c r="GH125" s="576">
        <f t="shared" si="328"/>
        <v>5611.24</v>
      </c>
      <c r="GI125" s="577">
        <f t="shared" si="328"/>
        <v>6169.5199999999995</v>
      </c>
      <c r="GJ125" s="576" t="str">
        <f t="shared" si="329"/>
        <v/>
      </c>
      <c r="GK125" s="577" t="str">
        <f t="shared" si="329"/>
        <v/>
      </c>
      <c r="GL125" s="576">
        <f t="shared" si="330"/>
        <v>61</v>
      </c>
      <c r="GM125" s="577">
        <f t="shared" si="330"/>
        <v>48</v>
      </c>
      <c r="GN125" s="576">
        <f t="shared" si="330"/>
        <v>0</v>
      </c>
      <c r="GO125" s="577">
        <f t="shared" si="330"/>
        <v>0</v>
      </c>
      <c r="GP125" s="576">
        <f t="shared" si="331"/>
        <v>529.0200000000001</v>
      </c>
      <c r="GQ125" s="577">
        <f t="shared" si="331"/>
        <v>411.56</v>
      </c>
      <c r="GR125" s="576">
        <f t="shared" si="332"/>
        <v>0</v>
      </c>
      <c r="GS125" s="577">
        <f t="shared" si="332"/>
        <v>0</v>
      </c>
      <c r="GT125" s="576">
        <f t="shared" si="333"/>
        <v>1298</v>
      </c>
      <c r="GU125" s="577">
        <f t="shared" si="333"/>
        <v>1424</v>
      </c>
      <c r="GV125" s="576">
        <f t="shared" si="333"/>
        <v>0</v>
      </c>
      <c r="GW125" s="577">
        <f t="shared" si="333"/>
        <v>0</v>
      </c>
      <c r="GX125" s="576">
        <f t="shared" si="334"/>
        <v>6140.26</v>
      </c>
      <c r="GY125" s="577">
        <f t="shared" si="334"/>
        <v>6581.08</v>
      </c>
      <c r="GZ125" s="576" t="str">
        <f t="shared" si="334"/>
        <v/>
      </c>
      <c r="HA125" s="577" t="str">
        <f t="shared" si="334"/>
        <v/>
      </c>
      <c r="HB125" s="576">
        <f t="shared" si="335"/>
        <v>2</v>
      </c>
      <c r="HC125" s="577">
        <f t="shared" si="335"/>
        <v>1</v>
      </c>
      <c r="HD125" s="576">
        <f t="shared" si="335"/>
        <v>0</v>
      </c>
      <c r="HE125" s="577">
        <f t="shared" si="335"/>
        <v>0</v>
      </c>
      <c r="HF125" s="576">
        <f t="shared" si="336"/>
        <v>0</v>
      </c>
      <c r="HG125" s="577">
        <f t="shared" si="336"/>
        <v>0</v>
      </c>
      <c r="HH125" s="576" t="str">
        <f t="shared" si="337"/>
        <v/>
      </c>
      <c r="HI125" s="577" t="str">
        <f t="shared" si="337"/>
        <v/>
      </c>
      <c r="HJ125" s="576">
        <f t="shared" si="338"/>
        <v>6140.26</v>
      </c>
      <c r="HK125" s="577">
        <f t="shared" si="338"/>
        <v>6581.08</v>
      </c>
      <c r="HL125" s="576" t="str">
        <f t="shared" si="339"/>
        <v/>
      </c>
      <c r="HM125" s="577" t="str">
        <f t="shared" si="339"/>
        <v/>
      </c>
    </row>
    <row r="126" spans="1:221">
      <c r="A126" s="92" t="s">
        <v>492</v>
      </c>
      <c r="B126" s="516" t="s">
        <v>495</v>
      </c>
      <c r="C126" s="97"/>
      <c r="D126" s="93">
        <v>160658</v>
      </c>
      <c r="E126" s="93">
        <v>2</v>
      </c>
      <c r="F126" s="574">
        <v>2987</v>
      </c>
      <c r="G126" s="575">
        <v>2799</v>
      </c>
      <c r="H126" s="574">
        <v>20</v>
      </c>
      <c r="I126" s="575">
        <v>11</v>
      </c>
      <c r="J126" s="576">
        <f t="shared" si="272"/>
        <v>2967</v>
      </c>
      <c r="K126" s="577">
        <f t="shared" si="272"/>
        <v>2788</v>
      </c>
      <c r="L126" s="574">
        <v>120</v>
      </c>
      <c r="M126" s="575">
        <v>120</v>
      </c>
      <c r="N126" s="576">
        <f t="shared" si="273"/>
        <v>2967</v>
      </c>
      <c r="O126" s="577">
        <f t="shared" si="273"/>
        <v>2788</v>
      </c>
      <c r="P126" s="581">
        <f t="shared" si="273"/>
        <v>0</v>
      </c>
      <c r="Q126" s="582">
        <f t="shared" si="273"/>
        <v>0</v>
      </c>
      <c r="R126" s="574">
        <v>603</v>
      </c>
      <c r="S126" s="575">
        <v>636</v>
      </c>
      <c r="T126" s="576">
        <f t="shared" si="274"/>
        <v>0</v>
      </c>
      <c r="U126" s="577">
        <f t="shared" si="274"/>
        <v>0</v>
      </c>
      <c r="V126" s="574">
        <v>2</v>
      </c>
      <c r="W126" s="575">
        <v>2</v>
      </c>
      <c r="X126" s="576">
        <f t="shared" si="275"/>
        <v>0</v>
      </c>
      <c r="Y126" s="577">
        <f t="shared" si="275"/>
        <v>0</v>
      </c>
      <c r="Z126" s="574">
        <v>1</v>
      </c>
      <c r="AA126" s="575">
        <v>1</v>
      </c>
      <c r="AB126" s="576">
        <f t="shared" si="276"/>
        <v>0</v>
      </c>
      <c r="AC126" s="577">
        <f t="shared" si="276"/>
        <v>0</v>
      </c>
      <c r="AD126" s="576">
        <f t="shared" si="277"/>
        <v>606</v>
      </c>
      <c r="AE126" s="577">
        <f t="shared" si="277"/>
        <v>639</v>
      </c>
      <c r="AF126" s="576">
        <f t="shared" si="278"/>
        <v>0</v>
      </c>
      <c r="AG126" s="577">
        <f t="shared" si="278"/>
        <v>0</v>
      </c>
      <c r="AH126" s="574">
        <v>4.5263681592039804</v>
      </c>
      <c r="AI126" s="575">
        <v>4.5511949685534603</v>
      </c>
      <c r="AJ126" s="576">
        <f t="shared" si="279"/>
        <v>2729.4</v>
      </c>
      <c r="AK126" s="577">
        <f t="shared" si="279"/>
        <v>2894.5600000000009</v>
      </c>
      <c r="AL126" s="574">
        <v>4.83</v>
      </c>
      <c r="AM126" s="575">
        <v>6.1550000000000002</v>
      </c>
      <c r="AN126" s="576">
        <f t="shared" si="280"/>
        <v>9.66</v>
      </c>
      <c r="AO126" s="577">
        <f t="shared" si="280"/>
        <v>12.31</v>
      </c>
      <c r="AP126" s="574"/>
      <c r="AQ126" s="575"/>
      <c r="AR126" s="576">
        <f t="shared" si="281"/>
        <v>0</v>
      </c>
      <c r="AS126" s="577">
        <f t="shared" si="281"/>
        <v>0</v>
      </c>
      <c r="AT126" s="576">
        <f t="shared" si="282"/>
        <v>4.5199009900990097</v>
      </c>
      <c r="AU126" s="577">
        <f t="shared" si="282"/>
        <v>4.5490923317683896</v>
      </c>
      <c r="AV126" s="576">
        <f t="shared" si="283"/>
        <v>2739.06</v>
      </c>
      <c r="AW126" s="577">
        <f t="shared" si="283"/>
        <v>2906.8700000000008</v>
      </c>
      <c r="AX126" s="574"/>
      <c r="AY126" s="575"/>
      <c r="AZ126" s="576">
        <f t="shared" si="284"/>
        <v>0</v>
      </c>
      <c r="BA126" s="577">
        <f t="shared" si="284"/>
        <v>0</v>
      </c>
      <c r="BB126" s="574"/>
      <c r="BC126" s="575"/>
      <c r="BD126" s="576">
        <f t="shared" si="285"/>
        <v>0</v>
      </c>
      <c r="BE126" s="577">
        <f t="shared" si="285"/>
        <v>0</v>
      </c>
      <c r="BF126" s="574"/>
      <c r="BG126" s="575"/>
      <c r="BH126" s="576">
        <f t="shared" si="286"/>
        <v>0</v>
      </c>
      <c r="BI126" s="577">
        <f t="shared" si="286"/>
        <v>0</v>
      </c>
      <c r="BJ126" s="576">
        <f t="shared" si="287"/>
        <v>0</v>
      </c>
      <c r="BK126" s="577">
        <f t="shared" si="287"/>
        <v>0</v>
      </c>
      <c r="BL126" s="576">
        <f t="shared" si="288"/>
        <v>0</v>
      </c>
      <c r="BM126" s="577">
        <f t="shared" si="288"/>
        <v>0</v>
      </c>
      <c r="BN126" s="574">
        <v>1118</v>
      </c>
      <c r="BO126" s="575">
        <v>1047</v>
      </c>
      <c r="BP126" s="576">
        <f t="shared" si="289"/>
        <v>0</v>
      </c>
      <c r="BQ126" s="577">
        <f t="shared" si="289"/>
        <v>0</v>
      </c>
      <c r="BR126" s="574">
        <v>29</v>
      </c>
      <c r="BS126" s="575">
        <v>13</v>
      </c>
      <c r="BT126" s="576">
        <f t="shared" si="290"/>
        <v>0</v>
      </c>
      <c r="BU126" s="577">
        <f t="shared" si="290"/>
        <v>0</v>
      </c>
      <c r="BV126" s="574">
        <v>0</v>
      </c>
      <c r="BW126" s="575">
        <v>1</v>
      </c>
      <c r="BX126" s="576">
        <f t="shared" si="291"/>
        <v>0</v>
      </c>
      <c r="BY126" s="577">
        <f t="shared" si="291"/>
        <v>0</v>
      </c>
      <c r="BZ126" s="576">
        <f t="shared" si="292"/>
        <v>1147</v>
      </c>
      <c r="CA126" s="577">
        <f t="shared" si="292"/>
        <v>1061</v>
      </c>
      <c r="CB126" s="576">
        <f t="shared" si="293"/>
        <v>0</v>
      </c>
      <c r="CC126" s="577">
        <f t="shared" si="293"/>
        <v>0</v>
      </c>
      <c r="CD126" s="574">
        <v>5.6956708407871197</v>
      </c>
      <c r="CE126" s="575">
        <v>5.6301050620821398</v>
      </c>
      <c r="CF126" s="576">
        <f t="shared" si="294"/>
        <v>6367.76</v>
      </c>
      <c r="CG126" s="577">
        <f t="shared" si="294"/>
        <v>5894.72</v>
      </c>
      <c r="CH126" s="574">
        <v>7.8817241379310303</v>
      </c>
      <c r="CI126" s="575">
        <v>6.3423076923076902</v>
      </c>
      <c r="CJ126" s="576">
        <f t="shared" si="295"/>
        <v>228.56999999999988</v>
      </c>
      <c r="CK126" s="577">
        <f t="shared" si="295"/>
        <v>82.449999999999974</v>
      </c>
      <c r="CL126" s="574"/>
      <c r="CM126" s="575"/>
      <c r="CN126" s="576">
        <f t="shared" si="296"/>
        <v>0</v>
      </c>
      <c r="CO126" s="577">
        <f t="shared" si="296"/>
        <v>0</v>
      </c>
      <c r="CP126" s="576">
        <f t="shared" si="297"/>
        <v>5.7509415867480387</v>
      </c>
      <c r="CQ126" s="577">
        <f t="shared" si="297"/>
        <v>5.6335249764373234</v>
      </c>
      <c r="CR126" s="576">
        <f t="shared" si="298"/>
        <v>6596.33</v>
      </c>
      <c r="CS126" s="577">
        <f t="shared" si="298"/>
        <v>5977.17</v>
      </c>
      <c r="CT126" s="574"/>
      <c r="CU126" s="575"/>
      <c r="CV126" s="576">
        <f t="shared" si="299"/>
        <v>0</v>
      </c>
      <c r="CW126" s="577">
        <f t="shared" si="299"/>
        <v>0</v>
      </c>
      <c r="CX126" s="574"/>
      <c r="CY126" s="575"/>
      <c r="CZ126" s="576">
        <f t="shared" si="300"/>
        <v>0</v>
      </c>
      <c r="DA126" s="577">
        <f t="shared" si="300"/>
        <v>0</v>
      </c>
      <c r="DB126" s="574"/>
      <c r="DC126" s="575"/>
      <c r="DD126" s="576">
        <f t="shared" si="301"/>
        <v>0</v>
      </c>
      <c r="DE126" s="577">
        <f t="shared" si="301"/>
        <v>0</v>
      </c>
      <c r="DF126" s="576">
        <f t="shared" si="302"/>
        <v>0</v>
      </c>
      <c r="DG126" s="577">
        <f t="shared" si="302"/>
        <v>0</v>
      </c>
      <c r="DH126" s="576">
        <f t="shared" si="303"/>
        <v>0</v>
      </c>
      <c r="DI126" s="577">
        <f t="shared" si="303"/>
        <v>0</v>
      </c>
      <c r="DJ126" s="576">
        <f t="shared" si="304"/>
        <v>1753</v>
      </c>
      <c r="DK126" s="577">
        <f t="shared" si="304"/>
        <v>1700</v>
      </c>
      <c r="DL126" s="576">
        <f t="shared" si="304"/>
        <v>0</v>
      </c>
      <c r="DM126" s="577">
        <f t="shared" si="304"/>
        <v>0</v>
      </c>
      <c r="DN126" s="576">
        <f t="shared" si="305"/>
        <v>5.3253793496862514</v>
      </c>
      <c r="DO126" s="577">
        <f t="shared" si="305"/>
        <v>5.2259058823529418</v>
      </c>
      <c r="DP126" s="576">
        <f t="shared" si="306"/>
        <v>9335.39</v>
      </c>
      <c r="DQ126" s="577">
        <f t="shared" si="306"/>
        <v>8884.0400000000009</v>
      </c>
      <c r="DR126" s="576">
        <f t="shared" si="307"/>
        <v>0</v>
      </c>
      <c r="DS126" s="577">
        <f t="shared" si="307"/>
        <v>0</v>
      </c>
      <c r="DT126" s="576">
        <f t="shared" si="308"/>
        <v>0</v>
      </c>
      <c r="DU126" s="577">
        <f t="shared" si="308"/>
        <v>0</v>
      </c>
      <c r="DV126" s="574">
        <v>874</v>
      </c>
      <c r="DW126" s="575">
        <v>824</v>
      </c>
      <c r="DX126" s="576">
        <f t="shared" si="309"/>
        <v>0</v>
      </c>
      <c r="DY126" s="577">
        <f t="shared" si="309"/>
        <v>0</v>
      </c>
      <c r="DZ126" s="574">
        <v>340</v>
      </c>
      <c r="EA126" s="575">
        <v>264</v>
      </c>
      <c r="EB126" s="576">
        <f t="shared" si="310"/>
        <v>0</v>
      </c>
      <c r="EC126" s="577">
        <f t="shared" si="310"/>
        <v>0</v>
      </c>
      <c r="ED126" s="574"/>
      <c r="EE126" s="575"/>
      <c r="EF126" s="576">
        <f t="shared" si="311"/>
        <v>0</v>
      </c>
      <c r="EG126" s="577">
        <f t="shared" si="311"/>
        <v>0</v>
      </c>
      <c r="EH126" s="576">
        <f t="shared" si="312"/>
        <v>1214</v>
      </c>
      <c r="EI126" s="577">
        <f t="shared" si="312"/>
        <v>1088</v>
      </c>
      <c r="EJ126" s="576">
        <f t="shared" si="313"/>
        <v>0</v>
      </c>
      <c r="EK126" s="577">
        <f t="shared" si="313"/>
        <v>0</v>
      </c>
      <c r="EL126" s="574">
        <v>7.3363501144164696</v>
      </c>
      <c r="EM126" s="575">
        <v>7.2661893203883396</v>
      </c>
      <c r="EN126" s="576">
        <f t="shared" si="314"/>
        <v>6411.9699999999948</v>
      </c>
      <c r="EO126" s="577">
        <f t="shared" si="314"/>
        <v>5987.339999999992</v>
      </c>
      <c r="EP126" s="574">
        <v>5.3999411764705902</v>
      </c>
      <c r="EQ126" s="575">
        <v>5.55037878787879</v>
      </c>
      <c r="ER126" s="576">
        <f t="shared" si="315"/>
        <v>1835.9800000000007</v>
      </c>
      <c r="ES126" s="577">
        <f t="shared" si="315"/>
        <v>1465.3000000000006</v>
      </c>
      <c r="ET126" s="574"/>
      <c r="EU126" s="575"/>
      <c r="EV126" s="576">
        <f t="shared" si="316"/>
        <v>0</v>
      </c>
      <c r="EW126" s="577">
        <f t="shared" si="316"/>
        <v>0</v>
      </c>
      <c r="EX126" s="576">
        <f t="shared" si="317"/>
        <v>6.794028006589782</v>
      </c>
      <c r="EY126" s="577">
        <f t="shared" si="317"/>
        <v>6.8498529411764633</v>
      </c>
      <c r="EZ126" s="576">
        <f t="shared" si="318"/>
        <v>8247.9499999999953</v>
      </c>
      <c r="FA126" s="577">
        <f t="shared" si="318"/>
        <v>7452.6399999999921</v>
      </c>
      <c r="FB126" s="574"/>
      <c r="FC126" s="575"/>
      <c r="FD126" s="576">
        <f t="shared" si="319"/>
        <v>0</v>
      </c>
      <c r="FE126" s="577">
        <f t="shared" si="319"/>
        <v>0</v>
      </c>
      <c r="FF126" s="574"/>
      <c r="FG126" s="575"/>
      <c r="FH126" s="576">
        <f t="shared" si="320"/>
        <v>0</v>
      </c>
      <c r="FI126" s="577">
        <f t="shared" si="320"/>
        <v>0</v>
      </c>
      <c r="FJ126" s="574"/>
      <c r="FK126" s="575"/>
      <c r="FL126" s="576">
        <f t="shared" si="321"/>
        <v>0</v>
      </c>
      <c r="FM126" s="577">
        <f t="shared" si="321"/>
        <v>0</v>
      </c>
      <c r="FN126" s="576">
        <f t="shared" si="322"/>
        <v>0</v>
      </c>
      <c r="FO126" s="577">
        <f t="shared" si="322"/>
        <v>0</v>
      </c>
      <c r="FP126" s="576">
        <f t="shared" si="323"/>
        <v>0</v>
      </c>
      <c r="FQ126" s="577">
        <f t="shared" si="323"/>
        <v>0</v>
      </c>
      <c r="FR126" s="574"/>
      <c r="FS126" s="575"/>
      <c r="FT126" s="576">
        <f t="shared" si="324"/>
        <v>0</v>
      </c>
      <c r="FU126" s="577">
        <f t="shared" si="324"/>
        <v>0</v>
      </c>
      <c r="FV126" s="574"/>
      <c r="FW126" s="575"/>
      <c r="FX126" s="576">
        <f t="shared" si="325"/>
        <v>0</v>
      </c>
      <c r="FY126" s="577">
        <f t="shared" si="325"/>
        <v>0</v>
      </c>
      <c r="FZ126" s="574"/>
      <c r="GA126" s="575"/>
      <c r="GB126" s="576">
        <f t="shared" si="326"/>
        <v>0</v>
      </c>
      <c r="GC126" s="577">
        <f t="shared" si="326"/>
        <v>0</v>
      </c>
      <c r="GD126" s="576">
        <f t="shared" si="327"/>
        <v>2595</v>
      </c>
      <c r="GE126" s="577">
        <f t="shared" si="327"/>
        <v>2507</v>
      </c>
      <c r="GF126" s="576">
        <f t="shared" si="327"/>
        <v>0</v>
      </c>
      <c r="GG126" s="577">
        <f t="shared" si="327"/>
        <v>0</v>
      </c>
      <c r="GH126" s="576">
        <f t="shared" si="328"/>
        <v>15509.129999999994</v>
      </c>
      <c r="GI126" s="577">
        <f t="shared" si="328"/>
        <v>14776.619999999992</v>
      </c>
      <c r="GJ126" s="576" t="str">
        <f t="shared" si="329"/>
        <v/>
      </c>
      <c r="GK126" s="577" t="str">
        <f t="shared" si="329"/>
        <v/>
      </c>
      <c r="GL126" s="576">
        <f t="shared" si="330"/>
        <v>371</v>
      </c>
      <c r="GM126" s="577">
        <f t="shared" si="330"/>
        <v>279</v>
      </c>
      <c r="GN126" s="576">
        <f t="shared" si="330"/>
        <v>0</v>
      </c>
      <c r="GO126" s="577">
        <f t="shared" si="330"/>
        <v>0</v>
      </c>
      <c r="GP126" s="576">
        <f t="shared" si="331"/>
        <v>2074.2100000000005</v>
      </c>
      <c r="GQ126" s="577">
        <f t="shared" si="331"/>
        <v>1560.0600000000006</v>
      </c>
      <c r="GR126" s="576">
        <f t="shared" si="332"/>
        <v>0</v>
      </c>
      <c r="GS126" s="577">
        <f t="shared" si="332"/>
        <v>0</v>
      </c>
      <c r="GT126" s="576">
        <f t="shared" si="333"/>
        <v>2966</v>
      </c>
      <c r="GU126" s="577">
        <f t="shared" si="333"/>
        <v>2786</v>
      </c>
      <c r="GV126" s="576">
        <f t="shared" si="333"/>
        <v>0</v>
      </c>
      <c r="GW126" s="577">
        <f t="shared" si="333"/>
        <v>0</v>
      </c>
      <c r="GX126" s="576">
        <f t="shared" si="334"/>
        <v>17583.339999999993</v>
      </c>
      <c r="GY126" s="577">
        <f t="shared" si="334"/>
        <v>16336.679999999993</v>
      </c>
      <c r="GZ126" s="576" t="str">
        <f t="shared" si="334"/>
        <v/>
      </c>
      <c r="HA126" s="577" t="str">
        <f t="shared" si="334"/>
        <v/>
      </c>
      <c r="HB126" s="576">
        <f t="shared" si="335"/>
        <v>1</v>
      </c>
      <c r="HC126" s="577">
        <f t="shared" si="335"/>
        <v>2</v>
      </c>
      <c r="HD126" s="576">
        <f t="shared" si="335"/>
        <v>0</v>
      </c>
      <c r="HE126" s="577">
        <f t="shared" si="335"/>
        <v>0</v>
      </c>
      <c r="HF126" s="576">
        <f t="shared" si="336"/>
        <v>0</v>
      </c>
      <c r="HG126" s="577">
        <f t="shared" si="336"/>
        <v>0</v>
      </c>
      <c r="HH126" s="576" t="str">
        <f t="shared" si="337"/>
        <v/>
      </c>
      <c r="HI126" s="577" t="str">
        <f t="shared" si="337"/>
        <v/>
      </c>
      <c r="HJ126" s="576">
        <f t="shared" si="338"/>
        <v>17583.339999999997</v>
      </c>
      <c r="HK126" s="577">
        <f t="shared" si="338"/>
        <v>16336.679999999993</v>
      </c>
      <c r="HL126" s="576" t="str">
        <f t="shared" si="339"/>
        <v/>
      </c>
      <c r="HM126" s="577" t="str">
        <f t="shared" si="339"/>
        <v/>
      </c>
    </row>
    <row r="127" spans="1:221">
      <c r="A127" s="92" t="s">
        <v>492</v>
      </c>
      <c r="B127" s="516" t="s">
        <v>496</v>
      </c>
      <c r="C127" s="97"/>
      <c r="D127" s="93">
        <v>159939</v>
      </c>
      <c r="E127" s="93">
        <v>2</v>
      </c>
      <c r="F127" s="574">
        <v>1182</v>
      </c>
      <c r="G127" s="575">
        <v>1135</v>
      </c>
      <c r="H127" s="574">
        <v>22</v>
      </c>
      <c r="I127" s="575">
        <v>26</v>
      </c>
      <c r="J127" s="576">
        <f t="shared" si="272"/>
        <v>1160</v>
      </c>
      <c r="K127" s="577">
        <f t="shared" si="272"/>
        <v>1109</v>
      </c>
      <c r="L127" s="574">
        <v>120</v>
      </c>
      <c r="M127" s="575">
        <v>120</v>
      </c>
      <c r="N127" s="576">
        <f t="shared" si="273"/>
        <v>1160</v>
      </c>
      <c r="O127" s="577">
        <f t="shared" si="273"/>
        <v>1109</v>
      </c>
      <c r="P127" s="581">
        <f t="shared" si="273"/>
        <v>0</v>
      </c>
      <c r="Q127" s="582">
        <f t="shared" si="273"/>
        <v>0</v>
      </c>
      <c r="R127" s="574">
        <v>103</v>
      </c>
      <c r="S127" s="575">
        <v>127</v>
      </c>
      <c r="T127" s="576">
        <f t="shared" si="274"/>
        <v>0</v>
      </c>
      <c r="U127" s="577">
        <f t="shared" si="274"/>
        <v>0</v>
      </c>
      <c r="V127" s="574">
        <v>0</v>
      </c>
      <c r="W127" s="575">
        <v>3</v>
      </c>
      <c r="X127" s="576">
        <f t="shared" si="275"/>
        <v>0</v>
      </c>
      <c r="Y127" s="577">
        <f t="shared" si="275"/>
        <v>0</v>
      </c>
      <c r="Z127" s="574">
        <v>0</v>
      </c>
      <c r="AA127" s="575">
        <v>0</v>
      </c>
      <c r="AB127" s="576">
        <f t="shared" si="276"/>
        <v>0</v>
      </c>
      <c r="AC127" s="577">
        <f t="shared" si="276"/>
        <v>0</v>
      </c>
      <c r="AD127" s="576">
        <f t="shared" si="277"/>
        <v>103</v>
      </c>
      <c r="AE127" s="577">
        <f t="shared" si="277"/>
        <v>130</v>
      </c>
      <c r="AF127" s="576">
        <f t="shared" si="278"/>
        <v>0</v>
      </c>
      <c r="AG127" s="577">
        <f t="shared" si="278"/>
        <v>0</v>
      </c>
      <c r="AH127" s="574">
        <v>4.6424271844660199</v>
      </c>
      <c r="AI127" s="575">
        <v>4.2203937007874002</v>
      </c>
      <c r="AJ127" s="576">
        <f t="shared" si="279"/>
        <v>478.17000000000007</v>
      </c>
      <c r="AK127" s="577">
        <f t="shared" si="279"/>
        <v>535.98999999999978</v>
      </c>
      <c r="AL127" s="574">
        <v>0</v>
      </c>
      <c r="AM127" s="575">
        <v>4.1399999999999997</v>
      </c>
      <c r="AN127" s="576">
        <f t="shared" si="280"/>
        <v>0</v>
      </c>
      <c r="AO127" s="577">
        <f t="shared" si="280"/>
        <v>12.419999999999998</v>
      </c>
      <c r="AP127" s="574"/>
      <c r="AQ127" s="575"/>
      <c r="AR127" s="576">
        <f t="shared" si="281"/>
        <v>0</v>
      </c>
      <c r="AS127" s="577">
        <f t="shared" si="281"/>
        <v>0</v>
      </c>
      <c r="AT127" s="576">
        <f t="shared" si="282"/>
        <v>4.6424271844660199</v>
      </c>
      <c r="AU127" s="577">
        <f t="shared" si="282"/>
        <v>4.2185384615384596</v>
      </c>
      <c r="AV127" s="576">
        <f t="shared" si="283"/>
        <v>478.17000000000007</v>
      </c>
      <c r="AW127" s="577">
        <f t="shared" si="283"/>
        <v>548.40999999999974</v>
      </c>
      <c r="AX127" s="574"/>
      <c r="AY127" s="575"/>
      <c r="AZ127" s="576">
        <f t="shared" si="284"/>
        <v>0</v>
      </c>
      <c r="BA127" s="577">
        <f t="shared" si="284"/>
        <v>0</v>
      </c>
      <c r="BB127" s="574"/>
      <c r="BC127" s="575"/>
      <c r="BD127" s="576">
        <f t="shared" si="285"/>
        <v>0</v>
      </c>
      <c r="BE127" s="577">
        <f t="shared" si="285"/>
        <v>0</v>
      </c>
      <c r="BF127" s="574"/>
      <c r="BG127" s="575"/>
      <c r="BH127" s="576">
        <f t="shared" si="286"/>
        <v>0</v>
      </c>
      <c r="BI127" s="577">
        <f t="shared" si="286"/>
        <v>0</v>
      </c>
      <c r="BJ127" s="576">
        <f t="shared" si="287"/>
        <v>0</v>
      </c>
      <c r="BK127" s="577">
        <f t="shared" si="287"/>
        <v>0</v>
      </c>
      <c r="BL127" s="576">
        <f t="shared" si="288"/>
        <v>0</v>
      </c>
      <c r="BM127" s="577">
        <f t="shared" si="288"/>
        <v>0</v>
      </c>
      <c r="BN127" s="574">
        <v>371</v>
      </c>
      <c r="BO127" s="575">
        <v>354</v>
      </c>
      <c r="BP127" s="576">
        <f t="shared" si="289"/>
        <v>0</v>
      </c>
      <c r="BQ127" s="577">
        <f t="shared" si="289"/>
        <v>0</v>
      </c>
      <c r="BR127" s="574">
        <v>9</v>
      </c>
      <c r="BS127" s="575">
        <v>10</v>
      </c>
      <c r="BT127" s="576">
        <f t="shared" si="290"/>
        <v>0</v>
      </c>
      <c r="BU127" s="577">
        <f t="shared" si="290"/>
        <v>0</v>
      </c>
      <c r="BV127" s="574">
        <v>0</v>
      </c>
      <c r="BW127" s="575">
        <v>0</v>
      </c>
      <c r="BX127" s="576">
        <f t="shared" si="291"/>
        <v>0</v>
      </c>
      <c r="BY127" s="577">
        <f t="shared" si="291"/>
        <v>0</v>
      </c>
      <c r="BZ127" s="576">
        <f t="shared" si="292"/>
        <v>380</v>
      </c>
      <c r="CA127" s="577">
        <f t="shared" si="292"/>
        <v>364</v>
      </c>
      <c r="CB127" s="576">
        <f t="shared" si="293"/>
        <v>0</v>
      </c>
      <c r="CC127" s="577">
        <f t="shared" si="293"/>
        <v>0</v>
      </c>
      <c r="CD127" s="574">
        <v>5.57097035040431</v>
      </c>
      <c r="CE127" s="575">
        <v>5.5735028248587604</v>
      </c>
      <c r="CF127" s="576">
        <f t="shared" si="294"/>
        <v>2066.829999999999</v>
      </c>
      <c r="CG127" s="577">
        <f t="shared" si="294"/>
        <v>1973.0200000000011</v>
      </c>
      <c r="CH127" s="574">
        <v>9.1777777777777807</v>
      </c>
      <c r="CI127" s="575">
        <v>10.023999999999999</v>
      </c>
      <c r="CJ127" s="576">
        <f t="shared" si="295"/>
        <v>82.600000000000023</v>
      </c>
      <c r="CK127" s="577">
        <f t="shared" si="295"/>
        <v>100.24</v>
      </c>
      <c r="CL127" s="574"/>
      <c r="CM127" s="575"/>
      <c r="CN127" s="576">
        <f t="shared" si="296"/>
        <v>0</v>
      </c>
      <c r="CO127" s="577">
        <f t="shared" si="296"/>
        <v>0</v>
      </c>
      <c r="CP127" s="576">
        <f t="shared" si="297"/>
        <v>5.6563947368421026</v>
      </c>
      <c r="CQ127" s="577">
        <f t="shared" si="297"/>
        <v>5.6957692307692342</v>
      </c>
      <c r="CR127" s="576">
        <f t="shared" si="298"/>
        <v>2149.4299999999989</v>
      </c>
      <c r="CS127" s="577">
        <f t="shared" si="298"/>
        <v>2073.2600000000011</v>
      </c>
      <c r="CT127" s="574"/>
      <c r="CU127" s="575"/>
      <c r="CV127" s="576">
        <f t="shared" si="299"/>
        <v>0</v>
      </c>
      <c r="CW127" s="577">
        <f t="shared" si="299"/>
        <v>0</v>
      </c>
      <c r="CX127" s="574"/>
      <c r="CY127" s="575"/>
      <c r="CZ127" s="576">
        <f t="shared" si="300"/>
        <v>0</v>
      </c>
      <c r="DA127" s="577">
        <f t="shared" si="300"/>
        <v>0</v>
      </c>
      <c r="DB127" s="574"/>
      <c r="DC127" s="575"/>
      <c r="DD127" s="576">
        <f t="shared" si="301"/>
        <v>0</v>
      </c>
      <c r="DE127" s="577">
        <f t="shared" si="301"/>
        <v>0</v>
      </c>
      <c r="DF127" s="576">
        <f t="shared" si="302"/>
        <v>0</v>
      </c>
      <c r="DG127" s="577">
        <f t="shared" si="302"/>
        <v>0</v>
      </c>
      <c r="DH127" s="576">
        <f t="shared" si="303"/>
        <v>0</v>
      </c>
      <c r="DI127" s="577">
        <f t="shared" si="303"/>
        <v>0</v>
      </c>
      <c r="DJ127" s="576">
        <f t="shared" si="304"/>
        <v>483</v>
      </c>
      <c r="DK127" s="577">
        <f t="shared" si="304"/>
        <v>494</v>
      </c>
      <c r="DL127" s="576">
        <f t="shared" si="304"/>
        <v>0</v>
      </c>
      <c r="DM127" s="577">
        <f t="shared" si="304"/>
        <v>0</v>
      </c>
      <c r="DN127" s="576">
        <f t="shared" si="305"/>
        <v>5.4401656314699771</v>
      </c>
      <c r="DO127" s="577">
        <f t="shared" si="305"/>
        <v>5.3070242914979779</v>
      </c>
      <c r="DP127" s="576">
        <f t="shared" si="306"/>
        <v>2627.599999999999</v>
      </c>
      <c r="DQ127" s="577">
        <f t="shared" si="306"/>
        <v>2621.670000000001</v>
      </c>
      <c r="DR127" s="576">
        <f t="shared" si="307"/>
        <v>0</v>
      </c>
      <c r="DS127" s="577">
        <f t="shared" si="307"/>
        <v>0</v>
      </c>
      <c r="DT127" s="576">
        <f t="shared" si="308"/>
        <v>0</v>
      </c>
      <c r="DU127" s="577">
        <f t="shared" si="308"/>
        <v>0</v>
      </c>
      <c r="DV127" s="574">
        <v>570</v>
      </c>
      <c r="DW127" s="575">
        <v>513</v>
      </c>
      <c r="DX127" s="576">
        <f t="shared" si="309"/>
        <v>0</v>
      </c>
      <c r="DY127" s="577">
        <f t="shared" si="309"/>
        <v>0</v>
      </c>
      <c r="DZ127" s="574">
        <v>107</v>
      </c>
      <c r="EA127" s="575">
        <v>102</v>
      </c>
      <c r="EB127" s="576">
        <f t="shared" si="310"/>
        <v>0</v>
      </c>
      <c r="EC127" s="577">
        <f t="shared" si="310"/>
        <v>0</v>
      </c>
      <c r="ED127" s="574"/>
      <c r="EE127" s="575"/>
      <c r="EF127" s="576">
        <f t="shared" si="311"/>
        <v>0</v>
      </c>
      <c r="EG127" s="577">
        <f t="shared" si="311"/>
        <v>0</v>
      </c>
      <c r="EH127" s="576">
        <f t="shared" si="312"/>
        <v>677</v>
      </c>
      <c r="EI127" s="577">
        <f t="shared" si="312"/>
        <v>615</v>
      </c>
      <c r="EJ127" s="576">
        <f t="shared" si="313"/>
        <v>0</v>
      </c>
      <c r="EK127" s="577">
        <f t="shared" si="313"/>
        <v>0</v>
      </c>
      <c r="EL127" s="574">
        <v>6.4687894736842102</v>
      </c>
      <c r="EM127" s="575">
        <v>6.8611890838206602</v>
      </c>
      <c r="EN127" s="576">
        <f t="shared" si="314"/>
        <v>3687.21</v>
      </c>
      <c r="EO127" s="577">
        <f t="shared" si="314"/>
        <v>3519.7899999999986</v>
      </c>
      <c r="EP127" s="574">
        <v>8.5069158878504698</v>
      </c>
      <c r="EQ127" s="575">
        <v>6.4369607843137304</v>
      </c>
      <c r="ER127" s="576">
        <f t="shared" si="315"/>
        <v>910.24000000000024</v>
      </c>
      <c r="ES127" s="577">
        <f t="shared" si="315"/>
        <v>656.5700000000005</v>
      </c>
      <c r="ET127" s="574"/>
      <c r="EU127" s="575"/>
      <c r="EV127" s="576">
        <f t="shared" si="316"/>
        <v>0</v>
      </c>
      <c r="EW127" s="577">
        <f t="shared" si="316"/>
        <v>0</v>
      </c>
      <c r="EX127" s="576">
        <f t="shared" si="317"/>
        <v>6.7909158050221574</v>
      </c>
      <c r="EY127" s="577">
        <f t="shared" si="317"/>
        <v>6.790829268292681</v>
      </c>
      <c r="EZ127" s="576">
        <f t="shared" si="318"/>
        <v>4597.4500000000007</v>
      </c>
      <c r="FA127" s="577">
        <f t="shared" si="318"/>
        <v>4176.3599999999988</v>
      </c>
      <c r="FB127" s="574"/>
      <c r="FC127" s="575"/>
      <c r="FD127" s="576">
        <f t="shared" si="319"/>
        <v>0</v>
      </c>
      <c r="FE127" s="577">
        <f t="shared" si="319"/>
        <v>0</v>
      </c>
      <c r="FF127" s="574"/>
      <c r="FG127" s="575"/>
      <c r="FH127" s="576">
        <f t="shared" si="320"/>
        <v>0</v>
      </c>
      <c r="FI127" s="577">
        <f t="shared" si="320"/>
        <v>0</v>
      </c>
      <c r="FJ127" s="574"/>
      <c r="FK127" s="575"/>
      <c r="FL127" s="576">
        <f t="shared" si="321"/>
        <v>0</v>
      </c>
      <c r="FM127" s="577">
        <f t="shared" si="321"/>
        <v>0</v>
      </c>
      <c r="FN127" s="576">
        <f t="shared" si="322"/>
        <v>0</v>
      </c>
      <c r="FO127" s="577">
        <f t="shared" si="322"/>
        <v>0</v>
      </c>
      <c r="FP127" s="576">
        <f t="shared" si="323"/>
        <v>0</v>
      </c>
      <c r="FQ127" s="577">
        <f t="shared" si="323"/>
        <v>0</v>
      </c>
      <c r="FR127" s="574"/>
      <c r="FS127" s="575"/>
      <c r="FT127" s="576">
        <f t="shared" si="324"/>
        <v>0</v>
      </c>
      <c r="FU127" s="577">
        <f t="shared" si="324"/>
        <v>0</v>
      </c>
      <c r="FV127" s="574"/>
      <c r="FW127" s="575"/>
      <c r="FX127" s="576">
        <f t="shared" si="325"/>
        <v>0</v>
      </c>
      <c r="FY127" s="577">
        <f t="shared" si="325"/>
        <v>0</v>
      </c>
      <c r="FZ127" s="574"/>
      <c r="GA127" s="575"/>
      <c r="GB127" s="576">
        <f t="shared" si="326"/>
        <v>0</v>
      </c>
      <c r="GC127" s="577">
        <f t="shared" si="326"/>
        <v>0</v>
      </c>
      <c r="GD127" s="576">
        <f t="shared" si="327"/>
        <v>1044</v>
      </c>
      <c r="GE127" s="577">
        <f t="shared" si="327"/>
        <v>994</v>
      </c>
      <c r="GF127" s="576">
        <f t="shared" si="327"/>
        <v>0</v>
      </c>
      <c r="GG127" s="577">
        <f t="shared" si="327"/>
        <v>0</v>
      </c>
      <c r="GH127" s="576">
        <f t="shared" si="328"/>
        <v>6232.2099999999991</v>
      </c>
      <c r="GI127" s="577">
        <f t="shared" si="328"/>
        <v>6028.7999999999993</v>
      </c>
      <c r="GJ127" s="576" t="str">
        <f t="shared" si="329"/>
        <v/>
      </c>
      <c r="GK127" s="577" t="str">
        <f t="shared" si="329"/>
        <v/>
      </c>
      <c r="GL127" s="576">
        <f t="shared" si="330"/>
        <v>116</v>
      </c>
      <c r="GM127" s="577">
        <f t="shared" si="330"/>
        <v>115</v>
      </c>
      <c r="GN127" s="576">
        <f t="shared" si="330"/>
        <v>0</v>
      </c>
      <c r="GO127" s="577">
        <f t="shared" si="330"/>
        <v>0</v>
      </c>
      <c r="GP127" s="576">
        <f t="shared" si="331"/>
        <v>992.84000000000026</v>
      </c>
      <c r="GQ127" s="577">
        <f t="shared" si="331"/>
        <v>769.23000000000047</v>
      </c>
      <c r="GR127" s="576">
        <f t="shared" si="332"/>
        <v>0</v>
      </c>
      <c r="GS127" s="577">
        <f t="shared" si="332"/>
        <v>0</v>
      </c>
      <c r="GT127" s="576">
        <f t="shared" si="333"/>
        <v>1160</v>
      </c>
      <c r="GU127" s="577">
        <f t="shared" si="333"/>
        <v>1109</v>
      </c>
      <c r="GV127" s="576">
        <f t="shared" si="333"/>
        <v>0</v>
      </c>
      <c r="GW127" s="577">
        <f t="shared" si="333"/>
        <v>0</v>
      </c>
      <c r="GX127" s="576">
        <f t="shared" si="334"/>
        <v>7225.0499999999993</v>
      </c>
      <c r="GY127" s="577">
        <f t="shared" si="334"/>
        <v>6798.03</v>
      </c>
      <c r="GZ127" s="576" t="str">
        <f t="shared" si="334"/>
        <v/>
      </c>
      <c r="HA127" s="577" t="str">
        <f t="shared" si="334"/>
        <v/>
      </c>
      <c r="HB127" s="576">
        <f t="shared" si="335"/>
        <v>0</v>
      </c>
      <c r="HC127" s="577">
        <f t="shared" si="335"/>
        <v>0</v>
      </c>
      <c r="HD127" s="576">
        <f t="shared" si="335"/>
        <v>0</v>
      </c>
      <c r="HE127" s="577">
        <f t="shared" si="335"/>
        <v>0</v>
      </c>
      <c r="HF127" s="576" t="str">
        <f t="shared" si="336"/>
        <v/>
      </c>
      <c r="HG127" s="577" t="str">
        <f t="shared" si="336"/>
        <v/>
      </c>
      <c r="HH127" s="576" t="str">
        <f t="shared" si="337"/>
        <v/>
      </c>
      <c r="HI127" s="577" t="str">
        <f t="shared" si="337"/>
        <v/>
      </c>
      <c r="HJ127" s="576">
        <f t="shared" si="338"/>
        <v>7225.0499999999993</v>
      </c>
      <c r="HK127" s="577">
        <f t="shared" si="338"/>
        <v>6798.03</v>
      </c>
      <c r="HL127" s="576" t="str">
        <f t="shared" si="339"/>
        <v/>
      </c>
      <c r="HM127" s="577" t="str">
        <f t="shared" si="339"/>
        <v/>
      </c>
    </row>
    <row r="128" spans="1:221">
      <c r="A128" s="92" t="s">
        <v>492</v>
      </c>
      <c r="B128" s="516" t="s">
        <v>502</v>
      </c>
      <c r="C128" s="96"/>
      <c r="D128" s="93">
        <v>159717</v>
      </c>
      <c r="E128" s="93">
        <v>3</v>
      </c>
      <c r="F128" s="574">
        <v>1098</v>
      </c>
      <c r="G128" s="575">
        <v>1007</v>
      </c>
      <c r="H128" s="574">
        <v>22</v>
      </c>
      <c r="I128" s="575">
        <v>16</v>
      </c>
      <c r="J128" s="576">
        <f t="shared" si="272"/>
        <v>1076</v>
      </c>
      <c r="K128" s="577">
        <f t="shared" si="272"/>
        <v>991</v>
      </c>
      <c r="L128" s="574">
        <v>120</v>
      </c>
      <c r="M128" s="575">
        <v>120</v>
      </c>
      <c r="N128" s="576">
        <f t="shared" si="273"/>
        <v>1076</v>
      </c>
      <c r="O128" s="577">
        <f t="shared" si="273"/>
        <v>991</v>
      </c>
      <c r="P128" s="581">
        <f t="shared" si="273"/>
        <v>0</v>
      </c>
      <c r="Q128" s="582">
        <f t="shared" si="273"/>
        <v>0</v>
      </c>
      <c r="R128" s="574">
        <v>297</v>
      </c>
      <c r="S128" s="575">
        <v>287</v>
      </c>
      <c r="T128" s="576">
        <f t="shared" si="274"/>
        <v>0</v>
      </c>
      <c r="U128" s="577">
        <f t="shared" si="274"/>
        <v>0</v>
      </c>
      <c r="V128" s="574">
        <v>1</v>
      </c>
      <c r="W128" s="575">
        <v>1</v>
      </c>
      <c r="X128" s="576">
        <f t="shared" si="275"/>
        <v>0</v>
      </c>
      <c r="Y128" s="577">
        <f t="shared" si="275"/>
        <v>0</v>
      </c>
      <c r="Z128" s="574">
        <v>0</v>
      </c>
      <c r="AA128" s="575">
        <v>1</v>
      </c>
      <c r="AB128" s="576">
        <f t="shared" si="276"/>
        <v>0</v>
      </c>
      <c r="AC128" s="577">
        <f t="shared" si="276"/>
        <v>0</v>
      </c>
      <c r="AD128" s="576">
        <f t="shared" si="277"/>
        <v>298</v>
      </c>
      <c r="AE128" s="577">
        <f t="shared" si="277"/>
        <v>289</v>
      </c>
      <c r="AF128" s="576">
        <f t="shared" si="278"/>
        <v>0</v>
      </c>
      <c r="AG128" s="577">
        <f t="shared" si="278"/>
        <v>0</v>
      </c>
      <c r="AH128" s="574">
        <v>4.35582491582492</v>
      </c>
      <c r="AI128" s="575">
        <v>4.4192334494773498</v>
      </c>
      <c r="AJ128" s="576">
        <f t="shared" si="279"/>
        <v>1293.6800000000012</v>
      </c>
      <c r="AK128" s="577">
        <f t="shared" si="279"/>
        <v>1268.3199999999995</v>
      </c>
      <c r="AL128" s="574">
        <v>7.33</v>
      </c>
      <c r="AM128" s="575">
        <v>4.74</v>
      </c>
      <c r="AN128" s="576">
        <f t="shared" si="280"/>
        <v>7.33</v>
      </c>
      <c r="AO128" s="577">
        <f t="shared" si="280"/>
        <v>4.74</v>
      </c>
      <c r="AP128" s="574"/>
      <c r="AQ128" s="575"/>
      <c r="AR128" s="576">
        <f t="shared" si="281"/>
        <v>0</v>
      </c>
      <c r="AS128" s="577">
        <f t="shared" si="281"/>
        <v>0</v>
      </c>
      <c r="AT128" s="576">
        <f t="shared" si="282"/>
        <v>4.3658053691275205</v>
      </c>
      <c r="AU128" s="577">
        <f t="shared" si="282"/>
        <v>4.4050519031141855</v>
      </c>
      <c r="AV128" s="576">
        <f t="shared" si="283"/>
        <v>1301.0100000000011</v>
      </c>
      <c r="AW128" s="577">
        <f t="shared" si="283"/>
        <v>1273.0599999999997</v>
      </c>
      <c r="AX128" s="574"/>
      <c r="AY128" s="575"/>
      <c r="AZ128" s="576">
        <f t="shared" si="284"/>
        <v>0</v>
      </c>
      <c r="BA128" s="577">
        <f t="shared" si="284"/>
        <v>0</v>
      </c>
      <c r="BB128" s="574"/>
      <c r="BC128" s="575"/>
      <c r="BD128" s="576">
        <f t="shared" si="285"/>
        <v>0</v>
      </c>
      <c r="BE128" s="577">
        <f t="shared" si="285"/>
        <v>0</v>
      </c>
      <c r="BF128" s="574"/>
      <c r="BG128" s="575"/>
      <c r="BH128" s="576">
        <f t="shared" si="286"/>
        <v>0</v>
      </c>
      <c r="BI128" s="577">
        <f t="shared" si="286"/>
        <v>0</v>
      </c>
      <c r="BJ128" s="576">
        <f t="shared" si="287"/>
        <v>0</v>
      </c>
      <c r="BK128" s="577">
        <f t="shared" si="287"/>
        <v>0</v>
      </c>
      <c r="BL128" s="576">
        <f t="shared" si="288"/>
        <v>0</v>
      </c>
      <c r="BM128" s="577">
        <f t="shared" si="288"/>
        <v>0</v>
      </c>
      <c r="BN128" s="574">
        <v>421</v>
      </c>
      <c r="BO128" s="575">
        <v>376</v>
      </c>
      <c r="BP128" s="576">
        <f t="shared" si="289"/>
        <v>0</v>
      </c>
      <c r="BQ128" s="577">
        <f t="shared" si="289"/>
        <v>0</v>
      </c>
      <c r="BR128" s="574">
        <v>13</v>
      </c>
      <c r="BS128" s="575">
        <v>6</v>
      </c>
      <c r="BT128" s="576">
        <f t="shared" si="290"/>
        <v>0</v>
      </c>
      <c r="BU128" s="577">
        <f t="shared" si="290"/>
        <v>0</v>
      </c>
      <c r="BV128" s="574">
        <v>0</v>
      </c>
      <c r="BW128" s="575">
        <v>0</v>
      </c>
      <c r="BX128" s="576">
        <f t="shared" si="291"/>
        <v>0</v>
      </c>
      <c r="BY128" s="577">
        <f t="shared" si="291"/>
        <v>0</v>
      </c>
      <c r="BZ128" s="576">
        <f t="shared" si="292"/>
        <v>434</v>
      </c>
      <c r="CA128" s="577">
        <f t="shared" si="292"/>
        <v>382</v>
      </c>
      <c r="CB128" s="576">
        <f t="shared" si="293"/>
        <v>0</v>
      </c>
      <c r="CC128" s="577">
        <f t="shared" si="293"/>
        <v>0</v>
      </c>
      <c r="CD128" s="574">
        <v>6.0088123515439396</v>
      </c>
      <c r="CE128" s="575">
        <v>6.2915957446808504</v>
      </c>
      <c r="CF128" s="576">
        <f t="shared" si="294"/>
        <v>2529.7099999999987</v>
      </c>
      <c r="CG128" s="577">
        <f t="shared" si="294"/>
        <v>2365.64</v>
      </c>
      <c r="CH128" s="574">
        <v>7.7730769230769203</v>
      </c>
      <c r="CI128" s="575">
        <v>10.275</v>
      </c>
      <c r="CJ128" s="576">
        <f t="shared" si="295"/>
        <v>101.04999999999997</v>
      </c>
      <c r="CK128" s="577">
        <f t="shared" si="295"/>
        <v>61.650000000000006</v>
      </c>
      <c r="CL128" s="574"/>
      <c r="CM128" s="575"/>
      <c r="CN128" s="576">
        <f t="shared" si="296"/>
        <v>0</v>
      </c>
      <c r="CO128" s="577">
        <f t="shared" si="296"/>
        <v>0</v>
      </c>
      <c r="CP128" s="576">
        <f t="shared" si="297"/>
        <v>6.0616589861751127</v>
      </c>
      <c r="CQ128" s="577">
        <f t="shared" si="297"/>
        <v>6.3541623036649213</v>
      </c>
      <c r="CR128" s="576">
        <f t="shared" si="298"/>
        <v>2630.7599999999989</v>
      </c>
      <c r="CS128" s="577">
        <f t="shared" si="298"/>
        <v>2427.29</v>
      </c>
      <c r="CT128" s="574"/>
      <c r="CU128" s="575"/>
      <c r="CV128" s="576">
        <f t="shared" si="299"/>
        <v>0</v>
      </c>
      <c r="CW128" s="577">
        <f t="shared" si="299"/>
        <v>0</v>
      </c>
      <c r="CX128" s="574"/>
      <c r="CY128" s="575"/>
      <c r="CZ128" s="576">
        <f t="shared" si="300"/>
        <v>0</v>
      </c>
      <c r="DA128" s="577">
        <f t="shared" si="300"/>
        <v>0</v>
      </c>
      <c r="DB128" s="574"/>
      <c r="DC128" s="575"/>
      <c r="DD128" s="576">
        <f t="shared" si="301"/>
        <v>0</v>
      </c>
      <c r="DE128" s="577">
        <f t="shared" si="301"/>
        <v>0</v>
      </c>
      <c r="DF128" s="576">
        <f t="shared" si="302"/>
        <v>0</v>
      </c>
      <c r="DG128" s="577">
        <f t="shared" si="302"/>
        <v>0</v>
      </c>
      <c r="DH128" s="576">
        <f t="shared" si="303"/>
        <v>0</v>
      </c>
      <c r="DI128" s="577">
        <f t="shared" si="303"/>
        <v>0</v>
      </c>
      <c r="DJ128" s="576">
        <f t="shared" si="304"/>
        <v>732</v>
      </c>
      <c r="DK128" s="577">
        <f t="shared" si="304"/>
        <v>671</v>
      </c>
      <c r="DL128" s="576">
        <f t="shared" si="304"/>
        <v>0</v>
      </c>
      <c r="DM128" s="577">
        <f t="shared" si="304"/>
        <v>0</v>
      </c>
      <c r="DN128" s="576">
        <f t="shared" si="305"/>
        <v>5.371270491803279</v>
      </c>
      <c r="DO128" s="577">
        <f t="shared" si="305"/>
        <v>5.5146795827123691</v>
      </c>
      <c r="DP128" s="576">
        <f t="shared" si="306"/>
        <v>3931.7700000000004</v>
      </c>
      <c r="DQ128" s="577">
        <f t="shared" si="306"/>
        <v>3700.35</v>
      </c>
      <c r="DR128" s="576">
        <f t="shared" si="307"/>
        <v>0</v>
      </c>
      <c r="DS128" s="577">
        <f t="shared" si="307"/>
        <v>0</v>
      </c>
      <c r="DT128" s="576">
        <f t="shared" si="308"/>
        <v>0</v>
      </c>
      <c r="DU128" s="577">
        <f t="shared" si="308"/>
        <v>0</v>
      </c>
      <c r="DV128" s="574">
        <v>290</v>
      </c>
      <c r="DW128" s="575">
        <v>280</v>
      </c>
      <c r="DX128" s="576">
        <f t="shared" si="309"/>
        <v>0</v>
      </c>
      <c r="DY128" s="577">
        <f t="shared" si="309"/>
        <v>0</v>
      </c>
      <c r="DZ128" s="574">
        <v>54</v>
      </c>
      <c r="EA128" s="575">
        <v>40</v>
      </c>
      <c r="EB128" s="576">
        <f t="shared" si="310"/>
        <v>0</v>
      </c>
      <c r="EC128" s="577">
        <f t="shared" si="310"/>
        <v>0</v>
      </c>
      <c r="ED128" s="574"/>
      <c r="EE128" s="575"/>
      <c r="EF128" s="576">
        <f t="shared" si="311"/>
        <v>0</v>
      </c>
      <c r="EG128" s="577">
        <f t="shared" si="311"/>
        <v>0</v>
      </c>
      <c r="EH128" s="576">
        <f t="shared" si="312"/>
        <v>344</v>
      </c>
      <c r="EI128" s="577">
        <f t="shared" si="312"/>
        <v>320</v>
      </c>
      <c r="EJ128" s="576">
        <f t="shared" si="313"/>
        <v>0</v>
      </c>
      <c r="EK128" s="577">
        <f t="shared" si="313"/>
        <v>0</v>
      </c>
      <c r="EL128" s="574">
        <v>6.4850689655172404</v>
      </c>
      <c r="EM128" s="575">
        <v>6.5526785714285696</v>
      </c>
      <c r="EN128" s="576">
        <f t="shared" si="314"/>
        <v>1880.6699999999996</v>
      </c>
      <c r="EO128" s="577">
        <f t="shared" si="314"/>
        <v>1834.7499999999995</v>
      </c>
      <c r="EP128" s="574">
        <v>8.0029629629629593</v>
      </c>
      <c r="EQ128" s="575">
        <v>7.9189999999999996</v>
      </c>
      <c r="ER128" s="576">
        <f t="shared" si="315"/>
        <v>432.1599999999998</v>
      </c>
      <c r="ES128" s="577">
        <f t="shared" si="315"/>
        <v>316.76</v>
      </c>
      <c r="ET128" s="574"/>
      <c r="EU128" s="575"/>
      <c r="EV128" s="576">
        <f t="shared" si="316"/>
        <v>0</v>
      </c>
      <c r="EW128" s="577">
        <f t="shared" si="316"/>
        <v>0</v>
      </c>
      <c r="EX128" s="576">
        <f t="shared" si="317"/>
        <v>6.7233430232558122</v>
      </c>
      <c r="EY128" s="577">
        <f t="shared" si="317"/>
        <v>6.7234687499999977</v>
      </c>
      <c r="EZ128" s="576">
        <f t="shared" si="318"/>
        <v>2312.8299999999995</v>
      </c>
      <c r="FA128" s="577">
        <f t="shared" si="318"/>
        <v>2151.5099999999993</v>
      </c>
      <c r="FB128" s="574"/>
      <c r="FC128" s="575"/>
      <c r="FD128" s="576">
        <f t="shared" si="319"/>
        <v>0</v>
      </c>
      <c r="FE128" s="577">
        <f t="shared" si="319"/>
        <v>0</v>
      </c>
      <c r="FF128" s="574"/>
      <c r="FG128" s="575"/>
      <c r="FH128" s="576">
        <f t="shared" si="320"/>
        <v>0</v>
      </c>
      <c r="FI128" s="577">
        <f t="shared" si="320"/>
        <v>0</v>
      </c>
      <c r="FJ128" s="574"/>
      <c r="FK128" s="575"/>
      <c r="FL128" s="576">
        <f t="shared" si="321"/>
        <v>0</v>
      </c>
      <c r="FM128" s="577">
        <f t="shared" si="321"/>
        <v>0</v>
      </c>
      <c r="FN128" s="576">
        <f t="shared" si="322"/>
        <v>0</v>
      </c>
      <c r="FO128" s="577">
        <f t="shared" si="322"/>
        <v>0</v>
      </c>
      <c r="FP128" s="576">
        <f t="shared" si="323"/>
        <v>0</v>
      </c>
      <c r="FQ128" s="577">
        <f t="shared" si="323"/>
        <v>0</v>
      </c>
      <c r="FR128" s="574"/>
      <c r="FS128" s="575"/>
      <c r="FT128" s="576">
        <f t="shared" si="324"/>
        <v>0</v>
      </c>
      <c r="FU128" s="577">
        <f t="shared" si="324"/>
        <v>0</v>
      </c>
      <c r="FV128" s="574"/>
      <c r="FW128" s="575"/>
      <c r="FX128" s="576">
        <f t="shared" si="325"/>
        <v>0</v>
      </c>
      <c r="FY128" s="577">
        <f t="shared" si="325"/>
        <v>0</v>
      </c>
      <c r="FZ128" s="574"/>
      <c r="GA128" s="575"/>
      <c r="GB128" s="576">
        <f t="shared" si="326"/>
        <v>0</v>
      </c>
      <c r="GC128" s="577">
        <f t="shared" si="326"/>
        <v>0</v>
      </c>
      <c r="GD128" s="576">
        <f t="shared" si="327"/>
        <v>1008</v>
      </c>
      <c r="GE128" s="577">
        <f t="shared" si="327"/>
        <v>943</v>
      </c>
      <c r="GF128" s="576">
        <f t="shared" si="327"/>
        <v>0</v>
      </c>
      <c r="GG128" s="577">
        <f t="shared" si="327"/>
        <v>0</v>
      </c>
      <c r="GH128" s="576">
        <f t="shared" si="328"/>
        <v>5704.0599999999995</v>
      </c>
      <c r="GI128" s="577">
        <f t="shared" si="328"/>
        <v>5468.7099999999991</v>
      </c>
      <c r="GJ128" s="576" t="str">
        <f t="shared" si="329"/>
        <v/>
      </c>
      <c r="GK128" s="577" t="str">
        <f t="shared" si="329"/>
        <v/>
      </c>
      <c r="GL128" s="576">
        <f t="shared" si="330"/>
        <v>68</v>
      </c>
      <c r="GM128" s="577">
        <f t="shared" si="330"/>
        <v>47</v>
      </c>
      <c r="GN128" s="576">
        <f t="shared" si="330"/>
        <v>0</v>
      </c>
      <c r="GO128" s="577">
        <f t="shared" si="330"/>
        <v>0</v>
      </c>
      <c r="GP128" s="576">
        <f t="shared" si="331"/>
        <v>540.53999999999974</v>
      </c>
      <c r="GQ128" s="577">
        <f t="shared" si="331"/>
        <v>383.15</v>
      </c>
      <c r="GR128" s="576">
        <f t="shared" si="332"/>
        <v>0</v>
      </c>
      <c r="GS128" s="577">
        <f t="shared" si="332"/>
        <v>0</v>
      </c>
      <c r="GT128" s="576">
        <f t="shared" si="333"/>
        <v>1076</v>
      </c>
      <c r="GU128" s="577">
        <f t="shared" si="333"/>
        <v>990</v>
      </c>
      <c r="GV128" s="576">
        <f t="shared" si="333"/>
        <v>0</v>
      </c>
      <c r="GW128" s="577">
        <f t="shared" si="333"/>
        <v>0</v>
      </c>
      <c r="GX128" s="576">
        <f t="shared" si="334"/>
        <v>6244.5999999999995</v>
      </c>
      <c r="GY128" s="577">
        <f t="shared" si="334"/>
        <v>5851.8599999999988</v>
      </c>
      <c r="GZ128" s="576" t="str">
        <f t="shared" si="334"/>
        <v/>
      </c>
      <c r="HA128" s="577" t="str">
        <f t="shared" si="334"/>
        <v/>
      </c>
      <c r="HB128" s="576">
        <f t="shared" si="335"/>
        <v>0</v>
      </c>
      <c r="HC128" s="577">
        <f t="shared" si="335"/>
        <v>1</v>
      </c>
      <c r="HD128" s="576">
        <f t="shared" si="335"/>
        <v>0</v>
      </c>
      <c r="HE128" s="577">
        <f t="shared" si="335"/>
        <v>0</v>
      </c>
      <c r="HF128" s="576" t="str">
        <f t="shared" si="336"/>
        <v/>
      </c>
      <c r="HG128" s="577">
        <f t="shared" si="336"/>
        <v>0</v>
      </c>
      <c r="HH128" s="576" t="str">
        <f t="shared" si="337"/>
        <v/>
      </c>
      <c r="HI128" s="577" t="str">
        <f t="shared" si="337"/>
        <v/>
      </c>
      <c r="HJ128" s="576">
        <f t="shared" si="338"/>
        <v>6244.6</v>
      </c>
      <c r="HK128" s="577">
        <f t="shared" si="338"/>
        <v>5851.8599999999988</v>
      </c>
      <c r="HL128" s="576" t="str">
        <f t="shared" si="339"/>
        <v/>
      </c>
      <c r="HM128" s="577" t="str">
        <f t="shared" si="339"/>
        <v/>
      </c>
    </row>
    <row r="129" spans="1:221">
      <c r="A129" s="92" t="s">
        <v>492</v>
      </c>
      <c r="B129" s="516" t="s">
        <v>497</v>
      </c>
      <c r="C129" s="97"/>
      <c r="D129" s="93">
        <v>160612</v>
      </c>
      <c r="E129" s="93">
        <v>3</v>
      </c>
      <c r="F129" s="574">
        <v>1729</v>
      </c>
      <c r="G129" s="575">
        <v>1826</v>
      </c>
      <c r="H129" s="574">
        <v>5</v>
      </c>
      <c r="I129" s="575">
        <v>10</v>
      </c>
      <c r="J129" s="576">
        <f t="shared" si="272"/>
        <v>1724</v>
      </c>
      <c r="K129" s="577">
        <f t="shared" si="272"/>
        <v>1816</v>
      </c>
      <c r="L129" s="574">
        <v>120</v>
      </c>
      <c r="M129" s="575">
        <v>120</v>
      </c>
      <c r="N129" s="576">
        <f t="shared" si="273"/>
        <v>1724</v>
      </c>
      <c r="O129" s="577">
        <f t="shared" si="273"/>
        <v>1816</v>
      </c>
      <c r="P129" s="581">
        <f t="shared" si="273"/>
        <v>0</v>
      </c>
      <c r="Q129" s="582">
        <f t="shared" si="273"/>
        <v>0</v>
      </c>
      <c r="R129" s="574">
        <v>406</v>
      </c>
      <c r="S129" s="575">
        <v>481</v>
      </c>
      <c r="T129" s="576">
        <f t="shared" si="274"/>
        <v>0</v>
      </c>
      <c r="U129" s="577">
        <f t="shared" si="274"/>
        <v>0</v>
      </c>
      <c r="V129" s="574">
        <v>8</v>
      </c>
      <c r="W129" s="575">
        <v>3</v>
      </c>
      <c r="X129" s="576">
        <f t="shared" si="275"/>
        <v>0</v>
      </c>
      <c r="Y129" s="577">
        <f t="shared" si="275"/>
        <v>0</v>
      </c>
      <c r="Z129" s="574">
        <v>0</v>
      </c>
      <c r="AA129" s="575">
        <v>1</v>
      </c>
      <c r="AB129" s="576">
        <f t="shared" si="276"/>
        <v>0</v>
      </c>
      <c r="AC129" s="577">
        <f t="shared" si="276"/>
        <v>0</v>
      </c>
      <c r="AD129" s="576">
        <f t="shared" si="277"/>
        <v>414</v>
      </c>
      <c r="AE129" s="577">
        <f t="shared" si="277"/>
        <v>485</v>
      </c>
      <c r="AF129" s="576">
        <f t="shared" si="278"/>
        <v>0</v>
      </c>
      <c r="AG129" s="577">
        <f t="shared" si="278"/>
        <v>0</v>
      </c>
      <c r="AH129" s="574">
        <v>4.4536206896551702</v>
      </c>
      <c r="AI129" s="575">
        <v>4.4481912681912696</v>
      </c>
      <c r="AJ129" s="576">
        <f t="shared" si="279"/>
        <v>1808.1699999999992</v>
      </c>
      <c r="AK129" s="577">
        <f t="shared" si="279"/>
        <v>2139.5800000000008</v>
      </c>
      <c r="AL129" s="574">
        <v>4.9874999999999998</v>
      </c>
      <c r="AM129" s="575">
        <v>7.35</v>
      </c>
      <c r="AN129" s="576">
        <f t="shared" si="280"/>
        <v>39.9</v>
      </c>
      <c r="AO129" s="577">
        <f t="shared" si="280"/>
        <v>22.049999999999997</v>
      </c>
      <c r="AP129" s="574"/>
      <c r="AQ129" s="575"/>
      <c r="AR129" s="576">
        <f t="shared" si="281"/>
        <v>0</v>
      </c>
      <c r="AS129" s="577">
        <f t="shared" si="281"/>
        <v>0</v>
      </c>
      <c r="AT129" s="576">
        <f t="shared" si="282"/>
        <v>4.4639371980676312</v>
      </c>
      <c r="AU129" s="577">
        <f t="shared" si="282"/>
        <v>4.4569690721649504</v>
      </c>
      <c r="AV129" s="576">
        <f t="shared" si="283"/>
        <v>1848.0699999999993</v>
      </c>
      <c r="AW129" s="577">
        <f t="shared" si="283"/>
        <v>2161.630000000001</v>
      </c>
      <c r="AX129" s="574"/>
      <c r="AY129" s="575"/>
      <c r="AZ129" s="576">
        <f t="shared" si="284"/>
        <v>0</v>
      </c>
      <c r="BA129" s="577">
        <f t="shared" si="284"/>
        <v>0</v>
      </c>
      <c r="BB129" s="574"/>
      <c r="BC129" s="575"/>
      <c r="BD129" s="576">
        <f t="shared" si="285"/>
        <v>0</v>
      </c>
      <c r="BE129" s="577">
        <f t="shared" si="285"/>
        <v>0</v>
      </c>
      <c r="BF129" s="574"/>
      <c r="BG129" s="575"/>
      <c r="BH129" s="576">
        <f t="shared" si="286"/>
        <v>0</v>
      </c>
      <c r="BI129" s="577">
        <f t="shared" si="286"/>
        <v>0</v>
      </c>
      <c r="BJ129" s="576">
        <f t="shared" si="287"/>
        <v>0</v>
      </c>
      <c r="BK129" s="577">
        <f t="shared" si="287"/>
        <v>0</v>
      </c>
      <c r="BL129" s="576">
        <f t="shared" si="288"/>
        <v>0</v>
      </c>
      <c r="BM129" s="577">
        <f t="shared" si="288"/>
        <v>0</v>
      </c>
      <c r="BN129" s="574">
        <v>657</v>
      </c>
      <c r="BO129" s="575">
        <v>656</v>
      </c>
      <c r="BP129" s="576">
        <f t="shared" si="289"/>
        <v>0</v>
      </c>
      <c r="BQ129" s="577">
        <f t="shared" si="289"/>
        <v>0</v>
      </c>
      <c r="BR129" s="574">
        <v>11</v>
      </c>
      <c r="BS129" s="575">
        <v>18</v>
      </c>
      <c r="BT129" s="576">
        <f t="shared" si="290"/>
        <v>0</v>
      </c>
      <c r="BU129" s="577">
        <f t="shared" si="290"/>
        <v>0</v>
      </c>
      <c r="BV129" s="574">
        <v>1</v>
      </c>
      <c r="BW129" s="575">
        <v>3</v>
      </c>
      <c r="BX129" s="576">
        <f t="shared" si="291"/>
        <v>0</v>
      </c>
      <c r="BY129" s="577">
        <f t="shared" si="291"/>
        <v>0</v>
      </c>
      <c r="BZ129" s="576">
        <f t="shared" si="292"/>
        <v>669</v>
      </c>
      <c r="CA129" s="577">
        <f t="shared" si="292"/>
        <v>677</v>
      </c>
      <c r="CB129" s="576">
        <f t="shared" si="293"/>
        <v>0</v>
      </c>
      <c r="CC129" s="577">
        <f t="shared" si="293"/>
        <v>0</v>
      </c>
      <c r="CD129" s="574">
        <v>5.6641095890411002</v>
      </c>
      <c r="CE129" s="575">
        <v>5.7600762195122002</v>
      </c>
      <c r="CF129" s="576">
        <f t="shared" si="294"/>
        <v>3721.3200000000029</v>
      </c>
      <c r="CG129" s="577">
        <f t="shared" si="294"/>
        <v>3778.6100000000033</v>
      </c>
      <c r="CH129" s="574">
        <v>8.9781818181818203</v>
      </c>
      <c r="CI129" s="575">
        <v>9.6105555555555604</v>
      </c>
      <c r="CJ129" s="576">
        <f t="shared" si="295"/>
        <v>98.760000000000019</v>
      </c>
      <c r="CK129" s="577">
        <f t="shared" si="295"/>
        <v>172.99000000000009</v>
      </c>
      <c r="CL129" s="574"/>
      <c r="CM129" s="575"/>
      <c r="CN129" s="576">
        <f t="shared" si="296"/>
        <v>0</v>
      </c>
      <c r="CO129" s="577">
        <f t="shared" si="296"/>
        <v>0</v>
      </c>
      <c r="CP129" s="576">
        <f t="shared" si="297"/>
        <v>5.7101345291479868</v>
      </c>
      <c r="CQ129" s="577">
        <f t="shared" si="297"/>
        <v>5.8369276218611574</v>
      </c>
      <c r="CR129" s="576">
        <f t="shared" si="298"/>
        <v>3820.0800000000031</v>
      </c>
      <c r="CS129" s="577">
        <f t="shared" si="298"/>
        <v>3951.6000000000035</v>
      </c>
      <c r="CT129" s="574"/>
      <c r="CU129" s="575"/>
      <c r="CV129" s="576">
        <f t="shared" si="299"/>
        <v>0</v>
      </c>
      <c r="CW129" s="577">
        <f t="shared" si="299"/>
        <v>0</v>
      </c>
      <c r="CX129" s="574"/>
      <c r="CY129" s="575"/>
      <c r="CZ129" s="576">
        <f t="shared" si="300"/>
        <v>0</v>
      </c>
      <c r="DA129" s="577">
        <f t="shared" si="300"/>
        <v>0</v>
      </c>
      <c r="DB129" s="574"/>
      <c r="DC129" s="575"/>
      <c r="DD129" s="576">
        <f t="shared" si="301"/>
        <v>0</v>
      </c>
      <c r="DE129" s="577">
        <f t="shared" si="301"/>
        <v>0</v>
      </c>
      <c r="DF129" s="576">
        <f t="shared" si="302"/>
        <v>0</v>
      </c>
      <c r="DG129" s="577">
        <f t="shared" si="302"/>
        <v>0</v>
      </c>
      <c r="DH129" s="576">
        <f t="shared" si="303"/>
        <v>0</v>
      </c>
      <c r="DI129" s="577">
        <f t="shared" si="303"/>
        <v>0</v>
      </c>
      <c r="DJ129" s="576">
        <f t="shared" si="304"/>
        <v>1083</v>
      </c>
      <c r="DK129" s="577">
        <f t="shared" si="304"/>
        <v>1162</v>
      </c>
      <c r="DL129" s="576">
        <f t="shared" si="304"/>
        <v>0</v>
      </c>
      <c r="DM129" s="577">
        <f t="shared" si="304"/>
        <v>0</v>
      </c>
      <c r="DN129" s="576">
        <f t="shared" si="305"/>
        <v>5.2337488457987096</v>
      </c>
      <c r="DO129" s="577">
        <f t="shared" si="305"/>
        <v>5.2609552495697116</v>
      </c>
      <c r="DP129" s="576">
        <f t="shared" si="306"/>
        <v>5668.1500000000024</v>
      </c>
      <c r="DQ129" s="577">
        <f t="shared" si="306"/>
        <v>6113.230000000005</v>
      </c>
      <c r="DR129" s="576">
        <f t="shared" si="307"/>
        <v>0</v>
      </c>
      <c r="DS129" s="577">
        <f t="shared" si="307"/>
        <v>0</v>
      </c>
      <c r="DT129" s="576">
        <f t="shared" si="308"/>
        <v>0</v>
      </c>
      <c r="DU129" s="577">
        <f t="shared" si="308"/>
        <v>0</v>
      </c>
      <c r="DV129" s="574">
        <v>461</v>
      </c>
      <c r="DW129" s="575">
        <v>518</v>
      </c>
      <c r="DX129" s="576">
        <f t="shared" si="309"/>
        <v>0</v>
      </c>
      <c r="DY129" s="577">
        <f t="shared" si="309"/>
        <v>0</v>
      </c>
      <c r="DZ129" s="574">
        <v>180</v>
      </c>
      <c r="EA129" s="575">
        <v>136</v>
      </c>
      <c r="EB129" s="576">
        <f t="shared" si="310"/>
        <v>0</v>
      </c>
      <c r="EC129" s="577">
        <f t="shared" si="310"/>
        <v>0</v>
      </c>
      <c r="ED129" s="574"/>
      <c r="EE129" s="575"/>
      <c r="EF129" s="576">
        <f t="shared" si="311"/>
        <v>0</v>
      </c>
      <c r="EG129" s="577">
        <f t="shared" si="311"/>
        <v>0</v>
      </c>
      <c r="EH129" s="576">
        <f t="shared" si="312"/>
        <v>641</v>
      </c>
      <c r="EI129" s="577">
        <f t="shared" si="312"/>
        <v>654</v>
      </c>
      <c r="EJ129" s="576">
        <f t="shared" si="313"/>
        <v>0</v>
      </c>
      <c r="EK129" s="577">
        <f t="shared" si="313"/>
        <v>0</v>
      </c>
      <c r="EL129" s="574">
        <v>6.7709544468546596</v>
      </c>
      <c r="EM129" s="575">
        <v>6.1535135135135102</v>
      </c>
      <c r="EN129" s="576">
        <f t="shared" si="314"/>
        <v>3121.409999999998</v>
      </c>
      <c r="EO129" s="577">
        <f t="shared" si="314"/>
        <v>3187.5199999999982</v>
      </c>
      <c r="EP129" s="574">
        <v>6.1966111111111104</v>
      </c>
      <c r="EQ129" s="575">
        <v>7.0016176470588203</v>
      </c>
      <c r="ER129" s="576">
        <f t="shared" si="315"/>
        <v>1115.3899999999999</v>
      </c>
      <c r="ES129" s="577">
        <f t="shared" si="315"/>
        <v>952.21999999999957</v>
      </c>
      <c r="ET129" s="574"/>
      <c r="EU129" s="575"/>
      <c r="EV129" s="576">
        <f t="shared" si="316"/>
        <v>0</v>
      </c>
      <c r="EW129" s="577">
        <f t="shared" si="316"/>
        <v>0</v>
      </c>
      <c r="EX129" s="576">
        <f t="shared" si="317"/>
        <v>6.6096723868954719</v>
      </c>
      <c r="EY129" s="577">
        <f t="shared" si="317"/>
        <v>6.3298776758409758</v>
      </c>
      <c r="EZ129" s="576">
        <f t="shared" si="318"/>
        <v>4236.7999999999975</v>
      </c>
      <c r="FA129" s="577">
        <f t="shared" si="318"/>
        <v>4139.739999999998</v>
      </c>
      <c r="FB129" s="574"/>
      <c r="FC129" s="575"/>
      <c r="FD129" s="576">
        <f t="shared" si="319"/>
        <v>0</v>
      </c>
      <c r="FE129" s="577">
        <f t="shared" si="319"/>
        <v>0</v>
      </c>
      <c r="FF129" s="574"/>
      <c r="FG129" s="575"/>
      <c r="FH129" s="576">
        <f t="shared" si="320"/>
        <v>0</v>
      </c>
      <c r="FI129" s="577">
        <f t="shared" si="320"/>
        <v>0</v>
      </c>
      <c r="FJ129" s="574"/>
      <c r="FK129" s="575"/>
      <c r="FL129" s="576">
        <f t="shared" si="321"/>
        <v>0</v>
      </c>
      <c r="FM129" s="577">
        <f t="shared" si="321"/>
        <v>0</v>
      </c>
      <c r="FN129" s="576">
        <f t="shared" si="322"/>
        <v>0</v>
      </c>
      <c r="FO129" s="577">
        <f t="shared" si="322"/>
        <v>0</v>
      </c>
      <c r="FP129" s="576">
        <f t="shared" si="323"/>
        <v>0</v>
      </c>
      <c r="FQ129" s="577">
        <f t="shared" si="323"/>
        <v>0</v>
      </c>
      <c r="FR129" s="574"/>
      <c r="FS129" s="575"/>
      <c r="FT129" s="576">
        <f t="shared" si="324"/>
        <v>0</v>
      </c>
      <c r="FU129" s="577">
        <f t="shared" si="324"/>
        <v>0</v>
      </c>
      <c r="FV129" s="574"/>
      <c r="FW129" s="575"/>
      <c r="FX129" s="576">
        <f t="shared" si="325"/>
        <v>0</v>
      </c>
      <c r="FY129" s="577">
        <f t="shared" si="325"/>
        <v>0</v>
      </c>
      <c r="FZ129" s="574"/>
      <c r="GA129" s="575"/>
      <c r="GB129" s="576">
        <f t="shared" si="326"/>
        <v>0</v>
      </c>
      <c r="GC129" s="577">
        <f t="shared" si="326"/>
        <v>0</v>
      </c>
      <c r="GD129" s="576">
        <f t="shared" si="327"/>
        <v>1524</v>
      </c>
      <c r="GE129" s="577">
        <f t="shared" si="327"/>
        <v>1655</v>
      </c>
      <c r="GF129" s="576">
        <f t="shared" si="327"/>
        <v>0</v>
      </c>
      <c r="GG129" s="577">
        <f t="shared" si="327"/>
        <v>0</v>
      </c>
      <c r="GH129" s="576">
        <f t="shared" si="328"/>
        <v>8650.9</v>
      </c>
      <c r="GI129" s="577">
        <f t="shared" si="328"/>
        <v>9105.7100000000028</v>
      </c>
      <c r="GJ129" s="576" t="str">
        <f t="shared" si="329"/>
        <v/>
      </c>
      <c r="GK129" s="577" t="str">
        <f t="shared" si="329"/>
        <v/>
      </c>
      <c r="GL129" s="576">
        <f t="shared" si="330"/>
        <v>199</v>
      </c>
      <c r="GM129" s="577">
        <f t="shared" si="330"/>
        <v>157</v>
      </c>
      <c r="GN129" s="576">
        <f t="shared" si="330"/>
        <v>0</v>
      </c>
      <c r="GO129" s="577">
        <f t="shared" si="330"/>
        <v>0</v>
      </c>
      <c r="GP129" s="576">
        <f t="shared" si="331"/>
        <v>1254.05</v>
      </c>
      <c r="GQ129" s="577">
        <f t="shared" si="331"/>
        <v>1147.2599999999998</v>
      </c>
      <c r="GR129" s="576">
        <f t="shared" si="332"/>
        <v>0</v>
      </c>
      <c r="GS129" s="577">
        <f t="shared" si="332"/>
        <v>0</v>
      </c>
      <c r="GT129" s="576">
        <f t="shared" si="333"/>
        <v>1723</v>
      </c>
      <c r="GU129" s="577">
        <f t="shared" si="333"/>
        <v>1812</v>
      </c>
      <c r="GV129" s="576">
        <f t="shared" si="333"/>
        <v>0</v>
      </c>
      <c r="GW129" s="577">
        <f t="shared" si="333"/>
        <v>0</v>
      </c>
      <c r="GX129" s="576">
        <f t="shared" si="334"/>
        <v>9904.9499999999989</v>
      </c>
      <c r="GY129" s="577">
        <f t="shared" si="334"/>
        <v>10252.970000000003</v>
      </c>
      <c r="GZ129" s="576" t="str">
        <f t="shared" si="334"/>
        <v/>
      </c>
      <c r="HA129" s="577" t="str">
        <f t="shared" si="334"/>
        <v/>
      </c>
      <c r="HB129" s="576">
        <f t="shared" si="335"/>
        <v>1</v>
      </c>
      <c r="HC129" s="577">
        <f t="shared" si="335"/>
        <v>4</v>
      </c>
      <c r="HD129" s="576">
        <f t="shared" si="335"/>
        <v>0</v>
      </c>
      <c r="HE129" s="577">
        <f t="shared" si="335"/>
        <v>0</v>
      </c>
      <c r="HF129" s="576">
        <f t="shared" si="336"/>
        <v>0</v>
      </c>
      <c r="HG129" s="577">
        <f t="shared" si="336"/>
        <v>0</v>
      </c>
      <c r="HH129" s="576" t="str">
        <f t="shared" si="337"/>
        <v/>
      </c>
      <c r="HI129" s="577" t="str">
        <f t="shared" si="337"/>
        <v/>
      </c>
      <c r="HJ129" s="576">
        <f t="shared" si="338"/>
        <v>9904.9500000000007</v>
      </c>
      <c r="HK129" s="577">
        <f t="shared" si="338"/>
        <v>10252.970000000003</v>
      </c>
      <c r="HL129" s="576" t="str">
        <f t="shared" si="339"/>
        <v/>
      </c>
      <c r="HM129" s="577" t="str">
        <f t="shared" si="339"/>
        <v/>
      </c>
    </row>
    <row r="130" spans="1:221">
      <c r="A130" s="94" t="s">
        <v>492</v>
      </c>
      <c r="B130" s="516" t="s">
        <v>498</v>
      </c>
      <c r="C130" s="97"/>
      <c r="D130" s="93">
        <v>160621</v>
      </c>
      <c r="E130" s="93">
        <v>3</v>
      </c>
      <c r="F130" s="574">
        <v>735</v>
      </c>
      <c r="G130" s="575">
        <v>736</v>
      </c>
      <c r="H130" s="574">
        <v>2</v>
      </c>
      <c r="I130" s="575">
        <v>3</v>
      </c>
      <c r="J130" s="576">
        <f t="shared" si="272"/>
        <v>733</v>
      </c>
      <c r="K130" s="577">
        <f t="shared" si="272"/>
        <v>733</v>
      </c>
      <c r="L130" s="574">
        <v>120</v>
      </c>
      <c r="M130" s="575">
        <v>120</v>
      </c>
      <c r="N130" s="576">
        <f t="shared" si="273"/>
        <v>733</v>
      </c>
      <c r="O130" s="577">
        <f t="shared" si="273"/>
        <v>733</v>
      </c>
      <c r="P130" s="581">
        <f t="shared" si="273"/>
        <v>0</v>
      </c>
      <c r="Q130" s="582">
        <f t="shared" si="273"/>
        <v>0</v>
      </c>
      <c r="R130" s="574">
        <v>138</v>
      </c>
      <c r="S130" s="575">
        <v>129</v>
      </c>
      <c r="T130" s="576">
        <f t="shared" si="274"/>
        <v>0</v>
      </c>
      <c r="U130" s="577">
        <f t="shared" si="274"/>
        <v>0</v>
      </c>
      <c r="V130" s="574">
        <v>0</v>
      </c>
      <c r="W130" s="575">
        <v>1</v>
      </c>
      <c r="X130" s="576">
        <f t="shared" si="275"/>
        <v>0</v>
      </c>
      <c r="Y130" s="577">
        <f t="shared" si="275"/>
        <v>0</v>
      </c>
      <c r="Z130" s="574">
        <v>0</v>
      </c>
      <c r="AA130" s="575">
        <v>0</v>
      </c>
      <c r="AB130" s="576">
        <f t="shared" si="276"/>
        <v>0</v>
      </c>
      <c r="AC130" s="577">
        <f t="shared" si="276"/>
        <v>0</v>
      </c>
      <c r="AD130" s="576">
        <f t="shared" si="277"/>
        <v>138</v>
      </c>
      <c r="AE130" s="577">
        <f t="shared" si="277"/>
        <v>130</v>
      </c>
      <c r="AF130" s="576">
        <f t="shared" si="278"/>
        <v>0</v>
      </c>
      <c r="AG130" s="577">
        <f t="shared" si="278"/>
        <v>0</v>
      </c>
      <c r="AH130" s="574">
        <v>4.9513043478260901</v>
      </c>
      <c r="AI130" s="575">
        <v>4.9723255813953502</v>
      </c>
      <c r="AJ130" s="576">
        <f t="shared" si="279"/>
        <v>683.28000000000043</v>
      </c>
      <c r="AK130" s="577">
        <f t="shared" si="279"/>
        <v>641.43000000000018</v>
      </c>
      <c r="AL130" s="574">
        <v>0</v>
      </c>
      <c r="AM130" s="575">
        <v>4.9800000000000004</v>
      </c>
      <c r="AN130" s="576">
        <f t="shared" si="280"/>
        <v>0</v>
      </c>
      <c r="AO130" s="577">
        <f t="shared" si="280"/>
        <v>4.9800000000000004</v>
      </c>
      <c r="AP130" s="574"/>
      <c r="AQ130" s="575"/>
      <c r="AR130" s="576">
        <f t="shared" si="281"/>
        <v>0</v>
      </c>
      <c r="AS130" s="577">
        <f t="shared" si="281"/>
        <v>0</v>
      </c>
      <c r="AT130" s="576">
        <f t="shared" si="282"/>
        <v>4.9513043478260901</v>
      </c>
      <c r="AU130" s="577">
        <f t="shared" si="282"/>
        <v>4.972384615384617</v>
      </c>
      <c r="AV130" s="576">
        <f t="shared" si="283"/>
        <v>683.28000000000043</v>
      </c>
      <c r="AW130" s="577">
        <f t="shared" si="283"/>
        <v>646.4100000000002</v>
      </c>
      <c r="AX130" s="574"/>
      <c r="AY130" s="575"/>
      <c r="AZ130" s="576">
        <f t="shared" si="284"/>
        <v>0</v>
      </c>
      <c r="BA130" s="577">
        <f t="shared" si="284"/>
        <v>0</v>
      </c>
      <c r="BB130" s="574"/>
      <c r="BC130" s="575"/>
      <c r="BD130" s="576">
        <f t="shared" si="285"/>
        <v>0</v>
      </c>
      <c r="BE130" s="577">
        <f t="shared" si="285"/>
        <v>0</v>
      </c>
      <c r="BF130" s="574"/>
      <c r="BG130" s="575"/>
      <c r="BH130" s="576">
        <f t="shared" si="286"/>
        <v>0</v>
      </c>
      <c r="BI130" s="577">
        <f t="shared" si="286"/>
        <v>0</v>
      </c>
      <c r="BJ130" s="576">
        <f t="shared" si="287"/>
        <v>0</v>
      </c>
      <c r="BK130" s="577">
        <f t="shared" si="287"/>
        <v>0</v>
      </c>
      <c r="BL130" s="576">
        <f t="shared" si="288"/>
        <v>0</v>
      </c>
      <c r="BM130" s="577">
        <f t="shared" si="288"/>
        <v>0</v>
      </c>
      <c r="BN130" s="574">
        <v>289</v>
      </c>
      <c r="BO130" s="575">
        <v>319</v>
      </c>
      <c r="BP130" s="576">
        <f t="shared" si="289"/>
        <v>0</v>
      </c>
      <c r="BQ130" s="577">
        <f t="shared" si="289"/>
        <v>0</v>
      </c>
      <c r="BR130" s="574">
        <v>5</v>
      </c>
      <c r="BS130" s="575">
        <v>6</v>
      </c>
      <c r="BT130" s="576">
        <f t="shared" si="290"/>
        <v>0</v>
      </c>
      <c r="BU130" s="577">
        <f t="shared" si="290"/>
        <v>0</v>
      </c>
      <c r="BV130" s="574">
        <v>0</v>
      </c>
      <c r="BW130" s="575">
        <v>0</v>
      </c>
      <c r="BX130" s="576">
        <f t="shared" si="291"/>
        <v>0</v>
      </c>
      <c r="BY130" s="577">
        <f t="shared" si="291"/>
        <v>0</v>
      </c>
      <c r="BZ130" s="576">
        <f t="shared" si="292"/>
        <v>294</v>
      </c>
      <c r="CA130" s="577">
        <f t="shared" si="292"/>
        <v>325</v>
      </c>
      <c r="CB130" s="576">
        <f t="shared" si="293"/>
        <v>0</v>
      </c>
      <c r="CC130" s="577">
        <f t="shared" si="293"/>
        <v>0</v>
      </c>
      <c r="CD130" s="574">
        <v>6.7420761245674701</v>
      </c>
      <c r="CE130" s="575">
        <v>6.1575862068965499</v>
      </c>
      <c r="CF130" s="576">
        <f t="shared" si="294"/>
        <v>1948.4599999999989</v>
      </c>
      <c r="CG130" s="577">
        <f t="shared" si="294"/>
        <v>1964.2699999999995</v>
      </c>
      <c r="CH130" s="574">
        <v>9.9819999999999993</v>
      </c>
      <c r="CI130" s="575">
        <v>6.5816666666666697</v>
      </c>
      <c r="CJ130" s="576">
        <f t="shared" si="295"/>
        <v>49.91</v>
      </c>
      <c r="CK130" s="577">
        <f t="shared" si="295"/>
        <v>39.490000000000016</v>
      </c>
      <c r="CL130" s="574"/>
      <c r="CM130" s="575"/>
      <c r="CN130" s="576">
        <f t="shared" si="296"/>
        <v>0</v>
      </c>
      <c r="CO130" s="577">
        <f t="shared" si="296"/>
        <v>0</v>
      </c>
      <c r="CP130" s="576">
        <f t="shared" si="297"/>
        <v>6.797176870748296</v>
      </c>
      <c r="CQ130" s="577">
        <f t="shared" si="297"/>
        <v>6.1654153846153834</v>
      </c>
      <c r="CR130" s="576">
        <f t="shared" si="298"/>
        <v>1998.369999999999</v>
      </c>
      <c r="CS130" s="577">
        <f t="shared" si="298"/>
        <v>2003.7599999999995</v>
      </c>
      <c r="CT130" s="574"/>
      <c r="CU130" s="575"/>
      <c r="CV130" s="576">
        <f t="shared" si="299"/>
        <v>0</v>
      </c>
      <c r="CW130" s="577">
        <f t="shared" si="299"/>
        <v>0</v>
      </c>
      <c r="CX130" s="574"/>
      <c r="CY130" s="575"/>
      <c r="CZ130" s="576">
        <f t="shared" si="300"/>
        <v>0</v>
      </c>
      <c r="DA130" s="577">
        <f t="shared" si="300"/>
        <v>0</v>
      </c>
      <c r="DB130" s="574"/>
      <c r="DC130" s="575"/>
      <c r="DD130" s="576">
        <f t="shared" si="301"/>
        <v>0</v>
      </c>
      <c r="DE130" s="577">
        <f t="shared" si="301"/>
        <v>0</v>
      </c>
      <c r="DF130" s="576">
        <f t="shared" si="302"/>
        <v>0</v>
      </c>
      <c r="DG130" s="577">
        <f t="shared" si="302"/>
        <v>0</v>
      </c>
      <c r="DH130" s="576">
        <f t="shared" si="303"/>
        <v>0</v>
      </c>
      <c r="DI130" s="577">
        <f t="shared" si="303"/>
        <v>0</v>
      </c>
      <c r="DJ130" s="576">
        <f t="shared" si="304"/>
        <v>432</v>
      </c>
      <c r="DK130" s="577">
        <f t="shared" si="304"/>
        <v>455</v>
      </c>
      <c r="DL130" s="576">
        <f t="shared" si="304"/>
        <v>0</v>
      </c>
      <c r="DM130" s="577">
        <f t="shared" si="304"/>
        <v>0</v>
      </c>
      <c r="DN130" s="576">
        <f t="shared" si="305"/>
        <v>6.2075231481481472</v>
      </c>
      <c r="DO130" s="577">
        <f t="shared" si="305"/>
        <v>5.8245494505494495</v>
      </c>
      <c r="DP130" s="576">
        <f t="shared" si="306"/>
        <v>2681.6499999999996</v>
      </c>
      <c r="DQ130" s="577">
        <f t="shared" si="306"/>
        <v>2650.1699999999996</v>
      </c>
      <c r="DR130" s="576">
        <f t="shared" si="307"/>
        <v>0</v>
      </c>
      <c r="DS130" s="577">
        <f t="shared" si="307"/>
        <v>0</v>
      </c>
      <c r="DT130" s="576">
        <f t="shared" si="308"/>
        <v>0</v>
      </c>
      <c r="DU130" s="577">
        <f t="shared" si="308"/>
        <v>0</v>
      </c>
      <c r="DV130" s="574">
        <v>257</v>
      </c>
      <c r="DW130" s="575">
        <v>248</v>
      </c>
      <c r="DX130" s="576">
        <f t="shared" si="309"/>
        <v>0</v>
      </c>
      <c r="DY130" s="577">
        <f t="shared" si="309"/>
        <v>0</v>
      </c>
      <c r="DZ130" s="574">
        <v>44</v>
      </c>
      <c r="EA130" s="575">
        <v>30</v>
      </c>
      <c r="EB130" s="576">
        <f t="shared" si="310"/>
        <v>0</v>
      </c>
      <c r="EC130" s="577">
        <f t="shared" si="310"/>
        <v>0</v>
      </c>
      <c r="ED130" s="574"/>
      <c r="EE130" s="575"/>
      <c r="EF130" s="576">
        <f t="shared" si="311"/>
        <v>0</v>
      </c>
      <c r="EG130" s="577">
        <f t="shared" si="311"/>
        <v>0</v>
      </c>
      <c r="EH130" s="576">
        <f t="shared" si="312"/>
        <v>301</v>
      </c>
      <c r="EI130" s="577">
        <f t="shared" si="312"/>
        <v>278</v>
      </c>
      <c r="EJ130" s="576">
        <f t="shared" si="313"/>
        <v>0</v>
      </c>
      <c r="EK130" s="577">
        <f t="shared" si="313"/>
        <v>0</v>
      </c>
      <c r="EL130" s="574">
        <v>7.0628404669260698</v>
      </c>
      <c r="EM130" s="575">
        <v>7.6484677419354803</v>
      </c>
      <c r="EN130" s="576">
        <f t="shared" si="314"/>
        <v>1815.1499999999999</v>
      </c>
      <c r="EO130" s="577">
        <f t="shared" si="314"/>
        <v>1896.819999999999</v>
      </c>
      <c r="EP130" s="574">
        <v>8.6797727272727307</v>
      </c>
      <c r="EQ130" s="575">
        <v>10.7593333333333</v>
      </c>
      <c r="ER130" s="576">
        <f t="shared" si="315"/>
        <v>381.91000000000014</v>
      </c>
      <c r="ES130" s="577">
        <f t="shared" si="315"/>
        <v>322.77999999999901</v>
      </c>
      <c r="ET130" s="574"/>
      <c r="EU130" s="575"/>
      <c r="EV130" s="576">
        <f t="shared" si="316"/>
        <v>0</v>
      </c>
      <c r="EW130" s="577">
        <f t="shared" si="316"/>
        <v>0</v>
      </c>
      <c r="EX130" s="576">
        <f t="shared" si="317"/>
        <v>7.2992026578073084</v>
      </c>
      <c r="EY130" s="577">
        <f t="shared" si="317"/>
        <v>7.9841726618704971</v>
      </c>
      <c r="EZ130" s="576">
        <f t="shared" si="318"/>
        <v>2197.06</v>
      </c>
      <c r="FA130" s="577">
        <f t="shared" si="318"/>
        <v>2219.5999999999981</v>
      </c>
      <c r="FB130" s="574"/>
      <c r="FC130" s="575"/>
      <c r="FD130" s="576">
        <f t="shared" si="319"/>
        <v>0</v>
      </c>
      <c r="FE130" s="577">
        <f t="shared" si="319"/>
        <v>0</v>
      </c>
      <c r="FF130" s="574"/>
      <c r="FG130" s="575"/>
      <c r="FH130" s="576">
        <f t="shared" si="320"/>
        <v>0</v>
      </c>
      <c r="FI130" s="577">
        <f t="shared" si="320"/>
        <v>0</v>
      </c>
      <c r="FJ130" s="574"/>
      <c r="FK130" s="575"/>
      <c r="FL130" s="576">
        <f t="shared" si="321"/>
        <v>0</v>
      </c>
      <c r="FM130" s="577">
        <f t="shared" si="321"/>
        <v>0</v>
      </c>
      <c r="FN130" s="576">
        <f t="shared" si="322"/>
        <v>0</v>
      </c>
      <c r="FO130" s="577">
        <f t="shared" si="322"/>
        <v>0</v>
      </c>
      <c r="FP130" s="576">
        <f t="shared" si="323"/>
        <v>0</v>
      </c>
      <c r="FQ130" s="577">
        <f t="shared" si="323"/>
        <v>0</v>
      </c>
      <c r="FR130" s="574"/>
      <c r="FS130" s="575"/>
      <c r="FT130" s="576">
        <f t="shared" si="324"/>
        <v>0</v>
      </c>
      <c r="FU130" s="577">
        <f t="shared" si="324"/>
        <v>0</v>
      </c>
      <c r="FV130" s="574"/>
      <c r="FW130" s="575"/>
      <c r="FX130" s="576">
        <f t="shared" si="325"/>
        <v>0</v>
      </c>
      <c r="FY130" s="577">
        <f t="shared" si="325"/>
        <v>0</v>
      </c>
      <c r="FZ130" s="574"/>
      <c r="GA130" s="575"/>
      <c r="GB130" s="576">
        <f t="shared" si="326"/>
        <v>0</v>
      </c>
      <c r="GC130" s="577">
        <f t="shared" si="326"/>
        <v>0</v>
      </c>
      <c r="GD130" s="576">
        <f t="shared" si="327"/>
        <v>684</v>
      </c>
      <c r="GE130" s="577">
        <f t="shared" si="327"/>
        <v>696</v>
      </c>
      <c r="GF130" s="576">
        <f t="shared" si="327"/>
        <v>0</v>
      </c>
      <c r="GG130" s="577">
        <f t="shared" si="327"/>
        <v>0</v>
      </c>
      <c r="GH130" s="576">
        <f t="shared" si="328"/>
        <v>4446.8899999999994</v>
      </c>
      <c r="GI130" s="577">
        <f t="shared" si="328"/>
        <v>4502.5199999999986</v>
      </c>
      <c r="GJ130" s="576" t="str">
        <f t="shared" si="329"/>
        <v/>
      </c>
      <c r="GK130" s="577" t="str">
        <f t="shared" si="329"/>
        <v/>
      </c>
      <c r="GL130" s="576">
        <f t="shared" si="330"/>
        <v>49</v>
      </c>
      <c r="GM130" s="577">
        <f t="shared" si="330"/>
        <v>37</v>
      </c>
      <c r="GN130" s="576">
        <f t="shared" si="330"/>
        <v>0</v>
      </c>
      <c r="GO130" s="577">
        <f t="shared" si="330"/>
        <v>0</v>
      </c>
      <c r="GP130" s="576">
        <f t="shared" si="331"/>
        <v>431.82000000000016</v>
      </c>
      <c r="GQ130" s="577">
        <f t="shared" si="331"/>
        <v>367.24999999999903</v>
      </c>
      <c r="GR130" s="576">
        <f t="shared" si="332"/>
        <v>0</v>
      </c>
      <c r="GS130" s="577">
        <f t="shared" si="332"/>
        <v>0</v>
      </c>
      <c r="GT130" s="576">
        <f t="shared" si="333"/>
        <v>733</v>
      </c>
      <c r="GU130" s="577">
        <f t="shared" si="333"/>
        <v>733</v>
      </c>
      <c r="GV130" s="576">
        <f t="shared" si="333"/>
        <v>0</v>
      </c>
      <c r="GW130" s="577">
        <f t="shared" si="333"/>
        <v>0</v>
      </c>
      <c r="GX130" s="576">
        <f t="shared" si="334"/>
        <v>4878.7099999999991</v>
      </c>
      <c r="GY130" s="577">
        <f t="shared" si="334"/>
        <v>4869.7699999999977</v>
      </c>
      <c r="GZ130" s="576" t="str">
        <f t="shared" si="334"/>
        <v/>
      </c>
      <c r="HA130" s="577" t="str">
        <f t="shared" si="334"/>
        <v/>
      </c>
      <c r="HB130" s="576">
        <f t="shared" si="335"/>
        <v>0</v>
      </c>
      <c r="HC130" s="577">
        <f t="shared" si="335"/>
        <v>0</v>
      </c>
      <c r="HD130" s="576">
        <f t="shared" si="335"/>
        <v>0</v>
      </c>
      <c r="HE130" s="577">
        <f t="shared" si="335"/>
        <v>0</v>
      </c>
      <c r="HF130" s="576" t="str">
        <f t="shared" si="336"/>
        <v/>
      </c>
      <c r="HG130" s="577" t="str">
        <f t="shared" si="336"/>
        <v/>
      </c>
      <c r="HH130" s="576" t="str">
        <f t="shared" si="337"/>
        <v/>
      </c>
      <c r="HI130" s="577" t="str">
        <f t="shared" si="337"/>
        <v/>
      </c>
      <c r="HJ130" s="576">
        <f t="shared" si="338"/>
        <v>4878.7099999999991</v>
      </c>
      <c r="HK130" s="577">
        <f t="shared" si="338"/>
        <v>4869.7699999999977</v>
      </c>
      <c r="HL130" s="576" t="str">
        <f t="shared" si="339"/>
        <v/>
      </c>
      <c r="HM130" s="577" t="str">
        <f t="shared" si="339"/>
        <v/>
      </c>
    </row>
    <row r="131" spans="1:221">
      <c r="A131" s="94" t="s">
        <v>492</v>
      </c>
      <c r="B131" s="516" t="s">
        <v>499</v>
      </c>
      <c r="C131" s="97"/>
      <c r="D131" s="93">
        <v>159993</v>
      </c>
      <c r="E131" s="93">
        <v>3</v>
      </c>
      <c r="F131" s="574">
        <v>1127</v>
      </c>
      <c r="G131" s="575">
        <v>1213</v>
      </c>
      <c r="H131" s="574">
        <v>5</v>
      </c>
      <c r="I131" s="575">
        <v>8</v>
      </c>
      <c r="J131" s="576">
        <f t="shared" si="272"/>
        <v>1122</v>
      </c>
      <c r="K131" s="577">
        <f t="shared" si="272"/>
        <v>1205</v>
      </c>
      <c r="L131" s="574">
        <v>120</v>
      </c>
      <c r="M131" s="575">
        <v>120</v>
      </c>
      <c r="N131" s="576">
        <f t="shared" si="273"/>
        <v>1122</v>
      </c>
      <c r="O131" s="577">
        <f t="shared" si="273"/>
        <v>1205</v>
      </c>
      <c r="P131" s="581">
        <f t="shared" si="273"/>
        <v>0</v>
      </c>
      <c r="Q131" s="582">
        <f t="shared" si="273"/>
        <v>0</v>
      </c>
      <c r="R131" s="574">
        <v>393</v>
      </c>
      <c r="S131" s="575">
        <v>469</v>
      </c>
      <c r="T131" s="576">
        <f t="shared" si="274"/>
        <v>0</v>
      </c>
      <c r="U131" s="577">
        <f t="shared" si="274"/>
        <v>0</v>
      </c>
      <c r="V131" s="574">
        <v>1</v>
      </c>
      <c r="W131" s="575">
        <v>1</v>
      </c>
      <c r="X131" s="576">
        <f t="shared" si="275"/>
        <v>0</v>
      </c>
      <c r="Y131" s="577">
        <f t="shared" si="275"/>
        <v>0</v>
      </c>
      <c r="Z131" s="574">
        <v>0</v>
      </c>
      <c r="AA131" s="575">
        <v>0</v>
      </c>
      <c r="AB131" s="576">
        <f t="shared" si="276"/>
        <v>0</v>
      </c>
      <c r="AC131" s="577">
        <f t="shared" si="276"/>
        <v>0</v>
      </c>
      <c r="AD131" s="576">
        <f t="shared" si="277"/>
        <v>394</v>
      </c>
      <c r="AE131" s="577">
        <f t="shared" si="277"/>
        <v>470</v>
      </c>
      <c r="AF131" s="576">
        <f t="shared" si="278"/>
        <v>0</v>
      </c>
      <c r="AG131" s="577">
        <f t="shared" si="278"/>
        <v>0</v>
      </c>
      <c r="AH131" s="574">
        <v>4.2773791348600501</v>
      </c>
      <c r="AI131" s="575">
        <v>4.1862473347547997</v>
      </c>
      <c r="AJ131" s="576">
        <f t="shared" si="279"/>
        <v>1681.0099999999998</v>
      </c>
      <c r="AK131" s="577">
        <f t="shared" si="279"/>
        <v>1963.350000000001</v>
      </c>
      <c r="AL131" s="574">
        <v>5.95</v>
      </c>
      <c r="AM131" s="575">
        <v>2.33</v>
      </c>
      <c r="AN131" s="576">
        <f t="shared" si="280"/>
        <v>5.95</v>
      </c>
      <c r="AO131" s="577">
        <f t="shared" si="280"/>
        <v>2.33</v>
      </c>
      <c r="AP131" s="574"/>
      <c r="AQ131" s="575"/>
      <c r="AR131" s="576">
        <f t="shared" si="281"/>
        <v>0</v>
      </c>
      <c r="AS131" s="577">
        <f t="shared" si="281"/>
        <v>0</v>
      </c>
      <c r="AT131" s="576">
        <f t="shared" si="282"/>
        <v>4.2816243654822328</v>
      </c>
      <c r="AU131" s="577">
        <f t="shared" si="282"/>
        <v>4.1822978723404276</v>
      </c>
      <c r="AV131" s="576">
        <f t="shared" si="283"/>
        <v>1686.9599999999998</v>
      </c>
      <c r="AW131" s="577">
        <f t="shared" si="283"/>
        <v>1965.680000000001</v>
      </c>
      <c r="AX131" s="574"/>
      <c r="AY131" s="575"/>
      <c r="AZ131" s="576">
        <f t="shared" si="284"/>
        <v>0</v>
      </c>
      <c r="BA131" s="577">
        <f t="shared" si="284"/>
        <v>0</v>
      </c>
      <c r="BB131" s="574"/>
      <c r="BC131" s="575"/>
      <c r="BD131" s="576">
        <f t="shared" si="285"/>
        <v>0</v>
      </c>
      <c r="BE131" s="577">
        <f t="shared" si="285"/>
        <v>0</v>
      </c>
      <c r="BF131" s="574"/>
      <c r="BG131" s="575"/>
      <c r="BH131" s="576">
        <f t="shared" si="286"/>
        <v>0</v>
      </c>
      <c r="BI131" s="577">
        <f t="shared" si="286"/>
        <v>0</v>
      </c>
      <c r="BJ131" s="576">
        <f t="shared" si="287"/>
        <v>0</v>
      </c>
      <c r="BK131" s="577">
        <f t="shared" si="287"/>
        <v>0</v>
      </c>
      <c r="BL131" s="576">
        <f t="shared" si="288"/>
        <v>0</v>
      </c>
      <c r="BM131" s="577">
        <f t="shared" si="288"/>
        <v>0</v>
      </c>
      <c r="BN131" s="574">
        <v>306</v>
      </c>
      <c r="BO131" s="575">
        <v>322</v>
      </c>
      <c r="BP131" s="576">
        <f t="shared" si="289"/>
        <v>0</v>
      </c>
      <c r="BQ131" s="577">
        <f t="shared" si="289"/>
        <v>0</v>
      </c>
      <c r="BR131" s="574">
        <v>4</v>
      </c>
      <c r="BS131" s="575">
        <v>3</v>
      </c>
      <c r="BT131" s="576">
        <f t="shared" si="290"/>
        <v>0</v>
      </c>
      <c r="BU131" s="577">
        <f t="shared" si="290"/>
        <v>0</v>
      </c>
      <c r="BV131" s="574">
        <v>0</v>
      </c>
      <c r="BW131" s="575">
        <v>0</v>
      </c>
      <c r="BX131" s="576">
        <f t="shared" si="291"/>
        <v>0</v>
      </c>
      <c r="BY131" s="577">
        <f t="shared" si="291"/>
        <v>0</v>
      </c>
      <c r="BZ131" s="576">
        <f t="shared" si="292"/>
        <v>310</v>
      </c>
      <c r="CA131" s="577">
        <f t="shared" si="292"/>
        <v>325</v>
      </c>
      <c r="CB131" s="576">
        <f t="shared" si="293"/>
        <v>0</v>
      </c>
      <c r="CC131" s="577">
        <f t="shared" si="293"/>
        <v>0</v>
      </c>
      <c r="CD131" s="574">
        <v>6.0141830065359496</v>
      </c>
      <c r="CE131" s="575">
        <v>5.7657142857142896</v>
      </c>
      <c r="CF131" s="576">
        <f t="shared" si="294"/>
        <v>1840.3400000000006</v>
      </c>
      <c r="CG131" s="577">
        <f t="shared" si="294"/>
        <v>1856.5600000000013</v>
      </c>
      <c r="CH131" s="574">
        <v>8.4525000000000006</v>
      </c>
      <c r="CI131" s="575">
        <v>4.67</v>
      </c>
      <c r="CJ131" s="576">
        <f t="shared" si="295"/>
        <v>33.81</v>
      </c>
      <c r="CK131" s="577">
        <f t="shared" si="295"/>
        <v>14.01</v>
      </c>
      <c r="CL131" s="574"/>
      <c r="CM131" s="575"/>
      <c r="CN131" s="576">
        <f t="shared" si="296"/>
        <v>0</v>
      </c>
      <c r="CO131" s="577">
        <f t="shared" si="296"/>
        <v>0</v>
      </c>
      <c r="CP131" s="576">
        <f t="shared" si="297"/>
        <v>6.0456451612903246</v>
      </c>
      <c r="CQ131" s="577">
        <f t="shared" si="297"/>
        <v>5.7556000000000038</v>
      </c>
      <c r="CR131" s="576">
        <f t="shared" si="298"/>
        <v>1874.1500000000005</v>
      </c>
      <c r="CS131" s="577">
        <f t="shared" si="298"/>
        <v>1870.5700000000013</v>
      </c>
      <c r="CT131" s="574"/>
      <c r="CU131" s="575"/>
      <c r="CV131" s="576">
        <f t="shared" si="299"/>
        <v>0</v>
      </c>
      <c r="CW131" s="577">
        <f t="shared" si="299"/>
        <v>0</v>
      </c>
      <c r="CX131" s="574"/>
      <c r="CY131" s="575"/>
      <c r="CZ131" s="576">
        <f t="shared" si="300"/>
        <v>0</v>
      </c>
      <c r="DA131" s="577">
        <f t="shared" si="300"/>
        <v>0</v>
      </c>
      <c r="DB131" s="574"/>
      <c r="DC131" s="575"/>
      <c r="DD131" s="576">
        <f t="shared" si="301"/>
        <v>0</v>
      </c>
      <c r="DE131" s="577">
        <f t="shared" si="301"/>
        <v>0</v>
      </c>
      <c r="DF131" s="576">
        <f t="shared" si="302"/>
        <v>0</v>
      </c>
      <c r="DG131" s="577">
        <f t="shared" si="302"/>
        <v>0</v>
      </c>
      <c r="DH131" s="576">
        <f t="shared" si="303"/>
        <v>0</v>
      </c>
      <c r="DI131" s="577">
        <f t="shared" si="303"/>
        <v>0</v>
      </c>
      <c r="DJ131" s="576">
        <f t="shared" si="304"/>
        <v>704</v>
      </c>
      <c r="DK131" s="577">
        <f t="shared" si="304"/>
        <v>795</v>
      </c>
      <c r="DL131" s="576">
        <f t="shared" si="304"/>
        <v>0</v>
      </c>
      <c r="DM131" s="577">
        <f t="shared" si="304"/>
        <v>0</v>
      </c>
      <c r="DN131" s="576">
        <f t="shared" si="305"/>
        <v>5.0583948863636374</v>
      </c>
      <c r="DO131" s="577">
        <f t="shared" si="305"/>
        <v>4.8254716981132102</v>
      </c>
      <c r="DP131" s="576">
        <f t="shared" si="306"/>
        <v>3561.1100000000006</v>
      </c>
      <c r="DQ131" s="577">
        <f t="shared" si="306"/>
        <v>3836.2500000000023</v>
      </c>
      <c r="DR131" s="576">
        <f t="shared" si="307"/>
        <v>0</v>
      </c>
      <c r="DS131" s="577">
        <f t="shared" si="307"/>
        <v>0</v>
      </c>
      <c r="DT131" s="576">
        <f t="shared" si="308"/>
        <v>0</v>
      </c>
      <c r="DU131" s="577">
        <f t="shared" si="308"/>
        <v>0</v>
      </c>
      <c r="DV131" s="574">
        <v>369</v>
      </c>
      <c r="DW131" s="575">
        <v>351</v>
      </c>
      <c r="DX131" s="576">
        <f t="shared" si="309"/>
        <v>0</v>
      </c>
      <c r="DY131" s="577">
        <f t="shared" si="309"/>
        <v>0</v>
      </c>
      <c r="DZ131" s="574">
        <v>49</v>
      </c>
      <c r="EA131" s="575">
        <v>59</v>
      </c>
      <c r="EB131" s="576">
        <f t="shared" si="310"/>
        <v>0</v>
      </c>
      <c r="EC131" s="577">
        <f t="shared" si="310"/>
        <v>0</v>
      </c>
      <c r="ED131" s="574"/>
      <c r="EE131" s="575"/>
      <c r="EF131" s="576">
        <f t="shared" si="311"/>
        <v>0</v>
      </c>
      <c r="EG131" s="577">
        <f t="shared" si="311"/>
        <v>0</v>
      </c>
      <c r="EH131" s="576">
        <f t="shared" si="312"/>
        <v>418</v>
      </c>
      <c r="EI131" s="577">
        <f t="shared" si="312"/>
        <v>410</v>
      </c>
      <c r="EJ131" s="576">
        <f t="shared" si="313"/>
        <v>0</v>
      </c>
      <c r="EK131" s="577">
        <f t="shared" si="313"/>
        <v>0</v>
      </c>
      <c r="EL131" s="574">
        <v>6.3721680216802197</v>
      </c>
      <c r="EM131" s="575">
        <v>6.3599145299145299</v>
      </c>
      <c r="EN131" s="576">
        <f t="shared" si="314"/>
        <v>2351.3300000000008</v>
      </c>
      <c r="EO131" s="577">
        <f t="shared" si="314"/>
        <v>2232.33</v>
      </c>
      <c r="EP131" s="574">
        <v>7.6004081632653104</v>
      </c>
      <c r="EQ131" s="575">
        <v>7.5261016949152504</v>
      </c>
      <c r="ER131" s="576">
        <f t="shared" si="315"/>
        <v>372.42000000000019</v>
      </c>
      <c r="ES131" s="577">
        <f t="shared" si="315"/>
        <v>444.03999999999979</v>
      </c>
      <c r="ET131" s="574"/>
      <c r="EU131" s="575"/>
      <c r="EV131" s="576">
        <f t="shared" si="316"/>
        <v>0</v>
      </c>
      <c r="EW131" s="577">
        <f t="shared" si="316"/>
        <v>0</v>
      </c>
      <c r="EX131" s="576">
        <f t="shared" si="317"/>
        <v>6.5161483253588539</v>
      </c>
      <c r="EY131" s="577">
        <f t="shared" si="317"/>
        <v>6.5277317073170726</v>
      </c>
      <c r="EZ131" s="576">
        <f t="shared" si="318"/>
        <v>2723.7500000000009</v>
      </c>
      <c r="FA131" s="577">
        <f t="shared" si="318"/>
        <v>2676.37</v>
      </c>
      <c r="FB131" s="574"/>
      <c r="FC131" s="575"/>
      <c r="FD131" s="576">
        <f t="shared" si="319"/>
        <v>0</v>
      </c>
      <c r="FE131" s="577">
        <f t="shared" si="319"/>
        <v>0</v>
      </c>
      <c r="FF131" s="574"/>
      <c r="FG131" s="575"/>
      <c r="FH131" s="576">
        <f t="shared" si="320"/>
        <v>0</v>
      </c>
      <c r="FI131" s="577">
        <f t="shared" si="320"/>
        <v>0</v>
      </c>
      <c r="FJ131" s="574"/>
      <c r="FK131" s="575"/>
      <c r="FL131" s="576">
        <f t="shared" si="321"/>
        <v>0</v>
      </c>
      <c r="FM131" s="577">
        <f t="shared" si="321"/>
        <v>0</v>
      </c>
      <c r="FN131" s="576">
        <f t="shared" si="322"/>
        <v>0</v>
      </c>
      <c r="FO131" s="577">
        <f t="shared" si="322"/>
        <v>0</v>
      </c>
      <c r="FP131" s="576">
        <f t="shared" si="323"/>
        <v>0</v>
      </c>
      <c r="FQ131" s="577">
        <f t="shared" si="323"/>
        <v>0</v>
      </c>
      <c r="FR131" s="574"/>
      <c r="FS131" s="575"/>
      <c r="FT131" s="576">
        <f t="shared" si="324"/>
        <v>0</v>
      </c>
      <c r="FU131" s="577">
        <f t="shared" si="324"/>
        <v>0</v>
      </c>
      <c r="FV131" s="574"/>
      <c r="FW131" s="575"/>
      <c r="FX131" s="576">
        <f t="shared" si="325"/>
        <v>0</v>
      </c>
      <c r="FY131" s="577">
        <f t="shared" si="325"/>
        <v>0</v>
      </c>
      <c r="FZ131" s="574"/>
      <c r="GA131" s="575"/>
      <c r="GB131" s="576">
        <f t="shared" si="326"/>
        <v>0</v>
      </c>
      <c r="GC131" s="577">
        <f t="shared" si="326"/>
        <v>0</v>
      </c>
      <c r="GD131" s="576">
        <f t="shared" si="327"/>
        <v>1068</v>
      </c>
      <c r="GE131" s="577">
        <f t="shared" si="327"/>
        <v>1142</v>
      </c>
      <c r="GF131" s="576">
        <f t="shared" si="327"/>
        <v>0</v>
      </c>
      <c r="GG131" s="577">
        <f t="shared" si="327"/>
        <v>0</v>
      </c>
      <c r="GH131" s="576">
        <f t="shared" si="328"/>
        <v>5872.6800000000012</v>
      </c>
      <c r="GI131" s="577">
        <f t="shared" si="328"/>
        <v>6052.2400000000025</v>
      </c>
      <c r="GJ131" s="576" t="str">
        <f t="shared" si="329"/>
        <v/>
      </c>
      <c r="GK131" s="577" t="str">
        <f t="shared" si="329"/>
        <v/>
      </c>
      <c r="GL131" s="576">
        <f t="shared" si="330"/>
        <v>54</v>
      </c>
      <c r="GM131" s="577">
        <f t="shared" si="330"/>
        <v>63</v>
      </c>
      <c r="GN131" s="576">
        <f t="shared" si="330"/>
        <v>0</v>
      </c>
      <c r="GO131" s="577">
        <f t="shared" si="330"/>
        <v>0</v>
      </c>
      <c r="GP131" s="576">
        <f t="shared" si="331"/>
        <v>412.18000000000018</v>
      </c>
      <c r="GQ131" s="577">
        <f t="shared" si="331"/>
        <v>460.37999999999977</v>
      </c>
      <c r="GR131" s="576">
        <f t="shared" si="332"/>
        <v>0</v>
      </c>
      <c r="GS131" s="577">
        <f t="shared" si="332"/>
        <v>0</v>
      </c>
      <c r="GT131" s="576">
        <f t="shared" si="333"/>
        <v>1122</v>
      </c>
      <c r="GU131" s="577">
        <f t="shared" si="333"/>
        <v>1205</v>
      </c>
      <c r="GV131" s="576">
        <f t="shared" si="333"/>
        <v>0</v>
      </c>
      <c r="GW131" s="577">
        <f t="shared" si="333"/>
        <v>0</v>
      </c>
      <c r="GX131" s="576">
        <f t="shared" si="334"/>
        <v>6284.8600000000015</v>
      </c>
      <c r="GY131" s="577">
        <f t="shared" si="334"/>
        <v>6512.6200000000026</v>
      </c>
      <c r="GZ131" s="576" t="str">
        <f t="shared" si="334"/>
        <v/>
      </c>
      <c r="HA131" s="577" t="str">
        <f t="shared" si="334"/>
        <v/>
      </c>
      <c r="HB131" s="576">
        <f t="shared" si="335"/>
        <v>0</v>
      </c>
      <c r="HC131" s="577">
        <f t="shared" si="335"/>
        <v>0</v>
      </c>
      <c r="HD131" s="576">
        <f t="shared" si="335"/>
        <v>0</v>
      </c>
      <c r="HE131" s="577">
        <f t="shared" si="335"/>
        <v>0</v>
      </c>
      <c r="HF131" s="576" t="str">
        <f t="shared" si="336"/>
        <v/>
      </c>
      <c r="HG131" s="577" t="str">
        <f t="shared" si="336"/>
        <v/>
      </c>
      <c r="HH131" s="576" t="str">
        <f t="shared" si="337"/>
        <v/>
      </c>
      <c r="HI131" s="577" t="str">
        <f t="shared" si="337"/>
        <v/>
      </c>
      <c r="HJ131" s="576">
        <f t="shared" si="338"/>
        <v>6284.8600000000015</v>
      </c>
      <c r="HK131" s="577">
        <f t="shared" si="338"/>
        <v>6512.6200000000026</v>
      </c>
      <c r="HL131" s="576" t="str">
        <f t="shared" si="339"/>
        <v/>
      </c>
      <c r="HM131" s="577" t="str">
        <f t="shared" si="339"/>
        <v/>
      </c>
    </row>
    <row r="132" spans="1:221">
      <c r="A132" s="94" t="s">
        <v>492</v>
      </c>
      <c r="B132" s="516" t="s">
        <v>500</v>
      </c>
      <c r="C132" s="97"/>
      <c r="D132" s="93">
        <v>159009</v>
      </c>
      <c r="E132" s="93">
        <v>4</v>
      </c>
      <c r="F132" s="574">
        <v>550</v>
      </c>
      <c r="G132" s="575">
        <v>551</v>
      </c>
      <c r="H132" s="574">
        <v>10</v>
      </c>
      <c r="I132" s="575">
        <v>20</v>
      </c>
      <c r="J132" s="576">
        <f t="shared" si="272"/>
        <v>540</v>
      </c>
      <c r="K132" s="577">
        <f t="shared" si="272"/>
        <v>531</v>
      </c>
      <c r="L132" s="574">
        <v>120</v>
      </c>
      <c r="M132" s="575">
        <v>120</v>
      </c>
      <c r="N132" s="576">
        <f t="shared" si="273"/>
        <v>540</v>
      </c>
      <c r="O132" s="577">
        <f t="shared" si="273"/>
        <v>531</v>
      </c>
      <c r="P132" s="581">
        <f t="shared" si="273"/>
        <v>0</v>
      </c>
      <c r="Q132" s="582">
        <f t="shared" si="273"/>
        <v>0</v>
      </c>
      <c r="R132" s="574">
        <v>69</v>
      </c>
      <c r="S132" s="575">
        <v>66</v>
      </c>
      <c r="T132" s="576">
        <f t="shared" si="274"/>
        <v>0</v>
      </c>
      <c r="U132" s="577">
        <f t="shared" si="274"/>
        <v>0</v>
      </c>
      <c r="V132" s="574">
        <v>0</v>
      </c>
      <c r="W132" s="575">
        <v>1</v>
      </c>
      <c r="X132" s="576">
        <f t="shared" si="275"/>
        <v>0</v>
      </c>
      <c r="Y132" s="577">
        <f t="shared" si="275"/>
        <v>0</v>
      </c>
      <c r="Z132" s="574">
        <v>0</v>
      </c>
      <c r="AA132" s="575">
        <v>0</v>
      </c>
      <c r="AB132" s="576">
        <f t="shared" si="276"/>
        <v>0</v>
      </c>
      <c r="AC132" s="577">
        <f t="shared" si="276"/>
        <v>0</v>
      </c>
      <c r="AD132" s="576">
        <f t="shared" si="277"/>
        <v>69</v>
      </c>
      <c r="AE132" s="577">
        <f t="shared" si="277"/>
        <v>67</v>
      </c>
      <c r="AF132" s="576">
        <f t="shared" si="278"/>
        <v>0</v>
      </c>
      <c r="AG132" s="577">
        <f t="shared" si="278"/>
        <v>0</v>
      </c>
      <c r="AH132" s="574">
        <v>4.8594202898550698</v>
      </c>
      <c r="AI132" s="575">
        <v>4.9506060606060602</v>
      </c>
      <c r="AJ132" s="576">
        <f t="shared" si="279"/>
        <v>335.29999999999984</v>
      </c>
      <c r="AK132" s="577">
        <f t="shared" si="279"/>
        <v>326.73999999999995</v>
      </c>
      <c r="AL132" s="574">
        <v>0</v>
      </c>
      <c r="AM132" s="575">
        <v>4.3499999999999996</v>
      </c>
      <c r="AN132" s="576">
        <f t="shared" si="280"/>
        <v>0</v>
      </c>
      <c r="AO132" s="577">
        <f t="shared" si="280"/>
        <v>4.3499999999999996</v>
      </c>
      <c r="AP132" s="574"/>
      <c r="AQ132" s="575"/>
      <c r="AR132" s="576">
        <f t="shared" si="281"/>
        <v>0</v>
      </c>
      <c r="AS132" s="577">
        <f t="shared" si="281"/>
        <v>0</v>
      </c>
      <c r="AT132" s="576">
        <f t="shared" si="282"/>
        <v>4.8594202898550698</v>
      </c>
      <c r="AU132" s="577">
        <f t="shared" si="282"/>
        <v>4.9416417910447761</v>
      </c>
      <c r="AV132" s="576">
        <f t="shared" si="283"/>
        <v>335.29999999999984</v>
      </c>
      <c r="AW132" s="577">
        <f t="shared" si="283"/>
        <v>331.09</v>
      </c>
      <c r="AX132" s="574"/>
      <c r="AY132" s="575"/>
      <c r="AZ132" s="576">
        <f t="shared" si="284"/>
        <v>0</v>
      </c>
      <c r="BA132" s="577">
        <f t="shared" si="284"/>
        <v>0</v>
      </c>
      <c r="BB132" s="574"/>
      <c r="BC132" s="575"/>
      <c r="BD132" s="576">
        <f t="shared" si="285"/>
        <v>0</v>
      </c>
      <c r="BE132" s="577">
        <f t="shared" si="285"/>
        <v>0</v>
      </c>
      <c r="BF132" s="574"/>
      <c r="BG132" s="575"/>
      <c r="BH132" s="576">
        <f t="shared" si="286"/>
        <v>0</v>
      </c>
      <c r="BI132" s="577">
        <f t="shared" si="286"/>
        <v>0</v>
      </c>
      <c r="BJ132" s="576">
        <f t="shared" si="287"/>
        <v>0</v>
      </c>
      <c r="BK132" s="577">
        <f t="shared" si="287"/>
        <v>0</v>
      </c>
      <c r="BL132" s="576">
        <f t="shared" si="288"/>
        <v>0</v>
      </c>
      <c r="BM132" s="577">
        <f t="shared" si="288"/>
        <v>0</v>
      </c>
      <c r="BN132" s="574">
        <v>251</v>
      </c>
      <c r="BO132" s="575">
        <v>238</v>
      </c>
      <c r="BP132" s="576">
        <f t="shared" si="289"/>
        <v>0</v>
      </c>
      <c r="BQ132" s="577">
        <f t="shared" si="289"/>
        <v>0</v>
      </c>
      <c r="BR132" s="574">
        <v>4</v>
      </c>
      <c r="BS132" s="575">
        <v>5</v>
      </c>
      <c r="BT132" s="576">
        <f t="shared" si="290"/>
        <v>0</v>
      </c>
      <c r="BU132" s="577">
        <f t="shared" si="290"/>
        <v>0</v>
      </c>
      <c r="BV132" s="574">
        <v>0</v>
      </c>
      <c r="BW132" s="575">
        <v>0</v>
      </c>
      <c r="BX132" s="576">
        <f t="shared" si="291"/>
        <v>0</v>
      </c>
      <c r="BY132" s="577">
        <f t="shared" si="291"/>
        <v>0</v>
      </c>
      <c r="BZ132" s="576">
        <f t="shared" si="292"/>
        <v>255</v>
      </c>
      <c r="CA132" s="577">
        <f t="shared" si="292"/>
        <v>243</v>
      </c>
      <c r="CB132" s="576">
        <f t="shared" si="293"/>
        <v>0</v>
      </c>
      <c r="CC132" s="577">
        <f t="shared" si="293"/>
        <v>0</v>
      </c>
      <c r="CD132" s="574">
        <v>5.5696015936255003</v>
      </c>
      <c r="CE132" s="575">
        <v>5.5565126050420197</v>
      </c>
      <c r="CF132" s="576">
        <f t="shared" si="294"/>
        <v>1397.9700000000005</v>
      </c>
      <c r="CG132" s="577">
        <f t="shared" si="294"/>
        <v>1322.4500000000007</v>
      </c>
      <c r="CH132" s="574">
        <v>5.0075000000000003</v>
      </c>
      <c r="CI132" s="575">
        <v>6.5</v>
      </c>
      <c r="CJ132" s="576">
        <f t="shared" si="295"/>
        <v>20.03</v>
      </c>
      <c r="CK132" s="577">
        <f t="shared" si="295"/>
        <v>32.5</v>
      </c>
      <c r="CL132" s="574"/>
      <c r="CM132" s="575"/>
      <c r="CN132" s="576">
        <f t="shared" si="296"/>
        <v>0</v>
      </c>
      <c r="CO132" s="577">
        <f t="shared" si="296"/>
        <v>0</v>
      </c>
      <c r="CP132" s="576">
        <f t="shared" si="297"/>
        <v>5.5607843137254918</v>
      </c>
      <c r="CQ132" s="577">
        <f t="shared" si="297"/>
        <v>5.5759259259259286</v>
      </c>
      <c r="CR132" s="576">
        <f t="shared" si="298"/>
        <v>1418.0000000000005</v>
      </c>
      <c r="CS132" s="577">
        <f t="shared" si="298"/>
        <v>1354.9500000000007</v>
      </c>
      <c r="CT132" s="574"/>
      <c r="CU132" s="575"/>
      <c r="CV132" s="576">
        <f t="shared" si="299"/>
        <v>0</v>
      </c>
      <c r="CW132" s="577">
        <f t="shared" si="299"/>
        <v>0</v>
      </c>
      <c r="CX132" s="574"/>
      <c r="CY132" s="575"/>
      <c r="CZ132" s="576">
        <f t="shared" si="300"/>
        <v>0</v>
      </c>
      <c r="DA132" s="577">
        <f t="shared" si="300"/>
        <v>0</v>
      </c>
      <c r="DB132" s="574"/>
      <c r="DC132" s="575"/>
      <c r="DD132" s="576">
        <f t="shared" si="301"/>
        <v>0</v>
      </c>
      <c r="DE132" s="577">
        <f t="shared" si="301"/>
        <v>0</v>
      </c>
      <c r="DF132" s="576">
        <f t="shared" si="302"/>
        <v>0</v>
      </c>
      <c r="DG132" s="577">
        <f t="shared" si="302"/>
        <v>0</v>
      </c>
      <c r="DH132" s="576">
        <f t="shared" si="303"/>
        <v>0</v>
      </c>
      <c r="DI132" s="577">
        <f t="shared" si="303"/>
        <v>0</v>
      </c>
      <c r="DJ132" s="576">
        <f t="shared" si="304"/>
        <v>324</v>
      </c>
      <c r="DK132" s="577">
        <f t="shared" si="304"/>
        <v>310</v>
      </c>
      <c r="DL132" s="576">
        <f t="shared" si="304"/>
        <v>0</v>
      </c>
      <c r="DM132" s="577">
        <f t="shared" si="304"/>
        <v>0</v>
      </c>
      <c r="DN132" s="576">
        <f t="shared" si="305"/>
        <v>5.4114197530864203</v>
      </c>
      <c r="DO132" s="577">
        <f t="shared" si="305"/>
        <v>5.4388387096774213</v>
      </c>
      <c r="DP132" s="576">
        <f t="shared" si="306"/>
        <v>1753.3000000000002</v>
      </c>
      <c r="DQ132" s="577">
        <f t="shared" si="306"/>
        <v>1686.0400000000006</v>
      </c>
      <c r="DR132" s="576">
        <f t="shared" si="307"/>
        <v>0</v>
      </c>
      <c r="DS132" s="577">
        <f t="shared" si="307"/>
        <v>0</v>
      </c>
      <c r="DT132" s="576">
        <f t="shared" si="308"/>
        <v>0</v>
      </c>
      <c r="DU132" s="577">
        <f t="shared" si="308"/>
        <v>0</v>
      </c>
      <c r="DV132" s="574">
        <v>202</v>
      </c>
      <c r="DW132" s="575">
        <v>214</v>
      </c>
      <c r="DX132" s="576">
        <f t="shared" si="309"/>
        <v>0</v>
      </c>
      <c r="DY132" s="577">
        <f t="shared" si="309"/>
        <v>0</v>
      </c>
      <c r="DZ132" s="574">
        <v>14</v>
      </c>
      <c r="EA132" s="575">
        <v>7</v>
      </c>
      <c r="EB132" s="576">
        <f t="shared" si="310"/>
        <v>0</v>
      </c>
      <c r="EC132" s="577">
        <f t="shared" si="310"/>
        <v>0</v>
      </c>
      <c r="ED132" s="574"/>
      <c r="EE132" s="575"/>
      <c r="EF132" s="576">
        <f t="shared" si="311"/>
        <v>0</v>
      </c>
      <c r="EG132" s="577">
        <f t="shared" si="311"/>
        <v>0</v>
      </c>
      <c r="EH132" s="576">
        <f t="shared" si="312"/>
        <v>216</v>
      </c>
      <c r="EI132" s="577">
        <f t="shared" si="312"/>
        <v>221</v>
      </c>
      <c r="EJ132" s="576">
        <f t="shared" si="313"/>
        <v>0</v>
      </c>
      <c r="EK132" s="577">
        <f t="shared" si="313"/>
        <v>0</v>
      </c>
      <c r="EL132" s="574">
        <v>5.0709900990098999</v>
      </c>
      <c r="EM132" s="575">
        <v>5.7848598130841102</v>
      </c>
      <c r="EN132" s="576">
        <f t="shared" si="314"/>
        <v>1024.3399999999997</v>
      </c>
      <c r="EO132" s="577">
        <f t="shared" si="314"/>
        <v>1237.9599999999996</v>
      </c>
      <c r="EP132" s="574">
        <v>7.4450000000000003</v>
      </c>
      <c r="EQ132" s="575">
        <v>8.73</v>
      </c>
      <c r="ER132" s="576">
        <f t="shared" si="315"/>
        <v>104.23</v>
      </c>
      <c r="ES132" s="577">
        <f t="shared" si="315"/>
        <v>61.11</v>
      </c>
      <c r="ET132" s="574"/>
      <c r="EU132" s="575"/>
      <c r="EV132" s="576">
        <f t="shared" si="316"/>
        <v>0</v>
      </c>
      <c r="EW132" s="577">
        <f t="shared" si="316"/>
        <v>0</v>
      </c>
      <c r="EX132" s="576">
        <f t="shared" si="317"/>
        <v>5.2248611111111094</v>
      </c>
      <c r="EY132" s="577">
        <f t="shared" si="317"/>
        <v>5.8781447963800879</v>
      </c>
      <c r="EZ132" s="576">
        <f t="shared" si="318"/>
        <v>1128.5699999999997</v>
      </c>
      <c r="FA132" s="577">
        <f t="shared" si="318"/>
        <v>1299.0699999999995</v>
      </c>
      <c r="FB132" s="574"/>
      <c r="FC132" s="575"/>
      <c r="FD132" s="576">
        <f t="shared" si="319"/>
        <v>0</v>
      </c>
      <c r="FE132" s="577">
        <f t="shared" si="319"/>
        <v>0</v>
      </c>
      <c r="FF132" s="574"/>
      <c r="FG132" s="575"/>
      <c r="FH132" s="576">
        <f t="shared" si="320"/>
        <v>0</v>
      </c>
      <c r="FI132" s="577">
        <f t="shared" si="320"/>
        <v>0</v>
      </c>
      <c r="FJ132" s="574"/>
      <c r="FK132" s="575"/>
      <c r="FL132" s="576">
        <f t="shared" si="321"/>
        <v>0</v>
      </c>
      <c r="FM132" s="577">
        <f t="shared" si="321"/>
        <v>0</v>
      </c>
      <c r="FN132" s="576">
        <f t="shared" si="322"/>
        <v>0</v>
      </c>
      <c r="FO132" s="577">
        <f t="shared" si="322"/>
        <v>0</v>
      </c>
      <c r="FP132" s="576">
        <f t="shared" si="323"/>
        <v>0</v>
      </c>
      <c r="FQ132" s="577">
        <f t="shared" si="323"/>
        <v>0</v>
      </c>
      <c r="FR132" s="574"/>
      <c r="FS132" s="575"/>
      <c r="FT132" s="576">
        <f t="shared" si="324"/>
        <v>0</v>
      </c>
      <c r="FU132" s="577">
        <f t="shared" si="324"/>
        <v>0</v>
      </c>
      <c r="FV132" s="574"/>
      <c r="FW132" s="575"/>
      <c r="FX132" s="576">
        <f t="shared" si="325"/>
        <v>0</v>
      </c>
      <c r="FY132" s="577">
        <f t="shared" si="325"/>
        <v>0</v>
      </c>
      <c r="FZ132" s="574"/>
      <c r="GA132" s="575"/>
      <c r="GB132" s="576">
        <f t="shared" si="326"/>
        <v>0</v>
      </c>
      <c r="GC132" s="577">
        <f t="shared" si="326"/>
        <v>0</v>
      </c>
      <c r="GD132" s="576">
        <f t="shared" si="327"/>
        <v>522</v>
      </c>
      <c r="GE132" s="577">
        <f t="shared" si="327"/>
        <v>518</v>
      </c>
      <c r="GF132" s="576">
        <f t="shared" si="327"/>
        <v>0</v>
      </c>
      <c r="GG132" s="577">
        <f t="shared" si="327"/>
        <v>0</v>
      </c>
      <c r="GH132" s="576">
        <f t="shared" si="328"/>
        <v>2757.61</v>
      </c>
      <c r="GI132" s="577">
        <f t="shared" si="328"/>
        <v>2887.1500000000005</v>
      </c>
      <c r="GJ132" s="576" t="str">
        <f t="shared" si="329"/>
        <v/>
      </c>
      <c r="GK132" s="577" t="str">
        <f t="shared" si="329"/>
        <v/>
      </c>
      <c r="GL132" s="576">
        <f t="shared" si="330"/>
        <v>18</v>
      </c>
      <c r="GM132" s="577">
        <f t="shared" si="330"/>
        <v>13</v>
      </c>
      <c r="GN132" s="576">
        <f t="shared" si="330"/>
        <v>0</v>
      </c>
      <c r="GO132" s="577">
        <f t="shared" si="330"/>
        <v>0</v>
      </c>
      <c r="GP132" s="576">
        <f t="shared" si="331"/>
        <v>124.26</v>
      </c>
      <c r="GQ132" s="577">
        <f t="shared" si="331"/>
        <v>97.960000000000008</v>
      </c>
      <c r="GR132" s="576">
        <f t="shared" si="332"/>
        <v>0</v>
      </c>
      <c r="GS132" s="577">
        <f t="shared" si="332"/>
        <v>0</v>
      </c>
      <c r="GT132" s="576">
        <f t="shared" si="333"/>
        <v>540</v>
      </c>
      <c r="GU132" s="577">
        <f t="shared" si="333"/>
        <v>531</v>
      </c>
      <c r="GV132" s="576">
        <f t="shared" si="333"/>
        <v>0</v>
      </c>
      <c r="GW132" s="577">
        <f t="shared" si="333"/>
        <v>0</v>
      </c>
      <c r="GX132" s="576">
        <f t="shared" si="334"/>
        <v>2881.8700000000003</v>
      </c>
      <c r="GY132" s="577">
        <f t="shared" si="334"/>
        <v>2985.1100000000006</v>
      </c>
      <c r="GZ132" s="576" t="str">
        <f t="shared" si="334"/>
        <v/>
      </c>
      <c r="HA132" s="577" t="str">
        <f t="shared" si="334"/>
        <v/>
      </c>
      <c r="HB132" s="576">
        <f t="shared" si="335"/>
        <v>0</v>
      </c>
      <c r="HC132" s="577">
        <f t="shared" si="335"/>
        <v>0</v>
      </c>
      <c r="HD132" s="576">
        <f t="shared" si="335"/>
        <v>0</v>
      </c>
      <c r="HE132" s="577">
        <f t="shared" si="335"/>
        <v>0</v>
      </c>
      <c r="HF132" s="576" t="str">
        <f t="shared" si="336"/>
        <v/>
      </c>
      <c r="HG132" s="577" t="str">
        <f t="shared" si="336"/>
        <v/>
      </c>
      <c r="HH132" s="576" t="str">
        <f t="shared" si="337"/>
        <v/>
      </c>
      <c r="HI132" s="577" t="str">
        <f t="shared" si="337"/>
        <v/>
      </c>
      <c r="HJ132" s="576">
        <f t="shared" si="338"/>
        <v>2881.87</v>
      </c>
      <c r="HK132" s="577">
        <f t="shared" si="338"/>
        <v>2985.11</v>
      </c>
      <c r="HL132" s="576" t="str">
        <f t="shared" si="339"/>
        <v/>
      </c>
      <c r="HM132" s="577" t="str">
        <f t="shared" si="339"/>
        <v/>
      </c>
    </row>
    <row r="133" spans="1:221">
      <c r="A133" s="94" t="s">
        <v>492</v>
      </c>
      <c r="B133" s="516" t="s">
        <v>501</v>
      </c>
      <c r="C133" s="97"/>
      <c r="D133" s="93">
        <v>159416</v>
      </c>
      <c r="E133" s="93">
        <v>4</v>
      </c>
      <c r="F133" s="574">
        <v>387</v>
      </c>
      <c r="G133" s="575">
        <v>398</v>
      </c>
      <c r="H133" s="574">
        <v>2</v>
      </c>
      <c r="I133" s="575">
        <v>2</v>
      </c>
      <c r="J133" s="576">
        <f t="shared" si="272"/>
        <v>385</v>
      </c>
      <c r="K133" s="577">
        <f t="shared" si="272"/>
        <v>396</v>
      </c>
      <c r="L133" s="574">
        <v>120</v>
      </c>
      <c r="M133" s="575">
        <v>120</v>
      </c>
      <c r="N133" s="576">
        <f t="shared" si="273"/>
        <v>385</v>
      </c>
      <c r="O133" s="577">
        <f t="shared" si="273"/>
        <v>396</v>
      </c>
      <c r="P133" s="581">
        <f t="shared" si="273"/>
        <v>0</v>
      </c>
      <c r="Q133" s="582">
        <f t="shared" si="273"/>
        <v>0</v>
      </c>
      <c r="R133" s="574">
        <v>71</v>
      </c>
      <c r="S133" s="575">
        <v>76</v>
      </c>
      <c r="T133" s="576">
        <f t="shared" si="274"/>
        <v>0</v>
      </c>
      <c r="U133" s="577">
        <f t="shared" si="274"/>
        <v>0</v>
      </c>
      <c r="V133" s="574">
        <v>0</v>
      </c>
      <c r="W133" s="575">
        <v>1</v>
      </c>
      <c r="X133" s="576">
        <f t="shared" si="275"/>
        <v>0</v>
      </c>
      <c r="Y133" s="577">
        <f t="shared" si="275"/>
        <v>0</v>
      </c>
      <c r="Z133" s="574">
        <v>0</v>
      </c>
      <c r="AA133" s="575">
        <v>0</v>
      </c>
      <c r="AB133" s="576">
        <f t="shared" si="276"/>
        <v>0</v>
      </c>
      <c r="AC133" s="577">
        <f t="shared" si="276"/>
        <v>0</v>
      </c>
      <c r="AD133" s="576">
        <f t="shared" si="277"/>
        <v>71</v>
      </c>
      <c r="AE133" s="577">
        <f t="shared" si="277"/>
        <v>77</v>
      </c>
      <c r="AF133" s="576">
        <f t="shared" si="278"/>
        <v>0</v>
      </c>
      <c r="AG133" s="577">
        <f t="shared" si="278"/>
        <v>0</v>
      </c>
      <c r="AH133" s="574">
        <v>4.5378873239436599</v>
      </c>
      <c r="AI133" s="575">
        <v>4.5610526315789501</v>
      </c>
      <c r="AJ133" s="576">
        <f t="shared" si="279"/>
        <v>322.18999999999983</v>
      </c>
      <c r="AK133" s="577">
        <f t="shared" si="279"/>
        <v>346.64000000000021</v>
      </c>
      <c r="AL133" s="574">
        <v>0</v>
      </c>
      <c r="AM133" s="575">
        <v>3.74</v>
      </c>
      <c r="AN133" s="576">
        <f t="shared" si="280"/>
        <v>0</v>
      </c>
      <c r="AO133" s="577">
        <f t="shared" si="280"/>
        <v>3.74</v>
      </c>
      <c r="AP133" s="574"/>
      <c r="AQ133" s="575"/>
      <c r="AR133" s="576">
        <f t="shared" si="281"/>
        <v>0</v>
      </c>
      <c r="AS133" s="577">
        <f t="shared" si="281"/>
        <v>0</v>
      </c>
      <c r="AT133" s="576">
        <f t="shared" si="282"/>
        <v>4.5378873239436599</v>
      </c>
      <c r="AU133" s="577">
        <f t="shared" si="282"/>
        <v>4.5503896103896135</v>
      </c>
      <c r="AV133" s="576">
        <f t="shared" si="283"/>
        <v>322.18999999999983</v>
      </c>
      <c r="AW133" s="577">
        <f t="shared" si="283"/>
        <v>350.38000000000022</v>
      </c>
      <c r="AX133" s="574"/>
      <c r="AY133" s="575"/>
      <c r="AZ133" s="576">
        <f t="shared" si="284"/>
        <v>0</v>
      </c>
      <c r="BA133" s="577">
        <f t="shared" si="284"/>
        <v>0</v>
      </c>
      <c r="BB133" s="574"/>
      <c r="BC133" s="575"/>
      <c r="BD133" s="576">
        <f t="shared" si="285"/>
        <v>0</v>
      </c>
      <c r="BE133" s="577">
        <f t="shared" si="285"/>
        <v>0</v>
      </c>
      <c r="BF133" s="574"/>
      <c r="BG133" s="575"/>
      <c r="BH133" s="576">
        <f t="shared" si="286"/>
        <v>0</v>
      </c>
      <c r="BI133" s="577">
        <f t="shared" si="286"/>
        <v>0</v>
      </c>
      <c r="BJ133" s="576">
        <f t="shared" si="287"/>
        <v>0</v>
      </c>
      <c r="BK133" s="577">
        <f t="shared" si="287"/>
        <v>0</v>
      </c>
      <c r="BL133" s="576">
        <f t="shared" si="288"/>
        <v>0</v>
      </c>
      <c r="BM133" s="577">
        <f t="shared" si="288"/>
        <v>0</v>
      </c>
      <c r="BN133" s="574">
        <v>70</v>
      </c>
      <c r="BO133" s="575">
        <v>81</v>
      </c>
      <c r="BP133" s="576">
        <f t="shared" si="289"/>
        <v>0</v>
      </c>
      <c r="BQ133" s="577">
        <f t="shared" si="289"/>
        <v>0</v>
      </c>
      <c r="BR133" s="574">
        <v>4</v>
      </c>
      <c r="BS133" s="575">
        <v>2</v>
      </c>
      <c r="BT133" s="576">
        <f t="shared" si="290"/>
        <v>0</v>
      </c>
      <c r="BU133" s="577">
        <f t="shared" si="290"/>
        <v>0</v>
      </c>
      <c r="BV133" s="574">
        <v>0</v>
      </c>
      <c r="BW133" s="575">
        <v>0</v>
      </c>
      <c r="BX133" s="576">
        <f t="shared" si="291"/>
        <v>0</v>
      </c>
      <c r="BY133" s="577">
        <f t="shared" si="291"/>
        <v>0</v>
      </c>
      <c r="BZ133" s="576">
        <f t="shared" si="292"/>
        <v>74</v>
      </c>
      <c r="CA133" s="577">
        <f t="shared" si="292"/>
        <v>83</v>
      </c>
      <c r="CB133" s="576">
        <f t="shared" si="293"/>
        <v>0</v>
      </c>
      <c r="CC133" s="577">
        <f t="shared" si="293"/>
        <v>0</v>
      </c>
      <c r="CD133" s="574">
        <v>6.9042857142857201</v>
      </c>
      <c r="CE133" s="575">
        <v>6.5841975308642002</v>
      </c>
      <c r="CF133" s="576">
        <f t="shared" si="294"/>
        <v>483.30000000000041</v>
      </c>
      <c r="CG133" s="577">
        <f t="shared" si="294"/>
        <v>533.32000000000016</v>
      </c>
      <c r="CH133" s="574">
        <v>12.862500000000001</v>
      </c>
      <c r="CI133" s="575">
        <v>18.84</v>
      </c>
      <c r="CJ133" s="576">
        <f t="shared" si="295"/>
        <v>51.45</v>
      </c>
      <c r="CK133" s="577">
        <f t="shared" si="295"/>
        <v>37.68</v>
      </c>
      <c r="CL133" s="574"/>
      <c r="CM133" s="575"/>
      <c r="CN133" s="576">
        <f t="shared" si="296"/>
        <v>0</v>
      </c>
      <c r="CO133" s="577">
        <f t="shared" si="296"/>
        <v>0</v>
      </c>
      <c r="CP133" s="576">
        <f t="shared" si="297"/>
        <v>7.2263513513513571</v>
      </c>
      <c r="CQ133" s="577">
        <f t="shared" si="297"/>
        <v>6.8795180722891578</v>
      </c>
      <c r="CR133" s="576">
        <f t="shared" si="298"/>
        <v>534.75000000000045</v>
      </c>
      <c r="CS133" s="577">
        <f t="shared" si="298"/>
        <v>571.00000000000011</v>
      </c>
      <c r="CT133" s="574"/>
      <c r="CU133" s="575"/>
      <c r="CV133" s="576">
        <f t="shared" si="299"/>
        <v>0</v>
      </c>
      <c r="CW133" s="577">
        <f t="shared" si="299"/>
        <v>0</v>
      </c>
      <c r="CX133" s="574"/>
      <c r="CY133" s="575"/>
      <c r="CZ133" s="576">
        <f t="shared" si="300"/>
        <v>0</v>
      </c>
      <c r="DA133" s="577">
        <f t="shared" si="300"/>
        <v>0</v>
      </c>
      <c r="DB133" s="574"/>
      <c r="DC133" s="575"/>
      <c r="DD133" s="576">
        <f t="shared" si="301"/>
        <v>0</v>
      </c>
      <c r="DE133" s="577">
        <f t="shared" si="301"/>
        <v>0</v>
      </c>
      <c r="DF133" s="576">
        <f t="shared" si="302"/>
        <v>0</v>
      </c>
      <c r="DG133" s="577">
        <f t="shared" si="302"/>
        <v>0</v>
      </c>
      <c r="DH133" s="576">
        <f t="shared" si="303"/>
        <v>0</v>
      </c>
      <c r="DI133" s="577">
        <f t="shared" si="303"/>
        <v>0</v>
      </c>
      <c r="DJ133" s="576">
        <f t="shared" si="304"/>
        <v>145</v>
      </c>
      <c r="DK133" s="577">
        <f t="shared" si="304"/>
        <v>160</v>
      </c>
      <c r="DL133" s="576">
        <f t="shared" si="304"/>
        <v>0</v>
      </c>
      <c r="DM133" s="577">
        <f t="shared" si="304"/>
        <v>0</v>
      </c>
      <c r="DN133" s="576">
        <f t="shared" si="305"/>
        <v>5.9099310344827609</v>
      </c>
      <c r="DO133" s="577">
        <f t="shared" si="305"/>
        <v>5.7586250000000021</v>
      </c>
      <c r="DP133" s="576">
        <f t="shared" si="306"/>
        <v>856.94000000000028</v>
      </c>
      <c r="DQ133" s="577">
        <f t="shared" si="306"/>
        <v>921.38000000000034</v>
      </c>
      <c r="DR133" s="576">
        <f t="shared" si="307"/>
        <v>0</v>
      </c>
      <c r="DS133" s="577">
        <f t="shared" si="307"/>
        <v>0</v>
      </c>
      <c r="DT133" s="576">
        <f t="shared" si="308"/>
        <v>0</v>
      </c>
      <c r="DU133" s="577">
        <f t="shared" si="308"/>
        <v>0</v>
      </c>
      <c r="DV133" s="574">
        <v>211</v>
      </c>
      <c r="DW133" s="575">
        <v>205</v>
      </c>
      <c r="DX133" s="576">
        <f t="shared" si="309"/>
        <v>0</v>
      </c>
      <c r="DY133" s="577">
        <f t="shared" si="309"/>
        <v>0</v>
      </c>
      <c r="DZ133" s="574">
        <v>29</v>
      </c>
      <c r="EA133" s="575">
        <v>31</v>
      </c>
      <c r="EB133" s="576">
        <f t="shared" si="310"/>
        <v>0</v>
      </c>
      <c r="EC133" s="577">
        <f t="shared" si="310"/>
        <v>0</v>
      </c>
      <c r="ED133" s="574"/>
      <c r="EE133" s="575"/>
      <c r="EF133" s="576">
        <f t="shared" si="311"/>
        <v>0</v>
      </c>
      <c r="EG133" s="577">
        <f t="shared" si="311"/>
        <v>0</v>
      </c>
      <c r="EH133" s="576">
        <f t="shared" si="312"/>
        <v>240</v>
      </c>
      <c r="EI133" s="577">
        <f t="shared" si="312"/>
        <v>236</v>
      </c>
      <c r="EJ133" s="576">
        <f t="shared" si="313"/>
        <v>0</v>
      </c>
      <c r="EK133" s="577">
        <f t="shared" si="313"/>
        <v>0</v>
      </c>
      <c r="EL133" s="574">
        <v>7.6935545023696701</v>
      </c>
      <c r="EM133" s="575">
        <v>6.95</v>
      </c>
      <c r="EN133" s="576">
        <f t="shared" si="314"/>
        <v>1623.3400000000004</v>
      </c>
      <c r="EO133" s="577">
        <f t="shared" si="314"/>
        <v>1424.75</v>
      </c>
      <c r="EP133" s="574">
        <v>8.9165517241379302</v>
      </c>
      <c r="EQ133" s="575">
        <v>9.4138709677419303</v>
      </c>
      <c r="ER133" s="576">
        <f t="shared" si="315"/>
        <v>258.58</v>
      </c>
      <c r="ES133" s="577">
        <f t="shared" si="315"/>
        <v>291.82999999999981</v>
      </c>
      <c r="ET133" s="574"/>
      <c r="EU133" s="575"/>
      <c r="EV133" s="576">
        <f t="shared" si="316"/>
        <v>0</v>
      </c>
      <c r="EW133" s="577">
        <f t="shared" si="316"/>
        <v>0</v>
      </c>
      <c r="EX133" s="576">
        <f t="shared" si="317"/>
        <v>7.8413333333333348</v>
      </c>
      <c r="EY133" s="577">
        <f t="shared" si="317"/>
        <v>7.2736440677966101</v>
      </c>
      <c r="EZ133" s="576">
        <f t="shared" si="318"/>
        <v>1881.9200000000003</v>
      </c>
      <c r="FA133" s="577">
        <f t="shared" si="318"/>
        <v>1716.58</v>
      </c>
      <c r="FB133" s="574"/>
      <c r="FC133" s="575"/>
      <c r="FD133" s="576">
        <f t="shared" si="319"/>
        <v>0</v>
      </c>
      <c r="FE133" s="577">
        <f t="shared" si="319"/>
        <v>0</v>
      </c>
      <c r="FF133" s="574"/>
      <c r="FG133" s="575"/>
      <c r="FH133" s="576">
        <f t="shared" si="320"/>
        <v>0</v>
      </c>
      <c r="FI133" s="577">
        <f t="shared" si="320"/>
        <v>0</v>
      </c>
      <c r="FJ133" s="574"/>
      <c r="FK133" s="575"/>
      <c r="FL133" s="576">
        <f t="shared" si="321"/>
        <v>0</v>
      </c>
      <c r="FM133" s="577">
        <f t="shared" si="321"/>
        <v>0</v>
      </c>
      <c r="FN133" s="576">
        <f t="shared" si="322"/>
        <v>0</v>
      </c>
      <c r="FO133" s="577">
        <f t="shared" si="322"/>
        <v>0</v>
      </c>
      <c r="FP133" s="576">
        <f t="shared" si="323"/>
        <v>0</v>
      </c>
      <c r="FQ133" s="577">
        <f t="shared" si="323"/>
        <v>0</v>
      </c>
      <c r="FR133" s="574"/>
      <c r="FS133" s="575"/>
      <c r="FT133" s="576">
        <f t="shared" si="324"/>
        <v>0</v>
      </c>
      <c r="FU133" s="577">
        <f t="shared" si="324"/>
        <v>0</v>
      </c>
      <c r="FV133" s="574"/>
      <c r="FW133" s="575"/>
      <c r="FX133" s="576">
        <f t="shared" si="325"/>
        <v>0</v>
      </c>
      <c r="FY133" s="577">
        <f t="shared" si="325"/>
        <v>0</v>
      </c>
      <c r="FZ133" s="574"/>
      <c r="GA133" s="575"/>
      <c r="GB133" s="576">
        <f t="shared" si="326"/>
        <v>0</v>
      </c>
      <c r="GC133" s="577">
        <f t="shared" si="326"/>
        <v>0</v>
      </c>
      <c r="GD133" s="576">
        <f t="shared" si="327"/>
        <v>352</v>
      </c>
      <c r="GE133" s="577">
        <f t="shared" si="327"/>
        <v>362</v>
      </c>
      <c r="GF133" s="576">
        <f t="shared" si="327"/>
        <v>0</v>
      </c>
      <c r="GG133" s="577">
        <f t="shared" si="327"/>
        <v>0</v>
      </c>
      <c r="GH133" s="576">
        <f t="shared" si="328"/>
        <v>2428.8300000000008</v>
      </c>
      <c r="GI133" s="577">
        <f t="shared" si="328"/>
        <v>2304.7100000000005</v>
      </c>
      <c r="GJ133" s="576" t="str">
        <f t="shared" si="329"/>
        <v/>
      </c>
      <c r="GK133" s="577" t="str">
        <f t="shared" si="329"/>
        <v/>
      </c>
      <c r="GL133" s="576">
        <f t="shared" si="330"/>
        <v>33</v>
      </c>
      <c r="GM133" s="577">
        <f t="shared" si="330"/>
        <v>34</v>
      </c>
      <c r="GN133" s="576">
        <f t="shared" si="330"/>
        <v>0</v>
      </c>
      <c r="GO133" s="577">
        <f t="shared" si="330"/>
        <v>0</v>
      </c>
      <c r="GP133" s="576">
        <f t="shared" si="331"/>
        <v>310.02999999999997</v>
      </c>
      <c r="GQ133" s="577">
        <f t="shared" si="331"/>
        <v>333.24999999999983</v>
      </c>
      <c r="GR133" s="576">
        <f t="shared" si="332"/>
        <v>0</v>
      </c>
      <c r="GS133" s="577">
        <f t="shared" si="332"/>
        <v>0</v>
      </c>
      <c r="GT133" s="576">
        <f t="shared" si="333"/>
        <v>385</v>
      </c>
      <c r="GU133" s="577">
        <f t="shared" si="333"/>
        <v>396</v>
      </c>
      <c r="GV133" s="576">
        <f t="shared" si="333"/>
        <v>0</v>
      </c>
      <c r="GW133" s="577">
        <f t="shared" si="333"/>
        <v>0</v>
      </c>
      <c r="GX133" s="576">
        <f t="shared" si="334"/>
        <v>2738.8600000000006</v>
      </c>
      <c r="GY133" s="577">
        <f t="shared" si="334"/>
        <v>2637.9600000000005</v>
      </c>
      <c r="GZ133" s="576" t="str">
        <f t="shared" si="334"/>
        <v/>
      </c>
      <c r="HA133" s="577" t="str">
        <f t="shared" si="334"/>
        <v/>
      </c>
      <c r="HB133" s="576">
        <f t="shared" si="335"/>
        <v>0</v>
      </c>
      <c r="HC133" s="577">
        <f t="shared" si="335"/>
        <v>0</v>
      </c>
      <c r="HD133" s="576">
        <f t="shared" si="335"/>
        <v>0</v>
      </c>
      <c r="HE133" s="577">
        <f t="shared" si="335"/>
        <v>0</v>
      </c>
      <c r="HF133" s="576" t="str">
        <f t="shared" si="336"/>
        <v/>
      </c>
      <c r="HG133" s="577" t="str">
        <f t="shared" si="336"/>
        <v/>
      </c>
      <c r="HH133" s="576" t="str">
        <f t="shared" si="337"/>
        <v/>
      </c>
      <c r="HI133" s="577" t="str">
        <f t="shared" si="337"/>
        <v/>
      </c>
      <c r="HJ133" s="576">
        <f t="shared" si="338"/>
        <v>2738.8600000000006</v>
      </c>
      <c r="HK133" s="577">
        <f t="shared" si="338"/>
        <v>2637.96</v>
      </c>
      <c r="HL133" s="576" t="str">
        <f t="shared" si="339"/>
        <v/>
      </c>
      <c r="HM133" s="577" t="str">
        <f t="shared" si="339"/>
        <v/>
      </c>
    </row>
    <row r="134" spans="1:221">
      <c r="A134" s="94" t="s">
        <v>492</v>
      </c>
      <c r="B134" s="516" t="s">
        <v>503</v>
      </c>
      <c r="C134" s="97"/>
      <c r="D134" s="93">
        <v>159966</v>
      </c>
      <c r="E134" s="93">
        <v>4</v>
      </c>
      <c r="F134" s="574">
        <v>866</v>
      </c>
      <c r="G134" s="575">
        <v>970</v>
      </c>
      <c r="H134" s="574">
        <v>13</v>
      </c>
      <c r="I134" s="575">
        <v>24</v>
      </c>
      <c r="J134" s="576">
        <f t="shared" si="272"/>
        <v>853</v>
      </c>
      <c r="K134" s="577">
        <f t="shared" si="272"/>
        <v>946</v>
      </c>
      <c r="L134" s="574">
        <v>120</v>
      </c>
      <c r="M134" s="575">
        <v>120</v>
      </c>
      <c r="N134" s="576">
        <f t="shared" si="273"/>
        <v>853</v>
      </c>
      <c r="O134" s="577">
        <f t="shared" si="273"/>
        <v>946</v>
      </c>
      <c r="P134" s="581">
        <f t="shared" si="273"/>
        <v>0</v>
      </c>
      <c r="Q134" s="582">
        <f t="shared" si="273"/>
        <v>0</v>
      </c>
      <c r="R134" s="574">
        <v>183</v>
      </c>
      <c r="S134" s="575">
        <v>187</v>
      </c>
      <c r="T134" s="576">
        <f t="shared" si="274"/>
        <v>0</v>
      </c>
      <c r="U134" s="577">
        <f t="shared" si="274"/>
        <v>0</v>
      </c>
      <c r="V134" s="574">
        <v>0</v>
      </c>
      <c r="W134" s="575">
        <v>1</v>
      </c>
      <c r="X134" s="576">
        <f t="shared" si="275"/>
        <v>0</v>
      </c>
      <c r="Y134" s="577">
        <f t="shared" si="275"/>
        <v>0</v>
      </c>
      <c r="Z134" s="574">
        <v>1</v>
      </c>
      <c r="AA134" s="575">
        <v>0</v>
      </c>
      <c r="AB134" s="576">
        <f t="shared" si="276"/>
        <v>0</v>
      </c>
      <c r="AC134" s="577">
        <f t="shared" si="276"/>
        <v>0</v>
      </c>
      <c r="AD134" s="576">
        <f t="shared" si="277"/>
        <v>184</v>
      </c>
      <c r="AE134" s="577">
        <f t="shared" si="277"/>
        <v>188</v>
      </c>
      <c r="AF134" s="576">
        <f t="shared" si="278"/>
        <v>0</v>
      </c>
      <c r="AG134" s="577">
        <f t="shared" si="278"/>
        <v>0</v>
      </c>
      <c r="AH134" s="574">
        <v>4.2223497267759598</v>
      </c>
      <c r="AI134" s="575">
        <v>4.3796256684491999</v>
      </c>
      <c r="AJ134" s="576">
        <f t="shared" si="279"/>
        <v>772.69000000000062</v>
      </c>
      <c r="AK134" s="577">
        <f t="shared" si="279"/>
        <v>818.99000000000035</v>
      </c>
      <c r="AL134" s="574">
        <v>0</v>
      </c>
      <c r="AM134" s="575">
        <v>4.74</v>
      </c>
      <c r="AN134" s="576">
        <f t="shared" si="280"/>
        <v>0</v>
      </c>
      <c r="AO134" s="577">
        <f t="shared" si="280"/>
        <v>4.74</v>
      </c>
      <c r="AP134" s="574"/>
      <c r="AQ134" s="575"/>
      <c r="AR134" s="576">
        <f t="shared" si="281"/>
        <v>0</v>
      </c>
      <c r="AS134" s="577">
        <f t="shared" si="281"/>
        <v>0</v>
      </c>
      <c r="AT134" s="576">
        <f t="shared" si="282"/>
        <v>4.1994021739130467</v>
      </c>
      <c r="AU134" s="577">
        <f t="shared" si="282"/>
        <v>4.3815425531914913</v>
      </c>
      <c r="AV134" s="576">
        <f t="shared" si="283"/>
        <v>772.69000000000062</v>
      </c>
      <c r="AW134" s="577">
        <f t="shared" si="283"/>
        <v>823.73000000000036</v>
      </c>
      <c r="AX134" s="574"/>
      <c r="AY134" s="575"/>
      <c r="AZ134" s="576">
        <f t="shared" si="284"/>
        <v>0</v>
      </c>
      <c r="BA134" s="577">
        <f t="shared" si="284"/>
        <v>0</v>
      </c>
      <c r="BB134" s="574"/>
      <c r="BC134" s="575"/>
      <c r="BD134" s="576">
        <f t="shared" si="285"/>
        <v>0</v>
      </c>
      <c r="BE134" s="577">
        <f t="shared" si="285"/>
        <v>0</v>
      </c>
      <c r="BF134" s="574"/>
      <c r="BG134" s="575"/>
      <c r="BH134" s="576">
        <f t="shared" si="286"/>
        <v>0</v>
      </c>
      <c r="BI134" s="577">
        <f t="shared" si="286"/>
        <v>0</v>
      </c>
      <c r="BJ134" s="576">
        <f t="shared" si="287"/>
        <v>0</v>
      </c>
      <c r="BK134" s="577">
        <f t="shared" si="287"/>
        <v>0</v>
      </c>
      <c r="BL134" s="576">
        <f t="shared" si="288"/>
        <v>0</v>
      </c>
      <c r="BM134" s="577">
        <f t="shared" si="288"/>
        <v>0</v>
      </c>
      <c r="BN134" s="574">
        <v>420</v>
      </c>
      <c r="BO134" s="575">
        <v>467</v>
      </c>
      <c r="BP134" s="576">
        <f t="shared" si="289"/>
        <v>0</v>
      </c>
      <c r="BQ134" s="577">
        <f t="shared" si="289"/>
        <v>0</v>
      </c>
      <c r="BR134" s="574">
        <v>7</v>
      </c>
      <c r="BS134" s="575">
        <v>6</v>
      </c>
      <c r="BT134" s="576">
        <f t="shared" si="290"/>
        <v>0</v>
      </c>
      <c r="BU134" s="577">
        <f t="shared" si="290"/>
        <v>0</v>
      </c>
      <c r="BV134" s="574">
        <v>1</v>
      </c>
      <c r="BW134" s="575">
        <v>0</v>
      </c>
      <c r="BX134" s="576">
        <f t="shared" si="291"/>
        <v>0</v>
      </c>
      <c r="BY134" s="577">
        <f t="shared" si="291"/>
        <v>0</v>
      </c>
      <c r="BZ134" s="576">
        <f t="shared" si="292"/>
        <v>428</v>
      </c>
      <c r="CA134" s="577">
        <f t="shared" si="292"/>
        <v>473</v>
      </c>
      <c r="CB134" s="576">
        <f t="shared" si="293"/>
        <v>0</v>
      </c>
      <c r="CC134" s="577">
        <f t="shared" si="293"/>
        <v>0</v>
      </c>
      <c r="CD134" s="574">
        <v>5.9681666666666704</v>
      </c>
      <c r="CE134" s="575">
        <v>5.9060171306209801</v>
      </c>
      <c r="CF134" s="576">
        <f t="shared" si="294"/>
        <v>2506.6300000000015</v>
      </c>
      <c r="CG134" s="577">
        <f t="shared" si="294"/>
        <v>2758.1099999999979</v>
      </c>
      <c r="CH134" s="574">
        <v>8.3699999999999992</v>
      </c>
      <c r="CI134" s="575">
        <v>11.9433333333333</v>
      </c>
      <c r="CJ134" s="576">
        <f t="shared" si="295"/>
        <v>58.589999999999996</v>
      </c>
      <c r="CK134" s="577">
        <f t="shared" si="295"/>
        <v>71.659999999999798</v>
      </c>
      <c r="CL134" s="574"/>
      <c r="CM134" s="575"/>
      <c r="CN134" s="576">
        <f t="shared" si="296"/>
        <v>0</v>
      </c>
      <c r="CO134" s="577">
        <f t="shared" si="296"/>
        <v>0</v>
      </c>
      <c r="CP134" s="576">
        <f t="shared" si="297"/>
        <v>5.9935046728971999</v>
      </c>
      <c r="CQ134" s="577">
        <f t="shared" si="297"/>
        <v>5.9826004228329763</v>
      </c>
      <c r="CR134" s="576">
        <f t="shared" si="298"/>
        <v>2565.2200000000016</v>
      </c>
      <c r="CS134" s="577">
        <f t="shared" si="298"/>
        <v>2829.7699999999977</v>
      </c>
      <c r="CT134" s="574"/>
      <c r="CU134" s="575"/>
      <c r="CV134" s="576">
        <f t="shared" si="299"/>
        <v>0</v>
      </c>
      <c r="CW134" s="577">
        <f t="shared" si="299"/>
        <v>0</v>
      </c>
      <c r="CX134" s="574"/>
      <c r="CY134" s="575"/>
      <c r="CZ134" s="576">
        <f t="shared" si="300"/>
        <v>0</v>
      </c>
      <c r="DA134" s="577">
        <f t="shared" si="300"/>
        <v>0</v>
      </c>
      <c r="DB134" s="574"/>
      <c r="DC134" s="575"/>
      <c r="DD134" s="576">
        <f t="shared" si="301"/>
        <v>0</v>
      </c>
      <c r="DE134" s="577">
        <f t="shared" si="301"/>
        <v>0</v>
      </c>
      <c r="DF134" s="576">
        <f t="shared" si="302"/>
        <v>0</v>
      </c>
      <c r="DG134" s="577">
        <f t="shared" si="302"/>
        <v>0</v>
      </c>
      <c r="DH134" s="576">
        <f t="shared" si="303"/>
        <v>0</v>
      </c>
      <c r="DI134" s="577">
        <f t="shared" si="303"/>
        <v>0</v>
      </c>
      <c r="DJ134" s="576">
        <f t="shared" si="304"/>
        <v>612</v>
      </c>
      <c r="DK134" s="577">
        <f t="shared" si="304"/>
        <v>661</v>
      </c>
      <c r="DL134" s="576">
        <f t="shared" si="304"/>
        <v>0</v>
      </c>
      <c r="DM134" s="577">
        <f t="shared" si="304"/>
        <v>0</v>
      </c>
      <c r="DN134" s="576">
        <f t="shared" si="305"/>
        <v>5.4541013071895463</v>
      </c>
      <c r="DO134" s="577">
        <f t="shared" si="305"/>
        <v>5.5272314674735226</v>
      </c>
      <c r="DP134" s="576">
        <f t="shared" si="306"/>
        <v>3337.9100000000026</v>
      </c>
      <c r="DQ134" s="577">
        <f t="shared" si="306"/>
        <v>3653.4999999999986</v>
      </c>
      <c r="DR134" s="576">
        <f t="shared" si="307"/>
        <v>0</v>
      </c>
      <c r="DS134" s="577">
        <f t="shared" si="307"/>
        <v>0</v>
      </c>
      <c r="DT134" s="576">
        <f t="shared" si="308"/>
        <v>0</v>
      </c>
      <c r="DU134" s="577">
        <f t="shared" si="308"/>
        <v>0</v>
      </c>
      <c r="DV134" s="574">
        <v>199</v>
      </c>
      <c r="DW134" s="575">
        <v>257</v>
      </c>
      <c r="DX134" s="576">
        <f t="shared" si="309"/>
        <v>0</v>
      </c>
      <c r="DY134" s="577">
        <f t="shared" si="309"/>
        <v>0</v>
      </c>
      <c r="DZ134" s="574">
        <v>42</v>
      </c>
      <c r="EA134" s="575">
        <v>28</v>
      </c>
      <c r="EB134" s="576">
        <f t="shared" si="310"/>
        <v>0</v>
      </c>
      <c r="EC134" s="577">
        <f t="shared" si="310"/>
        <v>0</v>
      </c>
      <c r="ED134" s="574"/>
      <c r="EE134" s="575"/>
      <c r="EF134" s="576">
        <f t="shared" si="311"/>
        <v>0</v>
      </c>
      <c r="EG134" s="577">
        <f t="shared" si="311"/>
        <v>0</v>
      </c>
      <c r="EH134" s="576">
        <f t="shared" si="312"/>
        <v>241</v>
      </c>
      <c r="EI134" s="577">
        <f t="shared" si="312"/>
        <v>285</v>
      </c>
      <c r="EJ134" s="576">
        <f t="shared" si="313"/>
        <v>0</v>
      </c>
      <c r="EK134" s="577">
        <f t="shared" si="313"/>
        <v>0</v>
      </c>
      <c r="EL134" s="574">
        <v>7.3743216080401996</v>
      </c>
      <c r="EM134" s="575">
        <v>6.3641245136186804</v>
      </c>
      <c r="EN134" s="576">
        <f t="shared" si="314"/>
        <v>1467.4899999999998</v>
      </c>
      <c r="EO134" s="577">
        <f t="shared" si="314"/>
        <v>1635.5800000000008</v>
      </c>
      <c r="EP134" s="574">
        <v>8.6628571428571401</v>
      </c>
      <c r="EQ134" s="575">
        <v>8.2778571428571404</v>
      </c>
      <c r="ER134" s="576">
        <f t="shared" si="315"/>
        <v>363.83999999999986</v>
      </c>
      <c r="ES134" s="577">
        <f t="shared" si="315"/>
        <v>231.77999999999992</v>
      </c>
      <c r="ET134" s="574"/>
      <c r="EU134" s="575"/>
      <c r="EV134" s="576">
        <f t="shared" si="316"/>
        <v>0</v>
      </c>
      <c r="EW134" s="577">
        <f t="shared" si="316"/>
        <v>0</v>
      </c>
      <c r="EX134" s="576">
        <f t="shared" si="317"/>
        <v>7.5988796680497916</v>
      </c>
      <c r="EY134" s="577">
        <f t="shared" si="317"/>
        <v>6.5521403508771963</v>
      </c>
      <c r="EZ134" s="576">
        <f t="shared" si="318"/>
        <v>1831.3299999999997</v>
      </c>
      <c r="FA134" s="577">
        <f t="shared" si="318"/>
        <v>1867.360000000001</v>
      </c>
      <c r="FB134" s="574"/>
      <c r="FC134" s="575"/>
      <c r="FD134" s="576">
        <f t="shared" si="319"/>
        <v>0</v>
      </c>
      <c r="FE134" s="577">
        <f t="shared" si="319"/>
        <v>0</v>
      </c>
      <c r="FF134" s="574"/>
      <c r="FG134" s="575"/>
      <c r="FH134" s="576">
        <f t="shared" si="320"/>
        <v>0</v>
      </c>
      <c r="FI134" s="577">
        <f t="shared" si="320"/>
        <v>0</v>
      </c>
      <c r="FJ134" s="574"/>
      <c r="FK134" s="575"/>
      <c r="FL134" s="576">
        <f t="shared" si="321"/>
        <v>0</v>
      </c>
      <c r="FM134" s="577">
        <f t="shared" si="321"/>
        <v>0</v>
      </c>
      <c r="FN134" s="576">
        <f t="shared" si="322"/>
        <v>0</v>
      </c>
      <c r="FO134" s="577">
        <f t="shared" si="322"/>
        <v>0</v>
      </c>
      <c r="FP134" s="576">
        <f t="shared" si="323"/>
        <v>0</v>
      </c>
      <c r="FQ134" s="577">
        <f t="shared" si="323"/>
        <v>0</v>
      </c>
      <c r="FR134" s="574"/>
      <c r="FS134" s="575"/>
      <c r="FT134" s="576">
        <f t="shared" si="324"/>
        <v>0</v>
      </c>
      <c r="FU134" s="577">
        <f t="shared" si="324"/>
        <v>0</v>
      </c>
      <c r="FV134" s="574"/>
      <c r="FW134" s="575"/>
      <c r="FX134" s="576">
        <f t="shared" si="325"/>
        <v>0</v>
      </c>
      <c r="FY134" s="577">
        <f t="shared" si="325"/>
        <v>0</v>
      </c>
      <c r="FZ134" s="574"/>
      <c r="GA134" s="575"/>
      <c r="GB134" s="576">
        <f t="shared" si="326"/>
        <v>0</v>
      </c>
      <c r="GC134" s="577">
        <f t="shared" si="326"/>
        <v>0</v>
      </c>
      <c r="GD134" s="576">
        <f t="shared" si="327"/>
        <v>802</v>
      </c>
      <c r="GE134" s="577">
        <f t="shared" si="327"/>
        <v>911</v>
      </c>
      <c r="GF134" s="576">
        <f t="shared" si="327"/>
        <v>0</v>
      </c>
      <c r="GG134" s="577">
        <f t="shared" si="327"/>
        <v>0</v>
      </c>
      <c r="GH134" s="576">
        <f t="shared" si="328"/>
        <v>4746.8100000000013</v>
      </c>
      <c r="GI134" s="577">
        <f t="shared" si="328"/>
        <v>5212.6799999999985</v>
      </c>
      <c r="GJ134" s="576" t="str">
        <f t="shared" si="329"/>
        <v/>
      </c>
      <c r="GK134" s="577" t="str">
        <f t="shared" si="329"/>
        <v/>
      </c>
      <c r="GL134" s="576">
        <f t="shared" si="330"/>
        <v>49</v>
      </c>
      <c r="GM134" s="577">
        <f t="shared" si="330"/>
        <v>35</v>
      </c>
      <c r="GN134" s="576">
        <f t="shared" si="330"/>
        <v>0</v>
      </c>
      <c r="GO134" s="577">
        <f t="shared" si="330"/>
        <v>0</v>
      </c>
      <c r="GP134" s="576">
        <f t="shared" si="331"/>
        <v>422.42999999999984</v>
      </c>
      <c r="GQ134" s="577">
        <f t="shared" si="331"/>
        <v>308.17999999999972</v>
      </c>
      <c r="GR134" s="576">
        <f t="shared" si="332"/>
        <v>0</v>
      </c>
      <c r="GS134" s="577">
        <f t="shared" si="332"/>
        <v>0</v>
      </c>
      <c r="GT134" s="576">
        <f t="shared" si="333"/>
        <v>851</v>
      </c>
      <c r="GU134" s="577">
        <f t="shared" si="333"/>
        <v>946</v>
      </c>
      <c r="GV134" s="576">
        <f t="shared" si="333"/>
        <v>0</v>
      </c>
      <c r="GW134" s="577">
        <f t="shared" si="333"/>
        <v>0</v>
      </c>
      <c r="GX134" s="576">
        <f t="shared" si="334"/>
        <v>5169.2400000000016</v>
      </c>
      <c r="GY134" s="577">
        <f t="shared" si="334"/>
        <v>5520.8599999999979</v>
      </c>
      <c r="GZ134" s="576" t="str">
        <f t="shared" si="334"/>
        <v/>
      </c>
      <c r="HA134" s="577" t="str">
        <f t="shared" si="334"/>
        <v/>
      </c>
      <c r="HB134" s="576">
        <f t="shared" si="335"/>
        <v>2</v>
      </c>
      <c r="HC134" s="577">
        <f t="shared" si="335"/>
        <v>0</v>
      </c>
      <c r="HD134" s="576">
        <f t="shared" si="335"/>
        <v>0</v>
      </c>
      <c r="HE134" s="577">
        <f t="shared" si="335"/>
        <v>0</v>
      </c>
      <c r="HF134" s="576">
        <f t="shared" si="336"/>
        <v>0</v>
      </c>
      <c r="HG134" s="577" t="str">
        <f t="shared" si="336"/>
        <v/>
      </c>
      <c r="HH134" s="576" t="str">
        <f t="shared" si="337"/>
        <v/>
      </c>
      <c r="HI134" s="577" t="str">
        <f t="shared" si="337"/>
        <v/>
      </c>
      <c r="HJ134" s="576">
        <f t="shared" si="338"/>
        <v>5169.2400000000025</v>
      </c>
      <c r="HK134" s="577">
        <f t="shared" si="338"/>
        <v>5520.86</v>
      </c>
      <c r="HL134" s="576" t="str">
        <f t="shared" si="339"/>
        <v/>
      </c>
      <c r="HM134" s="577" t="str">
        <f t="shared" si="339"/>
        <v/>
      </c>
    </row>
    <row r="135" spans="1:221">
      <c r="A135" s="94" t="s">
        <v>492</v>
      </c>
      <c r="B135" s="516" t="s">
        <v>504</v>
      </c>
      <c r="C135" s="97"/>
      <c r="D135" s="93">
        <v>160038</v>
      </c>
      <c r="E135" s="93">
        <v>4</v>
      </c>
      <c r="F135" s="574">
        <v>1167</v>
      </c>
      <c r="G135" s="575">
        <v>1162</v>
      </c>
      <c r="H135" s="574">
        <v>16</v>
      </c>
      <c r="I135" s="575">
        <v>16</v>
      </c>
      <c r="J135" s="576">
        <f t="shared" si="272"/>
        <v>1151</v>
      </c>
      <c r="K135" s="577">
        <f t="shared" si="272"/>
        <v>1146</v>
      </c>
      <c r="L135" s="574">
        <v>120</v>
      </c>
      <c r="M135" s="575">
        <v>120</v>
      </c>
      <c r="N135" s="576">
        <f t="shared" si="273"/>
        <v>1151</v>
      </c>
      <c r="O135" s="577">
        <f t="shared" si="273"/>
        <v>1146</v>
      </c>
      <c r="P135" s="581">
        <f t="shared" si="273"/>
        <v>0</v>
      </c>
      <c r="Q135" s="582">
        <f t="shared" si="273"/>
        <v>0</v>
      </c>
      <c r="R135" s="574">
        <v>285</v>
      </c>
      <c r="S135" s="575">
        <v>299</v>
      </c>
      <c r="T135" s="576">
        <f t="shared" si="274"/>
        <v>0</v>
      </c>
      <c r="U135" s="577">
        <f t="shared" si="274"/>
        <v>0</v>
      </c>
      <c r="V135" s="574">
        <v>0</v>
      </c>
      <c r="W135" s="575">
        <v>7</v>
      </c>
      <c r="X135" s="576">
        <f t="shared" si="275"/>
        <v>0</v>
      </c>
      <c r="Y135" s="577">
        <f t="shared" si="275"/>
        <v>0</v>
      </c>
      <c r="Z135" s="574">
        <v>0</v>
      </c>
      <c r="AA135" s="575">
        <v>0</v>
      </c>
      <c r="AB135" s="576">
        <f t="shared" si="276"/>
        <v>0</v>
      </c>
      <c r="AC135" s="577">
        <f t="shared" si="276"/>
        <v>0</v>
      </c>
      <c r="AD135" s="576">
        <f t="shared" si="277"/>
        <v>285</v>
      </c>
      <c r="AE135" s="577">
        <f t="shared" si="277"/>
        <v>306</v>
      </c>
      <c r="AF135" s="576">
        <f t="shared" si="278"/>
        <v>0</v>
      </c>
      <c r="AG135" s="577">
        <f t="shared" si="278"/>
        <v>0</v>
      </c>
      <c r="AH135" s="574">
        <v>4.1548070175438596</v>
      </c>
      <c r="AI135" s="575">
        <v>4.1978929765886299</v>
      </c>
      <c r="AJ135" s="576">
        <f t="shared" si="279"/>
        <v>1184.1199999999999</v>
      </c>
      <c r="AK135" s="577">
        <f t="shared" si="279"/>
        <v>1255.1700000000003</v>
      </c>
      <c r="AL135" s="574">
        <v>0</v>
      </c>
      <c r="AM135" s="575">
        <v>4.5057142857142898</v>
      </c>
      <c r="AN135" s="576">
        <f t="shared" si="280"/>
        <v>0</v>
      </c>
      <c r="AO135" s="577">
        <f t="shared" si="280"/>
        <v>31.540000000000028</v>
      </c>
      <c r="AP135" s="574"/>
      <c r="AQ135" s="575"/>
      <c r="AR135" s="576">
        <f t="shared" si="281"/>
        <v>0</v>
      </c>
      <c r="AS135" s="577">
        <f t="shared" si="281"/>
        <v>0</v>
      </c>
      <c r="AT135" s="576">
        <f t="shared" si="282"/>
        <v>4.1548070175438596</v>
      </c>
      <c r="AU135" s="577">
        <f t="shared" si="282"/>
        <v>4.2049346405228762</v>
      </c>
      <c r="AV135" s="576">
        <f t="shared" si="283"/>
        <v>1184.1199999999999</v>
      </c>
      <c r="AW135" s="577">
        <f t="shared" si="283"/>
        <v>1286.71</v>
      </c>
      <c r="AX135" s="574"/>
      <c r="AY135" s="575"/>
      <c r="AZ135" s="576">
        <f t="shared" si="284"/>
        <v>0</v>
      </c>
      <c r="BA135" s="577">
        <f t="shared" si="284"/>
        <v>0</v>
      </c>
      <c r="BB135" s="574"/>
      <c r="BC135" s="575"/>
      <c r="BD135" s="576">
        <f t="shared" si="285"/>
        <v>0</v>
      </c>
      <c r="BE135" s="577">
        <f t="shared" si="285"/>
        <v>0</v>
      </c>
      <c r="BF135" s="574"/>
      <c r="BG135" s="575"/>
      <c r="BH135" s="576">
        <f t="shared" si="286"/>
        <v>0</v>
      </c>
      <c r="BI135" s="577">
        <f t="shared" si="286"/>
        <v>0</v>
      </c>
      <c r="BJ135" s="576">
        <f t="shared" si="287"/>
        <v>0</v>
      </c>
      <c r="BK135" s="577">
        <f t="shared" si="287"/>
        <v>0</v>
      </c>
      <c r="BL135" s="576">
        <f t="shared" si="288"/>
        <v>0</v>
      </c>
      <c r="BM135" s="577">
        <f t="shared" si="288"/>
        <v>0</v>
      </c>
      <c r="BN135" s="574">
        <v>314</v>
      </c>
      <c r="BO135" s="575">
        <v>302</v>
      </c>
      <c r="BP135" s="576">
        <f t="shared" si="289"/>
        <v>0</v>
      </c>
      <c r="BQ135" s="577">
        <f t="shared" si="289"/>
        <v>0</v>
      </c>
      <c r="BR135" s="574">
        <v>17</v>
      </c>
      <c r="BS135" s="575">
        <v>11</v>
      </c>
      <c r="BT135" s="576">
        <f t="shared" si="290"/>
        <v>0</v>
      </c>
      <c r="BU135" s="577">
        <f t="shared" si="290"/>
        <v>0</v>
      </c>
      <c r="BV135" s="574">
        <v>2</v>
      </c>
      <c r="BW135" s="575">
        <v>0</v>
      </c>
      <c r="BX135" s="576">
        <f t="shared" si="291"/>
        <v>0</v>
      </c>
      <c r="BY135" s="577">
        <f t="shared" si="291"/>
        <v>0</v>
      </c>
      <c r="BZ135" s="576">
        <f t="shared" si="292"/>
        <v>333</v>
      </c>
      <c r="CA135" s="577">
        <f t="shared" si="292"/>
        <v>313</v>
      </c>
      <c r="CB135" s="576">
        <f t="shared" si="293"/>
        <v>0</v>
      </c>
      <c r="CC135" s="577">
        <f t="shared" si="293"/>
        <v>0</v>
      </c>
      <c r="CD135" s="574">
        <v>5.8280254777070102</v>
      </c>
      <c r="CE135" s="575">
        <v>6.0364238410595998</v>
      </c>
      <c r="CF135" s="576">
        <f t="shared" si="294"/>
        <v>1830.0000000000011</v>
      </c>
      <c r="CG135" s="577">
        <f t="shared" si="294"/>
        <v>1822.9999999999991</v>
      </c>
      <c r="CH135" s="574">
        <v>9.3011764705882296</v>
      </c>
      <c r="CI135" s="575">
        <v>10.8381818181818</v>
      </c>
      <c r="CJ135" s="576">
        <f t="shared" si="295"/>
        <v>158.11999999999989</v>
      </c>
      <c r="CK135" s="577">
        <f t="shared" si="295"/>
        <v>119.2199999999998</v>
      </c>
      <c r="CL135" s="574"/>
      <c r="CM135" s="575"/>
      <c r="CN135" s="576">
        <f t="shared" si="296"/>
        <v>0</v>
      </c>
      <c r="CO135" s="577">
        <f t="shared" si="296"/>
        <v>0</v>
      </c>
      <c r="CP135" s="576">
        <f t="shared" si="297"/>
        <v>5.9703303303303334</v>
      </c>
      <c r="CQ135" s="577">
        <f t="shared" si="297"/>
        <v>6.2051757188498371</v>
      </c>
      <c r="CR135" s="576">
        <f t="shared" si="298"/>
        <v>1988.120000000001</v>
      </c>
      <c r="CS135" s="577">
        <f t="shared" si="298"/>
        <v>1942.2199999999991</v>
      </c>
      <c r="CT135" s="574"/>
      <c r="CU135" s="575"/>
      <c r="CV135" s="576">
        <f t="shared" si="299"/>
        <v>0</v>
      </c>
      <c r="CW135" s="577">
        <f t="shared" si="299"/>
        <v>0</v>
      </c>
      <c r="CX135" s="574"/>
      <c r="CY135" s="575"/>
      <c r="CZ135" s="576">
        <f t="shared" si="300"/>
        <v>0</v>
      </c>
      <c r="DA135" s="577">
        <f t="shared" si="300"/>
        <v>0</v>
      </c>
      <c r="DB135" s="574"/>
      <c r="DC135" s="575"/>
      <c r="DD135" s="576">
        <f t="shared" si="301"/>
        <v>0</v>
      </c>
      <c r="DE135" s="577">
        <f t="shared" si="301"/>
        <v>0</v>
      </c>
      <c r="DF135" s="576">
        <f t="shared" si="302"/>
        <v>0</v>
      </c>
      <c r="DG135" s="577">
        <f t="shared" si="302"/>
        <v>0</v>
      </c>
      <c r="DH135" s="576">
        <f t="shared" si="303"/>
        <v>0</v>
      </c>
      <c r="DI135" s="577">
        <f t="shared" si="303"/>
        <v>0</v>
      </c>
      <c r="DJ135" s="576">
        <f t="shared" si="304"/>
        <v>618</v>
      </c>
      <c r="DK135" s="577">
        <f t="shared" si="304"/>
        <v>619</v>
      </c>
      <c r="DL135" s="576">
        <f t="shared" si="304"/>
        <v>0</v>
      </c>
      <c r="DM135" s="577">
        <f t="shared" si="304"/>
        <v>0</v>
      </c>
      <c r="DN135" s="576">
        <f t="shared" si="305"/>
        <v>5.1330744336569589</v>
      </c>
      <c r="DO135" s="577">
        <f t="shared" si="305"/>
        <v>5.2163651050080766</v>
      </c>
      <c r="DP135" s="576">
        <f t="shared" si="306"/>
        <v>3172.2400000000007</v>
      </c>
      <c r="DQ135" s="577">
        <f t="shared" si="306"/>
        <v>3228.9299999999994</v>
      </c>
      <c r="DR135" s="576">
        <f t="shared" si="307"/>
        <v>0</v>
      </c>
      <c r="DS135" s="577">
        <f t="shared" si="307"/>
        <v>0</v>
      </c>
      <c r="DT135" s="576">
        <f t="shared" si="308"/>
        <v>0</v>
      </c>
      <c r="DU135" s="577">
        <f t="shared" si="308"/>
        <v>0</v>
      </c>
      <c r="DV135" s="574">
        <v>409</v>
      </c>
      <c r="DW135" s="575">
        <v>421</v>
      </c>
      <c r="DX135" s="576">
        <f t="shared" si="309"/>
        <v>0</v>
      </c>
      <c r="DY135" s="577">
        <f t="shared" si="309"/>
        <v>0</v>
      </c>
      <c r="DZ135" s="574">
        <v>124</v>
      </c>
      <c r="EA135" s="575">
        <v>106</v>
      </c>
      <c r="EB135" s="576">
        <f t="shared" si="310"/>
        <v>0</v>
      </c>
      <c r="EC135" s="577">
        <f t="shared" si="310"/>
        <v>0</v>
      </c>
      <c r="ED135" s="574"/>
      <c r="EE135" s="575"/>
      <c r="EF135" s="576">
        <f t="shared" si="311"/>
        <v>0</v>
      </c>
      <c r="EG135" s="577">
        <f t="shared" si="311"/>
        <v>0</v>
      </c>
      <c r="EH135" s="576">
        <f t="shared" si="312"/>
        <v>533</v>
      </c>
      <c r="EI135" s="577">
        <f t="shared" si="312"/>
        <v>527</v>
      </c>
      <c r="EJ135" s="576">
        <f t="shared" si="313"/>
        <v>0</v>
      </c>
      <c r="EK135" s="577">
        <f t="shared" si="313"/>
        <v>0</v>
      </c>
      <c r="EL135" s="574">
        <v>8.5619804400978001</v>
      </c>
      <c r="EM135" s="575">
        <v>8.9266033254156696</v>
      </c>
      <c r="EN135" s="576">
        <f t="shared" si="314"/>
        <v>3501.8500000000004</v>
      </c>
      <c r="EO135" s="577">
        <f t="shared" si="314"/>
        <v>3758.0999999999967</v>
      </c>
      <c r="EP135" s="574">
        <v>10.494274193548399</v>
      </c>
      <c r="EQ135" s="575">
        <v>9.3658490566037802</v>
      </c>
      <c r="ER135" s="576">
        <f t="shared" si="315"/>
        <v>1301.2900000000016</v>
      </c>
      <c r="ES135" s="577">
        <f t="shared" si="315"/>
        <v>992.78000000000065</v>
      </c>
      <c r="ET135" s="574"/>
      <c r="EU135" s="575"/>
      <c r="EV135" s="576">
        <f t="shared" si="316"/>
        <v>0</v>
      </c>
      <c r="EW135" s="577">
        <f t="shared" si="316"/>
        <v>0</v>
      </c>
      <c r="EX135" s="576">
        <f t="shared" si="317"/>
        <v>9.0115196998123874</v>
      </c>
      <c r="EY135" s="577">
        <f t="shared" si="317"/>
        <v>9.0149525616698245</v>
      </c>
      <c r="EZ135" s="576">
        <f t="shared" si="318"/>
        <v>4803.1400000000021</v>
      </c>
      <c r="FA135" s="577">
        <f t="shared" si="318"/>
        <v>4750.8799999999974</v>
      </c>
      <c r="FB135" s="574"/>
      <c r="FC135" s="575"/>
      <c r="FD135" s="576">
        <f t="shared" si="319"/>
        <v>0</v>
      </c>
      <c r="FE135" s="577">
        <f t="shared" si="319"/>
        <v>0</v>
      </c>
      <c r="FF135" s="574"/>
      <c r="FG135" s="575"/>
      <c r="FH135" s="576">
        <f t="shared" si="320"/>
        <v>0</v>
      </c>
      <c r="FI135" s="577">
        <f t="shared" si="320"/>
        <v>0</v>
      </c>
      <c r="FJ135" s="574"/>
      <c r="FK135" s="575"/>
      <c r="FL135" s="576">
        <f t="shared" si="321"/>
        <v>0</v>
      </c>
      <c r="FM135" s="577">
        <f t="shared" si="321"/>
        <v>0</v>
      </c>
      <c r="FN135" s="576">
        <f t="shared" si="322"/>
        <v>0</v>
      </c>
      <c r="FO135" s="577">
        <f t="shared" si="322"/>
        <v>0</v>
      </c>
      <c r="FP135" s="576">
        <f t="shared" si="323"/>
        <v>0</v>
      </c>
      <c r="FQ135" s="577">
        <f t="shared" si="323"/>
        <v>0</v>
      </c>
      <c r="FR135" s="574"/>
      <c r="FS135" s="575"/>
      <c r="FT135" s="576">
        <f t="shared" si="324"/>
        <v>0</v>
      </c>
      <c r="FU135" s="577">
        <f t="shared" si="324"/>
        <v>0</v>
      </c>
      <c r="FV135" s="574"/>
      <c r="FW135" s="575"/>
      <c r="FX135" s="576">
        <f t="shared" si="325"/>
        <v>0</v>
      </c>
      <c r="FY135" s="577">
        <f t="shared" si="325"/>
        <v>0</v>
      </c>
      <c r="FZ135" s="574"/>
      <c r="GA135" s="575"/>
      <c r="GB135" s="576">
        <f t="shared" si="326"/>
        <v>0</v>
      </c>
      <c r="GC135" s="577">
        <f t="shared" si="326"/>
        <v>0</v>
      </c>
      <c r="GD135" s="576">
        <f t="shared" si="327"/>
        <v>1008</v>
      </c>
      <c r="GE135" s="577">
        <f t="shared" si="327"/>
        <v>1022</v>
      </c>
      <c r="GF135" s="576">
        <f t="shared" si="327"/>
        <v>0</v>
      </c>
      <c r="GG135" s="577">
        <f t="shared" si="327"/>
        <v>0</v>
      </c>
      <c r="GH135" s="576">
        <f t="shared" si="328"/>
        <v>6515.9700000000012</v>
      </c>
      <c r="GI135" s="577">
        <f t="shared" si="328"/>
        <v>6836.2699999999959</v>
      </c>
      <c r="GJ135" s="576" t="str">
        <f t="shared" si="329"/>
        <v/>
      </c>
      <c r="GK135" s="577" t="str">
        <f t="shared" si="329"/>
        <v/>
      </c>
      <c r="GL135" s="576">
        <f t="shared" si="330"/>
        <v>141</v>
      </c>
      <c r="GM135" s="577">
        <f t="shared" si="330"/>
        <v>124</v>
      </c>
      <c r="GN135" s="576">
        <f t="shared" si="330"/>
        <v>0</v>
      </c>
      <c r="GO135" s="577">
        <f t="shared" si="330"/>
        <v>0</v>
      </c>
      <c r="GP135" s="576">
        <f t="shared" si="331"/>
        <v>1459.4100000000014</v>
      </c>
      <c r="GQ135" s="577">
        <f t="shared" si="331"/>
        <v>1143.5400000000004</v>
      </c>
      <c r="GR135" s="576">
        <f t="shared" si="332"/>
        <v>0</v>
      </c>
      <c r="GS135" s="577">
        <f t="shared" si="332"/>
        <v>0</v>
      </c>
      <c r="GT135" s="576">
        <f t="shared" si="333"/>
        <v>1149</v>
      </c>
      <c r="GU135" s="577">
        <f t="shared" si="333"/>
        <v>1146</v>
      </c>
      <c r="GV135" s="576">
        <f t="shared" si="333"/>
        <v>0</v>
      </c>
      <c r="GW135" s="577">
        <f t="shared" si="333"/>
        <v>0</v>
      </c>
      <c r="GX135" s="576">
        <f t="shared" si="334"/>
        <v>7975.3800000000028</v>
      </c>
      <c r="GY135" s="577">
        <f t="shared" si="334"/>
        <v>7979.8099999999959</v>
      </c>
      <c r="GZ135" s="576" t="str">
        <f t="shared" si="334"/>
        <v/>
      </c>
      <c r="HA135" s="577" t="str">
        <f t="shared" si="334"/>
        <v/>
      </c>
      <c r="HB135" s="576">
        <f t="shared" si="335"/>
        <v>2</v>
      </c>
      <c r="HC135" s="577">
        <f t="shared" si="335"/>
        <v>0</v>
      </c>
      <c r="HD135" s="576">
        <f t="shared" si="335"/>
        <v>0</v>
      </c>
      <c r="HE135" s="577">
        <f t="shared" si="335"/>
        <v>0</v>
      </c>
      <c r="HF135" s="576">
        <f t="shared" si="336"/>
        <v>0</v>
      </c>
      <c r="HG135" s="577" t="str">
        <f t="shared" si="336"/>
        <v/>
      </c>
      <c r="HH135" s="576" t="str">
        <f t="shared" si="337"/>
        <v/>
      </c>
      <c r="HI135" s="577" t="str">
        <f t="shared" si="337"/>
        <v/>
      </c>
      <c r="HJ135" s="576">
        <f t="shared" si="338"/>
        <v>7975.3800000000028</v>
      </c>
      <c r="HK135" s="577">
        <f t="shared" si="338"/>
        <v>7979.8099999999968</v>
      </c>
      <c r="HL135" s="576" t="str">
        <f t="shared" si="339"/>
        <v/>
      </c>
      <c r="HM135" s="577" t="str">
        <f t="shared" si="339"/>
        <v/>
      </c>
    </row>
    <row r="136" spans="1:221">
      <c r="A136" s="94" t="s">
        <v>492</v>
      </c>
      <c r="B136" s="516" t="s">
        <v>505</v>
      </c>
      <c r="C136" s="96"/>
      <c r="D136" s="93">
        <v>160630</v>
      </c>
      <c r="E136" s="93">
        <v>5</v>
      </c>
      <c r="F136" s="574">
        <v>324</v>
      </c>
      <c r="G136" s="575">
        <v>296</v>
      </c>
      <c r="H136" s="574">
        <v>6</v>
      </c>
      <c r="I136" s="575">
        <v>4</v>
      </c>
      <c r="J136" s="576">
        <f t="shared" si="272"/>
        <v>318</v>
      </c>
      <c r="K136" s="577">
        <f t="shared" si="272"/>
        <v>292</v>
      </c>
      <c r="L136" s="574">
        <v>120</v>
      </c>
      <c r="M136" s="575">
        <v>120</v>
      </c>
      <c r="N136" s="576">
        <f t="shared" si="273"/>
        <v>318</v>
      </c>
      <c r="O136" s="577">
        <f t="shared" si="273"/>
        <v>292</v>
      </c>
      <c r="P136" s="581">
        <f t="shared" si="273"/>
        <v>0</v>
      </c>
      <c r="Q136" s="582">
        <f t="shared" si="273"/>
        <v>0</v>
      </c>
      <c r="R136" s="574">
        <v>13</v>
      </c>
      <c r="S136" s="575">
        <v>17</v>
      </c>
      <c r="T136" s="576">
        <f t="shared" si="274"/>
        <v>0</v>
      </c>
      <c r="U136" s="577">
        <f t="shared" si="274"/>
        <v>0</v>
      </c>
      <c r="V136" s="574">
        <v>2</v>
      </c>
      <c r="W136" s="575">
        <v>2</v>
      </c>
      <c r="X136" s="576">
        <f t="shared" si="275"/>
        <v>0</v>
      </c>
      <c r="Y136" s="577">
        <f t="shared" si="275"/>
        <v>0</v>
      </c>
      <c r="Z136" s="574">
        <v>0</v>
      </c>
      <c r="AA136" s="575">
        <v>0</v>
      </c>
      <c r="AB136" s="576">
        <f t="shared" si="276"/>
        <v>0</v>
      </c>
      <c r="AC136" s="577">
        <f t="shared" si="276"/>
        <v>0</v>
      </c>
      <c r="AD136" s="576">
        <f t="shared" si="277"/>
        <v>15</v>
      </c>
      <c r="AE136" s="577">
        <f t="shared" si="277"/>
        <v>19</v>
      </c>
      <c r="AF136" s="576">
        <f t="shared" si="278"/>
        <v>0</v>
      </c>
      <c r="AG136" s="577">
        <f t="shared" si="278"/>
        <v>0</v>
      </c>
      <c r="AH136" s="574">
        <v>4.6784615384615398</v>
      </c>
      <c r="AI136" s="575">
        <v>6.6229411764705901</v>
      </c>
      <c r="AJ136" s="576">
        <f t="shared" si="279"/>
        <v>60.820000000000014</v>
      </c>
      <c r="AK136" s="577">
        <f t="shared" si="279"/>
        <v>112.59000000000003</v>
      </c>
      <c r="AL136" s="574">
        <v>5.5350000000000001</v>
      </c>
      <c r="AM136" s="575">
        <v>5.24</v>
      </c>
      <c r="AN136" s="576">
        <f t="shared" si="280"/>
        <v>11.07</v>
      </c>
      <c r="AO136" s="577">
        <f t="shared" si="280"/>
        <v>10.48</v>
      </c>
      <c r="AP136" s="574"/>
      <c r="AQ136" s="575"/>
      <c r="AR136" s="576">
        <f t="shared" si="281"/>
        <v>0</v>
      </c>
      <c r="AS136" s="577">
        <f t="shared" si="281"/>
        <v>0</v>
      </c>
      <c r="AT136" s="576">
        <f t="shared" si="282"/>
        <v>4.7926666666666673</v>
      </c>
      <c r="AU136" s="577">
        <f t="shared" si="282"/>
        <v>6.4773684210526339</v>
      </c>
      <c r="AV136" s="576">
        <f t="shared" si="283"/>
        <v>71.890000000000015</v>
      </c>
      <c r="AW136" s="577">
        <f t="shared" si="283"/>
        <v>123.07000000000005</v>
      </c>
      <c r="AX136" s="574"/>
      <c r="AY136" s="575"/>
      <c r="AZ136" s="576">
        <f t="shared" si="284"/>
        <v>0</v>
      </c>
      <c r="BA136" s="577">
        <f t="shared" si="284"/>
        <v>0</v>
      </c>
      <c r="BB136" s="574"/>
      <c r="BC136" s="575"/>
      <c r="BD136" s="576">
        <f t="shared" si="285"/>
        <v>0</v>
      </c>
      <c r="BE136" s="577">
        <f t="shared" si="285"/>
        <v>0</v>
      </c>
      <c r="BF136" s="574"/>
      <c r="BG136" s="575"/>
      <c r="BH136" s="576">
        <f t="shared" si="286"/>
        <v>0</v>
      </c>
      <c r="BI136" s="577">
        <f t="shared" si="286"/>
        <v>0</v>
      </c>
      <c r="BJ136" s="576">
        <f t="shared" si="287"/>
        <v>0</v>
      </c>
      <c r="BK136" s="577">
        <f t="shared" si="287"/>
        <v>0</v>
      </c>
      <c r="BL136" s="576">
        <f t="shared" si="288"/>
        <v>0</v>
      </c>
      <c r="BM136" s="577">
        <f t="shared" si="288"/>
        <v>0</v>
      </c>
      <c r="BN136" s="574">
        <v>64</v>
      </c>
      <c r="BO136" s="575">
        <v>47</v>
      </c>
      <c r="BP136" s="576">
        <f t="shared" si="289"/>
        <v>0</v>
      </c>
      <c r="BQ136" s="577">
        <f t="shared" si="289"/>
        <v>0</v>
      </c>
      <c r="BR136" s="574">
        <v>16</v>
      </c>
      <c r="BS136" s="575">
        <v>9</v>
      </c>
      <c r="BT136" s="576">
        <f t="shared" si="290"/>
        <v>0</v>
      </c>
      <c r="BU136" s="577">
        <f t="shared" si="290"/>
        <v>0</v>
      </c>
      <c r="BV136" s="574">
        <v>0</v>
      </c>
      <c r="BW136" s="575">
        <v>0</v>
      </c>
      <c r="BX136" s="576">
        <f t="shared" si="291"/>
        <v>0</v>
      </c>
      <c r="BY136" s="577">
        <f t="shared" si="291"/>
        <v>0</v>
      </c>
      <c r="BZ136" s="576">
        <f t="shared" si="292"/>
        <v>80</v>
      </c>
      <c r="CA136" s="577">
        <f t="shared" si="292"/>
        <v>56</v>
      </c>
      <c r="CB136" s="576">
        <f t="shared" si="293"/>
        <v>0</v>
      </c>
      <c r="CC136" s="577">
        <f t="shared" si="293"/>
        <v>0</v>
      </c>
      <c r="CD136" s="574">
        <v>8.6137499999999996</v>
      </c>
      <c r="CE136" s="575">
        <v>9.6493617021276599</v>
      </c>
      <c r="CF136" s="576">
        <f t="shared" si="294"/>
        <v>551.28</v>
      </c>
      <c r="CG136" s="577">
        <f t="shared" si="294"/>
        <v>453.52000000000004</v>
      </c>
      <c r="CH136" s="574">
        <v>6.2393749999999999</v>
      </c>
      <c r="CI136" s="575">
        <v>8.1433333333333309</v>
      </c>
      <c r="CJ136" s="576">
        <f t="shared" si="295"/>
        <v>99.83</v>
      </c>
      <c r="CK136" s="577">
        <f t="shared" si="295"/>
        <v>73.289999999999978</v>
      </c>
      <c r="CL136" s="574"/>
      <c r="CM136" s="575"/>
      <c r="CN136" s="576">
        <f t="shared" si="296"/>
        <v>0</v>
      </c>
      <c r="CO136" s="577">
        <f t="shared" si="296"/>
        <v>0</v>
      </c>
      <c r="CP136" s="576">
        <f t="shared" si="297"/>
        <v>8.1388750000000005</v>
      </c>
      <c r="CQ136" s="577">
        <f t="shared" si="297"/>
        <v>9.4073214285714304</v>
      </c>
      <c r="CR136" s="576">
        <f t="shared" si="298"/>
        <v>651.11</v>
      </c>
      <c r="CS136" s="577">
        <f t="shared" si="298"/>
        <v>526.81000000000006</v>
      </c>
      <c r="CT136" s="574"/>
      <c r="CU136" s="575"/>
      <c r="CV136" s="576">
        <f t="shared" si="299"/>
        <v>0</v>
      </c>
      <c r="CW136" s="577">
        <f t="shared" si="299"/>
        <v>0</v>
      </c>
      <c r="CX136" s="574"/>
      <c r="CY136" s="575"/>
      <c r="CZ136" s="576">
        <f t="shared" si="300"/>
        <v>0</v>
      </c>
      <c r="DA136" s="577">
        <f t="shared" si="300"/>
        <v>0</v>
      </c>
      <c r="DB136" s="574"/>
      <c r="DC136" s="575"/>
      <c r="DD136" s="576">
        <f t="shared" si="301"/>
        <v>0</v>
      </c>
      <c r="DE136" s="577">
        <f t="shared" si="301"/>
        <v>0</v>
      </c>
      <c r="DF136" s="576">
        <f t="shared" si="302"/>
        <v>0</v>
      </c>
      <c r="DG136" s="577">
        <f t="shared" si="302"/>
        <v>0</v>
      </c>
      <c r="DH136" s="576">
        <f t="shared" si="303"/>
        <v>0</v>
      </c>
      <c r="DI136" s="577">
        <f t="shared" si="303"/>
        <v>0</v>
      </c>
      <c r="DJ136" s="576">
        <f t="shared" si="304"/>
        <v>95</v>
      </c>
      <c r="DK136" s="577">
        <f t="shared" si="304"/>
        <v>75</v>
      </c>
      <c r="DL136" s="576">
        <f t="shared" si="304"/>
        <v>0</v>
      </c>
      <c r="DM136" s="577">
        <f t="shared" si="304"/>
        <v>0</v>
      </c>
      <c r="DN136" s="576">
        <f t="shared" si="305"/>
        <v>7.6105263157894738</v>
      </c>
      <c r="DO136" s="577">
        <f t="shared" si="305"/>
        <v>8.665066666666668</v>
      </c>
      <c r="DP136" s="576">
        <f t="shared" si="306"/>
        <v>723</v>
      </c>
      <c r="DQ136" s="577">
        <f t="shared" si="306"/>
        <v>649.88000000000011</v>
      </c>
      <c r="DR136" s="576">
        <f t="shared" si="307"/>
        <v>0</v>
      </c>
      <c r="DS136" s="577">
        <f t="shared" si="307"/>
        <v>0</v>
      </c>
      <c r="DT136" s="576">
        <f t="shared" si="308"/>
        <v>0</v>
      </c>
      <c r="DU136" s="577">
        <f t="shared" si="308"/>
        <v>0</v>
      </c>
      <c r="DV136" s="574">
        <v>176</v>
      </c>
      <c r="DW136" s="575">
        <v>179</v>
      </c>
      <c r="DX136" s="576">
        <f t="shared" si="309"/>
        <v>0</v>
      </c>
      <c r="DY136" s="577">
        <f t="shared" si="309"/>
        <v>0</v>
      </c>
      <c r="DZ136" s="574">
        <v>47</v>
      </c>
      <c r="EA136" s="575">
        <v>38</v>
      </c>
      <c r="EB136" s="576">
        <f t="shared" si="310"/>
        <v>0</v>
      </c>
      <c r="EC136" s="577">
        <f t="shared" si="310"/>
        <v>0</v>
      </c>
      <c r="ED136" s="574"/>
      <c r="EE136" s="575"/>
      <c r="EF136" s="576">
        <f t="shared" si="311"/>
        <v>0</v>
      </c>
      <c r="EG136" s="577">
        <f t="shared" si="311"/>
        <v>0</v>
      </c>
      <c r="EH136" s="576">
        <f t="shared" si="312"/>
        <v>223</v>
      </c>
      <c r="EI136" s="577">
        <f t="shared" si="312"/>
        <v>217</v>
      </c>
      <c r="EJ136" s="576">
        <f t="shared" si="313"/>
        <v>0</v>
      </c>
      <c r="EK136" s="577">
        <f t="shared" si="313"/>
        <v>0</v>
      </c>
      <c r="EL136" s="574">
        <v>10.4997159090909</v>
      </c>
      <c r="EM136" s="575">
        <v>10.4378212290503</v>
      </c>
      <c r="EN136" s="576">
        <f t="shared" si="314"/>
        <v>1847.9499999999985</v>
      </c>
      <c r="EO136" s="577">
        <f t="shared" si="314"/>
        <v>1868.3700000000038</v>
      </c>
      <c r="EP136" s="574">
        <v>10.551914893617001</v>
      </c>
      <c r="EQ136" s="575">
        <v>12.7355263157895</v>
      </c>
      <c r="ER136" s="576">
        <f t="shared" si="315"/>
        <v>495.93999999999903</v>
      </c>
      <c r="ES136" s="577">
        <f t="shared" si="315"/>
        <v>483.95000000000095</v>
      </c>
      <c r="ET136" s="574"/>
      <c r="EU136" s="575"/>
      <c r="EV136" s="576">
        <f t="shared" si="316"/>
        <v>0</v>
      </c>
      <c r="EW136" s="577">
        <f t="shared" si="316"/>
        <v>0</v>
      </c>
      <c r="EX136" s="576">
        <f t="shared" si="317"/>
        <v>10.510717488789227</v>
      </c>
      <c r="EY136" s="577">
        <f t="shared" si="317"/>
        <v>10.840184331797257</v>
      </c>
      <c r="EZ136" s="576">
        <f t="shared" si="318"/>
        <v>2343.8899999999976</v>
      </c>
      <c r="FA136" s="577">
        <f t="shared" si="318"/>
        <v>2352.3200000000047</v>
      </c>
      <c r="FB136" s="574"/>
      <c r="FC136" s="575"/>
      <c r="FD136" s="576">
        <f t="shared" si="319"/>
        <v>0</v>
      </c>
      <c r="FE136" s="577">
        <f t="shared" si="319"/>
        <v>0</v>
      </c>
      <c r="FF136" s="574"/>
      <c r="FG136" s="575"/>
      <c r="FH136" s="576">
        <f t="shared" si="320"/>
        <v>0</v>
      </c>
      <c r="FI136" s="577">
        <f t="shared" si="320"/>
        <v>0</v>
      </c>
      <c r="FJ136" s="574"/>
      <c r="FK136" s="575"/>
      <c r="FL136" s="576">
        <f t="shared" si="321"/>
        <v>0</v>
      </c>
      <c r="FM136" s="577">
        <f t="shared" si="321"/>
        <v>0</v>
      </c>
      <c r="FN136" s="576">
        <f t="shared" si="322"/>
        <v>0</v>
      </c>
      <c r="FO136" s="577">
        <f t="shared" si="322"/>
        <v>0</v>
      </c>
      <c r="FP136" s="576">
        <f t="shared" si="323"/>
        <v>0</v>
      </c>
      <c r="FQ136" s="577">
        <f t="shared" si="323"/>
        <v>0</v>
      </c>
      <c r="FR136" s="574"/>
      <c r="FS136" s="575"/>
      <c r="FT136" s="576">
        <f t="shared" si="324"/>
        <v>0</v>
      </c>
      <c r="FU136" s="577">
        <f t="shared" si="324"/>
        <v>0</v>
      </c>
      <c r="FV136" s="574"/>
      <c r="FW136" s="575"/>
      <c r="FX136" s="576">
        <f t="shared" si="325"/>
        <v>0</v>
      </c>
      <c r="FY136" s="577">
        <f t="shared" si="325"/>
        <v>0</v>
      </c>
      <c r="FZ136" s="574"/>
      <c r="GA136" s="575"/>
      <c r="GB136" s="576">
        <f t="shared" si="326"/>
        <v>0</v>
      </c>
      <c r="GC136" s="577">
        <f t="shared" si="326"/>
        <v>0</v>
      </c>
      <c r="GD136" s="576">
        <f t="shared" si="327"/>
        <v>253</v>
      </c>
      <c r="GE136" s="577">
        <f t="shared" si="327"/>
        <v>243</v>
      </c>
      <c r="GF136" s="576">
        <f t="shared" si="327"/>
        <v>0</v>
      </c>
      <c r="GG136" s="577">
        <f t="shared" si="327"/>
        <v>0</v>
      </c>
      <c r="GH136" s="576">
        <f t="shared" si="328"/>
        <v>2460.0499999999984</v>
      </c>
      <c r="GI136" s="577">
        <f t="shared" si="328"/>
        <v>2434.4800000000041</v>
      </c>
      <c r="GJ136" s="576" t="str">
        <f t="shared" si="329"/>
        <v/>
      </c>
      <c r="GK136" s="577" t="str">
        <f t="shared" si="329"/>
        <v/>
      </c>
      <c r="GL136" s="576">
        <f t="shared" si="330"/>
        <v>65</v>
      </c>
      <c r="GM136" s="577">
        <f t="shared" si="330"/>
        <v>49</v>
      </c>
      <c r="GN136" s="576">
        <f t="shared" si="330"/>
        <v>0</v>
      </c>
      <c r="GO136" s="577">
        <f t="shared" si="330"/>
        <v>0</v>
      </c>
      <c r="GP136" s="576">
        <f t="shared" si="331"/>
        <v>606.83999999999901</v>
      </c>
      <c r="GQ136" s="577">
        <f t="shared" si="331"/>
        <v>567.72000000000094</v>
      </c>
      <c r="GR136" s="576">
        <f t="shared" si="332"/>
        <v>0</v>
      </c>
      <c r="GS136" s="577">
        <f t="shared" si="332"/>
        <v>0</v>
      </c>
      <c r="GT136" s="576">
        <f t="shared" si="333"/>
        <v>318</v>
      </c>
      <c r="GU136" s="577">
        <f t="shared" si="333"/>
        <v>292</v>
      </c>
      <c r="GV136" s="576">
        <f t="shared" si="333"/>
        <v>0</v>
      </c>
      <c r="GW136" s="577">
        <f t="shared" si="333"/>
        <v>0</v>
      </c>
      <c r="GX136" s="576">
        <f t="shared" si="334"/>
        <v>3066.8899999999976</v>
      </c>
      <c r="GY136" s="577">
        <f t="shared" si="334"/>
        <v>3002.2000000000053</v>
      </c>
      <c r="GZ136" s="576" t="str">
        <f t="shared" si="334"/>
        <v/>
      </c>
      <c r="HA136" s="577" t="str">
        <f t="shared" si="334"/>
        <v/>
      </c>
      <c r="HB136" s="576">
        <f t="shared" si="335"/>
        <v>0</v>
      </c>
      <c r="HC136" s="577">
        <f t="shared" si="335"/>
        <v>0</v>
      </c>
      <c r="HD136" s="576">
        <f t="shared" si="335"/>
        <v>0</v>
      </c>
      <c r="HE136" s="577">
        <f t="shared" si="335"/>
        <v>0</v>
      </c>
      <c r="HF136" s="576" t="str">
        <f t="shared" si="336"/>
        <v/>
      </c>
      <c r="HG136" s="577" t="str">
        <f t="shared" si="336"/>
        <v/>
      </c>
      <c r="HH136" s="576" t="str">
        <f t="shared" si="337"/>
        <v/>
      </c>
      <c r="HI136" s="577" t="str">
        <f t="shared" si="337"/>
        <v/>
      </c>
      <c r="HJ136" s="576">
        <f t="shared" si="338"/>
        <v>3066.8899999999976</v>
      </c>
      <c r="HK136" s="577">
        <f t="shared" si="338"/>
        <v>3002.2000000000048</v>
      </c>
      <c r="HL136" s="576" t="str">
        <f t="shared" si="339"/>
        <v/>
      </c>
      <c r="HM136" s="577" t="str">
        <f t="shared" si="339"/>
        <v/>
      </c>
    </row>
    <row r="137" spans="1:221">
      <c r="A137" s="94" t="s">
        <v>492</v>
      </c>
      <c r="B137" s="516" t="s">
        <v>506</v>
      </c>
      <c r="C137" s="96"/>
      <c r="D137" s="93">
        <v>159382</v>
      </c>
      <c r="E137" s="95">
        <v>6</v>
      </c>
      <c r="F137" s="574">
        <v>252</v>
      </c>
      <c r="G137" s="575">
        <v>306</v>
      </c>
      <c r="H137" s="574">
        <v>1</v>
      </c>
      <c r="I137" s="575">
        <v>2</v>
      </c>
      <c r="J137" s="576">
        <f t="shared" si="272"/>
        <v>251</v>
      </c>
      <c r="K137" s="577">
        <f t="shared" si="272"/>
        <v>304</v>
      </c>
      <c r="L137" s="574">
        <v>60</v>
      </c>
      <c r="M137" s="575">
        <v>60</v>
      </c>
      <c r="N137" s="576">
        <f t="shared" si="273"/>
        <v>251</v>
      </c>
      <c r="O137" s="577">
        <f t="shared" si="273"/>
        <v>304</v>
      </c>
      <c r="P137" s="581">
        <f t="shared" si="273"/>
        <v>0</v>
      </c>
      <c r="Q137" s="582">
        <f t="shared" si="273"/>
        <v>0</v>
      </c>
      <c r="R137" s="574">
        <v>37</v>
      </c>
      <c r="S137" s="575">
        <v>32</v>
      </c>
      <c r="T137" s="576">
        <f t="shared" si="274"/>
        <v>0</v>
      </c>
      <c r="U137" s="577">
        <f t="shared" si="274"/>
        <v>0</v>
      </c>
      <c r="V137" s="574">
        <v>1</v>
      </c>
      <c r="W137" s="575">
        <v>0</v>
      </c>
      <c r="X137" s="576">
        <f t="shared" si="275"/>
        <v>0</v>
      </c>
      <c r="Y137" s="577">
        <f t="shared" si="275"/>
        <v>0</v>
      </c>
      <c r="Z137" s="574">
        <v>0</v>
      </c>
      <c r="AA137" s="575">
        <v>0</v>
      </c>
      <c r="AB137" s="576">
        <f t="shared" si="276"/>
        <v>0</v>
      </c>
      <c r="AC137" s="577">
        <f t="shared" si="276"/>
        <v>0</v>
      </c>
      <c r="AD137" s="576">
        <f t="shared" si="277"/>
        <v>38</v>
      </c>
      <c r="AE137" s="577">
        <f t="shared" si="277"/>
        <v>32</v>
      </c>
      <c r="AF137" s="576">
        <f t="shared" si="278"/>
        <v>0</v>
      </c>
      <c r="AG137" s="577">
        <f t="shared" si="278"/>
        <v>0</v>
      </c>
      <c r="AH137" s="574">
        <v>4.5305405405405397</v>
      </c>
      <c r="AI137" s="575">
        <v>4.3578124999999996</v>
      </c>
      <c r="AJ137" s="576">
        <f t="shared" si="279"/>
        <v>167.62999999999997</v>
      </c>
      <c r="AK137" s="577">
        <f t="shared" si="279"/>
        <v>139.44999999999999</v>
      </c>
      <c r="AL137" s="574">
        <v>4.74</v>
      </c>
      <c r="AM137" s="575">
        <v>0</v>
      </c>
      <c r="AN137" s="576">
        <f t="shared" si="280"/>
        <v>4.74</v>
      </c>
      <c r="AO137" s="577">
        <f t="shared" si="280"/>
        <v>0</v>
      </c>
      <c r="AP137" s="574"/>
      <c r="AQ137" s="575"/>
      <c r="AR137" s="576">
        <f t="shared" si="281"/>
        <v>0</v>
      </c>
      <c r="AS137" s="577">
        <f t="shared" si="281"/>
        <v>0</v>
      </c>
      <c r="AT137" s="576">
        <f t="shared" si="282"/>
        <v>4.5360526315789471</v>
      </c>
      <c r="AU137" s="577">
        <f t="shared" si="282"/>
        <v>4.3578124999999996</v>
      </c>
      <c r="AV137" s="576">
        <f t="shared" si="283"/>
        <v>172.37</v>
      </c>
      <c r="AW137" s="577">
        <f t="shared" si="283"/>
        <v>139.44999999999999</v>
      </c>
      <c r="AX137" s="574"/>
      <c r="AY137" s="575"/>
      <c r="AZ137" s="576">
        <f t="shared" si="284"/>
        <v>0</v>
      </c>
      <c r="BA137" s="577">
        <f t="shared" si="284"/>
        <v>0</v>
      </c>
      <c r="BB137" s="574"/>
      <c r="BC137" s="575"/>
      <c r="BD137" s="576">
        <f t="shared" si="285"/>
        <v>0</v>
      </c>
      <c r="BE137" s="577">
        <f t="shared" si="285"/>
        <v>0</v>
      </c>
      <c r="BF137" s="574"/>
      <c r="BG137" s="575"/>
      <c r="BH137" s="576">
        <f t="shared" si="286"/>
        <v>0</v>
      </c>
      <c r="BI137" s="577">
        <f t="shared" si="286"/>
        <v>0</v>
      </c>
      <c r="BJ137" s="576">
        <f t="shared" si="287"/>
        <v>0</v>
      </c>
      <c r="BK137" s="577">
        <f t="shared" si="287"/>
        <v>0</v>
      </c>
      <c r="BL137" s="576">
        <f t="shared" si="288"/>
        <v>0</v>
      </c>
      <c r="BM137" s="577">
        <f t="shared" si="288"/>
        <v>0</v>
      </c>
      <c r="BN137" s="574">
        <v>64</v>
      </c>
      <c r="BO137" s="575">
        <v>73</v>
      </c>
      <c r="BP137" s="576">
        <f t="shared" si="289"/>
        <v>0</v>
      </c>
      <c r="BQ137" s="577">
        <f t="shared" si="289"/>
        <v>0</v>
      </c>
      <c r="BR137" s="574">
        <v>11</v>
      </c>
      <c r="BS137" s="575">
        <v>5</v>
      </c>
      <c r="BT137" s="576">
        <f t="shared" si="290"/>
        <v>0</v>
      </c>
      <c r="BU137" s="577">
        <f t="shared" si="290"/>
        <v>0</v>
      </c>
      <c r="BV137" s="574">
        <v>0</v>
      </c>
      <c r="BW137" s="575">
        <v>0</v>
      </c>
      <c r="BX137" s="576">
        <f t="shared" si="291"/>
        <v>0</v>
      </c>
      <c r="BY137" s="577">
        <f t="shared" si="291"/>
        <v>0</v>
      </c>
      <c r="BZ137" s="576">
        <f t="shared" si="292"/>
        <v>75</v>
      </c>
      <c r="CA137" s="577">
        <f t="shared" si="292"/>
        <v>78</v>
      </c>
      <c r="CB137" s="576">
        <f t="shared" si="293"/>
        <v>0</v>
      </c>
      <c r="CC137" s="577">
        <f t="shared" si="293"/>
        <v>0</v>
      </c>
      <c r="CD137" s="574">
        <v>6.3895312500000001</v>
      </c>
      <c r="CE137" s="575">
        <v>7.7960273972602696</v>
      </c>
      <c r="CF137" s="576">
        <f t="shared" si="294"/>
        <v>408.93</v>
      </c>
      <c r="CG137" s="577">
        <f t="shared" si="294"/>
        <v>569.10999999999967</v>
      </c>
      <c r="CH137" s="574">
        <v>10.7127272727273</v>
      </c>
      <c r="CI137" s="575">
        <v>13.358000000000001</v>
      </c>
      <c r="CJ137" s="576">
        <f t="shared" si="295"/>
        <v>117.84000000000029</v>
      </c>
      <c r="CK137" s="577">
        <f t="shared" si="295"/>
        <v>66.790000000000006</v>
      </c>
      <c r="CL137" s="574"/>
      <c r="CM137" s="575"/>
      <c r="CN137" s="576">
        <f t="shared" si="296"/>
        <v>0</v>
      </c>
      <c r="CO137" s="577">
        <f t="shared" si="296"/>
        <v>0</v>
      </c>
      <c r="CP137" s="576">
        <f t="shared" si="297"/>
        <v>7.0236000000000045</v>
      </c>
      <c r="CQ137" s="577">
        <f t="shared" si="297"/>
        <v>8.1525641025640976</v>
      </c>
      <c r="CR137" s="576">
        <f t="shared" si="298"/>
        <v>526.77000000000032</v>
      </c>
      <c r="CS137" s="577">
        <f t="shared" si="298"/>
        <v>635.89999999999964</v>
      </c>
      <c r="CT137" s="574"/>
      <c r="CU137" s="575"/>
      <c r="CV137" s="576">
        <f t="shared" si="299"/>
        <v>0</v>
      </c>
      <c r="CW137" s="577">
        <f t="shared" si="299"/>
        <v>0</v>
      </c>
      <c r="CX137" s="574"/>
      <c r="CY137" s="575"/>
      <c r="CZ137" s="576">
        <f t="shared" si="300"/>
        <v>0</v>
      </c>
      <c r="DA137" s="577">
        <f t="shared" si="300"/>
        <v>0</v>
      </c>
      <c r="DB137" s="574"/>
      <c r="DC137" s="575"/>
      <c r="DD137" s="576">
        <f t="shared" si="301"/>
        <v>0</v>
      </c>
      <c r="DE137" s="577">
        <f t="shared" si="301"/>
        <v>0</v>
      </c>
      <c r="DF137" s="576">
        <f t="shared" si="302"/>
        <v>0</v>
      </c>
      <c r="DG137" s="577">
        <f t="shared" si="302"/>
        <v>0</v>
      </c>
      <c r="DH137" s="576">
        <f t="shared" si="303"/>
        <v>0</v>
      </c>
      <c r="DI137" s="577">
        <f t="shared" si="303"/>
        <v>0</v>
      </c>
      <c r="DJ137" s="576">
        <f t="shared" si="304"/>
        <v>113</v>
      </c>
      <c r="DK137" s="577">
        <f t="shared" si="304"/>
        <v>110</v>
      </c>
      <c r="DL137" s="576">
        <f t="shared" si="304"/>
        <v>0</v>
      </c>
      <c r="DM137" s="577">
        <f t="shared" si="304"/>
        <v>0</v>
      </c>
      <c r="DN137" s="576">
        <f t="shared" si="305"/>
        <v>6.1870796460177022</v>
      </c>
      <c r="DO137" s="577">
        <f t="shared" si="305"/>
        <v>7.0486363636363611</v>
      </c>
      <c r="DP137" s="576">
        <f t="shared" si="306"/>
        <v>699.14000000000033</v>
      </c>
      <c r="DQ137" s="577">
        <f t="shared" si="306"/>
        <v>775.34999999999968</v>
      </c>
      <c r="DR137" s="576">
        <f t="shared" si="307"/>
        <v>0</v>
      </c>
      <c r="DS137" s="577">
        <f t="shared" si="307"/>
        <v>0</v>
      </c>
      <c r="DT137" s="576">
        <f t="shared" si="308"/>
        <v>0</v>
      </c>
      <c r="DU137" s="577">
        <f t="shared" si="308"/>
        <v>0</v>
      </c>
      <c r="DV137" s="574">
        <v>122</v>
      </c>
      <c r="DW137" s="575">
        <v>168</v>
      </c>
      <c r="DX137" s="576">
        <f t="shared" si="309"/>
        <v>0</v>
      </c>
      <c r="DY137" s="577">
        <f t="shared" si="309"/>
        <v>0</v>
      </c>
      <c r="DZ137" s="574">
        <v>16</v>
      </c>
      <c r="EA137" s="575">
        <v>26</v>
      </c>
      <c r="EB137" s="576">
        <f t="shared" si="310"/>
        <v>0</v>
      </c>
      <c r="EC137" s="577">
        <f t="shared" si="310"/>
        <v>0</v>
      </c>
      <c r="ED137" s="574"/>
      <c r="EE137" s="575"/>
      <c r="EF137" s="576">
        <f t="shared" si="311"/>
        <v>0</v>
      </c>
      <c r="EG137" s="577">
        <f t="shared" si="311"/>
        <v>0</v>
      </c>
      <c r="EH137" s="576">
        <f t="shared" si="312"/>
        <v>138</v>
      </c>
      <c r="EI137" s="577">
        <f t="shared" si="312"/>
        <v>194</v>
      </c>
      <c r="EJ137" s="576">
        <f t="shared" si="313"/>
        <v>0</v>
      </c>
      <c r="EK137" s="577">
        <f t="shared" si="313"/>
        <v>0</v>
      </c>
      <c r="EL137" s="574">
        <v>6.1349999999999998</v>
      </c>
      <c r="EM137" s="575">
        <v>7.4882738095238102</v>
      </c>
      <c r="EN137" s="576">
        <f t="shared" si="314"/>
        <v>748.47</v>
      </c>
      <c r="EO137" s="577">
        <f t="shared" si="314"/>
        <v>1258.0300000000002</v>
      </c>
      <c r="EP137" s="574">
        <v>8.8606250000000006</v>
      </c>
      <c r="EQ137" s="575">
        <v>12.051923076923099</v>
      </c>
      <c r="ER137" s="576">
        <f t="shared" si="315"/>
        <v>141.77000000000001</v>
      </c>
      <c r="ES137" s="577">
        <f t="shared" si="315"/>
        <v>313.35000000000059</v>
      </c>
      <c r="ET137" s="574"/>
      <c r="EU137" s="575"/>
      <c r="EV137" s="576">
        <f t="shared" si="316"/>
        <v>0</v>
      </c>
      <c r="EW137" s="577">
        <f t="shared" si="316"/>
        <v>0</v>
      </c>
      <c r="EX137" s="576">
        <f t="shared" si="317"/>
        <v>6.4510144927536235</v>
      </c>
      <c r="EY137" s="577">
        <f t="shared" si="317"/>
        <v>8.0998969072164986</v>
      </c>
      <c r="EZ137" s="576">
        <f t="shared" si="318"/>
        <v>890.24</v>
      </c>
      <c r="FA137" s="577">
        <f t="shared" si="318"/>
        <v>1571.3800000000008</v>
      </c>
      <c r="FB137" s="574"/>
      <c r="FC137" s="575"/>
      <c r="FD137" s="576">
        <f t="shared" si="319"/>
        <v>0</v>
      </c>
      <c r="FE137" s="577">
        <f t="shared" si="319"/>
        <v>0</v>
      </c>
      <c r="FF137" s="574"/>
      <c r="FG137" s="575"/>
      <c r="FH137" s="576">
        <f t="shared" si="320"/>
        <v>0</v>
      </c>
      <c r="FI137" s="577">
        <f t="shared" si="320"/>
        <v>0</v>
      </c>
      <c r="FJ137" s="574"/>
      <c r="FK137" s="575"/>
      <c r="FL137" s="576">
        <f t="shared" si="321"/>
        <v>0</v>
      </c>
      <c r="FM137" s="577">
        <f t="shared" si="321"/>
        <v>0</v>
      </c>
      <c r="FN137" s="576">
        <f t="shared" si="322"/>
        <v>0</v>
      </c>
      <c r="FO137" s="577">
        <f t="shared" si="322"/>
        <v>0</v>
      </c>
      <c r="FP137" s="576">
        <f t="shared" si="323"/>
        <v>0</v>
      </c>
      <c r="FQ137" s="577">
        <f t="shared" si="323"/>
        <v>0</v>
      </c>
      <c r="FR137" s="574"/>
      <c r="FS137" s="575"/>
      <c r="FT137" s="576">
        <f t="shared" si="324"/>
        <v>0</v>
      </c>
      <c r="FU137" s="577">
        <f t="shared" si="324"/>
        <v>0</v>
      </c>
      <c r="FV137" s="574"/>
      <c r="FW137" s="575"/>
      <c r="FX137" s="576">
        <f t="shared" si="325"/>
        <v>0</v>
      </c>
      <c r="FY137" s="577">
        <f t="shared" si="325"/>
        <v>0</v>
      </c>
      <c r="FZ137" s="574"/>
      <c r="GA137" s="575"/>
      <c r="GB137" s="576">
        <f t="shared" si="326"/>
        <v>0</v>
      </c>
      <c r="GC137" s="577">
        <f t="shared" si="326"/>
        <v>0</v>
      </c>
      <c r="GD137" s="576">
        <f t="shared" si="327"/>
        <v>223</v>
      </c>
      <c r="GE137" s="577">
        <f t="shared" si="327"/>
        <v>273</v>
      </c>
      <c r="GF137" s="576">
        <f t="shared" si="327"/>
        <v>0</v>
      </c>
      <c r="GG137" s="577">
        <f t="shared" si="327"/>
        <v>0</v>
      </c>
      <c r="GH137" s="576">
        <f t="shared" si="328"/>
        <v>1325.03</v>
      </c>
      <c r="GI137" s="577">
        <f t="shared" si="328"/>
        <v>1966.59</v>
      </c>
      <c r="GJ137" s="576" t="str">
        <f t="shared" si="329"/>
        <v/>
      </c>
      <c r="GK137" s="577" t="str">
        <f t="shared" si="329"/>
        <v/>
      </c>
      <c r="GL137" s="576">
        <f t="shared" si="330"/>
        <v>28</v>
      </c>
      <c r="GM137" s="577">
        <f t="shared" si="330"/>
        <v>31</v>
      </c>
      <c r="GN137" s="576">
        <f t="shared" si="330"/>
        <v>0</v>
      </c>
      <c r="GO137" s="577">
        <f t="shared" si="330"/>
        <v>0</v>
      </c>
      <c r="GP137" s="576">
        <f t="shared" si="331"/>
        <v>264.35000000000031</v>
      </c>
      <c r="GQ137" s="577">
        <f t="shared" si="331"/>
        <v>380.14000000000061</v>
      </c>
      <c r="GR137" s="576">
        <f t="shared" si="332"/>
        <v>0</v>
      </c>
      <c r="GS137" s="577">
        <f t="shared" si="332"/>
        <v>0</v>
      </c>
      <c r="GT137" s="576">
        <f t="shared" si="333"/>
        <v>251</v>
      </c>
      <c r="GU137" s="577">
        <f t="shared" si="333"/>
        <v>304</v>
      </c>
      <c r="GV137" s="576">
        <f t="shared" si="333"/>
        <v>0</v>
      </c>
      <c r="GW137" s="577">
        <f t="shared" si="333"/>
        <v>0</v>
      </c>
      <c r="GX137" s="576">
        <f t="shared" si="334"/>
        <v>1589.3800000000003</v>
      </c>
      <c r="GY137" s="577">
        <f t="shared" si="334"/>
        <v>2346.7300000000005</v>
      </c>
      <c r="GZ137" s="576" t="str">
        <f t="shared" si="334"/>
        <v/>
      </c>
      <c r="HA137" s="577" t="str">
        <f t="shared" si="334"/>
        <v/>
      </c>
      <c r="HB137" s="576">
        <f t="shared" si="335"/>
        <v>0</v>
      </c>
      <c r="HC137" s="577">
        <f t="shared" si="335"/>
        <v>0</v>
      </c>
      <c r="HD137" s="576">
        <f t="shared" si="335"/>
        <v>0</v>
      </c>
      <c r="HE137" s="577">
        <f t="shared" si="335"/>
        <v>0</v>
      </c>
      <c r="HF137" s="576" t="str">
        <f t="shared" si="336"/>
        <v/>
      </c>
      <c r="HG137" s="577" t="str">
        <f t="shared" si="336"/>
        <v/>
      </c>
      <c r="HH137" s="576" t="str">
        <f t="shared" si="337"/>
        <v/>
      </c>
      <c r="HI137" s="577" t="str">
        <f t="shared" si="337"/>
        <v/>
      </c>
      <c r="HJ137" s="576">
        <f t="shared" si="338"/>
        <v>1589.3800000000003</v>
      </c>
      <c r="HK137" s="577">
        <f t="shared" si="338"/>
        <v>2346.7300000000005</v>
      </c>
      <c r="HL137" s="576" t="str">
        <f t="shared" si="339"/>
        <v/>
      </c>
      <c r="HM137" s="577" t="str">
        <f t="shared" si="339"/>
        <v/>
      </c>
    </row>
    <row r="138" spans="1:221">
      <c r="A138" s="94" t="s">
        <v>492</v>
      </c>
      <c r="B138" s="517" t="s">
        <v>507</v>
      </c>
      <c r="C138" s="98"/>
      <c r="D138" s="93">
        <v>437103</v>
      </c>
      <c r="E138" s="95">
        <v>8</v>
      </c>
      <c r="F138" s="574">
        <v>451</v>
      </c>
      <c r="G138" s="575">
        <v>525</v>
      </c>
      <c r="H138" s="574">
        <v>18</v>
      </c>
      <c r="I138" s="575">
        <v>8</v>
      </c>
      <c r="J138" s="576">
        <f t="shared" si="272"/>
        <v>433</v>
      </c>
      <c r="K138" s="577">
        <f t="shared" si="272"/>
        <v>517</v>
      </c>
      <c r="L138" s="574">
        <v>60</v>
      </c>
      <c r="M138" s="575">
        <v>60</v>
      </c>
      <c r="N138" s="576">
        <f t="shared" si="273"/>
        <v>435</v>
      </c>
      <c r="O138" s="577">
        <f t="shared" si="273"/>
        <v>517</v>
      </c>
      <c r="P138" s="581">
        <f t="shared" si="273"/>
        <v>0</v>
      </c>
      <c r="Q138" s="582">
        <f t="shared" si="273"/>
        <v>0</v>
      </c>
      <c r="R138" s="574">
        <v>34</v>
      </c>
      <c r="S138" s="575">
        <v>37</v>
      </c>
      <c r="T138" s="576">
        <f t="shared" si="274"/>
        <v>0</v>
      </c>
      <c r="U138" s="577">
        <f t="shared" si="274"/>
        <v>0</v>
      </c>
      <c r="V138" s="574">
        <v>9</v>
      </c>
      <c r="W138" s="575">
        <v>9</v>
      </c>
      <c r="X138" s="576">
        <f t="shared" si="275"/>
        <v>0</v>
      </c>
      <c r="Y138" s="577">
        <f t="shared" si="275"/>
        <v>0</v>
      </c>
      <c r="Z138" s="574">
        <v>0</v>
      </c>
      <c r="AA138" s="575">
        <v>0</v>
      </c>
      <c r="AB138" s="576">
        <f t="shared" si="276"/>
        <v>0</v>
      </c>
      <c r="AC138" s="577">
        <f t="shared" si="276"/>
        <v>0</v>
      </c>
      <c r="AD138" s="576">
        <f t="shared" si="277"/>
        <v>43</v>
      </c>
      <c r="AE138" s="577">
        <f t="shared" si="277"/>
        <v>46</v>
      </c>
      <c r="AF138" s="576">
        <f t="shared" si="278"/>
        <v>0</v>
      </c>
      <c r="AG138" s="577">
        <f t="shared" si="278"/>
        <v>0</v>
      </c>
      <c r="AH138" s="574">
        <v>4.1558823529411804</v>
      </c>
      <c r="AI138" s="575">
        <v>4.16432432432432</v>
      </c>
      <c r="AJ138" s="576">
        <f t="shared" si="279"/>
        <v>141.30000000000013</v>
      </c>
      <c r="AK138" s="577">
        <f t="shared" si="279"/>
        <v>154.07999999999984</v>
      </c>
      <c r="AL138" s="574">
        <v>3.8066666666666702</v>
      </c>
      <c r="AM138" s="575">
        <v>6.81</v>
      </c>
      <c r="AN138" s="576">
        <f t="shared" si="280"/>
        <v>34.260000000000034</v>
      </c>
      <c r="AO138" s="577">
        <f t="shared" si="280"/>
        <v>61.29</v>
      </c>
      <c r="AP138" s="574"/>
      <c r="AQ138" s="575"/>
      <c r="AR138" s="576">
        <f t="shared" si="281"/>
        <v>0</v>
      </c>
      <c r="AS138" s="577">
        <f t="shared" si="281"/>
        <v>0</v>
      </c>
      <c r="AT138" s="576">
        <f t="shared" si="282"/>
        <v>4.0827906976744224</v>
      </c>
      <c r="AU138" s="577">
        <f t="shared" si="282"/>
        <v>4.681956521739127</v>
      </c>
      <c r="AV138" s="576">
        <f t="shared" si="283"/>
        <v>175.56000000000017</v>
      </c>
      <c r="AW138" s="577">
        <f t="shared" si="283"/>
        <v>215.36999999999983</v>
      </c>
      <c r="AX138" s="574"/>
      <c r="AY138" s="575"/>
      <c r="AZ138" s="576">
        <f t="shared" si="284"/>
        <v>0</v>
      </c>
      <c r="BA138" s="577">
        <f t="shared" si="284"/>
        <v>0</v>
      </c>
      <c r="BB138" s="574"/>
      <c r="BC138" s="575"/>
      <c r="BD138" s="576">
        <f t="shared" si="285"/>
        <v>0</v>
      </c>
      <c r="BE138" s="577">
        <f t="shared" si="285"/>
        <v>0</v>
      </c>
      <c r="BF138" s="574"/>
      <c r="BG138" s="575"/>
      <c r="BH138" s="576">
        <f t="shared" si="286"/>
        <v>0</v>
      </c>
      <c r="BI138" s="577">
        <f t="shared" si="286"/>
        <v>0</v>
      </c>
      <c r="BJ138" s="576">
        <f t="shared" si="287"/>
        <v>0</v>
      </c>
      <c r="BK138" s="577">
        <f t="shared" si="287"/>
        <v>0</v>
      </c>
      <c r="BL138" s="576">
        <f t="shared" si="288"/>
        <v>0</v>
      </c>
      <c r="BM138" s="577">
        <f t="shared" si="288"/>
        <v>0</v>
      </c>
      <c r="BN138" s="574">
        <v>131</v>
      </c>
      <c r="BO138" s="575">
        <v>130</v>
      </c>
      <c r="BP138" s="576">
        <f t="shared" si="289"/>
        <v>0</v>
      </c>
      <c r="BQ138" s="577">
        <f t="shared" si="289"/>
        <v>0</v>
      </c>
      <c r="BR138" s="574">
        <v>32</v>
      </c>
      <c r="BS138" s="575">
        <v>47</v>
      </c>
      <c r="BT138" s="576">
        <f t="shared" si="290"/>
        <v>0</v>
      </c>
      <c r="BU138" s="577">
        <f t="shared" si="290"/>
        <v>0</v>
      </c>
      <c r="BV138" s="574">
        <v>0</v>
      </c>
      <c r="BW138" s="575">
        <v>0</v>
      </c>
      <c r="BX138" s="576">
        <f t="shared" si="291"/>
        <v>0</v>
      </c>
      <c r="BY138" s="577">
        <f t="shared" si="291"/>
        <v>0</v>
      </c>
      <c r="BZ138" s="576">
        <f t="shared" si="292"/>
        <v>163</v>
      </c>
      <c r="CA138" s="577">
        <f t="shared" si="292"/>
        <v>177</v>
      </c>
      <c r="CB138" s="576">
        <f t="shared" si="293"/>
        <v>0</v>
      </c>
      <c r="CC138" s="577">
        <f t="shared" si="293"/>
        <v>0</v>
      </c>
      <c r="CD138" s="574">
        <v>5.4061832061068698</v>
      </c>
      <c r="CE138" s="575">
        <v>5.4053846153846203</v>
      </c>
      <c r="CF138" s="576">
        <f t="shared" si="294"/>
        <v>708.20999999999992</v>
      </c>
      <c r="CG138" s="577">
        <f t="shared" si="294"/>
        <v>702.70000000000061</v>
      </c>
      <c r="CH138" s="574">
        <v>5.6775000000000002</v>
      </c>
      <c r="CI138" s="575">
        <v>7.2412765957446803</v>
      </c>
      <c r="CJ138" s="576">
        <f t="shared" si="295"/>
        <v>181.68</v>
      </c>
      <c r="CK138" s="577">
        <f t="shared" si="295"/>
        <v>340.34</v>
      </c>
      <c r="CL138" s="574"/>
      <c r="CM138" s="575"/>
      <c r="CN138" s="576">
        <f t="shared" si="296"/>
        <v>0</v>
      </c>
      <c r="CO138" s="577">
        <f t="shared" si="296"/>
        <v>0</v>
      </c>
      <c r="CP138" s="576">
        <f t="shared" si="297"/>
        <v>5.4594478527607357</v>
      </c>
      <c r="CQ138" s="577">
        <f t="shared" si="297"/>
        <v>5.8928813559322073</v>
      </c>
      <c r="CR138" s="576">
        <f t="shared" si="298"/>
        <v>889.88999999999987</v>
      </c>
      <c r="CS138" s="577">
        <f t="shared" si="298"/>
        <v>1043.0400000000006</v>
      </c>
      <c r="CT138" s="574"/>
      <c r="CU138" s="575"/>
      <c r="CV138" s="576">
        <f t="shared" si="299"/>
        <v>0</v>
      </c>
      <c r="CW138" s="577">
        <f t="shared" si="299"/>
        <v>0</v>
      </c>
      <c r="CX138" s="574"/>
      <c r="CY138" s="575"/>
      <c r="CZ138" s="576">
        <f t="shared" si="300"/>
        <v>0</v>
      </c>
      <c r="DA138" s="577">
        <f t="shared" si="300"/>
        <v>0</v>
      </c>
      <c r="DB138" s="574"/>
      <c r="DC138" s="575"/>
      <c r="DD138" s="576">
        <f t="shared" si="301"/>
        <v>0</v>
      </c>
      <c r="DE138" s="577">
        <f t="shared" si="301"/>
        <v>0</v>
      </c>
      <c r="DF138" s="576">
        <f t="shared" si="302"/>
        <v>0</v>
      </c>
      <c r="DG138" s="577">
        <f t="shared" si="302"/>
        <v>0</v>
      </c>
      <c r="DH138" s="576">
        <f t="shared" si="303"/>
        <v>0</v>
      </c>
      <c r="DI138" s="577">
        <f t="shared" si="303"/>
        <v>0</v>
      </c>
      <c r="DJ138" s="576">
        <f t="shared" si="304"/>
        <v>206</v>
      </c>
      <c r="DK138" s="577">
        <f t="shared" si="304"/>
        <v>223</v>
      </c>
      <c r="DL138" s="576">
        <f t="shared" si="304"/>
        <v>0</v>
      </c>
      <c r="DM138" s="577">
        <f t="shared" si="304"/>
        <v>0</v>
      </c>
      <c r="DN138" s="576">
        <f t="shared" si="305"/>
        <v>5.1720873786407768</v>
      </c>
      <c r="DO138" s="577">
        <f t="shared" si="305"/>
        <v>5.6430941704035895</v>
      </c>
      <c r="DP138" s="576">
        <f t="shared" si="306"/>
        <v>1065.45</v>
      </c>
      <c r="DQ138" s="577">
        <f t="shared" si="306"/>
        <v>1258.4100000000005</v>
      </c>
      <c r="DR138" s="576">
        <f t="shared" si="307"/>
        <v>0</v>
      </c>
      <c r="DS138" s="577">
        <f t="shared" si="307"/>
        <v>0</v>
      </c>
      <c r="DT138" s="576">
        <f t="shared" si="308"/>
        <v>0</v>
      </c>
      <c r="DU138" s="577">
        <f t="shared" si="308"/>
        <v>0</v>
      </c>
      <c r="DV138" s="574">
        <v>192</v>
      </c>
      <c r="DW138" s="575">
        <v>249</v>
      </c>
      <c r="DX138" s="576">
        <f t="shared" si="309"/>
        <v>0</v>
      </c>
      <c r="DY138" s="577">
        <f t="shared" si="309"/>
        <v>0</v>
      </c>
      <c r="DZ138" s="574">
        <v>37</v>
      </c>
      <c r="EA138" s="575">
        <v>45</v>
      </c>
      <c r="EB138" s="576">
        <f t="shared" si="310"/>
        <v>0</v>
      </c>
      <c r="EC138" s="577">
        <f t="shared" si="310"/>
        <v>0</v>
      </c>
      <c r="ED138" s="574"/>
      <c r="EE138" s="575"/>
      <c r="EF138" s="576">
        <f t="shared" si="311"/>
        <v>0</v>
      </c>
      <c r="EG138" s="577">
        <f t="shared" si="311"/>
        <v>0</v>
      </c>
      <c r="EH138" s="576">
        <f t="shared" si="312"/>
        <v>229</v>
      </c>
      <c r="EI138" s="577">
        <f t="shared" si="312"/>
        <v>294</v>
      </c>
      <c r="EJ138" s="576">
        <f t="shared" si="313"/>
        <v>0</v>
      </c>
      <c r="EK138" s="577">
        <f t="shared" si="313"/>
        <v>0</v>
      </c>
      <c r="EL138" s="574">
        <v>7.8749479166666703</v>
      </c>
      <c r="EM138" s="575">
        <v>7.2252208835341296</v>
      </c>
      <c r="EN138" s="576">
        <f t="shared" si="314"/>
        <v>1511.9900000000007</v>
      </c>
      <c r="EO138" s="577">
        <f t="shared" si="314"/>
        <v>1799.0799999999983</v>
      </c>
      <c r="EP138" s="574">
        <v>7.1872972972972997</v>
      </c>
      <c r="EQ138" s="575">
        <v>9.18888888888889</v>
      </c>
      <c r="ER138" s="576">
        <f t="shared" si="315"/>
        <v>265.93000000000006</v>
      </c>
      <c r="ES138" s="577">
        <f t="shared" si="315"/>
        <v>413.50000000000006</v>
      </c>
      <c r="ET138" s="574"/>
      <c r="EU138" s="575"/>
      <c r="EV138" s="576">
        <f t="shared" si="316"/>
        <v>0</v>
      </c>
      <c r="EW138" s="577">
        <f t="shared" si="316"/>
        <v>0</v>
      </c>
      <c r="EX138" s="576">
        <f t="shared" si="317"/>
        <v>7.763842794759829</v>
      </c>
      <c r="EY138" s="577">
        <f t="shared" si="317"/>
        <v>7.5257823129251653</v>
      </c>
      <c r="EZ138" s="576">
        <f t="shared" si="318"/>
        <v>1777.9200000000008</v>
      </c>
      <c r="FA138" s="577">
        <f t="shared" si="318"/>
        <v>2212.5799999999986</v>
      </c>
      <c r="FB138" s="574"/>
      <c r="FC138" s="575"/>
      <c r="FD138" s="576">
        <f t="shared" si="319"/>
        <v>0</v>
      </c>
      <c r="FE138" s="577">
        <f t="shared" si="319"/>
        <v>0</v>
      </c>
      <c r="FF138" s="574"/>
      <c r="FG138" s="575"/>
      <c r="FH138" s="576">
        <f t="shared" si="320"/>
        <v>0</v>
      </c>
      <c r="FI138" s="577">
        <f t="shared" si="320"/>
        <v>0</v>
      </c>
      <c r="FJ138" s="574"/>
      <c r="FK138" s="575"/>
      <c r="FL138" s="576">
        <f t="shared" si="321"/>
        <v>0</v>
      </c>
      <c r="FM138" s="577">
        <f t="shared" si="321"/>
        <v>0</v>
      </c>
      <c r="FN138" s="576">
        <f t="shared" si="322"/>
        <v>0</v>
      </c>
      <c r="FO138" s="577">
        <f t="shared" si="322"/>
        <v>0</v>
      </c>
      <c r="FP138" s="576">
        <f t="shared" si="323"/>
        <v>0</v>
      </c>
      <c r="FQ138" s="577">
        <f t="shared" si="323"/>
        <v>0</v>
      </c>
      <c r="FR138" s="574"/>
      <c r="FS138" s="575"/>
      <c r="FT138" s="576">
        <f t="shared" si="324"/>
        <v>0</v>
      </c>
      <c r="FU138" s="577">
        <f t="shared" si="324"/>
        <v>0</v>
      </c>
      <c r="FV138" s="574"/>
      <c r="FW138" s="575"/>
      <c r="FX138" s="576">
        <f t="shared" si="325"/>
        <v>0</v>
      </c>
      <c r="FY138" s="577">
        <f t="shared" si="325"/>
        <v>0</v>
      </c>
      <c r="FZ138" s="574"/>
      <c r="GA138" s="575"/>
      <c r="GB138" s="576">
        <f t="shared" si="326"/>
        <v>0</v>
      </c>
      <c r="GC138" s="577">
        <f t="shared" si="326"/>
        <v>0</v>
      </c>
      <c r="GD138" s="576">
        <f t="shared" si="327"/>
        <v>357</v>
      </c>
      <c r="GE138" s="577">
        <f t="shared" si="327"/>
        <v>416</v>
      </c>
      <c r="GF138" s="576">
        <f t="shared" si="327"/>
        <v>0</v>
      </c>
      <c r="GG138" s="577">
        <f t="shared" si="327"/>
        <v>0</v>
      </c>
      <c r="GH138" s="576">
        <f t="shared" si="328"/>
        <v>2361.5000000000009</v>
      </c>
      <c r="GI138" s="577">
        <f t="shared" si="328"/>
        <v>2655.8599999999988</v>
      </c>
      <c r="GJ138" s="576" t="str">
        <f t="shared" si="329"/>
        <v/>
      </c>
      <c r="GK138" s="577" t="str">
        <f t="shared" si="329"/>
        <v/>
      </c>
      <c r="GL138" s="576">
        <f t="shared" si="330"/>
        <v>78</v>
      </c>
      <c r="GM138" s="577">
        <f t="shared" si="330"/>
        <v>101</v>
      </c>
      <c r="GN138" s="576">
        <f t="shared" si="330"/>
        <v>0</v>
      </c>
      <c r="GO138" s="577">
        <f t="shared" si="330"/>
        <v>0</v>
      </c>
      <c r="GP138" s="576">
        <f t="shared" si="331"/>
        <v>481.87000000000012</v>
      </c>
      <c r="GQ138" s="577">
        <f t="shared" si="331"/>
        <v>815.13000000000011</v>
      </c>
      <c r="GR138" s="576">
        <f t="shared" si="332"/>
        <v>0</v>
      </c>
      <c r="GS138" s="577">
        <f t="shared" si="332"/>
        <v>0</v>
      </c>
      <c r="GT138" s="576">
        <f t="shared" si="333"/>
        <v>435</v>
      </c>
      <c r="GU138" s="577">
        <f t="shared" si="333"/>
        <v>517</v>
      </c>
      <c r="GV138" s="576">
        <f t="shared" si="333"/>
        <v>0</v>
      </c>
      <c r="GW138" s="577">
        <f t="shared" si="333"/>
        <v>0</v>
      </c>
      <c r="GX138" s="576">
        <f t="shared" si="334"/>
        <v>2843.3700000000008</v>
      </c>
      <c r="GY138" s="577">
        <f t="shared" si="334"/>
        <v>3470.9899999999989</v>
      </c>
      <c r="GZ138" s="576" t="str">
        <f t="shared" si="334"/>
        <v/>
      </c>
      <c r="HA138" s="577" t="str">
        <f t="shared" si="334"/>
        <v/>
      </c>
      <c r="HB138" s="576">
        <f t="shared" si="335"/>
        <v>0</v>
      </c>
      <c r="HC138" s="577">
        <f t="shared" si="335"/>
        <v>0</v>
      </c>
      <c r="HD138" s="576">
        <f t="shared" si="335"/>
        <v>0</v>
      </c>
      <c r="HE138" s="577">
        <f t="shared" si="335"/>
        <v>0</v>
      </c>
      <c r="HF138" s="576" t="str">
        <f t="shared" si="336"/>
        <v/>
      </c>
      <c r="HG138" s="577" t="str">
        <f t="shared" si="336"/>
        <v/>
      </c>
      <c r="HH138" s="576" t="str">
        <f t="shared" si="337"/>
        <v/>
      </c>
      <c r="HI138" s="577" t="str">
        <f t="shared" si="337"/>
        <v/>
      </c>
      <c r="HJ138" s="576">
        <f t="shared" si="338"/>
        <v>2843.3700000000008</v>
      </c>
      <c r="HK138" s="577">
        <f t="shared" si="338"/>
        <v>3470.9899999999989</v>
      </c>
      <c r="HL138" s="576" t="str">
        <f t="shared" si="339"/>
        <v/>
      </c>
      <c r="HM138" s="577" t="str">
        <f t="shared" si="339"/>
        <v/>
      </c>
    </row>
    <row r="139" spans="1:221">
      <c r="A139" s="94" t="s">
        <v>492</v>
      </c>
      <c r="B139" s="516" t="s">
        <v>508</v>
      </c>
      <c r="C139" s="97" t="s">
        <v>1143</v>
      </c>
      <c r="D139" s="93">
        <v>158431</v>
      </c>
      <c r="E139" s="95">
        <v>8</v>
      </c>
      <c r="F139" s="574">
        <v>674</v>
      </c>
      <c r="G139" s="575">
        <v>589</v>
      </c>
      <c r="H139" s="574">
        <v>4</v>
      </c>
      <c r="I139" s="575">
        <v>3</v>
      </c>
      <c r="J139" s="576">
        <f t="shared" si="272"/>
        <v>670</v>
      </c>
      <c r="K139" s="577">
        <f t="shared" si="272"/>
        <v>586</v>
      </c>
      <c r="L139" s="574">
        <v>60</v>
      </c>
      <c r="M139" s="575">
        <v>60</v>
      </c>
      <c r="N139" s="576">
        <f t="shared" si="273"/>
        <v>670</v>
      </c>
      <c r="O139" s="577">
        <f t="shared" si="273"/>
        <v>586</v>
      </c>
      <c r="P139" s="581">
        <f t="shared" si="273"/>
        <v>0</v>
      </c>
      <c r="Q139" s="582">
        <f t="shared" si="273"/>
        <v>0</v>
      </c>
      <c r="R139" s="574">
        <v>62</v>
      </c>
      <c r="S139" s="575">
        <v>42</v>
      </c>
      <c r="T139" s="576">
        <f t="shared" si="274"/>
        <v>0</v>
      </c>
      <c r="U139" s="577">
        <f t="shared" si="274"/>
        <v>0</v>
      </c>
      <c r="V139" s="574">
        <v>8</v>
      </c>
      <c r="W139" s="575">
        <v>6</v>
      </c>
      <c r="X139" s="576">
        <f t="shared" si="275"/>
        <v>0</v>
      </c>
      <c r="Y139" s="577">
        <f t="shared" si="275"/>
        <v>0</v>
      </c>
      <c r="Z139" s="574">
        <v>0</v>
      </c>
      <c r="AA139" s="575">
        <v>0</v>
      </c>
      <c r="AB139" s="576">
        <f t="shared" si="276"/>
        <v>0</v>
      </c>
      <c r="AC139" s="577">
        <f t="shared" si="276"/>
        <v>0</v>
      </c>
      <c r="AD139" s="576">
        <f t="shared" si="277"/>
        <v>70</v>
      </c>
      <c r="AE139" s="577">
        <f t="shared" si="277"/>
        <v>48</v>
      </c>
      <c r="AF139" s="576">
        <f t="shared" si="278"/>
        <v>0</v>
      </c>
      <c r="AG139" s="577">
        <f t="shared" si="278"/>
        <v>0</v>
      </c>
      <c r="AH139" s="574">
        <v>3.76983870967742</v>
      </c>
      <c r="AI139" s="575">
        <v>3.3926190476190499</v>
      </c>
      <c r="AJ139" s="576">
        <f t="shared" si="279"/>
        <v>233.73000000000005</v>
      </c>
      <c r="AK139" s="577">
        <f t="shared" si="279"/>
        <v>142.49000000000009</v>
      </c>
      <c r="AL139" s="574">
        <v>4.7887500000000003</v>
      </c>
      <c r="AM139" s="575">
        <v>5.5783333333333296</v>
      </c>
      <c r="AN139" s="576">
        <f t="shared" si="280"/>
        <v>38.31</v>
      </c>
      <c r="AO139" s="577">
        <f t="shared" si="280"/>
        <v>33.469999999999978</v>
      </c>
      <c r="AP139" s="574"/>
      <c r="AQ139" s="575"/>
      <c r="AR139" s="576">
        <f t="shared" si="281"/>
        <v>0</v>
      </c>
      <c r="AS139" s="577">
        <f t="shared" si="281"/>
        <v>0</v>
      </c>
      <c r="AT139" s="576">
        <f t="shared" si="282"/>
        <v>3.8862857142857155</v>
      </c>
      <c r="AU139" s="577">
        <f t="shared" si="282"/>
        <v>3.6658333333333348</v>
      </c>
      <c r="AV139" s="576">
        <f t="shared" si="283"/>
        <v>272.04000000000008</v>
      </c>
      <c r="AW139" s="577">
        <f t="shared" si="283"/>
        <v>175.96000000000006</v>
      </c>
      <c r="AX139" s="574"/>
      <c r="AY139" s="575"/>
      <c r="AZ139" s="576">
        <f t="shared" si="284"/>
        <v>0</v>
      </c>
      <c r="BA139" s="577">
        <f t="shared" si="284"/>
        <v>0</v>
      </c>
      <c r="BB139" s="574"/>
      <c r="BC139" s="575"/>
      <c r="BD139" s="576">
        <f t="shared" si="285"/>
        <v>0</v>
      </c>
      <c r="BE139" s="577">
        <f t="shared" si="285"/>
        <v>0</v>
      </c>
      <c r="BF139" s="574"/>
      <c r="BG139" s="575"/>
      <c r="BH139" s="576">
        <f t="shared" si="286"/>
        <v>0</v>
      </c>
      <c r="BI139" s="577">
        <f t="shared" si="286"/>
        <v>0</v>
      </c>
      <c r="BJ139" s="576">
        <f t="shared" si="287"/>
        <v>0</v>
      </c>
      <c r="BK139" s="577">
        <f t="shared" si="287"/>
        <v>0</v>
      </c>
      <c r="BL139" s="576">
        <f t="shared" si="288"/>
        <v>0</v>
      </c>
      <c r="BM139" s="577">
        <f t="shared" si="288"/>
        <v>0</v>
      </c>
      <c r="BN139" s="574">
        <v>213</v>
      </c>
      <c r="BO139" s="575">
        <v>158</v>
      </c>
      <c r="BP139" s="576">
        <f t="shared" si="289"/>
        <v>0</v>
      </c>
      <c r="BQ139" s="577">
        <f t="shared" si="289"/>
        <v>0</v>
      </c>
      <c r="BR139" s="574">
        <v>40</v>
      </c>
      <c r="BS139" s="575">
        <v>36</v>
      </c>
      <c r="BT139" s="576">
        <f t="shared" si="290"/>
        <v>0</v>
      </c>
      <c r="BU139" s="577">
        <f t="shared" si="290"/>
        <v>0</v>
      </c>
      <c r="BV139" s="574">
        <v>0</v>
      </c>
      <c r="BW139" s="575">
        <v>0</v>
      </c>
      <c r="BX139" s="576">
        <f t="shared" si="291"/>
        <v>0</v>
      </c>
      <c r="BY139" s="577">
        <f t="shared" si="291"/>
        <v>0</v>
      </c>
      <c r="BZ139" s="576">
        <f t="shared" si="292"/>
        <v>253</v>
      </c>
      <c r="CA139" s="577">
        <f t="shared" si="292"/>
        <v>194</v>
      </c>
      <c r="CB139" s="576">
        <f t="shared" si="293"/>
        <v>0</v>
      </c>
      <c r="CC139" s="577">
        <f t="shared" si="293"/>
        <v>0</v>
      </c>
      <c r="CD139" s="574">
        <v>5.0769483568075104</v>
      </c>
      <c r="CE139" s="575">
        <v>5.5037974683544304</v>
      </c>
      <c r="CF139" s="576">
        <f t="shared" si="294"/>
        <v>1081.3899999999996</v>
      </c>
      <c r="CG139" s="577">
        <f t="shared" si="294"/>
        <v>869.6</v>
      </c>
      <c r="CH139" s="574">
        <v>5.8177500000000002</v>
      </c>
      <c r="CI139" s="575">
        <v>6.8711111111111096</v>
      </c>
      <c r="CJ139" s="576">
        <f t="shared" si="295"/>
        <v>232.71</v>
      </c>
      <c r="CK139" s="577">
        <f t="shared" si="295"/>
        <v>247.35999999999996</v>
      </c>
      <c r="CL139" s="574"/>
      <c r="CM139" s="575"/>
      <c r="CN139" s="576">
        <f t="shared" si="296"/>
        <v>0</v>
      </c>
      <c r="CO139" s="577">
        <f t="shared" si="296"/>
        <v>0</v>
      </c>
      <c r="CP139" s="576">
        <f t="shared" si="297"/>
        <v>5.1940711462450579</v>
      </c>
      <c r="CQ139" s="577">
        <f t="shared" si="297"/>
        <v>5.7575257731958764</v>
      </c>
      <c r="CR139" s="576">
        <f t="shared" si="298"/>
        <v>1314.0999999999997</v>
      </c>
      <c r="CS139" s="577">
        <f t="shared" si="298"/>
        <v>1116.96</v>
      </c>
      <c r="CT139" s="574"/>
      <c r="CU139" s="575"/>
      <c r="CV139" s="576">
        <f t="shared" si="299"/>
        <v>0</v>
      </c>
      <c r="CW139" s="577">
        <f t="shared" si="299"/>
        <v>0</v>
      </c>
      <c r="CX139" s="574"/>
      <c r="CY139" s="575"/>
      <c r="CZ139" s="576">
        <f t="shared" si="300"/>
        <v>0</v>
      </c>
      <c r="DA139" s="577">
        <f t="shared" si="300"/>
        <v>0</v>
      </c>
      <c r="DB139" s="574"/>
      <c r="DC139" s="575"/>
      <c r="DD139" s="576">
        <f t="shared" si="301"/>
        <v>0</v>
      </c>
      <c r="DE139" s="577">
        <f t="shared" si="301"/>
        <v>0</v>
      </c>
      <c r="DF139" s="576">
        <f t="shared" si="302"/>
        <v>0</v>
      </c>
      <c r="DG139" s="577">
        <f t="shared" si="302"/>
        <v>0</v>
      </c>
      <c r="DH139" s="576">
        <f t="shared" si="303"/>
        <v>0</v>
      </c>
      <c r="DI139" s="577">
        <f t="shared" si="303"/>
        <v>0</v>
      </c>
      <c r="DJ139" s="576">
        <f t="shared" si="304"/>
        <v>323</v>
      </c>
      <c r="DK139" s="577">
        <f t="shared" si="304"/>
        <v>242</v>
      </c>
      <c r="DL139" s="576">
        <f t="shared" si="304"/>
        <v>0</v>
      </c>
      <c r="DM139" s="577">
        <f t="shared" si="304"/>
        <v>0</v>
      </c>
      <c r="DN139" s="576">
        <f t="shared" si="305"/>
        <v>4.9106501547987609</v>
      </c>
      <c r="DO139" s="577">
        <f t="shared" si="305"/>
        <v>5.3426446280991735</v>
      </c>
      <c r="DP139" s="576">
        <f t="shared" si="306"/>
        <v>1586.1399999999999</v>
      </c>
      <c r="DQ139" s="577">
        <f t="shared" si="306"/>
        <v>1292.92</v>
      </c>
      <c r="DR139" s="576">
        <f t="shared" si="307"/>
        <v>0</v>
      </c>
      <c r="DS139" s="577">
        <f t="shared" si="307"/>
        <v>0</v>
      </c>
      <c r="DT139" s="576">
        <f t="shared" si="308"/>
        <v>0</v>
      </c>
      <c r="DU139" s="577">
        <f t="shared" si="308"/>
        <v>0</v>
      </c>
      <c r="DV139" s="574">
        <v>261</v>
      </c>
      <c r="DW139" s="575">
        <v>265</v>
      </c>
      <c r="DX139" s="576">
        <f t="shared" si="309"/>
        <v>0</v>
      </c>
      <c r="DY139" s="577">
        <f t="shared" si="309"/>
        <v>0</v>
      </c>
      <c r="DZ139" s="574">
        <v>86</v>
      </c>
      <c r="EA139" s="575">
        <v>79</v>
      </c>
      <c r="EB139" s="576">
        <f t="shared" si="310"/>
        <v>0</v>
      </c>
      <c r="EC139" s="577">
        <f t="shared" si="310"/>
        <v>0</v>
      </c>
      <c r="ED139" s="574"/>
      <c r="EE139" s="575"/>
      <c r="EF139" s="576">
        <f t="shared" si="311"/>
        <v>0</v>
      </c>
      <c r="EG139" s="577">
        <f t="shared" si="311"/>
        <v>0</v>
      </c>
      <c r="EH139" s="576">
        <f t="shared" si="312"/>
        <v>347</v>
      </c>
      <c r="EI139" s="577">
        <f t="shared" si="312"/>
        <v>344</v>
      </c>
      <c r="EJ139" s="576">
        <f t="shared" si="313"/>
        <v>0</v>
      </c>
      <c r="EK139" s="577">
        <f t="shared" si="313"/>
        <v>0</v>
      </c>
      <c r="EL139" s="574">
        <v>7.5965134099616796</v>
      </c>
      <c r="EM139" s="575">
        <v>8.6728301886792494</v>
      </c>
      <c r="EN139" s="576">
        <f t="shared" si="314"/>
        <v>1982.6899999999985</v>
      </c>
      <c r="EO139" s="577">
        <f t="shared" si="314"/>
        <v>2298.3000000000011</v>
      </c>
      <c r="EP139" s="574">
        <v>7.0402325581395298</v>
      </c>
      <c r="EQ139" s="575">
        <v>7.9430379746835502</v>
      </c>
      <c r="ER139" s="576">
        <f t="shared" si="315"/>
        <v>605.45999999999958</v>
      </c>
      <c r="ES139" s="577">
        <f t="shared" si="315"/>
        <v>627.50000000000045</v>
      </c>
      <c r="ET139" s="574"/>
      <c r="EU139" s="575"/>
      <c r="EV139" s="576">
        <f t="shared" si="316"/>
        <v>0</v>
      </c>
      <c r="EW139" s="577">
        <f t="shared" si="316"/>
        <v>0</v>
      </c>
      <c r="EX139" s="576">
        <f t="shared" si="317"/>
        <v>7.4586455331412038</v>
      </c>
      <c r="EY139" s="577">
        <f t="shared" si="317"/>
        <v>8.5052325581395394</v>
      </c>
      <c r="EZ139" s="576">
        <f t="shared" si="318"/>
        <v>2588.1499999999978</v>
      </c>
      <c r="FA139" s="577">
        <f t="shared" si="318"/>
        <v>2925.8000000000015</v>
      </c>
      <c r="FB139" s="574"/>
      <c r="FC139" s="575"/>
      <c r="FD139" s="576">
        <f t="shared" si="319"/>
        <v>0</v>
      </c>
      <c r="FE139" s="577">
        <f t="shared" si="319"/>
        <v>0</v>
      </c>
      <c r="FF139" s="574"/>
      <c r="FG139" s="575"/>
      <c r="FH139" s="576">
        <f t="shared" si="320"/>
        <v>0</v>
      </c>
      <c r="FI139" s="577">
        <f t="shared" si="320"/>
        <v>0</v>
      </c>
      <c r="FJ139" s="574"/>
      <c r="FK139" s="575"/>
      <c r="FL139" s="576">
        <f t="shared" si="321"/>
        <v>0</v>
      </c>
      <c r="FM139" s="577">
        <f t="shared" si="321"/>
        <v>0</v>
      </c>
      <c r="FN139" s="576">
        <f t="shared" si="322"/>
        <v>0</v>
      </c>
      <c r="FO139" s="577">
        <f t="shared" si="322"/>
        <v>0</v>
      </c>
      <c r="FP139" s="576">
        <f t="shared" si="323"/>
        <v>0</v>
      </c>
      <c r="FQ139" s="577">
        <f t="shared" si="323"/>
        <v>0</v>
      </c>
      <c r="FR139" s="574"/>
      <c r="FS139" s="575"/>
      <c r="FT139" s="576">
        <f t="shared" si="324"/>
        <v>0</v>
      </c>
      <c r="FU139" s="577">
        <f t="shared" si="324"/>
        <v>0</v>
      </c>
      <c r="FV139" s="574"/>
      <c r="FW139" s="575"/>
      <c r="FX139" s="576">
        <f t="shared" si="325"/>
        <v>0</v>
      </c>
      <c r="FY139" s="577">
        <f t="shared" si="325"/>
        <v>0</v>
      </c>
      <c r="FZ139" s="574"/>
      <c r="GA139" s="575"/>
      <c r="GB139" s="576">
        <f t="shared" si="326"/>
        <v>0</v>
      </c>
      <c r="GC139" s="577">
        <f t="shared" si="326"/>
        <v>0</v>
      </c>
      <c r="GD139" s="576">
        <f t="shared" si="327"/>
        <v>536</v>
      </c>
      <c r="GE139" s="577">
        <f t="shared" si="327"/>
        <v>465</v>
      </c>
      <c r="GF139" s="576">
        <f t="shared" si="327"/>
        <v>0</v>
      </c>
      <c r="GG139" s="577">
        <f t="shared" si="327"/>
        <v>0</v>
      </c>
      <c r="GH139" s="576">
        <f t="shared" si="328"/>
        <v>3297.8099999999981</v>
      </c>
      <c r="GI139" s="577">
        <f t="shared" si="328"/>
        <v>3310.3900000000012</v>
      </c>
      <c r="GJ139" s="576" t="str">
        <f t="shared" si="329"/>
        <v/>
      </c>
      <c r="GK139" s="577" t="str">
        <f t="shared" si="329"/>
        <v/>
      </c>
      <c r="GL139" s="576">
        <f t="shared" si="330"/>
        <v>134</v>
      </c>
      <c r="GM139" s="577">
        <f t="shared" si="330"/>
        <v>121</v>
      </c>
      <c r="GN139" s="576">
        <f t="shared" si="330"/>
        <v>0</v>
      </c>
      <c r="GO139" s="577">
        <f t="shared" si="330"/>
        <v>0</v>
      </c>
      <c r="GP139" s="576">
        <f t="shared" si="331"/>
        <v>876.47999999999956</v>
      </c>
      <c r="GQ139" s="577">
        <f t="shared" si="331"/>
        <v>908.33000000000038</v>
      </c>
      <c r="GR139" s="576">
        <f t="shared" si="332"/>
        <v>0</v>
      </c>
      <c r="GS139" s="577">
        <f t="shared" si="332"/>
        <v>0</v>
      </c>
      <c r="GT139" s="576">
        <f t="shared" si="333"/>
        <v>670</v>
      </c>
      <c r="GU139" s="577">
        <f t="shared" si="333"/>
        <v>586</v>
      </c>
      <c r="GV139" s="576">
        <f t="shared" si="333"/>
        <v>0</v>
      </c>
      <c r="GW139" s="577">
        <f t="shared" si="333"/>
        <v>0</v>
      </c>
      <c r="GX139" s="576">
        <f t="shared" si="334"/>
        <v>4174.2899999999972</v>
      </c>
      <c r="GY139" s="577">
        <f t="shared" si="334"/>
        <v>4218.7200000000012</v>
      </c>
      <c r="GZ139" s="576" t="str">
        <f t="shared" si="334"/>
        <v/>
      </c>
      <c r="HA139" s="577" t="str">
        <f t="shared" si="334"/>
        <v/>
      </c>
      <c r="HB139" s="576">
        <f t="shared" si="335"/>
        <v>0</v>
      </c>
      <c r="HC139" s="577">
        <f t="shared" si="335"/>
        <v>0</v>
      </c>
      <c r="HD139" s="576">
        <f t="shared" si="335"/>
        <v>0</v>
      </c>
      <c r="HE139" s="577">
        <f t="shared" si="335"/>
        <v>0</v>
      </c>
      <c r="HF139" s="576" t="str">
        <f t="shared" si="336"/>
        <v/>
      </c>
      <c r="HG139" s="577" t="str">
        <f t="shared" si="336"/>
        <v/>
      </c>
      <c r="HH139" s="576" t="str">
        <f t="shared" si="337"/>
        <v/>
      </c>
      <c r="HI139" s="577" t="str">
        <f t="shared" si="337"/>
        <v/>
      </c>
      <c r="HJ139" s="576">
        <f t="shared" si="338"/>
        <v>4174.2899999999972</v>
      </c>
      <c r="HK139" s="577">
        <f t="shared" si="338"/>
        <v>4218.7200000000012</v>
      </c>
      <c r="HL139" s="576" t="str">
        <f t="shared" si="339"/>
        <v/>
      </c>
      <c r="HM139" s="577" t="str">
        <f t="shared" si="339"/>
        <v/>
      </c>
    </row>
    <row r="140" spans="1:221">
      <c r="A140" s="94" t="s">
        <v>492</v>
      </c>
      <c r="B140" s="517" t="s">
        <v>509</v>
      </c>
      <c r="C140" s="98"/>
      <c r="D140" s="93">
        <v>158662</v>
      </c>
      <c r="E140" s="95">
        <v>8</v>
      </c>
      <c r="F140" s="574">
        <v>1282</v>
      </c>
      <c r="G140" s="575">
        <v>1173</v>
      </c>
      <c r="H140" s="574">
        <v>13</v>
      </c>
      <c r="I140" s="575">
        <v>11</v>
      </c>
      <c r="J140" s="576">
        <f t="shared" si="272"/>
        <v>1269</v>
      </c>
      <c r="K140" s="577">
        <f t="shared" si="272"/>
        <v>1162</v>
      </c>
      <c r="L140" s="574">
        <v>60</v>
      </c>
      <c r="M140" s="575">
        <v>60</v>
      </c>
      <c r="N140" s="576">
        <f t="shared" si="273"/>
        <v>1269</v>
      </c>
      <c r="O140" s="577">
        <f t="shared" si="273"/>
        <v>1162</v>
      </c>
      <c r="P140" s="581">
        <f t="shared" si="273"/>
        <v>0</v>
      </c>
      <c r="Q140" s="582">
        <f t="shared" si="273"/>
        <v>0</v>
      </c>
      <c r="R140" s="574">
        <v>47</v>
      </c>
      <c r="S140" s="575">
        <v>48</v>
      </c>
      <c r="T140" s="576">
        <f t="shared" si="274"/>
        <v>0</v>
      </c>
      <c r="U140" s="577">
        <f t="shared" si="274"/>
        <v>0</v>
      </c>
      <c r="V140" s="574">
        <v>11</v>
      </c>
      <c r="W140" s="575">
        <v>10</v>
      </c>
      <c r="X140" s="576">
        <f t="shared" si="275"/>
        <v>0</v>
      </c>
      <c r="Y140" s="577">
        <f t="shared" si="275"/>
        <v>0</v>
      </c>
      <c r="Z140" s="574">
        <v>0</v>
      </c>
      <c r="AA140" s="575">
        <v>0</v>
      </c>
      <c r="AB140" s="576">
        <f t="shared" si="276"/>
        <v>0</v>
      </c>
      <c r="AC140" s="577">
        <f t="shared" si="276"/>
        <v>0</v>
      </c>
      <c r="AD140" s="576">
        <f t="shared" si="277"/>
        <v>58</v>
      </c>
      <c r="AE140" s="577">
        <f t="shared" si="277"/>
        <v>58</v>
      </c>
      <c r="AF140" s="576">
        <f t="shared" si="278"/>
        <v>0</v>
      </c>
      <c r="AG140" s="577">
        <f t="shared" si="278"/>
        <v>0</v>
      </c>
      <c r="AH140" s="574">
        <v>4.94063829787234</v>
      </c>
      <c r="AI140" s="575">
        <v>5.8475000000000001</v>
      </c>
      <c r="AJ140" s="576">
        <f t="shared" si="279"/>
        <v>232.20999999999998</v>
      </c>
      <c r="AK140" s="577">
        <f t="shared" si="279"/>
        <v>280.68</v>
      </c>
      <c r="AL140" s="574">
        <v>5.3190909090909102</v>
      </c>
      <c r="AM140" s="575">
        <v>6.3460000000000001</v>
      </c>
      <c r="AN140" s="576">
        <f t="shared" si="280"/>
        <v>58.510000000000012</v>
      </c>
      <c r="AO140" s="577">
        <f t="shared" si="280"/>
        <v>63.46</v>
      </c>
      <c r="AP140" s="574"/>
      <c r="AQ140" s="575"/>
      <c r="AR140" s="576">
        <f t="shared" si="281"/>
        <v>0</v>
      </c>
      <c r="AS140" s="577">
        <f t="shared" si="281"/>
        <v>0</v>
      </c>
      <c r="AT140" s="576">
        <f t="shared" si="282"/>
        <v>5.0124137931034474</v>
      </c>
      <c r="AU140" s="577">
        <f t="shared" si="282"/>
        <v>5.9334482758620686</v>
      </c>
      <c r="AV140" s="576">
        <f t="shared" si="283"/>
        <v>290.71999999999997</v>
      </c>
      <c r="AW140" s="577">
        <f t="shared" si="283"/>
        <v>344.14</v>
      </c>
      <c r="AX140" s="574"/>
      <c r="AY140" s="575"/>
      <c r="AZ140" s="576">
        <f t="shared" si="284"/>
        <v>0</v>
      </c>
      <c r="BA140" s="577">
        <f t="shared" si="284"/>
        <v>0</v>
      </c>
      <c r="BB140" s="574"/>
      <c r="BC140" s="575"/>
      <c r="BD140" s="576">
        <f t="shared" si="285"/>
        <v>0</v>
      </c>
      <c r="BE140" s="577">
        <f t="shared" si="285"/>
        <v>0</v>
      </c>
      <c r="BF140" s="574"/>
      <c r="BG140" s="575"/>
      <c r="BH140" s="576">
        <f t="shared" si="286"/>
        <v>0</v>
      </c>
      <c r="BI140" s="577">
        <f t="shared" si="286"/>
        <v>0</v>
      </c>
      <c r="BJ140" s="576">
        <f t="shared" si="287"/>
        <v>0</v>
      </c>
      <c r="BK140" s="577">
        <f t="shared" si="287"/>
        <v>0</v>
      </c>
      <c r="BL140" s="576">
        <f t="shared" si="288"/>
        <v>0</v>
      </c>
      <c r="BM140" s="577">
        <f t="shared" si="288"/>
        <v>0</v>
      </c>
      <c r="BN140" s="574">
        <v>355</v>
      </c>
      <c r="BO140" s="575">
        <v>320</v>
      </c>
      <c r="BP140" s="576">
        <f t="shared" si="289"/>
        <v>0</v>
      </c>
      <c r="BQ140" s="577">
        <f t="shared" si="289"/>
        <v>0</v>
      </c>
      <c r="BR140" s="574">
        <v>131</v>
      </c>
      <c r="BS140" s="575">
        <v>131</v>
      </c>
      <c r="BT140" s="576">
        <f t="shared" si="290"/>
        <v>0</v>
      </c>
      <c r="BU140" s="577">
        <f t="shared" si="290"/>
        <v>0</v>
      </c>
      <c r="BV140" s="574">
        <v>0</v>
      </c>
      <c r="BW140" s="575">
        <v>0</v>
      </c>
      <c r="BX140" s="576">
        <f t="shared" si="291"/>
        <v>0</v>
      </c>
      <c r="BY140" s="577">
        <f t="shared" si="291"/>
        <v>0</v>
      </c>
      <c r="BZ140" s="576">
        <f t="shared" si="292"/>
        <v>486</v>
      </c>
      <c r="CA140" s="577">
        <f t="shared" si="292"/>
        <v>451</v>
      </c>
      <c r="CB140" s="576">
        <f t="shared" si="293"/>
        <v>0</v>
      </c>
      <c r="CC140" s="577">
        <f t="shared" si="293"/>
        <v>0</v>
      </c>
      <c r="CD140" s="574">
        <v>7.1442253521126799</v>
      </c>
      <c r="CE140" s="575">
        <v>7.3209375000000003</v>
      </c>
      <c r="CF140" s="576">
        <f t="shared" si="294"/>
        <v>2536.2000000000012</v>
      </c>
      <c r="CG140" s="577">
        <f t="shared" si="294"/>
        <v>2342.7000000000003</v>
      </c>
      <c r="CH140" s="574">
        <v>8.6341984732824404</v>
      </c>
      <c r="CI140" s="575">
        <v>8.9737404580152695</v>
      </c>
      <c r="CJ140" s="576">
        <f t="shared" si="295"/>
        <v>1131.0799999999997</v>
      </c>
      <c r="CK140" s="577">
        <f t="shared" si="295"/>
        <v>1175.5600000000004</v>
      </c>
      <c r="CL140" s="574"/>
      <c r="CM140" s="575"/>
      <c r="CN140" s="576">
        <f t="shared" si="296"/>
        <v>0</v>
      </c>
      <c r="CO140" s="577">
        <f t="shared" si="296"/>
        <v>0</v>
      </c>
      <c r="CP140" s="576">
        <f t="shared" si="297"/>
        <v>7.545843621399178</v>
      </c>
      <c r="CQ140" s="577">
        <f t="shared" si="297"/>
        <v>7.8010199556541036</v>
      </c>
      <c r="CR140" s="576">
        <f t="shared" si="298"/>
        <v>3667.2800000000007</v>
      </c>
      <c r="CS140" s="577">
        <f t="shared" si="298"/>
        <v>3518.2600000000007</v>
      </c>
      <c r="CT140" s="574"/>
      <c r="CU140" s="575"/>
      <c r="CV140" s="576">
        <f t="shared" si="299"/>
        <v>0</v>
      </c>
      <c r="CW140" s="577">
        <f t="shared" si="299"/>
        <v>0</v>
      </c>
      <c r="CX140" s="574"/>
      <c r="CY140" s="575"/>
      <c r="CZ140" s="576">
        <f t="shared" si="300"/>
        <v>0</v>
      </c>
      <c r="DA140" s="577">
        <f t="shared" si="300"/>
        <v>0</v>
      </c>
      <c r="DB140" s="574"/>
      <c r="DC140" s="575"/>
      <c r="DD140" s="576">
        <f t="shared" si="301"/>
        <v>0</v>
      </c>
      <c r="DE140" s="577">
        <f t="shared" si="301"/>
        <v>0</v>
      </c>
      <c r="DF140" s="576">
        <f t="shared" si="302"/>
        <v>0</v>
      </c>
      <c r="DG140" s="577">
        <f t="shared" si="302"/>
        <v>0</v>
      </c>
      <c r="DH140" s="576">
        <f t="shared" si="303"/>
        <v>0</v>
      </c>
      <c r="DI140" s="577">
        <f t="shared" si="303"/>
        <v>0</v>
      </c>
      <c r="DJ140" s="576">
        <f t="shared" si="304"/>
        <v>544</v>
      </c>
      <c r="DK140" s="577">
        <f t="shared" si="304"/>
        <v>509</v>
      </c>
      <c r="DL140" s="576">
        <f t="shared" si="304"/>
        <v>0</v>
      </c>
      <c r="DM140" s="577">
        <f t="shared" si="304"/>
        <v>0</v>
      </c>
      <c r="DN140" s="576">
        <f t="shared" si="305"/>
        <v>7.2757352941176476</v>
      </c>
      <c r="DO140" s="577">
        <f t="shared" si="305"/>
        <v>7.588212180746563</v>
      </c>
      <c r="DP140" s="576">
        <f t="shared" si="306"/>
        <v>3958.0000000000005</v>
      </c>
      <c r="DQ140" s="577">
        <f t="shared" si="306"/>
        <v>3862.4000000000005</v>
      </c>
      <c r="DR140" s="576">
        <f t="shared" si="307"/>
        <v>0</v>
      </c>
      <c r="DS140" s="577">
        <f t="shared" si="307"/>
        <v>0</v>
      </c>
      <c r="DT140" s="576">
        <f t="shared" si="308"/>
        <v>0</v>
      </c>
      <c r="DU140" s="577">
        <f t="shared" si="308"/>
        <v>0</v>
      </c>
      <c r="DV140" s="574">
        <v>544</v>
      </c>
      <c r="DW140" s="575">
        <v>472</v>
      </c>
      <c r="DX140" s="576">
        <f t="shared" si="309"/>
        <v>0</v>
      </c>
      <c r="DY140" s="577">
        <f t="shared" si="309"/>
        <v>0</v>
      </c>
      <c r="DZ140" s="574">
        <v>181</v>
      </c>
      <c r="EA140" s="575">
        <v>181</v>
      </c>
      <c r="EB140" s="576">
        <f t="shared" si="310"/>
        <v>0</v>
      </c>
      <c r="EC140" s="577">
        <f t="shared" si="310"/>
        <v>0</v>
      </c>
      <c r="ED140" s="574"/>
      <c r="EE140" s="575"/>
      <c r="EF140" s="576">
        <f t="shared" si="311"/>
        <v>0</v>
      </c>
      <c r="EG140" s="577">
        <f t="shared" si="311"/>
        <v>0</v>
      </c>
      <c r="EH140" s="576">
        <f t="shared" si="312"/>
        <v>725</v>
      </c>
      <c r="EI140" s="577">
        <f t="shared" si="312"/>
        <v>653</v>
      </c>
      <c r="EJ140" s="576">
        <f t="shared" si="313"/>
        <v>0</v>
      </c>
      <c r="EK140" s="577">
        <f t="shared" si="313"/>
        <v>0</v>
      </c>
      <c r="EL140" s="574">
        <v>9.5377941176470493</v>
      </c>
      <c r="EM140" s="575">
        <v>9.2061652542372894</v>
      </c>
      <c r="EN140" s="576">
        <f t="shared" si="314"/>
        <v>5188.5599999999949</v>
      </c>
      <c r="EO140" s="577">
        <f t="shared" si="314"/>
        <v>4345.3100000000004</v>
      </c>
      <c r="EP140" s="574">
        <v>8.2274033149171206</v>
      </c>
      <c r="EQ140" s="575">
        <v>9.1176243093922693</v>
      </c>
      <c r="ER140" s="576">
        <f t="shared" si="315"/>
        <v>1489.1599999999989</v>
      </c>
      <c r="ES140" s="577">
        <f t="shared" si="315"/>
        <v>1650.2900000000006</v>
      </c>
      <c r="ET140" s="574"/>
      <c r="EU140" s="575"/>
      <c r="EV140" s="576">
        <f t="shared" si="316"/>
        <v>0</v>
      </c>
      <c r="EW140" s="577">
        <f t="shared" si="316"/>
        <v>0</v>
      </c>
      <c r="EX140" s="576">
        <f t="shared" si="317"/>
        <v>9.2106482758620611</v>
      </c>
      <c r="EY140" s="577">
        <f t="shared" si="317"/>
        <v>9.1816232771822381</v>
      </c>
      <c r="EZ140" s="576">
        <f t="shared" si="318"/>
        <v>6677.7199999999939</v>
      </c>
      <c r="FA140" s="577">
        <f t="shared" si="318"/>
        <v>5995.6000000000013</v>
      </c>
      <c r="FB140" s="574"/>
      <c r="FC140" s="575"/>
      <c r="FD140" s="576">
        <f t="shared" si="319"/>
        <v>0</v>
      </c>
      <c r="FE140" s="577">
        <f t="shared" si="319"/>
        <v>0</v>
      </c>
      <c r="FF140" s="574"/>
      <c r="FG140" s="575"/>
      <c r="FH140" s="576">
        <f t="shared" si="320"/>
        <v>0</v>
      </c>
      <c r="FI140" s="577">
        <f t="shared" si="320"/>
        <v>0</v>
      </c>
      <c r="FJ140" s="574"/>
      <c r="FK140" s="575"/>
      <c r="FL140" s="576">
        <f t="shared" si="321"/>
        <v>0</v>
      </c>
      <c r="FM140" s="577">
        <f t="shared" si="321"/>
        <v>0</v>
      </c>
      <c r="FN140" s="576">
        <f t="shared" si="322"/>
        <v>0</v>
      </c>
      <c r="FO140" s="577">
        <f t="shared" si="322"/>
        <v>0</v>
      </c>
      <c r="FP140" s="576">
        <f t="shared" si="323"/>
        <v>0</v>
      </c>
      <c r="FQ140" s="577">
        <f t="shared" si="323"/>
        <v>0</v>
      </c>
      <c r="FR140" s="574"/>
      <c r="FS140" s="575"/>
      <c r="FT140" s="576">
        <f t="shared" si="324"/>
        <v>0</v>
      </c>
      <c r="FU140" s="577">
        <f t="shared" si="324"/>
        <v>0</v>
      </c>
      <c r="FV140" s="574"/>
      <c r="FW140" s="575"/>
      <c r="FX140" s="576">
        <f t="shared" si="325"/>
        <v>0</v>
      </c>
      <c r="FY140" s="577">
        <f t="shared" si="325"/>
        <v>0</v>
      </c>
      <c r="FZ140" s="574"/>
      <c r="GA140" s="575"/>
      <c r="GB140" s="576">
        <f t="shared" si="326"/>
        <v>0</v>
      </c>
      <c r="GC140" s="577">
        <f t="shared" si="326"/>
        <v>0</v>
      </c>
      <c r="GD140" s="576">
        <f t="shared" si="327"/>
        <v>946</v>
      </c>
      <c r="GE140" s="577">
        <f t="shared" si="327"/>
        <v>840</v>
      </c>
      <c r="GF140" s="576">
        <f t="shared" si="327"/>
        <v>0</v>
      </c>
      <c r="GG140" s="577">
        <f t="shared" si="327"/>
        <v>0</v>
      </c>
      <c r="GH140" s="576">
        <f t="shared" si="328"/>
        <v>7956.9699999999957</v>
      </c>
      <c r="GI140" s="577">
        <f t="shared" si="328"/>
        <v>6968.6900000000005</v>
      </c>
      <c r="GJ140" s="576" t="str">
        <f t="shared" si="329"/>
        <v/>
      </c>
      <c r="GK140" s="577" t="str">
        <f t="shared" si="329"/>
        <v/>
      </c>
      <c r="GL140" s="576">
        <f t="shared" si="330"/>
        <v>323</v>
      </c>
      <c r="GM140" s="577">
        <f t="shared" si="330"/>
        <v>322</v>
      </c>
      <c r="GN140" s="576">
        <f t="shared" si="330"/>
        <v>0</v>
      </c>
      <c r="GO140" s="577">
        <f t="shared" si="330"/>
        <v>0</v>
      </c>
      <c r="GP140" s="576">
        <f t="shared" si="331"/>
        <v>2678.7499999999986</v>
      </c>
      <c r="GQ140" s="577">
        <f t="shared" si="331"/>
        <v>2889.3100000000013</v>
      </c>
      <c r="GR140" s="576">
        <f t="shared" si="332"/>
        <v>0</v>
      </c>
      <c r="GS140" s="577">
        <f t="shared" si="332"/>
        <v>0</v>
      </c>
      <c r="GT140" s="576">
        <f t="shared" si="333"/>
        <v>1269</v>
      </c>
      <c r="GU140" s="577">
        <f t="shared" si="333"/>
        <v>1162</v>
      </c>
      <c r="GV140" s="576">
        <f t="shared" si="333"/>
        <v>0</v>
      </c>
      <c r="GW140" s="577">
        <f t="shared" si="333"/>
        <v>0</v>
      </c>
      <c r="GX140" s="576">
        <f t="shared" si="334"/>
        <v>10635.719999999994</v>
      </c>
      <c r="GY140" s="577">
        <f t="shared" si="334"/>
        <v>9858.0000000000018</v>
      </c>
      <c r="GZ140" s="576" t="str">
        <f t="shared" si="334"/>
        <v/>
      </c>
      <c r="HA140" s="577" t="str">
        <f t="shared" si="334"/>
        <v/>
      </c>
      <c r="HB140" s="576">
        <f t="shared" si="335"/>
        <v>0</v>
      </c>
      <c r="HC140" s="577">
        <f t="shared" si="335"/>
        <v>0</v>
      </c>
      <c r="HD140" s="576">
        <f t="shared" si="335"/>
        <v>0</v>
      </c>
      <c r="HE140" s="577">
        <f t="shared" si="335"/>
        <v>0</v>
      </c>
      <c r="HF140" s="576" t="str">
        <f t="shared" si="336"/>
        <v/>
      </c>
      <c r="HG140" s="577" t="str">
        <f t="shared" si="336"/>
        <v/>
      </c>
      <c r="HH140" s="576" t="str">
        <f t="shared" si="337"/>
        <v/>
      </c>
      <c r="HI140" s="577" t="str">
        <f t="shared" si="337"/>
        <v/>
      </c>
      <c r="HJ140" s="576">
        <f t="shared" si="338"/>
        <v>10635.719999999994</v>
      </c>
      <c r="HK140" s="577">
        <f t="shared" si="338"/>
        <v>9858.0000000000018</v>
      </c>
      <c r="HL140" s="576" t="str">
        <f t="shared" si="339"/>
        <v/>
      </c>
      <c r="HM140" s="577" t="str">
        <f t="shared" si="339"/>
        <v/>
      </c>
    </row>
    <row r="141" spans="1:221">
      <c r="A141" s="94" t="s">
        <v>492</v>
      </c>
      <c r="B141" s="516" t="s">
        <v>510</v>
      </c>
      <c r="C141" s="96"/>
      <c r="D141" s="93">
        <v>440624</v>
      </c>
      <c r="E141" s="95">
        <v>9</v>
      </c>
      <c r="F141" s="574">
        <v>225</v>
      </c>
      <c r="G141" s="575">
        <v>186</v>
      </c>
      <c r="H141" s="574">
        <v>0</v>
      </c>
      <c r="I141" s="575">
        <v>0</v>
      </c>
      <c r="J141" s="576">
        <f t="shared" si="272"/>
        <v>225</v>
      </c>
      <c r="K141" s="577">
        <f t="shared" si="272"/>
        <v>186</v>
      </c>
      <c r="L141" s="574">
        <v>60</v>
      </c>
      <c r="M141" s="575">
        <v>60</v>
      </c>
      <c r="N141" s="576">
        <f t="shared" si="273"/>
        <v>225</v>
      </c>
      <c r="O141" s="577">
        <f t="shared" si="273"/>
        <v>186</v>
      </c>
      <c r="P141" s="581">
        <f t="shared" si="273"/>
        <v>0</v>
      </c>
      <c r="Q141" s="582">
        <f t="shared" si="273"/>
        <v>0</v>
      </c>
      <c r="R141" s="574">
        <v>17</v>
      </c>
      <c r="S141" s="575">
        <v>12</v>
      </c>
      <c r="T141" s="576">
        <f t="shared" si="274"/>
        <v>0</v>
      </c>
      <c r="U141" s="577">
        <f t="shared" si="274"/>
        <v>0</v>
      </c>
      <c r="V141" s="574">
        <v>1</v>
      </c>
      <c r="W141" s="575">
        <v>0</v>
      </c>
      <c r="X141" s="576">
        <f t="shared" si="275"/>
        <v>0</v>
      </c>
      <c r="Y141" s="577">
        <f t="shared" si="275"/>
        <v>0</v>
      </c>
      <c r="Z141" s="574">
        <v>0</v>
      </c>
      <c r="AA141" s="575">
        <v>0</v>
      </c>
      <c r="AB141" s="576">
        <f t="shared" si="276"/>
        <v>0</v>
      </c>
      <c r="AC141" s="577">
        <f t="shared" si="276"/>
        <v>0</v>
      </c>
      <c r="AD141" s="576">
        <f t="shared" si="277"/>
        <v>18</v>
      </c>
      <c r="AE141" s="577">
        <f t="shared" si="277"/>
        <v>12</v>
      </c>
      <c r="AF141" s="576">
        <f t="shared" si="278"/>
        <v>0</v>
      </c>
      <c r="AG141" s="577">
        <f t="shared" si="278"/>
        <v>0</v>
      </c>
      <c r="AH141" s="574">
        <v>3.05823529411765</v>
      </c>
      <c r="AI141" s="575">
        <v>3.70583333333333</v>
      </c>
      <c r="AJ141" s="576">
        <f t="shared" si="279"/>
        <v>51.990000000000052</v>
      </c>
      <c r="AK141" s="577">
        <f t="shared" si="279"/>
        <v>44.469999999999956</v>
      </c>
      <c r="AL141" s="574">
        <v>1.74</v>
      </c>
      <c r="AM141" s="575">
        <v>0</v>
      </c>
      <c r="AN141" s="576">
        <f t="shared" si="280"/>
        <v>1.74</v>
      </c>
      <c r="AO141" s="577">
        <f t="shared" si="280"/>
        <v>0</v>
      </c>
      <c r="AP141" s="574"/>
      <c r="AQ141" s="575"/>
      <c r="AR141" s="576">
        <f t="shared" si="281"/>
        <v>0</v>
      </c>
      <c r="AS141" s="577">
        <f t="shared" si="281"/>
        <v>0</v>
      </c>
      <c r="AT141" s="576">
        <f t="shared" si="282"/>
        <v>2.985000000000003</v>
      </c>
      <c r="AU141" s="577">
        <f t="shared" si="282"/>
        <v>3.7058333333333295</v>
      </c>
      <c r="AV141" s="576">
        <f t="shared" si="283"/>
        <v>53.730000000000054</v>
      </c>
      <c r="AW141" s="577">
        <f t="shared" si="283"/>
        <v>44.469999999999956</v>
      </c>
      <c r="AX141" s="574"/>
      <c r="AY141" s="575"/>
      <c r="AZ141" s="576">
        <f t="shared" si="284"/>
        <v>0</v>
      </c>
      <c r="BA141" s="577">
        <f t="shared" si="284"/>
        <v>0</v>
      </c>
      <c r="BB141" s="574"/>
      <c r="BC141" s="575"/>
      <c r="BD141" s="576">
        <f t="shared" si="285"/>
        <v>0</v>
      </c>
      <c r="BE141" s="577">
        <f t="shared" si="285"/>
        <v>0</v>
      </c>
      <c r="BF141" s="574"/>
      <c r="BG141" s="575"/>
      <c r="BH141" s="576">
        <f t="shared" si="286"/>
        <v>0</v>
      </c>
      <c r="BI141" s="577">
        <f t="shared" si="286"/>
        <v>0</v>
      </c>
      <c r="BJ141" s="576">
        <f t="shared" si="287"/>
        <v>0</v>
      </c>
      <c r="BK141" s="577">
        <f t="shared" si="287"/>
        <v>0</v>
      </c>
      <c r="BL141" s="576">
        <f t="shared" si="288"/>
        <v>0</v>
      </c>
      <c r="BM141" s="577">
        <f t="shared" si="288"/>
        <v>0</v>
      </c>
      <c r="BN141" s="574">
        <v>62</v>
      </c>
      <c r="BO141" s="575">
        <v>47</v>
      </c>
      <c r="BP141" s="576">
        <f t="shared" si="289"/>
        <v>0</v>
      </c>
      <c r="BQ141" s="577">
        <f t="shared" si="289"/>
        <v>0</v>
      </c>
      <c r="BR141" s="574">
        <v>12</v>
      </c>
      <c r="BS141" s="575">
        <v>13</v>
      </c>
      <c r="BT141" s="576">
        <f t="shared" si="290"/>
        <v>0</v>
      </c>
      <c r="BU141" s="577">
        <f t="shared" si="290"/>
        <v>0</v>
      </c>
      <c r="BV141" s="574">
        <v>0</v>
      </c>
      <c r="BW141" s="575">
        <v>0</v>
      </c>
      <c r="BX141" s="576">
        <f t="shared" si="291"/>
        <v>0</v>
      </c>
      <c r="BY141" s="577">
        <f t="shared" si="291"/>
        <v>0</v>
      </c>
      <c r="BZ141" s="576">
        <f t="shared" si="292"/>
        <v>74</v>
      </c>
      <c r="CA141" s="577">
        <f t="shared" si="292"/>
        <v>60</v>
      </c>
      <c r="CB141" s="576">
        <f t="shared" si="293"/>
        <v>0</v>
      </c>
      <c r="CC141" s="577">
        <f t="shared" si="293"/>
        <v>0</v>
      </c>
      <c r="CD141" s="574">
        <v>4.3949999999999996</v>
      </c>
      <c r="CE141" s="575">
        <v>4.1193617021276596</v>
      </c>
      <c r="CF141" s="576">
        <f t="shared" si="294"/>
        <v>272.48999999999995</v>
      </c>
      <c r="CG141" s="577">
        <f t="shared" si="294"/>
        <v>193.61</v>
      </c>
      <c r="CH141" s="574">
        <v>5.6683333333333303</v>
      </c>
      <c r="CI141" s="575">
        <v>7.2015384615384601</v>
      </c>
      <c r="CJ141" s="576">
        <f t="shared" si="295"/>
        <v>68.019999999999968</v>
      </c>
      <c r="CK141" s="577">
        <f t="shared" si="295"/>
        <v>93.619999999999976</v>
      </c>
      <c r="CL141" s="574"/>
      <c r="CM141" s="575"/>
      <c r="CN141" s="576">
        <f t="shared" si="296"/>
        <v>0</v>
      </c>
      <c r="CO141" s="577">
        <f t="shared" si="296"/>
        <v>0</v>
      </c>
      <c r="CP141" s="576">
        <f t="shared" si="297"/>
        <v>4.6014864864864853</v>
      </c>
      <c r="CQ141" s="577">
        <f t="shared" si="297"/>
        <v>4.7871666666666668</v>
      </c>
      <c r="CR141" s="576">
        <f t="shared" si="298"/>
        <v>340.50999999999993</v>
      </c>
      <c r="CS141" s="577">
        <f t="shared" si="298"/>
        <v>287.23</v>
      </c>
      <c r="CT141" s="574"/>
      <c r="CU141" s="575"/>
      <c r="CV141" s="576">
        <f t="shared" si="299"/>
        <v>0</v>
      </c>
      <c r="CW141" s="577">
        <f t="shared" si="299"/>
        <v>0</v>
      </c>
      <c r="CX141" s="574"/>
      <c r="CY141" s="575"/>
      <c r="CZ141" s="576">
        <f t="shared" si="300"/>
        <v>0</v>
      </c>
      <c r="DA141" s="577">
        <f t="shared" si="300"/>
        <v>0</v>
      </c>
      <c r="DB141" s="574"/>
      <c r="DC141" s="575"/>
      <c r="DD141" s="576">
        <f t="shared" si="301"/>
        <v>0</v>
      </c>
      <c r="DE141" s="577">
        <f t="shared" si="301"/>
        <v>0</v>
      </c>
      <c r="DF141" s="576">
        <f t="shared" si="302"/>
        <v>0</v>
      </c>
      <c r="DG141" s="577">
        <f t="shared" si="302"/>
        <v>0</v>
      </c>
      <c r="DH141" s="576">
        <f t="shared" si="303"/>
        <v>0</v>
      </c>
      <c r="DI141" s="577">
        <f t="shared" si="303"/>
        <v>0</v>
      </c>
      <c r="DJ141" s="576">
        <f t="shared" si="304"/>
        <v>92</v>
      </c>
      <c r="DK141" s="577">
        <f t="shared" si="304"/>
        <v>72</v>
      </c>
      <c r="DL141" s="576">
        <f t="shared" si="304"/>
        <v>0</v>
      </c>
      <c r="DM141" s="577">
        <f t="shared" si="304"/>
        <v>0</v>
      </c>
      <c r="DN141" s="576">
        <f t="shared" si="305"/>
        <v>4.2852173913043483</v>
      </c>
      <c r="DO141" s="577">
        <f t="shared" si="305"/>
        <v>4.6069444444444443</v>
      </c>
      <c r="DP141" s="576">
        <f t="shared" si="306"/>
        <v>394.24000000000007</v>
      </c>
      <c r="DQ141" s="577">
        <f t="shared" si="306"/>
        <v>331.7</v>
      </c>
      <c r="DR141" s="576">
        <f t="shared" si="307"/>
        <v>0</v>
      </c>
      <c r="DS141" s="577">
        <f t="shared" si="307"/>
        <v>0</v>
      </c>
      <c r="DT141" s="576">
        <f t="shared" si="308"/>
        <v>0</v>
      </c>
      <c r="DU141" s="577">
        <f t="shared" si="308"/>
        <v>0</v>
      </c>
      <c r="DV141" s="574">
        <v>114</v>
      </c>
      <c r="DW141" s="575">
        <v>103</v>
      </c>
      <c r="DX141" s="576">
        <f t="shared" si="309"/>
        <v>0</v>
      </c>
      <c r="DY141" s="577">
        <f t="shared" si="309"/>
        <v>0</v>
      </c>
      <c r="DZ141" s="574">
        <v>19</v>
      </c>
      <c r="EA141" s="575">
        <v>11</v>
      </c>
      <c r="EB141" s="576">
        <f t="shared" si="310"/>
        <v>0</v>
      </c>
      <c r="EC141" s="577">
        <f t="shared" si="310"/>
        <v>0</v>
      </c>
      <c r="ED141" s="574"/>
      <c r="EE141" s="575"/>
      <c r="EF141" s="576">
        <f t="shared" si="311"/>
        <v>0</v>
      </c>
      <c r="EG141" s="577">
        <f t="shared" si="311"/>
        <v>0</v>
      </c>
      <c r="EH141" s="576">
        <f t="shared" si="312"/>
        <v>133</v>
      </c>
      <c r="EI141" s="577">
        <f t="shared" si="312"/>
        <v>114</v>
      </c>
      <c r="EJ141" s="576">
        <f t="shared" si="313"/>
        <v>0</v>
      </c>
      <c r="EK141" s="577">
        <f t="shared" si="313"/>
        <v>0</v>
      </c>
      <c r="EL141" s="574">
        <v>8.8439473684210501</v>
      </c>
      <c r="EM141" s="575">
        <v>9.2787378640776694</v>
      </c>
      <c r="EN141" s="576">
        <f t="shared" si="314"/>
        <v>1008.2099999999997</v>
      </c>
      <c r="EO141" s="577">
        <f t="shared" si="314"/>
        <v>955.70999999999992</v>
      </c>
      <c r="EP141" s="574">
        <v>11.164736842105301</v>
      </c>
      <c r="EQ141" s="575">
        <v>11.1990909090909</v>
      </c>
      <c r="ER141" s="576">
        <f t="shared" si="315"/>
        <v>212.13000000000071</v>
      </c>
      <c r="ES141" s="577">
        <f t="shared" si="315"/>
        <v>123.1899999999999</v>
      </c>
      <c r="ET141" s="574"/>
      <c r="EU141" s="575"/>
      <c r="EV141" s="576">
        <f t="shared" si="316"/>
        <v>0</v>
      </c>
      <c r="EW141" s="577">
        <f t="shared" si="316"/>
        <v>0</v>
      </c>
      <c r="EX141" s="576">
        <f t="shared" si="317"/>
        <v>9.1754887218045145</v>
      </c>
      <c r="EY141" s="577">
        <f t="shared" si="317"/>
        <v>9.4640350877192976</v>
      </c>
      <c r="EZ141" s="576">
        <f t="shared" si="318"/>
        <v>1220.3400000000004</v>
      </c>
      <c r="FA141" s="577">
        <f t="shared" si="318"/>
        <v>1078.8999999999999</v>
      </c>
      <c r="FB141" s="574"/>
      <c r="FC141" s="575"/>
      <c r="FD141" s="576">
        <f t="shared" si="319"/>
        <v>0</v>
      </c>
      <c r="FE141" s="577">
        <f t="shared" si="319"/>
        <v>0</v>
      </c>
      <c r="FF141" s="574"/>
      <c r="FG141" s="575"/>
      <c r="FH141" s="576">
        <f t="shared" si="320"/>
        <v>0</v>
      </c>
      <c r="FI141" s="577">
        <f t="shared" si="320"/>
        <v>0</v>
      </c>
      <c r="FJ141" s="574"/>
      <c r="FK141" s="575"/>
      <c r="FL141" s="576">
        <f t="shared" si="321"/>
        <v>0</v>
      </c>
      <c r="FM141" s="577">
        <f t="shared" si="321"/>
        <v>0</v>
      </c>
      <c r="FN141" s="576">
        <f t="shared" si="322"/>
        <v>0</v>
      </c>
      <c r="FO141" s="577">
        <f t="shared" si="322"/>
        <v>0</v>
      </c>
      <c r="FP141" s="576">
        <f t="shared" si="323"/>
        <v>0</v>
      </c>
      <c r="FQ141" s="577">
        <f t="shared" si="323"/>
        <v>0</v>
      </c>
      <c r="FR141" s="574"/>
      <c r="FS141" s="575"/>
      <c r="FT141" s="576">
        <f t="shared" si="324"/>
        <v>0</v>
      </c>
      <c r="FU141" s="577">
        <f t="shared" si="324"/>
        <v>0</v>
      </c>
      <c r="FV141" s="574"/>
      <c r="FW141" s="575"/>
      <c r="FX141" s="576">
        <f t="shared" si="325"/>
        <v>0</v>
      </c>
      <c r="FY141" s="577">
        <f t="shared" si="325"/>
        <v>0</v>
      </c>
      <c r="FZ141" s="574"/>
      <c r="GA141" s="575"/>
      <c r="GB141" s="576">
        <f t="shared" si="326"/>
        <v>0</v>
      </c>
      <c r="GC141" s="577">
        <f t="shared" si="326"/>
        <v>0</v>
      </c>
      <c r="GD141" s="576">
        <f t="shared" si="327"/>
        <v>193</v>
      </c>
      <c r="GE141" s="577">
        <f t="shared" si="327"/>
        <v>162</v>
      </c>
      <c r="GF141" s="576">
        <f t="shared" si="327"/>
        <v>0</v>
      </c>
      <c r="GG141" s="577">
        <f t="shared" si="327"/>
        <v>0</v>
      </c>
      <c r="GH141" s="576">
        <f t="shared" si="328"/>
        <v>1332.6899999999996</v>
      </c>
      <c r="GI141" s="577">
        <f t="shared" si="328"/>
        <v>1193.79</v>
      </c>
      <c r="GJ141" s="576" t="str">
        <f t="shared" si="329"/>
        <v/>
      </c>
      <c r="GK141" s="577" t="str">
        <f t="shared" si="329"/>
        <v/>
      </c>
      <c r="GL141" s="576">
        <f t="shared" si="330"/>
        <v>32</v>
      </c>
      <c r="GM141" s="577">
        <f t="shared" si="330"/>
        <v>24</v>
      </c>
      <c r="GN141" s="576">
        <f t="shared" si="330"/>
        <v>0</v>
      </c>
      <c r="GO141" s="577">
        <f t="shared" si="330"/>
        <v>0</v>
      </c>
      <c r="GP141" s="576">
        <f t="shared" si="331"/>
        <v>281.89000000000067</v>
      </c>
      <c r="GQ141" s="577">
        <f t="shared" si="331"/>
        <v>216.80999999999989</v>
      </c>
      <c r="GR141" s="576">
        <f t="shared" si="332"/>
        <v>0</v>
      </c>
      <c r="GS141" s="577">
        <f t="shared" si="332"/>
        <v>0</v>
      </c>
      <c r="GT141" s="576">
        <f t="shared" si="333"/>
        <v>225</v>
      </c>
      <c r="GU141" s="577">
        <f t="shared" si="333"/>
        <v>186</v>
      </c>
      <c r="GV141" s="576">
        <f t="shared" si="333"/>
        <v>0</v>
      </c>
      <c r="GW141" s="577">
        <f t="shared" si="333"/>
        <v>0</v>
      </c>
      <c r="GX141" s="576">
        <f t="shared" si="334"/>
        <v>1614.5800000000004</v>
      </c>
      <c r="GY141" s="577">
        <f t="shared" si="334"/>
        <v>1410.6</v>
      </c>
      <c r="GZ141" s="576" t="str">
        <f t="shared" si="334"/>
        <v/>
      </c>
      <c r="HA141" s="577" t="str">
        <f t="shared" si="334"/>
        <v/>
      </c>
      <c r="HB141" s="576">
        <f t="shared" si="335"/>
        <v>0</v>
      </c>
      <c r="HC141" s="577">
        <f t="shared" si="335"/>
        <v>0</v>
      </c>
      <c r="HD141" s="576">
        <f t="shared" si="335"/>
        <v>0</v>
      </c>
      <c r="HE141" s="577">
        <f t="shared" si="335"/>
        <v>0</v>
      </c>
      <c r="HF141" s="576" t="str">
        <f t="shared" si="336"/>
        <v/>
      </c>
      <c r="HG141" s="577" t="str">
        <f t="shared" si="336"/>
        <v/>
      </c>
      <c r="HH141" s="576" t="str">
        <f t="shared" si="337"/>
        <v/>
      </c>
      <c r="HI141" s="577" t="str">
        <f t="shared" si="337"/>
        <v/>
      </c>
      <c r="HJ141" s="576">
        <f t="shared" si="338"/>
        <v>1614.5800000000004</v>
      </c>
      <c r="HK141" s="577">
        <f t="shared" si="338"/>
        <v>1410.6</v>
      </c>
      <c r="HL141" s="576" t="str">
        <f t="shared" si="339"/>
        <v/>
      </c>
      <c r="HM141" s="577" t="str">
        <f t="shared" si="339"/>
        <v/>
      </c>
    </row>
    <row r="142" spans="1:221">
      <c r="A142" s="94" t="s">
        <v>492</v>
      </c>
      <c r="B142" s="516" t="s">
        <v>511</v>
      </c>
      <c r="C142" s="98"/>
      <c r="D142" s="93">
        <v>434061</v>
      </c>
      <c r="E142" s="95">
        <v>9</v>
      </c>
      <c r="F142" s="574">
        <v>509</v>
      </c>
      <c r="G142" s="575">
        <v>578</v>
      </c>
      <c r="H142" s="574">
        <v>3</v>
      </c>
      <c r="I142" s="575">
        <v>3</v>
      </c>
      <c r="J142" s="576">
        <f t="shared" si="272"/>
        <v>506</v>
      </c>
      <c r="K142" s="577">
        <f t="shared" si="272"/>
        <v>575</v>
      </c>
      <c r="L142" s="574">
        <v>60</v>
      </c>
      <c r="M142" s="575">
        <v>60</v>
      </c>
      <c r="N142" s="576">
        <f t="shared" si="273"/>
        <v>506</v>
      </c>
      <c r="O142" s="577">
        <f t="shared" si="273"/>
        <v>575</v>
      </c>
      <c r="P142" s="581">
        <f t="shared" si="273"/>
        <v>0</v>
      </c>
      <c r="Q142" s="582">
        <f t="shared" si="273"/>
        <v>0</v>
      </c>
      <c r="R142" s="574">
        <v>60</v>
      </c>
      <c r="S142" s="575">
        <v>57</v>
      </c>
      <c r="T142" s="576">
        <f t="shared" si="274"/>
        <v>0</v>
      </c>
      <c r="U142" s="577">
        <f t="shared" si="274"/>
        <v>0</v>
      </c>
      <c r="V142" s="574">
        <v>28</v>
      </c>
      <c r="W142" s="575">
        <v>30</v>
      </c>
      <c r="X142" s="576">
        <f t="shared" si="275"/>
        <v>0</v>
      </c>
      <c r="Y142" s="577">
        <f t="shared" si="275"/>
        <v>0</v>
      </c>
      <c r="Z142" s="574">
        <v>0</v>
      </c>
      <c r="AA142" s="575">
        <v>0</v>
      </c>
      <c r="AB142" s="576">
        <f t="shared" si="276"/>
        <v>0</v>
      </c>
      <c r="AC142" s="577">
        <f t="shared" si="276"/>
        <v>0</v>
      </c>
      <c r="AD142" s="576">
        <f t="shared" si="277"/>
        <v>88</v>
      </c>
      <c r="AE142" s="577">
        <f t="shared" si="277"/>
        <v>87</v>
      </c>
      <c r="AF142" s="576">
        <f t="shared" si="278"/>
        <v>0</v>
      </c>
      <c r="AG142" s="577">
        <f t="shared" si="278"/>
        <v>0</v>
      </c>
      <c r="AH142" s="574">
        <v>2.0535000000000001</v>
      </c>
      <c r="AI142" s="575">
        <v>2.5424561403508799</v>
      </c>
      <c r="AJ142" s="576">
        <f t="shared" si="279"/>
        <v>123.21000000000001</v>
      </c>
      <c r="AK142" s="577">
        <f t="shared" si="279"/>
        <v>144.92000000000016</v>
      </c>
      <c r="AL142" s="574">
        <v>0.45535714285714302</v>
      </c>
      <c r="AM142" s="575">
        <v>1.288</v>
      </c>
      <c r="AN142" s="576">
        <f t="shared" si="280"/>
        <v>12.750000000000004</v>
      </c>
      <c r="AO142" s="577">
        <f t="shared" si="280"/>
        <v>38.64</v>
      </c>
      <c r="AP142" s="574"/>
      <c r="AQ142" s="575"/>
      <c r="AR142" s="576">
        <f t="shared" si="281"/>
        <v>0</v>
      </c>
      <c r="AS142" s="577">
        <f t="shared" si="281"/>
        <v>0</v>
      </c>
      <c r="AT142" s="576">
        <f t="shared" si="282"/>
        <v>1.5450000000000002</v>
      </c>
      <c r="AU142" s="577">
        <f t="shared" si="282"/>
        <v>2.1098850574712662</v>
      </c>
      <c r="AV142" s="576">
        <f t="shared" si="283"/>
        <v>135.96</v>
      </c>
      <c r="AW142" s="577">
        <f t="shared" si="283"/>
        <v>183.56000000000017</v>
      </c>
      <c r="AX142" s="574"/>
      <c r="AY142" s="575"/>
      <c r="AZ142" s="576">
        <f t="shared" si="284"/>
        <v>0</v>
      </c>
      <c r="BA142" s="577">
        <f t="shared" si="284"/>
        <v>0</v>
      </c>
      <c r="BB142" s="574"/>
      <c r="BC142" s="575"/>
      <c r="BD142" s="576">
        <f t="shared" si="285"/>
        <v>0</v>
      </c>
      <c r="BE142" s="577">
        <f t="shared" si="285"/>
        <v>0</v>
      </c>
      <c r="BF142" s="574"/>
      <c r="BG142" s="575"/>
      <c r="BH142" s="576">
        <f t="shared" si="286"/>
        <v>0</v>
      </c>
      <c r="BI142" s="577">
        <f t="shared" si="286"/>
        <v>0</v>
      </c>
      <c r="BJ142" s="576">
        <f t="shared" si="287"/>
        <v>0</v>
      </c>
      <c r="BK142" s="577">
        <f t="shared" si="287"/>
        <v>0</v>
      </c>
      <c r="BL142" s="576">
        <f t="shared" si="288"/>
        <v>0</v>
      </c>
      <c r="BM142" s="577">
        <f t="shared" si="288"/>
        <v>0</v>
      </c>
      <c r="BN142" s="574">
        <v>158</v>
      </c>
      <c r="BO142" s="575">
        <v>165</v>
      </c>
      <c r="BP142" s="576">
        <f t="shared" si="289"/>
        <v>0</v>
      </c>
      <c r="BQ142" s="577">
        <f t="shared" si="289"/>
        <v>0</v>
      </c>
      <c r="BR142" s="574">
        <v>39</v>
      </c>
      <c r="BS142" s="575">
        <v>35</v>
      </c>
      <c r="BT142" s="576">
        <f t="shared" si="290"/>
        <v>0</v>
      </c>
      <c r="BU142" s="577">
        <f t="shared" si="290"/>
        <v>0</v>
      </c>
      <c r="BV142" s="574">
        <v>1</v>
      </c>
      <c r="BW142" s="575">
        <v>1</v>
      </c>
      <c r="BX142" s="576">
        <f t="shared" si="291"/>
        <v>0</v>
      </c>
      <c r="BY142" s="577">
        <f t="shared" si="291"/>
        <v>0</v>
      </c>
      <c r="BZ142" s="576">
        <f t="shared" si="292"/>
        <v>198</v>
      </c>
      <c r="CA142" s="577">
        <f t="shared" si="292"/>
        <v>201</v>
      </c>
      <c r="CB142" s="576">
        <f t="shared" si="293"/>
        <v>0</v>
      </c>
      <c r="CC142" s="577">
        <f t="shared" si="293"/>
        <v>0</v>
      </c>
      <c r="CD142" s="574">
        <v>3.8113924050632901</v>
      </c>
      <c r="CE142" s="575">
        <v>3.5039393939393899</v>
      </c>
      <c r="CF142" s="576">
        <f t="shared" si="294"/>
        <v>602.19999999999982</v>
      </c>
      <c r="CG142" s="577">
        <f t="shared" si="294"/>
        <v>578.1499999999993</v>
      </c>
      <c r="CH142" s="574">
        <v>4.5205128205128204</v>
      </c>
      <c r="CI142" s="575">
        <v>5.6414285714285697</v>
      </c>
      <c r="CJ142" s="576">
        <f t="shared" si="295"/>
        <v>176.3</v>
      </c>
      <c r="CK142" s="577">
        <f t="shared" si="295"/>
        <v>197.44999999999993</v>
      </c>
      <c r="CL142" s="574"/>
      <c r="CM142" s="575"/>
      <c r="CN142" s="576">
        <f t="shared" si="296"/>
        <v>0</v>
      </c>
      <c r="CO142" s="577">
        <f t="shared" si="296"/>
        <v>0</v>
      </c>
      <c r="CP142" s="576">
        <f t="shared" si="297"/>
        <v>3.9318181818181808</v>
      </c>
      <c r="CQ142" s="577">
        <f t="shared" si="297"/>
        <v>3.8587064676616878</v>
      </c>
      <c r="CR142" s="576">
        <f t="shared" si="298"/>
        <v>778.49999999999977</v>
      </c>
      <c r="CS142" s="577">
        <f t="shared" si="298"/>
        <v>775.59999999999923</v>
      </c>
      <c r="CT142" s="574"/>
      <c r="CU142" s="575"/>
      <c r="CV142" s="576">
        <f t="shared" si="299"/>
        <v>0</v>
      </c>
      <c r="CW142" s="577">
        <f t="shared" si="299"/>
        <v>0</v>
      </c>
      <c r="CX142" s="574"/>
      <c r="CY142" s="575"/>
      <c r="CZ142" s="576">
        <f t="shared" si="300"/>
        <v>0</v>
      </c>
      <c r="DA142" s="577">
        <f t="shared" si="300"/>
        <v>0</v>
      </c>
      <c r="DB142" s="574"/>
      <c r="DC142" s="575"/>
      <c r="DD142" s="576">
        <f t="shared" si="301"/>
        <v>0</v>
      </c>
      <c r="DE142" s="577">
        <f t="shared" si="301"/>
        <v>0</v>
      </c>
      <c r="DF142" s="576">
        <f t="shared" si="302"/>
        <v>0</v>
      </c>
      <c r="DG142" s="577">
        <f t="shared" si="302"/>
        <v>0</v>
      </c>
      <c r="DH142" s="576">
        <f t="shared" si="303"/>
        <v>0</v>
      </c>
      <c r="DI142" s="577">
        <f t="shared" si="303"/>
        <v>0</v>
      </c>
      <c r="DJ142" s="576">
        <f t="shared" si="304"/>
        <v>286</v>
      </c>
      <c r="DK142" s="577">
        <f t="shared" si="304"/>
        <v>288</v>
      </c>
      <c r="DL142" s="576">
        <f t="shared" si="304"/>
        <v>0</v>
      </c>
      <c r="DM142" s="577">
        <f t="shared" si="304"/>
        <v>0</v>
      </c>
      <c r="DN142" s="576">
        <f t="shared" si="305"/>
        <v>3.1974125874125869</v>
      </c>
      <c r="DO142" s="577">
        <f t="shared" si="305"/>
        <v>3.3304166666666646</v>
      </c>
      <c r="DP142" s="576">
        <f t="shared" si="306"/>
        <v>914.45999999999981</v>
      </c>
      <c r="DQ142" s="577">
        <f t="shared" si="306"/>
        <v>959.1599999999994</v>
      </c>
      <c r="DR142" s="576">
        <f t="shared" si="307"/>
        <v>0</v>
      </c>
      <c r="DS142" s="577">
        <f t="shared" si="307"/>
        <v>0</v>
      </c>
      <c r="DT142" s="576">
        <f t="shared" si="308"/>
        <v>0</v>
      </c>
      <c r="DU142" s="577">
        <f t="shared" si="308"/>
        <v>0</v>
      </c>
      <c r="DV142" s="574">
        <v>187</v>
      </c>
      <c r="DW142" s="575">
        <v>251</v>
      </c>
      <c r="DX142" s="576">
        <f t="shared" si="309"/>
        <v>0</v>
      </c>
      <c r="DY142" s="577">
        <f t="shared" si="309"/>
        <v>0</v>
      </c>
      <c r="DZ142" s="574">
        <v>33</v>
      </c>
      <c r="EA142" s="575">
        <v>36</v>
      </c>
      <c r="EB142" s="576">
        <f t="shared" si="310"/>
        <v>0</v>
      </c>
      <c r="EC142" s="577">
        <f t="shared" si="310"/>
        <v>0</v>
      </c>
      <c r="ED142" s="574"/>
      <c r="EE142" s="575"/>
      <c r="EF142" s="576">
        <f t="shared" si="311"/>
        <v>0</v>
      </c>
      <c r="EG142" s="577">
        <f t="shared" si="311"/>
        <v>0</v>
      </c>
      <c r="EH142" s="576">
        <f t="shared" si="312"/>
        <v>220</v>
      </c>
      <c r="EI142" s="577">
        <f t="shared" si="312"/>
        <v>287</v>
      </c>
      <c r="EJ142" s="576">
        <f t="shared" si="313"/>
        <v>0</v>
      </c>
      <c r="EK142" s="577">
        <f t="shared" si="313"/>
        <v>0</v>
      </c>
      <c r="EL142" s="574">
        <v>7.9795187165775401</v>
      </c>
      <c r="EM142" s="575">
        <v>7.2138645418326703</v>
      </c>
      <c r="EN142" s="576">
        <f t="shared" si="314"/>
        <v>1492.17</v>
      </c>
      <c r="EO142" s="577">
        <f t="shared" si="314"/>
        <v>1810.6800000000003</v>
      </c>
      <c r="EP142" s="574">
        <v>6.39606060606061</v>
      </c>
      <c r="EQ142" s="575">
        <v>7.83083333333333</v>
      </c>
      <c r="ER142" s="576">
        <f t="shared" si="315"/>
        <v>211.07000000000014</v>
      </c>
      <c r="ES142" s="577">
        <f t="shared" si="315"/>
        <v>281.90999999999985</v>
      </c>
      <c r="ET142" s="574"/>
      <c r="EU142" s="575"/>
      <c r="EV142" s="576">
        <f t="shared" si="316"/>
        <v>0</v>
      </c>
      <c r="EW142" s="577">
        <f t="shared" si="316"/>
        <v>0</v>
      </c>
      <c r="EX142" s="576">
        <f t="shared" si="317"/>
        <v>7.7420000000000009</v>
      </c>
      <c r="EY142" s="577">
        <f t="shared" si="317"/>
        <v>7.2912543554006977</v>
      </c>
      <c r="EZ142" s="576">
        <f t="shared" si="318"/>
        <v>1703.2400000000002</v>
      </c>
      <c r="FA142" s="577">
        <f t="shared" si="318"/>
        <v>2092.59</v>
      </c>
      <c r="FB142" s="574"/>
      <c r="FC142" s="575"/>
      <c r="FD142" s="576">
        <f t="shared" si="319"/>
        <v>0</v>
      </c>
      <c r="FE142" s="577">
        <f t="shared" si="319"/>
        <v>0</v>
      </c>
      <c r="FF142" s="574"/>
      <c r="FG142" s="575"/>
      <c r="FH142" s="576">
        <f t="shared" si="320"/>
        <v>0</v>
      </c>
      <c r="FI142" s="577">
        <f t="shared" si="320"/>
        <v>0</v>
      </c>
      <c r="FJ142" s="574"/>
      <c r="FK142" s="575"/>
      <c r="FL142" s="576">
        <f t="shared" si="321"/>
        <v>0</v>
      </c>
      <c r="FM142" s="577">
        <f t="shared" si="321"/>
        <v>0</v>
      </c>
      <c r="FN142" s="576">
        <f t="shared" si="322"/>
        <v>0</v>
      </c>
      <c r="FO142" s="577">
        <f t="shared" si="322"/>
        <v>0</v>
      </c>
      <c r="FP142" s="576">
        <f t="shared" si="323"/>
        <v>0</v>
      </c>
      <c r="FQ142" s="577">
        <f t="shared" si="323"/>
        <v>0</v>
      </c>
      <c r="FR142" s="574"/>
      <c r="FS142" s="575"/>
      <c r="FT142" s="576">
        <f t="shared" si="324"/>
        <v>0</v>
      </c>
      <c r="FU142" s="577">
        <f t="shared" si="324"/>
        <v>0</v>
      </c>
      <c r="FV142" s="574"/>
      <c r="FW142" s="575"/>
      <c r="FX142" s="576">
        <f t="shared" si="325"/>
        <v>0</v>
      </c>
      <c r="FY142" s="577">
        <f t="shared" si="325"/>
        <v>0</v>
      </c>
      <c r="FZ142" s="574"/>
      <c r="GA142" s="575"/>
      <c r="GB142" s="576">
        <f t="shared" si="326"/>
        <v>0</v>
      </c>
      <c r="GC142" s="577">
        <f t="shared" si="326"/>
        <v>0</v>
      </c>
      <c r="GD142" s="576">
        <f t="shared" si="327"/>
        <v>405</v>
      </c>
      <c r="GE142" s="577">
        <f t="shared" si="327"/>
        <v>473</v>
      </c>
      <c r="GF142" s="576">
        <f t="shared" si="327"/>
        <v>0</v>
      </c>
      <c r="GG142" s="577">
        <f t="shared" si="327"/>
        <v>0</v>
      </c>
      <c r="GH142" s="576">
        <f t="shared" si="328"/>
        <v>2217.58</v>
      </c>
      <c r="GI142" s="577">
        <f t="shared" si="328"/>
        <v>2533.75</v>
      </c>
      <c r="GJ142" s="576" t="str">
        <f t="shared" si="329"/>
        <v/>
      </c>
      <c r="GK142" s="577" t="str">
        <f t="shared" si="329"/>
        <v/>
      </c>
      <c r="GL142" s="576">
        <f t="shared" si="330"/>
        <v>100</v>
      </c>
      <c r="GM142" s="577">
        <f t="shared" si="330"/>
        <v>101</v>
      </c>
      <c r="GN142" s="576">
        <f t="shared" si="330"/>
        <v>0</v>
      </c>
      <c r="GO142" s="577">
        <f t="shared" si="330"/>
        <v>0</v>
      </c>
      <c r="GP142" s="576">
        <f t="shared" si="331"/>
        <v>400.12000000000012</v>
      </c>
      <c r="GQ142" s="577">
        <f t="shared" si="331"/>
        <v>517.99999999999977</v>
      </c>
      <c r="GR142" s="576">
        <f t="shared" si="332"/>
        <v>0</v>
      </c>
      <c r="GS142" s="577">
        <f t="shared" si="332"/>
        <v>0</v>
      </c>
      <c r="GT142" s="576">
        <f t="shared" si="333"/>
        <v>505</v>
      </c>
      <c r="GU142" s="577">
        <f t="shared" si="333"/>
        <v>574</v>
      </c>
      <c r="GV142" s="576">
        <f t="shared" si="333"/>
        <v>0</v>
      </c>
      <c r="GW142" s="577">
        <f t="shared" si="333"/>
        <v>0</v>
      </c>
      <c r="GX142" s="576">
        <f t="shared" si="334"/>
        <v>2617.6999999999998</v>
      </c>
      <c r="GY142" s="577">
        <f t="shared" si="334"/>
        <v>3051.75</v>
      </c>
      <c r="GZ142" s="576" t="str">
        <f t="shared" si="334"/>
        <v/>
      </c>
      <c r="HA142" s="577" t="str">
        <f t="shared" si="334"/>
        <v/>
      </c>
      <c r="HB142" s="576">
        <f t="shared" si="335"/>
        <v>1</v>
      </c>
      <c r="HC142" s="577">
        <f t="shared" si="335"/>
        <v>1</v>
      </c>
      <c r="HD142" s="576">
        <f t="shared" si="335"/>
        <v>0</v>
      </c>
      <c r="HE142" s="577">
        <f t="shared" si="335"/>
        <v>0</v>
      </c>
      <c r="HF142" s="576">
        <f t="shared" si="336"/>
        <v>0</v>
      </c>
      <c r="HG142" s="577">
        <f t="shared" si="336"/>
        <v>0</v>
      </c>
      <c r="HH142" s="576" t="str">
        <f t="shared" si="337"/>
        <v/>
      </c>
      <c r="HI142" s="577" t="str">
        <f t="shared" si="337"/>
        <v/>
      </c>
      <c r="HJ142" s="576">
        <f t="shared" si="338"/>
        <v>2617.6999999999998</v>
      </c>
      <c r="HK142" s="577">
        <f t="shared" si="338"/>
        <v>3051.7499999999995</v>
      </c>
      <c r="HL142" s="576" t="str">
        <f t="shared" si="339"/>
        <v/>
      </c>
      <c r="HM142" s="577" t="str">
        <f t="shared" si="339"/>
        <v/>
      </c>
    </row>
    <row r="143" spans="1:221">
      <c r="A143" s="94" t="s">
        <v>492</v>
      </c>
      <c r="B143" s="516" t="s">
        <v>512</v>
      </c>
      <c r="C143" s="96"/>
      <c r="D143" s="93">
        <v>160649</v>
      </c>
      <c r="E143" s="95">
        <v>9</v>
      </c>
      <c r="F143" s="574">
        <v>249</v>
      </c>
      <c r="G143" s="575">
        <v>207</v>
      </c>
      <c r="H143" s="574">
        <v>7</v>
      </c>
      <c r="I143" s="575">
        <v>10</v>
      </c>
      <c r="J143" s="576">
        <f t="shared" si="272"/>
        <v>242</v>
      </c>
      <c r="K143" s="577">
        <f t="shared" si="272"/>
        <v>197</v>
      </c>
      <c r="L143" s="574">
        <v>60</v>
      </c>
      <c r="M143" s="575">
        <v>60</v>
      </c>
      <c r="N143" s="576">
        <f t="shared" si="273"/>
        <v>242</v>
      </c>
      <c r="O143" s="577">
        <f t="shared" si="273"/>
        <v>197</v>
      </c>
      <c r="P143" s="581">
        <f t="shared" si="273"/>
        <v>0</v>
      </c>
      <c r="Q143" s="582">
        <f t="shared" si="273"/>
        <v>0</v>
      </c>
      <c r="R143" s="574">
        <v>9</v>
      </c>
      <c r="S143" s="575">
        <v>9</v>
      </c>
      <c r="T143" s="576">
        <f t="shared" si="274"/>
        <v>0</v>
      </c>
      <c r="U143" s="577">
        <f t="shared" si="274"/>
        <v>0</v>
      </c>
      <c r="V143" s="574">
        <v>0</v>
      </c>
      <c r="W143" s="575">
        <v>0</v>
      </c>
      <c r="X143" s="576">
        <f t="shared" si="275"/>
        <v>0</v>
      </c>
      <c r="Y143" s="577">
        <f t="shared" si="275"/>
        <v>0</v>
      </c>
      <c r="Z143" s="574">
        <v>0</v>
      </c>
      <c r="AA143" s="575">
        <v>0</v>
      </c>
      <c r="AB143" s="576">
        <f t="shared" si="276"/>
        <v>0</v>
      </c>
      <c r="AC143" s="577">
        <f t="shared" si="276"/>
        <v>0</v>
      </c>
      <c r="AD143" s="576">
        <f t="shared" si="277"/>
        <v>9</v>
      </c>
      <c r="AE143" s="577">
        <f t="shared" si="277"/>
        <v>9</v>
      </c>
      <c r="AF143" s="576">
        <f t="shared" si="278"/>
        <v>0</v>
      </c>
      <c r="AG143" s="577">
        <f t="shared" si="278"/>
        <v>0</v>
      </c>
      <c r="AH143" s="574">
        <v>4.33</v>
      </c>
      <c r="AI143" s="575">
        <v>5.4766666666666701</v>
      </c>
      <c r="AJ143" s="576">
        <f t="shared" si="279"/>
        <v>38.97</v>
      </c>
      <c r="AK143" s="577">
        <f t="shared" si="279"/>
        <v>49.290000000000035</v>
      </c>
      <c r="AL143" s="574">
        <v>0</v>
      </c>
      <c r="AM143" s="575">
        <v>0</v>
      </c>
      <c r="AN143" s="576">
        <f t="shared" si="280"/>
        <v>0</v>
      </c>
      <c r="AO143" s="577">
        <f t="shared" si="280"/>
        <v>0</v>
      </c>
      <c r="AP143" s="574"/>
      <c r="AQ143" s="575"/>
      <c r="AR143" s="576">
        <f t="shared" si="281"/>
        <v>0</v>
      </c>
      <c r="AS143" s="577">
        <f t="shared" si="281"/>
        <v>0</v>
      </c>
      <c r="AT143" s="576">
        <f t="shared" si="282"/>
        <v>4.33</v>
      </c>
      <c r="AU143" s="577">
        <f t="shared" si="282"/>
        <v>5.4766666666666701</v>
      </c>
      <c r="AV143" s="576">
        <f t="shared" si="283"/>
        <v>38.97</v>
      </c>
      <c r="AW143" s="577">
        <f t="shared" si="283"/>
        <v>49.290000000000035</v>
      </c>
      <c r="AX143" s="574"/>
      <c r="AY143" s="575"/>
      <c r="AZ143" s="576">
        <f t="shared" si="284"/>
        <v>0</v>
      </c>
      <c r="BA143" s="577">
        <f t="shared" si="284"/>
        <v>0</v>
      </c>
      <c r="BB143" s="574"/>
      <c r="BC143" s="575"/>
      <c r="BD143" s="576">
        <f t="shared" si="285"/>
        <v>0</v>
      </c>
      <c r="BE143" s="577">
        <f t="shared" si="285"/>
        <v>0</v>
      </c>
      <c r="BF143" s="574"/>
      <c r="BG143" s="575"/>
      <c r="BH143" s="576">
        <f t="shared" si="286"/>
        <v>0</v>
      </c>
      <c r="BI143" s="577">
        <f t="shared" si="286"/>
        <v>0</v>
      </c>
      <c r="BJ143" s="576">
        <f t="shared" si="287"/>
        <v>0</v>
      </c>
      <c r="BK143" s="577">
        <f t="shared" si="287"/>
        <v>0</v>
      </c>
      <c r="BL143" s="576">
        <f t="shared" si="288"/>
        <v>0</v>
      </c>
      <c r="BM143" s="577">
        <f t="shared" si="288"/>
        <v>0</v>
      </c>
      <c r="BN143" s="574">
        <v>69</v>
      </c>
      <c r="BO143" s="575">
        <v>62</v>
      </c>
      <c r="BP143" s="576">
        <f t="shared" si="289"/>
        <v>0</v>
      </c>
      <c r="BQ143" s="577">
        <f t="shared" si="289"/>
        <v>0</v>
      </c>
      <c r="BR143" s="574">
        <v>8</v>
      </c>
      <c r="BS143" s="575">
        <v>7</v>
      </c>
      <c r="BT143" s="576">
        <f t="shared" si="290"/>
        <v>0</v>
      </c>
      <c r="BU143" s="577">
        <f t="shared" si="290"/>
        <v>0</v>
      </c>
      <c r="BV143" s="574">
        <v>0</v>
      </c>
      <c r="BW143" s="575">
        <v>0</v>
      </c>
      <c r="BX143" s="576">
        <f t="shared" si="291"/>
        <v>0</v>
      </c>
      <c r="BY143" s="577">
        <f t="shared" si="291"/>
        <v>0</v>
      </c>
      <c r="BZ143" s="576">
        <f t="shared" si="292"/>
        <v>77</v>
      </c>
      <c r="CA143" s="577">
        <f t="shared" si="292"/>
        <v>69</v>
      </c>
      <c r="CB143" s="576">
        <f t="shared" si="293"/>
        <v>0</v>
      </c>
      <c r="CC143" s="577">
        <f t="shared" si="293"/>
        <v>0</v>
      </c>
      <c r="CD143" s="574">
        <v>7.6218840579710196</v>
      </c>
      <c r="CE143" s="575">
        <v>6.6070967741935496</v>
      </c>
      <c r="CF143" s="576">
        <f t="shared" si="294"/>
        <v>525.91000000000031</v>
      </c>
      <c r="CG143" s="577">
        <f t="shared" si="294"/>
        <v>409.6400000000001</v>
      </c>
      <c r="CH143" s="574">
        <v>7.4275000000000002</v>
      </c>
      <c r="CI143" s="575">
        <v>10.172857142857101</v>
      </c>
      <c r="CJ143" s="576">
        <f t="shared" si="295"/>
        <v>59.42</v>
      </c>
      <c r="CK143" s="577">
        <f t="shared" si="295"/>
        <v>71.20999999999971</v>
      </c>
      <c r="CL143" s="574"/>
      <c r="CM143" s="575"/>
      <c r="CN143" s="576">
        <f t="shared" si="296"/>
        <v>0</v>
      </c>
      <c r="CO143" s="577">
        <f t="shared" si="296"/>
        <v>0</v>
      </c>
      <c r="CP143" s="576">
        <f t="shared" si="297"/>
        <v>7.6016883116883154</v>
      </c>
      <c r="CQ143" s="577">
        <f t="shared" si="297"/>
        <v>6.9688405797101423</v>
      </c>
      <c r="CR143" s="576">
        <f t="shared" si="298"/>
        <v>585.33000000000027</v>
      </c>
      <c r="CS143" s="577">
        <f t="shared" si="298"/>
        <v>480.8499999999998</v>
      </c>
      <c r="CT143" s="574"/>
      <c r="CU143" s="575"/>
      <c r="CV143" s="576">
        <f t="shared" si="299"/>
        <v>0</v>
      </c>
      <c r="CW143" s="577">
        <f t="shared" si="299"/>
        <v>0</v>
      </c>
      <c r="CX143" s="574"/>
      <c r="CY143" s="575"/>
      <c r="CZ143" s="576">
        <f t="shared" si="300"/>
        <v>0</v>
      </c>
      <c r="DA143" s="577">
        <f t="shared" si="300"/>
        <v>0</v>
      </c>
      <c r="DB143" s="574"/>
      <c r="DC143" s="575"/>
      <c r="DD143" s="576">
        <f t="shared" si="301"/>
        <v>0</v>
      </c>
      <c r="DE143" s="577">
        <f t="shared" si="301"/>
        <v>0</v>
      </c>
      <c r="DF143" s="576">
        <f t="shared" si="302"/>
        <v>0</v>
      </c>
      <c r="DG143" s="577">
        <f t="shared" si="302"/>
        <v>0</v>
      </c>
      <c r="DH143" s="576">
        <f t="shared" si="303"/>
        <v>0</v>
      </c>
      <c r="DI143" s="577">
        <f t="shared" si="303"/>
        <v>0</v>
      </c>
      <c r="DJ143" s="576">
        <f t="shared" si="304"/>
        <v>86</v>
      </c>
      <c r="DK143" s="577">
        <f t="shared" si="304"/>
        <v>78</v>
      </c>
      <c r="DL143" s="576">
        <f t="shared" si="304"/>
        <v>0</v>
      </c>
      <c r="DM143" s="577">
        <f t="shared" si="304"/>
        <v>0</v>
      </c>
      <c r="DN143" s="576">
        <f t="shared" si="305"/>
        <v>7.2593023255813991</v>
      </c>
      <c r="DO143" s="577">
        <f t="shared" si="305"/>
        <v>6.7966666666666651</v>
      </c>
      <c r="DP143" s="576">
        <f t="shared" si="306"/>
        <v>624.3000000000003</v>
      </c>
      <c r="DQ143" s="577">
        <f t="shared" si="306"/>
        <v>530.13999999999987</v>
      </c>
      <c r="DR143" s="576">
        <f t="shared" si="307"/>
        <v>0</v>
      </c>
      <c r="DS143" s="577">
        <f t="shared" si="307"/>
        <v>0</v>
      </c>
      <c r="DT143" s="576">
        <f t="shared" si="308"/>
        <v>0</v>
      </c>
      <c r="DU143" s="577">
        <f t="shared" si="308"/>
        <v>0</v>
      </c>
      <c r="DV143" s="574">
        <v>123</v>
      </c>
      <c r="DW143" s="575">
        <v>105</v>
      </c>
      <c r="DX143" s="576">
        <f t="shared" si="309"/>
        <v>0</v>
      </c>
      <c r="DY143" s="577">
        <f t="shared" si="309"/>
        <v>0</v>
      </c>
      <c r="DZ143" s="574">
        <v>33</v>
      </c>
      <c r="EA143" s="575">
        <v>14</v>
      </c>
      <c r="EB143" s="576">
        <f t="shared" si="310"/>
        <v>0</v>
      </c>
      <c r="EC143" s="577">
        <f t="shared" si="310"/>
        <v>0</v>
      </c>
      <c r="ED143" s="574"/>
      <c r="EE143" s="575"/>
      <c r="EF143" s="576">
        <f t="shared" si="311"/>
        <v>0</v>
      </c>
      <c r="EG143" s="577">
        <f t="shared" si="311"/>
        <v>0</v>
      </c>
      <c r="EH143" s="576">
        <f t="shared" si="312"/>
        <v>156</v>
      </c>
      <c r="EI143" s="577">
        <f t="shared" si="312"/>
        <v>119</v>
      </c>
      <c r="EJ143" s="576">
        <f t="shared" si="313"/>
        <v>0</v>
      </c>
      <c r="EK143" s="577">
        <f t="shared" si="313"/>
        <v>0</v>
      </c>
      <c r="EL143" s="574">
        <v>9.6247967479674799</v>
      </c>
      <c r="EM143" s="575">
        <v>9.7508571428571393</v>
      </c>
      <c r="EN143" s="576">
        <f t="shared" si="314"/>
        <v>1183.8499999999999</v>
      </c>
      <c r="EO143" s="577">
        <f t="shared" si="314"/>
        <v>1023.8399999999996</v>
      </c>
      <c r="EP143" s="574">
        <v>12.2806060606061</v>
      </c>
      <c r="EQ143" s="575">
        <v>8.6335714285714307</v>
      </c>
      <c r="ER143" s="576">
        <f t="shared" si="315"/>
        <v>405.2600000000013</v>
      </c>
      <c r="ES143" s="577">
        <f t="shared" si="315"/>
        <v>120.87000000000003</v>
      </c>
      <c r="ET143" s="574"/>
      <c r="EU143" s="575"/>
      <c r="EV143" s="576">
        <f t="shared" si="316"/>
        <v>0</v>
      </c>
      <c r="EW143" s="577">
        <f t="shared" si="316"/>
        <v>0</v>
      </c>
      <c r="EX143" s="576">
        <f t="shared" si="317"/>
        <v>10.186602564102571</v>
      </c>
      <c r="EY143" s="577">
        <f t="shared" si="317"/>
        <v>9.6194117647058786</v>
      </c>
      <c r="EZ143" s="576">
        <f t="shared" si="318"/>
        <v>1589.110000000001</v>
      </c>
      <c r="FA143" s="577">
        <f t="shared" si="318"/>
        <v>1144.7099999999996</v>
      </c>
      <c r="FB143" s="574"/>
      <c r="FC143" s="575"/>
      <c r="FD143" s="576">
        <f t="shared" si="319"/>
        <v>0</v>
      </c>
      <c r="FE143" s="577">
        <f t="shared" si="319"/>
        <v>0</v>
      </c>
      <c r="FF143" s="574"/>
      <c r="FG143" s="575"/>
      <c r="FH143" s="576">
        <f t="shared" si="320"/>
        <v>0</v>
      </c>
      <c r="FI143" s="577">
        <f t="shared" si="320"/>
        <v>0</v>
      </c>
      <c r="FJ143" s="574"/>
      <c r="FK143" s="575"/>
      <c r="FL143" s="576">
        <f t="shared" si="321"/>
        <v>0</v>
      </c>
      <c r="FM143" s="577">
        <f t="shared" si="321"/>
        <v>0</v>
      </c>
      <c r="FN143" s="576">
        <f t="shared" si="322"/>
        <v>0</v>
      </c>
      <c r="FO143" s="577">
        <f t="shared" si="322"/>
        <v>0</v>
      </c>
      <c r="FP143" s="576">
        <f t="shared" si="323"/>
        <v>0</v>
      </c>
      <c r="FQ143" s="577">
        <f t="shared" si="323"/>
        <v>0</v>
      </c>
      <c r="FR143" s="574"/>
      <c r="FS143" s="575"/>
      <c r="FT143" s="576">
        <f t="shared" si="324"/>
        <v>0</v>
      </c>
      <c r="FU143" s="577">
        <f t="shared" si="324"/>
        <v>0</v>
      </c>
      <c r="FV143" s="574"/>
      <c r="FW143" s="575"/>
      <c r="FX143" s="576">
        <f t="shared" si="325"/>
        <v>0</v>
      </c>
      <c r="FY143" s="577">
        <f t="shared" si="325"/>
        <v>0</v>
      </c>
      <c r="FZ143" s="574"/>
      <c r="GA143" s="575"/>
      <c r="GB143" s="576">
        <f t="shared" si="326"/>
        <v>0</v>
      </c>
      <c r="GC143" s="577">
        <f t="shared" si="326"/>
        <v>0</v>
      </c>
      <c r="GD143" s="576">
        <f t="shared" si="327"/>
        <v>201</v>
      </c>
      <c r="GE143" s="577">
        <f t="shared" si="327"/>
        <v>176</v>
      </c>
      <c r="GF143" s="576">
        <f t="shared" si="327"/>
        <v>0</v>
      </c>
      <c r="GG143" s="577">
        <f t="shared" si="327"/>
        <v>0</v>
      </c>
      <c r="GH143" s="576">
        <f t="shared" si="328"/>
        <v>1748.7300000000002</v>
      </c>
      <c r="GI143" s="577">
        <f t="shared" si="328"/>
        <v>1482.7699999999998</v>
      </c>
      <c r="GJ143" s="576" t="str">
        <f t="shared" si="329"/>
        <v/>
      </c>
      <c r="GK143" s="577" t="str">
        <f t="shared" si="329"/>
        <v/>
      </c>
      <c r="GL143" s="576">
        <f t="shared" si="330"/>
        <v>41</v>
      </c>
      <c r="GM143" s="577">
        <f t="shared" si="330"/>
        <v>21</v>
      </c>
      <c r="GN143" s="576">
        <f t="shared" si="330"/>
        <v>0</v>
      </c>
      <c r="GO143" s="577">
        <f t="shared" si="330"/>
        <v>0</v>
      </c>
      <c r="GP143" s="576">
        <f t="shared" si="331"/>
        <v>464.68000000000131</v>
      </c>
      <c r="GQ143" s="577">
        <f t="shared" si="331"/>
        <v>192.07999999999976</v>
      </c>
      <c r="GR143" s="576">
        <f t="shared" si="332"/>
        <v>0</v>
      </c>
      <c r="GS143" s="577">
        <f t="shared" si="332"/>
        <v>0</v>
      </c>
      <c r="GT143" s="576">
        <f t="shared" si="333"/>
        <v>242</v>
      </c>
      <c r="GU143" s="577">
        <f t="shared" si="333"/>
        <v>197</v>
      </c>
      <c r="GV143" s="576">
        <f t="shared" si="333"/>
        <v>0</v>
      </c>
      <c r="GW143" s="577">
        <f t="shared" si="333"/>
        <v>0</v>
      </c>
      <c r="GX143" s="576">
        <f t="shared" si="334"/>
        <v>2213.4100000000017</v>
      </c>
      <c r="GY143" s="577">
        <f t="shared" si="334"/>
        <v>1674.8499999999995</v>
      </c>
      <c r="GZ143" s="576" t="str">
        <f t="shared" si="334"/>
        <v/>
      </c>
      <c r="HA143" s="577" t="str">
        <f t="shared" si="334"/>
        <v/>
      </c>
      <c r="HB143" s="576">
        <f t="shared" si="335"/>
        <v>0</v>
      </c>
      <c r="HC143" s="577">
        <f t="shared" si="335"/>
        <v>0</v>
      </c>
      <c r="HD143" s="576">
        <f t="shared" si="335"/>
        <v>0</v>
      </c>
      <c r="HE143" s="577">
        <f t="shared" si="335"/>
        <v>0</v>
      </c>
      <c r="HF143" s="576" t="str">
        <f t="shared" si="336"/>
        <v/>
      </c>
      <c r="HG143" s="577" t="str">
        <f t="shared" si="336"/>
        <v/>
      </c>
      <c r="HH143" s="576" t="str">
        <f t="shared" si="337"/>
        <v/>
      </c>
      <c r="HI143" s="577" t="str">
        <f t="shared" si="337"/>
        <v/>
      </c>
      <c r="HJ143" s="576">
        <f t="shared" si="338"/>
        <v>2213.4100000000012</v>
      </c>
      <c r="HK143" s="577">
        <f t="shared" si="338"/>
        <v>1674.8499999999995</v>
      </c>
      <c r="HL143" s="576" t="str">
        <f t="shared" si="339"/>
        <v/>
      </c>
      <c r="HM143" s="577" t="str">
        <f t="shared" si="339"/>
        <v/>
      </c>
    </row>
    <row r="144" spans="1:221">
      <c r="A144" s="94" t="s">
        <v>492</v>
      </c>
      <c r="B144" s="516" t="s">
        <v>513</v>
      </c>
      <c r="C144" s="97" t="s">
        <v>1144</v>
      </c>
      <c r="D144" s="93">
        <v>159407</v>
      </c>
      <c r="E144" s="95">
        <v>10</v>
      </c>
      <c r="F144" s="574">
        <v>278</v>
      </c>
      <c r="G144" s="575">
        <v>298</v>
      </c>
      <c r="H144" s="574">
        <v>4</v>
      </c>
      <c r="I144" s="575">
        <v>4</v>
      </c>
      <c r="J144" s="576">
        <f t="shared" si="272"/>
        <v>274</v>
      </c>
      <c r="K144" s="577">
        <f t="shared" si="272"/>
        <v>294</v>
      </c>
      <c r="L144" s="574">
        <v>60</v>
      </c>
      <c r="M144" s="575">
        <v>60</v>
      </c>
      <c r="N144" s="576">
        <f t="shared" si="273"/>
        <v>274</v>
      </c>
      <c r="O144" s="577">
        <f t="shared" si="273"/>
        <v>294</v>
      </c>
      <c r="P144" s="581">
        <f t="shared" si="273"/>
        <v>0</v>
      </c>
      <c r="Q144" s="582">
        <f t="shared" si="273"/>
        <v>0</v>
      </c>
      <c r="R144" s="574">
        <v>49</v>
      </c>
      <c r="S144" s="575">
        <v>56</v>
      </c>
      <c r="T144" s="576">
        <f t="shared" si="274"/>
        <v>0</v>
      </c>
      <c r="U144" s="577">
        <f t="shared" si="274"/>
        <v>0</v>
      </c>
      <c r="V144" s="574">
        <v>4</v>
      </c>
      <c r="W144" s="575">
        <v>6</v>
      </c>
      <c r="X144" s="576">
        <f t="shared" si="275"/>
        <v>0</v>
      </c>
      <c r="Y144" s="577">
        <f t="shared" si="275"/>
        <v>0</v>
      </c>
      <c r="Z144" s="574">
        <v>0</v>
      </c>
      <c r="AA144" s="575">
        <v>0</v>
      </c>
      <c r="AB144" s="576">
        <f t="shared" si="276"/>
        <v>0</v>
      </c>
      <c r="AC144" s="577">
        <f t="shared" si="276"/>
        <v>0</v>
      </c>
      <c r="AD144" s="576">
        <f t="shared" si="277"/>
        <v>53</v>
      </c>
      <c r="AE144" s="577">
        <f t="shared" si="277"/>
        <v>62</v>
      </c>
      <c r="AF144" s="576">
        <f t="shared" si="278"/>
        <v>0</v>
      </c>
      <c r="AG144" s="577">
        <f t="shared" si="278"/>
        <v>0</v>
      </c>
      <c r="AH144" s="574">
        <v>2.6338775510204102</v>
      </c>
      <c r="AI144" s="575">
        <v>3.1555357142857101</v>
      </c>
      <c r="AJ144" s="576">
        <f t="shared" si="279"/>
        <v>129.06000000000009</v>
      </c>
      <c r="AK144" s="577">
        <f t="shared" si="279"/>
        <v>176.70999999999975</v>
      </c>
      <c r="AL144" s="574">
        <v>3.59</v>
      </c>
      <c r="AM144" s="575">
        <v>4.07</v>
      </c>
      <c r="AN144" s="576">
        <f t="shared" si="280"/>
        <v>14.36</v>
      </c>
      <c r="AO144" s="577">
        <f t="shared" si="280"/>
        <v>24.42</v>
      </c>
      <c r="AP144" s="574"/>
      <c r="AQ144" s="575"/>
      <c r="AR144" s="576">
        <f t="shared" si="281"/>
        <v>0</v>
      </c>
      <c r="AS144" s="577">
        <f t="shared" si="281"/>
        <v>0</v>
      </c>
      <c r="AT144" s="576">
        <f t="shared" si="282"/>
        <v>2.7060377358490579</v>
      </c>
      <c r="AU144" s="577">
        <f t="shared" si="282"/>
        <v>3.2440322580645122</v>
      </c>
      <c r="AV144" s="576">
        <f t="shared" si="283"/>
        <v>143.42000000000007</v>
      </c>
      <c r="AW144" s="577">
        <f t="shared" si="283"/>
        <v>201.12999999999977</v>
      </c>
      <c r="AX144" s="574"/>
      <c r="AY144" s="575"/>
      <c r="AZ144" s="576">
        <f t="shared" si="284"/>
        <v>0</v>
      </c>
      <c r="BA144" s="577">
        <f t="shared" si="284"/>
        <v>0</v>
      </c>
      <c r="BB144" s="574"/>
      <c r="BC144" s="575"/>
      <c r="BD144" s="576">
        <f t="shared" si="285"/>
        <v>0</v>
      </c>
      <c r="BE144" s="577">
        <f t="shared" si="285"/>
        <v>0</v>
      </c>
      <c r="BF144" s="574"/>
      <c r="BG144" s="575"/>
      <c r="BH144" s="576">
        <f t="shared" si="286"/>
        <v>0</v>
      </c>
      <c r="BI144" s="577">
        <f t="shared" si="286"/>
        <v>0</v>
      </c>
      <c r="BJ144" s="576">
        <f t="shared" si="287"/>
        <v>0</v>
      </c>
      <c r="BK144" s="577">
        <f t="shared" si="287"/>
        <v>0</v>
      </c>
      <c r="BL144" s="576">
        <f t="shared" si="288"/>
        <v>0</v>
      </c>
      <c r="BM144" s="577">
        <f t="shared" si="288"/>
        <v>0</v>
      </c>
      <c r="BN144" s="574">
        <v>87</v>
      </c>
      <c r="BO144" s="575">
        <v>104</v>
      </c>
      <c r="BP144" s="576">
        <f t="shared" si="289"/>
        <v>0</v>
      </c>
      <c r="BQ144" s="577">
        <f t="shared" si="289"/>
        <v>0</v>
      </c>
      <c r="BR144" s="574">
        <v>17</v>
      </c>
      <c r="BS144" s="575">
        <v>20</v>
      </c>
      <c r="BT144" s="576">
        <f t="shared" si="290"/>
        <v>0</v>
      </c>
      <c r="BU144" s="577">
        <f t="shared" si="290"/>
        <v>0</v>
      </c>
      <c r="BV144" s="574">
        <v>1</v>
      </c>
      <c r="BW144" s="575">
        <v>0</v>
      </c>
      <c r="BX144" s="576">
        <f t="shared" si="291"/>
        <v>0</v>
      </c>
      <c r="BY144" s="577">
        <f t="shared" si="291"/>
        <v>0</v>
      </c>
      <c r="BZ144" s="576">
        <f t="shared" si="292"/>
        <v>105</v>
      </c>
      <c r="CA144" s="577">
        <f t="shared" si="292"/>
        <v>124</v>
      </c>
      <c r="CB144" s="576">
        <f t="shared" si="293"/>
        <v>0</v>
      </c>
      <c r="CC144" s="577">
        <f t="shared" si="293"/>
        <v>0</v>
      </c>
      <c r="CD144" s="574">
        <v>4.45747126436782</v>
      </c>
      <c r="CE144" s="575">
        <v>4.8137499999999998</v>
      </c>
      <c r="CF144" s="576">
        <f t="shared" si="294"/>
        <v>387.80000000000035</v>
      </c>
      <c r="CG144" s="577">
        <f t="shared" si="294"/>
        <v>500.63</v>
      </c>
      <c r="CH144" s="574">
        <v>4.4147058823529397</v>
      </c>
      <c r="CI144" s="575">
        <v>7.6154999999999999</v>
      </c>
      <c r="CJ144" s="576">
        <f t="shared" si="295"/>
        <v>75.049999999999969</v>
      </c>
      <c r="CK144" s="577">
        <f t="shared" si="295"/>
        <v>152.31</v>
      </c>
      <c r="CL144" s="574"/>
      <c r="CM144" s="575"/>
      <c r="CN144" s="576">
        <f t="shared" si="296"/>
        <v>0</v>
      </c>
      <c r="CO144" s="577">
        <f t="shared" si="296"/>
        <v>0</v>
      </c>
      <c r="CP144" s="576">
        <f t="shared" si="297"/>
        <v>4.4080952380952407</v>
      </c>
      <c r="CQ144" s="577">
        <f t="shared" si="297"/>
        <v>5.2656451612903235</v>
      </c>
      <c r="CR144" s="576">
        <f t="shared" si="298"/>
        <v>462.85000000000025</v>
      </c>
      <c r="CS144" s="577">
        <f t="shared" si="298"/>
        <v>652.94000000000005</v>
      </c>
      <c r="CT144" s="574"/>
      <c r="CU144" s="575"/>
      <c r="CV144" s="576">
        <f t="shared" si="299"/>
        <v>0</v>
      </c>
      <c r="CW144" s="577">
        <f t="shared" si="299"/>
        <v>0</v>
      </c>
      <c r="CX144" s="574"/>
      <c r="CY144" s="575"/>
      <c r="CZ144" s="576">
        <f t="shared" si="300"/>
        <v>0</v>
      </c>
      <c r="DA144" s="577">
        <f t="shared" si="300"/>
        <v>0</v>
      </c>
      <c r="DB144" s="574"/>
      <c r="DC144" s="575"/>
      <c r="DD144" s="576">
        <f t="shared" si="301"/>
        <v>0</v>
      </c>
      <c r="DE144" s="577">
        <f t="shared" si="301"/>
        <v>0</v>
      </c>
      <c r="DF144" s="576">
        <f t="shared" si="302"/>
        <v>0</v>
      </c>
      <c r="DG144" s="577">
        <f t="shared" si="302"/>
        <v>0</v>
      </c>
      <c r="DH144" s="576">
        <f t="shared" si="303"/>
        <v>0</v>
      </c>
      <c r="DI144" s="577">
        <f t="shared" si="303"/>
        <v>0</v>
      </c>
      <c r="DJ144" s="576">
        <f t="shared" si="304"/>
        <v>158</v>
      </c>
      <c r="DK144" s="577">
        <f t="shared" si="304"/>
        <v>186</v>
      </c>
      <c r="DL144" s="576">
        <f t="shared" si="304"/>
        <v>0</v>
      </c>
      <c r="DM144" s="577">
        <f t="shared" si="304"/>
        <v>0</v>
      </c>
      <c r="DN144" s="576">
        <f t="shared" si="305"/>
        <v>3.8371518987341791</v>
      </c>
      <c r="DO144" s="577">
        <f t="shared" si="305"/>
        <v>4.5917741935483862</v>
      </c>
      <c r="DP144" s="576">
        <f t="shared" si="306"/>
        <v>606.27000000000032</v>
      </c>
      <c r="DQ144" s="577">
        <f t="shared" si="306"/>
        <v>854.06999999999982</v>
      </c>
      <c r="DR144" s="576">
        <f t="shared" si="307"/>
        <v>0</v>
      </c>
      <c r="DS144" s="577">
        <f t="shared" si="307"/>
        <v>0</v>
      </c>
      <c r="DT144" s="576">
        <f t="shared" si="308"/>
        <v>0</v>
      </c>
      <c r="DU144" s="577">
        <f t="shared" si="308"/>
        <v>0</v>
      </c>
      <c r="DV144" s="574">
        <v>87</v>
      </c>
      <c r="DW144" s="575">
        <v>91</v>
      </c>
      <c r="DX144" s="576">
        <f t="shared" si="309"/>
        <v>0</v>
      </c>
      <c r="DY144" s="577">
        <f t="shared" si="309"/>
        <v>0</v>
      </c>
      <c r="DZ144" s="574">
        <v>29</v>
      </c>
      <c r="EA144" s="575">
        <v>17</v>
      </c>
      <c r="EB144" s="576">
        <f t="shared" si="310"/>
        <v>0</v>
      </c>
      <c r="EC144" s="577">
        <f t="shared" si="310"/>
        <v>0</v>
      </c>
      <c r="ED144" s="574"/>
      <c r="EE144" s="575"/>
      <c r="EF144" s="576">
        <f t="shared" si="311"/>
        <v>0</v>
      </c>
      <c r="EG144" s="577">
        <f t="shared" si="311"/>
        <v>0</v>
      </c>
      <c r="EH144" s="576">
        <f t="shared" si="312"/>
        <v>116</v>
      </c>
      <c r="EI144" s="577">
        <f t="shared" si="312"/>
        <v>108</v>
      </c>
      <c r="EJ144" s="576">
        <f t="shared" si="313"/>
        <v>0</v>
      </c>
      <c r="EK144" s="577">
        <f t="shared" si="313"/>
        <v>0</v>
      </c>
      <c r="EL144" s="574">
        <v>8.2257471264367794</v>
      </c>
      <c r="EM144" s="575">
        <v>8.2419780219780208</v>
      </c>
      <c r="EN144" s="576">
        <f t="shared" si="314"/>
        <v>715.63999999999976</v>
      </c>
      <c r="EO144" s="577">
        <f t="shared" si="314"/>
        <v>750.01999999999987</v>
      </c>
      <c r="EP144" s="574">
        <v>10.003103448275899</v>
      </c>
      <c r="EQ144" s="575">
        <v>7.24</v>
      </c>
      <c r="ER144" s="576">
        <f t="shared" si="315"/>
        <v>290.09000000000106</v>
      </c>
      <c r="ES144" s="577">
        <f t="shared" si="315"/>
        <v>123.08</v>
      </c>
      <c r="ET144" s="574"/>
      <c r="EU144" s="575"/>
      <c r="EV144" s="576">
        <f t="shared" si="316"/>
        <v>0</v>
      </c>
      <c r="EW144" s="577">
        <f t="shared" si="316"/>
        <v>0</v>
      </c>
      <c r="EX144" s="576">
        <f t="shared" si="317"/>
        <v>8.6700862068965581</v>
      </c>
      <c r="EY144" s="577">
        <f t="shared" si="317"/>
        <v>8.0842592592592588</v>
      </c>
      <c r="EZ144" s="576">
        <f t="shared" si="318"/>
        <v>1005.7300000000007</v>
      </c>
      <c r="FA144" s="577">
        <f t="shared" si="318"/>
        <v>873.09999999999991</v>
      </c>
      <c r="FB144" s="574"/>
      <c r="FC144" s="575"/>
      <c r="FD144" s="576">
        <f t="shared" si="319"/>
        <v>0</v>
      </c>
      <c r="FE144" s="577">
        <f t="shared" si="319"/>
        <v>0</v>
      </c>
      <c r="FF144" s="574"/>
      <c r="FG144" s="575"/>
      <c r="FH144" s="576">
        <f t="shared" si="320"/>
        <v>0</v>
      </c>
      <c r="FI144" s="577">
        <f t="shared" si="320"/>
        <v>0</v>
      </c>
      <c r="FJ144" s="574"/>
      <c r="FK144" s="575"/>
      <c r="FL144" s="576">
        <f t="shared" si="321"/>
        <v>0</v>
      </c>
      <c r="FM144" s="577">
        <f t="shared" si="321"/>
        <v>0</v>
      </c>
      <c r="FN144" s="576">
        <f t="shared" si="322"/>
        <v>0</v>
      </c>
      <c r="FO144" s="577">
        <f t="shared" si="322"/>
        <v>0</v>
      </c>
      <c r="FP144" s="576">
        <f t="shared" si="323"/>
        <v>0</v>
      </c>
      <c r="FQ144" s="577">
        <f t="shared" si="323"/>
        <v>0</v>
      </c>
      <c r="FR144" s="574"/>
      <c r="FS144" s="575"/>
      <c r="FT144" s="576">
        <f t="shared" si="324"/>
        <v>0</v>
      </c>
      <c r="FU144" s="577">
        <f t="shared" si="324"/>
        <v>0</v>
      </c>
      <c r="FV144" s="574"/>
      <c r="FW144" s="575"/>
      <c r="FX144" s="576">
        <f t="shared" si="325"/>
        <v>0</v>
      </c>
      <c r="FY144" s="577">
        <f t="shared" si="325"/>
        <v>0</v>
      </c>
      <c r="FZ144" s="574"/>
      <c r="GA144" s="575"/>
      <c r="GB144" s="576">
        <f t="shared" si="326"/>
        <v>0</v>
      </c>
      <c r="GC144" s="577">
        <f t="shared" si="326"/>
        <v>0</v>
      </c>
      <c r="GD144" s="576">
        <f t="shared" si="327"/>
        <v>223</v>
      </c>
      <c r="GE144" s="577">
        <f t="shared" si="327"/>
        <v>251</v>
      </c>
      <c r="GF144" s="576">
        <f t="shared" si="327"/>
        <v>0</v>
      </c>
      <c r="GG144" s="577">
        <f t="shared" si="327"/>
        <v>0</v>
      </c>
      <c r="GH144" s="576">
        <f t="shared" si="328"/>
        <v>1232.5000000000002</v>
      </c>
      <c r="GI144" s="577">
        <f t="shared" si="328"/>
        <v>1427.3599999999997</v>
      </c>
      <c r="GJ144" s="576" t="str">
        <f t="shared" si="329"/>
        <v/>
      </c>
      <c r="GK144" s="577" t="str">
        <f t="shared" si="329"/>
        <v/>
      </c>
      <c r="GL144" s="576">
        <f t="shared" si="330"/>
        <v>50</v>
      </c>
      <c r="GM144" s="577">
        <f t="shared" si="330"/>
        <v>43</v>
      </c>
      <c r="GN144" s="576">
        <f t="shared" si="330"/>
        <v>0</v>
      </c>
      <c r="GO144" s="577">
        <f t="shared" si="330"/>
        <v>0</v>
      </c>
      <c r="GP144" s="576">
        <f t="shared" si="331"/>
        <v>379.50000000000102</v>
      </c>
      <c r="GQ144" s="577">
        <f t="shared" si="331"/>
        <v>299.81</v>
      </c>
      <c r="GR144" s="576">
        <f t="shared" si="332"/>
        <v>0</v>
      </c>
      <c r="GS144" s="577">
        <f t="shared" si="332"/>
        <v>0</v>
      </c>
      <c r="GT144" s="576">
        <f t="shared" si="333"/>
        <v>273</v>
      </c>
      <c r="GU144" s="577">
        <f t="shared" si="333"/>
        <v>294</v>
      </c>
      <c r="GV144" s="576">
        <f t="shared" si="333"/>
        <v>0</v>
      </c>
      <c r="GW144" s="577">
        <f t="shared" si="333"/>
        <v>0</v>
      </c>
      <c r="GX144" s="576">
        <f t="shared" si="334"/>
        <v>1612.0000000000014</v>
      </c>
      <c r="GY144" s="577">
        <f t="shared" si="334"/>
        <v>1727.1699999999996</v>
      </c>
      <c r="GZ144" s="576" t="str">
        <f t="shared" si="334"/>
        <v/>
      </c>
      <c r="HA144" s="577" t="str">
        <f t="shared" si="334"/>
        <v/>
      </c>
      <c r="HB144" s="576">
        <f t="shared" si="335"/>
        <v>1</v>
      </c>
      <c r="HC144" s="577">
        <f t="shared" si="335"/>
        <v>0</v>
      </c>
      <c r="HD144" s="576">
        <f t="shared" si="335"/>
        <v>0</v>
      </c>
      <c r="HE144" s="577">
        <f t="shared" si="335"/>
        <v>0</v>
      </c>
      <c r="HF144" s="576">
        <f t="shared" si="336"/>
        <v>0</v>
      </c>
      <c r="HG144" s="577" t="str">
        <f t="shared" si="336"/>
        <v/>
      </c>
      <c r="HH144" s="576" t="str">
        <f t="shared" si="337"/>
        <v/>
      </c>
      <c r="HI144" s="577" t="str">
        <f t="shared" si="337"/>
        <v/>
      </c>
      <c r="HJ144" s="576">
        <f t="shared" si="338"/>
        <v>1612.0000000000009</v>
      </c>
      <c r="HK144" s="577">
        <f t="shared" si="338"/>
        <v>1727.1699999999996</v>
      </c>
      <c r="HL144" s="576" t="str">
        <f t="shared" si="339"/>
        <v/>
      </c>
      <c r="HM144" s="577" t="str">
        <f t="shared" si="339"/>
        <v/>
      </c>
    </row>
    <row r="145" spans="1:221">
      <c r="A145" s="94" t="s">
        <v>492</v>
      </c>
      <c r="B145" s="516" t="s">
        <v>514</v>
      </c>
      <c r="C145" s="97"/>
      <c r="D145" s="93">
        <v>158884</v>
      </c>
      <c r="E145" s="95">
        <v>10</v>
      </c>
      <c r="F145" s="574">
        <v>212</v>
      </c>
      <c r="G145" s="575">
        <v>211</v>
      </c>
      <c r="H145" s="574">
        <v>5</v>
      </c>
      <c r="I145" s="575">
        <v>4</v>
      </c>
      <c r="J145" s="576">
        <f t="shared" si="272"/>
        <v>207</v>
      </c>
      <c r="K145" s="577">
        <f t="shared" si="272"/>
        <v>207</v>
      </c>
      <c r="L145" s="574">
        <v>60</v>
      </c>
      <c r="M145" s="575">
        <v>60</v>
      </c>
      <c r="N145" s="576">
        <f t="shared" si="273"/>
        <v>207</v>
      </c>
      <c r="O145" s="577">
        <f t="shared" si="273"/>
        <v>207</v>
      </c>
      <c r="P145" s="581">
        <f t="shared" si="273"/>
        <v>0</v>
      </c>
      <c r="Q145" s="582">
        <f t="shared" si="273"/>
        <v>0</v>
      </c>
      <c r="R145" s="574">
        <v>13</v>
      </c>
      <c r="S145" s="575">
        <v>14</v>
      </c>
      <c r="T145" s="576">
        <f t="shared" si="274"/>
        <v>0</v>
      </c>
      <c r="U145" s="577">
        <f t="shared" si="274"/>
        <v>0</v>
      </c>
      <c r="V145" s="574">
        <v>6</v>
      </c>
      <c r="W145" s="575">
        <v>4</v>
      </c>
      <c r="X145" s="576">
        <f t="shared" si="275"/>
        <v>0</v>
      </c>
      <c r="Y145" s="577">
        <f t="shared" si="275"/>
        <v>0</v>
      </c>
      <c r="Z145" s="574">
        <v>0</v>
      </c>
      <c r="AA145" s="575">
        <v>0</v>
      </c>
      <c r="AB145" s="576">
        <f t="shared" si="276"/>
        <v>0</v>
      </c>
      <c r="AC145" s="577">
        <f t="shared" si="276"/>
        <v>0</v>
      </c>
      <c r="AD145" s="576">
        <f t="shared" si="277"/>
        <v>19</v>
      </c>
      <c r="AE145" s="577">
        <f t="shared" si="277"/>
        <v>18</v>
      </c>
      <c r="AF145" s="576">
        <f t="shared" si="278"/>
        <v>0</v>
      </c>
      <c r="AG145" s="577">
        <f t="shared" si="278"/>
        <v>0</v>
      </c>
      <c r="AH145" s="574">
        <v>3.5923076923076902</v>
      </c>
      <c r="AI145" s="575">
        <v>3.3814285714285699</v>
      </c>
      <c r="AJ145" s="576">
        <f t="shared" si="279"/>
        <v>46.699999999999974</v>
      </c>
      <c r="AK145" s="577">
        <f t="shared" si="279"/>
        <v>47.339999999999975</v>
      </c>
      <c r="AL145" s="574">
        <v>3.9750000000000001</v>
      </c>
      <c r="AM145" s="575">
        <v>5.83</v>
      </c>
      <c r="AN145" s="576">
        <f t="shared" si="280"/>
        <v>23.85</v>
      </c>
      <c r="AO145" s="577">
        <f t="shared" si="280"/>
        <v>23.32</v>
      </c>
      <c r="AP145" s="574"/>
      <c r="AQ145" s="575"/>
      <c r="AR145" s="576">
        <f t="shared" si="281"/>
        <v>0</v>
      </c>
      <c r="AS145" s="577">
        <f t="shared" si="281"/>
        <v>0</v>
      </c>
      <c r="AT145" s="576">
        <f t="shared" si="282"/>
        <v>3.7131578947368413</v>
      </c>
      <c r="AU145" s="577">
        <f t="shared" si="282"/>
        <v>3.9255555555555537</v>
      </c>
      <c r="AV145" s="576">
        <f t="shared" si="283"/>
        <v>70.549999999999983</v>
      </c>
      <c r="AW145" s="577">
        <f t="shared" si="283"/>
        <v>70.659999999999968</v>
      </c>
      <c r="AX145" s="574"/>
      <c r="AY145" s="575"/>
      <c r="AZ145" s="576">
        <f t="shared" si="284"/>
        <v>0</v>
      </c>
      <c r="BA145" s="577">
        <f t="shared" si="284"/>
        <v>0</v>
      </c>
      <c r="BB145" s="574"/>
      <c r="BC145" s="575"/>
      <c r="BD145" s="576">
        <f t="shared" si="285"/>
        <v>0</v>
      </c>
      <c r="BE145" s="577">
        <f t="shared" si="285"/>
        <v>0</v>
      </c>
      <c r="BF145" s="574"/>
      <c r="BG145" s="575"/>
      <c r="BH145" s="576">
        <f t="shared" si="286"/>
        <v>0</v>
      </c>
      <c r="BI145" s="577">
        <f t="shared" si="286"/>
        <v>0</v>
      </c>
      <c r="BJ145" s="576">
        <f t="shared" si="287"/>
        <v>0</v>
      </c>
      <c r="BK145" s="577">
        <f t="shared" si="287"/>
        <v>0</v>
      </c>
      <c r="BL145" s="576">
        <f t="shared" si="288"/>
        <v>0</v>
      </c>
      <c r="BM145" s="577">
        <f t="shared" si="288"/>
        <v>0</v>
      </c>
      <c r="BN145" s="574">
        <v>24</v>
      </c>
      <c r="BO145" s="575">
        <v>31</v>
      </c>
      <c r="BP145" s="576">
        <f t="shared" si="289"/>
        <v>0</v>
      </c>
      <c r="BQ145" s="577">
        <f t="shared" si="289"/>
        <v>0</v>
      </c>
      <c r="BR145" s="574">
        <v>19</v>
      </c>
      <c r="BS145" s="575">
        <v>13</v>
      </c>
      <c r="BT145" s="576">
        <f t="shared" si="290"/>
        <v>0</v>
      </c>
      <c r="BU145" s="577">
        <f t="shared" si="290"/>
        <v>0</v>
      </c>
      <c r="BV145" s="574">
        <v>1</v>
      </c>
      <c r="BW145" s="575">
        <v>2</v>
      </c>
      <c r="BX145" s="576">
        <f t="shared" si="291"/>
        <v>0</v>
      </c>
      <c r="BY145" s="577">
        <f t="shared" si="291"/>
        <v>0</v>
      </c>
      <c r="BZ145" s="576">
        <f t="shared" si="292"/>
        <v>44</v>
      </c>
      <c r="CA145" s="577">
        <f t="shared" si="292"/>
        <v>46</v>
      </c>
      <c r="CB145" s="576">
        <f t="shared" si="293"/>
        <v>0</v>
      </c>
      <c r="CC145" s="577">
        <f t="shared" si="293"/>
        <v>0</v>
      </c>
      <c r="CD145" s="574">
        <v>5.1633333333333304</v>
      </c>
      <c r="CE145" s="575">
        <v>6.1351612903225803</v>
      </c>
      <c r="CF145" s="576">
        <f t="shared" si="294"/>
        <v>123.91999999999993</v>
      </c>
      <c r="CG145" s="577">
        <f t="shared" si="294"/>
        <v>190.19</v>
      </c>
      <c r="CH145" s="574">
        <v>9.3284210526315796</v>
      </c>
      <c r="CI145" s="575">
        <v>5.0546153846153903</v>
      </c>
      <c r="CJ145" s="576">
        <f t="shared" si="295"/>
        <v>177.24</v>
      </c>
      <c r="CK145" s="577">
        <f t="shared" si="295"/>
        <v>65.710000000000079</v>
      </c>
      <c r="CL145" s="574"/>
      <c r="CM145" s="575"/>
      <c r="CN145" s="576">
        <f t="shared" si="296"/>
        <v>0</v>
      </c>
      <c r="CO145" s="577">
        <f t="shared" si="296"/>
        <v>0</v>
      </c>
      <c r="CP145" s="576">
        <f t="shared" si="297"/>
        <v>6.8445454545454538</v>
      </c>
      <c r="CQ145" s="577">
        <f t="shared" si="297"/>
        <v>5.5630434782608713</v>
      </c>
      <c r="CR145" s="576">
        <f t="shared" si="298"/>
        <v>301.15999999999997</v>
      </c>
      <c r="CS145" s="577">
        <f t="shared" si="298"/>
        <v>255.90000000000009</v>
      </c>
      <c r="CT145" s="574"/>
      <c r="CU145" s="575"/>
      <c r="CV145" s="576">
        <f t="shared" si="299"/>
        <v>0</v>
      </c>
      <c r="CW145" s="577">
        <f t="shared" si="299"/>
        <v>0</v>
      </c>
      <c r="CX145" s="574"/>
      <c r="CY145" s="575"/>
      <c r="CZ145" s="576">
        <f t="shared" si="300"/>
        <v>0</v>
      </c>
      <c r="DA145" s="577">
        <f t="shared" si="300"/>
        <v>0</v>
      </c>
      <c r="DB145" s="574"/>
      <c r="DC145" s="575"/>
      <c r="DD145" s="576">
        <f t="shared" si="301"/>
        <v>0</v>
      </c>
      <c r="DE145" s="577">
        <f t="shared" si="301"/>
        <v>0</v>
      </c>
      <c r="DF145" s="576">
        <f t="shared" si="302"/>
        <v>0</v>
      </c>
      <c r="DG145" s="577">
        <f t="shared" si="302"/>
        <v>0</v>
      </c>
      <c r="DH145" s="576">
        <f t="shared" si="303"/>
        <v>0</v>
      </c>
      <c r="DI145" s="577">
        <f t="shared" si="303"/>
        <v>0</v>
      </c>
      <c r="DJ145" s="576">
        <f t="shared" si="304"/>
        <v>63</v>
      </c>
      <c r="DK145" s="577">
        <f t="shared" si="304"/>
        <v>64</v>
      </c>
      <c r="DL145" s="576">
        <f t="shared" si="304"/>
        <v>0</v>
      </c>
      <c r="DM145" s="577">
        <f t="shared" si="304"/>
        <v>0</v>
      </c>
      <c r="DN145" s="576">
        <f t="shared" si="305"/>
        <v>5.9001587301587293</v>
      </c>
      <c r="DO145" s="577">
        <f t="shared" si="305"/>
        <v>5.1025000000000009</v>
      </c>
      <c r="DP145" s="576">
        <f t="shared" si="306"/>
        <v>371.70999999999992</v>
      </c>
      <c r="DQ145" s="577">
        <f t="shared" si="306"/>
        <v>326.56000000000006</v>
      </c>
      <c r="DR145" s="576">
        <f t="shared" si="307"/>
        <v>0</v>
      </c>
      <c r="DS145" s="577">
        <f t="shared" si="307"/>
        <v>0</v>
      </c>
      <c r="DT145" s="576">
        <f t="shared" si="308"/>
        <v>0</v>
      </c>
      <c r="DU145" s="577">
        <f t="shared" si="308"/>
        <v>0</v>
      </c>
      <c r="DV145" s="574">
        <v>110</v>
      </c>
      <c r="DW145" s="575">
        <v>112</v>
      </c>
      <c r="DX145" s="576">
        <f t="shared" si="309"/>
        <v>0</v>
      </c>
      <c r="DY145" s="577">
        <f t="shared" si="309"/>
        <v>0</v>
      </c>
      <c r="DZ145" s="574">
        <v>34</v>
      </c>
      <c r="EA145" s="575">
        <v>31</v>
      </c>
      <c r="EB145" s="576">
        <f t="shared" si="310"/>
        <v>0</v>
      </c>
      <c r="EC145" s="577">
        <f t="shared" si="310"/>
        <v>0</v>
      </c>
      <c r="ED145" s="574"/>
      <c r="EE145" s="575"/>
      <c r="EF145" s="576">
        <f t="shared" si="311"/>
        <v>0</v>
      </c>
      <c r="EG145" s="577">
        <f t="shared" si="311"/>
        <v>0</v>
      </c>
      <c r="EH145" s="576">
        <f t="shared" si="312"/>
        <v>144</v>
      </c>
      <c r="EI145" s="577">
        <f t="shared" si="312"/>
        <v>143</v>
      </c>
      <c r="EJ145" s="576">
        <f t="shared" si="313"/>
        <v>0</v>
      </c>
      <c r="EK145" s="577">
        <f t="shared" si="313"/>
        <v>0</v>
      </c>
      <c r="EL145" s="574">
        <v>8.5467272727272707</v>
      </c>
      <c r="EM145" s="575">
        <v>9.1601785714285793</v>
      </c>
      <c r="EN145" s="576">
        <f t="shared" si="314"/>
        <v>940.13999999999976</v>
      </c>
      <c r="EO145" s="577">
        <f t="shared" si="314"/>
        <v>1025.940000000001</v>
      </c>
      <c r="EP145" s="574">
        <v>10.205294117647099</v>
      </c>
      <c r="EQ145" s="575">
        <v>11.2661290322581</v>
      </c>
      <c r="ER145" s="576">
        <f t="shared" si="315"/>
        <v>346.98000000000138</v>
      </c>
      <c r="ES145" s="577">
        <f t="shared" si="315"/>
        <v>349.25000000000108</v>
      </c>
      <c r="ET145" s="574"/>
      <c r="EU145" s="575"/>
      <c r="EV145" s="576">
        <f t="shared" si="316"/>
        <v>0</v>
      </c>
      <c r="EW145" s="577">
        <f t="shared" si="316"/>
        <v>0</v>
      </c>
      <c r="EX145" s="576">
        <f t="shared" si="317"/>
        <v>8.9383333333333415</v>
      </c>
      <c r="EY145" s="577">
        <f t="shared" si="317"/>
        <v>9.6167132867133009</v>
      </c>
      <c r="EZ145" s="576">
        <f t="shared" si="318"/>
        <v>1287.1200000000013</v>
      </c>
      <c r="FA145" s="577">
        <f t="shared" si="318"/>
        <v>1375.1900000000021</v>
      </c>
      <c r="FB145" s="574"/>
      <c r="FC145" s="575"/>
      <c r="FD145" s="576">
        <f t="shared" si="319"/>
        <v>0</v>
      </c>
      <c r="FE145" s="577">
        <f t="shared" si="319"/>
        <v>0</v>
      </c>
      <c r="FF145" s="574"/>
      <c r="FG145" s="575"/>
      <c r="FH145" s="576">
        <f t="shared" si="320"/>
        <v>0</v>
      </c>
      <c r="FI145" s="577">
        <f t="shared" si="320"/>
        <v>0</v>
      </c>
      <c r="FJ145" s="574"/>
      <c r="FK145" s="575"/>
      <c r="FL145" s="576">
        <f t="shared" si="321"/>
        <v>0</v>
      </c>
      <c r="FM145" s="577">
        <f t="shared" si="321"/>
        <v>0</v>
      </c>
      <c r="FN145" s="576">
        <f t="shared" si="322"/>
        <v>0</v>
      </c>
      <c r="FO145" s="577">
        <f t="shared" si="322"/>
        <v>0</v>
      </c>
      <c r="FP145" s="576">
        <f t="shared" si="323"/>
        <v>0</v>
      </c>
      <c r="FQ145" s="577">
        <f t="shared" si="323"/>
        <v>0</v>
      </c>
      <c r="FR145" s="574"/>
      <c r="FS145" s="575"/>
      <c r="FT145" s="576">
        <f t="shared" si="324"/>
        <v>0</v>
      </c>
      <c r="FU145" s="577">
        <f t="shared" si="324"/>
        <v>0</v>
      </c>
      <c r="FV145" s="574"/>
      <c r="FW145" s="575"/>
      <c r="FX145" s="576">
        <f t="shared" si="325"/>
        <v>0</v>
      </c>
      <c r="FY145" s="577">
        <f t="shared" si="325"/>
        <v>0</v>
      </c>
      <c r="FZ145" s="574"/>
      <c r="GA145" s="575"/>
      <c r="GB145" s="576">
        <f t="shared" si="326"/>
        <v>0</v>
      </c>
      <c r="GC145" s="577">
        <f t="shared" si="326"/>
        <v>0</v>
      </c>
      <c r="GD145" s="576">
        <f t="shared" si="327"/>
        <v>147</v>
      </c>
      <c r="GE145" s="577">
        <f t="shared" si="327"/>
        <v>157</v>
      </c>
      <c r="GF145" s="576">
        <f t="shared" si="327"/>
        <v>0</v>
      </c>
      <c r="GG145" s="577">
        <f t="shared" si="327"/>
        <v>0</v>
      </c>
      <c r="GH145" s="576">
        <f t="shared" si="328"/>
        <v>1110.7599999999998</v>
      </c>
      <c r="GI145" s="577">
        <f t="shared" si="328"/>
        <v>1263.4700000000009</v>
      </c>
      <c r="GJ145" s="576" t="str">
        <f t="shared" si="329"/>
        <v/>
      </c>
      <c r="GK145" s="577" t="str">
        <f t="shared" si="329"/>
        <v/>
      </c>
      <c r="GL145" s="576">
        <f t="shared" si="330"/>
        <v>59</v>
      </c>
      <c r="GM145" s="577">
        <f t="shared" si="330"/>
        <v>48</v>
      </c>
      <c r="GN145" s="576">
        <f t="shared" si="330"/>
        <v>0</v>
      </c>
      <c r="GO145" s="577">
        <f t="shared" si="330"/>
        <v>0</v>
      </c>
      <c r="GP145" s="576">
        <f t="shared" si="331"/>
        <v>548.07000000000141</v>
      </c>
      <c r="GQ145" s="577">
        <f t="shared" si="331"/>
        <v>438.28000000000117</v>
      </c>
      <c r="GR145" s="576">
        <f t="shared" si="332"/>
        <v>0</v>
      </c>
      <c r="GS145" s="577">
        <f t="shared" si="332"/>
        <v>0</v>
      </c>
      <c r="GT145" s="576">
        <f t="shared" si="333"/>
        <v>206</v>
      </c>
      <c r="GU145" s="577">
        <f t="shared" si="333"/>
        <v>205</v>
      </c>
      <c r="GV145" s="576">
        <f t="shared" si="333"/>
        <v>0</v>
      </c>
      <c r="GW145" s="577">
        <f t="shared" si="333"/>
        <v>0</v>
      </c>
      <c r="GX145" s="576">
        <f t="shared" si="334"/>
        <v>1658.8300000000013</v>
      </c>
      <c r="GY145" s="577">
        <f t="shared" si="334"/>
        <v>1701.750000000002</v>
      </c>
      <c r="GZ145" s="576" t="str">
        <f t="shared" si="334"/>
        <v/>
      </c>
      <c r="HA145" s="577" t="str">
        <f t="shared" si="334"/>
        <v/>
      </c>
      <c r="HB145" s="576">
        <f t="shared" si="335"/>
        <v>1</v>
      </c>
      <c r="HC145" s="577">
        <f t="shared" si="335"/>
        <v>2</v>
      </c>
      <c r="HD145" s="576">
        <f t="shared" si="335"/>
        <v>0</v>
      </c>
      <c r="HE145" s="577">
        <f t="shared" si="335"/>
        <v>0</v>
      </c>
      <c r="HF145" s="576">
        <f t="shared" si="336"/>
        <v>0</v>
      </c>
      <c r="HG145" s="577">
        <f t="shared" si="336"/>
        <v>0</v>
      </c>
      <c r="HH145" s="576" t="str">
        <f t="shared" si="337"/>
        <v/>
      </c>
      <c r="HI145" s="577" t="str">
        <f t="shared" si="337"/>
        <v/>
      </c>
      <c r="HJ145" s="576">
        <f t="shared" si="338"/>
        <v>1658.8300000000013</v>
      </c>
      <c r="HK145" s="577">
        <f t="shared" si="338"/>
        <v>1701.7500000000023</v>
      </c>
      <c r="HL145" s="576" t="str">
        <f t="shared" si="339"/>
        <v/>
      </c>
      <c r="HM145" s="577" t="str">
        <f t="shared" si="339"/>
        <v/>
      </c>
    </row>
    <row r="146" spans="1:221">
      <c r="A146" s="94" t="s">
        <v>492</v>
      </c>
      <c r="B146" s="517" t="s">
        <v>515</v>
      </c>
      <c r="C146" s="97" t="s">
        <v>1144</v>
      </c>
      <c r="D146" s="93">
        <v>436304</v>
      </c>
      <c r="E146" s="95">
        <v>10</v>
      </c>
      <c r="F146" s="574">
        <v>152</v>
      </c>
      <c r="G146" s="575">
        <v>185</v>
      </c>
      <c r="H146" s="574">
        <v>1</v>
      </c>
      <c r="I146" s="575">
        <v>1</v>
      </c>
      <c r="J146" s="576">
        <f t="shared" si="272"/>
        <v>151</v>
      </c>
      <c r="K146" s="577">
        <f t="shared" si="272"/>
        <v>184</v>
      </c>
      <c r="L146" s="574">
        <v>60</v>
      </c>
      <c r="M146" s="575">
        <v>60</v>
      </c>
      <c r="N146" s="576">
        <f t="shared" si="273"/>
        <v>151</v>
      </c>
      <c r="O146" s="577">
        <f t="shared" si="273"/>
        <v>184</v>
      </c>
      <c r="P146" s="581">
        <f t="shared" si="273"/>
        <v>0</v>
      </c>
      <c r="Q146" s="582">
        <f t="shared" si="273"/>
        <v>0</v>
      </c>
      <c r="R146" s="574">
        <v>25</v>
      </c>
      <c r="S146" s="575">
        <v>33</v>
      </c>
      <c r="T146" s="576">
        <f t="shared" si="274"/>
        <v>0</v>
      </c>
      <c r="U146" s="577">
        <f t="shared" si="274"/>
        <v>0</v>
      </c>
      <c r="V146" s="574">
        <v>4</v>
      </c>
      <c r="W146" s="575">
        <v>4</v>
      </c>
      <c r="X146" s="576">
        <f t="shared" si="275"/>
        <v>0</v>
      </c>
      <c r="Y146" s="577">
        <f t="shared" si="275"/>
        <v>0</v>
      </c>
      <c r="Z146" s="574">
        <v>0</v>
      </c>
      <c r="AA146" s="575">
        <v>0</v>
      </c>
      <c r="AB146" s="576">
        <f t="shared" si="276"/>
        <v>0</v>
      </c>
      <c r="AC146" s="577">
        <f t="shared" si="276"/>
        <v>0</v>
      </c>
      <c r="AD146" s="576">
        <f t="shared" si="277"/>
        <v>29</v>
      </c>
      <c r="AE146" s="577">
        <f t="shared" si="277"/>
        <v>37</v>
      </c>
      <c r="AF146" s="576">
        <f t="shared" si="278"/>
        <v>0</v>
      </c>
      <c r="AG146" s="577">
        <f t="shared" si="278"/>
        <v>0</v>
      </c>
      <c r="AH146" s="574">
        <v>2.8</v>
      </c>
      <c r="AI146" s="575">
        <v>2.9466666666666699</v>
      </c>
      <c r="AJ146" s="576">
        <f t="shared" si="279"/>
        <v>70</v>
      </c>
      <c r="AK146" s="577">
        <f t="shared" si="279"/>
        <v>97.240000000000109</v>
      </c>
      <c r="AL146" s="574">
        <v>2.79</v>
      </c>
      <c r="AM146" s="575">
        <v>2.355</v>
      </c>
      <c r="AN146" s="576">
        <f t="shared" si="280"/>
        <v>11.16</v>
      </c>
      <c r="AO146" s="577">
        <f t="shared" si="280"/>
        <v>9.42</v>
      </c>
      <c r="AP146" s="574"/>
      <c r="AQ146" s="575"/>
      <c r="AR146" s="576">
        <f t="shared" si="281"/>
        <v>0</v>
      </c>
      <c r="AS146" s="577">
        <f t="shared" si="281"/>
        <v>0</v>
      </c>
      <c r="AT146" s="576">
        <f t="shared" si="282"/>
        <v>2.7986206896551722</v>
      </c>
      <c r="AU146" s="577">
        <f t="shared" si="282"/>
        <v>2.8827027027027059</v>
      </c>
      <c r="AV146" s="576">
        <f t="shared" si="283"/>
        <v>81.16</v>
      </c>
      <c r="AW146" s="577">
        <f t="shared" si="283"/>
        <v>106.66000000000012</v>
      </c>
      <c r="AX146" s="574"/>
      <c r="AY146" s="575"/>
      <c r="AZ146" s="576">
        <f t="shared" si="284"/>
        <v>0</v>
      </c>
      <c r="BA146" s="577">
        <f t="shared" si="284"/>
        <v>0</v>
      </c>
      <c r="BB146" s="574"/>
      <c r="BC146" s="575"/>
      <c r="BD146" s="576">
        <f t="shared" si="285"/>
        <v>0</v>
      </c>
      <c r="BE146" s="577">
        <f t="shared" si="285"/>
        <v>0</v>
      </c>
      <c r="BF146" s="574"/>
      <c r="BG146" s="575"/>
      <c r="BH146" s="576">
        <f t="shared" si="286"/>
        <v>0</v>
      </c>
      <c r="BI146" s="577">
        <f t="shared" si="286"/>
        <v>0</v>
      </c>
      <c r="BJ146" s="576">
        <f t="shared" si="287"/>
        <v>0</v>
      </c>
      <c r="BK146" s="577">
        <f t="shared" si="287"/>
        <v>0</v>
      </c>
      <c r="BL146" s="576">
        <f t="shared" si="288"/>
        <v>0</v>
      </c>
      <c r="BM146" s="577">
        <f t="shared" si="288"/>
        <v>0</v>
      </c>
      <c r="BN146" s="574">
        <v>18</v>
      </c>
      <c r="BO146" s="575">
        <v>30</v>
      </c>
      <c r="BP146" s="576">
        <f t="shared" si="289"/>
        <v>0</v>
      </c>
      <c r="BQ146" s="577">
        <f t="shared" si="289"/>
        <v>0</v>
      </c>
      <c r="BR146" s="574">
        <v>9</v>
      </c>
      <c r="BS146" s="575">
        <v>9</v>
      </c>
      <c r="BT146" s="576">
        <f t="shared" si="290"/>
        <v>0</v>
      </c>
      <c r="BU146" s="577">
        <f t="shared" si="290"/>
        <v>0</v>
      </c>
      <c r="BV146" s="574">
        <v>0</v>
      </c>
      <c r="BW146" s="575">
        <v>12</v>
      </c>
      <c r="BX146" s="576">
        <f t="shared" si="291"/>
        <v>0</v>
      </c>
      <c r="BY146" s="577">
        <f t="shared" si="291"/>
        <v>0</v>
      </c>
      <c r="BZ146" s="576">
        <f t="shared" si="292"/>
        <v>27</v>
      </c>
      <c r="CA146" s="577">
        <f t="shared" si="292"/>
        <v>51</v>
      </c>
      <c r="CB146" s="576">
        <f t="shared" si="293"/>
        <v>0</v>
      </c>
      <c r="CC146" s="577">
        <f t="shared" si="293"/>
        <v>0</v>
      </c>
      <c r="CD146" s="574">
        <v>3.2050000000000001</v>
      </c>
      <c r="CE146" s="575">
        <v>3.8876666666666702</v>
      </c>
      <c r="CF146" s="576">
        <f t="shared" si="294"/>
        <v>57.69</v>
      </c>
      <c r="CG146" s="577">
        <f t="shared" si="294"/>
        <v>116.63000000000011</v>
      </c>
      <c r="CH146" s="574">
        <v>5.3077777777777797</v>
      </c>
      <c r="CI146" s="575">
        <v>6.1933333333333298</v>
      </c>
      <c r="CJ146" s="576">
        <f t="shared" si="295"/>
        <v>47.770000000000017</v>
      </c>
      <c r="CK146" s="577">
        <f t="shared" si="295"/>
        <v>55.739999999999966</v>
      </c>
      <c r="CL146" s="574"/>
      <c r="CM146" s="575"/>
      <c r="CN146" s="576">
        <f t="shared" si="296"/>
        <v>0</v>
      </c>
      <c r="CO146" s="577">
        <f t="shared" si="296"/>
        <v>0</v>
      </c>
      <c r="CP146" s="576">
        <f t="shared" si="297"/>
        <v>3.905925925925926</v>
      </c>
      <c r="CQ146" s="577">
        <f t="shared" si="297"/>
        <v>3.3798039215686289</v>
      </c>
      <c r="CR146" s="576">
        <f t="shared" si="298"/>
        <v>105.46000000000001</v>
      </c>
      <c r="CS146" s="577">
        <f t="shared" si="298"/>
        <v>172.37000000000006</v>
      </c>
      <c r="CT146" s="574"/>
      <c r="CU146" s="575"/>
      <c r="CV146" s="576">
        <f t="shared" si="299"/>
        <v>0</v>
      </c>
      <c r="CW146" s="577">
        <f t="shared" si="299"/>
        <v>0</v>
      </c>
      <c r="CX146" s="574"/>
      <c r="CY146" s="575"/>
      <c r="CZ146" s="576">
        <f t="shared" si="300"/>
        <v>0</v>
      </c>
      <c r="DA146" s="577">
        <f t="shared" si="300"/>
        <v>0</v>
      </c>
      <c r="DB146" s="574"/>
      <c r="DC146" s="575"/>
      <c r="DD146" s="576">
        <f t="shared" si="301"/>
        <v>0</v>
      </c>
      <c r="DE146" s="577">
        <f t="shared" si="301"/>
        <v>0</v>
      </c>
      <c r="DF146" s="576">
        <f t="shared" si="302"/>
        <v>0</v>
      </c>
      <c r="DG146" s="577">
        <f t="shared" si="302"/>
        <v>0</v>
      </c>
      <c r="DH146" s="576">
        <f t="shared" si="303"/>
        <v>0</v>
      </c>
      <c r="DI146" s="577">
        <f t="shared" si="303"/>
        <v>0</v>
      </c>
      <c r="DJ146" s="576">
        <f t="shared" si="304"/>
        <v>56</v>
      </c>
      <c r="DK146" s="577">
        <f t="shared" si="304"/>
        <v>88</v>
      </c>
      <c r="DL146" s="576">
        <f t="shared" si="304"/>
        <v>0</v>
      </c>
      <c r="DM146" s="577">
        <f t="shared" si="304"/>
        <v>0</v>
      </c>
      <c r="DN146" s="576">
        <f t="shared" si="305"/>
        <v>3.3325</v>
      </c>
      <c r="DO146" s="577">
        <f t="shared" si="305"/>
        <v>3.1707954545454569</v>
      </c>
      <c r="DP146" s="576">
        <f t="shared" si="306"/>
        <v>186.62</v>
      </c>
      <c r="DQ146" s="577">
        <f t="shared" si="306"/>
        <v>279.0300000000002</v>
      </c>
      <c r="DR146" s="576">
        <f t="shared" si="307"/>
        <v>0</v>
      </c>
      <c r="DS146" s="577">
        <f t="shared" si="307"/>
        <v>0</v>
      </c>
      <c r="DT146" s="576">
        <f t="shared" si="308"/>
        <v>0</v>
      </c>
      <c r="DU146" s="577">
        <f t="shared" si="308"/>
        <v>0</v>
      </c>
      <c r="DV146" s="574">
        <v>71</v>
      </c>
      <c r="DW146" s="575">
        <v>78</v>
      </c>
      <c r="DX146" s="576">
        <f t="shared" si="309"/>
        <v>0</v>
      </c>
      <c r="DY146" s="577">
        <f t="shared" si="309"/>
        <v>0</v>
      </c>
      <c r="DZ146" s="574">
        <v>24</v>
      </c>
      <c r="EA146" s="575">
        <v>18</v>
      </c>
      <c r="EB146" s="576">
        <f t="shared" si="310"/>
        <v>0</v>
      </c>
      <c r="EC146" s="577">
        <f t="shared" si="310"/>
        <v>0</v>
      </c>
      <c r="ED146" s="574"/>
      <c r="EE146" s="575"/>
      <c r="EF146" s="576">
        <f t="shared" si="311"/>
        <v>0</v>
      </c>
      <c r="EG146" s="577">
        <f t="shared" si="311"/>
        <v>0</v>
      </c>
      <c r="EH146" s="576">
        <f t="shared" si="312"/>
        <v>95</v>
      </c>
      <c r="EI146" s="577">
        <f t="shared" si="312"/>
        <v>96</v>
      </c>
      <c r="EJ146" s="576">
        <f t="shared" si="313"/>
        <v>0</v>
      </c>
      <c r="EK146" s="577">
        <f t="shared" si="313"/>
        <v>0</v>
      </c>
      <c r="EL146" s="574">
        <v>6.2126760563380303</v>
      </c>
      <c r="EM146" s="575">
        <v>4.7956410256410296</v>
      </c>
      <c r="EN146" s="576">
        <f t="shared" si="314"/>
        <v>441.10000000000014</v>
      </c>
      <c r="EO146" s="577">
        <f t="shared" si="314"/>
        <v>374.06000000000029</v>
      </c>
      <c r="EP146" s="574">
        <v>5.0645833333333297</v>
      </c>
      <c r="EQ146" s="575">
        <v>6.9266666666666703</v>
      </c>
      <c r="ER146" s="576">
        <f t="shared" si="315"/>
        <v>121.54999999999991</v>
      </c>
      <c r="ES146" s="577">
        <f t="shared" si="315"/>
        <v>124.68000000000006</v>
      </c>
      <c r="ET146" s="574"/>
      <c r="EU146" s="575"/>
      <c r="EV146" s="576">
        <f t="shared" si="316"/>
        <v>0</v>
      </c>
      <c r="EW146" s="577">
        <f t="shared" si="316"/>
        <v>0</v>
      </c>
      <c r="EX146" s="576">
        <f t="shared" si="317"/>
        <v>5.9226315789473691</v>
      </c>
      <c r="EY146" s="577">
        <f t="shared" si="317"/>
        <v>5.195208333333337</v>
      </c>
      <c r="EZ146" s="576">
        <f t="shared" si="318"/>
        <v>562.65000000000009</v>
      </c>
      <c r="FA146" s="577">
        <f t="shared" si="318"/>
        <v>498.74000000000035</v>
      </c>
      <c r="FB146" s="574"/>
      <c r="FC146" s="575"/>
      <c r="FD146" s="576">
        <f t="shared" si="319"/>
        <v>0</v>
      </c>
      <c r="FE146" s="577">
        <f t="shared" si="319"/>
        <v>0</v>
      </c>
      <c r="FF146" s="574"/>
      <c r="FG146" s="575"/>
      <c r="FH146" s="576">
        <f t="shared" si="320"/>
        <v>0</v>
      </c>
      <c r="FI146" s="577">
        <f t="shared" si="320"/>
        <v>0</v>
      </c>
      <c r="FJ146" s="574"/>
      <c r="FK146" s="575"/>
      <c r="FL146" s="576">
        <f t="shared" si="321"/>
        <v>0</v>
      </c>
      <c r="FM146" s="577">
        <f t="shared" si="321"/>
        <v>0</v>
      </c>
      <c r="FN146" s="576">
        <f t="shared" si="322"/>
        <v>0</v>
      </c>
      <c r="FO146" s="577">
        <f t="shared" si="322"/>
        <v>0</v>
      </c>
      <c r="FP146" s="576">
        <f t="shared" si="323"/>
        <v>0</v>
      </c>
      <c r="FQ146" s="577">
        <f t="shared" si="323"/>
        <v>0</v>
      </c>
      <c r="FR146" s="574"/>
      <c r="FS146" s="575"/>
      <c r="FT146" s="576">
        <f t="shared" si="324"/>
        <v>0</v>
      </c>
      <c r="FU146" s="577">
        <f t="shared" si="324"/>
        <v>0</v>
      </c>
      <c r="FV146" s="574"/>
      <c r="FW146" s="575"/>
      <c r="FX146" s="576">
        <f t="shared" si="325"/>
        <v>0</v>
      </c>
      <c r="FY146" s="577">
        <f t="shared" si="325"/>
        <v>0</v>
      </c>
      <c r="FZ146" s="574"/>
      <c r="GA146" s="575"/>
      <c r="GB146" s="576">
        <f t="shared" si="326"/>
        <v>0</v>
      </c>
      <c r="GC146" s="577">
        <f t="shared" si="326"/>
        <v>0</v>
      </c>
      <c r="GD146" s="576">
        <f t="shared" si="327"/>
        <v>114</v>
      </c>
      <c r="GE146" s="577">
        <f t="shared" si="327"/>
        <v>141</v>
      </c>
      <c r="GF146" s="576">
        <f t="shared" si="327"/>
        <v>0</v>
      </c>
      <c r="GG146" s="577">
        <f t="shared" si="327"/>
        <v>0</v>
      </c>
      <c r="GH146" s="576">
        <f t="shared" si="328"/>
        <v>568.79000000000019</v>
      </c>
      <c r="GI146" s="577">
        <f t="shared" si="328"/>
        <v>587.93000000000052</v>
      </c>
      <c r="GJ146" s="576" t="str">
        <f t="shared" si="329"/>
        <v/>
      </c>
      <c r="GK146" s="577" t="str">
        <f t="shared" si="329"/>
        <v/>
      </c>
      <c r="GL146" s="576">
        <f t="shared" si="330"/>
        <v>37</v>
      </c>
      <c r="GM146" s="577">
        <f t="shared" si="330"/>
        <v>31</v>
      </c>
      <c r="GN146" s="576">
        <f t="shared" si="330"/>
        <v>0</v>
      </c>
      <c r="GO146" s="577">
        <f t="shared" si="330"/>
        <v>0</v>
      </c>
      <c r="GP146" s="576">
        <f t="shared" si="331"/>
        <v>180.47999999999993</v>
      </c>
      <c r="GQ146" s="577">
        <f t="shared" si="331"/>
        <v>189.84000000000003</v>
      </c>
      <c r="GR146" s="576">
        <f t="shared" si="332"/>
        <v>0</v>
      </c>
      <c r="GS146" s="577">
        <f t="shared" si="332"/>
        <v>0</v>
      </c>
      <c r="GT146" s="576">
        <f t="shared" si="333"/>
        <v>151</v>
      </c>
      <c r="GU146" s="577">
        <f t="shared" si="333"/>
        <v>172</v>
      </c>
      <c r="GV146" s="576">
        <f t="shared" si="333"/>
        <v>0</v>
      </c>
      <c r="GW146" s="577">
        <f t="shared" si="333"/>
        <v>0</v>
      </c>
      <c r="GX146" s="576">
        <f t="shared" si="334"/>
        <v>749.2700000000001</v>
      </c>
      <c r="GY146" s="577">
        <f t="shared" si="334"/>
        <v>777.77000000000055</v>
      </c>
      <c r="GZ146" s="576" t="str">
        <f t="shared" si="334"/>
        <v/>
      </c>
      <c r="HA146" s="577" t="str">
        <f t="shared" si="334"/>
        <v/>
      </c>
      <c r="HB146" s="576">
        <f t="shared" si="335"/>
        <v>0</v>
      </c>
      <c r="HC146" s="577">
        <f t="shared" si="335"/>
        <v>12</v>
      </c>
      <c r="HD146" s="576">
        <f t="shared" si="335"/>
        <v>0</v>
      </c>
      <c r="HE146" s="577">
        <f t="shared" si="335"/>
        <v>0</v>
      </c>
      <c r="HF146" s="576" t="str">
        <f t="shared" si="336"/>
        <v/>
      </c>
      <c r="HG146" s="577">
        <f t="shared" si="336"/>
        <v>0</v>
      </c>
      <c r="HH146" s="576" t="str">
        <f t="shared" si="337"/>
        <v/>
      </c>
      <c r="HI146" s="577" t="str">
        <f t="shared" si="337"/>
        <v/>
      </c>
      <c r="HJ146" s="576">
        <f t="shared" si="338"/>
        <v>749.2700000000001</v>
      </c>
      <c r="HK146" s="577">
        <f t="shared" si="338"/>
        <v>777.77000000000055</v>
      </c>
      <c r="HL146" s="576" t="str">
        <f t="shared" si="339"/>
        <v/>
      </c>
      <c r="HM146" s="577" t="str">
        <f t="shared" si="339"/>
        <v/>
      </c>
    </row>
    <row r="147" spans="1:221">
      <c r="A147" s="583" t="s">
        <v>851</v>
      </c>
      <c r="B147" s="584"/>
      <c r="C147" s="585"/>
      <c r="D147" s="586"/>
      <c r="E147" s="586"/>
      <c r="F147" s="574"/>
      <c r="G147" s="575"/>
      <c r="H147" s="574"/>
      <c r="I147" s="575"/>
      <c r="J147" s="576"/>
      <c r="K147" s="577"/>
      <c r="L147" s="574"/>
      <c r="M147" s="575"/>
      <c r="N147" s="576"/>
      <c r="O147" s="577"/>
      <c r="P147" s="581"/>
      <c r="Q147" s="582"/>
      <c r="R147" s="574"/>
      <c r="S147" s="575"/>
      <c r="T147" s="576"/>
      <c r="U147" s="577"/>
      <c r="V147" s="574"/>
      <c r="W147" s="575"/>
      <c r="X147" s="576"/>
      <c r="Y147" s="577"/>
      <c r="Z147" s="574"/>
      <c r="AA147" s="575"/>
      <c r="AB147" s="576"/>
      <c r="AC147" s="577"/>
      <c r="AD147" s="576"/>
      <c r="AE147" s="577"/>
      <c r="AF147" s="576"/>
      <c r="AG147" s="577"/>
      <c r="AH147" s="574"/>
      <c r="AI147" s="575"/>
      <c r="AJ147" s="576"/>
      <c r="AK147" s="577"/>
      <c r="AL147" s="574"/>
      <c r="AM147" s="575"/>
      <c r="AN147" s="576"/>
      <c r="AO147" s="577"/>
      <c r="AP147" s="574"/>
      <c r="AQ147" s="575"/>
      <c r="AR147" s="576"/>
      <c r="AS147" s="577"/>
      <c r="AT147" s="576"/>
      <c r="AU147" s="577"/>
      <c r="AV147" s="576"/>
      <c r="AW147" s="577"/>
      <c r="AX147" s="574"/>
      <c r="AY147" s="575"/>
      <c r="AZ147" s="576"/>
      <c r="BA147" s="577"/>
      <c r="BB147" s="574"/>
      <c r="BC147" s="575"/>
      <c r="BD147" s="576"/>
      <c r="BE147" s="577"/>
      <c r="BF147" s="574"/>
      <c r="BG147" s="575"/>
      <c r="BH147" s="576"/>
      <c r="BI147" s="577"/>
      <c r="BJ147" s="576"/>
      <c r="BK147" s="577"/>
      <c r="BL147" s="576"/>
      <c r="BM147" s="577"/>
      <c r="BN147" s="574"/>
      <c r="BO147" s="575"/>
      <c r="BP147" s="576"/>
      <c r="BQ147" s="577"/>
      <c r="BR147" s="574"/>
      <c r="BS147" s="575"/>
      <c r="BT147" s="576"/>
      <c r="BU147" s="577"/>
      <c r="BV147" s="574"/>
      <c r="BW147" s="575"/>
      <c r="BX147" s="576"/>
      <c r="BY147" s="577"/>
      <c r="BZ147" s="576"/>
      <c r="CA147" s="577"/>
      <c r="CB147" s="576"/>
      <c r="CC147" s="577"/>
      <c r="CD147" s="574"/>
      <c r="CE147" s="575"/>
      <c r="CF147" s="576"/>
      <c r="CG147" s="577"/>
      <c r="CH147" s="574"/>
      <c r="CI147" s="575"/>
      <c r="CJ147" s="576"/>
      <c r="CK147" s="577"/>
      <c r="CL147" s="574"/>
      <c r="CM147" s="575"/>
      <c r="CN147" s="576"/>
      <c r="CO147" s="577"/>
      <c r="CP147" s="576"/>
      <c r="CQ147" s="577"/>
      <c r="CR147" s="576"/>
      <c r="CS147" s="577"/>
      <c r="CT147" s="574"/>
      <c r="CU147" s="575"/>
      <c r="CV147" s="576"/>
      <c r="CW147" s="577"/>
      <c r="CX147" s="574"/>
      <c r="CY147" s="575"/>
      <c r="CZ147" s="576"/>
      <c r="DA147" s="577"/>
      <c r="DB147" s="574"/>
      <c r="DC147" s="575"/>
      <c r="DD147" s="576"/>
      <c r="DE147" s="577"/>
      <c r="DF147" s="576"/>
      <c r="DG147" s="577"/>
      <c r="DH147" s="576"/>
      <c r="DI147" s="577"/>
      <c r="DJ147" s="576"/>
      <c r="DK147" s="577"/>
      <c r="DL147" s="576"/>
      <c r="DM147" s="577"/>
      <c r="DN147" s="576"/>
      <c r="DO147" s="577"/>
      <c r="DP147" s="576"/>
      <c r="DQ147" s="577"/>
      <c r="DR147" s="576"/>
      <c r="DS147" s="577"/>
      <c r="DT147" s="576"/>
      <c r="DU147" s="577"/>
      <c r="DV147" s="574"/>
      <c r="DW147" s="575"/>
      <c r="DX147" s="576"/>
      <c r="DY147" s="577"/>
      <c r="DZ147" s="574"/>
      <c r="EA147" s="575"/>
      <c r="EB147" s="576"/>
      <c r="EC147" s="577"/>
      <c r="ED147" s="574"/>
      <c r="EE147" s="575"/>
      <c r="EF147" s="576"/>
      <c r="EG147" s="577"/>
      <c r="EH147" s="576"/>
      <c r="EI147" s="577"/>
      <c r="EJ147" s="576"/>
      <c r="EK147" s="577"/>
      <c r="EL147" s="574"/>
      <c r="EM147" s="575"/>
      <c r="EN147" s="576"/>
      <c r="EO147" s="577"/>
      <c r="EP147" s="574"/>
      <c r="EQ147" s="575"/>
      <c r="ER147" s="576"/>
      <c r="ES147" s="577"/>
      <c r="ET147" s="574"/>
      <c r="EU147" s="575"/>
      <c r="EV147" s="576"/>
      <c r="EW147" s="577"/>
      <c r="EX147" s="576"/>
      <c r="EY147" s="577"/>
      <c r="EZ147" s="576"/>
      <c r="FA147" s="577"/>
      <c r="FB147" s="574"/>
      <c r="FC147" s="575"/>
      <c r="FD147" s="576"/>
      <c r="FE147" s="577"/>
      <c r="FF147" s="574"/>
      <c r="FG147" s="575"/>
      <c r="FH147" s="576"/>
      <c r="FI147" s="577"/>
      <c r="FJ147" s="574"/>
      <c r="FK147" s="575"/>
      <c r="FL147" s="576"/>
      <c r="FM147" s="577"/>
      <c r="FN147" s="576"/>
      <c r="FO147" s="577"/>
      <c r="FP147" s="576"/>
      <c r="FQ147" s="577"/>
      <c r="FR147" s="574"/>
      <c r="FS147" s="575"/>
      <c r="FT147" s="576"/>
      <c r="FU147" s="577"/>
      <c r="FV147" s="574"/>
      <c r="FW147" s="575"/>
      <c r="FX147" s="576"/>
      <c r="FY147" s="577"/>
      <c r="FZ147" s="574"/>
      <c r="GA147" s="575"/>
      <c r="GB147" s="576"/>
      <c r="GC147" s="577"/>
      <c r="GD147" s="576"/>
      <c r="GE147" s="577"/>
      <c r="GF147" s="576"/>
      <c r="GG147" s="577"/>
      <c r="GH147" s="576"/>
      <c r="GI147" s="577"/>
      <c r="GJ147" s="576"/>
      <c r="GK147" s="577"/>
      <c r="GL147" s="576"/>
      <c r="GM147" s="577"/>
      <c r="GN147" s="576"/>
      <c r="GO147" s="577"/>
      <c r="GP147" s="576"/>
      <c r="GQ147" s="577"/>
      <c r="GR147" s="576"/>
      <c r="GS147" s="577"/>
      <c r="GT147" s="576"/>
      <c r="GU147" s="577"/>
      <c r="GV147" s="576"/>
      <c r="GW147" s="577"/>
      <c r="GX147" s="576"/>
      <c r="GY147" s="577"/>
      <c r="GZ147" s="576"/>
      <c r="HA147" s="577"/>
      <c r="HB147" s="576"/>
      <c r="HC147" s="577"/>
      <c r="HD147" s="576"/>
      <c r="HE147" s="577"/>
      <c r="HF147" s="576"/>
      <c r="HG147" s="577"/>
      <c r="HH147" s="576"/>
      <c r="HI147" s="577"/>
      <c r="HJ147" s="576"/>
      <c r="HK147" s="577"/>
      <c r="HL147" s="576"/>
      <c r="HM147" s="577"/>
    </row>
    <row r="148" spans="1:221" s="26" customFormat="1" ht="13.5" customHeight="1">
      <c r="A148" s="518" t="s">
        <v>516</v>
      </c>
      <c r="B148" s="519" t="s">
        <v>517</v>
      </c>
      <c r="C148" s="520"/>
      <c r="D148" s="521">
        <v>176080</v>
      </c>
      <c r="E148" s="522">
        <v>1</v>
      </c>
      <c r="F148" s="574">
        <v>3518</v>
      </c>
      <c r="G148" s="575">
        <v>3734</v>
      </c>
      <c r="H148" s="574">
        <v>51</v>
      </c>
      <c r="I148" s="575">
        <v>37</v>
      </c>
      <c r="J148" s="576">
        <f t="shared" ref="J148:K163" si="340">F148-H148</f>
        <v>3467</v>
      </c>
      <c r="K148" s="577">
        <f t="shared" si="340"/>
        <v>3697</v>
      </c>
      <c r="L148" s="574"/>
      <c r="M148" s="575"/>
      <c r="N148" s="576">
        <f t="shared" ref="N148:Q163" si="341">+R148+V148+Z148+BN148+BR148+BV148+DV148+DZ148+ED148+FR148</f>
        <v>3467</v>
      </c>
      <c r="O148" s="577">
        <f t="shared" si="341"/>
        <v>3697</v>
      </c>
      <c r="P148" s="581">
        <f t="shared" si="341"/>
        <v>0</v>
      </c>
      <c r="Q148" s="582">
        <f t="shared" si="341"/>
        <v>0</v>
      </c>
      <c r="R148" s="574">
        <v>565</v>
      </c>
      <c r="S148" s="575">
        <v>601</v>
      </c>
      <c r="T148" s="576">
        <f t="shared" ref="T148:U163" si="342">IF(AX148&gt;0,R148,)</f>
        <v>0</v>
      </c>
      <c r="U148" s="577">
        <f t="shared" si="342"/>
        <v>0</v>
      </c>
      <c r="V148" s="574">
        <v>1</v>
      </c>
      <c r="W148" s="575"/>
      <c r="X148" s="576">
        <f t="shared" ref="X148:Y163" si="343">IF(BB148&gt;0,V148,)</f>
        <v>0</v>
      </c>
      <c r="Y148" s="577">
        <f t="shared" si="343"/>
        <v>0</v>
      </c>
      <c r="Z148" s="574"/>
      <c r="AA148" s="575"/>
      <c r="AB148" s="576">
        <f t="shared" ref="AB148:AC163" si="344">IF(BF148&gt;0,Z148,)</f>
        <v>0</v>
      </c>
      <c r="AC148" s="577">
        <f t="shared" si="344"/>
        <v>0</v>
      </c>
      <c r="AD148" s="576">
        <f t="shared" ref="AD148:AE163" si="345">R148+V148+Z148</f>
        <v>566</v>
      </c>
      <c r="AE148" s="577">
        <f t="shared" si="345"/>
        <v>601</v>
      </c>
      <c r="AF148" s="576">
        <f t="shared" ref="AF148:AG163" si="346">IF(BJ148&gt;0,AD148,)</f>
        <v>0</v>
      </c>
      <c r="AG148" s="577">
        <f t="shared" si="346"/>
        <v>0</v>
      </c>
      <c r="AH148" s="574">
        <v>4.51</v>
      </c>
      <c r="AI148" s="575">
        <v>4.58</v>
      </c>
      <c r="AJ148" s="576">
        <f t="shared" ref="AJ148:AK163" si="347">IF(R148&gt;0,(R148*AH148),)</f>
        <v>2548.15</v>
      </c>
      <c r="AK148" s="577">
        <f t="shared" si="347"/>
        <v>2752.58</v>
      </c>
      <c r="AL148" s="574">
        <v>8</v>
      </c>
      <c r="AM148" s="575"/>
      <c r="AN148" s="576">
        <f t="shared" ref="AN148:AO163" si="348">IF(V148&gt;0,(V148*AL148),)</f>
        <v>8</v>
      </c>
      <c r="AO148" s="577">
        <f t="shared" si="348"/>
        <v>0</v>
      </c>
      <c r="AP148" s="574"/>
      <c r="AQ148" s="575"/>
      <c r="AR148" s="576">
        <f t="shared" ref="AR148:AS163" si="349">IF(Z148&gt;0,(Z148*AP148),)</f>
        <v>0</v>
      </c>
      <c r="AS148" s="577">
        <f t="shared" si="349"/>
        <v>0</v>
      </c>
      <c r="AT148" s="576">
        <f t="shared" ref="AT148:AU163" si="350">IF(AD148&gt;0,((AJ148+AN148+AR148)/AD148),)</f>
        <v>4.5161660777385162</v>
      </c>
      <c r="AU148" s="577">
        <f t="shared" si="350"/>
        <v>4.58</v>
      </c>
      <c r="AV148" s="576">
        <f t="shared" ref="AV148:AW163" si="351">IF(AD148&gt;0,(AD148*AT148),)</f>
        <v>2556.15</v>
      </c>
      <c r="AW148" s="577">
        <f t="shared" si="351"/>
        <v>2752.58</v>
      </c>
      <c r="AX148" s="574"/>
      <c r="AY148" s="575"/>
      <c r="AZ148" s="576">
        <f t="shared" ref="AZ148:BA163" si="352">IF(T148&gt;0,(T148*AX148),)</f>
        <v>0</v>
      </c>
      <c r="BA148" s="577">
        <f t="shared" si="352"/>
        <v>0</v>
      </c>
      <c r="BB148" s="574"/>
      <c r="BC148" s="575"/>
      <c r="BD148" s="576">
        <f t="shared" ref="BD148:BE163" si="353">IF(X148&gt;0,(X148*BB148),)</f>
        <v>0</v>
      </c>
      <c r="BE148" s="577">
        <f t="shared" si="353"/>
        <v>0</v>
      </c>
      <c r="BF148" s="574"/>
      <c r="BG148" s="575"/>
      <c r="BH148" s="576">
        <f t="shared" ref="BH148:BI163" si="354">IF(AB148&gt;0,(AB148*BF148),)</f>
        <v>0</v>
      </c>
      <c r="BI148" s="577">
        <f t="shared" si="354"/>
        <v>0</v>
      </c>
      <c r="BJ148" s="576">
        <f t="shared" ref="BJ148:BK163" si="355">IF((AZ148+BD148+BH148)&gt;0,((AZ148+BD148+BH148)/AD148),)</f>
        <v>0</v>
      </c>
      <c r="BK148" s="577">
        <f t="shared" si="355"/>
        <v>0</v>
      </c>
      <c r="BL148" s="576">
        <f t="shared" ref="BL148:BM163" si="356">IF(AF148&gt;0,(AD148*BJ148),)</f>
        <v>0</v>
      </c>
      <c r="BM148" s="577">
        <f t="shared" si="356"/>
        <v>0</v>
      </c>
      <c r="BN148" s="574">
        <v>1386</v>
      </c>
      <c r="BO148" s="575">
        <v>1507</v>
      </c>
      <c r="BP148" s="576">
        <f t="shared" ref="BP148:BQ163" si="357">IF(CT148&gt;0,BN148,)</f>
        <v>0</v>
      </c>
      <c r="BQ148" s="577">
        <f t="shared" si="357"/>
        <v>0</v>
      </c>
      <c r="BR148" s="574">
        <v>7</v>
      </c>
      <c r="BS148" s="575">
        <v>3</v>
      </c>
      <c r="BT148" s="576">
        <f t="shared" ref="BT148:BU163" si="358">IF(CX148&gt;0,BR148,)</f>
        <v>0</v>
      </c>
      <c r="BU148" s="577">
        <f t="shared" si="358"/>
        <v>0</v>
      </c>
      <c r="BV148" s="574"/>
      <c r="BW148" s="575"/>
      <c r="BX148" s="576">
        <f t="shared" ref="BX148:BY163" si="359">IF(DB148&gt;0,BV148,)</f>
        <v>0</v>
      </c>
      <c r="BY148" s="577">
        <f t="shared" si="359"/>
        <v>0</v>
      </c>
      <c r="BZ148" s="576">
        <f t="shared" ref="BZ148:CA163" si="360">BN148+BR148+BV148</f>
        <v>1393</v>
      </c>
      <c r="CA148" s="577">
        <f t="shared" si="360"/>
        <v>1510</v>
      </c>
      <c r="CB148" s="576">
        <f t="shared" ref="CB148:CC163" si="361">IF(DF148&gt;0,BZ148,)</f>
        <v>0</v>
      </c>
      <c r="CC148" s="577">
        <f t="shared" si="361"/>
        <v>0</v>
      </c>
      <c r="CD148" s="574">
        <v>5</v>
      </c>
      <c r="CE148" s="575">
        <v>4.91</v>
      </c>
      <c r="CF148" s="576">
        <f t="shared" ref="CF148:CG163" si="362">IF(BN148&gt;0,(BN148*CD148),)</f>
        <v>6930</v>
      </c>
      <c r="CG148" s="577">
        <f t="shared" si="362"/>
        <v>7399.37</v>
      </c>
      <c r="CH148" s="574">
        <v>7.71</v>
      </c>
      <c r="CI148" s="575">
        <v>8.67</v>
      </c>
      <c r="CJ148" s="576">
        <f t="shared" ref="CJ148:CK163" si="363">IF(BR148&gt;0,(BR148*CH148),)</f>
        <v>53.97</v>
      </c>
      <c r="CK148" s="577">
        <f t="shared" si="363"/>
        <v>26.009999999999998</v>
      </c>
      <c r="CL148" s="574"/>
      <c r="CM148" s="575"/>
      <c r="CN148" s="576">
        <f t="shared" ref="CN148:CO163" si="364">IF(BV148&gt;0,(BV148*CL148),)</f>
        <v>0</v>
      </c>
      <c r="CO148" s="577">
        <f t="shared" si="364"/>
        <v>0</v>
      </c>
      <c r="CP148" s="576">
        <f t="shared" ref="CP148:CQ163" si="365">IF(BZ148&gt;0,((CF148+CJ148+CN148)/BZ148),)</f>
        <v>5.0136180904522618</v>
      </c>
      <c r="CQ148" s="577">
        <f t="shared" si="365"/>
        <v>4.9174701986754972</v>
      </c>
      <c r="CR148" s="576">
        <f t="shared" ref="CR148:CS163" si="366">IF(BZ148&gt;0,(BZ148*CP148),)</f>
        <v>6983.97</v>
      </c>
      <c r="CS148" s="577">
        <f t="shared" si="366"/>
        <v>7425.380000000001</v>
      </c>
      <c r="CT148" s="574"/>
      <c r="CU148" s="575"/>
      <c r="CV148" s="576">
        <f t="shared" ref="CV148:CW163" si="367">IF(BP148&gt;0,(BP148*CT148),)</f>
        <v>0</v>
      </c>
      <c r="CW148" s="577">
        <f t="shared" si="367"/>
        <v>0</v>
      </c>
      <c r="CX148" s="574"/>
      <c r="CY148" s="575"/>
      <c r="CZ148" s="576">
        <f t="shared" ref="CZ148:DA163" si="368">IF(BT148&gt;0,(BT148*CX148),)</f>
        <v>0</v>
      </c>
      <c r="DA148" s="577">
        <f t="shared" si="368"/>
        <v>0</v>
      </c>
      <c r="DB148" s="574"/>
      <c r="DC148" s="575"/>
      <c r="DD148" s="576">
        <f t="shared" ref="DD148:DE163" si="369">IF(BX148&gt;0,(BX148*DB148),)</f>
        <v>0</v>
      </c>
      <c r="DE148" s="577">
        <f t="shared" si="369"/>
        <v>0</v>
      </c>
      <c r="DF148" s="576">
        <f t="shared" ref="DF148:DG163" si="370">IF((CV148+CZ148+DD148)&gt;0,((CV148+CZ148+DD148)/BZ148),)</f>
        <v>0</v>
      </c>
      <c r="DG148" s="577">
        <f t="shared" si="370"/>
        <v>0</v>
      </c>
      <c r="DH148" s="576">
        <f t="shared" ref="DH148:DI163" si="371">IF(CB148&gt;0,(BZ148*DF148),)</f>
        <v>0</v>
      </c>
      <c r="DI148" s="577">
        <f t="shared" si="371"/>
        <v>0</v>
      </c>
      <c r="DJ148" s="576">
        <f t="shared" ref="DJ148:DM163" si="372">AD148+BZ148</f>
        <v>1959</v>
      </c>
      <c r="DK148" s="577">
        <f t="shared" si="372"/>
        <v>2111</v>
      </c>
      <c r="DL148" s="576">
        <f t="shared" si="372"/>
        <v>0</v>
      </c>
      <c r="DM148" s="577">
        <f t="shared" si="372"/>
        <v>0</v>
      </c>
      <c r="DN148" s="576">
        <f t="shared" ref="DN148:DO163" si="373">IF(DJ148&gt;0,((AD148*AT148)+(BZ148*CP148))/DJ148,)</f>
        <v>4.8698928024502299</v>
      </c>
      <c r="DO148" s="577">
        <f t="shared" si="373"/>
        <v>4.8213927048792042</v>
      </c>
      <c r="DP148" s="576">
        <f t="shared" ref="DP148:DQ163" si="374">IF(DJ148&gt;0,(DJ148*DN148),)</f>
        <v>9540.1200000000008</v>
      </c>
      <c r="DQ148" s="577">
        <f t="shared" si="374"/>
        <v>10177.960000000001</v>
      </c>
      <c r="DR148" s="576">
        <f t="shared" ref="DR148:DS163" si="375">IF(DL148&gt;0,((AF148*BJ148)+(CB148*DF148))/DL148,)</f>
        <v>0</v>
      </c>
      <c r="DS148" s="577">
        <f t="shared" si="375"/>
        <v>0</v>
      </c>
      <c r="DT148" s="576">
        <f t="shared" ref="DT148:DU163" si="376">IF(DL148&gt;0,(DL148*DR148),)</f>
        <v>0</v>
      </c>
      <c r="DU148" s="577">
        <f t="shared" si="376"/>
        <v>0</v>
      </c>
      <c r="DV148" s="574">
        <v>1320</v>
      </c>
      <c r="DW148" s="575">
        <v>1409</v>
      </c>
      <c r="DX148" s="576">
        <f t="shared" ref="DX148:DY163" si="377">IF(FB148&gt;0,DV148,)</f>
        <v>0</v>
      </c>
      <c r="DY148" s="577">
        <f t="shared" si="377"/>
        <v>0</v>
      </c>
      <c r="DZ148" s="574">
        <v>115</v>
      </c>
      <c r="EA148" s="575">
        <v>84</v>
      </c>
      <c r="EB148" s="576">
        <f t="shared" ref="EB148:EC163" si="378">IF(FF148&gt;0,DZ148,)</f>
        <v>0</v>
      </c>
      <c r="EC148" s="577">
        <f t="shared" si="378"/>
        <v>0</v>
      </c>
      <c r="ED148" s="574"/>
      <c r="EE148" s="575"/>
      <c r="EF148" s="576">
        <f t="shared" ref="EF148:EG163" si="379">IF(FJ148&gt;0,ED148,)</f>
        <v>0</v>
      </c>
      <c r="EG148" s="577">
        <f t="shared" si="379"/>
        <v>0</v>
      </c>
      <c r="EH148" s="576">
        <f t="shared" ref="EH148:EI163" si="380">DV148+DZ148+ED148</f>
        <v>1435</v>
      </c>
      <c r="EI148" s="577">
        <f t="shared" si="380"/>
        <v>1493</v>
      </c>
      <c r="EJ148" s="576">
        <f t="shared" ref="EJ148:EK163" si="381">IF(FN148&gt;0,EH148,)</f>
        <v>0</v>
      </c>
      <c r="EK148" s="577">
        <f t="shared" si="381"/>
        <v>0</v>
      </c>
      <c r="EL148" s="574">
        <v>3.52</v>
      </c>
      <c r="EM148" s="575">
        <v>3.47</v>
      </c>
      <c r="EN148" s="576">
        <f t="shared" ref="EN148:EO163" si="382">IF(DV148&gt;0,(DV148*EL148),)</f>
        <v>4646.3999999999996</v>
      </c>
      <c r="EO148" s="577">
        <f t="shared" si="382"/>
        <v>4889.2300000000005</v>
      </c>
      <c r="EP148" s="574">
        <v>4.4400000000000004</v>
      </c>
      <c r="EQ148" s="575">
        <v>4.9000000000000004</v>
      </c>
      <c r="ER148" s="576">
        <f t="shared" ref="ER148:ES163" si="383">IF(DZ148&gt;0,(DZ148*EP148),)</f>
        <v>510.6</v>
      </c>
      <c r="ES148" s="577">
        <f t="shared" si="383"/>
        <v>411.6</v>
      </c>
      <c r="ET148" s="574"/>
      <c r="EU148" s="575"/>
      <c r="EV148" s="576">
        <f t="shared" ref="EV148:EW163" si="384">IF(ED148&gt;0,(ED148*ET148),)</f>
        <v>0</v>
      </c>
      <c r="EW148" s="577">
        <f t="shared" si="384"/>
        <v>0</v>
      </c>
      <c r="EX148" s="576">
        <f t="shared" ref="EX148:EY163" si="385">IF(EH148&gt;0,((EN148+ER148+EV148)/EH148),)</f>
        <v>3.5937282229965155</v>
      </c>
      <c r="EY148" s="577">
        <f t="shared" si="385"/>
        <v>3.5504554588077704</v>
      </c>
      <c r="EZ148" s="576">
        <f t="shared" ref="EZ148:FA163" si="386">IF(EH148&gt;0,(EH148*EX148),)</f>
        <v>5157</v>
      </c>
      <c r="FA148" s="577">
        <f t="shared" si="386"/>
        <v>5300.8300000000008</v>
      </c>
      <c r="FB148" s="574"/>
      <c r="FC148" s="575"/>
      <c r="FD148" s="576">
        <f t="shared" ref="FD148:FE163" si="387">IF(DX148&gt;0,(DX148*FB148),)</f>
        <v>0</v>
      </c>
      <c r="FE148" s="577">
        <f t="shared" si="387"/>
        <v>0</v>
      </c>
      <c r="FF148" s="574"/>
      <c r="FG148" s="575"/>
      <c r="FH148" s="576">
        <f t="shared" ref="FH148:FI163" si="388">IF(EB148&gt;0,(EB148*FF148),)</f>
        <v>0</v>
      </c>
      <c r="FI148" s="577">
        <f t="shared" si="388"/>
        <v>0</v>
      </c>
      <c r="FJ148" s="574"/>
      <c r="FK148" s="575"/>
      <c r="FL148" s="576">
        <f t="shared" ref="FL148:FM163" si="389">IF(EF148&gt;0,(EF148*FJ148),)</f>
        <v>0</v>
      </c>
      <c r="FM148" s="577">
        <f t="shared" si="389"/>
        <v>0</v>
      </c>
      <c r="FN148" s="576">
        <f t="shared" ref="FN148:FO163" si="390">IF((FD148+FH148+FL148)&gt;0,((FD148+FH148+FL148)/EH148),)</f>
        <v>0</v>
      </c>
      <c r="FO148" s="577">
        <f t="shared" si="390"/>
        <v>0</v>
      </c>
      <c r="FP148" s="576">
        <f t="shared" ref="FP148:FQ163" si="391">IF(EH148&gt;0,(EH148*FN148),)</f>
        <v>0</v>
      </c>
      <c r="FQ148" s="577">
        <f t="shared" si="391"/>
        <v>0</v>
      </c>
      <c r="FR148" s="574">
        <v>73</v>
      </c>
      <c r="FS148" s="575">
        <v>93</v>
      </c>
      <c r="FT148" s="576">
        <f t="shared" ref="FT148:FU163" si="392">IF(FZ148&gt;0,FR148,)</f>
        <v>0</v>
      </c>
      <c r="FU148" s="577">
        <f t="shared" si="392"/>
        <v>0</v>
      </c>
      <c r="FV148" s="574">
        <v>4.5599999999999996</v>
      </c>
      <c r="FW148" s="575">
        <v>3.88</v>
      </c>
      <c r="FX148" s="576">
        <f t="shared" ref="FX148:FY163" si="393">IF(FR148&gt;0,(FR148*FV148),)</f>
        <v>332.88</v>
      </c>
      <c r="FY148" s="577">
        <f t="shared" si="393"/>
        <v>360.84</v>
      </c>
      <c r="FZ148" s="574"/>
      <c r="GA148" s="575"/>
      <c r="GB148" s="576">
        <f t="shared" ref="GB148:GC163" si="394">IF(FZ148&gt;0,(FR148*FZ148),)</f>
        <v>0</v>
      </c>
      <c r="GC148" s="577">
        <f t="shared" si="394"/>
        <v>0</v>
      </c>
      <c r="GD148" s="576">
        <f t="shared" ref="GD148:GG163" si="395">(R148+BN148+DV148)</f>
        <v>3271</v>
      </c>
      <c r="GE148" s="577">
        <f t="shared" si="395"/>
        <v>3517</v>
      </c>
      <c r="GF148" s="576">
        <f t="shared" si="395"/>
        <v>0</v>
      </c>
      <c r="GG148" s="577">
        <f t="shared" si="395"/>
        <v>0</v>
      </c>
      <c r="GH148" s="576">
        <f t="shared" ref="GH148:GI163" si="396">IF(GD148&gt;0,(AJ148+CF148+EN148),"")</f>
        <v>14124.55</v>
      </c>
      <c r="GI148" s="577">
        <f t="shared" si="396"/>
        <v>15041.18</v>
      </c>
      <c r="GJ148" s="576" t="str">
        <f t="shared" ref="GJ148:GK163" si="397">IF(GF148&gt;0,(AZ148+CV148+FD148),"")</f>
        <v/>
      </c>
      <c r="GK148" s="577" t="str">
        <f t="shared" si="397"/>
        <v/>
      </c>
      <c r="GL148" s="576">
        <f t="shared" ref="GL148:GO163" si="398">(V148+BR148+DZ148)</f>
        <v>123</v>
      </c>
      <c r="GM148" s="577">
        <f t="shared" si="398"/>
        <v>87</v>
      </c>
      <c r="GN148" s="576">
        <f t="shared" si="398"/>
        <v>0</v>
      </c>
      <c r="GO148" s="577">
        <f t="shared" si="398"/>
        <v>0</v>
      </c>
      <c r="GP148" s="576">
        <f t="shared" ref="GP148:GQ163" si="399">IF(GL148&gt;0,AN148+CJ148+ER148,)</f>
        <v>572.57000000000005</v>
      </c>
      <c r="GQ148" s="577">
        <f t="shared" si="399"/>
        <v>437.61</v>
      </c>
      <c r="GR148" s="576">
        <f t="shared" ref="GR148:GS163" si="400">IF(GN148&gt;0,BD148+CZ148+FH148,)</f>
        <v>0</v>
      </c>
      <c r="GS148" s="577">
        <f t="shared" si="400"/>
        <v>0</v>
      </c>
      <c r="GT148" s="576">
        <f t="shared" ref="GT148:GW163" si="401">+GL148+GD148</f>
        <v>3394</v>
      </c>
      <c r="GU148" s="577">
        <f t="shared" si="401"/>
        <v>3604</v>
      </c>
      <c r="GV148" s="576">
        <f t="shared" si="401"/>
        <v>0</v>
      </c>
      <c r="GW148" s="577">
        <f t="shared" si="401"/>
        <v>0</v>
      </c>
      <c r="GX148" s="576">
        <f t="shared" ref="GX148:HA163" si="402">IF(GT148&gt;0,(GH148+GP148),"")</f>
        <v>14697.119999999999</v>
      </c>
      <c r="GY148" s="577">
        <f t="shared" si="402"/>
        <v>15478.79</v>
      </c>
      <c r="GZ148" s="576" t="str">
        <f t="shared" si="402"/>
        <v/>
      </c>
      <c r="HA148" s="577" t="str">
        <f t="shared" si="402"/>
        <v/>
      </c>
      <c r="HB148" s="576">
        <f t="shared" ref="HB148:HE163" si="403">(Z148+BV148+ED148)</f>
        <v>0</v>
      </c>
      <c r="HC148" s="577">
        <f t="shared" si="403"/>
        <v>0</v>
      </c>
      <c r="HD148" s="576">
        <f t="shared" si="403"/>
        <v>0</v>
      </c>
      <c r="HE148" s="577">
        <f t="shared" si="403"/>
        <v>0</v>
      </c>
      <c r="HF148" s="576" t="str">
        <f t="shared" ref="HF148:HG163" si="404">IF(HB148&gt;0,(AR148+CN148+EV148),"")</f>
        <v/>
      </c>
      <c r="HG148" s="577" t="str">
        <f t="shared" si="404"/>
        <v/>
      </c>
      <c r="HH148" s="576" t="str">
        <f t="shared" ref="HH148:HI163" si="405">IF(HD148&gt;0,(BH148+DD148+FL148),"")</f>
        <v/>
      </c>
      <c r="HI148" s="577" t="str">
        <f t="shared" si="405"/>
        <v/>
      </c>
      <c r="HJ148" s="576">
        <f t="shared" ref="HJ148:HK163" si="406">IF((DJ148+EH148+FR148)&gt;0,(DP148+EZ148+FX148),"")</f>
        <v>15030</v>
      </c>
      <c r="HK148" s="577">
        <f t="shared" si="406"/>
        <v>15839.630000000001</v>
      </c>
      <c r="HL148" s="576" t="str">
        <f t="shared" ref="HL148:HM163" si="407">IF((DL148+EJ148+FT148)&gt;0,(DT148+FP148+GB148),"")</f>
        <v/>
      </c>
      <c r="HM148" s="577" t="str">
        <f t="shared" si="407"/>
        <v/>
      </c>
    </row>
    <row r="149" spans="1:221" s="26" customFormat="1" ht="15" customHeight="1">
      <c r="A149" s="518" t="s">
        <v>516</v>
      </c>
      <c r="B149" s="519" t="s">
        <v>520</v>
      </c>
      <c r="C149" s="99"/>
      <c r="D149" s="521">
        <v>176017</v>
      </c>
      <c r="E149" s="522">
        <v>1</v>
      </c>
      <c r="F149" s="574">
        <v>4172</v>
      </c>
      <c r="G149" s="575">
        <v>4214</v>
      </c>
      <c r="H149" s="574">
        <v>38</v>
      </c>
      <c r="I149" s="575">
        <v>48</v>
      </c>
      <c r="J149" s="576">
        <f t="shared" si="340"/>
        <v>4134</v>
      </c>
      <c r="K149" s="577">
        <f t="shared" si="340"/>
        <v>4166</v>
      </c>
      <c r="L149" s="574"/>
      <c r="M149" s="575"/>
      <c r="N149" s="576">
        <f t="shared" si="341"/>
        <v>4134</v>
      </c>
      <c r="O149" s="577">
        <f t="shared" si="341"/>
        <v>4166</v>
      </c>
      <c r="P149" s="581">
        <f t="shared" si="341"/>
        <v>0</v>
      </c>
      <c r="Q149" s="582">
        <f t="shared" si="341"/>
        <v>0</v>
      </c>
      <c r="R149" s="574">
        <v>762</v>
      </c>
      <c r="S149" s="575">
        <v>852</v>
      </c>
      <c r="T149" s="576">
        <f t="shared" si="342"/>
        <v>0</v>
      </c>
      <c r="U149" s="577">
        <f t="shared" si="342"/>
        <v>0</v>
      </c>
      <c r="V149" s="574">
        <v>2</v>
      </c>
      <c r="W149" s="575">
        <v>4</v>
      </c>
      <c r="X149" s="576">
        <f t="shared" si="343"/>
        <v>0</v>
      </c>
      <c r="Y149" s="577">
        <f t="shared" si="343"/>
        <v>0</v>
      </c>
      <c r="Z149" s="574"/>
      <c r="AA149" s="575"/>
      <c r="AB149" s="576">
        <f t="shared" si="344"/>
        <v>0</v>
      </c>
      <c r="AC149" s="577">
        <f t="shared" si="344"/>
        <v>0</v>
      </c>
      <c r="AD149" s="576">
        <f t="shared" si="345"/>
        <v>764</v>
      </c>
      <c r="AE149" s="577">
        <f t="shared" si="345"/>
        <v>856</v>
      </c>
      <c r="AF149" s="576">
        <f t="shared" si="346"/>
        <v>0</v>
      </c>
      <c r="AG149" s="577">
        <f t="shared" si="346"/>
        <v>0</v>
      </c>
      <c r="AH149" s="574">
        <v>4.45</v>
      </c>
      <c r="AI149" s="575">
        <v>4.46</v>
      </c>
      <c r="AJ149" s="576">
        <f t="shared" si="347"/>
        <v>3390.9</v>
      </c>
      <c r="AK149" s="577">
        <f t="shared" si="347"/>
        <v>3799.92</v>
      </c>
      <c r="AL149" s="574">
        <v>4.5</v>
      </c>
      <c r="AM149" s="575">
        <v>4.75</v>
      </c>
      <c r="AN149" s="576">
        <f t="shared" si="348"/>
        <v>9</v>
      </c>
      <c r="AO149" s="577">
        <f t="shared" si="348"/>
        <v>19</v>
      </c>
      <c r="AP149" s="574"/>
      <c r="AQ149" s="575"/>
      <c r="AR149" s="576">
        <f t="shared" si="349"/>
        <v>0</v>
      </c>
      <c r="AS149" s="577">
        <f t="shared" si="349"/>
        <v>0</v>
      </c>
      <c r="AT149" s="576">
        <f t="shared" si="350"/>
        <v>4.450130890052356</v>
      </c>
      <c r="AU149" s="577">
        <f t="shared" si="350"/>
        <v>4.4613551401869156</v>
      </c>
      <c r="AV149" s="576">
        <f t="shared" si="351"/>
        <v>3399.9</v>
      </c>
      <c r="AW149" s="577">
        <f t="shared" si="351"/>
        <v>3818.9199999999996</v>
      </c>
      <c r="AX149" s="574"/>
      <c r="AY149" s="575"/>
      <c r="AZ149" s="576">
        <f t="shared" si="352"/>
        <v>0</v>
      </c>
      <c r="BA149" s="577">
        <f t="shared" si="352"/>
        <v>0</v>
      </c>
      <c r="BB149" s="574"/>
      <c r="BC149" s="575"/>
      <c r="BD149" s="576">
        <f t="shared" si="353"/>
        <v>0</v>
      </c>
      <c r="BE149" s="577">
        <f t="shared" si="353"/>
        <v>0</v>
      </c>
      <c r="BF149" s="574"/>
      <c r="BG149" s="575"/>
      <c r="BH149" s="576">
        <f t="shared" si="354"/>
        <v>0</v>
      </c>
      <c r="BI149" s="577">
        <f t="shared" si="354"/>
        <v>0</v>
      </c>
      <c r="BJ149" s="576">
        <f t="shared" si="355"/>
        <v>0</v>
      </c>
      <c r="BK149" s="577">
        <f t="shared" si="355"/>
        <v>0</v>
      </c>
      <c r="BL149" s="576">
        <f t="shared" si="356"/>
        <v>0</v>
      </c>
      <c r="BM149" s="577">
        <f t="shared" si="356"/>
        <v>0</v>
      </c>
      <c r="BN149" s="574">
        <v>1618</v>
      </c>
      <c r="BO149" s="575">
        <v>1591</v>
      </c>
      <c r="BP149" s="576">
        <f t="shared" si="357"/>
        <v>0</v>
      </c>
      <c r="BQ149" s="577">
        <f t="shared" si="357"/>
        <v>0</v>
      </c>
      <c r="BR149" s="574">
        <v>10</v>
      </c>
      <c r="BS149" s="575">
        <v>8</v>
      </c>
      <c r="BT149" s="576">
        <f t="shared" si="358"/>
        <v>0</v>
      </c>
      <c r="BU149" s="577">
        <f t="shared" si="358"/>
        <v>0</v>
      </c>
      <c r="BV149" s="574"/>
      <c r="BW149" s="575"/>
      <c r="BX149" s="576">
        <f t="shared" si="359"/>
        <v>0</v>
      </c>
      <c r="BY149" s="577">
        <f t="shared" si="359"/>
        <v>0</v>
      </c>
      <c r="BZ149" s="576">
        <f t="shared" si="360"/>
        <v>1628</v>
      </c>
      <c r="CA149" s="577">
        <f t="shared" si="360"/>
        <v>1599</v>
      </c>
      <c r="CB149" s="576">
        <f t="shared" si="361"/>
        <v>0</v>
      </c>
      <c r="CC149" s="577">
        <f t="shared" si="361"/>
        <v>0</v>
      </c>
      <c r="CD149" s="574">
        <v>5</v>
      </c>
      <c r="CE149" s="575">
        <v>4.8499999999999996</v>
      </c>
      <c r="CF149" s="576">
        <f t="shared" si="362"/>
        <v>8090</v>
      </c>
      <c r="CG149" s="577">
        <f t="shared" si="362"/>
        <v>7716.3499999999995</v>
      </c>
      <c r="CH149" s="574">
        <v>7.1</v>
      </c>
      <c r="CI149" s="575">
        <v>5.81</v>
      </c>
      <c r="CJ149" s="576">
        <f t="shared" si="363"/>
        <v>71</v>
      </c>
      <c r="CK149" s="577">
        <f t="shared" si="363"/>
        <v>46.48</v>
      </c>
      <c r="CL149" s="574"/>
      <c r="CM149" s="575"/>
      <c r="CN149" s="576">
        <f t="shared" si="364"/>
        <v>0</v>
      </c>
      <c r="CO149" s="577">
        <f t="shared" si="364"/>
        <v>0</v>
      </c>
      <c r="CP149" s="576">
        <f t="shared" si="365"/>
        <v>5.0128992628992632</v>
      </c>
      <c r="CQ149" s="577">
        <f t="shared" si="365"/>
        <v>4.8548030018761716</v>
      </c>
      <c r="CR149" s="576">
        <f t="shared" si="366"/>
        <v>8161.0000000000009</v>
      </c>
      <c r="CS149" s="577">
        <f t="shared" si="366"/>
        <v>7762.8299999999981</v>
      </c>
      <c r="CT149" s="574"/>
      <c r="CU149" s="575"/>
      <c r="CV149" s="576">
        <f t="shared" si="367"/>
        <v>0</v>
      </c>
      <c r="CW149" s="577">
        <f t="shared" si="367"/>
        <v>0</v>
      </c>
      <c r="CX149" s="574"/>
      <c r="CY149" s="575"/>
      <c r="CZ149" s="576">
        <f t="shared" si="368"/>
        <v>0</v>
      </c>
      <c r="DA149" s="577">
        <f t="shared" si="368"/>
        <v>0</v>
      </c>
      <c r="DB149" s="574"/>
      <c r="DC149" s="575"/>
      <c r="DD149" s="576">
        <f t="shared" si="369"/>
        <v>0</v>
      </c>
      <c r="DE149" s="577">
        <f t="shared" si="369"/>
        <v>0</v>
      </c>
      <c r="DF149" s="576">
        <f t="shared" si="370"/>
        <v>0</v>
      </c>
      <c r="DG149" s="577">
        <f t="shared" si="370"/>
        <v>0</v>
      </c>
      <c r="DH149" s="576">
        <f t="shared" si="371"/>
        <v>0</v>
      </c>
      <c r="DI149" s="577">
        <f t="shared" si="371"/>
        <v>0</v>
      </c>
      <c r="DJ149" s="576">
        <f t="shared" si="372"/>
        <v>2392</v>
      </c>
      <c r="DK149" s="577">
        <f t="shared" si="372"/>
        <v>2455</v>
      </c>
      <c r="DL149" s="576">
        <f t="shared" si="372"/>
        <v>0</v>
      </c>
      <c r="DM149" s="577">
        <f t="shared" si="372"/>
        <v>0</v>
      </c>
      <c r="DN149" s="576">
        <f t="shared" si="373"/>
        <v>4.8331521739130441</v>
      </c>
      <c r="DO149" s="577">
        <f t="shared" si="373"/>
        <v>4.7176171079429725</v>
      </c>
      <c r="DP149" s="576">
        <f t="shared" si="374"/>
        <v>11560.900000000001</v>
      </c>
      <c r="DQ149" s="577">
        <f t="shared" si="374"/>
        <v>11581.749999999998</v>
      </c>
      <c r="DR149" s="576">
        <f t="shared" si="375"/>
        <v>0</v>
      </c>
      <c r="DS149" s="577">
        <f t="shared" si="375"/>
        <v>0</v>
      </c>
      <c r="DT149" s="576">
        <f t="shared" si="376"/>
        <v>0</v>
      </c>
      <c r="DU149" s="577">
        <f t="shared" si="376"/>
        <v>0</v>
      </c>
      <c r="DV149" s="574">
        <v>1186</v>
      </c>
      <c r="DW149" s="575">
        <v>1159</v>
      </c>
      <c r="DX149" s="576">
        <f t="shared" si="377"/>
        <v>0</v>
      </c>
      <c r="DY149" s="577">
        <f t="shared" si="377"/>
        <v>0</v>
      </c>
      <c r="DZ149" s="574">
        <v>254</v>
      </c>
      <c r="EA149" s="575">
        <v>237</v>
      </c>
      <c r="EB149" s="576">
        <f t="shared" si="378"/>
        <v>0</v>
      </c>
      <c r="EC149" s="577">
        <f t="shared" si="378"/>
        <v>0</v>
      </c>
      <c r="ED149" s="574"/>
      <c r="EE149" s="575"/>
      <c r="EF149" s="576">
        <f t="shared" si="379"/>
        <v>0</v>
      </c>
      <c r="EG149" s="577">
        <f t="shared" si="379"/>
        <v>0</v>
      </c>
      <c r="EH149" s="576">
        <f t="shared" si="380"/>
        <v>1440</v>
      </c>
      <c r="EI149" s="577">
        <f t="shared" si="380"/>
        <v>1396</v>
      </c>
      <c r="EJ149" s="576">
        <f t="shared" si="381"/>
        <v>0</v>
      </c>
      <c r="EK149" s="577">
        <f t="shared" si="381"/>
        <v>0</v>
      </c>
      <c r="EL149" s="574">
        <v>3.22</v>
      </c>
      <c r="EM149" s="575">
        <v>3.16</v>
      </c>
      <c r="EN149" s="576">
        <f t="shared" si="382"/>
        <v>3818.92</v>
      </c>
      <c r="EO149" s="577">
        <f t="shared" si="382"/>
        <v>3662.44</v>
      </c>
      <c r="EP149" s="574">
        <v>2.44</v>
      </c>
      <c r="EQ149" s="575">
        <v>2.54</v>
      </c>
      <c r="ER149" s="576">
        <f t="shared" si="383"/>
        <v>619.76</v>
      </c>
      <c r="ES149" s="577">
        <f t="shared" si="383"/>
        <v>601.98</v>
      </c>
      <c r="ET149" s="574"/>
      <c r="EU149" s="575"/>
      <c r="EV149" s="576">
        <f t="shared" si="384"/>
        <v>0</v>
      </c>
      <c r="EW149" s="577">
        <f t="shared" si="384"/>
        <v>0</v>
      </c>
      <c r="EX149" s="576">
        <f t="shared" si="385"/>
        <v>3.082416666666667</v>
      </c>
      <c r="EY149" s="577">
        <f t="shared" si="385"/>
        <v>3.0547421203438394</v>
      </c>
      <c r="EZ149" s="576">
        <f t="shared" si="386"/>
        <v>4438.68</v>
      </c>
      <c r="FA149" s="577">
        <f t="shared" si="386"/>
        <v>4264.42</v>
      </c>
      <c r="FB149" s="574"/>
      <c r="FC149" s="575"/>
      <c r="FD149" s="576">
        <f t="shared" si="387"/>
        <v>0</v>
      </c>
      <c r="FE149" s="577">
        <f t="shared" si="387"/>
        <v>0</v>
      </c>
      <c r="FF149" s="574"/>
      <c r="FG149" s="575"/>
      <c r="FH149" s="576">
        <f t="shared" si="388"/>
        <v>0</v>
      </c>
      <c r="FI149" s="577">
        <f t="shared" si="388"/>
        <v>0</v>
      </c>
      <c r="FJ149" s="574"/>
      <c r="FK149" s="575"/>
      <c r="FL149" s="576">
        <f t="shared" si="389"/>
        <v>0</v>
      </c>
      <c r="FM149" s="577">
        <f t="shared" si="389"/>
        <v>0</v>
      </c>
      <c r="FN149" s="576">
        <f t="shared" si="390"/>
        <v>0</v>
      </c>
      <c r="FO149" s="577">
        <f t="shared" si="390"/>
        <v>0</v>
      </c>
      <c r="FP149" s="576">
        <f t="shared" si="391"/>
        <v>0</v>
      </c>
      <c r="FQ149" s="577">
        <f t="shared" si="391"/>
        <v>0</v>
      </c>
      <c r="FR149" s="574">
        <v>302</v>
      </c>
      <c r="FS149" s="575">
        <v>315</v>
      </c>
      <c r="FT149" s="576">
        <f t="shared" si="392"/>
        <v>0</v>
      </c>
      <c r="FU149" s="577">
        <f t="shared" si="392"/>
        <v>0</v>
      </c>
      <c r="FV149" s="574">
        <v>3.76</v>
      </c>
      <c r="FW149" s="575">
        <v>3.8</v>
      </c>
      <c r="FX149" s="576">
        <f t="shared" si="393"/>
        <v>1135.52</v>
      </c>
      <c r="FY149" s="577">
        <f t="shared" si="393"/>
        <v>1197</v>
      </c>
      <c r="FZ149" s="574"/>
      <c r="GA149" s="575"/>
      <c r="GB149" s="576">
        <f t="shared" si="394"/>
        <v>0</v>
      </c>
      <c r="GC149" s="577">
        <f t="shared" si="394"/>
        <v>0</v>
      </c>
      <c r="GD149" s="576">
        <f t="shared" si="395"/>
        <v>3566</v>
      </c>
      <c r="GE149" s="577">
        <f t="shared" si="395"/>
        <v>3602</v>
      </c>
      <c r="GF149" s="576">
        <f t="shared" si="395"/>
        <v>0</v>
      </c>
      <c r="GG149" s="577">
        <f t="shared" si="395"/>
        <v>0</v>
      </c>
      <c r="GH149" s="576">
        <f t="shared" si="396"/>
        <v>15299.82</v>
      </c>
      <c r="GI149" s="577">
        <f t="shared" si="396"/>
        <v>15178.710000000001</v>
      </c>
      <c r="GJ149" s="576" t="str">
        <f t="shared" si="397"/>
        <v/>
      </c>
      <c r="GK149" s="577" t="str">
        <f t="shared" si="397"/>
        <v/>
      </c>
      <c r="GL149" s="576">
        <f t="shared" si="398"/>
        <v>266</v>
      </c>
      <c r="GM149" s="577">
        <f t="shared" si="398"/>
        <v>249</v>
      </c>
      <c r="GN149" s="576">
        <f t="shared" si="398"/>
        <v>0</v>
      </c>
      <c r="GO149" s="577">
        <f t="shared" si="398"/>
        <v>0</v>
      </c>
      <c r="GP149" s="576">
        <f t="shared" si="399"/>
        <v>699.76</v>
      </c>
      <c r="GQ149" s="577">
        <f t="shared" si="399"/>
        <v>667.46</v>
      </c>
      <c r="GR149" s="576">
        <f t="shared" si="400"/>
        <v>0</v>
      </c>
      <c r="GS149" s="577">
        <f t="shared" si="400"/>
        <v>0</v>
      </c>
      <c r="GT149" s="576">
        <f t="shared" si="401"/>
        <v>3832</v>
      </c>
      <c r="GU149" s="577">
        <f t="shared" si="401"/>
        <v>3851</v>
      </c>
      <c r="GV149" s="576">
        <f t="shared" si="401"/>
        <v>0</v>
      </c>
      <c r="GW149" s="577">
        <f t="shared" si="401"/>
        <v>0</v>
      </c>
      <c r="GX149" s="576">
        <f t="shared" si="402"/>
        <v>15999.58</v>
      </c>
      <c r="GY149" s="577">
        <f t="shared" si="402"/>
        <v>15846.170000000002</v>
      </c>
      <c r="GZ149" s="576" t="str">
        <f t="shared" si="402"/>
        <v/>
      </c>
      <c r="HA149" s="577" t="str">
        <f t="shared" si="402"/>
        <v/>
      </c>
      <c r="HB149" s="576">
        <f t="shared" si="403"/>
        <v>0</v>
      </c>
      <c r="HC149" s="577">
        <f t="shared" si="403"/>
        <v>0</v>
      </c>
      <c r="HD149" s="576">
        <f t="shared" si="403"/>
        <v>0</v>
      </c>
      <c r="HE149" s="577">
        <f t="shared" si="403"/>
        <v>0</v>
      </c>
      <c r="HF149" s="576" t="str">
        <f t="shared" si="404"/>
        <v/>
      </c>
      <c r="HG149" s="577" t="str">
        <f t="shared" si="404"/>
        <v/>
      </c>
      <c r="HH149" s="576" t="str">
        <f t="shared" si="405"/>
        <v/>
      </c>
      <c r="HI149" s="577" t="str">
        <f t="shared" si="405"/>
        <v/>
      </c>
      <c r="HJ149" s="576">
        <f t="shared" si="406"/>
        <v>17135.100000000002</v>
      </c>
      <c r="HK149" s="577">
        <f t="shared" si="406"/>
        <v>17043.169999999998</v>
      </c>
      <c r="HL149" s="576" t="str">
        <f t="shared" si="407"/>
        <v/>
      </c>
      <c r="HM149" s="577" t="str">
        <f t="shared" si="407"/>
        <v/>
      </c>
    </row>
    <row r="150" spans="1:221">
      <c r="A150" s="518" t="s">
        <v>516</v>
      </c>
      <c r="B150" s="519" t="s">
        <v>518</v>
      </c>
      <c r="C150" s="520"/>
      <c r="D150" s="521">
        <v>176372</v>
      </c>
      <c r="E150" s="522">
        <v>1</v>
      </c>
      <c r="F150" s="574">
        <v>2380</v>
      </c>
      <c r="G150" s="575">
        <v>2369</v>
      </c>
      <c r="H150" s="574">
        <v>18</v>
      </c>
      <c r="I150" s="575">
        <v>13</v>
      </c>
      <c r="J150" s="576">
        <f t="shared" si="340"/>
        <v>2362</v>
      </c>
      <c r="K150" s="577">
        <f t="shared" si="340"/>
        <v>2356</v>
      </c>
      <c r="L150" s="574"/>
      <c r="M150" s="575"/>
      <c r="N150" s="576">
        <f t="shared" si="341"/>
        <v>2362</v>
      </c>
      <c r="O150" s="577">
        <f t="shared" si="341"/>
        <v>2356</v>
      </c>
      <c r="P150" s="581">
        <f t="shared" si="341"/>
        <v>0</v>
      </c>
      <c r="Q150" s="582">
        <f t="shared" si="341"/>
        <v>0</v>
      </c>
      <c r="R150" s="574">
        <v>261</v>
      </c>
      <c r="S150" s="575">
        <v>240</v>
      </c>
      <c r="T150" s="576">
        <f t="shared" si="342"/>
        <v>0</v>
      </c>
      <c r="U150" s="577">
        <f t="shared" si="342"/>
        <v>0</v>
      </c>
      <c r="V150" s="574">
        <v>0</v>
      </c>
      <c r="W150" s="575">
        <v>1</v>
      </c>
      <c r="X150" s="576">
        <f t="shared" si="343"/>
        <v>0</v>
      </c>
      <c r="Y150" s="577">
        <f t="shared" si="343"/>
        <v>0</v>
      </c>
      <c r="Z150" s="574"/>
      <c r="AA150" s="575"/>
      <c r="AB150" s="576">
        <f t="shared" si="344"/>
        <v>0</v>
      </c>
      <c r="AC150" s="577">
        <f t="shared" si="344"/>
        <v>0</v>
      </c>
      <c r="AD150" s="576">
        <f t="shared" si="345"/>
        <v>261</v>
      </c>
      <c r="AE150" s="577">
        <f t="shared" si="345"/>
        <v>241</v>
      </c>
      <c r="AF150" s="576">
        <f t="shared" si="346"/>
        <v>0</v>
      </c>
      <c r="AG150" s="577">
        <f t="shared" si="346"/>
        <v>0</v>
      </c>
      <c r="AH150" s="574">
        <v>4.45</v>
      </c>
      <c r="AI150" s="575">
        <v>4.55</v>
      </c>
      <c r="AJ150" s="576">
        <f t="shared" si="347"/>
        <v>1161.45</v>
      </c>
      <c r="AK150" s="577">
        <f t="shared" si="347"/>
        <v>1092</v>
      </c>
      <c r="AL150" s="574"/>
      <c r="AM150" s="575">
        <v>4.5</v>
      </c>
      <c r="AN150" s="576">
        <f t="shared" si="348"/>
        <v>0</v>
      </c>
      <c r="AO150" s="577">
        <f t="shared" si="348"/>
        <v>4.5</v>
      </c>
      <c r="AP150" s="574"/>
      <c r="AQ150" s="575"/>
      <c r="AR150" s="576">
        <f t="shared" si="349"/>
        <v>0</v>
      </c>
      <c r="AS150" s="577">
        <f t="shared" si="349"/>
        <v>0</v>
      </c>
      <c r="AT150" s="576">
        <f t="shared" si="350"/>
        <v>4.45</v>
      </c>
      <c r="AU150" s="577">
        <f t="shared" si="350"/>
        <v>4.5497925311203318</v>
      </c>
      <c r="AV150" s="576">
        <f t="shared" si="351"/>
        <v>1161.45</v>
      </c>
      <c r="AW150" s="577">
        <f t="shared" si="351"/>
        <v>1096.5</v>
      </c>
      <c r="AX150" s="574"/>
      <c r="AY150" s="575"/>
      <c r="AZ150" s="576">
        <f t="shared" si="352"/>
        <v>0</v>
      </c>
      <c r="BA150" s="577">
        <f t="shared" si="352"/>
        <v>0</v>
      </c>
      <c r="BB150" s="574"/>
      <c r="BC150" s="575"/>
      <c r="BD150" s="576">
        <f t="shared" si="353"/>
        <v>0</v>
      </c>
      <c r="BE150" s="577">
        <f t="shared" si="353"/>
        <v>0</v>
      </c>
      <c r="BF150" s="574"/>
      <c r="BG150" s="575"/>
      <c r="BH150" s="576">
        <f t="shared" si="354"/>
        <v>0</v>
      </c>
      <c r="BI150" s="577">
        <f t="shared" si="354"/>
        <v>0</v>
      </c>
      <c r="BJ150" s="576">
        <f t="shared" si="355"/>
        <v>0</v>
      </c>
      <c r="BK150" s="577">
        <f t="shared" si="355"/>
        <v>0</v>
      </c>
      <c r="BL150" s="576">
        <f t="shared" si="356"/>
        <v>0</v>
      </c>
      <c r="BM150" s="577">
        <f t="shared" si="356"/>
        <v>0</v>
      </c>
      <c r="BN150" s="574">
        <v>742</v>
      </c>
      <c r="BO150" s="575">
        <v>709</v>
      </c>
      <c r="BP150" s="576">
        <f t="shared" si="357"/>
        <v>0</v>
      </c>
      <c r="BQ150" s="577">
        <f t="shared" si="357"/>
        <v>0</v>
      </c>
      <c r="BR150" s="574">
        <v>4</v>
      </c>
      <c r="BS150" s="575">
        <v>4</v>
      </c>
      <c r="BT150" s="576">
        <f t="shared" si="358"/>
        <v>0</v>
      </c>
      <c r="BU150" s="577">
        <f t="shared" si="358"/>
        <v>0</v>
      </c>
      <c r="BV150" s="574"/>
      <c r="BW150" s="575"/>
      <c r="BX150" s="576">
        <f t="shared" si="359"/>
        <v>0</v>
      </c>
      <c r="BY150" s="577">
        <f t="shared" si="359"/>
        <v>0</v>
      </c>
      <c r="BZ150" s="576">
        <f t="shared" si="360"/>
        <v>746</v>
      </c>
      <c r="CA150" s="577">
        <f t="shared" si="360"/>
        <v>713</v>
      </c>
      <c r="CB150" s="576">
        <f t="shared" si="361"/>
        <v>0</v>
      </c>
      <c r="CC150" s="577">
        <f t="shared" si="361"/>
        <v>0</v>
      </c>
      <c r="CD150" s="574">
        <v>5</v>
      </c>
      <c r="CE150" s="575">
        <v>5.0199999999999996</v>
      </c>
      <c r="CF150" s="576">
        <f t="shared" si="362"/>
        <v>3710</v>
      </c>
      <c r="CG150" s="577">
        <f t="shared" si="362"/>
        <v>3559.18</v>
      </c>
      <c r="CH150" s="574">
        <v>6.38</v>
      </c>
      <c r="CI150" s="575">
        <v>7.13</v>
      </c>
      <c r="CJ150" s="576">
        <f t="shared" si="363"/>
        <v>25.52</v>
      </c>
      <c r="CK150" s="577">
        <f t="shared" si="363"/>
        <v>28.52</v>
      </c>
      <c r="CL150" s="574"/>
      <c r="CM150" s="575"/>
      <c r="CN150" s="576">
        <f t="shared" si="364"/>
        <v>0</v>
      </c>
      <c r="CO150" s="577">
        <f t="shared" si="364"/>
        <v>0</v>
      </c>
      <c r="CP150" s="576">
        <f t="shared" si="365"/>
        <v>5.0073994638069701</v>
      </c>
      <c r="CQ150" s="577">
        <f t="shared" si="365"/>
        <v>5.031837307152875</v>
      </c>
      <c r="CR150" s="576">
        <f t="shared" si="366"/>
        <v>3735.5199999999995</v>
      </c>
      <c r="CS150" s="577">
        <f t="shared" si="366"/>
        <v>3587.7</v>
      </c>
      <c r="CT150" s="574"/>
      <c r="CU150" s="575"/>
      <c r="CV150" s="576">
        <f t="shared" si="367"/>
        <v>0</v>
      </c>
      <c r="CW150" s="577">
        <f t="shared" si="367"/>
        <v>0</v>
      </c>
      <c r="CX150" s="574"/>
      <c r="CY150" s="575"/>
      <c r="CZ150" s="576">
        <f t="shared" si="368"/>
        <v>0</v>
      </c>
      <c r="DA150" s="577">
        <f t="shared" si="368"/>
        <v>0</v>
      </c>
      <c r="DB150" s="574"/>
      <c r="DC150" s="575"/>
      <c r="DD150" s="576">
        <f t="shared" si="369"/>
        <v>0</v>
      </c>
      <c r="DE150" s="577">
        <f t="shared" si="369"/>
        <v>0</v>
      </c>
      <c r="DF150" s="576">
        <f t="shared" si="370"/>
        <v>0</v>
      </c>
      <c r="DG150" s="577">
        <f t="shared" si="370"/>
        <v>0</v>
      </c>
      <c r="DH150" s="576">
        <f t="shared" si="371"/>
        <v>0</v>
      </c>
      <c r="DI150" s="577">
        <f t="shared" si="371"/>
        <v>0</v>
      </c>
      <c r="DJ150" s="576">
        <f t="shared" si="372"/>
        <v>1007</v>
      </c>
      <c r="DK150" s="577">
        <f t="shared" si="372"/>
        <v>954</v>
      </c>
      <c r="DL150" s="576">
        <f t="shared" si="372"/>
        <v>0</v>
      </c>
      <c r="DM150" s="577">
        <f t="shared" si="372"/>
        <v>0</v>
      </c>
      <c r="DN150" s="576">
        <f t="shared" si="373"/>
        <v>4.8629294935451828</v>
      </c>
      <c r="DO150" s="577">
        <f t="shared" si="373"/>
        <v>4.9100628930817605</v>
      </c>
      <c r="DP150" s="576">
        <f t="shared" si="374"/>
        <v>4896.9699999999993</v>
      </c>
      <c r="DQ150" s="577">
        <f t="shared" si="374"/>
        <v>4684.2</v>
      </c>
      <c r="DR150" s="576">
        <f t="shared" si="375"/>
        <v>0</v>
      </c>
      <c r="DS150" s="577">
        <f t="shared" si="375"/>
        <v>0</v>
      </c>
      <c r="DT150" s="576">
        <f t="shared" si="376"/>
        <v>0</v>
      </c>
      <c r="DU150" s="577">
        <f t="shared" si="376"/>
        <v>0</v>
      </c>
      <c r="DV150" s="574">
        <v>1122</v>
      </c>
      <c r="DW150" s="575">
        <v>1157</v>
      </c>
      <c r="DX150" s="576">
        <f t="shared" si="377"/>
        <v>0</v>
      </c>
      <c r="DY150" s="577">
        <f t="shared" si="377"/>
        <v>0</v>
      </c>
      <c r="DZ150" s="574">
        <v>131</v>
      </c>
      <c r="EA150" s="575">
        <v>120</v>
      </c>
      <c r="EB150" s="576">
        <f t="shared" si="378"/>
        <v>0</v>
      </c>
      <c r="EC150" s="577">
        <f t="shared" si="378"/>
        <v>0</v>
      </c>
      <c r="ED150" s="574"/>
      <c r="EE150" s="575"/>
      <c r="EF150" s="576">
        <f t="shared" si="379"/>
        <v>0</v>
      </c>
      <c r="EG150" s="577">
        <f t="shared" si="379"/>
        <v>0</v>
      </c>
      <c r="EH150" s="576">
        <f t="shared" si="380"/>
        <v>1253</v>
      </c>
      <c r="EI150" s="577">
        <f t="shared" si="380"/>
        <v>1277</v>
      </c>
      <c r="EJ150" s="576">
        <f t="shared" si="381"/>
        <v>0</v>
      </c>
      <c r="EK150" s="577">
        <f t="shared" si="381"/>
        <v>0</v>
      </c>
      <c r="EL150" s="574">
        <v>3.64</v>
      </c>
      <c r="EM150" s="575">
        <v>3.56</v>
      </c>
      <c r="EN150" s="576">
        <f t="shared" si="382"/>
        <v>4084.08</v>
      </c>
      <c r="EO150" s="577">
        <f t="shared" si="382"/>
        <v>4118.92</v>
      </c>
      <c r="EP150" s="574">
        <v>5.47</v>
      </c>
      <c r="EQ150" s="575">
        <v>4.93</v>
      </c>
      <c r="ER150" s="576">
        <f t="shared" si="383"/>
        <v>716.56999999999994</v>
      </c>
      <c r="ES150" s="577">
        <f t="shared" si="383"/>
        <v>591.59999999999991</v>
      </c>
      <c r="ET150" s="574"/>
      <c r="EU150" s="575"/>
      <c r="EV150" s="576">
        <f t="shared" si="384"/>
        <v>0</v>
      </c>
      <c r="EW150" s="577">
        <f t="shared" si="384"/>
        <v>0</v>
      </c>
      <c r="EX150" s="576">
        <f t="shared" si="385"/>
        <v>3.8313248204309653</v>
      </c>
      <c r="EY150" s="577">
        <f t="shared" si="385"/>
        <v>3.6887392325763511</v>
      </c>
      <c r="EZ150" s="576">
        <f t="shared" si="386"/>
        <v>4800.6499999999996</v>
      </c>
      <c r="FA150" s="577">
        <f t="shared" si="386"/>
        <v>4710.5200000000004</v>
      </c>
      <c r="FB150" s="574"/>
      <c r="FC150" s="575"/>
      <c r="FD150" s="576">
        <f t="shared" si="387"/>
        <v>0</v>
      </c>
      <c r="FE150" s="577">
        <f t="shared" si="387"/>
        <v>0</v>
      </c>
      <c r="FF150" s="574"/>
      <c r="FG150" s="575"/>
      <c r="FH150" s="576">
        <f t="shared" si="388"/>
        <v>0</v>
      </c>
      <c r="FI150" s="577">
        <f t="shared" si="388"/>
        <v>0</v>
      </c>
      <c r="FJ150" s="574"/>
      <c r="FK150" s="575"/>
      <c r="FL150" s="576">
        <f t="shared" si="389"/>
        <v>0</v>
      </c>
      <c r="FM150" s="577">
        <f t="shared" si="389"/>
        <v>0</v>
      </c>
      <c r="FN150" s="576">
        <f t="shared" si="390"/>
        <v>0</v>
      </c>
      <c r="FO150" s="577">
        <f t="shared" si="390"/>
        <v>0</v>
      </c>
      <c r="FP150" s="576">
        <f t="shared" si="391"/>
        <v>0</v>
      </c>
      <c r="FQ150" s="577">
        <f t="shared" si="391"/>
        <v>0</v>
      </c>
      <c r="FR150" s="574">
        <v>102</v>
      </c>
      <c r="FS150" s="575">
        <v>125</v>
      </c>
      <c r="FT150" s="576">
        <f t="shared" si="392"/>
        <v>0</v>
      </c>
      <c r="FU150" s="577">
        <f t="shared" si="392"/>
        <v>0</v>
      </c>
      <c r="FV150" s="574">
        <v>3.79</v>
      </c>
      <c r="FW150" s="575">
        <v>4</v>
      </c>
      <c r="FX150" s="576">
        <f t="shared" si="393"/>
        <v>386.58</v>
      </c>
      <c r="FY150" s="577">
        <f t="shared" si="393"/>
        <v>500</v>
      </c>
      <c r="FZ150" s="574"/>
      <c r="GA150" s="575"/>
      <c r="GB150" s="576">
        <f t="shared" si="394"/>
        <v>0</v>
      </c>
      <c r="GC150" s="577">
        <f t="shared" si="394"/>
        <v>0</v>
      </c>
      <c r="GD150" s="576">
        <f t="shared" si="395"/>
        <v>2125</v>
      </c>
      <c r="GE150" s="577">
        <f t="shared" si="395"/>
        <v>2106</v>
      </c>
      <c r="GF150" s="576">
        <f t="shared" si="395"/>
        <v>0</v>
      </c>
      <c r="GG150" s="577">
        <f t="shared" si="395"/>
        <v>0</v>
      </c>
      <c r="GH150" s="576">
        <f t="shared" si="396"/>
        <v>8955.5299999999988</v>
      </c>
      <c r="GI150" s="577">
        <f t="shared" si="396"/>
        <v>8770.1</v>
      </c>
      <c r="GJ150" s="576" t="str">
        <f t="shared" si="397"/>
        <v/>
      </c>
      <c r="GK150" s="577" t="str">
        <f t="shared" si="397"/>
        <v/>
      </c>
      <c r="GL150" s="576">
        <f t="shared" si="398"/>
        <v>135</v>
      </c>
      <c r="GM150" s="577">
        <f t="shared" si="398"/>
        <v>125</v>
      </c>
      <c r="GN150" s="576">
        <f t="shared" si="398"/>
        <v>0</v>
      </c>
      <c r="GO150" s="577">
        <f t="shared" si="398"/>
        <v>0</v>
      </c>
      <c r="GP150" s="576">
        <f t="shared" si="399"/>
        <v>742.08999999999992</v>
      </c>
      <c r="GQ150" s="577">
        <f t="shared" si="399"/>
        <v>624.61999999999989</v>
      </c>
      <c r="GR150" s="576">
        <f t="shared" si="400"/>
        <v>0</v>
      </c>
      <c r="GS150" s="577">
        <f t="shared" si="400"/>
        <v>0</v>
      </c>
      <c r="GT150" s="576">
        <f t="shared" si="401"/>
        <v>2260</v>
      </c>
      <c r="GU150" s="577">
        <f t="shared" si="401"/>
        <v>2231</v>
      </c>
      <c r="GV150" s="576">
        <f t="shared" si="401"/>
        <v>0</v>
      </c>
      <c r="GW150" s="577">
        <f t="shared" si="401"/>
        <v>0</v>
      </c>
      <c r="GX150" s="576">
        <f t="shared" si="402"/>
        <v>9697.619999999999</v>
      </c>
      <c r="GY150" s="577">
        <f t="shared" si="402"/>
        <v>9394.7200000000012</v>
      </c>
      <c r="GZ150" s="576" t="str">
        <f t="shared" si="402"/>
        <v/>
      </c>
      <c r="HA150" s="577" t="str">
        <f t="shared" si="402"/>
        <v/>
      </c>
      <c r="HB150" s="576">
        <f t="shared" si="403"/>
        <v>0</v>
      </c>
      <c r="HC150" s="577">
        <f t="shared" si="403"/>
        <v>0</v>
      </c>
      <c r="HD150" s="576">
        <f t="shared" si="403"/>
        <v>0</v>
      </c>
      <c r="HE150" s="577">
        <f t="shared" si="403"/>
        <v>0</v>
      </c>
      <c r="HF150" s="576" t="str">
        <f t="shared" si="404"/>
        <v/>
      </c>
      <c r="HG150" s="577" t="str">
        <f t="shared" si="404"/>
        <v/>
      </c>
      <c r="HH150" s="576" t="str">
        <f t="shared" si="405"/>
        <v/>
      </c>
      <c r="HI150" s="577" t="str">
        <f t="shared" si="405"/>
        <v/>
      </c>
      <c r="HJ150" s="576">
        <f t="shared" si="406"/>
        <v>10084.199999999999</v>
      </c>
      <c r="HK150" s="577">
        <f t="shared" si="406"/>
        <v>9894.7200000000012</v>
      </c>
      <c r="HL150" s="576" t="str">
        <f t="shared" si="407"/>
        <v/>
      </c>
      <c r="HM150" s="577" t="str">
        <f t="shared" si="407"/>
        <v/>
      </c>
    </row>
    <row r="151" spans="1:221">
      <c r="A151" s="518" t="s">
        <v>516</v>
      </c>
      <c r="B151" s="519" t="s">
        <v>519</v>
      </c>
      <c r="C151" s="520"/>
      <c r="D151" s="521">
        <v>175856</v>
      </c>
      <c r="E151" s="522">
        <v>2</v>
      </c>
      <c r="F151" s="574">
        <v>942</v>
      </c>
      <c r="G151" s="575">
        <v>1109</v>
      </c>
      <c r="H151" s="574">
        <v>4</v>
      </c>
      <c r="I151" s="575"/>
      <c r="J151" s="576">
        <f t="shared" si="340"/>
        <v>938</v>
      </c>
      <c r="K151" s="577">
        <f t="shared" si="340"/>
        <v>1109</v>
      </c>
      <c r="L151" s="574"/>
      <c r="M151" s="575"/>
      <c r="N151" s="576">
        <f t="shared" si="341"/>
        <v>938</v>
      </c>
      <c r="O151" s="577">
        <f t="shared" si="341"/>
        <v>1109</v>
      </c>
      <c r="P151" s="581">
        <f t="shared" si="341"/>
        <v>0</v>
      </c>
      <c r="Q151" s="582">
        <f t="shared" si="341"/>
        <v>0</v>
      </c>
      <c r="R151" s="574">
        <v>86</v>
      </c>
      <c r="S151" s="575">
        <v>167</v>
      </c>
      <c r="T151" s="576">
        <f t="shared" si="342"/>
        <v>0</v>
      </c>
      <c r="U151" s="577">
        <f t="shared" si="342"/>
        <v>0</v>
      </c>
      <c r="V151" s="574">
        <v>2</v>
      </c>
      <c r="W151" s="575">
        <v>4</v>
      </c>
      <c r="X151" s="576">
        <f t="shared" si="343"/>
        <v>0</v>
      </c>
      <c r="Y151" s="577">
        <f t="shared" si="343"/>
        <v>0</v>
      </c>
      <c r="Z151" s="574"/>
      <c r="AA151" s="575"/>
      <c r="AB151" s="576">
        <f t="shared" si="344"/>
        <v>0</v>
      </c>
      <c r="AC151" s="577">
        <f t="shared" si="344"/>
        <v>0</v>
      </c>
      <c r="AD151" s="576">
        <f t="shared" si="345"/>
        <v>88</v>
      </c>
      <c r="AE151" s="577">
        <f t="shared" si="345"/>
        <v>171</v>
      </c>
      <c r="AF151" s="576">
        <f t="shared" si="346"/>
        <v>0</v>
      </c>
      <c r="AG151" s="577">
        <f t="shared" si="346"/>
        <v>0</v>
      </c>
      <c r="AH151" s="574">
        <v>4.7300000000000004</v>
      </c>
      <c r="AI151" s="575">
        <v>4.4000000000000004</v>
      </c>
      <c r="AJ151" s="576">
        <f t="shared" si="347"/>
        <v>406.78000000000003</v>
      </c>
      <c r="AK151" s="577">
        <f t="shared" si="347"/>
        <v>734.80000000000007</v>
      </c>
      <c r="AL151" s="574">
        <v>6.5</v>
      </c>
      <c r="AM151" s="575">
        <v>7.5</v>
      </c>
      <c r="AN151" s="576">
        <f t="shared" si="348"/>
        <v>13</v>
      </c>
      <c r="AO151" s="577">
        <f t="shared" si="348"/>
        <v>30</v>
      </c>
      <c r="AP151" s="574"/>
      <c r="AQ151" s="575"/>
      <c r="AR151" s="576">
        <f t="shared" si="349"/>
        <v>0</v>
      </c>
      <c r="AS151" s="577">
        <f t="shared" si="349"/>
        <v>0</v>
      </c>
      <c r="AT151" s="576">
        <f t="shared" si="350"/>
        <v>4.770227272727273</v>
      </c>
      <c r="AU151" s="577">
        <f t="shared" si="350"/>
        <v>4.4725146198830412</v>
      </c>
      <c r="AV151" s="576">
        <f t="shared" si="351"/>
        <v>419.78000000000003</v>
      </c>
      <c r="AW151" s="577">
        <f t="shared" si="351"/>
        <v>764.80000000000007</v>
      </c>
      <c r="AX151" s="574"/>
      <c r="AY151" s="575"/>
      <c r="AZ151" s="576">
        <f t="shared" si="352"/>
        <v>0</v>
      </c>
      <c r="BA151" s="577">
        <f t="shared" si="352"/>
        <v>0</v>
      </c>
      <c r="BB151" s="574"/>
      <c r="BC151" s="575"/>
      <c r="BD151" s="576">
        <f t="shared" si="353"/>
        <v>0</v>
      </c>
      <c r="BE151" s="577">
        <f t="shared" si="353"/>
        <v>0</v>
      </c>
      <c r="BF151" s="574"/>
      <c r="BG151" s="575"/>
      <c r="BH151" s="576">
        <f t="shared" si="354"/>
        <v>0</v>
      </c>
      <c r="BI151" s="577">
        <f t="shared" si="354"/>
        <v>0</v>
      </c>
      <c r="BJ151" s="576">
        <f t="shared" si="355"/>
        <v>0</v>
      </c>
      <c r="BK151" s="577">
        <f t="shared" si="355"/>
        <v>0</v>
      </c>
      <c r="BL151" s="576">
        <f t="shared" si="356"/>
        <v>0</v>
      </c>
      <c r="BM151" s="577">
        <f t="shared" si="356"/>
        <v>0</v>
      </c>
      <c r="BN151" s="574">
        <v>301</v>
      </c>
      <c r="BO151" s="575">
        <v>358</v>
      </c>
      <c r="BP151" s="576">
        <f t="shared" si="357"/>
        <v>0</v>
      </c>
      <c r="BQ151" s="577">
        <f t="shared" si="357"/>
        <v>0</v>
      </c>
      <c r="BR151" s="574">
        <v>1</v>
      </c>
      <c r="BS151" s="575">
        <v>4</v>
      </c>
      <c r="BT151" s="576">
        <f t="shared" si="358"/>
        <v>0</v>
      </c>
      <c r="BU151" s="577">
        <f t="shared" si="358"/>
        <v>0</v>
      </c>
      <c r="BV151" s="574"/>
      <c r="BW151" s="575"/>
      <c r="BX151" s="576">
        <f t="shared" si="359"/>
        <v>0</v>
      </c>
      <c r="BY151" s="577">
        <f t="shared" si="359"/>
        <v>0</v>
      </c>
      <c r="BZ151" s="576">
        <f t="shared" si="360"/>
        <v>302</v>
      </c>
      <c r="CA151" s="577">
        <f t="shared" si="360"/>
        <v>362</v>
      </c>
      <c r="CB151" s="576">
        <f t="shared" si="361"/>
        <v>0</v>
      </c>
      <c r="CC151" s="577">
        <f t="shared" si="361"/>
        <v>0</v>
      </c>
      <c r="CD151" s="574">
        <v>5.19</v>
      </c>
      <c r="CE151" s="575">
        <v>5.46</v>
      </c>
      <c r="CF151" s="576">
        <f t="shared" si="362"/>
        <v>1562.19</v>
      </c>
      <c r="CG151" s="577">
        <f t="shared" si="362"/>
        <v>1954.68</v>
      </c>
      <c r="CH151" s="574">
        <v>7.5</v>
      </c>
      <c r="CI151" s="575">
        <v>7.5</v>
      </c>
      <c r="CJ151" s="576">
        <f t="shared" si="363"/>
        <v>7.5</v>
      </c>
      <c r="CK151" s="577">
        <f t="shared" si="363"/>
        <v>30</v>
      </c>
      <c r="CL151" s="574"/>
      <c r="CM151" s="575"/>
      <c r="CN151" s="576">
        <f t="shared" si="364"/>
        <v>0</v>
      </c>
      <c r="CO151" s="577">
        <f t="shared" si="364"/>
        <v>0</v>
      </c>
      <c r="CP151" s="576">
        <f t="shared" si="365"/>
        <v>5.1976490066225169</v>
      </c>
      <c r="CQ151" s="577">
        <f t="shared" si="365"/>
        <v>5.4825414364640883</v>
      </c>
      <c r="CR151" s="576">
        <f t="shared" si="366"/>
        <v>1569.69</v>
      </c>
      <c r="CS151" s="577">
        <f t="shared" si="366"/>
        <v>1984.68</v>
      </c>
      <c r="CT151" s="574"/>
      <c r="CU151" s="575"/>
      <c r="CV151" s="576">
        <f t="shared" si="367"/>
        <v>0</v>
      </c>
      <c r="CW151" s="577">
        <f t="shared" si="367"/>
        <v>0</v>
      </c>
      <c r="CX151" s="574"/>
      <c r="CY151" s="575"/>
      <c r="CZ151" s="576">
        <f t="shared" si="368"/>
        <v>0</v>
      </c>
      <c r="DA151" s="577">
        <f t="shared" si="368"/>
        <v>0</v>
      </c>
      <c r="DB151" s="574"/>
      <c r="DC151" s="575"/>
      <c r="DD151" s="576">
        <f t="shared" si="369"/>
        <v>0</v>
      </c>
      <c r="DE151" s="577">
        <f t="shared" si="369"/>
        <v>0</v>
      </c>
      <c r="DF151" s="576">
        <f t="shared" si="370"/>
        <v>0</v>
      </c>
      <c r="DG151" s="577">
        <f t="shared" si="370"/>
        <v>0</v>
      </c>
      <c r="DH151" s="576">
        <f t="shared" si="371"/>
        <v>0</v>
      </c>
      <c r="DI151" s="577">
        <f t="shared" si="371"/>
        <v>0</v>
      </c>
      <c r="DJ151" s="576">
        <f t="shared" si="372"/>
        <v>390</v>
      </c>
      <c r="DK151" s="577">
        <f t="shared" si="372"/>
        <v>533</v>
      </c>
      <c r="DL151" s="576">
        <f t="shared" si="372"/>
        <v>0</v>
      </c>
      <c r="DM151" s="577">
        <f t="shared" si="372"/>
        <v>0</v>
      </c>
      <c r="DN151" s="576">
        <f t="shared" si="373"/>
        <v>5.1012051282051285</v>
      </c>
      <c r="DO151" s="577">
        <f t="shared" si="373"/>
        <v>5.1584990619136963</v>
      </c>
      <c r="DP151" s="576">
        <f t="shared" si="374"/>
        <v>1989.47</v>
      </c>
      <c r="DQ151" s="577">
        <f t="shared" si="374"/>
        <v>2749.48</v>
      </c>
      <c r="DR151" s="576">
        <f t="shared" si="375"/>
        <v>0</v>
      </c>
      <c r="DS151" s="577">
        <f t="shared" si="375"/>
        <v>0</v>
      </c>
      <c r="DT151" s="576">
        <f t="shared" si="376"/>
        <v>0</v>
      </c>
      <c r="DU151" s="577">
        <f t="shared" si="376"/>
        <v>0</v>
      </c>
      <c r="DV151" s="574">
        <v>420</v>
      </c>
      <c r="DW151" s="575">
        <v>436</v>
      </c>
      <c r="DX151" s="576">
        <f t="shared" si="377"/>
        <v>0</v>
      </c>
      <c r="DY151" s="577">
        <f t="shared" si="377"/>
        <v>0</v>
      </c>
      <c r="DZ151" s="574">
        <v>66</v>
      </c>
      <c r="EA151" s="575">
        <v>54</v>
      </c>
      <c r="EB151" s="576">
        <f t="shared" si="378"/>
        <v>0</v>
      </c>
      <c r="EC151" s="577">
        <f t="shared" si="378"/>
        <v>0</v>
      </c>
      <c r="ED151" s="574"/>
      <c r="EE151" s="575"/>
      <c r="EF151" s="576">
        <f t="shared" si="379"/>
        <v>0</v>
      </c>
      <c r="EG151" s="577">
        <f t="shared" si="379"/>
        <v>0</v>
      </c>
      <c r="EH151" s="576">
        <f t="shared" si="380"/>
        <v>486</v>
      </c>
      <c r="EI151" s="577">
        <f t="shared" si="380"/>
        <v>490</v>
      </c>
      <c r="EJ151" s="576">
        <f t="shared" si="381"/>
        <v>0</v>
      </c>
      <c r="EK151" s="577">
        <f t="shared" si="381"/>
        <v>0</v>
      </c>
      <c r="EL151" s="574">
        <v>3.57</v>
      </c>
      <c r="EM151" s="575">
        <v>3.69</v>
      </c>
      <c r="EN151" s="576">
        <f t="shared" si="382"/>
        <v>1499.3999999999999</v>
      </c>
      <c r="EO151" s="577">
        <f t="shared" si="382"/>
        <v>1608.84</v>
      </c>
      <c r="EP151" s="574">
        <v>5</v>
      </c>
      <c r="EQ151" s="575">
        <v>5.28</v>
      </c>
      <c r="ER151" s="576">
        <f t="shared" si="383"/>
        <v>330</v>
      </c>
      <c r="ES151" s="577">
        <f t="shared" si="383"/>
        <v>285.12</v>
      </c>
      <c r="ET151" s="574"/>
      <c r="EU151" s="575"/>
      <c r="EV151" s="576">
        <f t="shared" si="384"/>
        <v>0</v>
      </c>
      <c r="EW151" s="577">
        <f t="shared" si="384"/>
        <v>0</v>
      </c>
      <c r="EX151" s="576">
        <f t="shared" si="385"/>
        <v>3.7641975308641973</v>
      </c>
      <c r="EY151" s="577">
        <f t="shared" si="385"/>
        <v>3.8652244897959185</v>
      </c>
      <c r="EZ151" s="576">
        <f t="shared" si="386"/>
        <v>1829.3999999999999</v>
      </c>
      <c r="FA151" s="577">
        <f t="shared" si="386"/>
        <v>1893.96</v>
      </c>
      <c r="FB151" s="574"/>
      <c r="FC151" s="575"/>
      <c r="FD151" s="576">
        <f t="shared" si="387"/>
        <v>0</v>
      </c>
      <c r="FE151" s="577">
        <f t="shared" si="387"/>
        <v>0</v>
      </c>
      <c r="FF151" s="574"/>
      <c r="FG151" s="575"/>
      <c r="FH151" s="576">
        <f t="shared" si="388"/>
        <v>0</v>
      </c>
      <c r="FI151" s="577">
        <f t="shared" si="388"/>
        <v>0</v>
      </c>
      <c r="FJ151" s="574"/>
      <c r="FK151" s="575"/>
      <c r="FL151" s="576">
        <f t="shared" si="389"/>
        <v>0</v>
      </c>
      <c r="FM151" s="577">
        <f t="shared" si="389"/>
        <v>0</v>
      </c>
      <c r="FN151" s="576">
        <f t="shared" si="390"/>
        <v>0</v>
      </c>
      <c r="FO151" s="577">
        <f t="shared" si="390"/>
        <v>0</v>
      </c>
      <c r="FP151" s="576">
        <f t="shared" si="391"/>
        <v>0</v>
      </c>
      <c r="FQ151" s="577">
        <f t="shared" si="391"/>
        <v>0</v>
      </c>
      <c r="FR151" s="574">
        <v>62</v>
      </c>
      <c r="FS151" s="575">
        <v>86</v>
      </c>
      <c r="FT151" s="576">
        <f t="shared" si="392"/>
        <v>0</v>
      </c>
      <c r="FU151" s="577">
        <f t="shared" si="392"/>
        <v>0</v>
      </c>
      <c r="FV151" s="574">
        <v>5.1100000000000003</v>
      </c>
      <c r="FW151" s="575">
        <v>6.39</v>
      </c>
      <c r="FX151" s="576">
        <f t="shared" si="393"/>
        <v>316.82</v>
      </c>
      <c r="FY151" s="577">
        <f t="shared" si="393"/>
        <v>549.54</v>
      </c>
      <c r="FZ151" s="574"/>
      <c r="GA151" s="575"/>
      <c r="GB151" s="576">
        <f t="shared" si="394"/>
        <v>0</v>
      </c>
      <c r="GC151" s="577">
        <f t="shared" si="394"/>
        <v>0</v>
      </c>
      <c r="GD151" s="576">
        <f t="shared" si="395"/>
        <v>807</v>
      </c>
      <c r="GE151" s="577">
        <f t="shared" si="395"/>
        <v>961</v>
      </c>
      <c r="GF151" s="576">
        <f t="shared" si="395"/>
        <v>0</v>
      </c>
      <c r="GG151" s="577">
        <f t="shared" si="395"/>
        <v>0</v>
      </c>
      <c r="GH151" s="576">
        <f t="shared" si="396"/>
        <v>3468.37</v>
      </c>
      <c r="GI151" s="577">
        <f t="shared" si="396"/>
        <v>4298.32</v>
      </c>
      <c r="GJ151" s="576" t="str">
        <f t="shared" si="397"/>
        <v/>
      </c>
      <c r="GK151" s="577" t="str">
        <f t="shared" si="397"/>
        <v/>
      </c>
      <c r="GL151" s="576">
        <f t="shared" si="398"/>
        <v>69</v>
      </c>
      <c r="GM151" s="577">
        <f t="shared" si="398"/>
        <v>62</v>
      </c>
      <c r="GN151" s="576">
        <f t="shared" si="398"/>
        <v>0</v>
      </c>
      <c r="GO151" s="577">
        <f t="shared" si="398"/>
        <v>0</v>
      </c>
      <c r="GP151" s="576">
        <f t="shared" si="399"/>
        <v>350.5</v>
      </c>
      <c r="GQ151" s="577">
        <f t="shared" si="399"/>
        <v>345.12</v>
      </c>
      <c r="GR151" s="576">
        <f t="shared" si="400"/>
        <v>0</v>
      </c>
      <c r="GS151" s="577">
        <f t="shared" si="400"/>
        <v>0</v>
      </c>
      <c r="GT151" s="576">
        <f t="shared" si="401"/>
        <v>876</v>
      </c>
      <c r="GU151" s="577">
        <f t="shared" si="401"/>
        <v>1023</v>
      </c>
      <c r="GV151" s="576">
        <f t="shared" si="401"/>
        <v>0</v>
      </c>
      <c r="GW151" s="577">
        <f t="shared" si="401"/>
        <v>0</v>
      </c>
      <c r="GX151" s="576">
        <f t="shared" si="402"/>
        <v>3818.87</v>
      </c>
      <c r="GY151" s="577">
        <f t="shared" si="402"/>
        <v>4643.4399999999996</v>
      </c>
      <c r="GZ151" s="576" t="str">
        <f t="shared" si="402"/>
        <v/>
      </c>
      <c r="HA151" s="577" t="str">
        <f t="shared" si="402"/>
        <v/>
      </c>
      <c r="HB151" s="576">
        <f t="shared" si="403"/>
        <v>0</v>
      </c>
      <c r="HC151" s="577">
        <f t="shared" si="403"/>
        <v>0</v>
      </c>
      <c r="HD151" s="576">
        <f t="shared" si="403"/>
        <v>0</v>
      </c>
      <c r="HE151" s="577">
        <f t="shared" si="403"/>
        <v>0</v>
      </c>
      <c r="HF151" s="576" t="str">
        <f t="shared" si="404"/>
        <v/>
      </c>
      <c r="HG151" s="577" t="str">
        <f t="shared" si="404"/>
        <v/>
      </c>
      <c r="HH151" s="576" t="str">
        <f t="shared" si="405"/>
        <v/>
      </c>
      <c r="HI151" s="577" t="str">
        <f t="shared" si="405"/>
        <v/>
      </c>
      <c r="HJ151" s="576">
        <f t="shared" si="406"/>
        <v>4135.6899999999996</v>
      </c>
      <c r="HK151" s="577">
        <f t="shared" si="406"/>
        <v>5192.9800000000005</v>
      </c>
      <c r="HL151" s="576" t="str">
        <f t="shared" si="407"/>
        <v/>
      </c>
      <c r="HM151" s="577" t="str">
        <f t="shared" si="407"/>
        <v/>
      </c>
    </row>
    <row r="152" spans="1:221">
      <c r="A152" s="518" t="s">
        <v>516</v>
      </c>
      <c r="B152" s="519" t="s">
        <v>521</v>
      </c>
      <c r="C152" s="520"/>
      <c r="D152" s="521">
        <v>175342</v>
      </c>
      <c r="E152" s="522">
        <v>4</v>
      </c>
      <c r="F152" s="574">
        <v>433</v>
      </c>
      <c r="G152" s="575">
        <v>450</v>
      </c>
      <c r="H152" s="574">
        <v>0</v>
      </c>
      <c r="I152" s="575"/>
      <c r="J152" s="576">
        <f t="shared" si="340"/>
        <v>433</v>
      </c>
      <c r="K152" s="577">
        <f t="shared" si="340"/>
        <v>450</v>
      </c>
      <c r="L152" s="574"/>
      <c r="M152" s="575"/>
      <c r="N152" s="576">
        <f t="shared" si="341"/>
        <v>433</v>
      </c>
      <c r="O152" s="577">
        <f t="shared" si="341"/>
        <v>450</v>
      </c>
      <c r="P152" s="581">
        <f t="shared" si="341"/>
        <v>0</v>
      </c>
      <c r="Q152" s="582">
        <f t="shared" si="341"/>
        <v>0</v>
      </c>
      <c r="R152" s="574">
        <v>44</v>
      </c>
      <c r="S152" s="575">
        <v>32</v>
      </c>
      <c r="T152" s="576">
        <f t="shared" si="342"/>
        <v>0</v>
      </c>
      <c r="U152" s="577">
        <f t="shared" si="342"/>
        <v>0</v>
      </c>
      <c r="V152" s="574">
        <v>0</v>
      </c>
      <c r="W152" s="575">
        <v>3</v>
      </c>
      <c r="X152" s="576">
        <f t="shared" si="343"/>
        <v>0</v>
      </c>
      <c r="Y152" s="577">
        <f t="shared" si="343"/>
        <v>0</v>
      </c>
      <c r="Z152" s="574"/>
      <c r="AA152" s="575"/>
      <c r="AB152" s="576">
        <f t="shared" si="344"/>
        <v>0</v>
      </c>
      <c r="AC152" s="577">
        <f t="shared" si="344"/>
        <v>0</v>
      </c>
      <c r="AD152" s="576">
        <f t="shared" si="345"/>
        <v>44</v>
      </c>
      <c r="AE152" s="577">
        <f t="shared" si="345"/>
        <v>35</v>
      </c>
      <c r="AF152" s="576">
        <f t="shared" si="346"/>
        <v>0</v>
      </c>
      <c r="AG152" s="577">
        <f t="shared" si="346"/>
        <v>0</v>
      </c>
      <c r="AH152" s="574">
        <v>5.75</v>
      </c>
      <c r="AI152" s="575">
        <v>4.59</v>
      </c>
      <c r="AJ152" s="576">
        <f t="shared" si="347"/>
        <v>253</v>
      </c>
      <c r="AK152" s="577">
        <f t="shared" si="347"/>
        <v>146.88</v>
      </c>
      <c r="AL152" s="574"/>
      <c r="AM152" s="575">
        <v>5.67</v>
      </c>
      <c r="AN152" s="576">
        <f t="shared" si="348"/>
        <v>0</v>
      </c>
      <c r="AO152" s="577">
        <f t="shared" si="348"/>
        <v>17.009999999999998</v>
      </c>
      <c r="AP152" s="574"/>
      <c r="AQ152" s="575"/>
      <c r="AR152" s="576">
        <f t="shared" si="349"/>
        <v>0</v>
      </c>
      <c r="AS152" s="577">
        <f t="shared" si="349"/>
        <v>0</v>
      </c>
      <c r="AT152" s="576">
        <f t="shared" si="350"/>
        <v>5.75</v>
      </c>
      <c r="AU152" s="577">
        <f t="shared" si="350"/>
        <v>4.6825714285714284</v>
      </c>
      <c r="AV152" s="576">
        <f t="shared" si="351"/>
        <v>253</v>
      </c>
      <c r="AW152" s="577">
        <f t="shared" si="351"/>
        <v>163.89</v>
      </c>
      <c r="AX152" s="574"/>
      <c r="AY152" s="575"/>
      <c r="AZ152" s="576">
        <f t="shared" si="352"/>
        <v>0</v>
      </c>
      <c r="BA152" s="577">
        <f t="shared" si="352"/>
        <v>0</v>
      </c>
      <c r="BB152" s="574"/>
      <c r="BC152" s="575"/>
      <c r="BD152" s="576">
        <f t="shared" si="353"/>
        <v>0</v>
      </c>
      <c r="BE152" s="577">
        <f t="shared" si="353"/>
        <v>0</v>
      </c>
      <c r="BF152" s="574"/>
      <c r="BG152" s="575"/>
      <c r="BH152" s="576">
        <f t="shared" si="354"/>
        <v>0</v>
      </c>
      <c r="BI152" s="577">
        <f t="shared" si="354"/>
        <v>0</v>
      </c>
      <c r="BJ152" s="576">
        <f t="shared" si="355"/>
        <v>0</v>
      </c>
      <c r="BK152" s="577">
        <f t="shared" si="355"/>
        <v>0</v>
      </c>
      <c r="BL152" s="576">
        <f t="shared" si="356"/>
        <v>0</v>
      </c>
      <c r="BM152" s="577">
        <f t="shared" si="356"/>
        <v>0</v>
      </c>
      <c r="BN152" s="574">
        <v>223</v>
      </c>
      <c r="BO152" s="575">
        <v>235</v>
      </c>
      <c r="BP152" s="576">
        <f t="shared" si="357"/>
        <v>0</v>
      </c>
      <c r="BQ152" s="577">
        <f t="shared" si="357"/>
        <v>0</v>
      </c>
      <c r="BR152" s="574">
        <v>2</v>
      </c>
      <c r="BS152" s="575">
        <v>2</v>
      </c>
      <c r="BT152" s="576">
        <f t="shared" si="358"/>
        <v>0</v>
      </c>
      <c r="BU152" s="577">
        <f t="shared" si="358"/>
        <v>0</v>
      </c>
      <c r="BV152" s="574"/>
      <c r="BW152" s="575"/>
      <c r="BX152" s="576">
        <f t="shared" si="359"/>
        <v>0</v>
      </c>
      <c r="BY152" s="577">
        <f t="shared" si="359"/>
        <v>0</v>
      </c>
      <c r="BZ152" s="576">
        <f t="shared" si="360"/>
        <v>225</v>
      </c>
      <c r="CA152" s="577">
        <f t="shared" si="360"/>
        <v>237</v>
      </c>
      <c r="CB152" s="576">
        <f t="shared" si="361"/>
        <v>0</v>
      </c>
      <c r="CC152" s="577">
        <f t="shared" si="361"/>
        <v>0</v>
      </c>
      <c r="CD152" s="574">
        <v>5.08</v>
      </c>
      <c r="CE152" s="575">
        <v>5.14</v>
      </c>
      <c r="CF152" s="576">
        <f t="shared" si="362"/>
        <v>1132.8399999999999</v>
      </c>
      <c r="CG152" s="577">
        <f t="shared" si="362"/>
        <v>1207.8999999999999</v>
      </c>
      <c r="CH152" s="574">
        <v>4</v>
      </c>
      <c r="CI152" s="575">
        <v>8</v>
      </c>
      <c r="CJ152" s="576">
        <f t="shared" si="363"/>
        <v>8</v>
      </c>
      <c r="CK152" s="577">
        <f t="shared" si="363"/>
        <v>16</v>
      </c>
      <c r="CL152" s="574"/>
      <c r="CM152" s="575"/>
      <c r="CN152" s="576">
        <f t="shared" si="364"/>
        <v>0</v>
      </c>
      <c r="CO152" s="577">
        <f t="shared" si="364"/>
        <v>0</v>
      </c>
      <c r="CP152" s="576">
        <f t="shared" si="365"/>
        <v>5.0703999999999994</v>
      </c>
      <c r="CQ152" s="577">
        <f t="shared" si="365"/>
        <v>5.1641350210970458</v>
      </c>
      <c r="CR152" s="576">
        <f t="shared" si="366"/>
        <v>1140.8399999999999</v>
      </c>
      <c r="CS152" s="577">
        <f t="shared" si="366"/>
        <v>1223.8999999999999</v>
      </c>
      <c r="CT152" s="574"/>
      <c r="CU152" s="575"/>
      <c r="CV152" s="576">
        <f t="shared" si="367"/>
        <v>0</v>
      </c>
      <c r="CW152" s="577">
        <f t="shared" si="367"/>
        <v>0</v>
      </c>
      <c r="CX152" s="574"/>
      <c r="CY152" s="575"/>
      <c r="CZ152" s="576">
        <f t="shared" si="368"/>
        <v>0</v>
      </c>
      <c r="DA152" s="577">
        <f t="shared" si="368"/>
        <v>0</v>
      </c>
      <c r="DB152" s="574"/>
      <c r="DC152" s="575"/>
      <c r="DD152" s="576">
        <f t="shared" si="369"/>
        <v>0</v>
      </c>
      <c r="DE152" s="577">
        <f t="shared" si="369"/>
        <v>0</v>
      </c>
      <c r="DF152" s="576">
        <f t="shared" si="370"/>
        <v>0</v>
      </c>
      <c r="DG152" s="577">
        <f t="shared" si="370"/>
        <v>0</v>
      </c>
      <c r="DH152" s="576">
        <f t="shared" si="371"/>
        <v>0</v>
      </c>
      <c r="DI152" s="577">
        <f t="shared" si="371"/>
        <v>0</v>
      </c>
      <c r="DJ152" s="576">
        <f t="shared" si="372"/>
        <v>269</v>
      </c>
      <c r="DK152" s="577">
        <f t="shared" si="372"/>
        <v>272</v>
      </c>
      <c r="DL152" s="576">
        <f t="shared" si="372"/>
        <v>0</v>
      </c>
      <c r="DM152" s="577">
        <f t="shared" si="372"/>
        <v>0</v>
      </c>
      <c r="DN152" s="576">
        <f t="shared" si="373"/>
        <v>5.1815613382899626</v>
      </c>
      <c r="DO152" s="577">
        <f t="shared" si="373"/>
        <v>5.1021691176470583</v>
      </c>
      <c r="DP152" s="576">
        <f t="shared" si="374"/>
        <v>1393.84</v>
      </c>
      <c r="DQ152" s="577">
        <f t="shared" si="374"/>
        <v>1387.79</v>
      </c>
      <c r="DR152" s="576">
        <f t="shared" si="375"/>
        <v>0</v>
      </c>
      <c r="DS152" s="577">
        <f t="shared" si="375"/>
        <v>0</v>
      </c>
      <c r="DT152" s="576">
        <f t="shared" si="376"/>
        <v>0</v>
      </c>
      <c r="DU152" s="577">
        <f t="shared" si="376"/>
        <v>0</v>
      </c>
      <c r="DV152" s="574">
        <v>98</v>
      </c>
      <c r="DW152" s="575">
        <v>123</v>
      </c>
      <c r="DX152" s="576">
        <f t="shared" si="377"/>
        <v>0</v>
      </c>
      <c r="DY152" s="577">
        <f t="shared" si="377"/>
        <v>0</v>
      </c>
      <c r="DZ152" s="574">
        <v>7</v>
      </c>
      <c r="EA152" s="575">
        <v>12</v>
      </c>
      <c r="EB152" s="576">
        <f t="shared" si="378"/>
        <v>0</v>
      </c>
      <c r="EC152" s="577">
        <f t="shared" si="378"/>
        <v>0</v>
      </c>
      <c r="ED152" s="574"/>
      <c r="EE152" s="575"/>
      <c r="EF152" s="576">
        <f t="shared" si="379"/>
        <v>0</v>
      </c>
      <c r="EG152" s="577">
        <f t="shared" si="379"/>
        <v>0</v>
      </c>
      <c r="EH152" s="576">
        <f t="shared" si="380"/>
        <v>105</v>
      </c>
      <c r="EI152" s="577">
        <f t="shared" si="380"/>
        <v>135</v>
      </c>
      <c r="EJ152" s="576">
        <f t="shared" si="381"/>
        <v>0</v>
      </c>
      <c r="EK152" s="577">
        <f t="shared" si="381"/>
        <v>0</v>
      </c>
      <c r="EL152" s="574">
        <v>3.89</v>
      </c>
      <c r="EM152" s="575">
        <v>3.33</v>
      </c>
      <c r="EN152" s="576">
        <f t="shared" si="382"/>
        <v>381.22</v>
      </c>
      <c r="EO152" s="577">
        <f t="shared" si="382"/>
        <v>409.59000000000003</v>
      </c>
      <c r="EP152" s="574">
        <v>6.64</v>
      </c>
      <c r="EQ152" s="575">
        <v>3.88</v>
      </c>
      <c r="ER152" s="576">
        <f t="shared" si="383"/>
        <v>46.48</v>
      </c>
      <c r="ES152" s="577">
        <f t="shared" si="383"/>
        <v>46.56</v>
      </c>
      <c r="ET152" s="574"/>
      <c r="EU152" s="575"/>
      <c r="EV152" s="576">
        <f t="shared" si="384"/>
        <v>0</v>
      </c>
      <c r="EW152" s="577">
        <f t="shared" si="384"/>
        <v>0</v>
      </c>
      <c r="EX152" s="576">
        <f t="shared" si="385"/>
        <v>4.0733333333333341</v>
      </c>
      <c r="EY152" s="577">
        <f t="shared" si="385"/>
        <v>3.3788888888888891</v>
      </c>
      <c r="EZ152" s="576">
        <f t="shared" si="386"/>
        <v>427.7000000000001</v>
      </c>
      <c r="FA152" s="577">
        <f t="shared" si="386"/>
        <v>456.15000000000003</v>
      </c>
      <c r="FB152" s="574"/>
      <c r="FC152" s="575"/>
      <c r="FD152" s="576">
        <f t="shared" si="387"/>
        <v>0</v>
      </c>
      <c r="FE152" s="577">
        <f t="shared" si="387"/>
        <v>0</v>
      </c>
      <c r="FF152" s="574"/>
      <c r="FG152" s="575"/>
      <c r="FH152" s="576">
        <f t="shared" si="388"/>
        <v>0</v>
      </c>
      <c r="FI152" s="577">
        <f t="shared" si="388"/>
        <v>0</v>
      </c>
      <c r="FJ152" s="574"/>
      <c r="FK152" s="575"/>
      <c r="FL152" s="576">
        <f t="shared" si="389"/>
        <v>0</v>
      </c>
      <c r="FM152" s="577">
        <f t="shared" si="389"/>
        <v>0</v>
      </c>
      <c r="FN152" s="576">
        <f t="shared" si="390"/>
        <v>0</v>
      </c>
      <c r="FO152" s="577">
        <f t="shared" si="390"/>
        <v>0</v>
      </c>
      <c r="FP152" s="576">
        <f t="shared" si="391"/>
        <v>0</v>
      </c>
      <c r="FQ152" s="577">
        <f t="shared" si="391"/>
        <v>0</v>
      </c>
      <c r="FR152" s="574">
        <v>59</v>
      </c>
      <c r="FS152" s="575">
        <v>43</v>
      </c>
      <c r="FT152" s="576">
        <f t="shared" si="392"/>
        <v>0</v>
      </c>
      <c r="FU152" s="577">
        <f t="shared" si="392"/>
        <v>0</v>
      </c>
      <c r="FV152" s="574">
        <v>5.75</v>
      </c>
      <c r="FW152" s="575">
        <v>4.75</v>
      </c>
      <c r="FX152" s="576">
        <f t="shared" si="393"/>
        <v>339.25</v>
      </c>
      <c r="FY152" s="577">
        <f t="shared" si="393"/>
        <v>204.25</v>
      </c>
      <c r="FZ152" s="574"/>
      <c r="GA152" s="575"/>
      <c r="GB152" s="576">
        <f t="shared" si="394"/>
        <v>0</v>
      </c>
      <c r="GC152" s="577">
        <f t="shared" si="394"/>
        <v>0</v>
      </c>
      <c r="GD152" s="576">
        <f t="shared" si="395"/>
        <v>365</v>
      </c>
      <c r="GE152" s="577">
        <f t="shared" si="395"/>
        <v>390</v>
      </c>
      <c r="GF152" s="576">
        <f t="shared" si="395"/>
        <v>0</v>
      </c>
      <c r="GG152" s="577">
        <f t="shared" si="395"/>
        <v>0</v>
      </c>
      <c r="GH152" s="576">
        <f t="shared" si="396"/>
        <v>1767.06</v>
      </c>
      <c r="GI152" s="577">
        <f t="shared" si="396"/>
        <v>1764.37</v>
      </c>
      <c r="GJ152" s="576" t="str">
        <f t="shared" si="397"/>
        <v/>
      </c>
      <c r="GK152" s="577" t="str">
        <f t="shared" si="397"/>
        <v/>
      </c>
      <c r="GL152" s="576">
        <f t="shared" si="398"/>
        <v>9</v>
      </c>
      <c r="GM152" s="577">
        <f t="shared" si="398"/>
        <v>17</v>
      </c>
      <c r="GN152" s="576">
        <f t="shared" si="398"/>
        <v>0</v>
      </c>
      <c r="GO152" s="577">
        <f t="shared" si="398"/>
        <v>0</v>
      </c>
      <c r="GP152" s="576">
        <f t="shared" si="399"/>
        <v>54.48</v>
      </c>
      <c r="GQ152" s="577">
        <f t="shared" si="399"/>
        <v>79.569999999999993</v>
      </c>
      <c r="GR152" s="576">
        <f t="shared" si="400"/>
        <v>0</v>
      </c>
      <c r="GS152" s="577">
        <f t="shared" si="400"/>
        <v>0</v>
      </c>
      <c r="GT152" s="576">
        <f t="shared" si="401"/>
        <v>374</v>
      </c>
      <c r="GU152" s="577">
        <f t="shared" si="401"/>
        <v>407</v>
      </c>
      <c r="GV152" s="576">
        <f t="shared" si="401"/>
        <v>0</v>
      </c>
      <c r="GW152" s="577">
        <f t="shared" si="401"/>
        <v>0</v>
      </c>
      <c r="GX152" s="576">
        <f t="shared" si="402"/>
        <v>1821.54</v>
      </c>
      <c r="GY152" s="577">
        <f t="shared" si="402"/>
        <v>1843.9399999999998</v>
      </c>
      <c r="GZ152" s="576" t="str">
        <f t="shared" si="402"/>
        <v/>
      </c>
      <c r="HA152" s="577" t="str">
        <f t="shared" si="402"/>
        <v/>
      </c>
      <c r="HB152" s="576">
        <f t="shared" si="403"/>
        <v>0</v>
      </c>
      <c r="HC152" s="577">
        <f t="shared" si="403"/>
        <v>0</v>
      </c>
      <c r="HD152" s="576">
        <f t="shared" si="403"/>
        <v>0</v>
      </c>
      <c r="HE152" s="577">
        <f t="shared" si="403"/>
        <v>0</v>
      </c>
      <c r="HF152" s="576" t="str">
        <f t="shared" si="404"/>
        <v/>
      </c>
      <c r="HG152" s="577" t="str">
        <f t="shared" si="404"/>
        <v/>
      </c>
      <c r="HH152" s="576" t="str">
        <f t="shared" si="405"/>
        <v/>
      </c>
      <c r="HI152" s="577" t="str">
        <f t="shared" si="405"/>
        <v/>
      </c>
      <c r="HJ152" s="576">
        <f t="shared" si="406"/>
        <v>2160.79</v>
      </c>
      <c r="HK152" s="577">
        <f t="shared" si="406"/>
        <v>2048.19</v>
      </c>
      <c r="HL152" s="576" t="str">
        <f t="shared" si="407"/>
        <v/>
      </c>
      <c r="HM152" s="577" t="str">
        <f t="shared" si="407"/>
        <v/>
      </c>
    </row>
    <row r="153" spans="1:221">
      <c r="A153" s="518" t="s">
        <v>516</v>
      </c>
      <c r="B153" s="519" t="s">
        <v>522</v>
      </c>
      <c r="C153" s="520"/>
      <c r="D153" s="521">
        <v>175616</v>
      </c>
      <c r="E153" s="522">
        <v>4</v>
      </c>
      <c r="F153" s="574">
        <v>512</v>
      </c>
      <c r="G153" s="575">
        <v>559</v>
      </c>
      <c r="H153" s="574">
        <v>2</v>
      </c>
      <c r="I153" s="575"/>
      <c r="J153" s="576">
        <f t="shared" si="340"/>
        <v>510</v>
      </c>
      <c r="K153" s="577">
        <f t="shared" si="340"/>
        <v>559</v>
      </c>
      <c r="L153" s="574"/>
      <c r="M153" s="575"/>
      <c r="N153" s="576">
        <f t="shared" si="341"/>
        <v>510</v>
      </c>
      <c r="O153" s="577">
        <f t="shared" si="341"/>
        <v>559</v>
      </c>
      <c r="P153" s="581">
        <f t="shared" si="341"/>
        <v>0</v>
      </c>
      <c r="Q153" s="582">
        <f t="shared" si="341"/>
        <v>0</v>
      </c>
      <c r="R153" s="574">
        <v>45</v>
      </c>
      <c r="S153" s="575">
        <v>59</v>
      </c>
      <c r="T153" s="576">
        <f t="shared" si="342"/>
        <v>0</v>
      </c>
      <c r="U153" s="577">
        <f t="shared" si="342"/>
        <v>0</v>
      </c>
      <c r="V153" s="574">
        <v>0</v>
      </c>
      <c r="W153" s="575"/>
      <c r="X153" s="576">
        <f t="shared" si="343"/>
        <v>0</v>
      </c>
      <c r="Y153" s="577">
        <f t="shared" si="343"/>
        <v>0</v>
      </c>
      <c r="Z153" s="574"/>
      <c r="AA153" s="575"/>
      <c r="AB153" s="576">
        <f t="shared" si="344"/>
        <v>0</v>
      </c>
      <c r="AC153" s="577">
        <f t="shared" si="344"/>
        <v>0</v>
      </c>
      <c r="AD153" s="576">
        <f t="shared" si="345"/>
        <v>45</v>
      </c>
      <c r="AE153" s="577">
        <f t="shared" si="345"/>
        <v>59</v>
      </c>
      <c r="AF153" s="576">
        <f t="shared" si="346"/>
        <v>0</v>
      </c>
      <c r="AG153" s="577">
        <f t="shared" si="346"/>
        <v>0</v>
      </c>
      <c r="AH153" s="574">
        <v>4.51</v>
      </c>
      <c r="AI153" s="575">
        <v>5.1100000000000003</v>
      </c>
      <c r="AJ153" s="576">
        <f t="shared" si="347"/>
        <v>202.95</v>
      </c>
      <c r="AK153" s="577">
        <f t="shared" si="347"/>
        <v>301.49</v>
      </c>
      <c r="AL153" s="574"/>
      <c r="AM153" s="575"/>
      <c r="AN153" s="576">
        <f t="shared" si="348"/>
        <v>0</v>
      </c>
      <c r="AO153" s="577">
        <f t="shared" si="348"/>
        <v>0</v>
      </c>
      <c r="AP153" s="574"/>
      <c r="AQ153" s="575"/>
      <c r="AR153" s="576">
        <f t="shared" si="349"/>
        <v>0</v>
      </c>
      <c r="AS153" s="577">
        <f t="shared" si="349"/>
        <v>0</v>
      </c>
      <c r="AT153" s="576">
        <f t="shared" si="350"/>
        <v>4.51</v>
      </c>
      <c r="AU153" s="577">
        <f t="shared" si="350"/>
        <v>5.1100000000000003</v>
      </c>
      <c r="AV153" s="576">
        <f t="shared" si="351"/>
        <v>202.95</v>
      </c>
      <c r="AW153" s="577">
        <f t="shared" si="351"/>
        <v>301.49</v>
      </c>
      <c r="AX153" s="574"/>
      <c r="AY153" s="575"/>
      <c r="AZ153" s="576">
        <f t="shared" si="352"/>
        <v>0</v>
      </c>
      <c r="BA153" s="577">
        <f t="shared" si="352"/>
        <v>0</v>
      </c>
      <c r="BB153" s="574"/>
      <c r="BC153" s="575"/>
      <c r="BD153" s="576">
        <f t="shared" si="353"/>
        <v>0</v>
      </c>
      <c r="BE153" s="577">
        <f t="shared" si="353"/>
        <v>0</v>
      </c>
      <c r="BF153" s="574"/>
      <c r="BG153" s="575"/>
      <c r="BH153" s="576">
        <f t="shared" si="354"/>
        <v>0</v>
      </c>
      <c r="BI153" s="577">
        <f t="shared" si="354"/>
        <v>0</v>
      </c>
      <c r="BJ153" s="576">
        <f t="shared" si="355"/>
        <v>0</v>
      </c>
      <c r="BK153" s="577">
        <f t="shared" si="355"/>
        <v>0</v>
      </c>
      <c r="BL153" s="576">
        <f t="shared" si="356"/>
        <v>0</v>
      </c>
      <c r="BM153" s="577">
        <f t="shared" si="356"/>
        <v>0</v>
      </c>
      <c r="BN153" s="574">
        <v>116</v>
      </c>
      <c r="BO153" s="575">
        <v>123</v>
      </c>
      <c r="BP153" s="576">
        <f t="shared" si="357"/>
        <v>0</v>
      </c>
      <c r="BQ153" s="577">
        <f t="shared" si="357"/>
        <v>0</v>
      </c>
      <c r="BR153" s="574">
        <v>0</v>
      </c>
      <c r="BS153" s="575">
        <v>2</v>
      </c>
      <c r="BT153" s="576">
        <f t="shared" si="358"/>
        <v>0</v>
      </c>
      <c r="BU153" s="577">
        <f t="shared" si="358"/>
        <v>0</v>
      </c>
      <c r="BV153" s="574"/>
      <c r="BW153" s="575"/>
      <c r="BX153" s="576">
        <f t="shared" si="359"/>
        <v>0</v>
      </c>
      <c r="BY153" s="577">
        <f t="shared" si="359"/>
        <v>0</v>
      </c>
      <c r="BZ153" s="576">
        <f t="shared" si="360"/>
        <v>116</v>
      </c>
      <c r="CA153" s="577">
        <f t="shared" si="360"/>
        <v>125</v>
      </c>
      <c r="CB153" s="576">
        <f t="shared" si="361"/>
        <v>0</v>
      </c>
      <c r="CC153" s="577">
        <f t="shared" si="361"/>
        <v>0</v>
      </c>
      <c r="CD153" s="574">
        <v>5</v>
      </c>
      <c r="CE153" s="575">
        <v>5.01</v>
      </c>
      <c r="CF153" s="576">
        <f t="shared" si="362"/>
        <v>580</v>
      </c>
      <c r="CG153" s="577">
        <f t="shared" si="362"/>
        <v>616.23</v>
      </c>
      <c r="CH153" s="574"/>
      <c r="CI153" s="575">
        <v>9.5</v>
      </c>
      <c r="CJ153" s="576">
        <f t="shared" si="363"/>
        <v>0</v>
      </c>
      <c r="CK153" s="577">
        <f t="shared" si="363"/>
        <v>19</v>
      </c>
      <c r="CL153" s="574"/>
      <c r="CM153" s="575"/>
      <c r="CN153" s="576">
        <f t="shared" si="364"/>
        <v>0</v>
      </c>
      <c r="CO153" s="577">
        <f t="shared" si="364"/>
        <v>0</v>
      </c>
      <c r="CP153" s="576">
        <f t="shared" si="365"/>
        <v>5</v>
      </c>
      <c r="CQ153" s="577">
        <f t="shared" si="365"/>
        <v>5.0818400000000006</v>
      </c>
      <c r="CR153" s="576">
        <f t="shared" si="366"/>
        <v>580</v>
      </c>
      <c r="CS153" s="577">
        <f t="shared" si="366"/>
        <v>635.23</v>
      </c>
      <c r="CT153" s="574"/>
      <c r="CU153" s="575"/>
      <c r="CV153" s="576">
        <f t="shared" si="367"/>
        <v>0</v>
      </c>
      <c r="CW153" s="577">
        <f t="shared" si="367"/>
        <v>0</v>
      </c>
      <c r="CX153" s="574"/>
      <c r="CY153" s="575"/>
      <c r="CZ153" s="576">
        <f t="shared" si="368"/>
        <v>0</v>
      </c>
      <c r="DA153" s="577">
        <f t="shared" si="368"/>
        <v>0</v>
      </c>
      <c r="DB153" s="574"/>
      <c r="DC153" s="575"/>
      <c r="DD153" s="576">
        <f t="shared" si="369"/>
        <v>0</v>
      </c>
      <c r="DE153" s="577">
        <f t="shared" si="369"/>
        <v>0</v>
      </c>
      <c r="DF153" s="576">
        <f t="shared" si="370"/>
        <v>0</v>
      </c>
      <c r="DG153" s="577">
        <f t="shared" si="370"/>
        <v>0</v>
      </c>
      <c r="DH153" s="576">
        <f t="shared" si="371"/>
        <v>0</v>
      </c>
      <c r="DI153" s="577">
        <f t="shared" si="371"/>
        <v>0</v>
      </c>
      <c r="DJ153" s="576">
        <f t="shared" si="372"/>
        <v>161</v>
      </c>
      <c r="DK153" s="577">
        <f t="shared" si="372"/>
        <v>184</v>
      </c>
      <c r="DL153" s="576">
        <f t="shared" si="372"/>
        <v>0</v>
      </c>
      <c r="DM153" s="577">
        <f t="shared" si="372"/>
        <v>0</v>
      </c>
      <c r="DN153" s="576">
        <f t="shared" si="373"/>
        <v>4.8630434782608702</v>
      </c>
      <c r="DO153" s="577">
        <f t="shared" si="373"/>
        <v>5.0908695652173916</v>
      </c>
      <c r="DP153" s="576">
        <f t="shared" si="374"/>
        <v>782.95000000000016</v>
      </c>
      <c r="DQ153" s="577">
        <f t="shared" si="374"/>
        <v>936.72</v>
      </c>
      <c r="DR153" s="576">
        <f t="shared" si="375"/>
        <v>0</v>
      </c>
      <c r="DS153" s="577">
        <f t="shared" si="375"/>
        <v>0</v>
      </c>
      <c r="DT153" s="576">
        <f t="shared" si="376"/>
        <v>0</v>
      </c>
      <c r="DU153" s="577">
        <f t="shared" si="376"/>
        <v>0</v>
      </c>
      <c r="DV153" s="574">
        <v>318</v>
      </c>
      <c r="DW153" s="575">
        <v>323</v>
      </c>
      <c r="DX153" s="576">
        <f t="shared" si="377"/>
        <v>0</v>
      </c>
      <c r="DY153" s="577">
        <f t="shared" si="377"/>
        <v>0</v>
      </c>
      <c r="DZ153" s="574">
        <v>13</v>
      </c>
      <c r="EA153" s="575">
        <v>19</v>
      </c>
      <c r="EB153" s="576">
        <f t="shared" si="378"/>
        <v>0</v>
      </c>
      <c r="EC153" s="577">
        <f t="shared" si="378"/>
        <v>0</v>
      </c>
      <c r="ED153" s="574"/>
      <c r="EE153" s="575"/>
      <c r="EF153" s="576">
        <f t="shared" si="379"/>
        <v>0</v>
      </c>
      <c r="EG153" s="577">
        <f t="shared" si="379"/>
        <v>0</v>
      </c>
      <c r="EH153" s="576">
        <f t="shared" si="380"/>
        <v>331</v>
      </c>
      <c r="EI153" s="577">
        <f t="shared" si="380"/>
        <v>342</v>
      </c>
      <c r="EJ153" s="576">
        <f t="shared" si="381"/>
        <v>0</v>
      </c>
      <c r="EK153" s="577">
        <f t="shared" si="381"/>
        <v>0</v>
      </c>
      <c r="EL153" s="574">
        <v>3.27</v>
      </c>
      <c r="EM153" s="575">
        <v>3.26</v>
      </c>
      <c r="EN153" s="576">
        <f t="shared" si="382"/>
        <v>1039.8599999999999</v>
      </c>
      <c r="EO153" s="577">
        <f t="shared" si="382"/>
        <v>1052.98</v>
      </c>
      <c r="EP153" s="574">
        <v>6</v>
      </c>
      <c r="EQ153" s="575">
        <v>4.74</v>
      </c>
      <c r="ER153" s="576">
        <f t="shared" si="383"/>
        <v>78</v>
      </c>
      <c r="ES153" s="577">
        <f t="shared" si="383"/>
        <v>90.06</v>
      </c>
      <c r="ET153" s="574"/>
      <c r="EU153" s="575"/>
      <c r="EV153" s="576">
        <f t="shared" si="384"/>
        <v>0</v>
      </c>
      <c r="EW153" s="577">
        <f t="shared" si="384"/>
        <v>0</v>
      </c>
      <c r="EX153" s="576">
        <f t="shared" si="385"/>
        <v>3.3772205438066463</v>
      </c>
      <c r="EY153" s="577">
        <f t="shared" si="385"/>
        <v>3.342222222222222</v>
      </c>
      <c r="EZ153" s="576">
        <f t="shared" si="386"/>
        <v>1117.8599999999999</v>
      </c>
      <c r="FA153" s="577">
        <f t="shared" si="386"/>
        <v>1143.04</v>
      </c>
      <c r="FB153" s="574"/>
      <c r="FC153" s="575"/>
      <c r="FD153" s="576">
        <f t="shared" si="387"/>
        <v>0</v>
      </c>
      <c r="FE153" s="577">
        <f t="shared" si="387"/>
        <v>0</v>
      </c>
      <c r="FF153" s="574"/>
      <c r="FG153" s="575"/>
      <c r="FH153" s="576">
        <f t="shared" si="388"/>
        <v>0</v>
      </c>
      <c r="FI153" s="577">
        <f t="shared" si="388"/>
        <v>0</v>
      </c>
      <c r="FJ153" s="574"/>
      <c r="FK153" s="575"/>
      <c r="FL153" s="576">
        <f t="shared" si="389"/>
        <v>0</v>
      </c>
      <c r="FM153" s="577">
        <f t="shared" si="389"/>
        <v>0</v>
      </c>
      <c r="FN153" s="576">
        <f t="shared" si="390"/>
        <v>0</v>
      </c>
      <c r="FO153" s="577">
        <f t="shared" si="390"/>
        <v>0</v>
      </c>
      <c r="FP153" s="576">
        <f t="shared" si="391"/>
        <v>0</v>
      </c>
      <c r="FQ153" s="577">
        <f t="shared" si="391"/>
        <v>0</v>
      </c>
      <c r="FR153" s="574">
        <v>18</v>
      </c>
      <c r="FS153" s="575">
        <v>33</v>
      </c>
      <c r="FT153" s="576">
        <f t="shared" si="392"/>
        <v>0</v>
      </c>
      <c r="FU153" s="577">
        <f t="shared" si="392"/>
        <v>0</v>
      </c>
      <c r="FV153" s="574">
        <v>2.89</v>
      </c>
      <c r="FW153" s="575">
        <v>3.74</v>
      </c>
      <c r="FX153" s="576">
        <f t="shared" si="393"/>
        <v>52.02</v>
      </c>
      <c r="FY153" s="577">
        <f t="shared" si="393"/>
        <v>123.42</v>
      </c>
      <c r="FZ153" s="574"/>
      <c r="GA153" s="575"/>
      <c r="GB153" s="576">
        <f t="shared" si="394"/>
        <v>0</v>
      </c>
      <c r="GC153" s="577">
        <f t="shared" si="394"/>
        <v>0</v>
      </c>
      <c r="GD153" s="576">
        <f t="shared" si="395"/>
        <v>479</v>
      </c>
      <c r="GE153" s="577">
        <f t="shared" si="395"/>
        <v>505</v>
      </c>
      <c r="GF153" s="576">
        <f t="shared" si="395"/>
        <v>0</v>
      </c>
      <c r="GG153" s="577">
        <f t="shared" si="395"/>
        <v>0</v>
      </c>
      <c r="GH153" s="576">
        <f t="shared" si="396"/>
        <v>1822.81</v>
      </c>
      <c r="GI153" s="577">
        <f t="shared" si="396"/>
        <v>1970.7</v>
      </c>
      <c r="GJ153" s="576" t="str">
        <f t="shared" si="397"/>
        <v/>
      </c>
      <c r="GK153" s="577" t="str">
        <f t="shared" si="397"/>
        <v/>
      </c>
      <c r="GL153" s="576">
        <f t="shared" si="398"/>
        <v>13</v>
      </c>
      <c r="GM153" s="577">
        <f t="shared" si="398"/>
        <v>21</v>
      </c>
      <c r="GN153" s="576">
        <f t="shared" si="398"/>
        <v>0</v>
      </c>
      <c r="GO153" s="577">
        <f t="shared" si="398"/>
        <v>0</v>
      </c>
      <c r="GP153" s="576">
        <f t="shared" si="399"/>
        <v>78</v>
      </c>
      <c r="GQ153" s="577">
        <f t="shared" si="399"/>
        <v>109.06</v>
      </c>
      <c r="GR153" s="576">
        <f t="shared" si="400"/>
        <v>0</v>
      </c>
      <c r="GS153" s="577">
        <f t="shared" si="400"/>
        <v>0</v>
      </c>
      <c r="GT153" s="576">
        <f t="shared" si="401"/>
        <v>492</v>
      </c>
      <c r="GU153" s="577">
        <f t="shared" si="401"/>
        <v>526</v>
      </c>
      <c r="GV153" s="576">
        <f t="shared" si="401"/>
        <v>0</v>
      </c>
      <c r="GW153" s="577">
        <f t="shared" si="401"/>
        <v>0</v>
      </c>
      <c r="GX153" s="576">
        <f t="shared" si="402"/>
        <v>1900.81</v>
      </c>
      <c r="GY153" s="577">
        <f t="shared" si="402"/>
        <v>2079.7600000000002</v>
      </c>
      <c r="GZ153" s="576" t="str">
        <f t="shared" si="402"/>
        <v/>
      </c>
      <c r="HA153" s="577" t="str">
        <f t="shared" si="402"/>
        <v/>
      </c>
      <c r="HB153" s="576">
        <f t="shared" si="403"/>
        <v>0</v>
      </c>
      <c r="HC153" s="577">
        <f t="shared" si="403"/>
        <v>0</v>
      </c>
      <c r="HD153" s="576">
        <f t="shared" si="403"/>
        <v>0</v>
      </c>
      <c r="HE153" s="577">
        <f t="shared" si="403"/>
        <v>0</v>
      </c>
      <c r="HF153" s="576" t="str">
        <f t="shared" si="404"/>
        <v/>
      </c>
      <c r="HG153" s="577" t="str">
        <f t="shared" si="404"/>
        <v/>
      </c>
      <c r="HH153" s="576" t="str">
        <f t="shared" si="405"/>
        <v/>
      </c>
      <c r="HI153" s="577" t="str">
        <f t="shared" si="405"/>
        <v/>
      </c>
      <c r="HJ153" s="576">
        <f t="shared" si="406"/>
        <v>1952.83</v>
      </c>
      <c r="HK153" s="577">
        <f t="shared" si="406"/>
        <v>2203.1800000000003</v>
      </c>
      <c r="HL153" s="576" t="str">
        <f t="shared" si="407"/>
        <v/>
      </c>
      <c r="HM153" s="577" t="str">
        <f t="shared" si="407"/>
        <v/>
      </c>
    </row>
    <row r="154" spans="1:221">
      <c r="A154" s="518" t="s">
        <v>516</v>
      </c>
      <c r="B154" s="519" t="s">
        <v>523</v>
      </c>
      <c r="C154" s="520"/>
      <c r="D154" s="521">
        <v>176044</v>
      </c>
      <c r="E154" s="522">
        <v>4</v>
      </c>
      <c r="F154" s="574">
        <v>322</v>
      </c>
      <c r="G154" s="575">
        <v>302</v>
      </c>
      <c r="H154" s="574">
        <v>4</v>
      </c>
      <c r="I154" s="575">
        <v>8</v>
      </c>
      <c r="J154" s="576">
        <f t="shared" si="340"/>
        <v>318</v>
      </c>
      <c r="K154" s="577">
        <f t="shared" si="340"/>
        <v>294</v>
      </c>
      <c r="L154" s="574"/>
      <c r="M154" s="575"/>
      <c r="N154" s="576">
        <f t="shared" si="341"/>
        <v>318</v>
      </c>
      <c r="O154" s="577">
        <f t="shared" si="341"/>
        <v>294</v>
      </c>
      <c r="P154" s="581">
        <f t="shared" si="341"/>
        <v>0</v>
      </c>
      <c r="Q154" s="582">
        <f t="shared" si="341"/>
        <v>0</v>
      </c>
      <c r="R154" s="574">
        <v>46</v>
      </c>
      <c r="S154" s="575">
        <v>43</v>
      </c>
      <c r="T154" s="576">
        <f t="shared" si="342"/>
        <v>0</v>
      </c>
      <c r="U154" s="577">
        <f t="shared" si="342"/>
        <v>0</v>
      </c>
      <c r="V154" s="574">
        <v>3</v>
      </c>
      <c r="W154" s="575">
        <v>3</v>
      </c>
      <c r="X154" s="576">
        <f t="shared" si="343"/>
        <v>0</v>
      </c>
      <c r="Y154" s="577">
        <f t="shared" si="343"/>
        <v>0</v>
      </c>
      <c r="Z154" s="574"/>
      <c r="AA154" s="575"/>
      <c r="AB154" s="576">
        <f t="shared" si="344"/>
        <v>0</v>
      </c>
      <c r="AC154" s="577">
        <f t="shared" si="344"/>
        <v>0</v>
      </c>
      <c r="AD154" s="576">
        <f t="shared" si="345"/>
        <v>49</v>
      </c>
      <c r="AE154" s="577">
        <f t="shared" si="345"/>
        <v>46</v>
      </c>
      <c r="AF154" s="576">
        <f t="shared" si="346"/>
        <v>0</v>
      </c>
      <c r="AG154" s="577">
        <f t="shared" si="346"/>
        <v>0</v>
      </c>
      <c r="AH154" s="574">
        <v>4.46</v>
      </c>
      <c r="AI154" s="575">
        <v>5.0999999999999996</v>
      </c>
      <c r="AJ154" s="576">
        <f t="shared" si="347"/>
        <v>205.16</v>
      </c>
      <c r="AK154" s="577">
        <f t="shared" si="347"/>
        <v>219.29999999999998</v>
      </c>
      <c r="AL154" s="574">
        <v>6.33</v>
      </c>
      <c r="AM154" s="575">
        <v>5</v>
      </c>
      <c r="AN154" s="576">
        <f t="shared" si="348"/>
        <v>18.990000000000002</v>
      </c>
      <c r="AO154" s="577">
        <f t="shared" si="348"/>
        <v>15</v>
      </c>
      <c r="AP154" s="574"/>
      <c r="AQ154" s="575"/>
      <c r="AR154" s="576">
        <f t="shared" si="349"/>
        <v>0</v>
      </c>
      <c r="AS154" s="577">
        <f t="shared" si="349"/>
        <v>0</v>
      </c>
      <c r="AT154" s="576">
        <f t="shared" si="350"/>
        <v>4.5744897959183675</v>
      </c>
      <c r="AU154" s="577">
        <f t="shared" si="350"/>
        <v>5.0934782608695652</v>
      </c>
      <c r="AV154" s="576">
        <f t="shared" si="351"/>
        <v>224.15</v>
      </c>
      <c r="AW154" s="577">
        <f t="shared" si="351"/>
        <v>234.3</v>
      </c>
      <c r="AX154" s="574"/>
      <c r="AY154" s="575"/>
      <c r="AZ154" s="576">
        <f t="shared" si="352"/>
        <v>0</v>
      </c>
      <c r="BA154" s="577">
        <f t="shared" si="352"/>
        <v>0</v>
      </c>
      <c r="BB154" s="574"/>
      <c r="BC154" s="575"/>
      <c r="BD154" s="576">
        <f t="shared" si="353"/>
        <v>0</v>
      </c>
      <c r="BE154" s="577">
        <f t="shared" si="353"/>
        <v>0</v>
      </c>
      <c r="BF154" s="574"/>
      <c r="BG154" s="575"/>
      <c r="BH154" s="576">
        <f t="shared" si="354"/>
        <v>0</v>
      </c>
      <c r="BI154" s="577">
        <f t="shared" si="354"/>
        <v>0</v>
      </c>
      <c r="BJ154" s="576">
        <f t="shared" si="355"/>
        <v>0</v>
      </c>
      <c r="BK154" s="577">
        <f t="shared" si="355"/>
        <v>0</v>
      </c>
      <c r="BL154" s="576">
        <f t="shared" si="356"/>
        <v>0</v>
      </c>
      <c r="BM154" s="577">
        <f t="shared" si="356"/>
        <v>0</v>
      </c>
      <c r="BN154" s="574">
        <v>101</v>
      </c>
      <c r="BO154" s="575">
        <v>112</v>
      </c>
      <c r="BP154" s="576">
        <f t="shared" si="357"/>
        <v>0</v>
      </c>
      <c r="BQ154" s="577">
        <f t="shared" si="357"/>
        <v>0</v>
      </c>
      <c r="BR154" s="574">
        <v>3</v>
      </c>
      <c r="BS154" s="575">
        <v>1</v>
      </c>
      <c r="BT154" s="576">
        <f t="shared" si="358"/>
        <v>0</v>
      </c>
      <c r="BU154" s="577">
        <f t="shared" si="358"/>
        <v>0</v>
      </c>
      <c r="BV154" s="574"/>
      <c r="BW154" s="575"/>
      <c r="BX154" s="576">
        <f t="shared" si="359"/>
        <v>0</v>
      </c>
      <c r="BY154" s="577">
        <f t="shared" si="359"/>
        <v>0</v>
      </c>
      <c r="BZ154" s="576">
        <f t="shared" si="360"/>
        <v>104</v>
      </c>
      <c r="CA154" s="577">
        <f t="shared" si="360"/>
        <v>113</v>
      </c>
      <c r="CB154" s="576">
        <f t="shared" si="361"/>
        <v>0</v>
      </c>
      <c r="CC154" s="577">
        <f t="shared" si="361"/>
        <v>0</v>
      </c>
      <c r="CD154" s="574">
        <v>5.25</v>
      </c>
      <c r="CE154" s="575">
        <v>5.66</v>
      </c>
      <c r="CF154" s="576">
        <f t="shared" si="362"/>
        <v>530.25</v>
      </c>
      <c r="CG154" s="577">
        <f t="shared" si="362"/>
        <v>633.92000000000007</v>
      </c>
      <c r="CH154" s="574">
        <v>4.83</v>
      </c>
      <c r="CI154" s="575">
        <v>5</v>
      </c>
      <c r="CJ154" s="576">
        <f t="shared" si="363"/>
        <v>14.49</v>
      </c>
      <c r="CK154" s="577">
        <f t="shared" si="363"/>
        <v>5</v>
      </c>
      <c r="CL154" s="574"/>
      <c r="CM154" s="575"/>
      <c r="CN154" s="576">
        <f t="shared" si="364"/>
        <v>0</v>
      </c>
      <c r="CO154" s="577">
        <f t="shared" si="364"/>
        <v>0</v>
      </c>
      <c r="CP154" s="576">
        <f t="shared" si="365"/>
        <v>5.2378846153846155</v>
      </c>
      <c r="CQ154" s="577">
        <f t="shared" si="365"/>
        <v>5.6541592920353985</v>
      </c>
      <c r="CR154" s="576">
        <f t="shared" si="366"/>
        <v>544.74</v>
      </c>
      <c r="CS154" s="577">
        <f t="shared" si="366"/>
        <v>638.92000000000007</v>
      </c>
      <c r="CT154" s="574"/>
      <c r="CU154" s="575"/>
      <c r="CV154" s="576">
        <f t="shared" si="367"/>
        <v>0</v>
      </c>
      <c r="CW154" s="577">
        <f t="shared" si="367"/>
        <v>0</v>
      </c>
      <c r="CX154" s="574"/>
      <c r="CY154" s="575"/>
      <c r="CZ154" s="576">
        <f t="shared" si="368"/>
        <v>0</v>
      </c>
      <c r="DA154" s="577">
        <f t="shared" si="368"/>
        <v>0</v>
      </c>
      <c r="DB154" s="574"/>
      <c r="DC154" s="575"/>
      <c r="DD154" s="576">
        <f t="shared" si="369"/>
        <v>0</v>
      </c>
      <c r="DE154" s="577">
        <f t="shared" si="369"/>
        <v>0</v>
      </c>
      <c r="DF154" s="576">
        <f t="shared" si="370"/>
        <v>0</v>
      </c>
      <c r="DG154" s="577">
        <f t="shared" si="370"/>
        <v>0</v>
      </c>
      <c r="DH154" s="576">
        <f t="shared" si="371"/>
        <v>0</v>
      </c>
      <c r="DI154" s="577">
        <f t="shared" si="371"/>
        <v>0</v>
      </c>
      <c r="DJ154" s="576">
        <f t="shared" si="372"/>
        <v>153</v>
      </c>
      <c r="DK154" s="577">
        <f t="shared" si="372"/>
        <v>159</v>
      </c>
      <c r="DL154" s="576">
        <f t="shared" si="372"/>
        <v>0</v>
      </c>
      <c r="DM154" s="577">
        <f t="shared" si="372"/>
        <v>0</v>
      </c>
      <c r="DN154" s="576">
        <f t="shared" si="373"/>
        <v>5.0254248366013075</v>
      </c>
      <c r="DO154" s="577">
        <f t="shared" si="373"/>
        <v>5.4919496855345917</v>
      </c>
      <c r="DP154" s="576">
        <f t="shared" si="374"/>
        <v>768.89</v>
      </c>
      <c r="DQ154" s="577">
        <f t="shared" si="374"/>
        <v>873.22000000000014</v>
      </c>
      <c r="DR154" s="576">
        <f t="shared" si="375"/>
        <v>0</v>
      </c>
      <c r="DS154" s="577">
        <f t="shared" si="375"/>
        <v>0</v>
      </c>
      <c r="DT154" s="576">
        <f t="shared" si="376"/>
        <v>0</v>
      </c>
      <c r="DU154" s="577">
        <f t="shared" si="376"/>
        <v>0</v>
      </c>
      <c r="DV154" s="574">
        <v>131</v>
      </c>
      <c r="DW154" s="575">
        <v>102</v>
      </c>
      <c r="DX154" s="576">
        <f t="shared" si="377"/>
        <v>0</v>
      </c>
      <c r="DY154" s="577">
        <f t="shared" si="377"/>
        <v>0</v>
      </c>
      <c r="DZ154" s="574">
        <v>7</v>
      </c>
      <c r="EA154" s="575">
        <v>6</v>
      </c>
      <c r="EB154" s="576">
        <f t="shared" si="378"/>
        <v>0</v>
      </c>
      <c r="EC154" s="577">
        <f t="shared" si="378"/>
        <v>0</v>
      </c>
      <c r="ED154" s="574"/>
      <c r="EE154" s="575"/>
      <c r="EF154" s="576">
        <f t="shared" si="379"/>
        <v>0</v>
      </c>
      <c r="EG154" s="577">
        <f t="shared" si="379"/>
        <v>0</v>
      </c>
      <c r="EH154" s="576">
        <f t="shared" si="380"/>
        <v>138</v>
      </c>
      <c r="EI154" s="577">
        <f t="shared" si="380"/>
        <v>108</v>
      </c>
      <c r="EJ154" s="576">
        <f t="shared" si="381"/>
        <v>0</v>
      </c>
      <c r="EK154" s="577">
        <f t="shared" si="381"/>
        <v>0</v>
      </c>
      <c r="EL154" s="574">
        <v>3.49</v>
      </c>
      <c r="EM154" s="575">
        <v>3.74</v>
      </c>
      <c r="EN154" s="576">
        <f t="shared" si="382"/>
        <v>457.19000000000005</v>
      </c>
      <c r="EO154" s="577">
        <f t="shared" si="382"/>
        <v>381.48</v>
      </c>
      <c r="EP154" s="574">
        <v>5.57</v>
      </c>
      <c r="EQ154" s="575">
        <v>5.58</v>
      </c>
      <c r="ER154" s="576">
        <f t="shared" si="383"/>
        <v>38.99</v>
      </c>
      <c r="ES154" s="577">
        <f t="shared" si="383"/>
        <v>33.480000000000004</v>
      </c>
      <c r="ET154" s="574"/>
      <c r="EU154" s="575"/>
      <c r="EV154" s="576">
        <f t="shared" si="384"/>
        <v>0</v>
      </c>
      <c r="EW154" s="577">
        <f t="shared" si="384"/>
        <v>0</v>
      </c>
      <c r="EX154" s="576">
        <f t="shared" si="385"/>
        <v>3.5955072463768118</v>
      </c>
      <c r="EY154" s="577">
        <f t="shared" si="385"/>
        <v>3.8422222222222224</v>
      </c>
      <c r="EZ154" s="576">
        <f t="shared" si="386"/>
        <v>496.18000000000006</v>
      </c>
      <c r="FA154" s="577">
        <f t="shared" si="386"/>
        <v>414.96000000000004</v>
      </c>
      <c r="FB154" s="574"/>
      <c r="FC154" s="575"/>
      <c r="FD154" s="576">
        <f t="shared" si="387"/>
        <v>0</v>
      </c>
      <c r="FE154" s="577">
        <f t="shared" si="387"/>
        <v>0</v>
      </c>
      <c r="FF154" s="574"/>
      <c r="FG154" s="575"/>
      <c r="FH154" s="576">
        <f t="shared" si="388"/>
        <v>0</v>
      </c>
      <c r="FI154" s="577">
        <f t="shared" si="388"/>
        <v>0</v>
      </c>
      <c r="FJ154" s="574"/>
      <c r="FK154" s="575"/>
      <c r="FL154" s="576">
        <f t="shared" si="389"/>
        <v>0</v>
      </c>
      <c r="FM154" s="577">
        <f t="shared" si="389"/>
        <v>0</v>
      </c>
      <c r="FN154" s="576">
        <f t="shared" si="390"/>
        <v>0</v>
      </c>
      <c r="FO154" s="577">
        <f t="shared" si="390"/>
        <v>0</v>
      </c>
      <c r="FP154" s="576">
        <f t="shared" si="391"/>
        <v>0</v>
      </c>
      <c r="FQ154" s="577">
        <f t="shared" si="391"/>
        <v>0</v>
      </c>
      <c r="FR154" s="574">
        <v>27</v>
      </c>
      <c r="FS154" s="575">
        <v>27</v>
      </c>
      <c r="FT154" s="576">
        <f t="shared" si="392"/>
        <v>0</v>
      </c>
      <c r="FU154" s="577">
        <f t="shared" si="392"/>
        <v>0</v>
      </c>
      <c r="FV154" s="574">
        <v>6</v>
      </c>
      <c r="FW154" s="575">
        <v>5.26</v>
      </c>
      <c r="FX154" s="576">
        <f t="shared" si="393"/>
        <v>162</v>
      </c>
      <c r="FY154" s="577">
        <f t="shared" si="393"/>
        <v>142.01999999999998</v>
      </c>
      <c r="FZ154" s="574"/>
      <c r="GA154" s="575"/>
      <c r="GB154" s="576">
        <f t="shared" si="394"/>
        <v>0</v>
      </c>
      <c r="GC154" s="577">
        <f t="shared" si="394"/>
        <v>0</v>
      </c>
      <c r="GD154" s="576">
        <f t="shared" si="395"/>
        <v>278</v>
      </c>
      <c r="GE154" s="577">
        <f t="shared" si="395"/>
        <v>257</v>
      </c>
      <c r="GF154" s="576">
        <f t="shared" si="395"/>
        <v>0</v>
      </c>
      <c r="GG154" s="577">
        <f t="shared" si="395"/>
        <v>0</v>
      </c>
      <c r="GH154" s="576">
        <f t="shared" si="396"/>
        <v>1192.5999999999999</v>
      </c>
      <c r="GI154" s="577">
        <f t="shared" si="396"/>
        <v>1234.7</v>
      </c>
      <c r="GJ154" s="576" t="str">
        <f t="shared" si="397"/>
        <v/>
      </c>
      <c r="GK154" s="577" t="str">
        <f t="shared" si="397"/>
        <v/>
      </c>
      <c r="GL154" s="576">
        <f t="shared" si="398"/>
        <v>13</v>
      </c>
      <c r="GM154" s="577">
        <f t="shared" si="398"/>
        <v>10</v>
      </c>
      <c r="GN154" s="576">
        <f t="shared" si="398"/>
        <v>0</v>
      </c>
      <c r="GO154" s="577">
        <f t="shared" si="398"/>
        <v>0</v>
      </c>
      <c r="GP154" s="576">
        <f t="shared" si="399"/>
        <v>72.47</v>
      </c>
      <c r="GQ154" s="577">
        <f t="shared" si="399"/>
        <v>53.480000000000004</v>
      </c>
      <c r="GR154" s="576">
        <f t="shared" si="400"/>
        <v>0</v>
      </c>
      <c r="GS154" s="577">
        <f t="shared" si="400"/>
        <v>0</v>
      </c>
      <c r="GT154" s="576">
        <f t="shared" si="401"/>
        <v>291</v>
      </c>
      <c r="GU154" s="577">
        <f t="shared" si="401"/>
        <v>267</v>
      </c>
      <c r="GV154" s="576">
        <f t="shared" si="401"/>
        <v>0</v>
      </c>
      <c r="GW154" s="577">
        <f t="shared" si="401"/>
        <v>0</v>
      </c>
      <c r="GX154" s="576">
        <f t="shared" si="402"/>
        <v>1265.07</v>
      </c>
      <c r="GY154" s="577">
        <f t="shared" si="402"/>
        <v>1288.18</v>
      </c>
      <c r="GZ154" s="576" t="str">
        <f t="shared" si="402"/>
        <v/>
      </c>
      <c r="HA154" s="577" t="str">
        <f t="shared" si="402"/>
        <v/>
      </c>
      <c r="HB154" s="576">
        <f t="shared" si="403"/>
        <v>0</v>
      </c>
      <c r="HC154" s="577">
        <f t="shared" si="403"/>
        <v>0</v>
      </c>
      <c r="HD154" s="576">
        <f t="shared" si="403"/>
        <v>0</v>
      </c>
      <c r="HE154" s="577">
        <f t="shared" si="403"/>
        <v>0</v>
      </c>
      <c r="HF154" s="576" t="str">
        <f t="shared" si="404"/>
        <v/>
      </c>
      <c r="HG154" s="577" t="str">
        <f t="shared" si="404"/>
        <v/>
      </c>
      <c r="HH154" s="576" t="str">
        <f t="shared" si="405"/>
        <v/>
      </c>
      <c r="HI154" s="577" t="str">
        <f t="shared" si="405"/>
        <v/>
      </c>
      <c r="HJ154" s="576">
        <f t="shared" si="406"/>
        <v>1427.0700000000002</v>
      </c>
      <c r="HK154" s="577">
        <f t="shared" si="406"/>
        <v>1430.2000000000003</v>
      </c>
      <c r="HL154" s="576" t="str">
        <f t="shared" si="407"/>
        <v/>
      </c>
      <c r="HM154" s="577" t="str">
        <f t="shared" si="407"/>
        <v/>
      </c>
    </row>
    <row r="155" spans="1:221">
      <c r="A155" s="518" t="s">
        <v>516</v>
      </c>
      <c r="B155" s="519" t="s">
        <v>524</v>
      </c>
      <c r="C155" s="100" t="s">
        <v>1125</v>
      </c>
      <c r="D155" s="521">
        <v>176035</v>
      </c>
      <c r="E155" s="522">
        <v>5</v>
      </c>
      <c r="F155" s="574">
        <v>731</v>
      </c>
      <c r="G155" s="575">
        <v>753</v>
      </c>
      <c r="H155" s="574"/>
      <c r="I155" s="575"/>
      <c r="J155" s="576">
        <f t="shared" si="340"/>
        <v>731</v>
      </c>
      <c r="K155" s="577">
        <f t="shared" si="340"/>
        <v>753</v>
      </c>
      <c r="L155" s="574"/>
      <c r="M155" s="575"/>
      <c r="N155" s="576">
        <f t="shared" si="341"/>
        <v>731</v>
      </c>
      <c r="O155" s="577">
        <f t="shared" si="341"/>
        <v>753</v>
      </c>
      <c r="P155" s="581">
        <f t="shared" si="341"/>
        <v>0</v>
      </c>
      <c r="Q155" s="582">
        <f t="shared" si="341"/>
        <v>0</v>
      </c>
      <c r="R155" s="574">
        <v>45</v>
      </c>
      <c r="S155" s="575">
        <v>47</v>
      </c>
      <c r="T155" s="576">
        <f t="shared" si="342"/>
        <v>0</v>
      </c>
      <c r="U155" s="577">
        <f t="shared" si="342"/>
        <v>0</v>
      </c>
      <c r="V155" s="574">
        <v>0</v>
      </c>
      <c r="W155" s="575"/>
      <c r="X155" s="576">
        <f t="shared" si="343"/>
        <v>0</v>
      </c>
      <c r="Y155" s="577">
        <f t="shared" si="343"/>
        <v>0</v>
      </c>
      <c r="Z155" s="574"/>
      <c r="AA155" s="575"/>
      <c r="AB155" s="576">
        <f t="shared" si="344"/>
        <v>0</v>
      </c>
      <c r="AC155" s="577">
        <f t="shared" si="344"/>
        <v>0</v>
      </c>
      <c r="AD155" s="576">
        <f t="shared" si="345"/>
        <v>45</v>
      </c>
      <c r="AE155" s="577">
        <f t="shared" si="345"/>
        <v>47</v>
      </c>
      <c r="AF155" s="576">
        <f t="shared" si="346"/>
        <v>0</v>
      </c>
      <c r="AG155" s="577">
        <f t="shared" si="346"/>
        <v>0</v>
      </c>
      <c r="AH155" s="574">
        <v>4.6900000000000004</v>
      </c>
      <c r="AI155" s="575">
        <v>4.9800000000000004</v>
      </c>
      <c r="AJ155" s="576">
        <f t="shared" si="347"/>
        <v>211.05</v>
      </c>
      <c r="AK155" s="577">
        <f t="shared" si="347"/>
        <v>234.06000000000003</v>
      </c>
      <c r="AL155" s="574"/>
      <c r="AM155" s="575"/>
      <c r="AN155" s="576">
        <f t="shared" si="348"/>
        <v>0</v>
      </c>
      <c r="AO155" s="577">
        <f t="shared" si="348"/>
        <v>0</v>
      </c>
      <c r="AP155" s="574"/>
      <c r="AQ155" s="575"/>
      <c r="AR155" s="576">
        <f t="shared" si="349"/>
        <v>0</v>
      </c>
      <c r="AS155" s="577">
        <f t="shared" si="349"/>
        <v>0</v>
      </c>
      <c r="AT155" s="576">
        <f t="shared" si="350"/>
        <v>4.6900000000000004</v>
      </c>
      <c r="AU155" s="577">
        <f t="shared" si="350"/>
        <v>4.9800000000000004</v>
      </c>
      <c r="AV155" s="576">
        <f t="shared" si="351"/>
        <v>211.05</v>
      </c>
      <c r="AW155" s="577">
        <f t="shared" si="351"/>
        <v>234.06000000000003</v>
      </c>
      <c r="AX155" s="574"/>
      <c r="AY155" s="575"/>
      <c r="AZ155" s="576">
        <f t="shared" si="352"/>
        <v>0</v>
      </c>
      <c r="BA155" s="577">
        <f t="shared" si="352"/>
        <v>0</v>
      </c>
      <c r="BB155" s="574"/>
      <c r="BC155" s="575"/>
      <c r="BD155" s="576">
        <f t="shared" si="353"/>
        <v>0</v>
      </c>
      <c r="BE155" s="577">
        <f t="shared" si="353"/>
        <v>0</v>
      </c>
      <c r="BF155" s="574"/>
      <c r="BG155" s="575"/>
      <c r="BH155" s="576">
        <f t="shared" si="354"/>
        <v>0</v>
      </c>
      <c r="BI155" s="577">
        <f t="shared" si="354"/>
        <v>0</v>
      </c>
      <c r="BJ155" s="576">
        <f t="shared" si="355"/>
        <v>0</v>
      </c>
      <c r="BK155" s="577">
        <f t="shared" si="355"/>
        <v>0</v>
      </c>
      <c r="BL155" s="576">
        <f t="shared" si="356"/>
        <v>0</v>
      </c>
      <c r="BM155" s="577">
        <f t="shared" si="356"/>
        <v>0</v>
      </c>
      <c r="BN155" s="574">
        <v>58</v>
      </c>
      <c r="BO155" s="575">
        <v>65</v>
      </c>
      <c r="BP155" s="576">
        <f t="shared" si="357"/>
        <v>0</v>
      </c>
      <c r="BQ155" s="577">
        <f t="shared" si="357"/>
        <v>0</v>
      </c>
      <c r="BR155" s="574">
        <v>0</v>
      </c>
      <c r="BS155" s="575">
        <v>0</v>
      </c>
      <c r="BT155" s="576">
        <f t="shared" si="358"/>
        <v>0</v>
      </c>
      <c r="BU155" s="577">
        <f t="shared" si="358"/>
        <v>0</v>
      </c>
      <c r="BV155" s="574"/>
      <c r="BW155" s="575"/>
      <c r="BX155" s="576">
        <f t="shared" si="359"/>
        <v>0</v>
      </c>
      <c r="BY155" s="577">
        <f t="shared" si="359"/>
        <v>0</v>
      </c>
      <c r="BZ155" s="576">
        <f t="shared" si="360"/>
        <v>58</v>
      </c>
      <c r="CA155" s="577">
        <f t="shared" si="360"/>
        <v>65</v>
      </c>
      <c r="CB155" s="576">
        <f t="shared" si="361"/>
        <v>0</v>
      </c>
      <c r="CC155" s="577">
        <f t="shared" si="361"/>
        <v>0</v>
      </c>
      <c r="CD155" s="574">
        <v>5.82</v>
      </c>
      <c r="CE155" s="575">
        <v>5.49</v>
      </c>
      <c r="CF155" s="576">
        <f t="shared" si="362"/>
        <v>337.56</v>
      </c>
      <c r="CG155" s="577">
        <f t="shared" si="362"/>
        <v>356.85</v>
      </c>
      <c r="CH155" s="574">
        <v>0</v>
      </c>
      <c r="CI155" s="575"/>
      <c r="CJ155" s="576">
        <f t="shared" si="363"/>
        <v>0</v>
      </c>
      <c r="CK155" s="577">
        <f t="shared" si="363"/>
        <v>0</v>
      </c>
      <c r="CL155" s="574"/>
      <c r="CM155" s="575"/>
      <c r="CN155" s="576">
        <f t="shared" si="364"/>
        <v>0</v>
      </c>
      <c r="CO155" s="577">
        <f t="shared" si="364"/>
        <v>0</v>
      </c>
      <c r="CP155" s="576">
        <f t="shared" si="365"/>
        <v>5.82</v>
      </c>
      <c r="CQ155" s="577">
        <f t="shared" si="365"/>
        <v>5.49</v>
      </c>
      <c r="CR155" s="576">
        <f t="shared" si="366"/>
        <v>337.56</v>
      </c>
      <c r="CS155" s="577">
        <f t="shared" si="366"/>
        <v>356.85</v>
      </c>
      <c r="CT155" s="574"/>
      <c r="CU155" s="575"/>
      <c r="CV155" s="576">
        <f t="shared" si="367"/>
        <v>0</v>
      </c>
      <c r="CW155" s="577">
        <f t="shared" si="367"/>
        <v>0</v>
      </c>
      <c r="CX155" s="574"/>
      <c r="CY155" s="575"/>
      <c r="CZ155" s="576">
        <f t="shared" si="368"/>
        <v>0</v>
      </c>
      <c r="DA155" s="577">
        <f t="shared" si="368"/>
        <v>0</v>
      </c>
      <c r="DB155" s="574"/>
      <c r="DC155" s="575"/>
      <c r="DD155" s="576">
        <f t="shared" si="369"/>
        <v>0</v>
      </c>
      <c r="DE155" s="577">
        <f t="shared" si="369"/>
        <v>0</v>
      </c>
      <c r="DF155" s="576">
        <f t="shared" si="370"/>
        <v>0</v>
      </c>
      <c r="DG155" s="577">
        <f t="shared" si="370"/>
        <v>0</v>
      </c>
      <c r="DH155" s="576">
        <f t="shared" si="371"/>
        <v>0</v>
      </c>
      <c r="DI155" s="577">
        <f t="shared" si="371"/>
        <v>0</v>
      </c>
      <c r="DJ155" s="576">
        <f t="shared" si="372"/>
        <v>103</v>
      </c>
      <c r="DK155" s="577">
        <f t="shared" si="372"/>
        <v>112</v>
      </c>
      <c r="DL155" s="576">
        <f t="shared" si="372"/>
        <v>0</v>
      </c>
      <c r="DM155" s="577">
        <f t="shared" si="372"/>
        <v>0</v>
      </c>
      <c r="DN155" s="576">
        <f t="shared" si="373"/>
        <v>5.3263106796116508</v>
      </c>
      <c r="DO155" s="577">
        <f t="shared" si="373"/>
        <v>5.2759821428571438</v>
      </c>
      <c r="DP155" s="576">
        <f t="shared" si="374"/>
        <v>548.61</v>
      </c>
      <c r="DQ155" s="577">
        <f t="shared" si="374"/>
        <v>590.91000000000008</v>
      </c>
      <c r="DR155" s="576">
        <f t="shared" si="375"/>
        <v>0</v>
      </c>
      <c r="DS155" s="577">
        <f t="shared" si="375"/>
        <v>0</v>
      </c>
      <c r="DT155" s="576">
        <f t="shared" si="376"/>
        <v>0</v>
      </c>
      <c r="DU155" s="577">
        <f t="shared" si="376"/>
        <v>0</v>
      </c>
      <c r="DV155" s="574">
        <v>547</v>
      </c>
      <c r="DW155" s="575">
        <v>563</v>
      </c>
      <c r="DX155" s="576">
        <f t="shared" si="377"/>
        <v>0</v>
      </c>
      <c r="DY155" s="577">
        <f t="shared" si="377"/>
        <v>0</v>
      </c>
      <c r="DZ155" s="574">
        <v>65</v>
      </c>
      <c r="EA155" s="575">
        <v>53</v>
      </c>
      <c r="EB155" s="576">
        <f t="shared" si="378"/>
        <v>0</v>
      </c>
      <c r="EC155" s="577">
        <f t="shared" si="378"/>
        <v>0</v>
      </c>
      <c r="ED155" s="574"/>
      <c r="EE155" s="575"/>
      <c r="EF155" s="576">
        <f t="shared" si="379"/>
        <v>0</v>
      </c>
      <c r="EG155" s="577">
        <f t="shared" si="379"/>
        <v>0</v>
      </c>
      <c r="EH155" s="576">
        <f t="shared" si="380"/>
        <v>612</v>
      </c>
      <c r="EI155" s="577">
        <f t="shared" si="380"/>
        <v>616</v>
      </c>
      <c r="EJ155" s="576">
        <f t="shared" si="381"/>
        <v>0</v>
      </c>
      <c r="EK155" s="577">
        <f t="shared" si="381"/>
        <v>0</v>
      </c>
      <c r="EL155" s="574">
        <v>2.68</v>
      </c>
      <c r="EM155" s="575">
        <v>2.8</v>
      </c>
      <c r="EN155" s="576">
        <f t="shared" si="382"/>
        <v>1465.96</v>
      </c>
      <c r="EO155" s="577">
        <f t="shared" si="382"/>
        <v>1576.3999999999999</v>
      </c>
      <c r="EP155" s="574">
        <v>4</v>
      </c>
      <c r="EQ155" s="575">
        <v>4.62</v>
      </c>
      <c r="ER155" s="576">
        <f t="shared" si="383"/>
        <v>260</v>
      </c>
      <c r="ES155" s="577">
        <f t="shared" si="383"/>
        <v>244.86</v>
      </c>
      <c r="ET155" s="574"/>
      <c r="EU155" s="575"/>
      <c r="EV155" s="576">
        <f t="shared" si="384"/>
        <v>0</v>
      </c>
      <c r="EW155" s="577">
        <f t="shared" si="384"/>
        <v>0</v>
      </c>
      <c r="EX155" s="576">
        <f t="shared" si="385"/>
        <v>2.8201960784313727</v>
      </c>
      <c r="EY155" s="577">
        <f t="shared" si="385"/>
        <v>2.9565909090909086</v>
      </c>
      <c r="EZ155" s="576">
        <f t="shared" si="386"/>
        <v>1725.96</v>
      </c>
      <c r="FA155" s="577">
        <f t="shared" si="386"/>
        <v>1821.2599999999998</v>
      </c>
      <c r="FB155" s="574"/>
      <c r="FC155" s="575"/>
      <c r="FD155" s="576">
        <f t="shared" si="387"/>
        <v>0</v>
      </c>
      <c r="FE155" s="577">
        <f t="shared" si="387"/>
        <v>0</v>
      </c>
      <c r="FF155" s="574"/>
      <c r="FG155" s="575"/>
      <c r="FH155" s="576">
        <f t="shared" si="388"/>
        <v>0</v>
      </c>
      <c r="FI155" s="577">
        <f t="shared" si="388"/>
        <v>0</v>
      </c>
      <c r="FJ155" s="574"/>
      <c r="FK155" s="575"/>
      <c r="FL155" s="576">
        <f t="shared" si="389"/>
        <v>0</v>
      </c>
      <c r="FM155" s="577">
        <f t="shared" si="389"/>
        <v>0</v>
      </c>
      <c r="FN155" s="576">
        <f t="shared" si="390"/>
        <v>0</v>
      </c>
      <c r="FO155" s="577">
        <f t="shared" si="390"/>
        <v>0</v>
      </c>
      <c r="FP155" s="576">
        <f t="shared" si="391"/>
        <v>0</v>
      </c>
      <c r="FQ155" s="577">
        <f t="shared" si="391"/>
        <v>0</v>
      </c>
      <c r="FR155" s="574">
        <v>16</v>
      </c>
      <c r="FS155" s="575">
        <v>25</v>
      </c>
      <c r="FT155" s="576">
        <f t="shared" si="392"/>
        <v>0</v>
      </c>
      <c r="FU155" s="577">
        <f t="shared" si="392"/>
        <v>0</v>
      </c>
      <c r="FV155" s="574">
        <v>4.7300000000000004</v>
      </c>
      <c r="FW155" s="575">
        <v>4.41</v>
      </c>
      <c r="FX155" s="576">
        <f t="shared" si="393"/>
        <v>75.680000000000007</v>
      </c>
      <c r="FY155" s="577">
        <f t="shared" si="393"/>
        <v>110.25</v>
      </c>
      <c r="FZ155" s="574"/>
      <c r="GA155" s="575"/>
      <c r="GB155" s="576">
        <f t="shared" si="394"/>
        <v>0</v>
      </c>
      <c r="GC155" s="577">
        <f t="shared" si="394"/>
        <v>0</v>
      </c>
      <c r="GD155" s="576">
        <f t="shared" si="395"/>
        <v>650</v>
      </c>
      <c r="GE155" s="577">
        <f t="shared" si="395"/>
        <v>675</v>
      </c>
      <c r="GF155" s="576">
        <f t="shared" si="395"/>
        <v>0</v>
      </c>
      <c r="GG155" s="577">
        <f t="shared" si="395"/>
        <v>0</v>
      </c>
      <c r="GH155" s="576">
        <f t="shared" si="396"/>
        <v>2014.5700000000002</v>
      </c>
      <c r="GI155" s="577">
        <f t="shared" si="396"/>
        <v>2167.31</v>
      </c>
      <c r="GJ155" s="576" t="str">
        <f t="shared" si="397"/>
        <v/>
      </c>
      <c r="GK155" s="577" t="str">
        <f t="shared" si="397"/>
        <v/>
      </c>
      <c r="GL155" s="576">
        <f t="shared" si="398"/>
        <v>65</v>
      </c>
      <c r="GM155" s="577">
        <f t="shared" si="398"/>
        <v>53</v>
      </c>
      <c r="GN155" s="576">
        <f t="shared" si="398"/>
        <v>0</v>
      </c>
      <c r="GO155" s="577">
        <f t="shared" si="398"/>
        <v>0</v>
      </c>
      <c r="GP155" s="576">
        <f t="shared" si="399"/>
        <v>260</v>
      </c>
      <c r="GQ155" s="577">
        <f t="shared" si="399"/>
        <v>244.86</v>
      </c>
      <c r="GR155" s="576">
        <f t="shared" si="400"/>
        <v>0</v>
      </c>
      <c r="GS155" s="577">
        <f t="shared" si="400"/>
        <v>0</v>
      </c>
      <c r="GT155" s="576">
        <f t="shared" si="401"/>
        <v>715</v>
      </c>
      <c r="GU155" s="577">
        <f t="shared" si="401"/>
        <v>728</v>
      </c>
      <c r="GV155" s="576">
        <f t="shared" si="401"/>
        <v>0</v>
      </c>
      <c r="GW155" s="577">
        <f t="shared" si="401"/>
        <v>0</v>
      </c>
      <c r="GX155" s="576">
        <f t="shared" si="402"/>
        <v>2274.5700000000002</v>
      </c>
      <c r="GY155" s="577">
        <f t="shared" si="402"/>
        <v>2412.17</v>
      </c>
      <c r="GZ155" s="576" t="str">
        <f t="shared" si="402"/>
        <v/>
      </c>
      <c r="HA155" s="577" t="str">
        <f t="shared" si="402"/>
        <v/>
      </c>
      <c r="HB155" s="576">
        <f t="shared" si="403"/>
        <v>0</v>
      </c>
      <c r="HC155" s="577">
        <f t="shared" si="403"/>
        <v>0</v>
      </c>
      <c r="HD155" s="576">
        <f t="shared" si="403"/>
        <v>0</v>
      </c>
      <c r="HE155" s="577">
        <f t="shared" si="403"/>
        <v>0</v>
      </c>
      <c r="HF155" s="576" t="str">
        <f t="shared" si="404"/>
        <v/>
      </c>
      <c r="HG155" s="577" t="str">
        <f t="shared" si="404"/>
        <v/>
      </c>
      <c r="HH155" s="576" t="str">
        <f t="shared" si="405"/>
        <v/>
      </c>
      <c r="HI155" s="577" t="str">
        <f t="shared" si="405"/>
        <v/>
      </c>
      <c r="HJ155" s="576">
        <f t="shared" si="406"/>
        <v>2350.25</v>
      </c>
      <c r="HK155" s="577">
        <f t="shared" si="406"/>
        <v>2522.42</v>
      </c>
      <c r="HL155" s="576" t="str">
        <f t="shared" si="407"/>
        <v/>
      </c>
      <c r="HM155" s="577" t="str">
        <f t="shared" si="407"/>
        <v/>
      </c>
    </row>
    <row r="156" spans="1:221" s="26" customFormat="1" ht="13.5" customHeight="1">
      <c r="A156" s="101" t="s">
        <v>516</v>
      </c>
      <c r="B156" s="523" t="s">
        <v>525</v>
      </c>
      <c r="C156" s="7"/>
      <c r="D156" s="6">
        <v>175786</v>
      </c>
      <c r="E156" s="1">
        <v>8</v>
      </c>
      <c r="F156" s="574">
        <v>1543</v>
      </c>
      <c r="G156" s="575">
        <v>1731</v>
      </c>
      <c r="H156" s="574">
        <v>20</v>
      </c>
      <c r="I156" s="575">
        <v>36</v>
      </c>
      <c r="J156" s="576">
        <f t="shared" si="340"/>
        <v>1523</v>
      </c>
      <c r="K156" s="577">
        <f t="shared" si="340"/>
        <v>1695</v>
      </c>
      <c r="L156" s="574">
        <v>64</v>
      </c>
      <c r="M156" s="575">
        <v>64</v>
      </c>
      <c r="N156" s="576">
        <f t="shared" si="341"/>
        <v>1523</v>
      </c>
      <c r="O156" s="577">
        <f t="shared" si="341"/>
        <v>1695</v>
      </c>
      <c r="P156" s="581">
        <f t="shared" si="341"/>
        <v>0</v>
      </c>
      <c r="Q156" s="582">
        <f t="shared" si="341"/>
        <v>0</v>
      </c>
      <c r="R156" s="574">
        <v>111</v>
      </c>
      <c r="S156" s="575">
        <v>164</v>
      </c>
      <c r="T156" s="576">
        <f t="shared" si="342"/>
        <v>0</v>
      </c>
      <c r="U156" s="577">
        <f t="shared" si="342"/>
        <v>0</v>
      </c>
      <c r="V156" s="574">
        <v>14</v>
      </c>
      <c r="W156" s="575">
        <v>11</v>
      </c>
      <c r="X156" s="576">
        <f t="shared" si="343"/>
        <v>0</v>
      </c>
      <c r="Y156" s="577">
        <f t="shared" si="343"/>
        <v>0</v>
      </c>
      <c r="Z156" s="574"/>
      <c r="AA156" s="575"/>
      <c r="AB156" s="576">
        <f t="shared" si="344"/>
        <v>0</v>
      </c>
      <c r="AC156" s="577">
        <f t="shared" si="344"/>
        <v>0</v>
      </c>
      <c r="AD156" s="576">
        <f t="shared" si="345"/>
        <v>125</v>
      </c>
      <c r="AE156" s="577">
        <f t="shared" si="345"/>
        <v>175</v>
      </c>
      <c r="AF156" s="576">
        <f t="shared" si="346"/>
        <v>0</v>
      </c>
      <c r="AG156" s="577">
        <f t="shared" si="346"/>
        <v>0</v>
      </c>
      <c r="AH156" s="574">
        <v>3.79</v>
      </c>
      <c r="AI156" s="575">
        <v>4.0199999999999996</v>
      </c>
      <c r="AJ156" s="576">
        <f t="shared" si="347"/>
        <v>420.69</v>
      </c>
      <c r="AK156" s="577">
        <f t="shared" si="347"/>
        <v>659.28</v>
      </c>
      <c r="AL156" s="574">
        <v>4.32</v>
      </c>
      <c r="AM156" s="575">
        <v>4.6399999999999997</v>
      </c>
      <c r="AN156" s="576">
        <f t="shared" si="348"/>
        <v>60.480000000000004</v>
      </c>
      <c r="AO156" s="577">
        <f t="shared" si="348"/>
        <v>51.04</v>
      </c>
      <c r="AP156" s="574"/>
      <c r="AQ156" s="575"/>
      <c r="AR156" s="576">
        <f t="shared" si="349"/>
        <v>0</v>
      </c>
      <c r="AS156" s="577">
        <f t="shared" si="349"/>
        <v>0</v>
      </c>
      <c r="AT156" s="576">
        <f t="shared" si="350"/>
        <v>3.8493600000000003</v>
      </c>
      <c r="AU156" s="577">
        <f t="shared" si="350"/>
        <v>4.0589714285714278</v>
      </c>
      <c r="AV156" s="576">
        <f t="shared" si="351"/>
        <v>481.17</v>
      </c>
      <c r="AW156" s="577">
        <f t="shared" si="351"/>
        <v>710.31999999999982</v>
      </c>
      <c r="AX156" s="574"/>
      <c r="AY156" s="575"/>
      <c r="AZ156" s="576">
        <f t="shared" si="352"/>
        <v>0</v>
      </c>
      <c r="BA156" s="577">
        <f t="shared" si="352"/>
        <v>0</v>
      </c>
      <c r="BB156" s="574"/>
      <c r="BC156" s="575"/>
      <c r="BD156" s="576">
        <f t="shared" si="353"/>
        <v>0</v>
      </c>
      <c r="BE156" s="577">
        <f t="shared" si="353"/>
        <v>0</v>
      </c>
      <c r="BF156" s="574"/>
      <c r="BG156" s="575"/>
      <c r="BH156" s="576">
        <f t="shared" si="354"/>
        <v>0</v>
      </c>
      <c r="BI156" s="577">
        <f t="shared" si="354"/>
        <v>0</v>
      </c>
      <c r="BJ156" s="576">
        <f t="shared" si="355"/>
        <v>0</v>
      </c>
      <c r="BK156" s="577">
        <f t="shared" si="355"/>
        <v>0</v>
      </c>
      <c r="BL156" s="576">
        <f t="shared" si="356"/>
        <v>0</v>
      </c>
      <c r="BM156" s="577">
        <f t="shared" si="356"/>
        <v>0</v>
      </c>
      <c r="BN156" s="574">
        <v>741</v>
      </c>
      <c r="BO156" s="575">
        <v>834</v>
      </c>
      <c r="BP156" s="576">
        <f t="shared" si="357"/>
        <v>0</v>
      </c>
      <c r="BQ156" s="577">
        <f t="shared" si="357"/>
        <v>0</v>
      </c>
      <c r="BR156" s="574">
        <v>49</v>
      </c>
      <c r="BS156" s="575">
        <v>64</v>
      </c>
      <c r="BT156" s="576">
        <f t="shared" si="358"/>
        <v>0</v>
      </c>
      <c r="BU156" s="577">
        <f t="shared" si="358"/>
        <v>0</v>
      </c>
      <c r="BV156" s="574"/>
      <c r="BW156" s="575"/>
      <c r="BX156" s="576">
        <f t="shared" si="359"/>
        <v>0</v>
      </c>
      <c r="BY156" s="577">
        <f t="shared" si="359"/>
        <v>0</v>
      </c>
      <c r="BZ156" s="576">
        <f t="shared" si="360"/>
        <v>790</v>
      </c>
      <c r="CA156" s="577">
        <f t="shared" si="360"/>
        <v>898</v>
      </c>
      <c r="CB156" s="576">
        <f t="shared" si="361"/>
        <v>0</v>
      </c>
      <c r="CC156" s="577">
        <f t="shared" si="361"/>
        <v>0</v>
      </c>
      <c r="CD156" s="574">
        <v>4.03</v>
      </c>
      <c r="CE156" s="575">
        <v>3.85</v>
      </c>
      <c r="CF156" s="576">
        <f t="shared" si="362"/>
        <v>2986.23</v>
      </c>
      <c r="CG156" s="577">
        <f t="shared" si="362"/>
        <v>3210.9</v>
      </c>
      <c r="CH156" s="574">
        <v>5.44</v>
      </c>
      <c r="CI156" s="575">
        <v>5.2</v>
      </c>
      <c r="CJ156" s="576">
        <f t="shared" si="363"/>
        <v>266.56</v>
      </c>
      <c r="CK156" s="577">
        <f t="shared" si="363"/>
        <v>332.8</v>
      </c>
      <c r="CL156" s="574"/>
      <c r="CM156" s="575"/>
      <c r="CN156" s="576">
        <f t="shared" si="364"/>
        <v>0</v>
      </c>
      <c r="CO156" s="577">
        <f t="shared" si="364"/>
        <v>0</v>
      </c>
      <c r="CP156" s="576">
        <f t="shared" si="365"/>
        <v>4.1174556962025317</v>
      </c>
      <c r="CQ156" s="577">
        <f t="shared" si="365"/>
        <v>3.9462138084632521</v>
      </c>
      <c r="CR156" s="576">
        <f t="shared" si="366"/>
        <v>3252.79</v>
      </c>
      <c r="CS156" s="577">
        <f t="shared" si="366"/>
        <v>3543.7000000000003</v>
      </c>
      <c r="CT156" s="574"/>
      <c r="CU156" s="575"/>
      <c r="CV156" s="576">
        <f t="shared" si="367"/>
        <v>0</v>
      </c>
      <c r="CW156" s="577">
        <f t="shared" si="367"/>
        <v>0</v>
      </c>
      <c r="CX156" s="574"/>
      <c r="CY156" s="575"/>
      <c r="CZ156" s="576">
        <f t="shared" si="368"/>
        <v>0</v>
      </c>
      <c r="DA156" s="577">
        <f t="shared" si="368"/>
        <v>0</v>
      </c>
      <c r="DB156" s="574"/>
      <c r="DC156" s="575"/>
      <c r="DD156" s="576">
        <f t="shared" si="369"/>
        <v>0</v>
      </c>
      <c r="DE156" s="577">
        <f t="shared" si="369"/>
        <v>0</v>
      </c>
      <c r="DF156" s="576">
        <f t="shared" si="370"/>
        <v>0</v>
      </c>
      <c r="DG156" s="577">
        <f t="shared" si="370"/>
        <v>0</v>
      </c>
      <c r="DH156" s="576">
        <f t="shared" si="371"/>
        <v>0</v>
      </c>
      <c r="DI156" s="577">
        <f t="shared" si="371"/>
        <v>0</v>
      </c>
      <c r="DJ156" s="576">
        <f t="shared" si="372"/>
        <v>915</v>
      </c>
      <c r="DK156" s="577">
        <f t="shared" si="372"/>
        <v>1073</v>
      </c>
      <c r="DL156" s="576">
        <f t="shared" si="372"/>
        <v>0</v>
      </c>
      <c r="DM156" s="577">
        <f t="shared" si="372"/>
        <v>0</v>
      </c>
      <c r="DN156" s="576">
        <f t="shared" si="373"/>
        <v>4.0808306010928961</v>
      </c>
      <c r="DO156" s="577">
        <f t="shared" si="373"/>
        <v>3.964603914259087</v>
      </c>
      <c r="DP156" s="576">
        <f t="shared" si="374"/>
        <v>3733.96</v>
      </c>
      <c r="DQ156" s="577">
        <f t="shared" si="374"/>
        <v>4254.0200000000004</v>
      </c>
      <c r="DR156" s="576">
        <f t="shared" si="375"/>
        <v>0</v>
      </c>
      <c r="DS156" s="577">
        <f t="shared" si="375"/>
        <v>0</v>
      </c>
      <c r="DT156" s="576">
        <f t="shared" si="376"/>
        <v>0</v>
      </c>
      <c r="DU156" s="577">
        <f t="shared" si="376"/>
        <v>0</v>
      </c>
      <c r="DV156" s="574">
        <v>349</v>
      </c>
      <c r="DW156" s="575">
        <v>325</v>
      </c>
      <c r="DX156" s="576">
        <f t="shared" si="377"/>
        <v>0</v>
      </c>
      <c r="DY156" s="577">
        <f t="shared" si="377"/>
        <v>0</v>
      </c>
      <c r="DZ156" s="574">
        <v>136</v>
      </c>
      <c r="EA156" s="575">
        <v>145</v>
      </c>
      <c r="EB156" s="576">
        <f t="shared" si="378"/>
        <v>0</v>
      </c>
      <c r="EC156" s="577">
        <f t="shared" si="378"/>
        <v>0</v>
      </c>
      <c r="ED156" s="574"/>
      <c r="EE156" s="575"/>
      <c r="EF156" s="576">
        <f t="shared" si="379"/>
        <v>0</v>
      </c>
      <c r="EG156" s="577">
        <f t="shared" si="379"/>
        <v>0</v>
      </c>
      <c r="EH156" s="576">
        <f t="shared" si="380"/>
        <v>485</v>
      </c>
      <c r="EI156" s="577">
        <f t="shared" si="380"/>
        <v>470</v>
      </c>
      <c r="EJ156" s="576">
        <f t="shared" si="381"/>
        <v>0</v>
      </c>
      <c r="EK156" s="577">
        <f t="shared" si="381"/>
        <v>0</v>
      </c>
      <c r="EL156" s="574">
        <v>3.8</v>
      </c>
      <c r="EM156" s="575">
        <v>3.97</v>
      </c>
      <c r="EN156" s="576">
        <f t="shared" si="382"/>
        <v>1326.2</v>
      </c>
      <c r="EO156" s="577">
        <f t="shared" si="382"/>
        <v>1290.25</v>
      </c>
      <c r="EP156" s="574">
        <v>5.53</v>
      </c>
      <c r="EQ156" s="575">
        <v>5.2</v>
      </c>
      <c r="ER156" s="576">
        <f t="shared" si="383"/>
        <v>752.08</v>
      </c>
      <c r="ES156" s="577">
        <f t="shared" si="383"/>
        <v>754</v>
      </c>
      <c r="ET156" s="574"/>
      <c r="EU156" s="575"/>
      <c r="EV156" s="576">
        <f t="shared" si="384"/>
        <v>0</v>
      </c>
      <c r="EW156" s="577">
        <f t="shared" si="384"/>
        <v>0</v>
      </c>
      <c r="EX156" s="576">
        <f t="shared" si="385"/>
        <v>4.2851134020618558</v>
      </c>
      <c r="EY156" s="577">
        <f t="shared" si="385"/>
        <v>4.3494680851063832</v>
      </c>
      <c r="EZ156" s="576">
        <f t="shared" si="386"/>
        <v>2078.2800000000002</v>
      </c>
      <c r="FA156" s="577">
        <f t="shared" si="386"/>
        <v>2044.25</v>
      </c>
      <c r="FB156" s="574"/>
      <c r="FC156" s="575"/>
      <c r="FD156" s="576">
        <f t="shared" si="387"/>
        <v>0</v>
      </c>
      <c r="FE156" s="577">
        <f t="shared" si="387"/>
        <v>0</v>
      </c>
      <c r="FF156" s="574"/>
      <c r="FG156" s="575"/>
      <c r="FH156" s="576">
        <f t="shared" si="388"/>
        <v>0</v>
      </c>
      <c r="FI156" s="577">
        <f t="shared" si="388"/>
        <v>0</v>
      </c>
      <c r="FJ156" s="574"/>
      <c r="FK156" s="575"/>
      <c r="FL156" s="576">
        <f t="shared" si="389"/>
        <v>0</v>
      </c>
      <c r="FM156" s="577">
        <f t="shared" si="389"/>
        <v>0</v>
      </c>
      <c r="FN156" s="576">
        <f t="shared" si="390"/>
        <v>0</v>
      </c>
      <c r="FO156" s="577">
        <f t="shared" si="390"/>
        <v>0</v>
      </c>
      <c r="FP156" s="576">
        <f t="shared" si="391"/>
        <v>0</v>
      </c>
      <c r="FQ156" s="577">
        <f t="shared" si="391"/>
        <v>0</v>
      </c>
      <c r="FR156" s="574">
        <v>123</v>
      </c>
      <c r="FS156" s="575">
        <v>152</v>
      </c>
      <c r="FT156" s="576">
        <f t="shared" si="392"/>
        <v>0</v>
      </c>
      <c r="FU156" s="577">
        <f t="shared" si="392"/>
        <v>0</v>
      </c>
      <c r="FV156" s="574">
        <v>7.59</v>
      </c>
      <c r="FW156" s="575">
        <v>8.35</v>
      </c>
      <c r="FX156" s="576">
        <f t="shared" si="393"/>
        <v>933.56999999999994</v>
      </c>
      <c r="FY156" s="577">
        <f t="shared" si="393"/>
        <v>1269.2</v>
      </c>
      <c r="FZ156" s="574"/>
      <c r="GA156" s="575"/>
      <c r="GB156" s="576">
        <f t="shared" si="394"/>
        <v>0</v>
      </c>
      <c r="GC156" s="577">
        <f t="shared" si="394"/>
        <v>0</v>
      </c>
      <c r="GD156" s="576">
        <f t="shared" si="395"/>
        <v>1201</v>
      </c>
      <c r="GE156" s="577">
        <f t="shared" si="395"/>
        <v>1323</v>
      </c>
      <c r="GF156" s="576">
        <f t="shared" si="395"/>
        <v>0</v>
      </c>
      <c r="GG156" s="577">
        <f t="shared" si="395"/>
        <v>0</v>
      </c>
      <c r="GH156" s="576">
        <f t="shared" si="396"/>
        <v>4733.12</v>
      </c>
      <c r="GI156" s="577">
        <f t="shared" si="396"/>
        <v>5160.43</v>
      </c>
      <c r="GJ156" s="576" t="str">
        <f t="shared" si="397"/>
        <v/>
      </c>
      <c r="GK156" s="577" t="str">
        <f t="shared" si="397"/>
        <v/>
      </c>
      <c r="GL156" s="576">
        <f t="shared" si="398"/>
        <v>199</v>
      </c>
      <c r="GM156" s="577">
        <f t="shared" si="398"/>
        <v>220</v>
      </c>
      <c r="GN156" s="576">
        <f t="shared" si="398"/>
        <v>0</v>
      </c>
      <c r="GO156" s="577">
        <f t="shared" si="398"/>
        <v>0</v>
      </c>
      <c r="GP156" s="576">
        <f t="shared" si="399"/>
        <v>1079.1200000000001</v>
      </c>
      <c r="GQ156" s="577">
        <f t="shared" si="399"/>
        <v>1137.8400000000001</v>
      </c>
      <c r="GR156" s="576">
        <f t="shared" si="400"/>
        <v>0</v>
      </c>
      <c r="GS156" s="577">
        <f t="shared" si="400"/>
        <v>0</v>
      </c>
      <c r="GT156" s="576">
        <f t="shared" si="401"/>
        <v>1400</v>
      </c>
      <c r="GU156" s="577">
        <f t="shared" si="401"/>
        <v>1543</v>
      </c>
      <c r="GV156" s="576">
        <f t="shared" si="401"/>
        <v>0</v>
      </c>
      <c r="GW156" s="577">
        <f t="shared" si="401"/>
        <v>0</v>
      </c>
      <c r="GX156" s="576">
        <f t="shared" si="402"/>
        <v>5812.24</v>
      </c>
      <c r="GY156" s="577">
        <f t="shared" si="402"/>
        <v>6298.27</v>
      </c>
      <c r="GZ156" s="576" t="str">
        <f t="shared" si="402"/>
        <v/>
      </c>
      <c r="HA156" s="577" t="str">
        <f t="shared" si="402"/>
        <v/>
      </c>
      <c r="HB156" s="576">
        <f t="shared" si="403"/>
        <v>0</v>
      </c>
      <c r="HC156" s="577">
        <f t="shared" si="403"/>
        <v>0</v>
      </c>
      <c r="HD156" s="576">
        <f t="shared" si="403"/>
        <v>0</v>
      </c>
      <c r="HE156" s="577">
        <f t="shared" si="403"/>
        <v>0</v>
      </c>
      <c r="HF156" s="576" t="str">
        <f t="shared" si="404"/>
        <v/>
      </c>
      <c r="HG156" s="577" t="str">
        <f t="shared" si="404"/>
        <v/>
      </c>
      <c r="HH156" s="576" t="str">
        <f t="shared" si="405"/>
        <v/>
      </c>
      <c r="HI156" s="577" t="str">
        <f t="shared" si="405"/>
        <v/>
      </c>
      <c r="HJ156" s="576">
        <f t="shared" si="406"/>
        <v>6745.8099999999995</v>
      </c>
      <c r="HK156" s="577">
        <f t="shared" si="406"/>
        <v>7567.47</v>
      </c>
      <c r="HL156" s="576" t="str">
        <f t="shared" si="407"/>
        <v/>
      </c>
      <c r="HM156" s="577" t="str">
        <f t="shared" si="407"/>
        <v/>
      </c>
    </row>
    <row r="157" spans="1:221">
      <c r="A157" s="101" t="s">
        <v>516</v>
      </c>
      <c r="B157" s="8" t="s">
        <v>532</v>
      </c>
      <c r="C157" s="5"/>
      <c r="D157" s="6">
        <v>175810</v>
      </c>
      <c r="E157" s="1">
        <v>8</v>
      </c>
      <c r="F157" s="574">
        <v>1080</v>
      </c>
      <c r="G157" s="575">
        <v>1170</v>
      </c>
      <c r="H157" s="574">
        <v>15</v>
      </c>
      <c r="I157" s="575">
        <v>15</v>
      </c>
      <c r="J157" s="576">
        <f t="shared" si="340"/>
        <v>1065</v>
      </c>
      <c r="K157" s="577">
        <f t="shared" si="340"/>
        <v>1155</v>
      </c>
      <c r="L157" s="574">
        <v>64</v>
      </c>
      <c r="M157" s="575">
        <v>64</v>
      </c>
      <c r="N157" s="576">
        <f t="shared" si="341"/>
        <v>1065</v>
      </c>
      <c r="O157" s="577">
        <f t="shared" si="341"/>
        <v>1155</v>
      </c>
      <c r="P157" s="581">
        <f t="shared" si="341"/>
        <v>0</v>
      </c>
      <c r="Q157" s="582">
        <f t="shared" si="341"/>
        <v>0</v>
      </c>
      <c r="R157" s="574">
        <v>80</v>
      </c>
      <c r="S157" s="575">
        <v>126</v>
      </c>
      <c r="T157" s="576">
        <f t="shared" si="342"/>
        <v>0</v>
      </c>
      <c r="U157" s="577">
        <f t="shared" si="342"/>
        <v>0</v>
      </c>
      <c r="V157" s="574">
        <v>24</v>
      </c>
      <c r="W157" s="575">
        <v>20</v>
      </c>
      <c r="X157" s="576">
        <f t="shared" si="343"/>
        <v>0</v>
      </c>
      <c r="Y157" s="577">
        <f t="shared" si="343"/>
        <v>0</v>
      </c>
      <c r="Z157" s="574"/>
      <c r="AA157" s="575"/>
      <c r="AB157" s="576">
        <f t="shared" si="344"/>
        <v>0</v>
      </c>
      <c r="AC157" s="577">
        <f t="shared" si="344"/>
        <v>0</v>
      </c>
      <c r="AD157" s="576">
        <f t="shared" si="345"/>
        <v>104</v>
      </c>
      <c r="AE157" s="577">
        <f t="shared" si="345"/>
        <v>146</v>
      </c>
      <c r="AF157" s="576">
        <f t="shared" si="346"/>
        <v>0</v>
      </c>
      <c r="AG157" s="577">
        <f t="shared" si="346"/>
        <v>0</v>
      </c>
      <c r="AH157" s="574">
        <v>3.89</v>
      </c>
      <c r="AI157" s="575">
        <v>3.94</v>
      </c>
      <c r="AJ157" s="576">
        <f t="shared" si="347"/>
        <v>311.2</v>
      </c>
      <c r="AK157" s="577">
        <f t="shared" si="347"/>
        <v>496.44</v>
      </c>
      <c r="AL157" s="574">
        <v>4.5</v>
      </c>
      <c r="AM157" s="575">
        <v>4.45</v>
      </c>
      <c r="AN157" s="576">
        <f t="shared" si="348"/>
        <v>108</v>
      </c>
      <c r="AO157" s="577">
        <f t="shared" si="348"/>
        <v>89</v>
      </c>
      <c r="AP157" s="574"/>
      <c r="AQ157" s="575"/>
      <c r="AR157" s="576">
        <f t="shared" si="349"/>
        <v>0</v>
      </c>
      <c r="AS157" s="577">
        <f t="shared" si="349"/>
        <v>0</v>
      </c>
      <c r="AT157" s="576">
        <f t="shared" si="350"/>
        <v>4.0307692307692307</v>
      </c>
      <c r="AU157" s="577">
        <f t="shared" si="350"/>
        <v>4.0098630136986309</v>
      </c>
      <c r="AV157" s="576">
        <f t="shared" si="351"/>
        <v>419.2</v>
      </c>
      <c r="AW157" s="577">
        <f t="shared" si="351"/>
        <v>585.44000000000005</v>
      </c>
      <c r="AX157" s="574"/>
      <c r="AY157" s="575"/>
      <c r="AZ157" s="576">
        <f t="shared" si="352"/>
        <v>0</v>
      </c>
      <c r="BA157" s="577">
        <f t="shared" si="352"/>
        <v>0</v>
      </c>
      <c r="BB157" s="574"/>
      <c r="BC157" s="575"/>
      <c r="BD157" s="576">
        <f t="shared" si="353"/>
        <v>0</v>
      </c>
      <c r="BE157" s="577">
        <f t="shared" si="353"/>
        <v>0</v>
      </c>
      <c r="BF157" s="574"/>
      <c r="BG157" s="575"/>
      <c r="BH157" s="576">
        <f t="shared" si="354"/>
        <v>0</v>
      </c>
      <c r="BI157" s="577">
        <f t="shared" si="354"/>
        <v>0</v>
      </c>
      <c r="BJ157" s="576">
        <f t="shared" si="355"/>
        <v>0</v>
      </c>
      <c r="BK157" s="577">
        <f t="shared" si="355"/>
        <v>0</v>
      </c>
      <c r="BL157" s="576">
        <f t="shared" si="356"/>
        <v>0</v>
      </c>
      <c r="BM157" s="577">
        <f t="shared" si="356"/>
        <v>0</v>
      </c>
      <c r="BN157" s="574">
        <v>380</v>
      </c>
      <c r="BO157" s="575">
        <v>373</v>
      </c>
      <c r="BP157" s="576">
        <f t="shared" si="357"/>
        <v>0</v>
      </c>
      <c r="BQ157" s="577">
        <f t="shared" si="357"/>
        <v>0</v>
      </c>
      <c r="BR157" s="574">
        <v>27</v>
      </c>
      <c r="BS157" s="575">
        <v>23</v>
      </c>
      <c r="BT157" s="576">
        <f t="shared" si="358"/>
        <v>0</v>
      </c>
      <c r="BU157" s="577">
        <f t="shared" si="358"/>
        <v>0</v>
      </c>
      <c r="BV157" s="574"/>
      <c r="BW157" s="575"/>
      <c r="BX157" s="576">
        <f t="shared" si="359"/>
        <v>0</v>
      </c>
      <c r="BY157" s="577">
        <f t="shared" si="359"/>
        <v>0</v>
      </c>
      <c r="BZ157" s="576">
        <f t="shared" si="360"/>
        <v>407</v>
      </c>
      <c r="CA157" s="577">
        <f t="shared" si="360"/>
        <v>396</v>
      </c>
      <c r="CB157" s="576">
        <f t="shared" si="361"/>
        <v>0</v>
      </c>
      <c r="CC157" s="577">
        <f t="shared" si="361"/>
        <v>0</v>
      </c>
      <c r="CD157" s="574">
        <v>3.85</v>
      </c>
      <c r="CE157" s="575">
        <v>3.96</v>
      </c>
      <c r="CF157" s="576">
        <f t="shared" si="362"/>
        <v>1463</v>
      </c>
      <c r="CG157" s="577">
        <f t="shared" si="362"/>
        <v>1477.08</v>
      </c>
      <c r="CH157" s="574">
        <v>3.91</v>
      </c>
      <c r="CI157" s="575">
        <v>6</v>
      </c>
      <c r="CJ157" s="576">
        <f t="shared" si="363"/>
        <v>105.57000000000001</v>
      </c>
      <c r="CK157" s="577">
        <f t="shared" si="363"/>
        <v>138</v>
      </c>
      <c r="CL157" s="574"/>
      <c r="CM157" s="575"/>
      <c r="CN157" s="576">
        <f t="shared" si="364"/>
        <v>0</v>
      </c>
      <c r="CO157" s="577">
        <f t="shared" si="364"/>
        <v>0</v>
      </c>
      <c r="CP157" s="576">
        <f t="shared" si="365"/>
        <v>3.8539803439803437</v>
      </c>
      <c r="CQ157" s="577">
        <f t="shared" si="365"/>
        <v>4.0784848484848482</v>
      </c>
      <c r="CR157" s="576">
        <f t="shared" si="366"/>
        <v>1568.57</v>
      </c>
      <c r="CS157" s="577">
        <f t="shared" si="366"/>
        <v>1615.08</v>
      </c>
      <c r="CT157" s="574"/>
      <c r="CU157" s="575"/>
      <c r="CV157" s="576">
        <f t="shared" si="367"/>
        <v>0</v>
      </c>
      <c r="CW157" s="577">
        <f t="shared" si="367"/>
        <v>0</v>
      </c>
      <c r="CX157" s="574"/>
      <c r="CY157" s="575"/>
      <c r="CZ157" s="576">
        <f t="shared" si="368"/>
        <v>0</v>
      </c>
      <c r="DA157" s="577">
        <f t="shared" si="368"/>
        <v>0</v>
      </c>
      <c r="DB157" s="574"/>
      <c r="DC157" s="575"/>
      <c r="DD157" s="576">
        <f t="shared" si="369"/>
        <v>0</v>
      </c>
      <c r="DE157" s="577">
        <f t="shared" si="369"/>
        <v>0</v>
      </c>
      <c r="DF157" s="576">
        <f t="shared" si="370"/>
        <v>0</v>
      </c>
      <c r="DG157" s="577">
        <f t="shared" si="370"/>
        <v>0</v>
      </c>
      <c r="DH157" s="576">
        <f t="shared" si="371"/>
        <v>0</v>
      </c>
      <c r="DI157" s="577">
        <f t="shared" si="371"/>
        <v>0</v>
      </c>
      <c r="DJ157" s="576">
        <f t="shared" si="372"/>
        <v>511</v>
      </c>
      <c r="DK157" s="577">
        <f t="shared" si="372"/>
        <v>542</v>
      </c>
      <c r="DL157" s="576">
        <f t="shared" si="372"/>
        <v>0</v>
      </c>
      <c r="DM157" s="577">
        <f t="shared" si="372"/>
        <v>0</v>
      </c>
      <c r="DN157" s="576">
        <f t="shared" si="373"/>
        <v>3.8899608610567515</v>
      </c>
      <c r="DO157" s="577">
        <f t="shared" si="373"/>
        <v>4.0599999999999996</v>
      </c>
      <c r="DP157" s="576">
        <f t="shared" si="374"/>
        <v>1987.77</v>
      </c>
      <c r="DQ157" s="577">
        <f t="shared" si="374"/>
        <v>2200.52</v>
      </c>
      <c r="DR157" s="576">
        <f t="shared" si="375"/>
        <v>0</v>
      </c>
      <c r="DS157" s="577">
        <f t="shared" si="375"/>
        <v>0</v>
      </c>
      <c r="DT157" s="576">
        <f t="shared" si="376"/>
        <v>0</v>
      </c>
      <c r="DU157" s="577">
        <f t="shared" si="376"/>
        <v>0</v>
      </c>
      <c r="DV157" s="574">
        <v>252</v>
      </c>
      <c r="DW157" s="575">
        <v>165</v>
      </c>
      <c r="DX157" s="576">
        <f t="shared" si="377"/>
        <v>0</v>
      </c>
      <c r="DY157" s="577">
        <f t="shared" si="377"/>
        <v>0</v>
      </c>
      <c r="DZ157" s="574">
        <v>69</v>
      </c>
      <c r="EA157" s="575">
        <v>89</v>
      </c>
      <c r="EB157" s="576">
        <f t="shared" si="378"/>
        <v>0</v>
      </c>
      <c r="EC157" s="577">
        <f t="shared" si="378"/>
        <v>0</v>
      </c>
      <c r="ED157" s="574"/>
      <c r="EE157" s="575"/>
      <c r="EF157" s="576">
        <f t="shared" si="379"/>
        <v>0</v>
      </c>
      <c r="EG157" s="577">
        <f t="shared" si="379"/>
        <v>0</v>
      </c>
      <c r="EH157" s="576">
        <f t="shared" si="380"/>
        <v>321</v>
      </c>
      <c r="EI157" s="577">
        <f t="shared" si="380"/>
        <v>254</v>
      </c>
      <c r="EJ157" s="576">
        <f t="shared" si="381"/>
        <v>0</v>
      </c>
      <c r="EK157" s="577">
        <f t="shared" si="381"/>
        <v>0</v>
      </c>
      <c r="EL157" s="574">
        <v>3.36</v>
      </c>
      <c r="EM157" s="575">
        <v>3.87</v>
      </c>
      <c r="EN157" s="576">
        <f t="shared" si="382"/>
        <v>846.71999999999991</v>
      </c>
      <c r="EO157" s="577">
        <f t="shared" si="382"/>
        <v>638.55000000000007</v>
      </c>
      <c r="EP157" s="574">
        <v>4.51</v>
      </c>
      <c r="EQ157" s="575">
        <v>5.0599999999999996</v>
      </c>
      <c r="ER157" s="576">
        <f t="shared" si="383"/>
        <v>311.19</v>
      </c>
      <c r="ES157" s="577">
        <f t="shared" si="383"/>
        <v>450.34</v>
      </c>
      <c r="ET157" s="574"/>
      <c r="EU157" s="575"/>
      <c r="EV157" s="576">
        <f t="shared" si="384"/>
        <v>0</v>
      </c>
      <c r="EW157" s="577">
        <f t="shared" si="384"/>
        <v>0</v>
      </c>
      <c r="EX157" s="576">
        <f t="shared" si="385"/>
        <v>3.6071962616822426</v>
      </c>
      <c r="EY157" s="577">
        <f t="shared" si="385"/>
        <v>4.2869685039370085</v>
      </c>
      <c r="EZ157" s="576">
        <f t="shared" si="386"/>
        <v>1157.9099999999999</v>
      </c>
      <c r="FA157" s="577">
        <f t="shared" si="386"/>
        <v>1088.8900000000001</v>
      </c>
      <c r="FB157" s="574"/>
      <c r="FC157" s="575"/>
      <c r="FD157" s="576">
        <f t="shared" si="387"/>
        <v>0</v>
      </c>
      <c r="FE157" s="577">
        <f t="shared" si="387"/>
        <v>0</v>
      </c>
      <c r="FF157" s="574"/>
      <c r="FG157" s="575"/>
      <c r="FH157" s="576">
        <f t="shared" si="388"/>
        <v>0</v>
      </c>
      <c r="FI157" s="577">
        <f t="shared" si="388"/>
        <v>0</v>
      </c>
      <c r="FJ157" s="574"/>
      <c r="FK157" s="575"/>
      <c r="FL157" s="576">
        <f t="shared" si="389"/>
        <v>0</v>
      </c>
      <c r="FM157" s="577">
        <f t="shared" si="389"/>
        <v>0</v>
      </c>
      <c r="FN157" s="576">
        <f t="shared" si="390"/>
        <v>0</v>
      </c>
      <c r="FO157" s="577">
        <f t="shared" si="390"/>
        <v>0</v>
      </c>
      <c r="FP157" s="576">
        <f t="shared" si="391"/>
        <v>0</v>
      </c>
      <c r="FQ157" s="577">
        <f t="shared" si="391"/>
        <v>0</v>
      </c>
      <c r="FR157" s="574">
        <v>233</v>
      </c>
      <c r="FS157" s="575">
        <v>359</v>
      </c>
      <c r="FT157" s="576">
        <f t="shared" si="392"/>
        <v>0</v>
      </c>
      <c r="FU157" s="577">
        <f t="shared" si="392"/>
        <v>0</v>
      </c>
      <c r="FV157" s="574">
        <v>4.26</v>
      </c>
      <c r="FW157" s="575">
        <v>4</v>
      </c>
      <c r="FX157" s="576">
        <f t="shared" si="393"/>
        <v>992.57999999999993</v>
      </c>
      <c r="FY157" s="577">
        <f t="shared" si="393"/>
        <v>1436</v>
      </c>
      <c r="FZ157" s="574"/>
      <c r="GA157" s="575"/>
      <c r="GB157" s="576">
        <f t="shared" si="394"/>
        <v>0</v>
      </c>
      <c r="GC157" s="577">
        <f t="shared" si="394"/>
        <v>0</v>
      </c>
      <c r="GD157" s="576">
        <f t="shared" si="395"/>
        <v>712</v>
      </c>
      <c r="GE157" s="577">
        <f t="shared" si="395"/>
        <v>664</v>
      </c>
      <c r="GF157" s="576">
        <f t="shared" si="395"/>
        <v>0</v>
      </c>
      <c r="GG157" s="577">
        <f t="shared" si="395"/>
        <v>0</v>
      </c>
      <c r="GH157" s="576">
        <f t="shared" si="396"/>
        <v>2620.92</v>
      </c>
      <c r="GI157" s="577">
        <f t="shared" si="396"/>
        <v>2612.0700000000002</v>
      </c>
      <c r="GJ157" s="576" t="str">
        <f t="shared" si="397"/>
        <v/>
      </c>
      <c r="GK157" s="577" t="str">
        <f t="shared" si="397"/>
        <v/>
      </c>
      <c r="GL157" s="576">
        <f t="shared" si="398"/>
        <v>120</v>
      </c>
      <c r="GM157" s="577">
        <f t="shared" si="398"/>
        <v>132</v>
      </c>
      <c r="GN157" s="576">
        <f t="shared" si="398"/>
        <v>0</v>
      </c>
      <c r="GO157" s="577">
        <f t="shared" si="398"/>
        <v>0</v>
      </c>
      <c r="GP157" s="576">
        <f t="shared" si="399"/>
        <v>524.76</v>
      </c>
      <c r="GQ157" s="577">
        <f t="shared" si="399"/>
        <v>677.33999999999992</v>
      </c>
      <c r="GR157" s="576">
        <f t="shared" si="400"/>
        <v>0</v>
      </c>
      <c r="GS157" s="577">
        <f t="shared" si="400"/>
        <v>0</v>
      </c>
      <c r="GT157" s="576">
        <f t="shared" si="401"/>
        <v>832</v>
      </c>
      <c r="GU157" s="577">
        <f t="shared" si="401"/>
        <v>796</v>
      </c>
      <c r="GV157" s="576">
        <f t="shared" si="401"/>
        <v>0</v>
      </c>
      <c r="GW157" s="577">
        <f t="shared" si="401"/>
        <v>0</v>
      </c>
      <c r="GX157" s="576">
        <f t="shared" si="402"/>
        <v>3145.6800000000003</v>
      </c>
      <c r="GY157" s="577">
        <f t="shared" si="402"/>
        <v>3289.41</v>
      </c>
      <c r="GZ157" s="576" t="str">
        <f t="shared" si="402"/>
        <v/>
      </c>
      <c r="HA157" s="577" t="str">
        <f t="shared" si="402"/>
        <v/>
      </c>
      <c r="HB157" s="576">
        <f t="shared" si="403"/>
        <v>0</v>
      </c>
      <c r="HC157" s="577">
        <f t="shared" si="403"/>
        <v>0</v>
      </c>
      <c r="HD157" s="576">
        <f t="shared" si="403"/>
        <v>0</v>
      </c>
      <c r="HE157" s="577">
        <f t="shared" si="403"/>
        <v>0</v>
      </c>
      <c r="HF157" s="576" t="str">
        <f t="shared" si="404"/>
        <v/>
      </c>
      <c r="HG157" s="577" t="str">
        <f t="shared" si="404"/>
        <v/>
      </c>
      <c r="HH157" s="576" t="str">
        <f t="shared" si="405"/>
        <v/>
      </c>
      <c r="HI157" s="577" t="str">
        <f t="shared" si="405"/>
        <v/>
      </c>
      <c r="HJ157" s="576">
        <f t="shared" si="406"/>
        <v>4138.26</v>
      </c>
      <c r="HK157" s="577">
        <f t="shared" si="406"/>
        <v>4725.41</v>
      </c>
      <c r="HL157" s="576" t="str">
        <f t="shared" si="407"/>
        <v/>
      </c>
      <c r="HM157" s="577" t="str">
        <f t="shared" si="407"/>
        <v/>
      </c>
    </row>
    <row r="158" spans="1:221">
      <c r="A158" s="101" t="s">
        <v>516</v>
      </c>
      <c r="B158" s="8" t="s">
        <v>526</v>
      </c>
      <c r="C158" s="7" t="s">
        <v>1143</v>
      </c>
      <c r="D158" s="6">
        <v>175829</v>
      </c>
      <c r="E158" s="1">
        <v>8</v>
      </c>
      <c r="F158" s="574">
        <v>1224</v>
      </c>
      <c r="G158" s="575">
        <v>1135</v>
      </c>
      <c r="H158" s="574">
        <v>25</v>
      </c>
      <c r="I158" s="575">
        <v>9</v>
      </c>
      <c r="J158" s="576">
        <f t="shared" si="340"/>
        <v>1199</v>
      </c>
      <c r="K158" s="577">
        <f t="shared" si="340"/>
        <v>1126</v>
      </c>
      <c r="L158" s="574">
        <v>63</v>
      </c>
      <c r="M158" s="575">
        <v>63</v>
      </c>
      <c r="N158" s="576">
        <f t="shared" si="341"/>
        <v>1199</v>
      </c>
      <c r="O158" s="577">
        <f t="shared" si="341"/>
        <v>1126</v>
      </c>
      <c r="P158" s="581">
        <f t="shared" si="341"/>
        <v>0</v>
      </c>
      <c r="Q158" s="582">
        <f t="shared" si="341"/>
        <v>0</v>
      </c>
      <c r="R158" s="574">
        <v>187</v>
      </c>
      <c r="S158" s="575">
        <v>239</v>
      </c>
      <c r="T158" s="576">
        <f t="shared" si="342"/>
        <v>0</v>
      </c>
      <c r="U158" s="577">
        <f t="shared" si="342"/>
        <v>0</v>
      </c>
      <c r="V158" s="574">
        <v>10</v>
      </c>
      <c r="W158" s="575">
        <v>10</v>
      </c>
      <c r="X158" s="576">
        <f t="shared" si="343"/>
        <v>0</v>
      </c>
      <c r="Y158" s="577">
        <f t="shared" si="343"/>
        <v>0</v>
      </c>
      <c r="Z158" s="574"/>
      <c r="AA158" s="575"/>
      <c r="AB158" s="576">
        <f t="shared" si="344"/>
        <v>0</v>
      </c>
      <c r="AC158" s="577">
        <f t="shared" si="344"/>
        <v>0</v>
      </c>
      <c r="AD158" s="576">
        <f t="shared" si="345"/>
        <v>197</v>
      </c>
      <c r="AE158" s="577">
        <f t="shared" si="345"/>
        <v>249</v>
      </c>
      <c r="AF158" s="576">
        <f t="shared" si="346"/>
        <v>0</v>
      </c>
      <c r="AG158" s="577">
        <f t="shared" si="346"/>
        <v>0</v>
      </c>
      <c r="AH158" s="574">
        <v>3.25</v>
      </c>
      <c r="AI158" s="575">
        <v>3.46</v>
      </c>
      <c r="AJ158" s="576">
        <f t="shared" si="347"/>
        <v>607.75</v>
      </c>
      <c r="AK158" s="577">
        <f t="shared" si="347"/>
        <v>826.93999999999994</v>
      </c>
      <c r="AL158" s="574">
        <v>5</v>
      </c>
      <c r="AM158" s="575">
        <v>3.2</v>
      </c>
      <c r="AN158" s="576">
        <f t="shared" si="348"/>
        <v>50</v>
      </c>
      <c r="AO158" s="577">
        <f t="shared" si="348"/>
        <v>32</v>
      </c>
      <c r="AP158" s="574"/>
      <c r="AQ158" s="575"/>
      <c r="AR158" s="576">
        <f t="shared" si="349"/>
        <v>0</v>
      </c>
      <c r="AS158" s="577">
        <f t="shared" si="349"/>
        <v>0</v>
      </c>
      <c r="AT158" s="576">
        <f t="shared" si="350"/>
        <v>3.3388324873096447</v>
      </c>
      <c r="AU158" s="577">
        <f t="shared" si="350"/>
        <v>3.4495582329317265</v>
      </c>
      <c r="AV158" s="576">
        <f t="shared" si="351"/>
        <v>657.75</v>
      </c>
      <c r="AW158" s="577">
        <f t="shared" si="351"/>
        <v>858.93999999999994</v>
      </c>
      <c r="AX158" s="574"/>
      <c r="AY158" s="575"/>
      <c r="AZ158" s="576">
        <f t="shared" si="352"/>
        <v>0</v>
      </c>
      <c r="BA158" s="577">
        <f t="shared" si="352"/>
        <v>0</v>
      </c>
      <c r="BB158" s="574"/>
      <c r="BC158" s="575"/>
      <c r="BD158" s="576">
        <f t="shared" si="353"/>
        <v>0</v>
      </c>
      <c r="BE158" s="577">
        <f t="shared" si="353"/>
        <v>0</v>
      </c>
      <c r="BF158" s="574"/>
      <c r="BG158" s="575"/>
      <c r="BH158" s="576">
        <f t="shared" si="354"/>
        <v>0</v>
      </c>
      <c r="BI158" s="577">
        <f t="shared" si="354"/>
        <v>0</v>
      </c>
      <c r="BJ158" s="576">
        <f t="shared" si="355"/>
        <v>0</v>
      </c>
      <c r="BK158" s="577">
        <f t="shared" si="355"/>
        <v>0</v>
      </c>
      <c r="BL158" s="576">
        <f t="shared" si="356"/>
        <v>0</v>
      </c>
      <c r="BM158" s="577">
        <f t="shared" si="356"/>
        <v>0</v>
      </c>
      <c r="BN158" s="574">
        <v>689</v>
      </c>
      <c r="BO158" s="575">
        <v>595</v>
      </c>
      <c r="BP158" s="576">
        <f t="shared" si="357"/>
        <v>0</v>
      </c>
      <c r="BQ158" s="577">
        <f t="shared" si="357"/>
        <v>0</v>
      </c>
      <c r="BR158" s="574">
        <v>37</v>
      </c>
      <c r="BS158" s="575">
        <v>28</v>
      </c>
      <c r="BT158" s="576">
        <f t="shared" si="358"/>
        <v>0</v>
      </c>
      <c r="BU158" s="577">
        <f t="shared" si="358"/>
        <v>0</v>
      </c>
      <c r="BV158" s="574"/>
      <c r="BW158" s="575"/>
      <c r="BX158" s="576">
        <f t="shared" si="359"/>
        <v>0</v>
      </c>
      <c r="BY158" s="577">
        <f t="shared" si="359"/>
        <v>0</v>
      </c>
      <c r="BZ158" s="576">
        <f t="shared" si="360"/>
        <v>726</v>
      </c>
      <c r="CA158" s="577">
        <f t="shared" si="360"/>
        <v>623</v>
      </c>
      <c r="CB158" s="576">
        <f t="shared" si="361"/>
        <v>0</v>
      </c>
      <c r="CC158" s="577">
        <f t="shared" si="361"/>
        <v>0</v>
      </c>
      <c r="CD158" s="574">
        <v>3.62</v>
      </c>
      <c r="CE158" s="575">
        <v>3.71</v>
      </c>
      <c r="CF158" s="576">
        <f t="shared" si="362"/>
        <v>2494.1800000000003</v>
      </c>
      <c r="CG158" s="577">
        <f t="shared" si="362"/>
        <v>2207.4499999999998</v>
      </c>
      <c r="CH158" s="574">
        <v>5.61</v>
      </c>
      <c r="CI158" s="575">
        <v>6.13</v>
      </c>
      <c r="CJ158" s="576">
        <f t="shared" si="363"/>
        <v>207.57000000000002</v>
      </c>
      <c r="CK158" s="577">
        <f t="shared" si="363"/>
        <v>171.64</v>
      </c>
      <c r="CL158" s="574"/>
      <c r="CM158" s="575"/>
      <c r="CN158" s="576">
        <f t="shared" si="364"/>
        <v>0</v>
      </c>
      <c r="CO158" s="577">
        <f t="shared" si="364"/>
        <v>0</v>
      </c>
      <c r="CP158" s="576">
        <f t="shared" si="365"/>
        <v>3.7214187327823698</v>
      </c>
      <c r="CQ158" s="577">
        <f t="shared" si="365"/>
        <v>3.8187640449438196</v>
      </c>
      <c r="CR158" s="576">
        <f t="shared" si="366"/>
        <v>2701.7500000000005</v>
      </c>
      <c r="CS158" s="577">
        <f t="shared" si="366"/>
        <v>2379.0899999999997</v>
      </c>
      <c r="CT158" s="574"/>
      <c r="CU158" s="575"/>
      <c r="CV158" s="576">
        <f t="shared" si="367"/>
        <v>0</v>
      </c>
      <c r="CW158" s="577">
        <f t="shared" si="367"/>
        <v>0</v>
      </c>
      <c r="CX158" s="574"/>
      <c r="CY158" s="575"/>
      <c r="CZ158" s="576">
        <f t="shared" si="368"/>
        <v>0</v>
      </c>
      <c r="DA158" s="577">
        <f t="shared" si="368"/>
        <v>0</v>
      </c>
      <c r="DB158" s="574"/>
      <c r="DC158" s="575"/>
      <c r="DD158" s="576">
        <f t="shared" si="369"/>
        <v>0</v>
      </c>
      <c r="DE158" s="577">
        <f t="shared" si="369"/>
        <v>0</v>
      </c>
      <c r="DF158" s="576">
        <f t="shared" si="370"/>
        <v>0</v>
      </c>
      <c r="DG158" s="577">
        <f t="shared" si="370"/>
        <v>0</v>
      </c>
      <c r="DH158" s="576">
        <f t="shared" si="371"/>
        <v>0</v>
      </c>
      <c r="DI158" s="577">
        <f t="shared" si="371"/>
        <v>0</v>
      </c>
      <c r="DJ158" s="576">
        <f t="shared" si="372"/>
        <v>923</v>
      </c>
      <c r="DK158" s="577">
        <f t="shared" si="372"/>
        <v>872</v>
      </c>
      <c r="DL158" s="576">
        <f t="shared" si="372"/>
        <v>0</v>
      </c>
      <c r="DM158" s="577">
        <f t="shared" si="372"/>
        <v>0</v>
      </c>
      <c r="DN158" s="576">
        <f t="shared" si="373"/>
        <v>3.6397616468039007</v>
      </c>
      <c r="DO158" s="577">
        <f t="shared" si="373"/>
        <v>3.7133371559633024</v>
      </c>
      <c r="DP158" s="576">
        <f t="shared" si="374"/>
        <v>3359.5000000000005</v>
      </c>
      <c r="DQ158" s="577">
        <f t="shared" si="374"/>
        <v>3238.0299999999997</v>
      </c>
      <c r="DR158" s="576">
        <f t="shared" si="375"/>
        <v>0</v>
      </c>
      <c r="DS158" s="577">
        <f t="shared" si="375"/>
        <v>0</v>
      </c>
      <c r="DT158" s="576">
        <f t="shared" si="376"/>
        <v>0</v>
      </c>
      <c r="DU158" s="577">
        <f t="shared" si="376"/>
        <v>0</v>
      </c>
      <c r="DV158" s="574">
        <v>131</v>
      </c>
      <c r="DW158" s="575">
        <v>136</v>
      </c>
      <c r="DX158" s="576">
        <f t="shared" si="377"/>
        <v>0</v>
      </c>
      <c r="DY158" s="577">
        <f t="shared" si="377"/>
        <v>0</v>
      </c>
      <c r="DZ158" s="574">
        <v>61</v>
      </c>
      <c r="EA158" s="575">
        <v>49</v>
      </c>
      <c r="EB158" s="576">
        <f t="shared" si="378"/>
        <v>0</v>
      </c>
      <c r="EC158" s="577">
        <f t="shared" si="378"/>
        <v>0</v>
      </c>
      <c r="ED158" s="574"/>
      <c r="EE158" s="575"/>
      <c r="EF158" s="576">
        <f t="shared" si="379"/>
        <v>0</v>
      </c>
      <c r="EG158" s="577">
        <f t="shared" si="379"/>
        <v>0</v>
      </c>
      <c r="EH158" s="576">
        <f t="shared" si="380"/>
        <v>192</v>
      </c>
      <c r="EI158" s="577">
        <f t="shared" si="380"/>
        <v>185</v>
      </c>
      <c r="EJ158" s="576">
        <f t="shared" si="381"/>
        <v>0</v>
      </c>
      <c r="EK158" s="577">
        <f t="shared" si="381"/>
        <v>0</v>
      </c>
      <c r="EL158" s="574">
        <v>3.3</v>
      </c>
      <c r="EM158" s="575">
        <v>3.25</v>
      </c>
      <c r="EN158" s="576">
        <f t="shared" si="382"/>
        <v>432.29999999999995</v>
      </c>
      <c r="EO158" s="577">
        <f t="shared" si="382"/>
        <v>442</v>
      </c>
      <c r="EP158" s="574">
        <v>5.43</v>
      </c>
      <c r="EQ158" s="575">
        <v>5.0199999999999996</v>
      </c>
      <c r="ER158" s="576">
        <f t="shared" si="383"/>
        <v>331.22999999999996</v>
      </c>
      <c r="ES158" s="577">
        <f t="shared" si="383"/>
        <v>245.98</v>
      </c>
      <c r="ET158" s="574"/>
      <c r="EU158" s="575"/>
      <c r="EV158" s="576">
        <f t="shared" si="384"/>
        <v>0</v>
      </c>
      <c r="EW158" s="577">
        <f t="shared" si="384"/>
        <v>0</v>
      </c>
      <c r="EX158" s="576">
        <f t="shared" si="385"/>
        <v>3.9767187499999999</v>
      </c>
      <c r="EY158" s="577">
        <f t="shared" si="385"/>
        <v>3.7188108108108109</v>
      </c>
      <c r="EZ158" s="576">
        <f t="shared" si="386"/>
        <v>763.53</v>
      </c>
      <c r="FA158" s="577">
        <f t="shared" si="386"/>
        <v>687.98</v>
      </c>
      <c r="FB158" s="574"/>
      <c r="FC158" s="575"/>
      <c r="FD158" s="576">
        <f t="shared" si="387"/>
        <v>0</v>
      </c>
      <c r="FE158" s="577">
        <f t="shared" si="387"/>
        <v>0</v>
      </c>
      <c r="FF158" s="574"/>
      <c r="FG158" s="575"/>
      <c r="FH158" s="576">
        <f t="shared" si="388"/>
        <v>0</v>
      </c>
      <c r="FI158" s="577">
        <f t="shared" si="388"/>
        <v>0</v>
      </c>
      <c r="FJ158" s="574"/>
      <c r="FK158" s="575"/>
      <c r="FL158" s="576">
        <f t="shared" si="389"/>
        <v>0</v>
      </c>
      <c r="FM158" s="577">
        <f t="shared" si="389"/>
        <v>0</v>
      </c>
      <c r="FN158" s="576">
        <f t="shared" si="390"/>
        <v>0</v>
      </c>
      <c r="FO158" s="577">
        <f t="shared" si="390"/>
        <v>0</v>
      </c>
      <c r="FP158" s="576">
        <f t="shared" si="391"/>
        <v>0</v>
      </c>
      <c r="FQ158" s="577">
        <f t="shared" si="391"/>
        <v>0</v>
      </c>
      <c r="FR158" s="574">
        <v>84</v>
      </c>
      <c r="FS158" s="575">
        <v>69</v>
      </c>
      <c r="FT158" s="576">
        <f t="shared" si="392"/>
        <v>0</v>
      </c>
      <c r="FU158" s="577">
        <f t="shared" si="392"/>
        <v>0</v>
      </c>
      <c r="FV158" s="574">
        <v>7.68</v>
      </c>
      <c r="FW158" s="575">
        <v>7.79</v>
      </c>
      <c r="FX158" s="576">
        <f t="shared" si="393"/>
        <v>645.12</v>
      </c>
      <c r="FY158" s="577">
        <f t="shared" si="393"/>
        <v>537.51</v>
      </c>
      <c r="FZ158" s="574"/>
      <c r="GA158" s="575"/>
      <c r="GB158" s="576">
        <f t="shared" si="394"/>
        <v>0</v>
      </c>
      <c r="GC158" s="577">
        <f t="shared" si="394"/>
        <v>0</v>
      </c>
      <c r="GD158" s="576">
        <f t="shared" si="395"/>
        <v>1007</v>
      </c>
      <c r="GE158" s="577">
        <f t="shared" si="395"/>
        <v>970</v>
      </c>
      <c r="GF158" s="576">
        <f t="shared" si="395"/>
        <v>0</v>
      </c>
      <c r="GG158" s="577">
        <f t="shared" si="395"/>
        <v>0</v>
      </c>
      <c r="GH158" s="576">
        <f t="shared" si="396"/>
        <v>3534.2300000000005</v>
      </c>
      <c r="GI158" s="577">
        <f t="shared" si="396"/>
        <v>3476.39</v>
      </c>
      <c r="GJ158" s="576" t="str">
        <f t="shared" si="397"/>
        <v/>
      </c>
      <c r="GK158" s="577" t="str">
        <f t="shared" si="397"/>
        <v/>
      </c>
      <c r="GL158" s="576">
        <f t="shared" si="398"/>
        <v>108</v>
      </c>
      <c r="GM158" s="577">
        <f t="shared" si="398"/>
        <v>87</v>
      </c>
      <c r="GN158" s="576">
        <f t="shared" si="398"/>
        <v>0</v>
      </c>
      <c r="GO158" s="577">
        <f t="shared" si="398"/>
        <v>0</v>
      </c>
      <c r="GP158" s="576">
        <f t="shared" si="399"/>
        <v>588.79999999999995</v>
      </c>
      <c r="GQ158" s="577">
        <f t="shared" si="399"/>
        <v>449.62</v>
      </c>
      <c r="GR158" s="576">
        <f t="shared" si="400"/>
        <v>0</v>
      </c>
      <c r="GS158" s="577">
        <f t="shared" si="400"/>
        <v>0</v>
      </c>
      <c r="GT158" s="576">
        <f t="shared" si="401"/>
        <v>1115</v>
      </c>
      <c r="GU158" s="577">
        <f t="shared" si="401"/>
        <v>1057</v>
      </c>
      <c r="GV158" s="576">
        <f t="shared" si="401"/>
        <v>0</v>
      </c>
      <c r="GW158" s="577">
        <f t="shared" si="401"/>
        <v>0</v>
      </c>
      <c r="GX158" s="576">
        <f t="shared" si="402"/>
        <v>4123.0300000000007</v>
      </c>
      <c r="GY158" s="577">
        <f t="shared" si="402"/>
        <v>3926.0099999999998</v>
      </c>
      <c r="GZ158" s="576" t="str">
        <f t="shared" si="402"/>
        <v/>
      </c>
      <c r="HA158" s="577" t="str">
        <f t="shared" si="402"/>
        <v/>
      </c>
      <c r="HB158" s="576">
        <f t="shared" si="403"/>
        <v>0</v>
      </c>
      <c r="HC158" s="577">
        <f t="shared" si="403"/>
        <v>0</v>
      </c>
      <c r="HD158" s="576">
        <f t="shared" si="403"/>
        <v>0</v>
      </c>
      <c r="HE158" s="577">
        <f t="shared" si="403"/>
        <v>0</v>
      </c>
      <c r="HF158" s="576" t="str">
        <f t="shared" si="404"/>
        <v/>
      </c>
      <c r="HG158" s="577" t="str">
        <f t="shared" si="404"/>
        <v/>
      </c>
      <c r="HH158" s="576" t="str">
        <f t="shared" si="405"/>
        <v/>
      </c>
      <c r="HI158" s="577" t="str">
        <f t="shared" si="405"/>
        <v/>
      </c>
      <c r="HJ158" s="576">
        <f t="shared" si="406"/>
        <v>4768.1500000000005</v>
      </c>
      <c r="HK158" s="577">
        <f t="shared" si="406"/>
        <v>4463.5199999999995</v>
      </c>
      <c r="HL158" s="576" t="str">
        <f t="shared" si="407"/>
        <v/>
      </c>
      <c r="HM158" s="577" t="str">
        <f t="shared" si="407"/>
        <v/>
      </c>
    </row>
    <row r="159" spans="1:221">
      <c r="A159" s="101" t="s">
        <v>516</v>
      </c>
      <c r="B159" s="8" t="s">
        <v>527</v>
      </c>
      <c r="C159" s="7"/>
      <c r="D159" s="6">
        <v>176071</v>
      </c>
      <c r="E159" s="1">
        <v>8</v>
      </c>
      <c r="F159" s="574">
        <v>2724</v>
      </c>
      <c r="G159" s="575">
        <v>2694</v>
      </c>
      <c r="H159" s="574">
        <v>628</v>
      </c>
      <c r="I159" s="575">
        <v>634</v>
      </c>
      <c r="J159" s="576">
        <f t="shared" si="340"/>
        <v>2096</v>
      </c>
      <c r="K159" s="577">
        <f t="shared" si="340"/>
        <v>2060</v>
      </c>
      <c r="L159" s="574">
        <v>64</v>
      </c>
      <c r="M159" s="575">
        <v>64</v>
      </c>
      <c r="N159" s="576">
        <f t="shared" si="341"/>
        <v>2096</v>
      </c>
      <c r="O159" s="577">
        <f t="shared" si="341"/>
        <v>2060</v>
      </c>
      <c r="P159" s="581">
        <f t="shared" si="341"/>
        <v>0</v>
      </c>
      <c r="Q159" s="582">
        <f t="shared" si="341"/>
        <v>0</v>
      </c>
      <c r="R159" s="574">
        <v>186</v>
      </c>
      <c r="S159" s="575">
        <v>198</v>
      </c>
      <c r="T159" s="576">
        <f t="shared" si="342"/>
        <v>0</v>
      </c>
      <c r="U159" s="577">
        <f t="shared" si="342"/>
        <v>0</v>
      </c>
      <c r="V159" s="574">
        <v>7</v>
      </c>
      <c r="W159" s="575">
        <v>9</v>
      </c>
      <c r="X159" s="576">
        <f t="shared" si="343"/>
        <v>0</v>
      </c>
      <c r="Y159" s="577">
        <f t="shared" si="343"/>
        <v>0</v>
      </c>
      <c r="Z159" s="574"/>
      <c r="AA159" s="575"/>
      <c r="AB159" s="576">
        <f t="shared" si="344"/>
        <v>0</v>
      </c>
      <c r="AC159" s="577">
        <f t="shared" si="344"/>
        <v>0</v>
      </c>
      <c r="AD159" s="576">
        <f t="shared" si="345"/>
        <v>193</v>
      </c>
      <c r="AE159" s="577">
        <f t="shared" si="345"/>
        <v>207</v>
      </c>
      <c r="AF159" s="576">
        <f t="shared" si="346"/>
        <v>0</v>
      </c>
      <c r="AG159" s="577">
        <f t="shared" si="346"/>
        <v>0</v>
      </c>
      <c r="AH159" s="574">
        <v>3.55</v>
      </c>
      <c r="AI159" s="575">
        <v>3.58</v>
      </c>
      <c r="AJ159" s="576">
        <f t="shared" si="347"/>
        <v>660.3</v>
      </c>
      <c r="AK159" s="577">
        <f t="shared" si="347"/>
        <v>708.84</v>
      </c>
      <c r="AL159" s="574">
        <v>4.07</v>
      </c>
      <c r="AM159" s="575">
        <v>5.0599999999999996</v>
      </c>
      <c r="AN159" s="576">
        <f t="shared" si="348"/>
        <v>28.490000000000002</v>
      </c>
      <c r="AO159" s="577">
        <f t="shared" si="348"/>
        <v>45.54</v>
      </c>
      <c r="AP159" s="574"/>
      <c r="AQ159" s="575"/>
      <c r="AR159" s="576">
        <f t="shared" si="349"/>
        <v>0</v>
      </c>
      <c r="AS159" s="577">
        <f t="shared" si="349"/>
        <v>0</v>
      </c>
      <c r="AT159" s="576">
        <f t="shared" si="350"/>
        <v>3.5688601036269429</v>
      </c>
      <c r="AU159" s="577">
        <f t="shared" si="350"/>
        <v>3.6443478260869564</v>
      </c>
      <c r="AV159" s="576">
        <f t="shared" si="351"/>
        <v>688.79</v>
      </c>
      <c r="AW159" s="577">
        <f t="shared" si="351"/>
        <v>754.38</v>
      </c>
      <c r="AX159" s="574"/>
      <c r="AY159" s="575"/>
      <c r="AZ159" s="576">
        <f t="shared" si="352"/>
        <v>0</v>
      </c>
      <c r="BA159" s="577">
        <f t="shared" si="352"/>
        <v>0</v>
      </c>
      <c r="BB159" s="574"/>
      <c r="BC159" s="575"/>
      <c r="BD159" s="576">
        <f t="shared" si="353"/>
        <v>0</v>
      </c>
      <c r="BE159" s="577">
        <f t="shared" si="353"/>
        <v>0</v>
      </c>
      <c r="BF159" s="574"/>
      <c r="BG159" s="575"/>
      <c r="BH159" s="576">
        <f t="shared" si="354"/>
        <v>0</v>
      </c>
      <c r="BI159" s="577">
        <f t="shared" si="354"/>
        <v>0</v>
      </c>
      <c r="BJ159" s="576">
        <f t="shared" si="355"/>
        <v>0</v>
      </c>
      <c r="BK159" s="577">
        <f t="shared" si="355"/>
        <v>0</v>
      </c>
      <c r="BL159" s="576">
        <f t="shared" si="356"/>
        <v>0</v>
      </c>
      <c r="BM159" s="577">
        <f t="shared" si="356"/>
        <v>0</v>
      </c>
      <c r="BN159" s="574">
        <v>946</v>
      </c>
      <c r="BO159" s="575">
        <v>941</v>
      </c>
      <c r="BP159" s="576">
        <f t="shared" si="357"/>
        <v>0</v>
      </c>
      <c r="BQ159" s="577">
        <f t="shared" si="357"/>
        <v>0</v>
      </c>
      <c r="BR159" s="574">
        <v>88</v>
      </c>
      <c r="BS159" s="575">
        <v>80</v>
      </c>
      <c r="BT159" s="576">
        <f t="shared" si="358"/>
        <v>0</v>
      </c>
      <c r="BU159" s="577">
        <f t="shared" si="358"/>
        <v>0</v>
      </c>
      <c r="BV159" s="574"/>
      <c r="BW159" s="575"/>
      <c r="BX159" s="576">
        <f t="shared" si="359"/>
        <v>0</v>
      </c>
      <c r="BY159" s="577">
        <f t="shared" si="359"/>
        <v>0</v>
      </c>
      <c r="BZ159" s="576">
        <f t="shared" si="360"/>
        <v>1034</v>
      </c>
      <c r="CA159" s="577">
        <f t="shared" si="360"/>
        <v>1021</v>
      </c>
      <c r="CB159" s="576">
        <f t="shared" si="361"/>
        <v>0</v>
      </c>
      <c r="CC159" s="577">
        <f t="shared" si="361"/>
        <v>0</v>
      </c>
      <c r="CD159" s="574">
        <v>3.66</v>
      </c>
      <c r="CE159" s="575">
        <v>3.89</v>
      </c>
      <c r="CF159" s="576">
        <f t="shared" si="362"/>
        <v>3462.36</v>
      </c>
      <c r="CG159" s="577">
        <f t="shared" si="362"/>
        <v>3660.4900000000002</v>
      </c>
      <c r="CH159" s="574">
        <v>6.15</v>
      </c>
      <c r="CI159" s="575">
        <v>5.81</v>
      </c>
      <c r="CJ159" s="576">
        <f t="shared" si="363"/>
        <v>541.20000000000005</v>
      </c>
      <c r="CK159" s="577">
        <f t="shared" si="363"/>
        <v>464.79999999999995</v>
      </c>
      <c r="CL159" s="574"/>
      <c r="CM159" s="575"/>
      <c r="CN159" s="576">
        <f t="shared" si="364"/>
        <v>0</v>
      </c>
      <c r="CO159" s="577">
        <f t="shared" si="364"/>
        <v>0</v>
      </c>
      <c r="CP159" s="576">
        <f t="shared" si="365"/>
        <v>3.8719148936170216</v>
      </c>
      <c r="CQ159" s="577">
        <f t="shared" si="365"/>
        <v>4.0404407443682659</v>
      </c>
      <c r="CR159" s="576">
        <f t="shared" si="366"/>
        <v>4003.5600000000004</v>
      </c>
      <c r="CS159" s="577">
        <f t="shared" si="366"/>
        <v>4125.29</v>
      </c>
      <c r="CT159" s="574"/>
      <c r="CU159" s="575"/>
      <c r="CV159" s="576">
        <f t="shared" si="367"/>
        <v>0</v>
      </c>
      <c r="CW159" s="577">
        <f t="shared" si="367"/>
        <v>0</v>
      </c>
      <c r="CX159" s="574"/>
      <c r="CY159" s="575"/>
      <c r="CZ159" s="576">
        <f t="shared" si="368"/>
        <v>0</v>
      </c>
      <c r="DA159" s="577">
        <f t="shared" si="368"/>
        <v>0</v>
      </c>
      <c r="DB159" s="574"/>
      <c r="DC159" s="575"/>
      <c r="DD159" s="576">
        <f t="shared" si="369"/>
        <v>0</v>
      </c>
      <c r="DE159" s="577">
        <f t="shared" si="369"/>
        <v>0</v>
      </c>
      <c r="DF159" s="576">
        <f t="shared" si="370"/>
        <v>0</v>
      </c>
      <c r="DG159" s="577">
        <f t="shared" si="370"/>
        <v>0</v>
      </c>
      <c r="DH159" s="576">
        <f t="shared" si="371"/>
        <v>0</v>
      </c>
      <c r="DI159" s="577">
        <f t="shared" si="371"/>
        <v>0</v>
      </c>
      <c r="DJ159" s="576">
        <f t="shared" si="372"/>
        <v>1227</v>
      </c>
      <c r="DK159" s="577">
        <f t="shared" si="372"/>
        <v>1228</v>
      </c>
      <c r="DL159" s="576">
        <f t="shared" si="372"/>
        <v>0</v>
      </c>
      <c r="DM159" s="577">
        <f t="shared" si="372"/>
        <v>0</v>
      </c>
      <c r="DN159" s="576">
        <f t="shared" si="373"/>
        <v>3.8242461287693565</v>
      </c>
      <c r="DO159" s="577">
        <f t="shared" si="373"/>
        <v>3.973672638436482</v>
      </c>
      <c r="DP159" s="576">
        <f t="shared" si="374"/>
        <v>4692.3500000000004</v>
      </c>
      <c r="DQ159" s="577">
        <f t="shared" si="374"/>
        <v>4879.67</v>
      </c>
      <c r="DR159" s="576">
        <f t="shared" si="375"/>
        <v>0</v>
      </c>
      <c r="DS159" s="577">
        <f t="shared" si="375"/>
        <v>0</v>
      </c>
      <c r="DT159" s="576">
        <f t="shared" si="376"/>
        <v>0</v>
      </c>
      <c r="DU159" s="577">
        <f t="shared" si="376"/>
        <v>0</v>
      </c>
      <c r="DV159" s="574">
        <v>364</v>
      </c>
      <c r="DW159" s="575">
        <v>360</v>
      </c>
      <c r="DX159" s="576">
        <f t="shared" si="377"/>
        <v>0</v>
      </c>
      <c r="DY159" s="577">
        <f t="shared" si="377"/>
        <v>0</v>
      </c>
      <c r="DZ159" s="574">
        <v>178</v>
      </c>
      <c r="EA159" s="575">
        <v>135</v>
      </c>
      <c r="EB159" s="576">
        <f t="shared" si="378"/>
        <v>0</v>
      </c>
      <c r="EC159" s="577">
        <f t="shared" si="378"/>
        <v>0</v>
      </c>
      <c r="ED159" s="574"/>
      <c r="EE159" s="575"/>
      <c r="EF159" s="576">
        <f t="shared" si="379"/>
        <v>0</v>
      </c>
      <c r="EG159" s="577">
        <f t="shared" si="379"/>
        <v>0</v>
      </c>
      <c r="EH159" s="576">
        <f t="shared" si="380"/>
        <v>542</v>
      </c>
      <c r="EI159" s="577">
        <f t="shared" si="380"/>
        <v>495</v>
      </c>
      <c r="EJ159" s="576">
        <f t="shared" si="381"/>
        <v>0</v>
      </c>
      <c r="EK159" s="577">
        <f t="shared" si="381"/>
        <v>0</v>
      </c>
      <c r="EL159" s="574">
        <v>3.53</v>
      </c>
      <c r="EM159" s="575">
        <v>3.35</v>
      </c>
      <c r="EN159" s="576">
        <f t="shared" si="382"/>
        <v>1284.9199999999998</v>
      </c>
      <c r="EO159" s="577">
        <f t="shared" si="382"/>
        <v>1206</v>
      </c>
      <c r="EP159" s="574">
        <v>5.67</v>
      </c>
      <c r="EQ159" s="575">
        <v>5.0599999999999996</v>
      </c>
      <c r="ER159" s="576">
        <f t="shared" si="383"/>
        <v>1009.26</v>
      </c>
      <c r="ES159" s="577">
        <f t="shared" si="383"/>
        <v>683.09999999999991</v>
      </c>
      <c r="ET159" s="574"/>
      <c r="EU159" s="575"/>
      <c r="EV159" s="576">
        <f t="shared" si="384"/>
        <v>0</v>
      </c>
      <c r="EW159" s="577">
        <f t="shared" si="384"/>
        <v>0</v>
      </c>
      <c r="EX159" s="576">
        <f t="shared" si="385"/>
        <v>4.2328044280442798</v>
      </c>
      <c r="EY159" s="577">
        <f t="shared" si="385"/>
        <v>3.816363636363636</v>
      </c>
      <c r="EZ159" s="576">
        <f t="shared" si="386"/>
        <v>2294.1799999999998</v>
      </c>
      <c r="FA159" s="577">
        <f t="shared" si="386"/>
        <v>1889.1</v>
      </c>
      <c r="FB159" s="574"/>
      <c r="FC159" s="575"/>
      <c r="FD159" s="576">
        <f t="shared" si="387"/>
        <v>0</v>
      </c>
      <c r="FE159" s="577">
        <f t="shared" si="387"/>
        <v>0</v>
      </c>
      <c r="FF159" s="574"/>
      <c r="FG159" s="575"/>
      <c r="FH159" s="576">
        <f t="shared" si="388"/>
        <v>0</v>
      </c>
      <c r="FI159" s="577">
        <f t="shared" si="388"/>
        <v>0</v>
      </c>
      <c r="FJ159" s="574"/>
      <c r="FK159" s="575"/>
      <c r="FL159" s="576">
        <f t="shared" si="389"/>
        <v>0</v>
      </c>
      <c r="FM159" s="577">
        <f t="shared" si="389"/>
        <v>0</v>
      </c>
      <c r="FN159" s="576">
        <f t="shared" si="390"/>
        <v>0</v>
      </c>
      <c r="FO159" s="577">
        <f t="shared" si="390"/>
        <v>0</v>
      </c>
      <c r="FP159" s="576">
        <f t="shared" si="391"/>
        <v>0</v>
      </c>
      <c r="FQ159" s="577">
        <f t="shared" si="391"/>
        <v>0</v>
      </c>
      <c r="FR159" s="574">
        <v>327</v>
      </c>
      <c r="FS159" s="575">
        <v>337</v>
      </c>
      <c r="FT159" s="576">
        <f t="shared" si="392"/>
        <v>0</v>
      </c>
      <c r="FU159" s="577">
        <f t="shared" si="392"/>
        <v>0</v>
      </c>
      <c r="FV159" s="574">
        <v>6.65</v>
      </c>
      <c r="FW159" s="575">
        <v>6.45</v>
      </c>
      <c r="FX159" s="576">
        <f t="shared" si="393"/>
        <v>2174.5500000000002</v>
      </c>
      <c r="FY159" s="577">
        <f t="shared" si="393"/>
        <v>2173.65</v>
      </c>
      <c r="FZ159" s="574"/>
      <c r="GA159" s="575"/>
      <c r="GB159" s="576">
        <f t="shared" si="394"/>
        <v>0</v>
      </c>
      <c r="GC159" s="577">
        <f t="shared" si="394"/>
        <v>0</v>
      </c>
      <c r="GD159" s="576">
        <f t="shared" si="395"/>
        <v>1496</v>
      </c>
      <c r="GE159" s="577">
        <f t="shared" si="395"/>
        <v>1499</v>
      </c>
      <c r="GF159" s="576">
        <f t="shared" si="395"/>
        <v>0</v>
      </c>
      <c r="GG159" s="577">
        <f t="shared" si="395"/>
        <v>0</v>
      </c>
      <c r="GH159" s="576">
        <f t="shared" si="396"/>
        <v>5407.58</v>
      </c>
      <c r="GI159" s="577">
        <f t="shared" si="396"/>
        <v>5575.33</v>
      </c>
      <c r="GJ159" s="576" t="str">
        <f t="shared" si="397"/>
        <v/>
      </c>
      <c r="GK159" s="577" t="str">
        <f t="shared" si="397"/>
        <v/>
      </c>
      <c r="GL159" s="576">
        <f t="shared" si="398"/>
        <v>273</v>
      </c>
      <c r="GM159" s="577">
        <f t="shared" si="398"/>
        <v>224</v>
      </c>
      <c r="GN159" s="576">
        <f t="shared" si="398"/>
        <v>0</v>
      </c>
      <c r="GO159" s="577">
        <f t="shared" si="398"/>
        <v>0</v>
      </c>
      <c r="GP159" s="576">
        <f t="shared" si="399"/>
        <v>1578.95</v>
      </c>
      <c r="GQ159" s="577">
        <f t="shared" si="399"/>
        <v>1193.4399999999998</v>
      </c>
      <c r="GR159" s="576">
        <f t="shared" si="400"/>
        <v>0</v>
      </c>
      <c r="GS159" s="577">
        <f t="shared" si="400"/>
        <v>0</v>
      </c>
      <c r="GT159" s="576">
        <f t="shared" si="401"/>
        <v>1769</v>
      </c>
      <c r="GU159" s="577">
        <f t="shared" si="401"/>
        <v>1723</v>
      </c>
      <c r="GV159" s="576">
        <f t="shared" si="401"/>
        <v>0</v>
      </c>
      <c r="GW159" s="577">
        <f t="shared" si="401"/>
        <v>0</v>
      </c>
      <c r="GX159" s="576">
        <f t="shared" si="402"/>
        <v>6986.53</v>
      </c>
      <c r="GY159" s="577">
        <f t="shared" si="402"/>
        <v>6768.7699999999995</v>
      </c>
      <c r="GZ159" s="576" t="str">
        <f t="shared" si="402"/>
        <v/>
      </c>
      <c r="HA159" s="577" t="str">
        <f t="shared" si="402"/>
        <v/>
      </c>
      <c r="HB159" s="576">
        <f t="shared" si="403"/>
        <v>0</v>
      </c>
      <c r="HC159" s="577">
        <f t="shared" si="403"/>
        <v>0</v>
      </c>
      <c r="HD159" s="576">
        <f t="shared" si="403"/>
        <v>0</v>
      </c>
      <c r="HE159" s="577">
        <f t="shared" si="403"/>
        <v>0</v>
      </c>
      <c r="HF159" s="576" t="str">
        <f t="shared" si="404"/>
        <v/>
      </c>
      <c r="HG159" s="577" t="str">
        <f t="shared" si="404"/>
        <v/>
      </c>
      <c r="HH159" s="576" t="str">
        <f t="shared" si="405"/>
        <v/>
      </c>
      <c r="HI159" s="577" t="str">
        <f t="shared" si="405"/>
        <v/>
      </c>
      <c r="HJ159" s="576">
        <f t="shared" si="406"/>
        <v>9161.0800000000017</v>
      </c>
      <c r="HK159" s="577">
        <f t="shared" si="406"/>
        <v>8942.42</v>
      </c>
      <c r="HL159" s="576" t="str">
        <f t="shared" si="407"/>
        <v/>
      </c>
      <c r="HM159" s="577" t="str">
        <f t="shared" si="407"/>
        <v/>
      </c>
    </row>
    <row r="160" spans="1:221">
      <c r="A160" s="101" t="s">
        <v>516</v>
      </c>
      <c r="B160" s="8" t="s">
        <v>528</v>
      </c>
      <c r="C160" s="7"/>
      <c r="D160" s="6">
        <v>176178</v>
      </c>
      <c r="E160" s="1">
        <v>8</v>
      </c>
      <c r="F160" s="574">
        <v>1050</v>
      </c>
      <c r="G160" s="575">
        <v>1182</v>
      </c>
      <c r="H160" s="574">
        <v>3</v>
      </c>
      <c r="I160" s="575">
        <v>6</v>
      </c>
      <c r="J160" s="576">
        <f t="shared" si="340"/>
        <v>1047</v>
      </c>
      <c r="K160" s="577">
        <f t="shared" si="340"/>
        <v>1176</v>
      </c>
      <c r="L160" s="574">
        <v>64</v>
      </c>
      <c r="M160" s="575">
        <v>64</v>
      </c>
      <c r="N160" s="576">
        <f t="shared" si="341"/>
        <v>1047</v>
      </c>
      <c r="O160" s="577">
        <f t="shared" si="341"/>
        <v>1176</v>
      </c>
      <c r="P160" s="581">
        <f t="shared" si="341"/>
        <v>0</v>
      </c>
      <c r="Q160" s="582">
        <f t="shared" si="341"/>
        <v>0</v>
      </c>
      <c r="R160" s="574">
        <v>72</v>
      </c>
      <c r="S160" s="575">
        <v>96</v>
      </c>
      <c r="T160" s="576">
        <f t="shared" si="342"/>
        <v>0</v>
      </c>
      <c r="U160" s="577">
        <f t="shared" si="342"/>
        <v>0</v>
      </c>
      <c r="V160" s="574">
        <v>6</v>
      </c>
      <c r="W160" s="575">
        <v>11</v>
      </c>
      <c r="X160" s="576">
        <f t="shared" si="343"/>
        <v>0</v>
      </c>
      <c r="Y160" s="577">
        <f t="shared" si="343"/>
        <v>0</v>
      </c>
      <c r="Z160" s="574"/>
      <c r="AA160" s="575"/>
      <c r="AB160" s="576">
        <f t="shared" si="344"/>
        <v>0</v>
      </c>
      <c r="AC160" s="577">
        <f t="shared" si="344"/>
        <v>0</v>
      </c>
      <c r="AD160" s="576">
        <f t="shared" si="345"/>
        <v>78</v>
      </c>
      <c r="AE160" s="577">
        <f t="shared" si="345"/>
        <v>107</v>
      </c>
      <c r="AF160" s="576">
        <f t="shared" si="346"/>
        <v>0</v>
      </c>
      <c r="AG160" s="577">
        <f t="shared" si="346"/>
        <v>0</v>
      </c>
      <c r="AH160" s="574">
        <v>3.59</v>
      </c>
      <c r="AI160" s="575">
        <v>3.78</v>
      </c>
      <c r="AJ160" s="576">
        <f t="shared" si="347"/>
        <v>258.48</v>
      </c>
      <c r="AK160" s="577">
        <f t="shared" si="347"/>
        <v>362.88</v>
      </c>
      <c r="AL160" s="574">
        <v>4.67</v>
      </c>
      <c r="AM160" s="575">
        <v>5.27</v>
      </c>
      <c r="AN160" s="576">
        <f t="shared" si="348"/>
        <v>28.02</v>
      </c>
      <c r="AO160" s="577">
        <f t="shared" si="348"/>
        <v>57.97</v>
      </c>
      <c r="AP160" s="574"/>
      <c r="AQ160" s="575"/>
      <c r="AR160" s="576">
        <f t="shared" si="349"/>
        <v>0</v>
      </c>
      <c r="AS160" s="577">
        <f t="shared" si="349"/>
        <v>0</v>
      </c>
      <c r="AT160" s="576">
        <f t="shared" si="350"/>
        <v>3.6730769230769229</v>
      </c>
      <c r="AU160" s="577">
        <f t="shared" si="350"/>
        <v>3.9331775700934584</v>
      </c>
      <c r="AV160" s="576">
        <f t="shared" si="351"/>
        <v>286.5</v>
      </c>
      <c r="AW160" s="577">
        <f t="shared" si="351"/>
        <v>420.85</v>
      </c>
      <c r="AX160" s="574"/>
      <c r="AY160" s="575"/>
      <c r="AZ160" s="576">
        <f t="shared" si="352"/>
        <v>0</v>
      </c>
      <c r="BA160" s="577">
        <f t="shared" si="352"/>
        <v>0</v>
      </c>
      <c r="BB160" s="574"/>
      <c r="BC160" s="575"/>
      <c r="BD160" s="576">
        <f t="shared" si="353"/>
        <v>0</v>
      </c>
      <c r="BE160" s="577">
        <f t="shared" si="353"/>
        <v>0</v>
      </c>
      <c r="BF160" s="574"/>
      <c r="BG160" s="575"/>
      <c r="BH160" s="576">
        <f t="shared" si="354"/>
        <v>0</v>
      </c>
      <c r="BI160" s="577">
        <f t="shared" si="354"/>
        <v>0</v>
      </c>
      <c r="BJ160" s="576">
        <f t="shared" si="355"/>
        <v>0</v>
      </c>
      <c r="BK160" s="577">
        <f t="shared" si="355"/>
        <v>0</v>
      </c>
      <c r="BL160" s="576">
        <f t="shared" si="356"/>
        <v>0</v>
      </c>
      <c r="BM160" s="577">
        <f t="shared" si="356"/>
        <v>0</v>
      </c>
      <c r="BN160" s="574">
        <v>479</v>
      </c>
      <c r="BO160" s="575">
        <v>587</v>
      </c>
      <c r="BP160" s="576">
        <f t="shared" si="357"/>
        <v>0</v>
      </c>
      <c r="BQ160" s="577">
        <f t="shared" si="357"/>
        <v>0</v>
      </c>
      <c r="BR160" s="574">
        <v>30</v>
      </c>
      <c r="BS160" s="575">
        <v>27</v>
      </c>
      <c r="BT160" s="576">
        <f t="shared" si="358"/>
        <v>0</v>
      </c>
      <c r="BU160" s="577">
        <f t="shared" si="358"/>
        <v>0</v>
      </c>
      <c r="BV160" s="574"/>
      <c r="BW160" s="575"/>
      <c r="BX160" s="576">
        <f t="shared" si="359"/>
        <v>0</v>
      </c>
      <c r="BY160" s="577">
        <f t="shared" si="359"/>
        <v>0</v>
      </c>
      <c r="BZ160" s="576">
        <f t="shared" si="360"/>
        <v>509</v>
      </c>
      <c r="CA160" s="577">
        <f t="shared" si="360"/>
        <v>614</v>
      </c>
      <c r="CB160" s="576">
        <f t="shared" si="361"/>
        <v>0</v>
      </c>
      <c r="CC160" s="577">
        <f t="shared" si="361"/>
        <v>0</v>
      </c>
      <c r="CD160" s="574">
        <v>4.01</v>
      </c>
      <c r="CE160" s="575">
        <v>4.2300000000000004</v>
      </c>
      <c r="CF160" s="576">
        <f t="shared" si="362"/>
        <v>1920.79</v>
      </c>
      <c r="CG160" s="577">
        <f t="shared" si="362"/>
        <v>2483.0100000000002</v>
      </c>
      <c r="CH160" s="574">
        <v>5.6</v>
      </c>
      <c r="CI160" s="575">
        <v>5.39</v>
      </c>
      <c r="CJ160" s="576">
        <f t="shared" si="363"/>
        <v>168</v>
      </c>
      <c r="CK160" s="577">
        <f t="shared" si="363"/>
        <v>145.53</v>
      </c>
      <c r="CL160" s="574"/>
      <c r="CM160" s="575"/>
      <c r="CN160" s="576">
        <f t="shared" si="364"/>
        <v>0</v>
      </c>
      <c r="CO160" s="577">
        <f t="shared" si="364"/>
        <v>0</v>
      </c>
      <c r="CP160" s="576">
        <f t="shared" si="365"/>
        <v>4.1037131630648327</v>
      </c>
      <c r="CQ160" s="577">
        <f t="shared" si="365"/>
        <v>4.2810097719869713</v>
      </c>
      <c r="CR160" s="576">
        <f t="shared" si="366"/>
        <v>2088.79</v>
      </c>
      <c r="CS160" s="577">
        <f t="shared" si="366"/>
        <v>2628.5400000000004</v>
      </c>
      <c r="CT160" s="574"/>
      <c r="CU160" s="575"/>
      <c r="CV160" s="576">
        <f t="shared" si="367"/>
        <v>0</v>
      </c>
      <c r="CW160" s="577">
        <f t="shared" si="367"/>
        <v>0</v>
      </c>
      <c r="CX160" s="574"/>
      <c r="CY160" s="575"/>
      <c r="CZ160" s="576">
        <f t="shared" si="368"/>
        <v>0</v>
      </c>
      <c r="DA160" s="577">
        <f t="shared" si="368"/>
        <v>0</v>
      </c>
      <c r="DB160" s="574"/>
      <c r="DC160" s="575"/>
      <c r="DD160" s="576">
        <f t="shared" si="369"/>
        <v>0</v>
      </c>
      <c r="DE160" s="577">
        <f t="shared" si="369"/>
        <v>0</v>
      </c>
      <c r="DF160" s="576">
        <f t="shared" si="370"/>
        <v>0</v>
      </c>
      <c r="DG160" s="577">
        <f t="shared" si="370"/>
        <v>0</v>
      </c>
      <c r="DH160" s="576">
        <f t="shared" si="371"/>
        <v>0</v>
      </c>
      <c r="DI160" s="577">
        <f t="shared" si="371"/>
        <v>0</v>
      </c>
      <c r="DJ160" s="576">
        <f t="shared" si="372"/>
        <v>587</v>
      </c>
      <c r="DK160" s="577">
        <f t="shared" si="372"/>
        <v>721</v>
      </c>
      <c r="DL160" s="576">
        <f t="shared" si="372"/>
        <v>0</v>
      </c>
      <c r="DM160" s="577">
        <f t="shared" si="372"/>
        <v>0</v>
      </c>
      <c r="DN160" s="576">
        <f t="shared" si="373"/>
        <v>4.0464906303236798</v>
      </c>
      <c r="DO160" s="577">
        <f t="shared" si="373"/>
        <v>4.2293897364771151</v>
      </c>
      <c r="DP160" s="576">
        <f t="shared" si="374"/>
        <v>2375.29</v>
      </c>
      <c r="DQ160" s="577">
        <f t="shared" si="374"/>
        <v>3049.39</v>
      </c>
      <c r="DR160" s="576">
        <f t="shared" si="375"/>
        <v>0</v>
      </c>
      <c r="DS160" s="577">
        <f t="shared" si="375"/>
        <v>0</v>
      </c>
      <c r="DT160" s="576">
        <f t="shared" si="376"/>
        <v>0</v>
      </c>
      <c r="DU160" s="577">
        <f t="shared" si="376"/>
        <v>0</v>
      </c>
      <c r="DV160" s="574">
        <v>164</v>
      </c>
      <c r="DW160" s="575">
        <v>191</v>
      </c>
      <c r="DX160" s="576">
        <f t="shared" si="377"/>
        <v>0</v>
      </c>
      <c r="DY160" s="577">
        <f t="shared" si="377"/>
        <v>0</v>
      </c>
      <c r="DZ160" s="574">
        <v>44</v>
      </c>
      <c r="EA160" s="575">
        <v>58</v>
      </c>
      <c r="EB160" s="576">
        <f t="shared" si="378"/>
        <v>0</v>
      </c>
      <c r="EC160" s="577">
        <f t="shared" si="378"/>
        <v>0</v>
      </c>
      <c r="ED160" s="574"/>
      <c r="EE160" s="575"/>
      <c r="EF160" s="576">
        <f t="shared" si="379"/>
        <v>0</v>
      </c>
      <c r="EG160" s="577">
        <f t="shared" si="379"/>
        <v>0</v>
      </c>
      <c r="EH160" s="576">
        <f t="shared" si="380"/>
        <v>208</v>
      </c>
      <c r="EI160" s="577">
        <f t="shared" si="380"/>
        <v>249</v>
      </c>
      <c r="EJ160" s="576">
        <f t="shared" si="381"/>
        <v>0</v>
      </c>
      <c r="EK160" s="577">
        <f t="shared" si="381"/>
        <v>0</v>
      </c>
      <c r="EL160" s="574">
        <v>2.92</v>
      </c>
      <c r="EM160" s="575">
        <v>3.14</v>
      </c>
      <c r="EN160" s="576">
        <f t="shared" si="382"/>
        <v>478.88</v>
      </c>
      <c r="EO160" s="577">
        <f t="shared" si="382"/>
        <v>599.74</v>
      </c>
      <c r="EP160" s="574">
        <v>3.89</v>
      </c>
      <c r="EQ160" s="575">
        <v>5.03</v>
      </c>
      <c r="ER160" s="576">
        <f t="shared" si="383"/>
        <v>171.16</v>
      </c>
      <c r="ES160" s="577">
        <f t="shared" si="383"/>
        <v>291.74</v>
      </c>
      <c r="ET160" s="574"/>
      <c r="EU160" s="575"/>
      <c r="EV160" s="576">
        <f t="shared" si="384"/>
        <v>0</v>
      </c>
      <c r="EW160" s="577">
        <f t="shared" si="384"/>
        <v>0</v>
      </c>
      <c r="EX160" s="576">
        <f t="shared" si="385"/>
        <v>3.1251923076923074</v>
      </c>
      <c r="EY160" s="577">
        <f t="shared" si="385"/>
        <v>3.5802409638554216</v>
      </c>
      <c r="EZ160" s="576">
        <f t="shared" si="386"/>
        <v>650.04</v>
      </c>
      <c r="FA160" s="577">
        <f t="shared" si="386"/>
        <v>891.48</v>
      </c>
      <c r="FB160" s="574"/>
      <c r="FC160" s="575"/>
      <c r="FD160" s="576">
        <f t="shared" si="387"/>
        <v>0</v>
      </c>
      <c r="FE160" s="577">
        <f t="shared" si="387"/>
        <v>0</v>
      </c>
      <c r="FF160" s="574"/>
      <c r="FG160" s="575"/>
      <c r="FH160" s="576">
        <f t="shared" si="388"/>
        <v>0</v>
      </c>
      <c r="FI160" s="577">
        <f t="shared" si="388"/>
        <v>0</v>
      </c>
      <c r="FJ160" s="574"/>
      <c r="FK160" s="575"/>
      <c r="FL160" s="576">
        <f t="shared" si="389"/>
        <v>0</v>
      </c>
      <c r="FM160" s="577">
        <f t="shared" si="389"/>
        <v>0</v>
      </c>
      <c r="FN160" s="576">
        <f t="shared" si="390"/>
        <v>0</v>
      </c>
      <c r="FO160" s="577">
        <f t="shared" si="390"/>
        <v>0</v>
      </c>
      <c r="FP160" s="576">
        <f t="shared" si="391"/>
        <v>0</v>
      </c>
      <c r="FQ160" s="577">
        <f t="shared" si="391"/>
        <v>0</v>
      </c>
      <c r="FR160" s="574">
        <v>252</v>
      </c>
      <c r="FS160" s="575">
        <v>206</v>
      </c>
      <c r="FT160" s="576">
        <f t="shared" si="392"/>
        <v>0</v>
      </c>
      <c r="FU160" s="577">
        <f t="shared" si="392"/>
        <v>0</v>
      </c>
      <c r="FV160" s="574">
        <v>4.79</v>
      </c>
      <c r="FW160" s="575">
        <v>6.03</v>
      </c>
      <c r="FX160" s="576">
        <f t="shared" si="393"/>
        <v>1207.08</v>
      </c>
      <c r="FY160" s="577">
        <f t="shared" si="393"/>
        <v>1242.18</v>
      </c>
      <c r="FZ160" s="574"/>
      <c r="GA160" s="575"/>
      <c r="GB160" s="576">
        <f t="shared" si="394"/>
        <v>0</v>
      </c>
      <c r="GC160" s="577">
        <f t="shared" si="394"/>
        <v>0</v>
      </c>
      <c r="GD160" s="576">
        <f t="shared" si="395"/>
        <v>715</v>
      </c>
      <c r="GE160" s="577">
        <f t="shared" si="395"/>
        <v>874</v>
      </c>
      <c r="GF160" s="576">
        <f t="shared" si="395"/>
        <v>0</v>
      </c>
      <c r="GG160" s="577">
        <f t="shared" si="395"/>
        <v>0</v>
      </c>
      <c r="GH160" s="576">
        <f t="shared" si="396"/>
        <v>2658.15</v>
      </c>
      <c r="GI160" s="577">
        <f t="shared" si="396"/>
        <v>3445.63</v>
      </c>
      <c r="GJ160" s="576" t="str">
        <f t="shared" si="397"/>
        <v/>
      </c>
      <c r="GK160" s="577" t="str">
        <f t="shared" si="397"/>
        <v/>
      </c>
      <c r="GL160" s="576">
        <f t="shared" si="398"/>
        <v>80</v>
      </c>
      <c r="GM160" s="577">
        <f t="shared" si="398"/>
        <v>96</v>
      </c>
      <c r="GN160" s="576">
        <f t="shared" si="398"/>
        <v>0</v>
      </c>
      <c r="GO160" s="577">
        <f t="shared" si="398"/>
        <v>0</v>
      </c>
      <c r="GP160" s="576">
        <f t="shared" si="399"/>
        <v>367.18</v>
      </c>
      <c r="GQ160" s="577">
        <f t="shared" si="399"/>
        <v>495.24</v>
      </c>
      <c r="GR160" s="576">
        <f t="shared" si="400"/>
        <v>0</v>
      </c>
      <c r="GS160" s="577">
        <f t="shared" si="400"/>
        <v>0</v>
      </c>
      <c r="GT160" s="576">
        <f t="shared" si="401"/>
        <v>795</v>
      </c>
      <c r="GU160" s="577">
        <f t="shared" si="401"/>
        <v>970</v>
      </c>
      <c r="GV160" s="576">
        <f t="shared" si="401"/>
        <v>0</v>
      </c>
      <c r="GW160" s="577">
        <f t="shared" si="401"/>
        <v>0</v>
      </c>
      <c r="GX160" s="576">
        <f t="shared" si="402"/>
        <v>3025.33</v>
      </c>
      <c r="GY160" s="577">
        <f t="shared" si="402"/>
        <v>3940.87</v>
      </c>
      <c r="GZ160" s="576" t="str">
        <f t="shared" si="402"/>
        <v/>
      </c>
      <c r="HA160" s="577" t="str">
        <f t="shared" si="402"/>
        <v/>
      </c>
      <c r="HB160" s="576">
        <f t="shared" si="403"/>
        <v>0</v>
      </c>
      <c r="HC160" s="577">
        <f t="shared" si="403"/>
        <v>0</v>
      </c>
      <c r="HD160" s="576">
        <f t="shared" si="403"/>
        <v>0</v>
      </c>
      <c r="HE160" s="577">
        <f t="shared" si="403"/>
        <v>0</v>
      </c>
      <c r="HF160" s="576" t="str">
        <f t="shared" si="404"/>
        <v/>
      </c>
      <c r="HG160" s="577" t="str">
        <f t="shared" si="404"/>
        <v/>
      </c>
      <c r="HH160" s="576" t="str">
        <f t="shared" si="405"/>
        <v/>
      </c>
      <c r="HI160" s="577" t="str">
        <f t="shared" si="405"/>
        <v/>
      </c>
      <c r="HJ160" s="576">
        <f t="shared" si="406"/>
        <v>4232.41</v>
      </c>
      <c r="HK160" s="577">
        <f t="shared" si="406"/>
        <v>5183.05</v>
      </c>
      <c r="HL160" s="576" t="str">
        <f t="shared" si="407"/>
        <v/>
      </c>
      <c r="HM160" s="577" t="str">
        <f t="shared" si="407"/>
        <v/>
      </c>
    </row>
    <row r="161" spans="1:221">
      <c r="A161" s="101" t="s">
        <v>516</v>
      </c>
      <c r="B161" s="8" t="s">
        <v>529</v>
      </c>
      <c r="C161" s="7"/>
      <c r="D161" s="6">
        <v>175573</v>
      </c>
      <c r="E161" s="1">
        <v>9</v>
      </c>
      <c r="F161" s="574">
        <v>682</v>
      </c>
      <c r="G161" s="575">
        <v>733</v>
      </c>
      <c r="H161" s="574">
        <v>7</v>
      </c>
      <c r="I161" s="575">
        <v>13</v>
      </c>
      <c r="J161" s="576">
        <f t="shared" si="340"/>
        <v>675</v>
      </c>
      <c r="K161" s="577">
        <f t="shared" si="340"/>
        <v>720</v>
      </c>
      <c r="L161" s="574">
        <v>64</v>
      </c>
      <c r="M161" s="575">
        <v>64</v>
      </c>
      <c r="N161" s="576">
        <f t="shared" si="341"/>
        <v>675</v>
      </c>
      <c r="O161" s="577">
        <f t="shared" si="341"/>
        <v>720</v>
      </c>
      <c r="P161" s="581">
        <f t="shared" si="341"/>
        <v>0</v>
      </c>
      <c r="Q161" s="582">
        <f t="shared" si="341"/>
        <v>0</v>
      </c>
      <c r="R161" s="574">
        <v>87</v>
      </c>
      <c r="S161" s="575">
        <v>116</v>
      </c>
      <c r="T161" s="576">
        <f t="shared" si="342"/>
        <v>0</v>
      </c>
      <c r="U161" s="577">
        <f t="shared" si="342"/>
        <v>0</v>
      </c>
      <c r="V161" s="574">
        <v>13</v>
      </c>
      <c r="W161" s="575">
        <v>14</v>
      </c>
      <c r="X161" s="576">
        <f t="shared" si="343"/>
        <v>0</v>
      </c>
      <c r="Y161" s="577">
        <f t="shared" si="343"/>
        <v>0</v>
      </c>
      <c r="Z161" s="574"/>
      <c r="AA161" s="575"/>
      <c r="AB161" s="576">
        <f t="shared" si="344"/>
        <v>0</v>
      </c>
      <c r="AC161" s="577">
        <f t="shared" si="344"/>
        <v>0</v>
      </c>
      <c r="AD161" s="576">
        <f t="shared" si="345"/>
        <v>100</v>
      </c>
      <c r="AE161" s="577">
        <f t="shared" si="345"/>
        <v>130</v>
      </c>
      <c r="AF161" s="576">
        <f t="shared" si="346"/>
        <v>0</v>
      </c>
      <c r="AG161" s="577">
        <f t="shared" si="346"/>
        <v>0</v>
      </c>
      <c r="AH161" s="574">
        <v>3.46</v>
      </c>
      <c r="AI161" s="575">
        <v>3.85</v>
      </c>
      <c r="AJ161" s="576">
        <f t="shared" si="347"/>
        <v>301.02</v>
      </c>
      <c r="AK161" s="577">
        <f t="shared" si="347"/>
        <v>446.6</v>
      </c>
      <c r="AL161" s="574">
        <v>5.04</v>
      </c>
      <c r="AM161" s="575">
        <v>3.54</v>
      </c>
      <c r="AN161" s="576">
        <f t="shared" si="348"/>
        <v>65.52</v>
      </c>
      <c r="AO161" s="577">
        <f t="shared" si="348"/>
        <v>49.56</v>
      </c>
      <c r="AP161" s="574"/>
      <c r="AQ161" s="575"/>
      <c r="AR161" s="576">
        <f t="shared" si="349"/>
        <v>0</v>
      </c>
      <c r="AS161" s="577">
        <f t="shared" si="349"/>
        <v>0</v>
      </c>
      <c r="AT161" s="576">
        <f t="shared" si="350"/>
        <v>3.6653999999999995</v>
      </c>
      <c r="AU161" s="577">
        <f t="shared" si="350"/>
        <v>3.816615384615385</v>
      </c>
      <c r="AV161" s="576">
        <f t="shared" si="351"/>
        <v>366.53999999999996</v>
      </c>
      <c r="AW161" s="577">
        <f t="shared" si="351"/>
        <v>496.16</v>
      </c>
      <c r="AX161" s="574"/>
      <c r="AY161" s="575"/>
      <c r="AZ161" s="576">
        <f t="shared" si="352"/>
        <v>0</v>
      </c>
      <c r="BA161" s="577">
        <f t="shared" si="352"/>
        <v>0</v>
      </c>
      <c r="BB161" s="574"/>
      <c r="BC161" s="575"/>
      <c r="BD161" s="576">
        <f t="shared" si="353"/>
        <v>0</v>
      </c>
      <c r="BE161" s="577">
        <f t="shared" si="353"/>
        <v>0</v>
      </c>
      <c r="BF161" s="574"/>
      <c r="BG161" s="575"/>
      <c r="BH161" s="576">
        <f t="shared" si="354"/>
        <v>0</v>
      </c>
      <c r="BI161" s="577">
        <f t="shared" si="354"/>
        <v>0</v>
      </c>
      <c r="BJ161" s="576">
        <f t="shared" si="355"/>
        <v>0</v>
      </c>
      <c r="BK161" s="577">
        <f t="shared" si="355"/>
        <v>0</v>
      </c>
      <c r="BL161" s="576">
        <f t="shared" si="356"/>
        <v>0</v>
      </c>
      <c r="BM161" s="577">
        <f t="shared" si="356"/>
        <v>0</v>
      </c>
      <c r="BN161" s="574">
        <v>339</v>
      </c>
      <c r="BO161" s="575">
        <v>323</v>
      </c>
      <c r="BP161" s="576">
        <f t="shared" si="357"/>
        <v>0</v>
      </c>
      <c r="BQ161" s="577">
        <f t="shared" si="357"/>
        <v>0</v>
      </c>
      <c r="BR161" s="574">
        <v>22</v>
      </c>
      <c r="BS161" s="575">
        <v>23</v>
      </c>
      <c r="BT161" s="576">
        <f t="shared" si="358"/>
        <v>0</v>
      </c>
      <c r="BU161" s="577">
        <f t="shared" si="358"/>
        <v>0</v>
      </c>
      <c r="BV161" s="574"/>
      <c r="BW161" s="575"/>
      <c r="BX161" s="576">
        <f t="shared" si="359"/>
        <v>0</v>
      </c>
      <c r="BY161" s="577">
        <f t="shared" si="359"/>
        <v>0</v>
      </c>
      <c r="BZ161" s="576">
        <f t="shared" si="360"/>
        <v>361</v>
      </c>
      <c r="CA161" s="577">
        <f t="shared" si="360"/>
        <v>346</v>
      </c>
      <c r="CB161" s="576">
        <f t="shared" si="361"/>
        <v>0</v>
      </c>
      <c r="CC161" s="577">
        <f t="shared" si="361"/>
        <v>0</v>
      </c>
      <c r="CD161" s="574">
        <v>3.28</v>
      </c>
      <c r="CE161" s="575">
        <v>3.69</v>
      </c>
      <c r="CF161" s="576">
        <f t="shared" si="362"/>
        <v>1111.9199999999998</v>
      </c>
      <c r="CG161" s="577">
        <f t="shared" si="362"/>
        <v>1191.8699999999999</v>
      </c>
      <c r="CH161" s="574">
        <v>5.3</v>
      </c>
      <c r="CI161" s="575">
        <v>5.24</v>
      </c>
      <c r="CJ161" s="576">
        <f t="shared" si="363"/>
        <v>116.6</v>
      </c>
      <c r="CK161" s="577">
        <f t="shared" si="363"/>
        <v>120.52000000000001</v>
      </c>
      <c r="CL161" s="574"/>
      <c r="CM161" s="575"/>
      <c r="CN161" s="576">
        <f t="shared" si="364"/>
        <v>0</v>
      </c>
      <c r="CO161" s="577">
        <f t="shared" si="364"/>
        <v>0</v>
      </c>
      <c r="CP161" s="576">
        <f t="shared" si="365"/>
        <v>3.4031024930747917</v>
      </c>
      <c r="CQ161" s="577">
        <f t="shared" si="365"/>
        <v>3.7930346820809246</v>
      </c>
      <c r="CR161" s="576">
        <f t="shared" si="366"/>
        <v>1228.5199999999998</v>
      </c>
      <c r="CS161" s="577">
        <f t="shared" si="366"/>
        <v>1312.3899999999999</v>
      </c>
      <c r="CT161" s="574"/>
      <c r="CU161" s="575"/>
      <c r="CV161" s="576">
        <f t="shared" si="367"/>
        <v>0</v>
      </c>
      <c r="CW161" s="577">
        <f t="shared" si="367"/>
        <v>0</v>
      </c>
      <c r="CX161" s="574"/>
      <c r="CY161" s="575"/>
      <c r="CZ161" s="576">
        <f t="shared" si="368"/>
        <v>0</v>
      </c>
      <c r="DA161" s="577">
        <f t="shared" si="368"/>
        <v>0</v>
      </c>
      <c r="DB161" s="574"/>
      <c r="DC161" s="575"/>
      <c r="DD161" s="576">
        <f t="shared" si="369"/>
        <v>0</v>
      </c>
      <c r="DE161" s="577">
        <f t="shared" si="369"/>
        <v>0</v>
      </c>
      <c r="DF161" s="576">
        <f t="shared" si="370"/>
        <v>0</v>
      </c>
      <c r="DG161" s="577">
        <f t="shared" si="370"/>
        <v>0</v>
      </c>
      <c r="DH161" s="576">
        <f t="shared" si="371"/>
        <v>0</v>
      </c>
      <c r="DI161" s="577">
        <f t="shared" si="371"/>
        <v>0</v>
      </c>
      <c r="DJ161" s="576">
        <f t="shared" si="372"/>
        <v>461</v>
      </c>
      <c r="DK161" s="577">
        <f t="shared" si="372"/>
        <v>476</v>
      </c>
      <c r="DL161" s="576">
        <f t="shared" si="372"/>
        <v>0</v>
      </c>
      <c r="DM161" s="577">
        <f t="shared" si="372"/>
        <v>0</v>
      </c>
      <c r="DN161" s="576">
        <f t="shared" si="373"/>
        <v>3.4599999999999995</v>
      </c>
      <c r="DO161" s="577">
        <f t="shared" si="373"/>
        <v>3.7994747899159664</v>
      </c>
      <c r="DP161" s="576">
        <f t="shared" si="374"/>
        <v>1595.0599999999997</v>
      </c>
      <c r="DQ161" s="577">
        <f t="shared" si="374"/>
        <v>1808.55</v>
      </c>
      <c r="DR161" s="576">
        <f t="shared" si="375"/>
        <v>0</v>
      </c>
      <c r="DS161" s="577">
        <f t="shared" si="375"/>
        <v>0</v>
      </c>
      <c r="DT161" s="576">
        <f t="shared" si="376"/>
        <v>0</v>
      </c>
      <c r="DU161" s="577">
        <f t="shared" si="376"/>
        <v>0</v>
      </c>
      <c r="DV161" s="574">
        <v>137</v>
      </c>
      <c r="DW161" s="575">
        <v>107</v>
      </c>
      <c r="DX161" s="576">
        <f t="shared" si="377"/>
        <v>0</v>
      </c>
      <c r="DY161" s="577">
        <f t="shared" si="377"/>
        <v>0</v>
      </c>
      <c r="DZ161" s="574">
        <v>15</v>
      </c>
      <c r="EA161" s="575">
        <v>20</v>
      </c>
      <c r="EB161" s="576">
        <f t="shared" si="378"/>
        <v>0</v>
      </c>
      <c r="EC161" s="577">
        <f t="shared" si="378"/>
        <v>0</v>
      </c>
      <c r="ED161" s="574"/>
      <c r="EE161" s="575"/>
      <c r="EF161" s="576">
        <f t="shared" si="379"/>
        <v>0</v>
      </c>
      <c r="EG161" s="577">
        <f t="shared" si="379"/>
        <v>0</v>
      </c>
      <c r="EH161" s="576">
        <f t="shared" si="380"/>
        <v>152</v>
      </c>
      <c r="EI161" s="577">
        <f t="shared" si="380"/>
        <v>127</v>
      </c>
      <c r="EJ161" s="576">
        <f t="shared" si="381"/>
        <v>0</v>
      </c>
      <c r="EK161" s="577">
        <f t="shared" si="381"/>
        <v>0</v>
      </c>
      <c r="EL161" s="574">
        <v>3.01</v>
      </c>
      <c r="EM161" s="575">
        <v>2.88</v>
      </c>
      <c r="EN161" s="576">
        <f t="shared" si="382"/>
        <v>412.36999999999995</v>
      </c>
      <c r="EO161" s="577">
        <f t="shared" si="382"/>
        <v>308.15999999999997</v>
      </c>
      <c r="EP161" s="574">
        <v>5.2</v>
      </c>
      <c r="EQ161" s="575">
        <v>3.65</v>
      </c>
      <c r="ER161" s="576">
        <f t="shared" si="383"/>
        <v>78</v>
      </c>
      <c r="ES161" s="577">
        <f t="shared" si="383"/>
        <v>73</v>
      </c>
      <c r="ET161" s="574"/>
      <c r="EU161" s="575"/>
      <c r="EV161" s="576">
        <f t="shared" si="384"/>
        <v>0</v>
      </c>
      <c r="EW161" s="577">
        <f t="shared" si="384"/>
        <v>0</v>
      </c>
      <c r="EX161" s="576">
        <f t="shared" si="385"/>
        <v>3.226118421052631</v>
      </c>
      <c r="EY161" s="577">
        <f t="shared" si="385"/>
        <v>3.0012598425196848</v>
      </c>
      <c r="EZ161" s="576">
        <f t="shared" si="386"/>
        <v>490.36999999999989</v>
      </c>
      <c r="FA161" s="577">
        <f t="shared" si="386"/>
        <v>381.15999999999997</v>
      </c>
      <c r="FB161" s="574"/>
      <c r="FC161" s="575"/>
      <c r="FD161" s="576">
        <f t="shared" si="387"/>
        <v>0</v>
      </c>
      <c r="FE161" s="577">
        <f t="shared" si="387"/>
        <v>0</v>
      </c>
      <c r="FF161" s="574"/>
      <c r="FG161" s="575"/>
      <c r="FH161" s="576">
        <f t="shared" si="388"/>
        <v>0</v>
      </c>
      <c r="FI161" s="577">
        <f t="shared" si="388"/>
        <v>0</v>
      </c>
      <c r="FJ161" s="574"/>
      <c r="FK161" s="575"/>
      <c r="FL161" s="576">
        <f t="shared" si="389"/>
        <v>0</v>
      </c>
      <c r="FM161" s="577">
        <f t="shared" si="389"/>
        <v>0</v>
      </c>
      <c r="FN161" s="576">
        <f t="shared" si="390"/>
        <v>0</v>
      </c>
      <c r="FO161" s="577">
        <f t="shared" si="390"/>
        <v>0</v>
      </c>
      <c r="FP161" s="576">
        <f t="shared" si="391"/>
        <v>0</v>
      </c>
      <c r="FQ161" s="577">
        <f t="shared" si="391"/>
        <v>0</v>
      </c>
      <c r="FR161" s="574">
        <v>62</v>
      </c>
      <c r="FS161" s="575">
        <v>117</v>
      </c>
      <c r="FT161" s="576">
        <f t="shared" si="392"/>
        <v>0</v>
      </c>
      <c r="FU161" s="577">
        <f t="shared" si="392"/>
        <v>0</v>
      </c>
      <c r="FV161" s="574">
        <v>7.32</v>
      </c>
      <c r="FW161" s="575">
        <v>7.7</v>
      </c>
      <c r="FX161" s="576">
        <f t="shared" si="393"/>
        <v>453.84000000000003</v>
      </c>
      <c r="FY161" s="577">
        <f t="shared" si="393"/>
        <v>900.9</v>
      </c>
      <c r="FZ161" s="574"/>
      <c r="GA161" s="575"/>
      <c r="GB161" s="576">
        <f t="shared" si="394"/>
        <v>0</v>
      </c>
      <c r="GC161" s="577">
        <f t="shared" si="394"/>
        <v>0</v>
      </c>
      <c r="GD161" s="576">
        <f t="shared" si="395"/>
        <v>563</v>
      </c>
      <c r="GE161" s="577">
        <f t="shared" si="395"/>
        <v>546</v>
      </c>
      <c r="GF161" s="576">
        <f t="shared" si="395"/>
        <v>0</v>
      </c>
      <c r="GG161" s="577">
        <f t="shared" si="395"/>
        <v>0</v>
      </c>
      <c r="GH161" s="576">
        <f t="shared" si="396"/>
        <v>1825.3099999999997</v>
      </c>
      <c r="GI161" s="577">
        <f t="shared" si="396"/>
        <v>1946.6299999999997</v>
      </c>
      <c r="GJ161" s="576" t="str">
        <f t="shared" si="397"/>
        <v/>
      </c>
      <c r="GK161" s="577" t="str">
        <f t="shared" si="397"/>
        <v/>
      </c>
      <c r="GL161" s="576">
        <f t="shared" si="398"/>
        <v>50</v>
      </c>
      <c r="GM161" s="577">
        <f t="shared" si="398"/>
        <v>57</v>
      </c>
      <c r="GN161" s="576">
        <f t="shared" si="398"/>
        <v>0</v>
      </c>
      <c r="GO161" s="577">
        <f t="shared" si="398"/>
        <v>0</v>
      </c>
      <c r="GP161" s="576">
        <f t="shared" si="399"/>
        <v>260.12</v>
      </c>
      <c r="GQ161" s="577">
        <f t="shared" si="399"/>
        <v>243.08</v>
      </c>
      <c r="GR161" s="576">
        <f t="shared" si="400"/>
        <v>0</v>
      </c>
      <c r="GS161" s="577">
        <f t="shared" si="400"/>
        <v>0</v>
      </c>
      <c r="GT161" s="576">
        <f t="shared" si="401"/>
        <v>613</v>
      </c>
      <c r="GU161" s="577">
        <f t="shared" si="401"/>
        <v>603</v>
      </c>
      <c r="GV161" s="576">
        <f t="shared" si="401"/>
        <v>0</v>
      </c>
      <c r="GW161" s="577">
        <f t="shared" si="401"/>
        <v>0</v>
      </c>
      <c r="GX161" s="576">
        <f t="shared" si="402"/>
        <v>2085.4299999999998</v>
      </c>
      <c r="GY161" s="577">
        <f t="shared" si="402"/>
        <v>2189.7099999999996</v>
      </c>
      <c r="GZ161" s="576" t="str">
        <f t="shared" si="402"/>
        <v/>
      </c>
      <c r="HA161" s="577" t="str">
        <f t="shared" si="402"/>
        <v/>
      </c>
      <c r="HB161" s="576">
        <f t="shared" si="403"/>
        <v>0</v>
      </c>
      <c r="HC161" s="577">
        <f t="shared" si="403"/>
        <v>0</v>
      </c>
      <c r="HD161" s="576">
        <f t="shared" si="403"/>
        <v>0</v>
      </c>
      <c r="HE161" s="577">
        <f t="shared" si="403"/>
        <v>0</v>
      </c>
      <c r="HF161" s="576" t="str">
        <f t="shared" si="404"/>
        <v/>
      </c>
      <c r="HG161" s="577" t="str">
        <f t="shared" si="404"/>
        <v/>
      </c>
      <c r="HH161" s="576" t="str">
        <f t="shared" si="405"/>
        <v/>
      </c>
      <c r="HI161" s="577" t="str">
        <f t="shared" si="405"/>
        <v/>
      </c>
      <c r="HJ161" s="576">
        <f t="shared" si="406"/>
        <v>2539.2699999999995</v>
      </c>
      <c r="HK161" s="577">
        <f t="shared" si="406"/>
        <v>3090.61</v>
      </c>
      <c r="HL161" s="576" t="str">
        <f t="shared" si="407"/>
        <v/>
      </c>
      <c r="HM161" s="577" t="str">
        <f t="shared" si="407"/>
        <v/>
      </c>
    </row>
    <row r="162" spans="1:221">
      <c r="A162" s="101" t="s">
        <v>516</v>
      </c>
      <c r="B162" s="8" t="s">
        <v>530</v>
      </c>
      <c r="C162" s="7"/>
      <c r="D162" s="6">
        <v>175643</v>
      </c>
      <c r="E162" s="1">
        <v>9</v>
      </c>
      <c r="F162" s="574">
        <v>454</v>
      </c>
      <c r="G162" s="575">
        <v>475</v>
      </c>
      <c r="H162" s="574">
        <v>7</v>
      </c>
      <c r="I162" s="575">
        <v>7</v>
      </c>
      <c r="J162" s="576">
        <f t="shared" si="340"/>
        <v>447</v>
      </c>
      <c r="K162" s="577">
        <f t="shared" si="340"/>
        <v>468</v>
      </c>
      <c r="L162" s="574">
        <v>64</v>
      </c>
      <c r="M162" s="575">
        <v>64</v>
      </c>
      <c r="N162" s="576">
        <f t="shared" si="341"/>
        <v>447</v>
      </c>
      <c r="O162" s="577">
        <f t="shared" si="341"/>
        <v>468</v>
      </c>
      <c r="P162" s="581">
        <f t="shared" si="341"/>
        <v>0</v>
      </c>
      <c r="Q162" s="582">
        <f t="shared" si="341"/>
        <v>0</v>
      </c>
      <c r="R162" s="574">
        <v>87</v>
      </c>
      <c r="S162" s="575">
        <v>114</v>
      </c>
      <c r="T162" s="576">
        <f t="shared" si="342"/>
        <v>0</v>
      </c>
      <c r="U162" s="577">
        <f t="shared" si="342"/>
        <v>0</v>
      </c>
      <c r="V162" s="574">
        <v>9</v>
      </c>
      <c r="W162" s="575">
        <v>9</v>
      </c>
      <c r="X162" s="576">
        <f t="shared" si="343"/>
        <v>0</v>
      </c>
      <c r="Y162" s="577">
        <f t="shared" si="343"/>
        <v>0</v>
      </c>
      <c r="Z162" s="574"/>
      <c r="AA162" s="575"/>
      <c r="AB162" s="576">
        <f t="shared" si="344"/>
        <v>0</v>
      </c>
      <c r="AC162" s="577">
        <f t="shared" si="344"/>
        <v>0</v>
      </c>
      <c r="AD162" s="576">
        <f t="shared" si="345"/>
        <v>96</v>
      </c>
      <c r="AE162" s="577">
        <f t="shared" si="345"/>
        <v>123</v>
      </c>
      <c r="AF162" s="576">
        <f t="shared" si="346"/>
        <v>0</v>
      </c>
      <c r="AG162" s="577">
        <f t="shared" si="346"/>
        <v>0</v>
      </c>
      <c r="AH162" s="574">
        <v>3.15</v>
      </c>
      <c r="AI162" s="575">
        <v>3.21</v>
      </c>
      <c r="AJ162" s="576">
        <f t="shared" si="347"/>
        <v>274.05</v>
      </c>
      <c r="AK162" s="577">
        <f t="shared" si="347"/>
        <v>365.94</v>
      </c>
      <c r="AL162" s="574">
        <v>3.11</v>
      </c>
      <c r="AM162" s="575">
        <v>3.44</v>
      </c>
      <c r="AN162" s="576">
        <f t="shared" si="348"/>
        <v>27.99</v>
      </c>
      <c r="AO162" s="577">
        <f t="shared" si="348"/>
        <v>30.96</v>
      </c>
      <c r="AP162" s="574"/>
      <c r="AQ162" s="575"/>
      <c r="AR162" s="576">
        <f t="shared" si="349"/>
        <v>0</v>
      </c>
      <c r="AS162" s="577">
        <f t="shared" si="349"/>
        <v>0</v>
      </c>
      <c r="AT162" s="576">
        <f t="shared" si="350"/>
        <v>3.1462500000000002</v>
      </c>
      <c r="AU162" s="577">
        <f t="shared" si="350"/>
        <v>3.2268292682926827</v>
      </c>
      <c r="AV162" s="576">
        <f t="shared" si="351"/>
        <v>302.04000000000002</v>
      </c>
      <c r="AW162" s="577">
        <f t="shared" si="351"/>
        <v>396.9</v>
      </c>
      <c r="AX162" s="574"/>
      <c r="AY162" s="575"/>
      <c r="AZ162" s="576">
        <f t="shared" si="352"/>
        <v>0</v>
      </c>
      <c r="BA162" s="577">
        <f t="shared" si="352"/>
        <v>0</v>
      </c>
      <c r="BB162" s="574"/>
      <c r="BC162" s="575"/>
      <c r="BD162" s="576">
        <f t="shared" si="353"/>
        <v>0</v>
      </c>
      <c r="BE162" s="577">
        <f t="shared" si="353"/>
        <v>0</v>
      </c>
      <c r="BF162" s="574"/>
      <c r="BG162" s="575"/>
      <c r="BH162" s="576">
        <f t="shared" si="354"/>
        <v>0</v>
      </c>
      <c r="BI162" s="577">
        <f t="shared" si="354"/>
        <v>0</v>
      </c>
      <c r="BJ162" s="576">
        <f t="shared" si="355"/>
        <v>0</v>
      </c>
      <c r="BK162" s="577">
        <f t="shared" si="355"/>
        <v>0</v>
      </c>
      <c r="BL162" s="576">
        <f t="shared" si="356"/>
        <v>0</v>
      </c>
      <c r="BM162" s="577">
        <f t="shared" si="356"/>
        <v>0</v>
      </c>
      <c r="BN162" s="574">
        <v>202</v>
      </c>
      <c r="BO162" s="575">
        <v>185</v>
      </c>
      <c r="BP162" s="576">
        <f t="shared" si="357"/>
        <v>0</v>
      </c>
      <c r="BQ162" s="577">
        <f t="shared" si="357"/>
        <v>0</v>
      </c>
      <c r="BR162" s="574">
        <v>17</v>
      </c>
      <c r="BS162" s="575">
        <v>19</v>
      </c>
      <c r="BT162" s="576">
        <f t="shared" si="358"/>
        <v>0</v>
      </c>
      <c r="BU162" s="577">
        <f t="shared" si="358"/>
        <v>0</v>
      </c>
      <c r="BV162" s="574"/>
      <c r="BW162" s="575"/>
      <c r="BX162" s="576">
        <f t="shared" si="359"/>
        <v>0</v>
      </c>
      <c r="BY162" s="577">
        <f t="shared" si="359"/>
        <v>0</v>
      </c>
      <c r="BZ162" s="576">
        <f t="shared" si="360"/>
        <v>219</v>
      </c>
      <c r="CA162" s="577">
        <f t="shared" si="360"/>
        <v>204</v>
      </c>
      <c r="CB162" s="576">
        <f t="shared" si="361"/>
        <v>0</v>
      </c>
      <c r="CC162" s="577">
        <f t="shared" si="361"/>
        <v>0</v>
      </c>
      <c r="CD162" s="574">
        <v>3.27</v>
      </c>
      <c r="CE162" s="575">
        <v>3.54</v>
      </c>
      <c r="CF162" s="576">
        <f t="shared" si="362"/>
        <v>660.54</v>
      </c>
      <c r="CG162" s="577">
        <f t="shared" si="362"/>
        <v>654.9</v>
      </c>
      <c r="CH162" s="574">
        <v>3.88</v>
      </c>
      <c r="CI162" s="575">
        <v>4.45</v>
      </c>
      <c r="CJ162" s="576">
        <f t="shared" si="363"/>
        <v>65.959999999999994</v>
      </c>
      <c r="CK162" s="577">
        <f t="shared" si="363"/>
        <v>84.55</v>
      </c>
      <c r="CL162" s="574"/>
      <c r="CM162" s="575"/>
      <c r="CN162" s="576">
        <f t="shared" si="364"/>
        <v>0</v>
      </c>
      <c r="CO162" s="577">
        <f t="shared" si="364"/>
        <v>0</v>
      </c>
      <c r="CP162" s="576">
        <f t="shared" si="365"/>
        <v>3.317351598173516</v>
      </c>
      <c r="CQ162" s="577">
        <f t="shared" si="365"/>
        <v>3.6247549019607841</v>
      </c>
      <c r="CR162" s="576">
        <f t="shared" si="366"/>
        <v>726.5</v>
      </c>
      <c r="CS162" s="577">
        <f t="shared" si="366"/>
        <v>739.44999999999993</v>
      </c>
      <c r="CT162" s="574"/>
      <c r="CU162" s="575"/>
      <c r="CV162" s="576">
        <f t="shared" si="367"/>
        <v>0</v>
      </c>
      <c r="CW162" s="577">
        <f t="shared" si="367"/>
        <v>0</v>
      </c>
      <c r="CX162" s="574"/>
      <c r="CY162" s="575"/>
      <c r="CZ162" s="576">
        <f t="shared" si="368"/>
        <v>0</v>
      </c>
      <c r="DA162" s="577">
        <f t="shared" si="368"/>
        <v>0</v>
      </c>
      <c r="DB162" s="574"/>
      <c r="DC162" s="575"/>
      <c r="DD162" s="576">
        <f t="shared" si="369"/>
        <v>0</v>
      </c>
      <c r="DE162" s="577">
        <f t="shared" si="369"/>
        <v>0</v>
      </c>
      <c r="DF162" s="576">
        <f t="shared" si="370"/>
        <v>0</v>
      </c>
      <c r="DG162" s="577">
        <f t="shared" si="370"/>
        <v>0</v>
      </c>
      <c r="DH162" s="576">
        <f t="shared" si="371"/>
        <v>0</v>
      </c>
      <c r="DI162" s="577">
        <f t="shared" si="371"/>
        <v>0</v>
      </c>
      <c r="DJ162" s="576">
        <f t="shared" si="372"/>
        <v>315</v>
      </c>
      <c r="DK162" s="577">
        <f t="shared" si="372"/>
        <v>327</v>
      </c>
      <c r="DL162" s="576">
        <f t="shared" si="372"/>
        <v>0</v>
      </c>
      <c r="DM162" s="577">
        <f t="shared" si="372"/>
        <v>0</v>
      </c>
      <c r="DN162" s="576">
        <f t="shared" si="373"/>
        <v>3.2652063492063492</v>
      </c>
      <c r="DO162" s="577">
        <f t="shared" si="373"/>
        <v>3.4750764525993882</v>
      </c>
      <c r="DP162" s="576">
        <f t="shared" si="374"/>
        <v>1028.54</v>
      </c>
      <c r="DQ162" s="577">
        <f t="shared" si="374"/>
        <v>1136.3499999999999</v>
      </c>
      <c r="DR162" s="576">
        <f t="shared" si="375"/>
        <v>0</v>
      </c>
      <c r="DS162" s="577">
        <f t="shared" si="375"/>
        <v>0</v>
      </c>
      <c r="DT162" s="576">
        <f t="shared" si="376"/>
        <v>0</v>
      </c>
      <c r="DU162" s="577">
        <f t="shared" si="376"/>
        <v>0</v>
      </c>
      <c r="DV162" s="574">
        <v>48</v>
      </c>
      <c r="DW162" s="575">
        <v>62</v>
      </c>
      <c r="DX162" s="576">
        <f t="shared" si="377"/>
        <v>0</v>
      </c>
      <c r="DY162" s="577">
        <f t="shared" si="377"/>
        <v>0</v>
      </c>
      <c r="DZ162" s="574">
        <v>16</v>
      </c>
      <c r="EA162" s="575">
        <v>14</v>
      </c>
      <c r="EB162" s="576">
        <f t="shared" si="378"/>
        <v>0</v>
      </c>
      <c r="EC162" s="577">
        <f t="shared" si="378"/>
        <v>0</v>
      </c>
      <c r="ED162" s="574"/>
      <c r="EE162" s="575"/>
      <c r="EF162" s="576">
        <f t="shared" si="379"/>
        <v>0</v>
      </c>
      <c r="EG162" s="577">
        <f t="shared" si="379"/>
        <v>0</v>
      </c>
      <c r="EH162" s="576">
        <f t="shared" si="380"/>
        <v>64</v>
      </c>
      <c r="EI162" s="577">
        <f t="shared" si="380"/>
        <v>76</v>
      </c>
      <c r="EJ162" s="576">
        <f t="shared" si="381"/>
        <v>0</v>
      </c>
      <c r="EK162" s="577">
        <f t="shared" si="381"/>
        <v>0</v>
      </c>
      <c r="EL162" s="574">
        <v>3.07</v>
      </c>
      <c r="EM162" s="575">
        <v>3.41</v>
      </c>
      <c r="EN162" s="576">
        <f t="shared" si="382"/>
        <v>147.35999999999999</v>
      </c>
      <c r="EO162" s="577">
        <f t="shared" si="382"/>
        <v>211.42000000000002</v>
      </c>
      <c r="EP162" s="574">
        <v>4.13</v>
      </c>
      <c r="EQ162" s="575">
        <v>6.07</v>
      </c>
      <c r="ER162" s="576">
        <f t="shared" si="383"/>
        <v>66.08</v>
      </c>
      <c r="ES162" s="577">
        <f t="shared" si="383"/>
        <v>84.98</v>
      </c>
      <c r="ET162" s="574"/>
      <c r="EU162" s="575"/>
      <c r="EV162" s="576">
        <f t="shared" si="384"/>
        <v>0</v>
      </c>
      <c r="EW162" s="577">
        <f t="shared" si="384"/>
        <v>0</v>
      </c>
      <c r="EX162" s="576">
        <f t="shared" si="385"/>
        <v>3.335</v>
      </c>
      <c r="EY162" s="577">
        <f t="shared" si="385"/>
        <v>3.9000000000000004</v>
      </c>
      <c r="EZ162" s="576">
        <f t="shared" si="386"/>
        <v>213.44</v>
      </c>
      <c r="FA162" s="577">
        <f t="shared" si="386"/>
        <v>296.40000000000003</v>
      </c>
      <c r="FB162" s="574"/>
      <c r="FC162" s="575"/>
      <c r="FD162" s="576">
        <f t="shared" si="387"/>
        <v>0</v>
      </c>
      <c r="FE162" s="577">
        <f t="shared" si="387"/>
        <v>0</v>
      </c>
      <c r="FF162" s="574"/>
      <c r="FG162" s="575"/>
      <c r="FH162" s="576">
        <f t="shared" si="388"/>
        <v>0</v>
      </c>
      <c r="FI162" s="577">
        <f t="shared" si="388"/>
        <v>0</v>
      </c>
      <c r="FJ162" s="574"/>
      <c r="FK162" s="575"/>
      <c r="FL162" s="576">
        <f t="shared" si="389"/>
        <v>0</v>
      </c>
      <c r="FM162" s="577">
        <f t="shared" si="389"/>
        <v>0</v>
      </c>
      <c r="FN162" s="576">
        <f t="shared" si="390"/>
        <v>0</v>
      </c>
      <c r="FO162" s="577">
        <f t="shared" si="390"/>
        <v>0</v>
      </c>
      <c r="FP162" s="576">
        <f t="shared" si="391"/>
        <v>0</v>
      </c>
      <c r="FQ162" s="577">
        <f t="shared" si="391"/>
        <v>0</v>
      </c>
      <c r="FR162" s="574">
        <v>68</v>
      </c>
      <c r="FS162" s="575">
        <v>65</v>
      </c>
      <c r="FT162" s="576">
        <f t="shared" si="392"/>
        <v>0</v>
      </c>
      <c r="FU162" s="577">
        <f t="shared" si="392"/>
        <v>0</v>
      </c>
      <c r="FV162" s="574">
        <v>5.38</v>
      </c>
      <c r="FW162" s="575">
        <v>5.58</v>
      </c>
      <c r="FX162" s="576">
        <f t="shared" si="393"/>
        <v>365.84</v>
      </c>
      <c r="FY162" s="577">
        <f t="shared" si="393"/>
        <v>362.7</v>
      </c>
      <c r="FZ162" s="574"/>
      <c r="GA162" s="575"/>
      <c r="GB162" s="576">
        <f t="shared" si="394"/>
        <v>0</v>
      </c>
      <c r="GC162" s="577">
        <f t="shared" si="394"/>
        <v>0</v>
      </c>
      <c r="GD162" s="576">
        <f t="shared" si="395"/>
        <v>337</v>
      </c>
      <c r="GE162" s="577">
        <f t="shared" si="395"/>
        <v>361</v>
      </c>
      <c r="GF162" s="576">
        <f t="shared" si="395"/>
        <v>0</v>
      </c>
      <c r="GG162" s="577">
        <f t="shared" si="395"/>
        <v>0</v>
      </c>
      <c r="GH162" s="576">
        <f t="shared" si="396"/>
        <v>1081.9499999999998</v>
      </c>
      <c r="GI162" s="577">
        <f t="shared" si="396"/>
        <v>1232.26</v>
      </c>
      <c r="GJ162" s="576" t="str">
        <f t="shared" si="397"/>
        <v/>
      </c>
      <c r="GK162" s="577" t="str">
        <f t="shared" si="397"/>
        <v/>
      </c>
      <c r="GL162" s="576">
        <f t="shared" si="398"/>
        <v>42</v>
      </c>
      <c r="GM162" s="577">
        <f t="shared" si="398"/>
        <v>42</v>
      </c>
      <c r="GN162" s="576">
        <f t="shared" si="398"/>
        <v>0</v>
      </c>
      <c r="GO162" s="577">
        <f t="shared" si="398"/>
        <v>0</v>
      </c>
      <c r="GP162" s="576">
        <f t="shared" si="399"/>
        <v>160.02999999999997</v>
      </c>
      <c r="GQ162" s="577">
        <f t="shared" si="399"/>
        <v>200.49</v>
      </c>
      <c r="GR162" s="576">
        <f t="shared" si="400"/>
        <v>0</v>
      </c>
      <c r="GS162" s="577">
        <f t="shared" si="400"/>
        <v>0</v>
      </c>
      <c r="GT162" s="576">
        <f t="shared" si="401"/>
        <v>379</v>
      </c>
      <c r="GU162" s="577">
        <f t="shared" si="401"/>
        <v>403</v>
      </c>
      <c r="GV162" s="576">
        <f t="shared" si="401"/>
        <v>0</v>
      </c>
      <c r="GW162" s="577">
        <f t="shared" si="401"/>
        <v>0</v>
      </c>
      <c r="GX162" s="576">
        <f t="shared" si="402"/>
        <v>1241.9799999999998</v>
      </c>
      <c r="GY162" s="577">
        <f t="shared" si="402"/>
        <v>1432.75</v>
      </c>
      <c r="GZ162" s="576" t="str">
        <f t="shared" si="402"/>
        <v/>
      </c>
      <c r="HA162" s="577" t="str">
        <f t="shared" si="402"/>
        <v/>
      </c>
      <c r="HB162" s="576">
        <f t="shared" si="403"/>
        <v>0</v>
      </c>
      <c r="HC162" s="577">
        <f t="shared" si="403"/>
        <v>0</v>
      </c>
      <c r="HD162" s="576">
        <f t="shared" si="403"/>
        <v>0</v>
      </c>
      <c r="HE162" s="577">
        <f t="shared" si="403"/>
        <v>0</v>
      </c>
      <c r="HF162" s="576" t="str">
        <f t="shared" si="404"/>
        <v/>
      </c>
      <c r="HG162" s="577" t="str">
        <f t="shared" si="404"/>
        <v/>
      </c>
      <c r="HH162" s="576" t="str">
        <f t="shared" si="405"/>
        <v/>
      </c>
      <c r="HI162" s="577" t="str">
        <f t="shared" si="405"/>
        <v/>
      </c>
      <c r="HJ162" s="576">
        <f t="shared" si="406"/>
        <v>1607.82</v>
      </c>
      <c r="HK162" s="577">
        <f t="shared" si="406"/>
        <v>1795.45</v>
      </c>
      <c r="HL162" s="576" t="str">
        <f t="shared" si="407"/>
        <v/>
      </c>
      <c r="HM162" s="577" t="str">
        <f t="shared" si="407"/>
        <v/>
      </c>
    </row>
    <row r="163" spans="1:221">
      <c r="A163" s="101" t="s">
        <v>516</v>
      </c>
      <c r="B163" s="8" t="s">
        <v>531</v>
      </c>
      <c r="C163" s="7"/>
      <c r="D163" s="6">
        <v>175652</v>
      </c>
      <c r="E163" s="1">
        <v>9</v>
      </c>
      <c r="F163" s="574">
        <v>1041</v>
      </c>
      <c r="G163" s="575">
        <v>749</v>
      </c>
      <c r="H163" s="574">
        <v>16</v>
      </c>
      <c r="I163" s="575">
        <v>12</v>
      </c>
      <c r="J163" s="576">
        <f t="shared" si="340"/>
        <v>1025</v>
      </c>
      <c r="K163" s="577">
        <f t="shared" si="340"/>
        <v>737</v>
      </c>
      <c r="L163" s="574">
        <v>64</v>
      </c>
      <c r="M163" s="575">
        <v>64</v>
      </c>
      <c r="N163" s="576">
        <f t="shared" si="341"/>
        <v>1025</v>
      </c>
      <c r="O163" s="577">
        <f t="shared" si="341"/>
        <v>737</v>
      </c>
      <c r="P163" s="581">
        <f t="shared" si="341"/>
        <v>0</v>
      </c>
      <c r="Q163" s="582">
        <f t="shared" si="341"/>
        <v>0</v>
      </c>
      <c r="R163" s="574">
        <v>60</v>
      </c>
      <c r="S163" s="575">
        <v>65</v>
      </c>
      <c r="T163" s="576">
        <f t="shared" si="342"/>
        <v>0</v>
      </c>
      <c r="U163" s="577">
        <f t="shared" si="342"/>
        <v>0</v>
      </c>
      <c r="V163" s="574">
        <v>9</v>
      </c>
      <c r="W163" s="575">
        <v>8</v>
      </c>
      <c r="X163" s="576">
        <f t="shared" si="343"/>
        <v>0</v>
      </c>
      <c r="Y163" s="577">
        <f t="shared" si="343"/>
        <v>0</v>
      </c>
      <c r="Z163" s="574"/>
      <c r="AA163" s="575"/>
      <c r="AB163" s="576">
        <f t="shared" si="344"/>
        <v>0</v>
      </c>
      <c r="AC163" s="577">
        <f t="shared" si="344"/>
        <v>0</v>
      </c>
      <c r="AD163" s="576">
        <f t="shared" si="345"/>
        <v>69</v>
      </c>
      <c r="AE163" s="577">
        <f t="shared" si="345"/>
        <v>73</v>
      </c>
      <c r="AF163" s="576">
        <f t="shared" si="346"/>
        <v>0</v>
      </c>
      <c r="AG163" s="577">
        <f t="shared" si="346"/>
        <v>0</v>
      </c>
      <c r="AH163" s="574">
        <v>3.54</v>
      </c>
      <c r="AI163" s="575">
        <v>3.39</v>
      </c>
      <c r="AJ163" s="576">
        <f t="shared" si="347"/>
        <v>212.4</v>
      </c>
      <c r="AK163" s="577">
        <f t="shared" si="347"/>
        <v>220.35</v>
      </c>
      <c r="AL163" s="574">
        <v>5.44</v>
      </c>
      <c r="AM163" s="575">
        <v>4.5599999999999996</v>
      </c>
      <c r="AN163" s="576">
        <f t="shared" si="348"/>
        <v>48.96</v>
      </c>
      <c r="AO163" s="577">
        <f t="shared" si="348"/>
        <v>36.479999999999997</v>
      </c>
      <c r="AP163" s="574"/>
      <c r="AQ163" s="575"/>
      <c r="AR163" s="576">
        <f t="shared" si="349"/>
        <v>0</v>
      </c>
      <c r="AS163" s="577">
        <f t="shared" si="349"/>
        <v>0</v>
      </c>
      <c r="AT163" s="576">
        <f t="shared" si="350"/>
        <v>3.7878260869565219</v>
      </c>
      <c r="AU163" s="577">
        <f t="shared" si="350"/>
        <v>3.5182191780821914</v>
      </c>
      <c r="AV163" s="576">
        <f t="shared" si="351"/>
        <v>261.36</v>
      </c>
      <c r="AW163" s="577">
        <f t="shared" si="351"/>
        <v>256.83</v>
      </c>
      <c r="AX163" s="574"/>
      <c r="AY163" s="575"/>
      <c r="AZ163" s="576">
        <f t="shared" si="352"/>
        <v>0</v>
      </c>
      <c r="BA163" s="577">
        <f t="shared" si="352"/>
        <v>0</v>
      </c>
      <c r="BB163" s="574"/>
      <c r="BC163" s="575"/>
      <c r="BD163" s="576">
        <f t="shared" si="353"/>
        <v>0</v>
      </c>
      <c r="BE163" s="577">
        <f t="shared" si="353"/>
        <v>0</v>
      </c>
      <c r="BF163" s="574"/>
      <c r="BG163" s="575"/>
      <c r="BH163" s="576">
        <f t="shared" si="354"/>
        <v>0</v>
      </c>
      <c r="BI163" s="577">
        <f t="shared" si="354"/>
        <v>0</v>
      </c>
      <c r="BJ163" s="576">
        <f t="shared" si="355"/>
        <v>0</v>
      </c>
      <c r="BK163" s="577">
        <f t="shared" si="355"/>
        <v>0</v>
      </c>
      <c r="BL163" s="576">
        <f t="shared" si="356"/>
        <v>0</v>
      </c>
      <c r="BM163" s="577">
        <f t="shared" si="356"/>
        <v>0</v>
      </c>
      <c r="BN163" s="574">
        <v>429</v>
      </c>
      <c r="BO163" s="575">
        <v>319</v>
      </c>
      <c r="BP163" s="576">
        <f t="shared" si="357"/>
        <v>0</v>
      </c>
      <c r="BQ163" s="577">
        <f t="shared" si="357"/>
        <v>0</v>
      </c>
      <c r="BR163" s="574">
        <v>40</v>
      </c>
      <c r="BS163" s="575">
        <v>13</v>
      </c>
      <c r="BT163" s="576">
        <f t="shared" si="358"/>
        <v>0</v>
      </c>
      <c r="BU163" s="577">
        <f t="shared" si="358"/>
        <v>0</v>
      </c>
      <c r="BV163" s="574"/>
      <c r="BW163" s="575"/>
      <c r="BX163" s="576">
        <f t="shared" si="359"/>
        <v>0</v>
      </c>
      <c r="BY163" s="577">
        <f t="shared" si="359"/>
        <v>0</v>
      </c>
      <c r="BZ163" s="576">
        <f t="shared" si="360"/>
        <v>469</v>
      </c>
      <c r="CA163" s="577">
        <f t="shared" si="360"/>
        <v>332</v>
      </c>
      <c r="CB163" s="576">
        <f t="shared" si="361"/>
        <v>0</v>
      </c>
      <c r="CC163" s="577">
        <f t="shared" si="361"/>
        <v>0</v>
      </c>
      <c r="CD163" s="574">
        <v>4.38</v>
      </c>
      <c r="CE163" s="575">
        <v>3.33</v>
      </c>
      <c r="CF163" s="576">
        <f t="shared" si="362"/>
        <v>1879.02</v>
      </c>
      <c r="CG163" s="577">
        <f t="shared" si="362"/>
        <v>1062.27</v>
      </c>
      <c r="CH163" s="574">
        <v>8.33</v>
      </c>
      <c r="CI163" s="575">
        <v>7.88</v>
      </c>
      <c r="CJ163" s="576">
        <f t="shared" si="363"/>
        <v>333.2</v>
      </c>
      <c r="CK163" s="577">
        <f t="shared" si="363"/>
        <v>102.44</v>
      </c>
      <c r="CL163" s="574"/>
      <c r="CM163" s="575"/>
      <c r="CN163" s="576">
        <f t="shared" si="364"/>
        <v>0</v>
      </c>
      <c r="CO163" s="577">
        <f t="shared" si="364"/>
        <v>0</v>
      </c>
      <c r="CP163" s="576">
        <f t="shared" si="365"/>
        <v>4.7168869936034108</v>
      </c>
      <c r="CQ163" s="577">
        <f t="shared" si="365"/>
        <v>3.5081626506024097</v>
      </c>
      <c r="CR163" s="576">
        <f t="shared" si="366"/>
        <v>2212.2199999999998</v>
      </c>
      <c r="CS163" s="577">
        <f t="shared" si="366"/>
        <v>1164.71</v>
      </c>
      <c r="CT163" s="574"/>
      <c r="CU163" s="575"/>
      <c r="CV163" s="576">
        <f t="shared" si="367"/>
        <v>0</v>
      </c>
      <c r="CW163" s="577">
        <f t="shared" si="367"/>
        <v>0</v>
      </c>
      <c r="CX163" s="574"/>
      <c r="CY163" s="575"/>
      <c r="CZ163" s="576">
        <f t="shared" si="368"/>
        <v>0</v>
      </c>
      <c r="DA163" s="577">
        <f t="shared" si="368"/>
        <v>0</v>
      </c>
      <c r="DB163" s="574"/>
      <c r="DC163" s="575"/>
      <c r="DD163" s="576">
        <f t="shared" si="369"/>
        <v>0</v>
      </c>
      <c r="DE163" s="577">
        <f t="shared" si="369"/>
        <v>0</v>
      </c>
      <c r="DF163" s="576">
        <f t="shared" si="370"/>
        <v>0</v>
      </c>
      <c r="DG163" s="577">
        <f t="shared" si="370"/>
        <v>0</v>
      </c>
      <c r="DH163" s="576">
        <f t="shared" si="371"/>
        <v>0</v>
      </c>
      <c r="DI163" s="577">
        <f t="shared" si="371"/>
        <v>0</v>
      </c>
      <c r="DJ163" s="576">
        <f t="shared" si="372"/>
        <v>538</v>
      </c>
      <c r="DK163" s="577">
        <f t="shared" si="372"/>
        <v>405</v>
      </c>
      <c r="DL163" s="576">
        <f t="shared" si="372"/>
        <v>0</v>
      </c>
      <c r="DM163" s="577">
        <f t="shared" si="372"/>
        <v>0</v>
      </c>
      <c r="DN163" s="576">
        <f t="shared" si="373"/>
        <v>4.5977323420074345</v>
      </c>
      <c r="DO163" s="577">
        <f t="shared" si="373"/>
        <v>3.5099753086419754</v>
      </c>
      <c r="DP163" s="576">
        <f t="shared" si="374"/>
        <v>2473.58</v>
      </c>
      <c r="DQ163" s="577">
        <f t="shared" si="374"/>
        <v>1421.54</v>
      </c>
      <c r="DR163" s="576">
        <f t="shared" si="375"/>
        <v>0</v>
      </c>
      <c r="DS163" s="577">
        <f t="shared" si="375"/>
        <v>0</v>
      </c>
      <c r="DT163" s="576">
        <f t="shared" si="376"/>
        <v>0</v>
      </c>
      <c r="DU163" s="577">
        <f t="shared" si="376"/>
        <v>0</v>
      </c>
      <c r="DV163" s="574">
        <v>309</v>
      </c>
      <c r="DW163" s="575">
        <v>214</v>
      </c>
      <c r="DX163" s="576">
        <f t="shared" si="377"/>
        <v>0</v>
      </c>
      <c r="DY163" s="577">
        <f t="shared" si="377"/>
        <v>0</v>
      </c>
      <c r="DZ163" s="574">
        <v>55</v>
      </c>
      <c r="EA163" s="575">
        <v>27</v>
      </c>
      <c r="EB163" s="576">
        <f t="shared" si="378"/>
        <v>0</v>
      </c>
      <c r="EC163" s="577">
        <f t="shared" si="378"/>
        <v>0</v>
      </c>
      <c r="ED163" s="574"/>
      <c r="EE163" s="575"/>
      <c r="EF163" s="576">
        <f t="shared" si="379"/>
        <v>0</v>
      </c>
      <c r="EG163" s="577">
        <f t="shared" si="379"/>
        <v>0</v>
      </c>
      <c r="EH163" s="576">
        <f t="shared" si="380"/>
        <v>364</v>
      </c>
      <c r="EI163" s="577">
        <f t="shared" si="380"/>
        <v>241</v>
      </c>
      <c r="EJ163" s="576">
        <f t="shared" si="381"/>
        <v>0</v>
      </c>
      <c r="EK163" s="577">
        <f t="shared" si="381"/>
        <v>0</v>
      </c>
      <c r="EL163" s="574">
        <v>3.14</v>
      </c>
      <c r="EM163" s="575">
        <v>2.7</v>
      </c>
      <c r="EN163" s="576">
        <f t="shared" si="382"/>
        <v>970.26</v>
      </c>
      <c r="EO163" s="577">
        <f t="shared" si="382"/>
        <v>577.80000000000007</v>
      </c>
      <c r="EP163" s="574">
        <v>5.53</v>
      </c>
      <c r="EQ163" s="575">
        <v>4.91</v>
      </c>
      <c r="ER163" s="576">
        <f t="shared" si="383"/>
        <v>304.15000000000003</v>
      </c>
      <c r="ES163" s="577">
        <f t="shared" si="383"/>
        <v>132.57</v>
      </c>
      <c r="ET163" s="574"/>
      <c r="EU163" s="575"/>
      <c r="EV163" s="576">
        <f t="shared" si="384"/>
        <v>0</v>
      </c>
      <c r="EW163" s="577">
        <f t="shared" si="384"/>
        <v>0</v>
      </c>
      <c r="EX163" s="576">
        <f t="shared" si="385"/>
        <v>3.501126373626374</v>
      </c>
      <c r="EY163" s="577">
        <f t="shared" si="385"/>
        <v>2.9475933609958509</v>
      </c>
      <c r="EZ163" s="576">
        <f t="shared" si="386"/>
        <v>1274.4100000000001</v>
      </c>
      <c r="FA163" s="577">
        <f t="shared" si="386"/>
        <v>710.37000000000012</v>
      </c>
      <c r="FB163" s="574"/>
      <c r="FC163" s="575"/>
      <c r="FD163" s="576">
        <f t="shared" si="387"/>
        <v>0</v>
      </c>
      <c r="FE163" s="577">
        <f t="shared" si="387"/>
        <v>0</v>
      </c>
      <c r="FF163" s="574"/>
      <c r="FG163" s="575"/>
      <c r="FH163" s="576">
        <f t="shared" si="388"/>
        <v>0</v>
      </c>
      <c r="FI163" s="577">
        <f t="shared" si="388"/>
        <v>0</v>
      </c>
      <c r="FJ163" s="574"/>
      <c r="FK163" s="575"/>
      <c r="FL163" s="576">
        <f t="shared" si="389"/>
        <v>0</v>
      </c>
      <c r="FM163" s="577">
        <f t="shared" si="389"/>
        <v>0</v>
      </c>
      <c r="FN163" s="576">
        <f t="shared" si="390"/>
        <v>0</v>
      </c>
      <c r="FO163" s="577">
        <f t="shared" si="390"/>
        <v>0</v>
      </c>
      <c r="FP163" s="576">
        <f t="shared" si="391"/>
        <v>0</v>
      </c>
      <c r="FQ163" s="577">
        <f t="shared" si="391"/>
        <v>0</v>
      </c>
      <c r="FR163" s="574">
        <v>123</v>
      </c>
      <c r="FS163" s="575">
        <v>91</v>
      </c>
      <c r="FT163" s="576">
        <f t="shared" si="392"/>
        <v>0</v>
      </c>
      <c r="FU163" s="577">
        <f t="shared" si="392"/>
        <v>0</v>
      </c>
      <c r="FV163" s="574">
        <v>5.13</v>
      </c>
      <c r="FW163" s="575">
        <v>4.01</v>
      </c>
      <c r="FX163" s="576">
        <f t="shared" si="393"/>
        <v>630.99</v>
      </c>
      <c r="FY163" s="577">
        <f t="shared" si="393"/>
        <v>364.90999999999997</v>
      </c>
      <c r="FZ163" s="574"/>
      <c r="GA163" s="575"/>
      <c r="GB163" s="576">
        <f t="shared" si="394"/>
        <v>0</v>
      </c>
      <c r="GC163" s="577">
        <f t="shared" si="394"/>
        <v>0</v>
      </c>
      <c r="GD163" s="576">
        <f t="shared" si="395"/>
        <v>798</v>
      </c>
      <c r="GE163" s="577">
        <f t="shared" si="395"/>
        <v>598</v>
      </c>
      <c r="GF163" s="576">
        <f t="shared" si="395"/>
        <v>0</v>
      </c>
      <c r="GG163" s="577">
        <f t="shared" si="395"/>
        <v>0</v>
      </c>
      <c r="GH163" s="576">
        <f t="shared" si="396"/>
        <v>3061.6800000000003</v>
      </c>
      <c r="GI163" s="577">
        <f t="shared" si="396"/>
        <v>1860.42</v>
      </c>
      <c r="GJ163" s="576" t="str">
        <f t="shared" si="397"/>
        <v/>
      </c>
      <c r="GK163" s="577" t="str">
        <f t="shared" si="397"/>
        <v/>
      </c>
      <c r="GL163" s="576">
        <f t="shared" si="398"/>
        <v>104</v>
      </c>
      <c r="GM163" s="577">
        <f t="shared" si="398"/>
        <v>48</v>
      </c>
      <c r="GN163" s="576">
        <f t="shared" si="398"/>
        <v>0</v>
      </c>
      <c r="GO163" s="577">
        <f t="shared" si="398"/>
        <v>0</v>
      </c>
      <c r="GP163" s="576">
        <f t="shared" si="399"/>
        <v>686.31</v>
      </c>
      <c r="GQ163" s="577">
        <f t="shared" si="399"/>
        <v>271.49</v>
      </c>
      <c r="GR163" s="576">
        <f t="shared" si="400"/>
        <v>0</v>
      </c>
      <c r="GS163" s="577">
        <f t="shared" si="400"/>
        <v>0</v>
      </c>
      <c r="GT163" s="576">
        <f t="shared" si="401"/>
        <v>902</v>
      </c>
      <c r="GU163" s="577">
        <f t="shared" si="401"/>
        <v>646</v>
      </c>
      <c r="GV163" s="576">
        <f t="shared" si="401"/>
        <v>0</v>
      </c>
      <c r="GW163" s="577">
        <f t="shared" si="401"/>
        <v>0</v>
      </c>
      <c r="GX163" s="576">
        <f t="shared" si="402"/>
        <v>3747.9900000000002</v>
      </c>
      <c r="GY163" s="577">
        <f t="shared" si="402"/>
        <v>2131.91</v>
      </c>
      <c r="GZ163" s="576" t="str">
        <f t="shared" si="402"/>
        <v/>
      </c>
      <c r="HA163" s="577" t="str">
        <f t="shared" si="402"/>
        <v/>
      </c>
      <c r="HB163" s="576">
        <f t="shared" si="403"/>
        <v>0</v>
      </c>
      <c r="HC163" s="577">
        <f t="shared" si="403"/>
        <v>0</v>
      </c>
      <c r="HD163" s="576">
        <f t="shared" si="403"/>
        <v>0</v>
      </c>
      <c r="HE163" s="577">
        <f t="shared" si="403"/>
        <v>0</v>
      </c>
      <c r="HF163" s="576" t="str">
        <f t="shared" si="404"/>
        <v/>
      </c>
      <c r="HG163" s="577" t="str">
        <f t="shared" si="404"/>
        <v/>
      </c>
      <c r="HH163" s="576" t="str">
        <f t="shared" si="405"/>
        <v/>
      </c>
      <c r="HI163" s="577" t="str">
        <f t="shared" si="405"/>
        <v/>
      </c>
      <c r="HJ163" s="576">
        <f t="shared" si="406"/>
        <v>4378.9799999999996</v>
      </c>
      <c r="HK163" s="577">
        <f t="shared" si="406"/>
        <v>2496.8199999999997</v>
      </c>
      <c r="HL163" s="576" t="str">
        <f t="shared" si="407"/>
        <v/>
      </c>
      <c r="HM163" s="577" t="str">
        <f t="shared" si="407"/>
        <v/>
      </c>
    </row>
    <row r="164" spans="1:221">
      <c r="A164" s="101" t="s">
        <v>516</v>
      </c>
      <c r="B164" s="8" t="s">
        <v>533</v>
      </c>
      <c r="C164" s="7"/>
      <c r="D164" s="6">
        <v>175883</v>
      </c>
      <c r="E164" s="1">
        <v>9</v>
      </c>
      <c r="F164" s="574">
        <v>887</v>
      </c>
      <c r="G164" s="575">
        <v>867</v>
      </c>
      <c r="H164" s="574">
        <v>6</v>
      </c>
      <c r="I164" s="575">
        <v>7</v>
      </c>
      <c r="J164" s="576">
        <f t="shared" ref="J164:K179" si="408">F164-H164</f>
        <v>881</v>
      </c>
      <c r="K164" s="577">
        <f t="shared" si="408"/>
        <v>860</v>
      </c>
      <c r="L164" s="574">
        <v>64</v>
      </c>
      <c r="M164" s="575">
        <v>64</v>
      </c>
      <c r="N164" s="576">
        <f t="shared" ref="N164:Q179" si="409">+R164+V164+Z164+BN164+BR164+BV164+DV164+DZ164+ED164+FR164</f>
        <v>881</v>
      </c>
      <c r="O164" s="577">
        <f t="shared" si="409"/>
        <v>860</v>
      </c>
      <c r="P164" s="581">
        <f t="shared" si="409"/>
        <v>0</v>
      </c>
      <c r="Q164" s="582">
        <f t="shared" si="409"/>
        <v>0</v>
      </c>
      <c r="R164" s="574">
        <v>169</v>
      </c>
      <c r="S164" s="575">
        <v>145</v>
      </c>
      <c r="T164" s="576">
        <f t="shared" ref="T164:U179" si="410">IF(AX164&gt;0,R164,)</f>
        <v>0</v>
      </c>
      <c r="U164" s="577">
        <f t="shared" si="410"/>
        <v>0</v>
      </c>
      <c r="V164" s="574">
        <v>22</v>
      </c>
      <c r="W164" s="575">
        <v>11</v>
      </c>
      <c r="X164" s="576">
        <f t="shared" ref="X164:Y179" si="411">IF(BB164&gt;0,V164,)</f>
        <v>0</v>
      </c>
      <c r="Y164" s="577">
        <f t="shared" si="411"/>
        <v>0</v>
      </c>
      <c r="Z164" s="574"/>
      <c r="AA164" s="575"/>
      <c r="AB164" s="576">
        <f t="shared" ref="AB164:AC179" si="412">IF(BF164&gt;0,Z164,)</f>
        <v>0</v>
      </c>
      <c r="AC164" s="577">
        <f t="shared" si="412"/>
        <v>0</v>
      </c>
      <c r="AD164" s="576">
        <f t="shared" ref="AD164:AE179" si="413">R164+V164+Z164</f>
        <v>191</v>
      </c>
      <c r="AE164" s="577">
        <f t="shared" si="413"/>
        <v>156</v>
      </c>
      <c r="AF164" s="576">
        <f t="shared" ref="AF164:AG179" si="414">IF(BJ164&gt;0,AD164,)</f>
        <v>0</v>
      </c>
      <c r="AG164" s="577">
        <f t="shared" si="414"/>
        <v>0</v>
      </c>
      <c r="AH164" s="574">
        <v>3.31</v>
      </c>
      <c r="AI164" s="575">
        <v>3.64</v>
      </c>
      <c r="AJ164" s="576">
        <f t="shared" ref="AJ164:AK179" si="415">IF(R164&gt;0,(R164*AH164),)</f>
        <v>559.39</v>
      </c>
      <c r="AK164" s="577">
        <f t="shared" si="415"/>
        <v>527.80000000000007</v>
      </c>
      <c r="AL164" s="574">
        <v>3.07</v>
      </c>
      <c r="AM164" s="575">
        <v>4.8600000000000003</v>
      </c>
      <c r="AN164" s="576">
        <f t="shared" ref="AN164:AO179" si="416">IF(V164&gt;0,(V164*AL164),)</f>
        <v>67.539999999999992</v>
      </c>
      <c r="AO164" s="577">
        <f t="shared" si="416"/>
        <v>53.46</v>
      </c>
      <c r="AP164" s="574"/>
      <c r="AQ164" s="575"/>
      <c r="AR164" s="576">
        <f t="shared" ref="AR164:AS179" si="417">IF(Z164&gt;0,(Z164*AP164),)</f>
        <v>0</v>
      </c>
      <c r="AS164" s="577">
        <f t="shared" si="417"/>
        <v>0</v>
      </c>
      <c r="AT164" s="576">
        <f t="shared" ref="AT164:AU179" si="418">IF(AD164&gt;0,((AJ164+AN164+AR164)/AD164),)</f>
        <v>3.2823560209424083</v>
      </c>
      <c r="AU164" s="577">
        <f t="shared" si="418"/>
        <v>3.7260256410256418</v>
      </c>
      <c r="AV164" s="576">
        <f t="shared" ref="AV164:AW179" si="419">IF(AD164&gt;0,(AD164*AT164),)</f>
        <v>626.92999999999995</v>
      </c>
      <c r="AW164" s="577">
        <f t="shared" si="419"/>
        <v>581.2600000000001</v>
      </c>
      <c r="AX164" s="574"/>
      <c r="AY164" s="575"/>
      <c r="AZ164" s="576">
        <f t="shared" ref="AZ164:BA179" si="420">IF(T164&gt;0,(T164*AX164),)</f>
        <v>0</v>
      </c>
      <c r="BA164" s="577">
        <f t="shared" si="420"/>
        <v>0</v>
      </c>
      <c r="BB164" s="574"/>
      <c r="BC164" s="575"/>
      <c r="BD164" s="576">
        <f t="shared" ref="BD164:BE179" si="421">IF(X164&gt;0,(X164*BB164),)</f>
        <v>0</v>
      </c>
      <c r="BE164" s="577">
        <f t="shared" si="421"/>
        <v>0</v>
      </c>
      <c r="BF164" s="574"/>
      <c r="BG164" s="575"/>
      <c r="BH164" s="576">
        <f t="shared" ref="BH164:BI179" si="422">IF(AB164&gt;0,(AB164*BF164),)</f>
        <v>0</v>
      </c>
      <c r="BI164" s="577">
        <f t="shared" si="422"/>
        <v>0</v>
      </c>
      <c r="BJ164" s="576">
        <f t="shared" ref="BJ164:BK179" si="423">IF((AZ164+BD164+BH164)&gt;0,((AZ164+BD164+BH164)/AD164),)</f>
        <v>0</v>
      </c>
      <c r="BK164" s="577">
        <f t="shared" si="423"/>
        <v>0</v>
      </c>
      <c r="BL164" s="576">
        <f t="shared" ref="BL164:BM179" si="424">IF(AF164&gt;0,(AD164*BJ164),)</f>
        <v>0</v>
      </c>
      <c r="BM164" s="577">
        <f t="shared" si="424"/>
        <v>0</v>
      </c>
      <c r="BN164" s="574">
        <v>400</v>
      </c>
      <c r="BO164" s="575">
        <v>422</v>
      </c>
      <c r="BP164" s="576">
        <f t="shared" ref="BP164:BQ179" si="425">IF(CT164&gt;0,BN164,)</f>
        <v>0</v>
      </c>
      <c r="BQ164" s="577">
        <f t="shared" si="425"/>
        <v>0</v>
      </c>
      <c r="BR164" s="574">
        <v>42</v>
      </c>
      <c r="BS164" s="575">
        <v>31</v>
      </c>
      <c r="BT164" s="576">
        <f t="shared" ref="BT164:BU179" si="426">IF(CX164&gt;0,BR164,)</f>
        <v>0</v>
      </c>
      <c r="BU164" s="577">
        <f t="shared" si="426"/>
        <v>0</v>
      </c>
      <c r="BV164" s="574"/>
      <c r="BW164" s="575"/>
      <c r="BX164" s="576">
        <f t="shared" ref="BX164:BY179" si="427">IF(DB164&gt;0,BV164,)</f>
        <v>0</v>
      </c>
      <c r="BY164" s="577">
        <f t="shared" si="427"/>
        <v>0</v>
      </c>
      <c r="BZ164" s="576">
        <f t="shared" ref="BZ164:CA179" si="428">BN164+BR164+BV164</f>
        <v>442</v>
      </c>
      <c r="CA164" s="577">
        <f t="shared" si="428"/>
        <v>453</v>
      </c>
      <c r="CB164" s="576">
        <f t="shared" ref="CB164:CC179" si="429">IF(DF164&gt;0,BZ164,)</f>
        <v>0</v>
      </c>
      <c r="CC164" s="577">
        <f t="shared" si="429"/>
        <v>0</v>
      </c>
      <c r="CD164" s="574">
        <v>3.39</v>
      </c>
      <c r="CE164" s="575">
        <v>3.32</v>
      </c>
      <c r="CF164" s="576">
        <f t="shared" ref="CF164:CG179" si="430">IF(BN164&gt;0,(BN164*CD164),)</f>
        <v>1356</v>
      </c>
      <c r="CG164" s="577">
        <f t="shared" si="430"/>
        <v>1401.04</v>
      </c>
      <c r="CH164" s="574">
        <v>4.18</v>
      </c>
      <c r="CI164" s="575">
        <v>3.42</v>
      </c>
      <c r="CJ164" s="576">
        <f t="shared" ref="CJ164:CK179" si="431">IF(BR164&gt;0,(BR164*CH164),)</f>
        <v>175.56</v>
      </c>
      <c r="CK164" s="577">
        <f t="shared" si="431"/>
        <v>106.02</v>
      </c>
      <c r="CL164" s="574"/>
      <c r="CM164" s="575"/>
      <c r="CN164" s="576">
        <f t="shared" ref="CN164:CO179" si="432">IF(BV164&gt;0,(BV164*CL164),)</f>
        <v>0</v>
      </c>
      <c r="CO164" s="577">
        <f t="shared" si="432"/>
        <v>0</v>
      </c>
      <c r="CP164" s="576">
        <f t="shared" ref="CP164:CQ179" si="433">IF(BZ164&gt;0,((CF164+CJ164+CN164)/BZ164),)</f>
        <v>3.4650678733031675</v>
      </c>
      <c r="CQ164" s="577">
        <f t="shared" si="433"/>
        <v>3.3268432671081678</v>
      </c>
      <c r="CR164" s="576">
        <f t="shared" ref="CR164:CS179" si="434">IF(BZ164&gt;0,(BZ164*CP164),)</f>
        <v>1531.56</v>
      </c>
      <c r="CS164" s="577">
        <f t="shared" si="434"/>
        <v>1507.06</v>
      </c>
      <c r="CT164" s="574"/>
      <c r="CU164" s="575"/>
      <c r="CV164" s="576">
        <f t="shared" ref="CV164:CW179" si="435">IF(BP164&gt;0,(BP164*CT164),)</f>
        <v>0</v>
      </c>
      <c r="CW164" s="577">
        <f t="shared" si="435"/>
        <v>0</v>
      </c>
      <c r="CX164" s="574"/>
      <c r="CY164" s="575"/>
      <c r="CZ164" s="576">
        <f t="shared" ref="CZ164:DA179" si="436">IF(BT164&gt;0,(BT164*CX164),)</f>
        <v>0</v>
      </c>
      <c r="DA164" s="577">
        <f t="shared" si="436"/>
        <v>0</v>
      </c>
      <c r="DB164" s="574"/>
      <c r="DC164" s="575"/>
      <c r="DD164" s="576">
        <f t="shared" ref="DD164:DE179" si="437">IF(BX164&gt;0,(BX164*DB164),)</f>
        <v>0</v>
      </c>
      <c r="DE164" s="577">
        <f t="shared" si="437"/>
        <v>0</v>
      </c>
      <c r="DF164" s="576">
        <f t="shared" ref="DF164:DG179" si="438">IF((CV164+CZ164+DD164)&gt;0,((CV164+CZ164+DD164)/BZ164),)</f>
        <v>0</v>
      </c>
      <c r="DG164" s="577">
        <f t="shared" si="438"/>
        <v>0</v>
      </c>
      <c r="DH164" s="576">
        <f t="shared" ref="DH164:DI179" si="439">IF(CB164&gt;0,(BZ164*DF164),)</f>
        <v>0</v>
      </c>
      <c r="DI164" s="577">
        <f t="shared" si="439"/>
        <v>0</v>
      </c>
      <c r="DJ164" s="576">
        <f t="shared" ref="DJ164:DM179" si="440">AD164+BZ164</f>
        <v>633</v>
      </c>
      <c r="DK164" s="577">
        <f t="shared" si="440"/>
        <v>609</v>
      </c>
      <c r="DL164" s="576">
        <f t="shared" si="440"/>
        <v>0</v>
      </c>
      <c r="DM164" s="577">
        <f t="shared" si="440"/>
        <v>0</v>
      </c>
      <c r="DN164" s="576">
        <f t="shared" ref="DN164:DO179" si="441">IF(DJ164&gt;0,((AD164*AT164)+(BZ164*CP164))/DJ164,)</f>
        <v>3.4099368088467612</v>
      </c>
      <c r="DO164" s="577">
        <f t="shared" si="441"/>
        <v>3.4290968801313633</v>
      </c>
      <c r="DP164" s="576">
        <f t="shared" ref="DP164:DQ179" si="442">IF(DJ164&gt;0,(DJ164*DN164),)</f>
        <v>2158.4899999999998</v>
      </c>
      <c r="DQ164" s="577">
        <f t="shared" si="442"/>
        <v>2088.3200000000002</v>
      </c>
      <c r="DR164" s="576">
        <f t="shared" ref="DR164:DS179" si="443">IF(DL164&gt;0,((AF164*BJ164)+(CB164*DF164))/DL164,)</f>
        <v>0</v>
      </c>
      <c r="DS164" s="577">
        <f t="shared" si="443"/>
        <v>0</v>
      </c>
      <c r="DT164" s="576">
        <f t="shared" ref="DT164:DU179" si="444">IF(DL164&gt;0,(DL164*DR164),)</f>
        <v>0</v>
      </c>
      <c r="DU164" s="577">
        <f t="shared" si="444"/>
        <v>0</v>
      </c>
      <c r="DV164" s="574">
        <v>175</v>
      </c>
      <c r="DW164" s="575">
        <v>178</v>
      </c>
      <c r="DX164" s="576">
        <f t="shared" ref="DX164:DY179" si="445">IF(FB164&gt;0,DV164,)</f>
        <v>0</v>
      </c>
      <c r="DY164" s="577">
        <f t="shared" si="445"/>
        <v>0</v>
      </c>
      <c r="DZ164" s="574">
        <v>30</v>
      </c>
      <c r="EA164" s="575">
        <v>42</v>
      </c>
      <c r="EB164" s="576">
        <f t="shared" ref="EB164:EC179" si="446">IF(FF164&gt;0,DZ164,)</f>
        <v>0</v>
      </c>
      <c r="EC164" s="577">
        <f t="shared" si="446"/>
        <v>0</v>
      </c>
      <c r="ED164" s="574"/>
      <c r="EE164" s="575"/>
      <c r="EF164" s="576">
        <f t="shared" ref="EF164:EG179" si="447">IF(FJ164&gt;0,ED164,)</f>
        <v>0</v>
      </c>
      <c r="EG164" s="577">
        <f t="shared" si="447"/>
        <v>0</v>
      </c>
      <c r="EH164" s="576">
        <f t="shared" ref="EH164:EI179" si="448">DV164+DZ164+ED164</f>
        <v>205</v>
      </c>
      <c r="EI164" s="577">
        <f t="shared" si="448"/>
        <v>220</v>
      </c>
      <c r="EJ164" s="576">
        <f t="shared" ref="EJ164:EK179" si="449">IF(FN164&gt;0,EH164,)</f>
        <v>0</v>
      </c>
      <c r="EK164" s="577">
        <f t="shared" si="449"/>
        <v>0</v>
      </c>
      <c r="EL164" s="574">
        <v>3.05</v>
      </c>
      <c r="EM164" s="575">
        <v>2.72</v>
      </c>
      <c r="EN164" s="576">
        <f t="shared" ref="EN164:EO179" si="450">IF(DV164&gt;0,(DV164*EL164),)</f>
        <v>533.75</v>
      </c>
      <c r="EO164" s="577">
        <f t="shared" si="450"/>
        <v>484.16</v>
      </c>
      <c r="EP164" s="574">
        <v>4.25</v>
      </c>
      <c r="EQ164" s="575">
        <v>3.07</v>
      </c>
      <c r="ER164" s="576">
        <f t="shared" ref="ER164:ES179" si="451">IF(DZ164&gt;0,(DZ164*EP164),)</f>
        <v>127.5</v>
      </c>
      <c r="ES164" s="577">
        <f t="shared" si="451"/>
        <v>128.94</v>
      </c>
      <c r="ET164" s="574"/>
      <c r="EU164" s="575"/>
      <c r="EV164" s="576">
        <f t="shared" ref="EV164:EW179" si="452">IF(ED164&gt;0,(ED164*ET164),)</f>
        <v>0</v>
      </c>
      <c r="EW164" s="577">
        <f t="shared" si="452"/>
        <v>0</v>
      </c>
      <c r="EX164" s="576">
        <f t="shared" ref="EX164:EY179" si="453">IF(EH164&gt;0,((EN164+ER164+EV164)/EH164),)</f>
        <v>3.225609756097561</v>
      </c>
      <c r="EY164" s="577">
        <f t="shared" si="453"/>
        <v>2.7868181818181821</v>
      </c>
      <c r="EZ164" s="576">
        <f t="shared" ref="EZ164:FA179" si="454">IF(EH164&gt;0,(EH164*EX164),)</f>
        <v>661.25</v>
      </c>
      <c r="FA164" s="577">
        <f t="shared" si="454"/>
        <v>613.1</v>
      </c>
      <c r="FB164" s="574"/>
      <c r="FC164" s="575"/>
      <c r="FD164" s="576">
        <f t="shared" ref="FD164:FE179" si="455">IF(DX164&gt;0,(DX164*FB164),)</f>
        <v>0</v>
      </c>
      <c r="FE164" s="577">
        <f t="shared" si="455"/>
        <v>0</v>
      </c>
      <c r="FF164" s="574"/>
      <c r="FG164" s="575"/>
      <c r="FH164" s="576">
        <f t="shared" ref="FH164:FI179" si="456">IF(EB164&gt;0,(EB164*FF164),)</f>
        <v>0</v>
      </c>
      <c r="FI164" s="577">
        <f t="shared" si="456"/>
        <v>0</v>
      </c>
      <c r="FJ164" s="574"/>
      <c r="FK164" s="575"/>
      <c r="FL164" s="576">
        <f t="shared" ref="FL164:FM179" si="457">IF(EF164&gt;0,(EF164*FJ164),)</f>
        <v>0</v>
      </c>
      <c r="FM164" s="577">
        <f t="shared" si="457"/>
        <v>0</v>
      </c>
      <c r="FN164" s="576">
        <f t="shared" ref="FN164:FO179" si="458">IF((FD164+FH164+FL164)&gt;0,((FD164+FH164+FL164)/EH164),)</f>
        <v>0</v>
      </c>
      <c r="FO164" s="577">
        <f t="shared" si="458"/>
        <v>0</v>
      </c>
      <c r="FP164" s="576">
        <f t="shared" ref="FP164:FQ179" si="459">IF(EH164&gt;0,(EH164*FN164),)</f>
        <v>0</v>
      </c>
      <c r="FQ164" s="577">
        <f t="shared" si="459"/>
        <v>0</v>
      </c>
      <c r="FR164" s="574">
        <v>43</v>
      </c>
      <c r="FS164" s="575">
        <v>31</v>
      </c>
      <c r="FT164" s="576">
        <f t="shared" ref="FT164:FU179" si="460">IF(FZ164&gt;0,FR164,)</f>
        <v>0</v>
      </c>
      <c r="FU164" s="577">
        <f t="shared" si="460"/>
        <v>0</v>
      </c>
      <c r="FV164" s="574">
        <v>7.58</v>
      </c>
      <c r="FW164" s="575">
        <v>6.77</v>
      </c>
      <c r="FX164" s="576">
        <f t="shared" ref="FX164:FY179" si="461">IF(FR164&gt;0,(FR164*FV164),)</f>
        <v>325.94</v>
      </c>
      <c r="FY164" s="577">
        <f t="shared" si="461"/>
        <v>209.86999999999998</v>
      </c>
      <c r="FZ164" s="574"/>
      <c r="GA164" s="575"/>
      <c r="GB164" s="576">
        <f t="shared" ref="GB164:GC179" si="462">IF(FZ164&gt;0,(FR164*FZ164),)</f>
        <v>0</v>
      </c>
      <c r="GC164" s="577">
        <f t="shared" si="462"/>
        <v>0</v>
      </c>
      <c r="GD164" s="576">
        <f t="shared" ref="GD164:GG179" si="463">(R164+BN164+DV164)</f>
        <v>744</v>
      </c>
      <c r="GE164" s="577">
        <f t="shared" si="463"/>
        <v>745</v>
      </c>
      <c r="GF164" s="576">
        <f t="shared" si="463"/>
        <v>0</v>
      </c>
      <c r="GG164" s="577">
        <f t="shared" si="463"/>
        <v>0</v>
      </c>
      <c r="GH164" s="576">
        <f t="shared" ref="GH164:GI179" si="464">IF(GD164&gt;0,(AJ164+CF164+EN164),"")</f>
        <v>2449.14</v>
      </c>
      <c r="GI164" s="577">
        <f t="shared" si="464"/>
        <v>2413</v>
      </c>
      <c r="GJ164" s="576" t="str">
        <f t="shared" ref="GJ164:GK179" si="465">IF(GF164&gt;0,(AZ164+CV164+FD164),"")</f>
        <v/>
      </c>
      <c r="GK164" s="577" t="str">
        <f t="shared" si="465"/>
        <v/>
      </c>
      <c r="GL164" s="576">
        <f t="shared" ref="GL164:GO179" si="466">(V164+BR164+DZ164)</f>
        <v>94</v>
      </c>
      <c r="GM164" s="577">
        <f t="shared" si="466"/>
        <v>84</v>
      </c>
      <c r="GN164" s="576">
        <f t="shared" si="466"/>
        <v>0</v>
      </c>
      <c r="GO164" s="577">
        <f t="shared" si="466"/>
        <v>0</v>
      </c>
      <c r="GP164" s="576">
        <f t="shared" ref="GP164:GQ179" si="467">IF(GL164&gt;0,AN164+CJ164+ER164,)</f>
        <v>370.6</v>
      </c>
      <c r="GQ164" s="577">
        <f t="shared" si="467"/>
        <v>288.41999999999996</v>
      </c>
      <c r="GR164" s="576">
        <f t="shared" ref="GR164:GS179" si="468">IF(GN164&gt;0,BD164+CZ164+FH164,)</f>
        <v>0</v>
      </c>
      <c r="GS164" s="577">
        <f t="shared" si="468"/>
        <v>0</v>
      </c>
      <c r="GT164" s="576">
        <f t="shared" ref="GT164:GW179" si="469">+GL164+GD164</f>
        <v>838</v>
      </c>
      <c r="GU164" s="577">
        <f t="shared" si="469"/>
        <v>829</v>
      </c>
      <c r="GV164" s="576">
        <f t="shared" si="469"/>
        <v>0</v>
      </c>
      <c r="GW164" s="577">
        <f t="shared" si="469"/>
        <v>0</v>
      </c>
      <c r="GX164" s="576">
        <f t="shared" ref="GX164:HA179" si="470">IF(GT164&gt;0,(GH164+GP164),"")</f>
        <v>2819.74</v>
      </c>
      <c r="GY164" s="577">
        <f t="shared" si="470"/>
        <v>2701.42</v>
      </c>
      <c r="GZ164" s="576" t="str">
        <f t="shared" si="470"/>
        <v/>
      </c>
      <c r="HA164" s="577" t="str">
        <f t="shared" si="470"/>
        <v/>
      </c>
      <c r="HB164" s="576">
        <f t="shared" ref="HB164:HE179" si="471">(Z164+BV164+ED164)</f>
        <v>0</v>
      </c>
      <c r="HC164" s="577">
        <f t="shared" si="471"/>
        <v>0</v>
      </c>
      <c r="HD164" s="576">
        <f t="shared" si="471"/>
        <v>0</v>
      </c>
      <c r="HE164" s="577">
        <f t="shared" si="471"/>
        <v>0</v>
      </c>
      <c r="HF164" s="576" t="str">
        <f t="shared" ref="HF164:HG179" si="472">IF(HB164&gt;0,(AR164+CN164+EV164),"")</f>
        <v/>
      </c>
      <c r="HG164" s="577" t="str">
        <f t="shared" si="472"/>
        <v/>
      </c>
      <c r="HH164" s="576" t="str">
        <f t="shared" ref="HH164:HI179" si="473">IF(HD164&gt;0,(BH164+DD164+FL164),"")</f>
        <v/>
      </c>
      <c r="HI164" s="577" t="str">
        <f t="shared" si="473"/>
        <v/>
      </c>
      <c r="HJ164" s="576">
        <f t="shared" ref="HJ164:HK179" si="474">IF((DJ164+EH164+FR164)&gt;0,(DP164+EZ164+FX164),"")</f>
        <v>3145.68</v>
      </c>
      <c r="HK164" s="577">
        <f t="shared" si="474"/>
        <v>2911.29</v>
      </c>
      <c r="HL164" s="576" t="str">
        <f t="shared" ref="HL164:HM179" si="475">IF((DL164+EJ164+FT164)&gt;0,(DT164+FP164+GB164),"")</f>
        <v/>
      </c>
      <c r="HM164" s="577" t="str">
        <f t="shared" si="475"/>
        <v/>
      </c>
    </row>
    <row r="165" spans="1:221">
      <c r="A165" s="101" t="s">
        <v>516</v>
      </c>
      <c r="B165" s="8" t="s">
        <v>534</v>
      </c>
      <c r="C165" s="7"/>
      <c r="D165" s="6">
        <v>175935</v>
      </c>
      <c r="E165" s="1">
        <v>9</v>
      </c>
      <c r="F165" s="574">
        <v>579</v>
      </c>
      <c r="G165" s="575">
        <v>625</v>
      </c>
      <c r="H165" s="574">
        <v>6</v>
      </c>
      <c r="I165" s="575">
        <v>5</v>
      </c>
      <c r="J165" s="576">
        <f t="shared" si="408"/>
        <v>573</v>
      </c>
      <c r="K165" s="577">
        <f t="shared" si="408"/>
        <v>620</v>
      </c>
      <c r="L165" s="574">
        <v>62</v>
      </c>
      <c r="M165" s="575">
        <v>62</v>
      </c>
      <c r="N165" s="576">
        <f t="shared" si="409"/>
        <v>573</v>
      </c>
      <c r="O165" s="577">
        <f t="shared" si="409"/>
        <v>620</v>
      </c>
      <c r="P165" s="581">
        <f t="shared" si="409"/>
        <v>0</v>
      </c>
      <c r="Q165" s="582">
        <f t="shared" si="409"/>
        <v>0</v>
      </c>
      <c r="R165" s="574">
        <v>27</v>
      </c>
      <c r="S165" s="575">
        <v>40</v>
      </c>
      <c r="T165" s="576">
        <f t="shared" si="410"/>
        <v>0</v>
      </c>
      <c r="U165" s="577">
        <f t="shared" si="410"/>
        <v>0</v>
      </c>
      <c r="V165" s="574">
        <v>15</v>
      </c>
      <c r="W165" s="575">
        <v>19</v>
      </c>
      <c r="X165" s="576">
        <f t="shared" si="411"/>
        <v>0</v>
      </c>
      <c r="Y165" s="577">
        <f t="shared" si="411"/>
        <v>0</v>
      </c>
      <c r="Z165" s="574"/>
      <c r="AA165" s="575"/>
      <c r="AB165" s="576">
        <f t="shared" si="412"/>
        <v>0</v>
      </c>
      <c r="AC165" s="577">
        <f t="shared" si="412"/>
        <v>0</v>
      </c>
      <c r="AD165" s="576">
        <f t="shared" si="413"/>
        <v>42</v>
      </c>
      <c r="AE165" s="577">
        <f t="shared" si="413"/>
        <v>59</v>
      </c>
      <c r="AF165" s="576">
        <f t="shared" si="414"/>
        <v>0</v>
      </c>
      <c r="AG165" s="577">
        <f t="shared" si="414"/>
        <v>0</v>
      </c>
      <c r="AH165" s="574">
        <v>4.9800000000000004</v>
      </c>
      <c r="AI165" s="575">
        <v>3.56</v>
      </c>
      <c r="AJ165" s="576">
        <f t="shared" si="415"/>
        <v>134.46</v>
      </c>
      <c r="AK165" s="577">
        <f t="shared" si="415"/>
        <v>142.4</v>
      </c>
      <c r="AL165" s="574">
        <v>4.67</v>
      </c>
      <c r="AM165" s="575">
        <v>4.84</v>
      </c>
      <c r="AN165" s="576">
        <f t="shared" si="416"/>
        <v>70.05</v>
      </c>
      <c r="AO165" s="577">
        <f t="shared" si="416"/>
        <v>91.96</v>
      </c>
      <c r="AP165" s="574"/>
      <c r="AQ165" s="575"/>
      <c r="AR165" s="576">
        <f t="shared" si="417"/>
        <v>0</v>
      </c>
      <c r="AS165" s="577">
        <f t="shared" si="417"/>
        <v>0</v>
      </c>
      <c r="AT165" s="576">
        <f t="shared" si="418"/>
        <v>4.8692857142857138</v>
      </c>
      <c r="AU165" s="577">
        <f t="shared" si="418"/>
        <v>3.9722033898305087</v>
      </c>
      <c r="AV165" s="576">
        <f t="shared" si="419"/>
        <v>204.51</v>
      </c>
      <c r="AW165" s="577">
        <f t="shared" si="419"/>
        <v>234.36</v>
      </c>
      <c r="AX165" s="574"/>
      <c r="AY165" s="575"/>
      <c r="AZ165" s="576">
        <f t="shared" si="420"/>
        <v>0</v>
      </c>
      <c r="BA165" s="577">
        <f t="shared" si="420"/>
        <v>0</v>
      </c>
      <c r="BB165" s="574"/>
      <c r="BC165" s="575"/>
      <c r="BD165" s="576">
        <f t="shared" si="421"/>
        <v>0</v>
      </c>
      <c r="BE165" s="577">
        <f t="shared" si="421"/>
        <v>0</v>
      </c>
      <c r="BF165" s="574"/>
      <c r="BG165" s="575"/>
      <c r="BH165" s="576">
        <f t="shared" si="422"/>
        <v>0</v>
      </c>
      <c r="BI165" s="577">
        <f t="shared" si="422"/>
        <v>0</v>
      </c>
      <c r="BJ165" s="576">
        <f t="shared" si="423"/>
        <v>0</v>
      </c>
      <c r="BK165" s="577">
        <f t="shared" si="423"/>
        <v>0</v>
      </c>
      <c r="BL165" s="576">
        <f t="shared" si="424"/>
        <v>0</v>
      </c>
      <c r="BM165" s="577">
        <f t="shared" si="424"/>
        <v>0</v>
      </c>
      <c r="BN165" s="574">
        <v>171</v>
      </c>
      <c r="BO165" s="575">
        <v>191</v>
      </c>
      <c r="BP165" s="576">
        <f t="shared" si="425"/>
        <v>0</v>
      </c>
      <c r="BQ165" s="577">
        <f t="shared" si="425"/>
        <v>0</v>
      </c>
      <c r="BR165" s="574">
        <v>26</v>
      </c>
      <c r="BS165" s="575">
        <v>18</v>
      </c>
      <c r="BT165" s="576">
        <f t="shared" si="426"/>
        <v>0</v>
      </c>
      <c r="BU165" s="577">
        <f t="shared" si="426"/>
        <v>0</v>
      </c>
      <c r="BV165" s="574"/>
      <c r="BW165" s="575"/>
      <c r="BX165" s="576">
        <f t="shared" si="427"/>
        <v>0</v>
      </c>
      <c r="BY165" s="577">
        <f t="shared" si="427"/>
        <v>0</v>
      </c>
      <c r="BZ165" s="576">
        <f t="shared" si="428"/>
        <v>197</v>
      </c>
      <c r="CA165" s="577">
        <f t="shared" si="428"/>
        <v>209</v>
      </c>
      <c r="CB165" s="576">
        <f t="shared" si="429"/>
        <v>0</v>
      </c>
      <c r="CC165" s="577">
        <f t="shared" si="429"/>
        <v>0</v>
      </c>
      <c r="CD165" s="574">
        <v>4</v>
      </c>
      <c r="CE165" s="575">
        <v>3.84</v>
      </c>
      <c r="CF165" s="576">
        <f t="shared" si="430"/>
        <v>684</v>
      </c>
      <c r="CG165" s="577">
        <f t="shared" si="430"/>
        <v>733.43999999999994</v>
      </c>
      <c r="CH165" s="574">
        <v>4.63</v>
      </c>
      <c r="CI165" s="575">
        <v>5.92</v>
      </c>
      <c r="CJ165" s="576">
        <f t="shared" si="431"/>
        <v>120.38</v>
      </c>
      <c r="CK165" s="577">
        <f t="shared" si="431"/>
        <v>106.56</v>
      </c>
      <c r="CL165" s="574"/>
      <c r="CM165" s="575"/>
      <c r="CN165" s="576">
        <f t="shared" si="432"/>
        <v>0</v>
      </c>
      <c r="CO165" s="577">
        <f t="shared" si="432"/>
        <v>0</v>
      </c>
      <c r="CP165" s="576">
        <f t="shared" si="433"/>
        <v>4.0831472081218276</v>
      </c>
      <c r="CQ165" s="577">
        <f t="shared" si="433"/>
        <v>4.0191387559808609</v>
      </c>
      <c r="CR165" s="576">
        <f t="shared" si="434"/>
        <v>804.38</v>
      </c>
      <c r="CS165" s="577">
        <f t="shared" si="434"/>
        <v>839.99999999999989</v>
      </c>
      <c r="CT165" s="574"/>
      <c r="CU165" s="575"/>
      <c r="CV165" s="576">
        <f t="shared" si="435"/>
        <v>0</v>
      </c>
      <c r="CW165" s="577">
        <f t="shared" si="435"/>
        <v>0</v>
      </c>
      <c r="CX165" s="574"/>
      <c r="CY165" s="575"/>
      <c r="CZ165" s="576">
        <f t="shared" si="436"/>
        <v>0</v>
      </c>
      <c r="DA165" s="577">
        <f t="shared" si="436"/>
        <v>0</v>
      </c>
      <c r="DB165" s="574"/>
      <c r="DC165" s="575"/>
      <c r="DD165" s="576">
        <f t="shared" si="437"/>
        <v>0</v>
      </c>
      <c r="DE165" s="577">
        <f t="shared" si="437"/>
        <v>0</v>
      </c>
      <c r="DF165" s="576">
        <f t="shared" si="438"/>
        <v>0</v>
      </c>
      <c r="DG165" s="577">
        <f t="shared" si="438"/>
        <v>0</v>
      </c>
      <c r="DH165" s="576">
        <f t="shared" si="439"/>
        <v>0</v>
      </c>
      <c r="DI165" s="577">
        <f t="shared" si="439"/>
        <v>0</v>
      </c>
      <c r="DJ165" s="576">
        <f t="shared" si="440"/>
        <v>239</v>
      </c>
      <c r="DK165" s="577">
        <f t="shared" si="440"/>
        <v>268</v>
      </c>
      <c r="DL165" s="576">
        <f t="shared" si="440"/>
        <v>0</v>
      </c>
      <c r="DM165" s="577">
        <f t="shared" si="440"/>
        <v>0</v>
      </c>
      <c r="DN165" s="576">
        <f t="shared" si="441"/>
        <v>4.2212970711297073</v>
      </c>
      <c r="DO165" s="577">
        <f t="shared" si="441"/>
        <v>4.0088059701492531</v>
      </c>
      <c r="DP165" s="576">
        <f t="shared" si="442"/>
        <v>1008.8900000000001</v>
      </c>
      <c r="DQ165" s="577">
        <f t="shared" si="442"/>
        <v>1074.3599999999999</v>
      </c>
      <c r="DR165" s="576">
        <f t="shared" si="443"/>
        <v>0</v>
      </c>
      <c r="DS165" s="577">
        <f t="shared" si="443"/>
        <v>0</v>
      </c>
      <c r="DT165" s="576">
        <f t="shared" si="444"/>
        <v>0</v>
      </c>
      <c r="DU165" s="577">
        <f t="shared" si="444"/>
        <v>0</v>
      </c>
      <c r="DV165" s="574">
        <v>41</v>
      </c>
      <c r="DW165" s="575">
        <v>44</v>
      </c>
      <c r="DX165" s="576">
        <f t="shared" si="445"/>
        <v>0</v>
      </c>
      <c r="DY165" s="577">
        <f t="shared" si="445"/>
        <v>0</v>
      </c>
      <c r="DZ165" s="574">
        <v>14</v>
      </c>
      <c r="EA165" s="575">
        <v>34</v>
      </c>
      <c r="EB165" s="576">
        <f t="shared" si="446"/>
        <v>0</v>
      </c>
      <c r="EC165" s="577">
        <f t="shared" si="446"/>
        <v>0</v>
      </c>
      <c r="ED165" s="574"/>
      <c r="EE165" s="575"/>
      <c r="EF165" s="576">
        <f t="shared" si="447"/>
        <v>0</v>
      </c>
      <c r="EG165" s="577">
        <f t="shared" si="447"/>
        <v>0</v>
      </c>
      <c r="EH165" s="576">
        <f t="shared" si="448"/>
        <v>55</v>
      </c>
      <c r="EI165" s="577">
        <f t="shared" si="448"/>
        <v>78</v>
      </c>
      <c r="EJ165" s="576">
        <f t="shared" si="449"/>
        <v>0</v>
      </c>
      <c r="EK165" s="577">
        <f t="shared" si="449"/>
        <v>0</v>
      </c>
      <c r="EL165" s="574">
        <v>3.85</v>
      </c>
      <c r="EM165" s="575">
        <v>3.73</v>
      </c>
      <c r="EN165" s="576">
        <f t="shared" si="450"/>
        <v>157.85</v>
      </c>
      <c r="EO165" s="577">
        <f t="shared" si="450"/>
        <v>164.12</v>
      </c>
      <c r="EP165" s="574">
        <v>5.57</v>
      </c>
      <c r="EQ165" s="575">
        <v>4.51</v>
      </c>
      <c r="ER165" s="576">
        <f t="shared" si="451"/>
        <v>77.98</v>
      </c>
      <c r="ES165" s="577">
        <f t="shared" si="451"/>
        <v>153.34</v>
      </c>
      <c r="ET165" s="574"/>
      <c r="EU165" s="575"/>
      <c r="EV165" s="576">
        <f t="shared" si="452"/>
        <v>0</v>
      </c>
      <c r="EW165" s="577">
        <f t="shared" si="452"/>
        <v>0</v>
      </c>
      <c r="EX165" s="576">
        <f t="shared" si="453"/>
        <v>4.2878181818181815</v>
      </c>
      <c r="EY165" s="577">
        <f t="shared" si="453"/>
        <v>4.07</v>
      </c>
      <c r="EZ165" s="576">
        <f t="shared" si="454"/>
        <v>235.82999999999998</v>
      </c>
      <c r="FA165" s="577">
        <f t="shared" si="454"/>
        <v>317.46000000000004</v>
      </c>
      <c r="FB165" s="574"/>
      <c r="FC165" s="575"/>
      <c r="FD165" s="576">
        <f t="shared" si="455"/>
        <v>0</v>
      </c>
      <c r="FE165" s="577">
        <f t="shared" si="455"/>
        <v>0</v>
      </c>
      <c r="FF165" s="574"/>
      <c r="FG165" s="575"/>
      <c r="FH165" s="576">
        <f t="shared" si="456"/>
        <v>0</v>
      </c>
      <c r="FI165" s="577">
        <f t="shared" si="456"/>
        <v>0</v>
      </c>
      <c r="FJ165" s="574"/>
      <c r="FK165" s="575"/>
      <c r="FL165" s="576">
        <f t="shared" si="457"/>
        <v>0</v>
      </c>
      <c r="FM165" s="577">
        <f t="shared" si="457"/>
        <v>0</v>
      </c>
      <c r="FN165" s="576">
        <f t="shared" si="458"/>
        <v>0</v>
      </c>
      <c r="FO165" s="577">
        <f t="shared" si="458"/>
        <v>0</v>
      </c>
      <c r="FP165" s="576">
        <f t="shared" si="459"/>
        <v>0</v>
      </c>
      <c r="FQ165" s="577">
        <f t="shared" si="459"/>
        <v>0</v>
      </c>
      <c r="FR165" s="574">
        <v>279</v>
      </c>
      <c r="FS165" s="575">
        <v>274</v>
      </c>
      <c r="FT165" s="576">
        <f t="shared" si="460"/>
        <v>0</v>
      </c>
      <c r="FU165" s="577">
        <f t="shared" si="460"/>
        <v>0</v>
      </c>
      <c r="FV165" s="574">
        <v>4.96</v>
      </c>
      <c r="FW165" s="575">
        <v>5.04</v>
      </c>
      <c r="FX165" s="576">
        <f t="shared" si="461"/>
        <v>1383.84</v>
      </c>
      <c r="FY165" s="577">
        <f t="shared" si="461"/>
        <v>1380.96</v>
      </c>
      <c r="FZ165" s="574"/>
      <c r="GA165" s="575"/>
      <c r="GB165" s="576">
        <f t="shared" si="462"/>
        <v>0</v>
      </c>
      <c r="GC165" s="577">
        <f t="shared" si="462"/>
        <v>0</v>
      </c>
      <c r="GD165" s="576">
        <f t="shared" si="463"/>
        <v>239</v>
      </c>
      <c r="GE165" s="577">
        <f t="shared" si="463"/>
        <v>275</v>
      </c>
      <c r="GF165" s="576">
        <f t="shared" si="463"/>
        <v>0</v>
      </c>
      <c r="GG165" s="577">
        <f t="shared" si="463"/>
        <v>0</v>
      </c>
      <c r="GH165" s="576">
        <f t="shared" si="464"/>
        <v>976.31000000000006</v>
      </c>
      <c r="GI165" s="577">
        <f t="shared" si="464"/>
        <v>1039.96</v>
      </c>
      <c r="GJ165" s="576" t="str">
        <f t="shared" si="465"/>
        <v/>
      </c>
      <c r="GK165" s="577" t="str">
        <f t="shared" si="465"/>
        <v/>
      </c>
      <c r="GL165" s="576">
        <f t="shared" si="466"/>
        <v>55</v>
      </c>
      <c r="GM165" s="577">
        <f t="shared" si="466"/>
        <v>71</v>
      </c>
      <c r="GN165" s="576">
        <f t="shared" si="466"/>
        <v>0</v>
      </c>
      <c r="GO165" s="577">
        <f t="shared" si="466"/>
        <v>0</v>
      </c>
      <c r="GP165" s="576">
        <f t="shared" si="467"/>
        <v>268.41000000000003</v>
      </c>
      <c r="GQ165" s="577">
        <f t="shared" si="467"/>
        <v>351.86</v>
      </c>
      <c r="GR165" s="576">
        <f t="shared" si="468"/>
        <v>0</v>
      </c>
      <c r="GS165" s="577">
        <f t="shared" si="468"/>
        <v>0</v>
      </c>
      <c r="GT165" s="576">
        <f t="shared" si="469"/>
        <v>294</v>
      </c>
      <c r="GU165" s="577">
        <f t="shared" si="469"/>
        <v>346</v>
      </c>
      <c r="GV165" s="576">
        <f t="shared" si="469"/>
        <v>0</v>
      </c>
      <c r="GW165" s="577">
        <f t="shared" si="469"/>
        <v>0</v>
      </c>
      <c r="GX165" s="576">
        <f t="shared" si="470"/>
        <v>1244.72</v>
      </c>
      <c r="GY165" s="577">
        <f t="shared" si="470"/>
        <v>1391.8200000000002</v>
      </c>
      <c r="GZ165" s="576" t="str">
        <f t="shared" si="470"/>
        <v/>
      </c>
      <c r="HA165" s="577" t="str">
        <f t="shared" si="470"/>
        <v/>
      </c>
      <c r="HB165" s="576">
        <f t="shared" si="471"/>
        <v>0</v>
      </c>
      <c r="HC165" s="577">
        <f t="shared" si="471"/>
        <v>0</v>
      </c>
      <c r="HD165" s="576">
        <f t="shared" si="471"/>
        <v>0</v>
      </c>
      <c r="HE165" s="577">
        <f t="shared" si="471"/>
        <v>0</v>
      </c>
      <c r="HF165" s="576" t="str">
        <f t="shared" si="472"/>
        <v/>
      </c>
      <c r="HG165" s="577" t="str">
        <f t="shared" si="472"/>
        <v/>
      </c>
      <c r="HH165" s="576" t="str">
        <f t="shared" si="473"/>
        <v/>
      </c>
      <c r="HI165" s="577" t="str">
        <f t="shared" si="473"/>
        <v/>
      </c>
      <c r="HJ165" s="576">
        <f t="shared" si="474"/>
        <v>2628.56</v>
      </c>
      <c r="HK165" s="577">
        <f t="shared" si="474"/>
        <v>2772.7799999999997</v>
      </c>
      <c r="HL165" s="576" t="str">
        <f t="shared" si="475"/>
        <v/>
      </c>
      <c r="HM165" s="577" t="str">
        <f t="shared" si="475"/>
        <v/>
      </c>
    </row>
    <row r="166" spans="1:221">
      <c r="A166" s="101" t="s">
        <v>516</v>
      </c>
      <c r="B166" s="8" t="s">
        <v>535</v>
      </c>
      <c r="C166" s="7"/>
      <c r="D166" s="6">
        <v>176008</v>
      </c>
      <c r="E166" s="1">
        <v>9</v>
      </c>
      <c r="F166" s="574">
        <v>336</v>
      </c>
      <c r="G166" s="575">
        <v>390</v>
      </c>
      <c r="H166" s="574">
        <v>1</v>
      </c>
      <c r="I166" s="575">
        <v>14</v>
      </c>
      <c r="J166" s="576">
        <f t="shared" si="408"/>
        <v>335</v>
      </c>
      <c r="K166" s="577">
        <f t="shared" si="408"/>
        <v>376</v>
      </c>
      <c r="L166" s="574">
        <v>62</v>
      </c>
      <c r="M166" s="575">
        <v>62</v>
      </c>
      <c r="N166" s="576">
        <f t="shared" si="409"/>
        <v>335</v>
      </c>
      <c r="O166" s="577">
        <f t="shared" si="409"/>
        <v>376</v>
      </c>
      <c r="P166" s="581">
        <f t="shared" si="409"/>
        <v>0</v>
      </c>
      <c r="Q166" s="582">
        <f t="shared" si="409"/>
        <v>0</v>
      </c>
      <c r="R166" s="574">
        <v>19</v>
      </c>
      <c r="S166" s="575">
        <v>22</v>
      </c>
      <c r="T166" s="576">
        <f t="shared" si="410"/>
        <v>0</v>
      </c>
      <c r="U166" s="577">
        <f t="shared" si="410"/>
        <v>0</v>
      </c>
      <c r="V166" s="574">
        <v>30</v>
      </c>
      <c r="W166" s="575">
        <v>14</v>
      </c>
      <c r="X166" s="576">
        <f t="shared" si="411"/>
        <v>0</v>
      </c>
      <c r="Y166" s="577">
        <f t="shared" si="411"/>
        <v>0</v>
      </c>
      <c r="Z166" s="574"/>
      <c r="AA166" s="575"/>
      <c r="AB166" s="576">
        <f t="shared" si="412"/>
        <v>0</v>
      </c>
      <c r="AC166" s="577">
        <f t="shared" si="412"/>
        <v>0</v>
      </c>
      <c r="AD166" s="576">
        <f t="shared" si="413"/>
        <v>49</v>
      </c>
      <c r="AE166" s="577">
        <f t="shared" si="413"/>
        <v>36</v>
      </c>
      <c r="AF166" s="576">
        <f t="shared" si="414"/>
        <v>0</v>
      </c>
      <c r="AG166" s="577">
        <f t="shared" si="414"/>
        <v>0</v>
      </c>
      <c r="AH166" s="574">
        <v>3.97</v>
      </c>
      <c r="AI166" s="575">
        <v>3.82</v>
      </c>
      <c r="AJ166" s="576">
        <f t="shared" si="415"/>
        <v>75.430000000000007</v>
      </c>
      <c r="AK166" s="577">
        <f t="shared" si="415"/>
        <v>84.039999999999992</v>
      </c>
      <c r="AL166" s="574">
        <v>4.62</v>
      </c>
      <c r="AM166" s="575">
        <v>4.79</v>
      </c>
      <c r="AN166" s="576">
        <f t="shared" si="416"/>
        <v>138.6</v>
      </c>
      <c r="AO166" s="577">
        <f t="shared" si="416"/>
        <v>67.06</v>
      </c>
      <c r="AP166" s="574"/>
      <c r="AQ166" s="575"/>
      <c r="AR166" s="576">
        <f t="shared" si="417"/>
        <v>0</v>
      </c>
      <c r="AS166" s="577">
        <f t="shared" si="417"/>
        <v>0</v>
      </c>
      <c r="AT166" s="576">
        <f t="shared" si="418"/>
        <v>4.3679591836734692</v>
      </c>
      <c r="AU166" s="577">
        <f t="shared" si="418"/>
        <v>4.197222222222222</v>
      </c>
      <c r="AV166" s="576">
        <f t="shared" si="419"/>
        <v>214.03</v>
      </c>
      <c r="AW166" s="577">
        <f t="shared" si="419"/>
        <v>151.1</v>
      </c>
      <c r="AX166" s="574"/>
      <c r="AY166" s="575"/>
      <c r="AZ166" s="576">
        <f t="shared" si="420"/>
        <v>0</v>
      </c>
      <c r="BA166" s="577">
        <f t="shared" si="420"/>
        <v>0</v>
      </c>
      <c r="BB166" s="574"/>
      <c r="BC166" s="575"/>
      <c r="BD166" s="576">
        <f t="shared" si="421"/>
        <v>0</v>
      </c>
      <c r="BE166" s="577">
        <f t="shared" si="421"/>
        <v>0</v>
      </c>
      <c r="BF166" s="574"/>
      <c r="BG166" s="575"/>
      <c r="BH166" s="576">
        <f t="shared" si="422"/>
        <v>0</v>
      </c>
      <c r="BI166" s="577">
        <f t="shared" si="422"/>
        <v>0</v>
      </c>
      <c r="BJ166" s="576">
        <f t="shared" si="423"/>
        <v>0</v>
      </c>
      <c r="BK166" s="577">
        <f t="shared" si="423"/>
        <v>0</v>
      </c>
      <c r="BL166" s="576">
        <f t="shared" si="424"/>
        <v>0</v>
      </c>
      <c r="BM166" s="577">
        <f t="shared" si="424"/>
        <v>0</v>
      </c>
      <c r="BN166" s="574">
        <v>148</v>
      </c>
      <c r="BO166" s="575">
        <v>170</v>
      </c>
      <c r="BP166" s="576">
        <f t="shared" si="425"/>
        <v>0</v>
      </c>
      <c r="BQ166" s="577">
        <f t="shared" si="425"/>
        <v>0</v>
      </c>
      <c r="BR166" s="574">
        <v>6</v>
      </c>
      <c r="BS166" s="575">
        <v>10</v>
      </c>
      <c r="BT166" s="576">
        <f t="shared" si="426"/>
        <v>0</v>
      </c>
      <c r="BU166" s="577">
        <f t="shared" si="426"/>
        <v>0</v>
      </c>
      <c r="BV166" s="574"/>
      <c r="BW166" s="575"/>
      <c r="BX166" s="576">
        <f t="shared" si="427"/>
        <v>0</v>
      </c>
      <c r="BY166" s="577">
        <f t="shared" si="427"/>
        <v>0</v>
      </c>
      <c r="BZ166" s="576">
        <f t="shared" si="428"/>
        <v>154</v>
      </c>
      <c r="CA166" s="577">
        <f t="shared" si="428"/>
        <v>180</v>
      </c>
      <c r="CB166" s="576">
        <f t="shared" si="429"/>
        <v>0</v>
      </c>
      <c r="CC166" s="577">
        <f t="shared" si="429"/>
        <v>0</v>
      </c>
      <c r="CD166" s="574">
        <v>3.12</v>
      </c>
      <c r="CE166" s="575">
        <v>3.25</v>
      </c>
      <c r="CF166" s="576">
        <f t="shared" si="430"/>
        <v>461.76</v>
      </c>
      <c r="CG166" s="577">
        <f t="shared" si="430"/>
        <v>552.5</v>
      </c>
      <c r="CH166" s="574">
        <v>5.92</v>
      </c>
      <c r="CI166" s="575">
        <v>6.45</v>
      </c>
      <c r="CJ166" s="576">
        <f t="shared" si="431"/>
        <v>35.519999999999996</v>
      </c>
      <c r="CK166" s="577">
        <f t="shared" si="431"/>
        <v>64.5</v>
      </c>
      <c r="CL166" s="574"/>
      <c r="CM166" s="575"/>
      <c r="CN166" s="576">
        <f t="shared" si="432"/>
        <v>0</v>
      </c>
      <c r="CO166" s="577">
        <f t="shared" si="432"/>
        <v>0</v>
      </c>
      <c r="CP166" s="576">
        <f t="shared" si="433"/>
        <v>3.229090909090909</v>
      </c>
      <c r="CQ166" s="577">
        <f t="shared" si="433"/>
        <v>3.4277777777777776</v>
      </c>
      <c r="CR166" s="576">
        <f t="shared" si="434"/>
        <v>497.28</v>
      </c>
      <c r="CS166" s="577">
        <f t="shared" si="434"/>
        <v>617</v>
      </c>
      <c r="CT166" s="574"/>
      <c r="CU166" s="575"/>
      <c r="CV166" s="576">
        <f t="shared" si="435"/>
        <v>0</v>
      </c>
      <c r="CW166" s="577">
        <f t="shared" si="435"/>
        <v>0</v>
      </c>
      <c r="CX166" s="574"/>
      <c r="CY166" s="575"/>
      <c r="CZ166" s="576">
        <f t="shared" si="436"/>
        <v>0</v>
      </c>
      <c r="DA166" s="577">
        <f t="shared" si="436"/>
        <v>0</v>
      </c>
      <c r="DB166" s="574"/>
      <c r="DC166" s="575"/>
      <c r="DD166" s="576">
        <f t="shared" si="437"/>
        <v>0</v>
      </c>
      <c r="DE166" s="577">
        <f t="shared" si="437"/>
        <v>0</v>
      </c>
      <c r="DF166" s="576">
        <f t="shared" si="438"/>
        <v>0</v>
      </c>
      <c r="DG166" s="577">
        <f t="shared" si="438"/>
        <v>0</v>
      </c>
      <c r="DH166" s="576">
        <f t="shared" si="439"/>
        <v>0</v>
      </c>
      <c r="DI166" s="577">
        <f t="shared" si="439"/>
        <v>0</v>
      </c>
      <c r="DJ166" s="576">
        <f t="shared" si="440"/>
        <v>203</v>
      </c>
      <c r="DK166" s="577">
        <f t="shared" si="440"/>
        <v>216</v>
      </c>
      <c r="DL166" s="576">
        <f t="shared" si="440"/>
        <v>0</v>
      </c>
      <c r="DM166" s="577">
        <f t="shared" si="440"/>
        <v>0</v>
      </c>
      <c r="DN166" s="576">
        <f t="shared" si="441"/>
        <v>3.5039901477832509</v>
      </c>
      <c r="DO166" s="577">
        <f t="shared" si="441"/>
        <v>3.5560185185185187</v>
      </c>
      <c r="DP166" s="576">
        <f t="shared" si="442"/>
        <v>711.31</v>
      </c>
      <c r="DQ166" s="577">
        <f t="shared" si="442"/>
        <v>768.1</v>
      </c>
      <c r="DR166" s="576">
        <f t="shared" si="443"/>
        <v>0</v>
      </c>
      <c r="DS166" s="577">
        <f t="shared" si="443"/>
        <v>0</v>
      </c>
      <c r="DT166" s="576">
        <f t="shared" si="444"/>
        <v>0</v>
      </c>
      <c r="DU166" s="577">
        <f t="shared" si="444"/>
        <v>0</v>
      </c>
      <c r="DV166" s="574">
        <v>47</v>
      </c>
      <c r="DW166" s="575">
        <v>57</v>
      </c>
      <c r="DX166" s="576">
        <f t="shared" si="445"/>
        <v>0</v>
      </c>
      <c r="DY166" s="577">
        <f t="shared" si="445"/>
        <v>0</v>
      </c>
      <c r="DZ166" s="574">
        <v>22</v>
      </c>
      <c r="EA166" s="575">
        <v>25</v>
      </c>
      <c r="EB166" s="576">
        <f t="shared" si="446"/>
        <v>0</v>
      </c>
      <c r="EC166" s="577">
        <f t="shared" si="446"/>
        <v>0</v>
      </c>
      <c r="ED166" s="574"/>
      <c r="EE166" s="575"/>
      <c r="EF166" s="576">
        <f t="shared" si="447"/>
        <v>0</v>
      </c>
      <c r="EG166" s="577">
        <f t="shared" si="447"/>
        <v>0</v>
      </c>
      <c r="EH166" s="576">
        <f t="shared" si="448"/>
        <v>69</v>
      </c>
      <c r="EI166" s="577">
        <f t="shared" si="448"/>
        <v>82</v>
      </c>
      <c r="EJ166" s="576">
        <f t="shared" si="449"/>
        <v>0</v>
      </c>
      <c r="EK166" s="577">
        <f t="shared" si="449"/>
        <v>0</v>
      </c>
      <c r="EL166" s="574">
        <v>2.89</v>
      </c>
      <c r="EM166" s="575">
        <v>3.11</v>
      </c>
      <c r="EN166" s="576">
        <f t="shared" si="450"/>
        <v>135.83000000000001</v>
      </c>
      <c r="EO166" s="577">
        <f t="shared" si="450"/>
        <v>177.26999999999998</v>
      </c>
      <c r="EP166" s="574">
        <v>4.4800000000000004</v>
      </c>
      <c r="EQ166" s="575">
        <v>4.46</v>
      </c>
      <c r="ER166" s="576">
        <f t="shared" si="451"/>
        <v>98.56</v>
      </c>
      <c r="ES166" s="577">
        <f t="shared" si="451"/>
        <v>111.5</v>
      </c>
      <c r="ET166" s="574"/>
      <c r="EU166" s="575"/>
      <c r="EV166" s="576">
        <f t="shared" si="452"/>
        <v>0</v>
      </c>
      <c r="EW166" s="577">
        <f t="shared" si="452"/>
        <v>0</v>
      </c>
      <c r="EX166" s="576">
        <f t="shared" si="453"/>
        <v>3.3969565217391304</v>
      </c>
      <c r="EY166" s="577">
        <f t="shared" si="453"/>
        <v>3.5215853658536584</v>
      </c>
      <c r="EZ166" s="576">
        <f t="shared" si="454"/>
        <v>234.39</v>
      </c>
      <c r="FA166" s="577">
        <f t="shared" si="454"/>
        <v>288.77</v>
      </c>
      <c r="FB166" s="574"/>
      <c r="FC166" s="575"/>
      <c r="FD166" s="576">
        <f t="shared" si="455"/>
        <v>0</v>
      </c>
      <c r="FE166" s="577">
        <f t="shared" si="455"/>
        <v>0</v>
      </c>
      <c r="FF166" s="574"/>
      <c r="FG166" s="575"/>
      <c r="FH166" s="576">
        <f t="shared" si="456"/>
        <v>0</v>
      </c>
      <c r="FI166" s="577">
        <f t="shared" si="456"/>
        <v>0</v>
      </c>
      <c r="FJ166" s="574"/>
      <c r="FK166" s="575"/>
      <c r="FL166" s="576">
        <f t="shared" si="457"/>
        <v>0</v>
      </c>
      <c r="FM166" s="577">
        <f t="shared" si="457"/>
        <v>0</v>
      </c>
      <c r="FN166" s="576">
        <f t="shared" si="458"/>
        <v>0</v>
      </c>
      <c r="FO166" s="577">
        <f t="shared" si="458"/>
        <v>0</v>
      </c>
      <c r="FP166" s="576">
        <f t="shared" si="459"/>
        <v>0</v>
      </c>
      <c r="FQ166" s="577">
        <f t="shared" si="459"/>
        <v>0</v>
      </c>
      <c r="FR166" s="574">
        <v>63</v>
      </c>
      <c r="FS166" s="575">
        <v>78</v>
      </c>
      <c r="FT166" s="576">
        <f t="shared" si="460"/>
        <v>0</v>
      </c>
      <c r="FU166" s="577">
        <f t="shared" si="460"/>
        <v>0</v>
      </c>
      <c r="FV166" s="574">
        <v>5.09</v>
      </c>
      <c r="FW166" s="575">
        <v>4.88</v>
      </c>
      <c r="FX166" s="576">
        <f t="shared" si="461"/>
        <v>320.67</v>
      </c>
      <c r="FY166" s="577">
        <f t="shared" si="461"/>
        <v>380.64</v>
      </c>
      <c r="FZ166" s="574"/>
      <c r="GA166" s="575"/>
      <c r="GB166" s="576">
        <f t="shared" si="462"/>
        <v>0</v>
      </c>
      <c r="GC166" s="577">
        <f t="shared" si="462"/>
        <v>0</v>
      </c>
      <c r="GD166" s="576">
        <f t="shared" si="463"/>
        <v>214</v>
      </c>
      <c r="GE166" s="577">
        <f t="shared" si="463"/>
        <v>249</v>
      </c>
      <c r="GF166" s="576">
        <f t="shared" si="463"/>
        <v>0</v>
      </c>
      <c r="GG166" s="577">
        <f t="shared" si="463"/>
        <v>0</v>
      </c>
      <c r="GH166" s="576">
        <f t="shared" si="464"/>
        <v>673.0200000000001</v>
      </c>
      <c r="GI166" s="577">
        <f t="shared" si="464"/>
        <v>813.81</v>
      </c>
      <c r="GJ166" s="576" t="str">
        <f t="shared" si="465"/>
        <v/>
      </c>
      <c r="GK166" s="577" t="str">
        <f t="shared" si="465"/>
        <v/>
      </c>
      <c r="GL166" s="576">
        <f t="shared" si="466"/>
        <v>58</v>
      </c>
      <c r="GM166" s="577">
        <f t="shared" si="466"/>
        <v>49</v>
      </c>
      <c r="GN166" s="576">
        <f t="shared" si="466"/>
        <v>0</v>
      </c>
      <c r="GO166" s="577">
        <f t="shared" si="466"/>
        <v>0</v>
      </c>
      <c r="GP166" s="576">
        <f t="shared" si="467"/>
        <v>272.68</v>
      </c>
      <c r="GQ166" s="577">
        <f t="shared" si="467"/>
        <v>243.06</v>
      </c>
      <c r="GR166" s="576">
        <f t="shared" si="468"/>
        <v>0</v>
      </c>
      <c r="GS166" s="577">
        <f t="shared" si="468"/>
        <v>0</v>
      </c>
      <c r="GT166" s="576">
        <f t="shared" si="469"/>
        <v>272</v>
      </c>
      <c r="GU166" s="577">
        <f t="shared" si="469"/>
        <v>298</v>
      </c>
      <c r="GV166" s="576">
        <f t="shared" si="469"/>
        <v>0</v>
      </c>
      <c r="GW166" s="577">
        <f t="shared" si="469"/>
        <v>0</v>
      </c>
      <c r="GX166" s="576">
        <f t="shared" si="470"/>
        <v>945.7</v>
      </c>
      <c r="GY166" s="577">
        <f t="shared" si="470"/>
        <v>1056.8699999999999</v>
      </c>
      <c r="GZ166" s="576" t="str">
        <f t="shared" si="470"/>
        <v/>
      </c>
      <c r="HA166" s="577" t="str">
        <f t="shared" si="470"/>
        <v/>
      </c>
      <c r="HB166" s="576">
        <f t="shared" si="471"/>
        <v>0</v>
      </c>
      <c r="HC166" s="577">
        <f t="shared" si="471"/>
        <v>0</v>
      </c>
      <c r="HD166" s="576">
        <f t="shared" si="471"/>
        <v>0</v>
      </c>
      <c r="HE166" s="577">
        <f t="shared" si="471"/>
        <v>0</v>
      </c>
      <c r="HF166" s="576" t="str">
        <f t="shared" si="472"/>
        <v/>
      </c>
      <c r="HG166" s="577" t="str">
        <f t="shared" si="472"/>
        <v/>
      </c>
      <c r="HH166" s="576" t="str">
        <f t="shared" si="473"/>
        <v/>
      </c>
      <c r="HI166" s="577" t="str">
        <f t="shared" si="473"/>
        <v/>
      </c>
      <c r="HJ166" s="576">
        <f t="shared" si="474"/>
        <v>1266.3699999999999</v>
      </c>
      <c r="HK166" s="577">
        <f t="shared" si="474"/>
        <v>1437.5099999999998</v>
      </c>
      <c r="HL166" s="576" t="str">
        <f t="shared" si="475"/>
        <v/>
      </c>
      <c r="HM166" s="577" t="str">
        <f t="shared" si="475"/>
        <v/>
      </c>
    </row>
    <row r="167" spans="1:221">
      <c r="A167" s="101" t="s">
        <v>516</v>
      </c>
      <c r="B167" s="8" t="s">
        <v>536</v>
      </c>
      <c r="C167" s="7"/>
      <c r="D167" s="6">
        <v>176169</v>
      </c>
      <c r="E167" s="1">
        <v>9</v>
      </c>
      <c r="F167" s="574">
        <v>617</v>
      </c>
      <c r="G167" s="575">
        <v>583</v>
      </c>
      <c r="H167" s="574">
        <v>23</v>
      </c>
      <c r="I167" s="575">
        <v>26</v>
      </c>
      <c r="J167" s="576">
        <f t="shared" si="408"/>
        <v>594</v>
      </c>
      <c r="K167" s="577">
        <f t="shared" si="408"/>
        <v>557</v>
      </c>
      <c r="L167" s="574">
        <v>63</v>
      </c>
      <c r="M167" s="575">
        <v>63</v>
      </c>
      <c r="N167" s="576">
        <f t="shared" si="409"/>
        <v>594</v>
      </c>
      <c r="O167" s="577">
        <f t="shared" si="409"/>
        <v>557</v>
      </c>
      <c r="P167" s="581">
        <f t="shared" si="409"/>
        <v>0</v>
      </c>
      <c r="Q167" s="582">
        <f t="shared" si="409"/>
        <v>0</v>
      </c>
      <c r="R167" s="574">
        <v>74</v>
      </c>
      <c r="S167" s="575">
        <v>140</v>
      </c>
      <c r="T167" s="576">
        <f t="shared" si="410"/>
        <v>0</v>
      </c>
      <c r="U167" s="577">
        <f t="shared" si="410"/>
        <v>0</v>
      </c>
      <c r="V167" s="574">
        <v>4</v>
      </c>
      <c r="W167" s="575">
        <v>7</v>
      </c>
      <c r="X167" s="576">
        <f t="shared" si="411"/>
        <v>0</v>
      </c>
      <c r="Y167" s="577">
        <f t="shared" si="411"/>
        <v>0</v>
      </c>
      <c r="Z167" s="574"/>
      <c r="AA167" s="575"/>
      <c r="AB167" s="576">
        <f t="shared" si="412"/>
        <v>0</v>
      </c>
      <c r="AC167" s="577">
        <f t="shared" si="412"/>
        <v>0</v>
      </c>
      <c r="AD167" s="576">
        <f t="shared" si="413"/>
        <v>78</v>
      </c>
      <c r="AE167" s="577">
        <f t="shared" si="413"/>
        <v>147</v>
      </c>
      <c r="AF167" s="576">
        <f t="shared" si="414"/>
        <v>0</v>
      </c>
      <c r="AG167" s="577">
        <f t="shared" si="414"/>
        <v>0</v>
      </c>
      <c r="AH167" s="574">
        <v>3.24</v>
      </c>
      <c r="AI167" s="575">
        <v>3.58</v>
      </c>
      <c r="AJ167" s="576">
        <f t="shared" si="415"/>
        <v>239.76000000000002</v>
      </c>
      <c r="AK167" s="577">
        <f t="shared" si="415"/>
        <v>501.2</v>
      </c>
      <c r="AL167" s="574">
        <v>3.5</v>
      </c>
      <c r="AM167" s="575">
        <v>4.71</v>
      </c>
      <c r="AN167" s="576">
        <f t="shared" si="416"/>
        <v>14</v>
      </c>
      <c r="AO167" s="577">
        <f t="shared" si="416"/>
        <v>32.97</v>
      </c>
      <c r="AP167" s="574"/>
      <c r="AQ167" s="575"/>
      <c r="AR167" s="576">
        <f t="shared" si="417"/>
        <v>0</v>
      </c>
      <c r="AS167" s="577">
        <f t="shared" si="417"/>
        <v>0</v>
      </c>
      <c r="AT167" s="576">
        <f t="shared" si="418"/>
        <v>3.2533333333333334</v>
      </c>
      <c r="AU167" s="577">
        <f t="shared" si="418"/>
        <v>3.6338095238095236</v>
      </c>
      <c r="AV167" s="576">
        <f t="shared" si="419"/>
        <v>253.76000000000002</v>
      </c>
      <c r="AW167" s="577">
        <f t="shared" si="419"/>
        <v>534.16999999999996</v>
      </c>
      <c r="AX167" s="574"/>
      <c r="AY167" s="575"/>
      <c r="AZ167" s="576">
        <f t="shared" si="420"/>
        <v>0</v>
      </c>
      <c r="BA167" s="577">
        <f t="shared" si="420"/>
        <v>0</v>
      </c>
      <c r="BB167" s="574"/>
      <c r="BC167" s="575"/>
      <c r="BD167" s="576">
        <f t="shared" si="421"/>
        <v>0</v>
      </c>
      <c r="BE167" s="577">
        <f t="shared" si="421"/>
        <v>0</v>
      </c>
      <c r="BF167" s="574"/>
      <c r="BG167" s="575"/>
      <c r="BH167" s="576">
        <f t="shared" si="422"/>
        <v>0</v>
      </c>
      <c r="BI167" s="577">
        <f t="shared" si="422"/>
        <v>0</v>
      </c>
      <c r="BJ167" s="576">
        <f t="shared" si="423"/>
        <v>0</v>
      </c>
      <c r="BK167" s="577">
        <f t="shared" si="423"/>
        <v>0</v>
      </c>
      <c r="BL167" s="576">
        <f t="shared" si="424"/>
        <v>0</v>
      </c>
      <c r="BM167" s="577">
        <f t="shared" si="424"/>
        <v>0</v>
      </c>
      <c r="BN167" s="574">
        <v>391</v>
      </c>
      <c r="BO167" s="575">
        <v>292</v>
      </c>
      <c r="BP167" s="576">
        <f t="shared" si="425"/>
        <v>0</v>
      </c>
      <c r="BQ167" s="577">
        <f t="shared" si="425"/>
        <v>0</v>
      </c>
      <c r="BR167" s="574">
        <v>19</v>
      </c>
      <c r="BS167" s="575">
        <v>19</v>
      </c>
      <c r="BT167" s="576">
        <f t="shared" si="426"/>
        <v>0</v>
      </c>
      <c r="BU167" s="577">
        <f t="shared" si="426"/>
        <v>0</v>
      </c>
      <c r="BV167" s="574"/>
      <c r="BW167" s="575"/>
      <c r="BX167" s="576">
        <f t="shared" si="427"/>
        <v>0</v>
      </c>
      <c r="BY167" s="577">
        <f t="shared" si="427"/>
        <v>0</v>
      </c>
      <c r="BZ167" s="576">
        <f t="shared" si="428"/>
        <v>410</v>
      </c>
      <c r="CA167" s="577">
        <f t="shared" si="428"/>
        <v>311</v>
      </c>
      <c r="CB167" s="576">
        <f t="shared" si="429"/>
        <v>0</v>
      </c>
      <c r="CC167" s="577">
        <f t="shared" si="429"/>
        <v>0</v>
      </c>
      <c r="CD167" s="574">
        <v>3.62</v>
      </c>
      <c r="CE167" s="575">
        <v>3.69</v>
      </c>
      <c r="CF167" s="576">
        <f t="shared" si="430"/>
        <v>1415.42</v>
      </c>
      <c r="CG167" s="577">
        <f t="shared" si="430"/>
        <v>1077.48</v>
      </c>
      <c r="CH167" s="574">
        <v>4.79</v>
      </c>
      <c r="CI167" s="575">
        <v>5.63</v>
      </c>
      <c r="CJ167" s="576">
        <f t="shared" si="431"/>
        <v>91.01</v>
      </c>
      <c r="CK167" s="577">
        <f t="shared" si="431"/>
        <v>106.97</v>
      </c>
      <c r="CL167" s="574"/>
      <c r="CM167" s="575"/>
      <c r="CN167" s="576">
        <f t="shared" si="432"/>
        <v>0</v>
      </c>
      <c r="CO167" s="577">
        <f t="shared" si="432"/>
        <v>0</v>
      </c>
      <c r="CP167" s="576">
        <f t="shared" si="433"/>
        <v>3.6742195121951222</v>
      </c>
      <c r="CQ167" s="577">
        <f t="shared" si="433"/>
        <v>3.8085209003215437</v>
      </c>
      <c r="CR167" s="576">
        <f t="shared" si="434"/>
        <v>1506.43</v>
      </c>
      <c r="CS167" s="577">
        <f t="shared" si="434"/>
        <v>1184.45</v>
      </c>
      <c r="CT167" s="574"/>
      <c r="CU167" s="575"/>
      <c r="CV167" s="576">
        <f t="shared" si="435"/>
        <v>0</v>
      </c>
      <c r="CW167" s="577">
        <f t="shared" si="435"/>
        <v>0</v>
      </c>
      <c r="CX167" s="574"/>
      <c r="CY167" s="575"/>
      <c r="CZ167" s="576">
        <f t="shared" si="436"/>
        <v>0</v>
      </c>
      <c r="DA167" s="577">
        <f t="shared" si="436"/>
        <v>0</v>
      </c>
      <c r="DB167" s="574"/>
      <c r="DC167" s="575"/>
      <c r="DD167" s="576">
        <f t="shared" si="437"/>
        <v>0</v>
      </c>
      <c r="DE167" s="577">
        <f t="shared" si="437"/>
        <v>0</v>
      </c>
      <c r="DF167" s="576">
        <f t="shared" si="438"/>
        <v>0</v>
      </c>
      <c r="DG167" s="577">
        <f t="shared" si="438"/>
        <v>0</v>
      </c>
      <c r="DH167" s="576">
        <f t="shared" si="439"/>
        <v>0</v>
      </c>
      <c r="DI167" s="577">
        <f t="shared" si="439"/>
        <v>0</v>
      </c>
      <c r="DJ167" s="576">
        <f t="shared" si="440"/>
        <v>488</v>
      </c>
      <c r="DK167" s="577">
        <f t="shared" si="440"/>
        <v>458</v>
      </c>
      <c r="DL167" s="576">
        <f t="shared" si="440"/>
        <v>0</v>
      </c>
      <c r="DM167" s="577">
        <f t="shared" si="440"/>
        <v>0</v>
      </c>
      <c r="DN167" s="576">
        <f t="shared" si="441"/>
        <v>3.6069467213114756</v>
      </c>
      <c r="DO167" s="577">
        <f t="shared" si="441"/>
        <v>3.7524454148471613</v>
      </c>
      <c r="DP167" s="576">
        <f t="shared" si="442"/>
        <v>1760.19</v>
      </c>
      <c r="DQ167" s="577">
        <f t="shared" si="442"/>
        <v>1718.62</v>
      </c>
      <c r="DR167" s="576">
        <f t="shared" si="443"/>
        <v>0</v>
      </c>
      <c r="DS167" s="577">
        <f t="shared" si="443"/>
        <v>0</v>
      </c>
      <c r="DT167" s="576">
        <f t="shared" si="444"/>
        <v>0</v>
      </c>
      <c r="DU167" s="577">
        <f t="shared" si="444"/>
        <v>0</v>
      </c>
      <c r="DV167" s="574">
        <v>64</v>
      </c>
      <c r="DW167" s="575">
        <v>72</v>
      </c>
      <c r="DX167" s="576">
        <f t="shared" si="445"/>
        <v>0</v>
      </c>
      <c r="DY167" s="577">
        <f t="shared" si="445"/>
        <v>0</v>
      </c>
      <c r="DZ167" s="574">
        <v>17</v>
      </c>
      <c r="EA167" s="575">
        <v>9</v>
      </c>
      <c r="EB167" s="576">
        <f t="shared" si="446"/>
        <v>0</v>
      </c>
      <c r="EC167" s="577">
        <f t="shared" si="446"/>
        <v>0</v>
      </c>
      <c r="ED167" s="574"/>
      <c r="EE167" s="575"/>
      <c r="EF167" s="576">
        <f t="shared" si="447"/>
        <v>0</v>
      </c>
      <c r="EG167" s="577">
        <f t="shared" si="447"/>
        <v>0</v>
      </c>
      <c r="EH167" s="576">
        <f t="shared" si="448"/>
        <v>81</v>
      </c>
      <c r="EI167" s="577">
        <f t="shared" si="448"/>
        <v>81</v>
      </c>
      <c r="EJ167" s="576">
        <f t="shared" si="449"/>
        <v>0</v>
      </c>
      <c r="EK167" s="577">
        <f t="shared" si="449"/>
        <v>0</v>
      </c>
      <c r="EL167" s="574">
        <v>3.12</v>
      </c>
      <c r="EM167" s="575">
        <v>2.93</v>
      </c>
      <c r="EN167" s="576">
        <f t="shared" si="450"/>
        <v>199.68</v>
      </c>
      <c r="EO167" s="577">
        <f t="shared" si="450"/>
        <v>210.96</v>
      </c>
      <c r="EP167" s="574">
        <v>4</v>
      </c>
      <c r="EQ167" s="575">
        <v>4.28</v>
      </c>
      <c r="ER167" s="576">
        <f t="shared" si="451"/>
        <v>68</v>
      </c>
      <c r="ES167" s="577">
        <f t="shared" si="451"/>
        <v>38.520000000000003</v>
      </c>
      <c r="ET167" s="574"/>
      <c r="EU167" s="575"/>
      <c r="EV167" s="576">
        <f t="shared" si="452"/>
        <v>0</v>
      </c>
      <c r="EW167" s="577">
        <f t="shared" si="452"/>
        <v>0</v>
      </c>
      <c r="EX167" s="576">
        <f t="shared" si="453"/>
        <v>3.3046913580246913</v>
      </c>
      <c r="EY167" s="577">
        <f t="shared" si="453"/>
        <v>3.08</v>
      </c>
      <c r="EZ167" s="576">
        <f t="shared" si="454"/>
        <v>267.68</v>
      </c>
      <c r="FA167" s="577">
        <f t="shared" si="454"/>
        <v>249.48000000000002</v>
      </c>
      <c r="FB167" s="574"/>
      <c r="FC167" s="575"/>
      <c r="FD167" s="576">
        <f t="shared" si="455"/>
        <v>0</v>
      </c>
      <c r="FE167" s="577">
        <f t="shared" si="455"/>
        <v>0</v>
      </c>
      <c r="FF167" s="574"/>
      <c r="FG167" s="575"/>
      <c r="FH167" s="576">
        <f t="shared" si="456"/>
        <v>0</v>
      </c>
      <c r="FI167" s="577">
        <f t="shared" si="456"/>
        <v>0</v>
      </c>
      <c r="FJ167" s="574"/>
      <c r="FK167" s="575"/>
      <c r="FL167" s="576">
        <f t="shared" si="457"/>
        <v>0</v>
      </c>
      <c r="FM167" s="577">
        <f t="shared" si="457"/>
        <v>0</v>
      </c>
      <c r="FN167" s="576">
        <f t="shared" si="458"/>
        <v>0</v>
      </c>
      <c r="FO167" s="577">
        <f t="shared" si="458"/>
        <v>0</v>
      </c>
      <c r="FP167" s="576">
        <f t="shared" si="459"/>
        <v>0</v>
      </c>
      <c r="FQ167" s="577">
        <f t="shared" si="459"/>
        <v>0</v>
      </c>
      <c r="FR167" s="574">
        <v>25</v>
      </c>
      <c r="FS167" s="575">
        <v>18</v>
      </c>
      <c r="FT167" s="576">
        <f t="shared" si="460"/>
        <v>0</v>
      </c>
      <c r="FU167" s="577">
        <f t="shared" si="460"/>
        <v>0</v>
      </c>
      <c r="FV167" s="574">
        <v>8.3000000000000007</v>
      </c>
      <c r="FW167" s="575">
        <v>8.64</v>
      </c>
      <c r="FX167" s="576">
        <f t="shared" si="461"/>
        <v>207.50000000000003</v>
      </c>
      <c r="FY167" s="577">
        <f t="shared" si="461"/>
        <v>155.52000000000001</v>
      </c>
      <c r="FZ167" s="574"/>
      <c r="GA167" s="575"/>
      <c r="GB167" s="576">
        <f t="shared" si="462"/>
        <v>0</v>
      </c>
      <c r="GC167" s="577">
        <f t="shared" si="462"/>
        <v>0</v>
      </c>
      <c r="GD167" s="576">
        <f t="shared" si="463"/>
        <v>529</v>
      </c>
      <c r="GE167" s="577">
        <f t="shared" si="463"/>
        <v>504</v>
      </c>
      <c r="GF167" s="576">
        <f t="shared" si="463"/>
        <v>0</v>
      </c>
      <c r="GG167" s="577">
        <f t="shared" si="463"/>
        <v>0</v>
      </c>
      <c r="GH167" s="576">
        <f t="shared" si="464"/>
        <v>1854.8600000000001</v>
      </c>
      <c r="GI167" s="577">
        <f t="shared" si="464"/>
        <v>1789.64</v>
      </c>
      <c r="GJ167" s="576" t="str">
        <f t="shared" si="465"/>
        <v/>
      </c>
      <c r="GK167" s="577" t="str">
        <f t="shared" si="465"/>
        <v/>
      </c>
      <c r="GL167" s="576">
        <f t="shared" si="466"/>
        <v>40</v>
      </c>
      <c r="GM167" s="577">
        <f t="shared" si="466"/>
        <v>35</v>
      </c>
      <c r="GN167" s="576">
        <f t="shared" si="466"/>
        <v>0</v>
      </c>
      <c r="GO167" s="577">
        <f t="shared" si="466"/>
        <v>0</v>
      </c>
      <c r="GP167" s="576">
        <f t="shared" si="467"/>
        <v>173.01</v>
      </c>
      <c r="GQ167" s="577">
        <f t="shared" si="467"/>
        <v>178.46</v>
      </c>
      <c r="GR167" s="576">
        <f t="shared" si="468"/>
        <v>0</v>
      </c>
      <c r="GS167" s="577">
        <f t="shared" si="468"/>
        <v>0</v>
      </c>
      <c r="GT167" s="576">
        <f t="shared" si="469"/>
        <v>569</v>
      </c>
      <c r="GU167" s="577">
        <f t="shared" si="469"/>
        <v>539</v>
      </c>
      <c r="GV167" s="576">
        <f t="shared" si="469"/>
        <v>0</v>
      </c>
      <c r="GW167" s="577">
        <f t="shared" si="469"/>
        <v>0</v>
      </c>
      <c r="GX167" s="576">
        <f t="shared" si="470"/>
        <v>2027.8700000000001</v>
      </c>
      <c r="GY167" s="577">
        <f t="shared" si="470"/>
        <v>1968.1000000000001</v>
      </c>
      <c r="GZ167" s="576" t="str">
        <f t="shared" si="470"/>
        <v/>
      </c>
      <c r="HA167" s="577" t="str">
        <f t="shared" si="470"/>
        <v/>
      </c>
      <c r="HB167" s="576">
        <f t="shared" si="471"/>
        <v>0</v>
      </c>
      <c r="HC167" s="577">
        <f t="shared" si="471"/>
        <v>0</v>
      </c>
      <c r="HD167" s="576">
        <f t="shared" si="471"/>
        <v>0</v>
      </c>
      <c r="HE167" s="577">
        <f t="shared" si="471"/>
        <v>0</v>
      </c>
      <c r="HF167" s="576" t="str">
        <f t="shared" si="472"/>
        <v/>
      </c>
      <c r="HG167" s="577" t="str">
        <f t="shared" si="472"/>
        <v/>
      </c>
      <c r="HH167" s="576" t="str">
        <f t="shared" si="473"/>
        <v/>
      </c>
      <c r="HI167" s="577" t="str">
        <f t="shared" si="473"/>
        <v/>
      </c>
      <c r="HJ167" s="576">
        <f t="shared" si="474"/>
        <v>2235.3700000000003</v>
      </c>
      <c r="HK167" s="577">
        <f t="shared" si="474"/>
        <v>2123.62</v>
      </c>
      <c r="HL167" s="576" t="str">
        <f t="shared" si="475"/>
        <v/>
      </c>
      <c r="HM167" s="577" t="str">
        <f t="shared" si="475"/>
        <v/>
      </c>
    </row>
    <row r="168" spans="1:221">
      <c r="A168" s="101" t="s">
        <v>516</v>
      </c>
      <c r="B168" s="8" t="s">
        <v>537</v>
      </c>
      <c r="C168" s="7"/>
      <c r="D168" s="6">
        <v>176239</v>
      </c>
      <c r="E168" s="6">
        <v>9</v>
      </c>
      <c r="F168" s="574">
        <v>763</v>
      </c>
      <c r="G168" s="575">
        <v>922</v>
      </c>
      <c r="H168" s="574">
        <v>54</v>
      </c>
      <c r="I168" s="575">
        <v>40</v>
      </c>
      <c r="J168" s="576">
        <f t="shared" si="408"/>
        <v>709</v>
      </c>
      <c r="K168" s="577">
        <f t="shared" si="408"/>
        <v>882</v>
      </c>
      <c r="L168" s="574">
        <v>64</v>
      </c>
      <c r="M168" s="575">
        <v>64</v>
      </c>
      <c r="N168" s="576">
        <f t="shared" si="409"/>
        <v>709</v>
      </c>
      <c r="O168" s="577">
        <f t="shared" si="409"/>
        <v>882</v>
      </c>
      <c r="P168" s="581">
        <f t="shared" si="409"/>
        <v>0</v>
      </c>
      <c r="Q168" s="582">
        <f t="shared" si="409"/>
        <v>0</v>
      </c>
      <c r="R168" s="574">
        <v>81</v>
      </c>
      <c r="S168" s="575">
        <v>115</v>
      </c>
      <c r="T168" s="576">
        <f t="shared" si="410"/>
        <v>0</v>
      </c>
      <c r="U168" s="577">
        <f t="shared" si="410"/>
        <v>0</v>
      </c>
      <c r="V168" s="574">
        <v>12</v>
      </c>
      <c r="W168" s="575">
        <v>14</v>
      </c>
      <c r="X168" s="576">
        <f t="shared" si="411"/>
        <v>0</v>
      </c>
      <c r="Y168" s="577">
        <f t="shared" si="411"/>
        <v>0</v>
      </c>
      <c r="Z168" s="574"/>
      <c r="AA168" s="575"/>
      <c r="AB168" s="576">
        <f t="shared" si="412"/>
        <v>0</v>
      </c>
      <c r="AC168" s="577">
        <f t="shared" si="412"/>
        <v>0</v>
      </c>
      <c r="AD168" s="576">
        <f t="shared" si="413"/>
        <v>93</v>
      </c>
      <c r="AE168" s="577">
        <f t="shared" si="413"/>
        <v>129</v>
      </c>
      <c r="AF168" s="576">
        <f t="shared" si="414"/>
        <v>0</v>
      </c>
      <c r="AG168" s="577">
        <f t="shared" si="414"/>
        <v>0</v>
      </c>
      <c r="AH168" s="574">
        <v>3.45</v>
      </c>
      <c r="AI168" s="575">
        <v>3.54</v>
      </c>
      <c r="AJ168" s="576">
        <f t="shared" si="415"/>
        <v>279.45</v>
      </c>
      <c r="AK168" s="577">
        <f t="shared" si="415"/>
        <v>407.1</v>
      </c>
      <c r="AL168" s="574">
        <v>4.83</v>
      </c>
      <c r="AM168" s="575">
        <v>3.57</v>
      </c>
      <c r="AN168" s="576">
        <f t="shared" si="416"/>
        <v>57.96</v>
      </c>
      <c r="AO168" s="577">
        <f t="shared" si="416"/>
        <v>49.98</v>
      </c>
      <c r="AP168" s="574"/>
      <c r="AQ168" s="575"/>
      <c r="AR168" s="576">
        <f t="shared" si="417"/>
        <v>0</v>
      </c>
      <c r="AS168" s="577">
        <f t="shared" si="417"/>
        <v>0</v>
      </c>
      <c r="AT168" s="576">
        <f t="shared" si="418"/>
        <v>3.6280645161290321</v>
      </c>
      <c r="AU168" s="577">
        <f t="shared" si="418"/>
        <v>3.5432558139534889</v>
      </c>
      <c r="AV168" s="576">
        <f t="shared" si="419"/>
        <v>337.40999999999997</v>
      </c>
      <c r="AW168" s="577">
        <f t="shared" si="419"/>
        <v>457.08000000000004</v>
      </c>
      <c r="AX168" s="574"/>
      <c r="AY168" s="575"/>
      <c r="AZ168" s="576">
        <f t="shared" si="420"/>
        <v>0</v>
      </c>
      <c r="BA168" s="577">
        <f t="shared" si="420"/>
        <v>0</v>
      </c>
      <c r="BB168" s="574"/>
      <c r="BC168" s="575"/>
      <c r="BD168" s="576">
        <f t="shared" si="421"/>
        <v>0</v>
      </c>
      <c r="BE168" s="577">
        <f t="shared" si="421"/>
        <v>0</v>
      </c>
      <c r="BF168" s="574"/>
      <c r="BG168" s="575"/>
      <c r="BH168" s="576">
        <f t="shared" si="422"/>
        <v>0</v>
      </c>
      <c r="BI168" s="577">
        <f t="shared" si="422"/>
        <v>0</v>
      </c>
      <c r="BJ168" s="576">
        <f t="shared" si="423"/>
        <v>0</v>
      </c>
      <c r="BK168" s="577">
        <f t="shared" si="423"/>
        <v>0</v>
      </c>
      <c r="BL168" s="576">
        <f t="shared" si="424"/>
        <v>0</v>
      </c>
      <c r="BM168" s="577">
        <f t="shared" si="424"/>
        <v>0</v>
      </c>
      <c r="BN168" s="574">
        <v>323</v>
      </c>
      <c r="BO168" s="575">
        <v>372</v>
      </c>
      <c r="BP168" s="576">
        <f t="shared" si="425"/>
        <v>0</v>
      </c>
      <c r="BQ168" s="577">
        <f t="shared" si="425"/>
        <v>0</v>
      </c>
      <c r="BR168" s="574">
        <v>23</v>
      </c>
      <c r="BS168" s="575">
        <v>34</v>
      </c>
      <c r="BT168" s="576">
        <f t="shared" si="426"/>
        <v>0</v>
      </c>
      <c r="BU168" s="577">
        <f t="shared" si="426"/>
        <v>0</v>
      </c>
      <c r="BV168" s="574"/>
      <c r="BW168" s="575"/>
      <c r="BX168" s="576">
        <f t="shared" si="427"/>
        <v>0</v>
      </c>
      <c r="BY168" s="577">
        <f t="shared" si="427"/>
        <v>0</v>
      </c>
      <c r="BZ168" s="576">
        <f t="shared" si="428"/>
        <v>346</v>
      </c>
      <c r="CA168" s="577">
        <f t="shared" si="428"/>
        <v>406</v>
      </c>
      <c r="CB168" s="576">
        <f t="shared" si="429"/>
        <v>0</v>
      </c>
      <c r="CC168" s="577">
        <f t="shared" si="429"/>
        <v>0</v>
      </c>
      <c r="CD168" s="574">
        <v>3.75</v>
      </c>
      <c r="CE168" s="575">
        <v>3.72</v>
      </c>
      <c r="CF168" s="576">
        <f t="shared" si="430"/>
        <v>1211.25</v>
      </c>
      <c r="CG168" s="577">
        <f t="shared" si="430"/>
        <v>1383.8400000000001</v>
      </c>
      <c r="CH168" s="574">
        <v>6.41</v>
      </c>
      <c r="CI168" s="575">
        <v>5.24</v>
      </c>
      <c r="CJ168" s="576">
        <f t="shared" si="431"/>
        <v>147.43</v>
      </c>
      <c r="CK168" s="577">
        <f t="shared" si="431"/>
        <v>178.16</v>
      </c>
      <c r="CL168" s="574"/>
      <c r="CM168" s="575"/>
      <c r="CN168" s="576">
        <f t="shared" si="432"/>
        <v>0</v>
      </c>
      <c r="CO168" s="577">
        <f t="shared" si="432"/>
        <v>0</v>
      </c>
      <c r="CP168" s="576">
        <f t="shared" si="433"/>
        <v>3.926820809248555</v>
      </c>
      <c r="CQ168" s="577">
        <f t="shared" si="433"/>
        <v>3.8472906403940894</v>
      </c>
      <c r="CR168" s="576">
        <f t="shared" si="434"/>
        <v>1358.68</v>
      </c>
      <c r="CS168" s="577">
        <f t="shared" si="434"/>
        <v>1562.0000000000002</v>
      </c>
      <c r="CT168" s="574"/>
      <c r="CU168" s="575"/>
      <c r="CV168" s="576">
        <f t="shared" si="435"/>
        <v>0</v>
      </c>
      <c r="CW168" s="577">
        <f t="shared" si="435"/>
        <v>0</v>
      </c>
      <c r="CX168" s="574"/>
      <c r="CY168" s="575"/>
      <c r="CZ168" s="576">
        <f t="shared" si="436"/>
        <v>0</v>
      </c>
      <c r="DA168" s="577">
        <f t="shared" si="436"/>
        <v>0</v>
      </c>
      <c r="DB168" s="574"/>
      <c r="DC168" s="575"/>
      <c r="DD168" s="576">
        <f t="shared" si="437"/>
        <v>0</v>
      </c>
      <c r="DE168" s="577">
        <f t="shared" si="437"/>
        <v>0</v>
      </c>
      <c r="DF168" s="576">
        <f t="shared" si="438"/>
        <v>0</v>
      </c>
      <c r="DG168" s="577">
        <f t="shared" si="438"/>
        <v>0</v>
      </c>
      <c r="DH168" s="576">
        <f t="shared" si="439"/>
        <v>0</v>
      </c>
      <c r="DI168" s="577">
        <f t="shared" si="439"/>
        <v>0</v>
      </c>
      <c r="DJ168" s="576">
        <f t="shared" si="440"/>
        <v>439</v>
      </c>
      <c r="DK168" s="577">
        <f t="shared" si="440"/>
        <v>535</v>
      </c>
      <c r="DL168" s="576">
        <f t="shared" si="440"/>
        <v>0</v>
      </c>
      <c r="DM168" s="577">
        <f t="shared" si="440"/>
        <v>0</v>
      </c>
      <c r="DN168" s="576">
        <f t="shared" si="441"/>
        <v>3.8635307517084287</v>
      </c>
      <c r="DO168" s="577">
        <f t="shared" si="441"/>
        <v>3.7739813084112157</v>
      </c>
      <c r="DP168" s="576">
        <f t="shared" si="442"/>
        <v>1696.0900000000001</v>
      </c>
      <c r="DQ168" s="577">
        <f t="shared" si="442"/>
        <v>2019.0800000000004</v>
      </c>
      <c r="DR168" s="576">
        <f t="shared" si="443"/>
        <v>0</v>
      </c>
      <c r="DS168" s="577">
        <f t="shared" si="443"/>
        <v>0</v>
      </c>
      <c r="DT168" s="576">
        <f t="shared" si="444"/>
        <v>0</v>
      </c>
      <c r="DU168" s="577">
        <f t="shared" si="444"/>
        <v>0</v>
      </c>
      <c r="DV168" s="574">
        <v>207</v>
      </c>
      <c r="DW168" s="575">
        <v>251</v>
      </c>
      <c r="DX168" s="576">
        <f t="shared" si="445"/>
        <v>0</v>
      </c>
      <c r="DY168" s="577">
        <f t="shared" si="445"/>
        <v>0</v>
      </c>
      <c r="DZ168" s="574">
        <v>36</v>
      </c>
      <c r="EA168" s="575">
        <v>65</v>
      </c>
      <c r="EB168" s="576">
        <f t="shared" si="446"/>
        <v>0</v>
      </c>
      <c r="EC168" s="577">
        <f t="shared" si="446"/>
        <v>0</v>
      </c>
      <c r="ED168" s="574"/>
      <c r="EE168" s="575"/>
      <c r="EF168" s="576">
        <f t="shared" si="447"/>
        <v>0</v>
      </c>
      <c r="EG168" s="577">
        <f t="shared" si="447"/>
        <v>0</v>
      </c>
      <c r="EH168" s="576">
        <f t="shared" si="448"/>
        <v>243</v>
      </c>
      <c r="EI168" s="577">
        <f t="shared" si="448"/>
        <v>316</v>
      </c>
      <c r="EJ168" s="576">
        <f t="shared" si="449"/>
        <v>0</v>
      </c>
      <c r="EK168" s="577">
        <f t="shared" si="449"/>
        <v>0</v>
      </c>
      <c r="EL168" s="574">
        <v>3.04</v>
      </c>
      <c r="EM168" s="575">
        <v>3.19</v>
      </c>
      <c r="EN168" s="576">
        <f t="shared" si="450"/>
        <v>629.28</v>
      </c>
      <c r="EO168" s="577">
        <f t="shared" si="450"/>
        <v>800.68999999999994</v>
      </c>
      <c r="EP168" s="574">
        <v>4.3899999999999997</v>
      </c>
      <c r="EQ168" s="575">
        <v>4.7699999999999996</v>
      </c>
      <c r="ER168" s="576">
        <f t="shared" si="451"/>
        <v>158.04</v>
      </c>
      <c r="ES168" s="577">
        <f t="shared" si="451"/>
        <v>310.04999999999995</v>
      </c>
      <c r="ET168" s="574"/>
      <c r="EU168" s="575"/>
      <c r="EV168" s="576">
        <f t="shared" si="452"/>
        <v>0</v>
      </c>
      <c r="EW168" s="577">
        <f t="shared" si="452"/>
        <v>0</v>
      </c>
      <c r="EX168" s="576">
        <f t="shared" si="453"/>
        <v>3.2399999999999998</v>
      </c>
      <c r="EY168" s="577">
        <f t="shared" si="453"/>
        <v>3.5149999999999992</v>
      </c>
      <c r="EZ168" s="576">
        <f t="shared" si="454"/>
        <v>787.31999999999994</v>
      </c>
      <c r="FA168" s="577">
        <f t="shared" si="454"/>
        <v>1110.7399999999998</v>
      </c>
      <c r="FB168" s="574"/>
      <c r="FC168" s="575"/>
      <c r="FD168" s="576">
        <f t="shared" si="455"/>
        <v>0</v>
      </c>
      <c r="FE168" s="577">
        <f t="shared" si="455"/>
        <v>0</v>
      </c>
      <c r="FF168" s="574"/>
      <c r="FG168" s="575"/>
      <c r="FH168" s="576">
        <f t="shared" si="456"/>
        <v>0</v>
      </c>
      <c r="FI168" s="577">
        <f t="shared" si="456"/>
        <v>0</v>
      </c>
      <c r="FJ168" s="574"/>
      <c r="FK168" s="575"/>
      <c r="FL168" s="576">
        <f t="shared" si="457"/>
        <v>0</v>
      </c>
      <c r="FM168" s="577">
        <f t="shared" si="457"/>
        <v>0</v>
      </c>
      <c r="FN168" s="576">
        <f t="shared" si="458"/>
        <v>0</v>
      </c>
      <c r="FO168" s="577">
        <f t="shared" si="458"/>
        <v>0</v>
      </c>
      <c r="FP168" s="576">
        <f t="shared" si="459"/>
        <v>0</v>
      </c>
      <c r="FQ168" s="577">
        <f t="shared" si="459"/>
        <v>0</v>
      </c>
      <c r="FR168" s="574">
        <v>27</v>
      </c>
      <c r="FS168" s="575">
        <v>31</v>
      </c>
      <c r="FT168" s="576">
        <f t="shared" si="460"/>
        <v>0</v>
      </c>
      <c r="FU168" s="577">
        <f t="shared" si="460"/>
        <v>0</v>
      </c>
      <c r="FV168" s="574">
        <v>7.37</v>
      </c>
      <c r="FW168" s="575">
        <v>7.9</v>
      </c>
      <c r="FX168" s="576">
        <f t="shared" si="461"/>
        <v>198.99</v>
      </c>
      <c r="FY168" s="577">
        <f t="shared" si="461"/>
        <v>244.9</v>
      </c>
      <c r="FZ168" s="574"/>
      <c r="GA168" s="575"/>
      <c r="GB168" s="576">
        <f t="shared" si="462"/>
        <v>0</v>
      </c>
      <c r="GC168" s="577">
        <f t="shared" si="462"/>
        <v>0</v>
      </c>
      <c r="GD168" s="576">
        <f t="shared" si="463"/>
        <v>611</v>
      </c>
      <c r="GE168" s="577">
        <f t="shared" si="463"/>
        <v>738</v>
      </c>
      <c r="GF168" s="576">
        <f t="shared" si="463"/>
        <v>0</v>
      </c>
      <c r="GG168" s="577">
        <f t="shared" si="463"/>
        <v>0</v>
      </c>
      <c r="GH168" s="576">
        <f t="shared" si="464"/>
        <v>2119.98</v>
      </c>
      <c r="GI168" s="577">
        <f t="shared" si="464"/>
        <v>2591.63</v>
      </c>
      <c r="GJ168" s="576" t="str">
        <f t="shared" si="465"/>
        <v/>
      </c>
      <c r="GK168" s="577" t="str">
        <f t="shared" si="465"/>
        <v/>
      </c>
      <c r="GL168" s="576">
        <f t="shared" si="466"/>
        <v>71</v>
      </c>
      <c r="GM168" s="577">
        <f t="shared" si="466"/>
        <v>113</v>
      </c>
      <c r="GN168" s="576">
        <f t="shared" si="466"/>
        <v>0</v>
      </c>
      <c r="GO168" s="577">
        <f t="shared" si="466"/>
        <v>0</v>
      </c>
      <c r="GP168" s="576">
        <f t="shared" si="467"/>
        <v>363.43</v>
      </c>
      <c r="GQ168" s="577">
        <f t="shared" si="467"/>
        <v>538.18999999999994</v>
      </c>
      <c r="GR168" s="576">
        <f t="shared" si="468"/>
        <v>0</v>
      </c>
      <c r="GS168" s="577">
        <f t="shared" si="468"/>
        <v>0</v>
      </c>
      <c r="GT168" s="576">
        <f t="shared" si="469"/>
        <v>682</v>
      </c>
      <c r="GU168" s="577">
        <f t="shared" si="469"/>
        <v>851</v>
      </c>
      <c r="GV168" s="576">
        <f t="shared" si="469"/>
        <v>0</v>
      </c>
      <c r="GW168" s="577">
        <f t="shared" si="469"/>
        <v>0</v>
      </c>
      <c r="GX168" s="576">
        <f t="shared" si="470"/>
        <v>2483.41</v>
      </c>
      <c r="GY168" s="577">
        <f t="shared" si="470"/>
        <v>3129.82</v>
      </c>
      <c r="GZ168" s="576" t="str">
        <f t="shared" si="470"/>
        <v/>
      </c>
      <c r="HA168" s="577" t="str">
        <f t="shared" si="470"/>
        <v/>
      </c>
      <c r="HB168" s="576">
        <f t="shared" si="471"/>
        <v>0</v>
      </c>
      <c r="HC168" s="577">
        <f t="shared" si="471"/>
        <v>0</v>
      </c>
      <c r="HD168" s="576">
        <f t="shared" si="471"/>
        <v>0</v>
      </c>
      <c r="HE168" s="577">
        <f t="shared" si="471"/>
        <v>0</v>
      </c>
      <c r="HF168" s="576" t="str">
        <f t="shared" si="472"/>
        <v/>
      </c>
      <c r="HG168" s="577" t="str">
        <f t="shared" si="472"/>
        <v/>
      </c>
      <c r="HH168" s="576" t="str">
        <f t="shared" si="473"/>
        <v/>
      </c>
      <c r="HI168" s="577" t="str">
        <f t="shared" si="473"/>
        <v/>
      </c>
      <c r="HJ168" s="576">
        <f t="shared" si="474"/>
        <v>2682.3999999999996</v>
      </c>
      <c r="HK168" s="577">
        <f t="shared" si="474"/>
        <v>3374.7200000000003</v>
      </c>
      <c r="HL168" s="576" t="str">
        <f t="shared" si="475"/>
        <v/>
      </c>
      <c r="HM168" s="577" t="str">
        <f t="shared" si="475"/>
        <v/>
      </c>
    </row>
    <row r="169" spans="1:221">
      <c r="A169" s="101" t="s">
        <v>516</v>
      </c>
      <c r="B169" s="8" t="s">
        <v>538</v>
      </c>
      <c r="C169" s="7"/>
      <c r="D169" s="6">
        <v>175519</v>
      </c>
      <c r="E169" s="6">
        <v>10</v>
      </c>
      <c r="F169" s="574">
        <v>269</v>
      </c>
      <c r="G169" s="575">
        <v>290</v>
      </c>
      <c r="H169" s="574">
        <v>10</v>
      </c>
      <c r="I169" s="575">
        <v>9</v>
      </c>
      <c r="J169" s="576">
        <f t="shared" si="408"/>
        <v>259</v>
      </c>
      <c r="K169" s="577">
        <f t="shared" si="408"/>
        <v>281</v>
      </c>
      <c r="L169" s="574">
        <v>65</v>
      </c>
      <c r="M169" s="575">
        <v>65</v>
      </c>
      <c r="N169" s="576">
        <f t="shared" si="409"/>
        <v>259</v>
      </c>
      <c r="O169" s="577">
        <f t="shared" si="409"/>
        <v>281</v>
      </c>
      <c r="P169" s="581">
        <f t="shared" si="409"/>
        <v>0</v>
      </c>
      <c r="Q169" s="582">
        <f t="shared" si="409"/>
        <v>0</v>
      </c>
      <c r="R169" s="574">
        <v>25</v>
      </c>
      <c r="S169" s="575">
        <v>45</v>
      </c>
      <c r="T169" s="576">
        <f t="shared" si="410"/>
        <v>0</v>
      </c>
      <c r="U169" s="577">
        <f t="shared" si="410"/>
        <v>0</v>
      </c>
      <c r="V169" s="574">
        <v>8</v>
      </c>
      <c r="W169" s="575">
        <v>4</v>
      </c>
      <c r="X169" s="576">
        <f t="shared" si="411"/>
        <v>0</v>
      </c>
      <c r="Y169" s="577">
        <f t="shared" si="411"/>
        <v>0</v>
      </c>
      <c r="Z169" s="574"/>
      <c r="AA169" s="575"/>
      <c r="AB169" s="576">
        <f t="shared" si="412"/>
        <v>0</v>
      </c>
      <c r="AC169" s="577">
        <f t="shared" si="412"/>
        <v>0</v>
      </c>
      <c r="AD169" s="576">
        <f t="shared" si="413"/>
        <v>33</v>
      </c>
      <c r="AE169" s="577">
        <f t="shared" si="413"/>
        <v>49</v>
      </c>
      <c r="AF169" s="576">
        <f t="shared" si="414"/>
        <v>0</v>
      </c>
      <c r="AG169" s="577">
        <f t="shared" si="414"/>
        <v>0</v>
      </c>
      <c r="AH169" s="574">
        <v>3.62</v>
      </c>
      <c r="AI169" s="575">
        <v>3.6</v>
      </c>
      <c r="AJ169" s="576">
        <f t="shared" si="415"/>
        <v>90.5</v>
      </c>
      <c r="AK169" s="577">
        <f t="shared" si="415"/>
        <v>162</v>
      </c>
      <c r="AL169" s="574">
        <v>5.69</v>
      </c>
      <c r="AM169" s="575">
        <v>9.1300000000000008</v>
      </c>
      <c r="AN169" s="576">
        <f t="shared" si="416"/>
        <v>45.52</v>
      </c>
      <c r="AO169" s="577">
        <f t="shared" si="416"/>
        <v>36.520000000000003</v>
      </c>
      <c r="AP169" s="574"/>
      <c r="AQ169" s="575"/>
      <c r="AR169" s="576">
        <f t="shared" si="417"/>
        <v>0</v>
      </c>
      <c r="AS169" s="577">
        <f t="shared" si="417"/>
        <v>0</v>
      </c>
      <c r="AT169" s="576">
        <f t="shared" si="418"/>
        <v>4.121818181818182</v>
      </c>
      <c r="AU169" s="577">
        <f t="shared" si="418"/>
        <v>4.0514285714285716</v>
      </c>
      <c r="AV169" s="576">
        <f t="shared" si="419"/>
        <v>136.02000000000001</v>
      </c>
      <c r="AW169" s="577">
        <f t="shared" si="419"/>
        <v>198.52</v>
      </c>
      <c r="AX169" s="574"/>
      <c r="AY169" s="575"/>
      <c r="AZ169" s="576">
        <f t="shared" si="420"/>
        <v>0</v>
      </c>
      <c r="BA169" s="577">
        <f t="shared" si="420"/>
        <v>0</v>
      </c>
      <c r="BB169" s="574"/>
      <c r="BC169" s="575"/>
      <c r="BD169" s="576">
        <f t="shared" si="421"/>
        <v>0</v>
      </c>
      <c r="BE169" s="577">
        <f t="shared" si="421"/>
        <v>0</v>
      </c>
      <c r="BF169" s="574"/>
      <c r="BG169" s="575"/>
      <c r="BH169" s="576">
        <f t="shared" si="422"/>
        <v>0</v>
      </c>
      <c r="BI169" s="577">
        <f t="shared" si="422"/>
        <v>0</v>
      </c>
      <c r="BJ169" s="576">
        <f t="shared" si="423"/>
        <v>0</v>
      </c>
      <c r="BK169" s="577">
        <f t="shared" si="423"/>
        <v>0</v>
      </c>
      <c r="BL169" s="576">
        <f t="shared" si="424"/>
        <v>0</v>
      </c>
      <c r="BM169" s="577">
        <f t="shared" si="424"/>
        <v>0</v>
      </c>
      <c r="BN169" s="574">
        <v>137</v>
      </c>
      <c r="BO169" s="575">
        <v>138</v>
      </c>
      <c r="BP169" s="576">
        <f t="shared" si="425"/>
        <v>0</v>
      </c>
      <c r="BQ169" s="577">
        <f t="shared" si="425"/>
        <v>0</v>
      </c>
      <c r="BR169" s="574">
        <v>10</v>
      </c>
      <c r="BS169" s="575">
        <v>10</v>
      </c>
      <c r="BT169" s="576">
        <f t="shared" si="426"/>
        <v>0</v>
      </c>
      <c r="BU169" s="577">
        <f t="shared" si="426"/>
        <v>0</v>
      </c>
      <c r="BV169" s="574"/>
      <c r="BW169" s="575"/>
      <c r="BX169" s="576">
        <f t="shared" si="427"/>
        <v>0</v>
      </c>
      <c r="BY169" s="577">
        <f t="shared" si="427"/>
        <v>0</v>
      </c>
      <c r="BZ169" s="576">
        <f t="shared" si="428"/>
        <v>147</v>
      </c>
      <c r="CA169" s="577">
        <f t="shared" si="428"/>
        <v>148</v>
      </c>
      <c r="CB169" s="576">
        <f t="shared" si="429"/>
        <v>0</v>
      </c>
      <c r="CC169" s="577">
        <f t="shared" si="429"/>
        <v>0</v>
      </c>
      <c r="CD169" s="574">
        <v>3.9</v>
      </c>
      <c r="CE169" s="575">
        <v>3.97</v>
      </c>
      <c r="CF169" s="576">
        <f t="shared" si="430"/>
        <v>534.29999999999995</v>
      </c>
      <c r="CG169" s="577">
        <f t="shared" si="430"/>
        <v>547.86</v>
      </c>
      <c r="CH169" s="574">
        <v>6.65</v>
      </c>
      <c r="CI169" s="575">
        <v>7.35</v>
      </c>
      <c r="CJ169" s="576">
        <f t="shared" si="431"/>
        <v>66.5</v>
      </c>
      <c r="CK169" s="577">
        <f t="shared" si="431"/>
        <v>73.5</v>
      </c>
      <c r="CL169" s="574"/>
      <c r="CM169" s="575"/>
      <c r="CN169" s="576">
        <f t="shared" si="432"/>
        <v>0</v>
      </c>
      <c r="CO169" s="577">
        <f t="shared" si="432"/>
        <v>0</v>
      </c>
      <c r="CP169" s="576">
        <f t="shared" si="433"/>
        <v>4.0870748299319724</v>
      </c>
      <c r="CQ169" s="577">
        <f t="shared" si="433"/>
        <v>4.1983783783783784</v>
      </c>
      <c r="CR169" s="576">
        <f t="shared" si="434"/>
        <v>600.79999999999995</v>
      </c>
      <c r="CS169" s="577">
        <f t="shared" si="434"/>
        <v>621.36</v>
      </c>
      <c r="CT169" s="574"/>
      <c r="CU169" s="575"/>
      <c r="CV169" s="576">
        <f t="shared" si="435"/>
        <v>0</v>
      </c>
      <c r="CW169" s="577">
        <f t="shared" si="435"/>
        <v>0</v>
      </c>
      <c r="CX169" s="574"/>
      <c r="CY169" s="575"/>
      <c r="CZ169" s="576">
        <f t="shared" si="436"/>
        <v>0</v>
      </c>
      <c r="DA169" s="577">
        <f t="shared" si="436"/>
        <v>0</v>
      </c>
      <c r="DB169" s="574"/>
      <c r="DC169" s="575"/>
      <c r="DD169" s="576">
        <f t="shared" si="437"/>
        <v>0</v>
      </c>
      <c r="DE169" s="577">
        <f t="shared" si="437"/>
        <v>0</v>
      </c>
      <c r="DF169" s="576">
        <f t="shared" si="438"/>
        <v>0</v>
      </c>
      <c r="DG169" s="577">
        <f t="shared" si="438"/>
        <v>0</v>
      </c>
      <c r="DH169" s="576">
        <f t="shared" si="439"/>
        <v>0</v>
      </c>
      <c r="DI169" s="577">
        <f t="shared" si="439"/>
        <v>0</v>
      </c>
      <c r="DJ169" s="576">
        <f t="shared" si="440"/>
        <v>180</v>
      </c>
      <c r="DK169" s="577">
        <f t="shared" si="440"/>
        <v>197</v>
      </c>
      <c r="DL169" s="576">
        <f t="shared" si="440"/>
        <v>0</v>
      </c>
      <c r="DM169" s="577">
        <f t="shared" si="440"/>
        <v>0</v>
      </c>
      <c r="DN169" s="576">
        <f t="shared" si="441"/>
        <v>4.0934444444444438</v>
      </c>
      <c r="DO169" s="577">
        <f t="shared" si="441"/>
        <v>4.1618274111675131</v>
      </c>
      <c r="DP169" s="576">
        <f t="shared" si="442"/>
        <v>736.81999999999994</v>
      </c>
      <c r="DQ169" s="577">
        <f t="shared" si="442"/>
        <v>819.88000000000011</v>
      </c>
      <c r="DR169" s="576">
        <f t="shared" si="443"/>
        <v>0</v>
      </c>
      <c r="DS169" s="577">
        <f t="shared" si="443"/>
        <v>0</v>
      </c>
      <c r="DT169" s="576">
        <f t="shared" si="444"/>
        <v>0</v>
      </c>
      <c r="DU169" s="577">
        <f t="shared" si="444"/>
        <v>0</v>
      </c>
      <c r="DV169" s="574">
        <v>36</v>
      </c>
      <c r="DW169" s="575">
        <v>47</v>
      </c>
      <c r="DX169" s="576">
        <f t="shared" si="445"/>
        <v>0</v>
      </c>
      <c r="DY169" s="577">
        <f t="shared" si="445"/>
        <v>0</v>
      </c>
      <c r="DZ169" s="574">
        <v>20</v>
      </c>
      <c r="EA169" s="575">
        <v>11</v>
      </c>
      <c r="EB169" s="576">
        <f t="shared" si="446"/>
        <v>0</v>
      </c>
      <c r="EC169" s="577">
        <f t="shared" si="446"/>
        <v>0</v>
      </c>
      <c r="ED169" s="574"/>
      <c r="EE169" s="575"/>
      <c r="EF169" s="576">
        <f t="shared" si="447"/>
        <v>0</v>
      </c>
      <c r="EG169" s="577">
        <f t="shared" si="447"/>
        <v>0</v>
      </c>
      <c r="EH169" s="576">
        <f t="shared" si="448"/>
        <v>56</v>
      </c>
      <c r="EI169" s="577">
        <f t="shared" si="448"/>
        <v>58</v>
      </c>
      <c r="EJ169" s="576">
        <f t="shared" si="449"/>
        <v>0</v>
      </c>
      <c r="EK169" s="577">
        <f t="shared" si="449"/>
        <v>0</v>
      </c>
      <c r="EL169" s="574">
        <v>3.78</v>
      </c>
      <c r="EM169" s="575">
        <v>3.17</v>
      </c>
      <c r="EN169" s="576">
        <f t="shared" si="450"/>
        <v>136.07999999999998</v>
      </c>
      <c r="EO169" s="577">
        <f t="shared" si="450"/>
        <v>148.99</v>
      </c>
      <c r="EP169" s="574">
        <v>4.2</v>
      </c>
      <c r="EQ169" s="575">
        <v>3.73</v>
      </c>
      <c r="ER169" s="576">
        <f t="shared" si="451"/>
        <v>84</v>
      </c>
      <c r="ES169" s="577">
        <f t="shared" si="451"/>
        <v>41.03</v>
      </c>
      <c r="ET169" s="574"/>
      <c r="EU169" s="575"/>
      <c r="EV169" s="576">
        <f t="shared" si="452"/>
        <v>0</v>
      </c>
      <c r="EW169" s="577">
        <f t="shared" si="452"/>
        <v>0</v>
      </c>
      <c r="EX169" s="576">
        <f t="shared" si="453"/>
        <v>3.9299999999999997</v>
      </c>
      <c r="EY169" s="577">
        <f t="shared" si="453"/>
        <v>3.2762068965517241</v>
      </c>
      <c r="EZ169" s="576">
        <f t="shared" si="454"/>
        <v>220.07999999999998</v>
      </c>
      <c r="FA169" s="577">
        <f t="shared" si="454"/>
        <v>190.02</v>
      </c>
      <c r="FB169" s="574"/>
      <c r="FC169" s="575"/>
      <c r="FD169" s="576">
        <f t="shared" si="455"/>
        <v>0</v>
      </c>
      <c r="FE169" s="577">
        <f t="shared" si="455"/>
        <v>0</v>
      </c>
      <c r="FF169" s="574"/>
      <c r="FG169" s="575"/>
      <c r="FH169" s="576">
        <f t="shared" si="456"/>
        <v>0</v>
      </c>
      <c r="FI169" s="577">
        <f t="shared" si="456"/>
        <v>0</v>
      </c>
      <c r="FJ169" s="574"/>
      <c r="FK169" s="575"/>
      <c r="FL169" s="576">
        <f t="shared" si="457"/>
        <v>0</v>
      </c>
      <c r="FM169" s="577">
        <f t="shared" si="457"/>
        <v>0</v>
      </c>
      <c r="FN169" s="576">
        <f t="shared" si="458"/>
        <v>0</v>
      </c>
      <c r="FO169" s="577">
        <f t="shared" si="458"/>
        <v>0</v>
      </c>
      <c r="FP169" s="576">
        <f t="shared" si="459"/>
        <v>0</v>
      </c>
      <c r="FQ169" s="577">
        <f t="shared" si="459"/>
        <v>0</v>
      </c>
      <c r="FR169" s="574">
        <v>23</v>
      </c>
      <c r="FS169" s="575">
        <v>26</v>
      </c>
      <c r="FT169" s="576">
        <f t="shared" si="460"/>
        <v>0</v>
      </c>
      <c r="FU169" s="577">
        <f t="shared" si="460"/>
        <v>0</v>
      </c>
      <c r="FV169" s="574">
        <v>8.35</v>
      </c>
      <c r="FW169" s="575">
        <v>6.35</v>
      </c>
      <c r="FX169" s="576">
        <f t="shared" si="461"/>
        <v>192.04999999999998</v>
      </c>
      <c r="FY169" s="577">
        <f t="shared" si="461"/>
        <v>165.1</v>
      </c>
      <c r="FZ169" s="574"/>
      <c r="GA169" s="575"/>
      <c r="GB169" s="576">
        <f t="shared" si="462"/>
        <v>0</v>
      </c>
      <c r="GC169" s="577">
        <f t="shared" si="462"/>
        <v>0</v>
      </c>
      <c r="GD169" s="576">
        <f t="shared" si="463"/>
        <v>198</v>
      </c>
      <c r="GE169" s="577">
        <f t="shared" si="463"/>
        <v>230</v>
      </c>
      <c r="GF169" s="576">
        <f t="shared" si="463"/>
        <v>0</v>
      </c>
      <c r="GG169" s="577">
        <f t="shared" si="463"/>
        <v>0</v>
      </c>
      <c r="GH169" s="576">
        <f t="shared" si="464"/>
        <v>760.87999999999988</v>
      </c>
      <c r="GI169" s="577">
        <f t="shared" si="464"/>
        <v>858.85</v>
      </c>
      <c r="GJ169" s="576" t="str">
        <f t="shared" si="465"/>
        <v/>
      </c>
      <c r="GK169" s="577" t="str">
        <f t="shared" si="465"/>
        <v/>
      </c>
      <c r="GL169" s="576">
        <f t="shared" si="466"/>
        <v>38</v>
      </c>
      <c r="GM169" s="577">
        <f t="shared" si="466"/>
        <v>25</v>
      </c>
      <c r="GN169" s="576">
        <f t="shared" si="466"/>
        <v>0</v>
      </c>
      <c r="GO169" s="577">
        <f t="shared" si="466"/>
        <v>0</v>
      </c>
      <c r="GP169" s="576">
        <f t="shared" si="467"/>
        <v>196.02</v>
      </c>
      <c r="GQ169" s="577">
        <f t="shared" si="467"/>
        <v>151.05000000000001</v>
      </c>
      <c r="GR169" s="576">
        <f t="shared" si="468"/>
        <v>0</v>
      </c>
      <c r="GS169" s="577">
        <f t="shared" si="468"/>
        <v>0</v>
      </c>
      <c r="GT169" s="576">
        <f t="shared" si="469"/>
        <v>236</v>
      </c>
      <c r="GU169" s="577">
        <f t="shared" si="469"/>
        <v>255</v>
      </c>
      <c r="GV169" s="576">
        <f t="shared" si="469"/>
        <v>0</v>
      </c>
      <c r="GW169" s="577">
        <f t="shared" si="469"/>
        <v>0</v>
      </c>
      <c r="GX169" s="576">
        <f t="shared" si="470"/>
        <v>956.89999999999986</v>
      </c>
      <c r="GY169" s="577">
        <f t="shared" si="470"/>
        <v>1009.9000000000001</v>
      </c>
      <c r="GZ169" s="576" t="str">
        <f t="shared" si="470"/>
        <v/>
      </c>
      <c r="HA169" s="577" t="str">
        <f t="shared" si="470"/>
        <v/>
      </c>
      <c r="HB169" s="576">
        <f t="shared" si="471"/>
        <v>0</v>
      </c>
      <c r="HC169" s="577">
        <f t="shared" si="471"/>
        <v>0</v>
      </c>
      <c r="HD169" s="576">
        <f t="shared" si="471"/>
        <v>0</v>
      </c>
      <c r="HE169" s="577">
        <f t="shared" si="471"/>
        <v>0</v>
      </c>
      <c r="HF169" s="576" t="str">
        <f t="shared" si="472"/>
        <v/>
      </c>
      <c r="HG169" s="577" t="str">
        <f t="shared" si="472"/>
        <v/>
      </c>
      <c r="HH169" s="576" t="str">
        <f t="shared" si="473"/>
        <v/>
      </c>
      <c r="HI169" s="577" t="str">
        <f t="shared" si="473"/>
        <v/>
      </c>
      <c r="HJ169" s="576">
        <f t="shared" si="474"/>
        <v>1148.9499999999998</v>
      </c>
      <c r="HK169" s="577">
        <f t="shared" si="474"/>
        <v>1175</v>
      </c>
      <c r="HL169" s="576" t="str">
        <f t="shared" si="475"/>
        <v/>
      </c>
      <c r="HM169" s="577" t="str">
        <f t="shared" si="475"/>
        <v/>
      </c>
    </row>
    <row r="170" spans="1:221">
      <c r="A170" s="101" t="s">
        <v>516</v>
      </c>
      <c r="B170" s="8" t="s">
        <v>539</v>
      </c>
      <c r="C170" s="7"/>
      <c r="D170" s="6">
        <v>176354</v>
      </c>
      <c r="E170" s="6">
        <v>10</v>
      </c>
      <c r="F170" s="574">
        <v>403</v>
      </c>
      <c r="G170" s="575">
        <v>433</v>
      </c>
      <c r="H170" s="574">
        <v>3</v>
      </c>
      <c r="I170" s="575">
        <v>10</v>
      </c>
      <c r="J170" s="576">
        <f t="shared" si="408"/>
        <v>400</v>
      </c>
      <c r="K170" s="577">
        <f t="shared" si="408"/>
        <v>423</v>
      </c>
      <c r="L170" s="574">
        <v>64</v>
      </c>
      <c r="M170" s="575">
        <v>64</v>
      </c>
      <c r="N170" s="576">
        <f t="shared" si="409"/>
        <v>400</v>
      </c>
      <c r="O170" s="577">
        <f t="shared" si="409"/>
        <v>423</v>
      </c>
      <c r="P170" s="581">
        <f t="shared" si="409"/>
        <v>0</v>
      </c>
      <c r="Q170" s="582">
        <f t="shared" si="409"/>
        <v>0</v>
      </c>
      <c r="R170" s="574">
        <v>48</v>
      </c>
      <c r="S170" s="575">
        <v>66</v>
      </c>
      <c r="T170" s="576">
        <f t="shared" si="410"/>
        <v>0</v>
      </c>
      <c r="U170" s="577">
        <f t="shared" si="410"/>
        <v>0</v>
      </c>
      <c r="V170" s="574">
        <v>5</v>
      </c>
      <c r="W170" s="575">
        <v>5</v>
      </c>
      <c r="X170" s="576">
        <f t="shared" si="411"/>
        <v>0</v>
      </c>
      <c r="Y170" s="577">
        <f t="shared" si="411"/>
        <v>0</v>
      </c>
      <c r="Z170" s="574"/>
      <c r="AA170" s="575"/>
      <c r="AB170" s="576">
        <f t="shared" si="412"/>
        <v>0</v>
      </c>
      <c r="AC170" s="577">
        <f t="shared" si="412"/>
        <v>0</v>
      </c>
      <c r="AD170" s="576">
        <f t="shared" si="413"/>
        <v>53</v>
      </c>
      <c r="AE170" s="577">
        <f t="shared" si="413"/>
        <v>71</v>
      </c>
      <c r="AF170" s="576">
        <f t="shared" si="414"/>
        <v>0</v>
      </c>
      <c r="AG170" s="577">
        <f t="shared" si="414"/>
        <v>0</v>
      </c>
      <c r="AH170" s="574">
        <v>3.7</v>
      </c>
      <c r="AI170" s="575">
        <v>3.67</v>
      </c>
      <c r="AJ170" s="576">
        <f t="shared" si="415"/>
        <v>177.60000000000002</v>
      </c>
      <c r="AK170" s="577">
        <f t="shared" si="415"/>
        <v>242.22</v>
      </c>
      <c r="AL170" s="574">
        <v>5.0999999999999996</v>
      </c>
      <c r="AM170" s="575">
        <v>8</v>
      </c>
      <c r="AN170" s="576">
        <f t="shared" si="416"/>
        <v>25.5</v>
      </c>
      <c r="AO170" s="577">
        <f t="shared" si="416"/>
        <v>40</v>
      </c>
      <c r="AP170" s="574"/>
      <c r="AQ170" s="575"/>
      <c r="AR170" s="576">
        <f t="shared" si="417"/>
        <v>0</v>
      </c>
      <c r="AS170" s="577">
        <f t="shared" si="417"/>
        <v>0</v>
      </c>
      <c r="AT170" s="576">
        <f t="shared" si="418"/>
        <v>3.8320754716981136</v>
      </c>
      <c r="AU170" s="577">
        <f t="shared" si="418"/>
        <v>3.9749295774647893</v>
      </c>
      <c r="AV170" s="576">
        <f t="shared" si="419"/>
        <v>203.10000000000002</v>
      </c>
      <c r="AW170" s="577">
        <f t="shared" si="419"/>
        <v>282.22000000000003</v>
      </c>
      <c r="AX170" s="574"/>
      <c r="AY170" s="575"/>
      <c r="AZ170" s="576">
        <f t="shared" si="420"/>
        <v>0</v>
      </c>
      <c r="BA170" s="577">
        <f t="shared" si="420"/>
        <v>0</v>
      </c>
      <c r="BB170" s="574"/>
      <c r="BC170" s="575"/>
      <c r="BD170" s="576">
        <f t="shared" si="421"/>
        <v>0</v>
      </c>
      <c r="BE170" s="577">
        <f t="shared" si="421"/>
        <v>0</v>
      </c>
      <c r="BF170" s="574"/>
      <c r="BG170" s="575"/>
      <c r="BH170" s="576">
        <f t="shared" si="422"/>
        <v>0</v>
      </c>
      <c r="BI170" s="577">
        <f t="shared" si="422"/>
        <v>0</v>
      </c>
      <c r="BJ170" s="576">
        <f t="shared" si="423"/>
        <v>0</v>
      </c>
      <c r="BK170" s="577">
        <f t="shared" si="423"/>
        <v>0</v>
      </c>
      <c r="BL170" s="576">
        <f t="shared" si="424"/>
        <v>0</v>
      </c>
      <c r="BM170" s="577">
        <f t="shared" si="424"/>
        <v>0</v>
      </c>
      <c r="BN170" s="574">
        <v>210</v>
      </c>
      <c r="BO170" s="575">
        <v>211</v>
      </c>
      <c r="BP170" s="576">
        <f t="shared" si="425"/>
        <v>0</v>
      </c>
      <c r="BQ170" s="577">
        <f t="shared" si="425"/>
        <v>0</v>
      </c>
      <c r="BR170" s="574">
        <v>15</v>
      </c>
      <c r="BS170" s="575">
        <v>12</v>
      </c>
      <c r="BT170" s="576">
        <f t="shared" si="426"/>
        <v>0</v>
      </c>
      <c r="BU170" s="577">
        <f t="shared" si="426"/>
        <v>0</v>
      </c>
      <c r="BV170" s="574"/>
      <c r="BW170" s="575"/>
      <c r="BX170" s="576">
        <f t="shared" si="427"/>
        <v>0</v>
      </c>
      <c r="BY170" s="577">
        <f t="shared" si="427"/>
        <v>0</v>
      </c>
      <c r="BZ170" s="576">
        <f t="shared" si="428"/>
        <v>225</v>
      </c>
      <c r="CA170" s="577">
        <f t="shared" si="428"/>
        <v>223</v>
      </c>
      <c r="CB170" s="576">
        <f t="shared" si="429"/>
        <v>0</v>
      </c>
      <c r="CC170" s="577">
        <f t="shared" si="429"/>
        <v>0</v>
      </c>
      <c r="CD170" s="574">
        <v>3.46</v>
      </c>
      <c r="CE170" s="575">
        <v>3.24</v>
      </c>
      <c r="CF170" s="576">
        <f t="shared" si="430"/>
        <v>726.6</v>
      </c>
      <c r="CG170" s="577">
        <f t="shared" si="430"/>
        <v>683.6400000000001</v>
      </c>
      <c r="CH170" s="574">
        <v>5.0999999999999996</v>
      </c>
      <c r="CI170" s="575">
        <v>4.42</v>
      </c>
      <c r="CJ170" s="576">
        <f t="shared" si="431"/>
        <v>76.5</v>
      </c>
      <c r="CK170" s="577">
        <f t="shared" si="431"/>
        <v>53.04</v>
      </c>
      <c r="CL170" s="574"/>
      <c r="CM170" s="575"/>
      <c r="CN170" s="576">
        <f t="shared" si="432"/>
        <v>0</v>
      </c>
      <c r="CO170" s="577">
        <f t="shared" si="432"/>
        <v>0</v>
      </c>
      <c r="CP170" s="576">
        <f t="shared" si="433"/>
        <v>3.5693333333333332</v>
      </c>
      <c r="CQ170" s="577">
        <f t="shared" si="433"/>
        <v>3.3034977578475337</v>
      </c>
      <c r="CR170" s="576">
        <f t="shared" si="434"/>
        <v>803.1</v>
      </c>
      <c r="CS170" s="577">
        <f t="shared" si="434"/>
        <v>736.68000000000006</v>
      </c>
      <c r="CT170" s="574"/>
      <c r="CU170" s="575"/>
      <c r="CV170" s="576">
        <f t="shared" si="435"/>
        <v>0</v>
      </c>
      <c r="CW170" s="577">
        <f t="shared" si="435"/>
        <v>0</v>
      </c>
      <c r="CX170" s="574"/>
      <c r="CY170" s="575"/>
      <c r="CZ170" s="576">
        <f t="shared" si="436"/>
        <v>0</v>
      </c>
      <c r="DA170" s="577">
        <f t="shared" si="436"/>
        <v>0</v>
      </c>
      <c r="DB170" s="574"/>
      <c r="DC170" s="575"/>
      <c r="DD170" s="576">
        <f t="shared" si="437"/>
        <v>0</v>
      </c>
      <c r="DE170" s="577">
        <f t="shared" si="437"/>
        <v>0</v>
      </c>
      <c r="DF170" s="576">
        <f t="shared" si="438"/>
        <v>0</v>
      </c>
      <c r="DG170" s="577">
        <f t="shared" si="438"/>
        <v>0</v>
      </c>
      <c r="DH170" s="576">
        <f t="shared" si="439"/>
        <v>0</v>
      </c>
      <c r="DI170" s="577">
        <f t="shared" si="439"/>
        <v>0</v>
      </c>
      <c r="DJ170" s="576">
        <f t="shared" si="440"/>
        <v>278</v>
      </c>
      <c r="DK170" s="577">
        <f t="shared" si="440"/>
        <v>294</v>
      </c>
      <c r="DL170" s="576">
        <f t="shared" si="440"/>
        <v>0</v>
      </c>
      <c r="DM170" s="577">
        <f t="shared" si="440"/>
        <v>0</v>
      </c>
      <c r="DN170" s="576">
        <f t="shared" si="441"/>
        <v>3.619424460431655</v>
      </c>
      <c r="DO170" s="577">
        <f t="shared" si="441"/>
        <v>3.4656462585034018</v>
      </c>
      <c r="DP170" s="576">
        <f t="shared" si="442"/>
        <v>1006.2</v>
      </c>
      <c r="DQ170" s="577">
        <f t="shared" si="442"/>
        <v>1018.9000000000001</v>
      </c>
      <c r="DR170" s="576">
        <f t="shared" si="443"/>
        <v>0</v>
      </c>
      <c r="DS170" s="577">
        <f t="shared" si="443"/>
        <v>0</v>
      </c>
      <c r="DT170" s="576">
        <f t="shared" si="444"/>
        <v>0</v>
      </c>
      <c r="DU170" s="577">
        <f t="shared" si="444"/>
        <v>0</v>
      </c>
      <c r="DV170" s="574">
        <v>75</v>
      </c>
      <c r="DW170" s="575">
        <v>69</v>
      </c>
      <c r="DX170" s="576">
        <f t="shared" si="445"/>
        <v>0</v>
      </c>
      <c r="DY170" s="577">
        <f t="shared" si="445"/>
        <v>0</v>
      </c>
      <c r="DZ170" s="574">
        <v>20</v>
      </c>
      <c r="EA170" s="575">
        <v>33</v>
      </c>
      <c r="EB170" s="576">
        <f t="shared" si="446"/>
        <v>0</v>
      </c>
      <c r="EC170" s="577">
        <f t="shared" si="446"/>
        <v>0</v>
      </c>
      <c r="ED170" s="574"/>
      <c r="EE170" s="575"/>
      <c r="EF170" s="576">
        <f t="shared" si="447"/>
        <v>0</v>
      </c>
      <c r="EG170" s="577">
        <f t="shared" si="447"/>
        <v>0</v>
      </c>
      <c r="EH170" s="576">
        <f t="shared" si="448"/>
        <v>95</v>
      </c>
      <c r="EI170" s="577">
        <f t="shared" si="448"/>
        <v>102</v>
      </c>
      <c r="EJ170" s="576">
        <f t="shared" si="449"/>
        <v>0</v>
      </c>
      <c r="EK170" s="577">
        <f t="shared" si="449"/>
        <v>0</v>
      </c>
      <c r="EL170" s="574">
        <v>3.35</v>
      </c>
      <c r="EM170" s="575">
        <v>3.03</v>
      </c>
      <c r="EN170" s="576">
        <f t="shared" si="450"/>
        <v>251.25</v>
      </c>
      <c r="EO170" s="577">
        <f t="shared" si="450"/>
        <v>209.07</v>
      </c>
      <c r="EP170" s="574">
        <v>3.7</v>
      </c>
      <c r="EQ170" s="575">
        <v>3.62</v>
      </c>
      <c r="ER170" s="576">
        <f t="shared" si="451"/>
        <v>74</v>
      </c>
      <c r="ES170" s="577">
        <f t="shared" si="451"/>
        <v>119.46000000000001</v>
      </c>
      <c r="ET170" s="574"/>
      <c r="EU170" s="575"/>
      <c r="EV170" s="576">
        <f t="shared" si="452"/>
        <v>0</v>
      </c>
      <c r="EW170" s="577">
        <f t="shared" si="452"/>
        <v>0</v>
      </c>
      <c r="EX170" s="576">
        <f t="shared" si="453"/>
        <v>3.4236842105263157</v>
      </c>
      <c r="EY170" s="577">
        <f t="shared" si="453"/>
        <v>3.2208823529411763</v>
      </c>
      <c r="EZ170" s="576">
        <f t="shared" si="454"/>
        <v>325.25</v>
      </c>
      <c r="FA170" s="577">
        <f t="shared" si="454"/>
        <v>328.53</v>
      </c>
      <c r="FB170" s="574"/>
      <c r="FC170" s="575"/>
      <c r="FD170" s="576">
        <f t="shared" si="455"/>
        <v>0</v>
      </c>
      <c r="FE170" s="577">
        <f t="shared" si="455"/>
        <v>0</v>
      </c>
      <c r="FF170" s="574"/>
      <c r="FG170" s="575"/>
      <c r="FH170" s="576">
        <f t="shared" si="456"/>
        <v>0</v>
      </c>
      <c r="FI170" s="577">
        <f t="shared" si="456"/>
        <v>0</v>
      </c>
      <c r="FJ170" s="574"/>
      <c r="FK170" s="575"/>
      <c r="FL170" s="576">
        <f t="shared" si="457"/>
        <v>0</v>
      </c>
      <c r="FM170" s="577">
        <f t="shared" si="457"/>
        <v>0</v>
      </c>
      <c r="FN170" s="576">
        <f t="shared" si="458"/>
        <v>0</v>
      </c>
      <c r="FO170" s="577">
        <f t="shared" si="458"/>
        <v>0</v>
      </c>
      <c r="FP170" s="576">
        <f t="shared" si="459"/>
        <v>0</v>
      </c>
      <c r="FQ170" s="577">
        <f t="shared" si="459"/>
        <v>0</v>
      </c>
      <c r="FR170" s="574">
        <v>27</v>
      </c>
      <c r="FS170" s="575">
        <v>27</v>
      </c>
      <c r="FT170" s="576">
        <f t="shared" si="460"/>
        <v>0</v>
      </c>
      <c r="FU170" s="577">
        <f t="shared" si="460"/>
        <v>0</v>
      </c>
      <c r="FV170" s="574">
        <v>5.72</v>
      </c>
      <c r="FW170" s="575">
        <v>4.4800000000000004</v>
      </c>
      <c r="FX170" s="576">
        <f t="shared" si="461"/>
        <v>154.44</v>
      </c>
      <c r="FY170" s="577">
        <f t="shared" si="461"/>
        <v>120.96000000000001</v>
      </c>
      <c r="FZ170" s="574"/>
      <c r="GA170" s="575"/>
      <c r="GB170" s="576">
        <f t="shared" si="462"/>
        <v>0</v>
      </c>
      <c r="GC170" s="577">
        <f t="shared" si="462"/>
        <v>0</v>
      </c>
      <c r="GD170" s="576">
        <f t="shared" si="463"/>
        <v>333</v>
      </c>
      <c r="GE170" s="577">
        <f t="shared" si="463"/>
        <v>346</v>
      </c>
      <c r="GF170" s="576">
        <f t="shared" si="463"/>
        <v>0</v>
      </c>
      <c r="GG170" s="577">
        <f t="shared" si="463"/>
        <v>0</v>
      </c>
      <c r="GH170" s="576">
        <f t="shared" si="464"/>
        <v>1155.45</v>
      </c>
      <c r="GI170" s="577">
        <f t="shared" si="464"/>
        <v>1134.93</v>
      </c>
      <c r="GJ170" s="576" t="str">
        <f t="shared" si="465"/>
        <v/>
      </c>
      <c r="GK170" s="577" t="str">
        <f t="shared" si="465"/>
        <v/>
      </c>
      <c r="GL170" s="576">
        <f t="shared" si="466"/>
        <v>40</v>
      </c>
      <c r="GM170" s="577">
        <f t="shared" si="466"/>
        <v>50</v>
      </c>
      <c r="GN170" s="576">
        <f t="shared" si="466"/>
        <v>0</v>
      </c>
      <c r="GO170" s="577">
        <f t="shared" si="466"/>
        <v>0</v>
      </c>
      <c r="GP170" s="576">
        <f t="shared" si="467"/>
        <v>176</v>
      </c>
      <c r="GQ170" s="577">
        <f t="shared" si="467"/>
        <v>212.5</v>
      </c>
      <c r="GR170" s="576">
        <f t="shared" si="468"/>
        <v>0</v>
      </c>
      <c r="GS170" s="577">
        <f t="shared" si="468"/>
        <v>0</v>
      </c>
      <c r="GT170" s="576">
        <f t="shared" si="469"/>
        <v>373</v>
      </c>
      <c r="GU170" s="577">
        <f t="shared" si="469"/>
        <v>396</v>
      </c>
      <c r="GV170" s="576">
        <f t="shared" si="469"/>
        <v>0</v>
      </c>
      <c r="GW170" s="577">
        <f t="shared" si="469"/>
        <v>0</v>
      </c>
      <c r="GX170" s="576">
        <f t="shared" si="470"/>
        <v>1331.45</v>
      </c>
      <c r="GY170" s="577">
        <f t="shared" si="470"/>
        <v>1347.43</v>
      </c>
      <c r="GZ170" s="576" t="str">
        <f t="shared" si="470"/>
        <v/>
      </c>
      <c r="HA170" s="577" t="str">
        <f t="shared" si="470"/>
        <v/>
      </c>
      <c r="HB170" s="576">
        <f t="shared" si="471"/>
        <v>0</v>
      </c>
      <c r="HC170" s="577">
        <f t="shared" si="471"/>
        <v>0</v>
      </c>
      <c r="HD170" s="576">
        <f t="shared" si="471"/>
        <v>0</v>
      </c>
      <c r="HE170" s="577">
        <f t="shared" si="471"/>
        <v>0</v>
      </c>
      <c r="HF170" s="576" t="str">
        <f t="shared" si="472"/>
        <v/>
      </c>
      <c r="HG170" s="577" t="str">
        <f t="shared" si="472"/>
        <v/>
      </c>
      <c r="HH170" s="576" t="str">
        <f t="shared" si="473"/>
        <v/>
      </c>
      <c r="HI170" s="577" t="str">
        <f t="shared" si="473"/>
        <v/>
      </c>
      <c r="HJ170" s="576">
        <f t="shared" si="474"/>
        <v>1485.89</v>
      </c>
      <c r="HK170" s="577">
        <f t="shared" si="474"/>
        <v>1468.39</v>
      </c>
      <c r="HL170" s="576" t="str">
        <f t="shared" si="475"/>
        <v/>
      </c>
      <c r="HM170" s="577" t="str">
        <f t="shared" si="475"/>
        <v/>
      </c>
    </row>
    <row r="171" spans="1:221" s="26" customFormat="1" ht="13.9" customHeight="1">
      <c r="A171" s="587" t="s">
        <v>540</v>
      </c>
      <c r="B171" s="588" t="s">
        <v>541</v>
      </c>
      <c r="C171" s="102"/>
      <c r="D171" s="103">
        <v>199193</v>
      </c>
      <c r="E171" s="103">
        <v>1</v>
      </c>
      <c r="F171" s="574">
        <v>5630</v>
      </c>
      <c r="G171" s="575">
        <v>5783</v>
      </c>
      <c r="H171" s="574">
        <v>398</v>
      </c>
      <c r="I171" s="575">
        <v>355</v>
      </c>
      <c r="J171" s="576">
        <f t="shared" si="408"/>
        <v>5232</v>
      </c>
      <c r="K171" s="577">
        <f t="shared" si="408"/>
        <v>5428</v>
      </c>
      <c r="L171" s="574">
        <v>120</v>
      </c>
      <c r="M171" s="575">
        <v>120</v>
      </c>
      <c r="N171" s="576">
        <f t="shared" si="409"/>
        <v>5232</v>
      </c>
      <c r="O171" s="577">
        <f t="shared" si="409"/>
        <v>5428</v>
      </c>
      <c r="P171" s="576">
        <f t="shared" si="409"/>
        <v>5232</v>
      </c>
      <c r="Q171" s="577">
        <f t="shared" si="409"/>
        <v>5428</v>
      </c>
      <c r="R171" s="574">
        <v>54</v>
      </c>
      <c r="S171" s="575">
        <v>26</v>
      </c>
      <c r="T171" s="576">
        <f t="shared" si="410"/>
        <v>54</v>
      </c>
      <c r="U171" s="577">
        <f t="shared" si="410"/>
        <v>26</v>
      </c>
      <c r="V171" s="574">
        <v>9</v>
      </c>
      <c r="W171" s="575">
        <v>4</v>
      </c>
      <c r="X171" s="576">
        <f t="shared" si="411"/>
        <v>9</v>
      </c>
      <c r="Y171" s="577">
        <f t="shared" si="411"/>
        <v>4</v>
      </c>
      <c r="Z171" s="574">
        <v>0</v>
      </c>
      <c r="AA171" s="575">
        <v>4</v>
      </c>
      <c r="AB171" s="576">
        <f t="shared" si="412"/>
        <v>0</v>
      </c>
      <c r="AC171" s="577">
        <f t="shared" si="412"/>
        <v>4</v>
      </c>
      <c r="AD171" s="576">
        <f t="shared" si="413"/>
        <v>63</v>
      </c>
      <c r="AE171" s="577">
        <f t="shared" si="413"/>
        <v>34</v>
      </c>
      <c r="AF171" s="576">
        <f t="shared" si="414"/>
        <v>63</v>
      </c>
      <c r="AG171" s="577">
        <f t="shared" si="414"/>
        <v>34</v>
      </c>
      <c r="AH171" s="574">
        <v>5</v>
      </c>
      <c r="AI171" s="575">
        <v>5</v>
      </c>
      <c r="AJ171" s="576">
        <f t="shared" si="415"/>
        <v>270</v>
      </c>
      <c r="AK171" s="577">
        <f t="shared" si="415"/>
        <v>130</v>
      </c>
      <c r="AL171" s="574">
        <v>4.8</v>
      </c>
      <c r="AM171" s="575">
        <v>8.4</v>
      </c>
      <c r="AN171" s="576">
        <f t="shared" si="416"/>
        <v>43.199999999999996</v>
      </c>
      <c r="AO171" s="577">
        <f t="shared" si="416"/>
        <v>33.6</v>
      </c>
      <c r="AP171" s="574">
        <v>0</v>
      </c>
      <c r="AQ171" s="575">
        <v>2.2999999999999998</v>
      </c>
      <c r="AR171" s="576">
        <f t="shared" si="417"/>
        <v>0</v>
      </c>
      <c r="AS171" s="577">
        <f t="shared" si="417"/>
        <v>9.1999999999999993</v>
      </c>
      <c r="AT171" s="576">
        <f t="shared" si="418"/>
        <v>4.9714285714285715</v>
      </c>
      <c r="AU171" s="577">
        <f t="shared" si="418"/>
        <v>5.0823529411764703</v>
      </c>
      <c r="AV171" s="576">
        <f t="shared" si="419"/>
        <v>313.2</v>
      </c>
      <c r="AW171" s="577">
        <f t="shared" si="419"/>
        <v>172.79999999999998</v>
      </c>
      <c r="AX171" s="574">
        <v>142</v>
      </c>
      <c r="AY171" s="575">
        <v>152</v>
      </c>
      <c r="AZ171" s="576">
        <f t="shared" si="420"/>
        <v>7668</v>
      </c>
      <c r="BA171" s="577">
        <f t="shared" si="420"/>
        <v>3952</v>
      </c>
      <c r="BB171" s="574">
        <v>77</v>
      </c>
      <c r="BC171" s="575">
        <v>115</v>
      </c>
      <c r="BD171" s="576">
        <f t="shared" si="421"/>
        <v>693</v>
      </c>
      <c r="BE171" s="577">
        <f t="shared" si="421"/>
        <v>460</v>
      </c>
      <c r="BF171" s="574">
        <v>0</v>
      </c>
      <c r="BG171" s="575">
        <v>17</v>
      </c>
      <c r="BH171" s="576">
        <f t="shared" si="422"/>
        <v>0</v>
      </c>
      <c r="BI171" s="577">
        <f t="shared" si="422"/>
        <v>68</v>
      </c>
      <c r="BJ171" s="576">
        <f t="shared" si="423"/>
        <v>132.71428571428572</v>
      </c>
      <c r="BK171" s="577">
        <f t="shared" si="423"/>
        <v>131.76470588235293</v>
      </c>
      <c r="BL171" s="576">
        <f t="shared" si="424"/>
        <v>8361</v>
      </c>
      <c r="BM171" s="577">
        <f t="shared" si="424"/>
        <v>4480</v>
      </c>
      <c r="BN171" s="574">
        <v>3712</v>
      </c>
      <c r="BO171" s="575">
        <v>3797</v>
      </c>
      <c r="BP171" s="576">
        <f t="shared" si="425"/>
        <v>3712</v>
      </c>
      <c r="BQ171" s="577">
        <f t="shared" si="425"/>
        <v>3797</v>
      </c>
      <c r="BR171" s="574">
        <v>11</v>
      </c>
      <c r="BS171" s="575">
        <v>9</v>
      </c>
      <c r="BT171" s="576">
        <f t="shared" si="426"/>
        <v>11</v>
      </c>
      <c r="BU171" s="577">
        <f t="shared" si="426"/>
        <v>9</v>
      </c>
      <c r="BV171" s="574">
        <v>32</v>
      </c>
      <c r="BW171" s="575">
        <v>117</v>
      </c>
      <c r="BX171" s="576">
        <f t="shared" si="427"/>
        <v>32</v>
      </c>
      <c r="BY171" s="577">
        <f t="shared" si="427"/>
        <v>117</v>
      </c>
      <c r="BZ171" s="576">
        <f t="shared" si="428"/>
        <v>3755</v>
      </c>
      <c r="CA171" s="577">
        <f t="shared" si="428"/>
        <v>3923</v>
      </c>
      <c r="CB171" s="576">
        <f t="shared" si="429"/>
        <v>3755</v>
      </c>
      <c r="CC171" s="577">
        <f t="shared" si="429"/>
        <v>3923</v>
      </c>
      <c r="CD171" s="574">
        <v>4.5999999999999996</v>
      </c>
      <c r="CE171" s="575">
        <v>4.5</v>
      </c>
      <c r="CF171" s="576">
        <f t="shared" si="430"/>
        <v>17075.199999999997</v>
      </c>
      <c r="CG171" s="577">
        <f t="shared" si="430"/>
        <v>17086.5</v>
      </c>
      <c r="CH171" s="574">
        <v>8.3000000000000007</v>
      </c>
      <c r="CI171" s="575">
        <v>6.5</v>
      </c>
      <c r="CJ171" s="576">
        <f t="shared" si="431"/>
        <v>91.300000000000011</v>
      </c>
      <c r="CK171" s="577">
        <f t="shared" si="431"/>
        <v>58.5</v>
      </c>
      <c r="CL171" s="574">
        <v>4.2</v>
      </c>
      <c r="CM171" s="575">
        <v>3.5</v>
      </c>
      <c r="CN171" s="576">
        <f t="shared" si="432"/>
        <v>134.4</v>
      </c>
      <c r="CO171" s="577">
        <f t="shared" si="432"/>
        <v>409.5</v>
      </c>
      <c r="CP171" s="576">
        <f t="shared" si="433"/>
        <v>4.6074300932090537</v>
      </c>
      <c r="CQ171" s="577">
        <f t="shared" si="433"/>
        <v>4.4747642110629622</v>
      </c>
      <c r="CR171" s="576">
        <f t="shared" si="434"/>
        <v>17300.899999999998</v>
      </c>
      <c r="CS171" s="577">
        <f t="shared" si="434"/>
        <v>17554.5</v>
      </c>
      <c r="CT171" s="574">
        <v>136</v>
      </c>
      <c r="CU171" s="575">
        <v>134</v>
      </c>
      <c r="CV171" s="576">
        <f t="shared" si="435"/>
        <v>504832</v>
      </c>
      <c r="CW171" s="577">
        <f t="shared" si="435"/>
        <v>508798</v>
      </c>
      <c r="CX171" s="574">
        <v>121</v>
      </c>
      <c r="CY171" s="575">
        <v>92</v>
      </c>
      <c r="CZ171" s="576">
        <f t="shared" si="436"/>
        <v>1331</v>
      </c>
      <c r="DA171" s="577">
        <f t="shared" si="436"/>
        <v>828</v>
      </c>
      <c r="DB171" s="574">
        <v>128</v>
      </c>
      <c r="DC171" s="575">
        <v>81</v>
      </c>
      <c r="DD171" s="576">
        <f t="shared" si="437"/>
        <v>4096</v>
      </c>
      <c r="DE171" s="577">
        <f t="shared" si="437"/>
        <v>9477</v>
      </c>
      <c r="DF171" s="576">
        <f t="shared" si="438"/>
        <v>135.88788282290281</v>
      </c>
      <c r="DG171" s="577">
        <f t="shared" si="438"/>
        <v>132.32296711700229</v>
      </c>
      <c r="DH171" s="576">
        <f t="shared" si="439"/>
        <v>510259.00000000006</v>
      </c>
      <c r="DI171" s="577">
        <f t="shared" si="439"/>
        <v>519103</v>
      </c>
      <c r="DJ171" s="576">
        <f t="shared" si="440"/>
        <v>3818</v>
      </c>
      <c r="DK171" s="577">
        <f t="shared" si="440"/>
        <v>3957</v>
      </c>
      <c r="DL171" s="576">
        <f t="shared" si="440"/>
        <v>3818</v>
      </c>
      <c r="DM171" s="577">
        <f t="shared" si="440"/>
        <v>3957</v>
      </c>
      <c r="DN171" s="576">
        <f t="shared" si="441"/>
        <v>4.6134363541121006</v>
      </c>
      <c r="DO171" s="577">
        <f t="shared" si="441"/>
        <v>4.4799848369977253</v>
      </c>
      <c r="DP171" s="576">
        <f t="shared" si="442"/>
        <v>17614.099999999999</v>
      </c>
      <c r="DQ171" s="577">
        <f t="shared" si="442"/>
        <v>17727.3</v>
      </c>
      <c r="DR171" s="576">
        <f t="shared" si="443"/>
        <v>135.83551597695129</v>
      </c>
      <c r="DS171" s="577">
        <f t="shared" si="443"/>
        <v>132.31817033105889</v>
      </c>
      <c r="DT171" s="576">
        <f t="shared" si="444"/>
        <v>518620</v>
      </c>
      <c r="DU171" s="577">
        <f t="shared" si="444"/>
        <v>523583.00000000006</v>
      </c>
      <c r="DV171" s="574">
        <v>1285</v>
      </c>
      <c r="DW171" s="575">
        <v>1336</v>
      </c>
      <c r="DX171" s="576">
        <f t="shared" si="445"/>
        <v>1285</v>
      </c>
      <c r="DY171" s="577">
        <f t="shared" si="445"/>
        <v>1336</v>
      </c>
      <c r="DZ171" s="574">
        <v>102</v>
      </c>
      <c r="EA171" s="575">
        <v>112</v>
      </c>
      <c r="EB171" s="576">
        <f t="shared" si="446"/>
        <v>102</v>
      </c>
      <c r="EC171" s="577">
        <f t="shared" si="446"/>
        <v>112</v>
      </c>
      <c r="ED171" s="574">
        <v>27</v>
      </c>
      <c r="EE171" s="575">
        <v>23</v>
      </c>
      <c r="EF171" s="576">
        <f t="shared" si="447"/>
        <v>27</v>
      </c>
      <c r="EG171" s="577">
        <f t="shared" si="447"/>
        <v>23</v>
      </c>
      <c r="EH171" s="576">
        <f t="shared" si="448"/>
        <v>1414</v>
      </c>
      <c r="EI171" s="577">
        <f t="shared" si="448"/>
        <v>1471</v>
      </c>
      <c r="EJ171" s="576">
        <f t="shared" si="449"/>
        <v>1414</v>
      </c>
      <c r="EK171" s="577">
        <f t="shared" si="449"/>
        <v>1471</v>
      </c>
      <c r="EL171" s="574">
        <v>3.2</v>
      </c>
      <c r="EM171" s="575">
        <v>3.2</v>
      </c>
      <c r="EN171" s="576">
        <f t="shared" si="450"/>
        <v>4112</v>
      </c>
      <c r="EO171" s="577">
        <f t="shared" si="450"/>
        <v>4275.2</v>
      </c>
      <c r="EP171" s="574">
        <v>3.5</v>
      </c>
      <c r="EQ171" s="575">
        <v>3.8</v>
      </c>
      <c r="ER171" s="576">
        <f t="shared" si="451"/>
        <v>357</v>
      </c>
      <c r="ES171" s="577">
        <f t="shared" si="451"/>
        <v>425.59999999999997</v>
      </c>
      <c r="ET171" s="574">
        <v>2.7</v>
      </c>
      <c r="EU171" s="575">
        <v>3.5</v>
      </c>
      <c r="EV171" s="576">
        <f t="shared" si="452"/>
        <v>72.900000000000006</v>
      </c>
      <c r="EW171" s="577">
        <f t="shared" si="452"/>
        <v>80.5</v>
      </c>
      <c r="EX171" s="576">
        <f t="shared" si="453"/>
        <v>3.2120933521923618</v>
      </c>
      <c r="EY171" s="577">
        <f t="shared" si="453"/>
        <v>3.2503738953093135</v>
      </c>
      <c r="EZ171" s="576">
        <f t="shared" si="454"/>
        <v>4541.8999999999996</v>
      </c>
      <c r="FA171" s="577">
        <f t="shared" si="454"/>
        <v>4781.3</v>
      </c>
      <c r="FB171" s="574">
        <v>87</v>
      </c>
      <c r="FC171" s="575">
        <v>85</v>
      </c>
      <c r="FD171" s="576">
        <f t="shared" si="455"/>
        <v>111795</v>
      </c>
      <c r="FE171" s="577">
        <f t="shared" si="455"/>
        <v>113560</v>
      </c>
      <c r="FF171" s="574">
        <v>74</v>
      </c>
      <c r="FG171" s="575">
        <v>72</v>
      </c>
      <c r="FH171" s="576">
        <f t="shared" si="456"/>
        <v>7548</v>
      </c>
      <c r="FI171" s="577">
        <f t="shared" si="456"/>
        <v>8064</v>
      </c>
      <c r="FJ171" s="574">
        <v>70</v>
      </c>
      <c r="FK171" s="575">
        <v>93</v>
      </c>
      <c r="FL171" s="576">
        <f t="shared" si="457"/>
        <v>1890</v>
      </c>
      <c r="FM171" s="577">
        <f t="shared" si="457"/>
        <v>2139</v>
      </c>
      <c r="FN171" s="576">
        <f t="shared" si="458"/>
        <v>85.737623762376231</v>
      </c>
      <c r="FO171" s="577">
        <f t="shared" si="458"/>
        <v>84.135282121006114</v>
      </c>
      <c r="FP171" s="576">
        <f t="shared" si="459"/>
        <v>121232.99999999999</v>
      </c>
      <c r="FQ171" s="577">
        <f t="shared" si="459"/>
        <v>123763</v>
      </c>
      <c r="FR171" s="574">
        <v>0</v>
      </c>
      <c r="FS171" s="575">
        <v>0</v>
      </c>
      <c r="FT171" s="576">
        <f t="shared" si="460"/>
        <v>0</v>
      </c>
      <c r="FU171" s="577">
        <f t="shared" si="460"/>
        <v>0</v>
      </c>
      <c r="FV171" s="574">
        <v>0</v>
      </c>
      <c r="FW171" s="575">
        <v>0</v>
      </c>
      <c r="FX171" s="576">
        <f t="shared" si="461"/>
        <v>0</v>
      </c>
      <c r="FY171" s="577">
        <f t="shared" si="461"/>
        <v>0</v>
      </c>
      <c r="FZ171" s="574">
        <v>0</v>
      </c>
      <c r="GA171" s="575">
        <v>0</v>
      </c>
      <c r="GB171" s="576">
        <f t="shared" si="462"/>
        <v>0</v>
      </c>
      <c r="GC171" s="577">
        <f t="shared" si="462"/>
        <v>0</v>
      </c>
      <c r="GD171" s="576">
        <f t="shared" si="463"/>
        <v>5051</v>
      </c>
      <c r="GE171" s="577">
        <f t="shared" si="463"/>
        <v>5159</v>
      </c>
      <c r="GF171" s="576">
        <f t="shared" si="463"/>
        <v>5051</v>
      </c>
      <c r="GG171" s="577">
        <f t="shared" si="463"/>
        <v>5159</v>
      </c>
      <c r="GH171" s="576">
        <f t="shared" si="464"/>
        <v>21457.199999999997</v>
      </c>
      <c r="GI171" s="577">
        <f t="shared" si="464"/>
        <v>21491.7</v>
      </c>
      <c r="GJ171" s="576">
        <f t="shared" si="465"/>
        <v>624295</v>
      </c>
      <c r="GK171" s="577">
        <f t="shared" si="465"/>
        <v>626310</v>
      </c>
      <c r="GL171" s="576">
        <f t="shared" si="466"/>
        <v>122</v>
      </c>
      <c r="GM171" s="577">
        <f t="shared" si="466"/>
        <v>125</v>
      </c>
      <c r="GN171" s="576">
        <f t="shared" si="466"/>
        <v>122</v>
      </c>
      <c r="GO171" s="577">
        <f t="shared" si="466"/>
        <v>125</v>
      </c>
      <c r="GP171" s="576">
        <f t="shared" si="467"/>
        <v>491.5</v>
      </c>
      <c r="GQ171" s="577">
        <f t="shared" si="467"/>
        <v>517.69999999999993</v>
      </c>
      <c r="GR171" s="576">
        <f t="shared" si="468"/>
        <v>9572</v>
      </c>
      <c r="GS171" s="577">
        <f t="shared" si="468"/>
        <v>9352</v>
      </c>
      <c r="GT171" s="576">
        <f t="shared" si="469"/>
        <v>5173</v>
      </c>
      <c r="GU171" s="577">
        <f t="shared" si="469"/>
        <v>5284</v>
      </c>
      <c r="GV171" s="576">
        <f t="shared" si="469"/>
        <v>5173</v>
      </c>
      <c r="GW171" s="577">
        <f t="shared" si="469"/>
        <v>5284</v>
      </c>
      <c r="GX171" s="576">
        <f t="shared" si="470"/>
        <v>21948.699999999997</v>
      </c>
      <c r="GY171" s="577">
        <f t="shared" si="470"/>
        <v>22009.4</v>
      </c>
      <c r="GZ171" s="576">
        <f t="shared" si="470"/>
        <v>633867</v>
      </c>
      <c r="HA171" s="577">
        <f t="shared" si="470"/>
        <v>635662</v>
      </c>
      <c r="HB171" s="576">
        <f t="shared" si="471"/>
        <v>59</v>
      </c>
      <c r="HC171" s="577">
        <f t="shared" si="471"/>
        <v>144</v>
      </c>
      <c r="HD171" s="576">
        <f t="shared" si="471"/>
        <v>59</v>
      </c>
      <c r="HE171" s="577">
        <f t="shared" si="471"/>
        <v>144</v>
      </c>
      <c r="HF171" s="576">
        <f t="shared" si="472"/>
        <v>207.3</v>
      </c>
      <c r="HG171" s="577">
        <f t="shared" si="472"/>
        <v>499.2</v>
      </c>
      <c r="HH171" s="576">
        <f t="shared" si="473"/>
        <v>5986</v>
      </c>
      <c r="HI171" s="577">
        <f t="shared" si="473"/>
        <v>11684</v>
      </c>
      <c r="HJ171" s="576">
        <f t="shared" si="474"/>
        <v>22156</v>
      </c>
      <c r="HK171" s="577">
        <f t="shared" si="474"/>
        <v>22508.6</v>
      </c>
      <c r="HL171" s="576">
        <f t="shared" si="475"/>
        <v>639853</v>
      </c>
      <c r="HM171" s="577">
        <f t="shared" si="475"/>
        <v>647346</v>
      </c>
    </row>
    <row r="172" spans="1:221">
      <c r="A172" s="587" t="s">
        <v>540</v>
      </c>
      <c r="B172" s="588" t="s">
        <v>542</v>
      </c>
      <c r="C172" s="102"/>
      <c r="D172" s="103">
        <v>199120</v>
      </c>
      <c r="E172" s="103">
        <v>1</v>
      </c>
      <c r="F172" s="574">
        <v>4557</v>
      </c>
      <c r="G172" s="575">
        <v>4628</v>
      </c>
      <c r="H172" s="574">
        <v>0</v>
      </c>
      <c r="I172" s="575">
        <v>0</v>
      </c>
      <c r="J172" s="576">
        <f t="shared" si="408"/>
        <v>4557</v>
      </c>
      <c r="K172" s="577">
        <f t="shared" si="408"/>
        <v>4628</v>
      </c>
      <c r="L172" s="574">
        <v>120</v>
      </c>
      <c r="M172" s="575">
        <v>120</v>
      </c>
      <c r="N172" s="576">
        <f t="shared" si="409"/>
        <v>4557</v>
      </c>
      <c r="O172" s="577">
        <f t="shared" si="409"/>
        <v>4628</v>
      </c>
      <c r="P172" s="576">
        <f t="shared" si="409"/>
        <v>4557</v>
      </c>
      <c r="Q172" s="577">
        <f t="shared" si="409"/>
        <v>4628</v>
      </c>
      <c r="R172" s="574">
        <v>111</v>
      </c>
      <c r="S172" s="575">
        <v>126</v>
      </c>
      <c r="T172" s="576">
        <f t="shared" si="410"/>
        <v>111</v>
      </c>
      <c r="U172" s="577">
        <f t="shared" si="410"/>
        <v>126</v>
      </c>
      <c r="V172" s="574">
        <v>1</v>
      </c>
      <c r="W172" s="575">
        <v>0</v>
      </c>
      <c r="X172" s="576">
        <f t="shared" si="411"/>
        <v>1</v>
      </c>
      <c r="Y172" s="577">
        <f t="shared" si="411"/>
        <v>0</v>
      </c>
      <c r="Z172" s="574">
        <v>0</v>
      </c>
      <c r="AA172" s="575">
        <v>0</v>
      </c>
      <c r="AB172" s="576">
        <f t="shared" si="412"/>
        <v>0</v>
      </c>
      <c r="AC172" s="577">
        <f t="shared" si="412"/>
        <v>0</v>
      </c>
      <c r="AD172" s="576">
        <f t="shared" si="413"/>
        <v>112</v>
      </c>
      <c r="AE172" s="577">
        <f t="shared" si="413"/>
        <v>126</v>
      </c>
      <c r="AF172" s="576">
        <f t="shared" si="414"/>
        <v>112</v>
      </c>
      <c r="AG172" s="577">
        <f t="shared" si="414"/>
        <v>126</v>
      </c>
      <c r="AH172" s="574">
        <v>4.0999999999999996</v>
      </c>
      <c r="AI172" s="575">
        <v>4.2</v>
      </c>
      <c r="AJ172" s="576">
        <f t="shared" si="415"/>
        <v>455.09999999999997</v>
      </c>
      <c r="AK172" s="577">
        <f t="shared" si="415"/>
        <v>529.20000000000005</v>
      </c>
      <c r="AL172" s="574">
        <v>4</v>
      </c>
      <c r="AM172" s="575">
        <v>0</v>
      </c>
      <c r="AN172" s="576">
        <f t="shared" si="416"/>
        <v>4</v>
      </c>
      <c r="AO172" s="577">
        <f t="shared" si="416"/>
        <v>0</v>
      </c>
      <c r="AP172" s="574">
        <v>0</v>
      </c>
      <c r="AQ172" s="575">
        <v>0</v>
      </c>
      <c r="AR172" s="576">
        <f t="shared" si="417"/>
        <v>0</v>
      </c>
      <c r="AS172" s="577">
        <f t="shared" si="417"/>
        <v>0</v>
      </c>
      <c r="AT172" s="576">
        <f t="shared" si="418"/>
        <v>4.0991071428571422</v>
      </c>
      <c r="AU172" s="577">
        <f t="shared" si="418"/>
        <v>4.2</v>
      </c>
      <c r="AV172" s="576">
        <f t="shared" si="419"/>
        <v>459.09999999999991</v>
      </c>
      <c r="AW172" s="577">
        <f t="shared" si="419"/>
        <v>529.20000000000005</v>
      </c>
      <c r="AX172" s="574">
        <v>123</v>
      </c>
      <c r="AY172" s="575">
        <v>126</v>
      </c>
      <c r="AZ172" s="576">
        <f t="shared" si="420"/>
        <v>13653</v>
      </c>
      <c r="BA172" s="577">
        <f t="shared" si="420"/>
        <v>15876</v>
      </c>
      <c r="BB172" s="574">
        <v>113</v>
      </c>
      <c r="BC172" s="575">
        <v>0</v>
      </c>
      <c r="BD172" s="576">
        <f t="shared" si="421"/>
        <v>113</v>
      </c>
      <c r="BE172" s="577">
        <f t="shared" si="421"/>
        <v>0</v>
      </c>
      <c r="BF172" s="574">
        <v>0</v>
      </c>
      <c r="BG172" s="575">
        <v>0</v>
      </c>
      <c r="BH172" s="576">
        <f t="shared" si="422"/>
        <v>0</v>
      </c>
      <c r="BI172" s="577">
        <f t="shared" si="422"/>
        <v>0</v>
      </c>
      <c r="BJ172" s="576">
        <f t="shared" si="423"/>
        <v>122.91071428571429</v>
      </c>
      <c r="BK172" s="577">
        <f t="shared" si="423"/>
        <v>126</v>
      </c>
      <c r="BL172" s="576">
        <f t="shared" si="424"/>
        <v>13766</v>
      </c>
      <c r="BM172" s="577">
        <f t="shared" si="424"/>
        <v>15876</v>
      </c>
      <c r="BN172" s="574">
        <v>3583</v>
      </c>
      <c r="BO172" s="575">
        <v>3694</v>
      </c>
      <c r="BP172" s="576">
        <f t="shared" si="425"/>
        <v>3583</v>
      </c>
      <c r="BQ172" s="577">
        <f t="shared" si="425"/>
        <v>3694</v>
      </c>
      <c r="BR172" s="574">
        <v>1</v>
      </c>
      <c r="BS172" s="575">
        <v>1</v>
      </c>
      <c r="BT172" s="576">
        <f t="shared" si="426"/>
        <v>1</v>
      </c>
      <c r="BU172" s="577">
        <f t="shared" si="426"/>
        <v>1</v>
      </c>
      <c r="BV172" s="574">
        <v>14</v>
      </c>
      <c r="BW172" s="575">
        <v>31</v>
      </c>
      <c r="BX172" s="576">
        <f t="shared" si="427"/>
        <v>14</v>
      </c>
      <c r="BY172" s="577">
        <f t="shared" si="427"/>
        <v>31</v>
      </c>
      <c r="BZ172" s="576">
        <f t="shared" si="428"/>
        <v>3598</v>
      </c>
      <c r="CA172" s="577">
        <f t="shared" si="428"/>
        <v>3726</v>
      </c>
      <c r="CB172" s="576">
        <f t="shared" si="429"/>
        <v>3598</v>
      </c>
      <c r="CC172" s="577">
        <f t="shared" si="429"/>
        <v>3726</v>
      </c>
      <c r="CD172" s="574">
        <v>4.2</v>
      </c>
      <c r="CE172" s="575">
        <v>4.2</v>
      </c>
      <c r="CF172" s="576">
        <f t="shared" si="430"/>
        <v>15048.6</v>
      </c>
      <c r="CG172" s="577">
        <f t="shared" si="430"/>
        <v>15514.800000000001</v>
      </c>
      <c r="CH172" s="574">
        <v>5</v>
      </c>
      <c r="CI172" s="575">
        <v>5</v>
      </c>
      <c r="CJ172" s="576">
        <f t="shared" si="431"/>
        <v>5</v>
      </c>
      <c r="CK172" s="577">
        <f t="shared" si="431"/>
        <v>5</v>
      </c>
      <c r="CL172" s="574">
        <v>3.4</v>
      </c>
      <c r="CM172" s="575">
        <v>3.9</v>
      </c>
      <c r="CN172" s="576">
        <f t="shared" si="432"/>
        <v>47.6</v>
      </c>
      <c r="CO172" s="577">
        <f t="shared" si="432"/>
        <v>120.89999999999999</v>
      </c>
      <c r="CP172" s="576">
        <f t="shared" si="433"/>
        <v>4.1971095052807117</v>
      </c>
      <c r="CQ172" s="577">
        <f t="shared" si="433"/>
        <v>4.1977187332259795</v>
      </c>
      <c r="CR172" s="576">
        <f t="shared" si="434"/>
        <v>15101.2</v>
      </c>
      <c r="CS172" s="577">
        <f t="shared" si="434"/>
        <v>15640.699999999999</v>
      </c>
      <c r="CT172" s="574">
        <v>117</v>
      </c>
      <c r="CU172" s="575">
        <v>119</v>
      </c>
      <c r="CV172" s="576">
        <f t="shared" si="435"/>
        <v>419211</v>
      </c>
      <c r="CW172" s="577">
        <f t="shared" si="435"/>
        <v>439586</v>
      </c>
      <c r="CX172" s="574">
        <v>111</v>
      </c>
      <c r="CY172" s="575">
        <v>100</v>
      </c>
      <c r="CZ172" s="576">
        <f t="shared" si="436"/>
        <v>111</v>
      </c>
      <c r="DA172" s="577">
        <f t="shared" si="436"/>
        <v>100</v>
      </c>
      <c r="DB172" s="574">
        <v>43</v>
      </c>
      <c r="DC172" s="575">
        <v>119</v>
      </c>
      <c r="DD172" s="576">
        <f t="shared" si="437"/>
        <v>602</v>
      </c>
      <c r="DE172" s="577">
        <f t="shared" si="437"/>
        <v>3689</v>
      </c>
      <c r="DF172" s="576">
        <f t="shared" si="438"/>
        <v>116.71039466370206</v>
      </c>
      <c r="DG172" s="577">
        <f t="shared" si="438"/>
        <v>118.99490069779925</v>
      </c>
      <c r="DH172" s="576">
        <f t="shared" si="439"/>
        <v>419924</v>
      </c>
      <c r="DI172" s="577">
        <f t="shared" si="439"/>
        <v>443375</v>
      </c>
      <c r="DJ172" s="576">
        <f t="shared" si="440"/>
        <v>3710</v>
      </c>
      <c r="DK172" s="577">
        <f t="shared" si="440"/>
        <v>3852</v>
      </c>
      <c r="DL172" s="576">
        <f t="shared" si="440"/>
        <v>3710</v>
      </c>
      <c r="DM172" s="577">
        <f t="shared" si="440"/>
        <v>3852</v>
      </c>
      <c r="DN172" s="576">
        <f t="shared" si="441"/>
        <v>4.1941509433962265</v>
      </c>
      <c r="DO172" s="577">
        <f t="shared" si="441"/>
        <v>4.1977933541017656</v>
      </c>
      <c r="DP172" s="576">
        <f t="shared" si="442"/>
        <v>15560.300000000001</v>
      </c>
      <c r="DQ172" s="577">
        <f t="shared" si="442"/>
        <v>16169.900000000001</v>
      </c>
      <c r="DR172" s="576">
        <f t="shared" si="443"/>
        <v>116.89757412398922</v>
      </c>
      <c r="DS172" s="577">
        <f t="shared" si="443"/>
        <v>119.22403946002076</v>
      </c>
      <c r="DT172" s="576">
        <f t="shared" si="444"/>
        <v>433690</v>
      </c>
      <c r="DU172" s="577">
        <f t="shared" si="444"/>
        <v>459251</v>
      </c>
      <c r="DV172" s="574">
        <v>811</v>
      </c>
      <c r="DW172" s="575">
        <v>733</v>
      </c>
      <c r="DX172" s="576">
        <f t="shared" si="445"/>
        <v>811</v>
      </c>
      <c r="DY172" s="577">
        <f t="shared" si="445"/>
        <v>733</v>
      </c>
      <c r="DZ172" s="574">
        <v>10</v>
      </c>
      <c r="EA172" s="575">
        <v>12</v>
      </c>
      <c r="EB172" s="576">
        <f t="shared" si="446"/>
        <v>10</v>
      </c>
      <c r="EC172" s="577">
        <f t="shared" si="446"/>
        <v>12</v>
      </c>
      <c r="ED172" s="574">
        <v>9</v>
      </c>
      <c r="EE172" s="575">
        <v>19</v>
      </c>
      <c r="EF172" s="576">
        <f t="shared" si="447"/>
        <v>9</v>
      </c>
      <c r="EG172" s="577">
        <f t="shared" si="447"/>
        <v>19</v>
      </c>
      <c r="EH172" s="576">
        <f t="shared" si="448"/>
        <v>830</v>
      </c>
      <c r="EI172" s="577">
        <f t="shared" si="448"/>
        <v>764</v>
      </c>
      <c r="EJ172" s="576">
        <f t="shared" si="449"/>
        <v>830</v>
      </c>
      <c r="EK172" s="577">
        <f t="shared" si="449"/>
        <v>764</v>
      </c>
      <c r="EL172" s="574">
        <v>2.9</v>
      </c>
      <c r="EM172" s="575">
        <v>3</v>
      </c>
      <c r="EN172" s="576">
        <f t="shared" si="450"/>
        <v>2351.9</v>
      </c>
      <c r="EO172" s="577">
        <f t="shared" si="450"/>
        <v>2199</v>
      </c>
      <c r="EP172" s="574">
        <v>4.2</v>
      </c>
      <c r="EQ172" s="575">
        <v>3.9</v>
      </c>
      <c r="ER172" s="576">
        <f t="shared" si="451"/>
        <v>42</v>
      </c>
      <c r="ES172" s="577">
        <f t="shared" si="451"/>
        <v>46.8</v>
      </c>
      <c r="ET172" s="574">
        <v>2.8</v>
      </c>
      <c r="EU172" s="575">
        <v>3.6</v>
      </c>
      <c r="EV172" s="576">
        <f t="shared" si="452"/>
        <v>25.2</v>
      </c>
      <c r="EW172" s="577">
        <f t="shared" si="452"/>
        <v>68.400000000000006</v>
      </c>
      <c r="EX172" s="576">
        <f t="shared" si="453"/>
        <v>2.9145783132530121</v>
      </c>
      <c r="EY172" s="577">
        <f t="shared" si="453"/>
        <v>3.0290575916230371</v>
      </c>
      <c r="EZ172" s="576">
        <f t="shared" si="454"/>
        <v>2419.1</v>
      </c>
      <c r="FA172" s="577">
        <f t="shared" si="454"/>
        <v>2314.2000000000003</v>
      </c>
      <c r="FB172" s="574">
        <v>75</v>
      </c>
      <c r="FC172" s="575">
        <v>77</v>
      </c>
      <c r="FD172" s="576">
        <f t="shared" si="455"/>
        <v>60825</v>
      </c>
      <c r="FE172" s="577">
        <f t="shared" si="455"/>
        <v>56441</v>
      </c>
      <c r="FF172" s="574">
        <v>68</v>
      </c>
      <c r="FG172" s="575">
        <v>77</v>
      </c>
      <c r="FH172" s="576">
        <f t="shared" si="456"/>
        <v>680</v>
      </c>
      <c r="FI172" s="577">
        <f t="shared" si="456"/>
        <v>924</v>
      </c>
      <c r="FJ172" s="574">
        <v>61</v>
      </c>
      <c r="FK172" s="575">
        <v>74</v>
      </c>
      <c r="FL172" s="576">
        <f t="shared" si="457"/>
        <v>549</v>
      </c>
      <c r="FM172" s="577">
        <f t="shared" si="457"/>
        <v>1406</v>
      </c>
      <c r="FN172" s="576">
        <f t="shared" si="458"/>
        <v>74.763855421686742</v>
      </c>
      <c r="FO172" s="577">
        <f t="shared" si="458"/>
        <v>76.925392670157066</v>
      </c>
      <c r="FP172" s="576">
        <f t="shared" si="459"/>
        <v>62053.999999999993</v>
      </c>
      <c r="FQ172" s="577">
        <f t="shared" si="459"/>
        <v>58771</v>
      </c>
      <c r="FR172" s="574">
        <v>17</v>
      </c>
      <c r="FS172" s="575">
        <v>12</v>
      </c>
      <c r="FT172" s="576">
        <f t="shared" si="460"/>
        <v>17</v>
      </c>
      <c r="FU172" s="577">
        <f t="shared" si="460"/>
        <v>12</v>
      </c>
      <c r="FV172" s="574">
        <v>5.5</v>
      </c>
      <c r="FW172" s="575">
        <v>4</v>
      </c>
      <c r="FX172" s="576">
        <f t="shared" si="461"/>
        <v>93.5</v>
      </c>
      <c r="FY172" s="577">
        <f t="shared" si="461"/>
        <v>48</v>
      </c>
      <c r="FZ172" s="574">
        <v>89.2</v>
      </c>
      <c r="GA172" s="575">
        <v>77.2</v>
      </c>
      <c r="GB172" s="576">
        <f t="shared" si="462"/>
        <v>1516.4</v>
      </c>
      <c r="GC172" s="577">
        <f t="shared" si="462"/>
        <v>926.40000000000009</v>
      </c>
      <c r="GD172" s="576">
        <f t="shared" si="463"/>
        <v>4505</v>
      </c>
      <c r="GE172" s="577">
        <f t="shared" si="463"/>
        <v>4553</v>
      </c>
      <c r="GF172" s="576">
        <f t="shared" si="463"/>
        <v>4505</v>
      </c>
      <c r="GG172" s="577">
        <f t="shared" si="463"/>
        <v>4553</v>
      </c>
      <c r="GH172" s="576">
        <f t="shared" si="464"/>
        <v>17855.600000000002</v>
      </c>
      <c r="GI172" s="577">
        <f t="shared" si="464"/>
        <v>18243</v>
      </c>
      <c r="GJ172" s="576">
        <f t="shared" si="465"/>
        <v>493689</v>
      </c>
      <c r="GK172" s="577">
        <f t="shared" si="465"/>
        <v>511903</v>
      </c>
      <c r="GL172" s="576">
        <f t="shared" si="466"/>
        <v>12</v>
      </c>
      <c r="GM172" s="577">
        <f t="shared" si="466"/>
        <v>13</v>
      </c>
      <c r="GN172" s="576">
        <f t="shared" si="466"/>
        <v>12</v>
      </c>
      <c r="GO172" s="577">
        <f t="shared" si="466"/>
        <v>13</v>
      </c>
      <c r="GP172" s="576">
        <f t="shared" si="467"/>
        <v>51</v>
      </c>
      <c r="GQ172" s="577">
        <f t="shared" si="467"/>
        <v>51.8</v>
      </c>
      <c r="GR172" s="576">
        <f t="shared" si="468"/>
        <v>904</v>
      </c>
      <c r="GS172" s="577">
        <f t="shared" si="468"/>
        <v>1024</v>
      </c>
      <c r="GT172" s="576">
        <f t="shared" si="469"/>
        <v>4517</v>
      </c>
      <c r="GU172" s="577">
        <f t="shared" si="469"/>
        <v>4566</v>
      </c>
      <c r="GV172" s="576">
        <f t="shared" si="469"/>
        <v>4517</v>
      </c>
      <c r="GW172" s="577">
        <f t="shared" si="469"/>
        <v>4566</v>
      </c>
      <c r="GX172" s="576">
        <f t="shared" si="470"/>
        <v>17906.600000000002</v>
      </c>
      <c r="GY172" s="577">
        <f t="shared" si="470"/>
        <v>18294.8</v>
      </c>
      <c r="GZ172" s="576">
        <f t="shared" si="470"/>
        <v>494593</v>
      </c>
      <c r="HA172" s="577">
        <f t="shared" si="470"/>
        <v>512927</v>
      </c>
      <c r="HB172" s="576">
        <f t="shared" si="471"/>
        <v>23</v>
      </c>
      <c r="HC172" s="577">
        <f t="shared" si="471"/>
        <v>50</v>
      </c>
      <c r="HD172" s="576">
        <f t="shared" si="471"/>
        <v>23</v>
      </c>
      <c r="HE172" s="577">
        <f t="shared" si="471"/>
        <v>50</v>
      </c>
      <c r="HF172" s="576">
        <f t="shared" si="472"/>
        <v>72.8</v>
      </c>
      <c r="HG172" s="577">
        <f t="shared" si="472"/>
        <v>189.3</v>
      </c>
      <c r="HH172" s="576">
        <f t="shared" si="473"/>
        <v>1151</v>
      </c>
      <c r="HI172" s="577">
        <f t="shared" si="473"/>
        <v>5095</v>
      </c>
      <c r="HJ172" s="576">
        <f t="shared" si="474"/>
        <v>18072.900000000001</v>
      </c>
      <c r="HK172" s="577">
        <f t="shared" si="474"/>
        <v>18532.100000000002</v>
      </c>
      <c r="HL172" s="576">
        <f t="shared" si="475"/>
        <v>497260.4</v>
      </c>
      <c r="HM172" s="577">
        <f t="shared" si="475"/>
        <v>518948.4</v>
      </c>
    </row>
    <row r="173" spans="1:221">
      <c r="A173" s="587" t="s">
        <v>540</v>
      </c>
      <c r="B173" s="588" t="s">
        <v>543</v>
      </c>
      <c r="C173" s="104"/>
      <c r="D173" s="103">
        <v>199139</v>
      </c>
      <c r="E173" s="103">
        <v>1</v>
      </c>
      <c r="F173" s="574">
        <v>5086</v>
      </c>
      <c r="G173" s="575">
        <v>5305</v>
      </c>
      <c r="H173" s="574">
        <v>198</v>
      </c>
      <c r="I173" s="575">
        <v>192</v>
      </c>
      <c r="J173" s="576">
        <f t="shared" si="408"/>
        <v>4888</v>
      </c>
      <c r="K173" s="577">
        <f t="shared" si="408"/>
        <v>5113</v>
      </c>
      <c r="L173" s="574">
        <v>120</v>
      </c>
      <c r="M173" s="575">
        <v>120</v>
      </c>
      <c r="N173" s="576">
        <f t="shared" si="409"/>
        <v>4888</v>
      </c>
      <c r="O173" s="577">
        <f t="shared" si="409"/>
        <v>5113</v>
      </c>
      <c r="P173" s="576">
        <f t="shared" si="409"/>
        <v>4888</v>
      </c>
      <c r="Q173" s="577">
        <f t="shared" si="409"/>
        <v>5113</v>
      </c>
      <c r="R173" s="574">
        <v>4</v>
      </c>
      <c r="S173" s="575">
        <v>8</v>
      </c>
      <c r="T173" s="576">
        <f t="shared" si="410"/>
        <v>4</v>
      </c>
      <c r="U173" s="577">
        <f t="shared" si="410"/>
        <v>8</v>
      </c>
      <c r="V173" s="574">
        <v>0</v>
      </c>
      <c r="W173" s="575">
        <v>0</v>
      </c>
      <c r="X173" s="576">
        <f t="shared" si="411"/>
        <v>0</v>
      </c>
      <c r="Y173" s="577">
        <f t="shared" si="411"/>
        <v>0</v>
      </c>
      <c r="Z173" s="574">
        <v>0</v>
      </c>
      <c r="AA173" s="575">
        <v>0</v>
      </c>
      <c r="AB173" s="576">
        <f t="shared" si="412"/>
        <v>0</v>
      </c>
      <c r="AC173" s="577">
        <f t="shared" si="412"/>
        <v>0</v>
      </c>
      <c r="AD173" s="576">
        <f t="shared" si="413"/>
        <v>4</v>
      </c>
      <c r="AE173" s="577">
        <f t="shared" si="413"/>
        <v>8</v>
      </c>
      <c r="AF173" s="576">
        <f t="shared" si="414"/>
        <v>4</v>
      </c>
      <c r="AG173" s="577">
        <f t="shared" si="414"/>
        <v>8</v>
      </c>
      <c r="AH173" s="574">
        <v>4</v>
      </c>
      <c r="AI173" s="575">
        <v>4.0999999999999996</v>
      </c>
      <c r="AJ173" s="576">
        <f t="shared" si="415"/>
        <v>16</v>
      </c>
      <c r="AK173" s="577">
        <f t="shared" si="415"/>
        <v>32.799999999999997</v>
      </c>
      <c r="AL173" s="574">
        <v>0</v>
      </c>
      <c r="AM173" s="575">
        <v>0</v>
      </c>
      <c r="AN173" s="576">
        <f t="shared" si="416"/>
        <v>0</v>
      </c>
      <c r="AO173" s="577">
        <f t="shared" si="416"/>
        <v>0</v>
      </c>
      <c r="AP173" s="574">
        <v>0</v>
      </c>
      <c r="AQ173" s="575">
        <v>0</v>
      </c>
      <c r="AR173" s="576">
        <f t="shared" si="417"/>
        <v>0</v>
      </c>
      <c r="AS173" s="577">
        <f t="shared" si="417"/>
        <v>0</v>
      </c>
      <c r="AT173" s="576">
        <f t="shared" si="418"/>
        <v>4</v>
      </c>
      <c r="AU173" s="577">
        <f t="shared" si="418"/>
        <v>4.0999999999999996</v>
      </c>
      <c r="AV173" s="576">
        <f t="shared" si="419"/>
        <v>16</v>
      </c>
      <c r="AW173" s="577">
        <f t="shared" si="419"/>
        <v>32.799999999999997</v>
      </c>
      <c r="AX173" s="574">
        <v>153</v>
      </c>
      <c r="AY173" s="575">
        <v>147</v>
      </c>
      <c r="AZ173" s="576">
        <f t="shared" si="420"/>
        <v>612</v>
      </c>
      <c r="BA173" s="577">
        <f t="shared" si="420"/>
        <v>1176</v>
      </c>
      <c r="BB173" s="574">
        <v>0</v>
      </c>
      <c r="BC173" s="575">
        <v>0</v>
      </c>
      <c r="BD173" s="576">
        <f t="shared" si="421"/>
        <v>0</v>
      </c>
      <c r="BE173" s="577">
        <f t="shared" si="421"/>
        <v>0</v>
      </c>
      <c r="BF173" s="574">
        <v>0</v>
      </c>
      <c r="BG173" s="575">
        <v>0</v>
      </c>
      <c r="BH173" s="576">
        <f t="shared" si="422"/>
        <v>0</v>
      </c>
      <c r="BI173" s="577">
        <f t="shared" si="422"/>
        <v>0</v>
      </c>
      <c r="BJ173" s="576">
        <f t="shared" si="423"/>
        <v>153</v>
      </c>
      <c r="BK173" s="577">
        <f t="shared" si="423"/>
        <v>147</v>
      </c>
      <c r="BL173" s="576">
        <f t="shared" si="424"/>
        <v>612</v>
      </c>
      <c r="BM173" s="577">
        <f t="shared" si="424"/>
        <v>1176</v>
      </c>
      <c r="BN173" s="574">
        <v>2322</v>
      </c>
      <c r="BO173" s="575">
        <v>2363</v>
      </c>
      <c r="BP173" s="576">
        <f t="shared" si="425"/>
        <v>2322</v>
      </c>
      <c r="BQ173" s="577">
        <f t="shared" si="425"/>
        <v>2363</v>
      </c>
      <c r="BR173" s="574">
        <v>12</v>
      </c>
      <c r="BS173" s="575">
        <v>19</v>
      </c>
      <c r="BT173" s="576">
        <f t="shared" si="426"/>
        <v>12</v>
      </c>
      <c r="BU173" s="577">
        <f t="shared" si="426"/>
        <v>19</v>
      </c>
      <c r="BV173" s="574">
        <v>15</v>
      </c>
      <c r="BW173" s="575">
        <v>23</v>
      </c>
      <c r="BX173" s="576">
        <f t="shared" si="427"/>
        <v>15</v>
      </c>
      <c r="BY173" s="577">
        <f t="shared" si="427"/>
        <v>23</v>
      </c>
      <c r="BZ173" s="576">
        <f t="shared" si="428"/>
        <v>2349</v>
      </c>
      <c r="CA173" s="577">
        <f t="shared" si="428"/>
        <v>2405</v>
      </c>
      <c r="CB173" s="576">
        <f t="shared" si="429"/>
        <v>2349</v>
      </c>
      <c r="CC173" s="577">
        <f t="shared" si="429"/>
        <v>2405</v>
      </c>
      <c r="CD173" s="574">
        <v>4.8</v>
      </c>
      <c r="CE173" s="575">
        <v>4.8</v>
      </c>
      <c r="CF173" s="576">
        <f t="shared" si="430"/>
        <v>11145.6</v>
      </c>
      <c r="CG173" s="577">
        <f t="shared" si="430"/>
        <v>11342.4</v>
      </c>
      <c r="CH173" s="574">
        <v>6.1</v>
      </c>
      <c r="CI173" s="575">
        <v>6</v>
      </c>
      <c r="CJ173" s="576">
        <f t="shared" si="431"/>
        <v>73.199999999999989</v>
      </c>
      <c r="CK173" s="577">
        <f t="shared" si="431"/>
        <v>114</v>
      </c>
      <c r="CL173" s="574">
        <v>4.3</v>
      </c>
      <c r="CM173" s="575">
        <v>4.4000000000000004</v>
      </c>
      <c r="CN173" s="576">
        <f t="shared" si="432"/>
        <v>64.5</v>
      </c>
      <c r="CO173" s="577">
        <f t="shared" si="432"/>
        <v>101.2</v>
      </c>
      <c r="CP173" s="576">
        <f t="shared" si="433"/>
        <v>4.8034482758620696</v>
      </c>
      <c r="CQ173" s="577">
        <f t="shared" si="433"/>
        <v>4.805654885654886</v>
      </c>
      <c r="CR173" s="576">
        <f t="shared" si="434"/>
        <v>11283.300000000001</v>
      </c>
      <c r="CS173" s="577">
        <f t="shared" si="434"/>
        <v>11557.6</v>
      </c>
      <c r="CT173" s="574">
        <v>133</v>
      </c>
      <c r="CU173" s="575">
        <v>133</v>
      </c>
      <c r="CV173" s="576">
        <f t="shared" si="435"/>
        <v>308826</v>
      </c>
      <c r="CW173" s="577">
        <f t="shared" si="435"/>
        <v>314279</v>
      </c>
      <c r="CX173" s="574">
        <v>112</v>
      </c>
      <c r="CY173" s="575">
        <v>99</v>
      </c>
      <c r="CZ173" s="576">
        <f t="shared" si="436"/>
        <v>1344</v>
      </c>
      <c r="DA173" s="577">
        <f t="shared" si="436"/>
        <v>1881</v>
      </c>
      <c r="DB173" s="574">
        <v>132</v>
      </c>
      <c r="DC173" s="575">
        <v>129</v>
      </c>
      <c r="DD173" s="576">
        <f t="shared" si="437"/>
        <v>1980</v>
      </c>
      <c r="DE173" s="577">
        <f t="shared" si="437"/>
        <v>2967</v>
      </c>
      <c r="DF173" s="576">
        <f t="shared" si="438"/>
        <v>132.88633461047255</v>
      </c>
      <c r="DG173" s="577">
        <f t="shared" si="438"/>
        <v>132.6931392931393</v>
      </c>
      <c r="DH173" s="576">
        <f t="shared" si="439"/>
        <v>312150</v>
      </c>
      <c r="DI173" s="577">
        <f t="shared" si="439"/>
        <v>319127</v>
      </c>
      <c r="DJ173" s="576">
        <f t="shared" si="440"/>
        <v>2353</v>
      </c>
      <c r="DK173" s="577">
        <f t="shared" si="440"/>
        <v>2413</v>
      </c>
      <c r="DL173" s="576">
        <f t="shared" si="440"/>
        <v>2353</v>
      </c>
      <c r="DM173" s="577">
        <f t="shared" si="440"/>
        <v>2413</v>
      </c>
      <c r="DN173" s="576">
        <f t="shared" si="441"/>
        <v>4.802082447938802</v>
      </c>
      <c r="DO173" s="577">
        <f t="shared" si="441"/>
        <v>4.8033153750518025</v>
      </c>
      <c r="DP173" s="576">
        <f t="shared" si="442"/>
        <v>11299.300000000001</v>
      </c>
      <c r="DQ173" s="577">
        <f t="shared" si="442"/>
        <v>11590.4</v>
      </c>
      <c r="DR173" s="576">
        <f t="shared" si="443"/>
        <v>132.92052698682534</v>
      </c>
      <c r="DS173" s="577">
        <f t="shared" si="443"/>
        <v>132.74057190219645</v>
      </c>
      <c r="DT173" s="576">
        <f t="shared" si="444"/>
        <v>312762</v>
      </c>
      <c r="DU173" s="577">
        <f t="shared" si="444"/>
        <v>320303.00000000006</v>
      </c>
      <c r="DV173" s="574">
        <v>2024</v>
      </c>
      <c r="DW173" s="575">
        <v>2187</v>
      </c>
      <c r="DX173" s="576">
        <f t="shared" si="445"/>
        <v>2024</v>
      </c>
      <c r="DY173" s="577">
        <f t="shared" si="445"/>
        <v>2187</v>
      </c>
      <c r="DZ173" s="574">
        <v>492</v>
      </c>
      <c r="EA173" s="575">
        <v>490</v>
      </c>
      <c r="EB173" s="576">
        <f t="shared" si="446"/>
        <v>492</v>
      </c>
      <c r="EC173" s="577">
        <f t="shared" si="446"/>
        <v>490</v>
      </c>
      <c r="ED173" s="574">
        <v>19</v>
      </c>
      <c r="EE173" s="575">
        <v>23</v>
      </c>
      <c r="EF173" s="576">
        <f t="shared" si="447"/>
        <v>19</v>
      </c>
      <c r="EG173" s="577">
        <f t="shared" si="447"/>
        <v>23</v>
      </c>
      <c r="EH173" s="576">
        <f t="shared" si="448"/>
        <v>2535</v>
      </c>
      <c r="EI173" s="577">
        <f t="shared" si="448"/>
        <v>2700</v>
      </c>
      <c r="EJ173" s="576">
        <f t="shared" si="449"/>
        <v>2535</v>
      </c>
      <c r="EK173" s="577">
        <f t="shared" si="449"/>
        <v>2700</v>
      </c>
      <c r="EL173" s="574">
        <v>3.6</v>
      </c>
      <c r="EM173" s="575">
        <v>3.6</v>
      </c>
      <c r="EN173" s="576">
        <f t="shared" si="450"/>
        <v>7286.4000000000005</v>
      </c>
      <c r="EO173" s="577">
        <f t="shared" si="450"/>
        <v>7873.2</v>
      </c>
      <c r="EP173" s="574">
        <v>3.6</v>
      </c>
      <c r="EQ173" s="575">
        <v>3.7</v>
      </c>
      <c r="ER173" s="576">
        <f t="shared" si="451"/>
        <v>1771.2</v>
      </c>
      <c r="ES173" s="577">
        <f t="shared" si="451"/>
        <v>1813</v>
      </c>
      <c r="ET173" s="574">
        <v>2.9</v>
      </c>
      <c r="EU173" s="575">
        <v>3.6</v>
      </c>
      <c r="EV173" s="576">
        <f t="shared" si="452"/>
        <v>55.1</v>
      </c>
      <c r="EW173" s="577">
        <f t="shared" si="452"/>
        <v>82.8</v>
      </c>
      <c r="EX173" s="576">
        <f t="shared" si="453"/>
        <v>3.5947534516765289</v>
      </c>
      <c r="EY173" s="577">
        <f t="shared" si="453"/>
        <v>3.6181481481481481</v>
      </c>
      <c r="EZ173" s="576">
        <f t="shared" si="454"/>
        <v>9112.7000000000007</v>
      </c>
      <c r="FA173" s="577">
        <f t="shared" si="454"/>
        <v>9769</v>
      </c>
      <c r="FB173" s="574">
        <v>92</v>
      </c>
      <c r="FC173" s="575">
        <v>92</v>
      </c>
      <c r="FD173" s="576">
        <f t="shared" si="455"/>
        <v>186208</v>
      </c>
      <c r="FE173" s="577">
        <f t="shared" si="455"/>
        <v>201204</v>
      </c>
      <c r="FF173" s="574">
        <v>65</v>
      </c>
      <c r="FG173" s="575">
        <v>68</v>
      </c>
      <c r="FH173" s="576">
        <f t="shared" si="456"/>
        <v>31980</v>
      </c>
      <c r="FI173" s="577">
        <f t="shared" si="456"/>
        <v>33320</v>
      </c>
      <c r="FJ173" s="574">
        <v>82</v>
      </c>
      <c r="FK173" s="575">
        <v>96</v>
      </c>
      <c r="FL173" s="576">
        <f t="shared" si="457"/>
        <v>1558</v>
      </c>
      <c r="FM173" s="577">
        <f t="shared" si="457"/>
        <v>2208</v>
      </c>
      <c r="FN173" s="576">
        <f t="shared" si="458"/>
        <v>86.684812623274155</v>
      </c>
      <c r="FO173" s="577">
        <f t="shared" si="458"/>
        <v>87.678518518518516</v>
      </c>
      <c r="FP173" s="576">
        <f t="shared" si="459"/>
        <v>219745.99999999997</v>
      </c>
      <c r="FQ173" s="577">
        <f t="shared" si="459"/>
        <v>236732</v>
      </c>
      <c r="FR173" s="574">
        <v>0</v>
      </c>
      <c r="FS173" s="575">
        <v>0</v>
      </c>
      <c r="FT173" s="576">
        <f t="shared" si="460"/>
        <v>0</v>
      </c>
      <c r="FU173" s="577">
        <f t="shared" si="460"/>
        <v>0</v>
      </c>
      <c r="FV173" s="574">
        <v>0</v>
      </c>
      <c r="FW173" s="575">
        <v>0</v>
      </c>
      <c r="FX173" s="576">
        <f t="shared" si="461"/>
        <v>0</v>
      </c>
      <c r="FY173" s="577">
        <f t="shared" si="461"/>
        <v>0</v>
      </c>
      <c r="FZ173" s="574">
        <v>0</v>
      </c>
      <c r="GA173" s="575">
        <v>0</v>
      </c>
      <c r="GB173" s="576">
        <f t="shared" si="462"/>
        <v>0</v>
      </c>
      <c r="GC173" s="577">
        <f t="shared" si="462"/>
        <v>0</v>
      </c>
      <c r="GD173" s="576">
        <f t="shared" si="463"/>
        <v>4350</v>
      </c>
      <c r="GE173" s="577">
        <f t="shared" si="463"/>
        <v>4558</v>
      </c>
      <c r="GF173" s="576">
        <f t="shared" si="463"/>
        <v>4350</v>
      </c>
      <c r="GG173" s="577">
        <f t="shared" si="463"/>
        <v>4558</v>
      </c>
      <c r="GH173" s="576">
        <f t="shared" si="464"/>
        <v>18448</v>
      </c>
      <c r="GI173" s="577">
        <f t="shared" si="464"/>
        <v>19248.399999999998</v>
      </c>
      <c r="GJ173" s="576">
        <f t="shared" si="465"/>
        <v>495646</v>
      </c>
      <c r="GK173" s="577">
        <f t="shared" si="465"/>
        <v>516659</v>
      </c>
      <c r="GL173" s="576">
        <f t="shared" si="466"/>
        <v>504</v>
      </c>
      <c r="GM173" s="577">
        <f t="shared" si="466"/>
        <v>509</v>
      </c>
      <c r="GN173" s="576">
        <f t="shared" si="466"/>
        <v>504</v>
      </c>
      <c r="GO173" s="577">
        <f t="shared" si="466"/>
        <v>509</v>
      </c>
      <c r="GP173" s="576">
        <f t="shared" si="467"/>
        <v>1844.4</v>
      </c>
      <c r="GQ173" s="577">
        <f t="shared" si="467"/>
        <v>1927</v>
      </c>
      <c r="GR173" s="576">
        <f t="shared" si="468"/>
        <v>33324</v>
      </c>
      <c r="GS173" s="577">
        <f t="shared" si="468"/>
        <v>35201</v>
      </c>
      <c r="GT173" s="576">
        <f t="shared" si="469"/>
        <v>4854</v>
      </c>
      <c r="GU173" s="577">
        <f t="shared" si="469"/>
        <v>5067</v>
      </c>
      <c r="GV173" s="576">
        <f t="shared" si="469"/>
        <v>4854</v>
      </c>
      <c r="GW173" s="577">
        <f t="shared" si="469"/>
        <v>5067</v>
      </c>
      <c r="GX173" s="576">
        <f t="shared" si="470"/>
        <v>20292.400000000001</v>
      </c>
      <c r="GY173" s="577">
        <f t="shared" si="470"/>
        <v>21175.399999999998</v>
      </c>
      <c r="GZ173" s="576">
        <f t="shared" si="470"/>
        <v>528970</v>
      </c>
      <c r="HA173" s="577">
        <f t="shared" si="470"/>
        <v>551860</v>
      </c>
      <c r="HB173" s="576">
        <f t="shared" si="471"/>
        <v>34</v>
      </c>
      <c r="HC173" s="577">
        <f t="shared" si="471"/>
        <v>46</v>
      </c>
      <c r="HD173" s="576">
        <f t="shared" si="471"/>
        <v>34</v>
      </c>
      <c r="HE173" s="577">
        <f t="shared" si="471"/>
        <v>46</v>
      </c>
      <c r="HF173" s="576">
        <f t="shared" si="472"/>
        <v>119.6</v>
      </c>
      <c r="HG173" s="577">
        <f t="shared" si="472"/>
        <v>184</v>
      </c>
      <c r="HH173" s="576">
        <f t="shared" si="473"/>
        <v>3538</v>
      </c>
      <c r="HI173" s="577">
        <f t="shared" si="473"/>
        <v>5175</v>
      </c>
      <c r="HJ173" s="576">
        <f t="shared" si="474"/>
        <v>20412</v>
      </c>
      <c r="HK173" s="577">
        <f t="shared" si="474"/>
        <v>21359.4</v>
      </c>
      <c r="HL173" s="576">
        <f t="shared" si="475"/>
        <v>532508</v>
      </c>
      <c r="HM173" s="577">
        <f t="shared" si="475"/>
        <v>557035</v>
      </c>
    </row>
    <row r="174" spans="1:221">
      <c r="A174" s="587" t="s">
        <v>540</v>
      </c>
      <c r="B174" s="588" t="s">
        <v>544</v>
      </c>
      <c r="C174" s="102"/>
      <c r="D174" s="103">
        <v>199148</v>
      </c>
      <c r="E174" s="103">
        <v>1</v>
      </c>
      <c r="F174" s="574">
        <v>3106</v>
      </c>
      <c r="G174" s="575">
        <v>3262</v>
      </c>
      <c r="H174" s="574">
        <v>18</v>
      </c>
      <c r="I174" s="575">
        <v>18</v>
      </c>
      <c r="J174" s="576">
        <f t="shared" si="408"/>
        <v>3088</v>
      </c>
      <c r="K174" s="577">
        <f t="shared" si="408"/>
        <v>3244</v>
      </c>
      <c r="L174" s="574">
        <v>120</v>
      </c>
      <c r="M174" s="575">
        <v>120</v>
      </c>
      <c r="N174" s="576">
        <f t="shared" si="409"/>
        <v>3088</v>
      </c>
      <c r="O174" s="577">
        <f t="shared" si="409"/>
        <v>3244</v>
      </c>
      <c r="P174" s="576">
        <f t="shared" si="409"/>
        <v>3088</v>
      </c>
      <c r="Q174" s="577">
        <f t="shared" si="409"/>
        <v>3244</v>
      </c>
      <c r="R174" s="574">
        <v>21</v>
      </c>
      <c r="S174" s="575">
        <v>18</v>
      </c>
      <c r="T174" s="576">
        <f t="shared" si="410"/>
        <v>21</v>
      </c>
      <c r="U174" s="577">
        <f t="shared" si="410"/>
        <v>18</v>
      </c>
      <c r="V174" s="574">
        <v>2</v>
      </c>
      <c r="W174" s="575">
        <v>0</v>
      </c>
      <c r="X174" s="576">
        <f t="shared" si="411"/>
        <v>2</v>
      </c>
      <c r="Y174" s="577">
        <f t="shared" si="411"/>
        <v>0</v>
      </c>
      <c r="Z174" s="574">
        <v>0</v>
      </c>
      <c r="AA174" s="575">
        <v>0</v>
      </c>
      <c r="AB174" s="576">
        <f t="shared" si="412"/>
        <v>0</v>
      </c>
      <c r="AC174" s="577">
        <f t="shared" si="412"/>
        <v>0</v>
      </c>
      <c r="AD174" s="576">
        <f t="shared" si="413"/>
        <v>23</v>
      </c>
      <c r="AE174" s="577">
        <f t="shared" si="413"/>
        <v>18</v>
      </c>
      <c r="AF174" s="576">
        <f t="shared" si="414"/>
        <v>23</v>
      </c>
      <c r="AG174" s="577">
        <f t="shared" si="414"/>
        <v>18</v>
      </c>
      <c r="AH174" s="574">
        <v>6.2</v>
      </c>
      <c r="AI174" s="575">
        <v>5</v>
      </c>
      <c r="AJ174" s="576">
        <f t="shared" si="415"/>
        <v>130.20000000000002</v>
      </c>
      <c r="AK174" s="577">
        <f t="shared" si="415"/>
        <v>90</v>
      </c>
      <c r="AL174" s="574">
        <v>10</v>
      </c>
      <c r="AM174" s="575">
        <v>0</v>
      </c>
      <c r="AN174" s="576">
        <f t="shared" si="416"/>
        <v>20</v>
      </c>
      <c r="AO174" s="577">
        <f t="shared" si="416"/>
        <v>0</v>
      </c>
      <c r="AP174" s="574">
        <v>0</v>
      </c>
      <c r="AQ174" s="575">
        <v>0</v>
      </c>
      <c r="AR174" s="576">
        <f t="shared" si="417"/>
        <v>0</v>
      </c>
      <c r="AS174" s="577">
        <f t="shared" si="417"/>
        <v>0</v>
      </c>
      <c r="AT174" s="576">
        <f t="shared" si="418"/>
        <v>6.5304347826086966</v>
      </c>
      <c r="AU174" s="577">
        <f t="shared" si="418"/>
        <v>5</v>
      </c>
      <c r="AV174" s="576">
        <f t="shared" si="419"/>
        <v>150.20000000000002</v>
      </c>
      <c r="AW174" s="577">
        <f t="shared" si="419"/>
        <v>90</v>
      </c>
      <c r="AX174" s="574">
        <v>137</v>
      </c>
      <c r="AY174" s="575">
        <v>133</v>
      </c>
      <c r="AZ174" s="576">
        <f t="shared" si="420"/>
        <v>2877</v>
      </c>
      <c r="BA174" s="577">
        <f t="shared" si="420"/>
        <v>2394</v>
      </c>
      <c r="BB174" s="574">
        <v>129</v>
      </c>
      <c r="BC174" s="575">
        <v>0</v>
      </c>
      <c r="BD174" s="576">
        <f t="shared" si="421"/>
        <v>258</v>
      </c>
      <c r="BE174" s="577">
        <f t="shared" si="421"/>
        <v>0</v>
      </c>
      <c r="BF174" s="574">
        <v>0</v>
      </c>
      <c r="BG174" s="575">
        <v>0</v>
      </c>
      <c r="BH174" s="576">
        <f t="shared" si="422"/>
        <v>0</v>
      </c>
      <c r="BI174" s="577">
        <f t="shared" si="422"/>
        <v>0</v>
      </c>
      <c r="BJ174" s="576">
        <f t="shared" si="423"/>
        <v>136.30434782608697</v>
      </c>
      <c r="BK174" s="577">
        <f t="shared" si="423"/>
        <v>133</v>
      </c>
      <c r="BL174" s="576">
        <f t="shared" si="424"/>
        <v>3135.0000000000005</v>
      </c>
      <c r="BM174" s="577">
        <f t="shared" si="424"/>
        <v>2394</v>
      </c>
      <c r="BN174" s="574">
        <v>1647</v>
      </c>
      <c r="BO174" s="575">
        <v>1632</v>
      </c>
      <c r="BP174" s="576">
        <f t="shared" si="425"/>
        <v>1647</v>
      </c>
      <c r="BQ174" s="577">
        <f t="shared" si="425"/>
        <v>1632</v>
      </c>
      <c r="BR174" s="574">
        <v>7</v>
      </c>
      <c r="BS174" s="575">
        <v>7</v>
      </c>
      <c r="BT174" s="576">
        <f t="shared" si="426"/>
        <v>7</v>
      </c>
      <c r="BU174" s="577">
        <f t="shared" si="426"/>
        <v>7</v>
      </c>
      <c r="BV174" s="574">
        <v>1</v>
      </c>
      <c r="BW174" s="575">
        <v>15</v>
      </c>
      <c r="BX174" s="576">
        <f t="shared" si="427"/>
        <v>1</v>
      </c>
      <c r="BY174" s="577">
        <f t="shared" si="427"/>
        <v>15</v>
      </c>
      <c r="BZ174" s="576">
        <f t="shared" si="428"/>
        <v>1655</v>
      </c>
      <c r="CA174" s="577">
        <f t="shared" si="428"/>
        <v>1654</v>
      </c>
      <c r="CB174" s="576">
        <f t="shared" si="429"/>
        <v>1655</v>
      </c>
      <c r="CC174" s="577">
        <f t="shared" si="429"/>
        <v>1654</v>
      </c>
      <c r="CD174" s="574">
        <v>4.8</v>
      </c>
      <c r="CE174" s="575">
        <v>4.8</v>
      </c>
      <c r="CF174" s="576">
        <f t="shared" si="430"/>
        <v>7905.5999999999995</v>
      </c>
      <c r="CG174" s="577">
        <f t="shared" si="430"/>
        <v>7833.5999999999995</v>
      </c>
      <c r="CH174" s="574">
        <v>5.6</v>
      </c>
      <c r="CI174" s="575">
        <v>4</v>
      </c>
      <c r="CJ174" s="576">
        <f t="shared" si="431"/>
        <v>39.199999999999996</v>
      </c>
      <c r="CK174" s="577">
        <f t="shared" si="431"/>
        <v>28</v>
      </c>
      <c r="CL174" s="574">
        <v>4</v>
      </c>
      <c r="CM174" s="575">
        <v>4.5</v>
      </c>
      <c r="CN174" s="576">
        <f t="shared" si="432"/>
        <v>4</v>
      </c>
      <c r="CO174" s="577">
        <f t="shared" si="432"/>
        <v>67.5</v>
      </c>
      <c r="CP174" s="576">
        <f t="shared" si="433"/>
        <v>4.8029003021148036</v>
      </c>
      <c r="CQ174" s="577">
        <f t="shared" si="433"/>
        <v>4.7938935912938332</v>
      </c>
      <c r="CR174" s="576">
        <f t="shared" si="434"/>
        <v>7948.8</v>
      </c>
      <c r="CS174" s="577">
        <f t="shared" si="434"/>
        <v>7929.1</v>
      </c>
      <c r="CT174" s="574">
        <v>128</v>
      </c>
      <c r="CU174" s="575">
        <v>128</v>
      </c>
      <c r="CV174" s="576">
        <f t="shared" si="435"/>
        <v>210816</v>
      </c>
      <c r="CW174" s="577">
        <f t="shared" si="435"/>
        <v>208896</v>
      </c>
      <c r="CX174" s="574">
        <v>106</v>
      </c>
      <c r="CY174" s="575">
        <v>92</v>
      </c>
      <c r="CZ174" s="576">
        <f t="shared" si="436"/>
        <v>742</v>
      </c>
      <c r="DA174" s="577">
        <f t="shared" si="436"/>
        <v>644</v>
      </c>
      <c r="DB174" s="574">
        <v>133</v>
      </c>
      <c r="DC174" s="575">
        <v>113</v>
      </c>
      <c r="DD174" s="576">
        <f t="shared" si="437"/>
        <v>133</v>
      </c>
      <c r="DE174" s="577">
        <f t="shared" si="437"/>
        <v>1695</v>
      </c>
      <c r="DF174" s="576">
        <f t="shared" si="438"/>
        <v>127.90996978851963</v>
      </c>
      <c r="DG174" s="577">
        <f t="shared" si="438"/>
        <v>127.71160822249094</v>
      </c>
      <c r="DH174" s="576">
        <f t="shared" si="439"/>
        <v>211691</v>
      </c>
      <c r="DI174" s="577">
        <f t="shared" si="439"/>
        <v>211235</v>
      </c>
      <c r="DJ174" s="576">
        <f t="shared" si="440"/>
        <v>1678</v>
      </c>
      <c r="DK174" s="577">
        <f t="shared" si="440"/>
        <v>1672</v>
      </c>
      <c r="DL174" s="576">
        <f t="shared" si="440"/>
        <v>1678</v>
      </c>
      <c r="DM174" s="577">
        <f t="shared" si="440"/>
        <v>1672</v>
      </c>
      <c r="DN174" s="576">
        <f t="shared" si="441"/>
        <v>4.8265792610250298</v>
      </c>
      <c r="DO174" s="577">
        <f t="shared" si="441"/>
        <v>4.7961124401913882</v>
      </c>
      <c r="DP174" s="576">
        <f t="shared" si="442"/>
        <v>8099</v>
      </c>
      <c r="DQ174" s="577">
        <f t="shared" si="442"/>
        <v>8019.1000000000013</v>
      </c>
      <c r="DR174" s="576">
        <f t="shared" si="443"/>
        <v>128.02502979737784</v>
      </c>
      <c r="DS174" s="577">
        <f t="shared" si="443"/>
        <v>127.76854066985646</v>
      </c>
      <c r="DT174" s="576">
        <f t="shared" si="444"/>
        <v>214826.00000000003</v>
      </c>
      <c r="DU174" s="577">
        <f t="shared" si="444"/>
        <v>213629</v>
      </c>
      <c r="DV174" s="574">
        <v>1128</v>
      </c>
      <c r="DW174" s="575">
        <v>1218</v>
      </c>
      <c r="DX174" s="576">
        <f t="shared" si="445"/>
        <v>1128</v>
      </c>
      <c r="DY174" s="577">
        <f t="shared" si="445"/>
        <v>1218</v>
      </c>
      <c r="DZ174" s="574">
        <v>261</v>
      </c>
      <c r="EA174" s="575">
        <v>306</v>
      </c>
      <c r="EB174" s="576">
        <f t="shared" si="446"/>
        <v>261</v>
      </c>
      <c r="EC174" s="577">
        <f t="shared" si="446"/>
        <v>306</v>
      </c>
      <c r="ED174" s="574">
        <v>0</v>
      </c>
      <c r="EE174" s="575">
        <v>36</v>
      </c>
      <c r="EF174" s="576">
        <f t="shared" si="447"/>
        <v>0</v>
      </c>
      <c r="EG174" s="577">
        <f t="shared" si="447"/>
        <v>36</v>
      </c>
      <c r="EH174" s="576">
        <f t="shared" si="448"/>
        <v>1389</v>
      </c>
      <c r="EI174" s="577">
        <f t="shared" si="448"/>
        <v>1560</v>
      </c>
      <c r="EJ174" s="576">
        <f t="shared" si="449"/>
        <v>1389</v>
      </c>
      <c r="EK174" s="577">
        <f t="shared" si="449"/>
        <v>1560</v>
      </c>
      <c r="EL174" s="574">
        <v>3.6</v>
      </c>
      <c r="EM174" s="575">
        <v>3.5</v>
      </c>
      <c r="EN174" s="576">
        <f t="shared" si="450"/>
        <v>4060.8</v>
      </c>
      <c r="EO174" s="577">
        <f t="shared" si="450"/>
        <v>4263</v>
      </c>
      <c r="EP174" s="574">
        <v>3.9</v>
      </c>
      <c r="EQ174" s="575">
        <v>3.6</v>
      </c>
      <c r="ER174" s="576">
        <f t="shared" si="451"/>
        <v>1017.9</v>
      </c>
      <c r="ES174" s="577">
        <f t="shared" si="451"/>
        <v>1101.6000000000001</v>
      </c>
      <c r="ET174" s="574">
        <v>0</v>
      </c>
      <c r="EU174" s="575">
        <v>3.2</v>
      </c>
      <c r="EV174" s="576">
        <f t="shared" si="452"/>
        <v>0</v>
      </c>
      <c r="EW174" s="577">
        <f t="shared" si="452"/>
        <v>115.2</v>
      </c>
      <c r="EX174" s="576">
        <f t="shared" si="453"/>
        <v>3.6563714902807773</v>
      </c>
      <c r="EY174" s="577">
        <f t="shared" si="453"/>
        <v>3.512692307692308</v>
      </c>
      <c r="EZ174" s="576">
        <f t="shared" si="454"/>
        <v>5078.7</v>
      </c>
      <c r="FA174" s="577">
        <f t="shared" si="454"/>
        <v>5479.8</v>
      </c>
      <c r="FB174" s="574">
        <v>87</v>
      </c>
      <c r="FC174" s="575">
        <v>88</v>
      </c>
      <c r="FD174" s="576">
        <f t="shared" si="455"/>
        <v>98136</v>
      </c>
      <c r="FE174" s="577">
        <f t="shared" si="455"/>
        <v>107184</v>
      </c>
      <c r="FF174" s="574">
        <v>66</v>
      </c>
      <c r="FG174" s="575">
        <v>59</v>
      </c>
      <c r="FH174" s="576">
        <f t="shared" si="456"/>
        <v>17226</v>
      </c>
      <c r="FI174" s="577">
        <f t="shared" si="456"/>
        <v>18054</v>
      </c>
      <c r="FJ174" s="574">
        <v>0</v>
      </c>
      <c r="FK174" s="575">
        <v>69</v>
      </c>
      <c r="FL174" s="576">
        <f t="shared" si="457"/>
        <v>0</v>
      </c>
      <c r="FM174" s="577">
        <f t="shared" si="457"/>
        <v>2484</v>
      </c>
      <c r="FN174" s="576">
        <f t="shared" si="458"/>
        <v>83.053995680345579</v>
      </c>
      <c r="FO174" s="577">
        <f t="shared" si="458"/>
        <v>81.873076923076923</v>
      </c>
      <c r="FP174" s="576">
        <f t="shared" si="459"/>
        <v>115362.00000000001</v>
      </c>
      <c r="FQ174" s="577">
        <f t="shared" si="459"/>
        <v>127722</v>
      </c>
      <c r="FR174" s="574">
        <v>21</v>
      </c>
      <c r="FS174" s="575">
        <v>12</v>
      </c>
      <c r="FT174" s="576">
        <f t="shared" si="460"/>
        <v>21</v>
      </c>
      <c r="FU174" s="577">
        <f t="shared" si="460"/>
        <v>12</v>
      </c>
      <c r="FV174" s="574">
        <v>4.5</v>
      </c>
      <c r="FW174" s="575">
        <v>5.3</v>
      </c>
      <c r="FX174" s="576">
        <f t="shared" si="461"/>
        <v>94.5</v>
      </c>
      <c r="FY174" s="577">
        <f t="shared" si="461"/>
        <v>63.599999999999994</v>
      </c>
      <c r="FZ174" s="574">
        <v>114.8</v>
      </c>
      <c r="GA174" s="575">
        <v>116.5</v>
      </c>
      <c r="GB174" s="576">
        <f t="shared" si="462"/>
        <v>2410.7999999999997</v>
      </c>
      <c r="GC174" s="577">
        <f t="shared" si="462"/>
        <v>1398</v>
      </c>
      <c r="GD174" s="576">
        <f t="shared" si="463"/>
        <v>2796</v>
      </c>
      <c r="GE174" s="577">
        <f t="shared" si="463"/>
        <v>2868</v>
      </c>
      <c r="GF174" s="576">
        <f t="shared" si="463"/>
        <v>2796</v>
      </c>
      <c r="GG174" s="577">
        <f t="shared" si="463"/>
        <v>2868</v>
      </c>
      <c r="GH174" s="576">
        <f t="shared" si="464"/>
        <v>12096.599999999999</v>
      </c>
      <c r="GI174" s="577">
        <f t="shared" si="464"/>
        <v>12186.599999999999</v>
      </c>
      <c r="GJ174" s="576">
        <f t="shared" si="465"/>
        <v>311829</v>
      </c>
      <c r="GK174" s="577">
        <f t="shared" si="465"/>
        <v>318474</v>
      </c>
      <c r="GL174" s="576">
        <f t="shared" si="466"/>
        <v>270</v>
      </c>
      <c r="GM174" s="577">
        <f t="shared" si="466"/>
        <v>313</v>
      </c>
      <c r="GN174" s="576">
        <f t="shared" si="466"/>
        <v>270</v>
      </c>
      <c r="GO174" s="577">
        <f t="shared" si="466"/>
        <v>313</v>
      </c>
      <c r="GP174" s="576">
        <f t="shared" si="467"/>
        <v>1077.0999999999999</v>
      </c>
      <c r="GQ174" s="577">
        <f t="shared" si="467"/>
        <v>1129.6000000000001</v>
      </c>
      <c r="GR174" s="576">
        <f t="shared" si="468"/>
        <v>18226</v>
      </c>
      <c r="GS174" s="577">
        <f t="shared" si="468"/>
        <v>18698</v>
      </c>
      <c r="GT174" s="576">
        <f t="shared" si="469"/>
        <v>3066</v>
      </c>
      <c r="GU174" s="577">
        <f t="shared" si="469"/>
        <v>3181</v>
      </c>
      <c r="GV174" s="576">
        <f t="shared" si="469"/>
        <v>3066</v>
      </c>
      <c r="GW174" s="577">
        <f t="shared" si="469"/>
        <v>3181</v>
      </c>
      <c r="GX174" s="576">
        <f t="shared" si="470"/>
        <v>13173.699999999999</v>
      </c>
      <c r="GY174" s="577">
        <f t="shared" si="470"/>
        <v>13316.199999999999</v>
      </c>
      <c r="GZ174" s="576">
        <f t="shared" si="470"/>
        <v>330055</v>
      </c>
      <c r="HA174" s="577">
        <f t="shared" si="470"/>
        <v>337172</v>
      </c>
      <c r="HB174" s="576">
        <f t="shared" si="471"/>
        <v>1</v>
      </c>
      <c r="HC174" s="577">
        <f t="shared" si="471"/>
        <v>51</v>
      </c>
      <c r="HD174" s="576">
        <f t="shared" si="471"/>
        <v>1</v>
      </c>
      <c r="HE174" s="577">
        <f t="shared" si="471"/>
        <v>51</v>
      </c>
      <c r="HF174" s="576">
        <f t="shared" si="472"/>
        <v>4</v>
      </c>
      <c r="HG174" s="577">
        <f t="shared" si="472"/>
        <v>182.7</v>
      </c>
      <c r="HH174" s="576">
        <f t="shared" si="473"/>
        <v>133</v>
      </c>
      <c r="HI174" s="577">
        <f t="shared" si="473"/>
        <v>4179</v>
      </c>
      <c r="HJ174" s="576">
        <f t="shared" si="474"/>
        <v>13272.2</v>
      </c>
      <c r="HK174" s="577">
        <f t="shared" si="474"/>
        <v>13562.500000000002</v>
      </c>
      <c r="HL174" s="576">
        <f t="shared" si="475"/>
        <v>332598.80000000005</v>
      </c>
      <c r="HM174" s="577">
        <f t="shared" si="475"/>
        <v>342749</v>
      </c>
    </row>
    <row r="175" spans="1:221">
      <c r="A175" s="587" t="s">
        <v>540</v>
      </c>
      <c r="B175" s="588" t="s">
        <v>545</v>
      </c>
      <c r="C175" s="104"/>
      <c r="D175" s="103">
        <v>198464</v>
      </c>
      <c r="E175" s="103">
        <v>2</v>
      </c>
      <c r="F175" s="574">
        <v>4789</v>
      </c>
      <c r="G175" s="575">
        <v>4846</v>
      </c>
      <c r="H175" s="574">
        <v>170</v>
      </c>
      <c r="I175" s="575">
        <v>118</v>
      </c>
      <c r="J175" s="576">
        <f t="shared" si="408"/>
        <v>4619</v>
      </c>
      <c r="K175" s="577">
        <f t="shared" si="408"/>
        <v>4728</v>
      </c>
      <c r="L175" s="574">
        <v>120</v>
      </c>
      <c r="M175" s="575">
        <v>120</v>
      </c>
      <c r="N175" s="576">
        <f t="shared" si="409"/>
        <v>4619</v>
      </c>
      <c r="O175" s="577">
        <f t="shared" si="409"/>
        <v>4728</v>
      </c>
      <c r="P175" s="576">
        <f t="shared" si="409"/>
        <v>4619</v>
      </c>
      <c r="Q175" s="577">
        <f t="shared" si="409"/>
        <v>4728</v>
      </c>
      <c r="R175" s="574">
        <v>4</v>
      </c>
      <c r="S175" s="575">
        <v>6</v>
      </c>
      <c r="T175" s="576">
        <f t="shared" si="410"/>
        <v>4</v>
      </c>
      <c r="U175" s="577">
        <f t="shared" si="410"/>
        <v>6</v>
      </c>
      <c r="V175" s="574">
        <v>0</v>
      </c>
      <c r="W175" s="575">
        <v>0</v>
      </c>
      <c r="X175" s="576">
        <f t="shared" si="411"/>
        <v>0</v>
      </c>
      <c r="Y175" s="577">
        <f t="shared" si="411"/>
        <v>0</v>
      </c>
      <c r="Z175" s="574">
        <v>0</v>
      </c>
      <c r="AA175" s="575">
        <v>0</v>
      </c>
      <c r="AB175" s="576">
        <f t="shared" si="412"/>
        <v>0</v>
      </c>
      <c r="AC175" s="577">
        <f t="shared" si="412"/>
        <v>0</v>
      </c>
      <c r="AD175" s="576">
        <f t="shared" si="413"/>
        <v>4</v>
      </c>
      <c r="AE175" s="577">
        <f t="shared" si="413"/>
        <v>6</v>
      </c>
      <c r="AF175" s="576">
        <f t="shared" si="414"/>
        <v>4</v>
      </c>
      <c r="AG175" s="577">
        <f t="shared" si="414"/>
        <v>6</v>
      </c>
      <c r="AH175" s="574">
        <v>4.8</v>
      </c>
      <c r="AI175" s="575">
        <v>3.4</v>
      </c>
      <c r="AJ175" s="576">
        <f t="shared" si="415"/>
        <v>19.2</v>
      </c>
      <c r="AK175" s="577">
        <f t="shared" si="415"/>
        <v>20.399999999999999</v>
      </c>
      <c r="AL175" s="574">
        <v>0</v>
      </c>
      <c r="AM175" s="575">
        <v>0</v>
      </c>
      <c r="AN175" s="576">
        <f t="shared" si="416"/>
        <v>0</v>
      </c>
      <c r="AO175" s="577">
        <f t="shared" si="416"/>
        <v>0</v>
      </c>
      <c r="AP175" s="574">
        <v>0</v>
      </c>
      <c r="AQ175" s="575">
        <v>0</v>
      </c>
      <c r="AR175" s="576">
        <f t="shared" si="417"/>
        <v>0</v>
      </c>
      <c r="AS175" s="577">
        <f t="shared" si="417"/>
        <v>0</v>
      </c>
      <c r="AT175" s="576">
        <f t="shared" si="418"/>
        <v>4.8</v>
      </c>
      <c r="AU175" s="577">
        <f t="shared" si="418"/>
        <v>3.4</v>
      </c>
      <c r="AV175" s="576">
        <f t="shared" si="419"/>
        <v>19.2</v>
      </c>
      <c r="AW175" s="577">
        <f t="shared" si="419"/>
        <v>20.399999999999999</v>
      </c>
      <c r="AX175" s="574">
        <v>140</v>
      </c>
      <c r="AY175" s="575">
        <v>124</v>
      </c>
      <c r="AZ175" s="576">
        <f t="shared" si="420"/>
        <v>560</v>
      </c>
      <c r="BA175" s="577">
        <f t="shared" si="420"/>
        <v>744</v>
      </c>
      <c r="BB175" s="574">
        <v>0</v>
      </c>
      <c r="BC175" s="575">
        <v>0</v>
      </c>
      <c r="BD175" s="576">
        <f t="shared" si="421"/>
        <v>0</v>
      </c>
      <c r="BE175" s="577">
        <f t="shared" si="421"/>
        <v>0</v>
      </c>
      <c r="BF175" s="574">
        <v>0</v>
      </c>
      <c r="BG175" s="575">
        <v>0</v>
      </c>
      <c r="BH175" s="576">
        <f t="shared" si="422"/>
        <v>0</v>
      </c>
      <c r="BI175" s="577">
        <f t="shared" si="422"/>
        <v>0</v>
      </c>
      <c r="BJ175" s="576">
        <f t="shared" si="423"/>
        <v>140</v>
      </c>
      <c r="BK175" s="577">
        <f t="shared" si="423"/>
        <v>124</v>
      </c>
      <c r="BL175" s="576">
        <f t="shared" si="424"/>
        <v>560</v>
      </c>
      <c r="BM175" s="577">
        <f t="shared" si="424"/>
        <v>744</v>
      </c>
      <c r="BN175" s="574">
        <v>3057</v>
      </c>
      <c r="BO175" s="575">
        <v>3083</v>
      </c>
      <c r="BP175" s="576">
        <f t="shared" si="425"/>
        <v>3057</v>
      </c>
      <c r="BQ175" s="577">
        <f t="shared" si="425"/>
        <v>3083</v>
      </c>
      <c r="BR175" s="574">
        <v>19</v>
      </c>
      <c r="BS175" s="575">
        <v>24</v>
      </c>
      <c r="BT175" s="576">
        <f t="shared" si="426"/>
        <v>19</v>
      </c>
      <c r="BU175" s="577">
        <f t="shared" si="426"/>
        <v>24</v>
      </c>
      <c r="BV175" s="574">
        <v>3</v>
      </c>
      <c r="BW175" s="575">
        <v>11</v>
      </c>
      <c r="BX175" s="576">
        <f t="shared" si="427"/>
        <v>3</v>
      </c>
      <c r="BY175" s="577">
        <f t="shared" si="427"/>
        <v>11</v>
      </c>
      <c r="BZ175" s="576">
        <f t="shared" si="428"/>
        <v>3079</v>
      </c>
      <c r="CA175" s="577">
        <f t="shared" si="428"/>
        <v>3118</v>
      </c>
      <c r="CB175" s="576">
        <f t="shared" si="429"/>
        <v>3079</v>
      </c>
      <c r="CC175" s="577">
        <f t="shared" si="429"/>
        <v>3118</v>
      </c>
      <c r="CD175" s="574">
        <v>4.8</v>
      </c>
      <c r="CE175" s="575">
        <v>4.9000000000000004</v>
      </c>
      <c r="CF175" s="576">
        <f t="shared" si="430"/>
        <v>14673.6</v>
      </c>
      <c r="CG175" s="577">
        <f t="shared" si="430"/>
        <v>15106.7</v>
      </c>
      <c r="CH175" s="574">
        <v>5.2</v>
      </c>
      <c r="CI175" s="575">
        <v>5.5</v>
      </c>
      <c r="CJ175" s="576">
        <f t="shared" si="431"/>
        <v>98.8</v>
      </c>
      <c r="CK175" s="577">
        <f t="shared" si="431"/>
        <v>132</v>
      </c>
      <c r="CL175" s="574">
        <v>3.7</v>
      </c>
      <c r="CM175" s="575">
        <v>4.7</v>
      </c>
      <c r="CN175" s="576">
        <f t="shared" si="432"/>
        <v>11.100000000000001</v>
      </c>
      <c r="CO175" s="577">
        <f t="shared" si="432"/>
        <v>51.7</v>
      </c>
      <c r="CP175" s="576">
        <f t="shared" si="433"/>
        <v>4.8013965573238062</v>
      </c>
      <c r="CQ175" s="577">
        <f t="shared" si="433"/>
        <v>4.9039127645926879</v>
      </c>
      <c r="CR175" s="576">
        <f t="shared" si="434"/>
        <v>14783.5</v>
      </c>
      <c r="CS175" s="577">
        <f t="shared" si="434"/>
        <v>15290.400000000001</v>
      </c>
      <c r="CT175" s="574">
        <v>135</v>
      </c>
      <c r="CU175" s="575">
        <v>136</v>
      </c>
      <c r="CV175" s="576">
        <f t="shared" si="435"/>
        <v>412695</v>
      </c>
      <c r="CW175" s="577">
        <f t="shared" si="435"/>
        <v>419288</v>
      </c>
      <c r="CX175" s="574">
        <v>80</v>
      </c>
      <c r="CY175" s="575">
        <v>94</v>
      </c>
      <c r="CZ175" s="576">
        <f t="shared" si="436"/>
        <v>1520</v>
      </c>
      <c r="DA175" s="577">
        <f t="shared" si="436"/>
        <v>2256</v>
      </c>
      <c r="DB175" s="574">
        <v>124</v>
      </c>
      <c r="DC175" s="575">
        <v>136</v>
      </c>
      <c r="DD175" s="576">
        <f t="shared" si="437"/>
        <v>372</v>
      </c>
      <c r="DE175" s="577">
        <f t="shared" si="437"/>
        <v>1496</v>
      </c>
      <c r="DF175" s="576">
        <f t="shared" si="438"/>
        <v>134.64988632672944</v>
      </c>
      <c r="DG175" s="577">
        <f t="shared" si="438"/>
        <v>135.6767158434894</v>
      </c>
      <c r="DH175" s="576">
        <f t="shared" si="439"/>
        <v>414586.99999999994</v>
      </c>
      <c r="DI175" s="577">
        <f t="shared" si="439"/>
        <v>423039.99999999994</v>
      </c>
      <c r="DJ175" s="576">
        <f t="shared" si="440"/>
        <v>3083</v>
      </c>
      <c r="DK175" s="577">
        <f t="shared" si="440"/>
        <v>3124</v>
      </c>
      <c r="DL175" s="576">
        <f t="shared" si="440"/>
        <v>3083</v>
      </c>
      <c r="DM175" s="577">
        <f t="shared" si="440"/>
        <v>3124</v>
      </c>
      <c r="DN175" s="576">
        <f t="shared" si="441"/>
        <v>4.8013947453778787</v>
      </c>
      <c r="DO175" s="577">
        <f t="shared" si="441"/>
        <v>4.9010243277848913</v>
      </c>
      <c r="DP175" s="576">
        <f t="shared" si="442"/>
        <v>14802.7</v>
      </c>
      <c r="DQ175" s="577">
        <f t="shared" si="442"/>
        <v>15310.800000000001</v>
      </c>
      <c r="DR175" s="576">
        <f t="shared" si="443"/>
        <v>134.65682776516377</v>
      </c>
      <c r="DS175" s="577">
        <f t="shared" si="443"/>
        <v>135.65428937259921</v>
      </c>
      <c r="DT175" s="576">
        <f t="shared" si="444"/>
        <v>415146.99999999988</v>
      </c>
      <c r="DU175" s="577">
        <f t="shared" si="444"/>
        <v>423783.99999999994</v>
      </c>
      <c r="DV175" s="574">
        <v>1184</v>
      </c>
      <c r="DW175" s="575">
        <v>1216</v>
      </c>
      <c r="DX175" s="576">
        <f t="shared" si="445"/>
        <v>1184</v>
      </c>
      <c r="DY175" s="577">
        <f t="shared" si="445"/>
        <v>1216</v>
      </c>
      <c r="DZ175" s="574">
        <v>329</v>
      </c>
      <c r="EA175" s="575">
        <v>374</v>
      </c>
      <c r="EB175" s="576">
        <f t="shared" si="446"/>
        <v>329</v>
      </c>
      <c r="EC175" s="577">
        <f t="shared" si="446"/>
        <v>374</v>
      </c>
      <c r="ED175" s="574">
        <v>2</v>
      </c>
      <c r="EE175" s="575">
        <v>3</v>
      </c>
      <c r="EF175" s="576">
        <f t="shared" si="447"/>
        <v>2</v>
      </c>
      <c r="EG175" s="577">
        <f t="shared" si="447"/>
        <v>3</v>
      </c>
      <c r="EH175" s="576">
        <f t="shared" si="448"/>
        <v>1515</v>
      </c>
      <c r="EI175" s="577">
        <f t="shared" si="448"/>
        <v>1593</v>
      </c>
      <c r="EJ175" s="576">
        <f t="shared" si="449"/>
        <v>1515</v>
      </c>
      <c r="EK175" s="577">
        <f t="shared" si="449"/>
        <v>1593</v>
      </c>
      <c r="EL175" s="574">
        <v>3.5</v>
      </c>
      <c r="EM175" s="575">
        <v>3.5</v>
      </c>
      <c r="EN175" s="576">
        <f t="shared" si="450"/>
        <v>4144</v>
      </c>
      <c r="EO175" s="577">
        <f t="shared" si="450"/>
        <v>4256</v>
      </c>
      <c r="EP175" s="574">
        <v>4.2</v>
      </c>
      <c r="EQ175" s="575">
        <v>4.2</v>
      </c>
      <c r="ER175" s="576">
        <f t="shared" si="451"/>
        <v>1381.8</v>
      </c>
      <c r="ES175" s="577">
        <f t="shared" si="451"/>
        <v>1570.8</v>
      </c>
      <c r="ET175" s="574">
        <v>2.5</v>
      </c>
      <c r="EU175" s="575">
        <v>3.7</v>
      </c>
      <c r="EV175" s="576">
        <f t="shared" si="452"/>
        <v>5</v>
      </c>
      <c r="EW175" s="577">
        <f t="shared" si="452"/>
        <v>11.100000000000001</v>
      </c>
      <c r="EX175" s="576">
        <f t="shared" si="453"/>
        <v>3.6506930693069308</v>
      </c>
      <c r="EY175" s="577">
        <f t="shared" si="453"/>
        <v>3.6647206528562464</v>
      </c>
      <c r="EZ175" s="576">
        <f t="shared" si="454"/>
        <v>5530.8</v>
      </c>
      <c r="FA175" s="577">
        <f t="shared" si="454"/>
        <v>5837.9000000000005</v>
      </c>
      <c r="FB175" s="574">
        <v>88</v>
      </c>
      <c r="FC175" s="575">
        <v>90</v>
      </c>
      <c r="FD175" s="576">
        <f t="shared" si="455"/>
        <v>104192</v>
      </c>
      <c r="FE175" s="577">
        <f t="shared" si="455"/>
        <v>109440</v>
      </c>
      <c r="FF175" s="574">
        <v>70</v>
      </c>
      <c r="FG175" s="575">
        <v>72</v>
      </c>
      <c r="FH175" s="576">
        <f t="shared" si="456"/>
        <v>23030</v>
      </c>
      <c r="FI175" s="577">
        <f t="shared" si="456"/>
        <v>26928</v>
      </c>
      <c r="FJ175" s="574">
        <v>60</v>
      </c>
      <c r="FK175" s="575">
        <v>97</v>
      </c>
      <c r="FL175" s="576">
        <f t="shared" si="457"/>
        <v>120</v>
      </c>
      <c r="FM175" s="577">
        <f t="shared" si="457"/>
        <v>291</v>
      </c>
      <c r="FN175" s="576">
        <f t="shared" si="458"/>
        <v>84.054125412541254</v>
      </c>
      <c r="FO175" s="577">
        <f t="shared" si="458"/>
        <v>85.787193973634658</v>
      </c>
      <c r="FP175" s="576">
        <f t="shared" si="459"/>
        <v>127342</v>
      </c>
      <c r="FQ175" s="577">
        <f t="shared" si="459"/>
        <v>136659</v>
      </c>
      <c r="FR175" s="574">
        <v>21</v>
      </c>
      <c r="FS175" s="575">
        <v>11</v>
      </c>
      <c r="FT175" s="576">
        <f t="shared" si="460"/>
        <v>21</v>
      </c>
      <c r="FU175" s="577">
        <f t="shared" si="460"/>
        <v>11</v>
      </c>
      <c r="FV175" s="574">
        <v>4.4000000000000004</v>
      </c>
      <c r="FW175" s="575">
        <v>6.5</v>
      </c>
      <c r="FX175" s="576">
        <f t="shared" si="461"/>
        <v>92.4</v>
      </c>
      <c r="FY175" s="577">
        <f t="shared" si="461"/>
        <v>71.5</v>
      </c>
      <c r="FZ175" s="574">
        <v>115.5</v>
      </c>
      <c r="GA175" s="575">
        <v>123.8</v>
      </c>
      <c r="GB175" s="576">
        <f t="shared" si="462"/>
        <v>2425.5</v>
      </c>
      <c r="GC175" s="577">
        <f t="shared" si="462"/>
        <v>1361.8</v>
      </c>
      <c r="GD175" s="576">
        <f t="shared" si="463"/>
        <v>4245</v>
      </c>
      <c r="GE175" s="577">
        <f t="shared" si="463"/>
        <v>4305</v>
      </c>
      <c r="GF175" s="576">
        <f t="shared" si="463"/>
        <v>4245</v>
      </c>
      <c r="GG175" s="577">
        <f t="shared" si="463"/>
        <v>4305</v>
      </c>
      <c r="GH175" s="576">
        <f t="shared" si="464"/>
        <v>18836.800000000003</v>
      </c>
      <c r="GI175" s="577">
        <f t="shared" si="464"/>
        <v>19383.099999999999</v>
      </c>
      <c r="GJ175" s="576">
        <f t="shared" si="465"/>
        <v>517447</v>
      </c>
      <c r="GK175" s="577">
        <f t="shared" si="465"/>
        <v>529472</v>
      </c>
      <c r="GL175" s="576">
        <f t="shared" si="466"/>
        <v>348</v>
      </c>
      <c r="GM175" s="577">
        <f t="shared" si="466"/>
        <v>398</v>
      </c>
      <c r="GN175" s="576">
        <f t="shared" si="466"/>
        <v>348</v>
      </c>
      <c r="GO175" s="577">
        <f t="shared" si="466"/>
        <v>398</v>
      </c>
      <c r="GP175" s="576">
        <f t="shared" si="467"/>
        <v>1480.6</v>
      </c>
      <c r="GQ175" s="577">
        <f t="shared" si="467"/>
        <v>1702.8</v>
      </c>
      <c r="GR175" s="576">
        <f t="shared" si="468"/>
        <v>24550</v>
      </c>
      <c r="GS175" s="577">
        <f t="shared" si="468"/>
        <v>29184</v>
      </c>
      <c r="GT175" s="576">
        <f t="shared" si="469"/>
        <v>4593</v>
      </c>
      <c r="GU175" s="577">
        <f t="shared" si="469"/>
        <v>4703</v>
      </c>
      <c r="GV175" s="576">
        <f t="shared" si="469"/>
        <v>4593</v>
      </c>
      <c r="GW175" s="577">
        <f t="shared" si="469"/>
        <v>4703</v>
      </c>
      <c r="GX175" s="576">
        <f t="shared" si="470"/>
        <v>20317.400000000001</v>
      </c>
      <c r="GY175" s="577">
        <f t="shared" si="470"/>
        <v>21085.899999999998</v>
      </c>
      <c r="GZ175" s="576">
        <f t="shared" si="470"/>
        <v>541997</v>
      </c>
      <c r="HA175" s="577">
        <f t="shared" si="470"/>
        <v>558656</v>
      </c>
      <c r="HB175" s="576">
        <f t="shared" si="471"/>
        <v>5</v>
      </c>
      <c r="HC175" s="577">
        <f t="shared" si="471"/>
        <v>14</v>
      </c>
      <c r="HD175" s="576">
        <f t="shared" si="471"/>
        <v>5</v>
      </c>
      <c r="HE175" s="577">
        <f t="shared" si="471"/>
        <v>14</v>
      </c>
      <c r="HF175" s="576">
        <f t="shared" si="472"/>
        <v>16.100000000000001</v>
      </c>
      <c r="HG175" s="577">
        <f t="shared" si="472"/>
        <v>62.800000000000004</v>
      </c>
      <c r="HH175" s="576">
        <f t="shared" si="473"/>
        <v>492</v>
      </c>
      <c r="HI175" s="577">
        <f t="shared" si="473"/>
        <v>1787</v>
      </c>
      <c r="HJ175" s="576">
        <f t="shared" si="474"/>
        <v>20425.900000000001</v>
      </c>
      <c r="HK175" s="577">
        <f t="shared" si="474"/>
        <v>21220.2</v>
      </c>
      <c r="HL175" s="576">
        <f t="shared" si="475"/>
        <v>544914.49999999988</v>
      </c>
      <c r="HM175" s="577">
        <f t="shared" si="475"/>
        <v>561804.80000000005</v>
      </c>
    </row>
    <row r="176" spans="1:221">
      <c r="A176" s="587" t="s">
        <v>540</v>
      </c>
      <c r="B176" s="588" t="s">
        <v>546</v>
      </c>
      <c r="C176" s="102"/>
      <c r="D176" s="103">
        <v>197869</v>
      </c>
      <c r="E176" s="103">
        <v>3</v>
      </c>
      <c r="F176" s="574">
        <v>3894</v>
      </c>
      <c r="G176" s="575">
        <v>3893</v>
      </c>
      <c r="H176" s="574">
        <v>41</v>
      </c>
      <c r="I176" s="575">
        <v>50</v>
      </c>
      <c r="J176" s="576">
        <f t="shared" si="408"/>
        <v>3853</v>
      </c>
      <c r="K176" s="577">
        <f t="shared" si="408"/>
        <v>3843</v>
      </c>
      <c r="L176" s="574">
        <v>120</v>
      </c>
      <c r="M176" s="575">
        <v>120</v>
      </c>
      <c r="N176" s="576">
        <f t="shared" si="409"/>
        <v>3853</v>
      </c>
      <c r="O176" s="577">
        <f t="shared" si="409"/>
        <v>3843</v>
      </c>
      <c r="P176" s="576">
        <f t="shared" si="409"/>
        <v>3853</v>
      </c>
      <c r="Q176" s="577">
        <f t="shared" si="409"/>
        <v>3843</v>
      </c>
      <c r="R176" s="574">
        <v>2</v>
      </c>
      <c r="S176" s="575">
        <v>3</v>
      </c>
      <c r="T176" s="576">
        <f t="shared" si="410"/>
        <v>2</v>
      </c>
      <c r="U176" s="577">
        <f t="shared" si="410"/>
        <v>3</v>
      </c>
      <c r="V176" s="574">
        <v>1</v>
      </c>
      <c r="W176" s="575">
        <v>0</v>
      </c>
      <c r="X176" s="576">
        <f t="shared" si="411"/>
        <v>1</v>
      </c>
      <c r="Y176" s="577">
        <f t="shared" si="411"/>
        <v>0</v>
      </c>
      <c r="Z176" s="574">
        <v>0</v>
      </c>
      <c r="AA176" s="575">
        <v>0</v>
      </c>
      <c r="AB176" s="576">
        <f t="shared" si="412"/>
        <v>0</v>
      </c>
      <c r="AC176" s="577">
        <f t="shared" si="412"/>
        <v>0</v>
      </c>
      <c r="AD176" s="576">
        <f t="shared" si="413"/>
        <v>3</v>
      </c>
      <c r="AE176" s="577">
        <f t="shared" si="413"/>
        <v>3</v>
      </c>
      <c r="AF176" s="576">
        <f t="shared" si="414"/>
        <v>3</v>
      </c>
      <c r="AG176" s="577">
        <f t="shared" si="414"/>
        <v>3</v>
      </c>
      <c r="AH176" s="574">
        <v>4</v>
      </c>
      <c r="AI176" s="575">
        <v>4.2</v>
      </c>
      <c r="AJ176" s="576">
        <f t="shared" si="415"/>
        <v>8</v>
      </c>
      <c r="AK176" s="577">
        <f t="shared" si="415"/>
        <v>12.600000000000001</v>
      </c>
      <c r="AL176" s="574">
        <v>2</v>
      </c>
      <c r="AM176" s="575">
        <v>0</v>
      </c>
      <c r="AN176" s="576">
        <f t="shared" si="416"/>
        <v>2</v>
      </c>
      <c r="AO176" s="577">
        <f t="shared" si="416"/>
        <v>0</v>
      </c>
      <c r="AP176" s="574">
        <v>0</v>
      </c>
      <c r="AQ176" s="575">
        <v>0</v>
      </c>
      <c r="AR176" s="576">
        <f t="shared" si="417"/>
        <v>0</v>
      </c>
      <c r="AS176" s="577">
        <f t="shared" si="417"/>
        <v>0</v>
      </c>
      <c r="AT176" s="576">
        <f t="shared" si="418"/>
        <v>3.3333333333333335</v>
      </c>
      <c r="AU176" s="577">
        <f t="shared" si="418"/>
        <v>4.2</v>
      </c>
      <c r="AV176" s="576">
        <f t="shared" si="419"/>
        <v>10</v>
      </c>
      <c r="AW176" s="577">
        <f t="shared" si="419"/>
        <v>12.600000000000001</v>
      </c>
      <c r="AX176" s="574">
        <v>141</v>
      </c>
      <c r="AY176" s="575">
        <v>119</v>
      </c>
      <c r="AZ176" s="576">
        <f t="shared" si="420"/>
        <v>282</v>
      </c>
      <c r="BA176" s="577">
        <f t="shared" si="420"/>
        <v>357</v>
      </c>
      <c r="BB176" s="574">
        <v>66</v>
      </c>
      <c r="BC176" s="575">
        <v>0</v>
      </c>
      <c r="BD176" s="576">
        <f t="shared" si="421"/>
        <v>66</v>
      </c>
      <c r="BE176" s="577">
        <f t="shared" si="421"/>
        <v>0</v>
      </c>
      <c r="BF176" s="574">
        <v>0</v>
      </c>
      <c r="BG176" s="575">
        <v>0</v>
      </c>
      <c r="BH176" s="576">
        <f t="shared" si="422"/>
        <v>0</v>
      </c>
      <c r="BI176" s="577">
        <f t="shared" si="422"/>
        <v>0</v>
      </c>
      <c r="BJ176" s="576">
        <f t="shared" si="423"/>
        <v>116</v>
      </c>
      <c r="BK176" s="577">
        <f t="shared" si="423"/>
        <v>119</v>
      </c>
      <c r="BL176" s="576">
        <f t="shared" si="424"/>
        <v>348</v>
      </c>
      <c r="BM176" s="577">
        <f t="shared" si="424"/>
        <v>357</v>
      </c>
      <c r="BN176" s="574">
        <v>2442</v>
      </c>
      <c r="BO176" s="575">
        <v>2414</v>
      </c>
      <c r="BP176" s="576">
        <f t="shared" si="425"/>
        <v>2442</v>
      </c>
      <c r="BQ176" s="577">
        <f t="shared" si="425"/>
        <v>2414</v>
      </c>
      <c r="BR176" s="574">
        <v>4</v>
      </c>
      <c r="BS176" s="575">
        <v>2</v>
      </c>
      <c r="BT176" s="576">
        <f t="shared" si="426"/>
        <v>4</v>
      </c>
      <c r="BU176" s="577">
        <f t="shared" si="426"/>
        <v>2</v>
      </c>
      <c r="BV176" s="574">
        <v>10</v>
      </c>
      <c r="BW176" s="575">
        <v>8</v>
      </c>
      <c r="BX176" s="576">
        <f t="shared" si="427"/>
        <v>10</v>
      </c>
      <c r="BY176" s="577">
        <f t="shared" si="427"/>
        <v>8</v>
      </c>
      <c r="BZ176" s="576">
        <f t="shared" si="428"/>
        <v>2456</v>
      </c>
      <c r="CA176" s="577">
        <f t="shared" si="428"/>
        <v>2424</v>
      </c>
      <c r="CB176" s="576">
        <f t="shared" si="429"/>
        <v>2456</v>
      </c>
      <c r="CC176" s="577">
        <f t="shared" si="429"/>
        <v>2424</v>
      </c>
      <c r="CD176" s="574">
        <v>4.5999999999999996</v>
      </c>
      <c r="CE176" s="575">
        <v>4.5999999999999996</v>
      </c>
      <c r="CF176" s="576">
        <f t="shared" si="430"/>
        <v>11233.199999999999</v>
      </c>
      <c r="CG176" s="577">
        <f t="shared" si="430"/>
        <v>11104.4</v>
      </c>
      <c r="CH176" s="574">
        <v>4.9000000000000004</v>
      </c>
      <c r="CI176" s="575">
        <v>5.5</v>
      </c>
      <c r="CJ176" s="576">
        <f t="shared" si="431"/>
        <v>19.600000000000001</v>
      </c>
      <c r="CK176" s="577">
        <f t="shared" si="431"/>
        <v>11</v>
      </c>
      <c r="CL176" s="574">
        <v>4.8</v>
      </c>
      <c r="CM176" s="575">
        <v>4.0999999999999996</v>
      </c>
      <c r="CN176" s="576">
        <f t="shared" si="432"/>
        <v>48</v>
      </c>
      <c r="CO176" s="577">
        <f t="shared" si="432"/>
        <v>32.799999999999997</v>
      </c>
      <c r="CP176" s="576">
        <f t="shared" si="433"/>
        <v>4.6013029315960905</v>
      </c>
      <c r="CQ176" s="577">
        <f t="shared" si="433"/>
        <v>4.5990924092409236</v>
      </c>
      <c r="CR176" s="576">
        <f t="shared" si="434"/>
        <v>11300.799999999997</v>
      </c>
      <c r="CS176" s="577">
        <f t="shared" si="434"/>
        <v>11148.199999999999</v>
      </c>
      <c r="CT176" s="574">
        <v>133</v>
      </c>
      <c r="CU176" s="575">
        <v>132</v>
      </c>
      <c r="CV176" s="576">
        <f t="shared" si="435"/>
        <v>324786</v>
      </c>
      <c r="CW176" s="577">
        <f t="shared" si="435"/>
        <v>318648</v>
      </c>
      <c r="CX176" s="574">
        <v>96</v>
      </c>
      <c r="CY176" s="575">
        <v>92</v>
      </c>
      <c r="CZ176" s="576">
        <f t="shared" si="436"/>
        <v>384</v>
      </c>
      <c r="DA176" s="577">
        <f t="shared" si="436"/>
        <v>184</v>
      </c>
      <c r="DB176" s="574">
        <v>127</v>
      </c>
      <c r="DC176" s="575">
        <v>121</v>
      </c>
      <c r="DD176" s="576">
        <f t="shared" si="437"/>
        <v>1270</v>
      </c>
      <c r="DE176" s="577">
        <f t="shared" si="437"/>
        <v>968</v>
      </c>
      <c r="DF176" s="576">
        <f t="shared" si="438"/>
        <v>132.91530944625407</v>
      </c>
      <c r="DG176" s="577">
        <f t="shared" si="438"/>
        <v>131.93069306930693</v>
      </c>
      <c r="DH176" s="576">
        <f t="shared" si="439"/>
        <v>326440</v>
      </c>
      <c r="DI176" s="577">
        <f t="shared" si="439"/>
        <v>319800</v>
      </c>
      <c r="DJ176" s="576">
        <f t="shared" si="440"/>
        <v>2459</v>
      </c>
      <c r="DK176" s="577">
        <f t="shared" si="440"/>
        <v>2427</v>
      </c>
      <c r="DL176" s="576">
        <f t="shared" si="440"/>
        <v>2459</v>
      </c>
      <c r="DM176" s="577">
        <f t="shared" si="440"/>
        <v>2427</v>
      </c>
      <c r="DN176" s="576">
        <f t="shared" si="441"/>
        <v>4.5997559983733218</v>
      </c>
      <c r="DO176" s="577">
        <f t="shared" si="441"/>
        <v>4.5985990935311083</v>
      </c>
      <c r="DP176" s="576">
        <f t="shared" si="442"/>
        <v>11310.8</v>
      </c>
      <c r="DQ176" s="577">
        <f t="shared" si="442"/>
        <v>11160.8</v>
      </c>
      <c r="DR176" s="576">
        <f t="shared" si="443"/>
        <v>132.89467263115088</v>
      </c>
      <c r="DS176" s="577">
        <f t="shared" si="443"/>
        <v>131.91470951792337</v>
      </c>
      <c r="DT176" s="576">
        <f t="shared" si="444"/>
        <v>326788</v>
      </c>
      <c r="DU176" s="577">
        <f t="shared" si="444"/>
        <v>320157</v>
      </c>
      <c r="DV176" s="574">
        <v>1201</v>
      </c>
      <c r="DW176" s="575">
        <v>1226</v>
      </c>
      <c r="DX176" s="576">
        <f t="shared" si="445"/>
        <v>1201</v>
      </c>
      <c r="DY176" s="577">
        <f t="shared" si="445"/>
        <v>1226</v>
      </c>
      <c r="DZ176" s="574">
        <v>181</v>
      </c>
      <c r="EA176" s="575">
        <v>188</v>
      </c>
      <c r="EB176" s="576">
        <f t="shared" si="446"/>
        <v>181</v>
      </c>
      <c r="EC176" s="577">
        <f t="shared" si="446"/>
        <v>188</v>
      </c>
      <c r="ED176" s="574">
        <v>11</v>
      </c>
      <c r="EE176" s="575">
        <v>0</v>
      </c>
      <c r="EF176" s="576">
        <f t="shared" si="447"/>
        <v>11</v>
      </c>
      <c r="EG176" s="577">
        <f t="shared" si="447"/>
        <v>0</v>
      </c>
      <c r="EH176" s="576">
        <f t="shared" si="448"/>
        <v>1393</v>
      </c>
      <c r="EI176" s="577">
        <f t="shared" si="448"/>
        <v>1414</v>
      </c>
      <c r="EJ176" s="576">
        <f t="shared" si="449"/>
        <v>1393</v>
      </c>
      <c r="EK176" s="577">
        <f t="shared" si="449"/>
        <v>1414</v>
      </c>
      <c r="EL176" s="574">
        <v>3.4</v>
      </c>
      <c r="EM176" s="575">
        <v>3.4</v>
      </c>
      <c r="EN176" s="576">
        <f t="shared" si="450"/>
        <v>4083.4</v>
      </c>
      <c r="EO176" s="577">
        <f t="shared" si="450"/>
        <v>4168.3999999999996</v>
      </c>
      <c r="EP176" s="574">
        <v>2.7</v>
      </c>
      <c r="EQ176" s="575">
        <v>2.6</v>
      </c>
      <c r="ER176" s="576">
        <f t="shared" si="451"/>
        <v>488.70000000000005</v>
      </c>
      <c r="ES176" s="577">
        <f t="shared" si="451"/>
        <v>488.8</v>
      </c>
      <c r="ET176" s="574">
        <v>2.9</v>
      </c>
      <c r="EU176" s="575">
        <v>0</v>
      </c>
      <c r="EV176" s="576">
        <f t="shared" si="452"/>
        <v>31.9</v>
      </c>
      <c r="EW176" s="577">
        <f t="shared" si="452"/>
        <v>0</v>
      </c>
      <c r="EX176" s="576">
        <f t="shared" si="453"/>
        <v>3.3050969131371142</v>
      </c>
      <c r="EY176" s="577">
        <f t="shared" si="453"/>
        <v>3.2936350777934935</v>
      </c>
      <c r="EZ176" s="576">
        <f t="shared" si="454"/>
        <v>4604</v>
      </c>
      <c r="FA176" s="577">
        <f t="shared" si="454"/>
        <v>4657.2</v>
      </c>
      <c r="FB176" s="574">
        <v>91</v>
      </c>
      <c r="FC176" s="575">
        <v>92</v>
      </c>
      <c r="FD176" s="576">
        <f t="shared" si="455"/>
        <v>109291</v>
      </c>
      <c r="FE176" s="577">
        <f t="shared" si="455"/>
        <v>112792</v>
      </c>
      <c r="FF176" s="574">
        <v>42</v>
      </c>
      <c r="FG176" s="575">
        <v>42</v>
      </c>
      <c r="FH176" s="576">
        <f t="shared" si="456"/>
        <v>7602</v>
      </c>
      <c r="FI176" s="577">
        <f t="shared" si="456"/>
        <v>7896</v>
      </c>
      <c r="FJ176" s="574">
        <v>60</v>
      </c>
      <c r="FK176" s="575">
        <v>0</v>
      </c>
      <c r="FL176" s="576">
        <f t="shared" si="457"/>
        <v>660</v>
      </c>
      <c r="FM176" s="577">
        <f t="shared" si="457"/>
        <v>0</v>
      </c>
      <c r="FN176" s="576">
        <f t="shared" si="458"/>
        <v>84.388370423546306</v>
      </c>
      <c r="FO176" s="577">
        <f t="shared" si="458"/>
        <v>85.352192362093348</v>
      </c>
      <c r="FP176" s="576">
        <f t="shared" si="459"/>
        <v>117553</v>
      </c>
      <c r="FQ176" s="577">
        <f t="shared" si="459"/>
        <v>120688</v>
      </c>
      <c r="FR176" s="574">
        <v>1</v>
      </c>
      <c r="FS176" s="575">
        <v>2</v>
      </c>
      <c r="FT176" s="576">
        <f t="shared" si="460"/>
        <v>1</v>
      </c>
      <c r="FU176" s="577">
        <f t="shared" si="460"/>
        <v>2</v>
      </c>
      <c r="FV176" s="574">
        <v>2</v>
      </c>
      <c r="FW176" s="575">
        <v>3.5</v>
      </c>
      <c r="FX176" s="576">
        <f t="shared" si="461"/>
        <v>2</v>
      </c>
      <c r="FY176" s="577">
        <f t="shared" si="461"/>
        <v>7</v>
      </c>
      <c r="FZ176" s="574">
        <v>141</v>
      </c>
      <c r="GA176" s="575">
        <v>65.5</v>
      </c>
      <c r="GB176" s="576">
        <f t="shared" si="462"/>
        <v>141</v>
      </c>
      <c r="GC176" s="577">
        <f t="shared" si="462"/>
        <v>131</v>
      </c>
      <c r="GD176" s="576">
        <f t="shared" si="463"/>
        <v>3645</v>
      </c>
      <c r="GE176" s="577">
        <f t="shared" si="463"/>
        <v>3643</v>
      </c>
      <c r="GF176" s="576">
        <f t="shared" si="463"/>
        <v>3645</v>
      </c>
      <c r="GG176" s="577">
        <f t="shared" si="463"/>
        <v>3643</v>
      </c>
      <c r="GH176" s="576">
        <f t="shared" si="464"/>
        <v>15324.599999999999</v>
      </c>
      <c r="GI176" s="577">
        <f t="shared" si="464"/>
        <v>15285.4</v>
      </c>
      <c r="GJ176" s="576">
        <f t="shared" si="465"/>
        <v>434359</v>
      </c>
      <c r="GK176" s="577">
        <f t="shared" si="465"/>
        <v>431797</v>
      </c>
      <c r="GL176" s="576">
        <f t="shared" si="466"/>
        <v>186</v>
      </c>
      <c r="GM176" s="577">
        <f t="shared" si="466"/>
        <v>190</v>
      </c>
      <c r="GN176" s="576">
        <f t="shared" si="466"/>
        <v>186</v>
      </c>
      <c r="GO176" s="577">
        <f t="shared" si="466"/>
        <v>190</v>
      </c>
      <c r="GP176" s="576">
        <f t="shared" si="467"/>
        <v>510.30000000000007</v>
      </c>
      <c r="GQ176" s="577">
        <f t="shared" si="467"/>
        <v>499.8</v>
      </c>
      <c r="GR176" s="576">
        <f t="shared" si="468"/>
        <v>8052</v>
      </c>
      <c r="GS176" s="577">
        <f t="shared" si="468"/>
        <v>8080</v>
      </c>
      <c r="GT176" s="576">
        <f t="shared" si="469"/>
        <v>3831</v>
      </c>
      <c r="GU176" s="577">
        <f t="shared" si="469"/>
        <v>3833</v>
      </c>
      <c r="GV176" s="576">
        <f t="shared" si="469"/>
        <v>3831</v>
      </c>
      <c r="GW176" s="577">
        <f t="shared" si="469"/>
        <v>3833</v>
      </c>
      <c r="GX176" s="576">
        <f t="shared" si="470"/>
        <v>15834.899999999998</v>
      </c>
      <c r="GY176" s="577">
        <f t="shared" si="470"/>
        <v>15785.199999999999</v>
      </c>
      <c r="GZ176" s="576">
        <f t="shared" si="470"/>
        <v>442411</v>
      </c>
      <c r="HA176" s="577">
        <f t="shared" si="470"/>
        <v>439877</v>
      </c>
      <c r="HB176" s="576">
        <f t="shared" si="471"/>
        <v>21</v>
      </c>
      <c r="HC176" s="577">
        <f t="shared" si="471"/>
        <v>8</v>
      </c>
      <c r="HD176" s="576">
        <f t="shared" si="471"/>
        <v>21</v>
      </c>
      <c r="HE176" s="577">
        <f t="shared" si="471"/>
        <v>8</v>
      </c>
      <c r="HF176" s="576">
        <f t="shared" si="472"/>
        <v>79.900000000000006</v>
      </c>
      <c r="HG176" s="577">
        <f t="shared" si="472"/>
        <v>32.799999999999997</v>
      </c>
      <c r="HH176" s="576">
        <f t="shared" si="473"/>
        <v>1930</v>
      </c>
      <c r="HI176" s="577">
        <f t="shared" si="473"/>
        <v>968</v>
      </c>
      <c r="HJ176" s="576">
        <f t="shared" si="474"/>
        <v>15916.8</v>
      </c>
      <c r="HK176" s="577">
        <f t="shared" si="474"/>
        <v>15825</v>
      </c>
      <c r="HL176" s="576">
        <f t="shared" si="475"/>
        <v>444482</v>
      </c>
      <c r="HM176" s="577">
        <f t="shared" si="475"/>
        <v>440976</v>
      </c>
    </row>
    <row r="177" spans="1:221">
      <c r="A177" s="587" t="s">
        <v>540</v>
      </c>
      <c r="B177" s="589" t="s">
        <v>547</v>
      </c>
      <c r="C177" s="102"/>
      <c r="D177" s="103">
        <v>199102</v>
      </c>
      <c r="E177" s="103">
        <v>3</v>
      </c>
      <c r="F177" s="574">
        <v>1516</v>
      </c>
      <c r="G177" s="575">
        <v>1662</v>
      </c>
      <c r="H177" s="574">
        <v>3</v>
      </c>
      <c r="I177" s="575">
        <v>1</v>
      </c>
      <c r="J177" s="576">
        <f t="shared" si="408"/>
        <v>1513</v>
      </c>
      <c r="K177" s="577">
        <f t="shared" si="408"/>
        <v>1661</v>
      </c>
      <c r="L177" s="574">
        <v>120</v>
      </c>
      <c r="M177" s="575">
        <v>120</v>
      </c>
      <c r="N177" s="576">
        <f t="shared" si="409"/>
        <v>1513</v>
      </c>
      <c r="O177" s="577">
        <f t="shared" si="409"/>
        <v>1661</v>
      </c>
      <c r="P177" s="576">
        <f t="shared" si="409"/>
        <v>1513</v>
      </c>
      <c r="Q177" s="577">
        <f t="shared" si="409"/>
        <v>1661</v>
      </c>
      <c r="R177" s="574">
        <v>32</v>
      </c>
      <c r="S177" s="575">
        <v>22</v>
      </c>
      <c r="T177" s="576">
        <f t="shared" si="410"/>
        <v>32</v>
      </c>
      <c r="U177" s="577">
        <f t="shared" si="410"/>
        <v>22</v>
      </c>
      <c r="V177" s="574">
        <v>0</v>
      </c>
      <c r="W177" s="575">
        <v>0</v>
      </c>
      <c r="X177" s="576">
        <f t="shared" si="411"/>
        <v>0</v>
      </c>
      <c r="Y177" s="577">
        <f t="shared" si="411"/>
        <v>0</v>
      </c>
      <c r="Z177" s="574">
        <v>0</v>
      </c>
      <c r="AA177" s="575">
        <v>0</v>
      </c>
      <c r="AB177" s="576">
        <f t="shared" si="412"/>
        <v>0</v>
      </c>
      <c r="AC177" s="577">
        <f t="shared" si="412"/>
        <v>0</v>
      </c>
      <c r="AD177" s="576">
        <f t="shared" si="413"/>
        <v>32</v>
      </c>
      <c r="AE177" s="577">
        <f t="shared" si="413"/>
        <v>22</v>
      </c>
      <c r="AF177" s="576">
        <f t="shared" si="414"/>
        <v>32</v>
      </c>
      <c r="AG177" s="577">
        <f t="shared" si="414"/>
        <v>22</v>
      </c>
      <c r="AH177" s="574">
        <v>5.5</v>
      </c>
      <c r="AI177" s="575">
        <v>6.5</v>
      </c>
      <c r="AJ177" s="576">
        <f t="shared" si="415"/>
        <v>176</v>
      </c>
      <c r="AK177" s="577">
        <f t="shared" si="415"/>
        <v>143</v>
      </c>
      <c r="AL177" s="574">
        <v>0</v>
      </c>
      <c r="AM177" s="575">
        <v>0</v>
      </c>
      <c r="AN177" s="576">
        <f t="shared" si="416"/>
        <v>0</v>
      </c>
      <c r="AO177" s="577">
        <f t="shared" si="416"/>
        <v>0</v>
      </c>
      <c r="AP177" s="574">
        <v>0</v>
      </c>
      <c r="AQ177" s="575">
        <v>0</v>
      </c>
      <c r="AR177" s="576">
        <f t="shared" si="417"/>
        <v>0</v>
      </c>
      <c r="AS177" s="577">
        <f t="shared" si="417"/>
        <v>0</v>
      </c>
      <c r="AT177" s="576">
        <f t="shared" si="418"/>
        <v>5.5</v>
      </c>
      <c r="AU177" s="577">
        <f t="shared" si="418"/>
        <v>6.5</v>
      </c>
      <c r="AV177" s="576">
        <f t="shared" si="419"/>
        <v>176</v>
      </c>
      <c r="AW177" s="577">
        <f t="shared" si="419"/>
        <v>143</v>
      </c>
      <c r="AX177" s="574">
        <v>157</v>
      </c>
      <c r="AY177" s="575">
        <v>166</v>
      </c>
      <c r="AZ177" s="576">
        <f t="shared" si="420"/>
        <v>5024</v>
      </c>
      <c r="BA177" s="577">
        <f t="shared" si="420"/>
        <v>3652</v>
      </c>
      <c r="BB177" s="574">
        <v>0</v>
      </c>
      <c r="BC177" s="575">
        <v>0</v>
      </c>
      <c r="BD177" s="576">
        <f t="shared" si="421"/>
        <v>0</v>
      </c>
      <c r="BE177" s="577">
        <f t="shared" si="421"/>
        <v>0</v>
      </c>
      <c r="BF177" s="574">
        <v>0</v>
      </c>
      <c r="BG177" s="575">
        <v>0</v>
      </c>
      <c r="BH177" s="576">
        <f t="shared" si="422"/>
        <v>0</v>
      </c>
      <c r="BI177" s="577">
        <f t="shared" si="422"/>
        <v>0</v>
      </c>
      <c r="BJ177" s="576">
        <f t="shared" si="423"/>
        <v>157</v>
      </c>
      <c r="BK177" s="577">
        <f t="shared" si="423"/>
        <v>166</v>
      </c>
      <c r="BL177" s="576">
        <f t="shared" si="424"/>
        <v>5024</v>
      </c>
      <c r="BM177" s="577">
        <f t="shared" si="424"/>
        <v>3652</v>
      </c>
      <c r="BN177" s="574">
        <v>1052</v>
      </c>
      <c r="BO177" s="575">
        <v>1100</v>
      </c>
      <c r="BP177" s="576">
        <f t="shared" si="425"/>
        <v>1052</v>
      </c>
      <c r="BQ177" s="577">
        <f t="shared" si="425"/>
        <v>1100</v>
      </c>
      <c r="BR177" s="574">
        <v>9</v>
      </c>
      <c r="BS177" s="575">
        <v>15</v>
      </c>
      <c r="BT177" s="576">
        <f t="shared" si="426"/>
        <v>9</v>
      </c>
      <c r="BU177" s="577">
        <f t="shared" si="426"/>
        <v>15</v>
      </c>
      <c r="BV177" s="574">
        <v>0</v>
      </c>
      <c r="BW177" s="575">
        <v>4</v>
      </c>
      <c r="BX177" s="576">
        <f t="shared" si="427"/>
        <v>0</v>
      </c>
      <c r="BY177" s="577">
        <f t="shared" si="427"/>
        <v>4</v>
      </c>
      <c r="BZ177" s="576">
        <f t="shared" si="428"/>
        <v>1061</v>
      </c>
      <c r="CA177" s="577">
        <f t="shared" si="428"/>
        <v>1119</v>
      </c>
      <c r="CB177" s="576">
        <f t="shared" si="429"/>
        <v>1061</v>
      </c>
      <c r="CC177" s="577">
        <f t="shared" si="429"/>
        <v>1119</v>
      </c>
      <c r="CD177" s="574">
        <v>5.0999999999999996</v>
      </c>
      <c r="CE177" s="575">
        <v>5.0999999999999996</v>
      </c>
      <c r="CF177" s="576">
        <f t="shared" si="430"/>
        <v>5365.2</v>
      </c>
      <c r="CG177" s="577">
        <f t="shared" si="430"/>
        <v>5610</v>
      </c>
      <c r="CH177" s="574">
        <v>5.9</v>
      </c>
      <c r="CI177" s="575">
        <v>8.1999999999999993</v>
      </c>
      <c r="CJ177" s="576">
        <f t="shared" si="431"/>
        <v>53.1</v>
      </c>
      <c r="CK177" s="577">
        <f t="shared" si="431"/>
        <v>122.99999999999999</v>
      </c>
      <c r="CL177" s="574">
        <v>0</v>
      </c>
      <c r="CM177" s="575">
        <v>6.5</v>
      </c>
      <c r="CN177" s="576">
        <f t="shared" si="432"/>
        <v>0</v>
      </c>
      <c r="CO177" s="577">
        <f t="shared" si="432"/>
        <v>26</v>
      </c>
      <c r="CP177" s="576">
        <f t="shared" si="433"/>
        <v>5.1067860508953817</v>
      </c>
      <c r="CQ177" s="577">
        <f t="shared" si="433"/>
        <v>5.1465594280607689</v>
      </c>
      <c r="CR177" s="576">
        <f t="shared" si="434"/>
        <v>5418.3</v>
      </c>
      <c r="CS177" s="577">
        <f t="shared" si="434"/>
        <v>5759</v>
      </c>
      <c r="CT177" s="574">
        <v>145</v>
      </c>
      <c r="CU177" s="575">
        <v>144</v>
      </c>
      <c r="CV177" s="576">
        <f t="shared" si="435"/>
        <v>152540</v>
      </c>
      <c r="CW177" s="577">
        <f t="shared" si="435"/>
        <v>158400</v>
      </c>
      <c r="CX177" s="574">
        <v>143</v>
      </c>
      <c r="CY177" s="575">
        <v>150</v>
      </c>
      <c r="CZ177" s="576">
        <f t="shared" si="436"/>
        <v>1287</v>
      </c>
      <c r="DA177" s="577">
        <f t="shared" si="436"/>
        <v>2250</v>
      </c>
      <c r="DB177" s="574">
        <v>0</v>
      </c>
      <c r="DC177" s="575">
        <v>153</v>
      </c>
      <c r="DD177" s="576">
        <f t="shared" si="437"/>
        <v>0</v>
      </c>
      <c r="DE177" s="577">
        <f t="shared" si="437"/>
        <v>612</v>
      </c>
      <c r="DF177" s="576">
        <f t="shared" si="438"/>
        <v>144.98303487276155</v>
      </c>
      <c r="DG177" s="577">
        <f t="shared" si="438"/>
        <v>144.11260053619304</v>
      </c>
      <c r="DH177" s="576">
        <f t="shared" si="439"/>
        <v>153827</v>
      </c>
      <c r="DI177" s="577">
        <f t="shared" si="439"/>
        <v>161262</v>
      </c>
      <c r="DJ177" s="576">
        <f t="shared" si="440"/>
        <v>1093</v>
      </c>
      <c r="DK177" s="577">
        <f t="shared" si="440"/>
        <v>1141</v>
      </c>
      <c r="DL177" s="576">
        <f t="shared" si="440"/>
        <v>1093</v>
      </c>
      <c r="DM177" s="577">
        <f t="shared" si="440"/>
        <v>1141</v>
      </c>
      <c r="DN177" s="576">
        <f t="shared" si="441"/>
        <v>5.1182982616651422</v>
      </c>
      <c r="DO177" s="577">
        <f t="shared" si="441"/>
        <v>5.1726555652936019</v>
      </c>
      <c r="DP177" s="576">
        <f t="shared" si="442"/>
        <v>5594.3</v>
      </c>
      <c r="DQ177" s="577">
        <f t="shared" si="442"/>
        <v>5902</v>
      </c>
      <c r="DR177" s="576">
        <f t="shared" si="443"/>
        <v>145.33485818847208</v>
      </c>
      <c r="DS177" s="577">
        <f t="shared" si="443"/>
        <v>144.53461875547765</v>
      </c>
      <c r="DT177" s="576">
        <f t="shared" si="444"/>
        <v>158851</v>
      </c>
      <c r="DU177" s="577">
        <f t="shared" si="444"/>
        <v>164914</v>
      </c>
      <c r="DV177" s="574">
        <v>361</v>
      </c>
      <c r="DW177" s="575">
        <v>460</v>
      </c>
      <c r="DX177" s="576">
        <f t="shared" si="445"/>
        <v>361</v>
      </c>
      <c r="DY177" s="577">
        <f t="shared" si="445"/>
        <v>460</v>
      </c>
      <c r="DZ177" s="574">
        <v>49</v>
      </c>
      <c r="EA177" s="575">
        <v>47</v>
      </c>
      <c r="EB177" s="576">
        <f t="shared" si="446"/>
        <v>49</v>
      </c>
      <c r="EC177" s="577">
        <f t="shared" si="446"/>
        <v>47</v>
      </c>
      <c r="ED177" s="574">
        <v>4</v>
      </c>
      <c r="EE177" s="575">
        <v>6</v>
      </c>
      <c r="EF177" s="576">
        <f t="shared" si="447"/>
        <v>4</v>
      </c>
      <c r="EG177" s="577">
        <f t="shared" si="447"/>
        <v>6</v>
      </c>
      <c r="EH177" s="576">
        <f t="shared" si="448"/>
        <v>414</v>
      </c>
      <c r="EI177" s="577">
        <f t="shared" si="448"/>
        <v>513</v>
      </c>
      <c r="EJ177" s="576">
        <f t="shared" si="449"/>
        <v>414</v>
      </c>
      <c r="EK177" s="577">
        <f t="shared" si="449"/>
        <v>513</v>
      </c>
      <c r="EL177" s="574">
        <v>3.5</v>
      </c>
      <c r="EM177" s="575">
        <v>3.6</v>
      </c>
      <c r="EN177" s="576">
        <f t="shared" si="450"/>
        <v>1263.5</v>
      </c>
      <c r="EO177" s="577">
        <f t="shared" si="450"/>
        <v>1656</v>
      </c>
      <c r="EP177" s="574">
        <v>4.7</v>
      </c>
      <c r="EQ177" s="575">
        <v>3.9</v>
      </c>
      <c r="ER177" s="576">
        <f t="shared" si="451"/>
        <v>230.3</v>
      </c>
      <c r="ES177" s="577">
        <f t="shared" si="451"/>
        <v>183.29999999999998</v>
      </c>
      <c r="ET177" s="574">
        <v>2.2999999999999998</v>
      </c>
      <c r="EU177" s="575">
        <v>3.2</v>
      </c>
      <c r="EV177" s="576">
        <f t="shared" si="452"/>
        <v>9.1999999999999993</v>
      </c>
      <c r="EW177" s="577">
        <f t="shared" si="452"/>
        <v>19.200000000000003</v>
      </c>
      <c r="EX177" s="576">
        <f t="shared" si="453"/>
        <v>3.6304347826086958</v>
      </c>
      <c r="EY177" s="577">
        <f t="shared" si="453"/>
        <v>3.6228070175438596</v>
      </c>
      <c r="EZ177" s="576">
        <f t="shared" si="454"/>
        <v>1503</v>
      </c>
      <c r="FA177" s="577">
        <f t="shared" si="454"/>
        <v>1858.5</v>
      </c>
      <c r="FB177" s="574">
        <v>99</v>
      </c>
      <c r="FC177" s="575">
        <v>100</v>
      </c>
      <c r="FD177" s="576">
        <f t="shared" si="455"/>
        <v>35739</v>
      </c>
      <c r="FE177" s="577">
        <f t="shared" si="455"/>
        <v>46000</v>
      </c>
      <c r="FF177" s="574">
        <v>75</v>
      </c>
      <c r="FG177" s="575">
        <v>70</v>
      </c>
      <c r="FH177" s="576">
        <f t="shared" si="456"/>
        <v>3675</v>
      </c>
      <c r="FI177" s="577">
        <f t="shared" si="456"/>
        <v>3290</v>
      </c>
      <c r="FJ177" s="574">
        <v>68</v>
      </c>
      <c r="FK177" s="575">
        <v>98</v>
      </c>
      <c r="FL177" s="576">
        <f t="shared" si="457"/>
        <v>272</v>
      </c>
      <c r="FM177" s="577">
        <f t="shared" si="457"/>
        <v>588</v>
      </c>
      <c r="FN177" s="576">
        <f t="shared" si="458"/>
        <v>95.859903381642511</v>
      </c>
      <c r="FO177" s="577">
        <f t="shared" si="458"/>
        <v>97.228070175438603</v>
      </c>
      <c r="FP177" s="576">
        <f t="shared" si="459"/>
        <v>39686</v>
      </c>
      <c r="FQ177" s="577">
        <f t="shared" si="459"/>
        <v>49878</v>
      </c>
      <c r="FR177" s="574">
        <v>6</v>
      </c>
      <c r="FS177" s="575">
        <v>7</v>
      </c>
      <c r="FT177" s="576">
        <f t="shared" si="460"/>
        <v>6</v>
      </c>
      <c r="FU177" s="577">
        <f t="shared" si="460"/>
        <v>7</v>
      </c>
      <c r="FV177" s="574">
        <v>8</v>
      </c>
      <c r="FW177" s="575">
        <v>8.1</v>
      </c>
      <c r="FX177" s="576">
        <f t="shared" si="461"/>
        <v>48</v>
      </c>
      <c r="FY177" s="577">
        <f t="shared" si="461"/>
        <v>56.699999999999996</v>
      </c>
      <c r="FZ177" s="574">
        <v>172.5</v>
      </c>
      <c r="GA177" s="575">
        <v>153.6</v>
      </c>
      <c r="GB177" s="576">
        <f t="shared" si="462"/>
        <v>1035</v>
      </c>
      <c r="GC177" s="577">
        <f t="shared" si="462"/>
        <v>1075.2</v>
      </c>
      <c r="GD177" s="576">
        <f t="shared" si="463"/>
        <v>1445</v>
      </c>
      <c r="GE177" s="577">
        <f t="shared" si="463"/>
        <v>1582</v>
      </c>
      <c r="GF177" s="576">
        <f t="shared" si="463"/>
        <v>1445</v>
      </c>
      <c r="GG177" s="577">
        <f t="shared" si="463"/>
        <v>1582</v>
      </c>
      <c r="GH177" s="576">
        <f t="shared" si="464"/>
        <v>6804.7</v>
      </c>
      <c r="GI177" s="577">
        <f t="shared" si="464"/>
        <v>7409</v>
      </c>
      <c r="GJ177" s="576">
        <f t="shared" si="465"/>
        <v>193303</v>
      </c>
      <c r="GK177" s="577">
        <f t="shared" si="465"/>
        <v>208052</v>
      </c>
      <c r="GL177" s="576">
        <f t="shared" si="466"/>
        <v>58</v>
      </c>
      <c r="GM177" s="577">
        <f t="shared" si="466"/>
        <v>62</v>
      </c>
      <c r="GN177" s="576">
        <f t="shared" si="466"/>
        <v>58</v>
      </c>
      <c r="GO177" s="577">
        <f t="shared" si="466"/>
        <v>62</v>
      </c>
      <c r="GP177" s="576">
        <f t="shared" si="467"/>
        <v>283.40000000000003</v>
      </c>
      <c r="GQ177" s="577">
        <f t="shared" si="467"/>
        <v>306.29999999999995</v>
      </c>
      <c r="GR177" s="576">
        <f t="shared" si="468"/>
        <v>4962</v>
      </c>
      <c r="GS177" s="577">
        <f t="shared" si="468"/>
        <v>5540</v>
      </c>
      <c r="GT177" s="576">
        <f t="shared" si="469"/>
        <v>1503</v>
      </c>
      <c r="GU177" s="577">
        <f t="shared" si="469"/>
        <v>1644</v>
      </c>
      <c r="GV177" s="576">
        <f t="shared" si="469"/>
        <v>1503</v>
      </c>
      <c r="GW177" s="577">
        <f t="shared" si="469"/>
        <v>1644</v>
      </c>
      <c r="GX177" s="576">
        <f t="shared" si="470"/>
        <v>7088.0999999999995</v>
      </c>
      <c r="GY177" s="577">
        <f t="shared" si="470"/>
        <v>7715.3</v>
      </c>
      <c r="GZ177" s="576">
        <f t="shared" si="470"/>
        <v>198265</v>
      </c>
      <c r="HA177" s="577">
        <f t="shared" si="470"/>
        <v>213592</v>
      </c>
      <c r="HB177" s="576">
        <f t="shared" si="471"/>
        <v>4</v>
      </c>
      <c r="HC177" s="577">
        <f t="shared" si="471"/>
        <v>10</v>
      </c>
      <c r="HD177" s="576">
        <f t="shared" si="471"/>
        <v>4</v>
      </c>
      <c r="HE177" s="577">
        <f t="shared" si="471"/>
        <v>10</v>
      </c>
      <c r="HF177" s="576">
        <f t="shared" si="472"/>
        <v>9.1999999999999993</v>
      </c>
      <c r="HG177" s="577">
        <f t="shared" si="472"/>
        <v>45.2</v>
      </c>
      <c r="HH177" s="576">
        <f t="shared" si="473"/>
        <v>272</v>
      </c>
      <c r="HI177" s="577">
        <f t="shared" si="473"/>
        <v>1200</v>
      </c>
      <c r="HJ177" s="576">
        <f t="shared" si="474"/>
        <v>7145.3</v>
      </c>
      <c r="HK177" s="577">
        <f t="shared" si="474"/>
        <v>7817.2</v>
      </c>
      <c r="HL177" s="576">
        <f t="shared" si="475"/>
        <v>199572</v>
      </c>
      <c r="HM177" s="577">
        <f t="shared" si="475"/>
        <v>215867.2</v>
      </c>
    </row>
    <row r="178" spans="1:221">
      <c r="A178" s="587" t="s">
        <v>540</v>
      </c>
      <c r="B178" s="588" t="s">
        <v>548</v>
      </c>
      <c r="C178" s="102"/>
      <c r="D178" s="103">
        <v>199157</v>
      </c>
      <c r="E178" s="103">
        <v>3</v>
      </c>
      <c r="F178" s="574">
        <v>1120</v>
      </c>
      <c r="G178" s="575">
        <v>1026</v>
      </c>
      <c r="H178" s="574">
        <v>6</v>
      </c>
      <c r="I178" s="575">
        <v>8</v>
      </c>
      <c r="J178" s="576">
        <f t="shared" si="408"/>
        <v>1114</v>
      </c>
      <c r="K178" s="577">
        <f t="shared" si="408"/>
        <v>1018</v>
      </c>
      <c r="L178" s="574">
        <v>120</v>
      </c>
      <c r="M178" s="575">
        <v>120</v>
      </c>
      <c r="N178" s="576">
        <f t="shared" si="409"/>
        <v>1114</v>
      </c>
      <c r="O178" s="577">
        <f t="shared" si="409"/>
        <v>1018</v>
      </c>
      <c r="P178" s="576">
        <f t="shared" si="409"/>
        <v>1114</v>
      </c>
      <c r="Q178" s="577">
        <f t="shared" si="409"/>
        <v>1018</v>
      </c>
      <c r="R178" s="574">
        <v>18</v>
      </c>
      <c r="S178" s="575">
        <v>13</v>
      </c>
      <c r="T178" s="576">
        <f t="shared" si="410"/>
        <v>18</v>
      </c>
      <c r="U178" s="577">
        <f t="shared" si="410"/>
        <v>13</v>
      </c>
      <c r="V178" s="574">
        <v>1</v>
      </c>
      <c r="W178" s="575">
        <v>3</v>
      </c>
      <c r="X178" s="576">
        <f t="shared" si="411"/>
        <v>1</v>
      </c>
      <c r="Y178" s="577">
        <f t="shared" si="411"/>
        <v>3</v>
      </c>
      <c r="Z178" s="574">
        <v>0</v>
      </c>
      <c r="AA178" s="575">
        <v>0</v>
      </c>
      <c r="AB178" s="576">
        <f t="shared" si="412"/>
        <v>0</v>
      </c>
      <c r="AC178" s="577">
        <f t="shared" si="412"/>
        <v>0</v>
      </c>
      <c r="AD178" s="576">
        <f t="shared" si="413"/>
        <v>19</v>
      </c>
      <c r="AE178" s="577">
        <f t="shared" si="413"/>
        <v>16</v>
      </c>
      <c r="AF178" s="576">
        <f t="shared" si="414"/>
        <v>19</v>
      </c>
      <c r="AG178" s="577">
        <f t="shared" si="414"/>
        <v>16</v>
      </c>
      <c r="AH178" s="574">
        <v>4.4000000000000004</v>
      </c>
      <c r="AI178" s="575">
        <v>4.2</v>
      </c>
      <c r="AJ178" s="576">
        <f t="shared" si="415"/>
        <v>79.2</v>
      </c>
      <c r="AK178" s="577">
        <f t="shared" si="415"/>
        <v>54.6</v>
      </c>
      <c r="AL178" s="574">
        <v>7</v>
      </c>
      <c r="AM178" s="575">
        <v>7.3</v>
      </c>
      <c r="AN178" s="576">
        <f t="shared" si="416"/>
        <v>7</v>
      </c>
      <c r="AO178" s="577">
        <f t="shared" si="416"/>
        <v>21.9</v>
      </c>
      <c r="AP178" s="574">
        <v>0</v>
      </c>
      <c r="AQ178" s="575">
        <v>0</v>
      </c>
      <c r="AR178" s="576">
        <f t="shared" si="417"/>
        <v>0</v>
      </c>
      <c r="AS178" s="577">
        <f t="shared" si="417"/>
        <v>0</v>
      </c>
      <c r="AT178" s="576">
        <f t="shared" si="418"/>
        <v>4.5368421052631582</v>
      </c>
      <c r="AU178" s="577">
        <f t="shared" si="418"/>
        <v>4.78125</v>
      </c>
      <c r="AV178" s="576">
        <f t="shared" si="419"/>
        <v>86.2</v>
      </c>
      <c r="AW178" s="577">
        <f t="shared" si="419"/>
        <v>76.5</v>
      </c>
      <c r="AX178" s="574">
        <v>137</v>
      </c>
      <c r="AY178" s="575">
        <v>147</v>
      </c>
      <c r="AZ178" s="576">
        <f t="shared" si="420"/>
        <v>2466</v>
      </c>
      <c r="BA178" s="577">
        <f t="shared" si="420"/>
        <v>1911</v>
      </c>
      <c r="BB178" s="574">
        <v>126</v>
      </c>
      <c r="BC178" s="575">
        <v>169</v>
      </c>
      <c r="BD178" s="576">
        <f t="shared" si="421"/>
        <v>126</v>
      </c>
      <c r="BE178" s="577">
        <f t="shared" si="421"/>
        <v>507</v>
      </c>
      <c r="BF178" s="574">
        <v>0</v>
      </c>
      <c r="BG178" s="575">
        <v>0</v>
      </c>
      <c r="BH178" s="576">
        <f t="shared" si="422"/>
        <v>0</v>
      </c>
      <c r="BI178" s="577">
        <f t="shared" si="422"/>
        <v>0</v>
      </c>
      <c r="BJ178" s="576">
        <f t="shared" si="423"/>
        <v>136.42105263157896</v>
      </c>
      <c r="BK178" s="577">
        <f t="shared" si="423"/>
        <v>151.125</v>
      </c>
      <c r="BL178" s="576">
        <f t="shared" si="424"/>
        <v>2592</v>
      </c>
      <c r="BM178" s="577">
        <f t="shared" si="424"/>
        <v>2418</v>
      </c>
      <c r="BN178" s="574">
        <v>669</v>
      </c>
      <c r="BO178" s="575">
        <v>584</v>
      </c>
      <c r="BP178" s="576">
        <f t="shared" si="425"/>
        <v>669</v>
      </c>
      <c r="BQ178" s="577">
        <f t="shared" si="425"/>
        <v>584</v>
      </c>
      <c r="BR178" s="574">
        <v>11</v>
      </c>
      <c r="BS178" s="575">
        <v>9</v>
      </c>
      <c r="BT178" s="576">
        <f t="shared" si="426"/>
        <v>11</v>
      </c>
      <c r="BU178" s="577">
        <f t="shared" si="426"/>
        <v>9</v>
      </c>
      <c r="BV178" s="574">
        <v>2</v>
      </c>
      <c r="BW178" s="575">
        <v>3</v>
      </c>
      <c r="BX178" s="576">
        <f t="shared" si="427"/>
        <v>2</v>
      </c>
      <c r="BY178" s="577">
        <f t="shared" si="427"/>
        <v>3</v>
      </c>
      <c r="BZ178" s="576">
        <f t="shared" si="428"/>
        <v>682</v>
      </c>
      <c r="CA178" s="577">
        <f t="shared" si="428"/>
        <v>596</v>
      </c>
      <c r="CB178" s="576">
        <f t="shared" si="429"/>
        <v>682</v>
      </c>
      <c r="CC178" s="577">
        <f t="shared" si="429"/>
        <v>596</v>
      </c>
      <c r="CD178" s="574">
        <v>5.2</v>
      </c>
      <c r="CE178" s="575">
        <v>5.2</v>
      </c>
      <c r="CF178" s="576">
        <f t="shared" si="430"/>
        <v>3478.8</v>
      </c>
      <c r="CG178" s="577">
        <f t="shared" si="430"/>
        <v>3036.8</v>
      </c>
      <c r="CH178" s="574">
        <v>6.4</v>
      </c>
      <c r="CI178" s="575">
        <v>8.1999999999999993</v>
      </c>
      <c r="CJ178" s="576">
        <f t="shared" si="431"/>
        <v>70.400000000000006</v>
      </c>
      <c r="CK178" s="577">
        <f t="shared" si="431"/>
        <v>73.8</v>
      </c>
      <c r="CL178" s="574">
        <v>6.5</v>
      </c>
      <c r="CM178" s="575">
        <v>4</v>
      </c>
      <c r="CN178" s="576">
        <f t="shared" si="432"/>
        <v>13</v>
      </c>
      <c r="CO178" s="577">
        <f t="shared" si="432"/>
        <v>12</v>
      </c>
      <c r="CP178" s="576">
        <f t="shared" si="433"/>
        <v>5.2231671554252204</v>
      </c>
      <c r="CQ178" s="577">
        <f t="shared" si="433"/>
        <v>5.2392617449664431</v>
      </c>
      <c r="CR178" s="576">
        <f t="shared" si="434"/>
        <v>3562.2000000000003</v>
      </c>
      <c r="CS178" s="577">
        <f t="shared" si="434"/>
        <v>3122.6</v>
      </c>
      <c r="CT178" s="574">
        <v>147</v>
      </c>
      <c r="CU178" s="575">
        <v>143</v>
      </c>
      <c r="CV178" s="576">
        <f t="shared" si="435"/>
        <v>98343</v>
      </c>
      <c r="CW178" s="577">
        <f t="shared" si="435"/>
        <v>83512</v>
      </c>
      <c r="CX178" s="574">
        <v>97</v>
      </c>
      <c r="CY178" s="575">
        <v>157</v>
      </c>
      <c r="CZ178" s="576">
        <f t="shared" si="436"/>
        <v>1067</v>
      </c>
      <c r="DA178" s="577">
        <f t="shared" si="436"/>
        <v>1413</v>
      </c>
      <c r="DB178" s="574">
        <v>138</v>
      </c>
      <c r="DC178" s="575">
        <v>114</v>
      </c>
      <c r="DD178" s="576">
        <f t="shared" si="437"/>
        <v>276</v>
      </c>
      <c r="DE178" s="577">
        <f t="shared" si="437"/>
        <v>342</v>
      </c>
      <c r="DF178" s="576">
        <f t="shared" si="438"/>
        <v>146.16715542521993</v>
      </c>
      <c r="DG178" s="577">
        <f t="shared" si="438"/>
        <v>143.06543624161074</v>
      </c>
      <c r="DH178" s="576">
        <f t="shared" si="439"/>
        <v>99686</v>
      </c>
      <c r="DI178" s="577">
        <f t="shared" si="439"/>
        <v>85267</v>
      </c>
      <c r="DJ178" s="576">
        <f t="shared" si="440"/>
        <v>701</v>
      </c>
      <c r="DK178" s="577">
        <f t="shared" si="440"/>
        <v>612</v>
      </c>
      <c r="DL178" s="576">
        <f t="shared" si="440"/>
        <v>701</v>
      </c>
      <c r="DM178" s="577">
        <f t="shared" si="440"/>
        <v>612</v>
      </c>
      <c r="DN178" s="576">
        <f t="shared" si="441"/>
        <v>5.2045649072753211</v>
      </c>
      <c r="DO178" s="577">
        <f t="shared" si="441"/>
        <v>5.227287581699346</v>
      </c>
      <c r="DP178" s="576">
        <f t="shared" si="442"/>
        <v>3648.4</v>
      </c>
      <c r="DQ178" s="577">
        <f t="shared" si="442"/>
        <v>3199.1</v>
      </c>
      <c r="DR178" s="576">
        <f t="shared" si="443"/>
        <v>145.90299572039942</v>
      </c>
      <c r="DS178" s="577">
        <f t="shared" si="443"/>
        <v>143.27614379084969</v>
      </c>
      <c r="DT178" s="576">
        <f t="shared" si="444"/>
        <v>102277.99999999999</v>
      </c>
      <c r="DU178" s="577">
        <f t="shared" si="444"/>
        <v>87685.000000000015</v>
      </c>
      <c r="DV178" s="574">
        <v>326</v>
      </c>
      <c r="DW178" s="575">
        <v>332</v>
      </c>
      <c r="DX178" s="576">
        <f t="shared" si="445"/>
        <v>326</v>
      </c>
      <c r="DY178" s="577">
        <f t="shared" si="445"/>
        <v>332</v>
      </c>
      <c r="DZ178" s="574">
        <v>83</v>
      </c>
      <c r="EA178" s="575">
        <v>70</v>
      </c>
      <c r="EB178" s="576">
        <f t="shared" si="446"/>
        <v>83</v>
      </c>
      <c r="EC178" s="577">
        <f t="shared" si="446"/>
        <v>70</v>
      </c>
      <c r="ED178" s="574">
        <v>4</v>
      </c>
      <c r="EE178" s="575">
        <v>4</v>
      </c>
      <c r="EF178" s="576">
        <f t="shared" si="447"/>
        <v>4</v>
      </c>
      <c r="EG178" s="577">
        <f t="shared" si="447"/>
        <v>4</v>
      </c>
      <c r="EH178" s="576">
        <f t="shared" si="448"/>
        <v>413</v>
      </c>
      <c r="EI178" s="577">
        <f t="shared" si="448"/>
        <v>406</v>
      </c>
      <c r="EJ178" s="576">
        <f t="shared" si="449"/>
        <v>413</v>
      </c>
      <c r="EK178" s="577">
        <f t="shared" si="449"/>
        <v>406</v>
      </c>
      <c r="EL178" s="574">
        <v>3.7</v>
      </c>
      <c r="EM178" s="575">
        <v>3.6</v>
      </c>
      <c r="EN178" s="576">
        <f t="shared" si="450"/>
        <v>1206.2</v>
      </c>
      <c r="EO178" s="577">
        <f t="shared" si="450"/>
        <v>1195.2</v>
      </c>
      <c r="EP178" s="574">
        <v>4.5</v>
      </c>
      <c r="EQ178" s="575">
        <v>4.3</v>
      </c>
      <c r="ER178" s="576">
        <f t="shared" si="451"/>
        <v>373.5</v>
      </c>
      <c r="ES178" s="577">
        <f t="shared" si="451"/>
        <v>301</v>
      </c>
      <c r="ET178" s="574">
        <v>3.4</v>
      </c>
      <c r="EU178" s="575">
        <v>3.4</v>
      </c>
      <c r="EV178" s="576">
        <f t="shared" si="452"/>
        <v>13.6</v>
      </c>
      <c r="EW178" s="577">
        <f t="shared" si="452"/>
        <v>13.6</v>
      </c>
      <c r="EX178" s="576">
        <f t="shared" si="453"/>
        <v>3.8578692493946729</v>
      </c>
      <c r="EY178" s="577">
        <f t="shared" si="453"/>
        <v>3.71871921182266</v>
      </c>
      <c r="EZ178" s="576">
        <f t="shared" si="454"/>
        <v>1593.3</v>
      </c>
      <c r="FA178" s="577">
        <f t="shared" si="454"/>
        <v>1509.8</v>
      </c>
      <c r="FB178" s="574">
        <v>97</v>
      </c>
      <c r="FC178" s="575">
        <v>94</v>
      </c>
      <c r="FD178" s="576">
        <f t="shared" si="455"/>
        <v>31622</v>
      </c>
      <c r="FE178" s="577">
        <f t="shared" si="455"/>
        <v>31208</v>
      </c>
      <c r="FF178" s="574">
        <v>84</v>
      </c>
      <c r="FG178" s="575">
        <v>77</v>
      </c>
      <c r="FH178" s="576">
        <f t="shared" si="456"/>
        <v>6972</v>
      </c>
      <c r="FI178" s="577">
        <f t="shared" si="456"/>
        <v>5390</v>
      </c>
      <c r="FJ178" s="574">
        <v>100</v>
      </c>
      <c r="FK178" s="575">
        <v>94</v>
      </c>
      <c r="FL178" s="576">
        <f t="shared" si="457"/>
        <v>400</v>
      </c>
      <c r="FM178" s="577">
        <f t="shared" si="457"/>
        <v>376</v>
      </c>
      <c r="FN178" s="576">
        <f t="shared" si="458"/>
        <v>94.416464891041159</v>
      </c>
      <c r="FO178" s="577">
        <f t="shared" si="458"/>
        <v>91.068965517241381</v>
      </c>
      <c r="FP178" s="576">
        <f t="shared" si="459"/>
        <v>38994</v>
      </c>
      <c r="FQ178" s="577">
        <f t="shared" si="459"/>
        <v>36974</v>
      </c>
      <c r="FR178" s="574">
        <v>0</v>
      </c>
      <c r="FS178" s="575">
        <v>0</v>
      </c>
      <c r="FT178" s="576">
        <f t="shared" si="460"/>
        <v>0</v>
      </c>
      <c r="FU178" s="577">
        <f t="shared" si="460"/>
        <v>0</v>
      </c>
      <c r="FV178" s="574">
        <v>0</v>
      </c>
      <c r="FW178" s="575">
        <v>0</v>
      </c>
      <c r="FX178" s="576">
        <f t="shared" si="461"/>
        <v>0</v>
      </c>
      <c r="FY178" s="577">
        <f t="shared" si="461"/>
        <v>0</v>
      </c>
      <c r="FZ178" s="574">
        <v>0</v>
      </c>
      <c r="GA178" s="575">
        <v>0</v>
      </c>
      <c r="GB178" s="576">
        <f t="shared" si="462"/>
        <v>0</v>
      </c>
      <c r="GC178" s="577">
        <f t="shared" si="462"/>
        <v>0</v>
      </c>
      <c r="GD178" s="576">
        <f t="shared" si="463"/>
        <v>1013</v>
      </c>
      <c r="GE178" s="577">
        <f t="shared" si="463"/>
        <v>929</v>
      </c>
      <c r="GF178" s="576">
        <f t="shared" si="463"/>
        <v>1013</v>
      </c>
      <c r="GG178" s="577">
        <f t="shared" si="463"/>
        <v>929</v>
      </c>
      <c r="GH178" s="576">
        <f t="shared" si="464"/>
        <v>4764.2</v>
      </c>
      <c r="GI178" s="577">
        <f t="shared" si="464"/>
        <v>4286.6000000000004</v>
      </c>
      <c r="GJ178" s="576">
        <f t="shared" si="465"/>
        <v>132431</v>
      </c>
      <c r="GK178" s="577">
        <f t="shared" si="465"/>
        <v>116631</v>
      </c>
      <c r="GL178" s="576">
        <f t="shared" si="466"/>
        <v>95</v>
      </c>
      <c r="GM178" s="577">
        <f t="shared" si="466"/>
        <v>82</v>
      </c>
      <c r="GN178" s="576">
        <f t="shared" si="466"/>
        <v>95</v>
      </c>
      <c r="GO178" s="577">
        <f t="shared" si="466"/>
        <v>82</v>
      </c>
      <c r="GP178" s="576">
        <f t="shared" si="467"/>
        <v>450.9</v>
      </c>
      <c r="GQ178" s="577">
        <f t="shared" si="467"/>
        <v>396.7</v>
      </c>
      <c r="GR178" s="576">
        <f t="shared" si="468"/>
        <v>8165</v>
      </c>
      <c r="GS178" s="577">
        <f t="shared" si="468"/>
        <v>7310</v>
      </c>
      <c r="GT178" s="576">
        <f t="shared" si="469"/>
        <v>1108</v>
      </c>
      <c r="GU178" s="577">
        <f t="shared" si="469"/>
        <v>1011</v>
      </c>
      <c r="GV178" s="576">
        <f t="shared" si="469"/>
        <v>1108</v>
      </c>
      <c r="GW178" s="577">
        <f t="shared" si="469"/>
        <v>1011</v>
      </c>
      <c r="GX178" s="576">
        <f t="shared" si="470"/>
        <v>5215.0999999999995</v>
      </c>
      <c r="GY178" s="577">
        <f t="shared" si="470"/>
        <v>4683.3</v>
      </c>
      <c r="GZ178" s="576">
        <f t="shared" si="470"/>
        <v>140596</v>
      </c>
      <c r="HA178" s="577">
        <f t="shared" si="470"/>
        <v>123941</v>
      </c>
      <c r="HB178" s="576">
        <f t="shared" si="471"/>
        <v>6</v>
      </c>
      <c r="HC178" s="577">
        <f t="shared" si="471"/>
        <v>7</v>
      </c>
      <c r="HD178" s="576">
        <f t="shared" si="471"/>
        <v>6</v>
      </c>
      <c r="HE178" s="577">
        <f t="shared" si="471"/>
        <v>7</v>
      </c>
      <c r="HF178" s="576">
        <f t="shared" si="472"/>
        <v>26.6</v>
      </c>
      <c r="HG178" s="577">
        <f t="shared" si="472"/>
        <v>25.6</v>
      </c>
      <c r="HH178" s="576">
        <f t="shared" si="473"/>
        <v>676</v>
      </c>
      <c r="HI178" s="577">
        <f t="shared" si="473"/>
        <v>718</v>
      </c>
      <c r="HJ178" s="576">
        <f t="shared" si="474"/>
        <v>5241.7</v>
      </c>
      <c r="HK178" s="577">
        <f t="shared" si="474"/>
        <v>4708.8999999999996</v>
      </c>
      <c r="HL178" s="576">
        <f t="shared" si="475"/>
        <v>141272</v>
      </c>
      <c r="HM178" s="577">
        <f t="shared" si="475"/>
        <v>124659.00000000001</v>
      </c>
    </row>
    <row r="179" spans="1:221">
      <c r="A179" s="587" t="s">
        <v>540</v>
      </c>
      <c r="B179" s="588" t="s">
        <v>549</v>
      </c>
      <c r="C179" s="102"/>
      <c r="D179" s="103">
        <v>199218</v>
      </c>
      <c r="E179" s="103">
        <v>3</v>
      </c>
      <c r="F179" s="574">
        <v>3369</v>
      </c>
      <c r="G179" s="575">
        <v>3708</v>
      </c>
      <c r="H179" s="574">
        <v>53</v>
      </c>
      <c r="I179" s="575">
        <v>56</v>
      </c>
      <c r="J179" s="576">
        <f t="shared" si="408"/>
        <v>3316</v>
      </c>
      <c r="K179" s="577">
        <f t="shared" si="408"/>
        <v>3652</v>
      </c>
      <c r="L179" s="574">
        <v>120</v>
      </c>
      <c r="M179" s="575">
        <v>120</v>
      </c>
      <c r="N179" s="576">
        <f t="shared" si="409"/>
        <v>3316</v>
      </c>
      <c r="O179" s="577">
        <f t="shared" si="409"/>
        <v>3652</v>
      </c>
      <c r="P179" s="576">
        <f t="shared" si="409"/>
        <v>3316</v>
      </c>
      <c r="Q179" s="577">
        <f t="shared" si="409"/>
        <v>3652</v>
      </c>
      <c r="R179" s="574">
        <v>9</v>
      </c>
      <c r="S179" s="575">
        <v>13</v>
      </c>
      <c r="T179" s="576">
        <f t="shared" si="410"/>
        <v>9</v>
      </c>
      <c r="U179" s="577">
        <f t="shared" si="410"/>
        <v>13</v>
      </c>
      <c r="V179" s="574">
        <v>0</v>
      </c>
      <c r="W179" s="575">
        <v>0</v>
      </c>
      <c r="X179" s="576">
        <f t="shared" si="411"/>
        <v>0</v>
      </c>
      <c r="Y179" s="577">
        <f t="shared" si="411"/>
        <v>0</v>
      </c>
      <c r="Z179" s="574">
        <v>0</v>
      </c>
      <c r="AA179" s="575">
        <v>0</v>
      </c>
      <c r="AB179" s="576">
        <f t="shared" si="412"/>
        <v>0</v>
      </c>
      <c r="AC179" s="577">
        <f t="shared" si="412"/>
        <v>0</v>
      </c>
      <c r="AD179" s="576">
        <f t="shared" si="413"/>
        <v>9</v>
      </c>
      <c r="AE179" s="577">
        <f t="shared" si="413"/>
        <v>13</v>
      </c>
      <c r="AF179" s="576">
        <f t="shared" si="414"/>
        <v>9</v>
      </c>
      <c r="AG179" s="577">
        <f t="shared" si="414"/>
        <v>13</v>
      </c>
      <c r="AH179" s="574">
        <v>4</v>
      </c>
      <c r="AI179" s="575">
        <v>4.2</v>
      </c>
      <c r="AJ179" s="576">
        <f t="shared" si="415"/>
        <v>36</v>
      </c>
      <c r="AK179" s="577">
        <f t="shared" si="415"/>
        <v>54.6</v>
      </c>
      <c r="AL179" s="574">
        <v>0</v>
      </c>
      <c r="AM179" s="575">
        <v>0</v>
      </c>
      <c r="AN179" s="576">
        <f t="shared" si="416"/>
        <v>0</v>
      </c>
      <c r="AO179" s="577">
        <f t="shared" si="416"/>
        <v>0</v>
      </c>
      <c r="AP179" s="574">
        <v>0</v>
      </c>
      <c r="AQ179" s="575">
        <v>0</v>
      </c>
      <c r="AR179" s="576">
        <f t="shared" si="417"/>
        <v>0</v>
      </c>
      <c r="AS179" s="577">
        <f t="shared" si="417"/>
        <v>0</v>
      </c>
      <c r="AT179" s="576">
        <f t="shared" si="418"/>
        <v>4</v>
      </c>
      <c r="AU179" s="577">
        <f t="shared" si="418"/>
        <v>4.2</v>
      </c>
      <c r="AV179" s="576">
        <f t="shared" si="419"/>
        <v>36</v>
      </c>
      <c r="AW179" s="577">
        <f t="shared" si="419"/>
        <v>54.6</v>
      </c>
      <c r="AX179" s="574">
        <v>154</v>
      </c>
      <c r="AY179" s="575">
        <v>142</v>
      </c>
      <c r="AZ179" s="576">
        <f t="shared" si="420"/>
        <v>1386</v>
      </c>
      <c r="BA179" s="577">
        <f t="shared" si="420"/>
        <v>1846</v>
      </c>
      <c r="BB179" s="574">
        <v>0</v>
      </c>
      <c r="BC179" s="575">
        <v>0</v>
      </c>
      <c r="BD179" s="576">
        <f t="shared" si="421"/>
        <v>0</v>
      </c>
      <c r="BE179" s="577">
        <f t="shared" si="421"/>
        <v>0</v>
      </c>
      <c r="BF179" s="574">
        <v>0</v>
      </c>
      <c r="BG179" s="575">
        <v>0</v>
      </c>
      <c r="BH179" s="576">
        <f t="shared" si="422"/>
        <v>0</v>
      </c>
      <c r="BI179" s="577">
        <f t="shared" si="422"/>
        <v>0</v>
      </c>
      <c r="BJ179" s="576">
        <f t="shared" si="423"/>
        <v>154</v>
      </c>
      <c r="BK179" s="577">
        <f t="shared" si="423"/>
        <v>142</v>
      </c>
      <c r="BL179" s="576">
        <f t="shared" si="424"/>
        <v>1386</v>
      </c>
      <c r="BM179" s="577">
        <f t="shared" si="424"/>
        <v>1846</v>
      </c>
      <c r="BN179" s="574">
        <v>1705</v>
      </c>
      <c r="BO179" s="575">
        <v>1760</v>
      </c>
      <c r="BP179" s="576">
        <f t="shared" si="425"/>
        <v>1705</v>
      </c>
      <c r="BQ179" s="577">
        <f t="shared" si="425"/>
        <v>1760</v>
      </c>
      <c r="BR179" s="574">
        <v>1</v>
      </c>
      <c r="BS179" s="575">
        <v>1</v>
      </c>
      <c r="BT179" s="576">
        <f t="shared" si="426"/>
        <v>1</v>
      </c>
      <c r="BU179" s="577">
        <f t="shared" si="426"/>
        <v>1</v>
      </c>
      <c r="BV179" s="574">
        <v>1</v>
      </c>
      <c r="BW179" s="575">
        <v>7</v>
      </c>
      <c r="BX179" s="576">
        <f t="shared" si="427"/>
        <v>1</v>
      </c>
      <c r="BY179" s="577">
        <f t="shared" si="427"/>
        <v>7</v>
      </c>
      <c r="BZ179" s="576">
        <f t="shared" si="428"/>
        <v>1707</v>
      </c>
      <c r="CA179" s="577">
        <f t="shared" si="428"/>
        <v>1768</v>
      </c>
      <c r="CB179" s="576">
        <f t="shared" si="429"/>
        <v>1707</v>
      </c>
      <c r="CC179" s="577">
        <f t="shared" si="429"/>
        <v>1768</v>
      </c>
      <c r="CD179" s="574">
        <v>4.5999999999999996</v>
      </c>
      <c r="CE179" s="575">
        <v>4.5</v>
      </c>
      <c r="CF179" s="576">
        <f t="shared" si="430"/>
        <v>7842.9999999999991</v>
      </c>
      <c r="CG179" s="577">
        <f t="shared" si="430"/>
        <v>7920</v>
      </c>
      <c r="CH179" s="574">
        <v>7</v>
      </c>
      <c r="CI179" s="575">
        <v>10</v>
      </c>
      <c r="CJ179" s="576">
        <f t="shared" si="431"/>
        <v>7</v>
      </c>
      <c r="CK179" s="577">
        <f t="shared" si="431"/>
        <v>10</v>
      </c>
      <c r="CL179" s="574">
        <v>4</v>
      </c>
      <c r="CM179" s="575">
        <v>3.9</v>
      </c>
      <c r="CN179" s="576">
        <f t="shared" si="432"/>
        <v>4</v>
      </c>
      <c r="CO179" s="577">
        <f t="shared" si="432"/>
        <v>27.3</v>
      </c>
      <c r="CP179" s="576">
        <f t="shared" si="433"/>
        <v>4.6010544815465728</v>
      </c>
      <c r="CQ179" s="577">
        <f t="shared" si="433"/>
        <v>4.5007352941176473</v>
      </c>
      <c r="CR179" s="576">
        <f t="shared" si="434"/>
        <v>7854</v>
      </c>
      <c r="CS179" s="577">
        <f t="shared" si="434"/>
        <v>7957.3</v>
      </c>
      <c r="CT179" s="574">
        <v>128</v>
      </c>
      <c r="CU179" s="575">
        <v>127</v>
      </c>
      <c r="CV179" s="576">
        <f t="shared" si="435"/>
        <v>218240</v>
      </c>
      <c r="CW179" s="577">
        <f t="shared" si="435"/>
        <v>223520</v>
      </c>
      <c r="CX179" s="574">
        <v>178</v>
      </c>
      <c r="CY179" s="575">
        <v>104</v>
      </c>
      <c r="CZ179" s="576">
        <f t="shared" si="436"/>
        <v>178</v>
      </c>
      <c r="DA179" s="577">
        <f t="shared" si="436"/>
        <v>104</v>
      </c>
      <c r="DB179" s="574">
        <v>115</v>
      </c>
      <c r="DC179" s="575">
        <v>120</v>
      </c>
      <c r="DD179" s="576">
        <f t="shared" si="437"/>
        <v>115</v>
      </c>
      <c r="DE179" s="577">
        <f t="shared" si="437"/>
        <v>840</v>
      </c>
      <c r="DF179" s="576">
        <f t="shared" si="438"/>
        <v>128.02167545401289</v>
      </c>
      <c r="DG179" s="577">
        <f t="shared" si="438"/>
        <v>126.95927601809954</v>
      </c>
      <c r="DH179" s="576">
        <f t="shared" si="439"/>
        <v>218533</v>
      </c>
      <c r="DI179" s="577">
        <f t="shared" si="439"/>
        <v>224464</v>
      </c>
      <c r="DJ179" s="576">
        <f t="shared" si="440"/>
        <v>1716</v>
      </c>
      <c r="DK179" s="577">
        <f t="shared" si="440"/>
        <v>1781</v>
      </c>
      <c r="DL179" s="576">
        <f t="shared" si="440"/>
        <v>1716</v>
      </c>
      <c r="DM179" s="577">
        <f t="shared" si="440"/>
        <v>1781</v>
      </c>
      <c r="DN179" s="576">
        <f t="shared" si="441"/>
        <v>4.5979020979020975</v>
      </c>
      <c r="DO179" s="577">
        <f t="shared" si="441"/>
        <v>4.4985401459854018</v>
      </c>
      <c r="DP179" s="576">
        <f t="shared" si="442"/>
        <v>7889.9999999999991</v>
      </c>
      <c r="DQ179" s="577">
        <f t="shared" si="442"/>
        <v>8011.9000000000005</v>
      </c>
      <c r="DR179" s="576">
        <f t="shared" si="443"/>
        <v>128.1579254079254</v>
      </c>
      <c r="DS179" s="577">
        <f t="shared" si="443"/>
        <v>127.06906232453677</v>
      </c>
      <c r="DT179" s="576">
        <f t="shared" si="444"/>
        <v>219919</v>
      </c>
      <c r="DU179" s="577">
        <f t="shared" si="444"/>
        <v>226310</v>
      </c>
      <c r="DV179" s="574">
        <v>1292</v>
      </c>
      <c r="DW179" s="575">
        <v>1377</v>
      </c>
      <c r="DX179" s="576">
        <f t="shared" si="445"/>
        <v>1292</v>
      </c>
      <c r="DY179" s="577">
        <f t="shared" si="445"/>
        <v>1377</v>
      </c>
      <c r="DZ179" s="574">
        <v>261</v>
      </c>
      <c r="EA179" s="575">
        <v>390</v>
      </c>
      <c r="EB179" s="576">
        <f t="shared" si="446"/>
        <v>261</v>
      </c>
      <c r="EC179" s="577">
        <f t="shared" si="446"/>
        <v>390</v>
      </c>
      <c r="ED179" s="574">
        <v>47</v>
      </c>
      <c r="EE179" s="575">
        <v>104</v>
      </c>
      <c r="EF179" s="576">
        <f t="shared" si="447"/>
        <v>47</v>
      </c>
      <c r="EG179" s="577">
        <f t="shared" si="447"/>
        <v>104</v>
      </c>
      <c r="EH179" s="576">
        <f t="shared" si="448"/>
        <v>1600</v>
      </c>
      <c r="EI179" s="577">
        <f t="shared" si="448"/>
        <v>1871</v>
      </c>
      <c r="EJ179" s="576">
        <f t="shared" si="449"/>
        <v>1600</v>
      </c>
      <c r="EK179" s="577">
        <f t="shared" si="449"/>
        <v>1871</v>
      </c>
      <c r="EL179" s="574">
        <v>3.2</v>
      </c>
      <c r="EM179" s="575">
        <v>3.2</v>
      </c>
      <c r="EN179" s="576">
        <f t="shared" si="450"/>
        <v>4134.4000000000005</v>
      </c>
      <c r="EO179" s="577">
        <f t="shared" si="450"/>
        <v>4406.4000000000005</v>
      </c>
      <c r="EP179" s="574">
        <v>3.1</v>
      </c>
      <c r="EQ179" s="575">
        <v>2.9</v>
      </c>
      <c r="ER179" s="576">
        <f t="shared" si="451"/>
        <v>809.1</v>
      </c>
      <c r="ES179" s="577">
        <f t="shared" si="451"/>
        <v>1131</v>
      </c>
      <c r="ET179" s="574">
        <v>1.9</v>
      </c>
      <c r="EU179" s="575">
        <v>2.5</v>
      </c>
      <c r="EV179" s="576">
        <f t="shared" si="452"/>
        <v>89.3</v>
      </c>
      <c r="EW179" s="577">
        <f t="shared" si="452"/>
        <v>260</v>
      </c>
      <c r="EX179" s="576">
        <f t="shared" si="453"/>
        <v>3.1455000000000006</v>
      </c>
      <c r="EY179" s="577">
        <f t="shared" si="453"/>
        <v>3.0985569214323894</v>
      </c>
      <c r="EZ179" s="576">
        <f t="shared" si="454"/>
        <v>5032.8000000000011</v>
      </c>
      <c r="FA179" s="577">
        <f t="shared" si="454"/>
        <v>5797.4000000000005</v>
      </c>
      <c r="FB179" s="574">
        <v>83</v>
      </c>
      <c r="FC179" s="575">
        <v>82</v>
      </c>
      <c r="FD179" s="576">
        <f t="shared" si="455"/>
        <v>107236</v>
      </c>
      <c r="FE179" s="577">
        <f t="shared" si="455"/>
        <v>112914</v>
      </c>
      <c r="FF179" s="574">
        <v>53</v>
      </c>
      <c r="FG179" s="575">
        <v>50</v>
      </c>
      <c r="FH179" s="576">
        <f t="shared" si="456"/>
        <v>13833</v>
      </c>
      <c r="FI179" s="577">
        <f t="shared" si="456"/>
        <v>19500</v>
      </c>
      <c r="FJ179" s="574">
        <v>49</v>
      </c>
      <c r="FK179" s="575">
        <v>40</v>
      </c>
      <c r="FL179" s="576">
        <f t="shared" si="457"/>
        <v>2303</v>
      </c>
      <c r="FM179" s="577">
        <f t="shared" si="457"/>
        <v>4160</v>
      </c>
      <c r="FN179" s="576">
        <f t="shared" si="458"/>
        <v>77.107500000000002</v>
      </c>
      <c r="FO179" s="577">
        <f t="shared" si="458"/>
        <v>72.995189738107968</v>
      </c>
      <c r="FP179" s="576">
        <f t="shared" si="459"/>
        <v>123372</v>
      </c>
      <c r="FQ179" s="577">
        <f t="shared" si="459"/>
        <v>136574</v>
      </c>
      <c r="FR179" s="574">
        <v>0</v>
      </c>
      <c r="FS179" s="575">
        <v>0</v>
      </c>
      <c r="FT179" s="576">
        <f t="shared" si="460"/>
        <v>0</v>
      </c>
      <c r="FU179" s="577">
        <f t="shared" si="460"/>
        <v>0</v>
      </c>
      <c r="FV179" s="574">
        <v>0</v>
      </c>
      <c r="FW179" s="575">
        <v>0</v>
      </c>
      <c r="FX179" s="576">
        <f t="shared" si="461"/>
        <v>0</v>
      </c>
      <c r="FY179" s="577">
        <f t="shared" si="461"/>
        <v>0</v>
      </c>
      <c r="FZ179" s="574">
        <v>0</v>
      </c>
      <c r="GA179" s="575">
        <v>0</v>
      </c>
      <c r="GB179" s="576">
        <f t="shared" si="462"/>
        <v>0</v>
      </c>
      <c r="GC179" s="577">
        <f t="shared" si="462"/>
        <v>0</v>
      </c>
      <c r="GD179" s="576">
        <f t="shared" si="463"/>
        <v>3006</v>
      </c>
      <c r="GE179" s="577">
        <f t="shared" si="463"/>
        <v>3150</v>
      </c>
      <c r="GF179" s="576">
        <f t="shared" si="463"/>
        <v>3006</v>
      </c>
      <c r="GG179" s="577">
        <f t="shared" si="463"/>
        <v>3150</v>
      </c>
      <c r="GH179" s="576">
        <f t="shared" si="464"/>
        <v>12013.4</v>
      </c>
      <c r="GI179" s="577">
        <f t="shared" si="464"/>
        <v>12381</v>
      </c>
      <c r="GJ179" s="576">
        <f t="shared" si="465"/>
        <v>326862</v>
      </c>
      <c r="GK179" s="577">
        <f t="shared" si="465"/>
        <v>338280</v>
      </c>
      <c r="GL179" s="576">
        <f t="shared" si="466"/>
        <v>262</v>
      </c>
      <c r="GM179" s="577">
        <f t="shared" si="466"/>
        <v>391</v>
      </c>
      <c r="GN179" s="576">
        <f t="shared" si="466"/>
        <v>262</v>
      </c>
      <c r="GO179" s="577">
        <f t="shared" si="466"/>
        <v>391</v>
      </c>
      <c r="GP179" s="576">
        <f t="shared" si="467"/>
        <v>816.1</v>
      </c>
      <c r="GQ179" s="577">
        <f t="shared" si="467"/>
        <v>1141</v>
      </c>
      <c r="GR179" s="576">
        <f t="shared" si="468"/>
        <v>14011</v>
      </c>
      <c r="GS179" s="577">
        <f t="shared" si="468"/>
        <v>19604</v>
      </c>
      <c r="GT179" s="576">
        <f t="shared" si="469"/>
        <v>3268</v>
      </c>
      <c r="GU179" s="577">
        <f t="shared" si="469"/>
        <v>3541</v>
      </c>
      <c r="GV179" s="576">
        <f t="shared" si="469"/>
        <v>3268</v>
      </c>
      <c r="GW179" s="577">
        <f t="shared" si="469"/>
        <v>3541</v>
      </c>
      <c r="GX179" s="576">
        <f t="shared" si="470"/>
        <v>12829.5</v>
      </c>
      <c r="GY179" s="577">
        <f t="shared" si="470"/>
        <v>13522</v>
      </c>
      <c r="GZ179" s="576">
        <f t="shared" si="470"/>
        <v>340873</v>
      </c>
      <c r="HA179" s="577">
        <f t="shared" si="470"/>
        <v>357884</v>
      </c>
      <c r="HB179" s="576">
        <f t="shared" si="471"/>
        <v>48</v>
      </c>
      <c r="HC179" s="577">
        <f t="shared" si="471"/>
        <v>111</v>
      </c>
      <c r="HD179" s="576">
        <f t="shared" si="471"/>
        <v>48</v>
      </c>
      <c r="HE179" s="577">
        <f t="shared" si="471"/>
        <v>111</v>
      </c>
      <c r="HF179" s="576">
        <f t="shared" si="472"/>
        <v>93.3</v>
      </c>
      <c r="HG179" s="577">
        <f t="shared" si="472"/>
        <v>287.3</v>
      </c>
      <c r="HH179" s="576">
        <f t="shared" si="473"/>
        <v>2418</v>
      </c>
      <c r="HI179" s="577">
        <f t="shared" si="473"/>
        <v>5000</v>
      </c>
      <c r="HJ179" s="576">
        <f t="shared" si="474"/>
        <v>12922.8</v>
      </c>
      <c r="HK179" s="577">
        <f t="shared" si="474"/>
        <v>13809.300000000001</v>
      </c>
      <c r="HL179" s="576">
        <f t="shared" si="475"/>
        <v>343291</v>
      </c>
      <c r="HM179" s="577">
        <f t="shared" si="475"/>
        <v>362884</v>
      </c>
    </row>
    <row r="180" spans="1:221">
      <c r="A180" s="587" t="s">
        <v>540</v>
      </c>
      <c r="B180" s="588" t="s">
        <v>550</v>
      </c>
      <c r="C180" s="102"/>
      <c r="D180" s="103">
        <v>200004</v>
      </c>
      <c r="E180" s="103">
        <v>3</v>
      </c>
      <c r="F180" s="574">
        <v>2111</v>
      </c>
      <c r="G180" s="575">
        <v>2147</v>
      </c>
      <c r="H180" s="574">
        <v>82</v>
      </c>
      <c r="I180" s="575">
        <v>76</v>
      </c>
      <c r="J180" s="576">
        <f t="shared" ref="J180:K185" si="476">F180-H180</f>
        <v>2029</v>
      </c>
      <c r="K180" s="577">
        <f t="shared" si="476"/>
        <v>2071</v>
      </c>
      <c r="L180" s="574">
        <v>120</v>
      </c>
      <c r="M180" s="575">
        <v>120</v>
      </c>
      <c r="N180" s="576">
        <f t="shared" ref="N180:Q185" si="477">+R180+V180+Z180+BN180+BR180+BV180+DV180+DZ180+ED180+FR180</f>
        <v>2029</v>
      </c>
      <c r="O180" s="577">
        <f t="shared" si="477"/>
        <v>2071</v>
      </c>
      <c r="P180" s="576">
        <f t="shared" si="477"/>
        <v>2029</v>
      </c>
      <c r="Q180" s="577">
        <f t="shared" si="477"/>
        <v>2071</v>
      </c>
      <c r="R180" s="574">
        <v>5</v>
      </c>
      <c r="S180" s="575">
        <v>11</v>
      </c>
      <c r="T180" s="576">
        <f t="shared" ref="T180:U185" si="478">IF(AX180&gt;0,R180,)</f>
        <v>5</v>
      </c>
      <c r="U180" s="577">
        <f t="shared" si="478"/>
        <v>11</v>
      </c>
      <c r="V180" s="574">
        <v>0</v>
      </c>
      <c r="W180" s="575">
        <v>1</v>
      </c>
      <c r="X180" s="576">
        <f t="shared" ref="X180:Y185" si="479">IF(BB180&gt;0,V180,)</f>
        <v>0</v>
      </c>
      <c r="Y180" s="577">
        <f t="shared" si="479"/>
        <v>1</v>
      </c>
      <c r="Z180" s="574">
        <v>1</v>
      </c>
      <c r="AA180" s="575">
        <v>0</v>
      </c>
      <c r="AB180" s="576">
        <f t="shared" ref="AB180:AC185" si="480">IF(BF180&gt;0,Z180,)</f>
        <v>1</v>
      </c>
      <c r="AC180" s="577">
        <f t="shared" si="480"/>
        <v>0</v>
      </c>
      <c r="AD180" s="576">
        <f t="shared" ref="AD180:AE185" si="481">R180+V180+Z180</f>
        <v>6</v>
      </c>
      <c r="AE180" s="577">
        <f t="shared" si="481"/>
        <v>12</v>
      </c>
      <c r="AF180" s="576">
        <f t="shared" ref="AF180:AG185" si="482">IF(BJ180&gt;0,AD180,)</f>
        <v>6</v>
      </c>
      <c r="AG180" s="577">
        <f t="shared" si="482"/>
        <v>12</v>
      </c>
      <c r="AH180" s="574">
        <v>5.4</v>
      </c>
      <c r="AI180" s="575">
        <v>4.4000000000000004</v>
      </c>
      <c r="AJ180" s="576">
        <f t="shared" ref="AJ180:AK185" si="483">IF(R180&gt;0,(R180*AH180),)</f>
        <v>27</v>
      </c>
      <c r="AK180" s="577">
        <f t="shared" si="483"/>
        <v>48.400000000000006</v>
      </c>
      <c r="AL180" s="574">
        <v>0</v>
      </c>
      <c r="AM180" s="575">
        <v>9</v>
      </c>
      <c r="AN180" s="576">
        <f t="shared" ref="AN180:AO185" si="484">IF(V180&gt;0,(V180*AL180),)</f>
        <v>0</v>
      </c>
      <c r="AO180" s="577">
        <f t="shared" si="484"/>
        <v>9</v>
      </c>
      <c r="AP180" s="574">
        <v>1.5</v>
      </c>
      <c r="AQ180" s="575">
        <v>0</v>
      </c>
      <c r="AR180" s="576">
        <f t="shared" ref="AR180:AS185" si="485">IF(Z180&gt;0,(Z180*AP180),)</f>
        <v>1.5</v>
      </c>
      <c r="AS180" s="577">
        <f t="shared" si="485"/>
        <v>0</v>
      </c>
      <c r="AT180" s="576">
        <f t="shared" ref="AT180:AU185" si="486">IF(AD180&gt;0,((AJ180+AN180+AR180)/AD180),)</f>
        <v>4.75</v>
      </c>
      <c r="AU180" s="577">
        <f t="shared" si="486"/>
        <v>4.7833333333333341</v>
      </c>
      <c r="AV180" s="576">
        <f t="shared" ref="AV180:AW185" si="487">IF(AD180&gt;0,(AD180*AT180),)</f>
        <v>28.5</v>
      </c>
      <c r="AW180" s="577">
        <f t="shared" si="487"/>
        <v>57.400000000000006</v>
      </c>
      <c r="AX180" s="574">
        <v>159</v>
      </c>
      <c r="AY180" s="575">
        <v>137</v>
      </c>
      <c r="AZ180" s="576">
        <f t="shared" ref="AZ180:BA185" si="488">IF(T180&gt;0,(T180*AX180),)</f>
        <v>795</v>
      </c>
      <c r="BA180" s="577">
        <f t="shared" si="488"/>
        <v>1507</v>
      </c>
      <c r="BB180" s="574">
        <v>0</v>
      </c>
      <c r="BC180" s="575">
        <v>81</v>
      </c>
      <c r="BD180" s="576">
        <f t="shared" ref="BD180:BE185" si="489">IF(X180&gt;0,(X180*BB180),)</f>
        <v>0</v>
      </c>
      <c r="BE180" s="577">
        <f t="shared" si="489"/>
        <v>81</v>
      </c>
      <c r="BF180" s="574">
        <v>57</v>
      </c>
      <c r="BG180" s="575">
        <v>0</v>
      </c>
      <c r="BH180" s="576">
        <f t="shared" ref="BH180:BI185" si="490">IF(AB180&gt;0,(AB180*BF180),)</f>
        <v>57</v>
      </c>
      <c r="BI180" s="577">
        <f t="shared" si="490"/>
        <v>0</v>
      </c>
      <c r="BJ180" s="576">
        <f t="shared" ref="BJ180:BK185" si="491">IF((AZ180+BD180+BH180)&gt;0,((AZ180+BD180+BH180)/AD180),)</f>
        <v>142</v>
      </c>
      <c r="BK180" s="577">
        <f t="shared" si="491"/>
        <v>132.33333333333334</v>
      </c>
      <c r="BL180" s="576">
        <f t="shared" ref="BL180:BM185" si="492">IF(AF180&gt;0,(AD180*BJ180),)</f>
        <v>852</v>
      </c>
      <c r="BM180" s="577">
        <f t="shared" si="492"/>
        <v>1588</v>
      </c>
      <c r="BN180" s="574">
        <v>1090</v>
      </c>
      <c r="BO180" s="575">
        <v>1142</v>
      </c>
      <c r="BP180" s="576">
        <f t="shared" ref="BP180:BQ185" si="493">IF(CT180&gt;0,BN180,)</f>
        <v>1090</v>
      </c>
      <c r="BQ180" s="577">
        <f t="shared" si="493"/>
        <v>1142</v>
      </c>
      <c r="BR180" s="574">
        <v>65</v>
      </c>
      <c r="BS180" s="575">
        <v>6</v>
      </c>
      <c r="BT180" s="576">
        <f t="shared" ref="BT180:BU185" si="494">IF(CX180&gt;0,BR180,)</f>
        <v>65</v>
      </c>
      <c r="BU180" s="577">
        <f t="shared" si="494"/>
        <v>6</v>
      </c>
      <c r="BV180" s="574">
        <v>2</v>
      </c>
      <c r="BW180" s="575">
        <v>3</v>
      </c>
      <c r="BX180" s="576">
        <f t="shared" ref="BX180:BY185" si="495">IF(DB180&gt;0,BV180,)</f>
        <v>2</v>
      </c>
      <c r="BY180" s="577">
        <f t="shared" si="495"/>
        <v>3</v>
      </c>
      <c r="BZ180" s="576">
        <f t="shared" ref="BZ180:CA185" si="496">BN180+BR180+BV180</f>
        <v>1157</v>
      </c>
      <c r="CA180" s="577">
        <f t="shared" si="496"/>
        <v>1151</v>
      </c>
      <c r="CB180" s="576">
        <f t="shared" ref="CB180:CC185" si="497">IF(DF180&gt;0,BZ180,)</f>
        <v>1157</v>
      </c>
      <c r="CC180" s="577">
        <f t="shared" si="497"/>
        <v>1151</v>
      </c>
      <c r="CD180" s="574">
        <v>4.5</v>
      </c>
      <c r="CE180" s="575">
        <v>4.5</v>
      </c>
      <c r="CF180" s="576">
        <f t="shared" ref="CF180:CG185" si="498">IF(BN180&gt;0,(BN180*CD180),)</f>
        <v>4905</v>
      </c>
      <c r="CG180" s="577">
        <f t="shared" si="498"/>
        <v>5139</v>
      </c>
      <c r="CH180" s="574">
        <v>3.2</v>
      </c>
      <c r="CI180" s="575">
        <v>3.7</v>
      </c>
      <c r="CJ180" s="576">
        <f t="shared" ref="CJ180:CK185" si="499">IF(BR180&gt;0,(BR180*CH180),)</f>
        <v>208</v>
      </c>
      <c r="CK180" s="577">
        <f t="shared" si="499"/>
        <v>22.200000000000003</v>
      </c>
      <c r="CL180" s="574">
        <v>2.5</v>
      </c>
      <c r="CM180" s="575">
        <v>4</v>
      </c>
      <c r="CN180" s="576">
        <f t="shared" ref="CN180:CO185" si="500">IF(BV180&gt;0,(BV180*CL180),)</f>
        <v>5</v>
      </c>
      <c r="CO180" s="577">
        <f t="shared" si="500"/>
        <v>12</v>
      </c>
      <c r="CP180" s="576">
        <f t="shared" ref="CP180:CQ185" si="501">IF(BZ180&gt;0,((CF180+CJ180+CN180)/BZ180),)</f>
        <v>4.4235090751944686</v>
      </c>
      <c r="CQ180" s="577">
        <f t="shared" si="501"/>
        <v>4.4945264986967857</v>
      </c>
      <c r="CR180" s="576">
        <f t="shared" ref="CR180:CS185" si="502">IF(BZ180&gt;0,(BZ180*CP180),)</f>
        <v>5118</v>
      </c>
      <c r="CS180" s="577">
        <f t="shared" si="502"/>
        <v>5173.2000000000007</v>
      </c>
      <c r="CT180" s="574">
        <v>129</v>
      </c>
      <c r="CU180" s="575">
        <v>129</v>
      </c>
      <c r="CV180" s="576">
        <f t="shared" ref="CV180:CW185" si="503">IF(BP180&gt;0,(BP180*CT180),)</f>
        <v>140610</v>
      </c>
      <c r="CW180" s="577">
        <f t="shared" si="503"/>
        <v>147318</v>
      </c>
      <c r="CX180" s="574">
        <v>42</v>
      </c>
      <c r="CY180" s="575">
        <v>46</v>
      </c>
      <c r="CZ180" s="576">
        <f t="shared" ref="CZ180:DA185" si="504">IF(BT180&gt;0,(BT180*CX180),)</f>
        <v>2730</v>
      </c>
      <c r="DA180" s="577">
        <f t="shared" si="504"/>
        <v>276</v>
      </c>
      <c r="DB180" s="574">
        <v>32</v>
      </c>
      <c r="DC180" s="575">
        <v>97</v>
      </c>
      <c r="DD180" s="576">
        <f t="shared" ref="DD180:DE185" si="505">IF(BX180&gt;0,(BX180*DB180),)</f>
        <v>64</v>
      </c>
      <c r="DE180" s="577">
        <f t="shared" si="505"/>
        <v>291</v>
      </c>
      <c r="DF180" s="576">
        <f t="shared" ref="DF180:DG185" si="506">IF((CV180+CZ180+DD180)&gt;0,((CV180+CZ180+DD180)/BZ180),)</f>
        <v>123.9446845289542</v>
      </c>
      <c r="DG180" s="577">
        <f t="shared" si="506"/>
        <v>128.48392701998262</v>
      </c>
      <c r="DH180" s="576">
        <f t="shared" ref="DH180:DI185" si="507">IF(CB180&gt;0,(BZ180*DF180),)</f>
        <v>143404</v>
      </c>
      <c r="DI180" s="577">
        <f t="shared" si="507"/>
        <v>147885</v>
      </c>
      <c r="DJ180" s="576">
        <f t="shared" ref="DJ180:DM185" si="508">AD180+BZ180</f>
        <v>1163</v>
      </c>
      <c r="DK180" s="577">
        <f t="shared" si="508"/>
        <v>1163</v>
      </c>
      <c r="DL180" s="576">
        <f t="shared" si="508"/>
        <v>1163</v>
      </c>
      <c r="DM180" s="577">
        <f t="shared" si="508"/>
        <v>1163</v>
      </c>
      <c r="DN180" s="576">
        <f t="shared" ref="DN180:DO185" si="509">IF(DJ180&gt;0,((AD180*AT180)+(BZ180*CP180))/DJ180,)</f>
        <v>4.4251934651762683</v>
      </c>
      <c r="DO180" s="577">
        <f t="shared" si="509"/>
        <v>4.4975064488392089</v>
      </c>
      <c r="DP180" s="576">
        <f t="shared" ref="DP180:DQ185" si="510">IF(DJ180&gt;0,(DJ180*DN180),)</f>
        <v>5146.5</v>
      </c>
      <c r="DQ180" s="577">
        <f t="shared" si="510"/>
        <v>5230.6000000000004</v>
      </c>
      <c r="DR180" s="576">
        <f t="shared" ref="DR180:DS185" si="511">IF(DL180&gt;0,((AF180*BJ180)+(CB180*DF180))/DL180,)</f>
        <v>124.03783319002579</v>
      </c>
      <c r="DS180" s="577">
        <f t="shared" si="511"/>
        <v>128.52364574376611</v>
      </c>
      <c r="DT180" s="576">
        <f t="shared" ref="DT180:DU185" si="512">IF(DL180&gt;0,(DL180*DR180),)</f>
        <v>144256</v>
      </c>
      <c r="DU180" s="577">
        <f t="shared" si="512"/>
        <v>149473</v>
      </c>
      <c r="DV180" s="574">
        <v>595</v>
      </c>
      <c r="DW180" s="575">
        <v>592</v>
      </c>
      <c r="DX180" s="576">
        <f t="shared" ref="DX180:DY185" si="513">IF(FB180&gt;0,DV180,)</f>
        <v>595</v>
      </c>
      <c r="DY180" s="577">
        <f t="shared" si="513"/>
        <v>592</v>
      </c>
      <c r="DZ180" s="574">
        <v>260</v>
      </c>
      <c r="EA180" s="575">
        <v>307</v>
      </c>
      <c r="EB180" s="576">
        <f t="shared" ref="EB180:EC185" si="514">IF(FF180&gt;0,DZ180,)</f>
        <v>260</v>
      </c>
      <c r="EC180" s="577">
        <f t="shared" si="514"/>
        <v>307</v>
      </c>
      <c r="ED180" s="574">
        <v>1</v>
      </c>
      <c r="EE180" s="575">
        <v>1</v>
      </c>
      <c r="EF180" s="576">
        <f t="shared" ref="EF180:EG185" si="515">IF(FJ180&gt;0,ED180,)</f>
        <v>1</v>
      </c>
      <c r="EG180" s="577">
        <f t="shared" si="515"/>
        <v>1</v>
      </c>
      <c r="EH180" s="576">
        <f t="shared" ref="EH180:EI185" si="516">DV180+DZ180+ED180</f>
        <v>856</v>
      </c>
      <c r="EI180" s="577">
        <f t="shared" si="516"/>
        <v>900</v>
      </c>
      <c r="EJ180" s="576">
        <f t="shared" ref="EJ180:EK185" si="517">IF(FN180&gt;0,EH180,)</f>
        <v>856</v>
      </c>
      <c r="EK180" s="577">
        <f t="shared" si="517"/>
        <v>900</v>
      </c>
      <c r="EL180" s="574">
        <v>3.4</v>
      </c>
      <c r="EM180" s="575">
        <v>3.2</v>
      </c>
      <c r="EN180" s="576">
        <f t="shared" ref="EN180:EO185" si="518">IF(DV180&gt;0,(DV180*EL180),)</f>
        <v>2023</v>
      </c>
      <c r="EO180" s="577">
        <f t="shared" si="518"/>
        <v>1894.4</v>
      </c>
      <c r="EP180" s="574">
        <v>3.3</v>
      </c>
      <c r="EQ180" s="575">
        <v>3.3</v>
      </c>
      <c r="ER180" s="576">
        <f t="shared" ref="ER180:ES185" si="519">IF(DZ180&gt;0,(DZ180*EP180),)</f>
        <v>858</v>
      </c>
      <c r="ES180" s="577">
        <f t="shared" si="519"/>
        <v>1013.0999999999999</v>
      </c>
      <c r="ET180" s="574">
        <v>5</v>
      </c>
      <c r="EU180" s="575">
        <v>3.5</v>
      </c>
      <c r="EV180" s="576">
        <f t="shared" ref="EV180:EW185" si="520">IF(ED180&gt;0,(ED180*ET180),)</f>
        <v>5</v>
      </c>
      <c r="EW180" s="577">
        <f t="shared" si="520"/>
        <v>3.5</v>
      </c>
      <c r="EX180" s="576">
        <f t="shared" ref="EX180:EY185" si="521">IF(EH180&gt;0,((EN180+ER180+EV180)/EH180),)</f>
        <v>3.3714953271028039</v>
      </c>
      <c r="EY180" s="577">
        <f t="shared" si="521"/>
        <v>3.2344444444444442</v>
      </c>
      <c r="EZ180" s="576">
        <f t="shared" ref="EZ180:FA185" si="522">IF(EH180&gt;0,(EH180*EX180),)</f>
        <v>2886</v>
      </c>
      <c r="FA180" s="577">
        <f t="shared" si="522"/>
        <v>2911</v>
      </c>
      <c r="FB180" s="574">
        <v>88</v>
      </c>
      <c r="FC180" s="575">
        <v>84</v>
      </c>
      <c r="FD180" s="576">
        <f t="shared" ref="FD180:FE185" si="523">IF(DX180&gt;0,(DX180*FB180),)</f>
        <v>52360</v>
      </c>
      <c r="FE180" s="577">
        <f t="shared" si="523"/>
        <v>49728</v>
      </c>
      <c r="FF180" s="574">
        <v>48</v>
      </c>
      <c r="FG180" s="575">
        <v>51</v>
      </c>
      <c r="FH180" s="576">
        <f t="shared" ref="FH180:FI185" si="524">IF(EB180&gt;0,(EB180*FF180),)</f>
        <v>12480</v>
      </c>
      <c r="FI180" s="577">
        <f t="shared" si="524"/>
        <v>15657</v>
      </c>
      <c r="FJ180" s="574">
        <v>123</v>
      </c>
      <c r="FK180" s="575">
        <v>120</v>
      </c>
      <c r="FL180" s="576">
        <f t="shared" ref="FL180:FM185" si="525">IF(EF180&gt;0,(EF180*FJ180),)</f>
        <v>123</v>
      </c>
      <c r="FM180" s="577">
        <f t="shared" si="525"/>
        <v>120</v>
      </c>
      <c r="FN180" s="576">
        <f t="shared" ref="FN180:FO185" si="526">IF((FD180+FH180+FL180)&gt;0,((FD180+FH180+FL180)/EH180),)</f>
        <v>75.891355140186917</v>
      </c>
      <c r="FO180" s="577">
        <f t="shared" si="526"/>
        <v>72.783333333333331</v>
      </c>
      <c r="FP180" s="576">
        <f t="shared" ref="FP180:FQ185" si="527">IF(EH180&gt;0,(EH180*FN180),)</f>
        <v>64963</v>
      </c>
      <c r="FQ180" s="577">
        <f t="shared" si="527"/>
        <v>65505</v>
      </c>
      <c r="FR180" s="574">
        <v>10</v>
      </c>
      <c r="FS180" s="575">
        <v>8</v>
      </c>
      <c r="FT180" s="576">
        <f t="shared" ref="FT180:FU185" si="528">IF(FZ180&gt;0,FR180,)</f>
        <v>10</v>
      </c>
      <c r="FU180" s="577">
        <f t="shared" si="528"/>
        <v>8</v>
      </c>
      <c r="FV180" s="574">
        <v>9.6999999999999993</v>
      </c>
      <c r="FW180" s="575">
        <v>8.3000000000000007</v>
      </c>
      <c r="FX180" s="576">
        <f t="shared" ref="FX180:FY185" si="529">IF(FR180&gt;0,(FR180*FV180),)</f>
        <v>97</v>
      </c>
      <c r="FY180" s="577">
        <f t="shared" si="529"/>
        <v>66.400000000000006</v>
      </c>
      <c r="FZ180" s="574">
        <v>133.80000000000001</v>
      </c>
      <c r="GA180" s="575">
        <v>142.80000000000001</v>
      </c>
      <c r="GB180" s="576">
        <f t="shared" ref="GB180:GC185" si="530">IF(FZ180&gt;0,(FR180*FZ180),)</f>
        <v>1338</v>
      </c>
      <c r="GC180" s="577">
        <f t="shared" si="530"/>
        <v>1142.4000000000001</v>
      </c>
      <c r="GD180" s="576">
        <f t="shared" ref="GD180:GG185" si="531">(R180+BN180+DV180)</f>
        <v>1690</v>
      </c>
      <c r="GE180" s="577">
        <f t="shared" si="531"/>
        <v>1745</v>
      </c>
      <c r="GF180" s="576">
        <f t="shared" si="531"/>
        <v>1690</v>
      </c>
      <c r="GG180" s="577">
        <f t="shared" si="531"/>
        <v>1745</v>
      </c>
      <c r="GH180" s="576">
        <f t="shared" ref="GH180:GI185" si="532">IF(GD180&gt;0,(AJ180+CF180+EN180),"")</f>
        <v>6955</v>
      </c>
      <c r="GI180" s="577">
        <f t="shared" si="532"/>
        <v>7081.7999999999993</v>
      </c>
      <c r="GJ180" s="576">
        <f t="shared" ref="GJ180:GK185" si="533">IF(GF180&gt;0,(AZ180+CV180+FD180),"")</f>
        <v>193765</v>
      </c>
      <c r="GK180" s="577">
        <f t="shared" si="533"/>
        <v>198553</v>
      </c>
      <c r="GL180" s="576">
        <f t="shared" ref="GL180:GO185" si="534">(V180+BR180+DZ180)</f>
        <v>325</v>
      </c>
      <c r="GM180" s="577">
        <f t="shared" si="534"/>
        <v>314</v>
      </c>
      <c r="GN180" s="576">
        <f t="shared" si="534"/>
        <v>325</v>
      </c>
      <c r="GO180" s="577">
        <f t="shared" si="534"/>
        <v>314</v>
      </c>
      <c r="GP180" s="576">
        <f t="shared" ref="GP180:GQ185" si="535">IF(GL180&gt;0,AN180+CJ180+ER180,)</f>
        <v>1066</v>
      </c>
      <c r="GQ180" s="577">
        <f t="shared" si="535"/>
        <v>1044.3</v>
      </c>
      <c r="GR180" s="576">
        <f t="shared" ref="GR180:GS185" si="536">IF(GN180&gt;0,BD180+CZ180+FH180,)</f>
        <v>15210</v>
      </c>
      <c r="GS180" s="577">
        <f t="shared" si="536"/>
        <v>16014</v>
      </c>
      <c r="GT180" s="576">
        <f t="shared" ref="GT180:GW185" si="537">+GL180+GD180</f>
        <v>2015</v>
      </c>
      <c r="GU180" s="577">
        <f t="shared" si="537"/>
        <v>2059</v>
      </c>
      <c r="GV180" s="576">
        <f t="shared" si="537"/>
        <v>2015</v>
      </c>
      <c r="GW180" s="577">
        <f t="shared" si="537"/>
        <v>2059</v>
      </c>
      <c r="GX180" s="576">
        <f t="shared" ref="GX180:HA185" si="538">IF(GT180&gt;0,(GH180+GP180),"")</f>
        <v>8021</v>
      </c>
      <c r="GY180" s="577">
        <f t="shared" si="538"/>
        <v>8126.0999999999995</v>
      </c>
      <c r="GZ180" s="576">
        <f t="shared" si="538"/>
        <v>208975</v>
      </c>
      <c r="HA180" s="577">
        <f t="shared" si="538"/>
        <v>214567</v>
      </c>
      <c r="HB180" s="576">
        <f t="shared" ref="HB180:HE185" si="539">(Z180+BV180+ED180)</f>
        <v>4</v>
      </c>
      <c r="HC180" s="577">
        <f t="shared" si="539"/>
        <v>4</v>
      </c>
      <c r="HD180" s="576">
        <f t="shared" si="539"/>
        <v>4</v>
      </c>
      <c r="HE180" s="577">
        <f t="shared" si="539"/>
        <v>4</v>
      </c>
      <c r="HF180" s="576">
        <f t="shared" ref="HF180:HG185" si="540">IF(HB180&gt;0,(AR180+CN180+EV180),"")</f>
        <v>11.5</v>
      </c>
      <c r="HG180" s="577">
        <f t="shared" si="540"/>
        <v>15.5</v>
      </c>
      <c r="HH180" s="576">
        <f t="shared" ref="HH180:HI185" si="541">IF(HD180&gt;0,(BH180+DD180+FL180),"")</f>
        <v>244</v>
      </c>
      <c r="HI180" s="577">
        <f t="shared" si="541"/>
        <v>411</v>
      </c>
      <c r="HJ180" s="576">
        <f t="shared" ref="HJ180:HK185" si="542">IF((DJ180+EH180+FR180)&gt;0,(DP180+EZ180+FX180),"")</f>
        <v>8129.5</v>
      </c>
      <c r="HK180" s="577">
        <f t="shared" si="542"/>
        <v>8208</v>
      </c>
      <c r="HL180" s="576">
        <f t="shared" ref="HL180:HM185" si="543">IF((DL180+EJ180+FT180)&gt;0,(DT180+FP180+GB180),"")</f>
        <v>210557</v>
      </c>
      <c r="HM180" s="577">
        <f t="shared" si="543"/>
        <v>216120.4</v>
      </c>
    </row>
    <row r="181" spans="1:221">
      <c r="A181" s="587" t="s">
        <v>540</v>
      </c>
      <c r="B181" s="589" t="s">
        <v>551</v>
      </c>
      <c r="C181" s="102"/>
      <c r="D181" s="103">
        <v>198543</v>
      </c>
      <c r="E181" s="103">
        <v>4</v>
      </c>
      <c r="F181" s="574">
        <v>1001</v>
      </c>
      <c r="G181" s="575">
        <v>1004</v>
      </c>
      <c r="H181" s="574">
        <v>2</v>
      </c>
      <c r="I181" s="575">
        <v>2</v>
      </c>
      <c r="J181" s="576">
        <f t="shared" si="476"/>
        <v>999</v>
      </c>
      <c r="K181" s="577">
        <f t="shared" si="476"/>
        <v>1002</v>
      </c>
      <c r="L181" s="574">
        <v>120</v>
      </c>
      <c r="M181" s="575">
        <v>120</v>
      </c>
      <c r="N181" s="576">
        <f t="shared" si="477"/>
        <v>999</v>
      </c>
      <c r="O181" s="577">
        <f t="shared" si="477"/>
        <v>1002</v>
      </c>
      <c r="P181" s="576">
        <f t="shared" si="477"/>
        <v>999</v>
      </c>
      <c r="Q181" s="577">
        <f t="shared" si="477"/>
        <v>1002</v>
      </c>
      <c r="R181" s="574">
        <v>13</v>
      </c>
      <c r="S181" s="575">
        <v>30</v>
      </c>
      <c r="T181" s="576">
        <f t="shared" si="478"/>
        <v>13</v>
      </c>
      <c r="U181" s="577">
        <f t="shared" si="478"/>
        <v>30</v>
      </c>
      <c r="V181" s="574">
        <v>0</v>
      </c>
      <c r="W181" s="575">
        <v>0</v>
      </c>
      <c r="X181" s="576">
        <f t="shared" si="479"/>
        <v>0</v>
      </c>
      <c r="Y181" s="577">
        <f t="shared" si="479"/>
        <v>0</v>
      </c>
      <c r="Z181" s="574">
        <v>0</v>
      </c>
      <c r="AA181" s="575">
        <v>0</v>
      </c>
      <c r="AB181" s="576">
        <f t="shared" si="480"/>
        <v>0</v>
      </c>
      <c r="AC181" s="577">
        <f t="shared" si="480"/>
        <v>0</v>
      </c>
      <c r="AD181" s="576">
        <f t="shared" si="481"/>
        <v>13</v>
      </c>
      <c r="AE181" s="577">
        <f t="shared" si="481"/>
        <v>30</v>
      </c>
      <c r="AF181" s="576">
        <f t="shared" si="482"/>
        <v>13</v>
      </c>
      <c r="AG181" s="577">
        <f t="shared" si="482"/>
        <v>30</v>
      </c>
      <c r="AH181" s="574">
        <v>3.8</v>
      </c>
      <c r="AI181" s="575">
        <v>3</v>
      </c>
      <c r="AJ181" s="576">
        <f t="shared" si="483"/>
        <v>49.4</v>
      </c>
      <c r="AK181" s="577">
        <f t="shared" si="483"/>
        <v>90</v>
      </c>
      <c r="AL181" s="574">
        <v>0</v>
      </c>
      <c r="AM181" s="575">
        <v>0</v>
      </c>
      <c r="AN181" s="576">
        <f t="shared" si="484"/>
        <v>0</v>
      </c>
      <c r="AO181" s="577">
        <f t="shared" si="484"/>
        <v>0</v>
      </c>
      <c r="AP181" s="574">
        <v>0</v>
      </c>
      <c r="AQ181" s="575">
        <v>0</v>
      </c>
      <c r="AR181" s="576">
        <f t="shared" si="485"/>
        <v>0</v>
      </c>
      <c r="AS181" s="577">
        <f t="shared" si="485"/>
        <v>0</v>
      </c>
      <c r="AT181" s="576">
        <f t="shared" si="486"/>
        <v>3.8</v>
      </c>
      <c r="AU181" s="577">
        <f t="shared" si="486"/>
        <v>3</v>
      </c>
      <c r="AV181" s="576">
        <f t="shared" si="487"/>
        <v>49.4</v>
      </c>
      <c r="AW181" s="577">
        <f t="shared" si="487"/>
        <v>90</v>
      </c>
      <c r="AX181" s="574">
        <v>166</v>
      </c>
      <c r="AY181" s="575">
        <v>143</v>
      </c>
      <c r="AZ181" s="576">
        <f t="shared" si="488"/>
        <v>2158</v>
      </c>
      <c r="BA181" s="577">
        <f t="shared" si="488"/>
        <v>4290</v>
      </c>
      <c r="BB181" s="574">
        <v>0</v>
      </c>
      <c r="BC181" s="575">
        <v>0</v>
      </c>
      <c r="BD181" s="576">
        <f t="shared" si="489"/>
        <v>0</v>
      </c>
      <c r="BE181" s="577">
        <f t="shared" si="489"/>
        <v>0</v>
      </c>
      <c r="BF181" s="574">
        <v>0</v>
      </c>
      <c r="BG181" s="575">
        <v>0</v>
      </c>
      <c r="BH181" s="576">
        <f t="shared" si="490"/>
        <v>0</v>
      </c>
      <c r="BI181" s="577">
        <f t="shared" si="490"/>
        <v>0</v>
      </c>
      <c r="BJ181" s="576">
        <f t="shared" si="491"/>
        <v>166</v>
      </c>
      <c r="BK181" s="577">
        <f t="shared" si="491"/>
        <v>143</v>
      </c>
      <c r="BL181" s="576">
        <f t="shared" si="492"/>
        <v>2158</v>
      </c>
      <c r="BM181" s="577">
        <f t="shared" si="492"/>
        <v>4290</v>
      </c>
      <c r="BN181" s="574">
        <v>276</v>
      </c>
      <c r="BO181" s="575">
        <v>276</v>
      </c>
      <c r="BP181" s="576">
        <f t="shared" si="493"/>
        <v>276</v>
      </c>
      <c r="BQ181" s="577">
        <f t="shared" si="493"/>
        <v>276</v>
      </c>
      <c r="BR181" s="574">
        <v>1</v>
      </c>
      <c r="BS181" s="575">
        <v>5</v>
      </c>
      <c r="BT181" s="576">
        <f t="shared" si="494"/>
        <v>1</v>
      </c>
      <c r="BU181" s="577">
        <f t="shared" si="494"/>
        <v>5</v>
      </c>
      <c r="BV181" s="574">
        <v>0</v>
      </c>
      <c r="BW181" s="575">
        <v>0</v>
      </c>
      <c r="BX181" s="576">
        <f t="shared" si="495"/>
        <v>0</v>
      </c>
      <c r="BY181" s="577">
        <f t="shared" si="495"/>
        <v>0</v>
      </c>
      <c r="BZ181" s="576">
        <f t="shared" si="496"/>
        <v>277</v>
      </c>
      <c r="CA181" s="577">
        <f t="shared" si="496"/>
        <v>281</v>
      </c>
      <c r="CB181" s="576">
        <f t="shared" si="497"/>
        <v>277</v>
      </c>
      <c r="CC181" s="577">
        <f t="shared" si="497"/>
        <v>281</v>
      </c>
      <c r="CD181" s="574">
        <v>5.7</v>
      </c>
      <c r="CE181" s="575">
        <v>5.6</v>
      </c>
      <c r="CF181" s="576">
        <f t="shared" si="498"/>
        <v>1573.2</v>
      </c>
      <c r="CG181" s="577">
        <f t="shared" si="498"/>
        <v>1545.6</v>
      </c>
      <c r="CH181" s="574">
        <v>4.5</v>
      </c>
      <c r="CI181" s="575">
        <v>8</v>
      </c>
      <c r="CJ181" s="576">
        <f t="shared" si="499"/>
        <v>4.5</v>
      </c>
      <c r="CK181" s="577">
        <f t="shared" si="499"/>
        <v>40</v>
      </c>
      <c r="CL181" s="574">
        <v>0</v>
      </c>
      <c r="CM181" s="575">
        <v>0</v>
      </c>
      <c r="CN181" s="576">
        <f t="shared" si="500"/>
        <v>0</v>
      </c>
      <c r="CO181" s="577">
        <f t="shared" si="500"/>
        <v>0</v>
      </c>
      <c r="CP181" s="576">
        <f t="shared" si="501"/>
        <v>5.6956678700361012</v>
      </c>
      <c r="CQ181" s="577">
        <f t="shared" si="501"/>
        <v>5.6427046263345195</v>
      </c>
      <c r="CR181" s="576">
        <f t="shared" si="502"/>
        <v>1577.7</v>
      </c>
      <c r="CS181" s="577">
        <f t="shared" si="502"/>
        <v>1585.6</v>
      </c>
      <c r="CT181" s="574">
        <v>152</v>
      </c>
      <c r="CU181" s="575">
        <v>147</v>
      </c>
      <c r="CV181" s="576">
        <f t="shared" si="503"/>
        <v>41952</v>
      </c>
      <c r="CW181" s="577">
        <f t="shared" si="503"/>
        <v>40572</v>
      </c>
      <c r="CX181" s="574">
        <v>157</v>
      </c>
      <c r="CY181" s="575">
        <v>144</v>
      </c>
      <c r="CZ181" s="576">
        <f t="shared" si="504"/>
        <v>157</v>
      </c>
      <c r="DA181" s="577">
        <f t="shared" si="504"/>
        <v>720</v>
      </c>
      <c r="DB181" s="574">
        <v>0</v>
      </c>
      <c r="DC181" s="575">
        <v>0</v>
      </c>
      <c r="DD181" s="576">
        <f t="shared" si="505"/>
        <v>0</v>
      </c>
      <c r="DE181" s="577">
        <f t="shared" si="505"/>
        <v>0</v>
      </c>
      <c r="DF181" s="576">
        <f t="shared" si="506"/>
        <v>152.01805054151623</v>
      </c>
      <c r="DG181" s="577">
        <f t="shared" si="506"/>
        <v>146.94661921708186</v>
      </c>
      <c r="DH181" s="576">
        <f t="shared" si="507"/>
        <v>42108.999999999993</v>
      </c>
      <c r="DI181" s="577">
        <f t="shared" si="507"/>
        <v>41292</v>
      </c>
      <c r="DJ181" s="576">
        <f t="shared" si="508"/>
        <v>290</v>
      </c>
      <c r="DK181" s="577">
        <f t="shared" si="508"/>
        <v>311</v>
      </c>
      <c r="DL181" s="576">
        <f t="shared" si="508"/>
        <v>290</v>
      </c>
      <c r="DM181" s="577">
        <f t="shared" si="508"/>
        <v>311</v>
      </c>
      <c r="DN181" s="576">
        <f t="shared" si="509"/>
        <v>5.6106896551724139</v>
      </c>
      <c r="DO181" s="577">
        <f t="shared" si="509"/>
        <v>5.3877813504823147</v>
      </c>
      <c r="DP181" s="576">
        <f t="shared" si="510"/>
        <v>1627.1000000000001</v>
      </c>
      <c r="DQ181" s="577">
        <f t="shared" si="510"/>
        <v>1675.6</v>
      </c>
      <c r="DR181" s="576">
        <f t="shared" si="511"/>
        <v>152.64482758620687</v>
      </c>
      <c r="DS181" s="577">
        <f t="shared" si="511"/>
        <v>146.56591639871382</v>
      </c>
      <c r="DT181" s="576">
        <f t="shared" si="512"/>
        <v>44266.999999999993</v>
      </c>
      <c r="DU181" s="577">
        <f t="shared" si="512"/>
        <v>45582</v>
      </c>
      <c r="DV181" s="574">
        <v>479</v>
      </c>
      <c r="DW181" s="575">
        <v>467</v>
      </c>
      <c r="DX181" s="576">
        <f t="shared" si="513"/>
        <v>479</v>
      </c>
      <c r="DY181" s="577">
        <f t="shared" si="513"/>
        <v>467</v>
      </c>
      <c r="DZ181" s="574">
        <v>216</v>
      </c>
      <c r="EA181" s="575">
        <v>193</v>
      </c>
      <c r="EB181" s="576">
        <f t="shared" si="514"/>
        <v>216</v>
      </c>
      <c r="EC181" s="577">
        <f t="shared" si="514"/>
        <v>193</v>
      </c>
      <c r="ED181" s="574">
        <v>5</v>
      </c>
      <c r="EE181" s="575">
        <v>23</v>
      </c>
      <c r="EF181" s="576">
        <f t="shared" si="515"/>
        <v>5</v>
      </c>
      <c r="EG181" s="577">
        <f t="shared" si="515"/>
        <v>23</v>
      </c>
      <c r="EH181" s="576">
        <f t="shared" si="516"/>
        <v>700</v>
      </c>
      <c r="EI181" s="577">
        <f t="shared" si="516"/>
        <v>683</v>
      </c>
      <c r="EJ181" s="576">
        <f t="shared" si="517"/>
        <v>700</v>
      </c>
      <c r="EK181" s="577">
        <f t="shared" si="517"/>
        <v>683</v>
      </c>
      <c r="EL181" s="574">
        <v>3.3</v>
      </c>
      <c r="EM181" s="575">
        <v>3.3</v>
      </c>
      <c r="EN181" s="576">
        <f t="shared" si="518"/>
        <v>1580.6999999999998</v>
      </c>
      <c r="EO181" s="577">
        <f t="shared" si="518"/>
        <v>1541.1</v>
      </c>
      <c r="EP181" s="574">
        <v>3.7</v>
      </c>
      <c r="EQ181" s="575">
        <v>3.8</v>
      </c>
      <c r="ER181" s="576">
        <f t="shared" si="519"/>
        <v>799.2</v>
      </c>
      <c r="ES181" s="577">
        <f t="shared" si="519"/>
        <v>733.4</v>
      </c>
      <c r="ET181" s="574">
        <v>3.3</v>
      </c>
      <c r="EU181" s="575">
        <v>2.5</v>
      </c>
      <c r="EV181" s="576">
        <f t="shared" si="520"/>
        <v>16.5</v>
      </c>
      <c r="EW181" s="577">
        <f t="shared" si="520"/>
        <v>57.5</v>
      </c>
      <c r="EX181" s="576">
        <f t="shared" si="521"/>
        <v>3.423428571428571</v>
      </c>
      <c r="EY181" s="577">
        <f t="shared" si="521"/>
        <v>3.4143484626647145</v>
      </c>
      <c r="EZ181" s="576">
        <f t="shared" si="522"/>
        <v>2396.3999999999996</v>
      </c>
      <c r="FA181" s="577">
        <f t="shared" si="522"/>
        <v>2332</v>
      </c>
      <c r="FB181" s="574">
        <v>81</v>
      </c>
      <c r="FC181" s="575">
        <v>83</v>
      </c>
      <c r="FD181" s="576">
        <f t="shared" si="523"/>
        <v>38799</v>
      </c>
      <c r="FE181" s="577">
        <f t="shared" si="523"/>
        <v>38761</v>
      </c>
      <c r="FF181" s="574">
        <v>63</v>
      </c>
      <c r="FG181" s="575">
        <v>64</v>
      </c>
      <c r="FH181" s="576">
        <f t="shared" si="524"/>
        <v>13608</v>
      </c>
      <c r="FI181" s="577">
        <f t="shared" si="524"/>
        <v>12352</v>
      </c>
      <c r="FJ181" s="574">
        <v>48</v>
      </c>
      <c r="FK181" s="575">
        <v>46</v>
      </c>
      <c r="FL181" s="576">
        <f t="shared" si="525"/>
        <v>240</v>
      </c>
      <c r="FM181" s="577">
        <f t="shared" si="525"/>
        <v>1058</v>
      </c>
      <c r="FN181" s="576">
        <f t="shared" si="526"/>
        <v>75.209999999999994</v>
      </c>
      <c r="FO181" s="577">
        <f t="shared" si="526"/>
        <v>76.385065885797957</v>
      </c>
      <c r="FP181" s="576">
        <f t="shared" si="527"/>
        <v>52646.999999999993</v>
      </c>
      <c r="FQ181" s="577">
        <f t="shared" si="527"/>
        <v>52171.000000000007</v>
      </c>
      <c r="FR181" s="574">
        <v>9</v>
      </c>
      <c r="FS181" s="575">
        <v>8</v>
      </c>
      <c r="FT181" s="576">
        <f t="shared" si="528"/>
        <v>9</v>
      </c>
      <c r="FU181" s="577">
        <f t="shared" si="528"/>
        <v>8</v>
      </c>
      <c r="FV181" s="574">
        <v>3.6</v>
      </c>
      <c r="FW181" s="575">
        <v>4.9000000000000004</v>
      </c>
      <c r="FX181" s="576">
        <f t="shared" si="529"/>
        <v>32.4</v>
      </c>
      <c r="FY181" s="577">
        <f t="shared" si="529"/>
        <v>39.200000000000003</v>
      </c>
      <c r="FZ181" s="574">
        <v>87.7</v>
      </c>
      <c r="GA181" s="575">
        <v>104.9</v>
      </c>
      <c r="GB181" s="576">
        <f t="shared" si="530"/>
        <v>789.30000000000007</v>
      </c>
      <c r="GC181" s="577">
        <f t="shared" si="530"/>
        <v>839.2</v>
      </c>
      <c r="GD181" s="576">
        <f t="shared" si="531"/>
        <v>768</v>
      </c>
      <c r="GE181" s="577">
        <f t="shared" si="531"/>
        <v>773</v>
      </c>
      <c r="GF181" s="576">
        <f t="shared" si="531"/>
        <v>768</v>
      </c>
      <c r="GG181" s="577">
        <f t="shared" si="531"/>
        <v>773</v>
      </c>
      <c r="GH181" s="576">
        <f t="shared" si="532"/>
        <v>3203.3</v>
      </c>
      <c r="GI181" s="577">
        <f t="shared" si="532"/>
        <v>3176.7</v>
      </c>
      <c r="GJ181" s="576">
        <f t="shared" si="533"/>
        <v>82909</v>
      </c>
      <c r="GK181" s="577">
        <f t="shared" si="533"/>
        <v>83623</v>
      </c>
      <c r="GL181" s="576">
        <f t="shared" si="534"/>
        <v>217</v>
      </c>
      <c r="GM181" s="577">
        <f t="shared" si="534"/>
        <v>198</v>
      </c>
      <c r="GN181" s="576">
        <f t="shared" si="534"/>
        <v>217</v>
      </c>
      <c r="GO181" s="577">
        <f t="shared" si="534"/>
        <v>198</v>
      </c>
      <c r="GP181" s="576">
        <f t="shared" si="535"/>
        <v>803.7</v>
      </c>
      <c r="GQ181" s="577">
        <f t="shared" si="535"/>
        <v>773.4</v>
      </c>
      <c r="GR181" s="576">
        <f t="shared" si="536"/>
        <v>13765</v>
      </c>
      <c r="GS181" s="577">
        <f t="shared" si="536"/>
        <v>13072</v>
      </c>
      <c r="GT181" s="576">
        <f t="shared" si="537"/>
        <v>985</v>
      </c>
      <c r="GU181" s="577">
        <f t="shared" si="537"/>
        <v>971</v>
      </c>
      <c r="GV181" s="576">
        <f t="shared" si="537"/>
        <v>985</v>
      </c>
      <c r="GW181" s="577">
        <f t="shared" si="537"/>
        <v>971</v>
      </c>
      <c r="GX181" s="576">
        <f t="shared" si="538"/>
        <v>4007</v>
      </c>
      <c r="GY181" s="577">
        <f t="shared" si="538"/>
        <v>3950.1</v>
      </c>
      <c r="GZ181" s="576">
        <f t="shared" si="538"/>
        <v>96674</v>
      </c>
      <c r="HA181" s="577">
        <f t="shared" si="538"/>
        <v>96695</v>
      </c>
      <c r="HB181" s="576">
        <f t="shared" si="539"/>
        <v>5</v>
      </c>
      <c r="HC181" s="577">
        <f t="shared" si="539"/>
        <v>23</v>
      </c>
      <c r="HD181" s="576">
        <f t="shared" si="539"/>
        <v>5</v>
      </c>
      <c r="HE181" s="577">
        <f t="shared" si="539"/>
        <v>23</v>
      </c>
      <c r="HF181" s="576">
        <f t="shared" si="540"/>
        <v>16.5</v>
      </c>
      <c r="HG181" s="577">
        <f t="shared" si="540"/>
        <v>57.5</v>
      </c>
      <c r="HH181" s="576">
        <f t="shared" si="541"/>
        <v>240</v>
      </c>
      <c r="HI181" s="577">
        <f t="shared" si="541"/>
        <v>1058</v>
      </c>
      <c r="HJ181" s="576">
        <f t="shared" si="542"/>
        <v>4055.9</v>
      </c>
      <c r="HK181" s="577">
        <f t="shared" si="542"/>
        <v>4046.7999999999997</v>
      </c>
      <c r="HL181" s="576">
        <f t="shared" si="543"/>
        <v>97703.299999999988</v>
      </c>
      <c r="HM181" s="577">
        <f t="shared" si="543"/>
        <v>98592.2</v>
      </c>
    </row>
    <row r="182" spans="1:221">
      <c r="A182" s="587" t="s">
        <v>540</v>
      </c>
      <c r="B182" s="588" t="s">
        <v>552</v>
      </c>
      <c r="C182" s="102"/>
      <c r="D182" s="103">
        <v>199281</v>
      </c>
      <c r="E182" s="103">
        <v>5</v>
      </c>
      <c r="F182" s="574">
        <v>974</v>
      </c>
      <c r="G182" s="575">
        <v>955</v>
      </c>
      <c r="H182" s="574">
        <v>4</v>
      </c>
      <c r="I182" s="575">
        <v>5</v>
      </c>
      <c r="J182" s="576">
        <f t="shared" si="476"/>
        <v>970</v>
      </c>
      <c r="K182" s="577">
        <f t="shared" si="476"/>
        <v>950</v>
      </c>
      <c r="L182" s="574">
        <v>120</v>
      </c>
      <c r="M182" s="575">
        <v>120</v>
      </c>
      <c r="N182" s="576">
        <f t="shared" si="477"/>
        <v>970</v>
      </c>
      <c r="O182" s="577">
        <f t="shared" si="477"/>
        <v>950</v>
      </c>
      <c r="P182" s="576">
        <f t="shared" si="477"/>
        <v>970</v>
      </c>
      <c r="Q182" s="577">
        <f t="shared" si="477"/>
        <v>950</v>
      </c>
      <c r="R182" s="574">
        <v>1</v>
      </c>
      <c r="S182" s="575">
        <v>0</v>
      </c>
      <c r="T182" s="576">
        <f t="shared" si="478"/>
        <v>1</v>
      </c>
      <c r="U182" s="577">
        <f t="shared" si="478"/>
        <v>0</v>
      </c>
      <c r="V182" s="574">
        <v>0</v>
      </c>
      <c r="W182" s="575">
        <v>1</v>
      </c>
      <c r="X182" s="576">
        <f t="shared" si="479"/>
        <v>0</v>
      </c>
      <c r="Y182" s="577">
        <f t="shared" si="479"/>
        <v>1</v>
      </c>
      <c r="Z182" s="574">
        <v>0</v>
      </c>
      <c r="AA182" s="575">
        <v>0</v>
      </c>
      <c r="AB182" s="576">
        <f t="shared" si="480"/>
        <v>0</v>
      </c>
      <c r="AC182" s="577">
        <f t="shared" si="480"/>
        <v>0</v>
      </c>
      <c r="AD182" s="576">
        <f t="shared" si="481"/>
        <v>1</v>
      </c>
      <c r="AE182" s="577">
        <f t="shared" si="481"/>
        <v>1</v>
      </c>
      <c r="AF182" s="576">
        <f t="shared" si="482"/>
        <v>1</v>
      </c>
      <c r="AG182" s="577">
        <f t="shared" si="482"/>
        <v>1</v>
      </c>
      <c r="AH182" s="574">
        <v>3</v>
      </c>
      <c r="AI182" s="575">
        <v>0</v>
      </c>
      <c r="AJ182" s="576">
        <f t="shared" si="483"/>
        <v>3</v>
      </c>
      <c r="AK182" s="577">
        <f t="shared" si="483"/>
        <v>0</v>
      </c>
      <c r="AL182" s="574">
        <v>0</v>
      </c>
      <c r="AM182" s="575">
        <v>8</v>
      </c>
      <c r="AN182" s="576">
        <f t="shared" si="484"/>
        <v>0</v>
      </c>
      <c r="AO182" s="577">
        <f t="shared" si="484"/>
        <v>8</v>
      </c>
      <c r="AP182" s="574">
        <v>0</v>
      </c>
      <c r="AQ182" s="575">
        <v>0</v>
      </c>
      <c r="AR182" s="576">
        <f t="shared" si="485"/>
        <v>0</v>
      </c>
      <c r="AS182" s="577">
        <f t="shared" si="485"/>
        <v>0</v>
      </c>
      <c r="AT182" s="576">
        <f t="shared" si="486"/>
        <v>3</v>
      </c>
      <c r="AU182" s="577">
        <f t="shared" si="486"/>
        <v>8</v>
      </c>
      <c r="AV182" s="576">
        <f t="shared" si="487"/>
        <v>3</v>
      </c>
      <c r="AW182" s="577">
        <f t="shared" si="487"/>
        <v>8</v>
      </c>
      <c r="AX182" s="574">
        <v>165</v>
      </c>
      <c r="AY182" s="575">
        <v>0</v>
      </c>
      <c r="AZ182" s="576">
        <f t="shared" si="488"/>
        <v>165</v>
      </c>
      <c r="BA182" s="577">
        <f t="shared" si="488"/>
        <v>0</v>
      </c>
      <c r="BB182" s="574">
        <v>0</v>
      </c>
      <c r="BC182" s="575">
        <v>150</v>
      </c>
      <c r="BD182" s="576">
        <f t="shared" si="489"/>
        <v>0</v>
      </c>
      <c r="BE182" s="577">
        <f t="shared" si="489"/>
        <v>150</v>
      </c>
      <c r="BF182" s="574">
        <v>0</v>
      </c>
      <c r="BG182" s="575">
        <v>0</v>
      </c>
      <c r="BH182" s="576">
        <f t="shared" si="490"/>
        <v>0</v>
      </c>
      <c r="BI182" s="577">
        <f t="shared" si="490"/>
        <v>0</v>
      </c>
      <c r="BJ182" s="576">
        <f t="shared" si="491"/>
        <v>165</v>
      </c>
      <c r="BK182" s="577">
        <f t="shared" si="491"/>
        <v>150</v>
      </c>
      <c r="BL182" s="576">
        <f t="shared" si="492"/>
        <v>165</v>
      </c>
      <c r="BM182" s="577">
        <f t="shared" si="492"/>
        <v>150</v>
      </c>
      <c r="BN182" s="574">
        <v>506</v>
      </c>
      <c r="BO182" s="575">
        <v>483</v>
      </c>
      <c r="BP182" s="576">
        <f t="shared" si="493"/>
        <v>506</v>
      </c>
      <c r="BQ182" s="577">
        <f t="shared" si="493"/>
        <v>483</v>
      </c>
      <c r="BR182" s="574">
        <v>1</v>
      </c>
      <c r="BS182" s="575">
        <v>10</v>
      </c>
      <c r="BT182" s="576">
        <f t="shared" si="494"/>
        <v>1</v>
      </c>
      <c r="BU182" s="577">
        <f t="shared" si="494"/>
        <v>10</v>
      </c>
      <c r="BV182" s="574">
        <v>0</v>
      </c>
      <c r="BW182" s="575">
        <v>0</v>
      </c>
      <c r="BX182" s="576">
        <f t="shared" si="495"/>
        <v>0</v>
      </c>
      <c r="BY182" s="577">
        <f t="shared" si="495"/>
        <v>0</v>
      </c>
      <c r="BZ182" s="576">
        <f t="shared" si="496"/>
        <v>507</v>
      </c>
      <c r="CA182" s="577">
        <f t="shared" si="496"/>
        <v>493</v>
      </c>
      <c r="CB182" s="576">
        <f t="shared" si="497"/>
        <v>507</v>
      </c>
      <c r="CC182" s="577">
        <f t="shared" si="497"/>
        <v>493</v>
      </c>
      <c r="CD182" s="574">
        <v>4.9000000000000004</v>
      </c>
      <c r="CE182" s="575">
        <v>4.9000000000000004</v>
      </c>
      <c r="CF182" s="576">
        <f t="shared" si="498"/>
        <v>2479.4</v>
      </c>
      <c r="CG182" s="577">
        <f t="shared" si="498"/>
        <v>2366.7000000000003</v>
      </c>
      <c r="CH182" s="574">
        <v>8</v>
      </c>
      <c r="CI182" s="575">
        <v>6</v>
      </c>
      <c r="CJ182" s="576">
        <f t="shared" si="499"/>
        <v>8</v>
      </c>
      <c r="CK182" s="577">
        <f t="shared" si="499"/>
        <v>60</v>
      </c>
      <c r="CL182" s="574">
        <v>0</v>
      </c>
      <c r="CM182" s="575">
        <v>0</v>
      </c>
      <c r="CN182" s="576">
        <f t="shared" si="500"/>
        <v>0</v>
      </c>
      <c r="CO182" s="577">
        <f t="shared" si="500"/>
        <v>0</v>
      </c>
      <c r="CP182" s="576">
        <f t="shared" si="501"/>
        <v>4.9061143984220905</v>
      </c>
      <c r="CQ182" s="577">
        <f t="shared" si="501"/>
        <v>4.9223123732251528</v>
      </c>
      <c r="CR182" s="576">
        <f t="shared" si="502"/>
        <v>2487.4</v>
      </c>
      <c r="CS182" s="577">
        <f t="shared" si="502"/>
        <v>2426.7000000000003</v>
      </c>
      <c r="CT182" s="574">
        <v>137</v>
      </c>
      <c r="CU182" s="575">
        <v>136</v>
      </c>
      <c r="CV182" s="576">
        <f t="shared" si="503"/>
        <v>69322</v>
      </c>
      <c r="CW182" s="577">
        <f t="shared" si="503"/>
        <v>65688</v>
      </c>
      <c r="CX182" s="574">
        <v>146</v>
      </c>
      <c r="CY182" s="575">
        <v>121</v>
      </c>
      <c r="CZ182" s="576">
        <f t="shared" si="504"/>
        <v>146</v>
      </c>
      <c r="DA182" s="577">
        <f t="shared" si="504"/>
        <v>1210</v>
      </c>
      <c r="DB182" s="574">
        <v>0</v>
      </c>
      <c r="DC182" s="575">
        <v>0</v>
      </c>
      <c r="DD182" s="576">
        <f t="shared" si="505"/>
        <v>0</v>
      </c>
      <c r="DE182" s="577">
        <f t="shared" si="505"/>
        <v>0</v>
      </c>
      <c r="DF182" s="576">
        <f t="shared" si="506"/>
        <v>137.01775147928993</v>
      </c>
      <c r="DG182" s="577">
        <f t="shared" si="506"/>
        <v>135.69574036511156</v>
      </c>
      <c r="DH182" s="576">
        <f t="shared" si="507"/>
        <v>69468</v>
      </c>
      <c r="DI182" s="577">
        <f t="shared" si="507"/>
        <v>66898</v>
      </c>
      <c r="DJ182" s="576">
        <f t="shared" si="508"/>
        <v>508</v>
      </c>
      <c r="DK182" s="577">
        <f t="shared" si="508"/>
        <v>494</v>
      </c>
      <c r="DL182" s="576">
        <f t="shared" si="508"/>
        <v>508</v>
      </c>
      <c r="DM182" s="577">
        <f t="shared" si="508"/>
        <v>494</v>
      </c>
      <c r="DN182" s="576">
        <f t="shared" si="509"/>
        <v>4.90236220472441</v>
      </c>
      <c r="DO182" s="577">
        <f t="shared" si="509"/>
        <v>4.9285425101214582</v>
      </c>
      <c r="DP182" s="576">
        <f t="shared" si="510"/>
        <v>2490.4</v>
      </c>
      <c r="DQ182" s="577">
        <f t="shared" si="510"/>
        <v>2434.7000000000003</v>
      </c>
      <c r="DR182" s="576">
        <f t="shared" si="511"/>
        <v>137.0728346456693</v>
      </c>
      <c r="DS182" s="577">
        <f t="shared" si="511"/>
        <v>135.7246963562753</v>
      </c>
      <c r="DT182" s="576">
        <f t="shared" si="512"/>
        <v>69633</v>
      </c>
      <c r="DU182" s="577">
        <f t="shared" si="512"/>
        <v>67048</v>
      </c>
      <c r="DV182" s="574">
        <v>359</v>
      </c>
      <c r="DW182" s="575">
        <v>337</v>
      </c>
      <c r="DX182" s="576">
        <f t="shared" si="513"/>
        <v>359</v>
      </c>
      <c r="DY182" s="577">
        <f t="shared" si="513"/>
        <v>337</v>
      </c>
      <c r="DZ182" s="574">
        <v>83</v>
      </c>
      <c r="EA182" s="575">
        <v>100</v>
      </c>
      <c r="EB182" s="576">
        <f t="shared" si="514"/>
        <v>83</v>
      </c>
      <c r="EC182" s="577">
        <f t="shared" si="514"/>
        <v>100</v>
      </c>
      <c r="ED182" s="574">
        <v>4</v>
      </c>
      <c r="EE182" s="575">
        <v>7</v>
      </c>
      <c r="EF182" s="576">
        <f t="shared" si="515"/>
        <v>4</v>
      </c>
      <c r="EG182" s="577">
        <f t="shared" si="515"/>
        <v>7</v>
      </c>
      <c r="EH182" s="576">
        <f t="shared" si="516"/>
        <v>446</v>
      </c>
      <c r="EI182" s="577">
        <f t="shared" si="516"/>
        <v>444</v>
      </c>
      <c r="EJ182" s="576">
        <f t="shared" si="517"/>
        <v>446</v>
      </c>
      <c r="EK182" s="577">
        <f t="shared" si="517"/>
        <v>444</v>
      </c>
      <c r="EL182" s="574">
        <v>3.4</v>
      </c>
      <c r="EM182" s="575">
        <v>3.5</v>
      </c>
      <c r="EN182" s="576">
        <f t="shared" si="518"/>
        <v>1220.5999999999999</v>
      </c>
      <c r="EO182" s="577">
        <f t="shared" si="518"/>
        <v>1179.5</v>
      </c>
      <c r="EP182" s="574">
        <v>4.3</v>
      </c>
      <c r="EQ182" s="575">
        <v>4.4000000000000004</v>
      </c>
      <c r="ER182" s="576">
        <f t="shared" si="519"/>
        <v>356.9</v>
      </c>
      <c r="ES182" s="577">
        <f t="shared" si="519"/>
        <v>440.00000000000006</v>
      </c>
      <c r="ET182" s="574">
        <v>3.8</v>
      </c>
      <c r="EU182" s="575">
        <v>3</v>
      </c>
      <c r="EV182" s="576">
        <f t="shared" si="520"/>
        <v>15.2</v>
      </c>
      <c r="EW182" s="577">
        <f t="shared" si="520"/>
        <v>21</v>
      </c>
      <c r="EX182" s="576">
        <f t="shared" si="521"/>
        <v>3.5710762331838568</v>
      </c>
      <c r="EY182" s="577">
        <f t="shared" si="521"/>
        <v>3.6948198198198199</v>
      </c>
      <c r="EZ182" s="576">
        <f t="shared" si="522"/>
        <v>1592.7</v>
      </c>
      <c r="FA182" s="577">
        <f t="shared" si="522"/>
        <v>1640.5</v>
      </c>
      <c r="FB182" s="574">
        <v>85</v>
      </c>
      <c r="FC182" s="575">
        <v>87</v>
      </c>
      <c r="FD182" s="576">
        <f t="shared" si="523"/>
        <v>30515</v>
      </c>
      <c r="FE182" s="577">
        <f t="shared" si="523"/>
        <v>29319</v>
      </c>
      <c r="FF182" s="574">
        <v>73</v>
      </c>
      <c r="FG182" s="575">
        <v>74</v>
      </c>
      <c r="FH182" s="576">
        <f t="shared" si="524"/>
        <v>6059</v>
      </c>
      <c r="FI182" s="577">
        <f t="shared" si="524"/>
        <v>7400</v>
      </c>
      <c r="FJ182" s="574">
        <v>75</v>
      </c>
      <c r="FK182" s="575">
        <v>80</v>
      </c>
      <c r="FL182" s="576">
        <f t="shared" si="525"/>
        <v>300</v>
      </c>
      <c r="FM182" s="577">
        <f t="shared" si="525"/>
        <v>560</v>
      </c>
      <c r="FN182" s="576">
        <f t="shared" si="526"/>
        <v>82.677130044843054</v>
      </c>
      <c r="FO182" s="577">
        <f t="shared" si="526"/>
        <v>83.961711711711715</v>
      </c>
      <c r="FP182" s="576">
        <f t="shared" si="527"/>
        <v>36874</v>
      </c>
      <c r="FQ182" s="577">
        <f t="shared" si="527"/>
        <v>37279</v>
      </c>
      <c r="FR182" s="574">
        <v>16</v>
      </c>
      <c r="FS182" s="575">
        <v>12</v>
      </c>
      <c r="FT182" s="576">
        <f t="shared" si="528"/>
        <v>16</v>
      </c>
      <c r="FU182" s="577">
        <f t="shared" si="528"/>
        <v>12</v>
      </c>
      <c r="FV182" s="574">
        <v>3.9</v>
      </c>
      <c r="FW182" s="575">
        <v>2.7</v>
      </c>
      <c r="FX182" s="576">
        <f t="shared" si="529"/>
        <v>62.4</v>
      </c>
      <c r="FY182" s="577">
        <f t="shared" si="529"/>
        <v>32.400000000000006</v>
      </c>
      <c r="FZ182" s="574">
        <v>79.3</v>
      </c>
      <c r="GA182" s="575">
        <v>66.3</v>
      </c>
      <c r="GB182" s="576">
        <f t="shared" si="530"/>
        <v>1268.8</v>
      </c>
      <c r="GC182" s="577">
        <f t="shared" si="530"/>
        <v>795.59999999999991</v>
      </c>
      <c r="GD182" s="576">
        <f t="shared" si="531"/>
        <v>866</v>
      </c>
      <c r="GE182" s="577">
        <f t="shared" si="531"/>
        <v>820</v>
      </c>
      <c r="GF182" s="576">
        <f t="shared" si="531"/>
        <v>866</v>
      </c>
      <c r="GG182" s="577">
        <f t="shared" si="531"/>
        <v>820</v>
      </c>
      <c r="GH182" s="576">
        <f t="shared" si="532"/>
        <v>3703</v>
      </c>
      <c r="GI182" s="577">
        <f t="shared" si="532"/>
        <v>3546.2000000000003</v>
      </c>
      <c r="GJ182" s="576">
        <f t="shared" si="533"/>
        <v>100002</v>
      </c>
      <c r="GK182" s="577">
        <f t="shared" si="533"/>
        <v>95007</v>
      </c>
      <c r="GL182" s="576">
        <f t="shared" si="534"/>
        <v>84</v>
      </c>
      <c r="GM182" s="577">
        <f t="shared" si="534"/>
        <v>111</v>
      </c>
      <c r="GN182" s="576">
        <f t="shared" si="534"/>
        <v>84</v>
      </c>
      <c r="GO182" s="577">
        <f t="shared" si="534"/>
        <v>111</v>
      </c>
      <c r="GP182" s="576">
        <f t="shared" si="535"/>
        <v>364.9</v>
      </c>
      <c r="GQ182" s="577">
        <f t="shared" si="535"/>
        <v>508.00000000000006</v>
      </c>
      <c r="GR182" s="576">
        <f t="shared" si="536"/>
        <v>6205</v>
      </c>
      <c r="GS182" s="577">
        <f t="shared" si="536"/>
        <v>8760</v>
      </c>
      <c r="GT182" s="576">
        <f t="shared" si="537"/>
        <v>950</v>
      </c>
      <c r="GU182" s="577">
        <f t="shared" si="537"/>
        <v>931</v>
      </c>
      <c r="GV182" s="576">
        <f t="shared" si="537"/>
        <v>950</v>
      </c>
      <c r="GW182" s="577">
        <f t="shared" si="537"/>
        <v>931</v>
      </c>
      <c r="GX182" s="576">
        <f t="shared" si="538"/>
        <v>4067.9</v>
      </c>
      <c r="GY182" s="577">
        <f t="shared" si="538"/>
        <v>4054.2000000000003</v>
      </c>
      <c r="GZ182" s="576">
        <f t="shared" si="538"/>
        <v>106207</v>
      </c>
      <c r="HA182" s="577">
        <f t="shared" si="538"/>
        <v>103767</v>
      </c>
      <c r="HB182" s="576">
        <f t="shared" si="539"/>
        <v>4</v>
      </c>
      <c r="HC182" s="577">
        <f t="shared" si="539"/>
        <v>7</v>
      </c>
      <c r="HD182" s="576">
        <f t="shared" si="539"/>
        <v>4</v>
      </c>
      <c r="HE182" s="577">
        <f t="shared" si="539"/>
        <v>7</v>
      </c>
      <c r="HF182" s="576">
        <f t="shared" si="540"/>
        <v>15.2</v>
      </c>
      <c r="HG182" s="577">
        <f t="shared" si="540"/>
        <v>21</v>
      </c>
      <c r="HH182" s="576">
        <f t="shared" si="541"/>
        <v>300</v>
      </c>
      <c r="HI182" s="577">
        <f t="shared" si="541"/>
        <v>560</v>
      </c>
      <c r="HJ182" s="576">
        <f t="shared" si="542"/>
        <v>4145.5</v>
      </c>
      <c r="HK182" s="577">
        <f t="shared" si="542"/>
        <v>4107.6000000000004</v>
      </c>
      <c r="HL182" s="576">
        <f t="shared" si="543"/>
        <v>107775.8</v>
      </c>
      <c r="HM182" s="577">
        <f t="shared" si="543"/>
        <v>105122.6</v>
      </c>
    </row>
    <row r="183" spans="1:221">
      <c r="A183" s="587" t="s">
        <v>540</v>
      </c>
      <c r="B183" s="588" t="s">
        <v>553</v>
      </c>
      <c r="C183" s="102"/>
      <c r="D183" s="103">
        <v>199999</v>
      </c>
      <c r="E183" s="103">
        <v>5</v>
      </c>
      <c r="F183" s="574">
        <v>1131</v>
      </c>
      <c r="G183" s="575">
        <v>999</v>
      </c>
      <c r="H183" s="574">
        <v>0</v>
      </c>
      <c r="I183" s="575">
        <v>0</v>
      </c>
      <c r="J183" s="576">
        <f t="shared" si="476"/>
        <v>1131</v>
      </c>
      <c r="K183" s="577">
        <f t="shared" si="476"/>
        <v>999</v>
      </c>
      <c r="L183" s="574">
        <v>120</v>
      </c>
      <c r="M183" s="575">
        <v>120</v>
      </c>
      <c r="N183" s="576">
        <f t="shared" si="477"/>
        <v>1131</v>
      </c>
      <c r="O183" s="577">
        <f t="shared" si="477"/>
        <v>999</v>
      </c>
      <c r="P183" s="576">
        <f t="shared" si="477"/>
        <v>1131</v>
      </c>
      <c r="Q183" s="577">
        <f t="shared" si="477"/>
        <v>999</v>
      </c>
      <c r="R183" s="574">
        <v>3</v>
      </c>
      <c r="S183" s="575">
        <v>1</v>
      </c>
      <c r="T183" s="576">
        <f t="shared" si="478"/>
        <v>3</v>
      </c>
      <c r="U183" s="577">
        <f t="shared" si="478"/>
        <v>1</v>
      </c>
      <c r="V183" s="574">
        <v>1</v>
      </c>
      <c r="W183" s="575">
        <v>0</v>
      </c>
      <c r="X183" s="576">
        <f t="shared" si="479"/>
        <v>1</v>
      </c>
      <c r="Y183" s="577">
        <f t="shared" si="479"/>
        <v>0</v>
      </c>
      <c r="Z183" s="574">
        <v>0</v>
      </c>
      <c r="AA183" s="575">
        <v>0</v>
      </c>
      <c r="AB183" s="576">
        <f t="shared" si="480"/>
        <v>0</v>
      </c>
      <c r="AC183" s="577">
        <f t="shared" si="480"/>
        <v>0</v>
      </c>
      <c r="AD183" s="576">
        <f t="shared" si="481"/>
        <v>4</v>
      </c>
      <c r="AE183" s="577">
        <f t="shared" si="481"/>
        <v>1</v>
      </c>
      <c r="AF183" s="576">
        <f t="shared" si="482"/>
        <v>4</v>
      </c>
      <c r="AG183" s="577">
        <f t="shared" si="482"/>
        <v>1</v>
      </c>
      <c r="AH183" s="574">
        <v>4.8</v>
      </c>
      <c r="AI183" s="575">
        <v>4</v>
      </c>
      <c r="AJ183" s="576">
        <f t="shared" si="483"/>
        <v>14.399999999999999</v>
      </c>
      <c r="AK183" s="577">
        <f t="shared" si="483"/>
        <v>4</v>
      </c>
      <c r="AL183" s="574">
        <v>10</v>
      </c>
      <c r="AM183" s="575">
        <v>0</v>
      </c>
      <c r="AN183" s="576">
        <f t="shared" si="484"/>
        <v>10</v>
      </c>
      <c r="AO183" s="577">
        <f t="shared" si="484"/>
        <v>0</v>
      </c>
      <c r="AP183" s="574">
        <v>0</v>
      </c>
      <c r="AQ183" s="575">
        <v>0</v>
      </c>
      <c r="AR183" s="576">
        <f t="shared" si="485"/>
        <v>0</v>
      </c>
      <c r="AS183" s="577">
        <f t="shared" si="485"/>
        <v>0</v>
      </c>
      <c r="AT183" s="576">
        <f t="shared" si="486"/>
        <v>6.1</v>
      </c>
      <c r="AU183" s="577">
        <f t="shared" si="486"/>
        <v>4</v>
      </c>
      <c r="AV183" s="576">
        <f t="shared" si="487"/>
        <v>24.4</v>
      </c>
      <c r="AW183" s="577">
        <f t="shared" si="487"/>
        <v>4</v>
      </c>
      <c r="AX183" s="574">
        <v>139</v>
      </c>
      <c r="AY183" s="575">
        <v>123</v>
      </c>
      <c r="AZ183" s="576">
        <f t="shared" si="488"/>
        <v>417</v>
      </c>
      <c r="BA183" s="577">
        <f t="shared" si="488"/>
        <v>123</v>
      </c>
      <c r="BB183" s="574">
        <v>200</v>
      </c>
      <c r="BC183" s="575">
        <v>0</v>
      </c>
      <c r="BD183" s="576">
        <f t="shared" si="489"/>
        <v>200</v>
      </c>
      <c r="BE183" s="577">
        <f t="shared" si="489"/>
        <v>0</v>
      </c>
      <c r="BF183" s="574">
        <v>0</v>
      </c>
      <c r="BG183" s="575">
        <v>0</v>
      </c>
      <c r="BH183" s="576">
        <f t="shared" si="490"/>
        <v>0</v>
      </c>
      <c r="BI183" s="577">
        <f t="shared" si="490"/>
        <v>0</v>
      </c>
      <c r="BJ183" s="576">
        <f t="shared" si="491"/>
        <v>154.25</v>
      </c>
      <c r="BK183" s="577">
        <f t="shared" si="491"/>
        <v>123</v>
      </c>
      <c r="BL183" s="576">
        <f t="shared" si="492"/>
        <v>617</v>
      </c>
      <c r="BM183" s="577">
        <f t="shared" si="492"/>
        <v>123</v>
      </c>
      <c r="BN183" s="574">
        <v>438</v>
      </c>
      <c r="BO183" s="575">
        <v>440</v>
      </c>
      <c r="BP183" s="576">
        <f t="shared" si="493"/>
        <v>438</v>
      </c>
      <c r="BQ183" s="577">
        <f t="shared" si="493"/>
        <v>440</v>
      </c>
      <c r="BR183" s="574">
        <v>2</v>
      </c>
      <c r="BS183" s="575">
        <v>0</v>
      </c>
      <c r="BT183" s="576">
        <f t="shared" si="494"/>
        <v>2</v>
      </c>
      <c r="BU183" s="577">
        <f t="shared" si="494"/>
        <v>0</v>
      </c>
      <c r="BV183" s="574">
        <v>0</v>
      </c>
      <c r="BW183" s="575">
        <v>0</v>
      </c>
      <c r="BX183" s="576">
        <f t="shared" si="495"/>
        <v>0</v>
      </c>
      <c r="BY183" s="577">
        <f t="shared" si="495"/>
        <v>0</v>
      </c>
      <c r="BZ183" s="576">
        <f t="shared" si="496"/>
        <v>440</v>
      </c>
      <c r="CA183" s="577">
        <f t="shared" si="496"/>
        <v>440</v>
      </c>
      <c r="CB183" s="576">
        <f t="shared" si="497"/>
        <v>440</v>
      </c>
      <c r="CC183" s="577">
        <f t="shared" si="497"/>
        <v>440</v>
      </c>
      <c r="CD183" s="574">
        <v>5</v>
      </c>
      <c r="CE183" s="575">
        <v>4.9000000000000004</v>
      </c>
      <c r="CF183" s="576">
        <f t="shared" si="498"/>
        <v>2190</v>
      </c>
      <c r="CG183" s="577">
        <f t="shared" si="498"/>
        <v>2156</v>
      </c>
      <c r="CH183" s="574">
        <v>3.8</v>
      </c>
      <c r="CI183" s="575">
        <v>0</v>
      </c>
      <c r="CJ183" s="576">
        <f t="shared" si="499"/>
        <v>7.6</v>
      </c>
      <c r="CK183" s="577">
        <f t="shared" si="499"/>
        <v>0</v>
      </c>
      <c r="CL183" s="574">
        <v>0</v>
      </c>
      <c r="CM183" s="575">
        <v>0</v>
      </c>
      <c r="CN183" s="576">
        <f t="shared" si="500"/>
        <v>0</v>
      </c>
      <c r="CO183" s="577">
        <f t="shared" si="500"/>
        <v>0</v>
      </c>
      <c r="CP183" s="576">
        <f t="shared" si="501"/>
        <v>4.9945454545454542</v>
      </c>
      <c r="CQ183" s="577">
        <f t="shared" si="501"/>
        <v>4.9000000000000004</v>
      </c>
      <c r="CR183" s="576">
        <f t="shared" si="502"/>
        <v>2197.6</v>
      </c>
      <c r="CS183" s="577">
        <f t="shared" si="502"/>
        <v>2156</v>
      </c>
      <c r="CT183" s="574">
        <v>139</v>
      </c>
      <c r="CU183" s="575">
        <v>135</v>
      </c>
      <c r="CV183" s="576">
        <f t="shared" si="503"/>
        <v>60882</v>
      </c>
      <c r="CW183" s="577">
        <f t="shared" si="503"/>
        <v>59400</v>
      </c>
      <c r="CX183" s="574">
        <v>78</v>
      </c>
      <c r="CY183" s="575">
        <v>0</v>
      </c>
      <c r="CZ183" s="576">
        <f t="shared" si="504"/>
        <v>156</v>
      </c>
      <c r="DA183" s="577">
        <f t="shared" si="504"/>
        <v>0</v>
      </c>
      <c r="DB183" s="574">
        <v>0</v>
      </c>
      <c r="DC183" s="575">
        <v>0</v>
      </c>
      <c r="DD183" s="576">
        <f t="shared" si="505"/>
        <v>0</v>
      </c>
      <c r="DE183" s="577">
        <f t="shared" si="505"/>
        <v>0</v>
      </c>
      <c r="DF183" s="576">
        <f t="shared" si="506"/>
        <v>138.72272727272727</v>
      </c>
      <c r="DG183" s="577">
        <f t="shared" si="506"/>
        <v>135</v>
      </c>
      <c r="DH183" s="576">
        <f t="shared" si="507"/>
        <v>61038</v>
      </c>
      <c r="DI183" s="577">
        <f t="shared" si="507"/>
        <v>59400</v>
      </c>
      <c r="DJ183" s="576">
        <f t="shared" si="508"/>
        <v>444</v>
      </c>
      <c r="DK183" s="577">
        <f t="shared" si="508"/>
        <v>441</v>
      </c>
      <c r="DL183" s="576">
        <f t="shared" si="508"/>
        <v>444</v>
      </c>
      <c r="DM183" s="577">
        <f t="shared" si="508"/>
        <v>441</v>
      </c>
      <c r="DN183" s="576">
        <f t="shared" si="509"/>
        <v>5.0045045045045047</v>
      </c>
      <c r="DO183" s="577">
        <f t="shared" si="509"/>
        <v>4.8979591836734695</v>
      </c>
      <c r="DP183" s="576">
        <f t="shared" si="510"/>
        <v>2222</v>
      </c>
      <c r="DQ183" s="577">
        <f t="shared" si="510"/>
        <v>2160</v>
      </c>
      <c r="DR183" s="576">
        <f t="shared" si="511"/>
        <v>138.86261261261262</v>
      </c>
      <c r="DS183" s="577">
        <f t="shared" si="511"/>
        <v>134.97278911564626</v>
      </c>
      <c r="DT183" s="576">
        <f t="shared" si="512"/>
        <v>61655.000000000007</v>
      </c>
      <c r="DU183" s="577">
        <f t="shared" si="512"/>
        <v>59523</v>
      </c>
      <c r="DV183" s="574">
        <v>265</v>
      </c>
      <c r="DW183" s="575">
        <v>242</v>
      </c>
      <c r="DX183" s="576">
        <f t="shared" si="513"/>
        <v>265</v>
      </c>
      <c r="DY183" s="577">
        <f t="shared" si="513"/>
        <v>242</v>
      </c>
      <c r="DZ183" s="574">
        <v>309</v>
      </c>
      <c r="EA183" s="575">
        <v>224</v>
      </c>
      <c r="EB183" s="576">
        <f t="shared" si="514"/>
        <v>309</v>
      </c>
      <c r="EC183" s="577">
        <f t="shared" si="514"/>
        <v>224</v>
      </c>
      <c r="ED183" s="574">
        <v>6</v>
      </c>
      <c r="EE183" s="575">
        <v>6</v>
      </c>
      <c r="EF183" s="576">
        <f t="shared" si="515"/>
        <v>6</v>
      </c>
      <c r="EG183" s="577">
        <f t="shared" si="515"/>
        <v>6</v>
      </c>
      <c r="EH183" s="576">
        <f t="shared" si="516"/>
        <v>580</v>
      </c>
      <c r="EI183" s="577">
        <f t="shared" si="516"/>
        <v>472</v>
      </c>
      <c r="EJ183" s="576">
        <f t="shared" si="517"/>
        <v>580</v>
      </c>
      <c r="EK183" s="577">
        <f t="shared" si="517"/>
        <v>472</v>
      </c>
      <c r="EL183" s="574">
        <v>3.4</v>
      </c>
      <c r="EM183" s="575">
        <v>3.5</v>
      </c>
      <c r="EN183" s="576">
        <f t="shared" si="518"/>
        <v>901</v>
      </c>
      <c r="EO183" s="577">
        <f t="shared" si="518"/>
        <v>847</v>
      </c>
      <c r="EP183" s="574">
        <v>2.1</v>
      </c>
      <c r="EQ183" s="575">
        <v>2.6</v>
      </c>
      <c r="ER183" s="576">
        <f t="shared" si="519"/>
        <v>648.9</v>
      </c>
      <c r="ES183" s="577">
        <f t="shared" si="519"/>
        <v>582.4</v>
      </c>
      <c r="ET183" s="574">
        <v>4</v>
      </c>
      <c r="EU183" s="575">
        <v>3.3</v>
      </c>
      <c r="EV183" s="576">
        <f t="shared" si="520"/>
        <v>24</v>
      </c>
      <c r="EW183" s="577">
        <f t="shared" si="520"/>
        <v>19.799999999999997</v>
      </c>
      <c r="EX183" s="576">
        <f t="shared" si="521"/>
        <v>2.7136206896551727</v>
      </c>
      <c r="EY183" s="577">
        <f t="shared" si="521"/>
        <v>3.0703389830508474</v>
      </c>
      <c r="EZ183" s="576">
        <f t="shared" si="522"/>
        <v>1573.9</v>
      </c>
      <c r="FA183" s="577">
        <f t="shared" si="522"/>
        <v>1449.2</v>
      </c>
      <c r="FB183" s="574">
        <v>86</v>
      </c>
      <c r="FC183" s="575">
        <v>85</v>
      </c>
      <c r="FD183" s="576">
        <f t="shared" si="523"/>
        <v>22790</v>
      </c>
      <c r="FE183" s="577">
        <f t="shared" si="523"/>
        <v>20570</v>
      </c>
      <c r="FF183" s="574">
        <v>45</v>
      </c>
      <c r="FG183" s="575">
        <v>51</v>
      </c>
      <c r="FH183" s="576">
        <f t="shared" si="524"/>
        <v>13905</v>
      </c>
      <c r="FI183" s="577">
        <f t="shared" si="524"/>
        <v>11424</v>
      </c>
      <c r="FJ183" s="574">
        <v>69</v>
      </c>
      <c r="FK183" s="575">
        <v>87</v>
      </c>
      <c r="FL183" s="576">
        <f t="shared" si="525"/>
        <v>414</v>
      </c>
      <c r="FM183" s="577">
        <f t="shared" si="525"/>
        <v>522</v>
      </c>
      <c r="FN183" s="576">
        <f t="shared" si="526"/>
        <v>63.981034482758623</v>
      </c>
      <c r="FO183" s="577">
        <f t="shared" si="526"/>
        <v>68.889830508474574</v>
      </c>
      <c r="FP183" s="576">
        <f t="shared" si="527"/>
        <v>37109</v>
      </c>
      <c r="FQ183" s="577">
        <f t="shared" si="527"/>
        <v>32516</v>
      </c>
      <c r="FR183" s="574">
        <v>107</v>
      </c>
      <c r="FS183" s="575">
        <v>86</v>
      </c>
      <c r="FT183" s="576">
        <f t="shared" si="528"/>
        <v>107</v>
      </c>
      <c r="FU183" s="577">
        <f t="shared" si="528"/>
        <v>86</v>
      </c>
      <c r="FV183" s="574">
        <v>1.4</v>
      </c>
      <c r="FW183" s="575">
        <v>1.6</v>
      </c>
      <c r="FX183" s="576">
        <f t="shared" si="529"/>
        <v>149.79999999999998</v>
      </c>
      <c r="FY183" s="577">
        <f t="shared" si="529"/>
        <v>137.6</v>
      </c>
      <c r="FZ183" s="574">
        <v>55.7</v>
      </c>
      <c r="GA183" s="575">
        <v>60.8</v>
      </c>
      <c r="GB183" s="576">
        <f t="shared" si="530"/>
        <v>5959.9000000000005</v>
      </c>
      <c r="GC183" s="577">
        <f t="shared" si="530"/>
        <v>5228.8</v>
      </c>
      <c r="GD183" s="576">
        <f t="shared" si="531"/>
        <v>706</v>
      </c>
      <c r="GE183" s="577">
        <f t="shared" si="531"/>
        <v>683</v>
      </c>
      <c r="GF183" s="576">
        <f t="shared" si="531"/>
        <v>706</v>
      </c>
      <c r="GG183" s="577">
        <f t="shared" si="531"/>
        <v>683</v>
      </c>
      <c r="GH183" s="576">
        <f t="shared" si="532"/>
        <v>3105.4</v>
      </c>
      <c r="GI183" s="577">
        <f t="shared" si="532"/>
        <v>3007</v>
      </c>
      <c r="GJ183" s="576">
        <f t="shared" si="533"/>
        <v>84089</v>
      </c>
      <c r="GK183" s="577">
        <f t="shared" si="533"/>
        <v>80093</v>
      </c>
      <c r="GL183" s="576">
        <f t="shared" si="534"/>
        <v>312</v>
      </c>
      <c r="GM183" s="577">
        <f t="shared" si="534"/>
        <v>224</v>
      </c>
      <c r="GN183" s="576">
        <f t="shared" si="534"/>
        <v>312</v>
      </c>
      <c r="GO183" s="577">
        <f t="shared" si="534"/>
        <v>224</v>
      </c>
      <c r="GP183" s="576">
        <f t="shared" si="535"/>
        <v>666.5</v>
      </c>
      <c r="GQ183" s="577">
        <f t="shared" si="535"/>
        <v>582.4</v>
      </c>
      <c r="GR183" s="576">
        <f t="shared" si="536"/>
        <v>14261</v>
      </c>
      <c r="GS183" s="577">
        <f t="shared" si="536"/>
        <v>11424</v>
      </c>
      <c r="GT183" s="576">
        <f t="shared" si="537"/>
        <v>1018</v>
      </c>
      <c r="GU183" s="577">
        <f t="shared" si="537"/>
        <v>907</v>
      </c>
      <c r="GV183" s="576">
        <f t="shared" si="537"/>
        <v>1018</v>
      </c>
      <c r="GW183" s="577">
        <f t="shared" si="537"/>
        <v>907</v>
      </c>
      <c r="GX183" s="576">
        <f t="shared" si="538"/>
        <v>3771.9</v>
      </c>
      <c r="GY183" s="577">
        <f t="shared" si="538"/>
        <v>3589.4</v>
      </c>
      <c r="GZ183" s="576">
        <f t="shared" si="538"/>
        <v>98350</v>
      </c>
      <c r="HA183" s="577">
        <f t="shared" si="538"/>
        <v>91517</v>
      </c>
      <c r="HB183" s="576">
        <f t="shared" si="539"/>
        <v>6</v>
      </c>
      <c r="HC183" s="577">
        <f t="shared" si="539"/>
        <v>6</v>
      </c>
      <c r="HD183" s="576">
        <f t="shared" si="539"/>
        <v>6</v>
      </c>
      <c r="HE183" s="577">
        <f t="shared" si="539"/>
        <v>6</v>
      </c>
      <c r="HF183" s="576">
        <f t="shared" si="540"/>
        <v>24</v>
      </c>
      <c r="HG183" s="577">
        <f t="shared" si="540"/>
        <v>19.799999999999997</v>
      </c>
      <c r="HH183" s="576">
        <f t="shared" si="541"/>
        <v>414</v>
      </c>
      <c r="HI183" s="577">
        <f t="shared" si="541"/>
        <v>522</v>
      </c>
      <c r="HJ183" s="576">
        <f t="shared" si="542"/>
        <v>3945.7000000000003</v>
      </c>
      <c r="HK183" s="577">
        <f t="shared" si="542"/>
        <v>3746.7999999999997</v>
      </c>
      <c r="HL183" s="576">
        <f t="shared" si="543"/>
        <v>104723.9</v>
      </c>
      <c r="HM183" s="577">
        <f t="shared" si="543"/>
        <v>97267.8</v>
      </c>
    </row>
    <row r="184" spans="1:221">
      <c r="A184" s="587" t="s">
        <v>540</v>
      </c>
      <c r="B184" s="588" t="s">
        <v>554</v>
      </c>
      <c r="C184" s="102"/>
      <c r="D184" s="103">
        <v>198507</v>
      </c>
      <c r="E184" s="103">
        <v>6</v>
      </c>
      <c r="F184" s="574">
        <v>259</v>
      </c>
      <c r="G184" s="575">
        <v>245</v>
      </c>
      <c r="H184" s="574">
        <v>1</v>
      </c>
      <c r="I184" s="575">
        <v>1</v>
      </c>
      <c r="J184" s="576">
        <f t="shared" si="476"/>
        <v>258</v>
      </c>
      <c r="K184" s="577">
        <f t="shared" si="476"/>
        <v>244</v>
      </c>
      <c r="L184" s="574">
        <v>120</v>
      </c>
      <c r="M184" s="575">
        <v>120</v>
      </c>
      <c r="N184" s="576">
        <f t="shared" si="477"/>
        <v>258</v>
      </c>
      <c r="O184" s="577">
        <f t="shared" si="477"/>
        <v>244</v>
      </c>
      <c r="P184" s="576">
        <f t="shared" si="477"/>
        <v>258</v>
      </c>
      <c r="Q184" s="577">
        <f t="shared" si="477"/>
        <v>244</v>
      </c>
      <c r="R184" s="574">
        <v>2</v>
      </c>
      <c r="S184" s="575">
        <v>2</v>
      </c>
      <c r="T184" s="576">
        <f t="shared" si="478"/>
        <v>2</v>
      </c>
      <c r="U184" s="577">
        <f t="shared" si="478"/>
        <v>2</v>
      </c>
      <c r="V184" s="574">
        <v>0</v>
      </c>
      <c r="W184" s="575">
        <v>1</v>
      </c>
      <c r="X184" s="576">
        <f t="shared" si="479"/>
        <v>0</v>
      </c>
      <c r="Y184" s="577">
        <f t="shared" si="479"/>
        <v>1</v>
      </c>
      <c r="Z184" s="574">
        <v>0</v>
      </c>
      <c r="AA184" s="575">
        <v>0</v>
      </c>
      <c r="AB184" s="576">
        <f t="shared" si="480"/>
        <v>0</v>
      </c>
      <c r="AC184" s="577">
        <f t="shared" si="480"/>
        <v>0</v>
      </c>
      <c r="AD184" s="576">
        <f t="shared" si="481"/>
        <v>2</v>
      </c>
      <c r="AE184" s="577">
        <f t="shared" si="481"/>
        <v>3</v>
      </c>
      <c r="AF184" s="576">
        <f t="shared" si="482"/>
        <v>2</v>
      </c>
      <c r="AG184" s="577">
        <f t="shared" si="482"/>
        <v>3</v>
      </c>
      <c r="AH184" s="574">
        <v>4</v>
      </c>
      <c r="AI184" s="575">
        <v>3.5</v>
      </c>
      <c r="AJ184" s="576">
        <f t="shared" si="483"/>
        <v>8</v>
      </c>
      <c r="AK184" s="577">
        <f t="shared" si="483"/>
        <v>7</v>
      </c>
      <c r="AL184" s="574">
        <v>0</v>
      </c>
      <c r="AM184" s="575">
        <v>10</v>
      </c>
      <c r="AN184" s="576">
        <f t="shared" si="484"/>
        <v>0</v>
      </c>
      <c r="AO184" s="577">
        <f t="shared" si="484"/>
        <v>10</v>
      </c>
      <c r="AP184" s="574">
        <v>0</v>
      </c>
      <c r="AQ184" s="575">
        <v>0</v>
      </c>
      <c r="AR184" s="576">
        <f t="shared" si="485"/>
        <v>0</v>
      </c>
      <c r="AS184" s="577">
        <f t="shared" si="485"/>
        <v>0</v>
      </c>
      <c r="AT184" s="576">
        <f t="shared" si="486"/>
        <v>4</v>
      </c>
      <c r="AU184" s="577">
        <f t="shared" si="486"/>
        <v>5.666666666666667</v>
      </c>
      <c r="AV184" s="576">
        <f t="shared" si="487"/>
        <v>8</v>
      </c>
      <c r="AW184" s="577">
        <f t="shared" si="487"/>
        <v>17</v>
      </c>
      <c r="AX184" s="574">
        <v>132</v>
      </c>
      <c r="AY184" s="575">
        <v>136</v>
      </c>
      <c r="AZ184" s="576">
        <f t="shared" si="488"/>
        <v>264</v>
      </c>
      <c r="BA184" s="577">
        <f t="shared" si="488"/>
        <v>272</v>
      </c>
      <c r="BB184" s="574">
        <v>0</v>
      </c>
      <c r="BC184" s="575">
        <v>174</v>
      </c>
      <c r="BD184" s="576">
        <f t="shared" si="489"/>
        <v>0</v>
      </c>
      <c r="BE184" s="577">
        <f t="shared" si="489"/>
        <v>174</v>
      </c>
      <c r="BF184" s="574">
        <v>0</v>
      </c>
      <c r="BG184" s="575">
        <v>0</v>
      </c>
      <c r="BH184" s="576">
        <f t="shared" si="490"/>
        <v>0</v>
      </c>
      <c r="BI184" s="577">
        <f t="shared" si="490"/>
        <v>0</v>
      </c>
      <c r="BJ184" s="576">
        <f t="shared" si="491"/>
        <v>132</v>
      </c>
      <c r="BK184" s="577">
        <f t="shared" si="491"/>
        <v>148.66666666666666</v>
      </c>
      <c r="BL184" s="576">
        <f t="shared" si="492"/>
        <v>264</v>
      </c>
      <c r="BM184" s="577">
        <f t="shared" si="492"/>
        <v>446</v>
      </c>
      <c r="BN184" s="574">
        <v>163</v>
      </c>
      <c r="BO184" s="575">
        <v>149</v>
      </c>
      <c r="BP184" s="576">
        <f t="shared" si="493"/>
        <v>163</v>
      </c>
      <c r="BQ184" s="577">
        <f t="shared" si="493"/>
        <v>149</v>
      </c>
      <c r="BR184" s="574">
        <v>0</v>
      </c>
      <c r="BS184" s="575">
        <v>3</v>
      </c>
      <c r="BT184" s="576">
        <f t="shared" si="494"/>
        <v>0</v>
      </c>
      <c r="BU184" s="577">
        <f t="shared" si="494"/>
        <v>3</v>
      </c>
      <c r="BV184" s="574">
        <v>0</v>
      </c>
      <c r="BW184" s="575">
        <v>1</v>
      </c>
      <c r="BX184" s="576">
        <f t="shared" si="495"/>
        <v>0</v>
      </c>
      <c r="BY184" s="577">
        <f t="shared" si="495"/>
        <v>1</v>
      </c>
      <c r="BZ184" s="576">
        <f t="shared" si="496"/>
        <v>163</v>
      </c>
      <c r="CA184" s="577">
        <f t="shared" si="496"/>
        <v>153</v>
      </c>
      <c r="CB184" s="576">
        <f t="shared" si="497"/>
        <v>163</v>
      </c>
      <c r="CC184" s="577">
        <f t="shared" si="497"/>
        <v>153</v>
      </c>
      <c r="CD184" s="574">
        <v>5</v>
      </c>
      <c r="CE184" s="575">
        <v>5.4</v>
      </c>
      <c r="CF184" s="576">
        <f t="shared" si="498"/>
        <v>815</v>
      </c>
      <c r="CG184" s="577">
        <f t="shared" si="498"/>
        <v>804.6</v>
      </c>
      <c r="CH184" s="574">
        <v>0</v>
      </c>
      <c r="CI184" s="575">
        <v>6.7</v>
      </c>
      <c r="CJ184" s="576">
        <f t="shared" si="499"/>
        <v>0</v>
      </c>
      <c r="CK184" s="577">
        <f t="shared" si="499"/>
        <v>20.100000000000001</v>
      </c>
      <c r="CL184" s="574">
        <v>0</v>
      </c>
      <c r="CM184" s="575">
        <v>4</v>
      </c>
      <c r="CN184" s="576">
        <f t="shared" si="500"/>
        <v>0</v>
      </c>
      <c r="CO184" s="577">
        <f t="shared" si="500"/>
        <v>4</v>
      </c>
      <c r="CP184" s="576">
        <f t="shared" si="501"/>
        <v>5</v>
      </c>
      <c r="CQ184" s="577">
        <f t="shared" si="501"/>
        <v>5.416339869281046</v>
      </c>
      <c r="CR184" s="576">
        <f t="shared" si="502"/>
        <v>815</v>
      </c>
      <c r="CS184" s="577">
        <f t="shared" si="502"/>
        <v>828.7</v>
      </c>
      <c r="CT184" s="574">
        <v>152</v>
      </c>
      <c r="CU184" s="575">
        <v>156</v>
      </c>
      <c r="CV184" s="576">
        <f t="shared" si="503"/>
        <v>24776</v>
      </c>
      <c r="CW184" s="577">
        <f t="shared" si="503"/>
        <v>23244</v>
      </c>
      <c r="CX184" s="574">
        <v>0</v>
      </c>
      <c r="CY184" s="575">
        <v>153</v>
      </c>
      <c r="CZ184" s="576">
        <f t="shared" si="504"/>
        <v>0</v>
      </c>
      <c r="DA184" s="577">
        <f t="shared" si="504"/>
        <v>459</v>
      </c>
      <c r="DB184" s="574">
        <v>0</v>
      </c>
      <c r="DC184" s="575">
        <v>146</v>
      </c>
      <c r="DD184" s="576">
        <f t="shared" si="505"/>
        <v>0</v>
      </c>
      <c r="DE184" s="577">
        <f t="shared" si="505"/>
        <v>146</v>
      </c>
      <c r="DF184" s="576">
        <f t="shared" si="506"/>
        <v>152</v>
      </c>
      <c r="DG184" s="577">
        <f t="shared" si="506"/>
        <v>155.87581699346404</v>
      </c>
      <c r="DH184" s="576">
        <f t="shared" si="507"/>
        <v>24776</v>
      </c>
      <c r="DI184" s="577">
        <f t="shared" si="507"/>
        <v>23849</v>
      </c>
      <c r="DJ184" s="576">
        <f t="shared" si="508"/>
        <v>165</v>
      </c>
      <c r="DK184" s="577">
        <f t="shared" si="508"/>
        <v>156</v>
      </c>
      <c r="DL184" s="576">
        <f t="shared" si="508"/>
        <v>165</v>
      </c>
      <c r="DM184" s="577">
        <f t="shared" si="508"/>
        <v>156</v>
      </c>
      <c r="DN184" s="576">
        <f t="shared" si="509"/>
        <v>4.9878787878787882</v>
      </c>
      <c r="DO184" s="577">
        <f t="shared" si="509"/>
        <v>5.4211538461538469</v>
      </c>
      <c r="DP184" s="576">
        <f t="shared" si="510"/>
        <v>823.00000000000011</v>
      </c>
      <c r="DQ184" s="577">
        <f t="shared" si="510"/>
        <v>845.70000000000016</v>
      </c>
      <c r="DR184" s="576">
        <f t="shared" si="511"/>
        <v>151.75757575757575</v>
      </c>
      <c r="DS184" s="577">
        <f t="shared" si="511"/>
        <v>155.73717948717947</v>
      </c>
      <c r="DT184" s="576">
        <f t="shared" si="512"/>
        <v>25040</v>
      </c>
      <c r="DU184" s="577">
        <f t="shared" si="512"/>
        <v>24294.999999999996</v>
      </c>
      <c r="DV184" s="574">
        <v>79</v>
      </c>
      <c r="DW184" s="575">
        <v>79</v>
      </c>
      <c r="DX184" s="576">
        <f t="shared" si="513"/>
        <v>79</v>
      </c>
      <c r="DY184" s="577">
        <f t="shared" si="513"/>
        <v>79</v>
      </c>
      <c r="DZ184" s="574">
        <v>12</v>
      </c>
      <c r="EA184" s="575">
        <v>8</v>
      </c>
      <c r="EB184" s="576">
        <f t="shared" si="514"/>
        <v>12</v>
      </c>
      <c r="EC184" s="577">
        <f t="shared" si="514"/>
        <v>8</v>
      </c>
      <c r="ED184" s="574">
        <v>0</v>
      </c>
      <c r="EE184" s="575">
        <v>0</v>
      </c>
      <c r="EF184" s="576">
        <f t="shared" si="515"/>
        <v>0</v>
      </c>
      <c r="EG184" s="577">
        <f t="shared" si="515"/>
        <v>0</v>
      </c>
      <c r="EH184" s="576">
        <f t="shared" si="516"/>
        <v>91</v>
      </c>
      <c r="EI184" s="577">
        <f t="shared" si="516"/>
        <v>87</v>
      </c>
      <c r="EJ184" s="576">
        <f t="shared" si="517"/>
        <v>91</v>
      </c>
      <c r="EK184" s="577">
        <f t="shared" si="517"/>
        <v>87</v>
      </c>
      <c r="EL184" s="574">
        <v>3.8</v>
      </c>
      <c r="EM184" s="575">
        <v>3.8</v>
      </c>
      <c r="EN184" s="576">
        <f t="shared" si="518"/>
        <v>300.2</v>
      </c>
      <c r="EO184" s="577">
        <f t="shared" si="518"/>
        <v>300.2</v>
      </c>
      <c r="EP184" s="574">
        <v>4.7</v>
      </c>
      <c r="EQ184" s="575">
        <v>6.9</v>
      </c>
      <c r="ER184" s="576">
        <f t="shared" si="519"/>
        <v>56.400000000000006</v>
      </c>
      <c r="ES184" s="577">
        <f t="shared" si="519"/>
        <v>55.2</v>
      </c>
      <c r="ET184" s="574">
        <v>0</v>
      </c>
      <c r="EU184" s="575">
        <v>0</v>
      </c>
      <c r="EV184" s="576">
        <f t="shared" si="520"/>
        <v>0</v>
      </c>
      <c r="EW184" s="577">
        <f t="shared" si="520"/>
        <v>0</v>
      </c>
      <c r="EX184" s="576">
        <f t="shared" si="521"/>
        <v>3.918681318681319</v>
      </c>
      <c r="EY184" s="577">
        <f t="shared" si="521"/>
        <v>4.0850574712643679</v>
      </c>
      <c r="EZ184" s="576">
        <f t="shared" si="522"/>
        <v>356.6</v>
      </c>
      <c r="FA184" s="577">
        <f t="shared" si="522"/>
        <v>355.40000000000003</v>
      </c>
      <c r="FB184" s="574">
        <v>107</v>
      </c>
      <c r="FC184" s="575">
        <v>109</v>
      </c>
      <c r="FD184" s="576">
        <f t="shared" si="523"/>
        <v>8453</v>
      </c>
      <c r="FE184" s="577">
        <f t="shared" si="523"/>
        <v>8611</v>
      </c>
      <c r="FF184" s="574">
        <v>88</v>
      </c>
      <c r="FG184" s="575">
        <v>90</v>
      </c>
      <c r="FH184" s="576">
        <f t="shared" si="524"/>
        <v>1056</v>
      </c>
      <c r="FI184" s="577">
        <f t="shared" si="524"/>
        <v>720</v>
      </c>
      <c r="FJ184" s="574">
        <v>0</v>
      </c>
      <c r="FK184" s="575">
        <v>0</v>
      </c>
      <c r="FL184" s="576">
        <f t="shared" si="525"/>
        <v>0</v>
      </c>
      <c r="FM184" s="577">
        <f t="shared" si="525"/>
        <v>0</v>
      </c>
      <c r="FN184" s="576">
        <f t="shared" si="526"/>
        <v>104.49450549450549</v>
      </c>
      <c r="FO184" s="577">
        <f t="shared" si="526"/>
        <v>107.25287356321839</v>
      </c>
      <c r="FP184" s="576">
        <f t="shared" si="527"/>
        <v>9509</v>
      </c>
      <c r="FQ184" s="577">
        <f t="shared" si="527"/>
        <v>9331</v>
      </c>
      <c r="FR184" s="574">
        <v>2</v>
      </c>
      <c r="FS184" s="575">
        <v>1</v>
      </c>
      <c r="FT184" s="576">
        <f t="shared" si="528"/>
        <v>2</v>
      </c>
      <c r="FU184" s="577">
        <f t="shared" si="528"/>
        <v>1</v>
      </c>
      <c r="FV184" s="574">
        <v>9.5</v>
      </c>
      <c r="FW184" s="575">
        <v>10</v>
      </c>
      <c r="FX184" s="576">
        <f t="shared" si="529"/>
        <v>19</v>
      </c>
      <c r="FY184" s="577">
        <f t="shared" si="529"/>
        <v>10</v>
      </c>
      <c r="FZ184" s="574">
        <v>180</v>
      </c>
      <c r="GA184" s="575">
        <v>157</v>
      </c>
      <c r="GB184" s="576">
        <f t="shared" si="530"/>
        <v>360</v>
      </c>
      <c r="GC184" s="577">
        <f t="shared" si="530"/>
        <v>157</v>
      </c>
      <c r="GD184" s="576">
        <f t="shared" si="531"/>
        <v>244</v>
      </c>
      <c r="GE184" s="577">
        <f t="shared" si="531"/>
        <v>230</v>
      </c>
      <c r="GF184" s="576">
        <f t="shared" si="531"/>
        <v>244</v>
      </c>
      <c r="GG184" s="577">
        <f t="shared" si="531"/>
        <v>230</v>
      </c>
      <c r="GH184" s="576">
        <f t="shared" si="532"/>
        <v>1123.2</v>
      </c>
      <c r="GI184" s="577">
        <f t="shared" si="532"/>
        <v>1111.8</v>
      </c>
      <c r="GJ184" s="576">
        <f t="shared" si="533"/>
        <v>33493</v>
      </c>
      <c r="GK184" s="577">
        <f t="shared" si="533"/>
        <v>32127</v>
      </c>
      <c r="GL184" s="576">
        <f t="shared" si="534"/>
        <v>12</v>
      </c>
      <c r="GM184" s="577">
        <f t="shared" si="534"/>
        <v>12</v>
      </c>
      <c r="GN184" s="576">
        <f t="shared" si="534"/>
        <v>12</v>
      </c>
      <c r="GO184" s="577">
        <f t="shared" si="534"/>
        <v>12</v>
      </c>
      <c r="GP184" s="576">
        <f t="shared" si="535"/>
        <v>56.400000000000006</v>
      </c>
      <c r="GQ184" s="577">
        <f t="shared" si="535"/>
        <v>85.300000000000011</v>
      </c>
      <c r="GR184" s="576">
        <f t="shared" si="536"/>
        <v>1056</v>
      </c>
      <c r="GS184" s="577">
        <f t="shared" si="536"/>
        <v>1353</v>
      </c>
      <c r="GT184" s="576">
        <f t="shared" si="537"/>
        <v>256</v>
      </c>
      <c r="GU184" s="577">
        <f t="shared" si="537"/>
        <v>242</v>
      </c>
      <c r="GV184" s="576">
        <f t="shared" si="537"/>
        <v>256</v>
      </c>
      <c r="GW184" s="577">
        <f t="shared" si="537"/>
        <v>242</v>
      </c>
      <c r="GX184" s="576">
        <f t="shared" si="538"/>
        <v>1179.6000000000001</v>
      </c>
      <c r="GY184" s="577">
        <f t="shared" si="538"/>
        <v>1197.0999999999999</v>
      </c>
      <c r="GZ184" s="576">
        <f t="shared" si="538"/>
        <v>34549</v>
      </c>
      <c r="HA184" s="577">
        <f t="shared" si="538"/>
        <v>33480</v>
      </c>
      <c r="HB184" s="576">
        <f t="shared" si="539"/>
        <v>0</v>
      </c>
      <c r="HC184" s="577">
        <f t="shared" si="539"/>
        <v>1</v>
      </c>
      <c r="HD184" s="576">
        <f t="shared" si="539"/>
        <v>0</v>
      </c>
      <c r="HE184" s="577">
        <f t="shared" si="539"/>
        <v>1</v>
      </c>
      <c r="HF184" s="576" t="str">
        <f t="shared" si="540"/>
        <v/>
      </c>
      <c r="HG184" s="577">
        <f t="shared" si="540"/>
        <v>4</v>
      </c>
      <c r="HH184" s="576" t="str">
        <f t="shared" si="541"/>
        <v/>
      </c>
      <c r="HI184" s="577">
        <f t="shared" si="541"/>
        <v>146</v>
      </c>
      <c r="HJ184" s="576">
        <f t="shared" si="542"/>
        <v>1198.6000000000001</v>
      </c>
      <c r="HK184" s="577">
        <f t="shared" si="542"/>
        <v>1211.1000000000001</v>
      </c>
      <c r="HL184" s="576">
        <f t="shared" si="543"/>
        <v>34909</v>
      </c>
      <c r="HM184" s="577">
        <f t="shared" si="543"/>
        <v>33783</v>
      </c>
    </row>
    <row r="185" spans="1:221">
      <c r="A185" s="587" t="s">
        <v>540</v>
      </c>
      <c r="B185" s="588" t="s">
        <v>555</v>
      </c>
      <c r="C185" s="102"/>
      <c r="D185" s="103">
        <v>199111</v>
      </c>
      <c r="E185" s="103">
        <v>6</v>
      </c>
      <c r="F185" s="574">
        <v>771</v>
      </c>
      <c r="G185" s="575">
        <v>808</v>
      </c>
      <c r="H185" s="574">
        <v>18</v>
      </c>
      <c r="I185" s="575">
        <v>14</v>
      </c>
      <c r="J185" s="576">
        <f t="shared" si="476"/>
        <v>753</v>
      </c>
      <c r="K185" s="577">
        <f t="shared" si="476"/>
        <v>794</v>
      </c>
      <c r="L185" s="574">
        <v>120</v>
      </c>
      <c r="M185" s="575">
        <v>120</v>
      </c>
      <c r="N185" s="576">
        <f t="shared" si="477"/>
        <v>753</v>
      </c>
      <c r="O185" s="577">
        <f t="shared" si="477"/>
        <v>794</v>
      </c>
      <c r="P185" s="576">
        <f t="shared" si="477"/>
        <v>753</v>
      </c>
      <c r="Q185" s="577">
        <f t="shared" si="477"/>
        <v>794</v>
      </c>
      <c r="R185" s="574">
        <v>1</v>
      </c>
      <c r="S185" s="575">
        <v>1</v>
      </c>
      <c r="T185" s="576">
        <f t="shared" si="478"/>
        <v>1</v>
      </c>
      <c r="U185" s="577">
        <f t="shared" si="478"/>
        <v>1</v>
      </c>
      <c r="V185" s="574">
        <v>0</v>
      </c>
      <c r="W185" s="575">
        <v>0</v>
      </c>
      <c r="X185" s="576">
        <f t="shared" si="479"/>
        <v>0</v>
      </c>
      <c r="Y185" s="577">
        <f t="shared" si="479"/>
        <v>0</v>
      </c>
      <c r="Z185" s="574">
        <v>0</v>
      </c>
      <c r="AA185" s="575">
        <v>0</v>
      </c>
      <c r="AB185" s="576">
        <f t="shared" si="480"/>
        <v>0</v>
      </c>
      <c r="AC185" s="577">
        <f t="shared" si="480"/>
        <v>0</v>
      </c>
      <c r="AD185" s="576">
        <f t="shared" si="481"/>
        <v>1</v>
      </c>
      <c r="AE185" s="577">
        <f t="shared" si="481"/>
        <v>1</v>
      </c>
      <c r="AF185" s="576">
        <f t="shared" si="482"/>
        <v>1</v>
      </c>
      <c r="AG185" s="577">
        <f t="shared" si="482"/>
        <v>1</v>
      </c>
      <c r="AH185" s="574">
        <v>5</v>
      </c>
      <c r="AI185" s="575">
        <v>2</v>
      </c>
      <c r="AJ185" s="576">
        <f t="shared" si="483"/>
        <v>5</v>
      </c>
      <c r="AK185" s="577">
        <f t="shared" si="483"/>
        <v>2</v>
      </c>
      <c r="AL185" s="574">
        <v>0</v>
      </c>
      <c r="AM185" s="575">
        <v>0</v>
      </c>
      <c r="AN185" s="576">
        <f t="shared" si="484"/>
        <v>0</v>
      </c>
      <c r="AO185" s="577">
        <f t="shared" si="484"/>
        <v>0</v>
      </c>
      <c r="AP185" s="574">
        <v>0</v>
      </c>
      <c r="AQ185" s="575">
        <v>0</v>
      </c>
      <c r="AR185" s="576">
        <f t="shared" si="485"/>
        <v>0</v>
      </c>
      <c r="AS185" s="577">
        <f t="shared" si="485"/>
        <v>0</v>
      </c>
      <c r="AT185" s="576">
        <f t="shared" si="486"/>
        <v>5</v>
      </c>
      <c r="AU185" s="577">
        <f t="shared" si="486"/>
        <v>2</v>
      </c>
      <c r="AV185" s="576">
        <f t="shared" si="487"/>
        <v>5</v>
      </c>
      <c r="AW185" s="577">
        <f t="shared" si="487"/>
        <v>2</v>
      </c>
      <c r="AX185" s="574">
        <v>131</v>
      </c>
      <c r="AY185" s="575">
        <v>115</v>
      </c>
      <c r="AZ185" s="576">
        <f t="shared" si="488"/>
        <v>131</v>
      </c>
      <c r="BA185" s="577">
        <f t="shared" si="488"/>
        <v>115</v>
      </c>
      <c r="BB185" s="574">
        <v>0</v>
      </c>
      <c r="BC185" s="575">
        <v>0</v>
      </c>
      <c r="BD185" s="576">
        <f t="shared" si="489"/>
        <v>0</v>
      </c>
      <c r="BE185" s="577">
        <f t="shared" si="489"/>
        <v>0</v>
      </c>
      <c r="BF185" s="574">
        <v>0</v>
      </c>
      <c r="BG185" s="575">
        <v>0</v>
      </c>
      <c r="BH185" s="576">
        <f t="shared" si="490"/>
        <v>0</v>
      </c>
      <c r="BI185" s="577">
        <f t="shared" si="490"/>
        <v>0</v>
      </c>
      <c r="BJ185" s="576">
        <f t="shared" si="491"/>
        <v>131</v>
      </c>
      <c r="BK185" s="577">
        <f t="shared" si="491"/>
        <v>115</v>
      </c>
      <c r="BL185" s="576">
        <f t="shared" si="492"/>
        <v>131</v>
      </c>
      <c r="BM185" s="577">
        <f t="shared" si="492"/>
        <v>115</v>
      </c>
      <c r="BN185" s="574">
        <v>353</v>
      </c>
      <c r="BO185" s="575">
        <v>442</v>
      </c>
      <c r="BP185" s="576">
        <f t="shared" si="493"/>
        <v>353</v>
      </c>
      <c r="BQ185" s="577">
        <f t="shared" si="493"/>
        <v>442</v>
      </c>
      <c r="BR185" s="574">
        <v>2</v>
      </c>
      <c r="BS185" s="575">
        <v>2</v>
      </c>
      <c r="BT185" s="576">
        <f t="shared" si="494"/>
        <v>2</v>
      </c>
      <c r="BU185" s="577">
        <f t="shared" si="494"/>
        <v>2</v>
      </c>
      <c r="BV185" s="574">
        <v>0</v>
      </c>
      <c r="BW185" s="575">
        <v>2</v>
      </c>
      <c r="BX185" s="576">
        <f t="shared" si="495"/>
        <v>0</v>
      </c>
      <c r="BY185" s="577">
        <f t="shared" si="495"/>
        <v>2</v>
      </c>
      <c r="BZ185" s="576">
        <f t="shared" si="496"/>
        <v>355</v>
      </c>
      <c r="CA185" s="577">
        <f t="shared" si="496"/>
        <v>446</v>
      </c>
      <c r="CB185" s="576">
        <f t="shared" si="497"/>
        <v>355</v>
      </c>
      <c r="CC185" s="577">
        <f t="shared" si="497"/>
        <v>446</v>
      </c>
      <c r="CD185" s="574">
        <v>4.5</v>
      </c>
      <c r="CE185" s="575">
        <v>4.4000000000000004</v>
      </c>
      <c r="CF185" s="576">
        <f t="shared" si="498"/>
        <v>1588.5</v>
      </c>
      <c r="CG185" s="577">
        <f t="shared" si="498"/>
        <v>1944.8000000000002</v>
      </c>
      <c r="CH185" s="574">
        <v>7</v>
      </c>
      <c r="CI185" s="575">
        <v>4.5</v>
      </c>
      <c r="CJ185" s="576">
        <f t="shared" si="499"/>
        <v>14</v>
      </c>
      <c r="CK185" s="577">
        <f t="shared" si="499"/>
        <v>9</v>
      </c>
      <c r="CL185" s="574">
        <v>0</v>
      </c>
      <c r="CM185" s="575">
        <v>3.5</v>
      </c>
      <c r="CN185" s="576">
        <f t="shared" si="500"/>
        <v>0</v>
      </c>
      <c r="CO185" s="577">
        <f t="shared" si="500"/>
        <v>7</v>
      </c>
      <c r="CP185" s="576">
        <f t="shared" si="501"/>
        <v>4.5140845070422539</v>
      </c>
      <c r="CQ185" s="577">
        <f t="shared" si="501"/>
        <v>4.3964125560538116</v>
      </c>
      <c r="CR185" s="576">
        <f t="shared" si="502"/>
        <v>1602.5000000000002</v>
      </c>
      <c r="CS185" s="577">
        <f t="shared" si="502"/>
        <v>1960.8</v>
      </c>
      <c r="CT185" s="574">
        <v>125</v>
      </c>
      <c r="CU185" s="575">
        <v>124</v>
      </c>
      <c r="CV185" s="576">
        <f t="shared" si="503"/>
        <v>44125</v>
      </c>
      <c r="CW185" s="577">
        <f t="shared" si="503"/>
        <v>54808</v>
      </c>
      <c r="CX185" s="574">
        <v>138</v>
      </c>
      <c r="CY185" s="575">
        <v>129</v>
      </c>
      <c r="CZ185" s="576">
        <f t="shared" si="504"/>
        <v>276</v>
      </c>
      <c r="DA185" s="577">
        <f t="shared" si="504"/>
        <v>258</v>
      </c>
      <c r="DB185" s="574">
        <v>0</v>
      </c>
      <c r="DC185" s="575">
        <v>121</v>
      </c>
      <c r="DD185" s="576">
        <f t="shared" si="505"/>
        <v>0</v>
      </c>
      <c r="DE185" s="577">
        <f t="shared" si="505"/>
        <v>242</v>
      </c>
      <c r="DF185" s="576">
        <f t="shared" si="506"/>
        <v>125.07323943661972</v>
      </c>
      <c r="DG185" s="577">
        <f t="shared" si="506"/>
        <v>124.00896860986548</v>
      </c>
      <c r="DH185" s="576">
        <f t="shared" si="507"/>
        <v>44401</v>
      </c>
      <c r="DI185" s="577">
        <f t="shared" si="507"/>
        <v>55308</v>
      </c>
      <c r="DJ185" s="576">
        <f t="shared" si="508"/>
        <v>356</v>
      </c>
      <c r="DK185" s="577">
        <f t="shared" si="508"/>
        <v>447</v>
      </c>
      <c r="DL185" s="576">
        <f t="shared" si="508"/>
        <v>356</v>
      </c>
      <c r="DM185" s="577">
        <f t="shared" si="508"/>
        <v>447</v>
      </c>
      <c r="DN185" s="576">
        <f t="shared" si="509"/>
        <v>4.5154494382022481</v>
      </c>
      <c r="DO185" s="577">
        <f t="shared" si="509"/>
        <v>4.3910514541387027</v>
      </c>
      <c r="DP185" s="576">
        <f t="shared" si="510"/>
        <v>1607.5000000000002</v>
      </c>
      <c r="DQ185" s="577">
        <f t="shared" si="510"/>
        <v>1962.8000000000002</v>
      </c>
      <c r="DR185" s="576">
        <f t="shared" si="511"/>
        <v>125.08988764044943</v>
      </c>
      <c r="DS185" s="577">
        <f t="shared" si="511"/>
        <v>123.98881431767337</v>
      </c>
      <c r="DT185" s="576">
        <f t="shared" si="512"/>
        <v>44532</v>
      </c>
      <c r="DU185" s="577">
        <f t="shared" si="512"/>
        <v>55423</v>
      </c>
      <c r="DV185" s="574">
        <v>342</v>
      </c>
      <c r="DW185" s="575">
        <v>291</v>
      </c>
      <c r="DX185" s="576">
        <f t="shared" si="513"/>
        <v>342</v>
      </c>
      <c r="DY185" s="577">
        <f t="shared" si="513"/>
        <v>291</v>
      </c>
      <c r="DZ185" s="574">
        <v>44</v>
      </c>
      <c r="EA185" s="575">
        <v>44</v>
      </c>
      <c r="EB185" s="576">
        <f t="shared" si="514"/>
        <v>44</v>
      </c>
      <c r="EC185" s="577">
        <f t="shared" si="514"/>
        <v>44</v>
      </c>
      <c r="ED185" s="574">
        <v>1</v>
      </c>
      <c r="EE185" s="575">
        <v>2</v>
      </c>
      <c r="EF185" s="576">
        <f t="shared" si="515"/>
        <v>1</v>
      </c>
      <c r="EG185" s="577">
        <f t="shared" si="515"/>
        <v>2</v>
      </c>
      <c r="EH185" s="576">
        <f t="shared" si="516"/>
        <v>387</v>
      </c>
      <c r="EI185" s="577">
        <f t="shared" si="516"/>
        <v>337</v>
      </c>
      <c r="EJ185" s="576">
        <f t="shared" si="517"/>
        <v>387</v>
      </c>
      <c r="EK185" s="577">
        <f t="shared" si="517"/>
        <v>337</v>
      </c>
      <c r="EL185" s="574">
        <v>3.5</v>
      </c>
      <c r="EM185" s="575">
        <v>3.4</v>
      </c>
      <c r="EN185" s="576">
        <f t="shared" si="518"/>
        <v>1197</v>
      </c>
      <c r="EO185" s="577">
        <f t="shared" si="518"/>
        <v>989.4</v>
      </c>
      <c r="EP185" s="574">
        <v>4.3</v>
      </c>
      <c r="EQ185" s="575">
        <v>3.8</v>
      </c>
      <c r="ER185" s="576">
        <f t="shared" si="519"/>
        <v>189.2</v>
      </c>
      <c r="ES185" s="577">
        <f t="shared" si="519"/>
        <v>167.2</v>
      </c>
      <c r="ET185" s="574">
        <v>3</v>
      </c>
      <c r="EU185" s="575">
        <v>2.5</v>
      </c>
      <c r="EV185" s="576">
        <f t="shared" si="520"/>
        <v>3</v>
      </c>
      <c r="EW185" s="577">
        <f t="shared" si="520"/>
        <v>5</v>
      </c>
      <c r="EX185" s="576">
        <f t="shared" si="521"/>
        <v>3.5896640826873387</v>
      </c>
      <c r="EY185" s="577">
        <f t="shared" si="521"/>
        <v>3.4468842729970324</v>
      </c>
      <c r="EZ185" s="576">
        <f t="shared" si="522"/>
        <v>1389.2</v>
      </c>
      <c r="FA185" s="577">
        <f t="shared" si="522"/>
        <v>1161.5999999999999</v>
      </c>
      <c r="FB185" s="574">
        <v>89</v>
      </c>
      <c r="FC185" s="575">
        <v>88</v>
      </c>
      <c r="FD185" s="576">
        <f t="shared" si="523"/>
        <v>30438</v>
      </c>
      <c r="FE185" s="577">
        <f t="shared" si="523"/>
        <v>25608</v>
      </c>
      <c r="FF185" s="574">
        <v>77</v>
      </c>
      <c r="FG185" s="575">
        <v>77</v>
      </c>
      <c r="FH185" s="576">
        <f t="shared" si="524"/>
        <v>3388</v>
      </c>
      <c r="FI185" s="577">
        <f t="shared" si="524"/>
        <v>3388</v>
      </c>
      <c r="FJ185" s="574">
        <v>76</v>
      </c>
      <c r="FK185" s="575">
        <v>82</v>
      </c>
      <c r="FL185" s="576">
        <f t="shared" si="525"/>
        <v>76</v>
      </c>
      <c r="FM185" s="577">
        <f t="shared" si="525"/>
        <v>164</v>
      </c>
      <c r="FN185" s="576">
        <f t="shared" si="526"/>
        <v>87.602067183462538</v>
      </c>
      <c r="FO185" s="577">
        <f t="shared" si="526"/>
        <v>86.528189910979222</v>
      </c>
      <c r="FP185" s="576">
        <f t="shared" si="527"/>
        <v>33902</v>
      </c>
      <c r="FQ185" s="577">
        <f t="shared" si="527"/>
        <v>29159.999999999996</v>
      </c>
      <c r="FR185" s="574">
        <v>10</v>
      </c>
      <c r="FS185" s="575">
        <v>10</v>
      </c>
      <c r="FT185" s="576">
        <f t="shared" si="528"/>
        <v>10</v>
      </c>
      <c r="FU185" s="577">
        <f t="shared" si="528"/>
        <v>10</v>
      </c>
      <c r="FV185" s="574">
        <v>5.4</v>
      </c>
      <c r="FW185" s="575">
        <v>4.3</v>
      </c>
      <c r="FX185" s="576">
        <f t="shared" si="529"/>
        <v>54</v>
      </c>
      <c r="FY185" s="577">
        <f t="shared" si="529"/>
        <v>43</v>
      </c>
      <c r="FZ185" s="574">
        <v>116.3</v>
      </c>
      <c r="GA185" s="575">
        <v>86.7</v>
      </c>
      <c r="GB185" s="576">
        <f t="shared" si="530"/>
        <v>1163</v>
      </c>
      <c r="GC185" s="577">
        <f t="shared" si="530"/>
        <v>867</v>
      </c>
      <c r="GD185" s="576">
        <f t="shared" si="531"/>
        <v>696</v>
      </c>
      <c r="GE185" s="577">
        <f t="shared" si="531"/>
        <v>734</v>
      </c>
      <c r="GF185" s="576">
        <f t="shared" si="531"/>
        <v>696</v>
      </c>
      <c r="GG185" s="577">
        <f t="shared" si="531"/>
        <v>734</v>
      </c>
      <c r="GH185" s="576">
        <f t="shared" si="532"/>
        <v>2790.5</v>
      </c>
      <c r="GI185" s="577">
        <f t="shared" si="532"/>
        <v>2936.2000000000003</v>
      </c>
      <c r="GJ185" s="576">
        <f t="shared" si="533"/>
        <v>74694</v>
      </c>
      <c r="GK185" s="577">
        <f t="shared" si="533"/>
        <v>80531</v>
      </c>
      <c r="GL185" s="576">
        <f t="shared" si="534"/>
        <v>46</v>
      </c>
      <c r="GM185" s="577">
        <f t="shared" si="534"/>
        <v>46</v>
      </c>
      <c r="GN185" s="576">
        <f t="shared" si="534"/>
        <v>46</v>
      </c>
      <c r="GO185" s="577">
        <f t="shared" si="534"/>
        <v>46</v>
      </c>
      <c r="GP185" s="576">
        <f t="shared" si="535"/>
        <v>203.2</v>
      </c>
      <c r="GQ185" s="577">
        <f t="shared" si="535"/>
        <v>176.2</v>
      </c>
      <c r="GR185" s="576">
        <f t="shared" si="536"/>
        <v>3664</v>
      </c>
      <c r="GS185" s="577">
        <f t="shared" si="536"/>
        <v>3646</v>
      </c>
      <c r="GT185" s="576">
        <f t="shared" si="537"/>
        <v>742</v>
      </c>
      <c r="GU185" s="577">
        <f t="shared" si="537"/>
        <v>780</v>
      </c>
      <c r="GV185" s="576">
        <f t="shared" si="537"/>
        <v>742</v>
      </c>
      <c r="GW185" s="577">
        <f t="shared" si="537"/>
        <v>780</v>
      </c>
      <c r="GX185" s="576">
        <f t="shared" si="538"/>
        <v>2993.7</v>
      </c>
      <c r="GY185" s="577">
        <f t="shared" si="538"/>
        <v>3112.4</v>
      </c>
      <c r="GZ185" s="576">
        <f t="shared" si="538"/>
        <v>78358</v>
      </c>
      <c r="HA185" s="577">
        <f t="shared" si="538"/>
        <v>84177</v>
      </c>
      <c r="HB185" s="576">
        <f t="shared" si="539"/>
        <v>1</v>
      </c>
      <c r="HC185" s="577">
        <f t="shared" si="539"/>
        <v>4</v>
      </c>
      <c r="HD185" s="576">
        <f t="shared" si="539"/>
        <v>1</v>
      </c>
      <c r="HE185" s="577">
        <f t="shared" si="539"/>
        <v>4</v>
      </c>
      <c r="HF185" s="576">
        <f t="shared" si="540"/>
        <v>3</v>
      </c>
      <c r="HG185" s="577">
        <f t="shared" si="540"/>
        <v>12</v>
      </c>
      <c r="HH185" s="576">
        <f t="shared" si="541"/>
        <v>76</v>
      </c>
      <c r="HI185" s="577">
        <f t="shared" si="541"/>
        <v>406</v>
      </c>
      <c r="HJ185" s="576">
        <f t="shared" si="542"/>
        <v>3050.7000000000003</v>
      </c>
      <c r="HK185" s="577">
        <f t="shared" si="542"/>
        <v>3167.4</v>
      </c>
      <c r="HL185" s="576">
        <f t="shared" si="543"/>
        <v>79597</v>
      </c>
      <c r="HM185" s="577">
        <f t="shared" si="543"/>
        <v>85450</v>
      </c>
    </row>
    <row r="186" spans="1:221">
      <c r="A186" s="124" t="s">
        <v>540</v>
      </c>
      <c r="B186" s="588" t="s">
        <v>1145</v>
      </c>
      <c r="C186" s="102"/>
      <c r="D186" s="103">
        <v>199184</v>
      </c>
      <c r="E186" s="103">
        <v>15</v>
      </c>
      <c r="F186" s="574"/>
      <c r="G186" s="575">
        <v>213</v>
      </c>
      <c r="H186" s="574"/>
      <c r="I186" s="575">
        <v>0</v>
      </c>
      <c r="J186" s="576"/>
      <c r="K186" s="577"/>
      <c r="L186" s="574"/>
      <c r="M186" s="575">
        <v>120</v>
      </c>
      <c r="N186" s="576"/>
      <c r="O186" s="577"/>
      <c r="P186" s="576"/>
      <c r="Q186" s="577"/>
      <c r="R186" s="574"/>
      <c r="S186" s="575">
        <v>0</v>
      </c>
      <c r="T186" s="576"/>
      <c r="U186" s="577"/>
      <c r="V186" s="574"/>
      <c r="W186" s="575">
        <v>0</v>
      </c>
      <c r="X186" s="576"/>
      <c r="Y186" s="577"/>
      <c r="Z186" s="574"/>
      <c r="AA186" s="575">
        <v>0</v>
      </c>
      <c r="AB186" s="576"/>
      <c r="AC186" s="577"/>
      <c r="AD186" s="576"/>
      <c r="AE186" s="577"/>
      <c r="AF186" s="576"/>
      <c r="AG186" s="577"/>
      <c r="AH186" s="574"/>
      <c r="AI186" s="575">
        <v>0</v>
      </c>
      <c r="AJ186" s="576"/>
      <c r="AK186" s="577"/>
      <c r="AL186" s="574"/>
      <c r="AM186" s="575">
        <v>0</v>
      </c>
      <c r="AN186" s="576"/>
      <c r="AO186" s="577"/>
      <c r="AP186" s="574"/>
      <c r="AQ186" s="575">
        <v>0</v>
      </c>
      <c r="AR186" s="576"/>
      <c r="AS186" s="577"/>
      <c r="AT186" s="576"/>
      <c r="AU186" s="577"/>
      <c r="AV186" s="576"/>
      <c r="AW186" s="577"/>
      <c r="AX186" s="574"/>
      <c r="AY186" s="575">
        <v>0</v>
      </c>
      <c r="AZ186" s="576"/>
      <c r="BA186" s="577"/>
      <c r="BB186" s="574"/>
      <c r="BC186" s="575">
        <v>0</v>
      </c>
      <c r="BD186" s="576"/>
      <c r="BE186" s="577"/>
      <c r="BF186" s="574"/>
      <c r="BG186" s="575">
        <v>0</v>
      </c>
      <c r="BH186" s="576"/>
      <c r="BI186" s="577"/>
      <c r="BJ186" s="576"/>
      <c r="BK186" s="577"/>
      <c r="BL186" s="576"/>
      <c r="BM186" s="577"/>
      <c r="BN186" s="574"/>
      <c r="BO186" s="575">
        <v>164</v>
      </c>
      <c r="BP186" s="576"/>
      <c r="BQ186" s="577"/>
      <c r="BR186" s="574"/>
      <c r="BS186" s="575">
        <v>2</v>
      </c>
      <c r="BT186" s="576"/>
      <c r="BU186" s="577"/>
      <c r="BV186" s="574"/>
      <c r="BW186" s="575">
        <v>2</v>
      </c>
      <c r="BX186" s="576"/>
      <c r="BY186" s="577"/>
      <c r="BZ186" s="576"/>
      <c r="CA186" s="577"/>
      <c r="CB186" s="576"/>
      <c r="CC186" s="577"/>
      <c r="CD186" s="574"/>
      <c r="CE186" s="575">
        <v>4.2</v>
      </c>
      <c r="CF186" s="576"/>
      <c r="CG186" s="577"/>
      <c r="CH186" s="574"/>
      <c r="CI186" s="575">
        <v>5.5</v>
      </c>
      <c r="CJ186" s="576"/>
      <c r="CK186" s="577"/>
      <c r="CL186" s="574"/>
      <c r="CM186" s="575">
        <v>7</v>
      </c>
      <c r="CN186" s="576"/>
      <c r="CO186" s="577"/>
      <c r="CP186" s="576"/>
      <c r="CQ186" s="577"/>
      <c r="CR186" s="576"/>
      <c r="CS186" s="577"/>
      <c r="CT186" s="574"/>
      <c r="CU186" s="575">
        <v>130</v>
      </c>
      <c r="CV186" s="576"/>
      <c r="CW186" s="577"/>
      <c r="CX186" s="574"/>
      <c r="CY186" s="575">
        <v>139</v>
      </c>
      <c r="CZ186" s="576"/>
      <c r="DA186" s="577"/>
      <c r="DB186" s="574"/>
      <c r="DC186" s="575">
        <v>169</v>
      </c>
      <c r="DD186" s="576"/>
      <c r="DE186" s="577"/>
      <c r="DF186" s="576"/>
      <c r="DG186" s="577"/>
      <c r="DH186" s="576"/>
      <c r="DI186" s="577"/>
      <c r="DJ186" s="576"/>
      <c r="DK186" s="577"/>
      <c r="DL186" s="576"/>
      <c r="DM186" s="577"/>
      <c r="DN186" s="576"/>
      <c r="DO186" s="577"/>
      <c r="DP186" s="576"/>
      <c r="DQ186" s="577"/>
      <c r="DR186" s="576"/>
      <c r="DS186" s="577"/>
      <c r="DT186" s="576"/>
      <c r="DU186" s="577"/>
      <c r="DV186" s="574"/>
      <c r="DW186" s="575">
        <v>44</v>
      </c>
      <c r="DX186" s="576"/>
      <c r="DY186" s="577"/>
      <c r="DZ186" s="574"/>
      <c r="EA186" s="575">
        <v>0</v>
      </c>
      <c r="EB186" s="576"/>
      <c r="EC186" s="577"/>
      <c r="ED186" s="574"/>
      <c r="EE186" s="575">
        <v>1</v>
      </c>
      <c r="EF186" s="576"/>
      <c r="EG186" s="577"/>
      <c r="EH186" s="576"/>
      <c r="EI186" s="577"/>
      <c r="EJ186" s="576"/>
      <c r="EK186" s="577"/>
      <c r="EL186" s="574"/>
      <c r="EM186" s="575">
        <v>4.3</v>
      </c>
      <c r="EN186" s="576"/>
      <c r="EO186" s="577"/>
      <c r="EP186" s="574"/>
      <c r="EQ186" s="575">
        <v>0</v>
      </c>
      <c r="ER186" s="576"/>
      <c r="ES186" s="577"/>
      <c r="ET186" s="574"/>
      <c r="EU186" s="575">
        <v>10</v>
      </c>
      <c r="EV186" s="576"/>
      <c r="EW186" s="577"/>
      <c r="EX186" s="576"/>
      <c r="EY186" s="577"/>
      <c r="EZ186" s="576"/>
      <c r="FA186" s="577"/>
      <c r="FB186" s="574"/>
      <c r="FC186" s="575">
        <v>116</v>
      </c>
      <c r="FD186" s="576"/>
      <c r="FE186" s="577"/>
      <c r="FF186" s="574"/>
      <c r="FG186" s="575">
        <v>0</v>
      </c>
      <c r="FH186" s="576"/>
      <c r="FI186" s="577"/>
      <c r="FJ186" s="574"/>
      <c r="FK186" s="575">
        <v>180</v>
      </c>
      <c r="FL186" s="576"/>
      <c r="FM186" s="577"/>
      <c r="FN186" s="576"/>
      <c r="FO186" s="577"/>
      <c r="FP186" s="576"/>
      <c r="FQ186" s="577"/>
      <c r="FR186" s="574"/>
      <c r="FS186" s="575">
        <v>0</v>
      </c>
      <c r="FT186" s="576"/>
      <c r="FU186" s="577"/>
      <c r="FV186" s="574"/>
      <c r="FW186" s="575">
        <v>0</v>
      </c>
      <c r="FX186" s="576"/>
      <c r="FY186" s="577"/>
      <c r="FZ186" s="574"/>
      <c r="GA186" s="575">
        <v>0</v>
      </c>
      <c r="GB186" s="576"/>
      <c r="GC186" s="577"/>
      <c r="GD186" s="576"/>
      <c r="GE186" s="577"/>
      <c r="GF186" s="576"/>
      <c r="GG186" s="577"/>
      <c r="GH186" s="576"/>
      <c r="GI186" s="577"/>
      <c r="GJ186" s="576"/>
      <c r="GK186" s="577"/>
      <c r="GL186" s="576"/>
      <c r="GM186" s="577"/>
      <c r="GN186" s="576"/>
      <c r="GO186" s="577"/>
      <c r="GP186" s="576"/>
      <c r="GQ186" s="577"/>
      <c r="GR186" s="576"/>
      <c r="GS186" s="577"/>
      <c r="GT186" s="576"/>
      <c r="GU186" s="577"/>
      <c r="GV186" s="576"/>
      <c r="GW186" s="577"/>
      <c r="GX186" s="576"/>
      <c r="GY186" s="577"/>
      <c r="GZ186" s="576"/>
      <c r="HA186" s="577"/>
      <c r="HB186" s="576"/>
      <c r="HC186" s="577"/>
      <c r="HD186" s="576"/>
      <c r="HE186" s="577"/>
      <c r="HF186" s="576"/>
      <c r="HG186" s="577"/>
      <c r="HH186" s="576"/>
      <c r="HI186" s="577"/>
      <c r="HJ186" s="576"/>
      <c r="HK186" s="577"/>
      <c r="HL186" s="576"/>
      <c r="HM186" s="577"/>
    </row>
    <row r="187" spans="1:221" s="26" customFormat="1" ht="13.5" customHeight="1">
      <c r="A187" s="80" t="s">
        <v>540</v>
      </c>
      <c r="B187" s="81" t="s">
        <v>557</v>
      </c>
      <c r="C187" s="105"/>
      <c r="D187" s="83">
        <v>197887</v>
      </c>
      <c r="E187" s="524">
        <v>8</v>
      </c>
      <c r="F187" s="574">
        <v>922</v>
      </c>
      <c r="G187" s="575">
        <v>931</v>
      </c>
      <c r="H187" s="574">
        <v>16</v>
      </c>
      <c r="I187" s="575">
        <v>14</v>
      </c>
      <c r="J187" s="576">
        <f t="shared" ref="J187:K218" si="544">F187-H187</f>
        <v>906</v>
      </c>
      <c r="K187" s="577">
        <f t="shared" si="544"/>
        <v>917</v>
      </c>
      <c r="L187" s="574"/>
      <c r="M187" s="575"/>
      <c r="N187" s="581">
        <f t="shared" ref="N187:Q218" si="545">+R187+V187+Z187+BN187+BR187+BV187+DV187+DZ187+ED187+FR187</f>
        <v>906</v>
      </c>
      <c r="O187" s="582">
        <f t="shared" si="545"/>
        <v>917</v>
      </c>
      <c r="P187" s="581">
        <f t="shared" si="545"/>
        <v>0</v>
      </c>
      <c r="Q187" s="582">
        <f t="shared" si="545"/>
        <v>0</v>
      </c>
      <c r="R187" s="574">
        <v>4</v>
      </c>
      <c r="S187" s="575">
        <v>5</v>
      </c>
      <c r="T187" s="576">
        <f t="shared" ref="T187:U218" si="546">IF(AX187&gt;0,R187,)</f>
        <v>0</v>
      </c>
      <c r="U187" s="577">
        <f t="shared" si="546"/>
        <v>0</v>
      </c>
      <c r="V187" s="574">
        <v>220</v>
      </c>
      <c r="W187" s="575">
        <v>238</v>
      </c>
      <c r="X187" s="576">
        <f t="shared" ref="X187:Y218" si="547">IF(BB187&gt;0,V187,)</f>
        <v>0</v>
      </c>
      <c r="Y187" s="577">
        <f t="shared" si="547"/>
        <v>0</v>
      </c>
      <c r="Z187" s="574"/>
      <c r="AA187" s="575"/>
      <c r="AB187" s="576">
        <f t="shared" ref="AB187:AC218" si="548">IF(BF187&gt;0,Z187,)</f>
        <v>0</v>
      </c>
      <c r="AC187" s="577">
        <f t="shared" si="548"/>
        <v>0</v>
      </c>
      <c r="AD187" s="576">
        <f t="shared" ref="AD187:AE218" si="549">R187+V187+Z187</f>
        <v>224</v>
      </c>
      <c r="AE187" s="577">
        <f t="shared" si="549"/>
        <v>243</v>
      </c>
      <c r="AF187" s="576">
        <f t="shared" ref="AF187:AG218" si="550">IF(BJ187&gt;0,AD187,)</f>
        <v>0</v>
      </c>
      <c r="AG187" s="577">
        <f t="shared" si="550"/>
        <v>0</v>
      </c>
      <c r="AH187" s="574">
        <v>5.1666666666666696</v>
      </c>
      <c r="AI187" s="575">
        <v>1.8</v>
      </c>
      <c r="AJ187" s="576">
        <f t="shared" ref="AJ187:AK218" si="551">IF(R187&gt;0,(R187*AH187),)</f>
        <v>20.666666666666679</v>
      </c>
      <c r="AK187" s="577">
        <f t="shared" si="551"/>
        <v>9</v>
      </c>
      <c r="AL187" s="574">
        <v>6.11411411411411</v>
      </c>
      <c r="AM187" s="575">
        <v>5.9736111111111097</v>
      </c>
      <c r="AN187" s="576">
        <f t="shared" ref="AN187:AO218" si="552">IF(V187&gt;0,(V187*AL187),)</f>
        <v>1345.1051051051043</v>
      </c>
      <c r="AO187" s="577">
        <f t="shared" si="552"/>
        <v>1421.7194444444442</v>
      </c>
      <c r="AP187" s="574"/>
      <c r="AQ187" s="575"/>
      <c r="AR187" s="576">
        <f t="shared" ref="AR187:AS218" si="553">IF(Z187&gt;0,(Z187*AP187),)</f>
        <v>0</v>
      </c>
      <c r="AS187" s="577">
        <f t="shared" si="553"/>
        <v>0</v>
      </c>
      <c r="AT187" s="576">
        <f t="shared" ref="AT187:AU218" si="554">IF(AD187&gt;0,((AJ187+AN187+AR187)/AD187),)</f>
        <v>6.0971954096954066</v>
      </c>
      <c r="AU187" s="577">
        <f t="shared" si="554"/>
        <v>5.8877343392775483</v>
      </c>
      <c r="AV187" s="576">
        <f t="shared" ref="AV187:AW218" si="555">IF(AD187&gt;0,(AD187*AT187),)</f>
        <v>1365.771771771771</v>
      </c>
      <c r="AW187" s="577">
        <f t="shared" si="555"/>
        <v>1430.7194444444442</v>
      </c>
      <c r="AX187" s="574"/>
      <c r="AY187" s="575"/>
      <c r="AZ187" s="576">
        <f t="shared" ref="AZ187:BA218" si="556">IF(T187&gt;0,(T187*AX187),)</f>
        <v>0</v>
      </c>
      <c r="BA187" s="577">
        <f t="shared" si="556"/>
        <v>0</v>
      </c>
      <c r="BB187" s="574"/>
      <c r="BC187" s="575"/>
      <c r="BD187" s="576">
        <f t="shared" ref="BD187:BE218" si="557">IF(X187&gt;0,(X187*BB187),)</f>
        <v>0</v>
      </c>
      <c r="BE187" s="577">
        <f t="shared" si="557"/>
        <v>0</v>
      </c>
      <c r="BF187" s="574"/>
      <c r="BG187" s="575"/>
      <c r="BH187" s="576">
        <f t="shared" ref="BH187:BI218" si="558">IF(AB187&gt;0,(AB187*BF187),)</f>
        <v>0</v>
      </c>
      <c r="BI187" s="577">
        <f t="shared" si="558"/>
        <v>0</v>
      </c>
      <c r="BJ187" s="576">
        <f t="shared" ref="BJ187:BK218" si="559">IF((AZ187+BD187+BH187)&gt;0,((AZ187+BD187+BH187)/AD187),)</f>
        <v>0</v>
      </c>
      <c r="BK187" s="577">
        <f t="shared" si="559"/>
        <v>0</v>
      </c>
      <c r="BL187" s="576">
        <f t="shared" ref="BL187:BM218" si="560">IF(AF187&gt;0,(AD187*BJ187),)</f>
        <v>0</v>
      </c>
      <c r="BM187" s="577">
        <f t="shared" si="560"/>
        <v>0</v>
      </c>
      <c r="BN187" s="574">
        <v>265</v>
      </c>
      <c r="BO187" s="575">
        <v>264</v>
      </c>
      <c r="BP187" s="576">
        <f t="shared" ref="BP187:BQ218" si="561">IF(CT187&gt;0,BN187,)</f>
        <v>0</v>
      </c>
      <c r="BQ187" s="577">
        <f t="shared" si="561"/>
        <v>0</v>
      </c>
      <c r="BR187" s="574">
        <v>258</v>
      </c>
      <c r="BS187" s="575">
        <v>258</v>
      </c>
      <c r="BT187" s="576">
        <f t="shared" ref="BT187:BU218" si="562">IF(CX187&gt;0,BR187,)</f>
        <v>0</v>
      </c>
      <c r="BU187" s="577">
        <f t="shared" si="562"/>
        <v>0</v>
      </c>
      <c r="BV187" s="574"/>
      <c r="BW187" s="575"/>
      <c r="BX187" s="576">
        <f t="shared" ref="BX187:BY218" si="563">IF(DB187&gt;0,BV187,)</f>
        <v>0</v>
      </c>
      <c r="BY187" s="577">
        <f t="shared" si="563"/>
        <v>0</v>
      </c>
      <c r="BZ187" s="576">
        <f t="shared" ref="BZ187:CA218" si="564">BN187+BR187+BV187</f>
        <v>523</v>
      </c>
      <c r="CA187" s="577">
        <f t="shared" si="564"/>
        <v>522</v>
      </c>
      <c r="CB187" s="576">
        <f t="shared" ref="CB187:CC218" si="565">IF(DF187&gt;0,BZ187,)</f>
        <v>0</v>
      </c>
      <c r="CC187" s="577">
        <f t="shared" si="565"/>
        <v>0</v>
      </c>
      <c r="CD187" s="574">
        <v>3.82539682539683</v>
      </c>
      <c r="CE187" s="575">
        <v>3.6948529411764701</v>
      </c>
      <c r="CF187" s="576">
        <f t="shared" ref="CF187:CG218" si="566">IF(BN187&gt;0,(BN187*CD187),)</f>
        <v>1013.7301587301599</v>
      </c>
      <c r="CG187" s="577">
        <f t="shared" si="566"/>
        <v>975.44117647058806</v>
      </c>
      <c r="CH187" s="574">
        <v>4.2977099236641196</v>
      </c>
      <c r="CI187" s="575">
        <v>4.6563706563706599</v>
      </c>
      <c r="CJ187" s="576">
        <f t="shared" ref="CJ187:CK218" si="567">IF(BR187&gt;0,(BR187*CH187),)</f>
        <v>1108.8091603053429</v>
      </c>
      <c r="CK187" s="577">
        <f t="shared" si="567"/>
        <v>1201.3436293436303</v>
      </c>
      <c r="CL187" s="574"/>
      <c r="CM187" s="575"/>
      <c r="CN187" s="576">
        <f t="shared" ref="CN187:CO218" si="568">IF(BV187&gt;0,(BV187*CL187),)</f>
        <v>0</v>
      </c>
      <c r="CO187" s="577">
        <f t="shared" si="568"/>
        <v>0</v>
      </c>
      <c r="CP187" s="576">
        <f t="shared" ref="CP187:CQ218" si="569">IF(BZ187&gt;0,((CF187+CJ187+CN187)/BZ187),)</f>
        <v>4.0583925794177871</v>
      </c>
      <c r="CQ187" s="577">
        <f t="shared" si="569"/>
        <v>4.170085834893138</v>
      </c>
      <c r="CR187" s="576">
        <f t="shared" ref="CR187:CS218" si="570">IF(BZ187&gt;0,(BZ187*CP187),)</f>
        <v>2122.5393190355026</v>
      </c>
      <c r="CS187" s="577">
        <f t="shared" si="570"/>
        <v>2176.7848058142181</v>
      </c>
      <c r="CT187" s="574"/>
      <c r="CU187" s="575"/>
      <c r="CV187" s="576">
        <f t="shared" ref="CV187:CW218" si="571">IF(BP187&gt;0,(BP187*CT187),)</f>
        <v>0</v>
      </c>
      <c r="CW187" s="577">
        <f t="shared" si="571"/>
        <v>0</v>
      </c>
      <c r="CX187" s="574"/>
      <c r="CY187" s="575"/>
      <c r="CZ187" s="576">
        <f t="shared" ref="CZ187:DA218" si="572">IF(BT187&gt;0,(BT187*CX187),)</f>
        <v>0</v>
      </c>
      <c r="DA187" s="577">
        <f t="shared" si="572"/>
        <v>0</v>
      </c>
      <c r="DB187" s="574"/>
      <c r="DC187" s="575"/>
      <c r="DD187" s="576">
        <f t="shared" ref="DD187:DE218" si="573">IF(BX187&gt;0,(BX187*DB187),)</f>
        <v>0</v>
      </c>
      <c r="DE187" s="577">
        <f t="shared" si="573"/>
        <v>0</v>
      </c>
      <c r="DF187" s="576">
        <f t="shared" ref="DF187:DG218" si="574">IF((CV187+CZ187+DD187)&gt;0,((CV187+CZ187+DD187)/BZ187),)</f>
        <v>0</v>
      </c>
      <c r="DG187" s="577">
        <f t="shared" si="574"/>
        <v>0</v>
      </c>
      <c r="DH187" s="576">
        <f t="shared" ref="DH187:DI218" si="575">IF(CB187&gt;0,(BZ187*DF187),)</f>
        <v>0</v>
      </c>
      <c r="DI187" s="577">
        <f t="shared" si="575"/>
        <v>0</v>
      </c>
      <c r="DJ187" s="576">
        <f t="shared" ref="DJ187:DM218" si="576">AD187+BZ187</f>
        <v>747</v>
      </c>
      <c r="DK187" s="577">
        <f t="shared" si="576"/>
        <v>765</v>
      </c>
      <c r="DL187" s="576">
        <f t="shared" si="576"/>
        <v>0</v>
      </c>
      <c r="DM187" s="577">
        <f t="shared" si="576"/>
        <v>0</v>
      </c>
      <c r="DN187" s="576">
        <f t="shared" ref="DN187:DO218" si="577">IF(DJ187&gt;0,((AD187*AT187)+(BZ187*CP187))/DJ187,)</f>
        <v>4.6697604963952788</v>
      </c>
      <c r="DO187" s="577">
        <f t="shared" si="577"/>
        <v>4.7156918304034798</v>
      </c>
      <c r="DP187" s="576">
        <f t="shared" ref="DP187:DQ218" si="578">IF(DJ187&gt;0,(DJ187*DN187),)</f>
        <v>3488.3110908072731</v>
      </c>
      <c r="DQ187" s="577">
        <f t="shared" si="578"/>
        <v>3607.5042502586621</v>
      </c>
      <c r="DR187" s="576">
        <f t="shared" ref="DR187:DS218" si="579">IF(DL187&gt;0,((AF187*BJ187)+(CB187*DF187))/DL187,)</f>
        <v>0</v>
      </c>
      <c r="DS187" s="577">
        <f t="shared" si="579"/>
        <v>0</v>
      </c>
      <c r="DT187" s="576">
        <f t="shared" ref="DT187:DU218" si="580">IF(DL187&gt;0,(DL187*DR187),)</f>
        <v>0</v>
      </c>
      <c r="DU187" s="577">
        <f t="shared" si="580"/>
        <v>0</v>
      </c>
      <c r="DV187" s="574">
        <v>75</v>
      </c>
      <c r="DW187" s="575">
        <v>61</v>
      </c>
      <c r="DX187" s="576">
        <f t="shared" ref="DX187:DY218" si="581">IF(FB187&gt;0,DV187,)</f>
        <v>0</v>
      </c>
      <c r="DY187" s="577">
        <f t="shared" si="581"/>
        <v>0</v>
      </c>
      <c r="DZ187" s="574">
        <v>84</v>
      </c>
      <c r="EA187" s="575">
        <v>91</v>
      </c>
      <c r="EB187" s="576">
        <f t="shared" ref="EB187:EC218" si="582">IF(FF187&gt;0,DZ187,)</f>
        <v>0</v>
      </c>
      <c r="EC187" s="577">
        <f t="shared" si="582"/>
        <v>0</v>
      </c>
      <c r="ED187" s="574"/>
      <c r="EE187" s="575"/>
      <c r="EF187" s="576">
        <f t="shared" ref="EF187:EG218" si="583">IF(FJ187&gt;0,ED187,)</f>
        <v>0</v>
      </c>
      <c r="EG187" s="577">
        <f t="shared" si="583"/>
        <v>0</v>
      </c>
      <c r="EH187" s="576">
        <f t="shared" ref="EH187:EI218" si="584">DV187+DZ187+ED187</f>
        <v>159</v>
      </c>
      <c r="EI187" s="577">
        <f t="shared" si="584"/>
        <v>152</v>
      </c>
      <c r="EJ187" s="576">
        <f t="shared" ref="EJ187:EK218" si="585">IF(FN187&gt;0,EH187,)</f>
        <v>0</v>
      </c>
      <c r="EK187" s="577">
        <f t="shared" si="585"/>
        <v>0</v>
      </c>
      <c r="EL187" s="574">
        <v>2.5526315789473699</v>
      </c>
      <c r="EM187" s="575">
        <v>2.8118279569892501</v>
      </c>
      <c r="EN187" s="576">
        <f t="shared" ref="EN187:EO218" si="586">IF(DV187&gt;0,(DV187*EL187),)</f>
        <v>191.44736842105274</v>
      </c>
      <c r="EO187" s="577">
        <f t="shared" si="586"/>
        <v>171.52150537634427</v>
      </c>
      <c r="EP187" s="574">
        <v>3.75294117647059</v>
      </c>
      <c r="EQ187" s="575">
        <v>3.2114695340501802</v>
      </c>
      <c r="ER187" s="576">
        <f t="shared" ref="ER187:ES218" si="587">IF(DZ187&gt;0,(DZ187*EP187),)</f>
        <v>315.24705882352958</v>
      </c>
      <c r="ES187" s="577">
        <f t="shared" si="587"/>
        <v>292.24372759856641</v>
      </c>
      <c r="ET187" s="574"/>
      <c r="EU187" s="575"/>
      <c r="EV187" s="576">
        <f t="shared" ref="EV187:EW218" si="588">IF(ED187&gt;0,(ED187*ET187),)</f>
        <v>0</v>
      </c>
      <c r="EW187" s="577">
        <f t="shared" si="588"/>
        <v>0</v>
      </c>
      <c r="EX187" s="576">
        <f t="shared" ref="EX187:EY218" si="589">IF(EH187&gt;0,((EN187+ER187+EV187)/EH187),)</f>
        <v>3.186757404053977</v>
      </c>
      <c r="EY187" s="577">
        <f t="shared" si="589"/>
        <v>3.0510870590454648</v>
      </c>
      <c r="EZ187" s="576">
        <f t="shared" ref="EZ187:FA218" si="590">IF(EH187&gt;0,(EH187*EX187),)</f>
        <v>506.69442724458236</v>
      </c>
      <c r="FA187" s="577">
        <f t="shared" si="590"/>
        <v>463.76523297491065</v>
      </c>
      <c r="FB187" s="574"/>
      <c r="FC187" s="575"/>
      <c r="FD187" s="576">
        <f t="shared" ref="FD187:FE218" si="591">IF(DX187&gt;0,(DX187*FB187),)</f>
        <v>0</v>
      </c>
      <c r="FE187" s="577">
        <f t="shared" si="591"/>
        <v>0</v>
      </c>
      <c r="FF187" s="574"/>
      <c r="FG187" s="575"/>
      <c r="FH187" s="576">
        <f t="shared" ref="FH187:FI218" si="592">IF(EB187&gt;0,(EB187*FF187),)</f>
        <v>0</v>
      </c>
      <c r="FI187" s="577">
        <f t="shared" si="592"/>
        <v>0</v>
      </c>
      <c r="FJ187" s="574"/>
      <c r="FK187" s="575"/>
      <c r="FL187" s="576">
        <f t="shared" ref="FL187:FM218" si="593">IF(EF187&gt;0,(EF187*FJ187),)</f>
        <v>0</v>
      </c>
      <c r="FM187" s="577">
        <f t="shared" si="593"/>
        <v>0</v>
      </c>
      <c r="FN187" s="576">
        <f t="shared" ref="FN187:FO218" si="594">IF((FD187+FH187+FL187)&gt;0,((FD187+FH187+FL187)/EH187),)</f>
        <v>0</v>
      </c>
      <c r="FO187" s="577">
        <f t="shared" si="594"/>
        <v>0</v>
      </c>
      <c r="FP187" s="576">
        <f t="shared" ref="FP187:FQ218" si="595">IF(EH187&gt;0,(EH187*FN187),)</f>
        <v>0</v>
      </c>
      <c r="FQ187" s="577">
        <f t="shared" si="595"/>
        <v>0</v>
      </c>
      <c r="FR187" s="574"/>
      <c r="FS187" s="575"/>
      <c r="FT187" s="576">
        <f t="shared" ref="FT187:FU218" si="596">IF(FZ187&gt;0,FR187,)</f>
        <v>0</v>
      </c>
      <c r="FU187" s="577">
        <f t="shared" si="596"/>
        <v>0</v>
      </c>
      <c r="FV187" s="574"/>
      <c r="FW187" s="575"/>
      <c r="FX187" s="576">
        <f t="shared" ref="FX187:FY218" si="597">IF(FR187&gt;0,(FR187*FV187),)</f>
        <v>0</v>
      </c>
      <c r="FY187" s="577">
        <f t="shared" si="597"/>
        <v>0</v>
      </c>
      <c r="FZ187" s="574"/>
      <c r="GA187" s="575"/>
      <c r="GB187" s="576">
        <f t="shared" ref="GB187:GC218" si="598">IF(FZ187&gt;0,(FR187*FZ187),)</f>
        <v>0</v>
      </c>
      <c r="GC187" s="577">
        <f t="shared" si="598"/>
        <v>0</v>
      </c>
      <c r="GD187" s="576">
        <f t="shared" ref="GD187:GG218" si="599">(R187+BN187+DV187)</f>
        <v>344</v>
      </c>
      <c r="GE187" s="577">
        <f t="shared" si="599"/>
        <v>330</v>
      </c>
      <c r="GF187" s="576">
        <f t="shared" si="599"/>
        <v>0</v>
      </c>
      <c r="GG187" s="577">
        <f t="shared" si="599"/>
        <v>0</v>
      </c>
      <c r="GH187" s="576">
        <f t="shared" ref="GH187:GI218" si="600">IF(GD187&gt;0,(AJ187+CF187+EN187),"")</f>
        <v>1225.8441938178794</v>
      </c>
      <c r="GI187" s="577">
        <f t="shared" si="600"/>
        <v>1155.9626818469324</v>
      </c>
      <c r="GJ187" s="590"/>
      <c r="GK187" s="577" t="str">
        <f t="shared" ref="GK187:GK244" si="601">IF(GG187&gt;0,(BA187+CW187+FE187),"")</f>
        <v/>
      </c>
      <c r="GL187" s="576">
        <f t="shared" ref="GL187:GO218" si="602">(V187+BR187+DZ187)</f>
        <v>562</v>
      </c>
      <c r="GM187" s="577">
        <f t="shared" si="602"/>
        <v>587</v>
      </c>
      <c r="GN187" s="576">
        <f t="shared" si="602"/>
        <v>0</v>
      </c>
      <c r="GO187" s="577">
        <f t="shared" si="602"/>
        <v>0</v>
      </c>
      <c r="GP187" s="576">
        <f t="shared" ref="GP187:GQ218" si="603">IF(GL187&gt;0,AN187+CJ187+ER187,)</f>
        <v>2769.1613242339768</v>
      </c>
      <c r="GQ187" s="577">
        <f t="shared" si="603"/>
        <v>2915.3068013866409</v>
      </c>
      <c r="GR187" s="576">
        <f t="shared" ref="GR187:GS218" si="604">IF(GN187&gt;0,BD187+CZ187+FH187,)</f>
        <v>0</v>
      </c>
      <c r="GS187" s="577">
        <f t="shared" si="604"/>
        <v>0</v>
      </c>
      <c r="GT187" s="576">
        <f t="shared" ref="GT187:GW218" si="605">+GL187+GD187</f>
        <v>906</v>
      </c>
      <c r="GU187" s="577">
        <f t="shared" si="605"/>
        <v>917</v>
      </c>
      <c r="GV187" s="576">
        <f t="shared" si="605"/>
        <v>0</v>
      </c>
      <c r="GW187" s="577">
        <f t="shared" si="605"/>
        <v>0</v>
      </c>
      <c r="GX187" s="576">
        <f t="shared" ref="GX187:HA218" si="606">IF(GT187&gt;0,(GH187+GP187),"")</f>
        <v>3995.0055180518561</v>
      </c>
      <c r="GY187" s="577">
        <f t="shared" si="606"/>
        <v>4071.2694832335733</v>
      </c>
      <c r="GZ187" s="576" t="str">
        <f t="shared" si="606"/>
        <v/>
      </c>
      <c r="HA187" s="577" t="str">
        <f t="shared" si="606"/>
        <v/>
      </c>
      <c r="HB187" s="576">
        <f t="shared" ref="HB187:HE218" si="607">(Z187+BV187+ED187)</f>
        <v>0</v>
      </c>
      <c r="HC187" s="577">
        <f t="shared" si="607"/>
        <v>0</v>
      </c>
      <c r="HD187" s="576">
        <f t="shared" si="607"/>
        <v>0</v>
      </c>
      <c r="HE187" s="577">
        <f t="shared" si="607"/>
        <v>0</v>
      </c>
      <c r="HF187" s="576" t="str">
        <f t="shared" ref="HF187:HG218" si="608">IF(HB187&gt;0,(AR187+CN187+EV187),"")</f>
        <v/>
      </c>
      <c r="HG187" s="577" t="str">
        <f t="shared" si="608"/>
        <v/>
      </c>
      <c r="HH187" s="576" t="str">
        <f t="shared" ref="HH187:HI218" si="609">IF(HD187&gt;0,(BH187+DD187+FL187),"")</f>
        <v/>
      </c>
      <c r="HI187" s="577" t="str">
        <f t="shared" si="609"/>
        <v/>
      </c>
      <c r="HJ187" s="576">
        <f t="shared" ref="HJ187:HK218" si="610">IF((DJ187+EH187+FR187)&gt;0,(DP187+EZ187+FX187),"")</f>
        <v>3995.0055180518557</v>
      </c>
      <c r="HK187" s="577">
        <f t="shared" si="610"/>
        <v>4071.2694832335728</v>
      </c>
      <c r="HL187" s="576" t="str">
        <f t="shared" ref="HL187:HM218" si="611">IF((DL187+EJ187+FT187)&gt;0,(DT187+FP187+GB187),"")</f>
        <v/>
      </c>
      <c r="HM187" s="577" t="str">
        <f t="shared" si="611"/>
        <v/>
      </c>
    </row>
    <row r="188" spans="1:221">
      <c r="A188" s="80" t="s">
        <v>540</v>
      </c>
      <c r="B188" s="81" t="s">
        <v>563</v>
      </c>
      <c r="C188" s="105"/>
      <c r="D188" s="83">
        <v>198154</v>
      </c>
      <c r="E188" s="524">
        <v>8</v>
      </c>
      <c r="F188" s="574">
        <v>1342</v>
      </c>
      <c r="G188" s="575">
        <v>1339</v>
      </c>
      <c r="H188" s="574">
        <v>72</v>
      </c>
      <c r="I188" s="575">
        <v>66</v>
      </c>
      <c r="J188" s="576">
        <f t="shared" si="544"/>
        <v>1270</v>
      </c>
      <c r="K188" s="577">
        <f t="shared" si="544"/>
        <v>1273</v>
      </c>
      <c r="L188" s="574"/>
      <c r="M188" s="575"/>
      <c r="N188" s="581">
        <f t="shared" si="545"/>
        <v>1270</v>
      </c>
      <c r="O188" s="582">
        <f t="shared" si="545"/>
        <v>1273</v>
      </c>
      <c r="P188" s="581">
        <f t="shared" si="545"/>
        <v>0</v>
      </c>
      <c r="Q188" s="582">
        <f t="shared" si="545"/>
        <v>0</v>
      </c>
      <c r="R188" s="574">
        <v>6</v>
      </c>
      <c r="S188" s="575">
        <v>3</v>
      </c>
      <c r="T188" s="576">
        <f t="shared" si="546"/>
        <v>0</v>
      </c>
      <c r="U188" s="577">
        <f t="shared" si="546"/>
        <v>0</v>
      </c>
      <c r="V188" s="574">
        <v>121</v>
      </c>
      <c r="W188" s="575">
        <v>156</v>
      </c>
      <c r="X188" s="576">
        <f t="shared" si="547"/>
        <v>0</v>
      </c>
      <c r="Y188" s="577">
        <f t="shared" si="547"/>
        <v>0</v>
      </c>
      <c r="Z188" s="574"/>
      <c r="AA188" s="575"/>
      <c r="AB188" s="576">
        <f t="shared" si="548"/>
        <v>0</v>
      </c>
      <c r="AC188" s="577">
        <f t="shared" si="548"/>
        <v>0</v>
      </c>
      <c r="AD188" s="576">
        <f t="shared" si="549"/>
        <v>127</v>
      </c>
      <c r="AE188" s="577">
        <f t="shared" si="549"/>
        <v>159</v>
      </c>
      <c r="AF188" s="576">
        <f t="shared" si="550"/>
        <v>0</v>
      </c>
      <c r="AG188" s="577">
        <f t="shared" si="550"/>
        <v>0</v>
      </c>
      <c r="AH188" s="574">
        <v>6.3809523809523796</v>
      </c>
      <c r="AI188" s="575">
        <v>2.6666666666666701</v>
      </c>
      <c r="AJ188" s="576">
        <f t="shared" si="551"/>
        <v>38.285714285714278</v>
      </c>
      <c r="AK188" s="577">
        <f t="shared" si="551"/>
        <v>8.0000000000000107</v>
      </c>
      <c r="AL188" s="574">
        <v>5.3076923076923102</v>
      </c>
      <c r="AM188" s="575">
        <v>4.6787148594377497</v>
      </c>
      <c r="AN188" s="576">
        <f t="shared" si="552"/>
        <v>642.23076923076951</v>
      </c>
      <c r="AO188" s="577">
        <f t="shared" si="552"/>
        <v>729.87951807228899</v>
      </c>
      <c r="AP188" s="574"/>
      <c r="AQ188" s="575"/>
      <c r="AR188" s="576">
        <f t="shared" si="553"/>
        <v>0</v>
      </c>
      <c r="AS188" s="577">
        <f t="shared" si="553"/>
        <v>0</v>
      </c>
      <c r="AT188" s="576">
        <f t="shared" si="554"/>
        <v>5.3583975080038089</v>
      </c>
      <c r="AU188" s="577">
        <f t="shared" si="554"/>
        <v>4.6407516859892386</v>
      </c>
      <c r="AV188" s="576">
        <f t="shared" si="555"/>
        <v>680.51648351648373</v>
      </c>
      <c r="AW188" s="577">
        <f t="shared" si="555"/>
        <v>737.87951807228899</v>
      </c>
      <c r="AX188" s="574"/>
      <c r="AY188" s="575"/>
      <c r="AZ188" s="576">
        <f t="shared" si="556"/>
        <v>0</v>
      </c>
      <c r="BA188" s="577">
        <f t="shared" si="556"/>
        <v>0</v>
      </c>
      <c r="BB188" s="574"/>
      <c r="BC188" s="575"/>
      <c r="BD188" s="576">
        <f t="shared" si="557"/>
        <v>0</v>
      </c>
      <c r="BE188" s="577">
        <f t="shared" si="557"/>
        <v>0</v>
      </c>
      <c r="BF188" s="574"/>
      <c r="BG188" s="575"/>
      <c r="BH188" s="576">
        <f t="shared" si="558"/>
        <v>0</v>
      </c>
      <c r="BI188" s="577">
        <f t="shared" si="558"/>
        <v>0</v>
      </c>
      <c r="BJ188" s="576">
        <f t="shared" si="559"/>
        <v>0</v>
      </c>
      <c r="BK188" s="577">
        <f t="shared" si="559"/>
        <v>0</v>
      </c>
      <c r="BL188" s="576">
        <f t="shared" si="560"/>
        <v>0</v>
      </c>
      <c r="BM188" s="577">
        <f t="shared" si="560"/>
        <v>0</v>
      </c>
      <c r="BN188" s="574">
        <v>580</v>
      </c>
      <c r="BO188" s="575">
        <v>554</v>
      </c>
      <c r="BP188" s="576">
        <f t="shared" si="561"/>
        <v>0</v>
      </c>
      <c r="BQ188" s="577">
        <f t="shared" si="561"/>
        <v>0</v>
      </c>
      <c r="BR188" s="574">
        <v>306</v>
      </c>
      <c r="BS188" s="575">
        <v>331</v>
      </c>
      <c r="BT188" s="576">
        <f t="shared" si="562"/>
        <v>0</v>
      </c>
      <c r="BU188" s="577">
        <f t="shared" si="562"/>
        <v>0</v>
      </c>
      <c r="BV188" s="574"/>
      <c r="BW188" s="575"/>
      <c r="BX188" s="576">
        <f t="shared" si="563"/>
        <v>0</v>
      </c>
      <c r="BY188" s="577">
        <f t="shared" si="563"/>
        <v>0</v>
      </c>
      <c r="BZ188" s="576">
        <f t="shared" si="564"/>
        <v>886</v>
      </c>
      <c r="CA188" s="577">
        <f t="shared" si="564"/>
        <v>885</v>
      </c>
      <c r="CB188" s="576">
        <f t="shared" si="565"/>
        <v>0</v>
      </c>
      <c r="CC188" s="577">
        <f t="shared" si="565"/>
        <v>0</v>
      </c>
      <c r="CD188" s="574">
        <v>3.4302832244008701</v>
      </c>
      <c r="CE188" s="575">
        <v>3.8140589569160999</v>
      </c>
      <c r="CF188" s="576">
        <f t="shared" si="566"/>
        <v>1989.5642701525046</v>
      </c>
      <c r="CG188" s="577">
        <f t="shared" si="566"/>
        <v>2112.9886621315195</v>
      </c>
      <c r="CH188" s="574">
        <v>4.6287179487179504</v>
      </c>
      <c r="CI188" s="575">
        <v>4.73871277617675</v>
      </c>
      <c r="CJ188" s="576">
        <f t="shared" si="567"/>
        <v>1416.3876923076928</v>
      </c>
      <c r="CK188" s="577">
        <f t="shared" si="567"/>
        <v>1568.5139289145043</v>
      </c>
      <c r="CL188" s="574"/>
      <c r="CM188" s="575"/>
      <c r="CN188" s="576">
        <f t="shared" si="568"/>
        <v>0</v>
      </c>
      <c r="CO188" s="577">
        <f t="shared" si="568"/>
        <v>0</v>
      </c>
      <c r="CP188" s="576">
        <f t="shared" si="569"/>
        <v>3.8441895738828409</v>
      </c>
      <c r="CQ188" s="577">
        <f t="shared" si="569"/>
        <v>4.1598899333853376</v>
      </c>
      <c r="CR188" s="576">
        <f t="shared" si="570"/>
        <v>3405.9519624601971</v>
      </c>
      <c r="CS188" s="577">
        <f t="shared" si="570"/>
        <v>3681.502591046024</v>
      </c>
      <c r="CT188" s="574"/>
      <c r="CU188" s="575"/>
      <c r="CV188" s="576">
        <f t="shared" si="571"/>
        <v>0</v>
      </c>
      <c r="CW188" s="577">
        <f t="shared" si="571"/>
        <v>0</v>
      </c>
      <c r="CX188" s="574"/>
      <c r="CY188" s="575"/>
      <c r="CZ188" s="576">
        <f t="shared" si="572"/>
        <v>0</v>
      </c>
      <c r="DA188" s="577">
        <f t="shared" si="572"/>
        <v>0</v>
      </c>
      <c r="DB188" s="574"/>
      <c r="DC188" s="575"/>
      <c r="DD188" s="576">
        <f t="shared" si="573"/>
        <v>0</v>
      </c>
      <c r="DE188" s="577">
        <f t="shared" si="573"/>
        <v>0</v>
      </c>
      <c r="DF188" s="576">
        <f t="shared" si="574"/>
        <v>0</v>
      </c>
      <c r="DG188" s="577">
        <f t="shared" si="574"/>
        <v>0</v>
      </c>
      <c r="DH188" s="576">
        <f t="shared" si="575"/>
        <v>0</v>
      </c>
      <c r="DI188" s="577">
        <f t="shared" si="575"/>
        <v>0</v>
      </c>
      <c r="DJ188" s="576">
        <f t="shared" si="576"/>
        <v>1013</v>
      </c>
      <c r="DK188" s="577">
        <f t="shared" si="576"/>
        <v>1044</v>
      </c>
      <c r="DL188" s="576">
        <f t="shared" si="576"/>
        <v>0</v>
      </c>
      <c r="DM188" s="577">
        <f t="shared" si="576"/>
        <v>0</v>
      </c>
      <c r="DN188" s="576">
        <f t="shared" si="577"/>
        <v>4.0340261065909981</v>
      </c>
      <c r="DO188" s="577">
        <f t="shared" si="577"/>
        <v>4.2331246255922537</v>
      </c>
      <c r="DP188" s="576">
        <f t="shared" si="578"/>
        <v>4086.4684459766813</v>
      </c>
      <c r="DQ188" s="577">
        <f t="shared" si="578"/>
        <v>4419.3821091183127</v>
      </c>
      <c r="DR188" s="576">
        <f t="shared" si="579"/>
        <v>0</v>
      </c>
      <c r="DS188" s="577">
        <f t="shared" si="579"/>
        <v>0</v>
      </c>
      <c r="DT188" s="576">
        <f t="shared" si="580"/>
        <v>0</v>
      </c>
      <c r="DU188" s="577">
        <f t="shared" si="580"/>
        <v>0</v>
      </c>
      <c r="DV188" s="574">
        <v>173</v>
      </c>
      <c r="DW188" s="575">
        <v>130</v>
      </c>
      <c r="DX188" s="576">
        <f t="shared" si="581"/>
        <v>0</v>
      </c>
      <c r="DY188" s="577">
        <f t="shared" si="581"/>
        <v>0</v>
      </c>
      <c r="DZ188" s="574">
        <v>84</v>
      </c>
      <c r="EA188" s="575">
        <v>99</v>
      </c>
      <c r="EB188" s="576">
        <f t="shared" si="582"/>
        <v>0</v>
      </c>
      <c r="EC188" s="577">
        <f t="shared" si="582"/>
        <v>0</v>
      </c>
      <c r="ED188" s="574"/>
      <c r="EE188" s="575"/>
      <c r="EF188" s="576">
        <f t="shared" si="583"/>
        <v>0</v>
      </c>
      <c r="EG188" s="577">
        <f t="shared" si="583"/>
        <v>0</v>
      </c>
      <c r="EH188" s="576">
        <f t="shared" si="584"/>
        <v>257</v>
      </c>
      <c r="EI188" s="577">
        <f t="shared" si="584"/>
        <v>229</v>
      </c>
      <c r="EJ188" s="576">
        <f t="shared" si="585"/>
        <v>0</v>
      </c>
      <c r="EK188" s="577">
        <f t="shared" si="585"/>
        <v>0</v>
      </c>
      <c r="EL188" s="574">
        <v>2.9042357274401498</v>
      </c>
      <c r="EM188" s="575">
        <v>3.1119592875318101</v>
      </c>
      <c r="EN188" s="576">
        <f t="shared" si="586"/>
        <v>502.43278084714592</v>
      </c>
      <c r="EO188" s="577">
        <f t="shared" si="586"/>
        <v>404.55470737913532</v>
      </c>
      <c r="EP188" s="574">
        <v>3.4904214559387001</v>
      </c>
      <c r="EQ188" s="575">
        <v>2.9326923076923102</v>
      </c>
      <c r="ER188" s="576">
        <f t="shared" si="587"/>
        <v>293.19540229885081</v>
      </c>
      <c r="ES188" s="577">
        <f t="shared" si="587"/>
        <v>290.33653846153868</v>
      </c>
      <c r="ET188" s="574"/>
      <c r="EU188" s="575"/>
      <c r="EV188" s="576">
        <f t="shared" si="588"/>
        <v>0</v>
      </c>
      <c r="EW188" s="577">
        <f t="shared" si="588"/>
        <v>0</v>
      </c>
      <c r="EX188" s="576">
        <f t="shared" si="589"/>
        <v>3.0958295064046562</v>
      </c>
      <c r="EY188" s="577">
        <f t="shared" si="589"/>
        <v>3.0344595888239039</v>
      </c>
      <c r="EZ188" s="576">
        <f t="shared" si="590"/>
        <v>795.62818314599667</v>
      </c>
      <c r="FA188" s="577">
        <f t="shared" si="590"/>
        <v>694.89124584067395</v>
      </c>
      <c r="FB188" s="574"/>
      <c r="FC188" s="575"/>
      <c r="FD188" s="576">
        <f t="shared" si="591"/>
        <v>0</v>
      </c>
      <c r="FE188" s="577">
        <f t="shared" si="591"/>
        <v>0</v>
      </c>
      <c r="FF188" s="574"/>
      <c r="FG188" s="575"/>
      <c r="FH188" s="576">
        <f t="shared" si="592"/>
        <v>0</v>
      </c>
      <c r="FI188" s="577">
        <f t="shared" si="592"/>
        <v>0</v>
      </c>
      <c r="FJ188" s="574"/>
      <c r="FK188" s="575"/>
      <c r="FL188" s="576">
        <f t="shared" si="593"/>
        <v>0</v>
      </c>
      <c r="FM188" s="577">
        <f t="shared" si="593"/>
        <v>0</v>
      </c>
      <c r="FN188" s="576">
        <f t="shared" si="594"/>
        <v>0</v>
      </c>
      <c r="FO188" s="577">
        <f t="shared" si="594"/>
        <v>0</v>
      </c>
      <c r="FP188" s="576">
        <f t="shared" si="595"/>
        <v>0</v>
      </c>
      <c r="FQ188" s="577">
        <f t="shared" si="595"/>
        <v>0</v>
      </c>
      <c r="FR188" s="574"/>
      <c r="FS188" s="575"/>
      <c r="FT188" s="576">
        <f t="shared" si="596"/>
        <v>0</v>
      </c>
      <c r="FU188" s="577">
        <f t="shared" si="596"/>
        <v>0</v>
      </c>
      <c r="FV188" s="574"/>
      <c r="FW188" s="575"/>
      <c r="FX188" s="576">
        <f t="shared" si="597"/>
        <v>0</v>
      </c>
      <c r="FY188" s="577">
        <f t="shared" si="597"/>
        <v>0</v>
      </c>
      <c r="FZ188" s="574"/>
      <c r="GA188" s="575"/>
      <c r="GB188" s="576">
        <f t="shared" si="598"/>
        <v>0</v>
      </c>
      <c r="GC188" s="577">
        <f t="shared" si="598"/>
        <v>0</v>
      </c>
      <c r="GD188" s="576">
        <f t="shared" si="599"/>
        <v>759</v>
      </c>
      <c r="GE188" s="577">
        <f t="shared" si="599"/>
        <v>687</v>
      </c>
      <c r="GF188" s="576">
        <f t="shared" si="599"/>
        <v>0</v>
      </c>
      <c r="GG188" s="577">
        <f t="shared" si="599"/>
        <v>0</v>
      </c>
      <c r="GH188" s="576">
        <f t="shared" si="600"/>
        <v>2530.2827652853648</v>
      </c>
      <c r="GI188" s="577">
        <f t="shared" si="600"/>
        <v>2525.5433695106549</v>
      </c>
      <c r="GJ188" s="590"/>
      <c r="GK188" s="577" t="str">
        <f t="shared" si="601"/>
        <v/>
      </c>
      <c r="GL188" s="576">
        <f t="shared" si="602"/>
        <v>511</v>
      </c>
      <c r="GM188" s="577">
        <f t="shared" si="602"/>
        <v>586</v>
      </c>
      <c r="GN188" s="576">
        <f t="shared" si="602"/>
        <v>0</v>
      </c>
      <c r="GO188" s="577">
        <f t="shared" si="602"/>
        <v>0</v>
      </c>
      <c r="GP188" s="576">
        <f t="shared" si="603"/>
        <v>2351.813863837313</v>
      </c>
      <c r="GQ188" s="577">
        <f t="shared" si="603"/>
        <v>2588.7299854483317</v>
      </c>
      <c r="GR188" s="576">
        <f t="shared" si="604"/>
        <v>0</v>
      </c>
      <c r="GS188" s="577">
        <f t="shared" si="604"/>
        <v>0</v>
      </c>
      <c r="GT188" s="576">
        <f t="shared" si="605"/>
        <v>1270</v>
      </c>
      <c r="GU188" s="577">
        <f t="shared" si="605"/>
        <v>1273</v>
      </c>
      <c r="GV188" s="576">
        <f t="shared" si="605"/>
        <v>0</v>
      </c>
      <c r="GW188" s="577">
        <f t="shared" si="605"/>
        <v>0</v>
      </c>
      <c r="GX188" s="576">
        <f t="shared" si="606"/>
        <v>4882.0966291226778</v>
      </c>
      <c r="GY188" s="577">
        <f t="shared" si="606"/>
        <v>5114.2733549589866</v>
      </c>
      <c r="GZ188" s="576" t="str">
        <f t="shared" si="606"/>
        <v/>
      </c>
      <c r="HA188" s="577" t="str">
        <f t="shared" si="606"/>
        <v/>
      </c>
      <c r="HB188" s="576">
        <f t="shared" si="607"/>
        <v>0</v>
      </c>
      <c r="HC188" s="577">
        <f t="shared" si="607"/>
        <v>0</v>
      </c>
      <c r="HD188" s="576">
        <f t="shared" si="607"/>
        <v>0</v>
      </c>
      <c r="HE188" s="577">
        <f t="shared" si="607"/>
        <v>0</v>
      </c>
      <c r="HF188" s="576" t="str">
        <f t="shared" si="608"/>
        <v/>
      </c>
      <c r="HG188" s="577" t="str">
        <f t="shared" si="608"/>
        <v/>
      </c>
      <c r="HH188" s="576" t="str">
        <f t="shared" si="609"/>
        <v/>
      </c>
      <c r="HI188" s="577" t="str">
        <f t="shared" si="609"/>
        <v/>
      </c>
      <c r="HJ188" s="576">
        <f t="shared" si="610"/>
        <v>4882.0966291226778</v>
      </c>
      <c r="HK188" s="577">
        <f t="shared" si="610"/>
        <v>5114.2733549589866</v>
      </c>
      <c r="HL188" s="576" t="str">
        <f t="shared" si="611"/>
        <v/>
      </c>
      <c r="HM188" s="577" t="str">
        <f t="shared" si="611"/>
        <v/>
      </c>
    </row>
    <row r="189" spans="1:221">
      <c r="A189" s="80" t="s">
        <v>540</v>
      </c>
      <c r="B189" s="81" t="s">
        <v>567</v>
      </c>
      <c r="C189" s="105"/>
      <c r="D189" s="83">
        <v>198260</v>
      </c>
      <c r="E189" s="524">
        <v>8</v>
      </c>
      <c r="F189" s="574">
        <v>2129</v>
      </c>
      <c r="G189" s="575">
        <v>2250</v>
      </c>
      <c r="H189" s="574">
        <v>26</v>
      </c>
      <c r="I189" s="575">
        <v>34</v>
      </c>
      <c r="J189" s="576">
        <f t="shared" si="544"/>
        <v>2103</v>
      </c>
      <c r="K189" s="577">
        <f t="shared" si="544"/>
        <v>2216</v>
      </c>
      <c r="L189" s="574"/>
      <c r="M189" s="575"/>
      <c r="N189" s="581">
        <f t="shared" si="545"/>
        <v>2103</v>
      </c>
      <c r="O189" s="582">
        <f t="shared" si="545"/>
        <v>2216</v>
      </c>
      <c r="P189" s="581">
        <f t="shared" si="545"/>
        <v>0</v>
      </c>
      <c r="Q189" s="582">
        <f t="shared" si="545"/>
        <v>0</v>
      </c>
      <c r="R189" s="574">
        <v>17</v>
      </c>
      <c r="S189" s="575">
        <v>22</v>
      </c>
      <c r="T189" s="576">
        <f t="shared" si="546"/>
        <v>0</v>
      </c>
      <c r="U189" s="577">
        <f t="shared" si="546"/>
        <v>0</v>
      </c>
      <c r="V189" s="574">
        <v>103</v>
      </c>
      <c r="W189" s="575">
        <v>169</v>
      </c>
      <c r="X189" s="576">
        <f t="shared" si="547"/>
        <v>0</v>
      </c>
      <c r="Y189" s="577">
        <f t="shared" si="547"/>
        <v>0</v>
      </c>
      <c r="Z189" s="574"/>
      <c r="AA189" s="575"/>
      <c r="AB189" s="576">
        <f t="shared" si="548"/>
        <v>0</v>
      </c>
      <c r="AC189" s="577">
        <f t="shared" si="548"/>
        <v>0</v>
      </c>
      <c r="AD189" s="576">
        <f t="shared" si="549"/>
        <v>120</v>
      </c>
      <c r="AE189" s="577">
        <f t="shared" si="549"/>
        <v>191</v>
      </c>
      <c r="AF189" s="576">
        <f t="shared" si="550"/>
        <v>0</v>
      </c>
      <c r="AG189" s="577">
        <f t="shared" si="550"/>
        <v>0</v>
      </c>
      <c r="AH189" s="574">
        <v>1.59649122807018</v>
      </c>
      <c r="AI189" s="575">
        <v>1.89855072463768</v>
      </c>
      <c r="AJ189" s="576">
        <f t="shared" si="551"/>
        <v>27.140350877193057</v>
      </c>
      <c r="AK189" s="577">
        <f t="shared" si="551"/>
        <v>41.768115942028963</v>
      </c>
      <c r="AL189" s="574">
        <v>4.0291262135922299</v>
      </c>
      <c r="AM189" s="575">
        <v>3.36742424242424</v>
      </c>
      <c r="AN189" s="576">
        <f t="shared" si="552"/>
        <v>414.99999999999966</v>
      </c>
      <c r="AO189" s="577">
        <f t="shared" si="552"/>
        <v>569.09469696969654</v>
      </c>
      <c r="AP189" s="574"/>
      <c r="AQ189" s="575"/>
      <c r="AR189" s="576">
        <f t="shared" si="553"/>
        <v>0</v>
      </c>
      <c r="AS189" s="577">
        <f t="shared" si="553"/>
        <v>0</v>
      </c>
      <c r="AT189" s="576">
        <f t="shared" si="554"/>
        <v>3.6845029239766061</v>
      </c>
      <c r="AU189" s="577">
        <f t="shared" si="554"/>
        <v>3.1982346225744793</v>
      </c>
      <c r="AV189" s="576">
        <f t="shared" si="555"/>
        <v>442.1403508771927</v>
      </c>
      <c r="AW189" s="577">
        <f t="shared" si="555"/>
        <v>610.86281291172554</v>
      </c>
      <c r="AX189" s="574"/>
      <c r="AY189" s="575"/>
      <c r="AZ189" s="576">
        <f t="shared" si="556"/>
        <v>0</v>
      </c>
      <c r="BA189" s="577">
        <f t="shared" si="556"/>
        <v>0</v>
      </c>
      <c r="BB189" s="574"/>
      <c r="BC189" s="575"/>
      <c r="BD189" s="576">
        <f t="shared" si="557"/>
        <v>0</v>
      </c>
      <c r="BE189" s="577">
        <f t="shared" si="557"/>
        <v>0</v>
      </c>
      <c r="BF189" s="574"/>
      <c r="BG189" s="575"/>
      <c r="BH189" s="576">
        <f t="shared" si="558"/>
        <v>0</v>
      </c>
      <c r="BI189" s="577">
        <f t="shared" si="558"/>
        <v>0</v>
      </c>
      <c r="BJ189" s="576">
        <f t="shared" si="559"/>
        <v>0</v>
      </c>
      <c r="BK189" s="577">
        <f t="shared" si="559"/>
        <v>0</v>
      </c>
      <c r="BL189" s="576">
        <f t="shared" si="560"/>
        <v>0</v>
      </c>
      <c r="BM189" s="577">
        <f t="shared" si="560"/>
        <v>0</v>
      </c>
      <c r="BN189" s="574">
        <v>836</v>
      </c>
      <c r="BO189" s="575">
        <v>792</v>
      </c>
      <c r="BP189" s="576">
        <f t="shared" si="561"/>
        <v>0</v>
      </c>
      <c r="BQ189" s="577">
        <f t="shared" si="561"/>
        <v>0</v>
      </c>
      <c r="BR189" s="574">
        <v>894</v>
      </c>
      <c r="BS189" s="575">
        <v>947</v>
      </c>
      <c r="BT189" s="576">
        <f t="shared" si="562"/>
        <v>0</v>
      </c>
      <c r="BU189" s="577">
        <f t="shared" si="562"/>
        <v>0</v>
      </c>
      <c r="BV189" s="574"/>
      <c r="BW189" s="575"/>
      <c r="BX189" s="576">
        <f t="shared" si="563"/>
        <v>0</v>
      </c>
      <c r="BY189" s="577">
        <f t="shared" si="563"/>
        <v>0</v>
      </c>
      <c r="BZ189" s="576">
        <f t="shared" si="564"/>
        <v>1730</v>
      </c>
      <c r="CA189" s="577">
        <f t="shared" si="564"/>
        <v>1739</v>
      </c>
      <c r="CB189" s="576">
        <f t="shared" si="565"/>
        <v>0</v>
      </c>
      <c r="CC189" s="577">
        <f t="shared" si="565"/>
        <v>0</v>
      </c>
      <c r="CD189" s="574">
        <v>3.40133647798742</v>
      </c>
      <c r="CE189" s="575">
        <v>3.43986683312527</v>
      </c>
      <c r="CF189" s="576">
        <f t="shared" si="566"/>
        <v>2843.5172955974831</v>
      </c>
      <c r="CG189" s="577">
        <f t="shared" si="566"/>
        <v>2724.3745318352139</v>
      </c>
      <c r="CH189" s="574">
        <v>4.6659292035398199</v>
      </c>
      <c r="CI189" s="575">
        <v>4.9301521438450902</v>
      </c>
      <c r="CJ189" s="576">
        <f t="shared" si="567"/>
        <v>4171.3407079645986</v>
      </c>
      <c r="CK189" s="577">
        <f t="shared" si="567"/>
        <v>4668.8540802213001</v>
      </c>
      <c r="CL189" s="574"/>
      <c r="CM189" s="575"/>
      <c r="CN189" s="576">
        <f t="shared" si="568"/>
        <v>0</v>
      </c>
      <c r="CO189" s="577">
        <f t="shared" si="568"/>
        <v>0</v>
      </c>
      <c r="CP189" s="576">
        <f t="shared" si="569"/>
        <v>4.0548312159318387</v>
      </c>
      <c r="CQ189" s="577">
        <f t="shared" si="569"/>
        <v>4.2514253088306582</v>
      </c>
      <c r="CR189" s="576">
        <f t="shared" si="570"/>
        <v>7014.8580035620807</v>
      </c>
      <c r="CS189" s="577">
        <f t="shared" si="570"/>
        <v>7393.228612056515</v>
      </c>
      <c r="CT189" s="574"/>
      <c r="CU189" s="575"/>
      <c r="CV189" s="576">
        <f t="shared" si="571"/>
        <v>0</v>
      </c>
      <c r="CW189" s="577">
        <f t="shared" si="571"/>
        <v>0</v>
      </c>
      <c r="CX189" s="574"/>
      <c r="CY189" s="575"/>
      <c r="CZ189" s="576">
        <f t="shared" si="572"/>
        <v>0</v>
      </c>
      <c r="DA189" s="577">
        <f t="shared" si="572"/>
        <v>0</v>
      </c>
      <c r="DB189" s="574"/>
      <c r="DC189" s="575"/>
      <c r="DD189" s="576">
        <f t="shared" si="573"/>
        <v>0</v>
      </c>
      <c r="DE189" s="577">
        <f t="shared" si="573"/>
        <v>0</v>
      </c>
      <c r="DF189" s="576">
        <f t="shared" si="574"/>
        <v>0</v>
      </c>
      <c r="DG189" s="577">
        <f t="shared" si="574"/>
        <v>0</v>
      </c>
      <c r="DH189" s="576">
        <f t="shared" si="575"/>
        <v>0</v>
      </c>
      <c r="DI189" s="577">
        <f t="shared" si="575"/>
        <v>0</v>
      </c>
      <c r="DJ189" s="576">
        <f t="shared" si="576"/>
        <v>1850</v>
      </c>
      <c r="DK189" s="577">
        <f t="shared" si="576"/>
        <v>1930</v>
      </c>
      <c r="DL189" s="576">
        <f t="shared" si="576"/>
        <v>0</v>
      </c>
      <c r="DM189" s="577">
        <f t="shared" si="576"/>
        <v>0</v>
      </c>
      <c r="DN189" s="576">
        <f t="shared" si="577"/>
        <v>4.030809921318526</v>
      </c>
      <c r="DO189" s="577">
        <f t="shared" si="577"/>
        <v>4.1471976295172235</v>
      </c>
      <c r="DP189" s="576">
        <f t="shared" si="578"/>
        <v>7456.9983544392735</v>
      </c>
      <c r="DQ189" s="577">
        <f t="shared" si="578"/>
        <v>8004.091424968241</v>
      </c>
      <c r="DR189" s="576">
        <f t="shared" si="579"/>
        <v>0</v>
      </c>
      <c r="DS189" s="577">
        <f t="shared" si="579"/>
        <v>0</v>
      </c>
      <c r="DT189" s="576">
        <f t="shared" si="580"/>
        <v>0</v>
      </c>
      <c r="DU189" s="577">
        <f t="shared" si="580"/>
        <v>0</v>
      </c>
      <c r="DV189" s="574">
        <v>106</v>
      </c>
      <c r="DW189" s="575">
        <v>122</v>
      </c>
      <c r="DX189" s="576">
        <f t="shared" si="581"/>
        <v>0</v>
      </c>
      <c r="DY189" s="577">
        <f t="shared" si="581"/>
        <v>0</v>
      </c>
      <c r="DZ189" s="574">
        <v>147</v>
      </c>
      <c r="EA189" s="575">
        <v>164</v>
      </c>
      <c r="EB189" s="576">
        <f t="shared" si="582"/>
        <v>0</v>
      </c>
      <c r="EC189" s="577">
        <f t="shared" si="582"/>
        <v>0</v>
      </c>
      <c r="ED189" s="574"/>
      <c r="EE189" s="575"/>
      <c r="EF189" s="576">
        <f t="shared" si="583"/>
        <v>0</v>
      </c>
      <c r="EG189" s="577">
        <f t="shared" si="583"/>
        <v>0</v>
      </c>
      <c r="EH189" s="576">
        <f t="shared" si="584"/>
        <v>253</v>
      </c>
      <c r="EI189" s="577">
        <f t="shared" si="584"/>
        <v>286</v>
      </c>
      <c r="EJ189" s="576">
        <f t="shared" si="585"/>
        <v>0</v>
      </c>
      <c r="EK189" s="577">
        <f t="shared" si="585"/>
        <v>0</v>
      </c>
      <c r="EL189" s="574">
        <v>2.3582554517133998</v>
      </c>
      <c r="EM189" s="575">
        <v>2.3825136612021902</v>
      </c>
      <c r="EN189" s="576">
        <f t="shared" si="586"/>
        <v>249.97507788162036</v>
      </c>
      <c r="EO189" s="577">
        <f t="shared" si="586"/>
        <v>290.6666666666672</v>
      </c>
      <c r="EP189" s="574">
        <v>3.2454954954955002</v>
      </c>
      <c r="EQ189" s="575">
        <v>3.53861788617886</v>
      </c>
      <c r="ER189" s="576">
        <f t="shared" si="587"/>
        <v>477.08783783783855</v>
      </c>
      <c r="ES189" s="577">
        <f t="shared" si="587"/>
        <v>580.33333333333303</v>
      </c>
      <c r="ET189" s="574"/>
      <c r="EU189" s="575"/>
      <c r="EV189" s="576">
        <f t="shared" si="588"/>
        <v>0</v>
      </c>
      <c r="EW189" s="577">
        <f t="shared" si="588"/>
        <v>0</v>
      </c>
      <c r="EX189" s="576">
        <f t="shared" si="589"/>
        <v>2.8737664652943042</v>
      </c>
      <c r="EY189" s="577">
        <f t="shared" si="589"/>
        <v>3.0454545454545463</v>
      </c>
      <c r="EZ189" s="576">
        <f t="shared" si="590"/>
        <v>727.06291571945894</v>
      </c>
      <c r="FA189" s="577">
        <f t="shared" si="590"/>
        <v>871.00000000000023</v>
      </c>
      <c r="FB189" s="574"/>
      <c r="FC189" s="575"/>
      <c r="FD189" s="576">
        <f t="shared" si="591"/>
        <v>0</v>
      </c>
      <c r="FE189" s="577">
        <f t="shared" si="591"/>
        <v>0</v>
      </c>
      <c r="FF189" s="574"/>
      <c r="FG189" s="575"/>
      <c r="FH189" s="576">
        <f t="shared" si="592"/>
        <v>0</v>
      </c>
      <c r="FI189" s="577">
        <f t="shared" si="592"/>
        <v>0</v>
      </c>
      <c r="FJ189" s="574"/>
      <c r="FK189" s="575"/>
      <c r="FL189" s="576">
        <f t="shared" si="593"/>
        <v>0</v>
      </c>
      <c r="FM189" s="577">
        <f t="shared" si="593"/>
        <v>0</v>
      </c>
      <c r="FN189" s="576">
        <f t="shared" si="594"/>
        <v>0</v>
      </c>
      <c r="FO189" s="577">
        <f t="shared" si="594"/>
        <v>0</v>
      </c>
      <c r="FP189" s="576">
        <f t="shared" si="595"/>
        <v>0</v>
      </c>
      <c r="FQ189" s="577">
        <f t="shared" si="595"/>
        <v>0</v>
      </c>
      <c r="FR189" s="574"/>
      <c r="FS189" s="575"/>
      <c r="FT189" s="576">
        <f t="shared" si="596"/>
        <v>0</v>
      </c>
      <c r="FU189" s="577">
        <f t="shared" si="596"/>
        <v>0</v>
      </c>
      <c r="FV189" s="574"/>
      <c r="FW189" s="575"/>
      <c r="FX189" s="576">
        <f t="shared" si="597"/>
        <v>0</v>
      </c>
      <c r="FY189" s="577">
        <f t="shared" si="597"/>
        <v>0</v>
      </c>
      <c r="FZ189" s="574"/>
      <c r="GA189" s="575"/>
      <c r="GB189" s="576">
        <f t="shared" si="598"/>
        <v>0</v>
      </c>
      <c r="GC189" s="577">
        <f t="shared" si="598"/>
        <v>0</v>
      </c>
      <c r="GD189" s="576">
        <f t="shared" si="599"/>
        <v>959</v>
      </c>
      <c r="GE189" s="577">
        <f t="shared" si="599"/>
        <v>936</v>
      </c>
      <c r="GF189" s="576">
        <f t="shared" si="599"/>
        <v>0</v>
      </c>
      <c r="GG189" s="577">
        <f t="shared" si="599"/>
        <v>0</v>
      </c>
      <c r="GH189" s="576">
        <f t="shared" si="600"/>
        <v>3120.6327243562969</v>
      </c>
      <c r="GI189" s="577">
        <f t="shared" si="600"/>
        <v>3056.8093144439099</v>
      </c>
      <c r="GJ189" s="590"/>
      <c r="GK189" s="577" t="str">
        <f t="shared" si="601"/>
        <v/>
      </c>
      <c r="GL189" s="576">
        <f t="shared" si="602"/>
        <v>1144</v>
      </c>
      <c r="GM189" s="577">
        <f t="shared" si="602"/>
        <v>1280</v>
      </c>
      <c r="GN189" s="576">
        <f t="shared" si="602"/>
        <v>0</v>
      </c>
      <c r="GO189" s="577">
        <f t="shared" si="602"/>
        <v>0</v>
      </c>
      <c r="GP189" s="576">
        <f t="shared" si="603"/>
        <v>5063.4285458024369</v>
      </c>
      <c r="GQ189" s="577">
        <f t="shared" si="603"/>
        <v>5818.2821105243302</v>
      </c>
      <c r="GR189" s="576">
        <f t="shared" si="604"/>
        <v>0</v>
      </c>
      <c r="GS189" s="577">
        <f t="shared" si="604"/>
        <v>0</v>
      </c>
      <c r="GT189" s="576">
        <f t="shared" si="605"/>
        <v>2103</v>
      </c>
      <c r="GU189" s="577">
        <f t="shared" si="605"/>
        <v>2216</v>
      </c>
      <c r="GV189" s="576">
        <f t="shared" si="605"/>
        <v>0</v>
      </c>
      <c r="GW189" s="577">
        <f t="shared" si="605"/>
        <v>0</v>
      </c>
      <c r="GX189" s="576">
        <f t="shared" si="606"/>
        <v>8184.0612701587343</v>
      </c>
      <c r="GY189" s="577">
        <f t="shared" si="606"/>
        <v>8875.0914249682392</v>
      </c>
      <c r="GZ189" s="576" t="str">
        <f t="shared" si="606"/>
        <v/>
      </c>
      <c r="HA189" s="577" t="str">
        <f t="shared" si="606"/>
        <v/>
      </c>
      <c r="HB189" s="576">
        <f t="shared" si="607"/>
        <v>0</v>
      </c>
      <c r="HC189" s="577">
        <f t="shared" si="607"/>
        <v>0</v>
      </c>
      <c r="HD189" s="576">
        <f t="shared" si="607"/>
        <v>0</v>
      </c>
      <c r="HE189" s="577">
        <f t="shared" si="607"/>
        <v>0</v>
      </c>
      <c r="HF189" s="576" t="str">
        <f t="shared" si="608"/>
        <v/>
      </c>
      <c r="HG189" s="577" t="str">
        <f t="shared" si="608"/>
        <v/>
      </c>
      <c r="HH189" s="576" t="str">
        <f t="shared" si="609"/>
        <v/>
      </c>
      <c r="HI189" s="577" t="str">
        <f t="shared" si="609"/>
        <v/>
      </c>
      <c r="HJ189" s="576">
        <f t="shared" si="610"/>
        <v>8184.0612701587324</v>
      </c>
      <c r="HK189" s="577">
        <f t="shared" si="610"/>
        <v>8875.091424968241</v>
      </c>
      <c r="HL189" s="576" t="str">
        <f t="shared" si="611"/>
        <v/>
      </c>
      <c r="HM189" s="577" t="str">
        <f t="shared" si="611"/>
        <v/>
      </c>
    </row>
    <row r="190" spans="1:221">
      <c r="A190" s="80" t="s">
        <v>540</v>
      </c>
      <c r="B190" s="81" t="s">
        <v>575</v>
      </c>
      <c r="C190" s="105"/>
      <c r="D190" s="83">
        <v>198534</v>
      </c>
      <c r="E190" s="524">
        <v>8</v>
      </c>
      <c r="F190" s="574">
        <v>1840</v>
      </c>
      <c r="G190" s="575">
        <v>1712</v>
      </c>
      <c r="H190" s="574">
        <v>110</v>
      </c>
      <c r="I190" s="575">
        <v>91</v>
      </c>
      <c r="J190" s="576">
        <f t="shared" si="544"/>
        <v>1730</v>
      </c>
      <c r="K190" s="577">
        <f t="shared" si="544"/>
        <v>1621</v>
      </c>
      <c r="L190" s="574"/>
      <c r="M190" s="575"/>
      <c r="N190" s="581">
        <f t="shared" si="545"/>
        <v>1730</v>
      </c>
      <c r="O190" s="582">
        <f t="shared" si="545"/>
        <v>1621</v>
      </c>
      <c r="P190" s="581">
        <f t="shared" si="545"/>
        <v>0</v>
      </c>
      <c r="Q190" s="582">
        <f t="shared" si="545"/>
        <v>0</v>
      </c>
      <c r="R190" s="574">
        <v>3</v>
      </c>
      <c r="S190" s="575">
        <v>1</v>
      </c>
      <c r="T190" s="576">
        <f t="shared" si="546"/>
        <v>0</v>
      </c>
      <c r="U190" s="577">
        <f t="shared" si="546"/>
        <v>0</v>
      </c>
      <c r="V190" s="574">
        <v>86</v>
      </c>
      <c r="W190" s="575">
        <v>82</v>
      </c>
      <c r="X190" s="576">
        <f t="shared" si="547"/>
        <v>0</v>
      </c>
      <c r="Y190" s="577">
        <f t="shared" si="547"/>
        <v>0</v>
      </c>
      <c r="Z190" s="574"/>
      <c r="AA190" s="575"/>
      <c r="AB190" s="576">
        <f t="shared" si="548"/>
        <v>0</v>
      </c>
      <c r="AC190" s="577">
        <f t="shared" si="548"/>
        <v>0</v>
      </c>
      <c r="AD190" s="576">
        <f t="shared" si="549"/>
        <v>89</v>
      </c>
      <c r="AE190" s="577">
        <f t="shared" si="549"/>
        <v>83</v>
      </c>
      <c r="AF190" s="576">
        <f t="shared" si="550"/>
        <v>0</v>
      </c>
      <c r="AG190" s="577">
        <f t="shared" si="550"/>
        <v>0</v>
      </c>
      <c r="AH190" s="574">
        <v>3</v>
      </c>
      <c r="AI190" s="575">
        <v>1.6666666666666701</v>
      </c>
      <c r="AJ190" s="576">
        <f t="shared" si="551"/>
        <v>9</v>
      </c>
      <c r="AK190" s="577">
        <f t="shared" si="551"/>
        <v>1.6666666666666701</v>
      </c>
      <c r="AL190" s="574">
        <v>6.0185185185185199</v>
      </c>
      <c r="AM190" s="575">
        <v>5.4980392156862701</v>
      </c>
      <c r="AN190" s="576">
        <f t="shared" si="552"/>
        <v>517.59259259259272</v>
      </c>
      <c r="AO190" s="577">
        <f t="shared" si="552"/>
        <v>450.83921568627414</v>
      </c>
      <c r="AP190" s="574"/>
      <c r="AQ190" s="575"/>
      <c r="AR190" s="576">
        <f t="shared" si="553"/>
        <v>0</v>
      </c>
      <c r="AS190" s="577">
        <f t="shared" si="553"/>
        <v>0</v>
      </c>
      <c r="AT190" s="576">
        <f t="shared" si="554"/>
        <v>5.9167707032875585</v>
      </c>
      <c r="AU190" s="577">
        <f t="shared" si="554"/>
        <v>5.451878100637841</v>
      </c>
      <c r="AV190" s="576">
        <f t="shared" si="555"/>
        <v>526.59259259259272</v>
      </c>
      <c r="AW190" s="577">
        <f t="shared" si="555"/>
        <v>452.50588235294077</v>
      </c>
      <c r="AX190" s="574"/>
      <c r="AY190" s="575"/>
      <c r="AZ190" s="576">
        <f t="shared" si="556"/>
        <v>0</v>
      </c>
      <c r="BA190" s="577">
        <f t="shared" si="556"/>
        <v>0</v>
      </c>
      <c r="BB190" s="574"/>
      <c r="BC190" s="575"/>
      <c r="BD190" s="576">
        <f t="shared" si="557"/>
        <v>0</v>
      </c>
      <c r="BE190" s="577">
        <f t="shared" si="557"/>
        <v>0</v>
      </c>
      <c r="BF190" s="574"/>
      <c r="BG190" s="575"/>
      <c r="BH190" s="576">
        <f t="shared" si="558"/>
        <v>0</v>
      </c>
      <c r="BI190" s="577">
        <f t="shared" si="558"/>
        <v>0</v>
      </c>
      <c r="BJ190" s="576">
        <f t="shared" si="559"/>
        <v>0</v>
      </c>
      <c r="BK190" s="577">
        <f t="shared" si="559"/>
        <v>0</v>
      </c>
      <c r="BL190" s="576">
        <f t="shared" si="560"/>
        <v>0</v>
      </c>
      <c r="BM190" s="577">
        <f t="shared" si="560"/>
        <v>0</v>
      </c>
      <c r="BN190" s="574">
        <v>606</v>
      </c>
      <c r="BO190" s="575">
        <v>535</v>
      </c>
      <c r="BP190" s="576">
        <f t="shared" si="561"/>
        <v>0</v>
      </c>
      <c r="BQ190" s="577">
        <f t="shared" si="561"/>
        <v>0</v>
      </c>
      <c r="BR190" s="574">
        <v>839</v>
      </c>
      <c r="BS190" s="575">
        <v>808</v>
      </c>
      <c r="BT190" s="576">
        <f t="shared" si="562"/>
        <v>0</v>
      </c>
      <c r="BU190" s="577">
        <f t="shared" si="562"/>
        <v>0</v>
      </c>
      <c r="BV190" s="574"/>
      <c r="BW190" s="575"/>
      <c r="BX190" s="576">
        <f t="shared" si="563"/>
        <v>0</v>
      </c>
      <c r="BY190" s="577">
        <f t="shared" si="563"/>
        <v>0</v>
      </c>
      <c r="BZ190" s="576">
        <f t="shared" si="564"/>
        <v>1445</v>
      </c>
      <c r="CA190" s="577">
        <f t="shared" si="564"/>
        <v>1343</v>
      </c>
      <c r="CB190" s="576">
        <f t="shared" si="565"/>
        <v>0</v>
      </c>
      <c r="CC190" s="577">
        <f t="shared" si="565"/>
        <v>0</v>
      </c>
      <c r="CD190" s="574">
        <v>3.7891260162601599</v>
      </c>
      <c r="CE190" s="575">
        <v>3.8540572095738401</v>
      </c>
      <c r="CF190" s="576">
        <f t="shared" si="566"/>
        <v>2296.2103658536571</v>
      </c>
      <c r="CG190" s="577">
        <f t="shared" si="566"/>
        <v>2061.9206071220046</v>
      </c>
      <c r="CH190" s="574">
        <v>4.4301442672740903</v>
      </c>
      <c r="CI190" s="575">
        <v>4.5195160031225603</v>
      </c>
      <c r="CJ190" s="576">
        <f t="shared" si="567"/>
        <v>3716.8910402429619</v>
      </c>
      <c r="CK190" s="577">
        <f t="shared" si="567"/>
        <v>3651.7689305230288</v>
      </c>
      <c r="CL190" s="574"/>
      <c r="CM190" s="575"/>
      <c r="CN190" s="576">
        <f t="shared" si="568"/>
        <v>0</v>
      </c>
      <c r="CO190" s="577">
        <f t="shared" si="568"/>
        <v>0</v>
      </c>
      <c r="CP190" s="576">
        <f t="shared" si="569"/>
        <v>4.1613158519699782</v>
      </c>
      <c r="CQ190" s="577">
        <f t="shared" si="569"/>
        <v>4.254422589460189</v>
      </c>
      <c r="CR190" s="576">
        <f t="shared" si="570"/>
        <v>6013.1014060966181</v>
      </c>
      <c r="CS190" s="577">
        <f t="shared" si="570"/>
        <v>5713.6895376450339</v>
      </c>
      <c r="CT190" s="574"/>
      <c r="CU190" s="575"/>
      <c r="CV190" s="576">
        <f t="shared" si="571"/>
        <v>0</v>
      </c>
      <c r="CW190" s="577">
        <f t="shared" si="571"/>
        <v>0</v>
      </c>
      <c r="CX190" s="574"/>
      <c r="CY190" s="575"/>
      <c r="CZ190" s="576">
        <f t="shared" si="572"/>
        <v>0</v>
      </c>
      <c r="DA190" s="577">
        <f t="shared" si="572"/>
        <v>0</v>
      </c>
      <c r="DB190" s="574"/>
      <c r="DC190" s="575"/>
      <c r="DD190" s="576">
        <f t="shared" si="573"/>
        <v>0</v>
      </c>
      <c r="DE190" s="577">
        <f t="shared" si="573"/>
        <v>0</v>
      </c>
      <c r="DF190" s="576">
        <f t="shared" si="574"/>
        <v>0</v>
      </c>
      <c r="DG190" s="577">
        <f t="shared" si="574"/>
        <v>0</v>
      </c>
      <c r="DH190" s="576">
        <f t="shared" si="575"/>
        <v>0</v>
      </c>
      <c r="DI190" s="577">
        <f t="shared" si="575"/>
        <v>0</v>
      </c>
      <c r="DJ190" s="576">
        <f t="shared" si="576"/>
        <v>1534</v>
      </c>
      <c r="DK190" s="577">
        <f t="shared" si="576"/>
        <v>1426</v>
      </c>
      <c r="DL190" s="576">
        <f t="shared" si="576"/>
        <v>0</v>
      </c>
      <c r="DM190" s="577">
        <f t="shared" si="576"/>
        <v>0</v>
      </c>
      <c r="DN190" s="576">
        <f t="shared" si="577"/>
        <v>4.2631642755470738</v>
      </c>
      <c r="DO190" s="577">
        <f t="shared" si="577"/>
        <v>4.3241202103772611</v>
      </c>
      <c r="DP190" s="576">
        <f t="shared" si="578"/>
        <v>6539.6939986892112</v>
      </c>
      <c r="DQ190" s="577">
        <f t="shared" si="578"/>
        <v>6166.1954199979746</v>
      </c>
      <c r="DR190" s="576">
        <f t="shared" si="579"/>
        <v>0</v>
      </c>
      <c r="DS190" s="577">
        <f t="shared" si="579"/>
        <v>0</v>
      </c>
      <c r="DT190" s="576">
        <f t="shared" si="580"/>
        <v>0</v>
      </c>
      <c r="DU190" s="577">
        <f t="shared" si="580"/>
        <v>0</v>
      </c>
      <c r="DV190" s="574">
        <v>99</v>
      </c>
      <c r="DW190" s="575">
        <v>90</v>
      </c>
      <c r="DX190" s="576">
        <f t="shared" si="581"/>
        <v>0</v>
      </c>
      <c r="DY190" s="577">
        <f t="shared" si="581"/>
        <v>0</v>
      </c>
      <c r="DZ190" s="574">
        <v>97</v>
      </c>
      <c r="EA190" s="575">
        <v>105</v>
      </c>
      <c r="EB190" s="576">
        <f t="shared" si="582"/>
        <v>0</v>
      </c>
      <c r="EC190" s="577">
        <f t="shared" si="582"/>
        <v>0</v>
      </c>
      <c r="ED190" s="574"/>
      <c r="EE190" s="575"/>
      <c r="EF190" s="576">
        <f t="shared" si="583"/>
        <v>0</v>
      </c>
      <c r="EG190" s="577">
        <f t="shared" si="583"/>
        <v>0</v>
      </c>
      <c r="EH190" s="576">
        <f t="shared" si="584"/>
        <v>196</v>
      </c>
      <c r="EI190" s="577">
        <f t="shared" si="584"/>
        <v>195</v>
      </c>
      <c r="EJ190" s="576">
        <f t="shared" si="585"/>
        <v>0</v>
      </c>
      <c r="EK190" s="577">
        <f t="shared" si="585"/>
        <v>0</v>
      </c>
      <c r="EL190" s="574">
        <v>2.6904761904761898</v>
      </c>
      <c r="EM190" s="575">
        <v>3.1254480286738402</v>
      </c>
      <c r="EN190" s="576">
        <f t="shared" si="586"/>
        <v>266.35714285714278</v>
      </c>
      <c r="EO190" s="577">
        <f t="shared" si="586"/>
        <v>281.29032258064564</v>
      </c>
      <c r="EP190" s="574">
        <v>3.12666666666667</v>
      </c>
      <c r="EQ190" s="575">
        <v>3.8333333333333299</v>
      </c>
      <c r="ER190" s="576">
        <f t="shared" si="587"/>
        <v>303.28666666666697</v>
      </c>
      <c r="ES190" s="577">
        <f t="shared" si="587"/>
        <v>402.49999999999966</v>
      </c>
      <c r="ET190" s="574"/>
      <c r="EU190" s="575"/>
      <c r="EV190" s="576">
        <f t="shared" si="588"/>
        <v>0</v>
      </c>
      <c r="EW190" s="577">
        <f t="shared" si="588"/>
        <v>0</v>
      </c>
      <c r="EX190" s="576">
        <f t="shared" si="589"/>
        <v>2.906345966958213</v>
      </c>
      <c r="EY190" s="577">
        <f t="shared" si="589"/>
        <v>3.5066170388751043</v>
      </c>
      <c r="EZ190" s="576">
        <f t="shared" si="590"/>
        <v>569.64380952380975</v>
      </c>
      <c r="FA190" s="577">
        <f t="shared" si="590"/>
        <v>683.79032258064535</v>
      </c>
      <c r="FB190" s="574"/>
      <c r="FC190" s="575"/>
      <c r="FD190" s="576">
        <f t="shared" si="591"/>
        <v>0</v>
      </c>
      <c r="FE190" s="577">
        <f t="shared" si="591"/>
        <v>0</v>
      </c>
      <c r="FF190" s="574"/>
      <c r="FG190" s="575"/>
      <c r="FH190" s="576">
        <f t="shared" si="592"/>
        <v>0</v>
      </c>
      <c r="FI190" s="577">
        <f t="shared" si="592"/>
        <v>0</v>
      </c>
      <c r="FJ190" s="574"/>
      <c r="FK190" s="575"/>
      <c r="FL190" s="576">
        <f t="shared" si="593"/>
        <v>0</v>
      </c>
      <c r="FM190" s="577">
        <f t="shared" si="593"/>
        <v>0</v>
      </c>
      <c r="FN190" s="576">
        <f t="shared" si="594"/>
        <v>0</v>
      </c>
      <c r="FO190" s="577">
        <f t="shared" si="594"/>
        <v>0</v>
      </c>
      <c r="FP190" s="576">
        <f t="shared" si="595"/>
        <v>0</v>
      </c>
      <c r="FQ190" s="577">
        <f t="shared" si="595"/>
        <v>0</v>
      </c>
      <c r="FR190" s="574"/>
      <c r="FS190" s="575"/>
      <c r="FT190" s="576">
        <f t="shared" si="596"/>
        <v>0</v>
      </c>
      <c r="FU190" s="577">
        <f t="shared" si="596"/>
        <v>0</v>
      </c>
      <c r="FV190" s="574"/>
      <c r="FW190" s="575"/>
      <c r="FX190" s="576">
        <f t="shared" si="597"/>
        <v>0</v>
      </c>
      <c r="FY190" s="577">
        <f t="shared" si="597"/>
        <v>0</v>
      </c>
      <c r="FZ190" s="574"/>
      <c r="GA190" s="575"/>
      <c r="GB190" s="576">
        <f t="shared" si="598"/>
        <v>0</v>
      </c>
      <c r="GC190" s="577">
        <f t="shared" si="598"/>
        <v>0</v>
      </c>
      <c r="GD190" s="576">
        <f t="shared" si="599"/>
        <v>708</v>
      </c>
      <c r="GE190" s="577">
        <f t="shared" si="599"/>
        <v>626</v>
      </c>
      <c r="GF190" s="576">
        <f t="shared" si="599"/>
        <v>0</v>
      </c>
      <c r="GG190" s="577">
        <f t="shared" si="599"/>
        <v>0</v>
      </c>
      <c r="GH190" s="576">
        <f t="shared" si="600"/>
        <v>2571.5675087107998</v>
      </c>
      <c r="GI190" s="577">
        <f t="shared" si="600"/>
        <v>2344.877596369317</v>
      </c>
      <c r="GJ190" s="590"/>
      <c r="GK190" s="577" t="str">
        <f t="shared" si="601"/>
        <v/>
      </c>
      <c r="GL190" s="576">
        <f t="shared" si="602"/>
        <v>1022</v>
      </c>
      <c r="GM190" s="577">
        <f t="shared" si="602"/>
        <v>995</v>
      </c>
      <c r="GN190" s="576">
        <f t="shared" si="602"/>
        <v>0</v>
      </c>
      <c r="GO190" s="577">
        <f t="shared" si="602"/>
        <v>0</v>
      </c>
      <c r="GP190" s="576">
        <f t="shared" si="603"/>
        <v>4537.7702995022219</v>
      </c>
      <c r="GQ190" s="577">
        <f t="shared" si="603"/>
        <v>4505.1081462093025</v>
      </c>
      <c r="GR190" s="576">
        <f t="shared" si="604"/>
        <v>0</v>
      </c>
      <c r="GS190" s="577">
        <f t="shared" si="604"/>
        <v>0</v>
      </c>
      <c r="GT190" s="576">
        <f t="shared" si="605"/>
        <v>1730</v>
      </c>
      <c r="GU190" s="577">
        <f t="shared" si="605"/>
        <v>1621</v>
      </c>
      <c r="GV190" s="576">
        <f t="shared" si="605"/>
        <v>0</v>
      </c>
      <c r="GW190" s="577">
        <f t="shared" si="605"/>
        <v>0</v>
      </c>
      <c r="GX190" s="576">
        <f t="shared" si="606"/>
        <v>7109.3378082130221</v>
      </c>
      <c r="GY190" s="577">
        <f t="shared" si="606"/>
        <v>6849.9857425786195</v>
      </c>
      <c r="GZ190" s="576" t="str">
        <f t="shared" si="606"/>
        <v/>
      </c>
      <c r="HA190" s="577" t="str">
        <f t="shared" si="606"/>
        <v/>
      </c>
      <c r="HB190" s="576">
        <f t="shared" si="607"/>
        <v>0</v>
      </c>
      <c r="HC190" s="577">
        <f t="shared" si="607"/>
        <v>0</v>
      </c>
      <c r="HD190" s="576">
        <f t="shared" si="607"/>
        <v>0</v>
      </c>
      <c r="HE190" s="577">
        <f t="shared" si="607"/>
        <v>0</v>
      </c>
      <c r="HF190" s="576" t="str">
        <f t="shared" si="608"/>
        <v/>
      </c>
      <c r="HG190" s="577" t="str">
        <f t="shared" si="608"/>
        <v/>
      </c>
      <c r="HH190" s="576" t="str">
        <f t="shared" si="609"/>
        <v/>
      </c>
      <c r="HI190" s="577" t="str">
        <f t="shared" si="609"/>
        <v/>
      </c>
      <c r="HJ190" s="576">
        <f t="shared" si="610"/>
        <v>7109.3378082130212</v>
      </c>
      <c r="HK190" s="577">
        <f t="shared" si="610"/>
        <v>6849.9857425786195</v>
      </c>
      <c r="HL190" s="576" t="str">
        <f t="shared" si="611"/>
        <v/>
      </c>
      <c r="HM190" s="577" t="str">
        <f t="shared" si="611"/>
        <v/>
      </c>
    </row>
    <row r="191" spans="1:221">
      <c r="A191" s="80" t="s">
        <v>540</v>
      </c>
      <c r="B191" s="81" t="s">
        <v>576</v>
      </c>
      <c r="C191" s="105"/>
      <c r="D191" s="83">
        <v>198552</v>
      </c>
      <c r="E191" s="524">
        <v>8</v>
      </c>
      <c r="F191" s="574">
        <v>1046</v>
      </c>
      <c r="G191" s="575">
        <v>1138</v>
      </c>
      <c r="H191" s="574">
        <v>17</v>
      </c>
      <c r="I191" s="575">
        <v>15</v>
      </c>
      <c r="J191" s="576">
        <f t="shared" si="544"/>
        <v>1029</v>
      </c>
      <c r="K191" s="577">
        <f t="shared" si="544"/>
        <v>1123</v>
      </c>
      <c r="L191" s="574"/>
      <c r="M191" s="575"/>
      <c r="N191" s="581">
        <f t="shared" si="545"/>
        <v>1029</v>
      </c>
      <c r="O191" s="582">
        <f t="shared" si="545"/>
        <v>1123</v>
      </c>
      <c r="P191" s="581">
        <f t="shared" si="545"/>
        <v>0</v>
      </c>
      <c r="Q191" s="582">
        <f t="shared" si="545"/>
        <v>0</v>
      </c>
      <c r="R191" s="574">
        <v>0</v>
      </c>
      <c r="S191" s="575">
        <v>1</v>
      </c>
      <c r="T191" s="576">
        <f t="shared" si="546"/>
        <v>0</v>
      </c>
      <c r="U191" s="577">
        <f t="shared" si="546"/>
        <v>0</v>
      </c>
      <c r="V191" s="574">
        <v>109</v>
      </c>
      <c r="W191" s="575">
        <v>114</v>
      </c>
      <c r="X191" s="576">
        <f t="shared" si="547"/>
        <v>0</v>
      </c>
      <c r="Y191" s="577">
        <f t="shared" si="547"/>
        <v>0</v>
      </c>
      <c r="Z191" s="574"/>
      <c r="AA191" s="575"/>
      <c r="AB191" s="576">
        <f t="shared" si="548"/>
        <v>0</v>
      </c>
      <c r="AC191" s="577">
        <f t="shared" si="548"/>
        <v>0</v>
      </c>
      <c r="AD191" s="576">
        <f t="shared" si="549"/>
        <v>109</v>
      </c>
      <c r="AE191" s="577">
        <f t="shared" si="549"/>
        <v>115</v>
      </c>
      <c r="AF191" s="576">
        <f t="shared" si="550"/>
        <v>0</v>
      </c>
      <c r="AG191" s="577">
        <f t="shared" si="550"/>
        <v>0</v>
      </c>
      <c r="AH191" s="574"/>
      <c r="AI191" s="575">
        <v>1.3333333333333299</v>
      </c>
      <c r="AJ191" s="576">
        <f t="shared" si="551"/>
        <v>0</v>
      </c>
      <c r="AK191" s="577">
        <f t="shared" si="551"/>
        <v>1.3333333333333299</v>
      </c>
      <c r="AL191" s="574">
        <v>4.2333333333333298</v>
      </c>
      <c r="AM191" s="575">
        <v>4.12</v>
      </c>
      <c r="AN191" s="576">
        <f t="shared" si="552"/>
        <v>461.43333333333294</v>
      </c>
      <c r="AO191" s="577">
        <f t="shared" si="552"/>
        <v>469.68</v>
      </c>
      <c r="AP191" s="574"/>
      <c r="AQ191" s="575"/>
      <c r="AR191" s="576">
        <f t="shared" si="553"/>
        <v>0</v>
      </c>
      <c r="AS191" s="577">
        <f t="shared" si="553"/>
        <v>0</v>
      </c>
      <c r="AT191" s="576">
        <f t="shared" si="554"/>
        <v>4.2333333333333298</v>
      </c>
      <c r="AU191" s="577">
        <f t="shared" si="554"/>
        <v>4.0957681159420289</v>
      </c>
      <c r="AV191" s="576">
        <f t="shared" si="555"/>
        <v>461.43333333333294</v>
      </c>
      <c r="AW191" s="577">
        <f t="shared" si="555"/>
        <v>471.01333333333332</v>
      </c>
      <c r="AX191" s="574"/>
      <c r="AY191" s="575"/>
      <c r="AZ191" s="576">
        <f t="shared" si="556"/>
        <v>0</v>
      </c>
      <c r="BA191" s="577">
        <f t="shared" si="556"/>
        <v>0</v>
      </c>
      <c r="BB191" s="574"/>
      <c r="BC191" s="575"/>
      <c r="BD191" s="576">
        <f t="shared" si="557"/>
        <v>0</v>
      </c>
      <c r="BE191" s="577">
        <f t="shared" si="557"/>
        <v>0</v>
      </c>
      <c r="BF191" s="574"/>
      <c r="BG191" s="575"/>
      <c r="BH191" s="576">
        <f t="shared" si="558"/>
        <v>0</v>
      </c>
      <c r="BI191" s="577">
        <f t="shared" si="558"/>
        <v>0</v>
      </c>
      <c r="BJ191" s="576">
        <f t="shared" si="559"/>
        <v>0</v>
      </c>
      <c r="BK191" s="577">
        <f t="shared" si="559"/>
        <v>0</v>
      </c>
      <c r="BL191" s="576">
        <f t="shared" si="560"/>
        <v>0</v>
      </c>
      <c r="BM191" s="577">
        <f t="shared" si="560"/>
        <v>0</v>
      </c>
      <c r="BN191" s="574">
        <v>407</v>
      </c>
      <c r="BO191" s="575">
        <v>451</v>
      </c>
      <c r="BP191" s="576">
        <f t="shared" si="561"/>
        <v>0</v>
      </c>
      <c r="BQ191" s="577">
        <f t="shared" si="561"/>
        <v>0</v>
      </c>
      <c r="BR191" s="574">
        <v>297</v>
      </c>
      <c r="BS191" s="575">
        <v>317</v>
      </c>
      <c r="BT191" s="576">
        <f t="shared" si="562"/>
        <v>0</v>
      </c>
      <c r="BU191" s="577">
        <f t="shared" si="562"/>
        <v>0</v>
      </c>
      <c r="BV191" s="574"/>
      <c r="BW191" s="575"/>
      <c r="BX191" s="576">
        <f t="shared" si="563"/>
        <v>0</v>
      </c>
      <c r="BY191" s="577">
        <f t="shared" si="563"/>
        <v>0</v>
      </c>
      <c r="BZ191" s="576">
        <f t="shared" si="564"/>
        <v>704</v>
      </c>
      <c r="CA191" s="577">
        <f t="shared" si="564"/>
        <v>768</v>
      </c>
      <c r="CB191" s="576">
        <f t="shared" si="565"/>
        <v>0</v>
      </c>
      <c r="CC191" s="577">
        <f t="shared" si="565"/>
        <v>0</v>
      </c>
      <c r="CD191" s="574">
        <v>3.9812550937245299</v>
      </c>
      <c r="CE191" s="575">
        <v>3.6497797356828201</v>
      </c>
      <c r="CF191" s="576">
        <f t="shared" si="566"/>
        <v>1620.3708231458836</v>
      </c>
      <c r="CG191" s="577">
        <f t="shared" si="566"/>
        <v>1646.0506607929519</v>
      </c>
      <c r="CH191" s="574">
        <v>5.0730897009966798</v>
      </c>
      <c r="CI191" s="575">
        <v>5.0010482180293501</v>
      </c>
      <c r="CJ191" s="576">
        <f t="shared" si="567"/>
        <v>1506.7076411960138</v>
      </c>
      <c r="CK191" s="577">
        <f t="shared" si="567"/>
        <v>1585.3322851153039</v>
      </c>
      <c r="CL191" s="574"/>
      <c r="CM191" s="575"/>
      <c r="CN191" s="576">
        <f t="shared" si="568"/>
        <v>0</v>
      </c>
      <c r="CO191" s="577">
        <f t="shared" si="568"/>
        <v>0</v>
      </c>
      <c r="CP191" s="576">
        <f t="shared" si="569"/>
        <v>4.4418728186674681</v>
      </c>
      <c r="CQ191" s="577">
        <f t="shared" si="569"/>
        <v>4.2075298774847081</v>
      </c>
      <c r="CR191" s="576">
        <f t="shared" si="570"/>
        <v>3127.0784643418974</v>
      </c>
      <c r="CS191" s="577">
        <f t="shared" si="570"/>
        <v>3231.3829459082558</v>
      </c>
      <c r="CT191" s="574"/>
      <c r="CU191" s="575"/>
      <c r="CV191" s="576">
        <f t="shared" si="571"/>
        <v>0</v>
      </c>
      <c r="CW191" s="577">
        <f t="shared" si="571"/>
        <v>0</v>
      </c>
      <c r="CX191" s="574"/>
      <c r="CY191" s="575"/>
      <c r="CZ191" s="576">
        <f t="shared" si="572"/>
        <v>0</v>
      </c>
      <c r="DA191" s="577">
        <f t="shared" si="572"/>
        <v>0</v>
      </c>
      <c r="DB191" s="574"/>
      <c r="DC191" s="575"/>
      <c r="DD191" s="576">
        <f t="shared" si="573"/>
        <v>0</v>
      </c>
      <c r="DE191" s="577">
        <f t="shared" si="573"/>
        <v>0</v>
      </c>
      <c r="DF191" s="576">
        <f t="shared" si="574"/>
        <v>0</v>
      </c>
      <c r="DG191" s="577">
        <f t="shared" si="574"/>
        <v>0</v>
      </c>
      <c r="DH191" s="576">
        <f t="shared" si="575"/>
        <v>0</v>
      </c>
      <c r="DI191" s="577">
        <f t="shared" si="575"/>
        <v>0</v>
      </c>
      <c r="DJ191" s="576">
        <f t="shared" si="576"/>
        <v>813</v>
      </c>
      <c r="DK191" s="577">
        <f t="shared" si="576"/>
        <v>883</v>
      </c>
      <c r="DL191" s="576">
        <f t="shared" si="576"/>
        <v>0</v>
      </c>
      <c r="DM191" s="577">
        <f t="shared" si="576"/>
        <v>0</v>
      </c>
      <c r="DN191" s="576">
        <f t="shared" si="577"/>
        <v>4.4139136502770357</v>
      </c>
      <c r="DO191" s="577">
        <f t="shared" si="577"/>
        <v>4.192974268676771</v>
      </c>
      <c r="DP191" s="576">
        <f t="shared" si="578"/>
        <v>3588.5117976752299</v>
      </c>
      <c r="DQ191" s="577">
        <f t="shared" si="578"/>
        <v>3702.3962792415887</v>
      </c>
      <c r="DR191" s="576">
        <f t="shared" si="579"/>
        <v>0</v>
      </c>
      <c r="DS191" s="577">
        <f t="shared" si="579"/>
        <v>0</v>
      </c>
      <c r="DT191" s="576">
        <f t="shared" si="580"/>
        <v>0</v>
      </c>
      <c r="DU191" s="577">
        <f t="shared" si="580"/>
        <v>0</v>
      </c>
      <c r="DV191" s="574">
        <v>90</v>
      </c>
      <c r="DW191" s="575">
        <v>91</v>
      </c>
      <c r="DX191" s="576">
        <f t="shared" si="581"/>
        <v>0</v>
      </c>
      <c r="DY191" s="577">
        <f t="shared" si="581"/>
        <v>0</v>
      </c>
      <c r="DZ191" s="574">
        <v>126</v>
      </c>
      <c r="EA191" s="575">
        <v>149</v>
      </c>
      <c r="EB191" s="576">
        <f t="shared" si="582"/>
        <v>0</v>
      </c>
      <c r="EC191" s="577">
        <f t="shared" si="582"/>
        <v>0</v>
      </c>
      <c r="ED191" s="574"/>
      <c r="EE191" s="575"/>
      <c r="EF191" s="576">
        <f t="shared" si="583"/>
        <v>0</v>
      </c>
      <c r="EG191" s="577">
        <f t="shared" si="583"/>
        <v>0</v>
      </c>
      <c r="EH191" s="576">
        <f t="shared" si="584"/>
        <v>216</v>
      </c>
      <c r="EI191" s="577">
        <f t="shared" si="584"/>
        <v>240</v>
      </c>
      <c r="EJ191" s="576">
        <f t="shared" si="585"/>
        <v>0</v>
      </c>
      <c r="EK191" s="577">
        <f t="shared" si="585"/>
        <v>0</v>
      </c>
      <c r="EL191" s="574">
        <v>2.9</v>
      </c>
      <c r="EM191" s="575">
        <v>3.2564102564102599</v>
      </c>
      <c r="EN191" s="576">
        <f t="shared" si="586"/>
        <v>261</v>
      </c>
      <c r="EO191" s="577">
        <f t="shared" si="586"/>
        <v>296.33333333333366</v>
      </c>
      <c r="EP191" s="574">
        <v>3.1084656084656102</v>
      </c>
      <c r="EQ191" s="575">
        <v>2.95973154362416</v>
      </c>
      <c r="ER191" s="576">
        <f t="shared" si="587"/>
        <v>391.66666666666686</v>
      </c>
      <c r="ES191" s="577">
        <f t="shared" si="587"/>
        <v>440.99999999999983</v>
      </c>
      <c r="ET191" s="574"/>
      <c r="EU191" s="575"/>
      <c r="EV191" s="576">
        <f t="shared" si="588"/>
        <v>0</v>
      </c>
      <c r="EW191" s="577">
        <f t="shared" si="588"/>
        <v>0</v>
      </c>
      <c r="EX191" s="576">
        <f t="shared" si="589"/>
        <v>3.0216049382716057</v>
      </c>
      <c r="EY191" s="577">
        <f t="shared" si="589"/>
        <v>3.0722222222222229</v>
      </c>
      <c r="EZ191" s="576">
        <f t="shared" si="590"/>
        <v>652.66666666666686</v>
      </c>
      <c r="FA191" s="577">
        <f t="shared" si="590"/>
        <v>737.33333333333348</v>
      </c>
      <c r="FB191" s="574"/>
      <c r="FC191" s="575"/>
      <c r="FD191" s="576">
        <f t="shared" si="591"/>
        <v>0</v>
      </c>
      <c r="FE191" s="577">
        <f t="shared" si="591"/>
        <v>0</v>
      </c>
      <c r="FF191" s="574"/>
      <c r="FG191" s="575"/>
      <c r="FH191" s="576">
        <f t="shared" si="592"/>
        <v>0</v>
      </c>
      <c r="FI191" s="577">
        <f t="shared" si="592"/>
        <v>0</v>
      </c>
      <c r="FJ191" s="574"/>
      <c r="FK191" s="575"/>
      <c r="FL191" s="576">
        <f t="shared" si="593"/>
        <v>0</v>
      </c>
      <c r="FM191" s="577">
        <f t="shared" si="593"/>
        <v>0</v>
      </c>
      <c r="FN191" s="576">
        <f t="shared" si="594"/>
        <v>0</v>
      </c>
      <c r="FO191" s="577">
        <f t="shared" si="594"/>
        <v>0</v>
      </c>
      <c r="FP191" s="576">
        <f t="shared" si="595"/>
        <v>0</v>
      </c>
      <c r="FQ191" s="577">
        <f t="shared" si="595"/>
        <v>0</v>
      </c>
      <c r="FR191" s="574"/>
      <c r="FS191" s="575"/>
      <c r="FT191" s="576">
        <f t="shared" si="596"/>
        <v>0</v>
      </c>
      <c r="FU191" s="577">
        <f t="shared" si="596"/>
        <v>0</v>
      </c>
      <c r="FV191" s="574"/>
      <c r="FW191" s="575"/>
      <c r="FX191" s="576">
        <f t="shared" si="597"/>
        <v>0</v>
      </c>
      <c r="FY191" s="577">
        <f t="shared" si="597"/>
        <v>0</v>
      </c>
      <c r="FZ191" s="574"/>
      <c r="GA191" s="575"/>
      <c r="GB191" s="576">
        <f t="shared" si="598"/>
        <v>0</v>
      </c>
      <c r="GC191" s="577">
        <f t="shared" si="598"/>
        <v>0</v>
      </c>
      <c r="GD191" s="576">
        <f t="shared" si="599"/>
        <v>497</v>
      </c>
      <c r="GE191" s="577">
        <f t="shared" si="599"/>
        <v>543</v>
      </c>
      <c r="GF191" s="576">
        <f t="shared" si="599"/>
        <v>0</v>
      </c>
      <c r="GG191" s="577">
        <f t="shared" si="599"/>
        <v>0</v>
      </c>
      <c r="GH191" s="576">
        <f t="shared" si="600"/>
        <v>1881.3708231458836</v>
      </c>
      <c r="GI191" s="577">
        <f t="shared" si="600"/>
        <v>1943.7173274596189</v>
      </c>
      <c r="GJ191" s="590"/>
      <c r="GK191" s="577" t="str">
        <f t="shared" si="601"/>
        <v/>
      </c>
      <c r="GL191" s="576">
        <f t="shared" si="602"/>
        <v>532</v>
      </c>
      <c r="GM191" s="577">
        <f t="shared" si="602"/>
        <v>580</v>
      </c>
      <c r="GN191" s="576">
        <f t="shared" si="602"/>
        <v>0</v>
      </c>
      <c r="GO191" s="577">
        <f t="shared" si="602"/>
        <v>0</v>
      </c>
      <c r="GP191" s="576">
        <f t="shared" si="603"/>
        <v>2359.8076411960137</v>
      </c>
      <c r="GQ191" s="577">
        <f t="shared" si="603"/>
        <v>2496.0122851153037</v>
      </c>
      <c r="GR191" s="576">
        <f t="shared" si="604"/>
        <v>0</v>
      </c>
      <c r="GS191" s="577">
        <f t="shared" si="604"/>
        <v>0</v>
      </c>
      <c r="GT191" s="576">
        <f t="shared" si="605"/>
        <v>1029</v>
      </c>
      <c r="GU191" s="577">
        <f t="shared" si="605"/>
        <v>1123</v>
      </c>
      <c r="GV191" s="576">
        <f t="shared" si="605"/>
        <v>0</v>
      </c>
      <c r="GW191" s="577">
        <f t="shared" si="605"/>
        <v>0</v>
      </c>
      <c r="GX191" s="576">
        <f t="shared" si="606"/>
        <v>4241.1784643418978</v>
      </c>
      <c r="GY191" s="577">
        <f t="shared" si="606"/>
        <v>4439.7296125749226</v>
      </c>
      <c r="GZ191" s="576" t="str">
        <f t="shared" si="606"/>
        <v/>
      </c>
      <c r="HA191" s="577" t="str">
        <f t="shared" si="606"/>
        <v/>
      </c>
      <c r="HB191" s="576">
        <f t="shared" si="607"/>
        <v>0</v>
      </c>
      <c r="HC191" s="577">
        <f t="shared" si="607"/>
        <v>0</v>
      </c>
      <c r="HD191" s="576">
        <f t="shared" si="607"/>
        <v>0</v>
      </c>
      <c r="HE191" s="577">
        <f t="shared" si="607"/>
        <v>0</v>
      </c>
      <c r="HF191" s="576" t="str">
        <f t="shared" si="608"/>
        <v/>
      </c>
      <c r="HG191" s="577" t="str">
        <f t="shared" si="608"/>
        <v/>
      </c>
      <c r="HH191" s="576" t="str">
        <f t="shared" si="609"/>
        <v/>
      </c>
      <c r="HI191" s="577" t="str">
        <f t="shared" si="609"/>
        <v/>
      </c>
      <c r="HJ191" s="576">
        <f t="shared" si="610"/>
        <v>4241.1784643418969</v>
      </c>
      <c r="HK191" s="577">
        <f t="shared" si="610"/>
        <v>4439.7296125749217</v>
      </c>
      <c r="HL191" s="576" t="str">
        <f t="shared" si="611"/>
        <v/>
      </c>
      <c r="HM191" s="577" t="str">
        <f t="shared" si="611"/>
        <v/>
      </c>
    </row>
    <row r="192" spans="1:221">
      <c r="A192" s="80" t="s">
        <v>540</v>
      </c>
      <c r="B192" s="81" t="s">
        <v>578</v>
      </c>
      <c r="C192" s="105"/>
      <c r="D192" s="83">
        <v>198622</v>
      </c>
      <c r="E192" s="524">
        <v>8</v>
      </c>
      <c r="F192" s="574">
        <v>1471</v>
      </c>
      <c r="G192" s="575">
        <v>1449</v>
      </c>
      <c r="H192" s="574">
        <v>31</v>
      </c>
      <c r="I192" s="575">
        <v>41</v>
      </c>
      <c r="J192" s="576">
        <f t="shared" si="544"/>
        <v>1440</v>
      </c>
      <c r="K192" s="577">
        <f t="shared" si="544"/>
        <v>1408</v>
      </c>
      <c r="L192" s="574"/>
      <c r="M192" s="575"/>
      <c r="N192" s="581">
        <f t="shared" si="545"/>
        <v>1440</v>
      </c>
      <c r="O192" s="582">
        <f t="shared" si="545"/>
        <v>1408</v>
      </c>
      <c r="P192" s="581">
        <f t="shared" si="545"/>
        <v>0</v>
      </c>
      <c r="Q192" s="582">
        <f t="shared" si="545"/>
        <v>0</v>
      </c>
      <c r="R192" s="574">
        <v>3</v>
      </c>
      <c r="S192" s="575">
        <v>8</v>
      </c>
      <c r="T192" s="576">
        <f t="shared" si="546"/>
        <v>0</v>
      </c>
      <c r="U192" s="577">
        <f t="shared" si="546"/>
        <v>0</v>
      </c>
      <c r="V192" s="574">
        <v>53</v>
      </c>
      <c r="W192" s="575">
        <v>65</v>
      </c>
      <c r="X192" s="576">
        <f t="shared" si="547"/>
        <v>0</v>
      </c>
      <c r="Y192" s="577">
        <f t="shared" si="547"/>
        <v>0</v>
      </c>
      <c r="Z192" s="574"/>
      <c r="AA192" s="575"/>
      <c r="AB192" s="576">
        <f t="shared" si="548"/>
        <v>0</v>
      </c>
      <c r="AC192" s="577">
        <f t="shared" si="548"/>
        <v>0</v>
      </c>
      <c r="AD192" s="576">
        <f t="shared" si="549"/>
        <v>56</v>
      </c>
      <c r="AE192" s="577">
        <f t="shared" si="549"/>
        <v>73</v>
      </c>
      <c r="AF192" s="576">
        <f t="shared" si="550"/>
        <v>0</v>
      </c>
      <c r="AG192" s="577">
        <f t="shared" si="550"/>
        <v>0</v>
      </c>
      <c r="AH192" s="574">
        <v>2.1111111111111098</v>
      </c>
      <c r="AI192" s="575">
        <v>4.5</v>
      </c>
      <c r="AJ192" s="576">
        <f t="shared" si="551"/>
        <v>6.3333333333333295</v>
      </c>
      <c r="AK192" s="577">
        <f t="shared" si="551"/>
        <v>36</v>
      </c>
      <c r="AL192" s="574">
        <v>4.6792452830188704</v>
      </c>
      <c r="AM192" s="575">
        <v>4.7910447761194002</v>
      </c>
      <c r="AN192" s="576">
        <f t="shared" si="552"/>
        <v>248.00000000000014</v>
      </c>
      <c r="AO192" s="577">
        <f t="shared" si="552"/>
        <v>311.41791044776102</v>
      </c>
      <c r="AP192" s="574"/>
      <c r="AQ192" s="575"/>
      <c r="AR192" s="576">
        <f t="shared" si="553"/>
        <v>0</v>
      </c>
      <c r="AS192" s="577">
        <f t="shared" si="553"/>
        <v>0</v>
      </c>
      <c r="AT192" s="576">
        <f t="shared" si="554"/>
        <v>4.5416666666666696</v>
      </c>
      <c r="AU192" s="577">
        <f t="shared" si="554"/>
        <v>4.7591494581885074</v>
      </c>
      <c r="AV192" s="576">
        <f t="shared" si="555"/>
        <v>254.33333333333348</v>
      </c>
      <c r="AW192" s="577">
        <f t="shared" si="555"/>
        <v>347.41791044776102</v>
      </c>
      <c r="AX192" s="574"/>
      <c r="AY192" s="575"/>
      <c r="AZ192" s="576">
        <f t="shared" si="556"/>
        <v>0</v>
      </c>
      <c r="BA192" s="577">
        <f t="shared" si="556"/>
        <v>0</v>
      </c>
      <c r="BB192" s="574"/>
      <c r="BC192" s="575"/>
      <c r="BD192" s="576">
        <f t="shared" si="557"/>
        <v>0</v>
      </c>
      <c r="BE192" s="577">
        <f t="shared" si="557"/>
        <v>0</v>
      </c>
      <c r="BF192" s="574"/>
      <c r="BG192" s="575"/>
      <c r="BH192" s="576">
        <f t="shared" si="558"/>
        <v>0</v>
      </c>
      <c r="BI192" s="577">
        <f t="shared" si="558"/>
        <v>0</v>
      </c>
      <c r="BJ192" s="576">
        <f t="shared" si="559"/>
        <v>0</v>
      </c>
      <c r="BK192" s="577">
        <f t="shared" si="559"/>
        <v>0</v>
      </c>
      <c r="BL192" s="576">
        <f t="shared" si="560"/>
        <v>0</v>
      </c>
      <c r="BM192" s="577">
        <f t="shared" si="560"/>
        <v>0</v>
      </c>
      <c r="BN192" s="574">
        <v>628</v>
      </c>
      <c r="BO192" s="575">
        <v>573</v>
      </c>
      <c r="BP192" s="576">
        <f t="shared" si="561"/>
        <v>0</v>
      </c>
      <c r="BQ192" s="577">
        <f t="shared" si="561"/>
        <v>0</v>
      </c>
      <c r="BR192" s="574">
        <v>459</v>
      </c>
      <c r="BS192" s="575">
        <v>429</v>
      </c>
      <c r="BT192" s="576">
        <f t="shared" si="562"/>
        <v>0</v>
      </c>
      <c r="BU192" s="577">
        <f t="shared" si="562"/>
        <v>0</v>
      </c>
      <c r="BV192" s="574"/>
      <c r="BW192" s="575"/>
      <c r="BX192" s="576">
        <f t="shared" si="563"/>
        <v>0</v>
      </c>
      <c r="BY192" s="577">
        <f t="shared" si="563"/>
        <v>0</v>
      </c>
      <c r="BZ192" s="576">
        <f t="shared" si="564"/>
        <v>1087</v>
      </c>
      <c r="CA192" s="577">
        <f t="shared" si="564"/>
        <v>1002</v>
      </c>
      <c r="CB192" s="576">
        <f t="shared" si="565"/>
        <v>0</v>
      </c>
      <c r="CC192" s="577">
        <f t="shared" si="565"/>
        <v>0</v>
      </c>
      <c r="CD192" s="574">
        <v>3.9947997919916798</v>
      </c>
      <c r="CE192" s="575">
        <v>3.87429854096521</v>
      </c>
      <c r="CF192" s="576">
        <f t="shared" si="566"/>
        <v>2508.7342693707751</v>
      </c>
      <c r="CG192" s="577">
        <f t="shared" si="566"/>
        <v>2219.9730639730651</v>
      </c>
      <c r="CH192" s="574">
        <v>5.31847133757962</v>
      </c>
      <c r="CI192" s="575">
        <v>5.1164021164021198</v>
      </c>
      <c r="CJ192" s="576">
        <f t="shared" si="567"/>
        <v>2441.1783439490455</v>
      </c>
      <c r="CK192" s="577">
        <f t="shared" si="567"/>
        <v>2194.9365079365093</v>
      </c>
      <c r="CL192" s="574"/>
      <c r="CM192" s="575"/>
      <c r="CN192" s="576">
        <f t="shared" si="568"/>
        <v>0</v>
      </c>
      <c r="CO192" s="577">
        <f t="shared" si="568"/>
        <v>0</v>
      </c>
      <c r="CP192" s="576">
        <f t="shared" si="569"/>
        <v>4.5537374547560443</v>
      </c>
      <c r="CQ192" s="577">
        <f t="shared" si="569"/>
        <v>4.4060973771552643</v>
      </c>
      <c r="CR192" s="576">
        <f t="shared" si="570"/>
        <v>4949.9126133198206</v>
      </c>
      <c r="CS192" s="577">
        <f t="shared" si="570"/>
        <v>4414.9095719095749</v>
      </c>
      <c r="CT192" s="574"/>
      <c r="CU192" s="575"/>
      <c r="CV192" s="576">
        <f t="shared" si="571"/>
        <v>0</v>
      </c>
      <c r="CW192" s="577">
        <f t="shared" si="571"/>
        <v>0</v>
      </c>
      <c r="CX192" s="574"/>
      <c r="CY192" s="575"/>
      <c r="CZ192" s="576">
        <f t="shared" si="572"/>
        <v>0</v>
      </c>
      <c r="DA192" s="577">
        <f t="shared" si="572"/>
        <v>0</v>
      </c>
      <c r="DB192" s="574"/>
      <c r="DC192" s="575"/>
      <c r="DD192" s="576">
        <f t="shared" si="573"/>
        <v>0</v>
      </c>
      <c r="DE192" s="577">
        <f t="shared" si="573"/>
        <v>0</v>
      </c>
      <c r="DF192" s="576">
        <f t="shared" si="574"/>
        <v>0</v>
      </c>
      <c r="DG192" s="577">
        <f t="shared" si="574"/>
        <v>0</v>
      </c>
      <c r="DH192" s="576">
        <f t="shared" si="575"/>
        <v>0</v>
      </c>
      <c r="DI192" s="577">
        <f t="shared" si="575"/>
        <v>0</v>
      </c>
      <c r="DJ192" s="576">
        <f t="shared" si="576"/>
        <v>1143</v>
      </c>
      <c r="DK192" s="577">
        <f t="shared" si="576"/>
        <v>1075</v>
      </c>
      <c r="DL192" s="576">
        <f t="shared" si="576"/>
        <v>0</v>
      </c>
      <c r="DM192" s="577">
        <f t="shared" si="576"/>
        <v>0</v>
      </c>
      <c r="DN192" s="576">
        <f t="shared" si="577"/>
        <v>4.5531460600640026</v>
      </c>
      <c r="DO192" s="577">
        <f t="shared" si="577"/>
        <v>4.4300720766114754</v>
      </c>
      <c r="DP192" s="576">
        <f t="shared" si="578"/>
        <v>5204.2459466531545</v>
      </c>
      <c r="DQ192" s="577">
        <f t="shared" si="578"/>
        <v>4762.3274823573356</v>
      </c>
      <c r="DR192" s="576">
        <f t="shared" si="579"/>
        <v>0</v>
      </c>
      <c r="DS192" s="577">
        <f t="shared" si="579"/>
        <v>0</v>
      </c>
      <c r="DT192" s="576">
        <f t="shared" si="580"/>
        <v>0</v>
      </c>
      <c r="DU192" s="577">
        <f t="shared" si="580"/>
        <v>0</v>
      </c>
      <c r="DV192" s="574">
        <v>161</v>
      </c>
      <c r="DW192" s="575">
        <v>173</v>
      </c>
      <c r="DX192" s="576">
        <f t="shared" si="581"/>
        <v>0</v>
      </c>
      <c r="DY192" s="577">
        <f t="shared" si="581"/>
        <v>0</v>
      </c>
      <c r="DZ192" s="574">
        <v>136</v>
      </c>
      <c r="EA192" s="575">
        <v>160</v>
      </c>
      <c r="EB192" s="576">
        <f t="shared" si="582"/>
        <v>0</v>
      </c>
      <c r="EC192" s="577">
        <f t="shared" si="582"/>
        <v>0</v>
      </c>
      <c r="ED192" s="574"/>
      <c r="EE192" s="575"/>
      <c r="EF192" s="576">
        <f t="shared" si="583"/>
        <v>0</v>
      </c>
      <c r="EG192" s="577">
        <f t="shared" si="583"/>
        <v>0</v>
      </c>
      <c r="EH192" s="576">
        <f t="shared" si="584"/>
        <v>297</v>
      </c>
      <c r="EI192" s="577">
        <f t="shared" si="584"/>
        <v>333</v>
      </c>
      <c r="EJ192" s="576">
        <f t="shared" si="585"/>
        <v>0</v>
      </c>
      <c r="EK192" s="577">
        <f t="shared" si="585"/>
        <v>0</v>
      </c>
      <c r="EL192" s="574">
        <v>2.9202453987729999</v>
      </c>
      <c r="EM192" s="575">
        <v>2.87570621468927</v>
      </c>
      <c r="EN192" s="576">
        <f t="shared" si="586"/>
        <v>470.15950920245297</v>
      </c>
      <c r="EO192" s="577">
        <f t="shared" si="586"/>
        <v>497.4971751412437</v>
      </c>
      <c r="EP192" s="574">
        <v>3.4166666666666701</v>
      </c>
      <c r="EQ192" s="575">
        <v>3.36625514403292</v>
      </c>
      <c r="ER192" s="576">
        <f t="shared" si="587"/>
        <v>464.66666666666714</v>
      </c>
      <c r="ES192" s="577">
        <f t="shared" si="587"/>
        <v>538.60082304526725</v>
      </c>
      <c r="ET192" s="574"/>
      <c r="EU192" s="575"/>
      <c r="EV192" s="576">
        <f t="shared" si="588"/>
        <v>0</v>
      </c>
      <c r="EW192" s="577">
        <f t="shared" si="588"/>
        <v>0</v>
      </c>
      <c r="EX192" s="576">
        <f t="shared" si="589"/>
        <v>3.1475628817142089</v>
      </c>
      <c r="EY192" s="577">
        <f t="shared" si="589"/>
        <v>3.1114053999594922</v>
      </c>
      <c r="EZ192" s="576">
        <f t="shared" si="590"/>
        <v>934.82617586912011</v>
      </c>
      <c r="FA192" s="577">
        <f t="shared" si="590"/>
        <v>1036.0979981865109</v>
      </c>
      <c r="FB192" s="574"/>
      <c r="FC192" s="575"/>
      <c r="FD192" s="576">
        <f t="shared" si="591"/>
        <v>0</v>
      </c>
      <c r="FE192" s="577">
        <f t="shared" si="591"/>
        <v>0</v>
      </c>
      <c r="FF192" s="574"/>
      <c r="FG192" s="575"/>
      <c r="FH192" s="576">
        <f t="shared" si="592"/>
        <v>0</v>
      </c>
      <c r="FI192" s="577">
        <f t="shared" si="592"/>
        <v>0</v>
      </c>
      <c r="FJ192" s="574"/>
      <c r="FK192" s="575"/>
      <c r="FL192" s="576">
        <f t="shared" si="593"/>
        <v>0</v>
      </c>
      <c r="FM192" s="577">
        <f t="shared" si="593"/>
        <v>0</v>
      </c>
      <c r="FN192" s="576">
        <f t="shared" si="594"/>
        <v>0</v>
      </c>
      <c r="FO192" s="577">
        <f t="shared" si="594"/>
        <v>0</v>
      </c>
      <c r="FP192" s="576">
        <f t="shared" si="595"/>
        <v>0</v>
      </c>
      <c r="FQ192" s="577">
        <f t="shared" si="595"/>
        <v>0</v>
      </c>
      <c r="FR192" s="574"/>
      <c r="FS192" s="575"/>
      <c r="FT192" s="576">
        <f t="shared" si="596"/>
        <v>0</v>
      </c>
      <c r="FU192" s="577">
        <f t="shared" si="596"/>
        <v>0</v>
      </c>
      <c r="FV192" s="574"/>
      <c r="FW192" s="575"/>
      <c r="FX192" s="576">
        <f t="shared" si="597"/>
        <v>0</v>
      </c>
      <c r="FY192" s="577">
        <f t="shared" si="597"/>
        <v>0</v>
      </c>
      <c r="FZ192" s="574"/>
      <c r="GA192" s="575"/>
      <c r="GB192" s="576">
        <f t="shared" si="598"/>
        <v>0</v>
      </c>
      <c r="GC192" s="577">
        <f t="shared" si="598"/>
        <v>0</v>
      </c>
      <c r="GD192" s="576">
        <f t="shared" si="599"/>
        <v>792</v>
      </c>
      <c r="GE192" s="577">
        <f t="shared" si="599"/>
        <v>754</v>
      </c>
      <c r="GF192" s="576">
        <f t="shared" si="599"/>
        <v>0</v>
      </c>
      <c r="GG192" s="577">
        <f t="shared" si="599"/>
        <v>0</v>
      </c>
      <c r="GH192" s="576">
        <f t="shared" si="600"/>
        <v>2985.2271119065617</v>
      </c>
      <c r="GI192" s="577">
        <f t="shared" si="600"/>
        <v>2753.4702391143087</v>
      </c>
      <c r="GJ192" s="590"/>
      <c r="GK192" s="577" t="str">
        <f t="shared" si="601"/>
        <v/>
      </c>
      <c r="GL192" s="576">
        <f t="shared" si="602"/>
        <v>648</v>
      </c>
      <c r="GM192" s="577">
        <f t="shared" si="602"/>
        <v>654</v>
      </c>
      <c r="GN192" s="576">
        <f t="shared" si="602"/>
        <v>0</v>
      </c>
      <c r="GO192" s="577">
        <f t="shared" si="602"/>
        <v>0</v>
      </c>
      <c r="GP192" s="576">
        <f t="shared" si="603"/>
        <v>3153.8450106157125</v>
      </c>
      <c r="GQ192" s="577">
        <f t="shared" si="603"/>
        <v>3044.9552414295376</v>
      </c>
      <c r="GR192" s="576">
        <f t="shared" si="604"/>
        <v>0</v>
      </c>
      <c r="GS192" s="577">
        <f t="shared" si="604"/>
        <v>0</v>
      </c>
      <c r="GT192" s="576">
        <f t="shared" si="605"/>
        <v>1440</v>
      </c>
      <c r="GU192" s="577">
        <f t="shared" si="605"/>
        <v>1408</v>
      </c>
      <c r="GV192" s="576">
        <f t="shared" si="605"/>
        <v>0</v>
      </c>
      <c r="GW192" s="577">
        <f t="shared" si="605"/>
        <v>0</v>
      </c>
      <c r="GX192" s="576">
        <f t="shared" si="606"/>
        <v>6139.0721225222742</v>
      </c>
      <c r="GY192" s="577">
        <f t="shared" si="606"/>
        <v>5798.4254805438468</v>
      </c>
      <c r="GZ192" s="576" t="str">
        <f t="shared" si="606"/>
        <v/>
      </c>
      <c r="HA192" s="577" t="str">
        <f t="shared" si="606"/>
        <v/>
      </c>
      <c r="HB192" s="576">
        <f t="shared" si="607"/>
        <v>0</v>
      </c>
      <c r="HC192" s="577">
        <f t="shared" si="607"/>
        <v>0</v>
      </c>
      <c r="HD192" s="576">
        <f t="shared" si="607"/>
        <v>0</v>
      </c>
      <c r="HE192" s="577">
        <f t="shared" si="607"/>
        <v>0</v>
      </c>
      <c r="HF192" s="576" t="str">
        <f t="shared" si="608"/>
        <v/>
      </c>
      <c r="HG192" s="577" t="str">
        <f t="shared" si="608"/>
        <v/>
      </c>
      <c r="HH192" s="576" t="str">
        <f t="shared" si="609"/>
        <v/>
      </c>
      <c r="HI192" s="577" t="str">
        <f t="shared" si="609"/>
        <v/>
      </c>
      <c r="HJ192" s="576">
        <f t="shared" si="610"/>
        <v>6139.0721225222751</v>
      </c>
      <c r="HK192" s="577">
        <f t="shared" si="610"/>
        <v>5798.4254805438468</v>
      </c>
      <c r="HL192" s="576" t="str">
        <f t="shared" si="611"/>
        <v/>
      </c>
      <c r="HM192" s="577" t="str">
        <f t="shared" si="611"/>
        <v/>
      </c>
    </row>
    <row r="193" spans="1:221">
      <c r="A193" s="80" t="s">
        <v>540</v>
      </c>
      <c r="B193" s="81" t="s">
        <v>593</v>
      </c>
      <c r="C193" s="105"/>
      <c r="D193" s="83">
        <v>199333</v>
      </c>
      <c r="E193" s="524">
        <v>8</v>
      </c>
      <c r="F193" s="574">
        <v>1499</v>
      </c>
      <c r="G193" s="575">
        <v>1127</v>
      </c>
      <c r="H193" s="574">
        <v>109</v>
      </c>
      <c r="I193" s="575">
        <v>55</v>
      </c>
      <c r="J193" s="576">
        <f t="shared" si="544"/>
        <v>1390</v>
      </c>
      <c r="K193" s="577">
        <f t="shared" si="544"/>
        <v>1072</v>
      </c>
      <c r="L193" s="574"/>
      <c r="M193" s="575"/>
      <c r="N193" s="581">
        <f t="shared" si="545"/>
        <v>1390</v>
      </c>
      <c r="O193" s="582">
        <f t="shared" si="545"/>
        <v>1072</v>
      </c>
      <c r="P193" s="581">
        <f t="shared" si="545"/>
        <v>0</v>
      </c>
      <c r="Q193" s="582">
        <f t="shared" si="545"/>
        <v>0</v>
      </c>
      <c r="R193" s="574">
        <v>6</v>
      </c>
      <c r="S193" s="575">
        <v>2</v>
      </c>
      <c r="T193" s="576">
        <f t="shared" si="546"/>
        <v>0</v>
      </c>
      <c r="U193" s="577">
        <f t="shared" si="546"/>
        <v>0</v>
      </c>
      <c r="V193" s="574">
        <v>146</v>
      </c>
      <c r="W193" s="575">
        <v>116</v>
      </c>
      <c r="X193" s="576">
        <f t="shared" si="547"/>
        <v>0</v>
      </c>
      <c r="Y193" s="577">
        <f t="shared" si="547"/>
        <v>0</v>
      </c>
      <c r="Z193" s="574"/>
      <c r="AA193" s="575"/>
      <c r="AB193" s="576">
        <f t="shared" si="548"/>
        <v>0</v>
      </c>
      <c r="AC193" s="577">
        <f t="shared" si="548"/>
        <v>0</v>
      </c>
      <c r="AD193" s="576">
        <f t="shared" si="549"/>
        <v>152</v>
      </c>
      <c r="AE193" s="577">
        <f t="shared" si="549"/>
        <v>118</v>
      </c>
      <c r="AF193" s="576">
        <f t="shared" si="550"/>
        <v>0</v>
      </c>
      <c r="AG193" s="577">
        <f t="shared" si="550"/>
        <v>0</v>
      </c>
      <c r="AH193" s="574">
        <v>2.7619047619047601</v>
      </c>
      <c r="AI193" s="575">
        <v>1.8333333333333299</v>
      </c>
      <c r="AJ193" s="576">
        <f t="shared" si="551"/>
        <v>16.571428571428562</v>
      </c>
      <c r="AK193" s="577">
        <f t="shared" si="551"/>
        <v>3.6666666666666599</v>
      </c>
      <c r="AL193" s="574">
        <v>5.6516129032258098</v>
      </c>
      <c r="AM193" s="575">
        <v>5.0710382513661196</v>
      </c>
      <c r="AN193" s="576">
        <f t="shared" si="552"/>
        <v>825.13548387096819</v>
      </c>
      <c r="AO193" s="577">
        <f t="shared" si="552"/>
        <v>588.24043715846983</v>
      </c>
      <c r="AP193" s="574"/>
      <c r="AQ193" s="575"/>
      <c r="AR193" s="576">
        <f t="shared" si="553"/>
        <v>0</v>
      </c>
      <c r="AS193" s="577">
        <f t="shared" si="553"/>
        <v>0</v>
      </c>
      <c r="AT193" s="576">
        <f t="shared" si="554"/>
        <v>5.5375454765947154</v>
      </c>
      <c r="AU193" s="577">
        <f t="shared" si="554"/>
        <v>5.0161618968231902</v>
      </c>
      <c r="AV193" s="576">
        <f t="shared" si="555"/>
        <v>841.70691244239674</v>
      </c>
      <c r="AW193" s="577">
        <f t="shared" si="555"/>
        <v>591.90710382513646</v>
      </c>
      <c r="AX193" s="574"/>
      <c r="AY193" s="575"/>
      <c r="AZ193" s="576">
        <f t="shared" si="556"/>
        <v>0</v>
      </c>
      <c r="BA193" s="577">
        <f t="shared" si="556"/>
        <v>0</v>
      </c>
      <c r="BB193" s="574"/>
      <c r="BC193" s="575"/>
      <c r="BD193" s="576">
        <f t="shared" si="557"/>
        <v>0</v>
      </c>
      <c r="BE193" s="577">
        <f t="shared" si="557"/>
        <v>0</v>
      </c>
      <c r="BF193" s="574"/>
      <c r="BG193" s="575"/>
      <c r="BH193" s="576">
        <f t="shared" si="558"/>
        <v>0</v>
      </c>
      <c r="BI193" s="577">
        <f t="shared" si="558"/>
        <v>0</v>
      </c>
      <c r="BJ193" s="576">
        <f t="shared" si="559"/>
        <v>0</v>
      </c>
      <c r="BK193" s="577">
        <f t="shared" si="559"/>
        <v>0</v>
      </c>
      <c r="BL193" s="576">
        <f t="shared" si="560"/>
        <v>0</v>
      </c>
      <c r="BM193" s="577">
        <f t="shared" si="560"/>
        <v>0</v>
      </c>
      <c r="BN193" s="574">
        <v>530</v>
      </c>
      <c r="BO193" s="575">
        <v>433</v>
      </c>
      <c r="BP193" s="576">
        <f t="shared" si="561"/>
        <v>0</v>
      </c>
      <c r="BQ193" s="577">
        <f t="shared" si="561"/>
        <v>0</v>
      </c>
      <c r="BR193" s="574">
        <v>280</v>
      </c>
      <c r="BS193" s="575">
        <v>191</v>
      </c>
      <c r="BT193" s="576">
        <f t="shared" si="562"/>
        <v>0</v>
      </c>
      <c r="BU193" s="577">
        <f t="shared" si="562"/>
        <v>0</v>
      </c>
      <c r="BV193" s="574"/>
      <c r="BW193" s="575"/>
      <c r="BX193" s="576">
        <f t="shared" si="563"/>
        <v>0</v>
      </c>
      <c r="BY193" s="577">
        <f t="shared" si="563"/>
        <v>0</v>
      </c>
      <c r="BZ193" s="576">
        <f t="shared" si="564"/>
        <v>810</v>
      </c>
      <c r="CA193" s="577">
        <f t="shared" si="564"/>
        <v>624</v>
      </c>
      <c r="CB193" s="576">
        <f t="shared" si="565"/>
        <v>0</v>
      </c>
      <c r="CC193" s="577">
        <f t="shared" si="565"/>
        <v>0</v>
      </c>
      <c r="CD193" s="574">
        <v>4.77035735207967</v>
      </c>
      <c r="CE193" s="575">
        <v>4.3046989720998496</v>
      </c>
      <c r="CF193" s="576">
        <f t="shared" si="566"/>
        <v>2528.2893966022252</v>
      </c>
      <c r="CG193" s="577">
        <f t="shared" si="566"/>
        <v>1863.9346549192348</v>
      </c>
      <c r="CH193" s="574">
        <v>5.7755991285403097</v>
      </c>
      <c r="CI193" s="575">
        <v>5.8793969849246199</v>
      </c>
      <c r="CJ193" s="576">
        <f t="shared" si="567"/>
        <v>1617.1677559912866</v>
      </c>
      <c r="CK193" s="577">
        <f t="shared" si="567"/>
        <v>1122.9648241206023</v>
      </c>
      <c r="CL193" s="574"/>
      <c r="CM193" s="575"/>
      <c r="CN193" s="576">
        <f t="shared" si="568"/>
        <v>0</v>
      </c>
      <c r="CO193" s="577">
        <f t="shared" si="568"/>
        <v>0</v>
      </c>
      <c r="CP193" s="576">
        <f t="shared" si="569"/>
        <v>5.1178483365351992</v>
      </c>
      <c r="CQ193" s="577">
        <f t="shared" si="569"/>
        <v>4.7866978830766627</v>
      </c>
      <c r="CR193" s="576">
        <f t="shared" si="570"/>
        <v>4145.4571525935116</v>
      </c>
      <c r="CS193" s="577">
        <f t="shared" si="570"/>
        <v>2986.8994790398374</v>
      </c>
      <c r="CT193" s="574"/>
      <c r="CU193" s="575"/>
      <c r="CV193" s="576">
        <f t="shared" si="571"/>
        <v>0</v>
      </c>
      <c r="CW193" s="577">
        <f t="shared" si="571"/>
        <v>0</v>
      </c>
      <c r="CX193" s="574"/>
      <c r="CY193" s="575"/>
      <c r="CZ193" s="576">
        <f t="shared" si="572"/>
        <v>0</v>
      </c>
      <c r="DA193" s="577">
        <f t="shared" si="572"/>
        <v>0</v>
      </c>
      <c r="DB193" s="574"/>
      <c r="DC193" s="575"/>
      <c r="DD193" s="576">
        <f t="shared" si="573"/>
        <v>0</v>
      </c>
      <c r="DE193" s="577">
        <f t="shared" si="573"/>
        <v>0</v>
      </c>
      <c r="DF193" s="576">
        <f t="shared" si="574"/>
        <v>0</v>
      </c>
      <c r="DG193" s="577">
        <f t="shared" si="574"/>
        <v>0</v>
      </c>
      <c r="DH193" s="576">
        <f t="shared" si="575"/>
        <v>0</v>
      </c>
      <c r="DI193" s="577">
        <f t="shared" si="575"/>
        <v>0</v>
      </c>
      <c r="DJ193" s="576">
        <f t="shared" si="576"/>
        <v>962</v>
      </c>
      <c r="DK193" s="577">
        <f t="shared" si="576"/>
        <v>742</v>
      </c>
      <c r="DL193" s="576">
        <f t="shared" si="576"/>
        <v>0</v>
      </c>
      <c r="DM193" s="577">
        <f t="shared" si="576"/>
        <v>0</v>
      </c>
      <c r="DN193" s="576">
        <f t="shared" si="577"/>
        <v>5.1841622297670567</v>
      </c>
      <c r="DO193" s="577">
        <f t="shared" si="577"/>
        <v>4.8231894647775926</v>
      </c>
      <c r="DP193" s="576">
        <f t="shared" si="578"/>
        <v>4987.1640650359086</v>
      </c>
      <c r="DQ193" s="577">
        <f t="shared" si="578"/>
        <v>3578.8065828649737</v>
      </c>
      <c r="DR193" s="576">
        <f t="shared" si="579"/>
        <v>0</v>
      </c>
      <c r="DS193" s="577">
        <f t="shared" si="579"/>
        <v>0</v>
      </c>
      <c r="DT193" s="576">
        <f t="shared" si="580"/>
        <v>0</v>
      </c>
      <c r="DU193" s="577">
        <f t="shared" si="580"/>
        <v>0</v>
      </c>
      <c r="DV193" s="574">
        <v>275</v>
      </c>
      <c r="DW193" s="575">
        <v>213</v>
      </c>
      <c r="DX193" s="576">
        <f t="shared" si="581"/>
        <v>0</v>
      </c>
      <c r="DY193" s="577">
        <f t="shared" si="581"/>
        <v>0</v>
      </c>
      <c r="DZ193" s="574">
        <v>153</v>
      </c>
      <c r="EA193" s="575">
        <v>117</v>
      </c>
      <c r="EB193" s="576">
        <f t="shared" si="582"/>
        <v>0</v>
      </c>
      <c r="EC193" s="577">
        <f t="shared" si="582"/>
        <v>0</v>
      </c>
      <c r="ED193" s="574"/>
      <c r="EE193" s="575"/>
      <c r="EF193" s="576">
        <f t="shared" si="583"/>
        <v>0</v>
      </c>
      <c r="EG193" s="577">
        <f t="shared" si="583"/>
        <v>0</v>
      </c>
      <c r="EH193" s="576">
        <f t="shared" si="584"/>
        <v>428</v>
      </c>
      <c r="EI193" s="577">
        <f t="shared" si="584"/>
        <v>330</v>
      </c>
      <c r="EJ193" s="576">
        <f t="shared" si="585"/>
        <v>0</v>
      </c>
      <c r="EK193" s="577">
        <f t="shared" si="585"/>
        <v>0</v>
      </c>
      <c r="EL193" s="574">
        <v>2.9344632768361598</v>
      </c>
      <c r="EM193" s="575">
        <v>2.8550724637681202</v>
      </c>
      <c r="EN193" s="576">
        <f t="shared" si="586"/>
        <v>806.97740112994393</v>
      </c>
      <c r="EO193" s="577">
        <f t="shared" si="586"/>
        <v>608.13043478260965</v>
      </c>
      <c r="EP193" s="574">
        <v>3.5309381237525002</v>
      </c>
      <c r="EQ193" s="575">
        <v>3.5222222222222199</v>
      </c>
      <c r="ER193" s="576">
        <f t="shared" si="587"/>
        <v>540.23353293413254</v>
      </c>
      <c r="ES193" s="577">
        <f t="shared" si="587"/>
        <v>412.09999999999974</v>
      </c>
      <c r="ET193" s="574"/>
      <c r="EU193" s="575"/>
      <c r="EV193" s="576">
        <f t="shared" si="588"/>
        <v>0</v>
      </c>
      <c r="EW193" s="577">
        <f t="shared" si="588"/>
        <v>0</v>
      </c>
      <c r="EX193" s="576">
        <f t="shared" si="589"/>
        <v>3.1476890982805523</v>
      </c>
      <c r="EY193" s="577">
        <f t="shared" si="589"/>
        <v>3.0916073781291193</v>
      </c>
      <c r="EZ193" s="576">
        <f t="shared" si="590"/>
        <v>1347.2109340640764</v>
      </c>
      <c r="FA193" s="577">
        <f t="shared" si="590"/>
        <v>1020.2304347826093</v>
      </c>
      <c r="FB193" s="574"/>
      <c r="FC193" s="575"/>
      <c r="FD193" s="576">
        <f t="shared" si="591"/>
        <v>0</v>
      </c>
      <c r="FE193" s="577">
        <f t="shared" si="591"/>
        <v>0</v>
      </c>
      <c r="FF193" s="574"/>
      <c r="FG193" s="575"/>
      <c r="FH193" s="576">
        <f t="shared" si="592"/>
        <v>0</v>
      </c>
      <c r="FI193" s="577">
        <f t="shared" si="592"/>
        <v>0</v>
      </c>
      <c r="FJ193" s="574"/>
      <c r="FK193" s="575"/>
      <c r="FL193" s="576">
        <f t="shared" si="593"/>
        <v>0</v>
      </c>
      <c r="FM193" s="577">
        <f t="shared" si="593"/>
        <v>0</v>
      </c>
      <c r="FN193" s="576">
        <f t="shared" si="594"/>
        <v>0</v>
      </c>
      <c r="FO193" s="577">
        <f t="shared" si="594"/>
        <v>0</v>
      </c>
      <c r="FP193" s="576">
        <f t="shared" si="595"/>
        <v>0</v>
      </c>
      <c r="FQ193" s="577">
        <f t="shared" si="595"/>
        <v>0</v>
      </c>
      <c r="FR193" s="574"/>
      <c r="FS193" s="575"/>
      <c r="FT193" s="576">
        <f t="shared" si="596"/>
        <v>0</v>
      </c>
      <c r="FU193" s="577">
        <f t="shared" si="596"/>
        <v>0</v>
      </c>
      <c r="FV193" s="574"/>
      <c r="FW193" s="575"/>
      <c r="FX193" s="576">
        <f t="shared" si="597"/>
        <v>0</v>
      </c>
      <c r="FY193" s="577">
        <f t="shared" si="597"/>
        <v>0</v>
      </c>
      <c r="FZ193" s="574"/>
      <c r="GA193" s="575"/>
      <c r="GB193" s="576">
        <f t="shared" si="598"/>
        <v>0</v>
      </c>
      <c r="GC193" s="577">
        <f t="shared" si="598"/>
        <v>0</v>
      </c>
      <c r="GD193" s="576">
        <f t="shared" si="599"/>
        <v>811</v>
      </c>
      <c r="GE193" s="577">
        <f t="shared" si="599"/>
        <v>648</v>
      </c>
      <c r="GF193" s="576">
        <f t="shared" si="599"/>
        <v>0</v>
      </c>
      <c r="GG193" s="577">
        <f t="shared" si="599"/>
        <v>0</v>
      </c>
      <c r="GH193" s="576">
        <f t="shared" si="600"/>
        <v>3351.8382263035974</v>
      </c>
      <c r="GI193" s="577">
        <f t="shared" si="600"/>
        <v>2475.731756368511</v>
      </c>
      <c r="GJ193" s="590"/>
      <c r="GK193" s="577" t="str">
        <f t="shared" si="601"/>
        <v/>
      </c>
      <c r="GL193" s="576">
        <f t="shared" si="602"/>
        <v>579</v>
      </c>
      <c r="GM193" s="577">
        <f t="shared" si="602"/>
        <v>424</v>
      </c>
      <c r="GN193" s="576">
        <f t="shared" si="602"/>
        <v>0</v>
      </c>
      <c r="GO193" s="577">
        <f t="shared" si="602"/>
        <v>0</v>
      </c>
      <c r="GP193" s="576">
        <f t="shared" si="603"/>
        <v>2982.5367727963876</v>
      </c>
      <c r="GQ193" s="577">
        <f t="shared" si="603"/>
        <v>2123.3052612790721</v>
      </c>
      <c r="GR193" s="576">
        <f t="shared" si="604"/>
        <v>0</v>
      </c>
      <c r="GS193" s="577">
        <f t="shared" si="604"/>
        <v>0</v>
      </c>
      <c r="GT193" s="576">
        <f t="shared" si="605"/>
        <v>1390</v>
      </c>
      <c r="GU193" s="577">
        <f t="shared" si="605"/>
        <v>1072</v>
      </c>
      <c r="GV193" s="576">
        <f t="shared" si="605"/>
        <v>0</v>
      </c>
      <c r="GW193" s="577">
        <f t="shared" si="605"/>
        <v>0</v>
      </c>
      <c r="GX193" s="576">
        <f t="shared" si="606"/>
        <v>6334.374999099985</v>
      </c>
      <c r="GY193" s="577">
        <f t="shared" si="606"/>
        <v>4599.0370176475826</v>
      </c>
      <c r="GZ193" s="576" t="str">
        <f t="shared" si="606"/>
        <v/>
      </c>
      <c r="HA193" s="577" t="str">
        <f t="shared" si="606"/>
        <v/>
      </c>
      <c r="HB193" s="576">
        <f t="shared" si="607"/>
        <v>0</v>
      </c>
      <c r="HC193" s="577">
        <f t="shared" si="607"/>
        <v>0</v>
      </c>
      <c r="HD193" s="576">
        <f t="shared" si="607"/>
        <v>0</v>
      </c>
      <c r="HE193" s="577">
        <f t="shared" si="607"/>
        <v>0</v>
      </c>
      <c r="HF193" s="576" t="str">
        <f t="shared" si="608"/>
        <v/>
      </c>
      <c r="HG193" s="577" t="str">
        <f t="shared" si="608"/>
        <v/>
      </c>
      <c r="HH193" s="576" t="str">
        <f t="shared" si="609"/>
        <v/>
      </c>
      <c r="HI193" s="577" t="str">
        <f t="shared" si="609"/>
        <v/>
      </c>
      <c r="HJ193" s="576">
        <f t="shared" si="610"/>
        <v>6334.374999099985</v>
      </c>
      <c r="HK193" s="577">
        <f t="shared" si="610"/>
        <v>4599.0370176475826</v>
      </c>
      <c r="HL193" s="576" t="str">
        <f t="shared" si="611"/>
        <v/>
      </c>
      <c r="HM193" s="577" t="str">
        <f t="shared" si="611"/>
        <v/>
      </c>
    </row>
    <row r="194" spans="1:221">
      <c r="A194" s="80" t="s">
        <v>540</v>
      </c>
      <c r="B194" s="81" t="s">
        <v>599</v>
      </c>
      <c r="C194" s="105"/>
      <c r="D194" s="83">
        <v>199494</v>
      </c>
      <c r="E194" s="524">
        <v>8</v>
      </c>
      <c r="F194" s="574">
        <v>823</v>
      </c>
      <c r="G194" s="575">
        <v>1063</v>
      </c>
      <c r="H194" s="574">
        <v>65</v>
      </c>
      <c r="I194" s="575">
        <v>117</v>
      </c>
      <c r="J194" s="576">
        <f t="shared" si="544"/>
        <v>758</v>
      </c>
      <c r="K194" s="577">
        <f t="shared" si="544"/>
        <v>946</v>
      </c>
      <c r="L194" s="574"/>
      <c r="M194" s="575"/>
      <c r="N194" s="581">
        <f t="shared" si="545"/>
        <v>758</v>
      </c>
      <c r="O194" s="582">
        <f t="shared" si="545"/>
        <v>946</v>
      </c>
      <c r="P194" s="581">
        <f t="shared" si="545"/>
        <v>0</v>
      </c>
      <c r="Q194" s="582">
        <f t="shared" si="545"/>
        <v>0</v>
      </c>
      <c r="R194" s="574">
        <v>4</v>
      </c>
      <c r="S194" s="575">
        <v>3</v>
      </c>
      <c r="T194" s="576">
        <f t="shared" si="546"/>
        <v>0</v>
      </c>
      <c r="U194" s="577">
        <f t="shared" si="546"/>
        <v>0</v>
      </c>
      <c r="V194" s="574">
        <v>123</v>
      </c>
      <c r="W194" s="575">
        <v>170</v>
      </c>
      <c r="X194" s="576">
        <f t="shared" si="547"/>
        <v>0</v>
      </c>
      <c r="Y194" s="577">
        <f t="shared" si="547"/>
        <v>0</v>
      </c>
      <c r="Z194" s="574"/>
      <c r="AA194" s="575"/>
      <c r="AB194" s="576">
        <f t="shared" si="548"/>
        <v>0</v>
      </c>
      <c r="AC194" s="577">
        <f t="shared" si="548"/>
        <v>0</v>
      </c>
      <c r="AD194" s="576">
        <f t="shared" si="549"/>
        <v>127</v>
      </c>
      <c r="AE194" s="577">
        <f t="shared" si="549"/>
        <v>173</v>
      </c>
      <c r="AF194" s="576">
        <f t="shared" si="550"/>
        <v>0</v>
      </c>
      <c r="AG194" s="577">
        <f t="shared" si="550"/>
        <v>0</v>
      </c>
      <c r="AH194" s="574">
        <v>2.25</v>
      </c>
      <c r="AI194" s="575">
        <v>2.3333333333333299</v>
      </c>
      <c r="AJ194" s="576">
        <f t="shared" si="551"/>
        <v>9</v>
      </c>
      <c r="AK194" s="577">
        <f t="shared" si="551"/>
        <v>6.9999999999999893</v>
      </c>
      <c r="AL194" s="574">
        <v>4.5885057471264297</v>
      </c>
      <c r="AM194" s="575">
        <v>4.3758503401360498</v>
      </c>
      <c r="AN194" s="576">
        <f t="shared" si="552"/>
        <v>564.3862068965509</v>
      </c>
      <c r="AO194" s="577">
        <f t="shared" si="552"/>
        <v>743.89455782312848</v>
      </c>
      <c r="AP194" s="574"/>
      <c r="AQ194" s="575"/>
      <c r="AR194" s="576">
        <f t="shared" si="553"/>
        <v>0</v>
      </c>
      <c r="AS194" s="577">
        <f t="shared" si="553"/>
        <v>0</v>
      </c>
      <c r="AT194" s="576">
        <f t="shared" si="554"/>
        <v>4.5148520228074878</v>
      </c>
      <c r="AU194" s="577">
        <f t="shared" si="554"/>
        <v>4.3404309700758867</v>
      </c>
      <c r="AV194" s="576">
        <f t="shared" si="555"/>
        <v>573.3862068965509</v>
      </c>
      <c r="AW194" s="577">
        <f t="shared" si="555"/>
        <v>750.89455782312837</v>
      </c>
      <c r="AX194" s="574"/>
      <c r="AY194" s="575"/>
      <c r="AZ194" s="576">
        <f t="shared" si="556"/>
        <v>0</v>
      </c>
      <c r="BA194" s="577">
        <f t="shared" si="556"/>
        <v>0</v>
      </c>
      <c r="BB194" s="574"/>
      <c r="BC194" s="575"/>
      <c r="BD194" s="576">
        <f t="shared" si="557"/>
        <v>0</v>
      </c>
      <c r="BE194" s="577">
        <f t="shared" si="557"/>
        <v>0</v>
      </c>
      <c r="BF194" s="574"/>
      <c r="BG194" s="575"/>
      <c r="BH194" s="576">
        <f t="shared" si="558"/>
        <v>0</v>
      </c>
      <c r="BI194" s="577">
        <f t="shared" si="558"/>
        <v>0</v>
      </c>
      <c r="BJ194" s="576">
        <f t="shared" si="559"/>
        <v>0</v>
      </c>
      <c r="BK194" s="577">
        <f t="shared" si="559"/>
        <v>0</v>
      </c>
      <c r="BL194" s="576">
        <f t="shared" si="560"/>
        <v>0</v>
      </c>
      <c r="BM194" s="577">
        <f t="shared" si="560"/>
        <v>0</v>
      </c>
      <c r="BN194" s="574">
        <v>342</v>
      </c>
      <c r="BO194" s="575">
        <v>403</v>
      </c>
      <c r="BP194" s="576">
        <f t="shared" si="561"/>
        <v>0</v>
      </c>
      <c r="BQ194" s="577">
        <f t="shared" si="561"/>
        <v>0</v>
      </c>
      <c r="BR194" s="574">
        <v>193</v>
      </c>
      <c r="BS194" s="575">
        <v>248</v>
      </c>
      <c r="BT194" s="576">
        <f t="shared" si="562"/>
        <v>0</v>
      </c>
      <c r="BU194" s="577">
        <f t="shared" si="562"/>
        <v>0</v>
      </c>
      <c r="BV194" s="574"/>
      <c r="BW194" s="575"/>
      <c r="BX194" s="576">
        <f t="shared" si="563"/>
        <v>0</v>
      </c>
      <c r="BY194" s="577">
        <f t="shared" si="563"/>
        <v>0</v>
      </c>
      <c r="BZ194" s="576">
        <f t="shared" si="564"/>
        <v>535</v>
      </c>
      <c r="CA194" s="577">
        <f t="shared" si="564"/>
        <v>651</v>
      </c>
      <c r="CB194" s="576">
        <f t="shared" si="565"/>
        <v>0</v>
      </c>
      <c r="CC194" s="577">
        <f t="shared" si="565"/>
        <v>0</v>
      </c>
      <c r="CD194" s="574">
        <v>4.01857010213556</v>
      </c>
      <c r="CE194" s="575">
        <v>4.4262172284644397</v>
      </c>
      <c r="CF194" s="576">
        <f t="shared" si="566"/>
        <v>1374.3509749303614</v>
      </c>
      <c r="CG194" s="577">
        <f t="shared" si="566"/>
        <v>1783.7655430711691</v>
      </c>
      <c r="CH194" s="574">
        <v>5.8569182389937096</v>
      </c>
      <c r="CI194" s="575">
        <v>5.5591787439613496</v>
      </c>
      <c r="CJ194" s="576">
        <f t="shared" si="567"/>
        <v>1130.385220125786</v>
      </c>
      <c r="CK194" s="577">
        <f t="shared" si="567"/>
        <v>1378.6763285024147</v>
      </c>
      <c r="CL194" s="574"/>
      <c r="CM194" s="575"/>
      <c r="CN194" s="576">
        <f t="shared" si="568"/>
        <v>0</v>
      </c>
      <c r="CO194" s="577">
        <f t="shared" si="568"/>
        <v>0</v>
      </c>
      <c r="CP194" s="576">
        <f t="shared" si="569"/>
        <v>4.6817498973012093</v>
      </c>
      <c r="CQ194" s="577">
        <f t="shared" si="569"/>
        <v>4.8578216153204048</v>
      </c>
      <c r="CR194" s="576">
        <f t="shared" si="570"/>
        <v>2504.7361950561472</v>
      </c>
      <c r="CS194" s="577">
        <f t="shared" si="570"/>
        <v>3162.4418715735837</v>
      </c>
      <c r="CT194" s="574"/>
      <c r="CU194" s="575"/>
      <c r="CV194" s="576">
        <f t="shared" si="571"/>
        <v>0</v>
      </c>
      <c r="CW194" s="577">
        <f t="shared" si="571"/>
        <v>0</v>
      </c>
      <c r="CX194" s="574"/>
      <c r="CY194" s="575"/>
      <c r="CZ194" s="576">
        <f t="shared" si="572"/>
        <v>0</v>
      </c>
      <c r="DA194" s="577">
        <f t="shared" si="572"/>
        <v>0</v>
      </c>
      <c r="DB194" s="574"/>
      <c r="DC194" s="575"/>
      <c r="DD194" s="576">
        <f t="shared" si="573"/>
        <v>0</v>
      </c>
      <c r="DE194" s="577">
        <f t="shared" si="573"/>
        <v>0</v>
      </c>
      <c r="DF194" s="576">
        <f t="shared" si="574"/>
        <v>0</v>
      </c>
      <c r="DG194" s="577">
        <f t="shared" si="574"/>
        <v>0</v>
      </c>
      <c r="DH194" s="576">
        <f t="shared" si="575"/>
        <v>0</v>
      </c>
      <c r="DI194" s="577">
        <f t="shared" si="575"/>
        <v>0</v>
      </c>
      <c r="DJ194" s="576">
        <f t="shared" si="576"/>
        <v>662</v>
      </c>
      <c r="DK194" s="577">
        <f t="shared" si="576"/>
        <v>824</v>
      </c>
      <c r="DL194" s="576">
        <f t="shared" si="576"/>
        <v>0</v>
      </c>
      <c r="DM194" s="577">
        <f t="shared" si="576"/>
        <v>0</v>
      </c>
      <c r="DN194" s="576">
        <f t="shared" si="577"/>
        <v>4.6497317250040755</v>
      </c>
      <c r="DO194" s="577">
        <f t="shared" si="577"/>
        <v>4.7491946958697957</v>
      </c>
      <c r="DP194" s="576">
        <f t="shared" si="578"/>
        <v>3078.1224019526981</v>
      </c>
      <c r="DQ194" s="577">
        <f t="shared" si="578"/>
        <v>3913.3364293967115</v>
      </c>
      <c r="DR194" s="576">
        <f t="shared" si="579"/>
        <v>0</v>
      </c>
      <c r="DS194" s="577">
        <f t="shared" si="579"/>
        <v>0</v>
      </c>
      <c r="DT194" s="576">
        <f t="shared" si="580"/>
        <v>0</v>
      </c>
      <c r="DU194" s="577">
        <f t="shared" si="580"/>
        <v>0</v>
      </c>
      <c r="DV194" s="574">
        <v>49</v>
      </c>
      <c r="DW194" s="575">
        <v>53</v>
      </c>
      <c r="DX194" s="576">
        <f t="shared" si="581"/>
        <v>0</v>
      </c>
      <c r="DY194" s="577">
        <f t="shared" si="581"/>
        <v>0</v>
      </c>
      <c r="DZ194" s="574">
        <v>47</v>
      </c>
      <c r="EA194" s="575">
        <v>69</v>
      </c>
      <c r="EB194" s="576">
        <f t="shared" si="582"/>
        <v>0</v>
      </c>
      <c r="EC194" s="577">
        <f t="shared" si="582"/>
        <v>0</v>
      </c>
      <c r="ED194" s="574"/>
      <c r="EE194" s="575"/>
      <c r="EF194" s="576">
        <f t="shared" si="583"/>
        <v>0</v>
      </c>
      <c r="EG194" s="577">
        <f t="shared" si="583"/>
        <v>0</v>
      </c>
      <c r="EH194" s="576">
        <f t="shared" si="584"/>
        <v>96</v>
      </c>
      <c r="EI194" s="577">
        <f t="shared" si="584"/>
        <v>122</v>
      </c>
      <c r="EJ194" s="576">
        <f t="shared" si="585"/>
        <v>0</v>
      </c>
      <c r="EK194" s="577">
        <f t="shared" si="585"/>
        <v>0</v>
      </c>
      <c r="EL194" s="574">
        <v>2.8653846153846199</v>
      </c>
      <c r="EM194" s="575">
        <v>3.15</v>
      </c>
      <c r="EN194" s="576">
        <f t="shared" si="586"/>
        <v>140.40384615384636</v>
      </c>
      <c r="EO194" s="577">
        <f t="shared" si="586"/>
        <v>166.95</v>
      </c>
      <c r="EP194" s="574">
        <v>3.3529411764705901</v>
      </c>
      <c r="EQ194" s="575">
        <v>3.5783132530120501</v>
      </c>
      <c r="ER194" s="576">
        <f t="shared" si="587"/>
        <v>157.58823529411774</v>
      </c>
      <c r="ES194" s="577">
        <f t="shared" si="587"/>
        <v>246.90361445783145</v>
      </c>
      <c r="ET194" s="574"/>
      <c r="EU194" s="575"/>
      <c r="EV194" s="576">
        <f t="shared" si="588"/>
        <v>0</v>
      </c>
      <c r="EW194" s="577">
        <f t="shared" si="588"/>
        <v>0</v>
      </c>
      <c r="EX194" s="576">
        <f t="shared" si="589"/>
        <v>3.1040841817496259</v>
      </c>
      <c r="EY194" s="577">
        <f t="shared" si="589"/>
        <v>3.3922427414576348</v>
      </c>
      <c r="EZ194" s="576">
        <f t="shared" si="590"/>
        <v>297.9920814479641</v>
      </c>
      <c r="FA194" s="577">
        <f t="shared" si="590"/>
        <v>413.85361445783144</v>
      </c>
      <c r="FB194" s="574"/>
      <c r="FC194" s="575"/>
      <c r="FD194" s="576">
        <f t="shared" si="591"/>
        <v>0</v>
      </c>
      <c r="FE194" s="577">
        <f t="shared" si="591"/>
        <v>0</v>
      </c>
      <c r="FF194" s="574"/>
      <c r="FG194" s="575"/>
      <c r="FH194" s="576">
        <f t="shared" si="592"/>
        <v>0</v>
      </c>
      <c r="FI194" s="577">
        <f t="shared" si="592"/>
        <v>0</v>
      </c>
      <c r="FJ194" s="574"/>
      <c r="FK194" s="575"/>
      <c r="FL194" s="576">
        <f t="shared" si="593"/>
        <v>0</v>
      </c>
      <c r="FM194" s="577">
        <f t="shared" si="593"/>
        <v>0</v>
      </c>
      <c r="FN194" s="576">
        <f t="shared" si="594"/>
        <v>0</v>
      </c>
      <c r="FO194" s="577">
        <f t="shared" si="594"/>
        <v>0</v>
      </c>
      <c r="FP194" s="576">
        <f t="shared" si="595"/>
        <v>0</v>
      </c>
      <c r="FQ194" s="577">
        <f t="shared" si="595"/>
        <v>0</v>
      </c>
      <c r="FR194" s="574"/>
      <c r="FS194" s="575"/>
      <c r="FT194" s="576">
        <f t="shared" si="596"/>
        <v>0</v>
      </c>
      <c r="FU194" s="577">
        <f t="shared" si="596"/>
        <v>0</v>
      </c>
      <c r="FV194" s="574"/>
      <c r="FW194" s="575"/>
      <c r="FX194" s="576">
        <f t="shared" si="597"/>
        <v>0</v>
      </c>
      <c r="FY194" s="577">
        <f t="shared" si="597"/>
        <v>0</v>
      </c>
      <c r="FZ194" s="574"/>
      <c r="GA194" s="575"/>
      <c r="GB194" s="576">
        <f t="shared" si="598"/>
        <v>0</v>
      </c>
      <c r="GC194" s="577">
        <f t="shared" si="598"/>
        <v>0</v>
      </c>
      <c r="GD194" s="576">
        <f t="shared" si="599"/>
        <v>395</v>
      </c>
      <c r="GE194" s="577">
        <f t="shared" si="599"/>
        <v>459</v>
      </c>
      <c r="GF194" s="576">
        <f t="shared" si="599"/>
        <v>0</v>
      </c>
      <c r="GG194" s="577">
        <f t="shared" si="599"/>
        <v>0</v>
      </c>
      <c r="GH194" s="576">
        <f t="shared" si="600"/>
        <v>1523.7548210842078</v>
      </c>
      <c r="GI194" s="577">
        <f t="shared" si="600"/>
        <v>1957.7155430711691</v>
      </c>
      <c r="GJ194" s="590"/>
      <c r="GK194" s="577" t="str">
        <f t="shared" si="601"/>
        <v/>
      </c>
      <c r="GL194" s="576">
        <f t="shared" si="602"/>
        <v>363</v>
      </c>
      <c r="GM194" s="577">
        <f t="shared" si="602"/>
        <v>487</v>
      </c>
      <c r="GN194" s="576">
        <f t="shared" si="602"/>
        <v>0</v>
      </c>
      <c r="GO194" s="577">
        <f t="shared" si="602"/>
        <v>0</v>
      </c>
      <c r="GP194" s="576">
        <f t="shared" si="603"/>
        <v>1852.3596623164547</v>
      </c>
      <c r="GQ194" s="577">
        <f t="shared" si="603"/>
        <v>2369.4745007833744</v>
      </c>
      <c r="GR194" s="576">
        <f t="shared" si="604"/>
        <v>0</v>
      </c>
      <c r="GS194" s="577">
        <f t="shared" si="604"/>
        <v>0</v>
      </c>
      <c r="GT194" s="576">
        <f t="shared" si="605"/>
        <v>758</v>
      </c>
      <c r="GU194" s="577">
        <f t="shared" si="605"/>
        <v>946</v>
      </c>
      <c r="GV194" s="576">
        <f t="shared" si="605"/>
        <v>0</v>
      </c>
      <c r="GW194" s="577">
        <f t="shared" si="605"/>
        <v>0</v>
      </c>
      <c r="GX194" s="576">
        <f t="shared" si="606"/>
        <v>3376.1144834006627</v>
      </c>
      <c r="GY194" s="577">
        <f t="shared" si="606"/>
        <v>4327.1900438545435</v>
      </c>
      <c r="GZ194" s="576" t="str">
        <f t="shared" si="606"/>
        <v/>
      </c>
      <c r="HA194" s="577" t="str">
        <f t="shared" si="606"/>
        <v/>
      </c>
      <c r="HB194" s="576">
        <f t="shared" si="607"/>
        <v>0</v>
      </c>
      <c r="HC194" s="577">
        <f t="shared" si="607"/>
        <v>0</v>
      </c>
      <c r="HD194" s="576">
        <f t="shared" si="607"/>
        <v>0</v>
      </c>
      <c r="HE194" s="577">
        <f t="shared" si="607"/>
        <v>0</v>
      </c>
      <c r="HF194" s="576" t="str">
        <f t="shared" si="608"/>
        <v/>
      </c>
      <c r="HG194" s="577" t="str">
        <f t="shared" si="608"/>
        <v/>
      </c>
      <c r="HH194" s="576" t="str">
        <f t="shared" si="609"/>
        <v/>
      </c>
      <c r="HI194" s="577" t="str">
        <f t="shared" si="609"/>
        <v/>
      </c>
      <c r="HJ194" s="576">
        <f t="shared" si="610"/>
        <v>3376.1144834006623</v>
      </c>
      <c r="HK194" s="577">
        <f t="shared" si="610"/>
        <v>4327.1900438545426</v>
      </c>
      <c r="HL194" s="576" t="str">
        <f t="shared" si="611"/>
        <v/>
      </c>
      <c r="HM194" s="577" t="str">
        <f t="shared" si="611"/>
        <v/>
      </c>
    </row>
    <row r="195" spans="1:221">
      <c r="A195" s="80" t="s">
        <v>540</v>
      </c>
      <c r="B195" s="81" t="s">
        <v>609</v>
      </c>
      <c r="C195" s="105"/>
      <c r="D195" s="83">
        <v>199856</v>
      </c>
      <c r="E195" s="524">
        <v>8</v>
      </c>
      <c r="F195" s="574">
        <v>2623</v>
      </c>
      <c r="G195" s="575">
        <v>2942</v>
      </c>
      <c r="H195" s="574">
        <v>113</v>
      </c>
      <c r="I195" s="575">
        <v>160</v>
      </c>
      <c r="J195" s="576">
        <f t="shared" si="544"/>
        <v>2510</v>
      </c>
      <c r="K195" s="577">
        <f t="shared" si="544"/>
        <v>2782</v>
      </c>
      <c r="L195" s="574"/>
      <c r="M195" s="575"/>
      <c r="N195" s="581">
        <f t="shared" si="545"/>
        <v>2510</v>
      </c>
      <c r="O195" s="582">
        <f t="shared" si="545"/>
        <v>2782</v>
      </c>
      <c r="P195" s="581">
        <f t="shared" si="545"/>
        <v>0</v>
      </c>
      <c r="Q195" s="582">
        <f t="shared" si="545"/>
        <v>0</v>
      </c>
      <c r="R195" s="574">
        <v>4</v>
      </c>
      <c r="S195" s="575">
        <v>1</v>
      </c>
      <c r="T195" s="576">
        <f t="shared" si="546"/>
        <v>0</v>
      </c>
      <c r="U195" s="577">
        <f t="shared" si="546"/>
        <v>0</v>
      </c>
      <c r="V195" s="574">
        <v>101</v>
      </c>
      <c r="W195" s="575">
        <v>142</v>
      </c>
      <c r="X195" s="576">
        <f t="shared" si="547"/>
        <v>0</v>
      </c>
      <c r="Y195" s="577">
        <f t="shared" si="547"/>
        <v>0</v>
      </c>
      <c r="Z195" s="574"/>
      <c r="AA195" s="575"/>
      <c r="AB195" s="576">
        <f t="shared" si="548"/>
        <v>0</v>
      </c>
      <c r="AC195" s="577">
        <f t="shared" si="548"/>
        <v>0</v>
      </c>
      <c r="AD195" s="576">
        <f t="shared" si="549"/>
        <v>105</v>
      </c>
      <c r="AE195" s="577">
        <f t="shared" si="549"/>
        <v>143</v>
      </c>
      <c r="AF195" s="576">
        <f t="shared" si="550"/>
        <v>0</v>
      </c>
      <c r="AG195" s="577">
        <f t="shared" si="550"/>
        <v>0</v>
      </c>
      <c r="AH195" s="574">
        <v>2.3333333333333299</v>
      </c>
      <c r="AI195" s="575">
        <v>2.6666666666666701</v>
      </c>
      <c r="AJ195" s="576">
        <f t="shared" si="551"/>
        <v>9.3333333333333197</v>
      </c>
      <c r="AK195" s="577">
        <f t="shared" si="551"/>
        <v>2.6666666666666701</v>
      </c>
      <c r="AL195" s="574">
        <v>4.7865497076023402</v>
      </c>
      <c r="AM195" s="575">
        <v>4.7261146496815298</v>
      </c>
      <c r="AN195" s="576">
        <f t="shared" si="552"/>
        <v>483.44152046783637</v>
      </c>
      <c r="AO195" s="577">
        <f t="shared" si="552"/>
        <v>671.10828025477724</v>
      </c>
      <c r="AP195" s="574"/>
      <c r="AQ195" s="575"/>
      <c r="AR195" s="576">
        <f t="shared" si="553"/>
        <v>0</v>
      </c>
      <c r="AS195" s="577">
        <f t="shared" si="553"/>
        <v>0</v>
      </c>
      <c r="AT195" s="576">
        <f t="shared" si="554"/>
        <v>4.6930938457254259</v>
      </c>
      <c r="AU195" s="577">
        <f t="shared" si="554"/>
        <v>4.7117129155345729</v>
      </c>
      <c r="AV195" s="576">
        <f t="shared" si="555"/>
        <v>492.77485380116974</v>
      </c>
      <c r="AW195" s="577">
        <f t="shared" si="555"/>
        <v>673.77494692144398</v>
      </c>
      <c r="AX195" s="574"/>
      <c r="AY195" s="575"/>
      <c r="AZ195" s="576">
        <f t="shared" si="556"/>
        <v>0</v>
      </c>
      <c r="BA195" s="577">
        <f t="shared" si="556"/>
        <v>0</v>
      </c>
      <c r="BB195" s="574"/>
      <c r="BC195" s="575"/>
      <c r="BD195" s="576">
        <f t="shared" si="557"/>
        <v>0</v>
      </c>
      <c r="BE195" s="577">
        <f t="shared" si="557"/>
        <v>0</v>
      </c>
      <c r="BF195" s="574"/>
      <c r="BG195" s="575"/>
      <c r="BH195" s="576">
        <f t="shared" si="558"/>
        <v>0</v>
      </c>
      <c r="BI195" s="577">
        <f t="shared" si="558"/>
        <v>0</v>
      </c>
      <c r="BJ195" s="576">
        <f t="shared" si="559"/>
        <v>0</v>
      </c>
      <c r="BK195" s="577">
        <f t="shared" si="559"/>
        <v>0</v>
      </c>
      <c r="BL195" s="576">
        <f t="shared" si="560"/>
        <v>0</v>
      </c>
      <c r="BM195" s="577">
        <f t="shared" si="560"/>
        <v>0</v>
      </c>
      <c r="BN195" s="574">
        <v>1106</v>
      </c>
      <c r="BO195" s="575">
        <v>1241</v>
      </c>
      <c r="BP195" s="576">
        <f t="shared" si="561"/>
        <v>0</v>
      </c>
      <c r="BQ195" s="577">
        <f t="shared" si="561"/>
        <v>0</v>
      </c>
      <c r="BR195" s="574">
        <v>859</v>
      </c>
      <c r="BS195" s="575">
        <v>990</v>
      </c>
      <c r="BT195" s="576">
        <f t="shared" si="562"/>
        <v>0</v>
      </c>
      <c r="BU195" s="577">
        <f t="shared" si="562"/>
        <v>0</v>
      </c>
      <c r="BV195" s="574"/>
      <c r="BW195" s="575"/>
      <c r="BX195" s="576">
        <f t="shared" si="563"/>
        <v>0</v>
      </c>
      <c r="BY195" s="577">
        <f t="shared" si="563"/>
        <v>0</v>
      </c>
      <c r="BZ195" s="576">
        <f t="shared" si="564"/>
        <v>1965</v>
      </c>
      <c r="CA195" s="577">
        <f t="shared" si="564"/>
        <v>2231</v>
      </c>
      <c r="CB195" s="576">
        <f t="shared" si="565"/>
        <v>0</v>
      </c>
      <c r="CC195" s="577">
        <f t="shared" si="565"/>
        <v>0</v>
      </c>
      <c r="CD195" s="574">
        <v>3.48416810592974</v>
      </c>
      <c r="CE195" s="575">
        <v>3.5854341736694502</v>
      </c>
      <c r="CF195" s="576">
        <f t="shared" si="566"/>
        <v>3853.4899251582924</v>
      </c>
      <c r="CG195" s="577">
        <f t="shared" si="566"/>
        <v>4449.5238095237873</v>
      </c>
      <c r="CH195" s="574">
        <v>4.6456219466366004</v>
      </c>
      <c r="CI195" s="575">
        <v>4.7378671775223902</v>
      </c>
      <c r="CJ195" s="576">
        <f t="shared" si="567"/>
        <v>3990.5892521608398</v>
      </c>
      <c r="CK195" s="577">
        <f t="shared" si="567"/>
        <v>4690.4885057471665</v>
      </c>
      <c r="CL195" s="574"/>
      <c r="CM195" s="575"/>
      <c r="CN195" s="576">
        <f t="shared" si="568"/>
        <v>0</v>
      </c>
      <c r="CO195" s="577">
        <f t="shared" si="568"/>
        <v>0</v>
      </c>
      <c r="CP195" s="576">
        <f t="shared" si="569"/>
        <v>3.9918978001624081</v>
      </c>
      <c r="CQ195" s="577">
        <f t="shared" si="569"/>
        <v>4.0968230906638068</v>
      </c>
      <c r="CR195" s="576">
        <f t="shared" si="570"/>
        <v>7844.0791773191322</v>
      </c>
      <c r="CS195" s="577">
        <f t="shared" si="570"/>
        <v>9140.012315270953</v>
      </c>
      <c r="CT195" s="574"/>
      <c r="CU195" s="575"/>
      <c r="CV195" s="576">
        <f t="shared" si="571"/>
        <v>0</v>
      </c>
      <c r="CW195" s="577">
        <f t="shared" si="571"/>
        <v>0</v>
      </c>
      <c r="CX195" s="574"/>
      <c r="CY195" s="575"/>
      <c r="CZ195" s="576">
        <f t="shared" si="572"/>
        <v>0</v>
      </c>
      <c r="DA195" s="577">
        <f t="shared" si="572"/>
        <v>0</v>
      </c>
      <c r="DB195" s="574"/>
      <c r="DC195" s="575"/>
      <c r="DD195" s="576">
        <f t="shared" si="573"/>
        <v>0</v>
      </c>
      <c r="DE195" s="577">
        <f t="shared" si="573"/>
        <v>0</v>
      </c>
      <c r="DF195" s="576">
        <f t="shared" si="574"/>
        <v>0</v>
      </c>
      <c r="DG195" s="577">
        <f t="shared" si="574"/>
        <v>0</v>
      </c>
      <c r="DH195" s="576">
        <f t="shared" si="575"/>
        <v>0</v>
      </c>
      <c r="DI195" s="577">
        <f t="shared" si="575"/>
        <v>0</v>
      </c>
      <c r="DJ195" s="576">
        <f t="shared" si="576"/>
        <v>2070</v>
      </c>
      <c r="DK195" s="577">
        <f t="shared" si="576"/>
        <v>2374</v>
      </c>
      <c r="DL195" s="576">
        <f t="shared" si="576"/>
        <v>0</v>
      </c>
      <c r="DM195" s="577">
        <f t="shared" si="576"/>
        <v>0</v>
      </c>
      <c r="DN195" s="576">
        <f t="shared" si="577"/>
        <v>4.0274657155170539</v>
      </c>
      <c r="DO195" s="577">
        <f t="shared" si="577"/>
        <v>4.1338615257760729</v>
      </c>
      <c r="DP195" s="576">
        <f t="shared" si="578"/>
        <v>8336.8540311203014</v>
      </c>
      <c r="DQ195" s="577">
        <f t="shared" si="578"/>
        <v>9813.787262192398</v>
      </c>
      <c r="DR195" s="576">
        <f t="shared" si="579"/>
        <v>0</v>
      </c>
      <c r="DS195" s="577">
        <f t="shared" si="579"/>
        <v>0</v>
      </c>
      <c r="DT195" s="576">
        <f t="shared" si="580"/>
        <v>0</v>
      </c>
      <c r="DU195" s="577">
        <f t="shared" si="580"/>
        <v>0</v>
      </c>
      <c r="DV195" s="574">
        <v>192</v>
      </c>
      <c r="DW195" s="575">
        <v>192</v>
      </c>
      <c r="DX195" s="576">
        <f t="shared" si="581"/>
        <v>0</v>
      </c>
      <c r="DY195" s="577">
        <f t="shared" si="581"/>
        <v>0</v>
      </c>
      <c r="DZ195" s="574">
        <v>248</v>
      </c>
      <c r="EA195" s="575">
        <v>216</v>
      </c>
      <c r="EB195" s="576">
        <f t="shared" si="582"/>
        <v>0</v>
      </c>
      <c r="EC195" s="577">
        <f t="shared" si="582"/>
        <v>0</v>
      </c>
      <c r="ED195" s="574"/>
      <c r="EE195" s="575"/>
      <c r="EF195" s="576">
        <f t="shared" si="583"/>
        <v>0</v>
      </c>
      <c r="EG195" s="577">
        <f t="shared" si="583"/>
        <v>0</v>
      </c>
      <c r="EH195" s="576">
        <f t="shared" si="584"/>
        <v>440</v>
      </c>
      <c r="EI195" s="577">
        <f t="shared" si="584"/>
        <v>408</v>
      </c>
      <c r="EJ195" s="576">
        <f t="shared" si="585"/>
        <v>0</v>
      </c>
      <c r="EK195" s="577">
        <f t="shared" si="585"/>
        <v>0</v>
      </c>
      <c r="EL195" s="574">
        <v>2.6912972085386002</v>
      </c>
      <c r="EM195" s="575">
        <v>2.77287581699346</v>
      </c>
      <c r="EN195" s="576">
        <f t="shared" si="586"/>
        <v>516.72906403941124</v>
      </c>
      <c r="EO195" s="577">
        <f t="shared" si="586"/>
        <v>532.39215686274429</v>
      </c>
      <c r="EP195" s="574">
        <v>3.5130208333333299</v>
      </c>
      <c r="EQ195" s="575">
        <v>3.8061674008810602</v>
      </c>
      <c r="ER195" s="576">
        <f t="shared" si="587"/>
        <v>871.22916666666583</v>
      </c>
      <c r="ES195" s="577">
        <f t="shared" si="587"/>
        <v>822.13215859030902</v>
      </c>
      <c r="ET195" s="574"/>
      <c r="EU195" s="575"/>
      <c r="EV195" s="576">
        <f t="shared" si="588"/>
        <v>0</v>
      </c>
      <c r="EW195" s="577">
        <f t="shared" si="588"/>
        <v>0</v>
      </c>
      <c r="EX195" s="576">
        <f t="shared" si="589"/>
        <v>3.1544505243319931</v>
      </c>
      <c r="EY195" s="577">
        <f t="shared" si="589"/>
        <v>3.3199125378751306</v>
      </c>
      <c r="EZ195" s="576">
        <f t="shared" si="590"/>
        <v>1387.9582307060771</v>
      </c>
      <c r="FA195" s="577">
        <f t="shared" si="590"/>
        <v>1354.5243154530533</v>
      </c>
      <c r="FB195" s="574"/>
      <c r="FC195" s="575"/>
      <c r="FD195" s="576">
        <f t="shared" si="591"/>
        <v>0</v>
      </c>
      <c r="FE195" s="577">
        <f t="shared" si="591"/>
        <v>0</v>
      </c>
      <c r="FF195" s="574"/>
      <c r="FG195" s="575"/>
      <c r="FH195" s="576">
        <f t="shared" si="592"/>
        <v>0</v>
      </c>
      <c r="FI195" s="577">
        <f t="shared" si="592"/>
        <v>0</v>
      </c>
      <c r="FJ195" s="574"/>
      <c r="FK195" s="575"/>
      <c r="FL195" s="576">
        <f t="shared" si="593"/>
        <v>0</v>
      </c>
      <c r="FM195" s="577">
        <f t="shared" si="593"/>
        <v>0</v>
      </c>
      <c r="FN195" s="576">
        <f t="shared" si="594"/>
        <v>0</v>
      </c>
      <c r="FO195" s="577">
        <f t="shared" si="594"/>
        <v>0</v>
      </c>
      <c r="FP195" s="576">
        <f t="shared" si="595"/>
        <v>0</v>
      </c>
      <c r="FQ195" s="577">
        <f t="shared" si="595"/>
        <v>0</v>
      </c>
      <c r="FR195" s="574"/>
      <c r="FS195" s="575"/>
      <c r="FT195" s="576">
        <f t="shared" si="596"/>
        <v>0</v>
      </c>
      <c r="FU195" s="577">
        <f t="shared" si="596"/>
        <v>0</v>
      </c>
      <c r="FV195" s="574"/>
      <c r="FW195" s="575"/>
      <c r="FX195" s="576">
        <f t="shared" si="597"/>
        <v>0</v>
      </c>
      <c r="FY195" s="577">
        <f t="shared" si="597"/>
        <v>0</v>
      </c>
      <c r="FZ195" s="574"/>
      <c r="GA195" s="575"/>
      <c r="GB195" s="576">
        <f t="shared" si="598"/>
        <v>0</v>
      </c>
      <c r="GC195" s="577">
        <f t="shared" si="598"/>
        <v>0</v>
      </c>
      <c r="GD195" s="576">
        <f t="shared" si="599"/>
        <v>1302</v>
      </c>
      <c r="GE195" s="577">
        <f t="shared" si="599"/>
        <v>1434</v>
      </c>
      <c r="GF195" s="576">
        <f t="shared" si="599"/>
        <v>0</v>
      </c>
      <c r="GG195" s="577">
        <f t="shared" si="599"/>
        <v>0</v>
      </c>
      <c r="GH195" s="576">
        <f t="shared" si="600"/>
        <v>4379.5523225310371</v>
      </c>
      <c r="GI195" s="577">
        <f t="shared" si="600"/>
        <v>4984.5826330531982</v>
      </c>
      <c r="GJ195" s="590"/>
      <c r="GK195" s="577" t="str">
        <f t="shared" si="601"/>
        <v/>
      </c>
      <c r="GL195" s="576">
        <f t="shared" si="602"/>
        <v>1208</v>
      </c>
      <c r="GM195" s="577">
        <f t="shared" si="602"/>
        <v>1348</v>
      </c>
      <c r="GN195" s="576">
        <f t="shared" si="602"/>
        <v>0</v>
      </c>
      <c r="GO195" s="577">
        <f t="shared" si="602"/>
        <v>0</v>
      </c>
      <c r="GP195" s="576">
        <f t="shared" si="603"/>
        <v>5345.2599392953425</v>
      </c>
      <c r="GQ195" s="577">
        <f t="shared" si="603"/>
        <v>6183.7289445922524</v>
      </c>
      <c r="GR195" s="576">
        <f t="shared" si="604"/>
        <v>0</v>
      </c>
      <c r="GS195" s="577">
        <f t="shared" si="604"/>
        <v>0</v>
      </c>
      <c r="GT195" s="576">
        <f t="shared" si="605"/>
        <v>2510</v>
      </c>
      <c r="GU195" s="577">
        <f t="shared" si="605"/>
        <v>2782</v>
      </c>
      <c r="GV195" s="576">
        <f t="shared" si="605"/>
        <v>0</v>
      </c>
      <c r="GW195" s="577">
        <f t="shared" si="605"/>
        <v>0</v>
      </c>
      <c r="GX195" s="576">
        <f t="shared" si="606"/>
        <v>9724.8122618263806</v>
      </c>
      <c r="GY195" s="577">
        <f t="shared" si="606"/>
        <v>11168.311577645451</v>
      </c>
      <c r="GZ195" s="576" t="str">
        <f t="shared" si="606"/>
        <v/>
      </c>
      <c r="HA195" s="577" t="str">
        <f t="shared" si="606"/>
        <v/>
      </c>
      <c r="HB195" s="576">
        <f t="shared" si="607"/>
        <v>0</v>
      </c>
      <c r="HC195" s="577">
        <f t="shared" si="607"/>
        <v>0</v>
      </c>
      <c r="HD195" s="576">
        <f t="shared" si="607"/>
        <v>0</v>
      </c>
      <c r="HE195" s="577">
        <f t="shared" si="607"/>
        <v>0</v>
      </c>
      <c r="HF195" s="576" t="str">
        <f t="shared" si="608"/>
        <v/>
      </c>
      <c r="HG195" s="577" t="str">
        <f t="shared" si="608"/>
        <v/>
      </c>
      <c r="HH195" s="576" t="str">
        <f t="shared" si="609"/>
        <v/>
      </c>
      <c r="HI195" s="577" t="str">
        <f t="shared" si="609"/>
        <v/>
      </c>
      <c r="HJ195" s="576">
        <f t="shared" si="610"/>
        <v>9724.8122618263787</v>
      </c>
      <c r="HK195" s="577">
        <f t="shared" si="610"/>
        <v>11168.311577645451</v>
      </c>
      <c r="HL195" s="576" t="str">
        <f t="shared" si="611"/>
        <v/>
      </c>
      <c r="HM195" s="577" t="str">
        <f t="shared" si="611"/>
        <v/>
      </c>
    </row>
    <row r="196" spans="1:221">
      <c r="A196" s="80" t="s">
        <v>540</v>
      </c>
      <c r="B196" s="81" t="s">
        <v>556</v>
      </c>
      <c r="C196" s="105"/>
      <c r="D196" s="83">
        <v>199786</v>
      </c>
      <c r="E196" s="524">
        <v>9</v>
      </c>
      <c r="F196" s="574">
        <v>593</v>
      </c>
      <c r="G196" s="575">
        <v>671</v>
      </c>
      <c r="H196" s="574">
        <v>37</v>
      </c>
      <c r="I196" s="575">
        <v>34</v>
      </c>
      <c r="J196" s="576">
        <f t="shared" si="544"/>
        <v>556</v>
      </c>
      <c r="K196" s="577">
        <f t="shared" si="544"/>
        <v>637</v>
      </c>
      <c r="L196" s="574"/>
      <c r="M196" s="575"/>
      <c r="N196" s="581">
        <f t="shared" si="545"/>
        <v>556</v>
      </c>
      <c r="O196" s="582">
        <f t="shared" si="545"/>
        <v>637</v>
      </c>
      <c r="P196" s="581">
        <f t="shared" si="545"/>
        <v>0</v>
      </c>
      <c r="Q196" s="582">
        <f t="shared" si="545"/>
        <v>0</v>
      </c>
      <c r="R196" s="574">
        <v>13</v>
      </c>
      <c r="S196" s="575">
        <v>21</v>
      </c>
      <c r="T196" s="576">
        <f t="shared" si="546"/>
        <v>0</v>
      </c>
      <c r="U196" s="577">
        <f t="shared" si="546"/>
        <v>0</v>
      </c>
      <c r="V196" s="574">
        <v>82</v>
      </c>
      <c r="W196" s="575">
        <v>119</v>
      </c>
      <c r="X196" s="576">
        <f t="shared" si="547"/>
        <v>0</v>
      </c>
      <c r="Y196" s="577">
        <f t="shared" si="547"/>
        <v>0</v>
      </c>
      <c r="Z196" s="574"/>
      <c r="AA196" s="575"/>
      <c r="AB196" s="576">
        <f t="shared" si="548"/>
        <v>0</v>
      </c>
      <c r="AC196" s="577">
        <f t="shared" si="548"/>
        <v>0</v>
      </c>
      <c r="AD196" s="576">
        <f t="shared" si="549"/>
        <v>95</v>
      </c>
      <c r="AE196" s="577">
        <f t="shared" si="549"/>
        <v>140</v>
      </c>
      <c r="AF196" s="576">
        <f t="shared" si="550"/>
        <v>0</v>
      </c>
      <c r="AG196" s="577">
        <f t="shared" si="550"/>
        <v>0</v>
      </c>
      <c r="AH196" s="574">
        <v>3.7435897435897401</v>
      </c>
      <c r="AI196" s="575">
        <v>2.1304347826086998</v>
      </c>
      <c r="AJ196" s="576">
        <f t="shared" si="551"/>
        <v>48.666666666666622</v>
      </c>
      <c r="AK196" s="577">
        <f t="shared" si="551"/>
        <v>44.739130434782695</v>
      </c>
      <c r="AL196" s="574">
        <v>6.2097378277153599</v>
      </c>
      <c r="AM196" s="575">
        <v>5.4514435695538097</v>
      </c>
      <c r="AN196" s="576">
        <f t="shared" si="552"/>
        <v>509.19850187265951</v>
      </c>
      <c r="AO196" s="577">
        <f t="shared" si="552"/>
        <v>648.72178477690341</v>
      </c>
      <c r="AP196" s="574"/>
      <c r="AQ196" s="575"/>
      <c r="AR196" s="576">
        <f t="shared" si="553"/>
        <v>0</v>
      </c>
      <c r="AS196" s="577">
        <f t="shared" si="553"/>
        <v>0</v>
      </c>
      <c r="AT196" s="576">
        <f t="shared" si="554"/>
        <v>5.8722649319929063</v>
      </c>
      <c r="AU196" s="577">
        <f t="shared" si="554"/>
        <v>4.9532922515120434</v>
      </c>
      <c r="AV196" s="576">
        <f t="shared" si="555"/>
        <v>557.86516853932608</v>
      </c>
      <c r="AW196" s="577">
        <f t="shared" si="555"/>
        <v>693.46091521168603</v>
      </c>
      <c r="AX196" s="574"/>
      <c r="AY196" s="575"/>
      <c r="AZ196" s="576">
        <f t="shared" si="556"/>
        <v>0</v>
      </c>
      <c r="BA196" s="577">
        <f t="shared" si="556"/>
        <v>0</v>
      </c>
      <c r="BB196" s="574"/>
      <c r="BC196" s="575"/>
      <c r="BD196" s="576">
        <f t="shared" si="557"/>
        <v>0</v>
      </c>
      <c r="BE196" s="577">
        <f t="shared" si="557"/>
        <v>0</v>
      </c>
      <c r="BF196" s="574"/>
      <c r="BG196" s="575"/>
      <c r="BH196" s="576">
        <f t="shared" si="558"/>
        <v>0</v>
      </c>
      <c r="BI196" s="577">
        <f t="shared" si="558"/>
        <v>0</v>
      </c>
      <c r="BJ196" s="576">
        <f t="shared" si="559"/>
        <v>0</v>
      </c>
      <c r="BK196" s="577">
        <f t="shared" si="559"/>
        <v>0</v>
      </c>
      <c r="BL196" s="576">
        <f t="shared" si="560"/>
        <v>0</v>
      </c>
      <c r="BM196" s="577">
        <f t="shared" si="560"/>
        <v>0</v>
      </c>
      <c r="BN196" s="574">
        <v>231</v>
      </c>
      <c r="BO196" s="575">
        <v>245</v>
      </c>
      <c r="BP196" s="576">
        <f t="shared" si="561"/>
        <v>0</v>
      </c>
      <c r="BQ196" s="577">
        <f t="shared" si="561"/>
        <v>0</v>
      </c>
      <c r="BR196" s="574">
        <v>141</v>
      </c>
      <c r="BS196" s="575">
        <v>151</v>
      </c>
      <c r="BT196" s="576">
        <f t="shared" si="562"/>
        <v>0</v>
      </c>
      <c r="BU196" s="577">
        <f t="shared" si="562"/>
        <v>0</v>
      </c>
      <c r="BV196" s="574"/>
      <c r="BW196" s="575"/>
      <c r="BX196" s="576">
        <f t="shared" si="563"/>
        <v>0</v>
      </c>
      <c r="BY196" s="577">
        <f t="shared" si="563"/>
        <v>0</v>
      </c>
      <c r="BZ196" s="576">
        <f t="shared" si="564"/>
        <v>372</v>
      </c>
      <c r="CA196" s="577">
        <f t="shared" si="564"/>
        <v>396</v>
      </c>
      <c r="CB196" s="576">
        <f t="shared" si="565"/>
        <v>0</v>
      </c>
      <c r="CC196" s="577">
        <f t="shared" si="565"/>
        <v>0</v>
      </c>
      <c r="CD196" s="574">
        <v>3.67482993197279</v>
      </c>
      <c r="CE196" s="575">
        <v>4.0368906455862996</v>
      </c>
      <c r="CF196" s="576">
        <f t="shared" si="566"/>
        <v>848.88571428571447</v>
      </c>
      <c r="CG196" s="577">
        <f t="shared" si="566"/>
        <v>989.03820816864345</v>
      </c>
      <c r="CH196" s="574">
        <v>5.49673202614379</v>
      </c>
      <c r="CI196" s="575">
        <v>6.71458333333333</v>
      </c>
      <c r="CJ196" s="576">
        <f t="shared" si="567"/>
        <v>775.03921568627436</v>
      </c>
      <c r="CK196" s="577">
        <f t="shared" si="567"/>
        <v>1013.9020833333328</v>
      </c>
      <c r="CL196" s="574"/>
      <c r="CM196" s="575"/>
      <c r="CN196" s="576">
        <f t="shared" si="568"/>
        <v>0</v>
      </c>
      <c r="CO196" s="577">
        <f t="shared" si="568"/>
        <v>0</v>
      </c>
      <c r="CP196" s="576">
        <f t="shared" si="569"/>
        <v>4.3653895966988951</v>
      </c>
      <c r="CQ196" s="577">
        <f t="shared" si="569"/>
        <v>5.0579300290453952</v>
      </c>
      <c r="CR196" s="576">
        <f t="shared" si="570"/>
        <v>1623.9249299719891</v>
      </c>
      <c r="CS196" s="577">
        <f t="shared" si="570"/>
        <v>2002.9402915019766</v>
      </c>
      <c r="CT196" s="574"/>
      <c r="CU196" s="575"/>
      <c r="CV196" s="576">
        <f t="shared" si="571"/>
        <v>0</v>
      </c>
      <c r="CW196" s="577">
        <f t="shared" si="571"/>
        <v>0</v>
      </c>
      <c r="CX196" s="574"/>
      <c r="CY196" s="575"/>
      <c r="CZ196" s="576">
        <f t="shared" si="572"/>
        <v>0</v>
      </c>
      <c r="DA196" s="577">
        <f t="shared" si="572"/>
        <v>0</v>
      </c>
      <c r="DB196" s="574"/>
      <c r="DC196" s="575"/>
      <c r="DD196" s="576">
        <f t="shared" si="573"/>
        <v>0</v>
      </c>
      <c r="DE196" s="577">
        <f t="shared" si="573"/>
        <v>0</v>
      </c>
      <c r="DF196" s="576">
        <f t="shared" si="574"/>
        <v>0</v>
      </c>
      <c r="DG196" s="577">
        <f t="shared" si="574"/>
        <v>0</v>
      </c>
      <c r="DH196" s="576">
        <f t="shared" si="575"/>
        <v>0</v>
      </c>
      <c r="DI196" s="577">
        <f t="shared" si="575"/>
        <v>0</v>
      </c>
      <c r="DJ196" s="576">
        <f t="shared" si="576"/>
        <v>467</v>
      </c>
      <c r="DK196" s="577">
        <f t="shared" si="576"/>
        <v>536</v>
      </c>
      <c r="DL196" s="576">
        <f t="shared" si="576"/>
        <v>0</v>
      </c>
      <c r="DM196" s="577">
        <f t="shared" si="576"/>
        <v>0</v>
      </c>
      <c r="DN196" s="576">
        <f t="shared" si="577"/>
        <v>4.671927405805814</v>
      </c>
      <c r="DO196" s="577">
        <f t="shared" si="577"/>
        <v>5.0305992662568331</v>
      </c>
      <c r="DP196" s="576">
        <f t="shared" si="578"/>
        <v>2181.7900985113151</v>
      </c>
      <c r="DQ196" s="577">
        <f t="shared" si="578"/>
        <v>2696.4012067136623</v>
      </c>
      <c r="DR196" s="576">
        <f t="shared" si="579"/>
        <v>0</v>
      </c>
      <c r="DS196" s="577">
        <f t="shared" si="579"/>
        <v>0</v>
      </c>
      <c r="DT196" s="576">
        <f t="shared" si="580"/>
        <v>0</v>
      </c>
      <c r="DU196" s="577">
        <f t="shared" si="580"/>
        <v>0</v>
      </c>
      <c r="DV196" s="574">
        <v>51</v>
      </c>
      <c r="DW196" s="575">
        <v>54</v>
      </c>
      <c r="DX196" s="576">
        <f t="shared" si="581"/>
        <v>0</v>
      </c>
      <c r="DY196" s="577">
        <f t="shared" si="581"/>
        <v>0</v>
      </c>
      <c r="DZ196" s="574">
        <v>38</v>
      </c>
      <c r="EA196" s="575">
        <v>47</v>
      </c>
      <c r="EB196" s="576">
        <f t="shared" si="582"/>
        <v>0</v>
      </c>
      <c r="EC196" s="577">
        <f t="shared" si="582"/>
        <v>0</v>
      </c>
      <c r="ED196" s="574"/>
      <c r="EE196" s="575"/>
      <c r="EF196" s="576">
        <f t="shared" si="583"/>
        <v>0</v>
      </c>
      <c r="EG196" s="577">
        <f t="shared" si="583"/>
        <v>0</v>
      </c>
      <c r="EH196" s="576">
        <f t="shared" si="584"/>
        <v>89</v>
      </c>
      <c r="EI196" s="577">
        <f t="shared" si="584"/>
        <v>101</v>
      </c>
      <c r="EJ196" s="576">
        <f t="shared" si="585"/>
        <v>0</v>
      </c>
      <c r="EK196" s="577">
        <f t="shared" si="585"/>
        <v>0</v>
      </c>
      <c r="EL196" s="574">
        <v>2.7654320987654302</v>
      </c>
      <c r="EM196" s="575">
        <v>3.4137931034482798</v>
      </c>
      <c r="EN196" s="576">
        <f t="shared" si="586"/>
        <v>141.03703703703695</v>
      </c>
      <c r="EO196" s="577">
        <f t="shared" si="586"/>
        <v>184.34482758620712</v>
      </c>
      <c r="EP196" s="574">
        <v>4.6153846153846203</v>
      </c>
      <c r="EQ196" s="575">
        <v>3.44</v>
      </c>
      <c r="ER196" s="576">
        <f t="shared" si="587"/>
        <v>175.38461538461559</v>
      </c>
      <c r="ES196" s="577">
        <f t="shared" si="587"/>
        <v>161.68</v>
      </c>
      <c r="ET196" s="574"/>
      <c r="EU196" s="575"/>
      <c r="EV196" s="576">
        <f t="shared" si="588"/>
        <v>0</v>
      </c>
      <c r="EW196" s="577">
        <f t="shared" si="588"/>
        <v>0</v>
      </c>
      <c r="EX196" s="576">
        <f t="shared" si="589"/>
        <v>3.5552994654118262</v>
      </c>
      <c r="EY196" s="577">
        <f t="shared" si="589"/>
        <v>3.4259883919426453</v>
      </c>
      <c r="EZ196" s="576">
        <f t="shared" si="590"/>
        <v>316.42165242165254</v>
      </c>
      <c r="FA196" s="577">
        <f t="shared" si="590"/>
        <v>346.02482758620715</v>
      </c>
      <c r="FB196" s="574"/>
      <c r="FC196" s="575"/>
      <c r="FD196" s="576">
        <f t="shared" si="591"/>
        <v>0</v>
      </c>
      <c r="FE196" s="577">
        <f t="shared" si="591"/>
        <v>0</v>
      </c>
      <c r="FF196" s="574"/>
      <c r="FG196" s="575"/>
      <c r="FH196" s="576">
        <f t="shared" si="592"/>
        <v>0</v>
      </c>
      <c r="FI196" s="577">
        <f t="shared" si="592"/>
        <v>0</v>
      </c>
      <c r="FJ196" s="574"/>
      <c r="FK196" s="575"/>
      <c r="FL196" s="576">
        <f t="shared" si="593"/>
        <v>0</v>
      </c>
      <c r="FM196" s="577">
        <f t="shared" si="593"/>
        <v>0</v>
      </c>
      <c r="FN196" s="576">
        <f t="shared" si="594"/>
        <v>0</v>
      </c>
      <c r="FO196" s="577">
        <f t="shared" si="594"/>
        <v>0</v>
      </c>
      <c r="FP196" s="576">
        <f t="shared" si="595"/>
        <v>0</v>
      </c>
      <c r="FQ196" s="577">
        <f t="shared" si="595"/>
        <v>0</v>
      </c>
      <c r="FR196" s="574"/>
      <c r="FS196" s="575"/>
      <c r="FT196" s="576">
        <f t="shared" si="596"/>
        <v>0</v>
      </c>
      <c r="FU196" s="577">
        <f t="shared" si="596"/>
        <v>0</v>
      </c>
      <c r="FV196" s="574"/>
      <c r="FW196" s="575"/>
      <c r="FX196" s="576">
        <f t="shared" si="597"/>
        <v>0</v>
      </c>
      <c r="FY196" s="577">
        <f t="shared" si="597"/>
        <v>0</v>
      </c>
      <c r="FZ196" s="574"/>
      <c r="GA196" s="575"/>
      <c r="GB196" s="576">
        <f t="shared" si="598"/>
        <v>0</v>
      </c>
      <c r="GC196" s="577">
        <f t="shared" si="598"/>
        <v>0</v>
      </c>
      <c r="GD196" s="576">
        <f t="shared" si="599"/>
        <v>295</v>
      </c>
      <c r="GE196" s="577">
        <f t="shared" si="599"/>
        <v>320</v>
      </c>
      <c r="GF196" s="576">
        <f t="shared" si="599"/>
        <v>0</v>
      </c>
      <c r="GG196" s="577">
        <f t="shared" si="599"/>
        <v>0</v>
      </c>
      <c r="GH196" s="576">
        <f t="shared" si="600"/>
        <v>1038.5894179894181</v>
      </c>
      <c r="GI196" s="577">
        <f t="shared" si="600"/>
        <v>1218.1221661896334</v>
      </c>
      <c r="GJ196" s="590"/>
      <c r="GK196" s="577" t="str">
        <f t="shared" si="601"/>
        <v/>
      </c>
      <c r="GL196" s="576">
        <f t="shared" si="602"/>
        <v>261</v>
      </c>
      <c r="GM196" s="577">
        <f t="shared" si="602"/>
        <v>317</v>
      </c>
      <c r="GN196" s="576">
        <f t="shared" si="602"/>
        <v>0</v>
      </c>
      <c r="GO196" s="577">
        <f t="shared" si="602"/>
        <v>0</v>
      </c>
      <c r="GP196" s="576">
        <f t="shared" si="603"/>
        <v>1459.6223329435493</v>
      </c>
      <c r="GQ196" s="577">
        <f t="shared" si="603"/>
        <v>1824.3038681102364</v>
      </c>
      <c r="GR196" s="576">
        <f t="shared" si="604"/>
        <v>0</v>
      </c>
      <c r="GS196" s="577">
        <f t="shared" si="604"/>
        <v>0</v>
      </c>
      <c r="GT196" s="576">
        <f t="shared" si="605"/>
        <v>556</v>
      </c>
      <c r="GU196" s="577">
        <f t="shared" si="605"/>
        <v>637</v>
      </c>
      <c r="GV196" s="576">
        <f t="shared" si="605"/>
        <v>0</v>
      </c>
      <c r="GW196" s="577">
        <f t="shared" si="605"/>
        <v>0</v>
      </c>
      <c r="GX196" s="576">
        <f t="shared" si="606"/>
        <v>2498.2117509329673</v>
      </c>
      <c r="GY196" s="577">
        <f t="shared" si="606"/>
        <v>3042.4260342998696</v>
      </c>
      <c r="GZ196" s="576" t="str">
        <f t="shared" si="606"/>
        <v/>
      </c>
      <c r="HA196" s="577" t="str">
        <f t="shared" si="606"/>
        <v/>
      </c>
      <c r="HB196" s="576">
        <f t="shared" si="607"/>
        <v>0</v>
      </c>
      <c r="HC196" s="577">
        <f t="shared" si="607"/>
        <v>0</v>
      </c>
      <c r="HD196" s="576">
        <f t="shared" si="607"/>
        <v>0</v>
      </c>
      <c r="HE196" s="577">
        <f t="shared" si="607"/>
        <v>0</v>
      </c>
      <c r="HF196" s="576" t="str">
        <f t="shared" si="608"/>
        <v/>
      </c>
      <c r="HG196" s="577" t="str">
        <f t="shared" si="608"/>
        <v/>
      </c>
      <c r="HH196" s="576" t="str">
        <f t="shared" si="609"/>
        <v/>
      </c>
      <c r="HI196" s="577" t="str">
        <f t="shared" si="609"/>
        <v/>
      </c>
      <c r="HJ196" s="576">
        <f t="shared" si="610"/>
        <v>2498.2117509329678</v>
      </c>
      <c r="HK196" s="577">
        <f t="shared" si="610"/>
        <v>3042.4260342998696</v>
      </c>
      <c r="HL196" s="576" t="str">
        <f t="shared" si="611"/>
        <v/>
      </c>
      <c r="HM196" s="577" t="str">
        <f t="shared" si="611"/>
        <v/>
      </c>
    </row>
    <row r="197" spans="1:221">
      <c r="A197" s="80" t="s">
        <v>540</v>
      </c>
      <c r="B197" s="81" t="s">
        <v>562</v>
      </c>
      <c r="C197" s="105"/>
      <c r="D197" s="83">
        <v>198118</v>
      </c>
      <c r="E197" s="524">
        <v>9</v>
      </c>
      <c r="F197" s="574">
        <v>704</v>
      </c>
      <c r="G197" s="575">
        <v>627</v>
      </c>
      <c r="H197" s="574">
        <v>100</v>
      </c>
      <c r="I197" s="575">
        <v>98</v>
      </c>
      <c r="J197" s="576">
        <f t="shared" si="544"/>
        <v>604</v>
      </c>
      <c r="K197" s="577">
        <f t="shared" si="544"/>
        <v>529</v>
      </c>
      <c r="L197" s="574"/>
      <c r="M197" s="575"/>
      <c r="N197" s="581">
        <f t="shared" si="545"/>
        <v>604</v>
      </c>
      <c r="O197" s="582">
        <f t="shared" si="545"/>
        <v>529</v>
      </c>
      <c r="P197" s="581">
        <f t="shared" si="545"/>
        <v>0</v>
      </c>
      <c r="Q197" s="582">
        <f t="shared" si="545"/>
        <v>0</v>
      </c>
      <c r="R197" s="574">
        <v>3</v>
      </c>
      <c r="S197" s="575">
        <v>3</v>
      </c>
      <c r="T197" s="576">
        <f t="shared" si="546"/>
        <v>0</v>
      </c>
      <c r="U197" s="577">
        <f t="shared" si="546"/>
        <v>0</v>
      </c>
      <c r="V197" s="574">
        <v>148</v>
      </c>
      <c r="W197" s="575">
        <v>140</v>
      </c>
      <c r="X197" s="576">
        <f t="shared" si="547"/>
        <v>0</v>
      </c>
      <c r="Y197" s="577">
        <f t="shared" si="547"/>
        <v>0</v>
      </c>
      <c r="Z197" s="574"/>
      <c r="AA197" s="575"/>
      <c r="AB197" s="576">
        <f t="shared" si="548"/>
        <v>0</v>
      </c>
      <c r="AC197" s="577">
        <f t="shared" si="548"/>
        <v>0</v>
      </c>
      <c r="AD197" s="576">
        <f t="shared" si="549"/>
        <v>151</v>
      </c>
      <c r="AE197" s="577">
        <f t="shared" si="549"/>
        <v>143</v>
      </c>
      <c r="AF197" s="576">
        <f t="shared" si="550"/>
        <v>0</v>
      </c>
      <c r="AG197" s="577">
        <f t="shared" si="550"/>
        <v>0</v>
      </c>
      <c r="AH197" s="574">
        <v>6.8888888888888902</v>
      </c>
      <c r="AI197" s="575">
        <v>4</v>
      </c>
      <c r="AJ197" s="576">
        <f t="shared" si="551"/>
        <v>20.666666666666671</v>
      </c>
      <c r="AK197" s="577">
        <f t="shared" si="551"/>
        <v>12</v>
      </c>
      <c r="AL197" s="574">
        <v>5.0476190476190501</v>
      </c>
      <c r="AM197" s="575">
        <v>5.0561224489796004</v>
      </c>
      <c r="AN197" s="576">
        <f t="shared" si="552"/>
        <v>747.04761904761938</v>
      </c>
      <c r="AO197" s="577">
        <f t="shared" si="552"/>
        <v>707.85714285714403</v>
      </c>
      <c r="AP197" s="574"/>
      <c r="AQ197" s="575"/>
      <c r="AR197" s="576">
        <f t="shared" si="553"/>
        <v>0</v>
      </c>
      <c r="AS197" s="577">
        <f t="shared" si="553"/>
        <v>0</v>
      </c>
      <c r="AT197" s="576">
        <f t="shared" si="554"/>
        <v>5.0842005676442783</v>
      </c>
      <c r="AU197" s="577">
        <f t="shared" si="554"/>
        <v>5.0339660339660419</v>
      </c>
      <c r="AV197" s="576">
        <f t="shared" si="555"/>
        <v>767.71428571428601</v>
      </c>
      <c r="AW197" s="577">
        <f t="shared" si="555"/>
        <v>719.85714285714403</v>
      </c>
      <c r="AX197" s="574"/>
      <c r="AY197" s="575"/>
      <c r="AZ197" s="576">
        <f t="shared" si="556"/>
        <v>0</v>
      </c>
      <c r="BA197" s="577">
        <f t="shared" si="556"/>
        <v>0</v>
      </c>
      <c r="BB197" s="574"/>
      <c r="BC197" s="575"/>
      <c r="BD197" s="576">
        <f t="shared" si="557"/>
        <v>0</v>
      </c>
      <c r="BE197" s="577">
        <f t="shared" si="557"/>
        <v>0</v>
      </c>
      <c r="BF197" s="574"/>
      <c r="BG197" s="575"/>
      <c r="BH197" s="576">
        <f t="shared" si="558"/>
        <v>0</v>
      </c>
      <c r="BI197" s="577">
        <f t="shared" si="558"/>
        <v>0</v>
      </c>
      <c r="BJ197" s="576">
        <f t="shared" si="559"/>
        <v>0</v>
      </c>
      <c r="BK197" s="577">
        <f t="shared" si="559"/>
        <v>0</v>
      </c>
      <c r="BL197" s="576">
        <f t="shared" si="560"/>
        <v>0</v>
      </c>
      <c r="BM197" s="577">
        <f t="shared" si="560"/>
        <v>0</v>
      </c>
      <c r="BN197" s="574">
        <v>207</v>
      </c>
      <c r="BO197" s="575">
        <v>166</v>
      </c>
      <c r="BP197" s="576">
        <f t="shared" si="561"/>
        <v>0</v>
      </c>
      <c r="BQ197" s="577">
        <f t="shared" si="561"/>
        <v>0</v>
      </c>
      <c r="BR197" s="574">
        <v>91</v>
      </c>
      <c r="BS197" s="575">
        <v>95</v>
      </c>
      <c r="BT197" s="576">
        <f t="shared" si="562"/>
        <v>0</v>
      </c>
      <c r="BU197" s="577">
        <f t="shared" si="562"/>
        <v>0</v>
      </c>
      <c r="BV197" s="574"/>
      <c r="BW197" s="575"/>
      <c r="BX197" s="576">
        <f t="shared" si="563"/>
        <v>0</v>
      </c>
      <c r="BY197" s="577">
        <f t="shared" si="563"/>
        <v>0</v>
      </c>
      <c r="BZ197" s="576">
        <f t="shared" si="564"/>
        <v>298</v>
      </c>
      <c r="CA197" s="577">
        <f t="shared" si="564"/>
        <v>261</v>
      </c>
      <c r="CB197" s="576">
        <f t="shared" si="565"/>
        <v>0</v>
      </c>
      <c r="CC197" s="577">
        <f t="shared" si="565"/>
        <v>0</v>
      </c>
      <c r="CD197" s="574">
        <v>3.6372980910425801</v>
      </c>
      <c r="CE197" s="575">
        <v>3.89716312056738</v>
      </c>
      <c r="CF197" s="576">
        <f t="shared" si="566"/>
        <v>752.92070484581404</v>
      </c>
      <c r="CG197" s="577">
        <f t="shared" si="566"/>
        <v>646.92907801418505</v>
      </c>
      <c r="CH197" s="574">
        <v>5.1633986928104596</v>
      </c>
      <c r="CI197" s="575">
        <v>4.76897689768977</v>
      </c>
      <c r="CJ197" s="576">
        <f t="shared" si="567"/>
        <v>469.86928104575185</v>
      </c>
      <c r="CK197" s="577">
        <f t="shared" si="567"/>
        <v>453.05280528052816</v>
      </c>
      <c r="CL197" s="574"/>
      <c r="CM197" s="575"/>
      <c r="CN197" s="576">
        <f t="shared" si="568"/>
        <v>0</v>
      </c>
      <c r="CO197" s="577">
        <f t="shared" si="568"/>
        <v>0</v>
      </c>
      <c r="CP197" s="576">
        <f t="shared" si="569"/>
        <v>4.1033221003072686</v>
      </c>
      <c r="CQ197" s="577">
        <f t="shared" si="569"/>
        <v>4.2144899743092461</v>
      </c>
      <c r="CR197" s="576">
        <f t="shared" si="570"/>
        <v>1222.7899858915659</v>
      </c>
      <c r="CS197" s="577">
        <f t="shared" si="570"/>
        <v>1099.9818832947133</v>
      </c>
      <c r="CT197" s="574"/>
      <c r="CU197" s="575"/>
      <c r="CV197" s="576">
        <f t="shared" si="571"/>
        <v>0</v>
      </c>
      <c r="CW197" s="577">
        <f t="shared" si="571"/>
        <v>0</v>
      </c>
      <c r="CX197" s="574"/>
      <c r="CY197" s="575"/>
      <c r="CZ197" s="576">
        <f t="shared" si="572"/>
        <v>0</v>
      </c>
      <c r="DA197" s="577">
        <f t="shared" si="572"/>
        <v>0</v>
      </c>
      <c r="DB197" s="574"/>
      <c r="DC197" s="575"/>
      <c r="DD197" s="576">
        <f t="shared" si="573"/>
        <v>0</v>
      </c>
      <c r="DE197" s="577">
        <f t="shared" si="573"/>
        <v>0</v>
      </c>
      <c r="DF197" s="576">
        <f t="shared" si="574"/>
        <v>0</v>
      </c>
      <c r="DG197" s="577">
        <f t="shared" si="574"/>
        <v>0</v>
      </c>
      <c r="DH197" s="576">
        <f t="shared" si="575"/>
        <v>0</v>
      </c>
      <c r="DI197" s="577">
        <f t="shared" si="575"/>
        <v>0</v>
      </c>
      <c r="DJ197" s="576">
        <f t="shared" si="576"/>
        <v>449</v>
      </c>
      <c r="DK197" s="577">
        <f t="shared" si="576"/>
        <v>404</v>
      </c>
      <c r="DL197" s="576">
        <f t="shared" si="576"/>
        <v>0</v>
      </c>
      <c r="DM197" s="577">
        <f t="shared" si="576"/>
        <v>0</v>
      </c>
      <c r="DN197" s="576">
        <f t="shared" si="577"/>
        <v>4.4331943688326323</v>
      </c>
      <c r="DO197" s="577">
        <f t="shared" si="577"/>
        <v>4.5045520449303398</v>
      </c>
      <c r="DP197" s="576">
        <f t="shared" si="578"/>
        <v>1990.504271605852</v>
      </c>
      <c r="DQ197" s="577">
        <f t="shared" si="578"/>
        <v>1819.8390261518573</v>
      </c>
      <c r="DR197" s="576">
        <f t="shared" si="579"/>
        <v>0</v>
      </c>
      <c r="DS197" s="577">
        <f t="shared" si="579"/>
        <v>0</v>
      </c>
      <c r="DT197" s="576">
        <f t="shared" si="580"/>
        <v>0</v>
      </c>
      <c r="DU197" s="577">
        <f t="shared" si="580"/>
        <v>0</v>
      </c>
      <c r="DV197" s="574">
        <v>64</v>
      </c>
      <c r="DW197" s="575">
        <v>58</v>
      </c>
      <c r="DX197" s="576">
        <f t="shared" si="581"/>
        <v>0</v>
      </c>
      <c r="DY197" s="577">
        <f t="shared" si="581"/>
        <v>0</v>
      </c>
      <c r="DZ197" s="574">
        <v>91</v>
      </c>
      <c r="EA197" s="575">
        <v>67</v>
      </c>
      <c r="EB197" s="576">
        <f t="shared" si="582"/>
        <v>0</v>
      </c>
      <c r="EC197" s="577">
        <f t="shared" si="582"/>
        <v>0</v>
      </c>
      <c r="ED197" s="574"/>
      <c r="EE197" s="575"/>
      <c r="EF197" s="576">
        <f t="shared" si="583"/>
        <v>0</v>
      </c>
      <c r="EG197" s="577">
        <f t="shared" si="583"/>
        <v>0</v>
      </c>
      <c r="EH197" s="576">
        <f t="shared" si="584"/>
        <v>155</v>
      </c>
      <c r="EI197" s="577">
        <f t="shared" si="584"/>
        <v>125</v>
      </c>
      <c r="EJ197" s="576">
        <f t="shared" si="585"/>
        <v>0</v>
      </c>
      <c r="EK197" s="577">
        <f t="shared" si="585"/>
        <v>0</v>
      </c>
      <c r="EL197" s="574">
        <v>2.1948717948717902</v>
      </c>
      <c r="EM197" s="575">
        <v>2.5502645502645498</v>
      </c>
      <c r="EN197" s="576">
        <f t="shared" si="586"/>
        <v>140.47179487179457</v>
      </c>
      <c r="EO197" s="577">
        <f t="shared" si="586"/>
        <v>147.9153439153439</v>
      </c>
      <c r="EP197" s="574">
        <v>2.8350515463917501</v>
      </c>
      <c r="EQ197" s="575">
        <v>2.7807017543859698</v>
      </c>
      <c r="ER197" s="576">
        <f t="shared" si="587"/>
        <v>257.98969072164925</v>
      </c>
      <c r="ES197" s="577">
        <f t="shared" si="587"/>
        <v>186.30701754385998</v>
      </c>
      <c r="ET197" s="574"/>
      <c r="EU197" s="575"/>
      <c r="EV197" s="576">
        <f t="shared" si="588"/>
        <v>0</v>
      </c>
      <c r="EW197" s="577">
        <f t="shared" si="588"/>
        <v>0</v>
      </c>
      <c r="EX197" s="576">
        <f t="shared" si="589"/>
        <v>2.5707192618931862</v>
      </c>
      <c r="EY197" s="577">
        <f t="shared" si="589"/>
        <v>2.6737788916736309</v>
      </c>
      <c r="EZ197" s="576">
        <f t="shared" si="590"/>
        <v>398.46148559344385</v>
      </c>
      <c r="FA197" s="577">
        <f t="shared" si="590"/>
        <v>334.22236145920385</v>
      </c>
      <c r="FB197" s="574"/>
      <c r="FC197" s="575"/>
      <c r="FD197" s="576">
        <f t="shared" si="591"/>
        <v>0</v>
      </c>
      <c r="FE197" s="577">
        <f t="shared" si="591"/>
        <v>0</v>
      </c>
      <c r="FF197" s="574"/>
      <c r="FG197" s="575"/>
      <c r="FH197" s="576">
        <f t="shared" si="592"/>
        <v>0</v>
      </c>
      <c r="FI197" s="577">
        <f t="shared" si="592"/>
        <v>0</v>
      </c>
      <c r="FJ197" s="574"/>
      <c r="FK197" s="575"/>
      <c r="FL197" s="576">
        <f t="shared" si="593"/>
        <v>0</v>
      </c>
      <c r="FM197" s="577">
        <f t="shared" si="593"/>
        <v>0</v>
      </c>
      <c r="FN197" s="576">
        <f t="shared" si="594"/>
        <v>0</v>
      </c>
      <c r="FO197" s="577">
        <f t="shared" si="594"/>
        <v>0</v>
      </c>
      <c r="FP197" s="576">
        <f t="shared" si="595"/>
        <v>0</v>
      </c>
      <c r="FQ197" s="577">
        <f t="shared" si="595"/>
        <v>0</v>
      </c>
      <c r="FR197" s="574"/>
      <c r="FS197" s="575"/>
      <c r="FT197" s="576">
        <f t="shared" si="596"/>
        <v>0</v>
      </c>
      <c r="FU197" s="577">
        <f t="shared" si="596"/>
        <v>0</v>
      </c>
      <c r="FV197" s="574"/>
      <c r="FW197" s="575"/>
      <c r="FX197" s="576">
        <f t="shared" si="597"/>
        <v>0</v>
      </c>
      <c r="FY197" s="577">
        <f t="shared" si="597"/>
        <v>0</v>
      </c>
      <c r="FZ197" s="574"/>
      <c r="GA197" s="575"/>
      <c r="GB197" s="576">
        <f t="shared" si="598"/>
        <v>0</v>
      </c>
      <c r="GC197" s="577">
        <f t="shared" si="598"/>
        <v>0</v>
      </c>
      <c r="GD197" s="576">
        <f t="shared" si="599"/>
        <v>274</v>
      </c>
      <c r="GE197" s="577">
        <f t="shared" si="599"/>
        <v>227</v>
      </c>
      <c r="GF197" s="576">
        <f t="shared" si="599"/>
        <v>0</v>
      </c>
      <c r="GG197" s="577">
        <f t="shared" si="599"/>
        <v>0</v>
      </c>
      <c r="GH197" s="576">
        <f t="shared" si="600"/>
        <v>914.05916638427527</v>
      </c>
      <c r="GI197" s="577">
        <f t="shared" si="600"/>
        <v>806.84442192952895</v>
      </c>
      <c r="GJ197" s="590"/>
      <c r="GK197" s="577" t="str">
        <f t="shared" si="601"/>
        <v/>
      </c>
      <c r="GL197" s="576">
        <f t="shared" si="602"/>
        <v>330</v>
      </c>
      <c r="GM197" s="577">
        <f t="shared" si="602"/>
        <v>302</v>
      </c>
      <c r="GN197" s="576">
        <f t="shared" si="602"/>
        <v>0</v>
      </c>
      <c r="GO197" s="577">
        <f t="shared" si="602"/>
        <v>0</v>
      </c>
      <c r="GP197" s="576">
        <f t="shared" si="603"/>
        <v>1474.9065908150205</v>
      </c>
      <c r="GQ197" s="577">
        <f t="shared" si="603"/>
        <v>1347.2169656815322</v>
      </c>
      <c r="GR197" s="576">
        <f t="shared" si="604"/>
        <v>0</v>
      </c>
      <c r="GS197" s="577">
        <f t="shared" si="604"/>
        <v>0</v>
      </c>
      <c r="GT197" s="576">
        <f t="shared" si="605"/>
        <v>604</v>
      </c>
      <c r="GU197" s="577">
        <f t="shared" si="605"/>
        <v>529</v>
      </c>
      <c r="GV197" s="576">
        <f t="shared" si="605"/>
        <v>0</v>
      </c>
      <c r="GW197" s="577">
        <f t="shared" si="605"/>
        <v>0</v>
      </c>
      <c r="GX197" s="576">
        <f t="shared" si="606"/>
        <v>2388.9657571992957</v>
      </c>
      <c r="GY197" s="577">
        <f t="shared" si="606"/>
        <v>2154.061387611061</v>
      </c>
      <c r="GZ197" s="576" t="str">
        <f t="shared" si="606"/>
        <v/>
      </c>
      <c r="HA197" s="577" t="str">
        <f t="shared" si="606"/>
        <v/>
      </c>
      <c r="HB197" s="576">
        <f t="shared" si="607"/>
        <v>0</v>
      </c>
      <c r="HC197" s="577">
        <f t="shared" si="607"/>
        <v>0</v>
      </c>
      <c r="HD197" s="576">
        <f t="shared" si="607"/>
        <v>0</v>
      </c>
      <c r="HE197" s="577">
        <f t="shared" si="607"/>
        <v>0</v>
      </c>
      <c r="HF197" s="576" t="str">
        <f t="shared" si="608"/>
        <v/>
      </c>
      <c r="HG197" s="577" t="str">
        <f t="shared" si="608"/>
        <v/>
      </c>
      <c r="HH197" s="576" t="str">
        <f t="shared" si="609"/>
        <v/>
      </c>
      <c r="HI197" s="577" t="str">
        <f t="shared" si="609"/>
        <v/>
      </c>
      <c r="HJ197" s="576">
        <f t="shared" si="610"/>
        <v>2388.9657571992957</v>
      </c>
      <c r="HK197" s="577">
        <f t="shared" si="610"/>
        <v>2154.061387611061</v>
      </c>
      <c r="HL197" s="576" t="str">
        <f t="shared" si="611"/>
        <v/>
      </c>
      <c r="HM197" s="577" t="str">
        <f t="shared" si="611"/>
        <v/>
      </c>
    </row>
    <row r="198" spans="1:221">
      <c r="A198" s="80" t="s">
        <v>540</v>
      </c>
      <c r="B198" s="81" t="s">
        <v>565</v>
      </c>
      <c r="C198" s="105"/>
      <c r="D198" s="83">
        <v>198233</v>
      </c>
      <c r="E198" s="524">
        <v>9</v>
      </c>
      <c r="F198" s="574">
        <v>680</v>
      </c>
      <c r="G198" s="575">
        <v>729</v>
      </c>
      <c r="H198" s="574">
        <v>13</v>
      </c>
      <c r="I198" s="575">
        <v>9</v>
      </c>
      <c r="J198" s="576">
        <f t="shared" si="544"/>
        <v>667</v>
      </c>
      <c r="K198" s="577">
        <f t="shared" si="544"/>
        <v>720</v>
      </c>
      <c r="L198" s="574"/>
      <c r="M198" s="575"/>
      <c r="N198" s="581">
        <f t="shared" si="545"/>
        <v>667</v>
      </c>
      <c r="O198" s="582">
        <f t="shared" si="545"/>
        <v>720</v>
      </c>
      <c r="P198" s="581">
        <f t="shared" si="545"/>
        <v>0</v>
      </c>
      <c r="Q198" s="582">
        <f t="shared" si="545"/>
        <v>0</v>
      </c>
      <c r="R198" s="574">
        <v>2</v>
      </c>
      <c r="S198" s="575">
        <v>2</v>
      </c>
      <c r="T198" s="576">
        <f t="shared" si="546"/>
        <v>0</v>
      </c>
      <c r="U198" s="577">
        <f t="shared" si="546"/>
        <v>0</v>
      </c>
      <c r="V198" s="574">
        <v>112</v>
      </c>
      <c r="W198" s="575">
        <v>162</v>
      </c>
      <c r="X198" s="576">
        <f t="shared" si="547"/>
        <v>0</v>
      </c>
      <c r="Y198" s="577">
        <f t="shared" si="547"/>
        <v>0</v>
      </c>
      <c r="Z198" s="574"/>
      <c r="AA198" s="575"/>
      <c r="AB198" s="576">
        <f t="shared" si="548"/>
        <v>0</v>
      </c>
      <c r="AC198" s="577">
        <f t="shared" si="548"/>
        <v>0</v>
      </c>
      <c r="AD198" s="576">
        <f t="shared" si="549"/>
        <v>114</v>
      </c>
      <c r="AE198" s="577">
        <f t="shared" si="549"/>
        <v>164</v>
      </c>
      <c r="AF198" s="576">
        <f t="shared" si="550"/>
        <v>0</v>
      </c>
      <c r="AG198" s="577">
        <f t="shared" si="550"/>
        <v>0</v>
      </c>
      <c r="AH198" s="574">
        <v>2.3333333333333299</v>
      </c>
      <c r="AI198" s="575">
        <v>2.5</v>
      </c>
      <c r="AJ198" s="576">
        <f t="shared" si="551"/>
        <v>4.6666666666666599</v>
      </c>
      <c r="AK198" s="577">
        <f t="shared" si="551"/>
        <v>5</v>
      </c>
      <c r="AL198" s="574">
        <v>4.6666666666666696</v>
      </c>
      <c r="AM198" s="575">
        <v>4.1533742331288304</v>
      </c>
      <c r="AN198" s="576">
        <f t="shared" si="552"/>
        <v>522.66666666666697</v>
      </c>
      <c r="AO198" s="577">
        <f t="shared" si="552"/>
        <v>672.84662576687049</v>
      </c>
      <c r="AP198" s="574"/>
      <c r="AQ198" s="575"/>
      <c r="AR198" s="576">
        <f t="shared" si="553"/>
        <v>0</v>
      </c>
      <c r="AS198" s="577">
        <f t="shared" si="553"/>
        <v>0</v>
      </c>
      <c r="AT198" s="576">
        <f t="shared" si="554"/>
        <v>4.6257309941520495</v>
      </c>
      <c r="AU198" s="577">
        <f t="shared" si="554"/>
        <v>4.1332111327248198</v>
      </c>
      <c r="AV198" s="576">
        <f t="shared" si="555"/>
        <v>527.3333333333336</v>
      </c>
      <c r="AW198" s="577">
        <f t="shared" si="555"/>
        <v>677.84662576687049</v>
      </c>
      <c r="AX198" s="574"/>
      <c r="AY198" s="575"/>
      <c r="AZ198" s="576">
        <f t="shared" si="556"/>
        <v>0</v>
      </c>
      <c r="BA198" s="577">
        <f t="shared" si="556"/>
        <v>0</v>
      </c>
      <c r="BB198" s="574"/>
      <c r="BC198" s="575"/>
      <c r="BD198" s="576">
        <f t="shared" si="557"/>
        <v>0</v>
      </c>
      <c r="BE198" s="577">
        <f t="shared" si="557"/>
        <v>0</v>
      </c>
      <c r="BF198" s="574"/>
      <c r="BG198" s="575"/>
      <c r="BH198" s="576">
        <f t="shared" si="558"/>
        <v>0</v>
      </c>
      <c r="BI198" s="577">
        <f t="shared" si="558"/>
        <v>0</v>
      </c>
      <c r="BJ198" s="576">
        <f t="shared" si="559"/>
        <v>0</v>
      </c>
      <c r="BK198" s="577">
        <f t="shared" si="559"/>
        <v>0</v>
      </c>
      <c r="BL198" s="576">
        <f t="shared" si="560"/>
        <v>0</v>
      </c>
      <c r="BM198" s="577">
        <f t="shared" si="560"/>
        <v>0</v>
      </c>
      <c r="BN198" s="574">
        <v>301</v>
      </c>
      <c r="BO198" s="575">
        <v>301</v>
      </c>
      <c r="BP198" s="576">
        <f t="shared" si="561"/>
        <v>0</v>
      </c>
      <c r="BQ198" s="577">
        <f t="shared" si="561"/>
        <v>0</v>
      </c>
      <c r="BR198" s="574">
        <v>146</v>
      </c>
      <c r="BS198" s="575">
        <v>146</v>
      </c>
      <c r="BT198" s="576">
        <f t="shared" si="562"/>
        <v>0</v>
      </c>
      <c r="BU198" s="577">
        <f t="shared" si="562"/>
        <v>0</v>
      </c>
      <c r="BV198" s="574"/>
      <c r="BW198" s="575"/>
      <c r="BX198" s="576">
        <f t="shared" si="563"/>
        <v>0</v>
      </c>
      <c r="BY198" s="577">
        <f t="shared" si="563"/>
        <v>0</v>
      </c>
      <c r="BZ198" s="576">
        <f t="shared" si="564"/>
        <v>447</v>
      </c>
      <c r="CA198" s="577">
        <f t="shared" si="564"/>
        <v>447</v>
      </c>
      <c r="CB198" s="576">
        <f t="shared" si="565"/>
        <v>0</v>
      </c>
      <c r="CC198" s="577">
        <f t="shared" si="565"/>
        <v>0</v>
      </c>
      <c r="CD198" s="574">
        <v>3.32343234323432</v>
      </c>
      <c r="CE198" s="575">
        <v>3.1491228070175601</v>
      </c>
      <c r="CF198" s="576">
        <f t="shared" si="566"/>
        <v>1000.3531353135303</v>
      </c>
      <c r="CG198" s="577">
        <f t="shared" si="566"/>
        <v>947.88596491228554</v>
      </c>
      <c r="CH198" s="574">
        <v>5.5153508771929802</v>
      </c>
      <c r="CI198" s="575">
        <v>5.5968468468468497</v>
      </c>
      <c r="CJ198" s="576">
        <f t="shared" si="567"/>
        <v>805.24122807017511</v>
      </c>
      <c r="CK198" s="577">
        <f t="shared" si="567"/>
        <v>817.13963963964011</v>
      </c>
      <c r="CL198" s="574"/>
      <c r="CM198" s="575"/>
      <c r="CN198" s="576">
        <f t="shared" si="568"/>
        <v>0</v>
      </c>
      <c r="CO198" s="577">
        <f t="shared" si="568"/>
        <v>0</v>
      </c>
      <c r="CP198" s="576">
        <f t="shared" si="569"/>
        <v>4.0393609919098559</v>
      </c>
      <c r="CQ198" s="577">
        <f t="shared" si="569"/>
        <v>3.9486031421743304</v>
      </c>
      <c r="CR198" s="576">
        <f t="shared" si="570"/>
        <v>1805.5943633837055</v>
      </c>
      <c r="CS198" s="577">
        <f t="shared" si="570"/>
        <v>1765.0256045519257</v>
      </c>
      <c r="CT198" s="574"/>
      <c r="CU198" s="575"/>
      <c r="CV198" s="576">
        <f t="shared" si="571"/>
        <v>0</v>
      </c>
      <c r="CW198" s="577">
        <f t="shared" si="571"/>
        <v>0</v>
      </c>
      <c r="CX198" s="574"/>
      <c r="CY198" s="575"/>
      <c r="CZ198" s="576">
        <f t="shared" si="572"/>
        <v>0</v>
      </c>
      <c r="DA198" s="577">
        <f t="shared" si="572"/>
        <v>0</v>
      </c>
      <c r="DB198" s="574"/>
      <c r="DC198" s="575"/>
      <c r="DD198" s="576">
        <f t="shared" si="573"/>
        <v>0</v>
      </c>
      <c r="DE198" s="577">
        <f t="shared" si="573"/>
        <v>0</v>
      </c>
      <c r="DF198" s="576">
        <f t="shared" si="574"/>
        <v>0</v>
      </c>
      <c r="DG198" s="577">
        <f t="shared" si="574"/>
        <v>0</v>
      </c>
      <c r="DH198" s="576">
        <f t="shared" si="575"/>
        <v>0</v>
      </c>
      <c r="DI198" s="577">
        <f t="shared" si="575"/>
        <v>0</v>
      </c>
      <c r="DJ198" s="576">
        <f t="shared" si="576"/>
        <v>561</v>
      </c>
      <c r="DK198" s="577">
        <f t="shared" si="576"/>
        <v>611</v>
      </c>
      <c r="DL198" s="576">
        <f t="shared" si="576"/>
        <v>0</v>
      </c>
      <c r="DM198" s="577">
        <f t="shared" si="576"/>
        <v>0</v>
      </c>
      <c r="DN198" s="576">
        <f t="shared" si="577"/>
        <v>4.1585163934350069</v>
      </c>
      <c r="DO198" s="577">
        <f t="shared" si="577"/>
        <v>3.9981542231076856</v>
      </c>
      <c r="DP198" s="576">
        <f t="shared" si="578"/>
        <v>2332.927696717039</v>
      </c>
      <c r="DQ198" s="577">
        <f t="shared" si="578"/>
        <v>2442.872230318796</v>
      </c>
      <c r="DR198" s="576">
        <f t="shared" si="579"/>
        <v>0</v>
      </c>
      <c r="DS198" s="577">
        <f t="shared" si="579"/>
        <v>0</v>
      </c>
      <c r="DT198" s="576">
        <f t="shared" si="580"/>
        <v>0</v>
      </c>
      <c r="DU198" s="577">
        <f t="shared" si="580"/>
        <v>0</v>
      </c>
      <c r="DV198" s="574">
        <v>48</v>
      </c>
      <c r="DW198" s="575">
        <v>59</v>
      </c>
      <c r="DX198" s="576">
        <f t="shared" si="581"/>
        <v>0</v>
      </c>
      <c r="DY198" s="577">
        <f t="shared" si="581"/>
        <v>0</v>
      </c>
      <c r="DZ198" s="574">
        <v>58</v>
      </c>
      <c r="EA198" s="575">
        <v>50</v>
      </c>
      <c r="EB198" s="576">
        <f t="shared" si="582"/>
        <v>0</v>
      </c>
      <c r="EC198" s="577">
        <f t="shared" si="582"/>
        <v>0</v>
      </c>
      <c r="ED198" s="574"/>
      <c r="EE198" s="575"/>
      <c r="EF198" s="576">
        <f t="shared" si="583"/>
        <v>0</v>
      </c>
      <c r="EG198" s="577">
        <f t="shared" si="583"/>
        <v>0</v>
      </c>
      <c r="EH198" s="576">
        <f t="shared" si="584"/>
        <v>106</v>
      </c>
      <c r="EI198" s="577">
        <f t="shared" si="584"/>
        <v>109</v>
      </c>
      <c r="EJ198" s="576">
        <f t="shared" si="585"/>
        <v>0</v>
      </c>
      <c r="EK198" s="577">
        <f t="shared" si="585"/>
        <v>0</v>
      </c>
      <c r="EL198" s="574">
        <v>2.7916666666666701</v>
      </c>
      <c r="EM198" s="575">
        <v>2.4677419354838701</v>
      </c>
      <c r="EN198" s="576">
        <f t="shared" si="586"/>
        <v>134.00000000000017</v>
      </c>
      <c r="EO198" s="577">
        <f t="shared" si="586"/>
        <v>145.59677419354833</v>
      </c>
      <c r="EP198" s="574">
        <v>2.76436781609195</v>
      </c>
      <c r="EQ198" s="575">
        <v>3.54</v>
      </c>
      <c r="ER198" s="576">
        <f t="shared" si="587"/>
        <v>160.33333333333312</v>
      </c>
      <c r="ES198" s="577">
        <f t="shared" si="587"/>
        <v>177</v>
      </c>
      <c r="ET198" s="574"/>
      <c r="EU198" s="575"/>
      <c r="EV198" s="576">
        <f t="shared" si="588"/>
        <v>0</v>
      </c>
      <c r="EW198" s="577">
        <f t="shared" si="588"/>
        <v>0</v>
      </c>
      <c r="EX198" s="576">
        <f t="shared" si="589"/>
        <v>2.7767295597484272</v>
      </c>
      <c r="EY198" s="577">
        <f t="shared" si="589"/>
        <v>2.9596034329683332</v>
      </c>
      <c r="EZ198" s="576">
        <f t="shared" si="590"/>
        <v>294.33333333333326</v>
      </c>
      <c r="FA198" s="577">
        <f t="shared" si="590"/>
        <v>322.5967741935483</v>
      </c>
      <c r="FB198" s="574"/>
      <c r="FC198" s="575"/>
      <c r="FD198" s="576">
        <f t="shared" si="591"/>
        <v>0</v>
      </c>
      <c r="FE198" s="577">
        <f t="shared" si="591"/>
        <v>0</v>
      </c>
      <c r="FF198" s="574"/>
      <c r="FG198" s="575"/>
      <c r="FH198" s="576">
        <f t="shared" si="592"/>
        <v>0</v>
      </c>
      <c r="FI198" s="577">
        <f t="shared" si="592"/>
        <v>0</v>
      </c>
      <c r="FJ198" s="574"/>
      <c r="FK198" s="575"/>
      <c r="FL198" s="576">
        <f t="shared" si="593"/>
        <v>0</v>
      </c>
      <c r="FM198" s="577">
        <f t="shared" si="593"/>
        <v>0</v>
      </c>
      <c r="FN198" s="576">
        <f t="shared" si="594"/>
        <v>0</v>
      </c>
      <c r="FO198" s="577">
        <f t="shared" si="594"/>
        <v>0</v>
      </c>
      <c r="FP198" s="576">
        <f t="shared" si="595"/>
        <v>0</v>
      </c>
      <c r="FQ198" s="577">
        <f t="shared" si="595"/>
        <v>0</v>
      </c>
      <c r="FR198" s="574"/>
      <c r="FS198" s="575"/>
      <c r="FT198" s="576">
        <f t="shared" si="596"/>
        <v>0</v>
      </c>
      <c r="FU198" s="577">
        <f t="shared" si="596"/>
        <v>0</v>
      </c>
      <c r="FV198" s="574"/>
      <c r="FW198" s="575"/>
      <c r="FX198" s="576">
        <f t="shared" si="597"/>
        <v>0</v>
      </c>
      <c r="FY198" s="577">
        <f t="shared" si="597"/>
        <v>0</v>
      </c>
      <c r="FZ198" s="574"/>
      <c r="GA198" s="575"/>
      <c r="GB198" s="576">
        <f t="shared" si="598"/>
        <v>0</v>
      </c>
      <c r="GC198" s="577">
        <f t="shared" si="598"/>
        <v>0</v>
      </c>
      <c r="GD198" s="576">
        <f t="shared" si="599"/>
        <v>351</v>
      </c>
      <c r="GE198" s="577">
        <f t="shared" si="599"/>
        <v>362</v>
      </c>
      <c r="GF198" s="576">
        <f t="shared" si="599"/>
        <v>0</v>
      </c>
      <c r="GG198" s="577">
        <f t="shared" si="599"/>
        <v>0</v>
      </c>
      <c r="GH198" s="576">
        <f t="shared" si="600"/>
        <v>1139.0198019801971</v>
      </c>
      <c r="GI198" s="577">
        <f t="shared" si="600"/>
        <v>1098.4827391058338</v>
      </c>
      <c r="GJ198" s="590"/>
      <c r="GK198" s="577" t="str">
        <f t="shared" si="601"/>
        <v/>
      </c>
      <c r="GL198" s="576">
        <f t="shared" si="602"/>
        <v>316</v>
      </c>
      <c r="GM198" s="577">
        <f t="shared" si="602"/>
        <v>358</v>
      </c>
      <c r="GN198" s="576">
        <f t="shared" si="602"/>
        <v>0</v>
      </c>
      <c r="GO198" s="577">
        <f t="shared" si="602"/>
        <v>0</v>
      </c>
      <c r="GP198" s="576">
        <f t="shared" si="603"/>
        <v>1488.2412280701751</v>
      </c>
      <c r="GQ198" s="577">
        <f t="shared" si="603"/>
        <v>1666.9862654065105</v>
      </c>
      <c r="GR198" s="576">
        <f t="shared" si="604"/>
        <v>0</v>
      </c>
      <c r="GS198" s="577">
        <f t="shared" si="604"/>
        <v>0</v>
      </c>
      <c r="GT198" s="576">
        <f t="shared" si="605"/>
        <v>667</v>
      </c>
      <c r="GU198" s="577">
        <f t="shared" si="605"/>
        <v>720</v>
      </c>
      <c r="GV198" s="576">
        <f t="shared" si="605"/>
        <v>0</v>
      </c>
      <c r="GW198" s="577">
        <f t="shared" si="605"/>
        <v>0</v>
      </c>
      <c r="GX198" s="576">
        <f t="shared" si="606"/>
        <v>2627.261030050372</v>
      </c>
      <c r="GY198" s="577">
        <f t="shared" si="606"/>
        <v>2765.4690045123443</v>
      </c>
      <c r="GZ198" s="576" t="str">
        <f t="shared" si="606"/>
        <v/>
      </c>
      <c r="HA198" s="577" t="str">
        <f t="shared" si="606"/>
        <v/>
      </c>
      <c r="HB198" s="576">
        <f t="shared" si="607"/>
        <v>0</v>
      </c>
      <c r="HC198" s="577">
        <f t="shared" si="607"/>
        <v>0</v>
      </c>
      <c r="HD198" s="576">
        <f t="shared" si="607"/>
        <v>0</v>
      </c>
      <c r="HE198" s="577">
        <f t="shared" si="607"/>
        <v>0</v>
      </c>
      <c r="HF198" s="576" t="str">
        <f t="shared" si="608"/>
        <v/>
      </c>
      <c r="HG198" s="577" t="str">
        <f t="shared" si="608"/>
        <v/>
      </c>
      <c r="HH198" s="576" t="str">
        <f t="shared" si="609"/>
        <v/>
      </c>
      <c r="HI198" s="577" t="str">
        <f t="shared" si="609"/>
        <v/>
      </c>
      <c r="HJ198" s="576">
        <f t="shared" si="610"/>
        <v>2627.261030050372</v>
      </c>
      <c r="HK198" s="577">
        <f t="shared" si="610"/>
        <v>2765.4690045123443</v>
      </c>
      <c r="HL198" s="576" t="str">
        <f t="shared" si="611"/>
        <v/>
      </c>
      <c r="HM198" s="577" t="str">
        <f t="shared" si="611"/>
        <v/>
      </c>
    </row>
    <row r="199" spans="1:221">
      <c r="A199" s="80" t="s">
        <v>540</v>
      </c>
      <c r="B199" s="81" t="s">
        <v>566</v>
      </c>
      <c r="C199" s="105"/>
      <c r="D199" s="83">
        <v>198251</v>
      </c>
      <c r="E199" s="524">
        <v>9</v>
      </c>
      <c r="F199" s="574">
        <v>586</v>
      </c>
      <c r="G199" s="575">
        <v>604</v>
      </c>
      <c r="H199" s="574">
        <v>11</v>
      </c>
      <c r="I199" s="575">
        <v>16</v>
      </c>
      <c r="J199" s="576">
        <f t="shared" si="544"/>
        <v>575</v>
      </c>
      <c r="K199" s="577">
        <f t="shared" si="544"/>
        <v>588</v>
      </c>
      <c r="L199" s="574"/>
      <c r="M199" s="575"/>
      <c r="N199" s="581">
        <f t="shared" si="545"/>
        <v>575</v>
      </c>
      <c r="O199" s="582">
        <f t="shared" si="545"/>
        <v>588</v>
      </c>
      <c r="P199" s="581">
        <f t="shared" si="545"/>
        <v>0</v>
      </c>
      <c r="Q199" s="582">
        <f t="shared" si="545"/>
        <v>0</v>
      </c>
      <c r="R199" s="574">
        <v>3</v>
      </c>
      <c r="S199" s="575">
        <v>7</v>
      </c>
      <c r="T199" s="576">
        <f t="shared" si="546"/>
        <v>0</v>
      </c>
      <c r="U199" s="577">
        <f t="shared" si="546"/>
        <v>0</v>
      </c>
      <c r="V199" s="574">
        <v>124</v>
      </c>
      <c r="W199" s="575">
        <v>147</v>
      </c>
      <c r="X199" s="576">
        <f t="shared" si="547"/>
        <v>0</v>
      </c>
      <c r="Y199" s="577">
        <f t="shared" si="547"/>
        <v>0</v>
      </c>
      <c r="Z199" s="574"/>
      <c r="AA199" s="575"/>
      <c r="AB199" s="576">
        <f t="shared" si="548"/>
        <v>0</v>
      </c>
      <c r="AC199" s="577">
        <f t="shared" si="548"/>
        <v>0</v>
      </c>
      <c r="AD199" s="576">
        <f t="shared" si="549"/>
        <v>127</v>
      </c>
      <c r="AE199" s="577">
        <f t="shared" si="549"/>
        <v>154</v>
      </c>
      <c r="AF199" s="576">
        <f t="shared" si="550"/>
        <v>0</v>
      </c>
      <c r="AG199" s="577">
        <f t="shared" si="550"/>
        <v>0</v>
      </c>
      <c r="AH199" s="574">
        <v>6.1111111111111098</v>
      </c>
      <c r="AI199" s="575">
        <v>2.61904761904762</v>
      </c>
      <c r="AJ199" s="576">
        <f t="shared" si="551"/>
        <v>18.333333333333329</v>
      </c>
      <c r="AK199" s="577">
        <f t="shared" si="551"/>
        <v>18.333333333333339</v>
      </c>
      <c r="AL199" s="574">
        <v>5.1102362204724399</v>
      </c>
      <c r="AM199" s="575">
        <v>4.6398210290827704</v>
      </c>
      <c r="AN199" s="576">
        <f t="shared" si="552"/>
        <v>633.66929133858252</v>
      </c>
      <c r="AO199" s="577">
        <f t="shared" si="552"/>
        <v>682.05369127516724</v>
      </c>
      <c r="AP199" s="574"/>
      <c r="AQ199" s="575"/>
      <c r="AR199" s="576">
        <f t="shared" si="553"/>
        <v>0</v>
      </c>
      <c r="AS199" s="577">
        <f t="shared" si="553"/>
        <v>0</v>
      </c>
      <c r="AT199" s="576">
        <f t="shared" si="554"/>
        <v>5.1338789344245344</v>
      </c>
      <c r="AU199" s="577">
        <f t="shared" si="554"/>
        <v>4.5479676922629908</v>
      </c>
      <c r="AV199" s="576">
        <f t="shared" si="555"/>
        <v>652.0026246719159</v>
      </c>
      <c r="AW199" s="577">
        <f t="shared" si="555"/>
        <v>700.38702460850061</v>
      </c>
      <c r="AX199" s="574"/>
      <c r="AY199" s="575"/>
      <c r="AZ199" s="576">
        <f t="shared" si="556"/>
        <v>0</v>
      </c>
      <c r="BA199" s="577">
        <f t="shared" si="556"/>
        <v>0</v>
      </c>
      <c r="BB199" s="574"/>
      <c r="BC199" s="575"/>
      <c r="BD199" s="576">
        <f t="shared" si="557"/>
        <v>0</v>
      </c>
      <c r="BE199" s="577">
        <f t="shared" si="557"/>
        <v>0</v>
      </c>
      <c r="BF199" s="574"/>
      <c r="BG199" s="575"/>
      <c r="BH199" s="576">
        <f t="shared" si="558"/>
        <v>0</v>
      </c>
      <c r="BI199" s="577">
        <f t="shared" si="558"/>
        <v>0</v>
      </c>
      <c r="BJ199" s="576">
        <f t="shared" si="559"/>
        <v>0</v>
      </c>
      <c r="BK199" s="577">
        <f t="shared" si="559"/>
        <v>0</v>
      </c>
      <c r="BL199" s="576">
        <f t="shared" si="560"/>
        <v>0</v>
      </c>
      <c r="BM199" s="577">
        <f t="shared" si="560"/>
        <v>0</v>
      </c>
      <c r="BN199" s="574">
        <v>242</v>
      </c>
      <c r="BO199" s="575">
        <v>195</v>
      </c>
      <c r="BP199" s="576">
        <f t="shared" si="561"/>
        <v>0</v>
      </c>
      <c r="BQ199" s="577">
        <f t="shared" si="561"/>
        <v>0</v>
      </c>
      <c r="BR199" s="574">
        <v>109</v>
      </c>
      <c r="BS199" s="575">
        <v>127</v>
      </c>
      <c r="BT199" s="576">
        <f t="shared" si="562"/>
        <v>0</v>
      </c>
      <c r="BU199" s="577">
        <f t="shared" si="562"/>
        <v>0</v>
      </c>
      <c r="BV199" s="574"/>
      <c r="BW199" s="575"/>
      <c r="BX199" s="576">
        <f t="shared" si="563"/>
        <v>0</v>
      </c>
      <c r="BY199" s="577">
        <f t="shared" si="563"/>
        <v>0</v>
      </c>
      <c r="BZ199" s="576">
        <f t="shared" si="564"/>
        <v>351</v>
      </c>
      <c r="CA199" s="577">
        <f t="shared" si="564"/>
        <v>322</v>
      </c>
      <c r="CB199" s="576">
        <f t="shared" si="565"/>
        <v>0</v>
      </c>
      <c r="CC199" s="577">
        <f t="shared" si="565"/>
        <v>0</v>
      </c>
      <c r="CD199" s="574">
        <v>3.75880758807588</v>
      </c>
      <c r="CE199" s="575">
        <v>3.61386138613861</v>
      </c>
      <c r="CF199" s="576">
        <f t="shared" si="566"/>
        <v>909.63143631436299</v>
      </c>
      <c r="CG199" s="577">
        <f t="shared" si="566"/>
        <v>704.70297029702897</v>
      </c>
      <c r="CH199" s="574">
        <v>4.7440476190476204</v>
      </c>
      <c r="CI199" s="575">
        <v>5.1829573934837097</v>
      </c>
      <c r="CJ199" s="576">
        <f t="shared" si="567"/>
        <v>517.1011904761906</v>
      </c>
      <c r="CK199" s="577">
        <f t="shared" si="567"/>
        <v>658.23558897243117</v>
      </c>
      <c r="CL199" s="574"/>
      <c r="CM199" s="575"/>
      <c r="CN199" s="576">
        <f t="shared" si="568"/>
        <v>0</v>
      </c>
      <c r="CO199" s="577">
        <f t="shared" si="568"/>
        <v>0</v>
      </c>
      <c r="CP199" s="576">
        <f t="shared" si="569"/>
        <v>4.0647653184916059</v>
      </c>
      <c r="CQ199" s="577">
        <f t="shared" si="569"/>
        <v>4.2327284449362121</v>
      </c>
      <c r="CR199" s="576">
        <f t="shared" si="570"/>
        <v>1426.7326267905537</v>
      </c>
      <c r="CS199" s="577">
        <f t="shared" si="570"/>
        <v>1362.9385592694603</v>
      </c>
      <c r="CT199" s="574"/>
      <c r="CU199" s="575"/>
      <c r="CV199" s="576">
        <f t="shared" si="571"/>
        <v>0</v>
      </c>
      <c r="CW199" s="577">
        <f t="shared" si="571"/>
        <v>0</v>
      </c>
      <c r="CX199" s="574"/>
      <c r="CY199" s="575"/>
      <c r="CZ199" s="576">
        <f t="shared" si="572"/>
        <v>0</v>
      </c>
      <c r="DA199" s="577">
        <f t="shared" si="572"/>
        <v>0</v>
      </c>
      <c r="DB199" s="574"/>
      <c r="DC199" s="575"/>
      <c r="DD199" s="576">
        <f t="shared" si="573"/>
        <v>0</v>
      </c>
      <c r="DE199" s="577">
        <f t="shared" si="573"/>
        <v>0</v>
      </c>
      <c r="DF199" s="576">
        <f t="shared" si="574"/>
        <v>0</v>
      </c>
      <c r="DG199" s="577">
        <f t="shared" si="574"/>
        <v>0</v>
      </c>
      <c r="DH199" s="576">
        <f t="shared" si="575"/>
        <v>0</v>
      </c>
      <c r="DI199" s="577">
        <f t="shared" si="575"/>
        <v>0</v>
      </c>
      <c r="DJ199" s="576">
        <f t="shared" si="576"/>
        <v>478</v>
      </c>
      <c r="DK199" s="577">
        <f t="shared" si="576"/>
        <v>476</v>
      </c>
      <c r="DL199" s="576">
        <f t="shared" si="576"/>
        <v>0</v>
      </c>
      <c r="DM199" s="577">
        <f t="shared" si="576"/>
        <v>0</v>
      </c>
      <c r="DN199" s="576">
        <f t="shared" si="577"/>
        <v>4.3488185177039114</v>
      </c>
      <c r="DO199" s="577">
        <f t="shared" si="577"/>
        <v>4.3347176131889933</v>
      </c>
      <c r="DP199" s="576">
        <f t="shared" si="578"/>
        <v>2078.7352514624695</v>
      </c>
      <c r="DQ199" s="577">
        <f t="shared" si="578"/>
        <v>2063.325583877961</v>
      </c>
      <c r="DR199" s="576">
        <f t="shared" si="579"/>
        <v>0</v>
      </c>
      <c r="DS199" s="577">
        <f t="shared" si="579"/>
        <v>0</v>
      </c>
      <c r="DT199" s="576">
        <f t="shared" si="580"/>
        <v>0</v>
      </c>
      <c r="DU199" s="577">
        <f t="shared" si="580"/>
        <v>0</v>
      </c>
      <c r="DV199" s="574">
        <v>43</v>
      </c>
      <c r="DW199" s="575">
        <v>50</v>
      </c>
      <c r="DX199" s="576">
        <f t="shared" si="581"/>
        <v>0</v>
      </c>
      <c r="DY199" s="577">
        <f t="shared" si="581"/>
        <v>0</v>
      </c>
      <c r="DZ199" s="574">
        <v>54</v>
      </c>
      <c r="EA199" s="575">
        <v>62</v>
      </c>
      <c r="EB199" s="576">
        <f t="shared" si="582"/>
        <v>0</v>
      </c>
      <c r="EC199" s="577">
        <f t="shared" si="582"/>
        <v>0</v>
      </c>
      <c r="ED199" s="574"/>
      <c r="EE199" s="575"/>
      <c r="EF199" s="576">
        <f t="shared" si="583"/>
        <v>0</v>
      </c>
      <c r="EG199" s="577">
        <f t="shared" si="583"/>
        <v>0</v>
      </c>
      <c r="EH199" s="576">
        <f t="shared" si="584"/>
        <v>97</v>
      </c>
      <c r="EI199" s="577">
        <f t="shared" si="584"/>
        <v>112</v>
      </c>
      <c r="EJ199" s="576">
        <f t="shared" si="585"/>
        <v>0</v>
      </c>
      <c r="EK199" s="577">
        <f t="shared" si="585"/>
        <v>0</v>
      </c>
      <c r="EL199" s="574">
        <v>2.4090909090909101</v>
      </c>
      <c r="EM199" s="575">
        <v>2.9</v>
      </c>
      <c r="EN199" s="576">
        <f t="shared" si="586"/>
        <v>103.59090909090914</v>
      </c>
      <c r="EO199" s="577">
        <f t="shared" si="586"/>
        <v>145</v>
      </c>
      <c r="EP199" s="574">
        <v>3.2283950617284001</v>
      </c>
      <c r="EQ199" s="575">
        <v>2.6507936507936498</v>
      </c>
      <c r="ER199" s="576">
        <f t="shared" si="587"/>
        <v>174.3333333333336</v>
      </c>
      <c r="ES199" s="577">
        <f t="shared" si="587"/>
        <v>164.3492063492063</v>
      </c>
      <c r="ET199" s="574"/>
      <c r="EU199" s="575"/>
      <c r="EV199" s="576">
        <f t="shared" si="588"/>
        <v>0</v>
      </c>
      <c r="EW199" s="577">
        <f t="shared" si="588"/>
        <v>0</v>
      </c>
      <c r="EX199" s="576">
        <f t="shared" si="589"/>
        <v>2.8651983755076569</v>
      </c>
      <c r="EY199" s="577">
        <f t="shared" si="589"/>
        <v>2.7620464852607705</v>
      </c>
      <c r="EZ199" s="576">
        <f t="shared" si="590"/>
        <v>277.92424242424272</v>
      </c>
      <c r="FA199" s="577">
        <f t="shared" si="590"/>
        <v>309.34920634920627</v>
      </c>
      <c r="FB199" s="574"/>
      <c r="FC199" s="575"/>
      <c r="FD199" s="576">
        <f t="shared" si="591"/>
        <v>0</v>
      </c>
      <c r="FE199" s="577">
        <f t="shared" si="591"/>
        <v>0</v>
      </c>
      <c r="FF199" s="574"/>
      <c r="FG199" s="575"/>
      <c r="FH199" s="576">
        <f t="shared" si="592"/>
        <v>0</v>
      </c>
      <c r="FI199" s="577">
        <f t="shared" si="592"/>
        <v>0</v>
      </c>
      <c r="FJ199" s="574"/>
      <c r="FK199" s="575"/>
      <c r="FL199" s="576">
        <f t="shared" si="593"/>
        <v>0</v>
      </c>
      <c r="FM199" s="577">
        <f t="shared" si="593"/>
        <v>0</v>
      </c>
      <c r="FN199" s="576">
        <f t="shared" si="594"/>
        <v>0</v>
      </c>
      <c r="FO199" s="577">
        <f t="shared" si="594"/>
        <v>0</v>
      </c>
      <c r="FP199" s="576">
        <f t="shared" si="595"/>
        <v>0</v>
      </c>
      <c r="FQ199" s="577">
        <f t="shared" si="595"/>
        <v>0</v>
      </c>
      <c r="FR199" s="574"/>
      <c r="FS199" s="575"/>
      <c r="FT199" s="576">
        <f t="shared" si="596"/>
        <v>0</v>
      </c>
      <c r="FU199" s="577">
        <f t="shared" si="596"/>
        <v>0</v>
      </c>
      <c r="FV199" s="574"/>
      <c r="FW199" s="575"/>
      <c r="FX199" s="576">
        <f t="shared" si="597"/>
        <v>0</v>
      </c>
      <c r="FY199" s="577">
        <f t="shared" si="597"/>
        <v>0</v>
      </c>
      <c r="FZ199" s="574"/>
      <c r="GA199" s="575"/>
      <c r="GB199" s="576">
        <f t="shared" si="598"/>
        <v>0</v>
      </c>
      <c r="GC199" s="577">
        <f t="shared" si="598"/>
        <v>0</v>
      </c>
      <c r="GD199" s="576">
        <f t="shared" si="599"/>
        <v>288</v>
      </c>
      <c r="GE199" s="577">
        <f t="shared" si="599"/>
        <v>252</v>
      </c>
      <c r="GF199" s="576">
        <f t="shared" si="599"/>
        <v>0</v>
      </c>
      <c r="GG199" s="577">
        <f t="shared" si="599"/>
        <v>0</v>
      </c>
      <c r="GH199" s="576">
        <f t="shared" si="600"/>
        <v>1031.5556787386056</v>
      </c>
      <c r="GI199" s="577">
        <f t="shared" si="600"/>
        <v>868.03630363036234</v>
      </c>
      <c r="GJ199" s="590"/>
      <c r="GK199" s="577" t="str">
        <f t="shared" si="601"/>
        <v/>
      </c>
      <c r="GL199" s="576">
        <f t="shared" si="602"/>
        <v>287</v>
      </c>
      <c r="GM199" s="577">
        <f t="shared" si="602"/>
        <v>336</v>
      </c>
      <c r="GN199" s="576">
        <f t="shared" si="602"/>
        <v>0</v>
      </c>
      <c r="GO199" s="577">
        <f t="shared" si="602"/>
        <v>0</v>
      </c>
      <c r="GP199" s="576">
        <f t="shared" si="603"/>
        <v>1325.1038151481066</v>
      </c>
      <c r="GQ199" s="577">
        <f t="shared" si="603"/>
        <v>1504.6384865968048</v>
      </c>
      <c r="GR199" s="576">
        <f t="shared" si="604"/>
        <v>0</v>
      </c>
      <c r="GS199" s="577">
        <f t="shared" si="604"/>
        <v>0</v>
      </c>
      <c r="GT199" s="576">
        <f t="shared" si="605"/>
        <v>575</v>
      </c>
      <c r="GU199" s="577">
        <f t="shared" si="605"/>
        <v>588</v>
      </c>
      <c r="GV199" s="576">
        <f t="shared" si="605"/>
        <v>0</v>
      </c>
      <c r="GW199" s="577">
        <f t="shared" si="605"/>
        <v>0</v>
      </c>
      <c r="GX199" s="576">
        <f t="shared" si="606"/>
        <v>2356.659493886712</v>
      </c>
      <c r="GY199" s="577">
        <f t="shared" si="606"/>
        <v>2372.6747902271673</v>
      </c>
      <c r="GZ199" s="576" t="str">
        <f t="shared" si="606"/>
        <v/>
      </c>
      <c r="HA199" s="577" t="str">
        <f t="shared" si="606"/>
        <v/>
      </c>
      <c r="HB199" s="576">
        <f t="shared" si="607"/>
        <v>0</v>
      </c>
      <c r="HC199" s="577">
        <f t="shared" si="607"/>
        <v>0</v>
      </c>
      <c r="HD199" s="576">
        <f t="shared" si="607"/>
        <v>0</v>
      </c>
      <c r="HE199" s="577">
        <f t="shared" si="607"/>
        <v>0</v>
      </c>
      <c r="HF199" s="576" t="str">
        <f t="shared" si="608"/>
        <v/>
      </c>
      <c r="HG199" s="577" t="str">
        <f t="shared" si="608"/>
        <v/>
      </c>
      <c r="HH199" s="576" t="str">
        <f t="shared" si="609"/>
        <v/>
      </c>
      <c r="HI199" s="577" t="str">
        <f t="shared" si="609"/>
        <v/>
      </c>
      <c r="HJ199" s="576">
        <f t="shared" si="610"/>
        <v>2356.659493886712</v>
      </c>
      <c r="HK199" s="577">
        <f t="shared" si="610"/>
        <v>2372.6747902271673</v>
      </c>
      <c r="HL199" s="576" t="str">
        <f t="shared" si="611"/>
        <v/>
      </c>
      <c r="HM199" s="577" t="str">
        <f t="shared" si="611"/>
        <v/>
      </c>
    </row>
    <row r="200" spans="1:221">
      <c r="A200" s="80" t="s">
        <v>540</v>
      </c>
      <c r="B200" s="81" t="s">
        <v>568</v>
      </c>
      <c r="C200" s="105"/>
      <c r="D200" s="83">
        <v>198321</v>
      </c>
      <c r="E200" s="524">
        <v>9</v>
      </c>
      <c r="F200" s="574">
        <v>311</v>
      </c>
      <c r="G200" s="575">
        <v>399</v>
      </c>
      <c r="H200" s="574">
        <v>26</v>
      </c>
      <c r="I200" s="575">
        <v>39</v>
      </c>
      <c r="J200" s="576">
        <f t="shared" si="544"/>
        <v>285</v>
      </c>
      <c r="K200" s="577">
        <f t="shared" si="544"/>
        <v>360</v>
      </c>
      <c r="L200" s="574"/>
      <c r="M200" s="575"/>
      <c r="N200" s="581">
        <f t="shared" si="545"/>
        <v>285</v>
      </c>
      <c r="O200" s="582">
        <f t="shared" si="545"/>
        <v>360</v>
      </c>
      <c r="P200" s="581">
        <f t="shared" si="545"/>
        <v>0</v>
      </c>
      <c r="Q200" s="582">
        <f t="shared" si="545"/>
        <v>0</v>
      </c>
      <c r="R200" s="574">
        <v>14</v>
      </c>
      <c r="S200" s="575">
        <v>24</v>
      </c>
      <c r="T200" s="576">
        <f t="shared" si="546"/>
        <v>0</v>
      </c>
      <c r="U200" s="577">
        <f t="shared" si="546"/>
        <v>0</v>
      </c>
      <c r="V200" s="574">
        <v>95</v>
      </c>
      <c r="W200" s="575">
        <v>130</v>
      </c>
      <c r="X200" s="576">
        <f t="shared" si="547"/>
        <v>0</v>
      </c>
      <c r="Y200" s="577">
        <f t="shared" si="547"/>
        <v>0</v>
      </c>
      <c r="Z200" s="574"/>
      <c r="AA200" s="575"/>
      <c r="AB200" s="576">
        <f t="shared" si="548"/>
        <v>0</v>
      </c>
      <c r="AC200" s="577">
        <f t="shared" si="548"/>
        <v>0</v>
      </c>
      <c r="AD200" s="576">
        <f t="shared" si="549"/>
        <v>109</v>
      </c>
      <c r="AE200" s="577">
        <f t="shared" si="549"/>
        <v>154</v>
      </c>
      <c r="AF200" s="576">
        <f t="shared" si="550"/>
        <v>0</v>
      </c>
      <c r="AG200" s="577">
        <f t="shared" si="550"/>
        <v>0</v>
      </c>
      <c r="AH200" s="574">
        <v>5</v>
      </c>
      <c r="AI200" s="575">
        <v>4.4761904761904798</v>
      </c>
      <c r="AJ200" s="576">
        <f t="shared" si="551"/>
        <v>70</v>
      </c>
      <c r="AK200" s="577">
        <f t="shared" si="551"/>
        <v>107.42857142857152</v>
      </c>
      <c r="AL200" s="574">
        <v>5.4026402640263997</v>
      </c>
      <c r="AM200" s="575">
        <v>4.8472222222222197</v>
      </c>
      <c r="AN200" s="576">
        <f t="shared" si="552"/>
        <v>513.25082508250796</v>
      </c>
      <c r="AO200" s="577">
        <f t="shared" si="552"/>
        <v>630.13888888888857</v>
      </c>
      <c r="AP200" s="574"/>
      <c r="AQ200" s="575"/>
      <c r="AR200" s="576">
        <f t="shared" si="553"/>
        <v>0</v>
      </c>
      <c r="AS200" s="577">
        <f t="shared" si="553"/>
        <v>0</v>
      </c>
      <c r="AT200" s="576">
        <f t="shared" si="554"/>
        <v>5.3509250007569538</v>
      </c>
      <c r="AU200" s="577">
        <f t="shared" si="554"/>
        <v>4.7893990929705206</v>
      </c>
      <c r="AV200" s="576">
        <f t="shared" si="555"/>
        <v>583.25082508250796</v>
      </c>
      <c r="AW200" s="577">
        <f t="shared" si="555"/>
        <v>737.56746031746013</v>
      </c>
      <c r="AX200" s="574"/>
      <c r="AY200" s="575"/>
      <c r="AZ200" s="576">
        <f t="shared" si="556"/>
        <v>0</v>
      </c>
      <c r="BA200" s="577">
        <f t="shared" si="556"/>
        <v>0</v>
      </c>
      <c r="BB200" s="574"/>
      <c r="BC200" s="575"/>
      <c r="BD200" s="576">
        <f t="shared" si="557"/>
        <v>0</v>
      </c>
      <c r="BE200" s="577">
        <f t="shared" si="557"/>
        <v>0</v>
      </c>
      <c r="BF200" s="574"/>
      <c r="BG200" s="575"/>
      <c r="BH200" s="576">
        <f t="shared" si="558"/>
        <v>0</v>
      </c>
      <c r="BI200" s="577">
        <f t="shared" si="558"/>
        <v>0</v>
      </c>
      <c r="BJ200" s="576">
        <f t="shared" si="559"/>
        <v>0</v>
      </c>
      <c r="BK200" s="577">
        <f t="shared" si="559"/>
        <v>0</v>
      </c>
      <c r="BL200" s="576">
        <f t="shared" si="560"/>
        <v>0</v>
      </c>
      <c r="BM200" s="577">
        <f t="shared" si="560"/>
        <v>0</v>
      </c>
      <c r="BN200" s="574">
        <v>92</v>
      </c>
      <c r="BO200" s="575">
        <v>99</v>
      </c>
      <c r="BP200" s="576">
        <f t="shared" si="561"/>
        <v>0</v>
      </c>
      <c r="BQ200" s="577">
        <f t="shared" si="561"/>
        <v>0</v>
      </c>
      <c r="BR200" s="574">
        <v>43</v>
      </c>
      <c r="BS200" s="575">
        <v>55</v>
      </c>
      <c r="BT200" s="576">
        <f t="shared" si="562"/>
        <v>0</v>
      </c>
      <c r="BU200" s="577">
        <f t="shared" si="562"/>
        <v>0</v>
      </c>
      <c r="BV200" s="574"/>
      <c r="BW200" s="575"/>
      <c r="BX200" s="576">
        <f t="shared" si="563"/>
        <v>0</v>
      </c>
      <c r="BY200" s="577">
        <f t="shared" si="563"/>
        <v>0</v>
      </c>
      <c r="BZ200" s="576">
        <f t="shared" si="564"/>
        <v>135</v>
      </c>
      <c r="CA200" s="577">
        <f t="shared" si="564"/>
        <v>154</v>
      </c>
      <c r="CB200" s="576">
        <f t="shared" si="565"/>
        <v>0</v>
      </c>
      <c r="CC200" s="577">
        <f t="shared" si="565"/>
        <v>0</v>
      </c>
      <c r="CD200" s="574">
        <v>4.625</v>
      </c>
      <c r="CE200" s="575">
        <v>4.7694704049844203</v>
      </c>
      <c r="CF200" s="576">
        <f t="shared" si="566"/>
        <v>425.5</v>
      </c>
      <c r="CG200" s="577">
        <f t="shared" si="566"/>
        <v>472.17757009345763</v>
      </c>
      <c r="CH200" s="574">
        <v>7.1914893617021303</v>
      </c>
      <c r="CI200" s="575">
        <v>6.1920903954802302</v>
      </c>
      <c r="CJ200" s="576">
        <f t="shared" si="567"/>
        <v>309.23404255319161</v>
      </c>
      <c r="CK200" s="577">
        <f t="shared" si="567"/>
        <v>340.56497175141266</v>
      </c>
      <c r="CL200" s="574"/>
      <c r="CM200" s="575"/>
      <c r="CN200" s="576">
        <f t="shared" si="568"/>
        <v>0</v>
      </c>
      <c r="CO200" s="577">
        <f t="shared" si="568"/>
        <v>0</v>
      </c>
      <c r="CP200" s="576">
        <f t="shared" si="569"/>
        <v>5.4424743892829008</v>
      </c>
      <c r="CQ200" s="577">
        <f t="shared" si="569"/>
        <v>5.2775489730186385</v>
      </c>
      <c r="CR200" s="576">
        <f t="shared" si="570"/>
        <v>734.73404255319156</v>
      </c>
      <c r="CS200" s="577">
        <f t="shared" si="570"/>
        <v>812.74254184487029</v>
      </c>
      <c r="CT200" s="574"/>
      <c r="CU200" s="575"/>
      <c r="CV200" s="576">
        <f t="shared" si="571"/>
        <v>0</v>
      </c>
      <c r="CW200" s="577">
        <f t="shared" si="571"/>
        <v>0</v>
      </c>
      <c r="CX200" s="574"/>
      <c r="CY200" s="575"/>
      <c r="CZ200" s="576">
        <f t="shared" si="572"/>
        <v>0</v>
      </c>
      <c r="DA200" s="577">
        <f t="shared" si="572"/>
        <v>0</v>
      </c>
      <c r="DB200" s="574"/>
      <c r="DC200" s="575"/>
      <c r="DD200" s="576">
        <f t="shared" si="573"/>
        <v>0</v>
      </c>
      <c r="DE200" s="577">
        <f t="shared" si="573"/>
        <v>0</v>
      </c>
      <c r="DF200" s="576">
        <f t="shared" si="574"/>
        <v>0</v>
      </c>
      <c r="DG200" s="577">
        <f t="shared" si="574"/>
        <v>0</v>
      </c>
      <c r="DH200" s="576">
        <f t="shared" si="575"/>
        <v>0</v>
      </c>
      <c r="DI200" s="577">
        <f t="shared" si="575"/>
        <v>0</v>
      </c>
      <c r="DJ200" s="576">
        <f t="shared" si="576"/>
        <v>244</v>
      </c>
      <c r="DK200" s="577">
        <f t="shared" si="576"/>
        <v>308</v>
      </c>
      <c r="DL200" s="576">
        <f t="shared" si="576"/>
        <v>0</v>
      </c>
      <c r="DM200" s="577">
        <f t="shared" si="576"/>
        <v>0</v>
      </c>
      <c r="DN200" s="576">
        <f t="shared" si="577"/>
        <v>5.4015773263758184</v>
      </c>
      <c r="DO200" s="577">
        <f t="shared" si="577"/>
        <v>5.0334740329945795</v>
      </c>
      <c r="DP200" s="576">
        <f t="shared" si="578"/>
        <v>1317.9848676356996</v>
      </c>
      <c r="DQ200" s="577">
        <f t="shared" si="578"/>
        <v>1550.3100021623304</v>
      </c>
      <c r="DR200" s="576">
        <f t="shared" si="579"/>
        <v>0</v>
      </c>
      <c r="DS200" s="577">
        <f t="shared" si="579"/>
        <v>0</v>
      </c>
      <c r="DT200" s="576">
        <f t="shared" si="580"/>
        <v>0</v>
      </c>
      <c r="DU200" s="577">
        <f t="shared" si="580"/>
        <v>0</v>
      </c>
      <c r="DV200" s="574">
        <v>25</v>
      </c>
      <c r="DW200" s="575">
        <v>25</v>
      </c>
      <c r="DX200" s="576">
        <f t="shared" si="581"/>
        <v>0</v>
      </c>
      <c r="DY200" s="577">
        <f t="shared" si="581"/>
        <v>0</v>
      </c>
      <c r="DZ200" s="574">
        <v>16</v>
      </c>
      <c r="EA200" s="575">
        <v>27</v>
      </c>
      <c r="EB200" s="576">
        <f t="shared" si="582"/>
        <v>0</v>
      </c>
      <c r="EC200" s="577">
        <f t="shared" si="582"/>
        <v>0</v>
      </c>
      <c r="ED200" s="574"/>
      <c r="EE200" s="575"/>
      <c r="EF200" s="576">
        <f t="shared" si="583"/>
        <v>0</v>
      </c>
      <c r="EG200" s="577">
        <f t="shared" si="583"/>
        <v>0</v>
      </c>
      <c r="EH200" s="576">
        <f t="shared" si="584"/>
        <v>41</v>
      </c>
      <c r="EI200" s="577">
        <f t="shared" si="584"/>
        <v>52</v>
      </c>
      <c r="EJ200" s="576">
        <f t="shared" si="585"/>
        <v>0</v>
      </c>
      <c r="EK200" s="577">
        <f t="shared" si="585"/>
        <v>0</v>
      </c>
      <c r="EL200" s="574">
        <v>3.1794871794871802</v>
      </c>
      <c r="EM200" s="575">
        <v>3.4367816091954002</v>
      </c>
      <c r="EN200" s="576">
        <f t="shared" si="586"/>
        <v>79.487179487179503</v>
      </c>
      <c r="EO200" s="577">
        <f t="shared" si="586"/>
        <v>85.919540229885001</v>
      </c>
      <c r="EP200" s="574">
        <v>3.7291666666666701</v>
      </c>
      <c r="EQ200" s="575">
        <v>3.3541666666666701</v>
      </c>
      <c r="ER200" s="576">
        <f t="shared" si="587"/>
        <v>59.666666666666721</v>
      </c>
      <c r="ES200" s="577">
        <f t="shared" si="587"/>
        <v>90.562500000000085</v>
      </c>
      <c r="ET200" s="574"/>
      <c r="EU200" s="575"/>
      <c r="EV200" s="576">
        <f t="shared" si="588"/>
        <v>0</v>
      </c>
      <c r="EW200" s="577">
        <f t="shared" si="588"/>
        <v>0</v>
      </c>
      <c r="EX200" s="576">
        <f t="shared" si="589"/>
        <v>3.3939962476547856</v>
      </c>
      <c r="EY200" s="577">
        <f t="shared" si="589"/>
        <v>3.3938853890362517</v>
      </c>
      <c r="EZ200" s="576">
        <f t="shared" si="590"/>
        <v>139.15384615384622</v>
      </c>
      <c r="FA200" s="577">
        <f t="shared" si="590"/>
        <v>176.48204022988509</v>
      </c>
      <c r="FB200" s="574"/>
      <c r="FC200" s="575"/>
      <c r="FD200" s="576">
        <f t="shared" si="591"/>
        <v>0</v>
      </c>
      <c r="FE200" s="577">
        <f t="shared" si="591"/>
        <v>0</v>
      </c>
      <c r="FF200" s="574"/>
      <c r="FG200" s="575"/>
      <c r="FH200" s="576">
        <f t="shared" si="592"/>
        <v>0</v>
      </c>
      <c r="FI200" s="577">
        <f t="shared" si="592"/>
        <v>0</v>
      </c>
      <c r="FJ200" s="574"/>
      <c r="FK200" s="575"/>
      <c r="FL200" s="576">
        <f t="shared" si="593"/>
        <v>0</v>
      </c>
      <c r="FM200" s="577">
        <f t="shared" si="593"/>
        <v>0</v>
      </c>
      <c r="FN200" s="576">
        <f t="shared" si="594"/>
        <v>0</v>
      </c>
      <c r="FO200" s="577">
        <f t="shared" si="594"/>
        <v>0</v>
      </c>
      <c r="FP200" s="576">
        <f t="shared" si="595"/>
        <v>0</v>
      </c>
      <c r="FQ200" s="577">
        <f t="shared" si="595"/>
        <v>0</v>
      </c>
      <c r="FR200" s="574"/>
      <c r="FS200" s="575"/>
      <c r="FT200" s="576">
        <f t="shared" si="596"/>
        <v>0</v>
      </c>
      <c r="FU200" s="577">
        <f t="shared" si="596"/>
        <v>0</v>
      </c>
      <c r="FV200" s="574"/>
      <c r="FW200" s="575"/>
      <c r="FX200" s="576">
        <f t="shared" si="597"/>
        <v>0</v>
      </c>
      <c r="FY200" s="577">
        <f t="shared" si="597"/>
        <v>0</v>
      </c>
      <c r="FZ200" s="574"/>
      <c r="GA200" s="575"/>
      <c r="GB200" s="576">
        <f t="shared" si="598"/>
        <v>0</v>
      </c>
      <c r="GC200" s="577">
        <f t="shared" si="598"/>
        <v>0</v>
      </c>
      <c r="GD200" s="576">
        <f t="shared" si="599"/>
        <v>131</v>
      </c>
      <c r="GE200" s="577">
        <f t="shared" si="599"/>
        <v>148</v>
      </c>
      <c r="GF200" s="576">
        <f t="shared" si="599"/>
        <v>0</v>
      </c>
      <c r="GG200" s="577">
        <f t="shared" si="599"/>
        <v>0</v>
      </c>
      <c r="GH200" s="576">
        <f t="shared" si="600"/>
        <v>574.98717948717945</v>
      </c>
      <c r="GI200" s="577">
        <f t="shared" si="600"/>
        <v>665.52568175191414</v>
      </c>
      <c r="GJ200" s="590"/>
      <c r="GK200" s="577" t="str">
        <f t="shared" si="601"/>
        <v/>
      </c>
      <c r="GL200" s="576">
        <f t="shared" si="602"/>
        <v>154</v>
      </c>
      <c r="GM200" s="577">
        <f t="shared" si="602"/>
        <v>212</v>
      </c>
      <c r="GN200" s="576">
        <f t="shared" si="602"/>
        <v>0</v>
      </c>
      <c r="GO200" s="577">
        <f t="shared" si="602"/>
        <v>0</v>
      </c>
      <c r="GP200" s="576">
        <f t="shared" si="603"/>
        <v>882.15153430236637</v>
      </c>
      <c r="GQ200" s="577">
        <f t="shared" si="603"/>
        <v>1061.2663606403012</v>
      </c>
      <c r="GR200" s="576">
        <f t="shared" si="604"/>
        <v>0</v>
      </c>
      <c r="GS200" s="577">
        <f t="shared" si="604"/>
        <v>0</v>
      </c>
      <c r="GT200" s="576">
        <f t="shared" si="605"/>
        <v>285</v>
      </c>
      <c r="GU200" s="577">
        <f t="shared" si="605"/>
        <v>360</v>
      </c>
      <c r="GV200" s="576">
        <f t="shared" si="605"/>
        <v>0</v>
      </c>
      <c r="GW200" s="577">
        <f t="shared" si="605"/>
        <v>0</v>
      </c>
      <c r="GX200" s="576">
        <f t="shared" si="606"/>
        <v>1457.1387137895458</v>
      </c>
      <c r="GY200" s="577">
        <f t="shared" si="606"/>
        <v>1726.7920423922153</v>
      </c>
      <c r="GZ200" s="576" t="str">
        <f t="shared" si="606"/>
        <v/>
      </c>
      <c r="HA200" s="577" t="str">
        <f t="shared" si="606"/>
        <v/>
      </c>
      <c r="HB200" s="576">
        <f t="shared" si="607"/>
        <v>0</v>
      </c>
      <c r="HC200" s="577">
        <f t="shared" si="607"/>
        <v>0</v>
      </c>
      <c r="HD200" s="576">
        <f t="shared" si="607"/>
        <v>0</v>
      </c>
      <c r="HE200" s="577">
        <f t="shared" si="607"/>
        <v>0</v>
      </c>
      <c r="HF200" s="576" t="str">
        <f t="shared" si="608"/>
        <v/>
      </c>
      <c r="HG200" s="577" t="str">
        <f t="shared" si="608"/>
        <v/>
      </c>
      <c r="HH200" s="576" t="str">
        <f t="shared" si="609"/>
        <v/>
      </c>
      <c r="HI200" s="577" t="str">
        <f t="shared" si="609"/>
        <v/>
      </c>
      <c r="HJ200" s="576">
        <f t="shared" si="610"/>
        <v>1457.1387137895458</v>
      </c>
      <c r="HK200" s="577">
        <f t="shared" si="610"/>
        <v>1726.7920423922155</v>
      </c>
      <c r="HL200" s="576" t="str">
        <f t="shared" si="611"/>
        <v/>
      </c>
      <c r="HM200" s="577" t="str">
        <f t="shared" si="611"/>
        <v/>
      </c>
    </row>
    <row r="201" spans="1:221">
      <c r="A201" s="80" t="s">
        <v>540</v>
      </c>
      <c r="B201" s="86" t="s">
        <v>569</v>
      </c>
      <c r="C201" s="525"/>
      <c r="D201" s="83">
        <v>198330</v>
      </c>
      <c r="E201" s="524">
        <v>9</v>
      </c>
      <c r="F201" s="574">
        <v>704</v>
      </c>
      <c r="G201" s="575">
        <v>721</v>
      </c>
      <c r="H201" s="574">
        <v>12</v>
      </c>
      <c r="I201" s="575">
        <v>18</v>
      </c>
      <c r="J201" s="576">
        <f t="shared" si="544"/>
        <v>692</v>
      </c>
      <c r="K201" s="577">
        <f t="shared" si="544"/>
        <v>703</v>
      </c>
      <c r="L201" s="574"/>
      <c r="M201" s="575"/>
      <c r="N201" s="581">
        <f t="shared" si="545"/>
        <v>692</v>
      </c>
      <c r="O201" s="582">
        <f t="shared" si="545"/>
        <v>703</v>
      </c>
      <c r="P201" s="581">
        <f t="shared" si="545"/>
        <v>0</v>
      </c>
      <c r="Q201" s="582">
        <f t="shared" si="545"/>
        <v>0</v>
      </c>
      <c r="R201" s="574">
        <v>0</v>
      </c>
      <c r="S201" s="575">
        <v>0</v>
      </c>
      <c r="T201" s="576">
        <f t="shared" si="546"/>
        <v>0</v>
      </c>
      <c r="U201" s="577">
        <f t="shared" si="546"/>
        <v>0</v>
      </c>
      <c r="V201" s="574">
        <v>23</v>
      </c>
      <c r="W201" s="575">
        <v>25</v>
      </c>
      <c r="X201" s="576">
        <f t="shared" si="547"/>
        <v>0</v>
      </c>
      <c r="Y201" s="577">
        <f t="shared" si="547"/>
        <v>0</v>
      </c>
      <c r="Z201" s="574"/>
      <c r="AA201" s="575"/>
      <c r="AB201" s="576">
        <f t="shared" si="548"/>
        <v>0</v>
      </c>
      <c r="AC201" s="577">
        <f t="shared" si="548"/>
        <v>0</v>
      </c>
      <c r="AD201" s="576">
        <f t="shared" si="549"/>
        <v>23</v>
      </c>
      <c r="AE201" s="577">
        <f t="shared" si="549"/>
        <v>25</v>
      </c>
      <c r="AF201" s="576">
        <f t="shared" si="550"/>
        <v>0</v>
      </c>
      <c r="AG201" s="577">
        <f t="shared" si="550"/>
        <v>0</v>
      </c>
      <c r="AH201" s="574"/>
      <c r="AI201" s="575"/>
      <c r="AJ201" s="576">
        <f t="shared" si="551"/>
        <v>0</v>
      </c>
      <c r="AK201" s="577">
        <f t="shared" si="551"/>
        <v>0</v>
      </c>
      <c r="AL201" s="574">
        <v>6.0289855072463796</v>
      </c>
      <c r="AM201" s="575">
        <v>5.2307692307692299</v>
      </c>
      <c r="AN201" s="576">
        <f t="shared" si="552"/>
        <v>138.66666666666674</v>
      </c>
      <c r="AO201" s="577">
        <f t="shared" si="552"/>
        <v>130.76923076923075</v>
      </c>
      <c r="AP201" s="574"/>
      <c r="AQ201" s="575"/>
      <c r="AR201" s="576">
        <f t="shared" si="553"/>
        <v>0</v>
      </c>
      <c r="AS201" s="577">
        <f t="shared" si="553"/>
        <v>0</v>
      </c>
      <c r="AT201" s="576">
        <f t="shared" si="554"/>
        <v>6.0289855072463805</v>
      </c>
      <c r="AU201" s="577">
        <f t="shared" si="554"/>
        <v>5.2307692307692299</v>
      </c>
      <c r="AV201" s="576">
        <f t="shared" si="555"/>
        <v>138.66666666666674</v>
      </c>
      <c r="AW201" s="577">
        <f t="shared" si="555"/>
        <v>130.76923076923075</v>
      </c>
      <c r="AX201" s="574"/>
      <c r="AY201" s="575"/>
      <c r="AZ201" s="576">
        <f t="shared" si="556"/>
        <v>0</v>
      </c>
      <c r="BA201" s="577">
        <f t="shared" si="556"/>
        <v>0</v>
      </c>
      <c r="BB201" s="574"/>
      <c r="BC201" s="575"/>
      <c r="BD201" s="576">
        <f t="shared" si="557"/>
        <v>0</v>
      </c>
      <c r="BE201" s="577">
        <f t="shared" si="557"/>
        <v>0</v>
      </c>
      <c r="BF201" s="574"/>
      <c r="BG201" s="575"/>
      <c r="BH201" s="576">
        <f t="shared" si="558"/>
        <v>0</v>
      </c>
      <c r="BI201" s="577">
        <f t="shared" si="558"/>
        <v>0</v>
      </c>
      <c r="BJ201" s="576">
        <f t="shared" si="559"/>
        <v>0</v>
      </c>
      <c r="BK201" s="577">
        <f t="shared" si="559"/>
        <v>0</v>
      </c>
      <c r="BL201" s="576">
        <f t="shared" si="560"/>
        <v>0</v>
      </c>
      <c r="BM201" s="577">
        <f t="shared" si="560"/>
        <v>0</v>
      </c>
      <c r="BN201" s="574">
        <v>353</v>
      </c>
      <c r="BO201" s="575">
        <v>368</v>
      </c>
      <c r="BP201" s="576">
        <f t="shared" si="561"/>
        <v>0</v>
      </c>
      <c r="BQ201" s="577">
        <f t="shared" si="561"/>
        <v>0</v>
      </c>
      <c r="BR201" s="574">
        <v>249</v>
      </c>
      <c r="BS201" s="575">
        <v>244</v>
      </c>
      <c r="BT201" s="576">
        <f t="shared" si="562"/>
        <v>0</v>
      </c>
      <c r="BU201" s="577">
        <f t="shared" si="562"/>
        <v>0</v>
      </c>
      <c r="BV201" s="574"/>
      <c r="BW201" s="575"/>
      <c r="BX201" s="576">
        <f t="shared" si="563"/>
        <v>0</v>
      </c>
      <c r="BY201" s="577">
        <f t="shared" si="563"/>
        <v>0</v>
      </c>
      <c r="BZ201" s="576">
        <f t="shared" si="564"/>
        <v>602</v>
      </c>
      <c r="CA201" s="577">
        <f t="shared" si="564"/>
        <v>612</v>
      </c>
      <c r="CB201" s="576">
        <f t="shared" si="565"/>
        <v>0</v>
      </c>
      <c r="CC201" s="577">
        <f t="shared" si="565"/>
        <v>0</v>
      </c>
      <c r="CD201" s="574">
        <v>3.0368324125230202</v>
      </c>
      <c r="CE201" s="575">
        <v>3.3595800524934298</v>
      </c>
      <c r="CF201" s="576">
        <f t="shared" si="566"/>
        <v>1072.001841620626</v>
      </c>
      <c r="CG201" s="577">
        <f t="shared" si="566"/>
        <v>1236.3254593175823</v>
      </c>
      <c r="CH201" s="574">
        <v>3.62815405046481</v>
      </c>
      <c r="CI201" s="575">
        <v>4.1881720430107503</v>
      </c>
      <c r="CJ201" s="576">
        <f t="shared" si="567"/>
        <v>903.41035856573774</v>
      </c>
      <c r="CK201" s="577">
        <f t="shared" si="567"/>
        <v>1021.9139784946231</v>
      </c>
      <c r="CL201" s="574"/>
      <c r="CM201" s="575"/>
      <c r="CN201" s="576">
        <f t="shared" si="568"/>
        <v>0</v>
      </c>
      <c r="CO201" s="577">
        <f t="shared" si="568"/>
        <v>0</v>
      </c>
      <c r="CP201" s="576">
        <f t="shared" si="569"/>
        <v>3.2814156149275147</v>
      </c>
      <c r="CQ201" s="577">
        <f t="shared" si="569"/>
        <v>3.6899337219153683</v>
      </c>
      <c r="CR201" s="576">
        <f t="shared" si="570"/>
        <v>1975.4122001863639</v>
      </c>
      <c r="CS201" s="577">
        <f t="shared" si="570"/>
        <v>2258.2394378122053</v>
      </c>
      <c r="CT201" s="574"/>
      <c r="CU201" s="575"/>
      <c r="CV201" s="576">
        <f t="shared" si="571"/>
        <v>0</v>
      </c>
      <c r="CW201" s="577">
        <f t="shared" si="571"/>
        <v>0</v>
      </c>
      <c r="CX201" s="574"/>
      <c r="CY201" s="575"/>
      <c r="CZ201" s="576">
        <f t="shared" si="572"/>
        <v>0</v>
      </c>
      <c r="DA201" s="577">
        <f t="shared" si="572"/>
        <v>0</v>
      </c>
      <c r="DB201" s="574"/>
      <c r="DC201" s="575"/>
      <c r="DD201" s="576">
        <f t="shared" si="573"/>
        <v>0</v>
      </c>
      <c r="DE201" s="577">
        <f t="shared" si="573"/>
        <v>0</v>
      </c>
      <c r="DF201" s="576">
        <f t="shared" si="574"/>
        <v>0</v>
      </c>
      <c r="DG201" s="577">
        <f t="shared" si="574"/>
        <v>0</v>
      </c>
      <c r="DH201" s="576">
        <f t="shared" si="575"/>
        <v>0</v>
      </c>
      <c r="DI201" s="577">
        <f t="shared" si="575"/>
        <v>0</v>
      </c>
      <c r="DJ201" s="576">
        <f t="shared" si="576"/>
        <v>625</v>
      </c>
      <c r="DK201" s="577">
        <f t="shared" si="576"/>
        <v>637</v>
      </c>
      <c r="DL201" s="576">
        <f t="shared" si="576"/>
        <v>0</v>
      </c>
      <c r="DM201" s="577">
        <f t="shared" si="576"/>
        <v>0</v>
      </c>
      <c r="DN201" s="576">
        <f t="shared" si="577"/>
        <v>3.3825261869648484</v>
      </c>
      <c r="DO201" s="577">
        <f t="shared" si="577"/>
        <v>3.7504060731262734</v>
      </c>
      <c r="DP201" s="576">
        <f t="shared" si="578"/>
        <v>2114.0788668530304</v>
      </c>
      <c r="DQ201" s="577">
        <f t="shared" si="578"/>
        <v>2389.0086685814363</v>
      </c>
      <c r="DR201" s="576">
        <f t="shared" si="579"/>
        <v>0</v>
      </c>
      <c r="DS201" s="577">
        <f t="shared" si="579"/>
        <v>0</v>
      </c>
      <c r="DT201" s="576">
        <f t="shared" si="580"/>
        <v>0</v>
      </c>
      <c r="DU201" s="577">
        <f t="shared" si="580"/>
        <v>0</v>
      </c>
      <c r="DV201" s="574">
        <v>33</v>
      </c>
      <c r="DW201" s="575">
        <v>35</v>
      </c>
      <c r="DX201" s="576">
        <f t="shared" si="581"/>
        <v>0</v>
      </c>
      <c r="DY201" s="577">
        <f t="shared" si="581"/>
        <v>0</v>
      </c>
      <c r="DZ201" s="574">
        <v>34</v>
      </c>
      <c r="EA201" s="575">
        <v>31</v>
      </c>
      <c r="EB201" s="576">
        <f t="shared" si="582"/>
        <v>0</v>
      </c>
      <c r="EC201" s="577">
        <f t="shared" si="582"/>
        <v>0</v>
      </c>
      <c r="ED201" s="574"/>
      <c r="EE201" s="575"/>
      <c r="EF201" s="576">
        <f t="shared" si="583"/>
        <v>0</v>
      </c>
      <c r="EG201" s="577">
        <f t="shared" si="583"/>
        <v>0</v>
      </c>
      <c r="EH201" s="576">
        <f t="shared" si="584"/>
        <v>67</v>
      </c>
      <c r="EI201" s="577">
        <f t="shared" si="584"/>
        <v>66</v>
      </c>
      <c r="EJ201" s="576">
        <f t="shared" si="585"/>
        <v>0</v>
      </c>
      <c r="EK201" s="577">
        <f t="shared" si="585"/>
        <v>0</v>
      </c>
      <c r="EL201" s="574">
        <v>2.2020202020202002</v>
      </c>
      <c r="EM201" s="575">
        <v>3.0476190476190501</v>
      </c>
      <c r="EN201" s="576">
        <f t="shared" si="586"/>
        <v>72.6666666666666</v>
      </c>
      <c r="EO201" s="577">
        <f t="shared" si="586"/>
        <v>106.66666666666676</v>
      </c>
      <c r="EP201" s="574">
        <v>2.8095238095238102</v>
      </c>
      <c r="EQ201" s="575">
        <v>3.4408602150537599</v>
      </c>
      <c r="ER201" s="576">
        <f t="shared" si="587"/>
        <v>95.523809523809547</v>
      </c>
      <c r="ES201" s="577">
        <f t="shared" si="587"/>
        <v>106.66666666666656</v>
      </c>
      <c r="ET201" s="574"/>
      <c r="EU201" s="575"/>
      <c r="EV201" s="576">
        <f t="shared" si="588"/>
        <v>0</v>
      </c>
      <c r="EW201" s="577">
        <f t="shared" si="588"/>
        <v>0</v>
      </c>
      <c r="EX201" s="576">
        <f t="shared" si="589"/>
        <v>2.5103056147832259</v>
      </c>
      <c r="EY201" s="577">
        <f t="shared" si="589"/>
        <v>3.2323232323232318</v>
      </c>
      <c r="EZ201" s="576">
        <f t="shared" si="590"/>
        <v>168.19047619047615</v>
      </c>
      <c r="FA201" s="577">
        <f t="shared" si="590"/>
        <v>213.33333333333331</v>
      </c>
      <c r="FB201" s="574"/>
      <c r="FC201" s="575"/>
      <c r="FD201" s="576">
        <f t="shared" si="591"/>
        <v>0</v>
      </c>
      <c r="FE201" s="577">
        <f t="shared" si="591"/>
        <v>0</v>
      </c>
      <c r="FF201" s="574"/>
      <c r="FG201" s="575"/>
      <c r="FH201" s="576">
        <f t="shared" si="592"/>
        <v>0</v>
      </c>
      <c r="FI201" s="577">
        <f t="shared" si="592"/>
        <v>0</v>
      </c>
      <c r="FJ201" s="574"/>
      <c r="FK201" s="575"/>
      <c r="FL201" s="576">
        <f t="shared" si="593"/>
        <v>0</v>
      </c>
      <c r="FM201" s="577">
        <f t="shared" si="593"/>
        <v>0</v>
      </c>
      <c r="FN201" s="576">
        <f t="shared" si="594"/>
        <v>0</v>
      </c>
      <c r="FO201" s="577">
        <f t="shared" si="594"/>
        <v>0</v>
      </c>
      <c r="FP201" s="576">
        <f t="shared" si="595"/>
        <v>0</v>
      </c>
      <c r="FQ201" s="577">
        <f t="shared" si="595"/>
        <v>0</v>
      </c>
      <c r="FR201" s="574"/>
      <c r="FS201" s="575"/>
      <c r="FT201" s="576">
        <f t="shared" si="596"/>
        <v>0</v>
      </c>
      <c r="FU201" s="577">
        <f t="shared" si="596"/>
        <v>0</v>
      </c>
      <c r="FV201" s="574"/>
      <c r="FW201" s="575"/>
      <c r="FX201" s="576">
        <f t="shared" si="597"/>
        <v>0</v>
      </c>
      <c r="FY201" s="577">
        <f t="shared" si="597"/>
        <v>0</v>
      </c>
      <c r="FZ201" s="574"/>
      <c r="GA201" s="575"/>
      <c r="GB201" s="576">
        <f t="shared" si="598"/>
        <v>0</v>
      </c>
      <c r="GC201" s="577">
        <f t="shared" si="598"/>
        <v>0</v>
      </c>
      <c r="GD201" s="576">
        <f t="shared" si="599"/>
        <v>386</v>
      </c>
      <c r="GE201" s="577">
        <f t="shared" si="599"/>
        <v>403</v>
      </c>
      <c r="GF201" s="576">
        <f t="shared" si="599"/>
        <v>0</v>
      </c>
      <c r="GG201" s="577">
        <f t="shared" si="599"/>
        <v>0</v>
      </c>
      <c r="GH201" s="576">
        <f t="shared" si="600"/>
        <v>1144.6685082872925</v>
      </c>
      <c r="GI201" s="577">
        <f t="shared" si="600"/>
        <v>1342.992125984249</v>
      </c>
      <c r="GJ201" s="590"/>
      <c r="GK201" s="577" t="str">
        <f t="shared" si="601"/>
        <v/>
      </c>
      <c r="GL201" s="576">
        <f t="shared" si="602"/>
        <v>306</v>
      </c>
      <c r="GM201" s="577">
        <f t="shared" si="602"/>
        <v>300</v>
      </c>
      <c r="GN201" s="576">
        <f t="shared" si="602"/>
        <v>0</v>
      </c>
      <c r="GO201" s="577">
        <f t="shared" si="602"/>
        <v>0</v>
      </c>
      <c r="GP201" s="576">
        <f t="shared" si="603"/>
        <v>1137.6008347562142</v>
      </c>
      <c r="GQ201" s="577">
        <f t="shared" si="603"/>
        <v>1259.3498759305203</v>
      </c>
      <c r="GR201" s="576">
        <f t="shared" si="604"/>
        <v>0</v>
      </c>
      <c r="GS201" s="577">
        <f t="shared" si="604"/>
        <v>0</v>
      </c>
      <c r="GT201" s="576">
        <f t="shared" si="605"/>
        <v>692</v>
      </c>
      <c r="GU201" s="577">
        <f t="shared" si="605"/>
        <v>703</v>
      </c>
      <c r="GV201" s="576">
        <f t="shared" si="605"/>
        <v>0</v>
      </c>
      <c r="GW201" s="577">
        <f t="shared" si="605"/>
        <v>0</v>
      </c>
      <c r="GX201" s="576">
        <f t="shared" si="606"/>
        <v>2282.2693430435065</v>
      </c>
      <c r="GY201" s="577">
        <f t="shared" si="606"/>
        <v>2602.3420019147693</v>
      </c>
      <c r="GZ201" s="576" t="str">
        <f t="shared" si="606"/>
        <v/>
      </c>
      <c r="HA201" s="577" t="str">
        <f t="shared" si="606"/>
        <v/>
      </c>
      <c r="HB201" s="576">
        <f t="shared" si="607"/>
        <v>0</v>
      </c>
      <c r="HC201" s="577">
        <f t="shared" si="607"/>
        <v>0</v>
      </c>
      <c r="HD201" s="576">
        <f t="shared" si="607"/>
        <v>0</v>
      </c>
      <c r="HE201" s="577">
        <f t="shared" si="607"/>
        <v>0</v>
      </c>
      <c r="HF201" s="576" t="str">
        <f t="shared" si="608"/>
        <v/>
      </c>
      <c r="HG201" s="577" t="str">
        <f t="shared" si="608"/>
        <v/>
      </c>
      <c r="HH201" s="576" t="str">
        <f t="shared" si="609"/>
        <v/>
      </c>
      <c r="HI201" s="577" t="str">
        <f t="shared" si="609"/>
        <v/>
      </c>
      <c r="HJ201" s="576">
        <f t="shared" si="610"/>
        <v>2282.2693430435065</v>
      </c>
      <c r="HK201" s="577">
        <f t="shared" si="610"/>
        <v>2602.3420019147698</v>
      </c>
      <c r="HL201" s="576" t="str">
        <f t="shared" si="611"/>
        <v/>
      </c>
      <c r="HM201" s="577" t="str">
        <f t="shared" si="611"/>
        <v/>
      </c>
    </row>
    <row r="202" spans="1:221">
      <c r="A202" s="80" t="s">
        <v>540</v>
      </c>
      <c r="B202" s="81" t="s">
        <v>571</v>
      </c>
      <c r="C202" s="105"/>
      <c r="D202" s="83">
        <v>198367</v>
      </c>
      <c r="E202" s="524">
        <v>9</v>
      </c>
      <c r="F202" s="574">
        <v>499</v>
      </c>
      <c r="G202" s="575">
        <v>604</v>
      </c>
      <c r="H202" s="574">
        <v>68</v>
      </c>
      <c r="I202" s="575">
        <v>134</v>
      </c>
      <c r="J202" s="576">
        <f t="shared" si="544"/>
        <v>431</v>
      </c>
      <c r="K202" s="577">
        <f t="shared" si="544"/>
        <v>470</v>
      </c>
      <c r="L202" s="574"/>
      <c r="M202" s="575"/>
      <c r="N202" s="581">
        <f t="shared" si="545"/>
        <v>431</v>
      </c>
      <c r="O202" s="582">
        <f t="shared" si="545"/>
        <v>470</v>
      </c>
      <c r="P202" s="581">
        <f t="shared" si="545"/>
        <v>0</v>
      </c>
      <c r="Q202" s="582">
        <f t="shared" si="545"/>
        <v>0</v>
      </c>
      <c r="R202" s="574">
        <v>0</v>
      </c>
      <c r="S202" s="575">
        <v>1</v>
      </c>
      <c r="T202" s="576">
        <f t="shared" si="546"/>
        <v>0</v>
      </c>
      <c r="U202" s="577">
        <f t="shared" si="546"/>
        <v>0</v>
      </c>
      <c r="V202" s="574">
        <v>77</v>
      </c>
      <c r="W202" s="575">
        <v>71</v>
      </c>
      <c r="X202" s="576">
        <f t="shared" si="547"/>
        <v>0</v>
      </c>
      <c r="Y202" s="577">
        <f t="shared" si="547"/>
        <v>0</v>
      </c>
      <c r="Z202" s="574"/>
      <c r="AA202" s="575"/>
      <c r="AB202" s="576">
        <f t="shared" si="548"/>
        <v>0</v>
      </c>
      <c r="AC202" s="577">
        <f t="shared" si="548"/>
        <v>0</v>
      </c>
      <c r="AD202" s="576">
        <f t="shared" si="549"/>
        <v>77</v>
      </c>
      <c r="AE202" s="577">
        <f t="shared" si="549"/>
        <v>72</v>
      </c>
      <c r="AF202" s="576">
        <f t="shared" si="550"/>
        <v>0</v>
      </c>
      <c r="AG202" s="577">
        <f t="shared" si="550"/>
        <v>0</v>
      </c>
      <c r="AH202" s="574"/>
      <c r="AI202" s="575">
        <v>6.8888888888888902</v>
      </c>
      <c r="AJ202" s="576">
        <f t="shared" si="551"/>
        <v>0</v>
      </c>
      <c r="AK202" s="577">
        <f t="shared" si="551"/>
        <v>6.8888888888888902</v>
      </c>
      <c r="AL202" s="574">
        <v>4.7435897435897401</v>
      </c>
      <c r="AM202" s="575">
        <v>4.5851063829787204</v>
      </c>
      <c r="AN202" s="576">
        <f t="shared" si="552"/>
        <v>365.25641025640999</v>
      </c>
      <c r="AO202" s="577">
        <f t="shared" si="552"/>
        <v>325.54255319148916</v>
      </c>
      <c r="AP202" s="574"/>
      <c r="AQ202" s="575"/>
      <c r="AR202" s="576">
        <f t="shared" si="553"/>
        <v>0</v>
      </c>
      <c r="AS202" s="577">
        <f t="shared" si="553"/>
        <v>0</v>
      </c>
      <c r="AT202" s="576">
        <f t="shared" si="554"/>
        <v>4.7435897435897401</v>
      </c>
      <c r="AU202" s="577">
        <f t="shared" si="554"/>
        <v>4.6171033622274731</v>
      </c>
      <c r="AV202" s="576">
        <f t="shared" si="555"/>
        <v>365.25641025640999</v>
      </c>
      <c r="AW202" s="577">
        <f t="shared" si="555"/>
        <v>332.43144208037808</v>
      </c>
      <c r="AX202" s="574"/>
      <c r="AY202" s="575"/>
      <c r="AZ202" s="576">
        <f t="shared" si="556"/>
        <v>0</v>
      </c>
      <c r="BA202" s="577">
        <f t="shared" si="556"/>
        <v>0</v>
      </c>
      <c r="BB202" s="574"/>
      <c r="BC202" s="575"/>
      <c r="BD202" s="576">
        <f t="shared" si="557"/>
        <v>0</v>
      </c>
      <c r="BE202" s="577">
        <f t="shared" si="557"/>
        <v>0</v>
      </c>
      <c r="BF202" s="574"/>
      <c r="BG202" s="575"/>
      <c r="BH202" s="576">
        <f t="shared" si="558"/>
        <v>0</v>
      </c>
      <c r="BI202" s="577">
        <f t="shared" si="558"/>
        <v>0</v>
      </c>
      <c r="BJ202" s="576">
        <f t="shared" si="559"/>
        <v>0</v>
      </c>
      <c r="BK202" s="577">
        <f t="shared" si="559"/>
        <v>0</v>
      </c>
      <c r="BL202" s="576">
        <f t="shared" si="560"/>
        <v>0</v>
      </c>
      <c r="BM202" s="577">
        <f t="shared" si="560"/>
        <v>0</v>
      </c>
      <c r="BN202" s="574">
        <v>153</v>
      </c>
      <c r="BO202" s="575">
        <v>158</v>
      </c>
      <c r="BP202" s="576">
        <f t="shared" si="561"/>
        <v>0</v>
      </c>
      <c r="BQ202" s="577">
        <f t="shared" si="561"/>
        <v>0</v>
      </c>
      <c r="BR202" s="574">
        <v>131</v>
      </c>
      <c r="BS202" s="575">
        <v>158</v>
      </c>
      <c r="BT202" s="576">
        <f t="shared" si="562"/>
        <v>0</v>
      </c>
      <c r="BU202" s="577">
        <f t="shared" si="562"/>
        <v>0</v>
      </c>
      <c r="BV202" s="574"/>
      <c r="BW202" s="575"/>
      <c r="BX202" s="576">
        <f t="shared" si="563"/>
        <v>0</v>
      </c>
      <c r="BY202" s="577">
        <f t="shared" si="563"/>
        <v>0</v>
      </c>
      <c r="BZ202" s="576">
        <f t="shared" si="564"/>
        <v>284</v>
      </c>
      <c r="CA202" s="577">
        <f t="shared" si="564"/>
        <v>316</v>
      </c>
      <c r="CB202" s="576">
        <f t="shared" si="565"/>
        <v>0</v>
      </c>
      <c r="CC202" s="577">
        <f t="shared" si="565"/>
        <v>0</v>
      </c>
      <c r="CD202" s="574">
        <v>3.75449101796407</v>
      </c>
      <c r="CE202" s="575">
        <v>4.0991452991452997</v>
      </c>
      <c r="CF202" s="576">
        <f t="shared" si="566"/>
        <v>574.43712574850269</v>
      </c>
      <c r="CG202" s="577">
        <f t="shared" si="566"/>
        <v>647.66495726495737</v>
      </c>
      <c r="CH202" s="574">
        <v>4.9873417721519004</v>
      </c>
      <c r="CI202" s="575">
        <v>4.9447154471544801</v>
      </c>
      <c r="CJ202" s="576">
        <f t="shared" si="567"/>
        <v>653.34177215189891</v>
      </c>
      <c r="CK202" s="577">
        <f t="shared" si="567"/>
        <v>781.26504065040785</v>
      </c>
      <c r="CL202" s="574"/>
      <c r="CM202" s="575"/>
      <c r="CN202" s="576">
        <f t="shared" si="568"/>
        <v>0</v>
      </c>
      <c r="CO202" s="577">
        <f t="shared" si="568"/>
        <v>0</v>
      </c>
      <c r="CP202" s="576">
        <f t="shared" si="569"/>
        <v>4.3231651334521191</v>
      </c>
      <c r="CQ202" s="577">
        <f t="shared" si="569"/>
        <v>4.5219303731498899</v>
      </c>
      <c r="CR202" s="576">
        <f t="shared" si="570"/>
        <v>1227.7788979004017</v>
      </c>
      <c r="CS202" s="577">
        <f t="shared" si="570"/>
        <v>1428.9299979153652</v>
      </c>
      <c r="CT202" s="574"/>
      <c r="CU202" s="575"/>
      <c r="CV202" s="576">
        <f t="shared" si="571"/>
        <v>0</v>
      </c>
      <c r="CW202" s="577">
        <f t="shared" si="571"/>
        <v>0</v>
      </c>
      <c r="CX202" s="574"/>
      <c r="CY202" s="575"/>
      <c r="CZ202" s="576">
        <f t="shared" si="572"/>
        <v>0</v>
      </c>
      <c r="DA202" s="577">
        <f t="shared" si="572"/>
        <v>0</v>
      </c>
      <c r="DB202" s="574"/>
      <c r="DC202" s="575"/>
      <c r="DD202" s="576">
        <f t="shared" si="573"/>
        <v>0</v>
      </c>
      <c r="DE202" s="577">
        <f t="shared" si="573"/>
        <v>0</v>
      </c>
      <c r="DF202" s="576">
        <f t="shared" si="574"/>
        <v>0</v>
      </c>
      <c r="DG202" s="577">
        <f t="shared" si="574"/>
        <v>0</v>
      </c>
      <c r="DH202" s="576">
        <f t="shared" si="575"/>
        <v>0</v>
      </c>
      <c r="DI202" s="577">
        <f t="shared" si="575"/>
        <v>0</v>
      </c>
      <c r="DJ202" s="576">
        <f t="shared" si="576"/>
        <v>361</v>
      </c>
      <c r="DK202" s="577">
        <f t="shared" si="576"/>
        <v>388</v>
      </c>
      <c r="DL202" s="576">
        <f t="shared" si="576"/>
        <v>0</v>
      </c>
      <c r="DM202" s="577">
        <f t="shared" si="576"/>
        <v>0</v>
      </c>
      <c r="DN202" s="576">
        <f t="shared" si="577"/>
        <v>4.4128401888000326</v>
      </c>
      <c r="DO202" s="577">
        <f t="shared" si="577"/>
        <v>4.5395913401952148</v>
      </c>
      <c r="DP202" s="576">
        <f t="shared" si="578"/>
        <v>1593.0353081568119</v>
      </c>
      <c r="DQ202" s="577">
        <f t="shared" si="578"/>
        <v>1761.3614399957432</v>
      </c>
      <c r="DR202" s="576">
        <f t="shared" si="579"/>
        <v>0</v>
      </c>
      <c r="DS202" s="577">
        <f t="shared" si="579"/>
        <v>0</v>
      </c>
      <c r="DT202" s="576">
        <f t="shared" si="580"/>
        <v>0</v>
      </c>
      <c r="DU202" s="577">
        <f t="shared" si="580"/>
        <v>0</v>
      </c>
      <c r="DV202" s="574">
        <v>25</v>
      </c>
      <c r="DW202" s="575">
        <v>36</v>
      </c>
      <c r="DX202" s="576">
        <f t="shared" si="581"/>
        <v>0</v>
      </c>
      <c r="DY202" s="577">
        <f t="shared" si="581"/>
        <v>0</v>
      </c>
      <c r="DZ202" s="574">
        <v>45</v>
      </c>
      <c r="EA202" s="575">
        <v>46</v>
      </c>
      <c r="EB202" s="576">
        <f t="shared" si="582"/>
        <v>0</v>
      </c>
      <c r="EC202" s="577">
        <f t="shared" si="582"/>
        <v>0</v>
      </c>
      <c r="ED202" s="574"/>
      <c r="EE202" s="575"/>
      <c r="EF202" s="576">
        <f t="shared" si="583"/>
        <v>0</v>
      </c>
      <c r="EG202" s="577">
        <f t="shared" si="583"/>
        <v>0</v>
      </c>
      <c r="EH202" s="576">
        <f t="shared" si="584"/>
        <v>70</v>
      </c>
      <c r="EI202" s="577">
        <f t="shared" si="584"/>
        <v>82</v>
      </c>
      <c r="EJ202" s="576">
        <f t="shared" si="585"/>
        <v>0</v>
      </c>
      <c r="EK202" s="577">
        <f t="shared" si="585"/>
        <v>0</v>
      </c>
      <c r="EL202" s="574">
        <v>2.3928571428571401</v>
      </c>
      <c r="EM202" s="575">
        <v>3.25</v>
      </c>
      <c r="EN202" s="576">
        <f t="shared" si="586"/>
        <v>59.821428571428505</v>
      </c>
      <c r="EO202" s="577">
        <f t="shared" si="586"/>
        <v>117</v>
      </c>
      <c r="EP202" s="574">
        <v>3.0181818181818199</v>
      </c>
      <c r="EQ202" s="575">
        <v>2.6137566137566099</v>
      </c>
      <c r="ER202" s="576">
        <f t="shared" si="587"/>
        <v>135.8181818181819</v>
      </c>
      <c r="ES202" s="577">
        <f t="shared" si="587"/>
        <v>120.23280423280406</v>
      </c>
      <c r="ET202" s="574"/>
      <c r="EU202" s="575"/>
      <c r="EV202" s="576">
        <f t="shared" si="588"/>
        <v>0</v>
      </c>
      <c r="EW202" s="577">
        <f t="shared" si="588"/>
        <v>0</v>
      </c>
      <c r="EX202" s="576">
        <f t="shared" si="589"/>
        <v>2.7948515769944344</v>
      </c>
      <c r="EY202" s="577">
        <f t="shared" si="589"/>
        <v>2.8930829784488301</v>
      </c>
      <c r="EZ202" s="576">
        <f t="shared" si="590"/>
        <v>195.6396103896104</v>
      </c>
      <c r="FA202" s="577">
        <f t="shared" si="590"/>
        <v>237.23280423280406</v>
      </c>
      <c r="FB202" s="574"/>
      <c r="FC202" s="575"/>
      <c r="FD202" s="576">
        <f t="shared" si="591"/>
        <v>0</v>
      </c>
      <c r="FE202" s="577">
        <f t="shared" si="591"/>
        <v>0</v>
      </c>
      <c r="FF202" s="574"/>
      <c r="FG202" s="575"/>
      <c r="FH202" s="576">
        <f t="shared" si="592"/>
        <v>0</v>
      </c>
      <c r="FI202" s="577">
        <f t="shared" si="592"/>
        <v>0</v>
      </c>
      <c r="FJ202" s="574"/>
      <c r="FK202" s="575"/>
      <c r="FL202" s="576">
        <f t="shared" si="593"/>
        <v>0</v>
      </c>
      <c r="FM202" s="577">
        <f t="shared" si="593"/>
        <v>0</v>
      </c>
      <c r="FN202" s="576">
        <f t="shared" si="594"/>
        <v>0</v>
      </c>
      <c r="FO202" s="577">
        <f t="shared" si="594"/>
        <v>0</v>
      </c>
      <c r="FP202" s="576">
        <f t="shared" si="595"/>
        <v>0</v>
      </c>
      <c r="FQ202" s="577">
        <f t="shared" si="595"/>
        <v>0</v>
      </c>
      <c r="FR202" s="574"/>
      <c r="FS202" s="575"/>
      <c r="FT202" s="576">
        <f t="shared" si="596"/>
        <v>0</v>
      </c>
      <c r="FU202" s="577">
        <f t="shared" si="596"/>
        <v>0</v>
      </c>
      <c r="FV202" s="574"/>
      <c r="FW202" s="575"/>
      <c r="FX202" s="576">
        <f t="shared" si="597"/>
        <v>0</v>
      </c>
      <c r="FY202" s="577">
        <f t="shared" si="597"/>
        <v>0</v>
      </c>
      <c r="FZ202" s="574"/>
      <c r="GA202" s="575"/>
      <c r="GB202" s="576">
        <f t="shared" si="598"/>
        <v>0</v>
      </c>
      <c r="GC202" s="577">
        <f t="shared" si="598"/>
        <v>0</v>
      </c>
      <c r="GD202" s="576">
        <f t="shared" si="599"/>
        <v>178</v>
      </c>
      <c r="GE202" s="577">
        <f t="shared" si="599"/>
        <v>195</v>
      </c>
      <c r="GF202" s="576">
        <f t="shared" si="599"/>
        <v>0</v>
      </c>
      <c r="GG202" s="577">
        <f t="shared" si="599"/>
        <v>0</v>
      </c>
      <c r="GH202" s="576">
        <f t="shared" si="600"/>
        <v>634.25855431993125</v>
      </c>
      <c r="GI202" s="577">
        <f t="shared" si="600"/>
        <v>771.55384615384628</v>
      </c>
      <c r="GJ202" s="590"/>
      <c r="GK202" s="577" t="str">
        <f t="shared" si="601"/>
        <v/>
      </c>
      <c r="GL202" s="576">
        <f t="shared" si="602"/>
        <v>253</v>
      </c>
      <c r="GM202" s="577">
        <f t="shared" si="602"/>
        <v>275</v>
      </c>
      <c r="GN202" s="576">
        <f t="shared" si="602"/>
        <v>0</v>
      </c>
      <c r="GO202" s="577">
        <f t="shared" si="602"/>
        <v>0</v>
      </c>
      <c r="GP202" s="576">
        <f t="shared" si="603"/>
        <v>1154.4163642264909</v>
      </c>
      <c r="GQ202" s="577">
        <f t="shared" si="603"/>
        <v>1227.040398074701</v>
      </c>
      <c r="GR202" s="576">
        <f t="shared" si="604"/>
        <v>0</v>
      </c>
      <c r="GS202" s="577">
        <f t="shared" si="604"/>
        <v>0</v>
      </c>
      <c r="GT202" s="576">
        <f t="shared" si="605"/>
        <v>431</v>
      </c>
      <c r="GU202" s="577">
        <f t="shared" si="605"/>
        <v>470</v>
      </c>
      <c r="GV202" s="576">
        <f t="shared" si="605"/>
        <v>0</v>
      </c>
      <c r="GW202" s="577">
        <f t="shared" si="605"/>
        <v>0</v>
      </c>
      <c r="GX202" s="576">
        <f t="shared" si="606"/>
        <v>1788.6749185464223</v>
      </c>
      <c r="GY202" s="577">
        <f t="shared" si="606"/>
        <v>1998.5942442285473</v>
      </c>
      <c r="GZ202" s="576" t="str">
        <f t="shared" si="606"/>
        <v/>
      </c>
      <c r="HA202" s="577" t="str">
        <f t="shared" si="606"/>
        <v/>
      </c>
      <c r="HB202" s="576">
        <f t="shared" si="607"/>
        <v>0</v>
      </c>
      <c r="HC202" s="577">
        <f t="shared" si="607"/>
        <v>0</v>
      </c>
      <c r="HD202" s="576">
        <f t="shared" si="607"/>
        <v>0</v>
      </c>
      <c r="HE202" s="577">
        <f t="shared" si="607"/>
        <v>0</v>
      </c>
      <c r="HF202" s="576" t="str">
        <f t="shared" si="608"/>
        <v/>
      </c>
      <c r="HG202" s="577" t="str">
        <f t="shared" si="608"/>
        <v/>
      </c>
      <c r="HH202" s="576" t="str">
        <f t="shared" si="609"/>
        <v/>
      </c>
      <c r="HI202" s="577" t="str">
        <f t="shared" si="609"/>
        <v/>
      </c>
      <c r="HJ202" s="576">
        <f t="shared" si="610"/>
        <v>1788.6749185464223</v>
      </c>
      <c r="HK202" s="577">
        <f t="shared" si="610"/>
        <v>1998.5942442285473</v>
      </c>
      <c r="HL202" s="576" t="str">
        <f t="shared" si="611"/>
        <v/>
      </c>
      <c r="HM202" s="577" t="str">
        <f t="shared" si="611"/>
        <v/>
      </c>
    </row>
    <row r="203" spans="1:221">
      <c r="A203" s="80" t="s">
        <v>540</v>
      </c>
      <c r="B203" s="81" t="s">
        <v>572</v>
      </c>
      <c r="C203" s="105"/>
      <c r="D203" s="83">
        <v>198376</v>
      </c>
      <c r="E203" s="524">
        <v>9</v>
      </c>
      <c r="F203" s="574">
        <v>623</v>
      </c>
      <c r="G203" s="575">
        <v>538</v>
      </c>
      <c r="H203" s="574">
        <v>24</v>
      </c>
      <c r="I203" s="575">
        <v>9</v>
      </c>
      <c r="J203" s="576">
        <f t="shared" si="544"/>
        <v>599</v>
      </c>
      <c r="K203" s="577">
        <f t="shared" si="544"/>
        <v>529</v>
      </c>
      <c r="L203" s="574"/>
      <c r="M203" s="575"/>
      <c r="N203" s="581">
        <f t="shared" si="545"/>
        <v>599</v>
      </c>
      <c r="O203" s="582">
        <f t="shared" si="545"/>
        <v>529</v>
      </c>
      <c r="P203" s="581">
        <f t="shared" si="545"/>
        <v>0</v>
      </c>
      <c r="Q203" s="582">
        <f t="shared" si="545"/>
        <v>0</v>
      </c>
      <c r="R203" s="574">
        <v>6</v>
      </c>
      <c r="S203" s="575">
        <v>7</v>
      </c>
      <c r="T203" s="576">
        <f t="shared" si="546"/>
        <v>0</v>
      </c>
      <c r="U203" s="577">
        <f t="shared" si="546"/>
        <v>0</v>
      </c>
      <c r="V203" s="574">
        <v>97</v>
      </c>
      <c r="W203" s="575">
        <v>98</v>
      </c>
      <c r="X203" s="576">
        <f t="shared" si="547"/>
        <v>0</v>
      </c>
      <c r="Y203" s="577">
        <f t="shared" si="547"/>
        <v>0</v>
      </c>
      <c r="Z203" s="574"/>
      <c r="AA203" s="575"/>
      <c r="AB203" s="576">
        <f t="shared" si="548"/>
        <v>0</v>
      </c>
      <c r="AC203" s="577">
        <f t="shared" si="548"/>
        <v>0</v>
      </c>
      <c r="AD203" s="576">
        <f t="shared" si="549"/>
        <v>103</v>
      </c>
      <c r="AE203" s="577">
        <f t="shared" si="549"/>
        <v>105</v>
      </c>
      <c r="AF203" s="576">
        <f t="shared" si="550"/>
        <v>0</v>
      </c>
      <c r="AG203" s="577">
        <f t="shared" si="550"/>
        <v>0</v>
      </c>
      <c r="AH203" s="574">
        <v>1.8888888888888899</v>
      </c>
      <c r="AI203" s="575">
        <v>1.52380952380952</v>
      </c>
      <c r="AJ203" s="576">
        <f t="shared" si="551"/>
        <v>11.333333333333339</v>
      </c>
      <c r="AK203" s="577">
        <f t="shared" si="551"/>
        <v>10.666666666666639</v>
      </c>
      <c r="AL203" s="574">
        <v>4.82704402515723</v>
      </c>
      <c r="AM203" s="575">
        <v>4.7313915857605204</v>
      </c>
      <c r="AN203" s="576">
        <f t="shared" si="552"/>
        <v>468.22327044025133</v>
      </c>
      <c r="AO203" s="577">
        <f t="shared" si="552"/>
        <v>463.67637540453103</v>
      </c>
      <c r="AP203" s="574"/>
      <c r="AQ203" s="575"/>
      <c r="AR203" s="576">
        <f t="shared" si="553"/>
        <v>0</v>
      </c>
      <c r="AS203" s="577">
        <f t="shared" si="553"/>
        <v>0</v>
      </c>
      <c r="AT203" s="576">
        <f t="shared" si="554"/>
        <v>4.6558893570250932</v>
      </c>
      <c r="AU203" s="577">
        <f t="shared" si="554"/>
        <v>4.5175527816304539</v>
      </c>
      <c r="AV203" s="576">
        <f t="shared" si="555"/>
        <v>479.55660377358458</v>
      </c>
      <c r="AW203" s="577">
        <f t="shared" si="555"/>
        <v>474.34304207119766</v>
      </c>
      <c r="AX203" s="574"/>
      <c r="AY203" s="575"/>
      <c r="AZ203" s="576">
        <f t="shared" si="556"/>
        <v>0</v>
      </c>
      <c r="BA203" s="577">
        <f t="shared" si="556"/>
        <v>0</v>
      </c>
      <c r="BB203" s="574"/>
      <c r="BC203" s="575"/>
      <c r="BD203" s="576">
        <f t="shared" si="557"/>
        <v>0</v>
      </c>
      <c r="BE203" s="577">
        <f t="shared" si="557"/>
        <v>0</v>
      </c>
      <c r="BF203" s="574"/>
      <c r="BG203" s="575"/>
      <c r="BH203" s="576">
        <f t="shared" si="558"/>
        <v>0</v>
      </c>
      <c r="BI203" s="577">
        <f t="shared" si="558"/>
        <v>0</v>
      </c>
      <c r="BJ203" s="576">
        <f t="shared" si="559"/>
        <v>0</v>
      </c>
      <c r="BK203" s="577">
        <f t="shared" si="559"/>
        <v>0</v>
      </c>
      <c r="BL203" s="576">
        <f t="shared" si="560"/>
        <v>0</v>
      </c>
      <c r="BM203" s="577">
        <f t="shared" si="560"/>
        <v>0</v>
      </c>
      <c r="BN203" s="574">
        <v>199</v>
      </c>
      <c r="BO203" s="575">
        <v>188</v>
      </c>
      <c r="BP203" s="576">
        <f t="shared" si="561"/>
        <v>0</v>
      </c>
      <c r="BQ203" s="577">
        <f t="shared" si="561"/>
        <v>0</v>
      </c>
      <c r="BR203" s="574">
        <v>165</v>
      </c>
      <c r="BS203" s="575">
        <v>101</v>
      </c>
      <c r="BT203" s="576">
        <f t="shared" si="562"/>
        <v>0</v>
      </c>
      <c r="BU203" s="577">
        <f t="shared" si="562"/>
        <v>0</v>
      </c>
      <c r="BV203" s="574"/>
      <c r="BW203" s="575"/>
      <c r="BX203" s="576">
        <f t="shared" si="563"/>
        <v>0</v>
      </c>
      <c r="BY203" s="577">
        <f t="shared" si="563"/>
        <v>0</v>
      </c>
      <c r="BZ203" s="576">
        <f t="shared" si="564"/>
        <v>364</v>
      </c>
      <c r="CA203" s="577">
        <f t="shared" si="564"/>
        <v>289</v>
      </c>
      <c r="CB203" s="576">
        <f t="shared" si="565"/>
        <v>0</v>
      </c>
      <c r="CC203" s="577">
        <f t="shared" si="565"/>
        <v>0</v>
      </c>
      <c r="CD203" s="574">
        <v>3.4902912621359201</v>
      </c>
      <c r="CE203" s="575">
        <v>3.4421052631578899</v>
      </c>
      <c r="CF203" s="576">
        <f t="shared" si="566"/>
        <v>694.56796116504813</v>
      </c>
      <c r="CG203" s="577">
        <f t="shared" si="566"/>
        <v>647.11578947368332</v>
      </c>
      <c r="CH203" s="574">
        <v>4.9784313725490197</v>
      </c>
      <c r="CI203" s="575">
        <v>4.7124183006535896</v>
      </c>
      <c r="CJ203" s="576">
        <f t="shared" si="567"/>
        <v>821.44117647058829</v>
      </c>
      <c r="CK203" s="577">
        <f t="shared" si="567"/>
        <v>475.95424836601256</v>
      </c>
      <c r="CL203" s="574"/>
      <c r="CM203" s="575"/>
      <c r="CN203" s="576">
        <f t="shared" si="568"/>
        <v>0</v>
      </c>
      <c r="CO203" s="577">
        <f t="shared" si="568"/>
        <v>0</v>
      </c>
      <c r="CP203" s="576">
        <f t="shared" si="569"/>
        <v>4.16486026822977</v>
      </c>
      <c r="CQ203" s="577">
        <f t="shared" si="569"/>
        <v>3.8860554942550034</v>
      </c>
      <c r="CR203" s="576">
        <f t="shared" si="570"/>
        <v>1516.0091376356363</v>
      </c>
      <c r="CS203" s="577">
        <f t="shared" si="570"/>
        <v>1123.0700378396959</v>
      </c>
      <c r="CT203" s="574"/>
      <c r="CU203" s="575"/>
      <c r="CV203" s="576">
        <f t="shared" si="571"/>
        <v>0</v>
      </c>
      <c r="CW203" s="577">
        <f t="shared" si="571"/>
        <v>0</v>
      </c>
      <c r="CX203" s="574"/>
      <c r="CY203" s="575"/>
      <c r="CZ203" s="576">
        <f t="shared" si="572"/>
        <v>0</v>
      </c>
      <c r="DA203" s="577">
        <f t="shared" si="572"/>
        <v>0</v>
      </c>
      <c r="DB203" s="574"/>
      <c r="DC203" s="575"/>
      <c r="DD203" s="576">
        <f t="shared" si="573"/>
        <v>0</v>
      </c>
      <c r="DE203" s="577">
        <f t="shared" si="573"/>
        <v>0</v>
      </c>
      <c r="DF203" s="576">
        <f t="shared" si="574"/>
        <v>0</v>
      </c>
      <c r="DG203" s="577">
        <f t="shared" si="574"/>
        <v>0</v>
      </c>
      <c r="DH203" s="576">
        <f t="shared" si="575"/>
        <v>0</v>
      </c>
      <c r="DI203" s="577">
        <f t="shared" si="575"/>
        <v>0</v>
      </c>
      <c r="DJ203" s="576">
        <f t="shared" si="576"/>
        <v>467</v>
      </c>
      <c r="DK203" s="577">
        <f t="shared" si="576"/>
        <v>394</v>
      </c>
      <c r="DL203" s="576">
        <f t="shared" si="576"/>
        <v>0</v>
      </c>
      <c r="DM203" s="577">
        <f t="shared" si="576"/>
        <v>0</v>
      </c>
      <c r="DN203" s="576">
        <f t="shared" si="577"/>
        <v>4.2731600458441559</v>
      </c>
      <c r="DO203" s="577">
        <f t="shared" si="577"/>
        <v>4.0543479185555675</v>
      </c>
      <c r="DP203" s="576">
        <f t="shared" si="578"/>
        <v>1995.5657414092209</v>
      </c>
      <c r="DQ203" s="577">
        <f t="shared" si="578"/>
        <v>1597.4130799108937</v>
      </c>
      <c r="DR203" s="576">
        <f t="shared" si="579"/>
        <v>0</v>
      </c>
      <c r="DS203" s="577">
        <f t="shared" si="579"/>
        <v>0</v>
      </c>
      <c r="DT203" s="576">
        <f t="shared" si="580"/>
        <v>0</v>
      </c>
      <c r="DU203" s="577">
        <f t="shared" si="580"/>
        <v>0</v>
      </c>
      <c r="DV203" s="574">
        <v>50</v>
      </c>
      <c r="DW203" s="575">
        <v>56</v>
      </c>
      <c r="DX203" s="576">
        <f t="shared" si="581"/>
        <v>0</v>
      </c>
      <c r="DY203" s="577">
        <f t="shared" si="581"/>
        <v>0</v>
      </c>
      <c r="DZ203" s="574">
        <v>82</v>
      </c>
      <c r="EA203" s="575">
        <v>79</v>
      </c>
      <c r="EB203" s="576">
        <f t="shared" si="582"/>
        <v>0</v>
      </c>
      <c r="EC203" s="577">
        <f t="shared" si="582"/>
        <v>0</v>
      </c>
      <c r="ED203" s="574"/>
      <c r="EE203" s="575"/>
      <c r="EF203" s="576">
        <f t="shared" si="583"/>
        <v>0</v>
      </c>
      <c r="EG203" s="577">
        <f t="shared" si="583"/>
        <v>0</v>
      </c>
      <c r="EH203" s="576">
        <f t="shared" si="584"/>
        <v>132</v>
      </c>
      <c r="EI203" s="577">
        <f t="shared" si="584"/>
        <v>135</v>
      </c>
      <c r="EJ203" s="576">
        <f t="shared" si="585"/>
        <v>0</v>
      </c>
      <c r="EK203" s="577">
        <f t="shared" si="585"/>
        <v>0</v>
      </c>
      <c r="EL203" s="574">
        <v>2.77564102564103</v>
      </c>
      <c r="EM203" s="575">
        <v>2.7660818713450301</v>
      </c>
      <c r="EN203" s="576">
        <f t="shared" si="586"/>
        <v>138.7820512820515</v>
      </c>
      <c r="EO203" s="577">
        <f t="shared" si="586"/>
        <v>154.90058479532169</v>
      </c>
      <c r="EP203" s="574">
        <v>2.5140562248995999</v>
      </c>
      <c r="EQ203" s="575">
        <v>2.7004219409282699</v>
      </c>
      <c r="ER203" s="576">
        <f t="shared" si="587"/>
        <v>206.15261044176719</v>
      </c>
      <c r="ES203" s="577">
        <f t="shared" si="587"/>
        <v>213.33333333333331</v>
      </c>
      <c r="ET203" s="574"/>
      <c r="EU203" s="575"/>
      <c r="EV203" s="576">
        <f t="shared" si="588"/>
        <v>0</v>
      </c>
      <c r="EW203" s="577">
        <f t="shared" si="588"/>
        <v>0</v>
      </c>
      <c r="EX203" s="576">
        <f t="shared" si="589"/>
        <v>2.6131413766955962</v>
      </c>
      <c r="EY203" s="577">
        <f t="shared" si="589"/>
        <v>2.7276586528048519</v>
      </c>
      <c r="EZ203" s="576">
        <f t="shared" si="590"/>
        <v>344.93466172381869</v>
      </c>
      <c r="FA203" s="577">
        <f t="shared" si="590"/>
        <v>368.23391812865498</v>
      </c>
      <c r="FB203" s="574"/>
      <c r="FC203" s="575"/>
      <c r="FD203" s="576">
        <f t="shared" si="591"/>
        <v>0</v>
      </c>
      <c r="FE203" s="577">
        <f t="shared" si="591"/>
        <v>0</v>
      </c>
      <c r="FF203" s="574"/>
      <c r="FG203" s="575"/>
      <c r="FH203" s="576">
        <f t="shared" si="592"/>
        <v>0</v>
      </c>
      <c r="FI203" s="577">
        <f t="shared" si="592"/>
        <v>0</v>
      </c>
      <c r="FJ203" s="574"/>
      <c r="FK203" s="575"/>
      <c r="FL203" s="576">
        <f t="shared" si="593"/>
        <v>0</v>
      </c>
      <c r="FM203" s="577">
        <f t="shared" si="593"/>
        <v>0</v>
      </c>
      <c r="FN203" s="576">
        <f t="shared" si="594"/>
        <v>0</v>
      </c>
      <c r="FO203" s="577">
        <f t="shared" si="594"/>
        <v>0</v>
      </c>
      <c r="FP203" s="576">
        <f t="shared" si="595"/>
        <v>0</v>
      </c>
      <c r="FQ203" s="577">
        <f t="shared" si="595"/>
        <v>0</v>
      </c>
      <c r="FR203" s="574"/>
      <c r="FS203" s="575"/>
      <c r="FT203" s="576">
        <f t="shared" si="596"/>
        <v>0</v>
      </c>
      <c r="FU203" s="577">
        <f t="shared" si="596"/>
        <v>0</v>
      </c>
      <c r="FV203" s="574"/>
      <c r="FW203" s="575"/>
      <c r="FX203" s="576">
        <f t="shared" si="597"/>
        <v>0</v>
      </c>
      <c r="FY203" s="577">
        <f t="shared" si="597"/>
        <v>0</v>
      </c>
      <c r="FZ203" s="574"/>
      <c r="GA203" s="575"/>
      <c r="GB203" s="576">
        <f t="shared" si="598"/>
        <v>0</v>
      </c>
      <c r="GC203" s="577">
        <f t="shared" si="598"/>
        <v>0</v>
      </c>
      <c r="GD203" s="576">
        <f t="shared" si="599"/>
        <v>255</v>
      </c>
      <c r="GE203" s="577">
        <f t="shared" si="599"/>
        <v>251</v>
      </c>
      <c r="GF203" s="576">
        <f t="shared" si="599"/>
        <v>0</v>
      </c>
      <c r="GG203" s="577">
        <f t="shared" si="599"/>
        <v>0</v>
      </c>
      <c r="GH203" s="576">
        <f t="shared" si="600"/>
        <v>844.683345780433</v>
      </c>
      <c r="GI203" s="577">
        <f t="shared" si="600"/>
        <v>812.68304093567167</v>
      </c>
      <c r="GJ203" s="590"/>
      <c r="GK203" s="577" t="str">
        <f t="shared" si="601"/>
        <v/>
      </c>
      <c r="GL203" s="576">
        <f t="shared" si="602"/>
        <v>344</v>
      </c>
      <c r="GM203" s="577">
        <f t="shared" si="602"/>
        <v>278</v>
      </c>
      <c r="GN203" s="576">
        <f t="shared" si="602"/>
        <v>0</v>
      </c>
      <c r="GO203" s="577">
        <f t="shared" si="602"/>
        <v>0</v>
      </c>
      <c r="GP203" s="576">
        <f t="shared" si="603"/>
        <v>1495.8170573526068</v>
      </c>
      <c r="GQ203" s="577">
        <f t="shared" si="603"/>
        <v>1152.963957103877</v>
      </c>
      <c r="GR203" s="576">
        <f t="shared" si="604"/>
        <v>0</v>
      </c>
      <c r="GS203" s="577">
        <f t="shared" si="604"/>
        <v>0</v>
      </c>
      <c r="GT203" s="576">
        <f t="shared" si="605"/>
        <v>599</v>
      </c>
      <c r="GU203" s="577">
        <f t="shared" si="605"/>
        <v>529</v>
      </c>
      <c r="GV203" s="576">
        <f t="shared" si="605"/>
        <v>0</v>
      </c>
      <c r="GW203" s="577">
        <f t="shared" si="605"/>
        <v>0</v>
      </c>
      <c r="GX203" s="576">
        <f t="shared" si="606"/>
        <v>2340.50040313304</v>
      </c>
      <c r="GY203" s="577">
        <f t="shared" si="606"/>
        <v>1965.6469980395486</v>
      </c>
      <c r="GZ203" s="576" t="str">
        <f t="shared" si="606"/>
        <v/>
      </c>
      <c r="HA203" s="577" t="str">
        <f t="shared" si="606"/>
        <v/>
      </c>
      <c r="HB203" s="576">
        <f t="shared" si="607"/>
        <v>0</v>
      </c>
      <c r="HC203" s="577">
        <f t="shared" si="607"/>
        <v>0</v>
      </c>
      <c r="HD203" s="576">
        <f t="shared" si="607"/>
        <v>0</v>
      </c>
      <c r="HE203" s="577">
        <f t="shared" si="607"/>
        <v>0</v>
      </c>
      <c r="HF203" s="576" t="str">
        <f t="shared" si="608"/>
        <v/>
      </c>
      <c r="HG203" s="577" t="str">
        <f t="shared" si="608"/>
        <v/>
      </c>
      <c r="HH203" s="576" t="str">
        <f t="shared" si="609"/>
        <v/>
      </c>
      <c r="HI203" s="577" t="str">
        <f t="shared" si="609"/>
        <v/>
      </c>
      <c r="HJ203" s="576">
        <f t="shared" si="610"/>
        <v>2340.5004031330395</v>
      </c>
      <c r="HK203" s="577">
        <f t="shared" si="610"/>
        <v>1965.6469980395486</v>
      </c>
      <c r="HL203" s="576" t="str">
        <f t="shared" si="611"/>
        <v/>
      </c>
      <c r="HM203" s="577" t="str">
        <f t="shared" si="611"/>
        <v/>
      </c>
    </row>
    <row r="204" spans="1:221">
      <c r="A204" s="80" t="s">
        <v>540</v>
      </c>
      <c r="B204" s="81" t="s">
        <v>573</v>
      </c>
      <c r="C204" s="105"/>
      <c r="D204" s="83">
        <v>198455</v>
      </c>
      <c r="E204" s="524">
        <v>9</v>
      </c>
      <c r="F204" s="574">
        <v>486</v>
      </c>
      <c r="G204" s="575">
        <v>521</v>
      </c>
      <c r="H204" s="574">
        <v>12</v>
      </c>
      <c r="I204" s="575">
        <v>9</v>
      </c>
      <c r="J204" s="576">
        <f t="shared" si="544"/>
        <v>474</v>
      </c>
      <c r="K204" s="577">
        <f t="shared" si="544"/>
        <v>512</v>
      </c>
      <c r="L204" s="574"/>
      <c r="M204" s="575"/>
      <c r="N204" s="581">
        <f t="shared" si="545"/>
        <v>474</v>
      </c>
      <c r="O204" s="582">
        <f t="shared" si="545"/>
        <v>512</v>
      </c>
      <c r="P204" s="581">
        <f t="shared" si="545"/>
        <v>0</v>
      </c>
      <c r="Q204" s="582">
        <f t="shared" si="545"/>
        <v>0</v>
      </c>
      <c r="R204" s="574">
        <v>7</v>
      </c>
      <c r="S204" s="575">
        <v>7</v>
      </c>
      <c r="T204" s="576">
        <f t="shared" si="546"/>
        <v>0</v>
      </c>
      <c r="U204" s="577">
        <f t="shared" si="546"/>
        <v>0</v>
      </c>
      <c r="V204" s="574">
        <v>25</v>
      </c>
      <c r="W204" s="575">
        <v>39</v>
      </c>
      <c r="X204" s="576">
        <f t="shared" si="547"/>
        <v>0</v>
      </c>
      <c r="Y204" s="577">
        <f t="shared" si="547"/>
        <v>0</v>
      </c>
      <c r="Z204" s="574"/>
      <c r="AA204" s="575"/>
      <c r="AB204" s="576">
        <f t="shared" si="548"/>
        <v>0</v>
      </c>
      <c r="AC204" s="577">
        <f t="shared" si="548"/>
        <v>0</v>
      </c>
      <c r="AD204" s="576">
        <f t="shared" si="549"/>
        <v>32</v>
      </c>
      <c r="AE204" s="577">
        <f t="shared" si="549"/>
        <v>46</v>
      </c>
      <c r="AF204" s="576">
        <f t="shared" si="550"/>
        <v>0</v>
      </c>
      <c r="AG204" s="577">
        <f t="shared" si="550"/>
        <v>0</v>
      </c>
      <c r="AH204" s="574">
        <v>3.4814814814814801</v>
      </c>
      <c r="AI204" s="575">
        <v>1.71428571428571</v>
      </c>
      <c r="AJ204" s="576">
        <f t="shared" si="551"/>
        <v>24.37037037037036</v>
      </c>
      <c r="AK204" s="577">
        <f t="shared" si="551"/>
        <v>11.99999999999997</v>
      </c>
      <c r="AL204" s="574">
        <v>4.0266666666666699</v>
      </c>
      <c r="AM204" s="575">
        <v>3.4700854700854702</v>
      </c>
      <c r="AN204" s="576">
        <f t="shared" si="552"/>
        <v>100.66666666666674</v>
      </c>
      <c r="AO204" s="577">
        <f t="shared" si="552"/>
        <v>135.33333333333334</v>
      </c>
      <c r="AP204" s="574"/>
      <c r="AQ204" s="575"/>
      <c r="AR204" s="576">
        <f t="shared" si="553"/>
        <v>0</v>
      </c>
      <c r="AS204" s="577">
        <f t="shared" si="553"/>
        <v>0</v>
      </c>
      <c r="AT204" s="576">
        <f t="shared" si="554"/>
        <v>3.9074074074074092</v>
      </c>
      <c r="AU204" s="577">
        <f t="shared" si="554"/>
        <v>3.2028985507246372</v>
      </c>
      <c r="AV204" s="576">
        <f t="shared" si="555"/>
        <v>125.03703703703709</v>
      </c>
      <c r="AW204" s="577">
        <f t="shared" si="555"/>
        <v>147.33333333333331</v>
      </c>
      <c r="AX204" s="574"/>
      <c r="AY204" s="575"/>
      <c r="AZ204" s="576">
        <f t="shared" si="556"/>
        <v>0</v>
      </c>
      <c r="BA204" s="577">
        <f t="shared" si="556"/>
        <v>0</v>
      </c>
      <c r="BB204" s="574"/>
      <c r="BC204" s="575"/>
      <c r="BD204" s="576">
        <f t="shared" si="557"/>
        <v>0</v>
      </c>
      <c r="BE204" s="577">
        <f t="shared" si="557"/>
        <v>0</v>
      </c>
      <c r="BF204" s="574"/>
      <c r="BG204" s="575"/>
      <c r="BH204" s="576">
        <f t="shared" si="558"/>
        <v>0</v>
      </c>
      <c r="BI204" s="577">
        <f t="shared" si="558"/>
        <v>0</v>
      </c>
      <c r="BJ204" s="576">
        <f t="shared" si="559"/>
        <v>0</v>
      </c>
      <c r="BK204" s="577">
        <f t="shared" si="559"/>
        <v>0</v>
      </c>
      <c r="BL204" s="576">
        <f t="shared" si="560"/>
        <v>0</v>
      </c>
      <c r="BM204" s="577">
        <f t="shared" si="560"/>
        <v>0</v>
      </c>
      <c r="BN204" s="574">
        <v>111</v>
      </c>
      <c r="BO204" s="575">
        <v>134</v>
      </c>
      <c r="BP204" s="576">
        <f t="shared" si="561"/>
        <v>0</v>
      </c>
      <c r="BQ204" s="577">
        <f t="shared" si="561"/>
        <v>0</v>
      </c>
      <c r="BR204" s="574">
        <v>212</v>
      </c>
      <c r="BS204" s="575">
        <v>207</v>
      </c>
      <c r="BT204" s="576">
        <f t="shared" si="562"/>
        <v>0</v>
      </c>
      <c r="BU204" s="577">
        <f t="shared" si="562"/>
        <v>0</v>
      </c>
      <c r="BV204" s="574"/>
      <c r="BW204" s="575"/>
      <c r="BX204" s="576">
        <f t="shared" si="563"/>
        <v>0</v>
      </c>
      <c r="BY204" s="577">
        <f t="shared" si="563"/>
        <v>0</v>
      </c>
      <c r="BZ204" s="576">
        <f t="shared" si="564"/>
        <v>323</v>
      </c>
      <c r="CA204" s="577">
        <f t="shared" si="564"/>
        <v>341</v>
      </c>
      <c r="CB204" s="576">
        <f t="shared" si="565"/>
        <v>0</v>
      </c>
      <c r="CC204" s="577">
        <f t="shared" si="565"/>
        <v>0</v>
      </c>
      <c r="CD204" s="574">
        <v>4.1815476190476204</v>
      </c>
      <c r="CE204" s="575">
        <v>3.9728395061728401</v>
      </c>
      <c r="CF204" s="576">
        <f t="shared" si="566"/>
        <v>464.15178571428589</v>
      </c>
      <c r="CG204" s="577">
        <f t="shared" si="566"/>
        <v>532.36049382716055</v>
      </c>
      <c r="CH204" s="574">
        <v>5.0311526479750803</v>
      </c>
      <c r="CI204" s="575">
        <v>5.00623052959501</v>
      </c>
      <c r="CJ204" s="576">
        <f t="shared" si="567"/>
        <v>1066.604361370717</v>
      </c>
      <c r="CK204" s="577">
        <f t="shared" si="567"/>
        <v>1036.289719626167</v>
      </c>
      <c r="CL204" s="574"/>
      <c r="CM204" s="575"/>
      <c r="CN204" s="576">
        <f t="shared" si="568"/>
        <v>0</v>
      </c>
      <c r="CO204" s="577">
        <f t="shared" si="568"/>
        <v>0</v>
      </c>
      <c r="CP204" s="576">
        <f t="shared" si="569"/>
        <v>4.7391831179102253</v>
      </c>
      <c r="CQ204" s="577">
        <f t="shared" si="569"/>
        <v>4.6001472535288199</v>
      </c>
      <c r="CR204" s="576">
        <f t="shared" si="570"/>
        <v>1530.7561470850028</v>
      </c>
      <c r="CS204" s="577">
        <f t="shared" si="570"/>
        <v>1568.6502134533275</v>
      </c>
      <c r="CT204" s="574"/>
      <c r="CU204" s="575"/>
      <c r="CV204" s="576">
        <f t="shared" si="571"/>
        <v>0</v>
      </c>
      <c r="CW204" s="577">
        <f t="shared" si="571"/>
        <v>0</v>
      </c>
      <c r="CX204" s="574"/>
      <c r="CY204" s="575"/>
      <c r="CZ204" s="576">
        <f t="shared" si="572"/>
        <v>0</v>
      </c>
      <c r="DA204" s="577">
        <f t="shared" si="572"/>
        <v>0</v>
      </c>
      <c r="DB204" s="574"/>
      <c r="DC204" s="575"/>
      <c r="DD204" s="576">
        <f t="shared" si="573"/>
        <v>0</v>
      </c>
      <c r="DE204" s="577">
        <f t="shared" si="573"/>
        <v>0</v>
      </c>
      <c r="DF204" s="576">
        <f t="shared" si="574"/>
        <v>0</v>
      </c>
      <c r="DG204" s="577">
        <f t="shared" si="574"/>
        <v>0</v>
      </c>
      <c r="DH204" s="576">
        <f t="shared" si="575"/>
        <v>0</v>
      </c>
      <c r="DI204" s="577">
        <f t="shared" si="575"/>
        <v>0</v>
      </c>
      <c r="DJ204" s="576">
        <f t="shared" si="576"/>
        <v>355</v>
      </c>
      <c r="DK204" s="577">
        <f t="shared" si="576"/>
        <v>387</v>
      </c>
      <c r="DL204" s="576">
        <f t="shared" si="576"/>
        <v>0</v>
      </c>
      <c r="DM204" s="577">
        <f t="shared" si="576"/>
        <v>0</v>
      </c>
      <c r="DN204" s="576">
        <f t="shared" si="577"/>
        <v>4.6642061524564502</v>
      </c>
      <c r="DO204" s="577">
        <f t="shared" si="577"/>
        <v>4.4340660123686328</v>
      </c>
      <c r="DP204" s="576">
        <f t="shared" si="578"/>
        <v>1655.7931841220397</v>
      </c>
      <c r="DQ204" s="577">
        <f t="shared" si="578"/>
        <v>1715.983546786661</v>
      </c>
      <c r="DR204" s="576">
        <f t="shared" si="579"/>
        <v>0</v>
      </c>
      <c r="DS204" s="577">
        <f t="shared" si="579"/>
        <v>0</v>
      </c>
      <c r="DT204" s="576">
        <f t="shared" si="580"/>
        <v>0</v>
      </c>
      <c r="DU204" s="577">
        <f t="shared" si="580"/>
        <v>0</v>
      </c>
      <c r="DV204" s="574">
        <v>47</v>
      </c>
      <c r="DW204" s="575">
        <v>39</v>
      </c>
      <c r="DX204" s="576">
        <f t="shared" si="581"/>
        <v>0</v>
      </c>
      <c r="DY204" s="577">
        <f t="shared" si="581"/>
        <v>0</v>
      </c>
      <c r="DZ204" s="574">
        <v>72</v>
      </c>
      <c r="EA204" s="575">
        <v>86</v>
      </c>
      <c r="EB204" s="576">
        <f t="shared" si="582"/>
        <v>0</v>
      </c>
      <c r="EC204" s="577">
        <f t="shared" si="582"/>
        <v>0</v>
      </c>
      <c r="ED204" s="574"/>
      <c r="EE204" s="575"/>
      <c r="EF204" s="576">
        <f t="shared" si="583"/>
        <v>0</v>
      </c>
      <c r="EG204" s="577">
        <f t="shared" si="583"/>
        <v>0</v>
      </c>
      <c r="EH204" s="576">
        <f t="shared" si="584"/>
        <v>119</v>
      </c>
      <c r="EI204" s="577">
        <f t="shared" si="584"/>
        <v>125</v>
      </c>
      <c r="EJ204" s="576">
        <f t="shared" si="585"/>
        <v>0</v>
      </c>
      <c r="EK204" s="577">
        <f t="shared" si="585"/>
        <v>0</v>
      </c>
      <c r="EL204" s="574">
        <v>2.9733333333333301</v>
      </c>
      <c r="EM204" s="575">
        <v>2.6923076923076898</v>
      </c>
      <c r="EN204" s="576">
        <f t="shared" si="586"/>
        <v>139.7466666666665</v>
      </c>
      <c r="EO204" s="577">
        <f t="shared" si="586"/>
        <v>104.9999999999999</v>
      </c>
      <c r="EP204" s="574">
        <v>3.4342105263157898</v>
      </c>
      <c r="EQ204" s="575">
        <v>3.2796934865900398</v>
      </c>
      <c r="ER204" s="576">
        <f t="shared" si="587"/>
        <v>247.26315789473688</v>
      </c>
      <c r="ES204" s="577">
        <f t="shared" si="587"/>
        <v>282.05363984674341</v>
      </c>
      <c r="ET204" s="574"/>
      <c r="EU204" s="575"/>
      <c r="EV204" s="576">
        <f t="shared" si="588"/>
        <v>0</v>
      </c>
      <c r="EW204" s="577">
        <f t="shared" si="588"/>
        <v>0</v>
      </c>
      <c r="EX204" s="576">
        <f t="shared" si="589"/>
        <v>3.2521833996756588</v>
      </c>
      <c r="EY204" s="577">
        <f t="shared" si="589"/>
        <v>3.0964291187739463</v>
      </c>
      <c r="EZ204" s="576">
        <f t="shared" si="590"/>
        <v>387.00982456140338</v>
      </c>
      <c r="FA204" s="577">
        <f t="shared" si="590"/>
        <v>387.05363984674329</v>
      </c>
      <c r="FB204" s="574"/>
      <c r="FC204" s="575"/>
      <c r="FD204" s="576">
        <f t="shared" si="591"/>
        <v>0</v>
      </c>
      <c r="FE204" s="577">
        <f t="shared" si="591"/>
        <v>0</v>
      </c>
      <c r="FF204" s="574"/>
      <c r="FG204" s="575"/>
      <c r="FH204" s="576">
        <f t="shared" si="592"/>
        <v>0</v>
      </c>
      <c r="FI204" s="577">
        <f t="shared" si="592"/>
        <v>0</v>
      </c>
      <c r="FJ204" s="574"/>
      <c r="FK204" s="575"/>
      <c r="FL204" s="576">
        <f t="shared" si="593"/>
        <v>0</v>
      </c>
      <c r="FM204" s="577">
        <f t="shared" si="593"/>
        <v>0</v>
      </c>
      <c r="FN204" s="576">
        <f t="shared" si="594"/>
        <v>0</v>
      </c>
      <c r="FO204" s="577">
        <f t="shared" si="594"/>
        <v>0</v>
      </c>
      <c r="FP204" s="576">
        <f t="shared" si="595"/>
        <v>0</v>
      </c>
      <c r="FQ204" s="577">
        <f t="shared" si="595"/>
        <v>0</v>
      </c>
      <c r="FR204" s="574"/>
      <c r="FS204" s="575"/>
      <c r="FT204" s="576">
        <f t="shared" si="596"/>
        <v>0</v>
      </c>
      <c r="FU204" s="577">
        <f t="shared" si="596"/>
        <v>0</v>
      </c>
      <c r="FV204" s="574"/>
      <c r="FW204" s="575"/>
      <c r="FX204" s="576">
        <f t="shared" si="597"/>
        <v>0</v>
      </c>
      <c r="FY204" s="577">
        <f t="shared" si="597"/>
        <v>0</v>
      </c>
      <c r="FZ204" s="574"/>
      <c r="GA204" s="575"/>
      <c r="GB204" s="576">
        <f t="shared" si="598"/>
        <v>0</v>
      </c>
      <c r="GC204" s="577">
        <f t="shared" si="598"/>
        <v>0</v>
      </c>
      <c r="GD204" s="576">
        <f t="shared" si="599"/>
        <v>165</v>
      </c>
      <c r="GE204" s="577">
        <f t="shared" si="599"/>
        <v>180</v>
      </c>
      <c r="GF204" s="576">
        <f t="shared" si="599"/>
        <v>0</v>
      </c>
      <c r="GG204" s="577">
        <f t="shared" si="599"/>
        <v>0</v>
      </c>
      <c r="GH204" s="576">
        <f t="shared" si="600"/>
        <v>628.26882275132277</v>
      </c>
      <c r="GI204" s="577">
        <f t="shared" si="600"/>
        <v>649.36049382716044</v>
      </c>
      <c r="GJ204" s="590"/>
      <c r="GK204" s="577" t="str">
        <f t="shared" si="601"/>
        <v/>
      </c>
      <c r="GL204" s="576">
        <f t="shared" si="602"/>
        <v>309</v>
      </c>
      <c r="GM204" s="577">
        <f t="shared" si="602"/>
        <v>332</v>
      </c>
      <c r="GN204" s="576">
        <f t="shared" si="602"/>
        <v>0</v>
      </c>
      <c r="GO204" s="577">
        <f t="shared" si="602"/>
        <v>0</v>
      </c>
      <c r="GP204" s="576">
        <f t="shared" si="603"/>
        <v>1414.5341859321206</v>
      </c>
      <c r="GQ204" s="577">
        <f t="shared" si="603"/>
        <v>1453.6766928062436</v>
      </c>
      <c r="GR204" s="576">
        <f t="shared" si="604"/>
        <v>0</v>
      </c>
      <c r="GS204" s="577">
        <f t="shared" si="604"/>
        <v>0</v>
      </c>
      <c r="GT204" s="576">
        <f t="shared" si="605"/>
        <v>474</v>
      </c>
      <c r="GU204" s="577">
        <f t="shared" si="605"/>
        <v>512</v>
      </c>
      <c r="GV204" s="576">
        <f t="shared" si="605"/>
        <v>0</v>
      </c>
      <c r="GW204" s="577">
        <f t="shared" si="605"/>
        <v>0</v>
      </c>
      <c r="GX204" s="576">
        <f t="shared" si="606"/>
        <v>2042.8030086834433</v>
      </c>
      <c r="GY204" s="577">
        <f t="shared" si="606"/>
        <v>2103.037186633404</v>
      </c>
      <c r="GZ204" s="576" t="str">
        <f t="shared" si="606"/>
        <v/>
      </c>
      <c r="HA204" s="577" t="str">
        <f t="shared" si="606"/>
        <v/>
      </c>
      <c r="HB204" s="576">
        <f t="shared" si="607"/>
        <v>0</v>
      </c>
      <c r="HC204" s="577">
        <f t="shared" si="607"/>
        <v>0</v>
      </c>
      <c r="HD204" s="576">
        <f t="shared" si="607"/>
        <v>0</v>
      </c>
      <c r="HE204" s="577">
        <f t="shared" si="607"/>
        <v>0</v>
      </c>
      <c r="HF204" s="576" t="str">
        <f t="shared" si="608"/>
        <v/>
      </c>
      <c r="HG204" s="577" t="str">
        <f t="shared" si="608"/>
        <v/>
      </c>
      <c r="HH204" s="576" t="str">
        <f t="shared" si="609"/>
        <v/>
      </c>
      <c r="HI204" s="577" t="str">
        <f t="shared" si="609"/>
        <v/>
      </c>
      <c r="HJ204" s="576">
        <f t="shared" si="610"/>
        <v>2042.8030086834431</v>
      </c>
      <c r="HK204" s="577">
        <f t="shared" si="610"/>
        <v>2103.0371866334044</v>
      </c>
      <c r="HL204" s="576" t="str">
        <f t="shared" si="611"/>
        <v/>
      </c>
      <c r="HM204" s="577" t="str">
        <f t="shared" si="611"/>
        <v/>
      </c>
    </row>
    <row r="205" spans="1:221">
      <c r="A205" s="80" t="s">
        <v>540</v>
      </c>
      <c r="B205" s="81" t="s">
        <v>574</v>
      </c>
      <c r="C205" s="106" t="s">
        <v>1146</v>
      </c>
      <c r="D205" s="83">
        <v>198491</v>
      </c>
      <c r="E205" s="107">
        <v>10</v>
      </c>
      <c r="F205" s="574">
        <v>334</v>
      </c>
      <c r="G205" s="575">
        <v>290</v>
      </c>
      <c r="H205" s="574">
        <v>28</v>
      </c>
      <c r="I205" s="575">
        <v>23</v>
      </c>
      <c r="J205" s="576">
        <f t="shared" si="544"/>
        <v>306</v>
      </c>
      <c r="K205" s="577">
        <f t="shared" si="544"/>
        <v>267</v>
      </c>
      <c r="L205" s="574"/>
      <c r="M205" s="575"/>
      <c r="N205" s="581">
        <f t="shared" si="545"/>
        <v>306</v>
      </c>
      <c r="O205" s="582">
        <f t="shared" si="545"/>
        <v>267</v>
      </c>
      <c r="P205" s="581">
        <f t="shared" si="545"/>
        <v>0</v>
      </c>
      <c r="Q205" s="582">
        <f t="shared" si="545"/>
        <v>0</v>
      </c>
      <c r="R205" s="574">
        <v>2</v>
      </c>
      <c r="S205" s="575">
        <v>1</v>
      </c>
      <c r="T205" s="576">
        <f t="shared" si="546"/>
        <v>0</v>
      </c>
      <c r="U205" s="577">
        <f t="shared" si="546"/>
        <v>0</v>
      </c>
      <c r="V205" s="574">
        <v>43</v>
      </c>
      <c r="W205" s="575">
        <v>53</v>
      </c>
      <c r="X205" s="576">
        <f t="shared" si="547"/>
        <v>0</v>
      </c>
      <c r="Y205" s="577">
        <f t="shared" si="547"/>
        <v>0</v>
      </c>
      <c r="Z205" s="574"/>
      <c r="AA205" s="575"/>
      <c r="AB205" s="576">
        <f t="shared" si="548"/>
        <v>0</v>
      </c>
      <c r="AC205" s="577">
        <f t="shared" si="548"/>
        <v>0</v>
      </c>
      <c r="AD205" s="576">
        <f t="shared" si="549"/>
        <v>45</v>
      </c>
      <c r="AE205" s="577">
        <f t="shared" si="549"/>
        <v>54</v>
      </c>
      <c r="AF205" s="576">
        <f t="shared" si="550"/>
        <v>0</v>
      </c>
      <c r="AG205" s="577">
        <f t="shared" si="550"/>
        <v>0</v>
      </c>
      <c r="AH205" s="574">
        <v>14.5</v>
      </c>
      <c r="AI205" s="575">
        <v>3</v>
      </c>
      <c r="AJ205" s="576">
        <f t="shared" si="551"/>
        <v>29</v>
      </c>
      <c r="AK205" s="577">
        <f t="shared" si="551"/>
        <v>3</v>
      </c>
      <c r="AL205" s="574">
        <v>5.1311475409836103</v>
      </c>
      <c r="AM205" s="575">
        <v>5.6086956521739104</v>
      </c>
      <c r="AN205" s="576">
        <f t="shared" si="552"/>
        <v>220.63934426229525</v>
      </c>
      <c r="AO205" s="577">
        <f t="shared" si="552"/>
        <v>297.26086956521726</v>
      </c>
      <c r="AP205" s="574"/>
      <c r="AQ205" s="575"/>
      <c r="AR205" s="576">
        <f t="shared" si="553"/>
        <v>0</v>
      </c>
      <c r="AS205" s="577">
        <f t="shared" si="553"/>
        <v>0</v>
      </c>
      <c r="AT205" s="576">
        <f t="shared" si="554"/>
        <v>5.5475409836065612</v>
      </c>
      <c r="AU205" s="577">
        <f t="shared" si="554"/>
        <v>5.5603864734299497</v>
      </c>
      <c r="AV205" s="576">
        <f t="shared" si="555"/>
        <v>249.63934426229525</v>
      </c>
      <c r="AW205" s="577">
        <f t="shared" si="555"/>
        <v>300.26086956521726</v>
      </c>
      <c r="AX205" s="574"/>
      <c r="AY205" s="575"/>
      <c r="AZ205" s="576">
        <f t="shared" si="556"/>
        <v>0</v>
      </c>
      <c r="BA205" s="577">
        <f t="shared" si="556"/>
        <v>0</v>
      </c>
      <c r="BB205" s="574"/>
      <c r="BC205" s="575"/>
      <c r="BD205" s="576">
        <f t="shared" si="557"/>
        <v>0</v>
      </c>
      <c r="BE205" s="577">
        <f t="shared" si="557"/>
        <v>0</v>
      </c>
      <c r="BF205" s="574"/>
      <c r="BG205" s="575"/>
      <c r="BH205" s="576">
        <f t="shared" si="558"/>
        <v>0</v>
      </c>
      <c r="BI205" s="577">
        <f t="shared" si="558"/>
        <v>0</v>
      </c>
      <c r="BJ205" s="576">
        <f t="shared" si="559"/>
        <v>0</v>
      </c>
      <c r="BK205" s="577">
        <f t="shared" si="559"/>
        <v>0</v>
      </c>
      <c r="BL205" s="576">
        <f t="shared" si="560"/>
        <v>0</v>
      </c>
      <c r="BM205" s="577">
        <f t="shared" si="560"/>
        <v>0</v>
      </c>
      <c r="BN205" s="574">
        <v>83</v>
      </c>
      <c r="BO205" s="575">
        <v>68</v>
      </c>
      <c r="BP205" s="576">
        <f t="shared" si="561"/>
        <v>0</v>
      </c>
      <c r="BQ205" s="577">
        <f t="shared" si="561"/>
        <v>0</v>
      </c>
      <c r="BR205" s="574">
        <v>66</v>
      </c>
      <c r="BS205" s="575">
        <v>45</v>
      </c>
      <c r="BT205" s="576">
        <f t="shared" si="562"/>
        <v>0</v>
      </c>
      <c r="BU205" s="577">
        <f t="shared" si="562"/>
        <v>0</v>
      </c>
      <c r="BV205" s="574"/>
      <c r="BW205" s="575"/>
      <c r="BX205" s="576">
        <f t="shared" si="563"/>
        <v>0</v>
      </c>
      <c r="BY205" s="577">
        <f t="shared" si="563"/>
        <v>0</v>
      </c>
      <c r="BZ205" s="576">
        <f t="shared" si="564"/>
        <v>149</v>
      </c>
      <c r="CA205" s="577">
        <f t="shared" si="564"/>
        <v>113</v>
      </c>
      <c r="CB205" s="576">
        <f t="shared" si="565"/>
        <v>0</v>
      </c>
      <c r="CC205" s="577">
        <f t="shared" si="565"/>
        <v>0</v>
      </c>
      <c r="CD205" s="574">
        <v>4.8488372093023298</v>
      </c>
      <c r="CE205" s="575">
        <v>5.93333333333333</v>
      </c>
      <c r="CF205" s="576">
        <f t="shared" si="566"/>
        <v>402.45348837209337</v>
      </c>
      <c r="CG205" s="577">
        <f t="shared" si="566"/>
        <v>403.46666666666647</v>
      </c>
      <c r="CH205" s="574">
        <v>6.6619047619047604</v>
      </c>
      <c r="CI205" s="575">
        <v>5.9710144927536204</v>
      </c>
      <c r="CJ205" s="576">
        <f t="shared" si="567"/>
        <v>439.6857142857142</v>
      </c>
      <c r="CK205" s="577">
        <f t="shared" si="567"/>
        <v>268.69565217391289</v>
      </c>
      <c r="CL205" s="574"/>
      <c r="CM205" s="575"/>
      <c r="CN205" s="576">
        <f t="shared" si="568"/>
        <v>0</v>
      </c>
      <c r="CO205" s="577">
        <f t="shared" si="568"/>
        <v>0</v>
      </c>
      <c r="CP205" s="576">
        <f t="shared" si="569"/>
        <v>5.6519409574349497</v>
      </c>
      <c r="CQ205" s="577">
        <f t="shared" si="569"/>
        <v>5.9483391047838881</v>
      </c>
      <c r="CR205" s="576">
        <f t="shared" si="570"/>
        <v>842.13920265780746</v>
      </c>
      <c r="CS205" s="577">
        <f t="shared" si="570"/>
        <v>672.16231884057936</v>
      </c>
      <c r="CT205" s="574"/>
      <c r="CU205" s="575"/>
      <c r="CV205" s="576">
        <f t="shared" si="571"/>
        <v>0</v>
      </c>
      <c r="CW205" s="577">
        <f t="shared" si="571"/>
        <v>0</v>
      </c>
      <c r="CX205" s="574"/>
      <c r="CY205" s="575"/>
      <c r="CZ205" s="576">
        <f t="shared" si="572"/>
        <v>0</v>
      </c>
      <c r="DA205" s="577">
        <f t="shared" si="572"/>
        <v>0</v>
      </c>
      <c r="DB205" s="574"/>
      <c r="DC205" s="575"/>
      <c r="DD205" s="576">
        <f t="shared" si="573"/>
        <v>0</v>
      </c>
      <c r="DE205" s="577">
        <f t="shared" si="573"/>
        <v>0</v>
      </c>
      <c r="DF205" s="576">
        <f t="shared" si="574"/>
        <v>0</v>
      </c>
      <c r="DG205" s="577">
        <f t="shared" si="574"/>
        <v>0</v>
      </c>
      <c r="DH205" s="576">
        <f t="shared" si="575"/>
        <v>0</v>
      </c>
      <c r="DI205" s="577">
        <f t="shared" si="575"/>
        <v>0</v>
      </c>
      <c r="DJ205" s="576">
        <f t="shared" si="576"/>
        <v>194</v>
      </c>
      <c r="DK205" s="577">
        <f t="shared" si="576"/>
        <v>167</v>
      </c>
      <c r="DL205" s="576">
        <f t="shared" si="576"/>
        <v>0</v>
      </c>
      <c r="DM205" s="577">
        <f t="shared" si="576"/>
        <v>0</v>
      </c>
      <c r="DN205" s="576">
        <f t="shared" si="577"/>
        <v>5.6277244686603227</v>
      </c>
      <c r="DO205" s="577">
        <f t="shared" si="577"/>
        <v>5.8228933437472854</v>
      </c>
      <c r="DP205" s="576">
        <f t="shared" si="578"/>
        <v>1091.7785469201026</v>
      </c>
      <c r="DQ205" s="577">
        <f t="shared" si="578"/>
        <v>972.42318840579662</v>
      </c>
      <c r="DR205" s="576">
        <f t="shared" si="579"/>
        <v>0</v>
      </c>
      <c r="DS205" s="577">
        <f t="shared" si="579"/>
        <v>0</v>
      </c>
      <c r="DT205" s="576">
        <f t="shared" si="580"/>
        <v>0</v>
      </c>
      <c r="DU205" s="577">
        <f t="shared" si="580"/>
        <v>0</v>
      </c>
      <c r="DV205" s="574">
        <v>45</v>
      </c>
      <c r="DW205" s="575">
        <v>38</v>
      </c>
      <c r="DX205" s="576">
        <f t="shared" si="581"/>
        <v>0</v>
      </c>
      <c r="DY205" s="577">
        <f t="shared" si="581"/>
        <v>0</v>
      </c>
      <c r="DZ205" s="574">
        <v>67</v>
      </c>
      <c r="EA205" s="575">
        <v>62</v>
      </c>
      <c r="EB205" s="576">
        <f t="shared" si="582"/>
        <v>0</v>
      </c>
      <c r="EC205" s="577">
        <f t="shared" si="582"/>
        <v>0</v>
      </c>
      <c r="ED205" s="574"/>
      <c r="EE205" s="575"/>
      <c r="EF205" s="576">
        <f t="shared" si="583"/>
        <v>0</v>
      </c>
      <c r="EG205" s="577">
        <f t="shared" si="583"/>
        <v>0</v>
      </c>
      <c r="EH205" s="576">
        <f t="shared" si="584"/>
        <v>112</v>
      </c>
      <c r="EI205" s="577">
        <f t="shared" si="584"/>
        <v>100</v>
      </c>
      <c r="EJ205" s="576">
        <f t="shared" si="585"/>
        <v>0</v>
      </c>
      <c r="EK205" s="577">
        <f t="shared" si="585"/>
        <v>0</v>
      </c>
      <c r="EL205" s="574">
        <v>3.7021276595744701</v>
      </c>
      <c r="EM205" s="575">
        <v>3.75609756097561</v>
      </c>
      <c r="EN205" s="576">
        <f t="shared" si="586"/>
        <v>166.59574468085114</v>
      </c>
      <c r="EO205" s="577">
        <f t="shared" si="586"/>
        <v>142.73170731707319</v>
      </c>
      <c r="EP205" s="574">
        <v>3.15686274509804</v>
      </c>
      <c r="EQ205" s="575">
        <v>2.9682539682539701</v>
      </c>
      <c r="ER205" s="576">
        <f t="shared" si="587"/>
        <v>211.50980392156868</v>
      </c>
      <c r="ES205" s="577">
        <f t="shared" si="587"/>
        <v>184.03174603174614</v>
      </c>
      <c r="ET205" s="574"/>
      <c r="EU205" s="575"/>
      <c r="EV205" s="576">
        <f t="shared" si="588"/>
        <v>0</v>
      </c>
      <c r="EW205" s="577">
        <f t="shared" si="588"/>
        <v>0</v>
      </c>
      <c r="EX205" s="576">
        <f t="shared" si="589"/>
        <v>3.3759423982358916</v>
      </c>
      <c r="EY205" s="577">
        <f t="shared" si="589"/>
        <v>3.2676345334881933</v>
      </c>
      <c r="EZ205" s="576">
        <f t="shared" si="590"/>
        <v>378.10554860241984</v>
      </c>
      <c r="FA205" s="577">
        <f t="shared" si="590"/>
        <v>326.76345334881933</v>
      </c>
      <c r="FB205" s="574"/>
      <c r="FC205" s="575"/>
      <c r="FD205" s="576">
        <f t="shared" si="591"/>
        <v>0</v>
      </c>
      <c r="FE205" s="577">
        <f t="shared" si="591"/>
        <v>0</v>
      </c>
      <c r="FF205" s="574"/>
      <c r="FG205" s="575"/>
      <c r="FH205" s="576">
        <f t="shared" si="592"/>
        <v>0</v>
      </c>
      <c r="FI205" s="577">
        <f t="shared" si="592"/>
        <v>0</v>
      </c>
      <c r="FJ205" s="574"/>
      <c r="FK205" s="575"/>
      <c r="FL205" s="576">
        <f t="shared" si="593"/>
        <v>0</v>
      </c>
      <c r="FM205" s="577">
        <f t="shared" si="593"/>
        <v>0</v>
      </c>
      <c r="FN205" s="576">
        <f t="shared" si="594"/>
        <v>0</v>
      </c>
      <c r="FO205" s="577">
        <f t="shared" si="594"/>
        <v>0</v>
      </c>
      <c r="FP205" s="576">
        <f t="shared" si="595"/>
        <v>0</v>
      </c>
      <c r="FQ205" s="577">
        <f t="shared" si="595"/>
        <v>0</v>
      </c>
      <c r="FR205" s="574"/>
      <c r="FS205" s="575"/>
      <c r="FT205" s="576">
        <f t="shared" si="596"/>
        <v>0</v>
      </c>
      <c r="FU205" s="577">
        <f t="shared" si="596"/>
        <v>0</v>
      </c>
      <c r="FV205" s="574"/>
      <c r="FW205" s="575"/>
      <c r="FX205" s="576">
        <f t="shared" si="597"/>
        <v>0</v>
      </c>
      <c r="FY205" s="577">
        <f t="shared" si="597"/>
        <v>0</v>
      </c>
      <c r="FZ205" s="574"/>
      <c r="GA205" s="575"/>
      <c r="GB205" s="576">
        <f t="shared" si="598"/>
        <v>0</v>
      </c>
      <c r="GC205" s="577">
        <f t="shared" si="598"/>
        <v>0</v>
      </c>
      <c r="GD205" s="576">
        <f t="shared" si="599"/>
        <v>130</v>
      </c>
      <c r="GE205" s="577">
        <f t="shared" si="599"/>
        <v>107</v>
      </c>
      <c r="GF205" s="576">
        <f t="shared" si="599"/>
        <v>0</v>
      </c>
      <c r="GG205" s="577">
        <f t="shared" si="599"/>
        <v>0</v>
      </c>
      <c r="GH205" s="576">
        <f t="shared" si="600"/>
        <v>598.04923305294449</v>
      </c>
      <c r="GI205" s="577">
        <f t="shared" si="600"/>
        <v>549.19837398373966</v>
      </c>
      <c r="GJ205" s="590"/>
      <c r="GK205" s="577" t="str">
        <f t="shared" si="601"/>
        <v/>
      </c>
      <c r="GL205" s="576">
        <f t="shared" si="602"/>
        <v>176</v>
      </c>
      <c r="GM205" s="577">
        <f t="shared" si="602"/>
        <v>160</v>
      </c>
      <c r="GN205" s="576">
        <f t="shared" si="602"/>
        <v>0</v>
      </c>
      <c r="GO205" s="577">
        <f t="shared" si="602"/>
        <v>0</v>
      </c>
      <c r="GP205" s="576">
        <f t="shared" si="603"/>
        <v>871.83486246957818</v>
      </c>
      <c r="GQ205" s="577">
        <f t="shared" si="603"/>
        <v>749.98826777087629</v>
      </c>
      <c r="GR205" s="576">
        <f t="shared" si="604"/>
        <v>0</v>
      </c>
      <c r="GS205" s="577">
        <f t="shared" si="604"/>
        <v>0</v>
      </c>
      <c r="GT205" s="576">
        <f t="shared" si="605"/>
        <v>306</v>
      </c>
      <c r="GU205" s="577">
        <f t="shared" si="605"/>
        <v>267</v>
      </c>
      <c r="GV205" s="576">
        <f t="shared" si="605"/>
        <v>0</v>
      </c>
      <c r="GW205" s="577">
        <f t="shared" si="605"/>
        <v>0</v>
      </c>
      <c r="GX205" s="576">
        <f t="shared" si="606"/>
        <v>1469.8840955225228</v>
      </c>
      <c r="GY205" s="577">
        <f t="shared" si="606"/>
        <v>1299.1866417546159</v>
      </c>
      <c r="GZ205" s="576" t="str">
        <f t="shared" si="606"/>
        <v/>
      </c>
      <c r="HA205" s="577" t="str">
        <f t="shared" si="606"/>
        <v/>
      </c>
      <c r="HB205" s="576">
        <f t="shared" si="607"/>
        <v>0</v>
      </c>
      <c r="HC205" s="577">
        <f t="shared" si="607"/>
        <v>0</v>
      </c>
      <c r="HD205" s="576">
        <f t="shared" si="607"/>
        <v>0</v>
      </c>
      <c r="HE205" s="577">
        <f t="shared" si="607"/>
        <v>0</v>
      </c>
      <c r="HF205" s="576" t="str">
        <f t="shared" si="608"/>
        <v/>
      </c>
      <c r="HG205" s="577" t="str">
        <f t="shared" si="608"/>
        <v/>
      </c>
      <c r="HH205" s="576" t="str">
        <f t="shared" si="609"/>
        <v/>
      </c>
      <c r="HI205" s="577" t="str">
        <f t="shared" si="609"/>
        <v/>
      </c>
      <c r="HJ205" s="576">
        <f t="shared" si="610"/>
        <v>1469.8840955225223</v>
      </c>
      <c r="HK205" s="577">
        <f t="shared" si="610"/>
        <v>1299.1866417546159</v>
      </c>
      <c r="HL205" s="576" t="str">
        <f t="shared" si="611"/>
        <v/>
      </c>
      <c r="HM205" s="577" t="str">
        <f t="shared" si="611"/>
        <v/>
      </c>
    </row>
    <row r="206" spans="1:221">
      <c r="A206" s="80" t="s">
        <v>540</v>
      </c>
      <c r="B206" s="81" t="s">
        <v>577</v>
      </c>
      <c r="C206" s="105"/>
      <c r="D206" s="83">
        <v>198570</v>
      </c>
      <c r="E206" s="524">
        <v>9</v>
      </c>
      <c r="F206" s="574">
        <v>802</v>
      </c>
      <c r="G206" s="575">
        <v>817</v>
      </c>
      <c r="H206" s="574">
        <v>74</v>
      </c>
      <c r="I206" s="575">
        <v>79</v>
      </c>
      <c r="J206" s="576">
        <f t="shared" si="544"/>
        <v>728</v>
      </c>
      <c r="K206" s="577">
        <f t="shared" si="544"/>
        <v>738</v>
      </c>
      <c r="L206" s="574"/>
      <c r="M206" s="575"/>
      <c r="N206" s="581">
        <f t="shared" si="545"/>
        <v>728</v>
      </c>
      <c r="O206" s="582">
        <f t="shared" si="545"/>
        <v>738</v>
      </c>
      <c r="P206" s="581">
        <f t="shared" si="545"/>
        <v>0</v>
      </c>
      <c r="Q206" s="582">
        <f t="shared" si="545"/>
        <v>0</v>
      </c>
      <c r="R206" s="574">
        <v>4</v>
      </c>
      <c r="S206" s="575">
        <v>5</v>
      </c>
      <c r="T206" s="576">
        <f t="shared" si="546"/>
        <v>0</v>
      </c>
      <c r="U206" s="577">
        <f t="shared" si="546"/>
        <v>0</v>
      </c>
      <c r="V206" s="574">
        <v>91</v>
      </c>
      <c r="W206" s="575">
        <v>94</v>
      </c>
      <c r="X206" s="576">
        <f t="shared" si="547"/>
        <v>0</v>
      </c>
      <c r="Y206" s="577">
        <f t="shared" si="547"/>
        <v>0</v>
      </c>
      <c r="Z206" s="574"/>
      <c r="AA206" s="575"/>
      <c r="AB206" s="576">
        <f t="shared" si="548"/>
        <v>0</v>
      </c>
      <c r="AC206" s="577">
        <f t="shared" si="548"/>
        <v>0</v>
      </c>
      <c r="AD206" s="576">
        <f t="shared" si="549"/>
        <v>95</v>
      </c>
      <c r="AE206" s="577">
        <f t="shared" si="549"/>
        <v>99</v>
      </c>
      <c r="AF206" s="576">
        <f t="shared" si="550"/>
        <v>0</v>
      </c>
      <c r="AG206" s="577">
        <f t="shared" si="550"/>
        <v>0</v>
      </c>
      <c r="AH206" s="574">
        <v>4.5833333333333304</v>
      </c>
      <c r="AI206" s="575">
        <v>4.4666666666666703</v>
      </c>
      <c r="AJ206" s="576">
        <f t="shared" si="551"/>
        <v>18.333333333333321</v>
      </c>
      <c r="AK206" s="577">
        <f t="shared" si="551"/>
        <v>22.33333333333335</v>
      </c>
      <c r="AL206" s="574">
        <v>5.9067796610169498</v>
      </c>
      <c r="AM206" s="575">
        <v>4.976</v>
      </c>
      <c r="AN206" s="576">
        <f t="shared" si="552"/>
        <v>537.51694915254245</v>
      </c>
      <c r="AO206" s="577">
        <f t="shared" si="552"/>
        <v>467.74399999999997</v>
      </c>
      <c r="AP206" s="574"/>
      <c r="AQ206" s="575"/>
      <c r="AR206" s="576">
        <f t="shared" si="553"/>
        <v>0</v>
      </c>
      <c r="AS206" s="577">
        <f t="shared" si="553"/>
        <v>0</v>
      </c>
      <c r="AT206" s="576">
        <f t="shared" si="554"/>
        <v>5.8510556051144826</v>
      </c>
      <c r="AU206" s="577">
        <f t="shared" si="554"/>
        <v>4.9502760942760942</v>
      </c>
      <c r="AV206" s="576">
        <f t="shared" si="555"/>
        <v>555.85028248587582</v>
      </c>
      <c r="AW206" s="577">
        <f t="shared" si="555"/>
        <v>490.07733333333334</v>
      </c>
      <c r="AX206" s="574"/>
      <c r="AY206" s="575"/>
      <c r="AZ206" s="576">
        <f t="shared" si="556"/>
        <v>0</v>
      </c>
      <c r="BA206" s="577">
        <f t="shared" si="556"/>
        <v>0</v>
      </c>
      <c r="BB206" s="574"/>
      <c r="BC206" s="575"/>
      <c r="BD206" s="576">
        <f t="shared" si="557"/>
        <v>0</v>
      </c>
      <c r="BE206" s="577">
        <f t="shared" si="557"/>
        <v>0</v>
      </c>
      <c r="BF206" s="574"/>
      <c r="BG206" s="575"/>
      <c r="BH206" s="576">
        <f t="shared" si="558"/>
        <v>0</v>
      </c>
      <c r="BI206" s="577">
        <f t="shared" si="558"/>
        <v>0</v>
      </c>
      <c r="BJ206" s="576">
        <f t="shared" si="559"/>
        <v>0</v>
      </c>
      <c r="BK206" s="577">
        <f t="shared" si="559"/>
        <v>0</v>
      </c>
      <c r="BL206" s="576">
        <f t="shared" si="560"/>
        <v>0</v>
      </c>
      <c r="BM206" s="577">
        <f t="shared" si="560"/>
        <v>0</v>
      </c>
      <c r="BN206" s="574">
        <v>341</v>
      </c>
      <c r="BO206" s="575">
        <v>383</v>
      </c>
      <c r="BP206" s="576">
        <f t="shared" si="561"/>
        <v>0</v>
      </c>
      <c r="BQ206" s="577">
        <f t="shared" si="561"/>
        <v>0</v>
      </c>
      <c r="BR206" s="574">
        <v>167</v>
      </c>
      <c r="BS206" s="575">
        <v>156</v>
      </c>
      <c r="BT206" s="576">
        <f t="shared" si="562"/>
        <v>0</v>
      </c>
      <c r="BU206" s="577">
        <f t="shared" si="562"/>
        <v>0</v>
      </c>
      <c r="BV206" s="574"/>
      <c r="BW206" s="575"/>
      <c r="BX206" s="576">
        <f t="shared" si="563"/>
        <v>0</v>
      </c>
      <c r="BY206" s="577">
        <f t="shared" si="563"/>
        <v>0</v>
      </c>
      <c r="BZ206" s="576">
        <f t="shared" si="564"/>
        <v>508</v>
      </c>
      <c r="CA206" s="577">
        <f t="shared" si="564"/>
        <v>539</v>
      </c>
      <c r="CB206" s="576">
        <f t="shared" si="565"/>
        <v>0</v>
      </c>
      <c r="CC206" s="577">
        <f t="shared" si="565"/>
        <v>0</v>
      </c>
      <c r="CD206" s="574">
        <v>4.1918918918918902</v>
      </c>
      <c r="CE206" s="575">
        <v>3.8555286521388599</v>
      </c>
      <c r="CF206" s="576">
        <f t="shared" si="566"/>
        <v>1429.4351351351345</v>
      </c>
      <c r="CG206" s="577">
        <f t="shared" si="566"/>
        <v>1476.6674737691833</v>
      </c>
      <c r="CH206" s="574">
        <v>5.6139359698681801</v>
      </c>
      <c r="CI206" s="575">
        <v>6.0591715976331404</v>
      </c>
      <c r="CJ206" s="576">
        <f t="shared" si="567"/>
        <v>937.52730696798608</v>
      </c>
      <c r="CK206" s="577">
        <f t="shared" si="567"/>
        <v>945.23076923076985</v>
      </c>
      <c r="CL206" s="574"/>
      <c r="CM206" s="575"/>
      <c r="CN206" s="576">
        <f t="shared" si="568"/>
        <v>0</v>
      </c>
      <c r="CO206" s="577">
        <f t="shared" si="568"/>
        <v>0</v>
      </c>
      <c r="CP206" s="576">
        <f t="shared" si="569"/>
        <v>4.6593748860297648</v>
      </c>
      <c r="CQ206" s="577">
        <f t="shared" si="569"/>
        <v>4.4933177050091899</v>
      </c>
      <c r="CR206" s="576">
        <f t="shared" si="570"/>
        <v>2366.9624421031203</v>
      </c>
      <c r="CS206" s="577">
        <f t="shared" si="570"/>
        <v>2421.8982429999533</v>
      </c>
      <c r="CT206" s="574"/>
      <c r="CU206" s="575"/>
      <c r="CV206" s="576">
        <f t="shared" si="571"/>
        <v>0</v>
      </c>
      <c r="CW206" s="577">
        <f t="shared" si="571"/>
        <v>0</v>
      </c>
      <c r="CX206" s="574"/>
      <c r="CY206" s="575"/>
      <c r="CZ206" s="576">
        <f t="shared" si="572"/>
        <v>0</v>
      </c>
      <c r="DA206" s="577">
        <f t="shared" si="572"/>
        <v>0</v>
      </c>
      <c r="DB206" s="574"/>
      <c r="DC206" s="575"/>
      <c r="DD206" s="576">
        <f t="shared" si="573"/>
        <v>0</v>
      </c>
      <c r="DE206" s="577">
        <f t="shared" si="573"/>
        <v>0</v>
      </c>
      <c r="DF206" s="576">
        <f t="shared" si="574"/>
        <v>0</v>
      </c>
      <c r="DG206" s="577">
        <f t="shared" si="574"/>
        <v>0</v>
      </c>
      <c r="DH206" s="576">
        <f t="shared" si="575"/>
        <v>0</v>
      </c>
      <c r="DI206" s="577">
        <f t="shared" si="575"/>
        <v>0</v>
      </c>
      <c r="DJ206" s="576">
        <f t="shared" si="576"/>
        <v>603</v>
      </c>
      <c r="DK206" s="577">
        <f t="shared" si="576"/>
        <v>638</v>
      </c>
      <c r="DL206" s="576">
        <f t="shared" si="576"/>
        <v>0</v>
      </c>
      <c r="DM206" s="577">
        <f t="shared" si="576"/>
        <v>0</v>
      </c>
      <c r="DN206" s="576">
        <f t="shared" si="577"/>
        <v>4.8471189462504087</v>
      </c>
      <c r="DO206" s="577">
        <f t="shared" si="577"/>
        <v>4.564225041274744</v>
      </c>
      <c r="DP206" s="576">
        <f t="shared" si="578"/>
        <v>2922.8127245889964</v>
      </c>
      <c r="DQ206" s="577">
        <f t="shared" si="578"/>
        <v>2911.9755763332869</v>
      </c>
      <c r="DR206" s="576">
        <f t="shared" si="579"/>
        <v>0</v>
      </c>
      <c r="DS206" s="577">
        <f t="shared" si="579"/>
        <v>0</v>
      </c>
      <c r="DT206" s="576">
        <f t="shared" si="580"/>
        <v>0</v>
      </c>
      <c r="DU206" s="577">
        <f t="shared" si="580"/>
        <v>0</v>
      </c>
      <c r="DV206" s="574">
        <v>66</v>
      </c>
      <c r="DW206" s="575">
        <v>44</v>
      </c>
      <c r="DX206" s="576">
        <f t="shared" si="581"/>
        <v>0</v>
      </c>
      <c r="DY206" s="577">
        <f t="shared" si="581"/>
        <v>0</v>
      </c>
      <c r="DZ206" s="574">
        <v>59</v>
      </c>
      <c r="EA206" s="575">
        <v>56</v>
      </c>
      <c r="EB206" s="576">
        <f t="shared" si="582"/>
        <v>0</v>
      </c>
      <c r="EC206" s="577">
        <f t="shared" si="582"/>
        <v>0</v>
      </c>
      <c r="ED206" s="574"/>
      <c r="EE206" s="575"/>
      <c r="EF206" s="576">
        <f t="shared" si="583"/>
        <v>0</v>
      </c>
      <c r="EG206" s="577">
        <f t="shared" si="583"/>
        <v>0</v>
      </c>
      <c r="EH206" s="576">
        <f t="shared" si="584"/>
        <v>125</v>
      </c>
      <c r="EI206" s="577">
        <f t="shared" si="584"/>
        <v>100</v>
      </c>
      <c r="EJ206" s="576">
        <f t="shared" si="585"/>
        <v>0</v>
      </c>
      <c r="EK206" s="577">
        <f t="shared" si="585"/>
        <v>0</v>
      </c>
      <c r="EL206" s="574">
        <v>2.84037558685446</v>
      </c>
      <c r="EM206" s="575">
        <v>3.2553191489361701</v>
      </c>
      <c r="EN206" s="576">
        <f t="shared" si="586"/>
        <v>187.46478873239437</v>
      </c>
      <c r="EO206" s="577">
        <f t="shared" si="586"/>
        <v>143.2340425531915</v>
      </c>
      <c r="EP206" s="574">
        <v>2.9462365591397899</v>
      </c>
      <c r="EQ206" s="575">
        <v>2.9770114942528698</v>
      </c>
      <c r="ER206" s="576">
        <f t="shared" si="587"/>
        <v>173.82795698924761</v>
      </c>
      <c r="ES206" s="577">
        <f t="shared" si="587"/>
        <v>166.7126436781607</v>
      </c>
      <c r="ET206" s="574"/>
      <c r="EU206" s="575"/>
      <c r="EV206" s="576">
        <f t="shared" si="588"/>
        <v>0</v>
      </c>
      <c r="EW206" s="577">
        <f t="shared" si="588"/>
        <v>0</v>
      </c>
      <c r="EX206" s="576">
        <f t="shared" si="589"/>
        <v>2.8903419657731355</v>
      </c>
      <c r="EY206" s="577">
        <f t="shared" si="589"/>
        <v>3.099466862313522</v>
      </c>
      <c r="EZ206" s="576">
        <f t="shared" si="590"/>
        <v>361.29274572164195</v>
      </c>
      <c r="FA206" s="577">
        <f t="shared" si="590"/>
        <v>309.9466862313522</v>
      </c>
      <c r="FB206" s="574"/>
      <c r="FC206" s="575"/>
      <c r="FD206" s="576">
        <f t="shared" si="591"/>
        <v>0</v>
      </c>
      <c r="FE206" s="577">
        <f t="shared" si="591"/>
        <v>0</v>
      </c>
      <c r="FF206" s="574"/>
      <c r="FG206" s="575"/>
      <c r="FH206" s="576">
        <f t="shared" si="592"/>
        <v>0</v>
      </c>
      <c r="FI206" s="577">
        <f t="shared" si="592"/>
        <v>0</v>
      </c>
      <c r="FJ206" s="574"/>
      <c r="FK206" s="575"/>
      <c r="FL206" s="576">
        <f t="shared" si="593"/>
        <v>0</v>
      </c>
      <c r="FM206" s="577">
        <f t="shared" si="593"/>
        <v>0</v>
      </c>
      <c r="FN206" s="576">
        <f t="shared" si="594"/>
        <v>0</v>
      </c>
      <c r="FO206" s="577">
        <f t="shared" si="594"/>
        <v>0</v>
      </c>
      <c r="FP206" s="576">
        <f t="shared" si="595"/>
        <v>0</v>
      </c>
      <c r="FQ206" s="577">
        <f t="shared" si="595"/>
        <v>0</v>
      </c>
      <c r="FR206" s="574"/>
      <c r="FS206" s="575"/>
      <c r="FT206" s="576">
        <f t="shared" si="596"/>
        <v>0</v>
      </c>
      <c r="FU206" s="577">
        <f t="shared" si="596"/>
        <v>0</v>
      </c>
      <c r="FV206" s="574"/>
      <c r="FW206" s="575"/>
      <c r="FX206" s="576">
        <f t="shared" si="597"/>
        <v>0</v>
      </c>
      <c r="FY206" s="577">
        <f t="shared" si="597"/>
        <v>0</v>
      </c>
      <c r="FZ206" s="574"/>
      <c r="GA206" s="575"/>
      <c r="GB206" s="576">
        <f t="shared" si="598"/>
        <v>0</v>
      </c>
      <c r="GC206" s="577">
        <f t="shared" si="598"/>
        <v>0</v>
      </c>
      <c r="GD206" s="576">
        <f t="shared" si="599"/>
        <v>411</v>
      </c>
      <c r="GE206" s="577">
        <f t="shared" si="599"/>
        <v>432</v>
      </c>
      <c r="GF206" s="576">
        <f t="shared" si="599"/>
        <v>0</v>
      </c>
      <c r="GG206" s="577">
        <f t="shared" si="599"/>
        <v>0</v>
      </c>
      <c r="GH206" s="576">
        <f t="shared" si="600"/>
        <v>1635.2332572008622</v>
      </c>
      <c r="GI206" s="577">
        <f t="shared" si="600"/>
        <v>1642.2348496557081</v>
      </c>
      <c r="GJ206" s="590"/>
      <c r="GK206" s="577" t="str">
        <f t="shared" si="601"/>
        <v/>
      </c>
      <c r="GL206" s="576">
        <f t="shared" si="602"/>
        <v>317</v>
      </c>
      <c r="GM206" s="577">
        <f t="shared" si="602"/>
        <v>306</v>
      </c>
      <c r="GN206" s="576">
        <f t="shared" si="602"/>
        <v>0</v>
      </c>
      <c r="GO206" s="577">
        <f t="shared" si="602"/>
        <v>0</v>
      </c>
      <c r="GP206" s="576">
        <f t="shared" si="603"/>
        <v>1648.8722131097763</v>
      </c>
      <c r="GQ206" s="577">
        <f t="shared" si="603"/>
        <v>1579.6874129089306</v>
      </c>
      <c r="GR206" s="576">
        <f t="shared" si="604"/>
        <v>0</v>
      </c>
      <c r="GS206" s="577">
        <f t="shared" si="604"/>
        <v>0</v>
      </c>
      <c r="GT206" s="576">
        <f t="shared" si="605"/>
        <v>728</v>
      </c>
      <c r="GU206" s="577">
        <f t="shared" si="605"/>
        <v>738</v>
      </c>
      <c r="GV206" s="576">
        <f t="shared" si="605"/>
        <v>0</v>
      </c>
      <c r="GW206" s="577">
        <f t="shared" si="605"/>
        <v>0</v>
      </c>
      <c r="GX206" s="576">
        <f t="shared" si="606"/>
        <v>3284.1054703106383</v>
      </c>
      <c r="GY206" s="577">
        <f t="shared" si="606"/>
        <v>3221.9222625646389</v>
      </c>
      <c r="GZ206" s="576" t="str">
        <f t="shared" si="606"/>
        <v/>
      </c>
      <c r="HA206" s="577" t="str">
        <f t="shared" si="606"/>
        <v/>
      </c>
      <c r="HB206" s="576">
        <f t="shared" si="607"/>
        <v>0</v>
      </c>
      <c r="HC206" s="577">
        <f t="shared" si="607"/>
        <v>0</v>
      </c>
      <c r="HD206" s="576">
        <f t="shared" si="607"/>
        <v>0</v>
      </c>
      <c r="HE206" s="577">
        <f t="shared" si="607"/>
        <v>0</v>
      </c>
      <c r="HF206" s="576" t="str">
        <f t="shared" si="608"/>
        <v/>
      </c>
      <c r="HG206" s="577" t="str">
        <f t="shared" si="608"/>
        <v/>
      </c>
      <c r="HH206" s="576" t="str">
        <f t="shared" si="609"/>
        <v/>
      </c>
      <c r="HI206" s="577" t="str">
        <f t="shared" si="609"/>
        <v/>
      </c>
      <c r="HJ206" s="576">
        <f t="shared" si="610"/>
        <v>3284.1054703106383</v>
      </c>
      <c r="HK206" s="577">
        <f t="shared" si="610"/>
        <v>3221.9222625646389</v>
      </c>
      <c r="HL206" s="576" t="str">
        <f t="shared" si="611"/>
        <v/>
      </c>
      <c r="HM206" s="577" t="str">
        <f t="shared" si="611"/>
        <v/>
      </c>
    </row>
    <row r="207" spans="1:221">
      <c r="A207" s="80" t="s">
        <v>540</v>
      </c>
      <c r="B207" s="81" t="s">
        <v>583</v>
      </c>
      <c r="C207" s="105"/>
      <c r="D207" s="83">
        <v>198774</v>
      </c>
      <c r="E207" s="524">
        <v>9</v>
      </c>
      <c r="F207" s="574">
        <v>671</v>
      </c>
      <c r="G207" s="575">
        <v>586</v>
      </c>
      <c r="H207" s="574">
        <v>55</v>
      </c>
      <c r="I207" s="575">
        <v>55</v>
      </c>
      <c r="J207" s="576">
        <f t="shared" si="544"/>
        <v>616</v>
      </c>
      <c r="K207" s="577">
        <f t="shared" si="544"/>
        <v>531</v>
      </c>
      <c r="L207" s="574"/>
      <c r="M207" s="575"/>
      <c r="N207" s="581">
        <f t="shared" si="545"/>
        <v>616</v>
      </c>
      <c r="O207" s="582">
        <f t="shared" si="545"/>
        <v>531</v>
      </c>
      <c r="P207" s="581">
        <f t="shared" si="545"/>
        <v>0</v>
      </c>
      <c r="Q207" s="582">
        <f t="shared" si="545"/>
        <v>0</v>
      </c>
      <c r="R207" s="574">
        <v>31</v>
      </c>
      <c r="S207" s="575">
        <v>29</v>
      </c>
      <c r="T207" s="576">
        <f t="shared" si="546"/>
        <v>0</v>
      </c>
      <c r="U207" s="577">
        <f t="shared" si="546"/>
        <v>0</v>
      </c>
      <c r="V207" s="574">
        <v>155</v>
      </c>
      <c r="W207" s="575">
        <v>129</v>
      </c>
      <c r="X207" s="576">
        <f t="shared" si="547"/>
        <v>0</v>
      </c>
      <c r="Y207" s="577">
        <f t="shared" si="547"/>
        <v>0</v>
      </c>
      <c r="Z207" s="574"/>
      <c r="AA207" s="575"/>
      <c r="AB207" s="576">
        <f t="shared" si="548"/>
        <v>0</v>
      </c>
      <c r="AC207" s="577">
        <f t="shared" si="548"/>
        <v>0</v>
      </c>
      <c r="AD207" s="576">
        <f t="shared" si="549"/>
        <v>186</v>
      </c>
      <c r="AE207" s="577">
        <f t="shared" si="549"/>
        <v>158</v>
      </c>
      <c r="AF207" s="576">
        <f t="shared" si="550"/>
        <v>0</v>
      </c>
      <c r="AG207" s="577">
        <f t="shared" si="550"/>
        <v>0</v>
      </c>
      <c r="AH207" s="574">
        <v>2.0098039215686301</v>
      </c>
      <c r="AI207" s="575">
        <v>2.9696969696969702</v>
      </c>
      <c r="AJ207" s="576">
        <f t="shared" si="551"/>
        <v>62.30392156862753</v>
      </c>
      <c r="AK207" s="577">
        <f t="shared" si="551"/>
        <v>86.121212121212139</v>
      </c>
      <c r="AL207" s="574">
        <v>4.6007326007326101</v>
      </c>
      <c r="AM207" s="575">
        <v>5.1474358974358898</v>
      </c>
      <c r="AN207" s="576">
        <f t="shared" si="552"/>
        <v>713.11355311355453</v>
      </c>
      <c r="AO207" s="577">
        <f t="shared" si="552"/>
        <v>664.01923076922981</v>
      </c>
      <c r="AP207" s="574"/>
      <c r="AQ207" s="575"/>
      <c r="AR207" s="576">
        <f t="shared" si="553"/>
        <v>0</v>
      </c>
      <c r="AS207" s="577">
        <f t="shared" si="553"/>
        <v>0</v>
      </c>
      <c r="AT207" s="576">
        <f t="shared" si="554"/>
        <v>4.1689111542052801</v>
      </c>
      <c r="AU207" s="577">
        <f t="shared" si="554"/>
        <v>4.7477243220914049</v>
      </c>
      <c r="AV207" s="576">
        <f t="shared" si="555"/>
        <v>775.41747468218216</v>
      </c>
      <c r="AW207" s="577">
        <f t="shared" si="555"/>
        <v>750.14044289044193</v>
      </c>
      <c r="AX207" s="574"/>
      <c r="AY207" s="575"/>
      <c r="AZ207" s="576">
        <f t="shared" si="556"/>
        <v>0</v>
      </c>
      <c r="BA207" s="577">
        <f t="shared" si="556"/>
        <v>0</v>
      </c>
      <c r="BB207" s="574"/>
      <c r="BC207" s="575"/>
      <c r="BD207" s="576">
        <f t="shared" si="557"/>
        <v>0</v>
      </c>
      <c r="BE207" s="577">
        <f t="shared" si="557"/>
        <v>0</v>
      </c>
      <c r="BF207" s="574"/>
      <c r="BG207" s="575"/>
      <c r="BH207" s="576">
        <f t="shared" si="558"/>
        <v>0</v>
      </c>
      <c r="BI207" s="577">
        <f t="shared" si="558"/>
        <v>0</v>
      </c>
      <c r="BJ207" s="576">
        <f t="shared" si="559"/>
        <v>0</v>
      </c>
      <c r="BK207" s="577">
        <f t="shared" si="559"/>
        <v>0</v>
      </c>
      <c r="BL207" s="576">
        <f t="shared" si="560"/>
        <v>0</v>
      </c>
      <c r="BM207" s="577">
        <f t="shared" si="560"/>
        <v>0</v>
      </c>
      <c r="BN207" s="574">
        <v>226</v>
      </c>
      <c r="BO207" s="575">
        <v>160</v>
      </c>
      <c r="BP207" s="576">
        <f t="shared" si="561"/>
        <v>0</v>
      </c>
      <c r="BQ207" s="577">
        <f t="shared" si="561"/>
        <v>0</v>
      </c>
      <c r="BR207" s="574">
        <v>107</v>
      </c>
      <c r="BS207" s="575">
        <v>110</v>
      </c>
      <c r="BT207" s="576">
        <f t="shared" si="562"/>
        <v>0</v>
      </c>
      <c r="BU207" s="577">
        <f t="shared" si="562"/>
        <v>0</v>
      </c>
      <c r="BV207" s="574"/>
      <c r="BW207" s="575"/>
      <c r="BX207" s="576">
        <f t="shared" si="563"/>
        <v>0</v>
      </c>
      <c r="BY207" s="577">
        <f t="shared" si="563"/>
        <v>0</v>
      </c>
      <c r="BZ207" s="576">
        <f t="shared" si="564"/>
        <v>333</v>
      </c>
      <c r="CA207" s="577">
        <f t="shared" si="564"/>
        <v>270</v>
      </c>
      <c r="CB207" s="576">
        <f t="shared" si="565"/>
        <v>0</v>
      </c>
      <c r="CC207" s="577">
        <f t="shared" si="565"/>
        <v>0</v>
      </c>
      <c r="CD207" s="574">
        <v>3.3109243697478998</v>
      </c>
      <c r="CE207" s="575">
        <v>3.5523809523809602</v>
      </c>
      <c r="CF207" s="576">
        <f t="shared" si="566"/>
        <v>748.26890756302532</v>
      </c>
      <c r="CG207" s="577">
        <f t="shared" si="566"/>
        <v>568.38095238095366</v>
      </c>
      <c r="CH207" s="574">
        <v>5.0501474926253804</v>
      </c>
      <c r="CI207" s="575">
        <v>4.6257309941520504</v>
      </c>
      <c r="CJ207" s="576">
        <f t="shared" si="567"/>
        <v>540.36578171091571</v>
      </c>
      <c r="CK207" s="577">
        <f t="shared" si="567"/>
        <v>508.83040935672557</v>
      </c>
      <c r="CL207" s="574"/>
      <c r="CM207" s="575"/>
      <c r="CN207" s="576">
        <f t="shared" si="568"/>
        <v>0</v>
      </c>
      <c r="CO207" s="577">
        <f t="shared" si="568"/>
        <v>0</v>
      </c>
      <c r="CP207" s="576">
        <f t="shared" si="569"/>
        <v>3.8697738416634868</v>
      </c>
      <c r="CQ207" s="577">
        <f t="shared" si="569"/>
        <v>3.9896717101395529</v>
      </c>
      <c r="CR207" s="576">
        <f t="shared" si="570"/>
        <v>1288.6346892739411</v>
      </c>
      <c r="CS207" s="577">
        <f t="shared" si="570"/>
        <v>1077.2113617376792</v>
      </c>
      <c r="CT207" s="574"/>
      <c r="CU207" s="575"/>
      <c r="CV207" s="576">
        <f t="shared" si="571"/>
        <v>0</v>
      </c>
      <c r="CW207" s="577">
        <f t="shared" si="571"/>
        <v>0</v>
      </c>
      <c r="CX207" s="574"/>
      <c r="CY207" s="575"/>
      <c r="CZ207" s="576">
        <f t="shared" si="572"/>
        <v>0</v>
      </c>
      <c r="DA207" s="577">
        <f t="shared" si="572"/>
        <v>0</v>
      </c>
      <c r="DB207" s="574"/>
      <c r="DC207" s="575"/>
      <c r="DD207" s="576">
        <f t="shared" si="573"/>
        <v>0</v>
      </c>
      <c r="DE207" s="577">
        <f t="shared" si="573"/>
        <v>0</v>
      </c>
      <c r="DF207" s="576">
        <f t="shared" si="574"/>
        <v>0</v>
      </c>
      <c r="DG207" s="577">
        <f t="shared" si="574"/>
        <v>0</v>
      </c>
      <c r="DH207" s="576">
        <f t="shared" si="575"/>
        <v>0</v>
      </c>
      <c r="DI207" s="577">
        <f t="shared" si="575"/>
        <v>0</v>
      </c>
      <c r="DJ207" s="576">
        <f t="shared" si="576"/>
        <v>519</v>
      </c>
      <c r="DK207" s="577">
        <f t="shared" si="576"/>
        <v>428</v>
      </c>
      <c r="DL207" s="576">
        <f t="shared" si="576"/>
        <v>0</v>
      </c>
      <c r="DM207" s="577">
        <f t="shared" si="576"/>
        <v>0</v>
      </c>
      <c r="DN207" s="576">
        <f t="shared" si="577"/>
        <v>3.9769791213027426</v>
      </c>
      <c r="DO207" s="577">
        <f t="shared" si="577"/>
        <v>4.269513562215236</v>
      </c>
      <c r="DP207" s="576">
        <f t="shared" si="578"/>
        <v>2064.0521639561234</v>
      </c>
      <c r="DQ207" s="577">
        <f t="shared" si="578"/>
        <v>1827.351804628121</v>
      </c>
      <c r="DR207" s="576">
        <f t="shared" si="579"/>
        <v>0</v>
      </c>
      <c r="DS207" s="577">
        <f t="shared" si="579"/>
        <v>0</v>
      </c>
      <c r="DT207" s="576">
        <f t="shared" si="580"/>
        <v>0</v>
      </c>
      <c r="DU207" s="577">
        <f t="shared" si="580"/>
        <v>0</v>
      </c>
      <c r="DV207" s="574">
        <v>60</v>
      </c>
      <c r="DW207" s="575">
        <v>53</v>
      </c>
      <c r="DX207" s="576">
        <f t="shared" si="581"/>
        <v>0</v>
      </c>
      <c r="DY207" s="577">
        <f t="shared" si="581"/>
        <v>0</v>
      </c>
      <c r="DZ207" s="574">
        <v>37</v>
      </c>
      <c r="EA207" s="575">
        <v>50</v>
      </c>
      <c r="EB207" s="576">
        <f t="shared" si="582"/>
        <v>0</v>
      </c>
      <c r="EC207" s="577">
        <f t="shared" si="582"/>
        <v>0</v>
      </c>
      <c r="ED207" s="574"/>
      <c r="EE207" s="575"/>
      <c r="EF207" s="576">
        <f t="shared" si="583"/>
        <v>0</v>
      </c>
      <c r="EG207" s="577">
        <f t="shared" si="583"/>
        <v>0</v>
      </c>
      <c r="EH207" s="576">
        <f t="shared" si="584"/>
        <v>97</v>
      </c>
      <c r="EI207" s="577">
        <f t="shared" si="584"/>
        <v>103</v>
      </c>
      <c r="EJ207" s="576">
        <f t="shared" si="585"/>
        <v>0</v>
      </c>
      <c r="EK207" s="577">
        <f t="shared" si="585"/>
        <v>0</v>
      </c>
      <c r="EL207" s="574">
        <v>2.75621890547264</v>
      </c>
      <c r="EM207" s="575">
        <v>2.30409356725146</v>
      </c>
      <c r="EN207" s="576">
        <f t="shared" si="586"/>
        <v>165.37313432835839</v>
      </c>
      <c r="EO207" s="577">
        <f t="shared" si="586"/>
        <v>122.11695906432738</v>
      </c>
      <c r="EP207" s="574">
        <v>4.4324324324324298</v>
      </c>
      <c r="EQ207" s="575">
        <v>2.68627450980392</v>
      </c>
      <c r="ER207" s="576">
        <f t="shared" si="587"/>
        <v>163.99999999999991</v>
      </c>
      <c r="ES207" s="577">
        <f t="shared" si="587"/>
        <v>134.31372549019599</v>
      </c>
      <c r="ET207" s="574"/>
      <c r="EU207" s="575"/>
      <c r="EV207" s="576">
        <f t="shared" si="588"/>
        <v>0</v>
      </c>
      <c r="EW207" s="577">
        <f t="shared" si="588"/>
        <v>0</v>
      </c>
      <c r="EX207" s="576">
        <f t="shared" si="589"/>
        <v>3.3955993229727661</v>
      </c>
      <c r="EY207" s="577">
        <f t="shared" si="589"/>
        <v>2.4896182966458582</v>
      </c>
      <c r="EZ207" s="576">
        <f t="shared" si="590"/>
        <v>329.37313432835833</v>
      </c>
      <c r="FA207" s="577">
        <f t="shared" si="590"/>
        <v>256.4306845545234</v>
      </c>
      <c r="FB207" s="574"/>
      <c r="FC207" s="575"/>
      <c r="FD207" s="576">
        <f t="shared" si="591"/>
        <v>0</v>
      </c>
      <c r="FE207" s="577">
        <f t="shared" si="591"/>
        <v>0</v>
      </c>
      <c r="FF207" s="574"/>
      <c r="FG207" s="575"/>
      <c r="FH207" s="576">
        <f t="shared" si="592"/>
        <v>0</v>
      </c>
      <c r="FI207" s="577">
        <f t="shared" si="592"/>
        <v>0</v>
      </c>
      <c r="FJ207" s="574"/>
      <c r="FK207" s="575"/>
      <c r="FL207" s="576">
        <f t="shared" si="593"/>
        <v>0</v>
      </c>
      <c r="FM207" s="577">
        <f t="shared" si="593"/>
        <v>0</v>
      </c>
      <c r="FN207" s="576">
        <f t="shared" si="594"/>
        <v>0</v>
      </c>
      <c r="FO207" s="577">
        <f t="shared" si="594"/>
        <v>0</v>
      </c>
      <c r="FP207" s="576">
        <f t="shared" si="595"/>
        <v>0</v>
      </c>
      <c r="FQ207" s="577">
        <f t="shared" si="595"/>
        <v>0</v>
      </c>
      <c r="FR207" s="574"/>
      <c r="FS207" s="575"/>
      <c r="FT207" s="576">
        <f t="shared" si="596"/>
        <v>0</v>
      </c>
      <c r="FU207" s="577">
        <f t="shared" si="596"/>
        <v>0</v>
      </c>
      <c r="FV207" s="574"/>
      <c r="FW207" s="575"/>
      <c r="FX207" s="576">
        <f t="shared" si="597"/>
        <v>0</v>
      </c>
      <c r="FY207" s="577">
        <f t="shared" si="597"/>
        <v>0</v>
      </c>
      <c r="FZ207" s="574"/>
      <c r="GA207" s="575"/>
      <c r="GB207" s="576">
        <f t="shared" si="598"/>
        <v>0</v>
      </c>
      <c r="GC207" s="577">
        <f t="shared" si="598"/>
        <v>0</v>
      </c>
      <c r="GD207" s="576">
        <f t="shared" si="599"/>
        <v>317</v>
      </c>
      <c r="GE207" s="577">
        <f t="shared" si="599"/>
        <v>242</v>
      </c>
      <c r="GF207" s="576">
        <f t="shared" si="599"/>
        <v>0</v>
      </c>
      <c r="GG207" s="577">
        <f t="shared" si="599"/>
        <v>0</v>
      </c>
      <c r="GH207" s="576">
        <f t="shared" si="600"/>
        <v>975.94596346001117</v>
      </c>
      <c r="GI207" s="577">
        <f t="shared" si="600"/>
        <v>776.61912356649316</v>
      </c>
      <c r="GJ207" s="590"/>
      <c r="GK207" s="577" t="str">
        <f t="shared" si="601"/>
        <v/>
      </c>
      <c r="GL207" s="576">
        <f t="shared" si="602"/>
        <v>299</v>
      </c>
      <c r="GM207" s="577">
        <f t="shared" si="602"/>
        <v>289</v>
      </c>
      <c r="GN207" s="576">
        <f t="shared" si="602"/>
        <v>0</v>
      </c>
      <c r="GO207" s="577">
        <f t="shared" si="602"/>
        <v>0</v>
      </c>
      <c r="GP207" s="576">
        <f t="shared" si="603"/>
        <v>1417.4793348244702</v>
      </c>
      <c r="GQ207" s="577">
        <f t="shared" si="603"/>
        <v>1307.1633656161514</v>
      </c>
      <c r="GR207" s="576">
        <f t="shared" si="604"/>
        <v>0</v>
      </c>
      <c r="GS207" s="577">
        <f t="shared" si="604"/>
        <v>0</v>
      </c>
      <c r="GT207" s="576">
        <f t="shared" si="605"/>
        <v>616</v>
      </c>
      <c r="GU207" s="577">
        <f t="shared" si="605"/>
        <v>531</v>
      </c>
      <c r="GV207" s="576">
        <f t="shared" si="605"/>
        <v>0</v>
      </c>
      <c r="GW207" s="577">
        <f t="shared" si="605"/>
        <v>0</v>
      </c>
      <c r="GX207" s="576">
        <f t="shared" si="606"/>
        <v>2393.4252982844814</v>
      </c>
      <c r="GY207" s="577">
        <f t="shared" si="606"/>
        <v>2083.7824891826444</v>
      </c>
      <c r="GZ207" s="576" t="str">
        <f t="shared" si="606"/>
        <v/>
      </c>
      <c r="HA207" s="577" t="str">
        <f t="shared" si="606"/>
        <v/>
      </c>
      <c r="HB207" s="576">
        <f t="shared" si="607"/>
        <v>0</v>
      </c>
      <c r="HC207" s="577">
        <f t="shared" si="607"/>
        <v>0</v>
      </c>
      <c r="HD207" s="576">
        <f t="shared" si="607"/>
        <v>0</v>
      </c>
      <c r="HE207" s="577">
        <f t="shared" si="607"/>
        <v>0</v>
      </c>
      <c r="HF207" s="576" t="str">
        <f t="shared" si="608"/>
        <v/>
      </c>
      <c r="HG207" s="577" t="str">
        <f t="shared" si="608"/>
        <v/>
      </c>
      <c r="HH207" s="576" t="str">
        <f t="shared" si="609"/>
        <v/>
      </c>
      <c r="HI207" s="577" t="str">
        <f t="shared" si="609"/>
        <v/>
      </c>
      <c r="HJ207" s="576">
        <f t="shared" si="610"/>
        <v>2393.4252982844819</v>
      </c>
      <c r="HK207" s="577">
        <f t="shared" si="610"/>
        <v>2083.7824891826444</v>
      </c>
      <c r="HL207" s="576" t="str">
        <f t="shared" si="611"/>
        <v/>
      </c>
      <c r="HM207" s="577" t="str">
        <f t="shared" si="611"/>
        <v/>
      </c>
    </row>
    <row r="208" spans="1:221">
      <c r="A208" s="80" t="s">
        <v>540</v>
      </c>
      <c r="B208" s="81" t="s">
        <v>584</v>
      </c>
      <c r="C208" s="105"/>
      <c r="D208" s="83">
        <v>198817</v>
      </c>
      <c r="E208" s="524">
        <v>9</v>
      </c>
      <c r="F208" s="574">
        <v>401</v>
      </c>
      <c r="G208" s="575">
        <v>416</v>
      </c>
      <c r="H208" s="574">
        <v>35</v>
      </c>
      <c r="I208" s="575">
        <v>42</v>
      </c>
      <c r="J208" s="576">
        <f t="shared" si="544"/>
        <v>366</v>
      </c>
      <c r="K208" s="577">
        <f t="shared" si="544"/>
        <v>374</v>
      </c>
      <c r="L208" s="574"/>
      <c r="M208" s="575"/>
      <c r="N208" s="581">
        <f t="shared" si="545"/>
        <v>366</v>
      </c>
      <c r="O208" s="582">
        <f t="shared" si="545"/>
        <v>374</v>
      </c>
      <c r="P208" s="581">
        <f t="shared" si="545"/>
        <v>0</v>
      </c>
      <c r="Q208" s="582">
        <f t="shared" si="545"/>
        <v>0</v>
      </c>
      <c r="R208" s="574">
        <v>4</v>
      </c>
      <c r="S208" s="575">
        <v>9</v>
      </c>
      <c r="T208" s="576">
        <f t="shared" si="546"/>
        <v>0</v>
      </c>
      <c r="U208" s="577">
        <f t="shared" si="546"/>
        <v>0</v>
      </c>
      <c r="V208" s="574">
        <v>96</v>
      </c>
      <c r="W208" s="575">
        <v>127</v>
      </c>
      <c r="X208" s="576">
        <f t="shared" si="547"/>
        <v>0</v>
      </c>
      <c r="Y208" s="577">
        <f t="shared" si="547"/>
        <v>0</v>
      </c>
      <c r="Z208" s="574"/>
      <c r="AA208" s="575"/>
      <c r="AB208" s="576">
        <f t="shared" si="548"/>
        <v>0</v>
      </c>
      <c r="AC208" s="577">
        <f t="shared" si="548"/>
        <v>0</v>
      </c>
      <c r="AD208" s="576">
        <f t="shared" si="549"/>
        <v>100</v>
      </c>
      <c r="AE208" s="577">
        <f t="shared" si="549"/>
        <v>136</v>
      </c>
      <c r="AF208" s="576">
        <f t="shared" si="550"/>
        <v>0</v>
      </c>
      <c r="AG208" s="577">
        <f t="shared" si="550"/>
        <v>0</v>
      </c>
      <c r="AH208" s="574">
        <v>2.7222222222222201</v>
      </c>
      <c r="AI208" s="575">
        <v>4.43333333333333</v>
      </c>
      <c r="AJ208" s="576">
        <f t="shared" si="551"/>
        <v>10.88888888888888</v>
      </c>
      <c r="AK208" s="577">
        <f t="shared" si="551"/>
        <v>39.89999999999997</v>
      </c>
      <c r="AL208" s="574">
        <v>4.4173913043478299</v>
      </c>
      <c r="AM208" s="575">
        <v>4.2481751824817504</v>
      </c>
      <c r="AN208" s="576">
        <f t="shared" si="552"/>
        <v>424.06956521739164</v>
      </c>
      <c r="AO208" s="577">
        <f t="shared" si="552"/>
        <v>539.51824817518229</v>
      </c>
      <c r="AP208" s="574"/>
      <c r="AQ208" s="575"/>
      <c r="AR208" s="576">
        <f t="shared" si="553"/>
        <v>0</v>
      </c>
      <c r="AS208" s="577">
        <f t="shared" si="553"/>
        <v>0</v>
      </c>
      <c r="AT208" s="576">
        <f t="shared" si="554"/>
        <v>4.3495845410628053</v>
      </c>
      <c r="AU208" s="577">
        <f t="shared" si="554"/>
        <v>4.2604282954057524</v>
      </c>
      <c r="AV208" s="576">
        <f t="shared" si="555"/>
        <v>434.95845410628056</v>
      </c>
      <c r="AW208" s="577">
        <f t="shared" si="555"/>
        <v>579.41824817518227</v>
      </c>
      <c r="AX208" s="574"/>
      <c r="AY208" s="575"/>
      <c r="AZ208" s="576">
        <f t="shared" si="556"/>
        <v>0</v>
      </c>
      <c r="BA208" s="577">
        <f t="shared" si="556"/>
        <v>0</v>
      </c>
      <c r="BB208" s="574"/>
      <c r="BC208" s="575"/>
      <c r="BD208" s="576">
        <f t="shared" si="557"/>
        <v>0</v>
      </c>
      <c r="BE208" s="577">
        <f t="shared" si="557"/>
        <v>0</v>
      </c>
      <c r="BF208" s="574"/>
      <c r="BG208" s="575"/>
      <c r="BH208" s="576">
        <f t="shared" si="558"/>
        <v>0</v>
      </c>
      <c r="BI208" s="577">
        <f t="shared" si="558"/>
        <v>0</v>
      </c>
      <c r="BJ208" s="576">
        <f t="shared" si="559"/>
        <v>0</v>
      </c>
      <c r="BK208" s="577">
        <f t="shared" si="559"/>
        <v>0</v>
      </c>
      <c r="BL208" s="576">
        <f t="shared" si="560"/>
        <v>0</v>
      </c>
      <c r="BM208" s="577">
        <f t="shared" si="560"/>
        <v>0</v>
      </c>
      <c r="BN208" s="574">
        <v>110</v>
      </c>
      <c r="BO208" s="575">
        <v>87</v>
      </c>
      <c r="BP208" s="576">
        <f t="shared" si="561"/>
        <v>0</v>
      </c>
      <c r="BQ208" s="577">
        <f t="shared" si="561"/>
        <v>0</v>
      </c>
      <c r="BR208" s="574">
        <v>67</v>
      </c>
      <c r="BS208" s="575">
        <v>54</v>
      </c>
      <c r="BT208" s="576">
        <f t="shared" si="562"/>
        <v>0</v>
      </c>
      <c r="BU208" s="577">
        <f t="shared" si="562"/>
        <v>0</v>
      </c>
      <c r="BV208" s="574"/>
      <c r="BW208" s="575"/>
      <c r="BX208" s="576">
        <f t="shared" si="563"/>
        <v>0</v>
      </c>
      <c r="BY208" s="577">
        <f t="shared" si="563"/>
        <v>0</v>
      </c>
      <c r="BZ208" s="576">
        <f t="shared" si="564"/>
        <v>177</v>
      </c>
      <c r="CA208" s="577">
        <f t="shared" si="564"/>
        <v>141</v>
      </c>
      <c r="CB208" s="576">
        <f t="shared" si="565"/>
        <v>0</v>
      </c>
      <c r="CC208" s="577">
        <f t="shared" si="565"/>
        <v>0</v>
      </c>
      <c r="CD208" s="574">
        <v>4.65204678362573</v>
      </c>
      <c r="CE208" s="575">
        <v>4.4965277777777803</v>
      </c>
      <c r="CF208" s="576">
        <f t="shared" si="566"/>
        <v>511.72514619883032</v>
      </c>
      <c r="CG208" s="577">
        <f t="shared" si="566"/>
        <v>391.19791666666691</v>
      </c>
      <c r="CH208" s="574">
        <v>5.6619047619047604</v>
      </c>
      <c r="CI208" s="575">
        <v>4.95</v>
      </c>
      <c r="CJ208" s="576">
        <f t="shared" si="567"/>
        <v>379.34761904761893</v>
      </c>
      <c r="CK208" s="577">
        <f t="shared" si="567"/>
        <v>267.3</v>
      </c>
      <c r="CL208" s="574"/>
      <c r="CM208" s="575"/>
      <c r="CN208" s="576">
        <f t="shared" si="568"/>
        <v>0</v>
      </c>
      <c r="CO208" s="577">
        <f t="shared" si="568"/>
        <v>0</v>
      </c>
      <c r="CP208" s="576">
        <f t="shared" si="569"/>
        <v>5.0343094081720299</v>
      </c>
      <c r="CQ208" s="577">
        <f t="shared" si="569"/>
        <v>4.6701979905437367</v>
      </c>
      <c r="CR208" s="576">
        <f t="shared" si="570"/>
        <v>891.07276524644931</v>
      </c>
      <c r="CS208" s="577">
        <f t="shared" si="570"/>
        <v>658.49791666666692</v>
      </c>
      <c r="CT208" s="574"/>
      <c r="CU208" s="575"/>
      <c r="CV208" s="576">
        <f t="shared" si="571"/>
        <v>0</v>
      </c>
      <c r="CW208" s="577">
        <f t="shared" si="571"/>
        <v>0</v>
      </c>
      <c r="CX208" s="574"/>
      <c r="CY208" s="575"/>
      <c r="CZ208" s="576">
        <f t="shared" si="572"/>
        <v>0</v>
      </c>
      <c r="DA208" s="577">
        <f t="shared" si="572"/>
        <v>0</v>
      </c>
      <c r="DB208" s="574"/>
      <c r="DC208" s="575"/>
      <c r="DD208" s="576">
        <f t="shared" si="573"/>
        <v>0</v>
      </c>
      <c r="DE208" s="577">
        <f t="shared" si="573"/>
        <v>0</v>
      </c>
      <c r="DF208" s="576">
        <f t="shared" si="574"/>
        <v>0</v>
      </c>
      <c r="DG208" s="577">
        <f t="shared" si="574"/>
        <v>0</v>
      </c>
      <c r="DH208" s="576">
        <f t="shared" si="575"/>
        <v>0</v>
      </c>
      <c r="DI208" s="577">
        <f t="shared" si="575"/>
        <v>0</v>
      </c>
      <c r="DJ208" s="576">
        <f t="shared" si="576"/>
        <v>277</v>
      </c>
      <c r="DK208" s="577">
        <f t="shared" si="576"/>
        <v>277</v>
      </c>
      <c r="DL208" s="576">
        <f t="shared" si="576"/>
        <v>0</v>
      </c>
      <c r="DM208" s="577">
        <f t="shared" si="576"/>
        <v>0</v>
      </c>
      <c r="DN208" s="576">
        <f t="shared" si="577"/>
        <v>4.7871163153528151</v>
      </c>
      <c r="DO208" s="577">
        <f t="shared" si="577"/>
        <v>4.4690114254218383</v>
      </c>
      <c r="DP208" s="576">
        <f t="shared" si="578"/>
        <v>1326.0312193527297</v>
      </c>
      <c r="DQ208" s="577">
        <f t="shared" si="578"/>
        <v>1237.9161648418492</v>
      </c>
      <c r="DR208" s="576">
        <f t="shared" si="579"/>
        <v>0</v>
      </c>
      <c r="DS208" s="577">
        <f t="shared" si="579"/>
        <v>0</v>
      </c>
      <c r="DT208" s="576">
        <f t="shared" si="580"/>
        <v>0</v>
      </c>
      <c r="DU208" s="577">
        <f t="shared" si="580"/>
        <v>0</v>
      </c>
      <c r="DV208" s="574">
        <v>43</v>
      </c>
      <c r="DW208" s="575">
        <v>54</v>
      </c>
      <c r="DX208" s="576">
        <f t="shared" si="581"/>
        <v>0</v>
      </c>
      <c r="DY208" s="577">
        <f t="shared" si="581"/>
        <v>0</v>
      </c>
      <c r="DZ208" s="574">
        <v>46</v>
      </c>
      <c r="EA208" s="575">
        <v>43</v>
      </c>
      <c r="EB208" s="576">
        <f t="shared" si="582"/>
        <v>0</v>
      </c>
      <c r="EC208" s="577">
        <f t="shared" si="582"/>
        <v>0</v>
      </c>
      <c r="ED208" s="574"/>
      <c r="EE208" s="575"/>
      <c r="EF208" s="576">
        <f t="shared" si="583"/>
        <v>0</v>
      </c>
      <c r="EG208" s="577">
        <f t="shared" si="583"/>
        <v>0</v>
      </c>
      <c r="EH208" s="576">
        <f t="shared" si="584"/>
        <v>89</v>
      </c>
      <c r="EI208" s="577">
        <f t="shared" si="584"/>
        <v>97</v>
      </c>
      <c r="EJ208" s="576">
        <f t="shared" si="585"/>
        <v>0</v>
      </c>
      <c r="EK208" s="577">
        <f t="shared" si="585"/>
        <v>0</v>
      </c>
      <c r="EL208" s="574">
        <v>2.5460992907801399</v>
      </c>
      <c r="EM208" s="575">
        <v>2.65591397849462</v>
      </c>
      <c r="EN208" s="576">
        <f t="shared" si="586"/>
        <v>109.48226950354601</v>
      </c>
      <c r="EO208" s="577">
        <f t="shared" si="586"/>
        <v>143.41935483870947</v>
      </c>
      <c r="EP208" s="574">
        <v>3.0136054421768699</v>
      </c>
      <c r="EQ208" s="575">
        <v>2.9673202614379099</v>
      </c>
      <c r="ER208" s="576">
        <f t="shared" si="587"/>
        <v>138.62585034013603</v>
      </c>
      <c r="ES208" s="577">
        <f t="shared" si="587"/>
        <v>127.59477124183013</v>
      </c>
      <c r="ET208" s="574"/>
      <c r="EU208" s="575"/>
      <c r="EV208" s="576">
        <f t="shared" si="588"/>
        <v>0</v>
      </c>
      <c r="EW208" s="577">
        <f t="shared" si="588"/>
        <v>0</v>
      </c>
      <c r="EX208" s="576">
        <f t="shared" si="589"/>
        <v>2.7877316836368768</v>
      </c>
      <c r="EY208" s="577">
        <f t="shared" si="589"/>
        <v>2.7939600626859753</v>
      </c>
      <c r="EZ208" s="576">
        <f t="shared" si="590"/>
        <v>248.10811984368203</v>
      </c>
      <c r="FA208" s="577">
        <f t="shared" si="590"/>
        <v>271.0141260805396</v>
      </c>
      <c r="FB208" s="574"/>
      <c r="FC208" s="575"/>
      <c r="FD208" s="576">
        <f t="shared" si="591"/>
        <v>0</v>
      </c>
      <c r="FE208" s="577">
        <f t="shared" si="591"/>
        <v>0</v>
      </c>
      <c r="FF208" s="574"/>
      <c r="FG208" s="575"/>
      <c r="FH208" s="576">
        <f t="shared" si="592"/>
        <v>0</v>
      </c>
      <c r="FI208" s="577">
        <f t="shared" si="592"/>
        <v>0</v>
      </c>
      <c r="FJ208" s="574"/>
      <c r="FK208" s="575"/>
      <c r="FL208" s="576">
        <f t="shared" si="593"/>
        <v>0</v>
      </c>
      <c r="FM208" s="577">
        <f t="shared" si="593"/>
        <v>0</v>
      </c>
      <c r="FN208" s="576">
        <f t="shared" si="594"/>
        <v>0</v>
      </c>
      <c r="FO208" s="577">
        <f t="shared" si="594"/>
        <v>0</v>
      </c>
      <c r="FP208" s="576">
        <f t="shared" si="595"/>
        <v>0</v>
      </c>
      <c r="FQ208" s="577">
        <f t="shared" si="595"/>
        <v>0</v>
      </c>
      <c r="FR208" s="574"/>
      <c r="FS208" s="575"/>
      <c r="FT208" s="576">
        <f t="shared" si="596"/>
        <v>0</v>
      </c>
      <c r="FU208" s="577">
        <f t="shared" si="596"/>
        <v>0</v>
      </c>
      <c r="FV208" s="574"/>
      <c r="FW208" s="575"/>
      <c r="FX208" s="576">
        <f t="shared" si="597"/>
        <v>0</v>
      </c>
      <c r="FY208" s="577">
        <f t="shared" si="597"/>
        <v>0</v>
      </c>
      <c r="FZ208" s="574"/>
      <c r="GA208" s="575"/>
      <c r="GB208" s="576">
        <f t="shared" si="598"/>
        <v>0</v>
      </c>
      <c r="GC208" s="577">
        <f t="shared" si="598"/>
        <v>0</v>
      </c>
      <c r="GD208" s="576">
        <f t="shared" si="599"/>
        <v>157</v>
      </c>
      <c r="GE208" s="577">
        <f t="shared" si="599"/>
        <v>150</v>
      </c>
      <c r="GF208" s="576">
        <f t="shared" si="599"/>
        <v>0</v>
      </c>
      <c r="GG208" s="577">
        <f t="shared" si="599"/>
        <v>0</v>
      </c>
      <c r="GH208" s="576">
        <f t="shared" si="600"/>
        <v>632.09630459126527</v>
      </c>
      <c r="GI208" s="577">
        <f t="shared" si="600"/>
        <v>574.51727150537636</v>
      </c>
      <c r="GJ208" s="590"/>
      <c r="GK208" s="577" t="str">
        <f t="shared" si="601"/>
        <v/>
      </c>
      <c r="GL208" s="576">
        <f t="shared" si="602"/>
        <v>209</v>
      </c>
      <c r="GM208" s="577">
        <f t="shared" si="602"/>
        <v>224</v>
      </c>
      <c r="GN208" s="576">
        <f t="shared" si="602"/>
        <v>0</v>
      </c>
      <c r="GO208" s="577">
        <f t="shared" si="602"/>
        <v>0</v>
      </c>
      <c r="GP208" s="576">
        <f t="shared" si="603"/>
        <v>942.04303460514654</v>
      </c>
      <c r="GQ208" s="577">
        <f t="shared" si="603"/>
        <v>934.41301941701249</v>
      </c>
      <c r="GR208" s="576">
        <f t="shared" si="604"/>
        <v>0</v>
      </c>
      <c r="GS208" s="577">
        <f t="shared" si="604"/>
        <v>0</v>
      </c>
      <c r="GT208" s="576">
        <f t="shared" si="605"/>
        <v>366</v>
      </c>
      <c r="GU208" s="577">
        <f t="shared" si="605"/>
        <v>374</v>
      </c>
      <c r="GV208" s="576">
        <f t="shared" si="605"/>
        <v>0</v>
      </c>
      <c r="GW208" s="577">
        <f t="shared" si="605"/>
        <v>0</v>
      </c>
      <c r="GX208" s="576">
        <f t="shared" si="606"/>
        <v>1574.1393391964118</v>
      </c>
      <c r="GY208" s="577">
        <f t="shared" si="606"/>
        <v>1508.9302909223888</v>
      </c>
      <c r="GZ208" s="576" t="str">
        <f t="shared" si="606"/>
        <v/>
      </c>
      <c r="HA208" s="577" t="str">
        <f t="shared" si="606"/>
        <v/>
      </c>
      <c r="HB208" s="576">
        <f t="shared" si="607"/>
        <v>0</v>
      </c>
      <c r="HC208" s="577">
        <f t="shared" si="607"/>
        <v>0</v>
      </c>
      <c r="HD208" s="576">
        <f t="shared" si="607"/>
        <v>0</v>
      </c>
      <c r="HE208" s="577">
        <f t="shared" si="607"/>
        <v>0</v>
      </c>
      <c r="HF208" s="576" t="str">
        <f t="shared" si="608"/>
        <v/>
      </c>
      <c r="HG208" s="577" t="str">
        <f t="shared" si="608"/>
        <v/>
      </c>
      <c r="HH208" s="576" t="str">
        <f t="shared" si="609"/>
        <v/>
      </c>
      <c r="HI208" s="577" t="str">
        <f t="shared" si="609"/>
        <v/>
      </c>
      <c r="HJ208" s="576">
        <f t="shared" si="610"/>
        <v>1574.1393391964118</v>
      </c>
      <c r="HK208" s="577">
        <f t="shared" si="610"/>
        <v>1508.9302909223888</v>
      </c>
      <c r="HL208" s="576" t="str">
        <f t="shared" si="611"/>
        <v/>
      </c>
      <c r="HM208" s="577" t="str">
        <f t="shared" si="611"/>
        <v/>
      </c>
    </row>
    <row r="209" spans="1:221">
      <c r="A209" s="80" t="s">
        <v>540</v>
      </c>
      <c r="B209" s="81" t="s">
        <v>588</v>
      </c>
      <c r="C209" s="105"/>
      <c r="D209" s="83">
        <v>198987</v>
      </c>
      <c r="E209" s="524">
        <v>9</v>
      </c>
      <c r="F209" s="574">
        <v>429</v>
      </c>
      <c r="G209" s="575">
        <v>475</v>
      </c>
      <c r="H209" s="574">
        <v>0</v>
      </c>
      <c r="I209" s="575">
        <v>4</v>
      </c>
      <c r="J209" s="576">
        <f t="shared" si="544"/>
        <v>429</v>
      </c>
      <c r="K209" s="577">
        <f t="shared" si="544"/>
        <v>471</v>
      </c>
      <c r="L209" s="574"/>
      <c r="M209" s="575"/>
      <c r="N209" s="581">
        <f t="shared" si="545"/>
        <v>429</v>
      </c>
      <c r="O209" s="577">
        <f t="shared" si="545"/>
        <v>471</v>
      </c>
      <c r="P209" s="581">
        <f t="shared" si="545"/>
        <v>0</v>
      </c>
      <c r="Q209" s="582">
        <f t="shared" si="545"/>
        <v>0</v>
      </c>
      <c r="R209" s="574">
        <v>1</v>
      </c>
      <c r="S209" s="575">
        <v>4</v>
      </c>
      <c r="T209" s="576">
        <f t="shared" si="546"/>
        <v>0</v>
      </c>
      <c r="U209" s="577">
        <f t="shared" si="546"/>
        <v>0</v>
      </c>
      <c r="V209" s="574">
        <v>115</v>
      </c>
      <c r="W209" s="575">
        <v>142</v>
      </c>
      <c r="X209" s="576">
        <f t="shared" si="547"/>
        <v>0</v>
      </c>
      <c r="Y209" s="577">
        <f t="shared" si="547"/>
        <v>0</v>
      </c>
      <c r="Z209" s="574"/>
      <c r="AA209" s="575"/>
      <c r="AB209" s="576">
        <f t="shared" si="548"/>
        <v>0</v>
      </c>
      <c r="AC209" s="577">
        <f t="shared" si="548"/>
        <v>0</v>
      </c>
      <c r="AD209" s="576">
        <f t="shared" si="549"/>
        <v>116</v>
      </c>
      <c r="AE209" s="577">
        <f t="shared" si="549"/>
        <v>146</v>
      </c>
      <c r="AF209" s="576">
        <f t="shared" si="550"/>
        <v>0</v>
      </c>
      <c r="AG209" s="577">
        <f t="shared" si="550"/>
        <v>0</v>
      </c>
      <c r="AH209" s="574">
        <v>2</v>
      </c>
      <c r="AI209" s="575">
        <v>2.1666666666666701</v>
      </c>
      <c r="AJ209" s="576">
        <f t="shared" si="551"/>
        <v>2</v>
      </c>
      <c r="AK209" s="577">
        <f t="shared" si="551"/>
        <v>8.6666666666666803</v>
      </c>
      <c r="AL209" s="574">
        <v>4.7739130434782604</v>
      </c>
      <c r="AM209" s="575">
        <v>4.4965517241379303</v>
      </c>
      <c r="AN209" s="576">
        <f t="shared" si="552"/>
        <v>549</v>
      </c>
      <c r="AO209" s="577">
        <f t="shared" si="552"/>
        <v>638.5103448275861</v>
      </c>
      <c r="AP209" s="574"/>
      <c r="AQ209" s="575"/>
      <c r="AR209" s="576">
        <f t="shared" si="553"/>
        <v>0</v>
      </c>
      <c r="AS209" s="577">
        <f t="shared" si="553"/>
        <v>0</v>
      </c>
      <c r="AT209" s="576">
        <f t="shared" si="554"/>
        <v>4.75</v>
      </c>
      <c r="AU209" s="577">
        <f t="shared" si="554"/>
        <v>4.4327192568099498</v>
      </c>
      <c r="AV209" s="576">
        <f t="shared" si="555"/>
        <v>551</v>
      </c>
      <c r="AW209" s="577">
        <f t="shared" si="555"/>
        <v>647.17701149425272</v>
      </c>
      <c r="AX209" s="574"/>
      <c r="AY209" s="575"/>
      <c r="AZ209" s="576">
        <f t="shared" si="556"/>
        <v>0</v>
      </c>
      <c r="BA209" s="577">
        <f t="shared" si="556"/>
        <v>0</v>
      </c>
      <c r="BB209" s="574"/>
      <c r="BC209" s="575"/>
      <c r="BD209" s="576">
        <f t="shared" si="557"/>
        <v>0</v>
      </c>
      <c r="BE209" s="577">
        <f t="shared" si="557"/>
        <v>0</v>
      </c>
      <c r="BF209" s="574"/>
      <c r="BG209" s="575"/>
      <c r="BH209" s="576">
        <f t="shared" si="558"/>
        <v>0</v>
      </c>
      <c r="BI209" s="577">
        <f t="shared" si="558"/>
        <v>0</v>
      </c>
      <c r="BJ209" s="576">
        <f t="shared" si="559"/>
        <v>0</v>
      </c>
      <c r="BK209" s="577">
        <f t="shared" si="559"/>
        <v>0</v>
      </c>
      <c r="BL209" s="576">
        <f t="shared" si="560"/>
        <v>0</v>
      </c>
      <c r="BM209" s="577">
        <f t="shared" si="560"/>
        <v>0</v>
      </c>
      <c r="BN209" s="574">
        <v>168</v>
      </c>
      <c r="BO209" s="575">
        <v>173</v>
      </c>
      <c r="BP209" s="576">
        <f t="shared" si="561"/>
        <v>0</v>
      </c>
      <c r="BQ209" s="577">
        <f t="shared" si="561"/>
        <v>0</v>
      </c>
      <c r="BR209" s="574">
        <v>104</v>
      </c>
      <c r="BS209" s="575">
        <v>107</v>
      </c>
      <c r="BT209" s="576">
        <f t="shared" si="562"/>
        <v>0</v>
      </c>
      <c r="BU209" s="577">
        <f t="shared" si="562"/>
        <v>0</v>
      </c>
      <c r="BV209" s="574"/>
      <c r="BW209" s="575"/>
      <c r="BX209" s="576">
        <f t="shared" si="563"/>
        <v>0</v>
      </c>
      <c r="BY209" s="577">
        <f t="shared" si="563"/>
        <v>0</v>
      </c>
      <c r="BZ209" s="576">
        <f t="shared" si="564"/>
        <v>272</v>
      </c>
      <c r="CA209" s="577">
        <f t="shared" si="564"/>
        <v>280</v>
      </c>
      <c r="CB209" s="576">
        <f t="shared" si="565"/>
        <v>0</v>
      </c>
      <c r="CC209" s="577">
        <f t="shared" si="565"/>
        <v>0</v>
      </c>
      <c r="CD209" s="574">
        <v>3.49404761904762</v>
      </c>
      <c r="CE209" s="575">
        <v>3.3314065510597302</v>
      </c>
      <c r="CF209" s="576">
        <f t="shared" si="566"/>
        <v>587.00000000000011</v>
      </c>
      <c r="CG209" s="577">
        <f t="shared" si="566"/>
        <v>576.33333333333337</v>
      </c>
      <c r="CH209" s="574">
        <v>4.6634615384615401</v>
      </c>
      <c r="CI209" s="575">
        <v>5.5046728971962597</v>
      </c>
      <c r="CJ209" s="576">
        <f t="shared" si="567"/>
        <v>485.00000000000017</v>
      </c>
      <c r="CK209" s="577">
        <f t="shared" si="567"/>
        <v>588.99999999999977</v>
      </c>
      <c r="CL209" s="574"/>
      <c r="CM209" s="575"/>
      <c r="CN209" s="576">
        <f t="shared" si="568"/>
        <v>0</v>
      </c>
      <c r="CO209" s="577">
        <f t="shared" si="568"/>
        <v>0</v>
      </c>
      <c r="CP209" s="576">
        <f t="shared" si="569"/>
        <v>3.9411764705882359</v>
      </c>
      <c r="CQ209" s="577">
        <f t="shared" si="569"/>
        <v>4.1619047619047604</v>
      </c>
      <c r="CR209" s="576">
        <f t="shared" si="570"/>
        <v>1072.0000000000002</v>
      </c>
      <c r="CS209" s="577">
        <f t="shared" si="570"/>
        <v>1165.333333333333</v>
      </c>
      <c r="CT209" s="574"/>
      <c r="CU209" s="575"/>
      <c r="CV209" s="576">
        <f t="shared" si="571"/>
        <v>0</v>
      </c>
      <c r="CW209" s="577">
        <f t="shared" si="571"/>
        <v>0</v>
      </c>
      <c r="CX209" s="574"/>
      <c r="CY209" s="575"/>
      <c r="CZ209" s="576">
        <f t="shared" si="572"/>
        <v>0</v>
      </c>
      <c r="DA209" s="577">
        <f t="shared" si="572"/>
        <v>0</v>
      </c>
      <c r="DB209" s="574"/>
      <c r="DC209" s="575"/>
      <c r="DD209" s="576">
        <f t="shared" si="573"/>
        <v>0</v>
      </c>
      <c r="DE209" s="577">
        <f t="shared" si="573"/>
        <v>0</v>
      </c>
      <c r="DF209" s="576">
        <f t="shared" si="574"/>
        <v>0</v>
      </c>
      <c r="DG209" s="577">
        <f t="shared" si="574"/>
        <v>0</v>
      </c>
      <c r="DH209" s="576">
        <f t="shared" si="575"/>
        <v>0</v>
      </c>
      <c r="DI209" s="577">
        <f t="shared" si="575"/>
        <v>0</v>
      </c>
      <c r="DJ209" s="576">
        <f t="shared" si="576"/>
        <v>388</v>
      </c>
      <c r="DK209" s="577">
        <f t="shared" si="576"/>
        <v>426</v>
      </c>
      <c r="DL209" s="576">
        <f t="shared" si="576"/>
        <v>0</v>
      </c>
      <c r="DM209" s="577">
        <f t="shared" si="576"/>
        <v>0</v>
      </c>
      <c r="DN209" s="576">
        <f t="shared" si="577"/>
        <v>4.1829896907216497</v>
      </c>
      <c r="DO209" s="577">
        <f t="shared" si="577"/>
        <v>4.2547191193135818</v>
      </c>
      <c r="DP209" s="576">
        <f t="shared" si="578"/>
        <v>1623</v>
      </c>
      <c r="DQ209" s="577">
        <f t="shared" si="578"/>
        <v>1812.5103448275859</v>
      </c>
      <c r="DR209" s="576">
        <f t="shared" si="579"/>
        <v>0</v>
      </c>
      <c r="DS209" s="577">
        <f t="shared" si="579"/>
        <v>0</v>
      </c>
      <c r="DT209" s="576">
        <f t="shared" si="580"/>
        <v>0</v>
      </c>
      <c r="DU209" s="577">
        <f t="shared" si="580"/>
        <v>0</v>
      </c>
      <c r="DV209" s="574">
        <v>23</v>
      </c>
      <c r="DW209" s="575">
        <v>22</v>
      </c>
      <c r="DX209" s="576">
        <f t="shared" si="581"/>
        <v>0</v>
      </c>
      <c r="DY209" s="577">
        <f t="shared" si="581"/>
        <v>0</v>
      </c>
      <c r="DZ209" s="574">
        <v>18</v>
      </c>
      <c r="EA209" s="575">
        <v>23</v>
      </c>
      <c r="EB209" s="576">
        <f t="shared" si="582"/>
        <v>0</v>
      </c>
      <c r="EC209" s="577">
        <f t="shared" si="582"/>
        <v>0</v>
      </c>
      <c r="ED209" s="574"/>
      <c r="EE209" s="575"/>
      <c r="EF209" s="576">
        <f t="shared" si="583"/>
        <v>0</v>
      </c>
      <c r="EG209" s="577">
        <f t="shared" si="583"/>
        <v>0</v>
      </c>
      <c r="EH209" s="576">
        <f t="shared" si="584"/>
        <v>41</v>
      </c>
      <c r="EI209" s="577">
        <f t="shared" si="584"/>
        <v>45</v>
      </c>
      <c r="EJ209" s="576">
        <f t="shared" si="585"/>
        <v>0</v>
      </c>
      <c r="EK209" s="577">
        <f t="shared" si="585"/>
        <v>0</v>
      </c>
      <c r="EL209" s="574">
        <v>2.63768115942029</v>
      </c>
      <c r="EM209" s="575">
        <v>2.3787878787878798</v>
      </c>
      <c r="EN209" s="576">
        <f t="shared" si="586"/>
        <v>60.666666666666671</v>
      </c>
      <c r="EO209" s="577">
        <f t="shared" si="586"/>
        <v>52.333333333333357</v>
      </c>
      <c r="EP209" s="574">
        <v>3.4629629629629601</v>
      </c>
      <c r="EQ209" s="575">
        <v>4.7083333333333304</v>
      </c>
      <c r="ER209" s="576">
        <f t="shared" si="587"/>
        <v>62.333333333333286</v>
      </c>
      <c r="ES209" s="577">
        <f t="shared" si="587"/>
        <v>108.2916666666666</v>
      </c>
      <c r="ET209" s="574"/>
      <c r="EU209" s="575"/>
      <c r="EV209" s="576">
        <f t="shared" si="588"/>
        <v>0</v>
      </c>
      <c r="EW209" s="577">
        <f t="shared" si="588"/>
        <v>0</v>
      </c>
      <c r="EX209" s="576">
        <f t="shared" si="589"/>
        <v>2.9999999999999991</v>
      </c>
      <c r="EY209" s="577">
        <f t="shared" si="589"/>
        <v>3.5694444444444433</v>
      </c>
      <c r="EZ209" s="576">
        <f t="shared" si="590"/>
        <v>122.99999999999996</v>
      </c>
      <c r="FA209" s="577">
        <f t="shared" si="590"/>
        <v>160.62499999999994</v>
      </c>
      <c r="FB209" s="574"/>
      <c r="FC209" s="575"/>
      <c r="FD209" s="576">
        <f t="shared" si="591"/>
        <v>0</v>
      </c>
      <c r="FE209" s="577">
        <f t="shared" si="591"/>
        <v>0</v>
      </c>
      <c r="FF209" s="574"/>
      <c r="FG209" s="575"/>
      <c r="FH209" s="576">
        <f t="shared" si="592"/>
        <v>0</v>
      </c>
      <c r="FI209" s="577">
        <f t="shared" si="592"/>
        <v>0</v>
      </c>
      <c r="FJ209" s="574"/>
      <c r="FK209" s="575"/>
      <c r="FL209" s="576">
        <f t="shared" si="593"/>
        <v>0</v>
      </c>
      <c r="FM209" s="577">
        <f t="shared" si="593"/>
        <v>0</v>
      </c>
      <c r="FN209" s="576">
        <f t="shared" si="594"/>
        <v>0</v>
      </c>
      <c r="FO209" s="577">
        <f t="shared" si="594"/>
        <v>0</v>
      </c>
      <c r="FP209" s="576">
        <f t="shared" si="595"/>
        <v>0</v>
      </c>
      <c r="FQ209" s="577">
        <f t="shared" si="595"/>
        <v>0</v>
      </c>
      <c r="FR209" s="574"/>
      <c r="FS209" s="575"/>
      <c r="FT209" s="576">
        <f t="shared" si="596"/>
        <v>0</v>
      </c>
      <c r="FU209" s="577">
        <f t="shared" si="596"/>
        <v>0</v>
      </c>
      <c r="FV209" s="574"/>
      <c r="FW209" s="575"/>
      <c r="FX209" s="576">
        <f t="shared" si="597"/>
        <v>0</v>
      </c>
      <c r="FY209" s="577">
        <f t="shared" si="597"/>
        <v>0</v>
      </c>
      <c r="FZ209" s="574"/>
      <c r="GA209" s="575"/>
      <c r="GB209" s="576">
        <f t="shared" si="598"/>
        <v>0</v>
      </c>
      <c r="GC209" s="577">
        <f t="shared" si="598"/>
        <v>0</v>
      </c>
      <c r="GD209" s="576">
        <f t="shared" si="599"/>
        <v>192</v>
      </c>
      <c r="GE209" s="577">
        <f t="shared" si="599"/>
        <v>199</v>
      </c>
      <c r="GF209" s="576">
        <f t="shared" si="599"/>
        <v>0</v>
      </c>
      <c r="GG209" s="577">
        <f t="shared" si="599"/>
        <v>0</v>
      </c>
      <c r="GH209" s="576">
        <f t="shared" si="600"/>
        <v>649.66666666666674</v>
      </c>
      <c r="GI209" s="577">
        <f t="shared" si="600"/>
        <v>637.33333333333337</v>
      </c>
      <c r="GJ209" s="590"/>
      <c r="GK209" s="577" t="str">
        <f t="shared" si="601"/>
        <v/>
      </c>
      <c r="GL209" s="576">
        <f t="shared" si="602"/>
        <v>237</v>
      </c>
      <c r="GM209" s="577">
        <f t="shared" si="602"/>
        <v>272</v>
      </c>
      <c r="GN209" s="576">
        <f t="shared" si="602"/>
        <v>0</v>
      </c>
      <c r="GO209" s="577">
        <f t="shared" si="602"/>
        <v>0</v>
      </c>
      <c r="GP209" s="576">
        <f t="shared" si="603"/>
        <v>1096.3333333333335</v>
      </c>
      <c r="GQ209" s="577">
        <f t="shared" si="603"/>
        <v>1335.8020114942524</v>
      </c>
      <c r="GR209" s="576">
        <f t="shared" si="604"/>
        <v>0</v>
      </c>
      <c r="GS209" s="577">
        <f t="shared" si="604"/>
        <v>0</v>
      </c>
      <c r="GT209" s="576">
        <f t="shared" si="605"/>
        <v>429</v>
      </c>
      <c r="GU209" s="577">
        <f t="shared" si="605"/>
        <v>471</v>
      </c>
      <c r="GV209" s="576">
        <f t="shared" si="605"/>
        <v>0</v>
      </c>
      <c r="GW209" s="577">
        <f t="shared" si="605"/>
        <v>0</v>
      </c>
      <c r="GX209" s="576">
        <f t="shared" si="606"/>
        <v>1746.0000000000002</v>
      </c>
      <c r="GY209" s="577">
        <f t="shared" si="606"/>
        <v>1973.1353448275859</v>
      </c>
      <c r="GZ209" s="576" t="str">
        <f t="shared" si="606"/>
        <v/>
      </c>
      <c r="HA209" s="577" t="str">
        <f t="shared" si="606"/>
        <v/>
      </c>
      <c r="HB209" s="576">
        <f t="shared" si="607"/>
        <v>0</v>
      </c>
      <c r="HC209" s="577">
        <f t="shared" si="607"/>
        <v>0</v>
      </c>
      <c r="HD209" s="576">
        <f t="shared" si="607"/>
        <v>0</v>
      </c>
      <c r="HE209" s="577">
        <f t="shared" si="607"/>
        <v>0</v>
      </c>
      <c r="HF209" s="576" t="str">
        <f t="shared" si="608"/>
        <v/>
      </c>
      <c r="HG209" s="577" t="str">
        <f t="shared" si="608"/>
        <v/>
      </c>
      <c r="HH209" s="576" t="str">
        <f t="shared" si="609"/>
        <v/>
      </c>
      <c r="HI209" s="577" t="str">
        <f t="shared" si="609"/>
        <v/>
      </c>
      <c r="HJ209" s="576">
        <f t="shared" si="610"/>
        <v>1746</v>
      </c>
      <c r="HK209" s="577">
        <f t="shared" si="610"/>
        <v>1973.1353448275859</v>
      </c>
      <c r="HL209" s="576" t="str">
        <f t="shared" si="611"/>
        <v/>
      </c>
      <c r="HM209" s="577" t="str">
        <f t="shared" si="611"/>
        <v/>
      </c>
    </row>
    <row r="210" spans="1:221">
      <c r="A210" s="80" t="s">
        <v>540</v>
      </c>
      <c r="B210" s="81" t="s">
        <v>590</v>
      </c>
      <c r="C210" s="105"/>
      <c r="D210" s="83">
        <v>199087</v>
      </c>
      <c r="E210" s="524">
        <v>9</v>
      </c>
      <c r="F210" s="574">
        <v>377</v>
      </c>
      <c r="G210" s="575">
        <v>390</v>
      </c>
      <c r="H210" s="574">
        <v>32</v>
      </c>
      <c r="I210" s="575">
        <v>36</v>
      </c>
      <c r="J210" s="576">
        <f t="shared" si="544"/>
        <v>345</v>
      </c>
      <c r="K210" s="577">
        <f t="shared" si="544"/>
        <v>354</v>
      </c>
      <c r="L210" s="574"/>
      <c r="M210" s="575"/>
      <c r="N210" s="581">
        <f t="shared" si="545"/>
        <v>345</v>
      </c>
      <c r="O210" s="582">
        <f t="shared" si="545"/>
        <v>354</v>
      </c>
      <c r="P210" s="581">
        <f t="shared" si="545"/>
        <v>0</v>
      </c>
      <c r="Q210" s="582">
        <f t="shared" si="545"/>
        <v>0</v>
      </c>
      <c r="R210" s="574">
        <v>0</v>
      </c>
      <c r="S210" s="575">
        <v>1</v>
      </c>
      <c r="T210" s="576">
        <f t="shared" si="546"/>
        <v>0</v>
      </c>
      <c r="U210" s="577">
        <f t="shared" si="546"/>
        <v>0</v>
      </c>
      <c r="V210" s="574">
        <v>78</v>
      </c>
      <c r="W210" s="575">
        <v>71</v>
      </c>
      <c r="X210" s="576">
        <f t="shared" si="547"/>
        <v>0</v>
      </c>
      <c r="Y210" s="577">
        <f t="shared" si="547"/>
        <v>0</v>
      </c>
      <c r="Z210" s="574"/>
      <c r="AA210" s="575"/>
      <c r="AB210" s="576">
        <f t="shared" si="548"/>
        <v>0</v>
      </c>
      <c r="AC210" s="577">
        <f t="shared" si="548"/>
        <v>0</v>
      </c>
      <c r="AD210" s="576">
        <f t="shared" si="549"/>
        <v>78</v>
      </c>
      <c r="AE210" s="577">
        <f t="shared" si="549"/>
        <v>72</v>
      </c>
      <c r="AF210" s="576">
        <f t="shared" si="550"/>
        <v>0</v>
      </c>
      <c r="AG210" s="577">
        <f t="shared" si="550"/>
        <v>0</v>
      </c>
      <c r="AH210" s="574"/>
      <c r="AI210" s="575">
        <v>1.6666666666666701</v>
      </c>
      <c r="AJ210" s="576">
        <f t="shared" si="551"/>
        <v>0</v>
      </c>
      <c r="AK210" s="577">
        <f t="shared" si="551"/>
        <v>1.6666666666666701</v>
      </c>
      <c r="AL210" s="574">
        <v>5.4148148148148199</v>
      </c>
      <c r="AM210" s="575">
        <v>5.7394636015325702</v>
      </c>
      <c r="AN210" s="576">
        <f t="shared" si="552"/>
        <v>422.35555555555595</v>
      </c>
      <c r="AO210" s="577">
        <f t="shared" si="552"/>
        <v>407.50191570881248</v>
      </c>
      <c r="AP210" s="574"/>
      <c r="AQ210" s="575"/>
      <c r="AR210" s="576">
        <f t="shared" si="553"/>
        <v>0</v>
      </c>
      <c r="AS210" s="577">
        <f t="shared" si="553"/>
        <v>0</v>
      </c>
      <c r="AT210" s="576">
        <f t="shared" si="554"/>
        <v>5.4148148148148199</v>
      </c>
      <c r="AU210" s="577">
        <f t="shared" si="554"/>
        <v>5.6828969774372107</v>
      </c>
      <c r="AV210" s="576">
        <f t="shared" si="555"/>
        <v>422.35555555555595</v>
      </c>
      <c r="AW210" s="577">
        <f t="shared" si="555"/>
        <v>409.16858237547916</v>
      </c>
      <c r="AX210" s="574"/>
      <c r="AY210" s="575"/>
      <c r="AZ210" s="576">
        <f t="shared" si="556"/>
        <v>0</v>
      </c>
      <c r="BA210" s="577">
        <f t="shared" si="556"/>
        <v>0</v>
      </c>
      <c r="BB210" s="574"/>
      <c r="BC210" s="575"/>
      <c r="BD210" s="576">
        <f t="shared" si="557"/>
        <v>0</v>
      </c>
      <c r="BE210" s="577">
        <f t="shared" si="557"/>
        <v>0</v>
      </c>
      <c r="BF210" s="574"/>
      <c r="BG210" s="575"/>
      <c r="BH210" s="576">
        <f t="shared" si="558"/>
        <v>0</v>
      </c>
      <c r="BI210" s="577">
        <f t="shared" si="558"/>
        <v>0</v>
      </c>
      <c r="BJ210" s="576">
        <f t="shared" si="559"/>
        <v>0</v>
      </c>
      <c r="BK210" s="577">
        <f t="shared" si="559"/>
        <v>0</v>
      </c>
      <c r="BL210" s="576">
        <f t="shared" si="560"/>
        <v>0</v>
      </c>
      <c r="BM210" s="577">
        <f t="shared" si="560"/>
        <v>0</v>
      </c>
      <c r="BN210" s="574">
        <v>113</v>
      </c>
      <c r="BO210" s="575">
        <v>126</v>
      </c>
      <c r="BP210" s="576">
        <f t="shared" si="561"/>
        <v>0</v>
      </c>
      <c r="BQ210" s="577">
        <f t="shared" si="561"/>
        <v>0</v>
      </c>
      <c r="BR210" s="574">
        <v>74</v>
      </c>
      <c r="BS210" s="575">
        <v>80</v>
      </c>
      <c r="BT210" s="576">
        <f t="shared" si="562"/>
        <v>0</v>
      </c>
      <c r="BU210" s="577">
        <f t="shared" si="562"/>
        <v>0</v>
      </c>
      <c r="BV210" s="574"/>
      <c r="BW210" s="575"/>
      <c r="BX210" s="576">
        <f t="shared" si="563"/>
        <v>0</v>
      </c>
      <c r="BY210" s="577">
        <f t="shared" si="563"/>
        <v>0</v>
      </c>
      <c r="BZ210" s="576">
        <f t="shared" si="564"/>
        <v>187</v>
      </c>
      <c r="CA210" s="577">
        <f t="shared" si="564"/>
        <v>206</v>
      </c>
      <c r="CB210" s="576">
        <f t="shared" si="565"/>
        <v>0</v>
      </c>
      <c r="CC210" s="577">
        <f t="shared" si="565"/>
        <v>0</v>
      </c>
      <c r="CD210" s="574">
        <v>4.1015625</v>
      </c>
      <c r="CE210" s="575">
        <v>4.1352657004830897</v>
      </c>
      <c r="CF210" s="576">
        <f t="shared" si="566"/>
        <v>463.4765625</v>
      </c>
      <c r="CG210" s="577">
        <f t="shared" si="566"/>
        <v>521.04347826086928</v>
      </c>
      <c r="CH210" s="574">
        <v>5.9914529914529897</v>
      </c>
      <c r="CI210" s="575">
        <v>5.8473895582329298</v>
      </c>
      <c r="CJ210" s="576">
        <f t="shared" si="567"/>
        <v>443.36752136752125</v>
      </c>
      <c r="CK210" s="577">
        <f t="shared" si="567"/>
        <v>467.79116465863439</v>
      </c>
      <c r="CL210" s="574"/>
      <c r="CM210" s="575"/>
      <c r="CN210" s="576">
        <f t="shared" si="568"/>
        <v>0</v>
      </c>
      <c r="CO210" s="577">
        <f t="shared" si="568"/>
        <v>0</v>
      </c>
      <c r="CP210" s="576">
        <f t="shared" si="569"/>
        <v>4.8494336035696319</v>
      </c>
      <c r="CQ210" s="577">
        <f t="shared" si="569"/>
        <v>4.8001681695121539</v>
      </c>
      <c r="CR210" s="576">
        <f t="shared" si="570"/>
        <v>906.84408386752114</v>
      </c>
      <c r="CS210" s="577">
        <f t="shared" si="570"/>
        <v>988.83464291950372</v>
      </c>
      <c r="CT210" s="574"/>
      <c r="CU210" s="575"/>
      <c r="CV210" s="576">
        <f t="shared" si="571"/>
        <v>0</v>
      </c>
      <c r="CW210" s="577">
        <f t="shared" si="571"/>
        <v>0</v>
      </c>
      <c r="CX210" s="574"/>
      <c r="CY210" s="575"/>
      <c r="CZ210" s="576">
        <f t="shared" si="572"/>
        <v>0</v>
      </c>
      <c r="DA210" s="577">
        <f t="shared" si="572"/>
        <v>0</v>
      </c>
      <c r="DB210" s="574"/>
      <c r="DC210" s="575"/>
      <c r="DD210" s="576">
        <f t="shared" si="573"/>
        <v>0</v>
      </c>
      <c r="DE210" s="577">
        <f t="shared" si="573"/>
        <v>0</v>
      </c>
      <c r="DF210" s="576">
        <f t="shared" si="574"/>
        <v>0</v>
      </c>
      <c r="DG210" s="577">
        <f t="shared" si="574"/>
        <v>0</v>
      </c>
      <c r="DH210" s="576">
        <f t="shared" si="575"/>
        <v>0</v>
      </c>
      <c r="DI210" s="577">
        <f t="shared" si="575"/>
        <v>0</v>
      </c>
      <c r="DJ210" s="576">
        <f t="shared" si="576"/>
        <v>265</v>
      </c>
      <c r="DK210" s="577">
        <f t="shared" si="576"/>
        <v>278</v>
      </c>
      <c r="DL210" s="576">
        <f t="shared" si="576"/>
        <v>0</v>
      </c>
      <c r="DM210" s="577">
        <f t="shared" si="576"/>
        <v>0</v>
      </c>
      <c r="DN210" s="576">
        <f t="shared" si="577"/>
        <v>5.0158476959361398</v>
      </c>
      <c r="DO210" s="577">
        <f t="shared" si="577"/>
        <v>5.0287885801977801</v>
      </c>
      <c r="DP210" s="576">
        <f t="shared" si="578"/>
        <v>1329.1996394230771</v>
      </c>
      <c r="DQ210" s="577">
        <f t="shared" si="578"/>
        <v>1398.0032252949829</v>
      </c>
      <c r="DR210" s="576">
        <f t="shared" si="579"/>
        <v>0</v>
      </c>
      <c r="DS210" s="577">
        <f t="shared" si="579"/>
        <v>0</v>
      </c>
      <c r="DT210" s="576">
        <f t="shared" si="580"/>
        <v>0</v>
      </c>
      <c r="DU210" s="577">
        <f t="shared" si="580"/>
        <v>0</v>
      </c>
      <c r="DV210" s="574">
        <v>49</v>
      </c>
      <c r="DW210" s="575">
        <v>35</v>
      </c>
      <c r="DX210" s="576">
        <f t="shared" si="581"/>
        <v>0</v>
      </c>
      <c r="DY210" s="577">
        <f t="shared" si="581"/>
        <v>0</v>
      </c>
      <c r="DZ210" s="574">
        <v>31</v>
      </c>
      <c r="EA210" s="575">
        <v>41</v>
      </c>
      <c r="EB210" s="576">
        <f t="shared" si="582"/>
        <v>0</v>
      </c>
      <c r="EC210" s="577">
        <f t="shared" si="582"/>
        <v>0</v>
      </c>
      <c r="ED210" s="574"/>
      <c r="EE210" s="575"/>
      <c r="EF210" s="576">
        <f t="shared" si="583"/>
        <v>0</v>
      </c>
      <c r="EG210" s="577">
        <f t="shared" si="583"/>
        <v>0</v>
      </c>
      <c r="EH210" s="576">
        <f t="shared" si="584"/>
        <v>80</v>
      </c>
      <c r="EI210" s="577">
        <f t="shared" si="584"/>
        <v>76</v>
      </c>
      <c r="EJ210" s="576">
        <f t="shared" si="585"/>
        <v>0</v>
      </c>
      <c r="EK210" s="577">
        <f t="shared" si="585"/>
        <v>0</v>
      </c>
      <c r="EL210" s="574">
        <v>2.8466666666666698</v>
      </c>
      <c r="EM210" s="575">
        <v>2.3070175438596499</v>
      </c>
      <c r="EN210" s="576">
        <f t="shared" si="586"/>
        <v>139.48666666666682</v>
      </c>
      <c r="EO210" s="577">
        <f t="shared" si="586"/>
        <v>80.74561403508774</v>
      </c>
      <c r="EP210" s="574">
        <v>3.4946236559139798</v>
      </c>
      <c r="EQ210" s="575">
        <v>3.3015873015873001</v>
      </c>
      <c r="ER210" s="576">
        <f t="shared" si="587"/>
        <v>108.33333333333337</v>
      </c>
      <c r="ES210" s="577">
        <f t="shared" si="587"/>
        <v>135.36507936507931</v>
      </c>
      <c r="ET210" s="574"/>
      <c r="EU210" s="575"/>
      <c r="EV210" s="576">
        <f t="shared" si="588"/>
        <v>0</v>
      </c>
      <c r="EW210" s="577">
        <f t="shared" si="588"/>
        <v>0</v>
      </c>
      <c r="EX210" s="576">
        <f t="shared" si="589"/>
        <v>3.0977500000000022</v>
      </c>
      <c r="EY210" s="577">
        <f t="shared" si="589"/>
        <v>2.8435617552653563</v>
      </c>
      <c r="EZ210" s="576">
        <f t="shared" si="590"/>
        <v>247.82000000000016</v>
      </c>
      <c r="FA210" s="577">
        <f t="shared" si="590"/>
        <v>216.11069340016707</v>
      </c>
      <c r="FB210" s="574"/>
      <c r="FC210" s="575"/>
      <c r="FD210" s="576">
        <f t="shared" si="591"/>
        <v>0</v>
      </c>
      <c r="FE210" s="577">
        <f t="shared" si="591"/>
        <v>0</v>
      </c>
      <c r="FF210" s="574"/>
      <c r="FG210" s="575"/>
      <c r="FH210" s="576">
        <f t="shared" si="592"/>
        <v>0</v>
      </c>
      <c r="FI210" s="577">
        <f t="shared" si="592"/>
        <v>0</v>
      </c>
      <c r="FJ210" s="574"/>
      <c r="FK210" s="575"/>
      <c r="FL210" s="576">
        <f t="shared" si="593"/>
        <v>0</v>
      </c>
      <c r="FM210" s="577">
        <f t="shared" si="593"/>
        <v>0</v>
      </c>
      <c r="FN210" s="576">
        <f t="shared" si="594"/>
        <v>0</v>
      </c>
      <c r="FO210" s="577">
        <f t="shared" si="594"/>
        <v>0</v>
      </c>
      <c r="FP210" s="576">
        <f t="shared" si="595"/>
        <v>0</v>
      </c>
      <c r="FQ210" s="577">
        <f t="shared" si="595"/>
        <v>0</v>
      </c>
      <c r="FR210" s="574"/>
      <c r="FS210" s="575"/>
      <c r="FT210" s="576">
        <f t="shared" si="596"/>
        <v>0</v>
      </c>
      <c r="FU210" s="577">
        <f t="shared" si="596"/>
        <v>0</v>
      </c>
      <c r="FV210" s="574"/>
      <c r="FW210" s="575"/>
      <c r="FX210" s="576">
        <f t="shared" si="597"/>
        <v>0</v>
      </c>
      <c r="FY210" s="577">
        <f t="shared" si="597"/>
        <v>0</v>
      </c>
      <c r="FZ210" s="574"/>
      <c r="GA210" s="575"/>
      <c r="GB210" s="576">
        <f t="shared" si="598"/>
        <v>0</v>
      </c>
      <c r="GC210" s="577">
        <f t="shared" si="598"/>
        <v>0</v>
      </c>
      <c r="GD210" s="576">
        <f t="shared" si="599"/>
        <v>162</v>
      </c>
      <c r="GE210" s="577">
        <f t="shared" si="599"/>
        <v>162</v>
      </c>
      <c r="GF210" s="576">
        <f t="shared" si="599"/>
        <v>0</v>
      </c>
      <c r="GG210" s="577">
        <f t="shared" si="599"/>
        <v>0</v>
      </c>
      <c r="GH210" s="576">
        <f t="shared" si="600"/>
        <v>602.96322916666679</v>
      </c>
      <c r="GI210" s="577">
        <f t="shared" si="600"/>
        <v>603.45575896262369</v>
      </c>
      <c r="GJ210" s="590"/>
      <c r="GK210" s="577" t="str">
        <f t="shared" si="601"/>
        <v/>
      </c>
      <c r="GL210" s="576">
        <f t="shared" si="602"/>
        <v>183</v>
      </c>
      <c r="GM210" s="577">
        <f t="shared" si="602"/>
        <v>192</v>
      </c>
      <c r="GN210" s="576">
        <f t="shared" si="602"/>
        <v>0</v>
      </c>
      <c r="GO210" s="577">
        <f t="shared" si="602"/>
        <v>0</v>
      </c>
      <c r="GP210" s="576">
        <f t="shared" si="603"/>
        <v>974.05641025641057</v>
      </c>
      <c r="GQ210" s="577">
        <f t="shared" si="603"/>
        <v>1010.6581597325262</v>
      </c>
      <c r="GR210" s="576">
        <f t="shared" si="604"/>
        <v>0</v>
      </c>
      <c r="GS210" s="577">
        <f t="shared" si="604"/>
        <v>0</v>
      </c>
      <c r="GT210" s="576">
        <f t="shared" si="605"/>
        <v>345</v>
      </c>
      <c r="GU210" s="577">
        <f t="shared" si="605"/>
        <v>354</v>
      </c>
      <c r="GV210" s="576">
        <f t="shared" si="605"/>
        <v>0</v>
      </c>
      <c r="GW210" s="577">
        <f t="shared" si="605"/>
        <v>0</v>
      </c>
      <c r="GX210" s="576">
        <f t="shared" si="606"/>
        <v>1577.0196394230775</v>
      </c>
      <c r="GY210" s="577">
        <f t="shared" si="606"/>
        <v>1614.11391869515</v>
      </c>
      <c r="GZ210" s="576" t="str">
        <f t="shared" si="606"/>
        <v/>
      </c>
      <c r="HA210" s="577" t="str">
        <f t="shared" si="606"/>
        <v/>
      </c>
      <c r="HB210" s="576">
        <f t="shared" si="607"/>
        <v>0</v>
      </c>
      <c r="HC210" s="577">
        <f t="shared" si="607"/>
        <v>0</v>
      </c>
      <c r="HD210" s="576">
        <f t="shared" si="607"/>
        <v>0</v>
      </c>
      <c r="HE210" s="577">
        <f t="shared" si="607"/>
        <v>0</v>
      </c>
      <c r="HF210" s="576" t="str">
        <f t="shared" si="608"/>
        <v/>
      </c>
      <c r="HG210" s="577" t="str">
        <f t="shared" si="608"/>
        <v/>
      </c>
      <c r="HH210" s="576" t="str">
        <f t="shared" si="609"/>
        <v/>
      </c>
      <c r="HI210" s="577" t="str">
        <f t="shared" si="609"/>
        <v/>
      </c>
      <c r="HJ210" s="576">
        <f t="shared" si="610"/>
        <v>1577.0196394230773</v>
      </c>
      <c r="HK210" s="577">
        <f t="shared" si="610"/>
        <v>1614.11391869515</v>
      </c>
      <c r="HL210" s="576" t="str">
        <f t="shared" si="611"/>
        <v/>
      </c>
      <c r="HM210" s="577" t="str">
        <f t="shared" si="611"/>
        <v/>
      </c>
    </row>
    <row r="211" spans="1:221">
      <c r="A211" s="80" t="s">
        <v>540</v>
      </c>
      <c r="B211" s="81" t="s">
        <v>594</v>
      </c>
      <c r="C211" s="105"/>
      <c r="D211" s="83">
        <v>199421</v>
      </c>
      <c r="E211" s="524">
        <v>9</v>
      </c>
      <c r="F211" s="574">
        <v>1081</v>
      </c>
      <c r="G211" s="575">
        <v>447</v>
      </c>
      <c r="H211" s="574">
        <v>80</v>
      </c>
      <c r="I211" s="575">
        <v>27</v>
      </c>
      <c r="J211" s="576">
        <f t="shared" si="544"/>
        <v>1001</v>
      </c>
      <c r="K211" s="577">
        <f t="shared" si="544"/>
        <v>420</v>
      </c>
      <c r="L211" s="574"/>
      <c r="M211" s="575"/>
      <c r="N211" s="576">
        <f t="shared" si="545"/>
        <v>1001</v>
      </c>
      <c r="O211" s="582">
        <f t="shared" si="545"/>
        <v>420</v>
      </c>
      <c r="P211" s="581">
        <f t="shared" si="545"/>
        <v>0</v>
      </c>
      <c r="Q211" s="582">
        <f t="shared" si="545"/>
        <v>0</v>
      </c>
      <c r="R211" s="574">
        <v>0</v>
      </c>
      <c r="S211" s="575">
        <v>0</v>
      </c>
      <c r="T211" s="576">
        <f t="shared" si="546"/>
        <v>0</v>
      </c>
      <c r="U211" s="577">
        <f t="shared" si="546"/>
        <v>0</v>
      </c>
      <c r="V211" s="574">
        <v>232</v>
      </c>
      <c r="W211" s="575">
        <v>142</v>
      </c>
      <c r="X211" s="576">
        <f t="shared" si="547"/>
        <v>0</v>
      </c>
      <c r="Y211" s="577">
        <f t="shared" si="547"/>
        <v>0</v>
      </c>
      <c r="Z211" s="574"/>
      <c r="AA211" s="575"/>
      <c r="AB211" s="576">
        <f t="shared" si="548"/>
        <v>0</v>
      </c>
      <c r="AC211" s="577">
        <f t="shared" si="548"/>
        <v>0</v>
      </c>
      <c r="AD211" s="576">
        <f t="shared" si="549"/>
        <v>232</v>
      </c>
      <c r="AE211" s="577">
        <f t="shared" si="549"/>
        <v>142</v>
      </c>
      <c r="AF211" s="576">
        <f t="shared" si="550"/>
        <v>0</v>
      </c>
      <c r="AG211" s="577">
        <f t="shared" si="550"/>
        <v>0</v>
      </c>
      <c r="AH211" s="574"/>
      <c r="AI211" s="575"/>
      <c r="AJ211" s="576">
        <f t="shared" si="551"/>
        <v>0</v>
      </c>
      <c r="AK211" s="577">
        <f t="shared" si="551"/>
        <v>0</v>
      </c>
      <c r="AL211" s="574">
        <v>6.02981029810298</v>
      </c>
      <c r="AM211" s="575">
        <v>4.69144144144144</v>
      </c>
      <c r="AN211" s="576">
        <f t="shared" si="552"/>
        <v>1398.9159891598913</v>
      </c>
      <c r="AO211" s="577">
        <f t="shared" si="552"/>
        <v>666.1846846846845</v>
      </c>
      <c r="AP211" s="574"/>
      <c r="AQ211" s="575"/>
      <c r="AR211" s="576">
        <f t="shared" si="553"/>
        <v>0</v>
      </c>
      <c r="AS211" s="577">
        <f t="shared" si="553"/>
        <v>0</v>
      </c>
      <c r="AT211" s="576">
        <f t="shared" si="554"/>
        <v>6.02981029810298</v>
      </c>
      <c r="AU211" s="577">
        <f t="shared" si="554"/>
        <v>4.69144144144144</v>
      </c>
      <c r="AV211" s="576">
        <f t="shared" si="555"/>
        <v>1398.9159891598913</v>
      </c>
      <c r="AW211" s="577">
        <f t="shared" si="555"/>
        <v>666.1846846846845</v>
      </c>
      <c r="AX211" s="574"/>
      <c r="AY211" s="575"/>
      <c r="AZ211" s="576">
        <f t="shared" si="556"/>
        <v>0</v>
      </c>
      <c r="BA211" s="577">
        <f t="shared" si="556"/>
        <v>0</v>
      </c>
      <c r="BB211" s="574"/>
      <c r="BC211" s="575"/>
      <c r="BD211" s="576">
        <f t="shared" si="557"/>
        <v>0</v>
      </c>
      <c r="BE211" s="577">
        <f t="shared" si="557"/>
        <v>0</v>
      </c>
      <c r="BF211" s="574"/>
      <c r="BG211" s="575"/>
      <c r="BH211" s="576">
        <f t="shared" si="558"/>
        <v>0</v>
      </c>
      <c r="BI211" s="577">
        <f t="shared" si="558"/>
        <v>0</v>
      </c>
      <c r="BJ211" s="576">
        <f t="shared" si="559"/>
        <v>0</v>
      </c>
      <c r="BK211" s="577">
        <f t="shared" si="559"/>
        <v>0</v>
      </c>
      <c r="BL211" s="576">
        <f t="shared" si="560"/>
        <v>0</v>
      </c>
      <c r="BM211" s="577">
        <f t="shared" si="560"/>
        <v>0</v>
      </c>
      <c r="BN211" s="574">
        <v>360</v>
      </c>
      <c r="BO211" s="575">
        <v>138</v>
      </c>
      <c r="BP211" s="576">
        <f t="shared" si="561"/>
        <v>0</v>
      </c>
      <c r="BQ211" s="577">
        <f t="shared" si="561"/>
        <v>0</v>
      </c>
      <c r="BR211" s="574">
        <v>251</v>
      </c>
      <c r="BS211" s="575">
        <v>96</v>
      </c>
      <c r="BT211" s="576">
        <f t="shared" si="562"/>
        <v>0</v>
      </c>
      <c r="BU211" s="577">
        <f t="shared" si="562"/>
        <v>0</v>
      </c>
      <c r="BV211" s="574"/>
      <c r="BW211" s="575"/>
      <c r="BX211" s="576">
        <f t="shared" si="563"/>
        <v>0</v>
      </c>
      <c r="BY211" s="577">
        <f t="shared" si="563"/>
        <v>0</v>
      </c>
      <c r="BZ211" s="576">
        <f t="shared" si="564"/>
        <v>611</v>
      </c>
      <c r="CA211" s="577">
        <f t="shared" si="564"/>
        <v>234</v>
      </c>
      <c r="CB211" s="576">
        <f t="shared" si="565"/>
        <v>0</v>
      </c>
      <c r="CC211" s="577">
        <f t="shared" si="565"/>
        <v>0</v>
      </c>
      <c r="CD211" s="574">
        <v>5.1438415159345396</v>
      </c>
      <c r="CE211" s="575">
        <v>2.92592592592593</v>
      </c>
      <c r="CF211" s="576">
        <f t="shared" si="566"/>
        <v>1851.7829457364342</v>
      </c>
      <c r="CG211" s="577">
        <f t="shared" si="566"/>
        <v>403.77777777777834</v>
      </c>
      <c r="CH211" s="574">
        <v>7.3819951338199603</v>
      </c>
      <c r="CI211" s="575">
        <v>4.5769230769230802</v>
      </c>
      <c r="CJ211" s="576">
        <f t="shared" si="567"/>
        <v>1852.88077858881</v>
      </c>
      <c r="CK211" s="577">
        <f t="shared" si="567"/>
        <v>439.3846153846157</v>
      </c>
      <c r="CL211" s="574"/>
      <c r="CM211" s="575"/>
      <c r="CN211" s="576">
        <f t="shared" si="568"/>
        <v>0</v>
      </c>
      <c r="CO211" s="577">
        <f t="shared" si="568"/>
        <v>0</v>
      </c>
      <c r="CP211" s="576">
        <f t="shared" si="569"/>
        <v>6.0632794178809242</v>
      </c>
      <c r="CQ211" s="577">
        <f t="shared" si="569"/>
        <v>3.6032580904375813</v>
      </c>
      <c r="CR211" s="576">
        <f t="shared" si="570"/>
        <v>3704.6637243252449</v>
      </c>
      <c r="CS211" s="577">
        <f t="shared" si="570"/>
        <v>843.16239316239398</v>
      </c>
      <c r="CT211" s="574"/>
      <c r="CU211" s="575"/>
      <c r="CV211" s="576">
        <f t="shared" si="571"/>
        <v>0</v>
      </c>
      <c r="CW211" s="577">
        <f t="shared" si="571"/>
        <v>0</v>
      </c>
      <c r="CX211" s="574"/>
      <c r="CY211" s="575"/>
      <c r="CZ211" s="576">
        <f t="shared" si="572"/>
        <v>0</v>
      </c>
      <c r="DA211" s="577">
        <f t="shared" si="572"/>
        <v>0</v>
      </c>
      <c r="DB211" s="574"/>
      <c r="DC211" s="575"/>
      <c r="DD211" s="576">
        <f t="shared" si="573"/>
        <v>0</v>
      </c>
      <c r="DE211" s="577">
        <f t="shared" si="573"/>
        <v>0</v>
      </c>
      <c r="DF211" s="576">
        <f t="shared" si="574"/>
        <v>0</v>
      </c>
      <c r="DG211" s="577">
        <f t="shared" si="574"/>
        <v>0</v>
      </c>
      <c r="DH211" s="576">
        <f t="shared" si="575"/>
        <v>0</v>
      </c>
      <c r="DI211" s="577">
        <f t="shared" si="575"/>
        <v>0</v>
      </c>
      <c r="DJ211" s="576">
        <f t="shared" si="576"/>
        <v>843</v>
      </c>
      <c r="DK211" s="577">
        <f t="shared" si="576"/>
        <v>376</v>
      </c>
      <c r="DL211" s="576">
        <f t="shared" si="576"/>
        <v>0</v>
      </c>
      <c r="DM211" s="577">
        <f t="shared" si="576"/>
        <v>0</v>
      </c>
      <c r="DN211" s="576">
        <f t="shared" si="577"/>
        <v>6.0540684620227001</v>
      </c>
      <c r="DO211" s="577">
        <f t="shared" si="577"/>
        <v>4.0142209517209535</v>
      </c>
      <c r="DP211" s="576">
        <f t="shared" si="578"/>
        <v>5103.5797134851364</v>
      </c>
      <c r="DQ211" s="577">
        <f t="shared" si="578"/>
        <v>1509.3470778470785</v>
      </c>
      <c r="DR211" s="576">
        <f t="shared" si="579"/>
        <v>0</v>
      </c>
      <c r="DS211" s="577">
        <f t="shared" si="579"/>
        <v>0</v>
      </c>
      <c r="DT211" s="576">
        <f t="shared" si="580"/>
        <v>0</v>
      </c>
      <c r="DU211" s="577">
        <f t="shared" si="580"/>
        <v>0</v>
      </c>
      <c r="DV211" s="574">
        <v>84</v>
      </c>
      <c r="DW211" s="575">
        <v>22</v>
      </c>
      <c r="DX211" s="576">
        <f t="shared" si="581"/>
        <v>0</v>
      </c>
      <c r="DY211" s="577">
        <f t="shared" si="581"/>
        <v>0</v>
      </c>
      <c r="DZ211" s="574">
        <v>74</v>
      </c>
      <c r="EA211" s="575">
        <v>22</v>
      </c>
      <c r="EB211" s="576">
        <f t="shared" si="582"/>
        <v>0</v>
      </c>
      <c r="EC211" s="577">
        <f t="shared" si="582"/>
        <v>0</v>
      </c>
      <c r="ED211" s="574"/>
      <c r="EE211" s="575"/>
      <c r="EF211" s="576">
        <f t="shared" si="583"/>
        <v>0</v>
      </c>
      <c r="EG211" s="577">
        <f t="shared" si="583"/>
        <v>0</v>
      </c>
      <c r="EH211" s="576">
        <f t="shared" si="584"/>
        <v>158</v>
      </c>
      <c r="EI211" s="577">
        <f t="shared" si="584"/>
        <v>44</v>
      </c>
      <c r="EJ211" s="576">
        <f t="shared" si="585"/>
        <v>0</v>
      </c>
      <c r="EK211" s="577">
        <f t="shared" si="585"/>
        <v>0</v>
      </c>
      <c r="EL211" s="574">
        <v>4.1894736842105296</v>
      </c>
      <c r="EM211" s="575">
        <v>2</v>
      </c>
      <c r="EN211" s="576">
        <f t="shared" si="586"/>
        <v>351.91578947368447</v>
      </c>
      <c r="EO211" s="577">
        <f t="shared" si="586"/>
        <v>44</v>
      </c>
      <c r="EP211" s="574">
        <v>5.2447257383966299</v>
      </c>
      <c r="EQ211" s="575">
        <v>2.0266666666666699</v>
      </c>
      <c r="ER211" s="576">
        <f t="shared" si="587"/>
        <v>388.10970464135062</v>
      </c>
      <c r="ES211" s="577">
        <f t="shared" si="587"/>
        <v>44.586666666666737</v>
      </c>
      <c r="ET211" s="574"/>
      <c r="EU211" s="575"/>
      <c r="EV211" s="576">
        <f t="shared" si="588"/>
        <v>0</v>
      </c>
      <c r="EW211" s="577">
        <f t="shared" si="588"/>
        <v>0</v>
      </c>
      <c r="EX211" s="576">
        <f t="shared" si="589"/>
        <v>4.6837056589559189</v>
      </c>
      <c r="EY211" s="577">
        <f t="shared" si="589"/>
        <v>2.013333333333335</v>
      </c>
      <c r="EZ211" s="576">
        <f t="shared" si="590"/>
        <v>740.02549411503514</v>
      </c>
      <c r="FA211" s="577">
        <f t="shared" si="590"/>
        <v>88.586666666666744</v>
      </c>
      <c r="FB211" s="574"/>
      <c r="FC211" s="575"/>
      <c r="FD211" s="576">
        <f t="shared" si="591"/>
        <v>0</v>
      </c>
      <c r="FE211" s="577">
        <f t="shared" si="591"/>
        <v>0</v>
      </c>
      <c r="FF211" s="574"/>
      <c r="FG211" s="575"/>
      <c r="FH211" s="576">
        <f t="shared" si="592"/>
        <v>0</v>
      </c>
      <c r="FI211" s="577">
        <f t="shared" si="592"/>
        <v>0</v>
      </c>
      <c r="FJ211" s="574"/>
      <c r="FK211" s="575"/>
      <c r="FL211" s="576">
        <f t="shared" si="593"/>
        <v>0</v>
      </c>
      <c r="FM211" s="577">
        <f t="shared" si="593"/>
        <v>0</v>
      </c>
      <c r="FN211" s="576">
        <f t="shared" si="594"/>
        <v>0</v>
      </c>
      <c r="FO211" s="577">
        <f t="shared" si="594"/>
        <v>0</v>
      </c>
      <c r="FP211" s="576">
        <f t="shared" si="595"/>
        <v>0</v>
      </c>
      <c r="FQ211" s="577">
        <f t="shared" si="595"/>
        <v>0</v>
      </c>
      <c r="FR211" s="574"/>
      <c r="FS211" s="575"/>
      <c r="FT211" s="576">
        <f t="shared" si="596"/>
        <v>0</v>
      </c>
      <c r="FU211" s="577">
        <f t="shared" si="596"/>
        <v>0</v>
      </c>
      <c r="FV211" s="574"/>
      <c r="FW211" s="575"/>
      <c r="FX211" s="576">
        <f t="shared" si="597"/>
        <v>0</v>
      </c>
      <c r="FY211" s="577">
        <f t="shared" si="597"/>
        <v>0</v>
      </c>
      <c r="FZ211" s="574"/>
      <c r="GA211" s="575"/>
      <c r="GB211" s="576">
        <f t="shared" si="598"/>
        <v>0</v>
      </c>
      <c r="GC211" s="577">
        <f t="shared" si="598"/>
        <v>0</v>
      </c>
      <c r="GD211" s="576">
        <f t="shared" si="599"/>
        <v>444</v>
      </c>
      <c r="GE211" s="577">
        <f t="shared" si="599"/>
        <v>160</v>
      </c>
      <c r="GF211" s="576">
        <f t="shared" si="599"/>
        <v>0</v>
      </c>
      <c r="GG211" s="577">
        <f t="shared" si="599"/>
        <v>0</v>
      </c>
      <c r="GH211" s="576">
        <f t="shared" si="600"/>
        <v>2203.6987352101187</v>
      </c>
      <c r="GI211" s="577">
        <f t="shared" si="600"/>
        <v>447.77777777777834</v>
      </c>
      <c r="GJ211" s="590"/>
      <c r="GK211" s="577" t="str">
        <f t="shared" si="601"/>
        <v/>
      </c>
      <c r="GL211" s="576">
        <f t="shared" si="602"/>
        <v>557</v>
      </c>
      <c r="GM211" s="577">
        <f t="shared" si="602"/>
        <v>260</v>
      </c>
      <c r="GN211" s="576">
        <f t="shared" si="602"/>
        <v>0</v>
      </c>
      <c r="GO211" s="577">
        <f t="shared" si="602"/>
        <v>0</v>
      </c>
      <c r="GP211" s="576">
        <f t="shared" si="603"/>
        <v>3639.9064723900519</v>
      </c>
      <c r="GQ211" s="577">
        <f t="shared" si="603"/>
        <v>1150.155966735967</v>
      </c>
      <c r="GR211" s="576">
        <f t="shared" si="604"/>
        <v>0</v>
      </c>
      <c r="GS211" s="577">
        <f t="shared" si="604"/>
        <v>0</v>
      </c>
      <c r="GT211" s="576">
        <f t="shared" si="605"/>
        <v>1001</v>
      </c>
      <c r="GU211" s="577">
        <f t="shared" si="605"/>
        <v>420</v>
      </c>
      <c r="GV211" s="576">
        <f t="shared" si="605"/>
        <v>0</v>
      </c>
      <c r="GW211" s="577">
        <f t="shared" si="605"/>
        <v>0</v>
      </c>
      <c r="GX211" s="576">
        <f t="shared" si="606"/>
        <v>5843.6052076001706</v>
      </c>
      <c r="GY211" s="577">
        <f t="shared" si="606"/>
        <v>1597.9337445137453</v>
      </c>
      <c r="GZ211" s="576" t="str">
        <f t="shared" si="606"/>
        <v/>
      </c>
      <c r="HA211" s="577" t="str">
        <f t="shared" si="606"/>
        <v/>
      </c>
      <c r="HB211" s="576">
        <f t="shared" si="607"/>
        <v>0</v>
      </c>
      <c r="HC211" s="577">
        <f t="shared" si="607"/>
        <v>0</v>
      </c>
      <c r="HD211" s="576">
        <f t="shared" si="607"/>
        <v>0</v>
      </c>
      <c r="HE211" s="577">
        <f t="shared" si="607"/>
        <v>0</v>
      </c>
      <c r="HF211" s="576" t="str">
        <f t="shared" si="608"/>
        <v/>
      </c>
      <c r="HG211" s="577" t="str">
        <f t="shared" si="608"/>
        <v/>
      </c>
      <c r="HH211" s="576" t="str">
        <f t="shared" si="609"/>
        <v/>
      </c>
      <c r="HI211" s="577" t="str">
        <f t="shared" si="609"/>
        <v/>
      </c>
      <c r="HJ211" s="576">
        <f t="shared" si="610"/>
        <v>5843.6052076001715</v>
      </c>
      <c r="HK211" s="577">
        <f t="shared" si="610"/>
        <v>1597.9337445137453</v>
      </c>
      <c r="HL211" s="576" t="str">
        <f t="shared" si="611"/>
        <v/>
      </c>
      <c r="HM211" s="577" t="str">
        <f t="shared" si="611"/>
        <v/>
      </c>
    </row>
    <row r="212" spans="1:221">
      <c r="A212" s="80" t="s">
        <v>540</v>
      </c>
      <c r="B212" s="81" t="s">
        <v>595</v>
      </c>
      <c r="C212" s="106"/>
      <c r="D212" s="83">
        <v>199449</v>
      </c>
      <c r="E212" s="524">
        <v>9</v>
      </c>
      <c r="F212" s="574">
        <v>390</v>
      </c>
      <c r="G212" s="575">
        <v>418</v>
      </c>
      <c r="H212" s="574">
        <v>7</v>
      </c>
      <c r="I212" s="575">
        <v>13</v>
      </c>
      <c r="J212" s="576">
        <f t="shared" si="544"/>
        <v>383</v>
      </c>
      <c r="K212" s="577">
        <f t="shared" si="544"/>
        <v>405</v>
      </c>
      <c r="L212" s="574"/>
      <c r="M212" s="575"/>
      <c r="N212" s="576">
        <f t="shared" si="545"/>
        <v>383</v>
      </c>
      <c r="O212" s="582">
        <f t="shared" si="545"/>
        <v>405</v>
      </c>
      <c r="P212" s="581">
        <f t="shared" si="545"/>
        <v>0</v>
      </c>
      <c r="Q212" s="582">
        <f t="shared" si="545"/>
        <v>0</v>
      </c>
      <c r="R212" s="574">
        <v>1</v>
      </c>
      <c r="S212" s="575">
        <v>2</v>
      </c>
      <c r="T212" s="576">
        <f t="shared" si="546"/>
        <v>0</v>
      </c>
      <c r="U212" s="577">
        <f t="shared" si="546"/>
        <v>0</v>
      </c>
      <c r="V212" s="574">
        <v>127</v>
      </c>
      <c r="W212" s="575">
        <v>152</v>
      </c>
      <c r="X212" s="576">
        <f t="shared" si="547"/>
        <v>0</v>
      </c>
      <c r="Y212" s="577">
        <f t="shared" si="547"/>
        <v>0</v>
      </c>
      <c r="Z212" s="574"/>
      <c r="AA212" s="575"/>
      <c r="AB212" s="576">
        <f t="shared" si="548"/>
        <v>0</v>
      </c>
      <c r="AC212" s="577">
        <f t="shared" si="548"/>
        <v>0</v>
      </c>
      <c r="AD212" s="576">
        <f t="shared" si="549"/>
        <v>128</v>
      </c>
      <c r="AE212" s="577">
        <f t="shared" si="549"/>
        <v>154</v>
      </c>
      <c r="AF212" s="576">
        <f t="shared" si="550"/>
        <v>0</v>
      </c>
      <c r="AG212" s="577">
        <f t="shared" si="550"/>
        <v>0</v>
      </c>
      <c r="AH212" s="574">
        <v>3.3333333333333299</v>
      </c>
      <c r="AI212" s="575">
        <v>1.5</v>
      </c>
      <c r="AJ212" s="576">
        <f t="shared" si="551"/>
        <v>3.3333333333333299</v>
      </c>
      <c r="AK212" s="577">
        <f t="shared" si="551"/>
        <v>3</v>
      </c>
      <c r="AL212" s="574">
        <v>4.1228070175438596</v>
      </c>
      <c r="AM212" s="575">
        <v>3.6107660455486501</v>
      </c>
      <c r="AN212" s="576">
        <f t="shared" si="552"/>
        <v>523.59649122807014</v>
      </c>
      <c r="AO212" s="577">
        <f t="shared" si="552"/>
        <v>548.83643892339478</v>
      </c>
      <c r="AP212" s="574"/>
      <c r="AQ212" s="575"/>
      <c r="AR212" s="576">
        <f t="shared" si="553"/>
        <v>0</v>
      </c>
      <c r="AS212" s="577">
        <f t="shared" si="553"/>
        <v>0</v>
      </c>
      <c r="AT212" s="576">
        <f t="shared" si="554"/>
        <v>4.1166392543859649</v>
      </c>
      <c r="AU212" s="577">
        <f t="shared" si="554"/>
        <v>3.5833534995025635</v>
      </c>
      <c r="AV212" s="576">
        <f t="shared" si="555"/>
        <v>526.92982456140351</v>
      </c>
      <c r="AW212" s="577">
        <f t="shared" si="555"/>
        <v>551.83643892339478</v>
      </c>
      <c r="AX212" s="574"/>
      <c r="AY212" s="575"/>
      <c r="AZ212" s="576">
        <f t="shared" si="556"/>
        <v>0</v>
      </c>
      <c r="BA212" s="577">
        <f t="shared" si="556"/>
        <v>0</v>
      </c>
      <c r="BB212" s="574"/>
      <c r="BC212" s="575"/>
      <c r="BD212" s="576">
        <f t="shared" si="557"/>
        <v>0</v>
      </c>
      <c r="BE212" s="577">
        <f t="shared" si="557"/>
        <v>0</v>
      </c>
      <c r="BF212" s="574"/>
      <c r="BG212" s="575"/>
      <c r="BH212" s="576">
        <f t="shared" si="558"/>
        <v>0</v>
      </c>
      <c r="BI212" s="577">
        <f t="shared" si="558"/>
        <v>0</v>
      </c>
      <c r="BJ212" s="576">
        <f t="shared" si="559"/>
        <v>0</v>
      </c>
      <c r="BK212" s="577">
        <f t="shared" si="559"/>
        <v>0</v>
      </c>
      <c r="BL212" s="576">
        <f t="shared" si="560"/>
        <v>0</v>
      </c>
      <c r="BM212" s="577">
        <f t="shared" si="560"/>
        <v>0</v>
      </c>
      <c r="BN212" s="574">
        <v>119</v>
      </c>
      <c r="BO212" s="575">
        <v>125</v>
      </c>
      <c r="BP212" s="576">
        <f t="shared" si="561"/>
        <v>0</v>
      </c>
      <c r="BQ212" s="577">
        <f t="shared" si="561"/>
        <v>0</v>
      </c>
      <c r="BR212" s="574">
        <v>91</v>
      </c>
      <c r="BS212" s="575">
        <v>68</v>
      </c>
      <c r="BT212" s="576">
        <f t="shared" si="562"/>
        <v>0</v>
      </c>
      <c r="BU212" s="577">
        <f t="shared" si="562"/>
        <v>0</v>
      </c>
      <c r="BV212" s="574"/>
      <c r="BW212" s="575"/>
      <c r="BX212" s="576">
        <f t="shared" si="563"/>
        <v>0</v>
      </c>
      <c r="BY212" s="577">
        <f t="shared" si="563"/>
        <v>0</v>
      </c>
      <c r="BZ212" s="576">
        <f t="shared" si="564"/>
        <v>210</v>
      </c>
      <c r="CA212" s="577">
        <f t="shared" si="564"/>
        <v>193</v>
      </c>
      <c r="CB212" s="576">
        <f t="shared" si="565"/>
        <v>0</v>
      </c>
      <c r="CC212" s="577">
        <f t="shared" si="565"/>
        <v>0</v>
      </c>
      <c r="CD212" s="574">
        <v>4.45</v>
      </c>
      <c r="CE212" s="575">
        <v>5.2887139107611603</v>
      </c>
      <c r="CF212" s="576">
        <f t="shared" si="566"/>
        <v>529.55000000000007</v>
      </c>
      <c r="CG212" s="577">
        <f t="shared" si="566"/>
        <v>661.08923884514502</v>
      </c>
      <c r="CH212" s="574">
        <v>5.1538461538461604</v>
      </c>
      <c r="CI212" s="575">
        <v>6.0772946859903403</v>
      </c>
      <c r="CJ212" s="576">
        <f t="shared" si="567"/>
        <v>469.00000000000057</v>
      </c>
      <c r="CK212" s="577">
        <f t="shared" si="567"/>
        <v>413.25603864734313</v>
      </c>
      <c r="CL212" s="574"/>
      <c r="CM212" s="575"/>
      <c r="CN212" s="576">
        <f t="shared" si="568"/>
        <v>0</v>
      </c>
      <c r="CO212" s="577">
        <f t="shared" si="568"/>
        <v>0</v>
      </c>
      <c r="CP212" s="576">
        <f t="shared" si="569"/>
        <v>4.7550000000000034</v>
      </c>
      <c r="CQ212" s="577">
        <f t="shared" si="569"/>
        <v>5.5665558419299899</v>
      </c>
      <c r="CR212" s="576">
        <f t="shared" si="570"/>
        <v>998.55000000000075</v>
      </c>
      <c r="CS212" s="577">
        <f t="shared" si="570"/>
        <v>1074.3452774924881</v>
      </c>
      <c r="CT212" s="574"/>
      <c r="CU212" s="575"/>
      <c r="CV212" s="576">
        <f t="shared" si="571"/>
        <v>0</v>
      </c>
      <c r="CW212" s="577">
        <f t="shared" si="571"/>
        <v>0</v>
      </c>
      <c r="CX212" s="574"/>
      <c r="CY212" s="575"/>
      <c r="CZ212" s="576">
        <f t="shared" si="572"/>
        <v>0</v>
      </c>
      <c r="DA212" s="577">
        <f t="shared" si="572"/>
        <v>0</v>
      </c>
      <c r="DB212" s="574"/>
      <c r="DC212" s="575"/>
      <c r="DD212" s="576">
        <f t="shared" si="573"/>
        <v>0</v>
      </c>
      <c r="DE212" s="577">
        <f t="shared" si="573"/>
        <v>0</v>
      </c>
      <c r="DF212" s="576">
        <f t="shared" si="574"/>
        <v>0</v>
      </c>
      <c r="DG212" s="577">
        <f t="shared" si="574"/>
        <v>0</v>
      </c>
      <c r="DH212" s="576">
        <f t="shared" si="575"/>
        <v>0</v>
      </c>
      <c r="DI212" s="577">
        <f t="shared" si="575"/>
        <v>0</v>
      </c>
      <c r="DJ212" s="576">
        <f t="shared" si="576"/>
        <v>338</v>
      </c>
      <c r="DK212" s="577">
        <f t="shared" si="576"/>
        <v>347</v>
      </c>
      <c r="DL212" s="576">
        <f t="shared" si="576"/>
        <v>0</v>
      </c>
      <c r="DM212" s="577">
        <f t="shared" si="576"/>
        <v>0</v>
      </c>
      <c r="DN212" s="576">
        <f t="shared" si="577"/>
        <v>4.5132539188207224</v>
      </c>
      <c r="DO212" s="577">
        <f t="shared" si="577"/>
        <v>4.6864026409679624</v>
      </c>
      <c r="DP212" s="576">
        <f t="shared" si="578"/>
        <v>1525.4798245614043</v>
      </c>
      <c r="DQ212" s="577">
        <f t="shared" si="578"/>
        <v>1626.1817164158829</v>
      </c>
      <c r="DR212" s="576">
        <f t="shared" si="579"/>
        <v>0</v>
      </c>
      <c r="DS212" s="577">
        <f t="shared" si="579"/>
        <v>0</v>
      </c>
      <c r="DT212" s="576">
        <f t="shared" si="580"/>
        <v>0</v>
      </c>
      <c r="DU212" s="577">
        <f t="shared" si="580"/>
        <v>0</v>
      </c>
      <c r="DV212" s="574">
        <v>24</v>
      </c>
      <c r="DW212" s="575">
        <v>37</v>
      </c>
      <c r="DX212" s="576">
        <f t="shared" si="581"/>
        <v>0</v>
      </c>
      <c r="DY212" s="577">
        <f t="shared" si="581"/>
        <v>0</v>
      </c>
      <c r="DZ212" s="574">
        <v>21</v>
      </c>
      <c r="EA212" s="575">
        <v>21</v>
      </c>
      <c r="EB212" s="576">
        <f t="shared" si="582"/>
        <v>0</v>
      </c>
      <c r="EC212" s="577">
        <f t="shared" si="582"/>
        <v>0</v>
      </c>
      <c r="ED212" s="574"/>
      <c r="EE212" s="575"/>
      <c r="EF212" s="576">
        <f t="shared" si="583"/>
        <v>0</v>
      </c>
      <c r="EG212" s="577">
        <f t="shared" si="583"/>
        <v>0</v>
      </c>
      <c r="EH212" s="576">
        <f t="shared" si="584"/>
        <v>45</v>
      </c>
      <c r="EI212" s="577">
        <f t="shared" si="584"/>
        <v>58</v>
      </c>
      <c r="EJ212" s="576">
        <f t="shared" si="585"/>
        <v>0</v>
      </c>
      <c r="EK212" s="577">
        <f t="shared" si="585"/>
        <v>0</v>
      </c>
      <c r="EL212" s="574">
        <v>3.0694444444444402</v>
      </c>
      <c r="EM212" s="575">
        <v>2.7280701754385999</v>
      </c>
      <c r="EN212" s="576">
        <f t="shared" si="586"/>
        <v>73.666666666666572</v>
      </c>
      <c r="EO212" s="577">
        <f t="shared" si="586"/>
        <v>100.9385964912282</v>
      </c>
      <c r="EP212" s="574">
        <v>3.8412698412698401</v>
      </c>
      <c r="EQ212" s="575">
        <v>2.8888888888888902</v>
      </c>
      <c r="ER212" s="576">
        <f t="shared" si="587"/>
        <v>80.666666666666643</v>
      </c>
      <c r="ES212" s="577">
        <f t="shared" si="587"/>
        <v>60.666666666666693</v>
      </c>
      <c r="ET212" s="574"/>
      <c r="EU212" s="575"/>
      <c r="EV212" s="576">
        <f t="shared" si="588"/>
        <v>0</v>
      </c>
      <c r="EW212" s="577">
        <f t="shared" si="588"/>
        <v>0</v>
      </c>
      <c r="EX212" s="576">
        <f t="shared" si="589"/>
        <v>3.4296296296296265</v>
      </c>
      <c r="EY212" s="577">
        <f t="shared" si="589"/>
        <v>2.7862976406533599</v>
      </c>
      <c r="EZ212" s="576">
        <f t="shared" si="590"/>
        <v>154.3333333333332</v>
      </c>
      <c r="FA212" s="577">
        <f t="shared" si="590"/>
        <v>161.60526315789488</v>
      </c>
      <c r="FB212" s="574"/>
      <c r="FC212" s="575"/>
      <c r="FD212" s="576">
        <f t="shared" si="591"/>
        <v>0</v>
      </c>
      <c r="FE212" s="577">
        <f t="shared" si="591"/>
        <v>0</v>
      </c>
      <c r="FF212" s="574"/>
      <c r="FG212" s="575"/>
      <c r="FH212" s="576">
        <f t="shared" si="592"/>
        <v>0</v>
      </c>
      <c r="FI212" s="577">
        <f t="shared" si="592"/>
        <v>0</v>
      </c>
      <c r="FJ212" s="574"/>
      <c r="FK212" s="575"/>
      <c r="FL212" s="576">
        <f t="shared" si="593"/>
        <v>0</v>
      </c>
      <c r="FM212" s="577">
        <f t="shared" si="593"/>
        <v>0</v>
      </c>
      <c r="FN212" s="576">
        <f t="shared" si="594"/>
        <v>0</v>
      </c>
      <c r="FO212" s="577">
        <f t="shared" si="594"/>
        <v>0</v>
      </c>
      <c r="FP212" s="576">
        <f t="shared" si="595"/>
        <v>0</v>
      </c>
      <c r="FQ212" s="577">
        <f t="shared" si="595"/>
        <v>0</v>
      </c>
      <c r="FR212" s="574"/>
      <c r="FS212" s="575"/>
      <c r="FT212" s="576">
        <f t="shared" si="596"/>
        <v>0</v>
      </c>
      <c r="FU212" s="577">
        <f t="shared" si="596"/>
        <v>0</v>
      </c>
      <c r="FV212" s="574"/>
      <c r="FW212" s="575"/>
      <c r="FX212" s="576">
        <f t="shared" si="597"/>
        <v>0</v>
      </c>
      <c r="FY212" s="577">
        <f t="shared" si="597"/>
        <v>0</v>
      </c>
      <c r="FZ212" s="574"/>
      <c r="GA212" s="575"/>
      <c r="GB212" s="576">
        <f t="shared" si="598"/>
        <v>0</v>
      </c>
      <c r="GC212" s="577">
        <f t="shared" si="598"/>
        <v>0</v>
      </c>
      <c r="GD212" s="576">
        <f t="shared" si="599"/>
        <v>144</v>
      </c>
      <c r="GE212" s="577">
        <f t="shared" si="599"/>
        <v>164</v>
      </c>
      <c r="GF212" s="576">
        <f t="shared" si="599"/>
        <v>0</v>
      </c>
      <c r="GG212" s="577">
        <f t="shared" si="599"/>
        <v>0</v>
      </c>
      <c r="GH212" s="576">
        <f t="shared" si="600"/>
        <v>606.54999999999995</v>
      </c>
      <c r="GI212" s="577">
        <f t="shared" si="600"/>
        <v>765.02783533637319</v>
      </c>
      <c r="GJ212" s="590"/>
      <c r="GK212" s="577" t="str">
        <f t="shared" si="601"/>
        <v/>
      </c>
      <c r="GL212" s="576">
        <f t="shared" si="602"/>
        <v>239</v>
      </c>
      <c r="GM212" s="577">
        <f t="shared" si="602"/>
        <v>241</v>
      </c>
      <c r="GN212" s="576">
        <f t="shared" si="602"/>
        <v>0</v>
      </c>
      <c r="GO212" s="577">
        <f t="shared" si="602"/>
        <v>0</v>
      </c>
      <c r="GP212" s="576">
        <f t="shared" si="603"/>
        <v>1073.2631578947373</v>
      </c>
      <c r="GQ212" s="577">
        <f t="shared" si="603"/>
        <v>1022.7591442374046</v>
      </c>
      <c r="GR212" s="576">
        <f t="shared" si="604"/>
        <v>0</v>
      </c>
      <c r="GS212" s="577">
        <f t="shared" si="604"/>
        <v>0</v>
      </c>
      <c r="GT212" s="576">
        <f t="shared" si="605"/>
        <v>383</v>
      </c>
      <c r="GU212" s="577">
        <f t="shared" si="605"/>
        <v>405</v>
      </c>
      <c r="GV212" s="576">
        <f t="shared" si="605"/>
        <v>0</v>
      </c>
      <c r="GW212" s="577">
        <f t="shared" si="605"/>
        <v>0</v>
      </c>
      <c r="GX212" s="576">
        <f t="shared" si="606"/>
        <v>1679.8131578947373</v>
      </c>
      <c r="GY212" s="577">
        <f t="shared" si="606"/>
        <v>1787.7869795737779</v>
      </c>
      <c r="GZ212" s="576" t="str">
        <f t="shared" si="606"/>
        <v/>
      </c>
      <c r="HA212" s="577" t="str">
        <f t="shared" si="606"/>
        <v/>
      </c>
      <c r="HB212" s="576">
        <f t="shared" si="607"/>
        <v>0</v>
      </c>
      <c r="HC212" s="577">
        <f t="shared" si="607"/>
        <v>0</v>
      </c>
      <c r="HD212" s="576">
        <f t="shared" si="607"/>
        <v>0</v>
      </c>
      <c r="HE212" s="577">
        <f t="shared" si="607"/>
        <v>0</v>
      </c>
      <c r="HF212" s="576" t="str">
        <f t="shared" si="608"/>
        <v/>
      </c>
      <c r="HG212" s="577" t="str">
        <f t="shared" si="608"/>
        <v/>
      </c>
      <c r="HH212" s="576" t="str">
        <f t="shared" si="609"/>
        <v/>
      </c>
      <c r="HI212" s="577" t="str">
        <f t="shared" si="609"/>
        <v/>
      </c>
      <c r="HJ212" s="576">
        <f t="shared" si="610"/>
        <v>1679.8131578947375</v>
      </c>
      <c r="HK212" s="577">
        <f t="shared" si="610"/>
        <v>1787.7869795737777</v>
      </c>
      <c r="HL212" s="576" t="str">
        <f t="shared" si="611"/>
        <v/>
      </c>
      <c r="HM212" s="577" t="str">
        <f t="shared" si="611"/>
        <v/>
      </c>
    </row>
    <row r="213" spans="1:221">
      <c r="A213" s="80" t="s">
        <v>540</v>
      </c>
      <c r="B213" s="81" t="s">
        <v>597</v>
      </c>
      <c r="C213" s="106" t="s">
        <v>1146</v>
      </c>
      <c r="D213" s="83">
        <v>199476</v>
      </c>
      <c r="E213" s="107">
        <v>10</v>
      </c>
      <c r="F213" s="574">
        <v>244</v>
      </c>
      <c r="G213" s="575">
        <v>210</v>
      </c>
      <c r="H213" s="574">
        <v>3</v>
      </c>
      <c r="I213" s="575">
        <v>3</v>
      </c>
      <c r="J213" s="576">
        <f t="shared" si="544"/>
        <v>241</v>
      </c>
      <c r="K213" s="577">
        <f t="shared" si="544"/>
        <v>207</v>
      </c>
      <c r="L213" s="574"/>
      <c r="M213" s="575"/>
      <c r="N213" s="581">
        <f t="shared" si="545"/>
        <v>241</v>
      </c>
      <c r="O213" s="582">
        <f t="shared" si="545"/>
        <v>207</v>
      </c>
      <c r="P213" s="581">
        <f t="shared" si="545"/>
        <v>0</v>
      </c>
      <c r="Q213" s="582">
        <f t="shared" si="545"/>
        <v>0</v>
      </c>
      <c r="R213" s="574">
        <v>0</v>
      </c>
      <c r="S213" s="575">
        <v>0</v>
      </c>
      <c r="T213" s="576">
        <f t="shared" si="546"/>
        <v>0</v>
      </c>
      <c r="U213" s="577">
        <f t="shared" si="546"/>
        <v>0</v>
      </c>
      <c r="V213" s="574">
        <v>54</v>
      </c>
      <c r="W213" s="575">
        <v>35</v>
      </c>
      <c r="X213" s="576">
        <f t="shared" si="547"/>
        <v>0</v>
      </c>
      <c r="Y213" s="577">
        <f t="shared" si="547"/>
        <v>0</v>
      </c>
      <c r="Z213" s="574"/>
      <c r="AA213" s="575"/>
      <c r="AB213" s="576">
        <f t="shared" si="548"/>
        <v>0</v>
      </c>
      <c r="AC213" s="577">
        <f t="shared" si="548"/>
        <v>0</v>
      </c>
      <c r="AD213" s="576">
        <f t="shared" si="549"/>
        <v>54</v>
      </c>
      <c r="AE213" s="577">
        <f t="shared" si="549"/>
        <v>35</v>
      </c>
      <c r="AF213" s="576">
        <f t="shared" si="550"/>
        <v>0</v>
      </c>
      <c r="AG213" s="577">
        <f t="shared" si="550"/>
        <v>0</v>
      </c>
      <c r="AH213" s="574"/>
      <c r="AI213" s="575"/>
      <c r="AJ213" s="576">
        <f t="shared" si="551"/>
        <v>0</v>
      </c>
      <c r="AK213" s="577">
        <f t="shared" si="551"/>
        <v>0</v>
      </c>
      <c r="AL213" s="574">
        <v>4.1272727272727296</v>
      </c>
      <c r="AM213" s="575">
        <v>4.06666666666667</v>
      </c>
      <c r="AN213" s="576">
        <f t="shared" si="552"/>
        <v>222.87272727272739</v>
      </c>
      <c r="AO213" s="577">
        <f t="shared" si="552"/>
        <v>142.33333333333346</v>
      </c>
      <c r="AP213" s="574"/>
      <c r="AQ213" s="575"/>
      <c r="AR213" s="576">
        <f t="shared" si="553"/>
        <v>0</v>
      </c>
      <c r="AS213" s="577">
        <f t="shared" si="553"/>
        <v>0</v>
      </c>
      <c r="AT213" s="576">
        <f t="shared" si="554"/>
        <v>4.1272727272727296</v>
      </c>
      <c r="AU213" s="577">
        <f t="shared" si="554"/>
        <v>4.06666666666667</v>
      </c>
      <c r="AV213" s="576">
        <f t="shared" si="555"/>
        <v>222.87272727272739</v>
      </c>
      <c r="AW213" s="577">
        <f t="shared" si="555"/>
        <v>142.33333333333346</v>
      </c>
      <c r="AX213" s="574"/>
      <c r="AY213" s="575"/>
      <c r="AZ213" s="576">
        <f t="shared" si="556"/>
        <v>0</v>
      </c>
      <c r="BA213" s="577">
        <f t="shared" si="556"/>
        <v>0</v>
      </c>
      <c r="BB213" s="574"/>
      <c r="BC213" s="575"/>
      <c r="BD213" s="576">
        <f t="shared" si="557"/>
        <v>0</v>
      </c>
      <c r="BE213" s="577">
        <f t="shared" si="557"/>
        <v>0</v>
      </c>
      <c r="BF213" s="574"/>
      <c r="BG213" s="575"/>
      <c r="BH213" s="576">
        <f t="shared" si="558"/>
        <v>0</v>
      </c>
      <c r="BI213" s="577">
        <f t="shared" si="558"/>
        <v>0</v>
      </c>
      <c r="BJ213" s="576">
        <f t="shared" si="559"/>
        <v>0</v>
      </c>
      <c r="BK213" s="577">
        <f t="shared" si="559"/>
        <v>0</v>
      </c>
      <c r="BL213" s="576">
        <f t="shared" si="560"/>
        <v>0</v>
      </c>
      <c r="BM213" s="577">
        <f t="shared" si="560"/>
        <v>0</v>
      </c>
      <c r="BN213" s="574">
        <v>86</v>
      </c>
      <c r="BO213" s="575">
        <v>103</v>
      </c>
      <c r="BP213" s="576">
        <f t="shared" si="561"/>
        <v>0</v>
      </c>
      <c r="BQ213" s="577">
        <f t="shared" si="561"/>
        <v>0</v>
      </c>
      <c r="BR213" s="574">
        <v>71</v>
      </c>
      <c r="BS213" s="575">
        <v>49</v>
      </c>
      <c r="BT213" s="576">
        <f t="shared" si="562"/>
        <v>0</v>
      </c>
      <c r="BU213" s="577">
        <f t="shared" si="562"/>
        <v>0</v>
      </c>
      <c r="BV213" s="574"/>
      <c r="BW213" s="575"/>
      <c r="BX213" s="576">
        <f t="shared" si="563"/>
        <v>0</v>
      </c>
      <c r="BY213" s="577">
        <f t="shared" si="563"/>
        <v>0</v>
      </c>
      <c r="BZ213" s="576">
        <f t="shared" si="564"/>
        <v>157</v>
      </c>
      <c r="CA213" s="577">
        <f t="shared" si="564"/>
        <v>152</v>
      </c>
      <c r="CB213" s="576">
        <f t="shared" si="565"/>
        <v>0</v>
      </c>
      <c r="CC213" s="577">
        <f t="shared" si="565"/>
        <v>0</v>
      </c>
      <c r="CD213" s="574">
        <v>5.3255813953488396</v>
      </c>
      <c r="CE213" s="575">
        <v>4.7327044025157301</v>
      </c>
      <c r="CF213" s="576">
        <f t="shared" si="566"/>
        <v>458.00000000000023</v>
      </c>
      <c r="CG213" s="577">
        <f t="shared" si="566"/>
        <v>487.46855345912019</v>
      </c>
      <c r="CH213" s="574">
        <v>5.4063926940639302</v>
      </c>
      <c r="CI213" s="575">
        <v>4.8027210884353702</v>
      </c>
      <c r="CJ213" s="576">
        <f t="shared" si="567"/>
        <v>383.85388127853906</v>
      </c>
      <c r="CK213" s="577">
        <f t="shared" si="567"/>
        <v>235.33333333333314</v>
      </c>
      <c r="CL213" s="574"/>
      <c r="CM213" s="575"/>
      <c r="CN213" s="576">
        <f t="shared" si="568"/>
        <v>0</v>
      </c>
      <c r="CO213" s="577">
        <f t="shared" si="568"/>
        <v>0</v>
      </c>
      <c r="CP213" s="576">
        <f t="shared" si="569"/>
        <v>5.3621266323473842</v>
      </c>
      <c r="CQ213" s="577">
        <f t="shared" si="569"/>
        <v>4.7552755710029828</v>
      </c>
      <c r="CR213" s="576">
        <f t="shared" si="570"/>
        <v>841.85388127853935</v>
      </c>
      <c r="CS213" s="577">
        <f t="shared" si="570"/>
        <v>722.80188679245339</v>
      </c>
      <c r="CT213" s="574"/>
      <c r="CU213" s="575"/>
      <c r="CV213" s="576">
        <f t="shared" si="571"/>
        <v>0</v>
      </c>
      <c r="CW213" s="577">
        <f t="shared" si="571"/>
        <v>0</v>
      </c>
      <c r="CX213" s="574"/>
      <c r="CY213" s="575"/>
      <c r="CZ213" s="576">
        <f t="shared" si="572"/>
        <v>0</v>
      </c>
      <c r="DA213" s="577">
        <f t="shared" si="572"/>
        <v>0</v>
      </c>
      <c r="DB213" s="574"/>
      <c r="DC213" s="575"/>
      <c r="DD213" s="576">
        <f t="shared" si="573"/>
        <v>0</v>
      </c>
      <c r="DE213" s="577">
        <f t="shared" si="573"/>
        <v>0</v>
      </c>
      <c r="DF213" s="576">
        <f t="shared" si="574"/>
        <v>0</v>
      </c>
      <c r="DG213" s="577">
        <f t="shared" si="574"/>
        <v>0</v>
      </c>
      <c r="DH213" s="576">
        <f t="shared" si="575"/>
        <v>0</v>
      </c>
      <c r="DI213" s="577">
        <f t="shared" si="575"/>
        <v>0</v>
      </c>
      <c r="DJ213" s="576">
        <f t="shared" si="576"/>
        <v>211</v>
      </c>
      <c r="DK213" s="577">
        <f t="shared" si="576"/>
        <v>187</v>
      </c>
      <c r="DL213" s="576">
        <f t="shared" si="576"/>
        <v>0</v>
      </c>
      <c r="DM213" s="577">
        <f t="shared" si="576"/>
        <v>0</v>
      </c>
      <c r="DN213" s="576">
        <f t="shared" si="577"/>
        <v>5.0460976708590843</v>
      </c>
      <c r="DO213" s="577">
        <f t="shared" si="577"/>
        <v>4.6263915514747964</v>
      </c>
      <c r="DP213" s="576">
        <f t="shared" si="578"/>
        <v>1064.7266085512667</v>
      </c>
      <c r="DQ213" s="577">
        <f t="shared" si="578"/>
        <v>865.13522012578687</v>
      </c>
      <c r="DR213" s="576">
        <f t="shared" si="579"/>
        <v>0</v>
      </c>
      <c r="DS213" s="577">
        <f t="shared" si="579"/>
        <v>0</v>
      </c>
      <c r="DT213" s="576">
        <f t="shared" si="580"/>
        <v>0</v>
      </c>
      <c r="DU213" s="577">
        <f t="shared" si="580"/>
        <v>0</v>
      </c>
      <c r="DV213" s="574">
        <v>19</v>
      </c>
      <c r="DW213" s="575">
        <v>7</v>
      </c>
      <c r="DX213" s="576">
        <f t="shared" si="581"/>
        <v>0</v>
      </c>
      <c r="DY213" s="577">
        <f t="shared" si="581"/>
        <v>0</v>
      </c>
      <c r="DZ213" s="574">
        <v>11</v>
      </c>
      <c r="EA213" s="575">
        <v>13</v>
      </c>
      <c r="EB213" s="576">
        <f t="shared" si="582"/>
        <v>0</v>
      </c>
      <c r="EC213" s="577">
        <f t="shared" si="582"/>
        <v>0</v>
      </c>
      <c r="ED213" s="574"/>
      <c r="EE213" s="575"/>
      <c r="EF213" s="576">
        <f t="shared" si="583"/>
        <v>0</v>
      </c>
      <c r="EG213" s="577">
        <f t="shared" si="583"/>
        <v>0</v>
      </c>
      <c r="EH213" s="576">
        <f t="shared" si="584"/>
        <v>30</v>
      </c>
      <c r="EI213" s="577">
        <f t="shared" si="584"/>
        <v>20</v>
      </c>
      <c r="EJ213" s="576">
        <f t="shared" si="585"/>
        <v>0</v>
      </c>
      <c r="EK213" s="577">
        <f t="shared" si="585"/>
        <v>0</v>
      </c>
      <c r="EL213" s="574">
        <v>2.6842105263157898</v>
      </c>
      <c r="EM213" s="575">
        <v>2.5714285714285698</v>
      </c>
      <c r="EN213" s="576">
        <f t="shared" si="586"/>
        <v>51.000000000000007</v>
      </c>
      <c r="EO213" s="577">
        <f t="shared" si="586"/>
        <v>17.999999999999989</v>
      </c>
      <c r="EP213" s="574">
        <v>3.2727272727272698</v>
      </c>
      <c r="EQ213" s="575">
        <v>3.6923076923076898</v>
      </c>
      <c r="ER213" s="576">
        <f t="shared" si="587"/>
        <v>35.999999999999972</v>
      </c>
      <c r="ES213" s="577">
        <f t="shared" si="587"/>
        <v>47.999999999999972</v>
      </c>
      <c r="ET213" s="574"/>
      <c r="EU213" s="575"/>
      <c r="EV213" s="576">
        <f t="shared" si="588"/>
        <v>0</v>
      </c>
      <c r="EW213" s="577">
        <f t="shared" si="588"/>
        <v>0</v>
      </c>
      <c r="EX213" s="576">
        <f t="shared" si="589"/>
        <v>2.899999999999999</v>
      </c>
      <c r="EY213" s="577">
        <f t="shared" si="589"/>
        <v>3.299999999999998</v>
      </c>
      <c r="EZ213" s="576">
        <f t="shared" si="590"/>
        <v>86.999999999999972</v>
      </c>
      <c r="FA213" s="577">
        <f t="shared" si="590"/>
        <v>65.999999999999957</v>
      </c>
      <c r="FB213" s="574"/>
      <c r="FC213" s="575"/>
      <c r="FD213" s="576">
        <f t="shared" si="591"/>
        <v>0</v>
      </c>
      <c r="FE213" s="577">
        <f t="shared" si="591"/>
        <v>0</v>
      </c>
      <c r="FF213" s="574"/>
      <c r="FG213" s="575"/>
      <c r="FH213" s="576">
        <f t="shared" si="592"/>
        <v>0</v>
      </c>
      <c r="FI213" s="577">
        <f t="shared" si="592"/>
        <v>0</v>
      </c>
      <c r="FJ213" s="574"/>
      <c r="FK213" s="575"/>
      <c r="FL213" s="576">
        <f t="shared" si="593"/>
        <v>0</v>
      </c>
      <c r="FM213" s="577">
        <f t="shared" si="593"/>
        <v>0</v>
      </c>
      <c r="FN213" s="576">
        <f t="shared" si="594"/>
        <v>0</v>
      </c>
      <c r="FO213" s="577">
        <f t="shared" si="594"/>
        <v>0</v>
      </c>
      <c r="FP213" s="576">
        <f t="shared" si="595"/>
        <v>0</v>
      </c>
      <c r="FQ213" s="577">
        <f t="shared" si="595"/>
        <v>0</v>
      </c>
      <c r="FR213" s="574"/>
      <c r="FS213" s="575"/>
      <c r="FT213" s="576">
        <f t="shared" si="596"/>
        <v>0</v>
      </c>
      <c r="FU213" s="577">
        <f t="shared" si="596"/>
        <v>0</v>
      </c>
      <c r="FV213" s="574"/>
      <c r="FW213" s="575"/>
      <c r="FX213" s="576">
        <f t="shared" si="597"/>
        <v>0</v>
      </c>
      <c r="FY213" s="577">
        <f t="shared" si="597"/>
        <v>0</v>
      </c>
      <c r="FZ213" s="574"/>
      <c r="GA213" s="575"/>
      <c r="GB213" s="576">
        <f t="shared" si="598"/>
        <v>0</v>
      </c>
      <c r="GC213" s="577">
        <f t="shared" si="598"/>
        <v>0</v>
      </c>
      <c r="GD213" s="576">
        <f t="shared" si="599"/>
        <v>105</v>
      </c>
      <c r="GE213" s="577">
        <f t="shared" si="599"/>
        <v>110</v>
      </c>
      <c r="GF213" s="576">
        <f t="shared" si="599"/>
        <v>0</v>
      </c>
      <c r="GG213" s="577">
        <f t="shared" si="599"/>
        <v>0</v>
      </c>
      <c r="GH213" s="576">
        <f t="shared" si="600"/>
        <v>509.00000000000023</v>
      </c>
      <c r="GI213" s="577">
        <f t="shared" si="600"/>
        <v>505.46855345912019</v>
      </c>
      <c r="GJ213" s="590"/>
      <c r="GK213" s="577" t="str">
        <f t="shared" si="601"/>
        <v/>
      </c>
      <c r="GL213" s="576">
        <f t="shared" si="602"/>
        <v>136</v>
      </c>
      <c r="GM213" s="577">
        <f t="shared" si="602"/>
        <v>97</v>
      </c>
      <c r="GN213" s="576">
        <f t="shared" si="602"/>
        <v>0</v>
      </c>
      <c r="GO213" s="577">
        <f t="shared" si="602"/>
        <v>0</v>
      </c>
      <c r="GP213" s="576">
        <f t="shared" si="603"/>
        <v>642.72660855126651</v>
      </c>
      <c r="GQ213" s="577">
        <f t="shared" si="603"/>
        <v>425.66666666666663</v>
      </c>
      <c r="GR213" s="576">
        <f t="shared" si="604"/>
        <v>0</v>
      </c>
      <c r="GS213" s="577">
        <f t="shared" si="604"/>
        <v>0</v>
      </c>
      <c r="GT213" s="576">
        <f t="shared" si="605"/>
        <v>241</v>
      </c>
      <c r="GU213" s="577">
        <f t="shared" si="605"/>
        <v>207</v>
      </c>
      <c r="GV213" s="576">
        <f t="shared" si="605"/>
        <v>0</v>
      </c>
      <c r="GW213" s="577">
        <f t="shared" si="605"/>
        <v>0</v>
      </c>
      <c r="GX213" s="576">
        <f t="shared" si="606"/>
        <v>1151.7266085512667</v>
      </c>
      <c r="GY213" s="577">
        <f t="shared" si="606"/>
        <v>931.13522012578687</v>
      </c>
      <c r="GZ213" s="576" t="str">
        <f t="shared" si="606"/>
        <v/>
      </c>
      <c r="HA213" s="577" t="str">
        <f t="shared" si="606"/>
        <v/>
      </c>
      <c r="HB213" s="576">
        <f t="shared" si="607"/>
        <v>0</v>
      </c>
      <c r="HC213" s="577">
        <f t="shared" si="607"/>
        <v>0</v>
      </c>
      <c r="HD213" s="576">
        <f t="shared" si="607"/>
        <v>0</v>
      </c>
      <c r="HE213" s="577">
        <f t="shared" si="607"/>
        <v>0</v>
      </c>
      <c r="HF213" s="576" t="str">
        <f t="shared" si="608"/>
        <v/>
      </c>
      <c r="HG213" s="577" t="str">
        <f t="shared" si="608"/>
        <v/>
      </c>
      <c r="HH213" s="576" t="str">
        <f t="shared" si="609"/>
        <v/>
      </c>
      <c r="HI213" s="577" t="str">
        <f t="shared" si="609"/>
        <v/>
      </c>
      <c r="HJ213" s="576">
        <f t="shared" si="610"/>
        <v>1151.7266085512667</v>
      </c>
      <c r="HK213" s="577">
        <f t="shared" si="610"/>
        <v>931.13522012578687</v>
      </c>
      <c r="HL213" s="576" t="str">
        <f t="shared" si="611"/>
        <v/>
      </c>
      <c r="HM213" s="577" t="str">
        <f t="shared" si="611"/>
        <v/>
      </c>
    </row>
    <row r="214" spans="1:221">
      <c r="A214" s="80" t="s">
        <v>540</v>
      </c>
      <c r="B214" s="81" t="s">
        <v>601</v>
      </c>
      <c r="C214" s="105"/>
      <c r="D214" s="83">
        <v>199634</v>
      </c>
      <c r="E214" s="524">
        <v>9</v>
      </c>
      <c r="F214" s="574">
        <v>549</v>
      </c>
      <c r="G214" s="575">
        <v>560</v>
      </c>
      <c r="H214" s="574">
        <v>16</v>
      </c>
      <c r="I214" s="575">
        <v>10</v>
      </c>
      <c r="J214" s="576">
        <f t="shared" si="544"/>
        <v>533</v>
      </c>
      <c r="K214" s="577">
        <f t="shared" si="544"/>
        <v>550</v>
      </c>
      <c r="L214" s="574"/>
      <c r="M214" s="575"/>
      <c r="N214" s="581">
        <f t="shared" si="545"/>
        <v>533</v>
      </c>
      <c r="O214" s="582">
        <f t="shared" si="545"/>
        <v>550</v>
      </c>
      <c r="P214" s="581">
        <f t="shared" si="545"/>
        <v>0</v>
      </c>
      <c r="Q214" s="582">
        <f t="shared" si="545"/>
        <v>0</v>
      </c>
      <c r="R214" s="574">
        <v>3</v>
      </c>
      <c r="S214" s="575">
        <v>3</v>
      </c>
      <c r="T214" s="576">
        <f t="shared" si="546"/>
        <v>0</v>
      </c>
      <c r="U214" s="577">
        <f t="shared" si="546"/>
        <v>0</v>
      </c>
      <c r="V214" s="574">
        <v>131</v>
      </c>
      <c r="W214" s="575">
        <v>125</v>
      </c>
      <c r="X214" s="576">
        <f t="shared" si="547"/>
        <v>0</v>
      </c>
      <c r="Y214" s="577">
        <f t="shared" si="547"/>
        <v>0</v>
      </c>
      <c r="Z214" s="574"/>
      <c r="AA214" s="575"/>
      <c r="AB214" s="576">
        <f t="shared" si="548"/>
        <v>0</v>
      </c>
      <c r="AC214" s="577">
        <f t="shared" si="548"/>
        <v>0</v>
      </c>
      <c r="AD214" s="576">
        <f t="shared" si="549"/>
        <v>134</v>
      </c>
      <c r="AE214" s="577">
        <f t="shared" si="549"/>
        <v>128</v>
      </c>
      <c r="AF214" s="576">
        <f t="shared" si="550"/>
        <v>0</v>
      </c>
      <c r="AG214" s="577">
        <f t="shared" si="550"/>
        <v>0</v>
      </c>
      <c r="AH214" s="574">
        <v>2.8888888888888902</v>
      </c>
      <c r="AI214" s="575">
        <v>2.3333333333333299</v>
      </c>
      <c r="AJ214" s="576">
        <f t="shared" si="551"/>
        <v>8.6666666666666714</v>
      </c>
      <c r="AK214" s="577">
        <f t="shared" si="551"/>
        <v>6.9999999999999893</v>
      </c>
      <c r="AL214" s="574">
        <v>4.8120300751879697</v>
      </c>
      <c r="AM214" s="575">
        <v>4.6124031007751896</v>
      </c>
      <c r="AN214" s="576">
        <f t="shared" si="552"/>
        <v>630.37593984962405</v>
      </c>
      <c r="AO214" s="577">
        <f t="shared" si="552"/>
        <v>576.55038759689864</v>
      </c>
      <c r="AP214" s="574"/>
      <c r="AQ214" s="575"/>
      <c r="AR214" s="576">
        <f t="shared" si="553"/>
        <v>0</v>
      </c>
      <c r="AS214" s="577">
        <f t="shared" si="553"/>
        <v>0</v>
      </c>
      <c r="AT214" s="576">
        <f t="shared" si="554"/>
        <v>4.7689746754947064</v>
      </c>
      <c r="AU214" s="577">
        <f t="shared" si="554"/>
        <v>4.5589874031007707</v>
      </c>
      <c r="AV214" s="576">
        <f t="shared" si="555"/>
        <v>639.04260651629068</v>
      </c>
      <c r="AW214" s="577">
        <f t="shared" si="555"/>
        <v>583.55038759689864</v>
      </c>
      <c r="AX214" s="574"/>
      <c r="AY214" s="575"/>
      <c r="AZ214" s="576">
        <f t="shared" si="556"/>
        <v>0</v>
      </c>
      <c r="BA214" s="577">
        <f t="shared" si="556"/>
        <v>0</v>
      </c>
      <c r="BB214" s="574"/>
      <c r="BC214" s="575"/>
      <c r="BD214" s="576">
        <f t="shared" si="557"/>
        <v>0</v>
      </c>
      <c r="BE214" s="577">
        <f t="shared" si="557"/>
        <v>0</v>
      </c>
      <c r="BF214" s="574"/>
      <c r="BG214" s="575"/>
      <c r="BH214" s="576">
        <f t="shared" si="558"/>
        <v>0</v>
      </c>
      <c r="BI214" s="577">
        <f t="shared" si="558"/>
        <v>0</v>
      </c>
      <c r="BJ214" s="576">
        <f t="shared" si="559"/>
        <v>0</v>
      </c>
      <c r="BK214" s="577">
        <f t="shared" si="559"/>
        <v>0</v>
      </c>
      <c r="BL214" s="576">
        <f t="shared" si="560"/>
        <v>0</v>
      </c>
      <c r="BM214" s="577">
        <f t="shared" si="560"/>
        <v>0</v>
      </c>
      <c r="BN214" s="574">
        <v>188</v>
      </c>
      <c r="BO214" s="575">
        <v>190</v>
      </c>
      <c r="BP214" s="576">
        <f t="shared" si="561"/>
        <v>0</v>
      </c>
      <c r="BQ214" s="577">
        <f t="shared" si="561"/>
        <v>0</v>
      </c>
      <c r="BR214" s="574">
        <v>124</v>
      </c>
      <c r="BS214" s="575">
        <v>128</v>
      </c>
      <c r="BT214" s="576">
        <f t="shared" si="562"/>
        <v>0</v>
      </c>
      <c r="BU214" s="577">
        <f t="shared" si="562"/>
        <v>0</v>
      </c>
      <c r="BV214" s="574"/>
      <c r="BW214" s="575"/>
      <c r="BX214" s="576">
        <f t="shared" si="563"/>
        <v>0</v>
      </c>
      <c r="BY214" s="577">
        <f t="shared" si="563"/>
        <v>0</v>
      </c>
      <c r="BZ214" s="576">
        <f t="shared" si="564"/>
        <v>312</v>
      </c>
      <c r="CA214" s="577">
        <f t="shared" si="564"/>
        <v>318</v>
      </c>
      <c r="CB214" s="576">
        <f t="shared" si="565"/>
        <v>0</v>
      </c>
      <c r="CC214" s="577">
        <f t="shared" si="565"/>
        <v>0</v>
      </c>
      <c r="CD214" s="574">
        <v>3.8281250000000102</v>
      </c>
      <c r="CE214" s="575">
        <v>3.66838487972508</v>
      </c>
      <c r="CF214" s="576">
        <f t="shared" si="566"/>
        <v>719.68750000000193</v>
      </c>
      <c r="CG214" s="577">
        <f t="shared" si="566"/>
        <v>696.99312714776522</v>
      </c>
      <c r="CH214" s="574">
        <v>4.21875</v>
      </c>
      <c r="CI214" s="575">
        <v>4.0206718346253201</v>
      </c>
      <c r="CJ214" s="576">
        <f t="shared" si="567"/>
        <v>523.125</v>
      </c>
      <c r="CK214" s="577">
        <f t="shared" si="567"/>
        <v>514.64599483204097</v>
      </c>
      <c r="CL214" s="574"/>
      <c r="CM214" s="575"/>
      <c r="CN214" s="576">
        <f t="shared" si="568"/>
        <v>0</v>
      </c>
      <c r="CO214" s="577">
        <f t="shared" si="568"/>
        <v>0</v>
      </c>
      <c r="CP214" s="576">
        <f t="shared" si="569"/>
        <v>3.9833733974359031</v>
      </c>
      <c r="CQ214" s="577">
        <f t="shared" si="569"/>
        <v>3.8101859181754909</v>
      </c>
      <c r="CR214" s="576">
        <f t="shared" si="570"/>
        <v>1242.8125000000018</v>
      </c>
      <c r="CS214" s="577">
        <f t="shared" si="570"/>
        <v>1211.6391219798061</v>
      </c>
      <c r="CT214" s="574"/>
      <c r="CU214" s="575"/>
      <c r="CV214" s="576">
        <f t="shared" si="571"/>
        <v>0</v>
      </c>
      <c r="CW214" s="577">
        <f t="shared" si="571"/>
        <v>0</v>
      </c>
      <c r="CX214" s="574"/>
      <c r="CY214" s="575"/>
      <c r="CZ214" s="576">
        <f t="shared" si="572"/>
        <v>0</v>
      </c>
      <c r="DA214" s="577">
        <f t="shared" si="572"/>
        <v>0</v>
      </c>
      <c r="DB214" s="574"/>
      <c r="DC214" s="575"/>
      <c r="DD214" s="576">
        <f t="shared" si="573"/>
        <v>0</v>
      </c>
      <c r="DE214" s="577">
        <f t="shared" si="573"/>
        <v>0</v>
      </c>
      <c r="DF214" s="576">
        <f t="shared" si="574"/>
        <v>0</v>
      </c>
      <c r="DG214" s="577">
        <f t="shared" si="574"/>
        <v>0</v>
      </c>
      <c r="DH214" s="576">
        <f t="shared" si="575"/>
        <v>0</v>
      </c>
      <c r="DI214" s="577">
        <f t="shared" si="575"/>
        <v>0</v>
      </c>
      <c r="DJ214" s="576">
        <f t="shared" si="576"/>
        <v>446</v>
      </c>
      <c r="DK214" s="577">
        <f t="shared" si="576"/>
        <v>446</v>
      </c>
      <c r="DL214" s="576">
        <f t="shared" si="576"/>
        <v>0</v>
      </c>
      <c r="DM214" s="577">
        <f t="shared" si="576"/>
        <v>0</v>
      </c>
      <c r="DN214" s="576">
        <f t="shared" si="577"/>
        <v>4.2194060684221801</v>
      </c>
      <c r="DO214" s="577">
        <f t="shared" si="577"/>
        <v>4.0250885864948538</v>
      </c>
      <c r="DP214" s="576">
        <f t="shared" si="578"/>
        <v>1881.8551065162924</v>
      </c>
      <c r="DQ214" s="577">
        <f t="shared" si="578"/>
        <v>1795.1895095767047</v>
      </c>
      <c r="DR214" s="576">
        <f t="shared" si="579"/>
        <v>0</v>
      </c>
      <c r="DS214" s="577">
        <f t="shared" si="579"/>
        <v>0</v>
      </c>
      <c r="DT214" s="576">
        <f t="shared" si="580"/>
        <v>0</v>
      </c>
      <c r="DU214" s="577">
        <f t="shared" si="580"/>
        <v>0</v>
      </c>
      <c r="DV214" s="574">
        <v>38</v>
      </c>
      <c r="DW214" s="575">
        <v>50</v>
      </c>
      <c r="DX214" s="576">
        <f t="shared" si="581"/>
        <v>0</v>
      </c>
      <c r="DY214" s="577">
        <f t="shared" si="581"/>
        <v>0</v>
      </c>
      <c r="DZ214" s="574">
        <v>49</v>
      </c>
      <c r="EA214" s="575">
        <v>54</v>
      </c>
      <c r="EB214" s="576">
        <f t="shared" si="582"/>
        <v>0</v>
      </c>
      <c r="EC214" s="577">
        <f t="shared" si="582"/>
        <v>0</v>
      </c>
      <c r="ED214" s="574"/>
      <c r="EE214" s="575"/>
      <c r="EF214" s="576">
        <f t="shared" si="583"/>
        <v>0</v>
      </c>
      <c r="EG214" s="577">
        <f t="shared" si="583"/>
        <v>0</v>
      </c>
      <c r="EH214" s="576">
        <f t="shared" si="584"/>
        <v>87</v>
      </c>
      <c r="EI214" s="577">
        <f t="shared" si="584"/>
        <v>104</v>
      </c>
      <c r="EJ214" s="576">
        <f t="shared" si="585"/>
        <v>0</v>
      </c>
      <c r="EK214" s="577">
        <f t="shared" si="585"/>
        <v>0</v>
      </c>
      <c r="EL214" s="574">
        <v>2.92063492063492</v>
      </c>
      <c r="EM214" s="575">
        <v>3.02614379084967</v>
      </c>
      <c r="EN214" s="576">
        <f t="shared" si="586"/>
        <v>110.98412698412696</v>
      </c>
      <c r="EO214" s="577">
        <f t="shared" si="586"/>
        <v>151.30718954248351</v>
      </c>
      <c r="EP214" s="574">
        <v>2.8888888888888902</v>
      </c>
      <c r="EQ214" s="575">
        <v>2.7839506172839501</v>
      </c>
      <c r="ER214" s="576">
        <f t="shared" si="587"/>
        <v>141.55555555555563</v>
      </c>
      <c r="ES214" s="577">
        <f t="shared" si="587"/>
        <v>150.33333333333331</v>
      </c>
      <c r="ET214" s="574"/>
      <c r="EU214" s="575"/>
      <c r="EV214" s="576">
        <f t="shared" si="588"/>
        <v>0</v>
      </c>
      <c r="EW214" s="577">
        <f t="shared" si="588"/>
        <v>0</v>
      </c>
      <c r="EX214" s="576">
        <f t="shared" si="589"/>
        <v>2.9027549717204897</v>
      </c>
      <c r="EY214" s="577">
        <f t="shared" si="589"/>
        <v>2.9003896430367004</v>
      </c>
      <c r="EZ214" s="576">
        <f t="shared" si="590"/>
        <v>252.53968253968262</v>
      </c>
      <c r="FA214" s="577">
        <f t="shared" si="590"/>
        <v>301.64052287581683</v>
      </c>
      <c r="FB214" s="574"/>
      <c r="FC214" s="575"/>
      <c r="FD214" s="576">
        <f t="shared" si="591"/>
        <v>0</v>
      </c>
      <c r="FE214" s="577">
        <f t="shared" si="591"/>
        <v>0</v>
      </c>
      <c r="FF214" s="574"/>
      <c r="FG214" s="575"/>
      <c r="FH214" s="576">
        <f t="shared" si="592"/>
        <v>0</v>
      </c>
      <c r="FI214" s="577">
        <f t="shared" si="592"/>
        <v>0</v>
      </c>
      <c r="FJ214" s="574"/>
      <c r="FK214" s="575"/>
      <c r="FL214" s="576">
        <f t="shared" si="593"/>
        <v>0</v>
      </c>
      <c r="FM214" s="577">
        <f t="shared" si="593"/>
        <v>0</v>
      </c>
      <c r="FN214" s="576">
        <f t="shared" si="594"/>
        <v>0</v>
      </c>
      <c r="FO214" s="577">
        <f t="shared" si="594"/>
        <v>0</v>
      </c>
      <c r="FP214" s="576">
        <f t="shared" si="595"/>
        <v>0</v>
      </c>
      <c r="FQ214" s="577">
        <f t="shared" si="595"/>
        <v>0</v>
      </c>
      <c r="FR214" s="574"/>
      <c r="FS214" s="575"/>
      <c r="FT214" s="576">
        <f t="shared" si="596"/>
        <v>0</v>
      </c>
      <c r="FU214" s="577">
        <f t="shared" si="596"/>
        <v>0</v>
      </c>
      <c r="FV214" s="574"/>
      <c r="FW214" s="575"/>
      <c r="FX214" s="576">
        <f t="shared" si="597"/>
        <v>0</v>
      </c>
      <c r="FY214" s="577">
        <f t="shared" si="597"/>
        <v>0</v>
      </c>
      <c r="FZ214" s="574"/>
      <c r="GA214" s="575"/>
      <c r="GB214" s="576">
        <f t="shared" si="598"/>
        <v>0</v>
      </c>
      <c r="GC214" s="577">
        <f t="shared" si="598"/>
        <v>0</v>
      </c>
      <c r="GD214" s="576">
        <f t="shared" si="599"/>
        <v>229</v>
      </c>
      <c r="GE214" s="577">
        <f t="shared" si="599"/>
        <v>243</v>
      </c>
      <c r="GF214" s="576">
        <f t="shared" si="599"/>
        <v>0</v>
      </c>
      <c r="GG214" s="577">
        <f t="shared" si="599"/>
        <v>0</v>
      </c>
      <c r="GH214" s="576">
        <f t="shared" si="600"/>
        <v>839.33829365079555</v>
      </c>
      <c r="GI214" s="577">
        <f t="shared" si="600"/>
        <v>855.30031669024879</v>
      </c>
      <c r="GJ214" s="590"/>
      <c r="GK214" s="577" t="str">
        <f t="shared" si="601"/>
        <v/>
      </c>
      <c r="GL214" s="576">
        <f t="shared" si="602"/>
        <v>304</v>
      </c>
      <c r="GM214" s="577">
        <f t="shared" si="602"/>
        <v>307</v>
      </c>
      <c r="GN214" s="576">
        <f t="shared" si="602"/>
        <v>0</v>
      </c>
      <c r="GO214" s="577">
        <f t="shared" si="602"/>
        <v>0</v>
      </c>
      <c r="GP214" s="576">
        <f t="shared" si="603"/>
        <v>1295.0564954051797</v>
      </c>
      <c r="GQ214" s="577">
        <f t="shared" si="603"/>
        <v>1241.5297157622729</v>
      </c>
      <c r="GR214" s="576">
        <f t="shared" si="604"/>
        <v>0</v>
      </c>
      <c r="GS214" s="577">
        <f t="shared" si="604"/>
        <v>0</v>
      </c>
      <c r="GT214" s="576">
        <f t="shared" si="605"/>
        <v>533</v>
      </c>
      <c r="GU214" s="577">
        <f t="shared" si="605"/>
        <v>550</v>
      </c>
      <c r="GV214" s="576">
        <f t="shared" si="605"/>
        <v>0</v>
      </c>
      <c r="GW214" s="577">
        <f t="shared" si="605"/>
        <v>0</v>
      </c>
      <c r="GX214" s="576">
        <f t="shared" si="606"/>
        <v>2134.3947890559753</v>
      </c>
      <c r="GY214" s="577">
        <f t="shared" si="606"/>
        <v>2096.8300324525217</v>
      </c>
      <c r="GZ214" s="576" t="str">
        <f t="shared" si="606"/>
        <v/>
      </c>
      <c r="HA214" s="577" t="str">
        <f t="shared" si="606"/>
        <v/>
      </c>
      <c r="HB214" s="576">
        <f t="shared" si="607"/>
        <v>0</v>
      </c>
      <c r="HC214" s="577">
        <f t="shared" si="607"/>
        <v>0</v>
      </c>
      <c r="HD214" s="576">
        <f t="shared" si="607"/>
        <v>0</v>
      </c>
      <c r="HE214" s="577">
        <f t="shared" si="607"/>
        <v>0</v>
      </c>
      <c r="HF214" s="576" t="str">
        <f t="shared" si="608"/>
        <v/>
      </c>
      <c r="HG214" s="577" t="str">
        <f t="shared" si="608"/>
        <v/>
      </c>
      <c r="HH214" s="576" t="str">
        <f t="shared" si="609"/>
        <v/>
      </c>
      <c r="HI214" s="577" t="str">
        <f t="shared" si="609"/>
        <v/>
      </c>
      <c r="HJ214" s="576">
        <f t="shared" si="610"/>
        <v>2134.3947890559748</v>
      </c>
      <c r="HK214" s="577">
        <f t="shared" si="610"/>
        <v>2096.8300324525217</v>
      </c>
      <c r="HL214" s="576" t="str">
        <f t="shared" si="611"/>
        <v/>
      </c>
      <c r="HM214" s="577" t="str">
        <f t="shared" si="611"/>
        <v/>
      </c>
    </row>
    <row r="215" spans="1:221">
      <c r="A215" s="80" t="s">
        <v>540</v>
      </c>
      <c r="B215" s="81" t="s">
        <v>605</v>
      </c>
      <c r="C215" s="105"/>
      <c r="D215" s="83">
        <v>199740</v>
      </c>
      <c r="E215" s="524">
        <v>9</v>
      </c>
      <c r="F215" s="574">
        <v>382</v>
      </c>
      <c r="G215" s="575">
        <v>388</v>
      </c>
      <c r="H215" s="574">
        <v>7</v>
      </c>
      <c r="I215" s="575">
        <v>22</v>
      </c>
      <c r="J215" s="576">
        <f t="shared" si="544"/>
        <v>375</v>
      </c>
      <c r="K215" s="577">
        <f t="shared" si="544"/>
        <v>366</v>
      </c>
      <c r="L215" s="574"/>
      <c r="M215" s="575"/>
      <c r="N215" s="581">
        <f t="shared" si="545"/>
        <v>375</v>
      </c>
      <c r="O215" s="582">
        <f t="shared" si="545"/>
        <v>366</v>
      </c>
      <c r="P215" s="581">
        <f t="shared" si="545"/>
        <v>0</v>
      </c>
      <c r="Q215" s="582">
        <f t="shared" si="545"/>
        <v>0</v>
      </c>
      <c r="R215" s="574">
        <v>2</v>
      </c>
      <c r="S215" s="575">
        <v>1</v>
      </c>
      <c r="T215" s="576">
        <f t="shared" si="546"/>
        <v>0</v>
      </c>
      <c r="U215" s="577">
        <f t="shared" si="546"/>
        <v>0</v>
      </c>
      <c r="V215" s="574">
        <v>58</v>
      </c>
      <c r="W215" s="575">
        <v>60</v>
      </c>
      <c r="X215" s="576">
        <f t="shared" si="547"/>
        <v>0</v>
      </c>
      <c r="Y215" s="577">
        <f t="shared" si="547"/>
        <v>0</v>
      </c>
      <c r="Z215" s="574"/>
      <c r="AA215" s="575"/>
      <c r="AB215" s="576">
        <f t="shared" si="548"/>
        <v>0</v>
      </c>
      <c r="AC215" s="577">
        <f t="shared" si="548"/>
        <v>0</v>
      </c>
      <c r="AD215" s="576">
        <f t="shared" si="549"/>
        <v>60</v>
      </c>
      <c r="AE215" s="577">
        <f t="shared" si="549"/>
        <v>61</v>
      </c>
      <c r="AF215" s="576">
        <f t="shared" si="550"/>
        <v>0</v>
      </c>
      <c r="AG215" s="577">
        <f t="shared" si="550"/>
        <v>0</v>
      </c>
      <c r="AH215" s="574">
        <v>2</v>
      </c>
      <c r="AI215" s="575">
        <v>1.3333333333333299</v>
      </c>
      <c r="AJ215" s="576">
        <f t="shared" si="551"/>
        <v>4</v>
      </c>
      <c r="AK215" s="577">
        <f t="shared" si="551"/>
        <v>1.3333333333333299</v>
      </c>
      <c r="AL215" s="574">
        <v>5.5464480874316902</v>
      </c>
      <c r="AM215" s="575">
        <v>4.4215686274509798</v>
      </c>
      <c r="AN215" s="576">
        <f t="shared" si="552"/>
        <v>321.693989071038</v>
      </c>
      <c r="AO215" s="577">
        <f t="shared" si="552"/>
        <v>265.29411764705878</v>
      </c>
      <c r="AP215" s="574"/>
      <c r="AQ215" s="575"/>
      <c r="AR215" s="576">
        <f t="shared" si="553"/>
        <v>0</v>
      </c>
      <c r="AS215" s="577">
        <f t="shared" si="553"/>
        <v>0</v>
      </c>
      <c r="AT215" s="576">
        <f t="shared" si="554"/>
        <v>5.4282331511839663</v>
      </c>
      <c r="AU215" s="577">
        <f t="shared" si="554"/>
        <v>4.3709418193506897</v>
      </c>
      <c r="AV215" s="576">
        <f t="shared" si="555"/>
        <v>325.693989071038</v>
      </c>
      <c r="AW215" s="577">
        <f t="shared" si="555"/>
        <v>266.6274509803921</v>
      </c>
      <c r="AX215" s="574"/>
      <c r="AY215" s="575"/>
      <c r="AZ215" s="576">
        <f t="shared" si="556"/>
        <v>0</v>
      </c>
      <c r="BA215" s="577">
        <f t="shared" si="556"/>
        <v>0</v>
      </c>
      <c r="BB215" s="574"/>
      <c r="BC215" s="575"/>
      <c r="BD215" s="576">
        <f t="shared" si="557"/>
        <v>0</v>
      </c>
      <c r="BE215" s="577">
        <f t="shared" si="557"/>
        <v>0</v>
      </c>
      <c r="BF215" s="574"/>
      <c r="BG215" s="575"/>
      <c r="BH215" s="576">
        <f t="shared" si="558"/>
        <v>0</v>
      </c>
      <c r="BI215" s="577">
        <f t="shared" si="558"/>
        <v>0</v>
      </c>
      <c r="BJ215" s="576">
        <f t="shared" si="559"/>
        <v>0</v>
      </c>
      <c r="BK215" s="577">
        <f t="shared" si="559"/>
        <v>0</v>
      </c>
      <c r="BL215" s="576">
        <f t="shared" si="560"/>
        <v>0</v>
      </c>
      <c r="BM215" s="577">
        <f t="shared" si="560"/>
        <v>0</v>
      </c>
      <c r="BN215" s="574">
        <v>105</v>
      </c>
      <c r="BO215" s="575">
        <v>115</v>
      </c>
      <c r="BP215" s="576">
        <f t="shared" si="561"/>
        <v>0</v>
      </c>
      <c r="BQ215" s="577">
        <f t="shared" si="561"/>
        <v>0</v>
      </c>
      <c r="BR215" s="574">
        <v>75</v>
      </c>
      <c r="BS215" s="575">
        <v>88</v>
      </c>
      <c r="BT215" s="576">
        <f t="shared" si="562"/>
        <v>0</v>
      </c>
      <c r="BU215" s="577">
        <f t="shared" si="562"/>
        <v>0</v>
      </c>
      <c r="BV215" s="574"/>
      <c r="BW215" s="575"/>
      <c r="BX215" s="576">
        <f t="shared" si="563"/>
        <v>0</v>
      </c>
      <c r="BY215" s="577">
        <f t="shared" si="563"/>
        <v>0</v>
      </c>
      <c r="BZ215" s="576">
        <f t="shared" si="564"/>
        <v>180</v>
      </c>
      <c r="CA215" s="577">
        <f t="shared" si="564"/>
        <v>203</v>
      </c>
      <c r="CB215" s="576">
        <f t="shared" si="565"/>
        <v>0</v>
      </c>
      <c r="CC215" s="577">
        <f t="shared" si="565"/>
        <v>0</v>
      </c>
      <c r="CD215" s="574">
        <v>4.0220125786163496</v>
      </c>
      <c r="CE215" s="575">
        <v>4.1571815718157099</v>
      </c>
      <c r="CF215" s="576">
        <f t="shared" si="566"/>
        <v>422.31132075471669</v>
      </c>
      <c r="CG215" s="577">
        <f t="shared" si="566"/>
        <v>478.07588075880665</v>
      </c>
      <c r="CH215" s="574">
        <v>4.5219298245613997</v>
      </c>
      <c r="CI215" s="575">
        <v>5.1831501831501798</v>
      </c>
      <c r="CJ215" s="576">
        <f t="shared" si="567"/>
        <v>339.14473684210498</v>
      </c>
      <c r="CK215" s="577">
        <f t="shared" si="567"/>
        <v>456.11721611721583</v>
      </c>
      <c r="CL215" s="574"/>
      <c r="CM215" s="575"/>
      <c r="CN215" s="576">
        <f t="shared" si="568"/>
        <v>0</v>
      </c>
      <c r="CO215" s="577">
        <f t="shared" si="568"/>
        <v>0</v>
      </c>
      <c r="CP215" s="576">
        <f t="shared" si="569"/>
        <v>4.2303114310934538</v>
      </c>
      <c r="CQ215" s="577">
        <f t="shared" si="569"/>
        <v>4.6019364378129186</v>
      </c>
      <c r="CR215" s="576">
        <f t="shared" si="570"/>
        <v>761.45605759682167</v>
      </c>
      <c r="CS215" s="577">
        <f t="shared" si="570"/>
        <v>934.19309687602242</v>
      </c>
      <c r="CT215" s="574"/>
      <c r="CU215" s="575"/>
      <c r="CV215" s="576">
        <f t="shared" si="571"/>
        <v>0</v>
      </c>
      <c r="CW215" s="577">
        <f t="shared" si="571"/>
        <v>0</v>
      </c>
      <c r="CX215" s="574"/>
      <c r="CY215" s="575"/>
      <c r="CZ215" s="576">
        <f t="shared" si="572"/>
        <v>0</v>
      </c>
      <c r="DA215" s="577">
        <f t="shared" si="572"/>
        <v>0</v>
      </c>
      <c r="DB215" s="574"/>
      <c r="DC215" s="575"/>
      <c r="DD215" s="576">
        <f t="shared" si="573"/>
        <v>0</v>
      </c>
      <c r="DE215" s="577">
        <f t="shared" si="573"/>
        <v>0</v>
      </c>
      <c r="DF215" s="576">
        <f t="shared" si="574"/>
        <v>0</v>
      </c>
      <c r="DG215" s="577">
        <f t="shared" si="574"/>
        <v>0</v>
      </c>
      <c r="DH215" s="576">
        <f t="shared" si="575"/>
        <v>0</v>
      </c>
      <c r="DI215" s="577">
        <f t="shared" si="575"/>
        <v>0</v>
      </c>
      <c r="DJ215" s="576">
        <f t="shared" si="576"/>
        <v>240</v>
      </c>
      <c r="DK215" s="577">
        <f t="shared" si="576"/>
        <v>264</v>
      </c>
      <c r="DL215" s="576">
        <f t="shared" si="576"/>
        <v>0</v>
      </c>
      <c r="DM215" s="577">
        <f t="shared" si="576"/>
        <v>0</v>
      </c>
      <c r="DN215" s="576">
        <f t="shared" si="577"/>
        <v>4.5297918611160819</v>
      </c>
      <c r="DO215" s="577">
        <f t="shared" si="577"/>
        <v>4.5485626812742979</v>
      </c>
      <c r="DP215" s="576">
        <f t="shared" si="578"/>
        <v>1087.1500466678597</v>
      </c>
      <c r="DQ215" s="577">
        <f t="shared" si="578"/>
        <v>1200.8205478564146</v>
      </c>
      <c r="DR215" s="576">
        <f t="shared" si="579"/>
        <v>0</v>
      </c>
      <c r="DS215" s="577">
        <f t="shared" si="579"/>
        <v>0</v>
      </c>
      <c r="DT215" s="576">
        <f t="shared" si="580"/>
        <v>0</v>
      </c>
      <c r="DU215" s="577">
        <f t="shared" si="580"/>
        <v>0</v>
      </c>
      <c r="DV215" s="574">
        <v>38</v>
      </c>
      <c r="DW215" s="575">
        <v>33</v>
      </c>
      <c r="DX215" s="576">
        <f t="shared" si="581"/>
        <v>0</v>
      </c>
      <c r="DY215" s="577">
        <f t="shared" si="581"/>
        <v>0</v>
      </c>
      <c r="DZ215" s="574">
        <v>97</v>
      </c>
      <c r="EA215" s="575">
        <v>69</v>
      </c>
      <c r="EB215" s="576">
        <f t="shared" si="582"/>
        <v>0</v>
      </c>
      <c r="EC215" s="577">
        <f t="shared" si="582"/>
        <v>0</v>
      </c>
      <c r="ED215" s="574"/>
      <c r="EE215" s="575"/>
      <c r="EF215" s="576">
        <f t="shared" si="583"/>
        <v>0</v>
      </c>
      <c r="EG215" s="577">
        <f t="shared" si="583"/>
        <v>0</v>
      </c>
      <c r="EH215" s="576">
        <f t="shared" si="584"/>
        <v>135</v>
      </c>
      <c r="EI215" s="577">
        <f t="shared" si="584"/>
        <v>102</v>
      </c>
      <c r="EJ215" s="576">
        <f t="shared" si="585"/>
        <v>0</v>
      </c>
      <c r="EK215" s="577">
        <f t="shared" si="585"/>
        <v>0</v>
      </c>
      <c r="EL215" s="574">
        <v>2.5175438596491202</v>
      </c>
      <c r="EM215" s="575">
        <v>2.1238095238095198</v>
      </c>
      <c r="EN215" s="576">
        <f t="shared" si="586"/>
        <v>95.666666666666572</v>
      </c>
      <c r="EO215" s="577">
        <f t="shared" si="586"/>
        <v>70.085714285714147</v>
      </c>
      <c r="EP215" s="574">
        <v>3.18518518518519</v>
      </c>
      <c r="EQ215" s="575">
        <v>2.91787439613526</v>
      </c>
      <c r="ER215" s="576">
        <f t="shared" si="587"/>
        <v>308.96296296296345</v>
      </c>
      <c r="ES215" s="577">
        <f t="shared" si="587"/>
        <v>201.33333333333294</v>
      </c>
      <c r="ET215" s="574"/>
      <c r="EU215" s="575"/>
      <c r="EV215" s="576">
        <f t="shared" si="588"/>
        <v>0</v>
      </c>
      <c r="EW215" s="577">
        <f t="shared" si="588"/>
        <v>0</v>
      </c>
      <c r="EX215" s="576">
        <f t="shared" si="589"/>
        <v>2.997256515775037</v>
      </c>
      <c r="EY215" s="577">
        <f t="shared" si="589"/>
        <v>2.6609710550886971</v>
      </c>
      <c r="EZ215" s="576">
        <f t="shared" si="590"/>
        <v>404.62962962963002</v>
      </c>
      <c r="FA215" s="577">
        <f t="shared" si="590"/>
        <v>271.41904761904709</v>
      </c>
      <c r="FB215" s="574"/>
      <c r="FC215" s="575"/>
      <c r="FD215" s="576">
        <f t="shared" si="591"/>
        <v>0</v>
      </c>
      <c r="FE215" s="577">
        <f t="shared" si="591"/>
        <v>0</v>
      </c>
      <c r="FF215" s="574"/>
      <c r="FG215" s="575"/>
      <c r="FH215" s="576">
        <f t="shared" si="592"/>
        <v>0</v>
      </c>
      <c r="FI215" s="577">
        <f t="shared" si="592"/>
        <v>0</v>
      </c>
      <c r="FJ215" s="574"/>
      <c r="FK215" s="575"/>
      <c r="FL215" s="576">
        <f t="shared" si="593"/>
        <v>0</v>
      </c>
      <c r="FM215" s="577">
        <f t="shared" si="593"/>
        <v>0</v>
      </c>
      <c r="FN215" s="576">
        <f t="shared" si="594"/>
        <v>0</v>
      </c>
      <c r="FO215" s="577">
        <f t="shared" si="594"/>
        <v>0</v>
      </c>
      <c r="FP215" s="576">
        <f t="shared" si="595"/>
        <v>0</v>
      </c>
      <c r="FQ215" s="577">
        <f t="shared" si="595"/>
        <v>0</v>
      </c>
      <c r="FR215" s="574"/>
      <c r="FS215" s="575"/>
      <c r="FT215" s="576">
        <f t="shared" si="596"/>
        <v>0</v>
      </c>
      <c r="FU215" s="577">
        <f t="shared" si="596"/>
        <v>0</v>
      </c>
      <c r="FV215" s="574"/>
      <c r="FW215" s="575"/>
      <c r="FX215" s="576">
        <f t="shared" si="597"/>
        <v>0</v>
      </c>
      <c r="FY215" s="577">
        <f t="shared" si="597"/>
        <v>0</v>
      </c>
      <c r="FZ215" s="574"/>
      <c r="GA215" s="575"/>
      <c r="GB215" s="576">
        <f t="shared" si="598"/>
        <v>0</v>
      </c>
      <c r="GC215" s="577">
        <f t="shared" si="598"/>
        <v>0</v>
      </c>
      <c r="GD215" s="576">
        <f t="shared" si="599"/>
        <v>145</v>
      </c>
      <c r="GE215" s="577">
        <f t="shared" si="599"/>
        <v>149</v>
      </c>
      <c r="GF215" s="576">
        <f t="shared" si="599"/>
        <v>0</v>
      </c>
      <c r="GG215" s="577">
        <f t="shared" si="599"/>
        <v>0</v>
      </c>
      <c r="GH215" s="576">
        <f t="shared" si="600"/>
        <v>521.9779874213832</v>
      </c>
      <c r="GI215" s="577">
        <f t="shared" si="600"/>
        <v>549.49492837785408</v>
      </c>
      <c r="GJ215" s="590"/>
      <c r="GK215" s="577" t="str">
        <f t="shared" si="601"/>
        <v/>
      </c>
      <c r="GL215" s="576">
        <f t="shared" si="602"/>
        <v>230</v>
      </c>
      <c r="GM215" s="577">
        <f t="shared" si="602"/>
        <v>217</v>
      </c>
      <c r="GN215" s="576">
        <f t="shared" si="602"/>
        <v>0</v>
      </c>
      <c r="GO215" s="577">
        <f t="shared" si="602"/>
        <v>0</v>
      </c>
      <c r="GP215" s="576">
        <f t="shared" si="603"/>
        <v>969.80168887610648</v>
      </c>
      <c r="GQ215" s="577">
        <f t="shared" si="603"/>
        <v>922.74466709760748</v>
      </c>
      <c r="GR215" s="576">
        <f t="shared" si="604"/>
        <v>0</v>
      </c>
      <c r="GS215" s="577">
        <f t="shared" si="604"/>
        <v>0</v>
      </c>
      <c r="GT215" s="576">
        <f t="shared" si="605"/>
        <v>375</v>
      </c>
      <c r="GU215" s="577">
        <f t="shared" si="605"/>
        <v>366</v>
      </c>
      <c r="GV215" s="576">
        <f t="shared" si="605"/>
        <v>0</v>
      </c>
      <c r="GW215" s="577">
        <f t="shared" si="605"/>
        <v>0</v>
      </c>
      <c r="GX215" s="576">
        <f t="shared" si="606"/>
        <v>1491.7796762974897</v>
      </c>
      <c r="GY215" s="577">
        <f t="shared" si="606"/>
        <v>1472.2395954754616</v>
      </c>
      <c r="GZ215" s="576" t="str">
        <f t="shared" si="606"/>
        <v/>
      </c>
      <c r="HA215" s="577" t="str">
        <f t="shared" si="606"/>
        <v/>
      </c>
      <c r="HB215" s="576">
        <f t="shared" si="607"/>
        <v>0</v>
      </c>
      <c r="HC215" s="577">
        <f t="shared" si="607"/>
        <v>0</v>
      </c>
      <c r="HD215" s="576">
        <f t="shared" si="607"/>
        <v>0</v>
      </c>
      <c r="HE215" s="577">
        <f t="shared" si="607"/>
        <v>0</v>
      </c>
      <c r="HF215" s="576" t="str">
        <f t="shared" si="608"/>
        <v/>
      </c>
      <c r="HG215" s="577" t="str">
        <f t="shared" si="608"/>
        <v/>
      </c>
      <c r="HH215" s="576" t="str">
        <f t="shared" si="609"/>
        <v/>
      </c>
      <c r="HI215" s="577" t="str">
        <f t="shared" si="609"/>
        <v/>
      </c>
      <c r="HJ215" s="576">
        <f t="shared" si="610"/>
        <v>1491.7796762974897</v>
      </c>
      <c r="HK215" s="577">
        <f t="shared" si="610"/>
        <v>1472.2395954754616</v>
      </c>
      <c r="HL215" s="576" t="str">
        <f t="shared" si="611"/>
        <v/>
      </c>
      <c r="HM215" s="577" t="str">
        <f t="shared" si="611"/>
        <v/>
      </c>
    </row>
    <row r="216" spans="1:221">
      <c r="A216" s="80" t="s">
        <v>540</v>
      </c>
      <c r="B216" s="81" t="s">
        <v>606</v>
      </c>
      <c r="C216" s="105"/>
      <c r="D216" s="83">
        <v>199768</v>
      </c>
      <c r="E216" s="524">
        <v>9</v>
      </c>
      <c r="F216" s="574">
        <v>449</v>
      </c>
      <c r="G216" s="575">
        <v>433</v>
      </c>
      <c r="H216" s="574">
        <v>24</v>
      </c>
      <c r="I216" s="575">
        <v>27</v>
      </c>
      <c r="J216" s="576">
        <f t="shared" si="544"/>
        <v>425</v>
      </c>
      <c r="K216" s="577">
        <f t="shared" si="544"/>
        <v>406</v>
      </c>
      <c r="L216" s="574"/>
      <c r="M216" s="575"/>
      <c r="N216" s="576">
        <f t="shared" si="545"/>
        <v>425</v>
      </c>
      <c r="O216" s="582">
        <f t="shared" si="545"/>
        <v>406</v>
      </c>
      <c r="P216" s="581">
        <f t="shared" si="545"/>
        <v>0</v>
      </c>
      <c r="Q216" s="582">
        <f t="shared" si="545"/>
        <v>0</v>
      </c>
      <c r="R216" s="574">
        <v>3</v>
      </c>
      <c r="S216" s="575">
        <v>2</v>
      </c>
      <c r="T216" s="576">
        <f t="shared" si="546"/>
        <v>0</v>
      </c>
      <c r="U216" s="577">
        <f t="shared" si="546"/>
        <v>0</v>
      </c>
      <c r="V216" s="574">
        <v>107</v>
      </c>
      <c r="W216" s="575">
        <v>114</v>
      </c>
      <c r="X216" s="576">
        <f t="shared" si="547"/>
        <v>0</v>
      </c>
      <c r="Y216" s="577">
        <f t="shared" si="547"/>
        <v>0</v>
      </c>
      <c r="Z216" s="574"/>
      <c r="AA216" s="575"/>
      <c r="AB216" s="576">
        <f t="shared" si="548"/>
        <v>0</v>
      </c>
      <c r="AC216" s="577">
        <f t="shared" si="548"/>
        <v>0</v>
      </c>
      <c r="AD216" s="576">
        <f t="shared" si="549"/>
        <v>110</v>
      </c>
      <c r="AE216" s="577">
        <f t="shared" si="549"/>
        <v>116</v>
      </c>
      <c r="AF216" s="576">
        <f t="shared" si="550"/>
        <v>0</v>
      </c>
      <c r="AG216" s="577">
        <f t="shared" si="550"/>
        <v>0</v>
      </c>
      <c r="AH216" s="574">
        <v>7.9166666666666696</v>
      </c>
      <c r="AI216" s="575">
        <v>4.1666666666666696</v>
      </c>
      <c r="AJ216" s="576">
        <f t="shared" si="551"/>
        <v>23.750000000000007</v>
      </c>
      <c r="AK216" s="577">
        <f t="shared" si="551"/>
        <v>8.3333333333333393</v>
      </c>
      <c r="AL216" s="574">
        <v>4.8666666666666698</v>
      </c>
      <c r="AM216" s="575">
        <v>5.0322580645161299</v>
      </c>
      <c r="AN216" s="576">
        <f t="shared" si="552"/>
        <v>520.73333333333369</v>
      </c>
      <c r="AO216" s="577">
        <f t="shared" si="552"/>
        <v>573.67741935483878</v>
      </c>
      <c r="AP216" s="574"/>
      <c r="AQ216" s="575"/>
      <c r="AR216" s="576">
        <f t="shared" si="553"/>
        <v>0</v>
      </c>
      <c r="AS216" s="577">
        <f t="shared" si="553"/>
        <v>0</v>
      </c>
      <c r="AT216" s="576">
        <f t="shared" si="554"/>
        <v>4.9498484848484878</v>
      </c>
      <c r="AU216" s="577">
        <f t="shared" si="554"/>
        <v>5.0173340748980362</v>
      </c>
      <c r="AV216" s="576">
        <f t="shared" si="555"/>
        <v>544.48333333333369</v>
      </c>
      <c r="AW216" s="577">
        <f t="shared" si="555"/>
        <v>582.01075268817215</v>
      </c>
      <c r="AX216" s="574"/>
      <c r="AY216" s="575"/>
      <c r="AZ216" s="576">
        <f t="shared" si="556"/>
        <v>0</v>
      </c>
      <c r="BA216" s="577">
        <f t="shared" si="556"/>
        <v>0</v>
      </c>
      <c r="BB216" s="574"/>
      <c r="BC216" s="575"/>
      <c r="BD216" s="576">
        <f t="shared" si="557"/>
        <v>0</v>
      </c>
      <c r="BE216" s="577">
        <f t="shared" si="557"/>
        <v>0</v>
      </c>
      <c r="BF216" s="574"/>
      <c r="BG216" s="575"/>
      <c r="BH216" s="576">
        <f t="shared" si="558"/>
        <v>0</v>
      </c>
      <c r="BI216" s="577">
        <f t="shared" si="558"/>
        <v>0</v>
      </c>
      <c r="BJ216" s="576">
        <f t="shared" si="559"/>
        <v>0</v>
      </c>
      <c r="BK216" s="577">
        <f t="shared" si="559"/>
        <v>0</v>
      </c>
      <c r="BL216" s="576">
        <f t="shared" si="560"/>
        <v>0</v>
      </c>
      <c r="BM216" s="577">
        <f t="shared" si="560"/>
        <v>0</v>
      </c>
      <c r="BN216" s="574">
        <v>166</v>
      </c>
      <c r="BO216" s="575">
        <v>150</v>
      </c>
      <c r="BP216" s="576">
        <f t="shared" si="561"/>
        <v>0</v>
      </c>
      <c r="BQ216" s="577">
        <f t="shared" si="561"/>
        <v>0</v>
      </c>
      <c r="BR216" s="574">
        <v>73</v>
      </c>
      <c r="BS216" s="575">
        <v>75</v>
      </c>
      <c r="BT216" s="576">
        <f t="shared" si="562"/>
        <v>0</v>
      </c>
      <c r="BU216" s="577">
        <f t="shared" si="562"/>
        <v>0</v>
      </c>
      <c r="BV216" s="574"/>
      <c r="BW216" s="575"/>
      <c r="BX216" s="576">
        <f t="shared" si="563"/>
        <v>0</v>
      </c>
      <c r="BY216" s="577">
        <f t="shared" si="563"/>
        <v>0</v>
      </c>
      <c r="BZ216" s="576">
        <f t="shared" si="564"/>
        <v>239</v>
      </c>
      <c r="CA216" s="577">
        <f t="shared" si="564"/>
        <v>225</v>
      </c>
      <c r="CB216" s="576">
        <f t="shared" si="565"/>
        <v>0</v>
      </c>
      <c r="CC216" s="577">
        <f t="shared" si="565"/>
        <v>0</v>
      </c>
      <c r="CD216" s="574">
        <v>4.0933333333333302</v>
      </c>
      <c r="CE216" s="575">
        <v>3.02642276422764</v>
      </c>
      <c r="CF216" s="576">
        <f t="shared" si="566"/>
        <v>679.49333333333277</v>
      </c>
      <c r="CG216" s="577">
        <f t="shared" si="566"/>
        <v>453.96341463414598</v>
      </c>
      <c r="CH216" s="574">
        <v>5.7432432432432403</v>
      </c>
      <c r="CI216" s="575">
        <v>4.4805194805194803</v>
      </c>
      <c r="CJ216" s="576">
        <f t="shared" si="567"/>
        <v>419.25675675675654</v>
      </c>
      <c r="CK216" s="577">
        <f t="shared" si="567"/>
        <v>336.03896103896102</v>
      </c>
      <c r="CL216" s="574"/>
      <c r="CM216" s="575"/>
      <c r="CN216" s="576">
        <f t="shared" si="568"/>
        <v>0</v>
      </c>
      <c r="CO216" s="577">
        <f t="shared" si="568"/>
        <v>0</v>
      </c>
      <c r="CP216" s="576">
        <f t="shared" si="569"/>
        <v>4.5972807116740135</v>
      </c>
      <c r="CQ216" s="577">
        <f t="shared" si="569"/>
        <v>3.5111216696582535</v>
      </c>
      <c r="CR216" s="576">
        <f t="shared" si="570"/>
        <v>1098.7500900900893</v>
      </c>
      <c r="CS216" s="577">
        <f t="shared" si="570"/>
        <v>790.00237567310705</v>
      </c>
      <c r="CT216" s="574"/>
      <c r="CU216" s="575"/>
      <c r="CV216" s="576">
        <f t="shared" si="571"/>
        <v>0</v>
      </c>
      <c r="CW216" s="577">
        <f t="shared" si="571"/>
        <v>0</v>
      </c>
      <c r="CX216" s="574"/>
      <c r="CY216" s="575"/>
      <c r="CZ216" s="576">
        <f t="shared" si="572"/>
        <v>0</v>
      </c>
      <c r="DA216" s="577">
        <f t="shared" si="572"/>
        <v>0</v>
      </c>
      <c r="DB216" s="574"/>
      <c r="DC216" s="575"/>
      <c r="DD216" s="576">
        <f t="shared" si="573"/>
        <v>0</v>
      </c>
      <c r="DE216" s="577">
        <f t="shared" si="573"/>
        <v>0</v>
      </c>
      <c r="DF216" s="576">
        <f t="shared" si="574"/>
        <v>0</v>
      </c>
      <c r="DG216" s="577">
        <f t="shared" si="574"/>
        <v>0</v>
      </c>
      <c r="DH216" s="576">
        <f t="shared" si="575"/>
        <v>0</v>
      </c>
      <c r="DI216" s="577">
        <f t="shared" si="575"/>
        <v>0</v>
      </c>
      <c r="DJ216" s="576">
        <f t="shared" si="576"/>
        <v>349</v>
      </c>
      <c r="DK216" s="577">
        <f t="shared" si="576"/>
        <v>341</v>
      </c>
      <c r="DL216" s="576">
        <f t="shared" si="576"/>
        <v>0</v>
      </c>
      <c r="DM216" s="577">
        <f t="shared" si="576"/>
        <v>0</v>
      </c>
      <c r="DN216" s="576">
        <f t="shared" si="577"/>
        <v>4.7084052247089492</v>
      </c>
      <c r="DO216" s="577">
        <f t="shared" si="577"/>
        <v>4.0234989101503782</v>
      </c>
      <c r="DP216" s="576">
        <f t="shared" si="578"/>
        <v>1643.2334234234233</v>
      </c>
      <c r="DQ216" s="577">
        <f t="shared" si="578"/>
        <v>1372.0131283612789</v>
      </c>
      <c r="DR216" s="576">
        <f t="shared" si="579"/>
        <v>0</v>
      </c>
      <c r="DS216" s="577">
        <f t="shared" si="579"/>
        <v>0</v>
      </c>
      <c r="DT216" s="576">
        <f t="shared" si="580"/>
        <v>0</v>
      </c>
      <c r="DU216" s="577">
        <f t="shared" si="580"/>
        <v>0</v>
      </c>
      <c r="DV216" s="574">
        <v>18</v>
      </c>
      <c r="DW216" s="575">
        <v>22</v>
      </c>
      <c r="DX216" s="576">
        <f t="shared" si="581"/>
        <v>0</v>
      </c>
      <c r="DY216" s="577">
        <f t="shared" si="581"/>
        <v>0</v>
      </c>
      <c r="DZ216" s="574">
        <v>58</v>
      </c>
      <c r="EA216" s="575">
        <v>43</v>
      </c>
      <c r="EB216" s="576">
        <f t="shared" si="582"/>
        <v>0</v>
      </c>
      <c r="EC216" s="577">
        <f t="shared" si="582"/>
        <v>0</v>
      </c>
      <c r="ED216" s="574"/>
      <c r="EE216" s="575"/>
      <c r="EF216" s="576">
        <f t="shared" si="583"/>
        <v>0</v>
      </c>
      <c r="EG216" s="577">
        <f t="shared" si="583"/>
        <v>0</v>
      </c>
      <c r="EH216" s="576">
        <f t="shared" si="584"/>
        <v>76</v>
      </c>
      <c r="EI216" s="577">
        <f t="shared" si="584"/>
        <v>65</v>
      </c>
      <c r="EJ216" s="576">
        <f t="shared" si="585"/>
        <v>0</v>
      </c>
      <c r="EK216" s="577">
        <f t="shared" si="585"/>
        <v>0</v>
      </c>
      <c r="EL216" s="574">
        <v>2.8888888888888902</v>
      </c>
      <c r="EM216" s="575">
        <v>2.3333333333333299</v>
      </c>
      <c r="EN216" s="576">
        <f t="shared" si="586"/>
        <v>52.000000000000021</v>
      </c>
      <c r="EO216" s="577">
        <f t="shared" si="586"/>
        <v>51.333333333333258</v>
      </c>
      <c r="EP216" s="574">
        <v>13.321839080459799</v>
      </c>
      <c r="EQ216" s="575">
        <v>5.7131782945736402</v>
      </c>
      <c r="ER216" s="576">
        <f t="shared" si="587"/>
        <v>772.66666666666833</v>
      </c>
      <c r="ES216" s="577">
        <f t="shared" si="587"/>
        <v>245.66666666666654</v>
      </c>
      <c r="ET216" s="574"/>
      <c r="EU216" s="575"/>
      <c r="EV216" s="576">
        <f t="shared" si="588"/>
        <v>0</v>
      </c>
      <c r="EW216" s="577">
        <f t="shared" si="588"/>
        <v>0</v>
      </c>
      <c r="EX216" s="576">
        <f t="shared" si="589"/>
        <v>10.850877192982479</v>
      </c>
      <c r="EY216" s="577">
        <f t="shared" si="589"/>
        <v>4.5692307692307654</v>
      </c>
      <c r="EZ216" s="576">
        <f t="shared" si="590"/>
        <v>824.66666666666833</v>
      </c>
      <c r="FA216" s="577">
        <f t="shared" si="590"/>
        <v>296.99999999999977</v>
      </c>
      <c r="FB216" s="574"/>
      <c r="FC216" s="575"/>
      <c r="FD216" s="576">
        <f t="shared" si="591"/>
        <v>0</v>
      </c>
      <c r="FE216" s="577">
        <f t="shared" si="591"/>
        <v>0</v>
      </c>
      <c r="FF216" s="574"/>
      <c r="FG216" s="575"/>
      <c r="FH216" s="576">
        <f t="shared" si="592"/>
        <v>0</v>
      </c>
      <c r="FI216" s="577">
        <f t="shared" si="592"/>
        <v>0</v>
      </c>
      <c r="FJ216" s="574"/>
      <c r="FK216" s="575"/>
      <c r="FL216" s="576">
        <f t="shared" si="593"/>
        <v>0</v>
      </c>
      <c r="FM216" s="577">
        <f t="shared" si="593"/>
        <v>0</v>
      </c>
      <c r="FN216" s="576">
        <f t="shared" si="594"/>
        <v>0</v>
      </c>
      <c r="FO216" s="577">
        <f t="shared" si="594"/>
        <v>0</v>
      </c>
      <c r="FP216" s="576">
        <f t="shared" si="595"/>
        <v>0</v>
      </c>
      <c r="FQ216" s="577">
        <f t="shared" si="595"/>
        <v>0</v>
      </c>
      <c r="FR216" s="574"/>
      <c r="FS216" s="575"/>
      <c r="FT216" s="576">
        <f t="shared" si="596"/>
        <v>0</v>
      </c>
      <c r="FU216" s="577">
        <f t="shared" si="596"/>
        <v>0</v>
      </c>
      <c r="FV216" s="574"/>
      <c r="FW216" s="575"/>
      <c r="FX216" s="576">
        <f t="shared" si="597"/>
        <v>0</v>
      </c>
      <c r="FY216" s="577">
        <f t="shared" si="597"/>
        <v>0</v>
      </c>
      <c r="FZ216" s="574"/>
      <c r="GA216" s="575"/>
      <c r="GB216" s="576">
        <f t="shared" si="598"/>
        <v>0</v>
      </c>
      <c r="GC216" s="577">
        <f t="shared" si="598"/>
        <v>0</v>
      </c>
      <c r="GD216" s="576">
        <f t="shared" si="599"/>
        <v>187</v>
      </c>
      <c r="GE216" s="577">
        <f t="shared" si="599"/>
        <v>174</v>
      </c>
      <c r="GF216" s="576">
        <f t="shared" si="599"/>
        <v>0</v>
      </c>
      <c r="GG216" s="577">
        <f t="shared" si="599"/>
        <v>0</v>
      </c>
      <c r="GH216" s="576">
        <f t="shared" si="600"/>
        <v>755.24333333333277</v>
      </c>
      <c r="GI216" s="577">
        <f t="shared" si="600"/>
        <v>513.63008130081255</v>
      </c>
      <c r="GJ216" s="590"/>
      <c r="GK216" s="577" t="str">
        <f t="shared" si="601"/>
        <v/>
      </c>
      <c r="GL216" s="576">
        <f t="shared" si="602"/>
        <v>238</v>
      </c>
      <c r="GM216" s="577">
        <f t="shared" si="602"/>
        <v>232</v>
      </c>
      <c r="GN216" s="576">
        <f t="shared" si="602"/>
        <v>0</v>
      </c>
      <c r="GO216" s="577">
        <f t="shared" si="602"/>
        <v>0</v>
      </c>
      <c r="GP216" s="576">
        <f t="shared" si="603"/>
        <v>1712.6567567567586</v>
      </c>
      <c r="GQ216" s="577">
        <f t="shared" si="603"/>
        <v>1155.3830470604664</v>
      </c>
      <c r="GR216" s="576">
        <f t="shared" si="604"/>
        <v>0</v>
      </c>
      <c r="GS216" s="577">
        <f t="shared" si="604"/>
        <v>0</v>
      </c>
      <c r="GT216" s="576">
        <f t="shared" si="605"/>
        <v>425</v>
      </c>
      <c r="GU216" s="577">
        <f t="shared" si="605"/>
        <v>406</v>
      </c>
      <c r="GV216" s="576">
        <f t="shared" si="605"/>
        <v>0</v>
      </c>
      <c r="GW216" s="577">
        <f t="shared" si="605"/>
        <v>0</v>
      </c>
      <c r="GX216" s="576">
        <f t="shared" si="606"/>
        <v>2467.9000900900915</v>
      </c>
      <c r="GY216" s="577">
        <f t="shared" si="606"/>
        <v>1669.0131283612791</v>
      </c>
      <c r="GZ216" s="576" t="str">
        <f t="shared" si="606"/>
        <v/>
      </c>
      <c r="HA216" s="577" t="str">
        <f t="shared" si="606"/>
        <v/>
      </c>
      <c r="HB216" s="576">
        <f t="shared" si="607"/>
        <v>0</v>
      </c>
      <c r="HC216" s="577">
        <f t="shared" si="607"/>
        <v>0</v>
      </c>
      <c r="HD216" s="576">
        <f t="shared" si="607"/>
        <v>0</v>
      </c>
      <c r="HE216" s="577">
        <f t="shared" si="607"/>
        <v>0</v>
      </c>
      <c r="HF216" s="576" t="str">
        <f t="shared" si="608"/>
        <v/>
      </c>
      <c r="HG216" s="577" t="str">
        <f t="shared" si="608"/>
        <v/>
      </c>
      <c r="HH216" s="576" t="str">
        <f t="shared" si="609"/>
        <v/>
      </c>
      <c r="HI216" s="577" t="str">
        <f t="shared" si="609"/>
        <v/>
      </c>
      <c r="HJ216" s="576">
        <f t="shared" si="610"/>
        <v>2467.9000900900919</v>
      </c>
      <c r="HK216" s="577">
        <f t="shared" si="610"/>
        <v>1669.0131283612786</v>
      </c>
      <c r="HL216" s="576" t="str">
        <f t="shared" si="611"/>
        <v/>
      </c>
      <c r="HM216" s="577" t="str">
        <f t="shared" si="611"/>
        <v/>
      </c>
    </row>
    <row r="217" spans="1:221">
      <c r="A217" s="80" t="s">
        <v>540</v>
      </c>
      <c r="B217" s="81" t="s">
        <v>608</v>
      </c>
      <c r="C217" s="105"/>
      <c r="D217" s="83">
        <v>199838</v>
      </c>
      <c r="E217" s="524">
        <v>9</v>
      </c>
      <c r="F217" s="574">
        <v>512</v>
      </c>
      <c r="G217" s="575">
        <v>432</v>
      </c>
      <c r="H217" s="574">
        <v>39</v>
      </c>
      <c r="I217" s="575">
        <v>37</v>
      </c>
      <c r="J217" s="576">
        <f t="shared" si="544"/>
        <v>473</v>
      </c>
      <c r="K217" s="577">
        <f t="shared" si="544"/>
        <v>395</v>
      </c>
      <c r="L217" s="574"/>
      <c r="M217" s="575"/>
      <c r="N217" s="581">
        <f t="shared" si="545"/>
        <v>473</v>
      </c>
      <c r="O217" s="582">
        <f t="shared" si="545"/>
        <v>395</v>
      </c>
      <c r="P217" s="581">
        <f t="shared" si="545"/>
        <v>0</v>
      </c>
      <c r="Q217" s="582">
        <f t="shared" si="545"/>
        <v>0</v>
      </c>
      <c r="R217" s="574">
        <v>2</v>
      </c>
      <c r="S217" s="575">
        <v>2</v>
      </c>
      <c r="T217" s="576">
        <f t="shared" si="546"/>
        <v>0</v>
      </c>
      <c r="U217" s="577">
        <f t="shared" si="546"/>
        <v>0</v>
      </c>
      <c r="V217" s="574">
        <v>137</v>
      </c>
      <c r="W217" s="575">
        <v>132</v>
      </c>
      <c r="X217" s="576">
        <f t="shared" si="547"/>
        <v>0</v>
      </c>
      <c r="Y217" s="577">
        <f t="shared" si="547"/>
        <v>0</v>
      </c>
      <c r="Z217" s="574"/>
      <c r="AA217" s="575"/>
      <c r="AB217" s="576">
        <f t="shared" si="548"/>
        <v>0</v>
      </c>
      <c r="AC217" s="577">
        <f t="shared" si="548"/>
        <v>0</v>
      </c>
      <c r="AD217" s="576">
        <f t="shared" si="549"/>
        <v>139</v>
      </c>
      <c r="AE217" s="577">
        <f t="shared" si="549"/>
        <v>134</v>
      </c>
      <c r="AF217" s="576">
        <f t="shared" si="550"/>
        <v>0</v>
      </c>
      <c r="AG217" s="577">
        <f t="shared" si="550"/>
        <v>0</v>
      </c>
      <c r="AH217" s="574">
        <v>11.3333333333333</v>
      </c>
      <c r="AI217" s="575">
        <v>1.5</v>
      </c>
      <c r="AJ217" s="576">
        <f t="shared" si="551"/>
        <v>22.6666666666666</v>
      </c>
      <c r="AK217" s="577">
        <f t="shared" si="551"/>
        <v>3</v>
      </c>
      <c r="AL217" s="574">
        <v>4.9377510040160599</v>
      </c>
      <c r="AM217" s="575">
        <v>4.7871485943775101</v>
      </c>
      <c r="AN217" s="576">
        <f t="shared" si="552"/>
        <v>676.47188755020022</v>
      </c>
      <c r="AO217" s="577">
        <f t="shared" si="552"/>
        <v>631.90361445783128</v>
      </c>
      <c r="AP217" s="574"/>
      <c r="AQ217" s="575"/>
      <c r="AR217" s="576">
        <f t="shared" si="553"/>
        <v>0</v>
      </c>
      <c r="AS217" s="577">
        <f t="shared" si="553"/>
        <v>0</v>
      </c>
      <c r="AT217" s="576">
        <f t="shared" si="554"/>
        <v>5.0297737713443658</v>
      </c>
      <c r="AU217" s="577">
        <f t="shared" si="554"/>
        <v>4.7380866750584421</v>
      </c>
      <c r="AV217" s="576">
        <f t="shared" si="555"/>
        <v>699.13855421686685</v>
      </c>
      <c r="AW217" s="577">
        <f t="shared" si="555"/>
        <v>634.90361445783128</v>
      </c>
      <c r="AX217" s="574"/>
      <c r="AY217" s="575"/>
      <c r="AZ217" s="576">
        <f t="shared" si="556"/>
        <v>0</v>
      </c>
      <c r="BA217" s="577">
        <f t="shared" si="556"/>
        <v>0</v>
      </c>
      <c r="BB217" s="574"/>
      <c r="BC217" s="575"/>
      <c r="BD217" s="576">
        <f t="shared" si="557"/>
        <v>0</v>
      </c>
      <c r="BE217" s="577">
        <f t="shared" si="557"/>
        <v>0</v>
      </c>
      <c r="BF217" s="574"/>
      <c r="BG217" s="575"/>
      <c r="BH217" s="576">
        <f t="shared" si="558"/>
        <v>0</v>
      </c>
      <c r="BI217" s="577">
        <f t="shared" si="558"/>
        <v>0</v>
      </c>
      <c r="BJ217" s="576">
        <f t="shared" si="559"/>
        <v>0</v>
      </c>
      <c r="BK217" s="577">
        <f t="shared" si="559"/>
        <v>0</v>
      </c>
      <c r="BL217" s="576">
        <f t="shared" si="560"/>
        <v>0</v>
      </c>
      <c r="BM217" s="577">
        <f t="shared" si="560"/>
        <v>0</v>
      </c>
      <c r="BN217" s="574">
        <v>172</v>
      </c>
      <c r="BO217" s="575">
        <v>124</v>
      </c>
      <c r="BP217" s="576">
        <f t="shared" si="561"/>
        <v>0</v>
      </c>
      <c r="BQ217" s="577">
        <f t="shared" si="561"/>
        <v>0</v>
      </c>
      <c r="BR217" s="574">
        <v>108</v>
      </c>
      <c r="BS217" s="575">
        <v>93</v>
      </c>
      <c r="BT217" s="576">
        <f t="shared" si="562"/>
        <v>0</v>
      </c>
      <c r="BU217" s="577">
        <f t="shared" si="562"/>
        <v>0</v>
      </c>
      <c r="BV217" s="574"/>
      <c r="BW217" s="575"/>
      <c r="BX217" s="576">
        <f t="shared" si="563"/>
        <v>0</v>
      </c>
      <c r="BY217" s="577">
        <f t="shared" si="563"/>
        <v>0</v>
      </c>
      <c r="BZ217" s="576">
        <f t="shared" si="564"/>
        <v>280</v>
      </c>
      <c r="CA217" s="577">
        <f t="shared" si="564"/>
        <v>217</v>
      </c>
      <c r="CB217" s="576">
        <f t="shared" si="565"/>
        <v>0</v>
      </c>
      <c r="CC217" s="577">
        <f t="shared" si="565"/>
        <v>0</v>
      </c>
      <c r="CD217" s="574">
        <v>3.7677902621722899</v>
      </c>
      <c r="CE217" s="575">
        <v>4.1931216931216904</v>
      </c>
      <c r="CF217" s="576">
        <f t="shared" si="566"/>
        <v>648.05992509363386</v>
      </c>
      <c r="CG217" s="577">
        <f t="shared" si="566"/>
        <v>519.94708994708958</v>
      </c>
      <c r="CH217" s="574">
        <v>5.56456456456457</v>
      </c>
      <c r="CI217" s="575">
        <v>5.4539007092198597</v>
      </c>
      <c r="CJ217" s="576">
        <f t="shared" si="567"/>
        <v>600.97297297297359</v>
      </c>
      <c r="CK217" s="577">
        <f t="shared" si="567"/>
        <v>507.21276595744695</v>
      </c>
      <c r="CL217" s="574"/>
      <c r="CM217" s="575"/>
      <c r="CN217" s="576">
        <f t="shared" si="568"/>
        <v>0</v>
      </c>
      <c r="CO217" s="577">
        <f t="shared" si="568"/>
        <v>0</v>
      </c>
      <c r="CP217" s="576">
        <f t="shared" si="569"/>
        <v>4.4608317788093119</v>
      </c>
      <c r="CQ217" s="577">
        <f t="shared" si="569"/>
        <v>4.7334555571637624</v>
      </c>
      <c r="CR217" s="576">
        <f t="shared" si="570"/>
        <v>1249.0328980666072</v>
      </c>
      <c r="CS217" s="577">
        <f t="shared" si="570"/>
        <v>1027.1598559045365</v>
      </c>
      <c r="CT217" s="574"/>
      <c r="CU217" s="575"/>
      <c r="CV217" s="576">
        <f t="shared" si="571"/>
        <v>0</v>
      </c>
      <c r="CW217" s="577">
        <f t="shared" si="571"/>
        <v>0</v>
      </c>
      <c r="CX217" s="574"/>
      <c r="CY217" s="575"/>
      <c r="CZ217" s="576">
        <f t="shared" si="572"/>
        <v>0</v>
      </c>
      <c r="DA217" s="577">
        <f t="shared" si="572"/>
        <v>0</v>
      </c>
      <c r="DB217" s="574"/>
      <c r="DC217" s="575"/>
      <c r="DD217" s="576">
        <f t="shared" si="573"/>
        <v>0</v>
      </c>
      <c r="DE217" s="577">
        <f t="shared" si="573"/>
        <v>0</v>
      </c>
      <c r="DF217" s="576">
        <f t="shared" si="574"/>
        <v>0</v>
      </c>
      <c r="DG217" s="577">
        <f t="shared" si="574"/>
        <v>0</v>
      </c>
      <c r="DH217" s="576">
        <f t="shared" si="575"/>
        <v>0</v>
      </c>
      <c r="DI217" s="577">
        <f t="shared" si="575"/>
        <v>0</v>
      </c>
      <c r="DJ217" s="576">
        <f t="shared" si="576"/>
        <v>419</v>
      </c>
      <c r="DK217" s="577">
        <f t="shared" si="576"/>
        <v>351</v>
      </c>
      <c r="DL217" s="576">
        <f t="shared" si="576"/>
        <v>0</v>
      </c>
      <c r="DM217" s="577">
        <f t="shared" si="576"/>
        <v>0</v>
      </c>
      <c r="DN217" s="576">
        <f t="shared" si="577"/>
        <v>4.6495738717982675</v>
      </c>
      <c r="DO217" s="577">
        <f t="shared" si="577"/>
        <v>4.735223562285948</v>
      </c>
      <c r="DP217" s="576">
        <f t="shared" si="578"/>
        <v>1948.1714522834741</v>
      </c>
      <c r="DQ217" s="577">
        <f t="shared" si="578"/>
        <v>1662.0634703623678</v>
      </c>
      <c r="DR217" s="576">
        <f t="shared" si="579"/>
        <v>0</v>
      </c>
      <c r="DS217" s="577">
        <f t="shared" si="579"/>
        <v>0</v>
      </c>
      <c r="DT217" s="576">
        <f t="shared" si="580"/>
        <v>0</v>
      </c>
      <c r="DU217" s="577">
        <f t="shared" si="580"/>
        <v>0</v>
      </c>
      <c r="DV217" s="574">
        <v>20</v>
      </c>
      <c r="DW217" s="575">
        <v>14</v>
      </c>
      <c r="DX217" s="576">
        <f t="shared" si="581"/>
        <v>0</v>
      </c>
      <c r="DY217" s="577">
        <f t="shared" si="581"/>
        <v>0</v>
      </c>
      <c r="DZ217" s="574">
        <v>34</v>
      </c>
      <c r="EA217" s="575">
        <v>30</v>
      </c>
      <c r="EB217" s="576">
        <f t="shared" si="582"/>
        <v>0</v>
      </c>
      <c r="EC217" s="577">
        <f t="shared" si="582"/>
        <v>0</v>
      </c>
      <c r="ED217" s="574"/>
      <c r="EE217" s="575"/>
      <c r="EF217" s="576">
        <f t="shared" si="583"/>
        <v>0</v>
      </c>
      <c r="EG217" s="577">
        <f t="shared" si="583"/>
        <v>0</v>
      </c>
      <c r="EH217" s="576">
        <f t="shared" si="584"/>
        <v>54</v>
      </c>
      <c r="EI217" s="577">
        <f t="shared" si="584"/>
        <v>44</v>
      </c>
      <c r="EJ217" s="576">
        <f t="shared" si="585"/>
        <v>0</v>
      </c>
      <c r="EK217" s="577">
        <f t="shared" si="585"/>
        <v>0</v>
      </c>
      <c r="EL217" s="574">
        <v>3.4833333333333298</v>
      </c>
      <c r="EM217" s="575">
        <v>2.3333333333333299</v>
      </c>
      <c r="EN217" s="576">
        <f t="shared" si="586"/>
        <v>69.6666666666666</v>
      </c>
      <c r="EO217" s="577">
        <f t="shared" si="586"/>
        <v>32.666666666666622</v>
      </c>
      <c r="EP217" s="574">
        <v>3.8761904761904802</v>
      </c>
      <c r="EQ217" s="575">
        <v>2.9555555555555602</v>
      </c>
      <c r="ER217" s="576">
        <f t="shared" si="587"/>
        <v>131.79047619047634</v>
      </c>
      <c r="ES217" s="577">
        <f t="shared" si="587"/>
        <v>88.666666666666799</v>
      </c>
      <c r="ET217" s="574"/>
      <c r="EU217" s="575"/>
      <c r="EV217" s="576">
        <f t="shared" si="588"/>
        <v>0</v>
      </c>
      <c r="EW217" s="577">
        <f t="shared" si="588"/>
        <v>0</v>
      </c>
      <c r="EX217" s="576">
        <f t="shared" si="589"/>
        <v>3.7306878306878324</v>
      </c>
      <c r="EY217" s="577">
        <f t="shared" si="589"/>
        <v>2.7575757575757596</v>
      </c>
      <c r="EZ217" s="576">
        <f t="shared" si="590"/>
        <v>201.45714285714294</v>
      </c>
      <c r="FA217" s="577">
        <f t="shared" si="590"/>
        <v>121.33333333333343</v>
      </c>
      <c r="FB217" s="574"/>
      <c r="FC217" s="575"/>
      <c r="FD217" s="576">
        <f t="shared" si="591"/>
        <v>0</v>
      </c>
      <c r="FE217" s="577">
        <f t="shared" si="591"/>
        <v>0</v>
      </c>
      <c r="FF217" s="574"/>
      <c r="FG217" s="575"/>
      <c r="FH217" s="576">
        <f t="shared" si="592"/>
        <v>0</v>
      </c>
      <c r="FI217" s="577">
        <f t="shared" si="592"/>
        <v>0</v>
      </c>
      <c r="FJ217" s="574"/>
      <c r="FK217" s="575"/>
      <c r="FL217" s="576">
        <f t="shared" si="593"/>
        <v>0</v>
      </c>
      <c r="FM217" s="577">
        <f t="shared" si="593"/>
        <v>0</v>
      </c>
      <c r="FN217" s="576">
        <f t="shared" si="594"/>
        <v>0</v>
      </c>
      <c r="FO217" s="577">
        <f t="shared" si="594"/>
        <v>0</v>
      </c>
      <c r="FP217" s="576">
        <f t="shared" si="595"/>
        <v>0</v>
      </c>
      <c r="FQ217" s="577">
        <f t="shared" si="595"/>
        <v>0</v>
      </c>
      <c r="FR217" s="574"/>
      <c r="FS217" s="575"/>
      <c r="FT217" s="576">
        <f t="shared" si="596"/>
        <v>0</v>
      </c>
      <c r="FU217" s="577">
        <f t="shared" si="596"/>
        <v>0</v>
      </c>
      <c r="FV217" s="574"/>
      <c r="FW217" s="575"/>
      <c r="FX217" s="576">
        <f t="shared" si="597"/>
        <v>0</v>
      </c>
      <c r="FY217" s="577">
        <f t="shared" si="597"/>
        <v>0</v>
      </c>
      <c r="FZ217" s="574"/>
      <c r="GA217" s="575"/>
      <c r="GB217" s="576">
        <f t="shared" si="598"/>
        <v>0</v>
      </c>
      <c r="GC217" s="577">
        <f t="shared" si="598"/>
        <v>0</v>
      </c>
      <c r="GD217" s="576">
        <f t="shared" si="599"/>
        <v>194</v>
      </c>
      <c r="GE217" s="577">
        <f t="shared" si="599"/>
        <v>140</v>
      </c>
      <c r="GF217" s="576">
        <f t="shared" si="599"/>
        <v>0</v>
      </c>
      <c r="GG217" s="577">
        <f t="shared" si="599"/>
        <v>0</v>
      </c>
      <c r="GH217" s="576">
        <f t="shared" si="600"/>
        <v>740.39325842696712</v>
      </c>
      <c r="GI217" s="577">
        <f t="shared" si="600"/>
        <v>555.61375661375621</v>
      </c>
      <c r="GJ217" s="590"/>
      <c r="GK217" s="577" t="str">
        <f t="shared" si="601"/>
        <v/>
      </c>
      <c r="GL217" s="576">
        <f t="shared" si="602"/>
        <v>279</v>
      </c>
      <c r="GM217" s="577">
        <f t="shared" si="602"/>
        <v>255</v>
      </c>
      <c r="GN217" s="576">
        <f t="shared" si="602"/>
        <v>0</v>
      </c>
      <c r="GO217" s="577">
        <f t="shared" si="602"/>
        <v>0</v>
      </c>
      <c r="GP217" s="576">
        <f t="shared" si="603"/>
        <v>1409.23533671365</v>
      </c>
      <c r="GQ217" s="577">
        <f t="shared" si="603"/>
        <v>1227.7830470819449</v>
      </c>
      <c r="GR217" s="576">
        <f t="shared" si="604"/>
        <v>0</v>
      </c>
      <c r="GS217" s="577">
        <f t="shared" si="604"/>
        <v>0</v>
      </c>
      <c r="GT217" s="576">
        <f t="shared" si="605"/>
        <v>473</v>
      </c>
      <c r="GU217" s="577">
        <f t="shared" si="605"/>
        <v>395</v>
      </c>
      <c r="GV217" s="576">
        <f t="shared" si="605"/>
        <v>0</v>
      </c>
      <c r="GW217" s="577">
        <f t="shared" si="605"/>
        <v>0</v>
      </c>
      <c r="GX217" s="576">
        <f t="shared" si="606"/>
        <v>2149.6285951406171</v>
      </c>
      <c r="GY217" s="577">
        <f t="shared" si="606"/>
        <v>1783.3968036957012</v>
      </c>
      <c r="GZ217" s="576" t="str">
        <f t="shared" si="606"/>
        <v/>
      </c>
      <c r="HA217" s="577" t="str">
        <f t="shared" si="606"/>
        <v/>
      </c>
      <c r="HB217" s="576">
        <f t="shared" si="607"/>
        <v>0</v>
      </c>
      <c r="HC217" s="577">
        <f t="shared" si="607"/>
        <v>0</v>
      </c>
      <c r="HD217" s="576">
        <f t="shared" si="607"/>
        <v>0</v>
      </c>
      <c r="HE217" s="577">
        <f t="shared" si="607"/>
        <v>0</v>
      </c>
      <c r="HF217" s="576" t="str">
        <f t="shared" si="608"/>
        <v/>
      </c>
      <c r="HG217" s="577" t="str">
        <f t="shared" si="608"/>
        <v/>
      </c>
      <c r="HH217" s="576" t="str">
        <f t="shared" si="609"/>
        <v/>
      </c>
      <c r="HI217" s="577" t="str">
        <f t="shared" si="609"/>
        <v/>
      </c>
      <c r="HJ217" s="576">
        <f t="shared" si="610"/>
        <v>2149.6285951406171</v>
      </c>
      <c r="HK217" s="577">
        <f t="shared" si="610"/>
        <v>1783.3968036957012</v>
      </c>
      <c r="HL217" s="576" t="str">
        <f t="shared" si="611"/>
        <v/>
      </c>
      <c r="HM217" s="577" t="str">
        <f t="shared" si="611"/>
        <v/>
      </c>
    </row>
    <row r="218" spans="1:221">
      <c r="A218" s="80" t="s">
        <v>540</v>
      </c>
      <c r="B218" s="81" t="s">
        <v>610</v>
      </c>
      <c r="C218" s="105"/>
      <c r="D218" s="83">
        <v>199892</v>
      </c>
      <c r="E218" s="524">
        <v>9</v>
      </c>
      <c r="F218" s="574">
        <v>501</v>
      </c>
      <c r="G218" s="575">
        <v>599</v>
      </c>
      <c r="H218" s="574">
        <v>17</v>
      </c>
      <c r="I218" s="575">
        <v>30</v>
      </c>
      <c r="J218" s="576">
        <f t="shared" si="544"/>
        <v>484</v>
      </c>
      <c r="K218" s="577">
        <f t="shared" si="544"/>
        <v>569</v>
      </c>
      <c r="L218" s="574"/>
      <c r="M218" s="575"/>
      <c r="N218" s="581">
        <f t="shared" si="545"/>
        <v>484</v>
      </c>
      <c r="O218" s="582">
        <f t="shared" si="545"/>
        <v>569</v>
      </c>
      <c r="P218" s="581">
        <f t="shared" si="545"/>
        <v>0</v>
      </c>
      <c r="Q218" s="582">
        <f t="shared" si="545"/>
        <v>0</v>
      </c>
      <c r="R218" s="574">
        <v>2</v>
      </c>
      <c r="S218" s="575">
        <v>3</v>
      </c>
      <c r="T218" s="576">
        <f t="shared" si="546"/>
        <v>0</v>
      </c>
      <c r="U218" s="577">
        <f t="shared" si="546"/>
        <v>0</v>
      </c>
      <c r="V218" s="574">
        <v>65</v>
      </c>
      <c r="W218" s="575">
        <v>123</v>
      </c>
      <c r="X218" s="576">
        <f t="shared" si="547"/>
        <v>0</v>
      </c>
      <c r="Y218" s="577">
        <f t="shared" si="547"/>
        <v>0</v>
      </c>
      <c r="Z218" s="574"/>
      <c r="AA218" s="575"/>
      <c r="AB218" s="576">
        <f t="shared" si="548"/>
        <v>0</v>
      </c>
      <c r="AC218" s="577">
        <f t="shared" si="548"/>
        <v>0</v>
      </c>
      <c r="AD218" s="576">
        <f t="shared" si="549"/>
        <v>67</v>
      </c>
      <c r="AE218" s="577">
        <f t="shared" si="549"/>
        <v>126</v>
      </c>
      <c r="AF218" s="576">
        <f t="shared" si="550"/>
        <v>0</v>
      </c>
      <c r="AG218" s="577">
        <f t="shared" si="550"/>
        <v>0</v>
      </c>
      <c r="AH218" s="574">
        <v>2</v>
      </c>
      <c r="AI218" s="575">
        <v>2.3333333333333299</v>
      </c>
      <c r="AJ218" s="576">
        <f t="shared" si="551"/>
        <v>4</v>
      </c>
      <c r="AK218" s="577">
        <f t="shared" si="551"/>
        <v>6.9999999999999893</v>
      </c>
      <c r="AL218" s="574">
        <v>4.8039215686274499</v>
      </c>
      <c r="AM218" s="575">
        <v>4.0751879699248104</v>
      </c>
      <c r="AN218" s="576">
        <f t="shared" si="552"/>
        <v>312.25490196078425</v>
      </c>
      <c r="AO218" s="577">
        <f t="shared" si="552"/>
        <v>501.24812030075168</v>
      </c>
      <c r="AP218" s="574"/>
      <c r="AQ218" s="575"/>
      <c r="AR218" s="576">
        <f t="shared" si="553"/>
        <v>0</v>
      </c>
      <c r="AS218" s="577">
        <f t="shared" si="553"/>
        <v>0</v>
      </c>
      <c r="AT218" s="576">
        <f t="shared" si="554"/>
        <v>4.7202224173251377</v>
      </c>
      <c r="AU218" s="577">
        <f t="shared" si="554"/>
        <v>4.0337152404821559</v>
      </c>
      <c r="AV218" s="576">
        <f t="shared" si="555"/>
        <v>316.25490196078425</v>
      </c>
      <c r="AW218" s="577">
        <f t="shared" si="555"/>
        <v>508.24812030075162</v>
      </c>
      <c r="AX218" s="574"/>
      <c r="AY218" s="575"/>
      <c r="AZ218" s="576">
        <f t="shared" si="556"/>
        <v>0</v>
      </c>
      <c r="BA218" s="577">
        <f t="shared" si="556"/>
        <v>0</v>
      </c>
      <c r="BB218" s="574"/>
      <c r="BC218" s="575"/>
      <c r="BD218" s="576">
        <f t="shared" si="557"/>
        <v>0</v>
      </c>
      <c r="BE218" s="577">
        <f t="shared" si="557"/>
        <v>0</v>
      </c>
      <c r="BF218" s="574"/>
      <c r="BG218" s="575"/>
      <c r="BH218" s="576">
        <f t="shared" si="558"/>
        <v>0</v>
      </c>
      <c r="BI218" s="577">
        <f t="shared" si="558"/>
        <v>0</v>
      </c>
      <c r="BJ218" s="576">
        <f t="shared" si="559"/>
        <v>0</v>
      </c>
      <c r="BK218" s="577">
        <f t="shared" si="559"/>
        <v>0</v>
      </c>
      <c r="BL218" s="576">
        <f t="shared" si="560"/>
        <v>0</v>
      </c>
      <c r="BM218" s="577">
        <f t="shared" si="560"/>
        <v>0</v>
      </c>
      <c r="BN218" s="574">
        <v>218</v>
      </c>
      <c r="BO218" s="575">
        <v>227</v>
      </c>
      <c r="BP218" s="576">
        <f t="shared" si="561"/>
        <v>0</v>
      </c>
      <c r="BQ218" s="577">
        <f t="shared" si="561"/>
        <v>0</v>
      </c>
      <c r="BR218" s="574">
        <v>102</v>
      </c>
      <c r="BS218" s="575">
        <v>115</v>
      </c>
      <c r="BT218" s="576">
        <f t="shared" si="562"/>
        <v>0</v>
      </c>
      <c r="BU218" s="577">
        <f t="shared" si="562"/>
        <v>0</v>
      </c>
      <c r="BV218" s="574"/>
      <c r="BW218" s="575"/>
      <c r="BX218" s="576">
        <f t="shared" si="563"/>
        <v>0</v>
      </c>
      <c r="BY218" s="577">
        <f t="shared" si="563"/>
        <v>0</v>
      </c>
      <c r="BZ218" s="576">
        <f t="shared" si="564"/>
        <v>320</v>
      </c>
      <c r="CA218" s="577">
        <f t="shared" si="564"/>
        <v>342</v>
      </c>
      <c r="CB218" s="576">
        <f t="shared" si="565"/>
        <v>0</v>
      </c>
      <c r="CC218" s="577">
        <f t="shared" si="565"/>
        <v>0</v>
      </c>
      <c r="CD218" s="574">
        <v>3.3834808259587001</v>
      </c>
      <c r="CE218" s="575">
        <v>4.0458333333333298</v>
      </c>
      <c r="CF218" s="576">
        <f t="shared" si="566"/>
        <v>737.59882005899658</v>
      </c>
      <c r="CG218" s="577">
        <f t="shared" si="566"/>
        <v>918.4041666666659</v>
      </c>
      <c r="CH218" s="574">
        <v>5.6603174603174597</v>
      </c>
      <c r="CI218" s="575">
        <v>5.7619047619047601</v>
      </c>
      <c r="CJ218" s="576">
        <f t="shared" si="567"/>
        <v>577.35238095238094</v>
      </c>
      <c r="CK218" s="577">
        <f t="shared" si="567"/>
        <v>662.61904761904736</v>
      </c>
      <c r="CL218" s="574"/>
      <c r="CM218" s="575"/>
      <c r="CN218" s="576">
        <f t="shared" si="568"/>
        <v>0</v>
      </c>
      <c r="CO218" s="577">
        <f t="shared" si="568"/>
        <v>0</v>
      </c>
      <c r="CP218" s="576">
        <f t="shared" si="569"/>
        <v>4.1092225031605549</v>
      </c>
      <c r="CQ218" s="577">
        <f t="shared" si="569"/>
        <v>4.6228748955722612</v>
      </c>
      <c r="CR218" s="576">
        <f t="shared" si="570"/>
        <v>1314.9512010113776</v>
      </c>
      <c r="CS218" s="577">
        <f t="shared" si="570"/>
        <v>1581.0232142857133</v>
      </c>
      <c r="CT218" s="574"/>
      <c r="CU218" s="575"/>
      <c r="CV218" s="576">
        <f t="shared" si="571"/>
        <v>0</v>
      </c>
      <c r="CW218" s="577">
        <f t="shared" si="571"/>
        <v>0</v>
      </c>
      <c r="CX218" s="574"/>
      <c r="CY218" s="575"/>
      <c r="CZ218" s="576">
        <f t="shared" si="572"/>
        <v>0</v>
      </c>
      <c r="DA218" s="577">
        <f t="shared" si="572"/>
        <v>0</v>
      </c>
      <c r="DB218" s="574"/>
      <c r="DC218" s="575"/>
      <c r="DD218" s="576">
        <f t="shared" si="573"/>
        <v>0</v>
      </c>
      <c r="DE218" s="577">
        <f t="shared" si="573"/>
        <v>0</v>
      </c>
      <c r="DF218" s="576">
        <f t="shared" si="574"/>
        <v>0</v>
      </c>
      <c r="DG218" s="577">
        <f t="shared" si="574"/>
        <v>0</v>
      </c>
      <c r="DH218" s="576">
        <f t="shared" si="575"/>
        <v>0</v>
      </c>
      <c r="DI218" s="577">
        <f t="shared" si="575"/>
        <v>0</v>
      </c>
      <c r="DJ218" s="576">
        <f t="shared" si="576"/>
        <v>387</v>
      </c>
      <c r="DK218" s="577">
        <f t="shared" si="576"/>
        <v>468</v>
      </c>
      <c r="DL218" s="576">
        <f t="shared" si="576"/>
        <v>0</v>
      </c>
      <c r="DM218" s="577">
        <f t="shared" si="576"/>
        <v>0</v>
      </c>
      <c r="DN218" s="576">
        <f t="shared" si="577"/>
        <v>4.2150028500572656</v>
      </c>
      <c r="DO218" s="577">
        <f t="shared" si="577"/>
        <v>4.464254988432617</v>
      </c>
      <c r="DP218" s="576">
        <f t="shared" si="578"/>
        <v>1631.2061029721617</v>
      </c>
      <c r="DQ218" s="577">
        <f t="shared" si="578"/>
        <v>2089.2713345864649</v>
      </c>
      <c r="DR218" s="576">
        <f t="shared" si="579"/>
        <v>0</v>
      </c>
      <c r="DS218" s="577">
        <f t="shared" si="579"/>
        <v>0</v>
      </c>
      <c r="DT218" s="576">
        <f t="shared" si="580"/>
        <v>0</v>
      </c>
      <c r="DU218" s="577">
        <f t="shared" si="580"/>
        <v>0</v>
      </c>
      <c r="DV218" s="574">
        <v>69</v>
      </c>
      <c r="DW218" s="575">
        <v>60</v>
      </c>
      <c r="DX218" s="576">
        <f t="shared" si="581"/>
        <v>0</v>
      </c>
      <c r="DY218" s="577">
        <f t="shared" si="581"/>
        <v>0</v>
      </c>
      <c r="DZ218" s="574">
        <v>28</v>
      </c>
      <c r="EA218" s="575">
        <v>41</v>
      </c>
      <c r="EB218" s="576">
        <f t="shared" si="582"/>
        <v>0</v>
      </c>
      <c r="EC218" s="577">
        <f t="shared" si="582"/>
        <v>0</v>
      </c>
      <c r="ED218" s="574"/>
      <c r="EE218" s="575"/>
      <c r="EF218" s="576">
        <f t="shared" si="583"/>
        <v>0</v>
      </c>
      <c r="EG218" s="577">
        <f t="shared" si="583"/>
        <v>0</v>
      </c>
      <c r="EH218" s="576">
        <f t="shared" si="584"/>
        <v>97</v>
      </c>
      <c r="EI218" s="577">
        <f t="shared" si="584"/>
        <v>101</v>
      </c>
      <c r="EJ218" s="576">
        <f t="shared" si="585"/>
        <v>0</v>
      </c>
      <c r="EK218" s="577">
        <f t="shared" si="585"/>
        <v>0</v>
      </c>
      <c r="EL218" s="574">
        <v>2.875</v>
      </c>
      <c r="EM218" s="575">
        <v>2.6720430107526898</v>
      </c>
      <c r="EN218" s="576">
        <f t="shared" si="586"/>
        <v>198.375</v>
      </c>
      <c r="EO218" s="577">
        <f t="shared" si="586"/>
        <v>160.32258064516139</v>
      </c>
      <c r="EP218" s="574">
        <v>3.0238095238095202</v>
      </c>
      <c r="EQ218" s="575">
        <v>3.8492063492063502</v>
      </c>
      <c r="ER218" s="576">
        <f t="shared" si="587"/>
        <v>84.666666666666572</v>
      </c>
      <c r="ES218" s="577">
        <f t="shared" si="587"/>
        <v>157.81746031746036</v>
      </c>
      <c r="ET218" s="574"/>
      <c r="EU218" s="575"/>
      <c r="EV218" s="576">
        <f t="shared" si="588"/>
        <v>0</v>
      </c>
      <c r="EW218" s="577">
        <f t="shared" si="588"/>
        <v>0</v>
      </c>
      <c r="EX218" s="576">
        <f t="shared" si="589"/>
        <v>2.9179553264604801</v>
      </c>
      <c r="EY218" s="577">
        <f t="shared" si="589"/>
        <v>3.1499013956695223</v>
      </c>
      <c r="EZ218" s="576">
        <f t="shared" si="590"/>
        <v>283.04166666666657</v>
      </c>
      <c r="FA218" s="577">
        <f t="shared" si="590"/>
        <v>318.14004096262175</v>
      </c>
      <c r="FB218" s="574"/>
      <c r="FC218" s="575"/>
      <c r="FD218" s="576">
        <f t="shared" si="591"/>
        <v>0</v>
      </c>
      <c r="FE218" s="577">
        <f t="shared" si="591"/>
        <v>0</v>
      </c>
      <c r="FF218" s="574"/>
      <c r="FG218" s="575"/>
      <c r="FH218" s="576">
        <f t="shared" si="592"/>
        <v>0</v>
      </c>
      <c r="FI218" s="577">
        <f t="shared" si="592"/>
        <v>0</v>
      </c>
      <c r="FJ218" s="574"/>
      <c r="FK218" s="575"/>
      <c r="FL218" s="576">
        <f t="shared" si="593"/>
        <v>0</v>
      </c>
      <c r="FM218" s="577">
        <f t="shared" si="593"/>
        <v>0</v>
      </c>
      <c r="FN218" s="576">
        <f t="shared" si="594"/>
        <v>0</v>
      </c>
      <c r="FO218" s="577">
        <f t="shared" si="594"/>
        <v>0</v>
      </c>
      <c r="FP218" s="576">
        <f t="shared" si="595"/>
        <v>0</v>
      </c>
      <c r="FQ218" s="577">
        <f t="shared" si="595"/>
        <v>0</v>
      </c>
      <c r="FR218" s="574"/>
      <c r="FS218" s="575"/>
      <c r="FT218" s="576">
        <f t="shared" si="596"/>
        <v>0</v>
      </c>
      <c r="FU218" s="577">
        <f t="shared" si="596"/>
        <v>0</v>
      </c>
      <c r="FV218" s="574"/>
      <c r="FW218" s="575"/>
      <c r="FX218" s="576">
        <f t="shared" si="597"/>
        <v>0</v>
      </c>
      <c r="FY218" s="577">
        <f t="shared" si="597"/>
        <v>0</v>
      </c>
      <c r="FZ218" s="574"/>
      <c r="GA218" s="575"/>
      <c r="GB218" s="576">
        <f t="shared" si="598"/>
        <v>0</v>
      </c>
      <c r="GC218" s="577">
        <f t="shared" si="598"/>
        <v>0</v>
      </c>
      <c r="GD218" s="576">
        <f t="shared" si="599"/>
        <v>289</v>
      </c>
      <c r="GE218" s="577">
        <f t="shared" si="599"/>
        <v>290</v>
      </c>
      <c r="GF218" s="576">
        <f t="shared" si="599"/>
        <v>0</v>
      </c>
      <c r="GG218" s="577">
        <f t="shared" si="599"/>
        <v>0</v>
      </c>
      <c r="GH218" s="576">
        <f t="shared" si="600"/>
        <v>939.97382005899658</v>
      </c>
      <c r="GI218" s="577">
        <f t="shared" si="600"/>
        <v>1085.7267473118272</v>
      </c>
      <c r="GJ218" s="590"/>
      <c r="GK218" s="577" t="str">
        <f t="shared" si="601"/>
        <v/>
      </c>
      <c r="GL218" s="576">
        <f t="shared" si="602"/>
        <v>195</v>
      </c>
      <c r="GM218" s="577">
        <f t="shared" si="602"/>
        <v>279</v>
      </c>
      <c r="GN218" s="576">
        <f t="shared" si="602"/>
        <v>0</v>
      </c>
      <c r="GO218" s="577">
        <f t="shared" si="602"/>
        <v>0</v>
      </c>
      <c r="GP218" s="576">
        <f t="shared" si="603"/>
        <v>974.27394957983165</v>
      </c>
      <c r="GQ218" s="577">
        <f t="shared" si="603"/>
        <v>1321.6846282372594</v>
      </c>
      <c r="GR218" s="576">
        <f t="shared" si="604"/>
        <v>0</v>
      </c>
      <c r="GS218" s="577">
        <f t="shared" si="604"/>
        <v>0</v>
      </c>
      <c r="GT218" s="576">
        <f t="shared" si="605"/>
        <v>484</v>
      </c>
      <c r="GU218" s="577">
        <f t="shared" si="605"/>
        <v>569</v>
      </c>
      <c r="GV218" s="576">
        <f t="shared" si="605"/>
        <v>0</v>
      </c>
      <c r="GW218" s="577">
        <f t="shared" si="605"/>
        <v>0</v>
      </c>
      <c r="GX218" s="576">
        <f t="shared" si="606"/>
        <v>1914.2477696388282</v>
      </c>
      <c r="GY218" s="577">
        <f t="shared" si="606"/>
        <v>2407.4113755490866</v>
      </c>
      <c r="GZ218" s="576" t="str">
        <f t="shared" si="606"/>
        <v/>
      </c>
      <c r="HA218" s="577" t="str">
        <f t="shared" si="606"/>
        <v/>
      </c>
      <c r="HB218" s="576">
        <f t="shared" si="607"/>
        <v>0</v>
      </c>
      <c r="HC218" s="577">
        <f t="shared" si="607"/>
        <v>0</v>
      </c>
      <c r="HD218" s="576">
        <f t="shared" si="607"/>
        <v>0</v>
      </c>
      <c r="HE218" s="577">
        <f t="shared" si="607"/>
        <v>0</v>
      </c>
      <c r="HF218" s="576" t="str">
        <f t="shared" si="608"/>
        <v/>
      </c>
      <c r="HG218" s="577" t="str">
        <f t="shared" si="608"/>
        <v/>
      </c>
      <c r="HH218" s="576" t="str">
        <f t="shared" si="609"/>
        <v/>
      </c>
      <c r="HI218" s="577" t="str">
        <f t="shared" si="609"/>
        <v/>
      </c>
      <c r="HJ218" s="576">
        <f t="shared" si="610"/>
        <v>1914.2477696388282</v>
      </c>
      <c r="HK218" s="577">
        <f t="shared" si="610"/>
        <v>2407.4113755490866</v>
      </c>
      <c r="HL218" s="576" t="str">
        <f t="shared" si="611"/>
        <v/>
      </c>
      <c r="HM218" s="577" t="str">
        <f t="shared" si="611"/>
        <v/>
      </c>
    </row>
    <row r="219" spans="1:221">
      <c r="A219" s="80" t="s">
        <v>540</v>
      </c>
      <c r="B219" s="81" t="s">
        <v>612</v>
      </c>
      <c r="C219" s="105"/>
      <c r="D219" s="83">
        <v>199926</v>
      </c>
      <c r="E219" s="524">
        <v>9</v>
      </c>
      <c r="F219" s="574">
        <v>437</v>
      </c>
      <c r="G219" s="575">
        <v>495</v>
      </c>
      <c r="H219" s="574">
        <v>20</v>
      </c>
      <c r="I219" s="575">
        <v>41</v>
      </c>
      <c r="J219" s="576">
        <f t="shared" ref="J219:K244" si="612">F219-H219</f>
        <v>417</v>
      </c>
      <c r="K219" s="577">
        <f t="shared" si="612"/>
        <v>454</v>
      </c>
      <c r="L219" s="574"/>
      <c r="M219" s="575"/>
      <c r="N219" s="581">
        <f t="shared" ref="N219:Q244" si="613">+R219+V219+Z219+BN219+BR219+BV219+DV219+DZ219+ED219+FR219</f>
        <v>417</v>
      </c>
      <c r="O219" s="582">
        <f t="shared" si="613"/>
        <v>454</v>
      </c>
      <c r="P219" s="581">
        <f t="shared" si="613"/>
        <v>0</v>
      </c>
      <c r="Q219" s="582">
        <f t="shared" si="613"/>
        <v>0</v>
      </c>
      <c r="R219" s="574">
        <v>7</v>
      </c>
      <c r="S219" s="575">
        <v>5</v>
      </c>
      <c r="T219" s="576">
        <f t="shared" ref="T219:U244" si="614">IF(AX219&gt;0,R219,)</f>
        <v>0</v>
      </c>
      <c r="U219" s="577">
        <f t="shared" si="614"/>
        <v>0</v>
      </c>
      <c r="V219" s="574">
        <v>99</v>
      </c>
      <c r="W219" s="575">
        <v>143</v>
      </c>
      <c r="X219" s="576">
        <f t="shared" ref="X219:Y244" si="615">IF(BB219&gt;0,V219,)</f>
        <v>0</v>
      </c>
      <c r="Y219" s="577">
        <f t="shared" si="615"/>
        <v>0</v>
      </c>
      <c r="Z219" s="574"/>
      <c r="AA219" s="575"/>
      <c r="AB219" s="576">
        <f t="shared" ref="AB219:AC244" si="616">IF(BF219&gt;0,Z219,)</f>
        <v>0</v>
      </c>
      <c r="AC219" s="577">
        <f t="shared" si="616"/>
        <v>0</v>
      </c>
      <c r="AD219" s="576">
        <f t="shared" ref="AD219:AE244" si="617">R219+V219+Z219</f>
        <v>106</v>
      </c>
      <c r="AE219" s="577">
        <f t="shared" si="617"/>
        <v>148</v>
      </c>
      <c r="AF219" s="576">
        <f t="shared" ref="AF219:AG244" si="618">IF(BJ219&gt;0,AD219,)</f>
        <v>0</v>
      </c>
      <c r="AG219" s="577">
        <f t="shared" si="618"/>
        <v>0</v>
      </c>
      <c r="AH219" s="574">
        <v>2.3333333333333299</v>
      </c>
      <c r="AI219" s="575">
        <v>3.7333333333333298</v>
      </c>
      <c r="AJ219" s="576">
        <f t="shared" ref="AJ219:AK244" si="619">IF(R219&gt;0,(R219*AH219),)</f>
        <v>16.333333333333311</v>
      </c>
      <c r="AK219" s="577">
        <f t="shared" si="619"/>
        <v>18.66666666666665</v>
      </c>
      <c r="AL219" s="574">
        <v>4.6477987421383702</v>
      </c>
      <c r="AM219" s="575">
        <v>4.5424836601307197</v>
      </c>
      <c r="AN219" s="576">
        <f t="shared" ref="AN219:AO244" si="620">IF(V219&gt;0,(V219*AL219),)</f>
        <v>460.13207547169867</v>
      </c>
      <c r="AO219" s="577">
        <f t="shared" si="620"/>
        <v>649.57516339869289</v>
      </c>
      <c r="AP219" s="574"/>
      <c r="AQ219" s="575"/>
      <c r="AR219" s="576">
        <f t="shared" ref="AR219:AS244" si="621">IF(Z219&gt;0,(Z219*AP219),)</f>
        <v>0</v>
      </c>
      <c r="AS219" s="577">
        <f t="shared" si="621"/>
        <v>0</v>
      </c>
      <c r="AT219" s="576">
        <f t="shared" ref="AT219:AU244" si="622">IF(AD219&gt;0,((AJ219+AN219+AR219)/AD219),)</f>
        <v>4.4949566868399247</v>
      </c>
      <c r="AU219" s="577">
        <f t="shared" si="622"/>
        <v>4.5151475004416186</v>
      </c>
      <c r="AV219" s="576">
        <f t="shared" ref="AV219:AW244" si="623">IF(AD219&gt;0,(AD219*AT219),)</f>
        <v>476.46540880503204</v>
      </c>
      <c r="AW219" s="577">
        <f t="shared" si="623"/>
        <v>668.24183006535952</v>
      </c>
      <c r="AX219" s="574"/>
      <c r="AY219" s="575"/>
      <c r="AZ219" s="576">
        <f t="shared" ref="AZ219:BA244" si="624">IF(T219&gt;0,(T219*AX219),)</f>
        <v>0</v>
      </c>
      <c r="BA219" s="577">
        <f t="shared" si="624"/>
        <v>0</v>
      </c>
      <c r="BB219" s="574"/>
      <c r="BC219" s="575"/>
      <c r="BD219" s="576">
        <f t="shared" ref="BD219:BE244" si="625">IF(X219&gt;0,(X219*BB219),)</f>
        <v>0</v>
      </c>
      <c r="BE219" s="577">
        <f t="shared" si="625"/>
        <v>0</v>
      </c>
      <c r="BF219" s="574"/>
      <c r="BG219" s="575"/>
      <c r="BH219" s="576">
        <f t="shared" ref="BH219:BI244" si="626">IF(AB219&gt;0,(AB219*BF219),)</f>
        <v>0</v>
      </c>
      <c r="BI219" s="577">
        <f t="shared" si="626"/>
        <v>0</v>
      </c>
      <c r="BJ219" s="576">
        <f t="shared" ref="BJ219:BK244" si="627">IF((AZ219+BD219+BH219)&gt;0,((AZ219+BD219+BH219)/AD219),)</f>
        <v>0</v>
      </c>
      <c r="BK219" s="577">
        <f t="shared" si="627"/>
        <v>0</v>
      </c>
      <c r="BL219" s="576">
        <f t="shared" ref="BL219:BM244" si="628">IF(AF219&gt;0,(AD219*BJ219),)</f>
        <v>0</v>
      </c>
      <c r="BM219" s="577">
        <f t="shared" si="628"/>
        <v>0</v>
      </c>
      <c r="BN219" s="574">
        <v>210</v>
      </c>
      <c r="BO219" s="575">
        <v>190</v>
      </c>
      <c r="BP219" s="576">
        <f t="shared" ref="BP219:BQ244" si="629">IF(CT219&gt;0,BN219,)</f>
        <v>0</v>
      </c>
      <c r="BQ219" s="577">
        <f t="shared" si="629"/>
        <v>0</v>
      </c>
      <c r="BR219" s="574">
        <v>67</v>
      </c>
      <c r="BS219" s="575">
        <v>72</v>
      </c>
      <c r="BT219" s="576">
        <f t="shared" ref="BT219:BU244" si="630">IF(CX219&gt;0,BR219,)</f>
        <v>0</v>
      </c>
      <c r="BU219" s="577">
        <f t="shared" si="630"/>
        <v>0</v>
      </c>
      <c r="BV219" s="574"/>
      <c r="BW219" s="575"/>
      <c r="BX219" s="576">
        <f t="shared" ref="BX219:BY244" si="631">IF(DB219&gt;0,BV219,)</f>
        <v>0</v>
      </c>
      <c r="BY219" s="577">
        <f t="shared" si="631"/>
        <v>0</v>
      </c>
      <c r="BZ219" s="576">
        <f t="shared" ref="BZ219:CA244" si="632">BN219+BR219+BV219</f>
        <v>277</v>
      </c>
      <c r="CA219" s="577">
        <f t="shared" si="632"/>
        <v>262</v>
      </c>
      <c r="CB219" s="576">
        <f t="shared" ref="CB219:CC244" si="633">IF(DF219&gt;0,BZ219,)</f>
        <v>0</v>
      </c>
      <c r="CC219" s="577">
        <f t="shared" si="633"/>
        <v>0</v>
      </c>
      <c r="CD219" s="574">
        <v>3.7217125382263001</v>
      </c>
      <c r="CE219" s="575">
        <v>3.896331738437</v>
      </c>
      <c r="CF219" s="576">
        <f t="shared" ref="CF219:CG244" si="634">IF(BN219&gt;0,(BN219*CD219),)</f>
        <v>781.55963302752298</v>
      </c>
      <c r="CG219" s="577">
        <f t="shared" si="634"/>
        <v>740.30303030303003</v>
      </c>
      <c r="CH219" s="574">
        <v>5.2428571428571402</v>
      </c>
      <c r="CI219" s="575">
        <v>5.5473251028806603</v>
      </c>
      <c r="CJ219" s="576">
        <f t="shared" ref="CJ219:CK244" si="635">IF(BR219&gt;0,(BR219*CH219),)</f>
        <v>351.27142857142837</v>
      </c>
      <c r="CK219" s="577">
        <f t="shared" si="635"/>
        <v>399.40740740740756</v>
      </c>
      <c r="CL219" s="574"/>
      <c r="CM219" s="575"/>
      <c r="CN219" s="576">
        <f t="shared" ref="CN219:CO244" si="636">IF(BV219&gt;0,(BV219*CL219),)</f>
        <v>0</v>
      </c>
      <c r="CO219" s="577">
        <f t="shared" si="636"/>
        <v>0</v>
      </c>
      <c r="CP219" s="576">
        <f t="shared" ref="CP219:CQ244" si="637">IF(BZ219&gt;0,((CF219+CJ219+CN219)/BZ219),)</f>
        <v>4.0896428216568639</v>
      </c>
      <c r="CQ219" s="577">
        <f t="shared" si="637"/>
        <v>4.3500398385894563</v>
      </c>
      <c r="CR219" s="576">
        <f t="shared" ref="CR219:CS244" si="638">IF(BZ219&gt;0,(BZ219*CP219),)</f>
        <v>1132.8310615989512</v>
      </c>
      <c r="CS219" s="577">
        <f t="shared" si="638"/>
        <v>1139.7104377104376</v>
      </c>
      <c r="CT219" s="574"/>
      <c r="CU219" s="575"/>
      <c r="CV219" s="576">
        <f t="shared" ref="CV219:CW244" si="639">IF(BP219&gt;0,(BP219*CT219),)</f>
        <v>0</v>
      </c>
      <c r="CW219" s="577">
        <f t="shared" si="639"/>
        <v>0</v>
      </c>
      <c r="CX219" s="574"/>
      <c r="CY219" s="575"/>
      <c r="CZ219" s="576">
        <f t="shared" ref="CZ219:DA244" si="640">IF(BT219&gt;0,(BT219*CX219),)</f>
        <v>0</v>
      </c>
      <c r="DA219" s="577">
        <f t="shared" si="640"/>
        <v>0</v>
      </c>
      <c r="DB219" s="574"/>
      <c r="DC219" s="575"/>
      <c r="DD219" s="576">
        <f t="shared" ref="DD219:DE244" si="641">IF(BX219&gt;0,(BX219*DB219),)</f>
        <v>0</v>
      </c>
      <c r="DE219" s="577">
        <f t="shared" si="641"/>
        <v>0</v>
      </c>
      <c r="DF219" s="576">
        <f t="shared" ref="DF219:DG244" si="642">IF((CV219+CZ219+DD219)&gt;0,((CV219+CZ219+DD219)/BZ219),)</f>
        <v>0</v>
      </c>
      <c r="DG219" s="577">
        <f t="shared" si="642"/>
        <v>0</v>
      </c>
      <c r="DH219" s="576">
        <f t="shared" ref="DH219:DI244" si="643">IF(CB219&gt;0,(BZ219*DF219),)</f>
        <v>0</v>
      </c>
      <c r="DI219" s="577">
        <f t="shared" si="643"/>
        <v>0</v>
      </c>
      <c r="DJ219" s="576">
        <f t="shared" ref="DJ219:DM244" si="644">AD219+BZ219</f>
        <v>383</v>
      </c>
      <c r="DK219" s="577">
        <f t="shared" si="644"/>
        <v>410</v>
      </c>
      <c r="DL219" s="576">
        <f t="shared" si="644"/>
        <v>0</v>
      </c>
      <c r="DM219" s="577">
        <f t="shared" si="644"/>
        <v>0</v>
      </c>
      <c r="DN219" s="576">
        <f t="shared" ref="DN219:DO244" si="645">IF(DJ219&gt;0,((AD219*AT219)+(BZ219*CP219))/DJ219,)</f>
        <v>4.2018184605848123</v>
      </c>
      <c r="DO219" s="577">
        <f t="shared" si="645"/>
        <v>4.4096396775019446</v>
      </c>
      <c r="DP219" s="576">
        <f t="shared" ref="DP219:DQ244" si="646">IF(DJ219&gt;0,(DJ219*DN219),)</f>
        <v>1609.2964704039832</v>
      </c>
      <c r="DQ219" s="577">
        <f t="shared" si="646"/>
        <v>1807.9522677757973</v>
      </c>
      <c r="DR219" s="576">
        <f t="shared" ref="DR219:DS244" si="647">IF(DL219&gt;0,((AF219*BJ219)+(CB219*DF219))/DL219,)</f>
        <v>0</v>
      </c>
      <c r="DS219" s="577">
        <f t="shared" si="647"/>
        <v>0</v>
      </c>
      <c r="DT219" s="576">
        <f t="shared" ref="DT219:DU244" si="648">IF(DL219&gt;0,(DL219*DR219),)</f>
        <v>0</v>
      </c>
      <c r="DU219" s="577">
        <f t="shared" si="648"/>
        <v>0</v>
      </c>
      <c r="DV219" s="574">
        <v>17</v>
      </c>
      <c r="DW219" s="575">
        <v>35</v>
      </c>
      <c r="DX219" s="576">
        <f t="shared" ref="DX219:DY244" si="649">IF(FB219&gt;0,DV219,)</f>
        <v>0</v>
      </c>
      <c r="DY219" s="577">
        <f t="shared" si="649"/>
        <v>0</v>
      </c>
      <c r="DZ219" s="574">
        <v>17</v>
      </c>
      <c r="EA219" s="575">
        <v>9</v>
      </c>
      <c r="EB219" s="576">
        <f t="shared" ref="EB219:EC244" si="650">IF(FF219&gt;0,DZ219,)</f>
        <v>0</v>
      </c>
      <c r="EC219" s="577">
        <f t="shared" si="650"/>
        <v>0</v>
      </c>
      <c r="ED219" s="574"/>
      <c r="EE219" s="575"/>
      <c r="EF219" s="576">
        <f t="shared" ref="EF219:EG244" si="651">IF(FJ219&gt;0,ED219,)</f>
        <v>0</v>
      </c>
      <c r="EG219" s="577">
        <f t="shared" si="651"/>
        <v>0</v>
      </c>
      <c r="EH219" s="576">
        <f t="shared" ref="EH219:EI244" si="652">DV219+DZ219+ED219</f>
        <v>34</v>
      </c>
      <c r="EI219" s="577">
        <f t="shared" si="652"/>
        <v>44</v>
      </c>
      <c r="EJ219" s="576">
        <f t="shared" ref="EJ219:EK244" si="653">IF(FN219&gt;0,EH219,)</f>
        <v>0</v>
      </c>
      <c r="EK219" s="577">
        <f t="shared" si="653"/>
        <v>0</v>
      </c>
      <c r="EL219" s="574">
        <v>1.9629629629629599</v>
      </c>
      <c r="EM219" s="575">
        <v>2.5701754385964901</v>
      </c>
      <c r="EN219" s="576">
        <f t="shared" ref="EN219:EO244" si="654">IF(DV219&gt;0,(DV219*EL219),)</f>
        <v>33.370370370370317</v>
      </c>
      <c r="EO219" s="577">
        <f t="shared" si="654"/>
        <v>89.956140350877149</v>
      </c>
      <c r="EP219" s="574">
        <v>3.31481481481481</v>
      </c>
      <c r="EQ219" s="575">
        <v>2.1481481481481501</v>
      </c>
      <c r="ER219" s="576">
        <f t="shared" ref="ER219:ES244" si="655">IF(DZ219&gt;0,(DZ219*EP219),)</f>
        <v>56.351851851851769</v>
      </c>
      <c r="ES219" s="577">
        <f t="shared" si="655"/>
        <v>19.33333333333335</v>
      </c>
      <c r="ET219" s="574"/>
      <c r="EU219" s="575"/>
      <c r="EV219" s="576">
        <f t="shared" ref="EV219:EW244" si="656">IF(ED219&gt;0,(ED219*ET219),)</f>
        <v>0</v>
      </c>
      <c r="EW219" s="577">
        <f t="shared" si="656"/>
        <v>0</v>
      </c>
      <c r="EX219" s="576">
        <f t="shared" ref="EX219:EY244" si="657">IF(EH219&gt;0,((EN219+ER219+EV219)/EH219),)</f>
        <v>2.6388888888888848</v>
      </c>
      <c r="EY219" s="577">
        <f t="shared" si="657"/>
        <v>2.4838516746411474</v>
      </c>
      <c r="EZ219" s="576">
        <f t="shared" ref="EZ219:FA244" si="658">IF(EH219&gt;0,(EH219*EX219),)</f>
        <v>89.722222222222086</v>
      </c>
      <c r="FA219" s="577">
        <f t="shared" si="658"/>
        <v>109.28947368421049</v>
      </c>
      <c r="FB219" s="574"/>
      <c r="FC219" s="575"/>
      <c r="FD219" s="576">
        <f t="shared" ref="FD219:FE244" si="659">IF(DX219&gt;0,(DX219*FB219),)</f>
        <v>0</v>
      </c>
      <c r="FE219" s="577">
        <f t="shared" si="659"/>
        <v>0</v>
      </c>
      <c r="FF219" s="574"/>
      <c r="FG219" s="575"/>
      <c r="FH219" s="576">
        <f t="shared" ref="FH219:FI244" si="660">IF(EB219&gt;0,(EB219*FF219),)</f>
        <v>0</v>
      </c>
      <c r="FI219" s="577">
        <f t="shared" si="660"/>
        <v>0</v>
      </c>
      <c r="FJ219" s="574"/>
      <c r="FK219" s="575"/>
      <c r="FL219" s="576">
        <f t="shared" ref="FL219:FM244" si="661">IF(EF219&gt;0,(EF219*FJ219),)</f>
        <v>0</v>
      </c>
      <c r="FM219" s="577">
        <f t="shared" si="661"/>
        <v>0</v>
      </c>
      <c r="FN219" s="576">
        <f t="shared" ref="FN219:FO244" si="662">IF((FD219+FH219+FL219)&gt;0,((FD219+FH219+FL219)/EH219),)</f>
        <v>0</v>
      </c>
      <c r="FO219" s="577">
        <f t="shared" si="662"/>
        <v>0</v>
      </c>
      <c r="FP219" s="576">
        <f t="shared" ref="FP219:FQ244" si="663">IF(EH219&gt;0,(EH219*FN219),)</f>
        <v>0</v>
      </c>
      <c r="FQ219" s="577">
        <f t="shared" si="663"/>
        <v>0</v>
      </c>
      <c r="FR219" s="574"/>
      <c r="FS219" s="575"/>
      <c r="FT219" s="576">
        <f t="shared" ref="FT219:FU244" si="664">IF(FZ219&gt;0,FR219,)</f>
        <v>0</v>
      </c>
      <c r="FU219" s="577">
        <f t="shared" si="664"/>
        <v>0</v>
      </c>
      <c r="FV219" s="574"/>
      <c r="FW219" s="575"/>
      <c r="FX219" s="576">
        <f t="shared" ref="FX219:FY244" si="665">IF(FR219&gt;0,(FR219*FV219),)</f>
        <v>0</v>
      </c>
      <c r="FY219" s="577">
        <f t="shared" si="665"/>
        <v>0</v>
      </c>
      <c r="FZ219" s="574"/>
      <c r="GA219" s="575"/>
      <c r="GB219" s="576">
        <f t="shared" ref="GB219:GC244" si="666">IF(FZ219&gt;0,(FR219*FZ219),)</f>
        <v>0</v>
      </c>
      <c r="GC219" s="577">
        <f t="shared" si="666"/>
        <v>0</v>
      </c>
      <c r="GD219" s="576">
        <f t="shared" ref="GD219:GG244" si="667">(R219+BN219+DV219)</f>
        <v>234</v>
      </c>
      <c r="GE219" s="577">
        <f t="shared" si="667"/>
        <v>230</v>
      </c>
      <c r="GF219" s="576">
        <f t="shared" si="667"/>
        <v>0</v>
      </c>
      <c r="GG219" s="577">
        <f t="shared" si="667"/>
        <v>0</v>
      </c>
      <c r="GH219" s="576">
        <f t="shared" ref="GH219:GI244" si="668">IF(GD219&gt;0,(AJ219+CF219+EN219),"")</f>
        <v>831.26333673122656</v>
      </c>
      <c r="GI219" s="577">
        <f t="shared" si="668"/>
        <v>848.92583732057381</v>
      </c>
      <c r="GJ219" s="590"/>
      <c r="GK219" s="577" t="str">
        <f t="shared" si="601"/>
        <v/>
      </c>
      <c r="GL219" s="576">
        <f t="shared" ref="GL219:GO244" si="669">(V219+BR219+DZ219)</f>
        <v>183</v>
      </c>
      <c r="GM219" s="577">
        <f t="shared" si="669"/>
        <v>224</v>
      </c>
      <c r="GN219" s="576">
        <f t="shared" si="669"/>
        <v>0</v>
      </c>
      <c r="GO219" s="577">
        <f t="shared" si="669"/>
        <v>0</v>
      </c>
      <c r="GP219" s="576">
        <f t="shared" ref="GP219:GQ244" si="670">IF(GL219&gt;0,AN219+CJ219+ER219,)</f>
        <v>867.75535589497872</v>
      </c>
      <c r="GQ219" s="577">
        <f t="shared" si="670"/>
        <v>1068.3159041394338</v>
      </c>
      <c r="GR219" s="576">
        <f t="shared" ref="GR219:GS244" si="671">IF(GN219&gt;0,BD219+CZ219+FH219,)</f>
        <v>0</v>
      </c>
      <c r="GS219" s="577">
        <f t="shared" si="671"/>
        <v>0</v>
      </c>
      <c r="GT219" s="576">
        <f t="shared" ref="GT219:GW244" si="672">+GL219+GD219</f>
        <v>417</v>
      </c>
      <c r="GU219" s="577">
        <f t="shared" si="672"/>
        <v>454</v>
      </c>
      <c r="GV219" s="576">
        <f t="shared" si="672"/>
        <v>0</v>
      </c>
      <c r="GW219" s="577">
        <f t="shared" si="672"/>
        <v>0</v>
      </c>
      <c r="GX219" s="576">
        <f t="shared" ref="GX219:HA244" si="673">IF(GT219&gt;0,(GH219+GP219),"")</f>
        <v>1699.0186926262054</v>
      </c>
      <c r="GY219" s="577">
        <f t="shared" si="673"/>
        <v>1917.2417414600077</v>
      </c>
      <c r="GZ219" s="576" t="str">
        <f t="shared" si="673"/>
        <v/>
      </c>
      <c r="HA219" s="577" t="str">
        <f t="shared" si="673"/>
        <v/>
      </c>
      <c r="HB219" s="576">
        <f t="shared" ref="HB219:HE244" si="674">(Z219+BV219+ED219)</f>
        <v>0</v>
      </c>
      <c r="HC219" s="577">
        <f t="shared" si="674"/>
        <v>0</v>
      </c>
      <c r="HD219" s="576">
        <f t="shared" si="674"/>
        <v>0</v>
      </c>
      <c r="HE219" s="577">
        <f t="shared" si="674"/>
        <v>0</v>
      </c>
      <c r="HF219" s="576" t="str">
        <f t="shared" ref="HF219:HG244" si="675">IF(HB219&gt;0,(AR219+CN219+EV219),"")</f>
        <v/>
      </c>
      <c r="HG219" s="577" t="str">
        <f t="shared" si="675"/>
        <v/>
      </c>
      <c r="HH219" s="576" t="str">
        <f t="shared" ref="HH219:HI244" si="676">IF(HD219&gt;0,(BH219+DD219+FL219),"")</f>
        <v/>
      </c>
      <c r="HI219" s="577" t="str">
        <f t="shared" si="676"/>
        <v/>
      </c>
      <c r="HJ219" s="576">
        <f t="shared" ref="HJ219:HK244" si="677">IF((DJ219+EH219+FR219)&gt;0,(DP219+EZ219+FX219),"")</f>
        <v>1699.0186926262054</v>
      </c>
      <c r="HK219" s="577">
        <f t="shared" si="677"/>
        <v>1917.2417414600077</v>
      </c>
      <c r="HL219" s="576" t="str">
        <f t="shared" ref="HL219:HM244" si="678">IF((DL219+EJ219+FT219)&gt;0,(DT219+FP219+GB219),"")</f>
        <v/>
      </c>
      <c r="HM219" s="577" t="str">
        <f t="shared" si="678"/>
        <v/>
      </c>
    </row>
    <row r="220" spans="1:221">
      <c r="A220" s="80" t="s">
        <v>540</v>
      </c>
      <c r="B220" s="81" t="s">
        <v>558</v>
      </c>
      <c r="C220" s="105"/>
      <c r="D220" s="83">
        <v>197966</v>
      </c>
      <c r="E220" s="524">
        <v>10</v>
      </c>
      <c r="F220" s="574">
        <v>278</v>
      </c>
      <c r="G220" s="575">
        <v>283</v>
      </c>
      <c r="H220" s="574">
        <v>54</v>
      </c>
      <c r="I220" s="575">
        <v>74</v>
      </c>
      <c r="J220" s="576">
        <f t="shared" si="612"/>
        <v>224</v>
      </c>
      <c r="K220" s="577">
        <f t="shared" si="612"/>
        <v>209</v>
      </c>
      <c r="L220" s="574"/>
      <c r="M220" s="575"/>
      <c r="N220" s="581">
        <f t="shared" si="613"/>
        <v>224</v>
      </c>
      <c r="O220" s="582">
        <f t="shared" si="613"/>
        <v>209</v>
      </c>
      <c r="P220" s="581">
        <f t="shared" si="613"/>
        <v>0</v>
      </c>
      <c r="Q220" s="582">
        <f t="shared" si="613"/>
        <v>0</v>
      </c>
      <c r="R220" s="574">
        <v>3</v>
      </c>
      <c r="S220" s="575">
        <v>2</v>
      </c>
      <c r="T220" s="576">
        <f t="shared" si="614"/>
        <v>0</v>
      </c>
      <c r="U220" s="577">
        <f t="shared" si="614"/>
        <v>0</v>
      </c>
      <c r="V220" s="574">
        <v>67</v>
      </c>
      <c r="W220" s="575">
        <v>76</v>
      </c>
      <c r="X220" s="576">
        <f t="shared" si="615"/>
        <v>0</v>
      </c>
      <c r="Y220" s="577">
        <f t="shared" si="615"/>
        <v>0</v>
      </c>
      <c r="Z220" s="574"/>
      <c r="AA220" s="575"/>
      <c r="AB220" s="576">
        <f t="shared" si="616"/>
        <v>0</v>
      </c>
      <c r="AC220" s="577">
        <f t="shared" si="616"/>
        <v>0</v>
      </c>
      <c r="AD220" s="576">
        <f t="shared" si="617"/>
        <v>70</v>
      </c>
      <c r="AE220" s="577">
        <f t="shared" si="617"/>
        <v>78</v>
      </c>
      <c r="AF220" s="576">
        <f t="shared" si="618"/>
        <v>0</v>
      </c>
      <c r="AG220" s="577">
        <f t="shared" si="618"/>
        <v>0</v>
      </c>
      <c r="AH220" s="574">
        <v>1.93333333333333</v>
      </c>
      <c r="AI220" s="575">
        <v>1.6666666666666701</v>
      </c>
      <c r="AJ220" s="576">
        <f t="shared" si="619"/>
        <v>5.7999999999999901</v>
      </c>
      <c r="AK220" s="577">
        <f t="shared" si="619"/>
        <v>3.3333333333333401</v>
      </c>
      <c r="AL220" s="574">
        <v>4.2695035460992896</v>
      </c>
      <c r="AM220" s="575">
        <v>4.1405228758169903</v>
      </c>
      <c r="AN220" s="576">
        <f t="shared" si="620"/>
        <v>286.05673758865242</v>
      </c>
      <c r="AO220" s="577">
        <f t="shared" si="620"/>
        <v>314.67973856209125</v>
      </c>
      <c r="AP220" s="574"/>
      <c r="AQ220" s="575"/>
      <c r="AR220" s="576">
        <f t="shared" si="621"/>
        <v>0</v>
      </c>
      <c r="AS220" s="577">
        <f t="shared" si="621"/>
        <v>0</v>
      </c>
      <c r="AT220" s="576">
        <f t="shared" si="622"/>
        <v>4.1693819655521773</v>
      </c>
      <c r="AU220" s="577">
        <f t="shared" si="622"/>
        <v>4.0770906653259562</v>
      </c>
      <c r="AV220" s="576">
        <f t="shared" si="623"/>
        <v>291.85673758865244</v>
      </c>
      <c r="AW220" s="577">
        <f t="shared" si="623"/>
        <v>318.01307189542456</v>
      </c>
      <c r="AX220" s="574"/>
      <c r="AY220" s="575"/>
      <c r="AZ220" s="576">
        <f t="shared" si="624"/>
        <v>0</v>
      </c>
      <c r="BA220" s="577">
        <f t="shared" si="624"/>
        <v>0</v>
      </c>
      <c r="BB220" s="574"/>
      <c r="BC220" s="575"/>
      <c r="BD220" s="576">
        <f t="shared" si="625"/>
        <v>0</v>
      </c>
      <c r="BE220" s="577">
        <f t="shared" si="625"/>
        <v>0</v>
      </c>
      <c r="BF220" s="574"/>
      <c r="BG220" s="575"/>
      <c r="BH220" s="576">
        <f t="shared" si="626"/>
        <v>0</v>
      </c>
      <c r="BI220" s="577">
        <f t="shared" si="626"/>
        <v>0</v>
      </c>
      <c r="BJ220" s="576">
        <f t="shared" si="627"/>
        <v>0</v>
      </c>
      <c r="BK220" s="577">
        <f t="shared" si="627"/>
        <v>0</v>
      </c>
      <c r="BL220" s="576">
        <f t="shared" si="628"/>
        <v>0</v>
      </c>
      <c r="BM220" s="577">
        <f t="shared" si="628"/>
        <v>0</v>
      </c>
      <c r="BN220" s="574">
        <v>66</v>
      </c>
      <c r="BO220" s="575">
        <v>52</v>
      </c>
      <c r="BP220" s="576">
        <f t="shared" si="629"/>
        <v>0</v>
      </c>
      <c r="BQ220" s="577">
        <f t="shared" si="629"/>
        <v>0</v>
      </c>
      <c r="BR220" s="574">
        <v>43</v>
      </c>
      <c r="BS220" s="575">
        <v>23</v>
      </c>
      <c r="BT220" s="576">
        <f t="shared" si="630"/>
        <v>0</v>
      </c>
      <c r="BU220" s="577">
        <f t="shared" si="630"/>
        <v>0</v>
      </c>
      <c r="BV220" s="574"/>
      <c r="BW220" s="575"/>
      <c r="BX220" s="576">
        <f t="shared" si="631"/>
        <v>0</v>
      </c>
      <c r="BY220" s="577">
        <f t="shared" si="631"/>
        <v>0</v>
      </c>
      <c r="BZ220" s="576">
        <f t="shared" si="632"/>
        <v>109</v>
      </c>
      <c r="CA220" s="577">
        <f t="shared" si="632"/>
        <v>75</v>
      </c>
      <c r="CB220" s="576">
        <f t="shared" si="633"/>
        <v>0</v>
      </c>
      <c r="CC220" s="577">
        <f t="shared" si="633"/>
        <v>0</v>
      </c>
      <c r="CD220" s="574">
        <v>3.8153153153153201</v>
      </c>
      <c r="CE220" s="575">
        <v>4.2512077294686001</v>
      </c>
      <c r="CF220" s="576">
        <f t="shared" si="634"/>
        <v>251.81081081081112</v>
      </c>
      <c r="CG220" s="577">
        <f t="shared" si="634"/>
        <v>221.06280193236722</v>
      </c>
      <c r="CH220" s="574">
        <v>6.4217687074829897</v>
      </c>
      <c r="CI220" s="575">
        <v>6.12345679012346</v>
      </c>
      <c r="CJ220" s="576">
        <f t="shared" si="635"/>
        <v>276.13605442176856</v>
      </c>
      <c r="CK220" s="577">
        <f t="shared" si="635"/>
        <v>140.83950617283958</v>
      </c>
      <c r="CL220" s="574"/>
      <c r="CM220" s="575"/>
      <c r="CN220" s="576">
        <f t="shared" si="636"/>
        <v>0</v>
      </c>
      <c r="CO220" s="577">
        <f t="shared" si="636"/>
        <v>0</v>
      </c>
      <c r="CP220" s="576">
        <f t="shared" si="637"/>
        <v>4.8435492223172449</v>
      </c>
      <c r="CQ220" s="577">
        <f t="shared" si="637"/>
        <v>4.8253641080694232</v>
      </c>
      <c r="CR220" s="576">
        <f t="shared" si="638"/>
        <v>527.94686523257974</v>
      </c>
      <c r="CS220" s="577">
        <f t="shared" si="638"/>
        <v>361.90230810520671</v>
      </c>
      <c r="CT220" s="574"/>
      <c r="CU220" s="575"/>
      <c r="CV220" s="576">
        <f t="shared" si="639"/>
        <v>0</v>
      </c>
      <c r="CW220" s="577">
        <f t="shared" si="639"/>
        <v>0</v>
      </c>
      <c r="CX220" s="574"/>
      <c r="CY220" s="575"/>
      <c r="CZ220" s="576">
        <f t="shared" si="640"/>
        <v>0</v>
      </c>
      <c r="DA220" s="577">
        <f t="shared" si="640"/>
        <v>0</v>
      </c>
      <c r="DB220" s="574"/>
      <c r="DC220" s="575"/>
      <c r="DD220" s="576">
        <f t="shared" si="641"/>
        <v>0</v>
      </c>
      <c r="DE220" s="577">
        <f t="shared" si="641"/>
        <v>0</v>
      </c>
      <c r="DF220" s="576">
        <f t="shared" si="642"/>
        <v>0</v>
      </c>
      <c r="DG220" s="577">
        <f t="shared" si="642"/>
        <v>0</v>
      </c>
      <c r="DH220" s="576">
        <f t="shared" si="643"/>
        <v>0</v>
      </c>
      <c r="DI220" s="577">
        <f t="shared" si="643"/>
        <v>0</v>
      </c>
      <c r="DJ220" s="576">
        <f t="shared" si="644"/>
        <v>179</v>
      </c>
      <c r="DK220" s="577">
        <f t="shared" si="644"/>
        <v>153</v>
      </c>
      <c r="DL220" s="576">
        <f t="shared" si="644"/>
        <v>0</v>
      </c>
      <c r="DM220" s="577">
        <f t="shared" si="644"/>
        <v>0</v>
      </c>
      <c r="DN220" s="576">
        <f t="shared" si="645"/>
        <v>4.5799083956493414</v>
      </c>
      <c r="DO220" s="577">
        <f t="shared" si="645"/>
        <v>4.4438913725531464</v>
      </c>
      <c r="DP220" s="576">
        <f t="shared" si="646"/>
        <v>819.80360282123206</v>
      </c>
      <c r="DQ220" s="577">
        <f t="shared" si="646"/>
        <v>679.91538000063144</v>
      </c>
      <c r="DR220" s="576">
        <f t="shared" si="647"/>
        <v>0</v>
      </c>
      <c r="DS220" s="577">
        <f t="shared" si="647"/>
        <v>0</v>
      </c>
      <c r="DT220" s="576">
        <f t="shared" si="648"/>
        <v>0</v>
      </c>
      <c r="DU220" s="577">
        <f t="shared" si="648"/>
        <v>0</v>
      </c>
      <c r="DV220" s="574">
        <v>20</v>
      </c>
      <c r="DW220" s="575">
        <v>27</v>
      </c>
      <c r="DX220" s="576">
        <f t="shared" si="649"/>
        <v>0</v>
      </c>
      <c r="DY220" s="577">
        <f t="shared" si="649"/>
        <v>0</v>
      </c>
      <c r="DZ220" s="574">
        <v>25</v>
      </c>
      <c r="EA220" s="575">
        <v>29</v>
      </c>
      <c r="EB220" s="576">
        <f t="shared" si="650"/>
        <v>0</v>
      </c>
      <c r="EC220" s="577">
        <f t="shared" si="650"/>
        <v>0</v>
      </c>
      <c r="ED220" s="574"/>
      <c r="EE220" s="575"/>
      <c r="EF220" s="576">
        <f t="shared" si="651"/>
        <v>0</v>
      </c>
      <c r="EG220" s="577">
        <f t="shared" si="651"/>
        <v>0</v>
      </c>
      <c r="EH220" s="576">
        <f t="shared" si="652"/>
        <v>45</v>
      </c>
      <c r="EI220" s="577">
        <f t="shared" si="652"/>
        <v>56</v>
      </c>
      <c r="EJ220" s="576">
        <f t="shared" si="653"/>
        <v>0</v>
      </c>
      <c r="EK220" s="577">
        <f t="shared" si="653"/>
        <v>0</v>
      </c>
      <c r="EL220" s="574">
        <v>2.8666666666666698</v>
      </c>
      <c r="EM220" s="575">
        <v>3.07407407407407</v>
      </c>
      <c r="EN220" s="576">
        <f t="shared" si="654"/>
        <v>57.3333333333334</v>
      </c>
      <c r="EO220" s="577">
        <f t="shared" si="654"/>
        <v>82.999999999999886</v>
      </c>
      <c r="EP220" s="574">
        <v>3.6236559139784901</v>
      </c>
      <c r="EQ220" s="575">
        <v>2.7304964539007099</v>
      </c>
      <c r="ER220" s="576">
        <f t="shared" si="655"/>
        <v>90.591397849462254</v>
      </c>
      <c r="ES220" s="577">
        <f t="shared" si="655"/>
        <v>79.184397163120593</v>
      </c>
      <c r="ET220" s="574"/>
      <c r="EU220" s="575"/>
      <c r="EV220" s="576">
        <f t="shared" si="656"/>
        <v>0</v>
      </c>
      <c r="EW220" s="577">
        <f t="shared" si="656"/>
        <v>0</v>
      </c>
      <c r="EX220" s="576">
        <f t="shared" si="657"/>
        <v>3.2872162485065699</v>
      </c>
      <c r="EY220" s="577">
        <f t="shared" si="657"/>
        <v>2.8961499493414373</v>
      </c>
      <c r="EZ220" s="576">
        <f t="shared" si="658"/>
        <v>147.92473118279565</v>
      </c>
      <c r="FA220" s="577">
        <f t="shared" si="658"/>
        <v>162.18439716312048</v>
      </c>
      <c r="FB220" s="574"/>
      <c r="FC220" s="575"/>
      <c r="FD220" s="576">
        <f t="shared" si="659"/>
        <v>0</v>
      </c>
      <c r="FE220" s="577">
        <f t="shared" si="659"/>
        <v>0</v>
      </c>
      <c r="FF220" s="574"/>
      <c r="FG220" s="575"/>
      <c r="FH220" s="576">
        <f t="shared" si="660"/>
        <v>0</v>
      </c>
      <c r="FI220" s="577">
        <f t="shared" si="660"/>
        <v>0</v>
      </c>
      <c r="FJ220" s="574"/>
      <c r="FK220" s="575"/>
      <c r="FL220" s="576">
        <f t="shared" si="661"/>
        <v>0</v>
      </c>
      <c r="FM220" s="577">
        <f t="shared" si="661"/>
        <v>0</v>
      </c>
      <c r="FN220" s="576">
        <f t="shared" si="662"/>
        <v>0</v>
      </c>
      <c r="FO220" s="577">
        <f t="shared" si="662"/>
        <v>0</v>
      </c>
      <c r="FP220" s="576">
        <f t="shared" si="663"/>
        <v>0</v>
      </c>
      <c r="FQ220" s="577">
        <f t="shared" si="663"/>
        <v>0</v>
      </c>
      <c r="FR220" s="574"/>
      <c r="FS220" s="575"/>
      <c r="FT220" s="576">
        <f t="shared" si="664"/>
        <v>0</v>
      </c>
      <c r="FU220" s="577">
        <f t="shared" si="664"/>
        <v>0</v>
      </c>
      <c r="FV220" s="574"/>
      <c r="FW220" s="575"/>
      <c r="FX220" s="576">
        <f t="shared" si="665"/>
        <v>0</v>
      </c>
      <c r="FY220" s="577">
        <f t="shared" si="665"/>
        <v>0</v>
      </c>
      <c r="FZ220" s="574"/>
      <c r="GA220" s="575"/>
      <c r="GB220" s="576">
        <f t="shared" si="666"/>
        <v>0</v>
      </c>
      <c r="GC220" s="577">
        <f t="shared" si="666"/>
        <v>0</v>
      </c>
      <c r="GD220" s="576">
        <f t="shared" si="667"/>
        <v>89</v>
      </c>
      <c r="GE220" s="577">
        <f t="shared" si="667"/>
        <v>81</v>
      </c>
      <c r="GF220" s="576">
        <f t="shared" si="667"/>
        <v>0</v>
      </c>
      <c r="GG220" s="577">
        <f t="shared" si="667"/>
        <v>0</v>
      </c>
      <c r="GH220" s="576">
        <f t="shared" si="668"/>
        <v>314.9441441441445</v>
      </c>
      <c r="GI220" s="577">
        <f t="shared" si="668"/>
        <v>307.39613526570042</v>
      </c>
      <c r="GJ220" s="590"/>
      <c r="GK220" s="577" t="str">
        <f t="shared" si="601"/>
        <v/>
      </c>
      <c r="GL220" s="576">
        <f t="shared" si="669"/>
        <v>135</v>
      </c>
      <c r="GM220" s="577">
        <f t="shared" si="669"/>
        <v>128</v>
      </c>
      <c r="GN220" s="576">
        <f t="shared" si="669"/>
        <v>0</v>
      </c>
      <c r="GO220" s="577">
        <f t="shared" si="669"/>
        <v>0</v>
      </c>
      <c r="GP220" s="576">
        <f t="shared" si="670"/>
        <v>652.78418985988333</v>
      </c>
      <c r="GQ220" s="577">
        <f t="shared" si="670"/>
        <v>534.70364189805139</v>
      </c>
      <c r="GR220" s="576">
        <f t="shared" si="671"/>
        <v>0</v>
      </c>
      <c r="GS220" s="577">
        <f t="shared" si="671"/>
        <v>0</v>
      </c>
      <c r="GT220" s="576">
        <f t="shared" si="672"/>
        <v>224</v>
      </c>
      <c r="GU220" s="577">
        <f t="shared" si="672"/>
        <v>209</v>
      </c>
      <c r="GV220" s="576">
        <f t="shared" si="672"/>
        <v>0</v>
      </c>
      <c r="GW220" s="577">
        <f t="shared" si="672"/>
        <v>0</v>
      </c>
      <c r="GX220" s="576">
        <f t="shared" si="673"/>
        <v>967.72833400402783</v>
      </c>
      <c r="GY220" s="577">
        <f t="shared" si="673"/>
        <v>842.09977716375181</v>
      </c>
      <c r="GZ220" s="576" t="str">
        <f t="shared" si="673"/>
        <v/>
      </c>
      <c r="HA220" s="577" t="str">
        <f t="shared" si="673"/>
        <v/>
      </c>
      <c r="HB220" s="576">
        <f t="shared" si="674"/>
        <v>0</v>
      </c>
      <c r="HC220" s="577">
        <f t="shared" si="674"/>
        <v>0</v>
      </c>
      <c r="HD220" s="576">
        <f t="shared" si="674"/>
        <v>0</v>
      </c>
      <c r="HE220" s="577">
        <f t="shared" si="674"/>
        <v>0</v>
      </c>
      <c r="HF220" s="576" t="str">
        <f t="shared" si="675"/>
        <v/>
      </c>
      <c r="HG220" s="577" t="str">
        <f t="shared" si="675"/>
        <v/>
      </c>
      <c r="HH220" s="576" t="str">
        <f t="shared" si="676"/>
        <v/>
      </c>
      <c r="HI220" s="577" t="str">
        <f t="shared" si="676"/>
        <v/>
      </c>
      <c r="HJ220" s="576">
        <f t="shared" si="677"/>
        <v>967.72833400402772</v>
      </c>
      <c r="HK220" s="577">
        <f t="shared" si="677"/>
        <v>842.09977716375192</v>
      </c>
      <c r="HL220" s="576" t="str">
        <f t="shared" si="678"/>
        <v/>
      </c>
      <c r="HM220" s="577" t="str">
        <f t="shared" si="678"/>
        <v/>
      </c>
    </row>
    <row r="221" spans="1:221">
      <c r="A221" s="80" t="s">
        <v>540</v>
      </c>
      <c r="B221" s="81" t="s">
        <v>559</v>
      </c>
      <c r="C221" s="105"/>
      <c r="D221" s="83">
        <v>198011</v>
      </c>
      <c r="E221" s="524">
        <v>10</v>
      </c>
      <c r="F221" s="574">
        <v>217</v>
      </c>
      <c r="G221" s="575">
        <v>218</v>
      </c>
      <c r="H221" s="574">
        <v>28</v>
      </c>
      <c r="I221" s="575">
        <v>39</v>
      </c>
      <c r="J221" s="576">
        <f t="shared" si="612"/>
        <v>189</v>
      </c>
      <c r="K221" s="577">
        <f t="shared" si="612"/>
        <v>179</v>
      </c>
      <c r="L221" s="574"/>
      <c r="M221" s="575"/>
      <c r="N221" s="581">
        <f t="shared" si="613"/>
        <v>189</v>
      </c>
      <c r="O221" s="582">
        <f t="shared" si="613"/>
        <v>179</v>
      </c>
      <c r="P221" s="581">
        <f t="shared" si="613"/>
        <v>0</v>
      </c>
      <c r="Q221" s="582">
        <f t="shared" si="613"/>
        <v>0</v>
      </c>
      <c r="R221" s="574">
        <v>5</v>
      </c>
      <c r="S221" s="575">
        <v>2</v>
      </c>
      <c r="T221" s="576">
        <f t="shared" si="614"/>
        <v>0</v>
      </c>
      <c r="U221" s="577">
        <f t="shared" si="614"/>
        <v>0</v>
      </c>
      <c r="V221" s="574">
        <v>25</v>
      </c>
      <c r="W221" s="575">
        <v>46</v>
      </c>
      <c r="X221" s="576">
        <f t="shared" si="615"/>
        <v>0</v>
      </c>
      <c r="Y221" s="577">
        <f t="shared" si="615"/>
        <v>0</v>
      </c>
      <c r="Z221" s="574"/>
      <c r="AA221" s="575"/>
      <c r="AB221" s="576">
        <f t="shared" si="616"/>
        <v>0</v>
      </c>
      <c r="AC221" s="577">
        <f t="shared" si="616"/>
        <v>0</v>
      </c>
      <c r="AD221" s="576">
        <f t="shared" si="617"/>
        <v>30</v>
      </c>
      <c r="AE221" s="577">
        <f t="shared" si="617"/>
        <v>48</v>
      </c>
      <c r="AF221" s="576">
        <f t="shared" si="618"/>
        <v>0</v>
      </c>
      <c r="AG221" s="577">
        <f t="shared" si="618"/>
        <v>0</v>
      </c>
      <c r="AH221" s="574">
        <v>2.75</v>
      </c>
      <c r="AI221" s="575">
        <v>7.2222222222222197</v>
      </c>
      <c r="AJ221" s="576">
        <f t="shared" si="619"/>
        <v>13.75</v>
      </c>
      <c r="AK221" s="577">
        <f t="shared" si="619"/>
        <v>14.444444444444439</v>
      </c>
      <c r="AL221" s="574">
        <v>3.3523809523809498</v>
      </c>
      <c r="AM221" s="575">
        <v>3.5392156862745101</v>
      </c>
      <c r="AN221" s="576">
        <f t="shared" si="620"/>
        <v>83.809523809523739</v>
      </c>
      <c r="AO221" s="577">
        <f t="shared" si="620"/>
        <v>162.80392156862746</v>
      </c>
      <c r="AP221" s="574"/>
      <c r="AQ221" s="575"/>
      <c r="AR221" s="576">
        <f t="shared" si="621"/>
        <v>0</v>
      </c>
      <c r="AS221" s="577">
        <f t="shared" si="621"/>
        <v>0</v>
      </c>
      <c r="AT221" s="576">
        <f t="shared" si="622"/>
        <v>3.2519841269841248</v>
      </c>
      <c r="AU221" s="577">
        <f t="shared" si="622"/>
        <v>3.6926742919389977</v>
      </c>
      <c r="AV221" s="576">
        <f t="shared" si="623"/>
        <v>97.559523809523739</v>
      </c>
      <c r="AW221" s="577">
        <f t="shared" si="623"/>
        <v>177.24836601307189</v>
      </c>
      <c r="AX221" s="574"/>
      <c r="AY221" s="575"/>
      <c r="AZ221" s="576">
        <f t="shared" si="624"/>
        <v>0</v>
      </c>
      <c r="BA221" s="577">
        <f t="shared" si="624"/>
        <v>0</v>
      </c>
      <c r="BB221" s="574"/>
      <c r="BC221" s="575"/>
      <c r="BD221" s="576">
        <f t="shared" si="625"/>
        <v>0</v>
      </c>
      <c r="BE221" s="577">
        <f t="shared" si="625"/>
        <v>0</v>
      </c>
      <c r="BF221" s="574"/>
      <c r="BG221" s="575"/>
      <c r="BH221" s="576">
        <f t="shared" si="626"/>
        <v>0</v>
      </c>
      <c r="BI221" s="577">
        <f t="shared" si="626"/>
        <v>0</v>
      </c>
      <c r="BJ221" s="576">
        <f t="shared" si="627"/>
        <v>0</v>
      </c>
      <c r="BK221" s="577">
        <f t="shared" si="627"/>
        <v>0</v>
      </c>
      <c r="BL221" s="576">
        <f t="shared" si="628"/>
        <v>0</v>
      </c>
      <c r="BM221" s="577">
        <f t="shared" si="628"/>
        <v>0</v>
      </c>
      <c r="BN221" s="574">
        <v>74</v>
      </c>
      <c r="BO221" s="575">
        <v>52</v>
      </c>
      <c r="BP221" s="576">
        <f t="shared" si="629"/>
        <v>0</v>
      </c>
      <c r="BQ221" s="577">
        <f t="shared" si="629"/>
        <v>0</v>
      </c>
      <c r="BR221" s="574">
        <v>28</v>
      </c>
      <c r="BS221" s="575">
        <v>26</v>
      </c>
      <c r="BT221" s="576">
        <f t="shared" si="630"/>
        <v>0</v>
      </c>
      <c r="BU221" s="577">
        <f t="shared" si="630"/>
        <v>0</v>
      </c>
      <c r="BV221" s="574"/>
      <c r="BW221" s="575"/>
      <c r="BX221" s="576">
        <f t="shared" si="631"/>
        <v>0</v>
      </c>
      <c r="BY221" s="577">
        <f t="shared" si="631"/>
        <v>0</v>
      </c>
      <c r="BZ221" s="576">
        <f t="shared" si="632"/>
        <v>102</v>
      </c>
      <c r="CA221" s="577">
        <f t="shared" si="632"/>
        <v>78</v>
      </c>
      <c r="CB221" s="576">
        <f t="shared" si="633"/>
        <v>0</v>
      </c>
      <c r="CC221" s="577">
        <f t="shared" si="633"/>
        <v>0</v>
      </c>
      <c r="CD221" s="574">
        <v>4.35443037974684</v>
      </c>
      <c r="CE221" s="575">
        <v>4.0977011494252897</v>
      </c>
      <c r="CF221" s="576">
        <f t="shared" si="634"/>
        <v>322.22784810126615</v>
      </c>
      <c r="CG221" s="577">
        <f t="shared" si="634"/>
        <v>213.08045977011506</v>
      </c>
      <c r="CH221" s="574">
        <v>5.53125</v>
      </c>
      <c r="CI221" s="575">
        <v>6.5444444444444398</v>
      </c>
      <c r="CJ221" s="576">
        <f t="shared" si="635"/>
        <v>154.875</v>
      </c>
      <c r="CK221" s="577">
        <f t="shared" si="635"/>
        <v>170.15555555555542</v>
      </c>
      <c r="CL221" s="574"/>
      <c r="CM221" s="575"/>
      <c r="CN221" s="576">
        <f t="shared" si="636"/>
        <v>0</v>
      </c>
      <c r="CO221" s="577">
        <f t="shared" si="636"/>
        <v>0</v>
      </c>
      <c r="CP221" s="576">
        <f t="shared" si="637"/>
        <v>4.6774789029535899</v>
      </c>
      <c r="CQ221" s="577">
        <f t="shared" si="637"/>
        <v>4.9132822477650056</v>
      </c>
      <c r="CR221" s="576">
        <f t="shared" si="638"/>
        <v>477.10284810126615</v>
      </c>
      <c r="CS221" s="577">
        <f t="shared" si="638"/>
        <v>383.23601532567045</v>
      </c>
      <c r="CT221" s="574"/>
      <c r="CU221" s="575"/>
      <c r="CV221" s="576">
        <f t="shared" si="639"/>
        <v>0</v>
      </c>
      <c r="CW221" s="577">
        <f t="shared" si="639"/>
        <v>0</v>
      </c>
      <c r="CX221" s="574"/>
      <c r="CY221" s="575"/>
      <c r="CZ221" s="576">
        <f t="shared" si="640"/>
        <v>0</v>
      </c>
      <c r="DA221" s="577">
        <f t="shared" si="640"/>
        <v>0</v>
      </c>
      <c r="DB221" s="574"/>
      <c r="DC221" s="575"/>
      <c r="DD221" s="576">
        <f t="shared" si="641"/>
        <v>0</v>
      </c>
      <c r="DE221" s="577">
        <f t="shared" si="641"/>
        <v>0</v>
      </c>
      <c r="DF221" s="576">
        <f t="shared" si="642"/>
        <v>0</v>
      </c>
      <c r="DG221" s="577">
        <f t="shared" si="642"/>
        <v>0</v>
      </c>
      <c r="DH221" s="576">
        <f t="shared" si="643"/>
        <v>0</v>
      </c>
      <c r="DI221" s="577">
        <f t="shared" si="643"/>
        <v>0</v>
      </c>
      <c r="DJ221" s="576">
        <f t="shared" si="644"/>
        <v>132</v>
      </c>
      <c r="DK221" s="577">
        <f t="shared" si="644"/>
        <v>126</v>
      </c>
      <c r="DL221" s="576">
        <f t="shared" si="644"/>
        <v>0</v>
      </c>
      <c r="DM221" s="577">
        <f t="shared" si="644"/>
        <v>0</v>
      </c>
      <c r="DN221" s="576">
        <f t="shared" si="645"/>
        <v>4.3535028175059844</v>
      </c>
      <c r="DO221" s="577">
        <f t="shared" si="645"/>
        <v>4.4482887407836689</v>
      </c>
      <c r="DP221" s="576">
        <f t="shared" si="646"/>
        <v>574.66237191078994</v>
      </c>
      <c r="DQ221" s="577">
        <f t="shared" si="646"/>
        <v>560.48438133874231</v>
      </c>
      <c r="DR221" s="576">
        <f t="shared" si="647"/>
        <v>0</v>
      </c>
      <c r="DS221" s="577">
        <f t="shared" si="647"/>
        <v>0</v>
      </c>
      <c r="DT221" s="576">
        <f t="shared" si="648"/>
        <v>0</v>
      </c>
      <c r="DU221" s="577">
        <f t="shared" si="648"/>
        <v>0</v>
      </c>
      <c r="DV221" s="574">
        <v>31</v>
      </c>
      <c r="DW221" s="575">
        <v>23</v>
      </c>
      <c r="DX221" s="576">
        <f t="shared" si="649"/>
        <v>0</v>
      </c>
      <c r="DY221" s="577">
        <f t="shared" si="649"/>
        <v>0</v>
      </c>
      <c r="DZ221" s="574">
        <v>26</v>
      </c>
      <c r="EA221" s="575">
        <v>30</v>
      </c>
      <c r="EB221" s="576">
        <f t="shared" si="650"/>
        <v>0</v>
      </c>
      <c r="EC221" s="577">
        <f t="shared" si="650"/>
        <v>0</v>
      </c>
      <c r="ED221" s="574"/>
      <c r="EE221" s="575"/>
      <c r="EF221" s="576">
        <f t="shared" si="651"/>
        <v>0</v>
      </c>
      <c r="EG221" s="577">
        <f t="shared" si="651"/>
        <v>0</v>
      </c>
      <c r="EH221" s="576">
        <f t="shared" si="652"/>
        <v>57</v>
      </c>
      <c r="EI221" s="577">
        <f t="shared" si="652"/>
        <v>53</v>
      </c>
      <c r="EJ221" s="576">
        <f t="shared" si="653"/>
        <v>0</v>
      </c>
      <c r="EK221" s="577">
        <f t="shared" si="653"/>
        <v>0</v>
      </c>
      <c r="EL221" s="574">
        <v>3.2314814814814801</v>
      </c>
      <c r="EM221" s="575">
        <v>2.7733333333333299</v>
      </c>
      <c r="EN221" s="576">
        <f t="shared" si="654"/>
        <v>100.17592592592588</v>
      </c>
      <c r="EO221" s="577">
        <f t="shared" si="654"/>
        <v>63.786666666666591</v>
      </c>
      <c r="EP221" s="574">
        <v>4.4938271604938302</v>
      </c>
      <c r="EQ221" s="575">
        <v>3.9215686274509798</v>
      </c>
      <c r="ER221" s="576">
        <f t="shared" si="655"/>
        <v>116.83950617283959</v>
      </c>
      <c r="ES221" s="577">
        <f t="shared" si="655"/>
        <v>117.64705882352939</v>
      </c>
      <c r="ET221" s="574"/>
      <c r="EU221" s="575"/>
      <c r="EV221" s="576">
        <f t="shared" si="656"/>
        <v>0</v>
      </c>
      <c r="EW221" s="577">
        <f t="shared" si="656"/>
        <v>0</v>
      </c>
      <c r="EX221" s="576">
        <f t="shared" si="657"/>
        <v>3.8072882824344818</v>
      </c>
      <c r="EY221" s="577">
        <f t="shared" si="657"/>
        <v>3.42327783943766</v>
      </c>
      <c r="EZ221" s="576">
        <f t="shared" si="658"/>
        <v>217.01543209876547</v>
      </c>
      <c r="FA221" s="577">
        <f t="shared" si="658"/>
        <v>181.43372549019597</v>
      </c>
      <c r="FB221" s="574"/>
      <c r="FC221" s="575"/>
      <c r="FD221" s="576">
        <f t="shared" si="659"/>
        <v>0</v>
      </c>
      <c r="FE221" s="577">
        <f t="shared" si="659"/>
        <v>0</v>
      </c>
      <c r="FF221" s="574"/>
      <c r="FG221" s="575"/>
      <c r="FH221" s="576">
        <f t="shared" si="660"/>
        <v>0</v>
      </c>
      <c r="FI221" s="577">
        <f t="shared" si="660"/>
        <v>0</v>
      </c>
      <c r="FJ221" s="574"/>
      <c r="FK221" s="575"/>
      <c r="FL221" s="576">
        <f t="shared" si="661"/>
        <v>0</v>
      </c>
      <c r="FM221" s="577">
        <f t="shared" si="661"/>
        <v>0</v>
      </c>
      <c r="FN221" s="576">
        <f t="shared" si="662"/>
        <v>0</v>
      </c>
      <c r="FO221" s="577">
        <f t="shared" si="662"/>
        <v>0</v>
      </c>
      <c r="FP221" s="576">
        <f t="shared" si="663"/>
        <v>0</v>
      </c>
      <c r="FQ221" s="577">
        <f t="shared" si="663"/>
        <v>0</v>
      </c>
      <c r="FR221" s="574"/>
      <c r="FS221" s="575"/>
      <c r="FT221" s="576">
        <f t="shared" si="664"/>
        <v>0</v>
      </c>
      <c r="FU221" s="577">
        <f t="shared" si="664"/>
        <v>0</v>
      </c>
      <c r="FV221" s="574"/>
      <c r="FW221" s="575"/>
      <c r="FX221" s="576">
        <f t="shared" si="665"/>
        <v>0</v>
      </c>
      <c r="FY221" s="577">
        <f t="shared" si="665"/>
        <v>0</v>
      </c>
      <c r="FZ221" s="574"/>
      <c r="GA221" s="575"/>
      <c r="GB221" s="576">
        <f t="shared" si="666"/>
        <v>0</v>
      </c>
      <c r="GC221" s="577">
        <f t="shared" si="666"/>
        <v>0</v>
      </c>
      <c r="GD221" s="576">
        <f t="shared" si="667"/>
        <v>110</v>
      </c>
      <c r="GE221" s="577">
        <f t="shared" si="667"/>
        <v>77</v>
      </c>
      <c r="GF221" s="576">
        <f t="shared" si="667"/>
        <v>0</v>
      </c>
      <c r="GG221" s="577">
        <f t="shared" si="667"/>
        <v>0</v>
      </c>
      <c r="GH221" s="576">
        <f t="shared" si="668"/>
        <v>436.15377402719201</v>
      </c>
      <c r="GI221" s="577">
        <f t="shared" si="668"/>
        <v>291.31157088122609</v>
      </c>
      <c r="GJ221" s="590"/>
      <c r="GK221" s="577" t="str">
        <f t="shared" si="601"/>
        <v/>
      </c>
      <c r="GL221" s="576">
        <f t="shared" si="669"/>
        <v>79</v>
      </c>
      <c r="GM221" s="577">
        <f t="shared" si="669"/>
        <v>102</v>
      </c>
      <c r="GN221" s="576">
        <f t="shared" si="669"/>
        <v>0</v>
      </c>
      <c r="GO221" s="577">
        <f t="shared" si="669"/>
        <v>0</v>
      </c>
      <c r="GP221" s="576">
        <f t="shared" si="670"/>
        <v>355.52402998236334</v>
      </c>
      <c r="GQ221" s="577">
        <f t="shared" si="670"/>
        <v>450.60653594771225</v>
      </c>
      <c r="GR221" s="576">
        <f t="shared" si="671"/>
        <v>0</v>
      </c>
      <c r="GS221" s="577">
        <f t="shared" si="671"/>
        <v>0</v>
      </c>
      <c r="GT221" s="576">
        <f t="shared" si="672"/>
        <v>189</v>
      </c>
      <c r="GU221" s="577">
        <f t="shared" si="672"/>
        <v>179</v>
      </c>
      <c r="GV221" s="576">
        <f t="shared" si="672"/>
        <v>0</v>
      </c>
      <c r="GW221" s="577">
        <f t="shared" si="672"/>
        <v>0</v>
      </c>
      <c r="GX221" s="576">
        <f t="shared" si="673"/>
        <v>791.6778040095553</v>
      </c>
      <c r="GY221" s="577">
        <f t="shared" si="673"/>
        <v>741.91810682893833</v>
      </c>
      <c r="GZ221" s="576" t="str">
        <f t="shared" si="673"/>
        <v/>
      </c>
      <c r="HA221" s="577" t="str">
        <f t="shared" si="673"/>
        <v/>
      </c>
      <c r="HB221" s="576">
        <f t="shared" si="674"/>
        <v>0</v>
      </c>
      <c r="HC221" s="577">
        <f t="shared" si="674"/>
        <v>0</v>
      </c>
      <c r="HD221" s="576">
        <f t="shared" si="674"/>
        <v>0</v>
      </c>
      <c r="HE221" s="577">
        <f t="shared" si="674"/>
        <v>0</v>
      </c>
      <c r="HF221" s="576" t="str">
        <f t="shared" si="675"/>
        <v/>
      </c>
      <c r="HG221" s="577" t="str">
        <f t="shared" si="675"/>
        <v/>
      </c>
      <c r="HH221" s="576" t="str">
        <f t="shared" si="676"/>
        <v/>
      </c>
      <c r="HI221" s="577" t="str">
        <f t="shared" si="676"/>
        <v/>
      </c>
      <c r="HJ221" s="576">
        <f t="shared" si="677"/>
        <v>791.67780400955542</v>
      </c>
      <c r="HK221" s="577">
        <f t="shared" si="677"/>
        <v>741.91810682893833</v>
      </c>
      <c r="HL221" s="576" t="str">
        <f t="shared" si="678"/>
        <v/>
      </c>
      <c r="HM221" s="577" t="str">
        <f t="shared" si="678"/>
        <v/>
      </c>
    </row>
    <row r="222" spans="1:221">
      <c r="A222" s="80" t="s">
        <v>540</v>
      </c>
      <c r="B222" s="81" t="s">
        <v>560</v>
      </c>
      <c r="C222" s="105"/>
      <c r="D222" s="83">
        <v>198039</v>
      </c>
      <c r="E222" s="524">
        <v>10</v>
      </c>
      <c r="F222" s="574">
        <v>305</v>
      </c>
      <c r="G222" s="575">
        <v>284</v>
      </c>
      <c r="H222" s="574">
        <v>8</v>
      </c>
      <c r="I222" s="575">
        <v>4</v>
      </c>
      <c r="J222" s="576">
        <f t="shared" si="612"/>
        <v>297</v>
      </c>
      <c r="K222" s="577">
        <f t="shared" si="612"/>
        <v>280</v>
      </c>
      <c r="L222" s="574"/>
      <c r="M222" s="575"/>
      <c r="N222" s="581">
        <f t="shared" si="613"/>
        <v>297</v>
      </c>
      <c r="O222" s="582">
        <f t="shared" si="613"/>
        <v>280</v>
      </c>
      <c r="P222" s="581">
        <f t="shared" si="613"/>
        <v>0</v>
      </c>
      <c r="Q222" s="582">
        <f t="shared" si="613"/>
        <v>0</v>
      </c>
      <c r="R222" s="574">
        <v>2</v>
      </c>
      <c r="S222" s="575">
        <v>0</v>
      </c>
      <c r="T222" s="576">
        <f t="shared" si="614"/>
        <v>0</v>
      </c>
      <c r="U222" s="577">
        <f t="shared" si="614"/>
        <v>0</v>
      </c>
      <c r="V222" s="574">
        <v>70</v>
      </c>
      <c r="W222" s="575">
        <v>64</v>
      </c>
      <c r="X222" s="576">
        <f t="shared" si="615"/>
        <v>0</v>
      </c>
      <c r="Y222" s="577">
        <f t="shared" si="615"/>
        <v>0</v>
      </c>
      <c r="Z222" s="574"/>
      <c r="AA222" s="575"/>
      <c r="AB222" s="576">
        <f t="shared" si="616"/>
        <v>0</v>
      </c>
      <c r="AC222" s="577">
        <f t="shared" si="616"/>
        <v>0</v>
      </c>
      <c r="AD222" s="576">
        <f t="shared" si="617"/>
        <v>72</v>
      </c>
      <c r="AE222" s="577">
        <f t="shared" si="617"/>
        <v>64</v>
      </c>
      <c r="AF222" s="576">
        <f t="shared" si="618"/>
        <v>0</v>
      </c>
      <c r="AG222" s="577">
        <f t="shared" si="618"/>
        <v>0</v>
      </c>
      <c r="AH222" s="574">
        <v>6.6666666666666696</v>
      </c>
      <c r="AI222" s="575"/>
      <c r="AJ222" s="576">
        <f t="shared" si="619"/>
        <v>13.333333333333339</v>
      </c>
      <c r="AK222" s="577">
        <f t="shared" si="619"/>
        <v>0</v>
      </c>
      <c r="AL222" s="574">
        <v>5.0657276995305196</v>
      </c>
      <c r="AM222" s="575">
        <v>4.4166666666666696</v>
      </c>
      <c r="AN222" s="576">
        <f t="shared" si="620"/>
        <v>354.60093896713636</v>
      </c>
      <c r="AO222" s="577">
        <f t="shared" si="620"/>
        <v>282.66666666666686</v>
      </c>
      <c r="AP222" s="574"/>
      <c r="AQ222" s="575"/>
      <c r="AR222" s="576">
        <f t="shared" si="621"/>
        <v>0</v>
      </c>
      <c r="AS222" s="577">
        <f t="shared" si="621"/>
        <v>0</v>
      </c>
      <c r="AT222" s="576">
        <f t="shared" si="622"/>
        <v>5.1101982263954122</v>
      </c>
      <c r="AU222" s="577">
        <f t="shared" si="622"/>
        <v>4.4166666666666696</v>
      </c>
      <c r="AV222" s="576">
        <f t="shared" si="623"/>
        <v>367.93427230046967</v>
      </c>
      <c r="AW222" s="577">
        <f t="shared" si="623"/>
        <v>282.66666666666686</v>
      </c>
      <c r="AX222" s="574"/>
      <c r="AY222" s="575"/>
      <c r="AZ222" s="576">
        <f t="shared" si="624"/>
        <v>0</v>
      </c>
      <c r="BA222" s="577">
        <f t="shared" si="624"/>
        <v>0</v>
      </c>
      <c r="BB222" s="574"/>
      <c r="BC222" s="575"/>
      <c r="BD222" s="576">
        <f t="shared" si="625"/>
        <v>0</v>
      </c>
      <c r="BE222" s="577">
        <f t="shared" si="625"/>
        <v>0</v>
      </c>
      <c r="BF222" s="574"/>
      <c r="BG222" s="575"/>
      <c r="BH222" s="576">
        <f t="shared" si="626"/>
        <v>0</v>
      </c>
      <c r="BI222" s="577">
        <f t="shared" si="626"/>
        <v>0</v>
      </c>
      <c r="BJ222" s="576">
        <f t="shared" si="627"/>
        <v>0</v>
      </c>
      <c r="BK222" s="577">
        <f t="shared" si="627"/>
        <v>0</v>
      </c>
      <c r="BL222" s="576">
        <f t="shared" si="628"/>
        <v>0</v>
      </c>
      <c r="BM222" s="577">
        <f t="shared" si="628"/>
        <v>0</v>
      </c>
      <c r="BN222" s="574">
        <v>101</v>
      </c>
      <c r="BO222" s="575">
        <v>87</v>
      </c>
      <c r="BP222" s="576">
        <f t="shared" si="629"/>
        <v>0</v>
      </c>
      <c r="BQ222" s="577">
        <f t="shared" si="629"/>
        <v>0</v>
      </c>
      <c r="BR222" s="574">
        <v>82</v>
      </c>
      <c r="BS222" s="575">
        <v>77</v>
      </c>
      <c r="BT222" s="576">
        <f t="shared" si="630"/>
        <v>0</v>
      </c>
      <c r="BU222" s="577">
        <f t="shared" si="630"/>
        <v>0</v>
      </c>
      <c r="BV222" s="574"/>
      <c r="BW222" s="575"/>
      <c r="BX222" s="576">
        <f t="shared" si="631"/>
        <v>0</v>
      </c>
      <c r="BY222" s="577">
        <f t="shared" si="631"/>
        <v>0</v>
      </c>
      <c r="BZ222" s="576">
        <f t="shared" si="632"/>
        <v>183</v>
      </c>
      <c r="CA222" s="577">
        <f t="shared" si="632"/>
        <v>164</v>
      </c>
      <c r="CB222" s="576">
        <f t="shared" si="633"/>
        <v>0</v>
      </c>
      <c r="CC222" s="577">
        <f t="shared" si="633"/>
        <v>0</v>
      </c>
      <c r="CD222" s="574">
        <v>3.9215686274509798</v>
      </c>
      <c r="CE222" s="575">
        <v>4.0636704119850204</v>
      </c>
      <c r="CF222" s="576">
        <f t="shared" si="634"/>
        <v>396.07843137254895</v>
      </c>
      <c r="CG222" s="577">
        <f t="shared" si="634"/>
        <v>353.53932584269677</v>
      </c>
      <c r="CH222" s="574">
        <v>5.1279069767441898</v>
      </c>
      <c r="CI222" s="575">
        <v>5.1729957805907203</v>
      </c>
      <c r="CJ222" s="576">
        <f t="shared" si="635"/>
        <v>420.48837209302354</v>
      </c>
      <c r="CK222" s="577">
        <f t="shared" si="635"/>
        <v>398.32067510548546</v>
      </c>
      <c r="CL222" s="574"/>
      <c r="CM222" s="575"/>
      <c r="CN222" s="576">
        <f t="shared" si="636"/>
        <v>0</v>
      </c>
      <c r="CO222" s="577">
        <f t="shared" si="636"/>
        <v>0</v>
      </c>
      <c r="CP222" s="576">
        <f t="shared" si="637"/>
        <v>4.4621136801397405</v>
      </c>
      <c r="CQ222" s="577">
        <f t="shared" si="637"/>
        <v>4.5845122009035499</v>
      </c>
      <c r="CR222" s="576">
        <f t="shared" si="638"/>
        <v>816.56680346557255</v>
      </c>
      <c r="CS222" s="577">
        <f t="shared" si="638"/>
        <v>751.86000094818223</v>
      </c>
      <c r="CT222" s="574"/>
      <c r="CU222" s="575"/>
      <c r="CV222" s="576">
        <f t="shared" si="639"/>
        <v>0</v>
      </c>
      <c r="CW222" s="577">
        <f t="shared" si="639"/>
        <v>0</v>
      </c>
      <c r="CX222" s="574"/>
      <c r="CY222" s="575"/>
      <c r="CZ222" s="576">
        <f t="shared" si="640"/>
        <v>0</v>
      </c>
      <c r="DA222" s="577">
        <f t="shared" si="640"/>
        <v>0</v>
      </c>
      <c r="DB222" s="574"/>
      <c r="DC222" s="575"/>
      <c r="DD222" s="576">
        <f t="shared" si="641"/>
        <v>0</v>
      </c>
      <c r="DE222" s="577">
        <f t="shared" si="641"/>
        <v>0</v>
      </c>
      <c r="DF222" s="576">
        <f t="shared" si="642"/>
        <v>0</v>
      </c>
      <c r="DG222" s="577">
        <f t="shared" si="642"/>
        <v>0</v>
      </c>
      <c r="DH222" s="576">
        <f t="shared" si="643"/>
        <v>0</v>
      </c>
      <c r="DI222" s="577">
        <f t="shared" si="643"/>
        <v>0</v>
      </c>
      <c r="DJ222" s="576">
        <f t="shared" si="644"/>
        <v>255</v>
      </c>
      <c r="DK222" s="577">
        <f t="shared" si="644"/>
        <v>228</v>
      </c>
      <c r="DL222" s="576">
        <f t="shared" si="644"/>
        <v>0</v>
      </c>
      <c r="DM222" s="577">
        <f t="shared" si="644"/>
        <v>0</v>
      </c>
      <c r="DN222" s="576">
        <f t="shared" si="645"/>
        <v>4.6451022579060481</v>
      </c>
      <c r="DO222" s="577">
        <f t="shared" si="645"/>
        <v>4.5373976649774077</v>
      </c>
      <c r="DP222" s="576">
        <f t="shared" si="646"/>
        <v>1184.5010757660423</v>
      </c>
      <c r="DQ222" s="577">
        <f t="shared" si="646"/>
        <v>1034.526667614849</v>
      </c>
      <c r="DR222" s="576">
        <f t="shared" si="647"/>
        <v>0</v>
      </c>
      <c r="DS222" s="577">
        <f t="shared" si="647"/>
        <v>0</v>
      </c>
      <c r="DT222" s="576">
        <f t="shared" si="648"/>
        <v>0</v>
      </c>
      <c r="DU222" s="577">
        <f t="shared" si="648"/>
        <v>0</v>
      </c>
      <c r="DV222" s="574">
        <v>22</v>
      </c>
      <c r="DW222" s="575">
        <v>29</v>
      </c>
      <c r="DX222" s="576">
        <f t="shared" si="649"/>
        <v>0</v>
      </c>
      <c r="DY222" s="577">
        <f t="shared" si="649"/>
        <v>0</v>
      </c>
      <c r="DZ222" s="574">
        <v>20</v>
      </c>
      <c r="EA222" s="575">
        <v>23</v>
      </c>
      <c r="EB222" s="576">
        <f t="shared" si="650"/>
        <v>0</v>
      </c>
      <c r="EC222" s="577">
        <f t="shared" si="650"/>
        <v>0</v>
      </c>
      <c r="ED222" s="574"/>
      <c r="EE222" s="575"/>
      <c r="EF222" s="576">
        <f t="shared" si="651"/>
        <v>0</v>
      </c>
      <c r="EG222" s="577">
        <f t="shared" si="651"/>
        <v>0</v>
      </c>
      <c r="EH222" s="576">
        <f t="shared" si="652"/>
        <v>42</v>
      </c>
      <c r="EI222" s="577">
        <f t="shared" si="652"/>
        <v>52</v>
      </c>
      <c r="EJ222" s="576">
        <f t="shared" si="653"/>
        <v>0</v>
      </c>
      <c r="EK222" s="577">
        <f t="shared" si="653"/>
        <v>0</v>
      </c>
      <c r="EL222" s="574">
        <v>2.6111111111111098</v>
      </c>
      <c r="EM222" s="575">
        <v>1.9540229885057501</v>
      </c>
      <c r="EN222" s="576">
        <f t="shared" si="654"/>
        <v>57.444444444444414</v>
      </c>
      <c r="EO222" s="577">
        <f t="shared" si="654"/>
        <v>56.66666666666675</v>
      </c>
      <c r="EP222" s="574">
        <v>2.85</v>
      </c>
      <c r="EQ222" s="575">
        <v>4.3333333333333304</v>
      </c>
      <c r="ER222" s="576">
        <f t="shared" si="655"/>
        <v>57</v>
      </c>
      <c r="ES222" s="577">
        <f t="shared" si="655"/>
        <v>99.6666666666666</v>
      </c>
      <c r="ET222" s="574"/>
      <c r="EU222" s="575"/>
      <c r="EV222" s="576">
        <f t="shared" si="656"/>
        <v>0</v>
      </c>
      <c r="EW222" s="577">
        <f t="shared" si="656"/>
        <v>0</v>
      </c>
      <c r="EX222" s="576">
        <f t="shared" si="657"/>
        <v>2.7248677248677242</v>
      </c>
      <c r="EY222" s="577">
        <f t="shared" si="657"/>
        <v>3.0064102564102564</v>
      </c>
      <c r="EZ222" s="576">
        <f t="shared" si="658"/>
        <v>114.44444444444441</v>
      </c>
      <c r="FA222" s="577">
        <f t="shared" si="658"/>
        <v>156.33333333333334</v>
      </c>
      <c r="FB222" s="574"/>
      <c r="FC222" s="575"/>
      <c r="FD222" s="576">
        <f t="shared" si="659"/>
        <v>0</v>
      </c>
      <c r="FE222" s="577">
        <f t="shared" si="659"/>
        <v>0</v>
      </c>
      <c r="FF222" s="574"/>
      <c r="FG222" s="575"/>
      <c r="FH222" s="576">
        <f t="shared" si="660"/>
        <v>0</v>
      </c>
      <c r="FI222" s="577">
        <f t="shared" si="660"/>
        <v>0</v>
      </c>
      <c r="FJ222" s="574"/>
      <c r="FK222" s="575"/>
      <c r="FL222" s="576">
        <f t="shared" si="661"/>
        <v>0</v>
      </c>
      <c r="FM222" s="577">
        <f t="shared" si="661"/>
        <v>0</v>
      </c>
      <c r="FN222" s="576">
        <f t="shared" si="662"/>
        <v>0</v>
      </c>
      <c r="FO222" s="577">
        <f t="shared" si="662"/>
        <v>0</v>
      </c>
      <c r="FP222" s="576">
        <f t="shared" si="663"/>
        <v>0</v>
      </c>
      <c r="FQ222" s="577">
        <f t="shared" si="663"/>
        <v>0</v>
      </c>
      <c r="FR222" s="574"/>
      <c r="FS222" s="575"/>
      <c r="FT222" s="576">
        <f t="shared" si="664"/>
        <v>0</v>
      </c>
      <c r="FU222" s="577">
        <f t="shared" si="664"/>
        <v>0</v>
      </c>
      <c r="FV222" s="574"/>
      <c r="FW222" s="575"/>
      <c r="FX222" s="576">
        <f t="shared" si="665"/>
        <v>0</v>
      </c>
      <c r="FY222" s="577">
        <f t="shared" si="665"/>
        <v>0</v>
      </c>
      <c r="FZ222" s="574"/>
      <c r="GA222" s="575"/>
      <c r="GB222" s="576">
        <f t="shared" si="666"/>
        <v>0</v>
      </c>
      <c r="GC222" s="577">
        <f t="shared" si="666"/>
        <v>0</v>
      </c>
      <c r="GD222" s="576">
        <f t="shared" si="667"/>
        <v>125</v>
      </c>
      <c r="GE222" s="577">
        <f t="shared" si="667"/>
        <v>116</v>
      </c>
      <c r="GF222" s="576">
        <f t="shared" si="667"/>
        <v>0</v>
      </c>
      <c r="GG222" s="577">
        <f t="shared" si="667"/>
        <v>0</v>
      </c>
      <c r="GH222" s="576">
        <f t="shared" si="668"/>
        <v>466.85620915032666</v>
      </c>
      <c r="GI222" s="577">
        <f t="shared" si="668"/>
        <v>410.20599250936351</v>
      </c>
      <c r="GJ222" s="590"/>
      <c r="GK222" s="577" t="str">
        <f t="shared" si="601"/>
        <v/>
      </c>
      <c r="GL222" s="576">
        <f t="shared" si="669"/>
        <v>172</v>
      </c>
      <c r="GM222" s="577">
        <f t="shared" si="669"/>
        <v>164</v>
      </c>
      <c r="GN222" s="576">
        <f t="shared" si="669"/>
        <v>0</v>
      </c>
      <c r="GO222" s="577">
        <f t="shared" si="669"/>
        <v>0</v>
      </c>
      <c r="GP222" s="576">
        <f t="shared" si="670"/>
        <v>832.08931106015984</v>
      </c>
      <c r="GQ222" s="577">
        <f t="shared" si="670"/>
        <v>780.65400843881901</v>
      </c>
      <c r="GR222" s="576">
        <f t="shared" si="671"/>
        <v>0</v>
      </c>
      <c r="GS222" s="577">
        <f t="shared" si="671"/>
        <v>0</v>
      </c>
      <c r="GT222" s="576">
        <f t="shared" si="672"/>
        <v>297</v>
      </c>
      <c r="GU222" s="577">
        <f t="shared" si="672"/>
        <v>280</v>
      </c>
      <c r="GV222" s="576">
        <f t="shared" si="672"/>
        <v>0</v>
      </c>
      <c r="GW222" s="577">
        <f t="shared" si="672"/>
        <v>0</v>
      </c>
      <c r="GX222" s="576">
        <f t="shared" si="673"/>
        <v>1298.9455202104864</v>
      </c>
      <c r="GY222" s="577">
        <f t="shared" si="673"/>
        <v>1190.8600009481825</v>
      </c>
      <c r="GZ222" s="576" t="str">
        <f t="shared" si="673"/>
        <v/>
      </c>
      <c r="HA222" s="577" t="str">
        <f t="shared" si="673"/>
        <v/>
      </c>
      <c r="HB222" s="576">
        <f t="shared" si="674"/>
        <v>0</v>
      </c>
      <c r="HC222" s="577">
        <f t="shared" si="674"/>
        <v>0</v>
      </c>
      <c r="HD222" s="576">
        <f t="shared" si="674"/>
        <v>0</v>
      </c>
      <c r="HE222" s="577">
        <f t="shared" si="674"/>
        <v>0</v>
      </c>
      <c r="HF222" s="576" t="str">
        <f t="shared" si="675"/>
        <v/>
      </c>
      <c r="HG222" s="577" t="str">
        <f t="shared" si="675"/>
        <v/>
      </c>
      <c r="HH222" s="576" t="str">
        <f t="shared" si="676"/>
        <v/>
      </c>
      <c r="HI222" s="577" t="str">
        <f t="shared" si="676"/>
        <v/>
      </c>
      <c r="HJ222" s="576">
        <f t="shared" si="677"/>
        <v>1298.9455202104866</v>
      </c>
      <c r="HK222" s="577">
        <f t="shared" si="677"/>
        <v>1190.8600009481822</v>
      </c>
      <c r="HL222" s="576" t="str">
        <f t="shared" si="678"/>
        <v/>
      </c>
      <c r="HM222" s="577" t="str">
        <f t="shared" si="678"/>
        <v/>
      </c>
    </row>
    <row r="223" spans="1:221">
      <c r="A223" s="80" t="s">
        <v>540</v>
      </c>
      <c r="B223" s="81" t="s">
        <v>561</v>
      </c>
      <c r="C223" s="105"/>
      <c r="D223" s="83">
        <v>198084</v>
      </c>
      <c r="E223" s="524">
        <v>10</v>
      </c>
      <c r="F223" s="574">
        <v>295</v>
      </c>
      <c r="G223" s="575">
        <v>291</v>
      </c>
      <c r="H223" s="574">
        <v>35</v>
      </c>
      <c r="I223" s="575">
        <v>40</v>
      </c>
      <c r="J223" s="576">
        <f t="shared" si="612"/>
        <v>260</v>
      </c>
      <c r="K223" s="577">
        <f t="shared" si="612"/>
        <v>251</v>
      </c>
      <c r="L223" s="574"/>
      <c r="M223" s="575"/>
      <c r="N223" s="581">
        <f t="shared" si="613"/>
        <v>260</v>
      </c>
      <c r="O223" s="582">
        <f t="shared" si="613"/>
        <v>251</v>
      </c>
      <c r="P223" s="581">
        <f t="shared" si="613"/>
        <v>0</v>
      </c>
      <c r="Q223" s="582">
        <f t="shared" si="613"/>
        <v>0</v>
      </c>
      <c r="R223" s="574">
        <v>0</v>
      </c>
      <c r="S223" s="575">
        <v>1</v>
      </c>
      <c r="T223" s="576">
        <f t="shared" si="614"/>
        <v>0</v>
      </c>
      <c r="U223" s="577">
        <f t="shared" si="614"/>
        <v>0</v>
      </c>
      <c r="V223" s="574">
        <v>67</v>
      </c>
      <c r="W223" s="575">
        <v>70</v>
      </c>
      <c r="X223" s="576">
        <f t="shared" si="615"/>
        <v>0</v>
      </c>
      <c r="Y223" s="577">
        <f t="shared" si="615"/>
        <v>0</v>
      </c>
      <c r="Z223" s="574"/>
      <c r="AA223" s="575"/>
      <c r="AB223" s="576">
        <f t="shared" si="616"/>
        <v>0</v>
      </c>
      <c r="AC223" s="577">
        <f t="shared" si="616"/>
        <v>0</v>
      </c>
      <c r="AD223" s="576">
        <f t="shared" si="617"/>
        <v>67</v>
      </c>
      <c r="AE223" s="577">
        <f t="shared" si="617"/>
        <v>71</v>
      </c>
      <c r="AF223" s="576">
        <f t="shared" si="618"/>
        <v>0</v>
      </c>
      <c r="AG223" s="577">
        <f t="shared" si="618"/>
        <v>0</v>
      </c>
      <c r="AH223" s="574"/>
      <c r="AI223" s="575">
        <v>1.6666666666666701</v>
      </c>
      <c r="AJ223" s="576">
        <f t="shared" si="619"/>
        <v>0</v>
      </c>
      <c r="AK223" s="577">
        <f t="shared" si="619"/>
        <v>1.6666666666666701</v>
      </c>
      <c r="AL223" s="574">
        <v>4.1950354609929104</v>
      </c>
      <c r="AM223" s="575">
        <v>4.9529411764705902</v>
      </c>
      <c r="AN223" s="576">
        <f t="shared" si="620"/>
        <v>281.06737588652499</v>
      </c>
      <c r="AO223" s="577">
        <f t="shared" si="620"/>
        <v>346.70588235294133</v>
      </c>
      <c r="AP223" s="574"/>
      <c r="AQ223" s="575"/>
      <c r="AR223" s="576">
        <f t="shared" si="621"/>
        <v>0</v>
      </c>
      <c r="AS223" s="577">
        <f t="shared" si="621"/>
        <v>0</v>
      </c>
      <c r="AT223" s="576">
        <f t="shared" si="622"/>
        <v>4.1950354609929104</v>
      </c>
      <c r="AU223" s="577">
        <f t="shared" si="622"/>
        <v>4.9066556199944795</v>
      </c>
      <c r="AV223" s="576">
        <f t="shared" si="623"/>
        <v>281.06737588652499</v>
      </c>
      <c r="AW223" s="577">
        <f t="shared" si="623"/>
        <v>348.37254901960807</v>
      </c>
      <c r="AX223" s="574"/>
      <c r="AY223" s="575"/>
      <c r="AZ223" s="576">
        <f t="shared" si="624"/>
        <v>0</v>
      </c>
      <c r="BA223" s="577">
        <f t="shared" si="624"/>
        <v>0</v>
      </c>
      <c r="BB223" s="574"/>
      <c r="BC223" s="575"/>
      <c r="BD223" s="576">
        <f t="shared" si="625"/>
        <v>0</v>
      </c>
      <c r="BE223" s="577">
        <f t="shared" si="625"/>
        <v>0</v>
      </c>
      <c r="BF223" s="574"/>
      <c r="BG223" s="575"/>
      <c r="BH223" s="576">
        <f t="shared" si="626"/>
        <v>0</v>
      </c>
      <c r="BI223" s="577">
        <f t="shared" si="626"/>
        <v>0</v>
      </c>
      <c r="BJ223" s="576">
        <f t="shared" si="627"/>
        <v>0</v>
      </c>
      <c r="BK223" s="577">
        <f t="shared" si="627"/>
        <v>0</v>
      </c>
      <c r="BL223" s="576">
        <f t="shared" si="628"/>
        <v>0</v>
      </c>
      <c r="BM223" s="577">
        <f t="shared" si="628"/>
        <v>0</v>
      </c>
      <c r="BN223" s="574">
        <v>104</v>
      </c>
      <c r="BO223" s="575">
        <v>98</v>
      </c>
      <c r="BP223" s="576">
        <f t="shared" si="629"/>
        <v>0</v>
      </c>
      <c r="BQ223" s="577">
        <f t="shared" si="629"/>
        <v>0</v>
      </c>
      <c r="BR223" s="574">
        <v>45</v>
      </c>
      <c r="BS223" s="575">
        <v>41</v>
      </c>
      <c r="BT223" s="576">
        <f t="shared" si="630"/>
        <v>0</v>
      </c>
      <c r="BU223" s="577">
        <f t="shared" si="630"/>
        <v>0</v>
      </c>
      <c r="BV223" s="574"/>
      <c r="BW223" s="575"/>
      <c r="BX223" s="576">
        <f t="shared" si="631"/>
        <v>0</v>
      </c>
      <c r="BY223" s="577">
        <f t="shared" si="631"/>
        <v>0</v>
      </c>
      <c r="BZ223" s="576">
        <f t="shared" si="632"/>
        <v>149</v>
      </c>
      <c r="CA223" s="577">
        <f t="shared" si="632"/>
        <v>139</v>
      </c>
      <c r="CB223" s="576">
        <f t="shared" si="633"/>
        <v>0</v>
      </c>
      <c r="CC223" s="577">
        <f t="shared" si="633"/>
        <v>0</v>
      </c>
      <c r="CD223" s="574">
        <v>2.6024464831804299</v>
      </c>
      <c r="CE223" s="575">
        <v>2.9385964912280702</v>
      </c>
      <c r="CF223" s="576">
        <f t="shared" si="634"/>
        <v>270.65443425076472</v>
      </c>
      <c r="CG223" s="577">
        <f t="shared" si="634"/>
        <v>287.98245614035091</v>
      </c>
      <c r="CH223" s="574">
        <v>4.2592592592592604</v>
      </c>
      <c r="CI223" s="575">
        <v>4.1666666666666696</v>
      </c>
      <c r="CJ223" s="576">
        <f t="shared" si="635"/>
        <v>191.66666666666671</v>
      </c>
      <c r="CK223" s="577">
        <f t="shared" si="635"/>
        <v>170.83333333333346</v>
      </c>
      <c r="CL223" s="574"/>
      <c r="CM223" s="575"/>
      <c r="CN223" s="576">
        <f t="shared" si="636"/>
        <v>0</v>
      </c>
      <c r="CO223" s="577">
        <f t="shared" si="636"/>
        <v>0</v>
      </c>
      <c r="CP223" s="576">
        <f t="shared" si="637"/>
        <v>3.1028261806539019</v>
      </c>
      <c r="CQ223" s="577">
        <f t="shared" si="637"/>
        <v>3.3008330177962906</v>
      </c>
      <c r="CR223" s="576">
        <f t="shared" si="638"/>
        <v>462.32110091743141</v>
      </c>
      <c r="CS223" s="577">
        <f t="shared" si="638"/>
        <v>458.81578947368439</v>
      </c>
      <c r="CT223" s="574"/>
      <c r="CU223" s="575"/>
      <c r="CV223" s="576">
        <f t="shared" si="639"/>
        <v>0</v>
      </c>
      <c r="CW223" s="577">
        <f t="shared" si="639"/>
        <v>0</v>
      </c>
      <c r="CX223" s="574"/>
      <c r="CY223" s="575"/>
      <c r="CZ223" s="576">
        <f t="shared" si="640"/>
        <v>0</v>
      </c>
      <c r="DA223" s="577">
        <f t="shared" si="640"/>
        <v>0</v>
      </c>
      <c r="DB223" s="574"/>
      <c r="DC223" s="575"/>
      <c r="DD223" s="576">
        <f t="shared" si="641"/>
        <v>0</v>
      </c>
      <c r="DE223" s="577">
        <f t="shared" si="641"/>
        <v>0</v>
      </c>
      <c r="DF223" s="576">
        <f t="shared" si="642"/>
        <v>0</v>
      </c>
      <c r="DG223" s="577">
        <f t="shared" si="642"/>
        <v>0</v>
      </c>
      <c r="DH223" s="576">
        <f t="shared" si="643"/>
        <v>0</v>
      </c>
      <c r="DI223" s="577">
        <f t="shared" si="643"/>
        <v>0</v>
      </c>
      <c r="DJ223" s="576">
        <f t="shared" si="644"/>
        <v>216</v>
      </c>
      <c r="DK223" s="577">
        <f t="shared" si="644"/>
        <v>210</v>
      </c>
      <c r="DL223" s="576">
        <f t="shared" si="644"/>
        <v>0</v>
      </c>
      <c r="DM223" s="577">
        <f t="shared" si="644"/>
        <v>0</v>
      </c>
      <c r="DN223" s="576">
        <f t="shared" si="645"/>
        <v>3.4416133185368349</v>
      </c>
      <c r="DO223" s="577">
        <f t="shared" si="645"/>
        <v>3.843753992825202</v>
      </c>
      <c r="DP223" s="576">
        <f t="shared" si="646"/>
        <v>743.38847680395634</v>
      </c>
      <c r="DQ223" s="577">
        <f t="shared" si="646"/>
        <v>807.18833849329246</v>
      </c>
      <c r="DR223" s="576">
        <f t="shared" si="647"/>
        <v>0</v>
      </c>
      <c r="DS223" s="577">
        <f t="shared" si="647"/>
        <v>0</v>
      </c>
      <c r="DT223" s="576">
        <f t="shared" si="648"/>
        <v>0</v>
      </c>
      <c r="DU223" s="577">
        <f t="shared" si="648"/>
        <v>0</v>
      </c>
      <c r="DV223" s="574">
        <v>23</v>
      </c>
      <c r="DW223" s="575">
        <v>23</v>
      </c>
      <c r="DX223" s="576">
        <f t="shared" si="649"/>
        <v>0</v>
      </c>
      <c r="DY223" s="577">
        <f t="shared" si="649"/>
        <v>0</v>
      </c>
      <c r="DZ223" s="574">
        <v>21</v>
      </c>
      <c r="EA223" s="575">
        <v>18</v>
      </c>
      <c r="EB223" s="576">
        <f t="shared" si="650"/>
        <v>0</v>
      </c>
      <c r="EC223" s="577">
        <f t="shared" si="650"/>
        <v>0</v>
      </c>
      <c r="ED223" s="574"/>
      <c r="EE223" s="575"/>
      <c r="EF223" s="576">
        <f t="shared" si="651"/>
        <v>0</v>
      </c>
      <c r="EG223" s="577">
        <f t="shared" si="651"/>
        <v>0</v>
      </c>
      <c r="EH223" s="576">
        <f t="shared" si="652"/>
        <v>44</v>
      </c>
      <c r="EI223" s="577">
        <f t="shared" si="652"/>
        <v>41</v>
      </c>
      <c r="EJ223" s="576">
        <f t="shared" si="653"/>
        <v>0</v>
      </c>
      <c r="EK223" s="577">
        <f t="shared" si="653"/>
        <v>0</v>
      </c>
      <c r="EL223" s="574">
        <v>1.7066666666666701</v>
      </c>
      <c r="EM223" s="575">
        <v>1.7619047619047601</v>
      </c>
      <c r="EN223" s="576">
        <f t="shared" si="654"/>
        <v>39.253333333333416</v>
      </c>
      <c r="EO223" s="577">
        <f t="shared" si="654"/>
        <v>40.523809523809483</v>
      </c>
      <c r="EP223" s="574">
        <v>2.8030303030303001</v>
      </c>
      <c r="EQ223" s="575">
        <v>3.1904761904761898</v>
      </c>
      <c r="ER223" s="576">
        <f t="shared" si="655"/>
        <v>58.863636363636303</v>
      </c>
      <c r="ES223" s="577">
        <f t="shared" si="655"/>
        <v>57.428571428571416</v>
      </c>
      <c r="ET223" s="574"/>
      <c r="EU223" s="575"/>
      <c r="EV223" s="576">
        <f t="shared" si="656"/>
        <v>0</v>
      </c>
      <c r="EW223" s="577">
        <f t="shared" si="656"/>
        <v>0</v>
      </c>
      <c r="EX223" s="576">
        <f t="shared" si="657"/>
        <v>2.2299311294765847</v>
      </c>
      <c r="EY223" s="577">
        <f t="shared" si="657"/>
        <v>2.3890824622531928</v>
      </c>
      <c r="EZ223" s="576">
        <f t="shared" si="658"/>
        <v>98.116969696969733</v>
      </c>
      <c r="FA223" s="577">
        <f t="shared" si="658"/>
        <v>97.952380952380906</v>
      </c>
      <c r="FB223" s="574"/>
      <c r="FC223" s="575"/>
      <c r="FD223" s="576">
        <f t="shared" si="659"/>
        <v>0</v>
      </c>
      <c r="FE223" s="577">
        <f t="shared" si="659"/>
        <v>0</v>
      </c>
      <c r="FF223" s="574"/>
      <c r="FG223" s="575"/>
      <c r="FH223" s="576">
        <f t="shared" si="660"/>
        <v>0</v>
      </c>
      <c r="FI223" s="577">
        <f t="shared" si="660"/>
        <v>0</v>
      </c>
      <c r="FJ223" s="574"/>
      <c r="FK223" s="575"/>
      <c r="FL223" s="576">
        <f t="shared" si="661"/>
        <v>0</v>
      </c>
      <c r="FM223" s="577">
        <f t="shared" si="661"/>
        <v>0</v>
      </c>
      <c r="FN223" s="576">
        <f t="shared" si="662"/>
        <v>0</v>
      </c>
      <c r="FO223" s="577">
        <f t="shared" si="662"/>
        <v>0</v>
      </c>
      <c r="FP223" s="576">
        <f t="shared" si="663"/>
        <v>0</v>
      </c>
      <c r="FQ223" s="577">
        <f t="shared" si="663"/>
        <v>0</v>
      </c>
      <c r="FR223" s="574"/>
      <c r="FS223" s="575"/>
      <c r="FT223" s="576">
        <f t="shared" si="664"/>
        <v>0</v>
      </c>
      <c r="FU223" s="577">
        <f t="shared" si="664"/>
        <v>0</v>
      </c>
      <c r="FV223" s="574"/>
      <c r="FW223" s="575"/>
      <c r="FX223" s="576">
        <f t="shared" si="665"/>
        <v>0</v>
      </c>
      <c r="FY223" s="577">
        <f t="shared" si="665"/>
        <v>0</v>
      </c>
      <c r="FZ223" s="574"/>
      <c r="GA223" s="575"/>
      <c r="GB223" s="576">
        <f t="shared" si="666"/>
        <v>0</v>
      </c>
      <c r="GC223" s="577">
        <f t="shared" si="666"/>
        <v>0</v>
      </c>
      <c r="GD223" s="576">
        <f t="shared" si="667"/>
        <v>127</v>
      </c>
      <c r="GE223" s="577">
        <f t="shared" si="667"/>
        <v>122</v>
      </c>
      <c r="GF223" s="576">
        <f t="shared" si="667"/>
        <v>0</v>
      </c>
      <c r="GG223" s="577">
        <f t="shared" si="667"/>
        <v>0</v>
      </c>
      <c r="GH223" s="576">
        <f t="shared" si="668"/>
        <v>309.90776758409811</v>
      </c>
      <c r="GI223" s="577">
        <f t="shared" si="668"/>
        <v>330.17293233082705</v>
      </c>
      <c r="GJ223" s="590"/>
      <c r="GK223" s="577" t="str">
        <f t="shared" si="601"/>
        <v/>
      </c>
      <c r="GL223" s="576">
        <f t="shared" si="669"/>
        <v>133</v>
      </c>
      <c r="GM223" s="577">
        <f t="shared" si="669"/>
        <v>129</v>
      </c>
      <c r="GN223" s="576">
        <f t="shared" si="669"/>
        <v>0</v>
      </c>
      <c r="GO223" s="577">
        <f t="shared" si="669"/>
        <v>0</v>
      </c>
      <c r="GP223" s="576">
        <f t="shared" si="670"/>
        <v>531.59767891682793</v>
      </c>
      <c r="GQ223" s="577">
        <f t="shared" si="670"/>
        <v>574.96778711484626</v>
      </c>
      <c r="GR223" s="576">
        <f t="shared" si="671"/>
        <v>0</v>
      </c>
      <c r="GS223" s="577">
        <f t="shared" si="671"/>
        <v>0</v>
      </c>
      <c r="GT223" s="576">
        <f t="shared" si="672"/>
        <v>260</v>
      </c>
      <c r="GU223" s="577">
        <f t="shared" si="672"/>
        <v>251</v>
      </c>
      <c r="GV223" s="576">
        <f t="shared" si="672"/>
        <v>0</v>
      </c>
      <c r="GW223" s="577">
        <f t="shared" si="672"/>
        <v>0</v>
      </c>
      <c r="GX223" s="576">
        <f t="shared" si="673"/>
        <v>841.50544650092604</v>
      </c>
      <c r="GY223" s="577">
        <f t="shared" si="673"/>
        <v>905.14071944567331</v>
      </c>
      <c r="GZ223" s="576" t="str">
        <f t="shared" si="673"/>
        <v/>
      </c>
      <c r="HA223" s="577" t="str">
        <f t="shared" si="673"/>
        <v/>
      </c>
      <c r="HB223" s="576">
        <f t="shared" si="674"/>
        <v>0</v>
      </c>
      <c r="HC223" s="577">
        <f t="shared" si="674"/>
        <v>0</v>
      </c>
      <c r="HD223" s="576">
        <f t="shared" si="674"/>
        <v>0</v>
      </c>
      <c r="HE223" s="577">
        <f t="shared" si="674"/>
        <v>0</v>
      </c>
      <c r="HF223" s="576" t="str">
        <f t="shared" si="675"/>
        <v/>
      </c>
      <c r="HG223" s="577" t="str">
        <f t="shared" si="675"/>
        <v/>
      </c>
      <c r="HH223" s="576" t="str">
        <f t="shared" si="676"/>
        <v/>
      </c>
      <c r="HI223" s="577" t="str">
        <f t="shared" si="676"/>
        <v/>
      </c>
      <c r="HJ223" s="576">
        <f t="shared" si="677"/>
        <v>841.50544650092604</v>
      </c>
      <c r="HK223" s="577">
        <f t="shared" si="677"/>
        <v>905.14071944567331</v>
      </c>
      <c r="HL223" s="576" t="str">
        <f t="shared" si="678"/>
        <v/>
      </c>
      <c r="HM223" s="577" t="str">
        <f t="shared" si="678"/>
        <v/>
      </c>
    </row>
    <row r="224" spans="1:221">
      <c r="A224" s="80" t="s">
        <v>540</v>
      </c>
      <c r="B224" s="81" t="s">
        <v>564</v>
      </c>
      <c r="C224" s="105"/>
      <c r="D224" s="83">
        <v>198206</v>
      </c>
      <c r="E224" s="524">
        <v>10</v>
      </c>
      <c r="F224" s="574">
        <v>244</v>
      </c>
      <c r="G224" s="575">
        <v>226</v>
      </c>
      <c r="H224" s="574">
        <v>15</v>
      </c>
      <c r="I224" s="575">
        <v>8</v>
      </c>
      <c r="J224" s="576">
        <f t="shared" si="612"/>
        <v>229</v>
      </c>
      <c r="K224" s="577">
        <f t="shared" si="612"/>
        <v>218</v>
      </c>
      <c r="L224" s="574"/>
      <c r="M224" s="575"/>
      <c r="N224" s="581">
        <f t="shared" si="613"/>
        <v>229</v>
      </c>
      <c r="O224" s="582">
        <f t="shared" si="613"/>
        <v>218</v>
      </c>
      <c r="P224" s="581">
        <f t="shared" si="613"/>
        <v>0</v>
      </c>
      <c r="Q224" s="582">
        <f t="shared" si="613"/>
        <v>0</v>
      </c>
      <c r="R224" s="574">
        <v>1</v>
      </c>
      <c r="S224" s="575">
        <v>1</v>
      </c>
      <c r="T224" s="576">
        <f t="shared" si="614"/>
        <v>0</v>
      </c>
      <c r="U224" s="577">
        <f t="shared" si="614"/>
        <v>0</v>
      </c>
      <c r="V224" s="574">
        <v>19</v>
      </c>
      <c r="W224" s="575">
        <v>34</v>
      </c>
      <c r="X224" s="576">
        <f t="shared" si="615"/>
        <v>0</v>
      </c>
      <c r="Y224" s="577">
        <f t="shared" si="615"/>
        <v>0</v>
      </c>
      <c r="Z224" s="574"/>
      <c r="AA224" s="575"/>
      <c r="AB224" s="576">
        <f t="shared" si="616"/>
        <v>0</v>
      </c>
      <c r="AC224" s="577">
        <f t="shared" si="616"/>
        <v>0</v>
      </c>
      <c r="AD224" s="576">
        <f t="shared" si="617"/>
        <v>20</v>
      </c>
      <c r="AE224" s="577">
        <f t="shared" si="617"/>
        <v>35</v>
      </c>
      <c r="AF224" s="576">
        <f t="shared" si="618"/>
        <v>0</v>
      </c>
      <c r="AG224" s="577">
        <f t="shared" si="618"/>
        <v>0</v>
      </c>
      <c r="AH224" s="574">
        <v>5.6666666666666696</v>
      </c>
      <c r="AI224" s="575">
        <v>1.3333333333333299</v>
      </c>
      <c r="AJ224" s="576">
        <f t="shared" si="619"/>
        <v>5.6666666666666696</v>
      </c>
      <c r="AK224" s="577">
        <f t="shared" si="619"/>
        <v>1.3333333333333299</v>
      </c>
      <c r="AL224" s="574">
        <v>6.1578947368421098</v>
      </c>
      <c r="AM224" s="575">
        <v>5.2666666666666702</v>
      </c>
      <c r="AN224" s="576">
        <f t="shared" si="620"/>
        <v>117.00000000000009</v>
      </c>
      <c r="AO224" s="577">
        <f t="shared" si="620"/>
        <v>179.06666666666678</v>
      </c>
      <c r="AP224" s="574"/>
      <c r="AQ224" s="575"/>
      <c r="AR224" s="576">
        <f t="shared" si="621"/>
        <v>0</v>
      </c>
      <c r="AS224" s="577">
        <f t="shared" si="621"/>
        <v>0</v>
      </c>
      <c r="AT224" s="576">
        <f t="shared" si="622"/>
        <v>6.1333333333333382</v>
      </c>
      <c r="AU224" s="577">
        <f t="shared" si="622"/>
        <v>5.1542857142857175</v>
      </c>
      <c r="AV224" s="576">
        <f t="shared" si="623"/>
        <v>122.66666666666677</v>
      </c>
      <c r="AW224" s="577">
        <f t="shared" si="623"/>
        <v>180.40000000000012</v>
      </c>
      <c r="AX224" s="574"/>
      <c r="AY224" s="575"/>
      <c r="AZ224" s="576">
        <f t="shared" si="624"/>
        <v>0</v>
      </c>
      <c r="BA224" s="577">
        <f t="shared" si="624"/>
        <v>0</v>
      </c>
      <c r="BB224" s="574"/>
      <c r="BC224" s="575"/>
      <c r="BD224" s="576">
        <f t="shared" si="625"/>
        <v>0</v>
      </c>
      <c r="BE224" s="577">
        <f t="shared" si="625"/>
        <v>0</v>
      </c>
      <c r="BF224" s="574"/>
      <c r="BG224" s="575"/>
      <c r="BH224" s="576">
        <f t="shared" si="626"/>
        <v>0</v>
      </c>
      <c r="BI224" s="577">
        <f t="shared" si="626"/>
        <v>0</v>
      </c>
      <c r="BJ224" s="576">
        <f t="shared" si="627"/>
        <v>0</v>
      </c>
      <c r="BK224" s="577">
        <f t="shared" si="627"/>
        <v>0</v>
      </c>
      <c r="BL224" s="576">
        <f t="shared" si="628"/>
        <v>0</v>
      </c>
      <c r="BM224" s="577">
        <f t="shared" si="628"/>
        <v>0</v>
      </c>
      <c r="BN224" s="574">
        <v>87</v>
      </c>
      <c r="BO224" s="575">
        <v>77</v>
      </c>
      <c r="BP224" s="576">
        <f t="shared" si="629"/>
        <v>0</v>
      </c>
      <c r="BQ224" s="577">
        <f t="shared" si="629"/>
        <v>0</v>
      </c>
      <c r="BR224" s="574">
        <v>67</v>
      </c>
      <c r="BS224" s="575">
        <v>65</v>
      </c>
      <c r="BT224" s="576">
        <f t="shared" si="630"/>
        <v>0</v>
      </c>
      <c r="BU224" s="577">
        <f t="shared" si="630"/>
        <v>0</v>
      </c>
      <c r="BV224" s="574"/>
      <c r="BW224" s="575"/>
      <c r="BX224" s="576">
        <f t="shared" si="631"/>
        <v>0</v>
      </c>
      <c r="BY224" s="577">
        <f t="shared" si="631"/>
        <v>0</v>
      </c>
      <c r="BZ224" s="576">
        <f t="shared" si="632"/>
        <v>154</v>
      </c>
      <c r="CA224" s="577">
        <f t="shared" si="632"/>
        <v>142</v>
      </c>
      <c r="CB224" s="576">
        <f t="shared" si="633"/>
        <v>0</v>
      </c>
      <c r="CC224" s="577">
        <f t="shared" si="633"/>
        <v>0</v>
      </c>
      <c r="CD224" s="574">
        <v>3.4384057971014501</v>
      </c>
      <c r="CE224" s="575">
        <v>3.3624999999999998</v>
      </c>
      <c r="CF224" s="576">
        <f t="shared" si="634"/>
        <v>299.14130434782618</v>
      </c>
      <c r="CG224" s="577">
        <f t="shared" si="634"/>
        <v>258.91249999999997</v>
      </c>
      <c r="CH224" s="574">
        <v>5.3059360730593603</v>
      </c>
      <c r="CI224" s="575">
        <v>4.5392156862745097</v>
      </c>
      <c r="CJ224" s="576">
        <f t="shared" si="635"/>
        <v>355.49771689497715</v>
      </c>
      <c r="CK224" s="577">
        <f t="shared" si="635"/>
        <v>295.04901960784315</v>
      </c>
      <c r="CL224" s="574"/>
      <c r="CM224" s="575"/>
      <c r="CN224" s="576">
        <f t="shared" si="636"/>
        <v>0</v>
      </c>
      <c r="CO224" s="577">
        <f t="shared" si="636"/>
        <v>0</v>
      </c>
      <c r="CP224" s="576">
        <f t="shared" si="637"/>
        <v>4.250902735342879</v>
      </c>
      <c r="CQ224" s="577">
        <f t="shared" si="637"/>
        <v>3.901137462027064</v>
      </c>
      <c r="CR224" s="576">
        <f t="shared" si="638"/>
        <v>654.63902124280332</v>
      </c>
      <c r="CS224" s="577">
        <f t="shared" si="638"/>
        <v>553.96151960784312</v>
      </c>
      <c r="CT224" s="574"/>
      <c r="CU224" s="575"/>
      <c r="CV224" s="576">
        <f t="shared" si="639"/>
        <v>0</v>
      </c>
      <c r="CW224" s="577">
        <f t="shared" si="639"/>
        <v>0</v>
      </c>
      <c r="CX224" s="574"/>
      <c r="CY224" s="575"/>
      <c r="CZ224" s="576">
        <f t="shared" si="640"/>
        <v>0</v>
      </c>
      <c r="DA224" s="577">
        <f t="shared" si="640"/>
        <v>0</v>
      </c>
      <c r="DB224" s="574"/>
      <c r="DC224" s="575"/>
      <c r="DD224" s="576">
        <f t="shared" si="641"/>
        <v>0</v>
      </c>
      <c r="DE224" s="577">
        <f t="shared" si="641"/>
        <v>0</v>
      </c>
      <c r="DF224" s="576">
        <f t="shared" si="642"/>
        <v>0</v>
      </c>
      <c r="DG224" s="577">
        <f t="shared" si="642"/>
        <v>0</v>
      </c>
      <c r="DH224" s="576">
        <f t="shared" si="643"/>
        <v>0</v>
      </c>
      <c r="DI224" s="577">
        <f t="shared" si="643"/>
        <v>0</v>
      </c>
      <c r="DJ224" s="576">
        <f t="shared" si="644"/>
        <v>174</v>
      </c>
      <c r="DK224" s="577">
        <f t="shared" si="644"/>
        <v>177</v>
      </c>
      <c r="DL224" s="576">
        <f t="shared" si="644"/>
        <v>0</v>
      </c>
      <c r="DM224" s="577">
        <f t="shared" si="644"/>
        <v>0</v>
      </c>
      <c r="DN224" s="576">
        <f t="shared" si="645"/>
        <v>4.4672740684452306</v>
      </c>
      <c r="DO224" s="577">
        <f t="shared" si="645"/>
        <v>4.1489351390273628</v>
      </c>
      <c r="DP224" s="576">
        <f t="shared" si="646"/>
        <v>777.30568790947007</v>
      </c>
      <c r="DQ224" s="577">
        <f t="shared" si="646"/>
        <v>734.36151960784321</v>
      </c>
      <c r="DR224" s="576">
        <f t="shared" si="647"/>
        <v>0</v>
      </c>
      <c r="DS224" s="577">
        <f t="shared" si="647"/>
        <v>0</v>
      </c>
      <c r="DT224" s="576">
        <f t="shared" si="648"/>
        <v>0</v>
      </c>
      <c r="DU224" s="577">
        <f t="shared" si="648"/>
        <v>0</v>
      </c>
      <c r="DV224" s="574">
        <v>30</v>
      </c>
      <c r="DW224" s="575">
        <v>15</v>
      </c>
      <c r="DX224" s="576">
        <f t="shared" si="649"/>
        <v>0</v>
      </c>
      <c r="DY224" s="577">
        <f t="shared" si="649"/>
        <v>0</v>
      </c>
      <c r="DZ224" s="574">
        <v>25</v>
      </c>
      <c r="EA224" s="575">
        <v>26</v>
      </c>
      <c r="EB224" s="576">
        <f t="shared" si="650"/>
        <v>0</v>
      </c>
      <c r="EC224" s="577">
        <f t="shared" si="650"/>
        <v>0</v>
      </c>
      <c r="ED224" s="574"/>
      <c r="EE224" s="575"/>
      <c r="EF224" s="576">
        <f t="shared" si="651"/>
        <v>0</v>
      </c>
      <c r="EG224" s="577">
        <f t="shared" si="651"/>
        <v>0</v>
      </c>
      <c r="EH224" s="576">
        <f t="shared" si="652"/>
        <v>55</v>
      </c>
      <c r="EI224" s="577">
        <f t="shared" si="652"/>
        <v>41</v>
      </c>
      <c r="EJ224" s="576">
        <f t="shared" si="653"/>
        <v>0</v>
      </c>
      <c r="EK224" s="577">
        <f t="shared" si="653"/>
        <v>0</v>
      </c>
      <c r="EL224" s="574">
        <v>2.4901960784313699</v>
      </c>
      <c r="EM224" s="575">
        <v>2.2291666666666701</v>
      </c>
      <c r="EN224" s="576">
        <f t="shared" si="654"/>
        <v>74.705882352941103</v>
      </c>
      <c r="EO224" s="577">
        <f t="shared" si="654"/>
        <v>33.43750000000005</v>
      </c>
      <c r="EP224" s="574">
        <v>3.0266666666666699</v>
      </c>
      <c r="EQ224" s="575">
        <v>2.8846153846153801</v>
      </c>
      <c r="ER224" s="576">
        <f t="shared" si="655"/>
        <v>75.666666666666742</v>
      </c>
      <c r="ES224" s="577">
        <f t="shared" si="655"/>
        <v>74.999999999999886</v>
      </c>
      <c r="ET224" s="574"/>
      <c r="EU224" s="575"/>
      <c r="EV224" s="576">
        <f t="shared" si="656"/>
        <v>0</v>
      </c>
      <c r="EW224" s="577">
        <f t="shared" si="656"/>
        <v>0</v>
      </c>
      <c r="EX224" s="576">
        <f t="shared" si="657"/>
        <v>2.7340463458110515</v>
      </c>
      <c r="EY224" s="577">
        <f t="shared" si="657"/>
        <v>2.6448170731707301</v>
      </c>
      <c r="EZ224" s="576">
        <f t="shared" si="658"/>
        <v>150.37254901960785</v>
      </c>
      <c r="FA224" s="577">
        <f t="shared" si="658"/>
        <v>108.43749999999993</v>
      </c>
      <c r="FB224" s="574"/>
      <c r="FC224" s="575"/>
      <c r="FD224" s="576">
        <f t="shared" si="659"/>
        <v>0</v>
      </c>
      <c r="FE224" s="577">
        <f t="shared" si="659"/>
        <v>0</v>
      </c>
      <c r="FF224" s="574"/>
      <c r="FG224" s="575"/>
      <c r="FH224" s="576">
        <f t="shared" si="660"/>
        <v>0</v>
      </c>
      <c r="FI224" s="577">
        <f t="shared" si="660"/>
        <v>0</v>
      </c>
      <c r="FJ224" s="574"/>
      <c r="FK224" s="575"/>
      <c r="FL224" s="576">
        <f t="shared" si="661"/>
        <v>0</v>
      </c>
      <c r="FM224" s="577">
        <f t="shared" si="661"/>
        <v>0</v>
      </c>
      <c r="FN224" s="576">
        <f t="shared" si="662"/>
        <v>0</v>
      </c>
      <c r="FO224" s="577">
        <f t="shared" si="662"/>
        <v>0</v>
      </c>
      <c r="FP224" s="576">
        <f t="shared" si="663"/>
        <v>0</v>
      </c>
      <c r="FQ224" s="577">
        <f t="shared" si="663"/>
        <v>0</v>
      </c>
      <c r="FR224" s="574"/>
      <c r="FS224" s="575"/>
      <c r="FT224" s="576">
        <f t="shared" si="664"/>
        <v>0</v>
      </c>
      <c r="FU224" s="577">
        <f t="shared" si="664"/>
        <v>0</v>
      </c>
      <c r="FV224" s="574"/>
      <c r="FW224" s="575"/>
      <c r="FX224" s="576">
        <f t="shared" si="665"/>
        <v>0</v>
      </c>
      <c r="FY224" s="577">
        <f t="shared" si="665"/>
        <v>0</v>
      </c>
      <c r="FZ224" s="574"/>
      <c r="GA224" s="575"/>
      <c r="GB224" s="576">
        <f t="shared" si="666"/>
        <v>0</v>
      </c>
      <c r="GC224" s="577">
        <f t="shared" si="666"/>
        <v>0</v>
      </c>
      <c r="GD224" s="576">
        <f t="shared" si="667"/>
        <v>118</v>
      </c>
      <c r="GE224" s="577">
        <f t="shared" si="667"/>
        <v>93</v>
      </c>
      <c r="GF224" s="576">
        <f t="shared" si="667"/>
        <v>0</v>
      </c>
      <c r="GG224" s="577">
        <f t="shared" si="667"/>
        <v>0</v>
      </c>
      <c r="GH224" s="576">
        <f t="shared" si="668"/>
        <v>379.51385336743397</v>
      </c>
      <c r="GI224" s="577">
        <f t="shared" si="668"/>
        <v>293.68333333333334</v>
      </c>
      <c r="GJ224" s="590"/>
      <c r="GK224" s="577" t="str">
        <f t="shared" si="601"/>
        <v/>
      </c>
      <c r="GL224" s="576">
        <f t="shared" si="669"/>
        <v>111</v>
      </c>
      <c r="GM224" s="577">
        <f t="shared" si="669"/>
        <v>125</v>
      </c>
      <c r="GN224" s="576">
        <f t="shared" si="669"/>
        <v>0</v>
      </c>
      <c r="GO224" s="577">
        <f t="shared" si="669"/>
        <v>0</v>
      </c>
      <c r="GP224" s="576">
        <f t="shared" si="670"/>
        <v>548.16438356164394</v>
      </c>
      <c r="GQ224" s="577">
        <f t="shared" si="670"/>
        <v>549.11568627450981</v>
      </c>
      <c r="GR224" s="576">
        <f t="shared" si="671"/>
        <v>0</v>
      </c>
      <c r="GS224" s="577">
        <f t="shared" si="671"/>
        <v>0</v>
      </c>
      <c r="GT224" s="576">
        <f t="shared" si="672"/>
        <v>229</v>
      </c>
      <c r="GU224" s="577">
        <f t="shared" si="672"/>
        <v>218</v>
      </c>
      <c r="GV224" s="576">
        <f t="shared" si="672"/>
        <v>0</v>
      </c>
      <c r="GW224" s="577">
        <f t="shared" si="672"/>
        <v>0</v>
      </c>
      <c r="GX224" s="576">
        <f t="shared" si="673"/>
        <v>927.67823692907791</v>
      </c>
      <c r="GY224" s="577">
        <f t="shared" si="673"/>
        <v>842.79901960784309</v>
      </c>
      <c r="GZ224" s="576" t="str">
        <f t="shared" si="673"/>
        <v/>
      </c>
      <c r="HA224" s="577" t="str">
        <f t="shared" si="673"/>
        <v/>
      </c>
      <c r="HB224" s="576">
        <f t="shared" si="674"/>
        <v>0</v>
      </c>
      <c r="HC224" s="577">
        <f t="shared" si="674"/>
        <v>0</v>
      </c>
      <c r="HD224" s="576">
        <f t="shared" si="674"/>
        <v>0</v>
      </c>
      <c r="HE224" s="577">
        <f t="shared" si="674"/>
        <v>0</v>
      </c>
      <c r="HF224" s="576" t="str">
        <f t="shared" si="675"/>
        <v/>
      </c>
      <c r="HG224" s="577" t="str">
        <f t="shared" si="675"/>
        <v/>
      </c>
      <c r="HH224" s="576" t="str">
        <f t="shared" si="676"/>
        <v/>
      </c>
      <c r="HI224" s="577" t="str">
        <f t="shared" si="676"/>
        <v/>
      </c>
      <c r="HJ224" s="576">
        <f t="shared" si="677"/>
        <v>927.67823692907791</v>
      </c>
      <c r="HK224" s="577">
        <f t="shared" si="677"/>
        <v>842.79901960784309</v>
      </c>
      <c r="HL224" s="576" t="str">
        <f t="shared" si="678"/>
        <v/>
      </c>
      <c r="HM224" s="577" t="str">
        <f t="shared" si="678"/>
        <v/>
      </c>
    </row>
    <row r="225" spans="1:221">
      <c r="A225" s="80" t="s">
        <v>540</v>
      </c>
      <c r="B225" s="81" t="s">
        <v>570</v>
      </c>
      <c r="C225" s="105"/>
      <c r="D225" s="83">
        <v>197814</v>
      </c>
      <c r="E225" s="524">
        <v>10</v>
      </c>
      <c r="F225" s="574">
        <v>297</v>
      </c>
      <c r="G225" s="575">
        <v>369</v>
      </c>
      <c r="H225" s="574">
        <v>14</v>
      </c>
      <c r="I225" s="575">
        <v>35</v>
      </c>
      <c r="J225" s="576">
        <f t="shared" si="612"/>
        <v>283</v>
      </c>
      <c r="K225" s="577">
        <f t="shared" si="612"/>
        <v>334</v>
      </c>
      <c r="L225" s="574"/>
      <c r="M225" s="575"/>
      <c r="N225" s="576">
        <f t="shared" si="613"/>
        <v>283</v>
      </c>
      <c r="O225" s="582">
        <f t="shared" si="613"/>
        <v>334</v>
      </c>
      <c r="P225" s="581">
        <f t="shared" si="613"/>
        <v>0</v>
      </c>
      <c r="Q225" s="582">
        <f t="shared" si="613"/>
        <v>0</v>
      </c>
      <c r="R225" s="574">
        <v>2</v>
      </c>
      <c r="S225" s="575">
        <v>5</v>
      </c>
      <c r="T225" s="576">
        <f t="shared" si="614"/>
        <v>0</v>
      </c>
      <c r="U225" s="577">
        <f t="shared" si="614"/>
        <v>0</v>
      </c>
      <c r="V225" s="574">
        <v>71</v>
      </c>
      <c r="W225" s="575">
        <v>114</v>
      </c>
      <c r="X225" s="576">
        <f t="shared" si="615"/>
        <v>0</v>
      </c>
      <c r="Y225" s="577">
        <f t="shared" si="615"/>
        <v>0</v>
      </c>
      <c r="Z225" s="574"/>
      <c r="AA225" s="575"/>
      <c r="AB225" s="576">
        <f t="shared" si="616"/>
        <v>0</v>
      </c>
      <c r="AC225" s="577">
        <f t="shared" si="616"/>
        <v>0</v>
      </c>
      <c r="AD225" s="576">
        <f t="shared" si="617"/>
        <v>73</v>
      </c>
      <c r="AE225" s="577">
        <f t="shared" si="617"/>
        <v>119</v>
      </c>
      <c r="AF225" s="576">
        <f t="shared" si="618"/>
        <v>0</v>
      </c>
      <c r="AG225" s="577">
        <f t="shared" si="618"/>
        <v>0</v>
      </c>
      <c r="AH225" s="574">
        <v>8.3333333333333304</v>
      </c>
      <c r="AI225" s="575">
        <v>2.9523809523809499</v>
      </c>
      <c r="AJ225" s="576">
        <f t="shared" si="619"/>
        <v>16.666666666666661</v>
      </c>
      <c r="AK225" s="577">
        <f t="shared" si="619"/>
        <v>14.761904761904749</v>
      </c>
      <c r="AL225" s="574">
        <v>5.0601851851851798</v>
      </c>
      <c r="AM225" s="575">
        <v>3.7669172932330799</v>
      </c>
      <c r="AN225" s="576">
        <f t="shared" si="620"/>
        <v>359.27314814814775</v>
      </c>
      <c r="AO225" s="577">
        <f t="shared" si="620"/>
        <v>429.4285714285711</v>
      </c>
      <c r="AP225" s="574"/>
      <c r="AQ225" s="575"/>
      <c r="AR225" s="576">
        <f t="shared" si="621"/>
        <v>0</v>
      </c>
      <c r="AS225" s="577">
        <f t="shared" si="621"/>
        <v>0</v>
      </c>
      <c r="AT225" s="576">
        <f t="shared" si="622"/>
        <v>5.1498604769152667</v>
      </c>
      <c r="AU225" s="577">
        <f t="shared" si="622"/>
        <v>3.7326930772308895</v>
      </c>
      <c r="AV225" s="576">
        <f t="shared" si="623"/>
        <v>375.9398148148145</v>
      </c>
      <c r="AW225" s="577">
        <f t="shared" si="623"/>
        <v>444.19047619047586</v>
      </c>
      <c r="AX225" s="574"/>
      <c r="AY225" s="575"/>
      <c r="AZ225" s="576">
        <f t="shared" si="624"/>
        <v>0</v>
      </c>
      <c r="BA225" s="577">
        <f t="shared" si="624"/>
        <v>0</v>
      </c>
      <c r="BB225" s="574"/>
      <c r="BC225" s="575"/>
      <c r="BD225" s="576">
        <f t="shared" si="625"/>
        <v>0</v>
      </c>
      <c r="BE225" s="577">
        <f t="shared" si="625"/>
        <v>0</v>
      </c>
      <c r="BF225" s="574"/>
      <c r="BG225" s="575"/>
      <c r="BH225" s="576">
        <f t="shared" si="626"/>
        <v>0</v>
      </c>
      <c r="BI225" s="577">
        <f t="shared" si="626"/>
        <v>0</v>
      </c>
      <c r="BJ225" s="576">
        <f t="shared" si="627"/>
        <v>0</v>
      </c>
      <c r="BK225" s="577">
        <f t="shared" si="627"/>
        <v>0</v>
      </c>
      <c r="BL225" s="576">
        <f t="shared" si="628"/>
        <v>0</v>
      </c>
      <c r="BM225" s="577">
        <f t="shared" si="628"/>
        <v>0</v>
      </c>
      <c r="BN225" s="574">
        <v>111</v>
      </c>
      <c r="BO225" s="575">
        <v>98</v>
      </c>
      <c r="BP225" s="576">
        <f t="shared" si="629"/>
        <v>0</v>
      </c>
      <c r="BQ225" s="577">
        <f t="shared" si="629"/>
        <v>0</v>
      </c>
      <c r="BR225" s="574">
        <v>86</v>
      </c>
      <c r="BS225" s="575">
        <v>93</v>
      </c>
      <c r="BT225" s="576">
        <f t="shared" si="630"/>
        <v>0</v>
      </c>
      <c r="BU225" s="577">
        <f t="shared" si="630"/>
        <v>0</v>
      </c>
      <c r="BV225" s="574"/>
      <c r="BW225" s="575"/>
      <c r="BX225" s="576">
        <f t="shared" si="631"/>
        <v>0</v>
      </c>
      <c r="BY225" s="577">
        <f t="shared" si="631"/>
        <v>0</v>
      </c>
      <c r="BZ225" s="576">
        <f t="shared" si="632"/>
        <v>197</v>
      </c>
      <c r="CA225" s="577">
        <f t="shared" si="632"/>
        <v>191</v>
      </c>
      <c r="CB225" s="576">
        <f t="shared" si="633"/>
        <v>0</v>
      </c>
      <c r="CC225" s="577">
        <f t="shared" si="633"/>
        <v>0</v>
      </c>
      <c r="CD225" s="574">
        <v>4.0310734463276798</v>
      </c>
      <c r="CE225" s="575">
        <v>3.51090342679128</v>
      </c>
      <c r="CF225" s="576">
        <f t="shared" si="634"/>
        <v>447.44915254237247</v>
      </c>
      <c r="CG225" s="577">
        <f t="shared" si="634"/>
        <v>344.06853582554544</v>
      </c>
      <c r="CH225" s="574">
        <v>4.7644927536231902</v>
      </c>
      <c r="CI225" s="575">
        <v>5.0798611111111098</v>
      </c>
      <c r="CJ225" s="576">
        <f t="shared" si="635"/>
        <v>409.74637681159436</v>
      </c>
      <c r="CK225" s="577">
        <f t="shared" si="635"/>
        <v>472.4270833333332</v>
      </c>
      <c r="CL225" s="574"/>
      <c r="CM225" s="575"/>
      <c r="CN225" s="576">
        <f t="shared" si="636"/>
        <v>0</v>
      </c>
      <c r="CO225" s="577">
        <f t="shared" si="636"/>
        <v>0</v>
      </c>
      <c r="CP225" s="576">
        <f t="shared" si="637"/>
        <v>4.3512463418983085</v>
      </c>
      <c r="CQ225" s="577">
        <f t="shared" si="637"/>
        <v>4.2748461736066945</v>
      </c>
      <c r="CR225" s="576">
        <f t="shared" si="638"/>
        <v>857.19552935396678</v>
      </c>
      <c r="CS225" s="577">
        <f t="shared" si="638"/>
        <v>816.49561915887864</v>
      </c>
      <c r="CT225" s="574"/>
      <c r="CU225" s="575"/>
      <c r="CV225" s="576">
        <f t="shared" si="639"/>
        <v>0</v>
      </c>
      <c r="CW225" s="577">
        <f t="shared" si="639"/>
        <v>0</v>
      </c>
      <c r="CX225" s="574"/>
      <c r="CY225" s="575"/>
      <c r="CZ225" s="576">
        <f t="shared" si="640"/>
        <v>0</v>
      </c>
      <c r="DA225" s="577">
        <f t="shared" si="640"/>
        <v>0</v>
      </c>
      <c r="DB225" s="574"/>
      <c r="DC225" s="575"/>
      <c r="DD225" s="576">
        <f t="shared" si="641"/>
        <v>0</v>
      </c>
      <c r="DE225" s="577">
        <f t="shared" si="641"/>
        <v>0</v>
      </c>
      <c r="DF225" s="576">
        <f t="shared" si="642"/>
        <v>0</v>
      </c>
      <c r="DG225" s="577">
        <f t="shared" si="642"/>
        <v>0</v>
      </c>
      <c r="DH225" s="576">
        <f t="shared" si="643"/>
        <v>0</v>
      </c>
      <c r="DI225" s="577">
        <f t="shared" si="643"/>
        <v>0</v>
      </c>
      <c r="DJ225" s="576">
        <f t="shared" si="644"/>
        <v>270</v>
      </c>
      <c r="DK225" s="577">
        <f t="shared" si="644"/>
        <v>310</v>
      </c>
      <c r="DL225" s="576">
        <f t="shared" si="644"/>
        <v>0</v>
      </c>
      <c r="DM225" s="577">
        <f t="shared" si="644"/>
        <v>0</v>
      </c>
      <c r="DN225" s="576">
        <f t="shared" si="645"/>
        <v>4.5671679413658568</v>
      </c>
      <c r="DO225" s="577">
        <f t="shared" si="645"/>
        <v>4.0667293398366269</v>
      </c>
      <c r="DP225" s="576">
        <f t="shared" si="646"/>
        <v>1233.1353441687813</v>
      </c>
      <c r="DQ225" s="577">
        <f t="shared" si="646"/>
        <v>1260.6860953493542</v>
      </c>
      <c r="DR225" s="576">
        <f t="shared" si="647"/>
        <v>0</v>
      </c>
      <c r="DS225" s="577">
        <f t="shared" si="647"/>
        <v>0</v>
      </c>
      <c r="DT225" s="576">
        <f t="shared" si="648"/>
        <v>0</v>
      </c>
      <c r="DU225" s="577">
        <f t="shared" si="648"/>
        <v>0</v>
      </c>
      <c r="DV225" s="574">
        <v>8</v>
      </c>
      <c r="DW225" s="575">
        <v>11</v>
      </c>
      <c r="DX225" s="576">
        <f t="shared" si="649"/>
        <v>0</v>
      </c>
      <c r="DY225" s="577">
        <f t="shared" si="649"/>
        <v>0</v>
      </c>
      <c r="DZ225" s="574">
        <v>5</v>
      </c>
      <c r="EA225" s="575">
        <v>13</v>
      </c>
      <c r="EB225" s="576">
        <f t="shared" si="650"/>
        <v>0</v>
      </c>
      <c r="EC225" s="577">
        <f t="shared" si="650"/>
        <v>0</v>
      </c>
      <c r="ED225" s="574"/>
      <c r="EE225" s="575"/>
      <c r="EF225" s="576">
        <f t="shared" si="651"/>
        <v>0</v>
      </c>
      <c r="EG225" s="577">
        <f t="shared" si="651"/>
        <v>0</v>
      </c>
      <c r="EH225" s="576">
        <f t="shared" si="652"/>
        <v>13</v>
      </c>
      <c r="EI225" s="577">
        <f t="shared" si="652"/>
        <v>24</v>
      </c>
      <c r="EJ225" s="576">
        <f t="shared" si="653"/>
        <v>0</v>
      </c>
      <c r="EK225" s="577">
        <f t="shared" si="653"/>
        <v>0</v>
      </c>
      <c r="EL225" s="574">
        <v>3.4583333333333299</v>
      </c>
      <c r="EM225" s="575">
        <v>2.1666666666666701</v>
      </c>
      <c r="EN225" s="576">
        <f t="shared" si="654"/>
        <v>27.666666666666639</v>
      </c>
      <c r="EO225" s="577">
        <f t="shared" si="654"/>
        <v>23.833333333333371</v>
      </c>
      <c r="EP225" s="574">
        <v>8.4</v>
      </c>
      <c r="EQ225" s="575">
        <v>3.3571428571428599</v>
      </c>
      <c r="ER225" s="576">
        <f t="shared" si="655"/>
        <v>42</v>
      </c>
      <c r="ES225" s="577">
        <f t="shared" si="655"/>
        <v>43.642857142857181</v>
      </c>
      <c r="ET225" s="574"/>
      <c r="EU225" s="575"/>
      <c r="EV225" s="576">
        <f t="shared" si="656"/>
        <v>0</v>
      </c>
      <c r="EW225" s="577">
        <f t="shared" si="656"/>
        <v>0</v>
      </c>
      <c r="EX225" s="576">
        <f t="shared" si="657"/>
        <v>5.3589743589743568</v>
      </c>
      <c r="EY225" s="577">
        <f t="shared" si="657"/>
        <v>2.8115079365079398</v>
      </c>
      <c r="EZ225" s="576">
        <f t="shared" si="658"/>
        <v>69.666666666666643</v>
      </c>
      <c r="FA225" s="577">
        <f t="shared" si="658"/>
        <v>67.476190476190553</v>
      </c>
      <c r="FB225" s="574"/>
      <c r="FC225" s="575"/>
      <c r="FD225" s="576">
        <f t="shared" si="659"/>
        <v>0</v>
      </c>
      <c r="FE225" s="577">
        <f t="shared" si="659"/>
        <v>0</v>
      </c>
      <c r="FF225" s="574"/>
      <c r="FG225" s="575"/>
      <c r="FH225" s="576">
        <f t="shared" si="660"/>
        <v>0</v>
      </c>
      <c r="FI225" s="577">
        <f t="shared" si="660"/>
        <v>0</v>
      </c>
      <c r="FJ225" s="574"/>
      <c r="FK225" s="575"/>
      <c r="FL225" s="576">
        <f t="shared" si="661"/>
        <v>0</v>
      </c>
      <c r="FM225" s="577">
        <f t="shared" si="661"/>
        <v>0</v>
      </c>
      <c r="FN225" s="576">
        <f t="shared" si="662"/>
        <v>0</v>
      </c>
      <c r="FO225" s="577">
        <f t="shared" si="662"/>
        <v>0</v>
      </c>
      <c r="FP225" s="576">
        <f t="shared" si="663"/>
        <v>0</v>
      </c>
      <c r="FQ225" s="577">
        <f t="shared" si="663"/>
        <v>0</v>
      </c>
      <c r="FR225" s="574"/>
      <c r="FS225" s="575"/>
      <c r="FT225" s="576">
        <f t="shared" si="664"/>
        <v>0</v>
      </c>
      <c r="FU225" s="577">
        <f t="shared" si="664"/>
        <v>0</v>
      </c>
      <c r="FV225" s="574"/>
      <c r="FW225" s="575"/>
      <c r="FX225" s="576">
        <f t="shared" si="665"/>
        <v>0</v>
      </c>
      <c r="FY225" s="577">
        <f t="shared" si="665"/>
        <v>0</v>
      </c>
      <c r="FZ225" s="574"/>
      <c r="GA225" s="575"/>
      <c r="GB225" s="576">
        <f t="shared" si="666"/>
        <v>0</v>
      </c>
      <c r="GC225" s="577">
        <f t="shared" si="666"/>
        <v>0</v>
      </c>
      <c r="GD225" s="576">
        <f t="shared" si="667"/>
        <v>121</v>
      </c>
      <c r="GE225" s="577">
        <f t="shared" si="667"/>
        <v>114</v>
      </c>
      <c r="GF225" s="576">
        <f t="shared" si="667"/>
        <v>0</v>
      </c>
      <c r="GG225" s="577">
        <f t="shared" si="667"/>
        <v>0</v>
      </c>
      <c r="GH225" s="576">
        <f t="shared" si="668"/>
        <v>491.78248587570579</v>
      </c>
      <c r="GI225" s="577">
        <f t="shared" si="668"/>
        <v>382.66377392078357</v>
      </c>
      <c r="GJ225" s="590"/>
      <c r="GK225" s="577" t="str">
        <f t="shared" si="601"/>
        <v/>
      </c>
      <c r="GL225" s="576">
        <f t="shared" si="669"/>
        <v>162</v>
      </c>
      <c r="GM225" s="577">
        <f t="shared" si="669"/>
        <v>220</v>
      </c>
      <c r="GN225" s="576">
        <f t="shared" si="669"/>
        <v>0</v>
      </c>
      <c r="GO225" s="577">
        <f t="shared" si="669"/>
        <v>0</v>
      </c>
      <c r="GP225" s="576">
        <f t="shared" si="670"/>
        <v>811.01952495974206</v>
      </c>
      <c r="GQ225" s="577">
        <f t="shared" si="670"/>
        <v>945.49851190476159</v>
      </c>
      <c r="GR225" s="576">
        <f t="shared" si="671"/>
        <v>0</v>
      </c>
      <c r="GS225" s="577">
        <f t="shared" si="671"/>
        <v>0</v>
      </c>
      <c r="GT225" s="576">
        <f t="shared" si="672"/>
        <v>283</v>
      </c>
      <c r="GU225" s="577">
        <f t="shared" si="672"/>
        <v>334</v>
      </c>
      <c r="GV225" s="576">
        <f t="shared" si="672"/>
        <v>0</v>
      </c>
      <c r="GW225" s="577">
        <f t="shared" si="672"/>
        <v>0</v>
      </c>
      <c r="GX225" s="576">
        <f t="shared" si="673"/>
        <v>1302.8020108354478</v>
      </c>
      <c r="GY225" s="577">
        <f t="shared" si="673"/>
        <v>1328.162285825545</v>
      </c>
      <c r="GZ225" s="576" t="str">
        <f t="shared" si="673"/>
        <v/>
      </c>
      <c r="HA225" s="577" t="str">
        <f t="shared" si="673"/>
        <v/>
      </c>
      <c r="HB225" s="576">
        <f t="shared" si="674"/>
        <v>0</v>
      </c>
      <c r="HC225" s="577">
        <f t="shared" si="674"/>
        <v>0</v>
      </c>
      <c r="HD225" s="576">
        <f t="shared" si="674"/>
        <v>0</v>
      </c>
      <c r="HE225" s="577">
        <f t="shared" si="674"/>
        <v>0</v>
      </c>
      <c r="HF225" s="576" t="str">
        <f t="shared" si="675"/>
        <v/>
      </c>
      <c r="HG225" s="577" t="str">
        <f t="shared" si="675"/>
        <v/>
      </c>
      <c r="HH225" s="576" t="str">
        <f t="shared" si="676"/>
        <v/>
      </c>
      <c r="HI225" s="577" t="str">
        <f t="shared" si="676"/>
        <v/>
      </c>
      <c r="HJ225" s="576">
        <f t="shared" si="677"/>
        <v>1302.8020108354481</v>
      </c>
      <c r="HK225" s="577">
        <f t="shared" si="677"/>
        <v>1328.1622858255448</v>
      </c>
      <c r="HL225" s="576" t="str">
        <f t="shared" si="678"/>
        <v/>
      </c>
      <c r="HM225" s="577" t="str">
        <f t="shared" si="678"/>
        <v/>
      </c>
    </row>
    <row r="226" spans="1:221">
      <c r="A226" s="80" t="s">
        <v>540</v>
      </c>
      <c r="B226" s="81" t="s">
        <v>579</v>
      </c>
      <c r="C226" s="105"/>
      <c r="D226" s="83">
        <v>198640</v>
      </c>
      <c r="E226" s="524">
        <v>10</v>
      </c>
      <c r="F226" s="574">
        <v>132</v>
      </c>
      <c r="G226" s="575">
        <v>128</v>
      </c>
      <c r="H226" s="574">
        <v>2</v>
      </c>
      <c r="I226" s="575">
        <v>6</v>
      </c>
      <c r="J226" s="576">
        <f t="shared" si="612"/>
        <v>130</v>
      </c>
      <c r="K226" s="577">
        <f t="shared" si="612"/>
        <v>122</v>
      </c>
      <c r="L226" s="574"/>
      <c r="M226" s="575"/>
      <c r="N226" s="581">
        <f t="shared" si="613"/>
        <v>130</v>
      </c>
      <c r="O226" s="582">
        <f t="shared" si="613"/>
        <v>122</v>
      </c>
      <c r="P226" s="581">
        <f t="shared" si="613"/>
        <v>0</v>
      </c>
      <c r="Q226" s="582">
        <f t="shared" si="613"/>
        <v>0</v>
      </c>
      <c r="R226" s="574">
        <v>7</v>
      </c>
      <c r="S226" s="575">
        <v>3</v>
      </c>
      <c r="T226" s="576">
        <f t="shared" si="614"/>
        <v>0</v>
      </c>
      <c r="U226" s="577">
        <f t="shared" si="614"/>
        <v>0</v>
      </c>
      <c r="V226" s="574">
        <v>17</v>
      </c>
      <c r="W226" s="575">
        <v>31</v>
      </c>
      <c r="X226" s="576">
        <f t="shared" si="615"/>
        <v>0</v>
      </c>
      <c r="Y226" s="577">
        <f t="shared" si="615"/>
        <v>0</v>
      </c>
      <c r="Z226" s="574"/>
      <c r="AA226" s="575"/>
      <c r="AB226" s="576">
        <f t="shared" si="616"/>
        <v>0</v>
      </c>
      <c r="AC226" s="577">
        <f t="shared" si="616"/>
        <v>0</v>
      </c>
      <c r="AD226" s="576">
        <f t="shared" si="617"/>
        <v>24</v>
      </c>
      <c r="AE226" s="577">
        <f t="shared" si="617"/>
        <v>34</v>
      </c>
      <c r="AF226" s="576">
        <f t="shared" si="618"/>
        <v>0</v>
      </c>
      <c r="AG226" s="577">
        <f t="shared" si="618"/>
        <v>0</v>
      </c>
      <c r="AH226" s="574">
        <v>1.8571428571428601</v>
      </c>
      <c r="AI226" s="575">
        <v>2.2222222222222201</v>
      </c>
      <c r="AJ226" s="576">
        <f t="shared" si="619"/>
        <v>13.000000000000021</v>
      </c>
      <c r="AK226" s="577">
        <f t="shared" si="619"/>
        <v>6.6666666666666607</v>
      </c>
      <c r="AL226" s="574">
        <v>4.3529411764705896</v>
      </c>
      <c r="AM226" s="575">
        <v>3.2121212121212102</v>
      </c>
      <c r="AN226" s="576">
        <f t="shared" si="620"/>
        <v>74.000000000000028</v>
      </c>
      <c r="AO226" s="577">
        <f t="shared" si="620"/>
        <v>99.575757575757521</v>
      </c>
      <c r="AP226" s="574"/>
      <c r="AQ226" s="575"/>
      <c r="AR226" s="576">
        <f t="shared" si="621"/>
        <v>0</v>
      </c>
      <c r="AS226" s="577">
        <f t="shared" si="621"/>
        <v>0</v>
      </c>
      <c r="AT226" s="576">
        <f t="shared" si="622"/>
        <v>3.6250000000000022</v>
      </c>
      <c r="AU226" s="577">
        <f t="shared" si="622"/>
        <v>3.124777183600711</v>
      </c>
      <c r="AV226" s="576">
        <f t="shared" si="623"/>
        <v>87.000000000000057</v>
      </c>
      <c r="AW226" s="577">
        <f t="shared" si="623"/>
        <v>106.24242424242418</v>
      </c>
      <c r="AX226" s="574"/>
      <c r="AY226" s="575"/>
      <c r="AZ226" s="576">
        <f t="shared" si="624"/>
        <v>0</v>
      </c>
      <c r="BA226" s="577">
        <f t="shared" si="624"/>
        <v>0</v>
      </c>
      <c r="BB226" s="574"/>
      <c r="BC226" s="575"/>
      <c r="BD226" s="576">
        <f t="shared" si="625"/>
        <v>0</v>
      </c>
      <c r="BE226" s="577">
        <f t="shared" si="625"/>
        <v>0</v>
      </c>
      <c r="BF226" s="574"/>
      <c r="BG226" s="575"/>
      <c r="BH226" s="576">
        <f t="shared" si="626"/>
        <v>0</v>
      </c>
      <c r="BI226" s="577">
        <f t="shared" si="626"/>
        <v>0</v>
      </c>
      <c r="BJ226" s="576">
        <f t="shared" si="627"/>
        <v>0</v>
      </c>
      <c r="BK226" s="577">
        <f t="shared" si="627"/>
        <v>0</v>
      </c>
      <c r="BL226" s="576">
        <f t="shared" si="628"/>
        <v>0</v>
      </c>
      <c r="BM226" s="577">
        <f t="shared" si="628"/>
        <v>0</v>
      </c>
      <c r="BN226" s="574">
        <v>70</v>
      </c>
      <c r="BO226" s="575">
        <v>52</v>
      </c>
      <c r="BP226" s="576">
        <f t="shared" si="629"/>
        <v>0</v>
      </c>
      <c r="BQ226" s="577">
        <f t="shared" si="629"/>
        <v>0</v>
      </c>
      <c r="BR226" s="574">
        <v>17</v>
      </c>
      <c r="BS226" s="575">
        <v>17</v>
      </c>
      <c r="BT226" s="576">
        <f t="shared" si="630"/>
        <v>0</v>
      </c>
      <c r="BU226" s="577">
        <f t="shared" si="630"/>
        <v>0</v>
      </c>
      <c r="BV226" s="574"/>
      <c r="BW226" s="575"/>
      <c r="BX226" s="576">
        <f t="shared" si="631"/>
        <v>0</v>
      </c>
      <c r="BY226" s="577">
        <f t="shared" si="631"/>
        <v>0</v>
      </c>
      <c r="BZ226" s="576">
        <f t="shared" si="632"/>
        <v>87</v>
      </c>
      <c r="CA226" s="577">
        <f t="shared" si="632"/>
        <v>69</v>
      </c>
      <c r="CB226" s="576">
        <f t="shared" si="633"/>
        <v>0</v>
      </c>
      <c r="CC226" s="577">
        <f t="shared" si="633"/>
        <v>0</v>
      </c>
      <c r="CD226" s="574">
        <v>3.42253521126761</v>
      </c>
      <c r="CE226" s="575">
        <v>4.7407407407407396</v>
      </c>
      <c r="CF226" s="576">
        <f t="shared" si="634"/>
        <v>239.5774647887327</v>
      </c>
      <c r="CG226" s="577">
        <f t="shared" si="634"/>
        <v>246.51851851851845</v>
      </c>
      <c r="CH226" s="574">
        <v>5.7222222222222197</v>
      </c>
      <c r="CI226" s="575">
        <v>5.0980392156862697</v>
      </c>
      <c r="CJ226" s="576">
        <f t="shared" si="635"/>
        <v>97.277777777777729</v>
      </c>
      <c r="CK226" s="577">
        <f t="shared" si="635"/>
        <v>86.666666666666586</v>
      </c>
      <c r="CL226" s="574"/>
      <c r="CM226" s="575"/>
      <c r="CN226" s="576">
        <f t="shared" si="636"/>
        <v>0</v>
      </c>
      <c r="CO226" s="577">
        <f t="shared" si="636"/>
        <v>0</v>
      </c>
      <c r="CP226" s="576">
        <f t="shared" si="637"/>
        <v>3.8718993398449473</v>
      </c>
      <c r="CQ226" s="577">
        <f t="shared" si="637"/>
        <v>4.8287707997852909</v>
      </c>
      <c r="CR226" s="576">
        <f t="shared" si="638"/>
        <v>336.85524256651041</v>
      </c>
      <c r="CS226" s="577">
        <f t="shared" si="638"/>
        <v>333.18518518518505</v>
      </c>
      <c r="CT226" s="574"/>
      <c r="CU226" s="575"/>
      <c r="CV226" s="576">
        <f t="shared" si="639"/>
        <v>0</v>
      </c>
      <c r="CW226" s="577">
        <f t="shared" si="639"/>
        <v>0</v>
      </c>
      <c r="CX226" s="574"/>
      <c r="CY226" s="575"/>
      <c r="CZ226" s="576">
        <f t="shared" si="640"/>
        <v>0</v>
      </c>
      <c r="DA226" s="577">
        <f t="shared" si="640"/>
        <v>0</v>
      </c>
      <c r="DB226" s="574"/>
      <c r="DC226" s="575"/>
      <c r="DD226" s="576">
        <f t="shared" si="641"/>
        <v>0</v>
      </c>
      <c r="DE226" s="577">
        <f t="shared" si="641"/>
        <v>0</v>
      </c>
      <c r="DF226" s="576">
        <f t="shared" si="642"/>
        <v>0</v>
      </c>
      <c r="DG226" s="577">
        <f t="shared" si="642"/>
        <v>0</v>
      </c>
      <c r="DH226" s="576">
        <f t="shared" si="643"/>
        <v>0</v>
      </c>
      <c r="DI226" s="577">
        <f t="shared" si="643"/>
        <v>0</v>
      </c>
      <c r="DJ226" s="576">
        <f t="shared" si="644"/>
        <v>111</v>
      </c>
      <c r="DK226" s="577">
        <f t="shared" si="644"/>
        <v>103</v>
      </c>
      <c r="DL226" s="576">
        <f t="shared" si="644"/>
        <v>0</v>
      </c>
      <c r="DM226" s="577">
        <f t="shared" si="644"/>
        <v>0</v>
      </c>
      <c r="DN226" s="576">
        <f t="shared" si="645"/>
        <v>3.8185156987973916</v>
      </c>
      <c r="DO226" s="577">
        <f t="shared" si="645"/>
        <v>4.2662874701709637</v>
      </c>
      <c r="DP226" s="576">
        <f t="shared" si="646"/>
        <v>423.85524256651047</v>
      </c>
      <c r="DQ226" s="577">
        <f t="shared" si="646"/>
        <v>439.42760942760924</v>
      </c>
      <c r="DR226" s="576">
        <f t="shared" si="647"/>
        <v>0</v>
      </c>
      <c r="DS226" s="577">
        <f t="shared" si="647"/>
        <v>0</v>
      </c>
      <c r="DT226" s="576">
        <f t="shared" si="648"/>
        <v>0</v>
      </c>
      <c r="DU226" s="577">
        <f t="shared" si="648"/>
        <v>0</v>
      </c>
      <c r="DV226" s="574">
        <v>15</v>
      </c>
      <c r="DW226" s="575">
        <v>13</v>
      </c>
      <c r="DX226" s="576">
        <f t="shared" si="649"/>
        <v>0</v>
      </c>
      <c r="DY226" s="577">
        <f t="shared" si="649"/>
        <v>0</v>
      </c>
      <c r="DZ226" s="574">
        <v>4</v>
      </c>
      <c r="EA226" s="575">
        <v>6</v>
      </c>
      <c r="EB226" s="576">
        <f t="shared" si="650"/>
        <v>0</v>
      </c>
      <c r="EC226" s="577">
        <f t="shared" si="650"/>
        <v>0</v>
      </c>
      <c r="ED226" s="574"/>
      <c r="EE226" s="575"/>
      <c r="EF226" s="576">
        <f t="shared" si="651"/>
        <v>0</v>
      </c>
      <c r="EG226" s="577">
        <f t="shared" si="651"/>
        <v>0</v>
      </c>
      <c r="EH226" s="576">
        <f t="shared" si="652"/>
        <v>19</v>
      </c>
      <c r="EI226" s="577">
        <f t="shared" si="652"/>
        <v>19</v>
      </c>
      <c r="EJ226" s="576">
        <f t="shared" si="653"/>
        <v>0</v>
      </c>
      <c r="EK226" s="577">
        <f t="shared" si="653"/>
        <v>0</v>
      </c>
      <c r="EL226" s="574">
        <v>3.37777777777778</v>
      </c>
      <c r="EM226" s="575">
        <v>2.2380952380952399</v>
      </c>
      <c r="EN226" s="576">
        <f t="shared" si="654"/>
        <v>50.6666666666667</v>
      </c>
      <c r="EO226" s="577">
        <f t="shared" si="654"/>
        <v>29.09523809523812</v>
      </c>
      <c r="EP226" s="574">
        <v>2.3333333333333299</v>
      </c>
      <c r="EQ226" s="575">
        <v>3.38095238095238</v>
      </c>
      <c r="ER226" s="576">
        <f t="shared" si="655"/>
        <v>9.3333333333333197</v>
      </c>
      <c r="ES226" s="577">
        <f t="shared" si="655"/>
        <v>20.285714285714281</v>
      </c>
      <c r="ET226" s="574"/>
      <c r="EU226" s="575"/>
      <c r="EV226" s="576">
        <f t="shared" si="656"/>
        <v>0</v>
      </c>
      <c r="EW226" s="577">
        <f t="shared" si="656"/>
        <v>0</v>
      </c>
      <c r="EX226" s="576">
        <f t="shared" si="657"/>
        <v>3.1578947368421062</v>
      </c>
      <c r="EY226" s="577">
        <f t="shared" si="657"/>
        <v>2.5989974937343368</v>
      </c>
      <c r="EZ226" s="576">
        <f t="shared" si="658"/>
        <v>60.000000000000014</v>
      </c>
      <c r="FA226" s="577">
        <f t="shared" si="658"/>
        <v>49.380952380952401</v>
      </c>
      <c r="FB226" s="574"/>
      <c r="FC226" s="575"/>
      <c r="FD226" s="576">
        <f t="shared" si="659"/>
        <v>0</v>
      </c>
      <c r="FE226" s="577">
        <f t="shared" si="659"/>
        <v>0</v>
      </c>
      <c r="FF226" s="574"/>
      <c r="FG226" s="575"/>
      <c r="FH226" s="576">
        <f t="shared" si="660"/>
        <v>0</v>
      </c>
      <c r="FI226" s="577">
        <f t="shared" si="660"/>
        <v>0</v>
      </c>
      <c r="FJ226" s="574"/>
      <c r="FK226" s="575"/>
      <c r="FL226" s="576">
        <f t="shared" si="661"/>
        <v>0</v>
      </c>
      <c r="FM226" s="577">
        <f t="shared" si="661"/>
        <v>0</v>
      </c>
      <c r="FN226" s="576">
        <f t="shared" si="662"/>
        <v>0</v>
      </c>
      <c r="FO226" s="577">
        <f t="shared" si="662"/>
        <v>0</v>
      </c>
      <c r="FP226" s="576">
        <f t="shared" si="663"/>
        <v>0</v>
      </c>
      <c r="FQ226" s="577">
        <f t="shared" si="663"/>
        <v>0</v>
      </c>
      <c r="FR226" s="574"/>
      <c r="FS226" s="575"/>
      <c r="FT226" s="576">
        <f t="shared" si="664"/>
        <v>0</v>
      </c>
      <c r="FU226" s="577">
        <f t="shared" si="664"/>
        <v>0</v>
      </c>
      <c r="FV226" s="574"/>
      <c r="FW226" s="575"/>
      <c r="FX226" s="576">
        <f t="shared" si="665"/>
        <v>0</v>
      </c>
      <c r="FY226" s="577">
        <f t="shared" si="665"/>
        <v>0</v>
      </c>
      <c r="FZ226" s="574"/>
      <c r="GA226" s="575"/>
      <c r="GB226" s="576">
        <f t="shared" si="666"/>
        <v>0</v>
      </c>
      <c r="GC226" s="577">
        <f t="shared" si="666"/>
        <v>0</v>
      </c>
      <c r="GD226" s="576">
        <f t="shared" si="667"/>
        <v>92</v>
      </c>
      <c r="GE226" s="577">
        <f t="shared" si="667"/>
        <v>68</v>
      </c>
      <c r="GF226" s="576">
        <f t="shared" si="667"/>
        <v>0</v>
      </c>
      <c r="GG226" s="577">
        <f t="shared" si="667"/>
        <v>0</v>
      </c>
      <c r="GH226" s="576">
        <f t="shared" si="668"/>
        <v>303.24413145539944</v>
      </c>
      <c r="GI226" s="577">
        <f t="shared" si="668"/>
        <v>282.28042328042324</v>
      </c>
      <c r="GJ226" s="590"/>
      <c r="GK226" s="577" t="str">
        <f t="shared" si="601"/>
        <v/>
      </c>
      <c r="GL226" s="576">
        <f t="shared" si="669"/>
        <v>38</v>
      </c>
      <c r="GM226" s="577">
        <f t="shared" si="669"/>
        <v>54</v>
      </c>
      <c r="GN226" s="576">
        <f t="shared" si="669"/>
        <v>0</v>
      </c>
      <c r="GO226" s="577">
        <f t="shared" si="669"/>
        <v>0</v>
      </c>
      <c r="GP226" s="576">
        <f t="shared" si="670"/>
        <v>180.61111111111109</v>
      </c>
      <c r="GQ226" s="577">
        <f t="shared" si="670"/>
        <v>206.52813852813838</v>
      </c>
      <c r="GR226" s="576">
        <f t="shared" si="671"/>
        <v>0</v>
      </c>
      <c r="GS226" s="577">
        <f t="shared" si="671"/>
        <v>0</v>
      </c>
      <c r="GT226" s="576">
        <f t="shared" si="672"/>
        <v>130</v>
      </c>
      <c r="GU226" s="577">
        <f t="shared" si="672"/>
        <v>122</v>
      </c>
      <c r="GV226" s="576">
        <f t="shared" si="672"/>
        <v>0</v>
      </c>
      <c r="GW226" s="577">
        <f t="shared" si="672"/>
        <v>0</v>
      </c>
      <c r="GX226" s="576">
        <f t="shared" si="673"/>
        <v>483.85524256651053</v>
      </c>
      <c r="GY226" s="577">
        <f t="shared" si="673"/>
        <v>488.80856180856165</v>
      </c>
      <c r="GZ226" s="576" t="str">
        <f t="shared" si="673"/>
        <v/>
      </c>
      <c r="HA226" s="577" t="str">
        <f t="shared" si="673"/>
        <v/>
      </c>
      <c r="HB226" s="576">
        <f t="shared" si="674"/>
        <v>0</v>
      </c>
      <c r="HC226" s="577">
        <f t="shared" si="674"/>
        <v>0</v>
      </c>
      <c r="HD226" s="576">
        <f t="shared" si="674"/>
        <v>0</v>
      </c>
      <c r="HE226" s="577">
        <f t="shared" si="674"/>
        <v>0</v>
      </c>
      <c r="HF226" s="576" t="str">
        <f t="shared" si="675"/>
        <v/>
      </c>
      <c r="HG226" s="577" t="str">
        <f t="shared" si="675"/>
        <v/>
      </c>
      <c r="HH226" s="576" t="str">
        <f t="shared" si="676"/>
        <v/>
      </c>
      <c r="HI226" s="577" t="str">
        <f t="shared" si="676"/>
        <v/>
      </c>
      <c r="HJ226" s="576">
        <f t="shared" si="677"/>
        <v>483.85524256651047</v>
      </c>
      <c r="HK226" s="577">
        <f t="shared" si="677"/>
        <v>488.80856180856165</v>
      </c>
      <c r="HL226" s="576" t="str">
        <f t="shared" si="678"/>
        <v/>
      </c>
      <c r="HM226" s="577" t="str">
        <f t="shared" si="678"/>
        <v/>
      </c>
    </row>
    <row r="227" spans="1:221">
      <c r="A227" s="80" t="s">
        <v>540</v>
      </c>
      <c r="B227" s="81" t="s">
        <v>580</v>
      </c>
      <c r="C227" s="106"/>
      <c r="D227" s="83">
        <v>198668</v>
      </c>
      <c r="E227" s="524">
        <v>10</v>
      </c>
      <c r="F227" s="574">
        <v>311</v>
      </c>
      <c r="G227" s="575">
        <v>292</v>
      </c>
      <c r="H227" s="574">
        <v>13</v>
      </c>
      <c r="I227" s="575">
        <v>17</v>
      </c>
      <c r="J227" s="576">
        <f t="shared" si="612"/>
        <v>298</v>
      </c>
      <c r="K227" s="577">
        <f t="shared" si="612"/>
        <v>275</v>
      </c>
      <c r="L227" s="574"/>
      <c r="M227" s="575"/>
      <c r="N227" s="581">
        <f t="shared" si="613"/>
        <v>298</v>
      </c>
      <c r="O227" s="582">
        <f t="shared" si="613"/>
        <v>275</v>
      </c>
      <c r="P227" s="581">
        <f t="shared" si="613"/>
        <v>0</v>
      </c>
      <c r="Q227" s="582">
        <f t="shared" si="613"/>
        <v>0</v>
      </c>
      <c r="R227" s="574">
        <v>5</v>
      </c>
      <c r="S227" s="575">
        <v>1</v>
      </c>
      <c r="T227" s="576">
        <f t="shared" si="614"/>
        <v>0</v>
      </c>
      <c r="U227" s="577">
        <f t="shared" si="614"/>
        <v>0</v>
      </c>
      <c r="V227" s="574">
        <v>64</v>
      </c>
      <c r="W227" s="575">
        <v>67</v>
      </c>
      <c r="X227" s="576">
        <f t="shared" si="615"/>
        <v>0</v>
      </c>
      <c r="Y227" s="577">
        <f t="shared" si="615"/>
        <v>0</v>
      </c>
      <c r="Z227" s="574"/>
      <c r="AA227" s="575"/>
      <c r="AB227" s="576">
        <f t="shared" si="616"/>
        <v>0</v>
      </c>
      <c r="AC227" s="577">
        <f t="shared" si="616"/>
        <v>0</v>
      </c>
      <c r="AD227" s="576">
        <f t="shared" si="617"/>
        <v>69</v>
      </c>
      <c r="AE227" s="577">
        <f t="shared" si="617"/>
        <v>68</v>
      </c>
      <c r="AF227" s="576">
        <f t="shared" si="618"/>
        <v>0</v>
      </c>
      <c r="AG227" s="577">
        <f t="shared" si="618"/>
        <v>0</v>
      </c>
      <c r="AH227" s="574">
        <v>3.8666666666666698</v>
      </c>
      <c r="AI227" s="575">
        <v>10</v>
      </c>
      <c r="AJ227" s="576">
        <f t="shared" si="619"/>
        <v>19.33333333333335</v>
      </c>
      <c r="AK227" s="577">
        <f t="shared" si="619"/>
        <v>10</v>
      </c>
      <c r="AL227" s="574">
        <v>5.9675925925925899</v>
      </c>
      <c r="AM227" s="575">
        <v>5.6033755274261603</v>
      </c>
      <c r="AN227" s="576">
        <f t="shared" si="620"/>
        <v>381.92592592592575</v>
      </c>
      <c r="AO227" s="577">
        <f t="shared" si="620"/>
        <v>375.42616033755274</v>
      </c>
      <c r="AP227" s="574"/>
      <c r="AQ227" s="575"/>
      <c r="AR227" s="576">
        <f t="shared" si="621"/>
        <v>0</v>
      </c>
      <c r="AS227" s="577">
        <f t="shared" si="621"/>
        <v>0</v>
      </c>
      <c r="AT227" s="576">
        <f t="shared" si="622"/>
        <v>5.8153515834675238</v>
      </c>
      <c r="AU227" s="577">
        <f t="shared" si="622"/>
        <v>5.6680317696698932</v>
      </c>
      <c r="AV227" s="576">
        <f t="shared" si="623"/>
        <v>401.25925925925912</v>
      </c>
      <c r="AW227" s="577">
        <f t="shared" si="623"/>
        <v>385.42616033755274</v>
      </c>
      <c r="AX227" s="574"/>
      <c r="AY227" s="575"/>
      <c r="AZ227" s="576">
        <f t="shared" si="624"/>
        <v>0</v>
      </c>
      <c r="BA227" s="577">
        <f t="shared" si="624"/>
        <v>0</v>
      </c>
      <c r="BB227" s="574"/>
      <c r="BC227" s="575"/>
      <c r="BD227" s="576">
        <f t="shared" si="625"/>
        <v>0</v>
      </c>
      <c r="BE227" s="577">
        <f t="shared" si="625"/>
        <v>0</v>
      </c>
      <c r="BF227" s="574"/>
      <c r="BG227" s="575"/>
      <c r="BH227" s="576">
        <f t="shared" si="626"/>
        <v>0</v>
      </c>
      <c r="BI227" s="577">
        <f t="shared" si="626"/>
        <v>0</v>
      </c>
      <c r="BJ227" s="576">
        <f t="shared" si="627"/>
        <v>0</v>
      </c>
      <c r="BK227" s="577">
        <f t="shared" si="627"/>
        <v>0</v>
      </c>
      <c r="BL227" s="576">
        <f t="shared" si="628"/>
        <v>0</v>
      </c>
      <c r="BM227" s="577">
        <f t="shared" si="628"/>
        <v>0</v>
      </c>
      <c r="BN227" s="574">
        <v>77</v>
      </c>
      <c r="BO227" s="575">
        <v>64</v>
      </c>
      <c r="BP227" s="576">
        <f t="shared" si="629"/>
        <v>0</v>
      </c>
      <c r="BQ227" s="577">
        <f t="shared" si="629"/>
        <v>0</v>
      </c>
      <c r="BR227" s="574">
        <v>69</v>
      </c>
      <c r="BS227" s="575">
        <v>71</v>
      </c>
      <c r="BT227" s="576">
        <f t="shared" si="630"/>
        <v>0</v>
      </c>
      <c r="BU227" s="577">
        <f t="shared" si="630"/>
        <v>0</v>
      </c>
      <c r="BV227" s="574"/>
      <c r="BW227" s="575"/>
      <c r="BX227" s="576">
        <f t="shared" si="631"/>
        <v>0</v>
      </c>
      <c r="BY227" s="577">
        <f t="shared" si="631"/>
        <v>0</v>
      </c>
      <c r="BZ227" s="576">
        <f t="shared" si="632"/>
        <v>146</v>
      </c>
      <c r="CA227" s="577">
        <f t="shared" si="632"/>
        <v>135</v>
      </c>
      <c r="CB227" s="576">
        <f t="shared" si="633"/>
        <v>0</v>
      </c>
      <c r="CC227" s="577">
        <f t="shared" si="633"/>
        <v>0</v>
      </c>
      <c r="CD227" s="574">
        <v>4.4219409282700397</v>
      </c>
      <c r="CE227" s="575">
        <v>4.4191919191919196</v>
      </c>
      <c r="CF227" s="576">
        <f t="shared" si="634"/>
        <v>340.48945147679308</v>
      </c>
      <c r="CG227" s="577">
        <f t="shared" si="634"/>
        <v>282.82828282828285</v>
      </c>
      <c r="CH227" s="574">
        <v>4.3286384976525802</v>
      </c>
      <c r="CI227" s="575">
        <v>4.36150234741784</v>
      </c>
      <c r="CJ227" s="576">
        <f t="shared" si="635"/>
        <v>298.67605633802805</v>
      </c>
      <c r="CK227" s="577">
        <f t="shared" si="635"/>
        <v>309.66666666666663</v>
      </c>
      <c r="CL227" s="574"/>
      <c r="CM227" s="575"/>
      <c r="CN227" s="576">
        <f t="shared" si="636"/>
        <v>0</v>
      </c>
      <c r="CO227" s="577">
        <f t="shared" si="636"/>
        <v>0</v>
      </c>
      <c r="CP227" s="576">
        <f t="shared" si="637"/>
        <v>4.3778459439371309</v>
      </c>
      <c r="CQ227" s="577">
        <f t="shared" si="637"/>
        <v>4.3888514777403662</v>
      </c>
      <c r="CR227" s="576">
        <f t="shared" si="638"/>
        <v>639.16550781482113</v>
      </c>
      <c r="CS227" s="577">
        <f t="shared" si="638"/>
        <v>592.49494949494942</v>
      </c>
      <c r="CT227" s="574"/>
      <c r="CU227" s="575"/>
      <c r="CV227" s="576">
        <f t="shared" si="639"/>
        <v>0</v>
      </c>
      <c r="CW227" s="577">
        <f t="shared" si="639"/>
        <v>0</v>
      </c>
      <c r="CX227" s="574"/>
      <c r="CY227" s="575"/>
      <c r="CZ227" s="576">
        <f t="shared" si="640"/>
        <v>0</v>
      </c>
      <c r="DA227" s="577">
        <f t="shared" si="640"/>
        <v>0</v>
      </c>
      <c r="DB227" s="574"/>
      <c r="DC227" s="575"/>
      <c r="DD227" s="576">
        <f t="shared" si="641"/>
        <v>0</v>
      </c>
      <c r="DE227" s="577">
        <f t="shared" si="641"/>
        <v>0</v>
      </c>
      <c r="DF227" s="576">
        <f t="shared" si="642"/>
        <v>0</v>
      </c>
      <c r="DG227" s="577">
        <f t="shared" si="642"/>
        <v>0</v>
      </c>
      <c r="DH227" s="576">
        <f t="shared" si="643"/>
        <v>0</v>
      </c>
      <c r="DI227" s="577">
        <f t="shared" si="643"/>
        <v>0</v>
      </c>
      <c r="DJ227" s="576">
        <f t="shared" si="644"/>
        <v>215</v>
      </c>
      <c r="DK227" s="577">
        <f t="shared" si="644"/>
        <v>203</v>
      </c>
      <c r="DL227" s="576">
        <f t="shared" si="644"/>
        <v>0</v>
      </c>
      <c r="DM227" s="577">
        <f t="shared" si="644"/>
        <v>0</v>
      </c>
      <c r="DN227" s="576">
        <f t="shared" si="645"/>
        <v>4.8391849631352564</v>
      </c>
      <c r="DO227" s="577">
        <f t="shared" si="645"/>
        <v>4.8173453686330161</v>
      </c>
      <c r="DP227" s="576">
        <f t="shared" si="646"/>
        <v>1040.4247670740801</v>
      </c>
      <c r="DQ227" s="577">
        <f t="shared" si="646"/>
        <v>977.92110983250222</v>
      </c>
      <c r="DR227" s="576">
        <f t="shared" si="647"/>
        <v>0</v>
      </c>
      <c r="DS227" s="577">
        <f t="shared" si="647"/>
        <v>0</v>
      </c>
      <c r="DT227" s="576">
        <f t="shared" si="648"/>
        <v>0</v>
      </c>
      <c r="DU227" s="577">
        <f t="shared" si="648"/>
        <v>0</v>
      </c>
      <c r="DV227" s="574">
        <v>28</v>
      </c>
      <c r="DW227" s="575">
        <v>27</v>
      </c>
      <c r="DX227" s="576">
        <f t="shared" si="649"/>
        <v>0</v>
      </c>
      <c r="DY227" s="577">
        <f t="shared" si="649"/>
        <v>0</v>
      </c>
      <c r="DZ227" s="574">
        <v>55</v>
      </c>
      <c r="EA227" s="575">
        <v>45</v>
      </c>
      <c r="EB227" s="576">
        <f t="shared" si="650"/>
        <v>0</v>
      </c>
      <c r="EC227" s="577">
        <f t="shared" si="650"/>
        <v>0</v>
      </c>
      <c r="ED227" s="574"/>
      <c r="EE227" s="575"/>
      <c r="EF227" s="576">
        <f t="shared" si="651"/>
        <v>0</v>
      </c>
      <c r="EG227" s="577">
        <f t="shared" si="651"/>
        <v>0</v>
      </c>
      <c r="EH227" s="576">
        <f t="shared" si="652"/>
        <v>83</v>
      </c>
      <c r="EI227" s="577">
        <f t="shared" si="652"/>
        <v>72</v>
      </c>
      <c r="EJ227" s="576">
        <f t="shared" si="653"/>
        <v>0</v>
      </c>
      <c r="EK227" s="577">
        <f t="shared" si="653"/>
        <v>0</v>
      </c>
      <c r="EL227" s="574">
        <v>2.2413793103448301</v>
      </c>
      <c r="EM227" s="575">
        <v>2.8928571428571401</v>
      </c>
      <c r="EN227" s="576">
        <f t="shared" si="654"/>
        <v>62.758620689655245</v>
      </c>
      <c r="EO227" s="577">
        <f t="shared" si="654"/>
        <v>78.10714285714279</v>
      </c>
      <c r="EP227" s="574">
        <v>2.75757575757576</v>
      </c>
      <c r="EQ227" s="575">
        <v>2.60283687943262</v>
      </c>
      <c r="ER227" s="576">
        <f t="shared" si="655"/>
        <v>151.6666666666668</v>
      </c>
      <c r="ES227" s="577">
        <f t="shared" si="655"/>
        <v>117.1276595744679</v>
      </c>
      <c r="ET227" s="574"/>
      <c r="EU227" s="575"/>
      <c r="EV227" s="576">
        <f t="shared" si="656"/>
        <v>0</v>
      </c>
      <c r="EW227" s="577">
        <f t="shared" si="656"/>
        <v>0</v>
      </c>
      <c r="EX227" s="576">
        <f t="shared" si="657"/>
        <v>2.583437197064121</v>
      </c>
      <c r="EY227" s="577">
        <f t="shared" si="657"/>
        <v>2.7115944782168153</v>
      </c>
      <c r="EZ227" s="576">
        <f t="shared" si="658"/>
        <v>214.42528735632203</v>
      </c>
      <c r="FA227" s="577">
        <f t="shared" si="658"/>
        <v>195.23480243161072</v>
      </c>
      <c r="FB227" s="574"/>
      <c r="FC227" s="575"/>
      <c r="FD227" s="576">
        <f t="shared" si="659"/>
        <v>0</v>
      </c>
      <c r="FE227" s="577">
        <f t="shared" si="659"/>
        <v>0</v>
      </c>
      <c r="FF227" s="574"/>
      <c r="FG227" s="575"/>
      <c r="FH227" s="576">
        <f t="shared" si="660"/>
        <v>0</v>
      </c>
      <c r="FI227" s="577">
        <f t="shared" si="660"/>
        <v>0</v>
      </c>
      <c r="FJ227" s="574"/>
      <c r="FK227" s="575"/>
      <c r="FL227" s="576">
        <f t="shared" si="661"/>
        <v>0</v>
      </c>
      <c r="FM227" s="577">
        <f t="shared" si="661"/>
        <v>0</v>
      </c>
      <c r="FN227" s="576">
        <f t="shared" si="662"/>
        <v>0</v>
      </c>
      <c r="FO227" s="577">
        <f t="shared" si="662"/>
        <v>0</v>
      </c>
      <c r="FP227" s="576">
        <f t="shared" si="663"/>
        <v>0</v>
      </c>
      <c r="FQ227" s="577">
        <f t="shared" si="663"/>
        <v>0</v>
      </c>
      <c r="FR227" s="574"/>
      <c r="FS227" s="575"/>
      <c r="FT227" s="576">
        <f t="shared" si="664"/>
        <v>0</v>
      </c>
      <c r="FU227" s="577">
        <f t="shared" si="664"/>
        <v>0</v>
      </c>
      <c r="FV227" s="574"/>
      <c r="FW227" s="575"/>
      <c r="FX227" s="576">
        <f t="shared" si="665"/>
        <v>0</v>
      </c>
      <c r="FY227" s="577">
        <f t="shared" si="665"/>
        <v>0</v>
      </c>
      <c r="FZ227" s="574"/>
      <c r="GA227" s="575"/>
      <c r="GB227" s="576">
        <f t="shared" si="666"/>
        <v>0</v>
      </c>
      <c r="GC227" s="577">
        <f t="shared" si="666"/>
        <v>0</v>
      </c>
      <c r="GD227" s="576">
        <f t="shared" si="667"/>
        <v>110</v>
      </c>
      <c r="GE227" s="577">
        <f t="shared" si="667"/>
        <v>92</v>
      </c>
      <c r="GF227" s="576">
        <f t="shared" si="667"/>
        <v>0</v>
      </c>
      <c r="GG227" s="577">
        <f t="shared" si="667"/>
        <v>0</v>
      </c>
      <c r="GH227" s="576">
        <f t="shared" si="668"/>
        <v>422.58140549978168</v>
      </c>
      <c r="GI227" s="577">
        <f t="shared" si="668"/>
        <v>370.93542568542563</v>
      </c>
      <c r="GJ227" s="590"/>
      <c r="GK227" s="577" t="str">
        <f t="shared" si="601"/>
        <v/>
      </c>
      <c r="GL227" s="576">
        <f t="shared" si="669"/>
        <v>188</v>
      </c>
      <c r="GM227" s="577">
        <f t="shared" si="669"/>
        <v>183</v>
      </c>
      <c r="GN227" s="576">
        <f t="shared" si="669"/>
        <v>0</v>
      </c>
      <c r="GO227" s="577">
        <f t="shared" si="669"/>
        <v>0</v>
      </c>
      <c r="GP227" s="576">
        <f t="shared" si="670"/>
        <v>832.26864893062066</v>
      </c>
      <c r="GQ227" s="577">
        <f t="shared" si="670"/>
        <v>802.2204865786872</v>
      </c>
      <c r="GR227" s="576">
        <f t="shared" si="671"/>
        <v>0</v>
      </c>
      <c r="GS227" s="577">
        <f t="shared" si="671"/>
        <v>0</v>
      </c>
      <c r="GT227" s="576">
        <f t="shared" si="672"/>
        <v>298</v>
      </c>
      <c r="GU227" s="577">
        <f t="shared" si="672"/>
        <v>275</v>
      </c>
      <c r="GV227" s="576">
        <f t="shared" si="672"/>
        <v>0</v>
      </c>
      <c r="GW227" s="577">
        <f t="shared" si="672"/>
        <v>0</v>
      </c>
      <c r="GX227" s="576">
        <f t="shared" si="673"/>
        <v>1254.8500544304025</v>
      </c>
      <c r="GY227" s="577">
        <f t="shared" si="673"/>
        <v>1173.1559122641129</v>
      </c>
      <c r="GZ227" s="576" t="str">
        <f t="shared" si="673"/>
        <v/>
      </c>
      <c r="HA227" s="577" t="str">
        <f t="shared" si="673"/>
        <v/>
      </c>
      <c r="HB227" s="576">
        <f t="shared" si="674"/>
        <v>0</v>
      </c>
      <c r="HC227" s="577">
        <f t="shared" si="674"/>
        <v>0</v>
      </c>
      <c r="HD227" s="576">
        <f t="shared" si="674"/>
        <v>0</v>
      </c>
      <c r="HE227" s="577">
        <f t="shared" si="674"/>
        <v>0</v>
      </c>
      <c r="HF227" s="576" t="str">
        <f t="shared" si="675"/>
        <v/>
      </c>
      <c r="HG227" s="577" t="str">
        <f t="shared" si="675"/>
        <v/>
      </c>
      <c r="HH227" s="576" t="str">
        <f t="shared" si="676"/>
        <v/>
      </c>
      <c r="HI227" s="577" t="str">
        <f t="shared" si="676"/>
        <v/>
      </c>
      <c r="HJ227" s="576">
        <f t="shared" si="677"/>
        <v>1254.8500544304022</v>
      </c>
      <c r="HK227" s="577">
        <f t="shared" si="677"/>
        <v>1173.1559122641129</v>
      </c>
      <c r="HL227" s="576" t="str">
        <f t="shared" si="678"/>
        <v/>
      </c>
      <c r="HM227" s="577" t="str">
        <f t="shared" si="678"/>
        <v/>
      </c>
    </row>
    <row r="228" spans="1:221">
      <c r="A228" s="80" t="s">
        <v>540</v>
      </c>
      <c r="B228" s="81" t="s">
        <v>581</v>
      </c>
      <c r="C228" s="106"/>
      <c r="D228" s="83">
        <v>198710</v>
      </c>
      <c r="E228" s="524">
        <v>10</v>
      </c>
      <c r="F228" s="574">
        <v>264</v>
      </c>
      <c r="G228" s="575">
        <v>313</v>
      </c>
      <c r="H228" s="574">
        <v>16</v>
      </c>
      <c r="I228" s="575">
        <v>22</v>
      </c>
      <c r="J228" s="576">
        <f t="shared" si="612"/>
        <v>248</v>
      </c>
      <c r="K228" s="577">
        <f t="shared" si="612"/>
        <v>291</v>
      </c>
      <c r="L228" s="574"/>
      <c r="M228" s="575"/>
      <c r="N228" s="581">
        <f t="shared" si="613"/>
        <v>248</v>
      </c>
      <c r="O228" s="582">
        <f t="shared" si="613"/>
        <v>291</v>
      </c>
      <c r="P228" s="581">
        <f t="shared" si="613"/>
        <v>0</v>
      </c>
      <c r="Q228" s="582">
        <f t="shared" si="613"/>
        <v>0</v>
      </c>
      <c r="R228" s="574">
        <v>2</v>
      </c>
      <c r="S228" s="575">
        <v>9</v>
      </c>
      <c r="T228" s="576">
        <f t="shared" si="614"/>
        <v>0</v>
      </c>
      <c r="U228" s="577">
        <f t="shared" si="614"/>
        <v>0</v>
      </c>
      <c r="V228" s="574">
        <v>117</v>
      </c>
      <c r="W228" s="575">
        <v>137</v>
      </c>
      <c r="X228" s="576">
        <f t="shared" si="615"/>
        <v>0</v>
      </c>
      <c r="Y228" s="577">
        <f t="shared" si="615"/>
        <v>0</v>
      </c>
      <c r="Z228" s="574"/>
      <c r="AA228" s="575"/>
      <c r="AB228" s="576">
        <f t="shared" si="616"/>
        <v>0</v>
      </c>
      <c r="AC228" s="577">
        <f t="shared" si="616"/>
        <v>0</v>
      </c>
      <c r="AD228" s="576">
        <f t="shared" si="617"/>
        <v>119</v>
      </c>
      <c r="AE228" s="577">
        <f t="shared" si="617"/>
        <v>146</v>
      </c>
      <c r="AF228" s="576">
        <f t="shared" si="618"/>
        <v>0</v>
      </c>
      <c r="AG228" s="577">
        <f t="shared" si="618"/>
        <v>0</v>
      </c>
      <c r="AH228" s="574">
        <v>1.5</v>
      </c>
      <c r="AI228" s="575">
        <v>4.6296296296296298</v>
      </c>
      <c r="AJ228" s="576">
        <f t="shared" si="619"/>
        <v>3</v>
      </c>
      <c r="AK228" s="577">
        <f t="shared" si="619"/>
        <v>41.666666666666671</v>
      </c>
      <c r="AL228" s="574">
        <v>4.4080000000000004</v>
      </c>
      <c r="AM228" s="575">
        <v>4.0158730158730203</v>
      </c>
      <c r="AN228" s="576">
        <f t="shared" si="620"/>
        <v>515.73599999999999</v>
      </c>
      <c r="AO228" s="577">
        <f t="shared" si="620"/>
        <v>550.17460317460382</v>
      </c>
      <c r="AP228" s="574"/>
      <c r="AQ228" s="575"/>
      <c r="AR228" s="576">
        <f t="shared" si="621"/>
        <v>0</v>
      </c>
      <c r="AS228" s="577">
        <f t="shared" si="621"/>
        <v>0</v>
      </c>
      <c r="AT228" s="576">
        <f t="shared" si="622"/>
        <v>4.3591260504201683</v>
      </c>
      <c r="AU228" s="577">
        <f t="shared" si="622"/>
        <v>4.0537073276799349</v>
      </c>
      <c r="AV228" s="576">
        <f t="shared" si="623"/>
        <v>518.73599999999999</v>
      </c>
      <c r="AW228" s="577">
        <f t="shared" si="623"/>
        <v>591.84126984127045</v>
      </c>
      <c r="AX228" s="574"/>
      <c r="AY228" s="575"/>
      <c r="AZ228" s="576">
        <f t="shared" si="624"/>
        <v>0</v>
      </c>
      <c r="BA228" s="577">
        <f t="shared" si="624"/>
        <v>0</v>
      </c>
      <c r="BB228" s="574"/>
      <c r="BC228" s="575"/>
      <c r="BD228" s="576">
        <f t="shared" si="625"/>
        <v>0</v>
      </c>
      <c r="BE228" s="577">
        <f t="shared" si="625"/>
        <v>0</v>
      </c>
      <c r="BF228" s="574"/>
      <c r="BG228" s="575"/>
      <c r="BH228" s="576">
        <f t="shared" si="626"/>
        <v>0</v>
      </c>
      <c r="BI228" s="577">
        <f t="shared" si="626"/>
        <v>0</v>
      </c>
      <c r="BJ228" s="576">
        <f t="shared" si="627"/>
        <v>0</v>
      </c>
      <c r="BK228" s="577">
        <f t="shared" si="627"/>
        <v>0</v>
      </c>
      <c r="BL228" s="576">
        <f t="shared" si="628"/>
        <v>0</v>
      </c>
      <c r="BM228" s="577">
        <f t="shared" si="628"/>
        <v>0</v>
      </c>
      <c r="BN228" s="574">
        <v>56</v>
      </c>
      <c r="BO228" s="575">
        <v>77</v>
      </c>
      <c r="BP228" s="576">
        <f t="shared" si="629"/>
        <v>0</v>
      </c>
      <c r="BQ228" s="577">
        <f t="shared" si="629"/>
        <v>0</v>
      </c>
      <c r="BR228" s="574">
        <v>55</v>
      </c>
      <c r="BS228" s="575">
        <v>50</v>
      </c>
      <c r="BT228" s="576">
        <f t="shared" si="630"/>
        <v>0</v>
      </c>
      <c r="BU228" s="577">
        <f t="shared" si="630"/>
        <v>0</v>
      </c>
      <c r="BV228" s="574"/>
      <c r="BW228" s="575"/>
      <c r="BX228" s="576">
        <f t="shared" si="631"/>
        <v>0</v>
      </c>
      <c r="BY228" s="577">
        <f t="shared" si="631"/>
        <v>0</v>
      </c>
      <c r="BZ228" s="576">
        <f t="shared" si="632"/>
        <v>111</v>
      </c>
      <c r="CA228" s="577">
        <f t="shared" si="632"/>
        <v>127</v>
      </c>
      <c r="CB228" s="576">
        <f t="shared" si="633"/>
        <v>0</v>
      </c>
      <c r="CC228" s="577">
        <f t="shared" si="633"/>
        <v>0</v>
      </c>
      <c r="CD228" s="574">
        <v>3.2316384180791</v>
      </c>
      <c r="CE228" s="575">
        <v>3.82113821138211</v>
      </c>
      <c r="CF228" s="576">
        <f t="shared" si="634"/>
        <v>180.9717514124296</v>
      </c>
      <c r="CG228" s="577">
        <f t="shared" si="634"/>
        <v>294.22764227642244</v>
      </c>
      <c r="CH228" s="574">
        <v>6.14619883040936</v>
      </c>
      <c r="CI228" s="575">
        <v>6.7636363636363601</v>
      </c>
      <c r="CJ228" s="576">
        <f t="shared" si="635"/>
        <v>338.04093567251482</v>
      </c>
      <c r="CK228" s="577">
        <f t="shared" si="635"/>
        <v>338.18181818181802</v>
      </c>
      <c r="CL228" s="574"/>
      <c r="CM228" s="575"/>
      <c r="CN228" s="576">
        <f t="shared" si="636"/>
        <v>0</v>
      </c>
      <c r="CO228" s="577">
        <f t="shared" si="636"/>
        <v>0</v>
      </c>
      <c r="CP228" s="576">
        <f t="shared" si="637"/>
        <v>4.6757899737382385</v>
      </c>
      <c r="CQ228" s="577">
        <f t="shared" si="637"/>
        <v>4.9796020508522867</v>
      </c>
      <c r="CR228" s="576">
        <f t="shared" si="638"/>
        <v>519.01268708494445</v>
      </c>
      <c r="CS228" s="577">
        <f t="shared" si="638"/>
        <v>632.40946045824046</v>
      </c>
      <c r="CT228" s="574"/>
      <c r="CU228" s="575"/>
      <c r="CV228" s="576">
        <f t="shared" si="639"/>
        <v>0</v>
      </c>
      <c r="CW228" s="577">
        <f t="shared" si="639"/>
        <v>0</v>
      </c>
      <c r="CX228" s="574"/>
      <c r="CY228" s="575"/>
      <c r="CZ228" s="576">
        <f t="shared" si="640"/>
        <v>0</v>
      </c>
      <c r="DA228" s="577">
        <f t="shared" si="640"/>
        <v>0</v>
      </c>
      <c r="DB228" s="574"/>
      <c r="DC228" s="575"/>
      <c r="DD228" s="576">
        <f t="shared" si="641"/>
        <v>0</v>
      </c>
      <c r="DE228" s="577">
        <f t="shared" si="641"/>
        <v>0</v>
      </c>
      <c r="DF228" s="576">
        <f t="shared" si="642"/>
        <v>0</v>
      </c>
      <c r="DG228" s="577">
        <f t="shared" si="642"/>
        <v>0</v>
      </c>
      <c r="DH228" s="576">
        <f t="shared" si="643"/>
        <v>0</v>
      </c>
      <c r="DI228" s="577">
        <f t="shared" si="643"/>
        <v>0</v>
      </c>
      <c r="DJ228" s="576">
        <f t="shared" si="644"/>
        <v>230</v>
      </c>
      <c r="DK228" s="577">
        <f t="shared" si="644"/>
        <v>273</v>
      </c>
      <c r="DL228" s="576">
        <f t="shared" si="644"/>
        <v>0</v>
      </c>
      <c r="DM228" s="577">
        <f t="shared" si="644"/>
        <v>0</v>
      </c>
      <c r="DN228" s="576">
        <f t="shared" si="645"/>
        <v>4.5119508134128017</v>
      </c>
      <c r="DO228" s="577">
        <f t="shared" si="645"/>
        <v>4.484434909522018</v>
      </c>
      <c r="DP228" s="576">
        <f t="shared" si="646"/>
        <v>1037.7486870849443</v>
      </c>
      <c r="DQ228" s="577">
        <f t="shared" si="646"/>
        <v>1224.2507302995109</v>
      </c>
      <c r="DR228" s="576">
        <f t="shared" si="647"/>
        <v>0</v>
      </c>
      <c r="DS228" s="577">
        <f t="shared" si="647"/>
        <v>0</v>
      </c>
      <c r="DT228" s="576">
        <f t="shared" si="648"/>
        <v>0</v>
      </c>
      <c r="DU228" s="577">
        <f t="shared" si="648"/>
        <v>0</v>
      </c>
      <c r="DV228" s="574">
        <v>12</v>
      </c>
      <c r="DW228" s="575">
        <v>5</v>
      </c>
      <c r="DX228" s="576">
        <f t="shared" si="649"/>
        <v>0</v>
      </c>
      <c r="DY228" s="577">
        <f t="shared" si="649"/>
        <v>0</v>
      </c>
      <c r="DZ228" s="574">
        <v>6</v>
      </c>
      <c r="EA228" s="575">
        <v>13</v>
      </c>
      <c r="EB228" s="576">
        <f t="shared" si="650"/>
        <v>0</v>
      </c>
      <c r="EC228" s="577">
        <f t="shared" si="650"/>
        <v>0</v>
      </c>
      <c r="ED228" s="574"/>
      <c r="EE228" s="575"/>
      <c r="EF228" s="576">
        <f t="shared" si="651"/>
        <v>0</v>
      </c>
      <c r="EG228" s="577">
        <f t="shared" si="651"/>
        <v>0</v>
      </c>
      <c r="EH228" s="576">
        <f t="shared" si="652"/>
        <v>18</v>
      </c>
      <c r="EI228" s="577">
        <f t="shared" si="652"/>
        <v>18</v>
      </c>
      <c r="EJ228" s="576">
        <f t="shared" si="653"/>
        <v>0</v>
      </c>
      <c r="EK228" s="577">
        <f t="shared" si="653"/>
        <v>0</v>
      </c>
      <c r="EL228" s="574">
        <v>2.1794871794871802</v>
      </c>
      <c r="EM228" s="575">
        <v>2.2000000000000002</v>
      </c>
      <c r="EN228" s="576">
        <f t="shared" si="654"/>
        <v>26.15384615384616</v>
      </c>
      <c r="EO228" s="577">
        <f t="shared" si="654"/>
        <v>11</v>
      </c>
      <c r="EP228" s="574">
        <v>5.5</v>
      </c>
      <c r="EQ228" s="575">
        <v>6.4444444444444402</v>
      </c>
      <c r="ER228" s="576">
        <f t="shared" si="655"/>
        <v>33</v>
      </c>
      <c r="ES228" s="577">
        <f t="shared" si="655"/>
        <v>83.777777777777729</v>
      </c>
      <c r="ET228" s="574"/>
      <c r="EU228" s="575"/>
      <c r="EV228" s="576">
        <f t="shared" si="656"/>
        <v>0</v>
      </c>
      <c r="EW228" s="577">
        <f t="shared" si="656"/>
        <v>0</v>
      </c>
      <c r="EX228" s="576">
        <f t="shared" si="657"/>
        <v>3.2863247863247866</v>
      </c>
      <c r="EY228" s="577">
        <f t="shared" si="657"/>
        <v>5.2654320987654293</v>
      </c>
      <c r="EZ228" s="576">
        <f t="shared" si="658"/>
        <v>59.15384615384616</v>
      </c>
      <c r="FA228" s="577">
        <f t="shared" si="658"/>
        <v>94.777777777777729</v>
      </c>
      <c r="FB228" s="574"/>
      <c r="FC228" s="575"/>
      <c r="FD228" s="576">
        <f t="shared" si="659"/>
        <v>0</v>
      </c>
      <c r="FE228" s="577">
        <f t="shared" si="659"/>
        <v>0</v>
      </c>
      <c r="FF228" s="574"/>
      <c r="FG228" s="575"/>
      <c r="FH228" s="576">
        <f t="shared" si="660"/>
        <v>0</v>
      </c>
      <c r="FI228" s="577">
        <f t="shared" si="660"/>
        <v>0</v>
      </c>
      <c r="FJ228" s="574"/>
      <c r="FK228" s="575"/>
      <c r="FL228" s="576">
        <f t="shared" si="661"/>
        <v>0</v>
      </c>
      <c r="FM228" s="577">
        <f t="shared" si="661"/>
        <v>0</v>
      </c>
      <c r="FN228" s="576">
        <f t="shared" si="662"/>
        <v>0</v>
      </c>
      <c r="FO228" s="577">
        <f t="shared" si="662"/>
        <v>0</v>
      </c>
      <c r="FP228" s="576">
        <f t="shared" si="663"/>
        <v>0</v>
      </c>
      <c r="FQ228" s="577">
        <f t="shared" si="663"/>
        <v>0</v>
      </c>
      <c r="FR228" s="574"/>
      <c r="FS228" s="575"/>
      <c r="FT228" s="576">
        <f t="shared" si="664"/>
        <v>0</v>
      </c>
      <c r="FU228" s="577">
        <f t="shared" si="664"/>
        <v>0</v>
      </c>
      <c r="FV228" s="574"/>
      <c r="FW228" s="575"/>
      <c r="FX228" s="576">
        <f t="shared" si="665"/>
        <v>0</v>
      </c>
      <c r="FY228" s="577">
        <f t="shared" si="665"/>
        <v>0</v>
      </c>
      <c r="FZ228" s="574"/>
      <c r="GA228" s="575"/>
      <c r="GB228" s="576">
        <f t="shared" si="666"/>
        <v>0</v>
      </c>
      <c r="GC228" s="577">
        <f t="shared" si="666"/>
        <v>0</v>
      </c>
      <c r="GD228" s="576">
        <f t="shared" si="667"/>
        <v>70</v>
      </c>
      <c r="GE228" s="577">
        <f t="shared" si="667"/>
        <v>91</v>
      </c>
      <c r="GF228" s="576">
        <f t="shared" si="667"/>
        <v>0</v>
      </c>
      <c r="GG228" s="577">
        <f t="shared" si="667"/>
        <v>0</v>
      </c>
      <c r="GH228" s="576">
        <f t="shared" si="668"/>
        <v>210.12559756627576</v>
      </c>
      <c r="GI228" s="577">
        <f t="shared" si="668"/>
        <v>346.89430894308913</v>
      </c>
      <c r="GJ228" s="590"/>
      <c r="GK228" s="577" t="str">
        <f t="shared" si="601"/>
        <v/>
      </c>
      <c r="GL228" s="576">
        <f t="shared" si="669"/>
        <v>178</v>
      </c>
      <c r="GM228" s="577">
        <f t="shared" si="669"/>
        <v>200</v>
      </c>
      <c r="GN228" s="576">
        <f t="shared" si="669"/>
        <v>0</v>
      </c>
      <c r="GO228" s="577">
        <f t="shared" si="669"/>
        <v>0</v>
      </c>
      <c r="GP228" s="576">
        <f t="shared" si="670"/>
        <v>886.77693567251481</v>
      </c>
      <c r="GQ228" s="577">
        <f t="shared" si="670"/>
        <v>972.13419913419955</v>
      </c>
      <c r="GR228" s="576">
        <f t="shared" si="671"/>
        <v>0</v>
      </c>
      <c r="GS228" s="577">
        <f t="shared" si="671"/>
        <v>0</v>
      </c>
      <c r="GT228" s="576">
        <f t="shared" si="672"/>
        <v>248</v>
      </c>
      <c r="GU228" s="577">
        <f t="shared" si="672"/>
        <v>291</v>
      </c>
      <c r="GV228" s="576">
        <f t="shared" si="672"/>
        <v>0</v>
      </c>
      <c r="GW228" s="577">
        <f t="shared" si="672"/>
        <v>0</v>
      </c>
      <c r="GX228" s="576">
        <f t="shared" si="673"/>
        <v>1096.9025332387905</v>
      </c>
      <c r="GY228" s="577">
        <f t="shared" si="673"/>
        <v>1319.0285080772887</v>
      </c>
      <c r="GZ228" s="576" t="str">
        <f t="shared" si="673"/>
        <v/>
      </c>
      <c r="HA228" s="577" t="str">
        <f t="shared" si="673"/>
        <v/>
      </c>
      <c r="HB228" s="576">
        <f t="shared" si="674"/>
        <v>0</v>
      </c>
      <c r="HC228" s="577">
        <f t="shared" si="674"/>
        <v>0</v>
      </c>
      <c r="HD228" s="576">
        <f t="shared" si="674"/>
        <v>0</v>
      </c>
      <c r="HE228" s="577">
        <f t="shared" si="674"/>
        <v>0</v>
      </c>
      <c r="HF228" s="576" t="str">
        <f t="shared" si="675"/>
        <v/>
      </c>
      <c r="HG228" s="577" t="str">
        <f t="shared" si="675"/>
        <v/>
      </c>
      <c r="HH228" s="576" t="str">
        <f t="shared" si="676"/>
        <v/>
      </c>
      <c r="HI228" s="577" t="str">
        <f t="shared" si="676"/>
        <v/>
      </c>
      <c r="HJ228" s="576">
        <f t="shared" si="677"/>
        <v>1096.9025332387905</v>
      </c>
      <c r="HK228" s="577">
        <f t="shared" si="677"/>
        <v>1319.0285080772887</v>
      </c>
      <c r="HL228" s="576" t="str">
        <f t="shared" si="678"/>
        <v/>
      </c>
      <c r="HM228" s="577" t="str">
        <f t="shared" si="678"/>
        <v/>
      </c>
    </row>
    <row r="229" spans="1:221">
      <c r="A229" s="80" t="s">
        <v>540</v>
      </c>
      <c r="B229" s="81" t="s">
        <v>582</v>
      </c>
      <c r="C229" s="105"/>
      <c r="D229" s="83">
        <v>198729</v>
      </c>
      <c r="E229" s="524">
        <v>10</v>
      </c>
      <c r="F229" s="574">
        <v>168</v>
      </c>
      <c r="G229" s="575">
        <v>165</v>
      </c>
      <c r="H229" s="574">
        <v>32</v>
      </c>
      <c r="I229" s="575">
        <v>25</v>
      </c>
      <c r="J229" s="576">
        <f t="shared" si="612"/>
        <v>136</v>
      </c>
      <c r="K229" s="577">
        <f t="shared" si="612"/>
        <v>140</v>
      </c>
      <c r="L229" s="574"/>
      <c r="M229" s="575"/>
      <c r="N229" s="581">
        <f t="shared" si="613"/>
        <v>136</v>
      </c>
      <c r="O229" s="582">
        <f t="shared" si="613"/>
        <v>140</v>
      </c>
      <c r="P229" s="581">
        <f t="shared" si="613"/>
        <v>0</v>
      </c>
      <c r="Q229" s="582">
        <f t="shared" si="613"/>
        <v>0</v>
      </c>
      <c r="R229" s="574">
        <v>2</v>
      </c>
      <c r="S229" s="575">
        <v>1</v>
      </c>
      <c r="T229" s="576">
        <f t="shared" si="614"/>
        <v>0</v>
      </c>
      <c r="U229" s="577">
        <f t="shared" si="614"/>
        <v>0</v>
      </c>
      <c r="V229" s="574">
        <v>35</v>
      </c>
      <c r="W229" s="575">
        <v>57</v>
      </c>
      <c r="X229" s="576">
        <f t="shared" si="615"/>
        <v>0</v>
      </c>
      <c r="Y229" s="577">
        <f t="shared" si="615"/>
        <v>0</v>
      </c>
      <c r="Z229" s="574"/>
      <c r="AA229" s="575"/>
      <c r="AB229" s="576">
        <f t="shared" si="616"/>
        <v>0</v>
      </c>
      <c r="AC229" s="577">
        <f t="shared" si="616"/>
        <v>0</v>
      </c>
      <c r="AD229" s="576">
        <f t="shared" si="617"/>
        <v>37</v>
      </c>
      <c r="AE229" s="577">
        <f t="shared" si="617"/>
        <v>58</v>
      </c>
      <c r="AF229" s="576">
        <f t="shared" si="618"/>
        <v>0</v>
      </c>
      <c r="AG229" s="577">
        <f t="shared" si="618"/>
        <v>0</v>
      </c>
      <c r="AH229" s="574">
        <v>11</v>
      </c>
      <c r="AI229" s="575">
        <v>2.3333333333333299</v>
      </c>
      <c r="AJ229" s="576">
        <f t="shared" si="619"/>
        <v>22</v>
      </c>
      <c r="AK229" s="577">
        <f t="shared" si="619"/>
        <v>2.3333333333333299</v>
      </c>
      <c r="AL229" s="574">
        <v>4.6217948717948696</v>
      </c>
      <c r="AM229" s="575">
        <v>4.7904761904761903</v>
      </c>
      <c r="AN229" s="576">
        <f t="shared" si="620"/>
        <v>161.76282051282044</v>
      </c>
      <c r="AO229" s="577">
        <f t="shared" si="620"/>
        <v>273.05714285714282</v>
      </c>
      <c r="AP229" s="574"/>
      <c r="AQ229" s="575"/>
      <c r="AR229" s="576">
        <f t="shared" si="621"/>
        <v>0</v>
      </c>
      <c r="AS229" s="577">
        <f t="shared" si="621"/>
        <v>0</v>
      </c>
      <c r="AT229" s="576">
        <f t="shared" si="622"/>
        <v>4.9665627165627146</v>
      </c>
      <c r="AU229" s="577">
        <f t="shared" si="622"/>
        <v>4.7481116584564855</v>
      </c>
      <c r="AV229" s="576">
        <f t="shared" si="623"/>
        <v>183.76282051282044</v>
      </c>
      <c r="AW229" s="577">
        <f t="shared" si="623"/>
        <v>275.39047619047614</v>
      </c>
      <c r="AX229" s="574"/>
      <c r="AY229" s="575"/>
      <c r="AZ229" s="576">
        <f t="shared" si="624"/>
        <v>0</v>
      </c>
      <c r="BA229" s="577">
        <f t="shared" si="624"/>
        <v>0</v>
      </c>
      <c r="BB229" s="574"/>
      <c r="BC229" s="575"/>
      <c r="BD229" s="576">
        <f t="shared" si="625"/>
        <v>0</v>
      </c>
      <c r="BE229" s="577">
        <f t="shared" si="625"/>
        <v>0</v>
      </c>
      <c r="BF229" s="574"/>
      <c r="BG229" s="575"/>
      <c r="BH229" s="576">
        <f t="shared" si="626"/>
        <v>0</v>
      </c>
      <c r="BI229" s="577">
        <f t="shared" si="626"/>
        <v>0</v>
      </c>
      <c r="BJ229" s="576">
        <f t="shared" si="627"/>
        <v>0</v>
      </c>
      <c r="BK229" s="577">
        <f t="shared" si="627"/>
        <v>0</v>
      </c>
      <c r="BL229" s="576">
        <f t="shared" si="628"/>
        <v>0</v>
      </c>
      <c r="BM229" s="577">
        <f t="shared" si="628"/>
        <v>0</v>
      </c>
      <c r="BN229" s="574">
        <v>35</v>
      </c>
      <c r="BO229" s="575">
        <v>39</v>
      </c>
      <c r="BP229" s="576">
        <f t="shared" si="629"/>
        <v>0</v>
      </c>
      <c r="BQ229" s="577">
        <f t="shared" si="629"/>
        <v>0</v>
      </c>
      <c r="BR229" s="574">
        <v>25</v>
      </c>
      <c r="BS229" s="575">
        <v>21</v>
      </c>
      <c r="BT229" s="576">
        <f t="shared" si="630"/>
        <v>0</v>
      </c>
      <c r="BU229" s="577">
        <f t="shared" si="630"/>
        <v>0</v>
      </c>
      <c r="BV229" s="574"/>
      <c r="BW229" s="575"/>
      <c r="BX229" s="576">
        <f t="shared" si="631"/>
        <v>0</v>
      </c>
      <c r="BY229" s="577">
        <f t="shared" si="631"/>
        <v>0</v>
      </c>
      <c r="BZ229" s="576">
        <f t="shared" si="632"/>
        <v>60</v>
      </c>
      <c r="CA229" s="577">
        <f t="shared" si="632"/>
        <v>60</v>
      </c>
      <c r="CB229" s="576">
        <f t="shared" si="633"/>
        <v>0</v>
      </c>
      <c r="CC229" s="577">
        <f t="shared" si="633"/>
        <v>0</v>
      </c>
      <c r="CD229" s="574">
        <v>4.2539682539682504</v>
      </c>
      <c r="CE229" s="575">
        <v>4.2847222222222197</v>
      </c>
      <c r="CF229" s="576">
        <f t="shared" si="634"/>
        <v>148.88888888888877</v>
      </c>
      <c r="CG229" s="577">
        <f t="shared" si="634"/>
        <v>167.10416666666657</v>
      </c>
      <c r="CH229" s="574">
        <v>6.0476190476190501</v>
      </c>
      <c r="CI229" s="575">
        <v>4.60606060606061</v>
      </c>
      <c r="CJ229" s="576">
        <f t="shared" si="635"/>
        <v>151.19047619047626</v>
      </c>
      <c r="CK229" s="577">
        <f t="shared" si="635"/>
        <v>96.727272727272805</v>
      </c>
      <c r="CL229" s="574"/>
      <c r="CM229" s="575"/>
      <c r="CN229" s="576">
        <f t="shared" si="636"/>
        <v>0</v>
      </c>
      <c r="CO229" s="577">
        <f t="shared" si="636"/>
        <v>0</v>
      </c>
      <c r="CP229" s="576">
        <f t="shared" si="637"/>
        <v>5.0013227513227507</v>
      </c>
      <c r="CQ229" s="577">
        <f t="shared" si="637"/>
        <v>4.3971906565656562</v>
      </c>
      <c r="CR229" s="576">
        <f t="shared" si="638"/>
        <v>300.07936507936506</v>
      </c>
      <c r="CS229" s="577">
        <f t="shared" si="638"/>
        <v>263.83143939393938</v>
      </c>
      <c r="CT229" s="574"/>
      <c r="CU229" s="575"/>
      <c r="CV229" s="576">
        <f t="shared" si="639"/>
        <v>0</v>
      </c>
      <c r="CW229" s="577">
        <f t="shared" si="639"/>
        <v>0</v>
      </c>
      <c r="CX229" s="574"/>
      <c r="CY229" s="575"/>
      <c r="CZ229" s="576">
        <f t="shared" si="640"/>
        <v>0</v>
      </c>
      <c r="DA229" s="577">
        <f t="shared" si="640"/>
        <v>0</v>
      </c>
      <c r="DB229" s="574"/>
      <c r="DC229" s="575"/>
      <c r="DD229" s="576">
        <f t="shared" si="641"/>
        <v>0</v>
      </c>
      <c r="DE229" s="577">
        <f t="shared" si="641"/>
        <v>0</v>
      </c>
      <c r="DF229" s="576">
        <f t="shared" si="642"/>
        <v>0</v>
      </c>
      <c r="DG229" s="577">
        <f t="shared" si="642"/>
        <v>0</v>
      </c>
      <c r="DH229" s="576">
        <f t="shared" si="643"/>
        <v>0</v>
      </c>
      <c r="DI229" s="577">
        <f t="shared" si="643"/>
        <v>0</v>
      </c>
      <c r="DJ229" s="576">
        <f t="shared" si="644"/>
        <v>97</v>
      </c>
      <c r="DK229" s="577">
        <f t="shared" si="644"/>
        <v>118</v>
      </c>
      <c r="DL229" s="576">
        <f t="shared" si="644"/>
        <v>0</v>
      </c>
      <c r="DM229" s="577">
        <f t="shared" si="644"/>
        <v>0</v>
      </c>
      <c r="DN229" s="576">
        <f t="shared" si="645"/>
        <v>4.9880637689916032</v>
      </c>
      <c r="DO229" s="577">
        <f t="shared" si="645"/>
        <v>4.5696772507153849</v>
      </c>
      <c r="DP229" s="576">
        <f t="shared" si="646"/>
        <v>483.8421855921855</v>
      </c>
      <c r="DQ229" s="577">
        <f t="shared" si="646"/>
        <v>539.22191558441546</v>
      </c>
      <c r="DR229" s="576">
        <f t="shared" si="647"/>
        <v>0</v>
      </c>
      <c r="DS229" s="577">
        <f t="shared" si="647"/>
        <v>0</v>
      </c>
      <c r="DT229" s="576">
        <f t="shared" si="648"/>
        <v>0</v>
      </c>
      <c r="DU229" s="577">
        <f t="shared" si="648"/>
        <v>0</v>
      </c>
      <c r="DV229" s="574">
        <v>17</v>
      </c>
      <c r="DW229" s="575">
        <v>13</v>
      </c>
      <c r="DX229" s="576">
        <f t="shared" si="649"/>
        <v>0</v>
      </c>
      <c r="DY229" s="577">
        <f t="shared" si="649"/>
        <v>0</v>
      </c>
      <c r="DZ229" s="574">
        <v>22</v>
      </c>
      <c r="EA229" s="575">
        <v>9</v>
      </c>
      <c r="EB229" s="576">
        <f t="shared" si="650"/>
        <v>0</v>
      </c>
      <c r="EC229" s="577">
        <f t="shared" si="650"/>
        <v>0</v>
      </c>
      <c r="ED229" s="574"/>
      <c r="EE229" s="575"/>
      <c r="EF229" s="576">
        <f t="shared" si="651"/>
        <v>0</v>
      </c>
      <c r="EG229" s="577">
        <f t="shared" si="651"/>
        <v>0</v>
      </c>
      <c r="EH229" s="576">
        <f t="shared" si="652"/>
        <v>39</v>
      </c>
      <c r="EI229" s="577">
        <f t="shared" si="652"/>
        <v>22</v>
      </c>
      <c r="EJ229" s="576">
        <f t="shared" si="653"/>
        <v>0</v>
      </c>
      <c r="EK229" s="577">
        <f t="shared" si="653"/>
        <v>0</v>
      </c>
      <c r="EL229" s="574">
        <v>2.3015873015873001</v>
      </c>
      <c r="EM229" s="575">
        <v>2.9285714285714302</v>
      </c>
      <c r="EN229" s="576">
        <f t="shared" si="654"/>
        <v>39.126984126984098</v>
      </c>
      <c r="EO229" s="577">
        <f t="shared" si="654"/>
        <v>38.071428571428591</v>
      </c>
      <c r="EP229" s="574">
        <v>2.2272727272727302</v>
      </c>
      <c r="EQ229" s="575">
        <v>4.7666666666666702</v>
      </c>
      <c r="ER229" s="576">
        <f t="shared" si="655"/>
        <v>49.000000000000064</v>
      </c>
      <c r="ES229" s="577">
        <f t="shared" si="655"/>
        <v>42.900000000000034</v>
      </c>
      <c r="ET229" s="574"/>
      <c r="EU229" s="575"/>
      <c r="EV229" s="576">
        <f t="shared" si="656"/>
        <v>0</v>
      </c>
      <c r="EW229" s="577">
        <f t="shared" si="656"/>
        <v>0</v>
      </c>
      <c r="EX229" s="576">
        <f t="shared" si="657"/>
        <v>2.2596662596662602</v>
      </c>
      <c r="EY229" s="577">
        <f t="shared" si="657"/>
        <v>3.6805194805194827</v>
      </c>
      <c r="EZ229" s="576">
        <f t="shared" si="658"/>
        <v>88.126984126984155</v>
      </c>
      <c r="FA229" s="577">
        <f t="shared" si="658"/>
        <v>80.971428571428618</v>
      </c>
      <c r="FB229" s="574"/>
      <c r="FC229" s="575"/>
      <c r="FD229" s="576">
        <f t="shared" si="659"/>
        <v>0</v>
      </c>
      <c r="FE229" s="577">
        <f t="shared" si="659"/>
        <v>0</v>
      </c>
      <c r="FF229" s="574"/>
      <c r="FG229" s="575"/>
      <c r="FH229" s="576">
        <f t="shared" si="660"/>
        <v>0</v>
      </c>
      <c r="FI229" s="577">
        <f t="shared" si="660"/>
        <v>0</v>
      </c>
      <c r="FJ229" s="574"/>
      <c r="FK229" s="575"/>
      <c r="FL229" s="576">
        <f t="shared" si="661"/>
        <v>0</v>
      </c>
      <c r="FM229" s="577">
        <f t="shared" si="661"/>
        <v>0</v>
      </c>
      <c r="FN229" s="576">
        <f t="shared" si="662"/>
        <v>0</v>
      </c>
      <c r="FO229" s="577">
        <f t="shared" si="662"/>
        <v>0</v>
      </c>
      <c r="FP229" s="576">
        <f t="shared" si="663"/>
        <v>0</v>
      </c>
      <c r="FQ229" s="577">
        <f t="shared" si="663"/>
        <v>0</v>
      </c>
      <c r="FR229" s="574"/>
      <c r="FS229" s="575"/>
      <c r="FT229" s="576">
        <f t="shared" si="664"/>
        <v>0</v>
      </c>
      <c r="FU229" s="577">
        <f t="shared" si="664"/>
        <v>0</v>
      </c>
      <c r="FV229" s="574"/>
      <c r="FW229" s="575"/>
      <c r="FX229" s="576">
        <f t="shared" si="665"/>
        <v>0</v>
      </c>
      <c r="FY229" s="577">
        <f t="shared" si="665"/>
        <v>0</v>
      </c>
      <c r="FZ229" s="574"/>
      <c r="GA229" s="575"/>
      <c r="GB229" s="576">
        <f t="shared" si="666"/>
        <v>0</v>
      </c>
      <c r="GC229" s="577">
        <f t="shared" si="666"/>
        <v>0</v>
      </c>
      <c r="GD229" s="576">
        <f t="shared" si="667"/>
        <v>54</v>
      </c>
      <c r="GE229" s="577">
        <f t="shared" si="667"/>
        <v>53</v>
      </c>
      <c r="GF229" s="576">
        <f t="shared" si="667"/>
        <v>0</v>
      </c>
      <c r="GG229" s="577">
        <f t="shared" si="667"/>
        <v>0</v>
      </c>
      <c r="GH229" s="576">
        <f t="shared" si="668"/>
        <v>210.01587301587287</v>
      </c>
      <c r="GI229" s="577">
        <f t="shared" si="668"/>
        <v>207.5089285714285</v>
      </c>
      <c r="GJ229" s="590"/>
      <c r="GK229" s="577" t="str">
        <f t="shared" si="601"/>
        <v/>
      </c>
      <c r="GL229" s="576">
        <f t="shared" si="669"/>
        <v>82</v>
      </c>
      <c r="GM229" s="577">
        <f t="shared" si="669"/>
        <v>87</v>
      </c>
      <c r="GN229" s="576">
        <f t="shared" si="669"/>
        <v>0</v>
      </c>
      <c r="GO229" s="577">
        <f t="shared" si="669"/>
        <v>0</v>
      </c>
      <c r="GP229" s="576">
        <f t="shared" si="670"/>
        <v>361.95329670329676</v>
      </c>
      <c r="GQ229" s="577">
        <f t="shared" si="670"/>
        <v>412.68441558441566</v>
      </c>
      <c r="GR229" s="576">
        <f t="shared" si="671"/>
        <v>0</v>
      </c>
      <c r="GS229" s="577">
        <f t="shared" si="671"/>
        <v>0</v>
      </c>
      <c r="GT229" s="576">
        <f t="shared" si="672"/>
        <v>136</v>
      </c>
      <c r="GU229" s="577">
        <f t="shared" si="672"/>
        <v>140</v>
      </c>
      <c r="GV229" s="576">
        <f t="shared" si="672"/>
        <v>0</v>
      </c>
      <c r="GW229" s="577">
        <f t="shared" si="672"/>
        <v>0</v>
      </c>
      <c r="GX229" s="576">
        <f t="shared" si="673"/>
        <v>571.9691697191696</v>
      </c>
      <c r="GY229" s="577">
        <f t="shared" si="673"/>
        <v>620.19334415584422</v>
      </c>
      <c r="GZ229" s="576" t="str">
        <f t="shared" si="673"/>
        <v/>
      </c>
      <c r="HA229" s="577" t="str">
        <f t="shared" si="673"/>
        <v/>
      </c>
      <c r="HB229" s="576">
        <f t="shared" si="674"/>
        <v>0</v>
      </c>
      <c r="HC229" s="577">
        <f t="shared" si="674"/>
        <v>0</v>
      </c>
      <c r="HD229" s="576">
        <f t="shared" si="674"/>
        <v>0</v>
      </c>
      <c r="HE229" s="577">
        <f t="shared" si="674"/>
        <v>0</v>
      </c>
      <c r="HF229" s="576" t="str">
        <f t="shared" si="675"/>
        <v/>
      </c>
      <c r="HG229" s="577" t="str">
        <f t="shared" si="675"/>
        <v/>
      </c>
      <c r="HH229" s="576" t="str">
        <f t="shared" si="676"/>
        <v/>
      </c>
      <c r="HI229" s="577" t="str">
        <f t="shared" si="676"/>
        <v/>
      </c>
      <c r="HJ229" s="576">
        <f t="shared" si="677"/>
        <v>571.96916971916971</v>
      </c>
      <c r="HK229" s="577">
        <f t="shared" si="677"/>
        <v>620.1933441558441</v>
      </c>
      <c r="HL229" s="576" t="str">
        <f t="shared" si="678"/>
        <v/>
      </c>
      <c r="HM229" s="577" t="str">
        <f t="shared" si="678"/>
        <v/>
      </c>
    </row>
    <row r="230" spans="1:221">
      <c r="A230" s="80" t="s">
        <v>540</v>
      </c>
      <c r="B230" s="81" t="s">
        <v>585</v>
      </c>
      <c r="C230" s="105"/>
      <c r="D230" s="83">
        <v>198905</v>
      </c>
      <c r="E230" s="524">
        <v>10</v>
      </c>
      <c r="F230" s="574">
        <v>76</v>
      </c>
      <c r="G230" s="575">
        <v>119</v>
      </c>
      <c r="H230" s="574">
        <v>2</v>
      </c>
      <c r="I230" s="575">
        <v>4</v>
      </c>
      <c r="J230" s="576">
        <f t="shared" si="612"/>
        <v>74</v>
      </c>
      <c r="K230" s="577">
        <f t="shared" si="612"/>
        <v>115</v>
      </c>
      <c r="L230" s="574"/>
      <c r="M230" s="575"/>
      <c r="N230" s="581">
        <f t="shared" si="613"/>
        <v>74</v>
      </c>
      <c r="O230" s="582">
        <f t="shared" si="613"/>
        <v>115</v>
      </c>
      <c r="P230" s="581">
        <f t="shared" si="613"/>
        <v>0</v>
      </c>
      <c r="Q230" s="582">
        <f t="shared" si="613"/>
        <v>0</v>
      </c>
      <c r="R230" s="574">
        <v>0</v>
      </c>
      <c r="S230" s="575">
        <v>0</v>
      </c>
      <c r="T230" s="576">
        <f t="shared" si="614"/>
        <v>0</v>
      </c>
      <c r="U230" s="577">
        <f t="shared" si="614"/>
        <v>0</v>
      </c>
      <c r="V230" s="574">
        <v>13</v>
      </c>
      <c r="W230" s="575">
        <v>24</v>
      </c>
      <c r="X230" s="576">
        <f t="shared" si="615"/>
        <v>0</v>
      </c>
      <c r="Y230" s="577">
        <f t="shared" si="615"/>
        <v>0</v>
      </c>
      <c r="Z230" s="574"/>
      <c r="AA230" s="575"/>
      <c r="AB230" s="576">
        <f t="shared" si="616"/>
        <v>0</v>
      </c>
      <c r="AC230" s="577">
        <f t="shared" si="616"/>
        <v>0</v>
      </c>
      <c r="AD230" s="576">
        <f t="shared" si="617"/>
        <v>13</v>
      </c>
      <c r="AE230" s="577">
        <f t="shared" si="617"/>
        <v>24</v>
      </c>
      <c r="AF230" s="576">
        <f t="shared" si="618"/>
        <v>0</v>
      </c>
      <c r="AG230" s="577">
        <f t="shared" si="618"/>
        <v>0</v>
      </c>
      <c r="AH230" s="574"/>
      <c r="AI230" s="575"/>
      <c r="AJ230" s="576">
        <f t="shared" si="619"/>
        <v>0</v>
      </c>
      <c r="AK230" s="577">
        <f t="shared" si="619"/>
        <v>0</v>
      </c>
      <c r="AL230" s="574">
        <v>5.7179487179487198</v>
      </c>
      <c r="AM230" s="575">
        <v>5.2933333333333303</v>
      </c>
      <c r="AN230" s="576">
        <f t="shared" si="620"/>
        <v>74.333333333333357</v>
      </c>
      <c r="AO230" s="577">
        <f t="shared" si="620"/>
        <v>127.03999999999994</v>
      </c>
      <c r="AP230" s="574"/>
      <c r="AQ230" s="575"/>
      <c r="AR230" s="576">
        <f t="shared" si="621"/>
        <v>0</v>
      </c>
      <c r="AS230" s="577">
        <f t="shared" si="621"/>
        <v>0</v>
      </c>
      <c r="AT230" s="576">
        <f t="shared" si="622"/>
        <v>5.7179487179487198</v>
      </c>
      <c r="AU230" s="577">
        <f t="shared" si="622"/>
        <v>5.2933333333333303</v>
      </c>
      <c r="AV230" s="576">
        <f t="shared" si="623"/>
        <v>74.333333333333357</v>
      </c>
      <c r="AW230" s="577">
        <f t="shared" si="623"/>
        <v>127.03999999999994</v>
      </c>
      <c r="AX230" s="574"/>
      <c r="AY230" s="575"/>
      <c r="AZ230" s="576">
        <f t="shared" si="624"/>
        <v>0</v>
      </c>
      <c r="BA230" s="577">
        <f t="shared" si="624"/>
        <v>0</v>
      </c>
      <c r="BB230" s="574"/>
      <c r="BC230" s="575"/>
      <c r="BD230" s="576">
        <f t="shared" si="625"/>
        <v>0</v>
      </c>
      <c r="BE230" s="577">
        <f t="shared" si="625"/>
        <v>0</v>
      </c>
      <c r="BF230" s="574"/>
      <c r="BG230" s="575"/>
      <c r="BH230" s="576">
        <f t="shared" si="626"/>
        <v>0</v>
      </c>
      <c r="BI230" s="577">
        <f t="shared" si="626"/>
        <v>0</v>
      </c>
      <c r="BJ230" s="576">
        <f t="shared" si="627"/>
        <v>0</v>
      </c>
      <c r="BK230" s="577">
        <f t="shared" si="627"/>
        <v>0</v>
      </c>
      <c r="BL230" s="576">
        <f t="shared" si="628"/>
        <v>0</v>
      </c>
      <c r="BM230" s="577">
        <f t="shared" si="628"/>
        <v>0</v>
      </c>
      <c r="BN230" s="574">
        <v>14</v>
      </c>
      <c r="BO230" s="575">
        <v>26</v>
      </c>
      <c r="BP230" s="576">
        <f t="shared" si="629"/>
        <v>0</v>
      </c>
      <c r="BQ230" s="577">
        <f t="shared" si="629"/>
        <v>0</v>
      </c>
      <c r="BR230" s="574">
        <v>10</v>
      </c>
      <c r="BS230" s="575">
        <v>9</v>
      </c>
      <c r="BT230" s="576">
        <f t="shared" si="630"/>
        <v>0</v>
      </c>
      <c r="BU230" s="577">
        <f t="shared" si="630"/>
        <v>0</v>
      </c>
      <c r="BV230" s="574"/>
      <c r="BW230" s="575"/>
      <c r="BX230" s="576">
        <f t="shared" si="631"/>
        <v>0</v>
      </c>
      <c r="BY230" s="577">
        <f t="shared" si="631"/>
        <v>0</v>
      </c>
      <c r="BZ230" s="576">
        <f t="shared" si="632"/>
        <v>24</v>
      </c>
      <c r="CA230" s="577">
        <f t="shared" si="632"/>
        <v>35</v>
      </c>
      <c r="CB230" s="576">
        <f t="shared" si="633"/>
        <v>0</v>
      </c>
      <c r="CC230" s="577">
        <f t="shared" si="633"/>
        <v>0</v>
      </c>
      <c r="CD230" s="574">
        <v>4.6904761904761898</v>
      </c>
      <c r="CE230" s="575">
        <v>4.4197530864197496</v>
      </c>
      <c r="CF230" s="576">
        <f t="shared" si="634"/>
        <v>65.666666666666657</v>
      </c>
      <c r="CG230" s="577">
        <f t="shared" si="634"/>
        <v>114.91358024691348</v>
      </c>
      <c r="CH230" s="574">
        <v>6.8</v>
      </c>
      <c r="CI230" s="575">
        <v>5.7777777777777803</v>
      </c>
      <c r="CJ230" s="576">
        <f t="shared" si="635"/>
        <v>68</v>
      </c>
      <c r="CK230" s="577">
        <f t="shared" si="635"/>
        <v>52.000000000000021</v>
      </c>
      <c r="CL230" s="574"/>
      <c r="CM230" s="575"/>
      <c r="CN230" s="576">
        <f t="shared" si="636"/>
        <v>0</v>
      </c>
      <c r="CO230" s="577">
        <f t="shared" si="636"/>
        <v>0</v>
      </c>
      <c r="CP230" s="576">
        <f t="shared" si="637"/>
        <v>5.5694444444444438</v>
      </c>
      <c r="CQ230" s="577">
        <f t="shared" si="637"/>
        <v>4.7689594356261003</v>
      </c>
      <c r="CR230" s="576">
        <f t="shared" si="638"/>
        <v>133.66666666666666</v>
      </c>
      <c r="CS230" s="577">
        <f t="shared" si="638"/>
        <v>166.91358024691351</v>
      </c>
      <c r="CT230" s="574"/>
      <c r="CU230" s="575"/>
      <c r="CV230" s="576">
        <f t="shared" si="639"/>
        <v>0</v>
      </c>
      <c r="CW230" s="577">
        <f t="shared" si="639"/>
        <v>0</v>
      </c>
      <c r="CX230" s="574"/>
      <c r="CY230" s="575"/>
      <c r="CZ230" s="576">
        <f t="shared" si="640"/>
        <v>0</v>
      </c>
      <c r="DA230" s="577">
        <f t="shared" si="640"/>
        <v>0</v>
      </c>
      <c r="DB230" s="574"/>
      <c r="DC230" s="575"/>
      <c r="DD230" s="576">
        <f t="shared" si="641"/>
        <v>0</v>
      </c>
      <c r="DE230" s="577">
        <f t="shared" si="641"/>
        <v>0</v>
      </c>
      <c r="DF230" s="576">
        <f t="shared" si="642"/>
        <v>0</v>
      </c>
      <c r="DG230" s="577">
        <f t="shared" si="642"/>
        <v>0</v>
      </c>
      <c r="DH230" s="576">
        <f t="shared" si="643"/>
        <v>0</v>
      </c>
      <c r="DI230" s="577">
        <f t="shared" si="643"/>
        <v>0</v>
      </c>
      <c r="DJ230" s="576">
        <f t="shared" si="644"/>
        <v>37</v>
      </c>
      <c r="DK230" s="577">
        <f t="shared" si="644"/>
        <v>59</v>
      </c>
      <c r="DL230" s="576">
        <f t="shared" si="644"/>
        <v>0</v>
      </c>
      <c r="DM230" s="577">
        <f t="shared" si="644"/>
        <v>0</v>
      </c>
      <c r="DN230" s="576">
        <f t="shared" si="645"/>
        <v>5.6216216216216219</v>
      </c>
      <c r="DO230" s="577">
        <f t="shared" si="645"/>
        <v>4.9822640719815841</v>
      </c>
      <c r="DP230" s="576">
        <f t="shared" si="646"/>
        <v>208</v>
      </c>
      <c r="DQ230" s="577">
        <f t="shared" si="646"/>
        <v>293.95358024691348</v>
      </c>
      <c r="DR230" s="576">
        <f t="shared" si="647"/>
        <v>0</v>
      </c>
      <c r="DS230" s="577">
        <f t="shared" si="647"/>
        <v>0</v>
      </c>
      <c r="DT230" s="576">
        <f t="shared" si="648"/>
        <v>0</v>
      </c>
      <c r="DU230" s="577">
        <f t="shared" si="648"/>
        <v>0</v>
      </c>
      <c r="DV230" s="574">
        <v>25</v>
      </c>
      <c r="DW230" s="575">
        <v>17</v>
      </c>
      <c r="DX230" s="576">
        <f t="shared" si="649"/>
        <v>0</v>
      </c>
      <c r="DY230" s="577">
        <f t="shared" si="649"/>
        <v>0</v>
      </c>
      <c r="DZ230" s="574">
        <v>12</v>
      </c>
      <c r="EA230" s="575">
        <v>39</v>
      </c>
      <c r="EB230" s="576">
        <f t="shared" si="650"/>
        <v>0</v>
      </c>
      <c r="EC230" s="577">
        <f t="shared" si="650"/>
        <v>0</v>
      </c>
      <c r="ED230" s="574"/>
      <c r="EE230" s="575"/>
      <c r="EF230" s="576">
        <f t="shared" si="651"/>
        <v>0</v>
      </c>
      <c r="EG230" s="577">
        <f t="shared" si="651"/>
        <v>0</v>
      </c>
      <c r="EH230" s="576">
        <f t="shared" si="652"/>
        <v>37</v>
      </c>
      <c r="EI230" s="577">
        <f t="shared" si="652"/>
        <v>56</v>
      </c>
      <c r="EJ230" s="576">
        <f t="shared" si="653"/>
        <v>0</v>
      </c>
      <c r="EK230" s="577">
        <f t="shared" si="653"/>
        <v>0</v>
      </c>
      <c r="EL230" s="574">
        <v>1.62962962962963</v>
      </c>
      <c r="EM230" s="575">
        <v>2.29824561403509</v>
      </c>
      <c r="EN230" s="576">
        <f t="shared" si="654"/>
        <v>40.740740740740748</v>
      </c>
      <c r="EO230" s="577">
        <f t="shared" si="654"/>
        <v>39.070175438596529</v>
      </c>
      <c r="EP230" s="574">
        <v>1.4166666666666701</v>
      </c>
      <c r="EQ230" s="575">
        <v>2.0940170940170901</v>
      </c>
      <c r="ER230" s="576">
        <f t="shared" si="655"/>
        <v>17.000000000000043</v>
      </c>
      <c r="ES230" s="577">
        <f t="shared" si="655"/>
        <v>81.666666666666515</v>
      </c>
      <c r="ET230" s="574"/>
      <c r="EU230" s="575"/>
      <c r="EV230" s="576">
        <f t="shared" si="656"/>
        <v>0</v>
      </c>
      <c r="EW230" s="577">
        <f t="shared" si="656"/>
        <v>0</v>
      </c>
      <c r="EX230" s="576">
        <f t="shared" si="657"/>
        <v>1.5605605605605619</v>
      </c>
      <c r="EY230" s="577">
        <f t="shared" si="657"/>
        <v>2.1560150375939826</v>
      </c>
      <c r="EZ230" s="576">
        <f t="shared" si="658"/>
        <v>57.74074074074079</v>
      </c>
      <c r="FA230" s="577">
        <f t="shared" si="658"/>
        <v>120.73684210526302</v>
      </c>
      <c r="FB230" s="574"/>
      <c r="FC230" s="575"/>
      <c r="FD230" s="576">
        <f t="shared" si="659"/>
        <v>0</v>
      </c>
      <c r="FE230" s="577">
        <f t="shared" si="659"/>
        <v>0</v>
      </c>
      <c r="FF230" s="574"/>
      <c r="FG230" s="575"/>
      <c r="FH230" s="576">
        <f t="shared" si="660"/>
        <v>0</v>
      </c>
      <c r="FI230" s="577">
        <f t="shared" si="660"/>
        <v>0</v>
      </c>
      <c r="FJ230" s="574"/>
      <c r="FK230" s="575"/>
      <c r="FL230" s="576">
        <f t="shared" si="661"/>
        <v>0</v>
      </c>
      <c r="FM230" s="577">
        <f t="shared" si="661"/>
        <v>0</v>
      </c>
      <c r="FN230" s="576">
        <f t="shared" si="662"/>
        <v>0</v>
      </c>
      <c r="FO230" s="577">
        <f t="shared" si="662"/>
        <v>0</v>
      </c>
      <c r="FP230" s="576">
        <f t="shared" si="663"/>
        <v>0</v>
      </c>
      <c r="FQ230" s="577">
        <f t="shared" si="663"/>
        <v>0</v>
      </c>
      <c r="FR230" s="574"/>
      <c r="FS230" s="575"/>
      <c r="FT230" s="576">
        <f t="shared" si="664"/>
        <v>0</v>
      </c>
      <c r="FU230" s="577">
        <f t="shared" si="664"/>
        <v>0</v>
      </c>
      <c r="FV230" s="574"/>
      <c r="FW230" s="575"/>
      <c r="FX230" s="576">
        <f t="shared" si="665"/>
        <v>0</v>
      </c>
      <c r="FY230" s="577">
        <f t="shared" si="665"/>
        <v>0</v>
      </c>
      <c r="FZ230" s="574"/>
      <c r="GA230" s="575"/>
      <c r="GB230" s="576">
        <f t="shared" si="666"/>
        <v>0</v>
      </c>
      <c r="GC230" s="577">
        <f t="shared" si="666"/>
        <v>0</v>
      </c>
      <c r="GD230" s="576">
        <f t="shared" si="667"/>
        <v>39</v>
      </c>
      <c r="GE230" s="577">
        <f t="shared" si="667"/>
        <v>43</v>
      </c>
      <c r="GF230" s="576">
        <f t="shared" si="667"/>
        <v>0</v>
      </c>
      <c r="GG230" s="577">
        <f t="shared" si="667"/>
        <v>0</v>
      </c>
      <c r="GH230" s="576">
        <f t="shared" si="668"/>
        <v>106.4074074074074</v>
      </c>
      <c r="GI230" s="577">
        <f t="shared" si="668"/>
        <v>153.98375568551</v>
      </c>
      <c r="GJ230" s="590"/>
      <c r="GK230" s="577" t="str">
        <f t="shared" si="601"/>
        <v/>
      </c>
      <c r="GL230" s="576">
        <f t="shared" si="669"/>
        <v>35</v>
      </c>
      <c r="GM230" s="577">
        <f t="shared" si="669"/>
        <v>72</v>
      </c>
      <c r="GN230" s="576">
        <f t="shared" si="669"/>
        <v>0</v>
      </c>
      <c r="GO230" s="577">
        <f t="shared" si="669"/>
        <v>0</v>
      </c>
      <c r="GP230" s="576">
        <f t="shared" si="670"/>
        <v>159.33333333333343</v>
      </c>
      <c r="GQ230" s="577">
        <f t="shared" si="670"/>
        <v>260.70666666666648</v>
      </c>
      <c r="GR230" s="576">
        <f t="shared" si="671"/>
        <v>0</v>
      </c>
      <c r="GS230" s="577">
        <f t="shared" si="671"/>
        <v>0</v>
      </c>
      <c r="GT230" s="576">
        <f t="shared" si="672"/>
        <v>74</v>
      </c>
      <c r="GU230" s="577">
        <f t="shared" si="672"/>
        <v>115</v>
      </c>
      <c r="GV230" s="576">
        <f t="shared" si="672"/>
        <v>0</v>
      </c>
      <c r="GW230" s="577">
        <f t="shared" si="672"/>
        <v>0</v>
      </c>
      <c r="GX230" s="576">
        <f t="shared" si="673"/>
        <v>265.74074074074082</v>
      </c>
      <c r="GY230" s="577">
        <f t="shared" si="673"/>
        <v>414.69042235217648</v>
      </c>
      <c r="GZ230" s="576" t="str">
        <f t="shared" si="673"/>
        <v/>
      </c>
      <c r="HA230" s="577" t="str">
        <f t="shared" si="673"/>
        <v/>
      </c>
      <c r="HB230" s="576">
        <f t="shared" si="674"/>
        <v>0</v>
      </c>
      <c r="HC230" s="577">
        <f t="shared" si="674"/>
        <v>0</v>
      </c>
      <c r="HD230" s="576">
        <f t="shared" si="674"/>
        <v>0</v>
      </c>
      <c r="HE230" s="577">
        <f t="shared" si="674"/>
        <v>0</v>
      </c>
      <c r="HF230" s="576" t="str">
        <f t="shared" si="675"/>
        <v/>
      </c>
      <c r="HG230" s="577" t="str">
        <f t="shared" si="675"/>
        <v/>
      </c>
      <c r="HH230" s="576" t="str">
        <f t="shared" si="676"/>
        <v/>
      </c>
      <c r="HI230" s="577" t="str">
        <f t="shared" si="676"/>
        <v/>
      </c>
      <c r="HJ230" s="576">
        <f t="shared" si="677"/>
        <v>265.74074074074076</v>
      </c>
      <c r="HK230" s="577">
        <f t="shared" si="677"/>
        <v>414.69042235217648</v>
      </c>
      <c r="HL230" s="576" t="str">
        <f t="shared" si="678"/>
        <v/>
      </c>
      <c r="HM230" s="577" t="str">
        <f t="shared" si="678"/>
        <v/>
      </c>
    </row>
    <row r="231" spans="1:221">
      <c r="A231" s="80" t="s">
        <v>540</v>
      </c>
      <c r="B231" s="81" t="s">
        <v>586</v>
      </c>
      <c r="C231" s="105"/>
      <c r="D231" s="83">
        <v>198914</v>
      </c>
      <c r="E231" s="524">
        <v>10</v>
      </c>
      <c r="F231" s="574">
        <v>123</v>
      </c>
      <c r="G231" s="575">
        <v>111</v>
      </c>
      <c r="H231" s="574">
        <v>10</v>
      </c>
      <c r="I231" s="575">
        <v>5</v>
      </c>
      <c r="J231" s="576">
        <f t="shared" si="612"/>
        <v>113</v>
      </c>
      <c r="K231" s="577">
        <f t="shared" si="612"/>
        <v>106</v>
      </c>
      <c r="L231" s="574"/>
      <c r="M231" s="575"/>
      <c r="N231" s="581">
        <f t="shared" si="613"/>
        <v>113</v>
      </c>
      <c r="O231" s="582">
        <f t="shared" si="613"/>
        <v>106</v>
      </c>
      <c r="P231" s="581">
        <f t="shared" si="613"/>
        <v>0</v>
      </c>
      <c r="Q231" s="582">
        <f t="shared" si="613"/>
        <v>0</v>
      </c>
      <c r="R231" s="574">
        <v>1</v>
      </c>
      <c r="S231" s="575">
        <v>1</v>
      </c>
      <c r="T231" s="576">
        <f t="shared" si="614"/>
        <v>0</v>
      </c>
      <c r="U231" s="577">
        <f t="shared" si="614"/>
        <v>0</v>
      </c>
      <c r="V231" s="574">
        <v>48</v>
      </c>
      <c r="W231" s="575">
        <v>57</v>
      </c>
      <c r="X231" s="576">
        <f t="shared" si="615"/>
        <v>0</v>
      </c>
      <c r="Y231" s="577">
        <f t="shared" si="615"/>
        <v>0</v>
      </c>
      <c r="Z231" s="574"/>
      <c r="AA231" s="575"/>
      <c r="AB231" s="576">
        <f t="shared" si="616"/>
        <v>0</v>
      </c>
      <c r="AC231" s="577">
        <f t="shared" si="616"/>
        <v>0</v>
      </c>
      <c r="AD231" s="576">
        <f t="shared" si="617"/>
        <v>49</v>
      </c>
      <c r="AE231" s="577">
        <f t="shared" si="617"/>
        <v>58</v>
      </c>
      <c r="AF231" s="576">
        <f t="shared" si="618"/>
        <v>0</v>
      </c>
      <c r="AG231" s="577">
        <f t="shared" si="618"/>
        <v>0</v>
      </c>
      <c r="AH231" s="574">
        <v>2</v>
      </c>
      <c r="AI231" s="575">
        <v>2.6666666666666701</v>
      </c>
      <c r="AJ231" s="576">
        <f t="shared" si="619"/>
        <v>2</v>
      </c>
      <c r="AK231" s="577">
        <f t="shared" si="619"/>
        <v>2.6666666666666701</v>
      </c>
      <c r="AL231" s="574">
        <v>5.5617283950617296</v>
      </c>
      <c r="AM231" s="575">
        <v>6.0862068965517304</v>
      </c>
      <c r="AN231" s="576">
        <f t="shared" si="620"/>
        <v>266.96296296296305</v>
      </c>
      <c r="AO231" s="577">
        <f t="shared" si="620"/>
        <v>346.91379310344865</v>
      </c>
      <c r="AP231" s="574"/>
      <c r="AQ231" s="575"/>
      <c r="AR231" s="576">
        <f t="shared" si="621"/>
        <v>0</v>
      </c>
      <c r="AS231" s="577">
        <f t="shared" si="621"/>
        <v>0</v>
      </c>
      <c r="AT231" s="576">
        <f t="shared" si="622"/>
        <v>5.4890400604686338</v>
      </c>
      <c r="AU231" s="577">
        <f t="shared" si="622"/>
        <v>6.0272493063812993</v>
      </c>
      <c r="AV231" s="576">
        <f t="shared" si="623"/>
        <v>268.96296296296305</v>
      </c>
      <c r="AW231" s="577">
        <f t="shared" si="623"/>
        <v>349.58045977011534</v>
      </c>
      <c r="AX231" s="574"/>
      <c r="AY231" s="575"/>
      <c r="AZ231" s="576">
        <f t="shared" si="624"/>
        <v>0</v>
      </c>
      <c r="BA231" s="577">
        <f t="shared" si="624"/>
        <v>0</v>
      </c>
      <c r="BB231" s="574"/>
      <c r="BC231" s="575"/>
      <c r="BD231" s="576">
        <f t="shared" si="625"/>
        <v>0</v>
      </c>
      <c r="BE231" s="577">
        <f t="shared" si="625"/>
        <v>0</v>
      </c>
      <c r="BF231" s="574"/>
      <c r="BG231" s="575"/>
      <c r="BH231" s="576">
        <f t="shared" si="626"/>
        <v>0</v>
      </c>
      <c r="BI231" s="577">
        <f t="shared" si="626"/>
        <v>0</v>
      </c>
      <c r="BJ231" s="576">
        <f t="shared" si="627"/>
        <v>0</v>
      </c>
      <c r="BK231" s="577">
        <f t="shared" si="627"/>
        <v>0</v>
      </c>
      <c r="BL231" s="576">
        <f t="shared" si="628"/>
        <v>0</v>
      </c>
      <c r="BM231" s="577">
        <f t="shared" si="628"/>
        <v>0</v>
      </c>
      <c r="BN231" s="574">
        <v>31</v>
      </c>
      <c r="BO231" s="575">
        <v>16</v>
      </c>
      <c r="BP231" s="576">
        <f t="shared" si="629"/>
        <v>0</v>
      </c>
      <c r="BQ231" s="577">
        <f t="shared" si="629"/>
        <v>0</v>
      </c>
      <c r="BR231" s="574">
        <v>19</v>
      </c>
      <c r="BS231" s="575">
        <v>20</v>
      </c>
      <c r="BT231" s="576">
        <f t="shared" si="630"/>
        <v>0</v>
      </c>
      <c r="BU231" s="577">
        <f t="shared" si="630"/>
        <v>0</v>
      </c>
      <c r="BV231" s="574"/>
      <c r="BW231" s="575"/>
      <c r="BX231" s="576">
        <f t="shared" si="631"/>
        <v>0</v>
      </c>
      <c r="BY231" s="577">
        <f t="shared" si="631"/>
        <v>0</v>
      </c>
      <c r="BZ231" s="576">
        <f t="shared" si="632"/>
        <v>50</v>
      </c>
      <c r="CA231" s="577">
        <f t="shared" si="632"/>
        <v>36</v>
      </c>
      <c r="CB231" s="576">
        <f t="shared" si="633"/>
        <v>0</v>
      </c>
      <c r="CC231" s="577">
        <f t="shared" si="633"/>
        <v>0</v>
      </c>
      <c r="CD231" s="574">
        <v>2.7450980392156898</v>
      </c>
      <c r="CE231" s="575">
        <v>4.2037037037036997</v>
      </c>
      <c r="CF231" s="576">
        <f t="shared" si="634"/>
        <v>85.098039215686384</v>
      </c>
      <c r="CG231" s="577">
        <f t="shared" si="634"/>
        <v>67.259259259259196</v>
      </c>
      <c r="CH231" s="574">
        <v>7.3833333333333302</v>
      </c>
      <c r="CI231" s="575">
        <v>7.3650793650793602</v>
      </c>
      <c r="CJ231" s="576">
        <f t="shared" si="635"/>
        <v>140.28333333333327</v>
      </c>
      <c r="CK231" s="577">
        <f t="shared" si="635"/>
        <v>147.3015873015872</v>
      </c>
      <c r="CL231" s="574"/>
      <c r="CM231" s="575"/>
      <c r="CN231" s="576">
        <f t="shared" si="636"/>
        <v>0</v>
      </c>
      <c r="CO231" s="577">
        <f t="shared" si="636"/>
        <v>0</v>
      </c>
      <c r="CP231" s="576">
        <f t="shared" si="637"/>
        <v>4.5076274509803929</v>
      </c>
      <c r="CQ231" s="577">
        <f t="shared" si="637"/>
        <v>5.9600235155790671</v>
      </c>
      <c r="CR231" s="576">
        <f t="shared" si="638"/>
        <v>225.38137254901963</v>
      </c>
      <c r="CS231" s="577">
        <f t="shared" si="638"/>
        <v>214.56084656084641</v>
      </c>
      <c r="CT231" s="574"/>
      <c r="CU231" s="575"/>
      <c r="CV231" s="576">
        <f t="shared" si="639"/>
        <v>0</v>
      </c>
      <c r="CW231" s="577">
        <f t="shared" si="639"/>
        <v>0</v>
      </c>
      <c r="CX231" s="574"/>
      <c r="CY231" s="575"/>
      <c r="CZ231" s="576">
        <f t="shared" si="640"/>
        <v>0</v>
      </c>
      <c r="DA231" s="577">
        <f t="shared" si="640"/>
        <v>0</v>
      </c>
      <c r="DB231" s="574"/>
      <c r="DC231" s="575"/>
      <c r="DD231" s="576">
        <f t="shared" si="641"/>
        <v>0</v>
      </c>
      <c r="DE231" s="577">
        <f t="shared" si="641"/>
        <v>0</v>
      </c>
      <c r="DF231" s="576">
        <f t="shared" si="642"/>
        <v>0</v>
      </c>
      <c r="DG231" s="577">
        <f t="shared" si="642"/>
        <v>0</v>
      </c>
      <c r="DH231" s="576">
        <f t="shared" si="643"/>
        <v>0</v>
      </c>
      <c r="DI231" s="577">
        <f t="shared" si="643"/>
        <v>0</v>
      </c>
      <c r="DJ231" s="576">
        <f t="shared" si="644"/>
        <v>99</v>
      </c>
      <c r="DK231" s="577">
        <f t="shared" si="644"/>
        <v>94</v>
      </c>
      <c r="DL231" s="576">
        <f t="shared" si="644"/>
        <v>0</v>
      </c>
      <c r="DM231" s="577">
        <f t="shared" si="644"/>
        <v>0</v>
      </c>
      <c r="DN231" s="576">
        <f t="shared" si="645"/>
        <v>4.9933771263836633</v>
      </c>
      <c r="DO231" s="577">
        <f t="shared" si="645"/>
        <v>6.0015032588400183</v>
      </c>
      <c r="DP231" s="576">
        <f t="shared" si="646"/>
        <v>494.34433551198265</v>
      </c>
      <c r="DQ231" s="577">
        <f t="shared" si="646"/>
        <v>564.1413063309617</v>
      </c>
      <c r="DR231" s="576">
        <f t="shared" si="647"/>
        <v>0</v>
      </c>
      <c r="DS231" s="577">
        <f t="shared" si="647"/>
        <v>0</v>
      </c>
      <c r="DT231" s="576">
        <f t="shared" si="648"/>
        <v>0</v>
      </c>
      <c r="DU231" s="577">
        <f t="shared" si="648"/>
        <v>0</v>
      </c>
      <c r="DV231" s="574">
        <v>9</v>
      </c>
      <c r="DW231" s="575">
        <v>5</v>
      </c>
      <c r="DX231" s="576">
        <f t="shared" si="649"/>
        <v>0</v>
      </c>
      <c r="DY231" s="577">
        <f t="shared" si="649"/>
        <v>0</v>
      </c>
      <c r="DZ231" s="574">
        <v>5</v>
      </c>
      <c r="EA231" s="575">
        <v>7</v>
      </c>
      <c r="EB231" s="576">
        <f t="shared" si="650"/>
        <v>0</v>
      </c>
      <c r="EC231" s="577">
        <f t="shared" si="650"/>
        <v>0</v>
      </c>
      <c r="ED231" s="574"/>
      <c r="EE231" s="575"/>
      <c r="EF231" s="576">
        <f t="shared" si="651"/>
        <v>0</v>
      </c>
      <c r="EG231" s="577">
        <f t="shared" si="651"/>
        <v>0</v>
      </c>
      <c r="EH231" s="576">
        <f t="shared" si="652"/>
        <v>14</v>
      </c>
      <c r="EI231" s="577">
        <f t="shared" si="652"/>
        <v>12</v>
      </c>
      <c r="EJ231" s="576">
        <f t="shared" si="653"/>
        <v>0</v>
      </c>
      <c r="EK231" s="577">
        <f t="shared" si="653"/>
        <v>0</v>
      </c>
      <c r="EL231" s="574">
        <v>2.6666666666666701</v>
      </c>
      <c r="EM231" s="575">
        <v>1.8</v>
      </c>
      <c r="EN231" s="576">
        <f t="shared" si="654"/>
        <v>24.000000000000032</v>
      </c>
      <c r="EO231" s="577">
        <f t="shared" si="654"/>
        <v>9</v>
      </c>
      <c r="EP231" s="574">
        <v>1.5333333333333301</v>
      </c>
      <c r="EQ231" s="575">
        <v>3.61904761904762</v>
      </c>
      <c r="ER231" s="576">
        <f t="shared" si="655"/>
        <v>7.6666666666666501</v>
      </c>
      <c r="ES231" s="577">
        <f t="shared" si="655"/>
        <v>25.333333333333339</v>
      </c>
      <c r="ET231" s="574"/>
      <c r="EU231" s="575"/>
      <c r="EV231" s="576">
        <f t="shared" si="656"/>
        <v>0</v>
      </c>
      <c r="EW231" s="577">
        <f t="shared" si="656"/>
        <v>0</v>
      </c>
      <c r="EX231" s="576">
        <f t="shared" si="657"/>
        <v>2.2619047619047632</v>
      </c>
      <c r="EY231" s="577">
        <f t="shared" si="657"/>
        <v>2.861111111111112</v>
      </c>
      <c r="EZ231" s="576">
        <f t="shared" si="658"/>
        <v>31.666666666666686</v>
      </c>
      <c r="FA231" s="577">
        <f t="shared" si="658"/>
        <v>34.333333333333343</v>
      </c>
      <c r="FB231" s="574"/>
      <c r="FC231" s="575"/>
      <c r="FD231" s="576">
        <f t="shared" si="659"/>
        <v>0</v>
      </c>
      <c r="FE231" s="577">
        <f t="shared" si="659"/>
        <v>0</v>
      </c>
      <c r="FF231" s="574"/>
      <c r="FG231" s="575"/>
      <c r="FH231" s="576">
        <f t="shared" si="660"/>
        <v>0</v>
      </c>
      <c r="FI231" s="577">
        <f t="shared" si="660"/>
        <v>0</v>
      </c>
      <c r="FJ231" s="574"/>
      <c r="FK231" s="575"/>
      <c r="FL231" s="576">
        <f t="shared" si="661"/>
        <v>0</v>
      </c>
      <c r="FM231" s="577">
        <f t="shared" si="661"/>
        <v>0</v>
      </c>
      <c r="FN231" s="576">
        <f t="shared" si="662"/>
        <v>0</v>
      </c>
      <c r="FO231" s="577">
        <f t="shared" si="662"/>
        <v>0</v>
      </c>
      <c r="FP231" s="576">
        <f t="shared" si="663"/>
        <v>0</v>
      </c>
      <c r="FQ231" s="577">
        <f t="shared" si="663"/>
        <v>0</v>
      </c>
      <c r="FR231" s="574"/>
      <c r="FS231" s="575"/>
      <c r="FT231" s="576">
        <f t="shared" si="664"/>
        <v>0</v>
      </c>
      <c r="FU231" s="577">
        <f t="shared" si="664"/>
        <v>0</v>
      </c>
      <c r="FV231" s="574"/>
      <c r="FW231" s="575"/>
      <c r="FX231" s="576">
        <f t="shared" si="665"/>
        <v>0</v>
      </c>
      <c r="FY231" s="577">
        <f t="shared" si="665"/>
        <v>0</v>
      </c>
      <c r="FZ231" s="574"/>
      <c r="GA231" s="575"/>
      <c r="GB231" s="576">
        <f t="shared" si="666"/>
        <v>0</v>
      </c>
      <c r="GC231" s="577">
        <f t="shared" si="666"/>
        <v>0</v>
      </c>
      <c r="GD231" s="576">
        <f t="shared" si="667"/>
        <v>41</v>
      </c>
      <c r="GE231" s="577">
        <f t="shared" si="667"/>
        <v>22</v>
      </c>
      <c r="GF231" s="576">
        <f t="shared" si="667"/>
        <v>0</v>
      </c>
      <c r="GG231" s="577">
        <f t="shared" si="667"/>
        <v>0</v>
      </c>
      <c r="GH231" s="576">
        <f t="shared" si="668"/>
        <v>111.09803921568641</v>
      </c>
      <c r="GI231" s="577">
        <f t="shared" si="668"/>
        <v>78.925925925925867</v>
      </c>
      <c r="GJ231" s="590"/>
      <c r="GK231" s="577" t="str">
        <f t="shared" si="601"/>
        <v/>
      </c>
      <c r="GL231" s="576">
        <f t="shared" si="669"/>
        <v>72</v>
      </c>
      <c r="GM231" s="577">
        <f t="shared" si="669"/>
        <v>84</v>
      </c>
      <c r="GN231" s="576">
        <f t="shared" si="669"/>
        <v>0</v>
      </c>
      <c r="GO231" s="577">
        <f t="shared" si="669"/>
        <v>0</v>
      </c>
      <c r="GP231" s="576">
        <f t="shared" si="670"/>
        <v>414.91296296296298</v>
      </c>
      <c r="GQ231" s="577">
        <f t="shared" si="670"/>
        <v>519.5487137383692</v>
      </c>
      <c r="GR231" s="576">
        <f t="shared" si="671"/>
        <v>0</v>
      </c>
      <c r="GS231" s="577">
        <f t="shared" si="671"/>
        <v>0</v>
      </c>
      <c r="GT231" s="576">
        <f t="shared" si="672"/>
        <v>113</v>
      </c>
      <c r="GU231" s="577">
        <f t="shared" si="672"/>
        <v>106</v>
      </c>
      <c r="GV231" s="576">
        <f t="shared" si="672"/>
        <v>0</v>
      </c>
      <c r="GW231" s="577">
        <f t="shared" si="672"/>
        <v>0</v>
      </c>
      <c r="GX231" s="576">
        <f t="shared" si="673"/>
        <v>526.01100217864939</v>
      </c>
      <c r="GY231" s="577">
        <f t="shared" si="673"/>
        <v>598.47463966429507</v>
      </c>
      <c r="GZ231" s="576" t="str">
        <f t="shared" si="673"/>
        <v/>
      </c>
      <c r="HA231" s="577" t="str">
        <f t="shared" si="673"/>
        <v/>
      </c>
      <c r="HB231" s="576">
        <f t="shared" si="674"/>
        <v>0</v>
      </c>
      <c r="HC231" s="577">
        <f t="shared" si="674"/>
        <v>0</v>
      </c>
      <c r="HD231" s="576">
        <f t="shared" si="674"/>
        <v>0</v>
      </c>
      <c r="HE231" s="577">
        <f t="shared" si="674"/>
        <v>0</v>
      </c>
      <c r="HF231" s="576" t="str">
        <f t="shared" si="675"/>
        <v/>
      </c>
      <c r="HG231" s="577" t="str">
        <f t="shared" si="675"/>
        <v/>
      </c>
      <c r="HH231" s="576" t="str">
        <f t="shared" si="676"/>
        <v/>
      </c>
      <c r="HI231" s="577" t="str">
        <f t="shared" si="676"/>
        <v/>
      </c>
      <c r="HJ231" s="576">
        <f t="shared" si="677"/>
        <v>526.01100217864928</v>
      </c>
      <c r="HK231" s="577">
        <f t="shared" si="677"/>
        <v>598.47463966429507</v>
      </c>
      <c r="HL231" s="576" t="str">
        <f t="shared" si="678"/>
        <v/>
      </c>
      <c r="HM231" s="577" t="str">
        <f t="shared" si="678"/>
        <v/>
      </c>
    </row>
    <row r="232" spans="1:221">
      <c r="A232" s="80" t="s">
        <v>540</v>
      </c>
      <c r="B232" s="81" t="s">
        <v>587</v>
      </c>
      <c r="C232" s="105"/>
      <c r="D232" s="83">
        <v>198923</v>
      </c>
      <c r="E232" s="524">
        <v>10</v>
      </c>
      <c r="F232" s="574">
        <v>150</v>
      </c>
      <c r="G232" s="575">
        <v>164</v>
      </c>
      <c r="H232" s="574">
        <v>2</v>
      </c>
      <c r="I232" s="575">
        <v>6</v>
      </c>
      <c r="J232" s="576">
        <f t="shared" si="612"/>
        <v>148</v>
      </c>
      <c r="K232" s="577">
        <f t="shared" si="612"/>
        <v>158</v>
      </c>
      <c r="L232" s="574"/>
      <c r="M232" s="575"/>
      <c r="N232" s="576">
        <f t="shared" si="613"/>
        <v>148</v>
      </c>
      <c r="O232" s="582">
        <f t="shared" si="613"/>
        <v>158</v>
      </c>
      <c r="P232" s="581">
        <f t="shared" si="613"/>
        <v>0</v>
      </c>
      <c r="Q232" s="582">
        <f t="shared" si="613"/>
        <v>0</v>
      </c>
      <c r="R232" s="574">
        <v>2</v>
      </c>
      <c r="S232" s="575">
        <v>2</v>
      </c>
      <c r="T232" s="576">
        <f t="shared" si="614"/>
        <v>0</v>
      </c>
      <c r="U232" s="577">
        <f t="shared" si="614"/>
        <v>0</v>
      </c>
      <c r="V232" s="574">
        <v>69</v>
      </c>
      <c r="W232" s="575">
        <v>87</v>
      </c>
      <c r="X232" s="576">
        <f t="shared" si="615"/>
        <v>0</v>
      </c>
      <c r="Y232" s="577">
        <f t="shared" si="615"/>
        <v>0</v>
      </c>
      <c r="Z232" s="574"/>
      <c r="AA232" s="575"/>
      <c r="AB232" s="576">
        <f t="shared" si="616"/>
        <v>0</v>
      </c>
      <c r="AC232" s="577">
        <f t="shared" si="616"/>
        <v>0</v>
      </c>
      <c r="AD232" s="576">
        <f t="shared" si="617"/>
        <v>71</v>
      </c>
      <c r="AE232" s="577">
        <f t="shared" si="617"/>
        <v>89</v>
      </c>
      <c r="AF232" s="576">
        <f t="shared" si="618"/>
        <v>0</v>
      </c>
      <c r="AG232" s="577">
        <f t="shared" si="618"/>
        <v>0</v>
      </c>
      <c r="AH232" s="574">
        <v>2.5</v>
      </c>
      <c r="AI232" s="575">
        <v>4.8333333333333304</v>
      </c>
      <c r="AJ232" s="576">
        <f t="shared" si="619"/>
        <v>5</v>
      </c>
      <c r="AK232" s="577">
        <f t="shared" si="619"/>
        <v>9.6666666666666607</v>
      </c>
      <c r="AL232" s="574">
        <v>4.5990338164251199</v>
      </c>
      <c r="AM232" s="575">
        <v>4.9311594202898599</v>
      </c>
      <c r="AN232" s="576">
        <f t="shared" si="620"/>
        <v>317.33333333333326</v>
      </c>
      <c r="AO232" s="577">
        <f t="shared" si="620"/>
        <v>429.01086956521783</v>
      </c>
      <c r="AP232" s="574"/>
      <c r="AQ232" s="575"/>
      <c r="AR232" s="576">
        <f t="shared" si="621"/>
        <v>0</v>
      </c>
      <c r="AS232" s="577">
        <f t="shared" si="621"/>
        <v>0</v>
      </c>
      <c r="AT232" s="576">
        <f t="shared" si="622"/>
        <v>4.5399061032863841</v>
      </c>
      <c r="AU232" s="577">
        <f t="shared" si="622"/>
        <v>4.9289610812571292</v>
      </c>
      <c r="AV232" s="576">
        <f t="shared" si="623"/>
        <v>322.33333333333326</v>
      </c>
      <c r="AW232" s="577">
        <f t="shared" si="623"/>
        <v>438.67753623188452</v>
      </c>
      <c r="AX232" s="574"/>
      <c r="AY232" s="575"/>
      <c r="AZ232" s="576">
        <f t="shared" si="624"/>
        <v>0</v>
      </c>
      <c r="BA232" s="577">
        <f t="shared" si="624"/>
        <v>0</v>
      </c>
      <c r="BB232" s="574"/>
      <c r="BC232" s="575"/>
      <c r="BD232" s="576">
        <f t="shared" si="625"/>
        <v>0</v>
      </c>
      <c r="BE232" s="577">
        <f t="shared" si="625"/>
        <v>0</v>
      </c>
      <c r="BF232" s="574"/>
      <c r="BG232" s="575"/>
      <c r="BH232" s="576">
        <f t="shared" si="626"/>
        <v>0</v>
      </c>
      <c r="BI232" s="577">
        <f t="shared" si="626"/>
        <v>0</v>
      </c>
      <c r="BJ232" s="576">
        <f t="shared" si="627"/>
        <v>0</v>
      </c>
      <c r="BK232" s="577">
        <f t="shared" si="627"/>
        <v>0</v>
      </c>
      <c r="BL232" s="576">
        <f t="shared" si="628"/>
        <v>0</v>
      </c>
      <c r="BM232" s="577">
        <f t="shared" si="628"/>
        <v>0</v>
      </c>
      <c r="BN232" s="574">
        <v>32</v>
      </c>
      <c r="BO232" s="575">
        <v>26</v>
      </c>
      <c r="BP232" s="576">
        <f t="shared" si="629"/>
        <v>0</v>
      </c>
      <c r="BQ232" s="577">
        <f t="shared" si="629"/>
        <v>0</v>
      </c>
      <c r="BR232" s="574">
        <v>22</v>
      </c>
      <c r="BS232" s="575">
        <v>16</v>
      </c>
      <c r="BT232" s="576">
        <f t="shared" si="630"/>
        <v>0</v>
      </c>
      <c r="BU232" s="577">
        <f t="shared" si="630"/>
        <v>0</v>
      </c>
      <c r="BV232" s="574"/>
      <c r="BW232" s="575"/>
      <c r="BX232" s="576">
        <f t="shared" si="631"/>
        <v>0</v>
      </c>
      <c r="BY232" s="577">
        <f t="shared" si="631"/>
        <v>0</v>
      </c>
      <c r="BZ232" s="576">
        <f t="shared" si="632"/>
        <v>54</v>
      </c>
      <c r="CA232" s="577">
        <f t="shared" si="632"/>
        <v>42</v>
      </c>
      <c r="CB232" s="576">
        <f t="shared" si="633"/>
        <v>0</v>
      </c>
      <c r="CC232" s="577">
        <f t="shared" si="633"/>
        <v>0</v>
      </c>
      <c r="CD232" s="574">
        <v>5.1212121212121202</v>
      </c>
      <c r="CE232" s="575">
        <v>5.3703703703703702</v>
      </c>
      <c r="CF232" s="576">
        <f t="shared" si="634"/>
        <v>163.87878787878785</v>
      </c>
      <c r="CG232" s="577">
        <f t="shared" si="634"/>
        <v>139.62962962962962</v>
      </c>
      <c r="CH232" s="574">
        <v>6.2727272727272698</v>
      </c>
      <c r="CI232" s="575">
        <v>7.375</v>
      </c>
      <c r="CJ232" s="576">
        <f t="shared" si="635"/>
        <v>137.99999999999994</v>
      </c>
      <c r="CK232" s="577">
        <f t="shared" si="635"/>
        <v>118</v>
      </c>
      <c r="CL232" s="574"/>
      <c r="CM232" s="575"/>
      <c r="CN232" s="576">
        <f t="shared" si="636"/>
        <v>0</v>
      </c>
      <c r="CO232" s="577">
        <f t="shared" si="636"/>
        <v>0</v>
      </c>
      <c r="CP232" s="576">
        <f t="shared" si="637"/>
        <v>5.5903479236812545</v>
      </c>
      <c r="CQ232" s="577">
        <f t="shared" si="637"/>
        <v>6.1340388007054667</v>
      </c>
      <c r="CR232" s="576">
        <f t="shared" si="638"/>
        <v>301.87878787878776</v>
      </c>
      <c r="CS232" s="577">
        <f t="shared" si="638"/>
        <v>257.62962962962962</v>
      </c>
      <c r="CT232" s="574"/>
      <c r="CU232" s="575"/>
      <c r="CV232" s="576">
        <f t="shared" si="639"/>
        <v>0</v>
      </c>
      <c r="CW232" s="577">
        <f t="shared" si="639"/>
        <v>0</v>
      </c>
      <c r="CX232" s="574"/>
      <c r="CY232" s="575"/>
      <c r="CZ232" s="576">
        <f t="shared" si="640"/>
        <v>0</v>
      </c>
      <c r="DA232" s="577">
        <f t="shared" si="640"/>
        <v>0</v>
      </c>
      <c r="DB232" s="574"/>
      <c r="DC232" s="575"/>
      <c r="DD232" s="576">
        <f t="shared" si="641"/>
        <v>0</v>
      </c>
      <c r="DE232" s="577">
        <f t="shared" si="641"/>
        <v>0</v>
      </c>
      <c r="DF232" s="576">
        <f t="shared" si="642"/>
        <v>0</v>
      </c>
      <c r="DG232" s="577">
        <f t="shared" si="642"/>
        <v>0</v>
      </c>
      <c r="DH232" s="576">
        <f t="shared" si="643"/>
        <v>0</v>
      </c>
      <c r="DI232" s="577">
        <f t="shared" si="643"/>
        <v>0</v>
      </c>
      <c r="DJ232" s="576">
        <f t="shared" si="644"/>
        <v>125</v>
      </c>
      <c r="DK232" s="577">
        <f t="shared" si="644"/>
        <v>131</v>
      </c>
      <c r="DL232" s="576">
        <f t="shared" si="644"/>
        <v>0</v>
      </c>
      <c r="DM232" s="577">
        <f t="shared" si="644"/>
        <v>0</v>
      </c>
      <c r="DN232" s="576">
        <f t="shared" si="645"/>
        <v>4.993696969696968</v>
      </c>
      <c r="DO232" s="577">
        <f t="shared" si="645"/>
        <v>5.3153218768054513</v>
      </c>
      <c r="DP232" s="576">
        <f t="shared" si="646"/>
        <v>624.21212121212102</v>
      </c>
      <c r="DQ232" s="577">
        <f t="shared" si="646"/>
        <v>696.30716586151414</v>
      </c>
      <c r="DR232" s="576">
        <f t="shared" si="647"/>
        <v>0</v>
      </c>
      <c r="DS232" s="577">
        <f t="shared" si="647"/>
        <v>0</v>
      </c>
      <c r="DT232" s="576">
        <f t="shared" si="648"/>
        <v>0</v>
      </c>
      <c r="DU232" s="577">
        <f t="shared" si="648"/>
        <v>0</v>
      </c>
      <c r="DV232" s="574">
        <v>11</v>
      </c>
      <c r="DW232" s="575">
        <v>12</v>
      </c>
      <c r="DX232" s="576">
        <f t="shared" si="649"/>
        <v>0</v>
      </c>
      <c r="DY232" s="577">
        <f t="shared" si="649"/>
        <v>0</v>
      </c>
      <c r="DZ232" s="574">
        <v>12</v>
      </c>
      <c r="EA232" s="575">
        <v>15</v>
      </c>
      <c r="EB232" s="576">
        <f t="shared" si="650"/>
        <v>0</v>
      </c>
      <c r="EC232" s="577">
        <f t="shared" si="650"/>
        <v>0</v>
      </c>
      <c r="ED232" s="574"/>
      <c r="EE232" s="575"/>
      <c r="EF232" s="576">
        <f t="shared" si="651"/>
        <v>0</v>
      </c>
      <c r="EG232" s="577">
        <f t="shared" si="651"/>
        <v>0</v>
      </c>
      <c r="EH232" s="576">
        <f t="shared" si="652"/>
        <v>23</v>
      </c>
      <c r="EI232" s="577">
        <f t="shared" si="652"/>
        <v>27</v>
      </c>
      <c r="EJ232" s="576">
        <f t="shared" si="653"/>
        <v>0</v>
      </c>
      <c r="EK232" s="577">
        <f t="shared" si="653"/>
        <v>0</v>
      </c>
      <c r="EL232" s="574">
        <v>3.7222222222222201</v>
      </c>
      <c r="EM232" s="575">
        <v>4.5555555555555598</v>
      </c>
      <c r="EN232" s="576">
        <f t="shared" si="654"/>
        <v>40.944444444444422</v>
      </c>
      <c r="EO232" s="577">
        <f t="shared" si="654"/>
        <v>54.666666666666714</v>
      </c>
      <c r="EP232" s="574">
        <v>4.6111111111111098</v>
      </c>
      <c r="EQ232" s="575">
        <v>3.3555555555555601</v>
      </c>
      <c r="ER232" s="576">
        <f t="shared" si="655"/>
        <v>55.333333333333314</v>
      </c>
      <c r="ES232" s="577">
        <f t="shared" si="655"/>
        <v>50.3333333333334</v>
      </c>
      <c r="ET232" s="574"/>
      <c r="EU232" s="575"/>
      <c r="EV232" s="576">
        <f t="shared" si="656"/>
        <v>0</v>
      </c>
      <c r="EW232" s="577">
        <f t="shared" si="656"/>
        <v>0</v>
      </c>
      <c r="EX232" s="576">
        <f t="shared" si="657"/>
        <v>4.1859903381642498</v>
      </c>
      <c r="EY232" s="577">
        <f t="shared" si="657"/>
        <v>3.8888888888888933</v>
      </c>
      <c r="EZ232" s="576">
        <f t="shared" si="658"/>
        <v>96.277777777777743</v>
      </c>
      <c r="FA232" s="577">
        <f t="shared" si="658"/>
        <v>105.00000000000011</v>
      </c>
      <c r="FB232" s="574"/>
      <c r="FC232" s="575"/>
      <c r="FD232" s="576">
        <f t="shared" si="659"/>
        <v>0</v>
      </c>
      <c r="FE232" s="577">
        <f t="shared" si="659"/>
        <v>0</v>
      </c>
      <c r="FF232" s="574"/>
      <c r="FG232" s="575"/>
      <c r="FH232" s="576">
        <f t="shared" si="660"/>
        <v>0</v>
      </c>
      <c r="FI232" s="577">
        <f t="shared" si="660"/>
        <v>0</v>
      </c>
      <c r="FJ232" s="574"/>
      <c r="FK232" s="575"/>
      <c r="FL232" s="576">
        <f t="shared" si="661"/>
        <v>0</v>
      </c>
      <c r="FM232" s="577">
        <f t="shared" si="661"/>
        <v>0</v>
      </c>
      <c r="FN232" s="576">
        <f t="shared" si="662"/>
        <v>0</v>
      </c>
      <c r="FO232" s="577">
        <f t="shared" si="662"/>
        <v>0</v>
      </c>
      <c r="FP232" s="576">
        <f t="shared" si="663"/>
        <v>0</v>
      </c>
      <c r="FQ232" s="577">
        <f t="shared" si="663"/>
        <v>0</v>
      </c>
      <c r="FR232" s="574"/>
      <c r="FS232" s="575"/>
      <c r="FT232" s="576">
        <f t="shared" si="664"/>
        <v>0</v>
      </c>
      <c r="FU232" s="577">
        <f t="shared" si="664"/>
        <v>0</v>
      </c>
      <c r="FV232" s="574"/>
      <c r="FW232" s="575"/>
      <c r="FX232" s="576">
        <f t="shared" si="665"/>
        <v>0</v>
      </c>
      <c r="FY232" s="577">
        <f t="shared" si="665"/>
        <v>0</v>
      </c>
      <c r="FZ232" s="574"/>
      <c r="GA232" s="575"/>
      <c r="GB232" s="576">
        <f t="shared" si="666"/>
        <v>0</v>
      </c>
      <c r="GC232" s="577">
        <f t="shared" si="666"/>
        <v>0</v>
      </c>
      <c r="GD232" s="576">
        <f t="shared" si="667"/>
        <v>45</v>
      </c>
      <c r="GE232" s="577">
        <f t="shared" si="667"/>
        <v>40</v>
      </c>
      <c r="GF232" s="576">
        <f t="shared" si="667"/>
        <v>0</v>
      </c>
      <c r="GG232" s="577">
        <f t="shared" si="667"/>
        <v>0</v>
      </c>
      <c r="GH232" s="576">
        <f t="shared" si="668"/>
        <v>209.82323232323228</v>
      </c>
      <c r="GI232" s="577">
        <f t="shared" si="668"/>
        <v>203.96296296296299</v>
      </c>
      <c r="GJ232" s="590"/>
      <c r="GK232" s="577" t="str">
        <f t="shared" si="601"/>
        <v/>
      </c>
      <c r="GL232" s="576">
        <f t="shared" si="669"/>
        <v>103</v>
      </c>
      <c r="GM232" s="577">
        <f t="shared" si="669"/>
        <v>118</v>
      </c>
      <c r="GN232" s="576">
        <f t="shared" si="669"/>
        <v>0</v>
      </c>
      <c r="GO232" s="577">
        <f t="shared" si="669"/>
        <v>0</v>
      </c>
      <c r="GP232" s="576">
        <f t="shared" si="670"/>
        <v>510.66666666666652</v>
      </c>
      <c r="GQ232" s="577">
        <f t="shared" si="670"/>
        <v>597.3442028985512</v>
      </c>
      <c r="GR232" s="576">
        <f t="shared" si="671"/>
        <v>0</v>
      </c>
      <c r="GS232" s="577">
        <f t="shared" si="671"/>
        <v>0</v>
      </c>
      <c r="GT232" s="576">
        <f t="shared" si="672"/>
        <v>148</v>
      </c>
      <c r="GU232" s="577">
        <f t="shared" si="672"/>
        <v>158</v>
      </c>
      <c r="GV232" s="576">
        <f t="shared" si="672"/>
        <v>0</v>
      </c>
      <c r="GW232" s="577">
        <f t="shared" si="672"/>
        <v>0</v>
      </c>
      <c r="GX232" s="576">
        <f t="shared" si="673"/>
        <v>720.48989898989885</v>
      </c>
      <c r="GY232" s="577">
        <f t="shared" si="673"/>
        <v>801.30716586151425</v>
      </c>
      <c r="GZ232" s="576" t="str">
        <f t="shared" si="673"/>
        <v/>
      </c>
      <c r="HA232" s="577" t="str">
        <f t="shared" si="673"/>
        <v/>
      </c>
      <c r="HB232" s="576">
        <f t="shared" si="674"/>
        <v>0</v>
      </c>
      <c r="HC232" s="577">
        <f t="shared" si="674"/>
        <v>0</v>
      </c>
      <c r="HD232" s="576">
        <f t="shared" si="674"/>
        <v>0</v>
      </c>
      <c r="HE232" s="577">
        <f t="shared" si="674"/>
        <v>0</v>
      </c>
      <c r="HF232" s="576" t="str">
        <f t="shared" si="675"/>
        <v/>
      </c>
      <c r="HG232" s="577" t="str">
        <f t="shared" si="675"/>
        <v/>
      </c>
      <c r="HH232" s="576" t="str">
        <f t="shared" si="676"/>
        <v/>
      </c>
      <c r="HI232" s="577" t="str">
        <f t="shared" si="676"/>
        <v/>
      </c>
      <c r="HJ232" s="576">
        <f t="shared" si="677"/>
        <v>720.48989898989873</v>
      </c>
      <c r="HK232" s="577">
        <f t="shared" si="677"/>
        <v>801.30716586151425</v>
      </c>
      <c r="HL232" s="576" t="str">
        <f t="shared" si="678"/>
        <v/>
      </c>
      <c r="HM232" s="577" t="str">
        <f t="shared" si="678"/>
        <v/>
      </c>
    </row>
    <row r="233" spans="1:221">
      <c r="A233" s="80" t="s">
        <v>540</v>
      </c>
      <c r="B233" s="81" t="s">
        <v>589</v>
      </c>
      <c r="C233" s="105"/>
      <c r="D233" s="83">
        <v>199023</v>
      </c>
      <c r="E233" s="524">
        <v>10</v>
      </c>
      <c r="F233" s="574">
        <v>89</v>
      </c>
      <c r="G233" s="575">
        <v>90</v>
      </c>
      <c r="H233" s="574">
        <v>1</v>
      </c>
      <c r="I233" s="575">
        <v>1</v>
      </c>
      <c r="J233" s="576">
        <f t="shared" si="612"/>
        <v>88</v>
      </c>
      <c r="K233" s="577">
        <f t="shared" si="612"/>
        <v>89</v>
      </c>
      <c r="L233" s="574"/>
      <c r="M233" s="575"/>
      <c r="N233" s="581">
        <f t="shared" si="613"/>
        <v>88</v>
      </c>
      <c r="O233" s="582">
        <f t="shared" si="613"/>
        <v>89</v>
      </c>
      <c r="P233" s="581">
        <f t="shared" si="613"/>
        <v>0</v>
      </c>
      <c r="Q233" s="582">
        <f t="shared" si="613"/>
        <v>0</v>
      </c>
      <c r="R233" s="574">
        <v>1</v>
      </c>
      <c r="S233" s="575">
        <v>0</v>
      </c>
      <c r="T233" s="576">
        <f t="shared" si="614"/>
        <v>0</v>
      </c>
      <c r="U233" s="577">
        <f t="shared" si="614"/>
        <v>0</v>
      </c>
      <c r="V233" s="574">
        <v>16</v>
      </c>
      <c r="W233" s="575">
        <v>22</v>
      </c>
      <c r="X233" s="576">
        <f t="shared" si="615"/>
        <v>0</v>
      </c>
      <c r="Y233" s="577">
        <f t="shared" si="615"/>
        <v>0</v>
      </c>
      <c r="Z233" s="574"/>
      <c r="AA233" s="575"/>
      <c r="AB233" s="576">
        <f t="shared" si="616"/>
        <v>0</v>
      </c>
      <c r="AC233" s="577">
        <f t="shared" si="616"/>
        <v>0</v>
      </c>
      <c r="AD233" s="576">
        <f t="shared" si="617"/>
        <v>17</v>
      </c>
      <c r="AE233" s="577">
        <f t="shared" si="617"/>
        <v>22</v>
      </c>
      <c r="AF233" s="576">
        <f t="shared" si="618"/>
        <v>0</v>
      </c>
      <c r="AG233" s="577">
        <f t="shared" si="618"/>
        <v>0</v>
      </c>
      <c r="AH233" s="574">
        <v>1.6666666666666701</v>
      </c>
      <c r="AI233" s="575"/>
      <c r="AJ233" s="576">
        <f t="shared" si="619"/>
        <v>1.6666666666666701</v>
      </c>
      <c r="AK233" s="577">
        <f t="shared" si="619"/>
        <v>0</v>
      </c>
      <c r="AL233" s="574">
        <v>4.75</v>
      </c>
      <c r="AM233" s="575">
        <v>6.3913043478260896</v>
      </c>
      <c r="AN233" s="576">
        <f t="shared" si="620"/>
        <v>76</v>
      </c>
      <c r="AO233" s="577">
        <f t="shared" si="620"/>
        <v>140.60869565217396</v>
      </c>
      <c r="AP233" s="574"/>
      <c r="AQ233" s="575"/>
      <c r="AR233" s="576">
        <f t="shared" si="621"/>
        <v>0</v>
      </c>
      <c r="AS233" s="577">
        <f t="shared" si="621"/>
        <v>0</v>
      </c>
      <c r="AT233" s="576">
        <f t="shared" si="622"/>
        <v>4.5686274509803928</v>
      </c>
      <c r="AU233" s="577">
        <f t="shared" si="622"/>
        <v>6.3913043478260896</v>
      </c>
      <c r="AV233" s="576">
        <f t="shared" si="623"/>
        <v>77.666666666666671</v>
      </c>
      <c r="AW233" s="577">
        <f t="shared" si="623"/>
        <v>140.60869565217396</v>
      </c>
      <c r="AX233" s="574"/>
      <c r="AY233" s="575"/>
      <c r="AZ233" s="576">
        <f t="shared" si="624"/>
        <v>0</v>
      </c>
      <c r="BA233" s="577">
        <f t="shared" si="624"/>
        <v>0</v>
      </c>
      <c r="BB233" s="574"/>
      <c r="BC233" s="575"/>
      <c r="BD233" s="576">
        <f t="shared" si="625"/>
        <v>0</v>
      </c>
      <c r="BE233" s="577">
        <f t="shared" si="625"/>
        <v>0</v>
      </c>
      <c r="BF233" s="574"/>
      <c r="BG233" s="575"/>
      <c r="BH233" s="576">
        <f t="shared" si="626"/>
        <v>0</v>
      </c>
      <c r="BI233" s="577">
        <f t="shared" si="626"/>
        <v>0</v>
      </c>
      <c r="BJ233" s="576">
        <f t="shared" si="627"/>
        <v>0</v>
      </c>
      <c r="BK233" s="577">
        <f t="shared" si="627"/>
        <v>0</v>
      </c>
      <c r="BL233" s="576">
        <f t="shared" si="628"/>
        <v>0</v>
      </c>
      <c r="BM233" s="577">
        <f t="shared" si="628"/>
        <v>0</v>
      </c>
      <c r="BN233" s="574">
        <v>26</v>
      </c>
      <c r="BO233" s="575">
        <v>26</v>
      </c>
      <c r="BP233" s="576">
        <f t="shared" si="629"/>
        <v>0</v>
      </c>
      <c r="BQ233" s="577">
        <f t="shared" si="629"/>
        <v>0</v>
      </c>
      <c r="BR233" s="574">
        <v>15</v>
      </c>
      <c r="BS233" s="575">
        <v>8</v>
      </c>
      <c r="BT233" s="576">
        <f t="shared" si="630"/>
        <v>0</v>
      </c>
      <c r="BU233" s="577">
        <f t="shared" si="630"/>
        <v>0</v>
      </c>
      <c r="BV233" s="574"/>
      <c r="BW233" s="575"/>
      <c r="BX233" s="576">
        <f t="shared" si="631"/>
        <v>0</v>
      </c>
      <c r="BY233" s="577">
        <f t="shared" si="631"/>
        <v>0</v>
      </c>
      <c r="BZ233" s="576">
        <f t="shared" si="632"/>
        <v>41</v>
      </c>
      <c r="CA233" s="577">
        <f t="shared" si="632"/>
        <v>34</v>
      </c>
      <c r="CB233" s="576">
        <f t="shared" si="633"/>
        <v>0</v>
      </c>
      <c r="CC233" s="577">
        <f t="shared" si="633"/>
        <v>0</v>
      </c>
      <c r="CD233" s="574">
        <v>3.7901234567901199</v>
      </c>
      <c r="CE233" s="575">
        <v>2.1410256410256401</v>
      </c>
      <c r="CF233" s="576">
        <f t="shared" si="634"/>
        <v>98.543209876543116</v>
      </c>
      <c r="CG233" s="577">
        <f t="shared" si="634"/>
        <v>55.666666666666643</v>
      </c>
      <c r="CH233" s="574">
        <v>4.4000000000000004</v>
      </c>
      <c r="CI233" s="575">
        <v>5.2916666666666696</v>
      </c>
      <c r="CJ233" s="576">
        <f t="shared" si="635"/>
        <v>66</v>
      </c>
      <c r="CK233" s="577">
        <f t="shared" si="635"/>
        <v>42.333333333333357</v>
      </c>
      <c r="CL233" s="574"/>
      <c r="CM233" s="575"/>
      <c r="CN233" s="576">
        <f t="shared" si="636"/>
        <v>0</v>
      </c>
      <c r="CO233" s="577">
        <f t="shared" si="636"/>
        <v>0</v>
      </c>
      <c r="CP233" s="576">
        <f t="shared" si="637"/>
        <v>4.0132490213791003</v>
      </c>
      <c r="CQ233" s="577">
        <f t="shared" si="637"/>
        <v>2.8823529411764706</v>
      </c>
      <c r="CR233" s="576">
        <f t="shared" si="638"/>
        <v>164.5432098765431</v>
      </c>
      <c r="CS233" s="577">
        <f t="shared" si="638"/>
        <v>98</v>
      </c>
      <c r="CT233" s="574"/>
      <c r="CU233" s="575"/>
      <c r="CV233" s="576">
        <f t="shared" si="639"/>
        <v>0</v>
      </c>
      <c r="CW233" s="577">
        <f t="shared" si="639"/>
        <v>0</v>
      </c>
      <c r="CX233" s="574"/>
      <c r="CY233" s="575"/>
      <c r="CZ233" s="576">
        <f t="shared" si="640"/>
        <v>0</v>
      </c>
      <c r="DA233" s="577">
        <f t="shared" si="640"/>
        <v>0</v>
      </c>
      <c r="DB233" s="574"/>
      <c r="DC233" s="575"/>
      <c r="DD233" s="576">
        <f t="shared" si="641"/>
        <v>0</v>
      </c>
      <c r="DE233" s="577">
        <f t="shared" si="641"/>
        <v>0</v>
      </c>
      <c r="DF233" s="576">
        <f t="shared" si="642"/>
        <v>0</v>
      </c>
      <c r="DG233" s="577">
        <f t="shared" si="642"/>
        <v>0</v>
      </c>
      <c r="DH233" s="576">
        <f t="shared" si="643"/>
        <v>0</v>
      </c>
      <c r="DI233" s="577">
        <f t="shared" si="643"/>
        <v>0</v>
      </c>
      <c r="DJ233" s="576">
        <f t="shared" si="644"/>
        <v>58</v>
      </c>
      <c r="DK233" s="577">
        <f t="shared" si="644"/>
        <v>56</v>
      </c>
      <c r="DL233" s="576">
        <f t="shared" si="644"/>
        <v>0</v>
      </c>
      <c r="DM233" s="577">
        <f t="shared" si="644"/>
        <v>0</v>
      </c>
      <c r="DN233" s="576">
        <f t="shared" si="645"/>
        <v>4.1760323541932713</v>
      </c>
      <c r="DO233" s="577">
        <f t="shared" si="645"/>
        <v>4.2608695652173925</v>
      </c>
      <c r="DP233" s="576">
        <f t="shared" si="646"/>
        <v>242.20987654320973</v>
      </c>
      <c r="DQ233" s="577">
        <f t="shared" si="646"/>
        <v>238.60869565217399</v>
      </c>
      <c r="DR233" s="576">
        <f t="shared" si="647"/>
        <v>0</v>
      </c>
      <c r="DS233" s="577">
        <f t="shared" si="647"/>
        <v>0</v>
      </c>
      <c r="DT233" s="576">
        <f t="shared" si="648"/>
        <v>0</v>
      </c>
      <c r="DU233" s="577">
        <f t="shared" si="648"/>
        <v>0</v>
      </c>
      <c r="DV233" s="574">
        <v>19</v>
      </c>
      <c r="DW233" s="575">
        <v>23</v>
      </c>
      <c r="DX233" s="576">
        <f t="shared" si="649"/>
        <v>0</v>
      </c>
      <c r="DY233" s="577">
        <f t="shared" si="649"/>
        <v>0</v>
      </c>
      <c r="DZ233" s="574">
        <v>11</v>
      </c>
      <c r="EA233" s="575">
        <v>10</v>
      </c>
      <c r="EB233" s="576">
        <f t="shared" si="650"/>
        <v>0</v>
      </c>
      <c r="EC233" s="577">
        <f t="shared" si="650"/>
        <v>0</v>
      </c>
      <c r="ED233" s="574"/>
      <c r="EE233" s="575"/>
      <c r="EF233" s="576">
        <f t="shared" si="651"/>
        <v>0</v>
      </c>
      <c r="EG233" s="577">
        <f t="shared" si="651"/>
        <v>0</v>
      </c>
      <c r="EH233" s="576">
        <f t="shared" si="652"/>
        <v>30</v>
      </c>
      <c r="EI233" s="577">
        <f t="shared" si="652"/>
        <v>33</v>
      </c>
      <c r="EJ233" s="576">
        <f t="shared" si="653"/>
        <v>0</v>
      </c>
      <c r="EK233" s="577">
        <f t="shared" si="653"/>
        <v>0</v>
      </c>
      <c r="EL233" s="574">
        <v>2.3859649122806998</v>
      </c>
      <c r="EM233" s="575">
        <v>1.8695652173913</v>
      </c>
      <c r="EN233" s="576">
        <f t="shared" si="654"/>
        <v>45.3333333333333</v>
      </c>
      <c r="EO233" s="577">
        <f t="shared" si="654"/>
        <v>42.999999999999901</v>
      </c>
      <c r="EP233" s="574">
        <v>3.4545454545454501</v>
      </c>
      <c r="EQ233" s="575">
        <v>1.8</v>
      </c>
      <c r="ER233" s="576">
        <f t="shared" si="655"/>
        <v>37.99999999999995</v>
      </c>
      <c r="ES233" s="577">
        <f t="shared" si="655"/>
        <v>18</v>
      </c>
      <c r="ET233" s="574"/>
      <c r="EU233" s="575"/>
      <c r="EV233" s="576">
        <f t="shared" si="656"/>
        <v>0</v>
      </c>
      <c r="EW233" s="577">
        <f t="shared" si="656"/>
        <v>0</v>
      </c>
      <c r="EX233" s="576">
        <f t="shared" si="657"/>
        <v>2.7777777777777755</v>
      </c>
      <c r="EY233" s="577">
        <f t="shared" si="657"/>
        <v>1.8484848484848455</v>
      </c>
      <c r="EZ233" s="576">
        <f t="shared" si="658"/>
        <v>83.333333333333258</v>
      </c>
      <c r="FA233" s="577">
        <f t="shared" si="658"/>
        <v>60.999999999999901</v>
      </c>
      <c r="FB233" s="574"/>
      <c r="FC233" s="575"/>
      <c r="FD233" s="576">
        <f t="shared" si="659"/>
        <v>0</v>
      </c>
      <c r="FE233" s="577">
        <f t="shared" si="659"/>
        <v>0</v>
      </c>
      <c r="FF233" s="574"/>
      <c r="FG233" s="575"/>
      <c r="FH233" s="576">
        <f t="shared" si="660"/>
        <v>0</v>
      </c>
      <c r="FI233" s="577">
        <f t="shared" si="660"/>
        <v>0</v>
      </c>
      <c r="FJ233" s="574"/>
      <c r="FK233" s="575"/>
      <c r="FL233" s="576">
        <f t="shared" si="661"/>
        <v>0</v>
      </c>
      <c r="FM233" s="577">
        <f t="shared" si="661"/>
        <v>0</v>
      </c>
      <c r="FN233" s="576">
        <f t="shared" si="662"/>
        <v>0</v>
      </c>
      <c r="FO233" s="577">
        <f t="shared" si="662"/>
        <v>0</v>
      </c>
      <c r="FP233" s="576">
        <f t="shared" si="663"/>
        <v>0</v>
      </c>
      <c r="FQ233" s="577">
        <f t="shared" si="663"/>
        <v>0</v>
      </c>
      <c r="FR233" s="574"/>
      <c r="FS233" s="575"/>
      <c r="FT233" s="576">
        <f t="shared" si="664"/>
        <v>0</v>
      </c>
      <c r="FU233" s="577">
        <f t="shared" si="664"/>
        <v>0</v>
      </c>
      <c r="FV233" s="574"/>
      <c r="FW233" s="575"/>
      <c r="FX233" s="576">
        <f t="shared" si="665"/>
        <v>0</v>
      </c>
      <c r="FY233" s="577">
        <f t="shared" si="665"/>
        <v>0</v>
      </c>
      <c r="FZ233" s="574"/>
      <c r="GA233" s="575"/>
      <c r="GB233" s="576">
        <f t="shared" si="666"/>
        <v>0</v>
      </c>
      <c r="GC233" s="577">
        <f t="shared" si="666"/>
        <v>0</v>
      </c>
      <c r="GD233" s="576">
        <f t="shared" si="667"/>
        <v>46</v>
      </c>
      <c r="GE233" s="577">
        <f t="shared" si="667"/>
        <v>49</v>
      </c>
      <c r="GF233" s="576">
        <f t="shared" si="667"/>
        <v>0</v>
      </c>
      <c r="GG233" s="577">
        <f t="shared" si="667"/>
        <v>0</v>
      </c>
      <c r="GH233" s="576">
        <f t="shared" si="668"/>
        <v>145.54320987654307</v>
      </c>
      <c r="GI233" s="577">
        <f t="shared" si="668"/>
        <v>98.666666666666544</v>
      </c>
      <c r="GJ233" s="590"/>
      <c r="GK233" s="577" t="str">
        <f t="shared" si="601"/>
        <v/>
      </c>
      <c r="GL233" s="576">
        <f t="shared" si="669"/>
        <v>42</v>
      </c>
      <c r="GM233" s="577">
        <f t="shared" si="669"/>
        <v>40</v>
      </c>
      <c r="GN233" s="576">
        <f t="shared" si="669"/>
        <v>0</v>
      </c>
      <c r="GO233" s="577">
        <f t="shared" si="669"/>
        <v>0</v>
      </c>
      <c r="GP233" s="576">
        <f t="shared" si="670"/>
        <v>179.99999999999994</v>
      </c>
      <c r="GQ233" s="577">
        <f t="shared" si="670"/>
        <v>200.94202898550731</v>
      </c>
      <c r="GR233" s="576">
        <f t="shared" si="671"/>
        <v>0</v>
      </c>
      <c r="GS233" s="577">
        <f t="shared" si="671"/>
        <v>0</v>
      </c>
      <c r="GT233" s="576">
        <f t="shared" si="672"/>
        <v>88</v>
      </c>
      <c r="GU233" s="577">
        <f t="shared" si="672"/>
        <v>89</v>
      </c>
      <c r="GV233" s="576">
        <f t="shared" si="672"/>
        <v>0</v>
      </c>
      <c r="GW233" s="577">
        <f t="shared" si="672"/>
        <v>0</v>
      </c>
      <c r="GX233" s="576">
        <f t="shared" si="673"/>
        <v>325.54320987654302</v>
      </c>
      <c r="GY233" s="577">
        <f t="shared" si="673"/>
        <v>299.60869565217388</v>
      </c>
      <c r="GZ233" s="576" t="str">
        <f t="shared" si="673"/>
        <v/>
      </c>
      <c r="HA233" s="577" t="str">
        <f t="shared" si="673"/>
        <v/>
      </c>
      <c r="HB233" s="576">
        <f t="shared" si="674"/>
        <v>0</v>
      </c>
      <c r="HC233" s="577">
        <f t="shared" si="674"/>
        <v>0</v>
      </c>
      <c r="HD233" s="576">
        <f t="shared" si="674"/>
        <v>0</v>
      </c>
      <c r="HE233" s="577">
        <f t="shared" si="674"/>
        <v>0</v>
      </c>
      <c r="HF233" s="576" t="str">
        <f t="shared" si="675"/>
        <v/>
      </c>
      <c r="HG233" s="577" t="str">
        <f t="shared" si="675"/>
        <v/>
      </c>
      <c r="HH233" s="576" t="str">
        <f t="shared" si="676"/>
        <v/>
      </c>
      <c r="HI233" s="577" t="str">
        <f t="shared" si="676"/>
        <v/>
      </c>
      <c r="HJ233" s="576">
        <f t="shared" si="677"/>
        <v>325.54320987654296</v>
      </c>
      <c r="HK233" s="577">
        <f t="shared" si="677"/>
        <v>299.60869565217388</v>
      </c>
      <c r="HL233" s="576" t="str">
        <f t="shared" si="678"/>
        <v/>
      </c>
      <c r="HM233" s="577" t="str">
        <f t="shared" si="678"/>
        <v/>
      </c>
    </row>
    <row r="234" spans="1:221">
      <c r="A234" s="80" t="s">
        <v>540</v>
      </c>
      <c r="B234" s="81" t="s">
        <v>591</v>
      </c>
      <c r="C234" s="105"/>
      <c r="D234" s="83">
        <v>199263</v>
      </c>
      <c r="E234" s="524">
        <v>10</v>
      </c>
      <c r="F234" s="574">
        <v>62</v>
      </c>
      <c r="G234" s="575">
        <v>54</v>
      </c>
      <c r="H234" s="574">
        <v>3</v>
      </c>
      <c r="I234" s="575">
        <v>4</v>
      </c>
      <c r="J234" s="576">
        <f t="shared" si="612"/>
        <v>59</v>
      </c>
      <c r="K234" s="577">
        <f t="shared" si="612"/>
        <v>50</v>
      </c>
      <c r="L234" s="574"/>
      <c r="M234" s="575"/>
      <c r="N234" s="581">
        <f t="shared" si="613"/>
        <v>59</v>
      </c>
      <c r="O234" s="582">
        <f t="shared" si="613"/>
        <v>50</v>
      </c>
      <c r="P234" s="581">
        <f t="shared" si="613"/>
        <v>0</v>
      </c>
      <c r="Q234" s="582">
        <f t="shared" si="613"/>
        <v>0</v>
      </c>
      <c r="R234" s="574">
        <v>6</v>
      </c>
      <c r="S234" s="575">
        <v>5</v>
      </c>
      <c r="T234" s="576">
        <f t="shared" si="614"/>
        <v>0</v>
      </c>
      <c r="U234" s="577">
        <f t="shared" si="614"/>
        <v>0</v>
      </c>
      <c r="V234" s="574">
        <v>15</v>
      </c>
      <c r="W234" s="575">
        <v>7</v>
      </c>
      <c r="X234" s="576">
        <f t="shared" si="615"/>
        <v>0</v>
      </c>
      <c r="Y234" s="577">
        <f t="shared" si="615"/>
        <v>0</v>
      </c>
      <c r="Z234" s="574"/>
      <c r="AA234" s="575"/>
      <c r="AB234" s="576">
        <f t="shared" si="616"/>
        <v>0</v>
      </c>
      <c r="AC234" s="577">
        <f t="shared" si="616"/>
        <v>0</v>
      </c>
      <c r="AD234" s="576">
        <f t="shared" si="617"/>
        <v>21</v>
      </c>
      <c r="AE234" s="577">
        <f t="shared" si="617"/>
        <v>12</v>
      </c>
      <c r="AF234" s="576">
        <f t="shared" si="618"/>
        <v>0</v>
      </c>
      <c r="AG234" s="577">
        <f t="shared" si="618"/>
        <v>0</v>
      </c>
      <c r="AH234" s="574">
        <v>3.6111111111111098</v>
      </c>
      <c r="AI234" s="575">
        <v>3.2222222222222201</v>
      </c>
      <c r="AJ234" s="576">
        <f t="shared" si="619"/>
        <v>21.666666666666657</v>
      </c>
      <c r="AK234" s="577">
        <f t="shared" si="619"/>
        <v>16.1111111111111</v>
      </c>
      <c r="AL234" s="574">
        <v>5.4444444444444402</v>
      </c>
      <c r="AM234" s="575">
        <v>7.6666666666666696</v>
      </c>
      <c r="AN234" s="576">
        <f t="shared" si="620"/>
        <v>81.6666666666666</v>
      </c>
      <c r="AO234" s="577">
        <f t="shared" si="620"/>
        <v>53.666666666666686</v>
      </c>
      <c r="AP234" s="574"/>
      <c r="AQ234" s="575"/>
      <c r="AR234" s="576">
        <f t="shared" si="621"/>
        <v>0</v>
      </c>
      <c r="AS234" s="577">
        <f t="shared" si="621"/>
        <v>0</v>
      </c>
      <c r="AT234" s="576">
        <f t="shared" si="622"/>
        <v>4.9206349206349174</v>
      </c>
      <c r="AU234" s="577">
        <f t="shared" si="622"/>
        <v>5.8148148148148158</v>
      </c>
      <c r="AV234" s="576">
        <f t="shared" si="623"/>
        <v>103.33333333333326</v>
      </c>
      <c r="AW234" s="577">
        <f t="shared" si="623"/>
        <v>69.777777777777786</v>
      </c>
      <c r="AX234" s="574"/>
      <c r="AY234" s="575"/>
      <c r="AZ234" s="576">
        <f t="shared" si="624"/>
        <v>0</v>
      </c>
      <c r="BA234" s="577">
        <f t="shared" si="624"/>
        <v>0</v>
      </c>
      <c r="BB234" s="574"/>
      <c r="BC234" s="575"/>
      <c r="BD234" s="576">
        <f t="shared" si="625"/>
        <v>0</v>
      </c>
      <c r="BE234" s="577">
        <f t="shared" si="625"/>
        <v>0</v>
      </c>
      <c r="BF234" s="574"/>
      <c r="BG234" s="575"/>
      <c r="BH234" s="576">
        <f t="shared" si="626"/>
        <v>0</v>
      </c>
      <c r="BI234" s="577">
        <f t="shared" si="626"/>
        <v>0</v>
      </c>
      <c r="BJ234" s="576">
        <f t="shared" si="627"/>
        <v>0</v>
      </c>
      <c r="BK234" s="577">
        <f t="shared" si="627"/>
        <v>0</v>
      </c>
      <c r="BL234" s="576">
        <f t="shared" si="628"/>
        <v>0</v>
      </c>
      <c r="BM234" s="577">
        <f t="shared" si="628"/>
        <v>0</v>
      </c>
      <c r="BN234" s="574">
        <v>9</v>
      </c>
      <c r="BO234" s="575">
        <v>9</v>
      </c>
      <c r="BP234" s="576">
        <f t="shared" si="629"/>
        <v>0</v>
      </c>
      <c r="BQ234" s="577">
        <f t="shared" si="629"/>
        <v>0</v>
      </c>
      <c r="BR234" s="574">
        <v>12</v>
      </c>
      <c r="BS234" s="575">
        <v>10</v>
      </c>
      <c r="BT234" s="576">
        <f t="shared" si="630"/>
        <v>0</v>
      </c>
      <c r="BU234" s="577">
        <f t="shared" si="630"/>
        <v>0</v>
      </c>
      <c r="BV234" s="574"/>
      <c r="BW234" s="575"/>
      <c r="BX234" s="576">
        <f t="shared" si="631"/>
        <v>0</v>
      </c>
      <c r="BY234" s="577">
        <f t="shared" si="631"/>
        <v>0</v>
      </c>
      <c r="BZ234" s="576">
        <f t="shared" si="632"/>
        <v>21</v>
      </c>
      <c r="CA234" s="577">
        <f t="shared" si="632"/>
        <v>19</v>
      </c>
      <c r="CB234" s="576">
        <f t="shared" si="633"/>
        <v>0</v>
      </c>
      <c r="CC234" s="577">
        <f t="shared" si="633"/>
        <v>0</v>
      </c>
      <c r="CD234" s="574">
        <v>5</v>
      </c>
      <c r="CE234" s="575">
        <v>6.2962962962963003</v>
      </c>
      <c r="CF234" s="576">
        <f t="shared" si="634"/>
        <v>45</v>
      </c>
      <c r="CG234" s="577">
        <f t="shared" si="634"/>
        <v>56.6666666666667</v>
      </c>
      <c r="CH234" s="574">
        <v>4.2307692307692299</v>
      </c>
      <c r="CI234" s="575">
        <v>5.1515151515151496</v>
      </c>
      <c r="CJ234" s="576">
        <f t="shared" si="635"/>
        <v>50.769230769230759</v>
      </c>
      <c r="CK234" s="577">
        <f t="shared" si="635"/>
        <v>51.515151515151494</v>
      </c>
      <c r="CL234" s="574"/>
      <c r="CM234" s="575"/>
      <c r="CN234" s="576">
        <f t="shared" si="636"/>
        <v>0</v>
      </c>
      <c r="CO234" s="577">
        <f t="shared" si="636"/>
        <v>0</v>
      </c>
      <c r="CP234" s="576">
        <f t="shared" si="637"/>
        <v>4.5604395604395602</v>
      </c>
      <c r="CQ234" s="577">
        <f t="shared" si="637"/>
        <v>5.6937799043062203</v>
      </c>
      <c r="CR234" s="576">
        <f t="shared" si="638"/>
        <v>95.769230769230759</v>
      </c>
      <c r="CS234" s="577">
        <f t="shared" si="638"/>
        <v>108.18181818181819</v>
      </c>
      <c r="CT234" s="574"/>
      <c r="CU234" s="575"/>
      <c r="CV234" s="576">
        <f t="shared" si="639"/>
        <v>0</v>
      </c>
      <c r="CW234" s="577">
        <f t="shared" si="639"/>
        <v>0</v>
      </c>
      <c r="CX234" s="574"/>
      <c r="CY234" s="575"/>
      <c r="CZ234" s="576">
        <f t="shared" si="640"/>
        <v>0</v>
      </c>
      <c r="DA234" s="577">
        <f t="shared" si="640"/>
        <v>0</v>
      </c>
      <c r="DB234" s="574"/>
      <c r="DC234" s="575"/>
      <c r="DD234" s="576">
        <f t="shared" si="641"/>
        <v>0</v>
      </c>
      <c r="DE234" s="577">
        <f t="shared" si="641"/>
        <v>0</v>
      </c>
      <c r="DF234" s="576">
        <f t="shared" si="642"/>
        <v>0</v>
      </c>
      <c r="DG234" s="577">
        <f t="shared" si="642"/>
        <v>0</v>
      </c>
      <c r="DH234" s="576">
        <f t="shared" si="643"/>
        <v>0</v>
      </c>
      <c r="DI234" s="577">
        <f t="shared" si="643"/>
        <v>0</v>
      </c>
      <c r="DJ234" s="576">
        <f t="shared" si="644"/>
        <v>42</v>
      </c>
      <c r="DK234" s="577">
        <f t="shared" si="644"/>
        <v>31</v>
      </c>
      <c r="DL234" s="576">
        <f t="shared" si="644"/>
        <v>0</v>
      </c>
      <c r="DM234" s="577">
        <f t="shared" si="644"/>
        <v>0</v>
      </c>
      <c r="DN234" s="576">
        <f t="shared" si="645"/>
        <v>4.7405372405372388</v>
      </c>
      <c r="DO234" s="577">
        <f t="shared" si="645"/>
        <v>5.7406321277289019</v>
      </c>
      <c r="DP234" s="576">
        <f t="shared" si="646"/>
        <v>199.10256410256403</v>
      </c>
      <c r="DQ234" s="577">
        <f t="shared" si="646"/>
        <v>177.95959595959596</v>
      </c>
      <c r="DR234" s="576">
        <f t="shared" si="647"/>
        <v>0</v>
      </c>
      <c r="DS234" s="577">
        <f t="shared" si="647"/>
        <v>0</v>
      </c>
      <c r="DT234" s="576">
        <f t="shared" si="648"/>
        <v>0</v>
      </c>
      <c r="DU234" s="577">
        <f t="shared" si="648"/>
        <v>0</v>
      </c>
      <c r="DV234" s="574">
        <v>7</v>
      </c>
      <c r="DW234" s="575">
        <v>6</v>
      </c>
      <c r="DX234" s="576">
        <f t="shared" si="649"/>
        <v>0</v>
      </c>
      <c r="DY234" s="577">
        <f t="shared" si="649"/>
        <v>0</v>
      </c>
      <c r="DZ234" s="574">
        <v>10</v>
      </c>
      <c r="EA234" s="575">
        <v>13</v>
      </c>
      <c r="EB234" s="576">
        <f t="shared" si="650"/>
        <v>0</v>
      </c>
      <c r="EC234" s="577">
        <f t="shared" si="650"/>
        <v>0</v>
      </c>
      <c r="ED234" s="574"/>
      <c r="EE234" s="575"/>
      <c r="EF234" s="576">
        <f t="shared" si="651"/>
        <v>0</v>
      </c>
      <c r="EG234" s="577">
        <f t="shared" si="651"/>
        <v>0</v>
      </c>
      <c r="EH234" s="576">
        <f t="shared" si="652"/>
        <v>17</v>
      </c>
      <c r="EI234" s="577">
        <f t="shared" si="652"/>
        <v>19</v>
      </c>
      <c r="EJ234" s="576">
        <f t="shared" si="653"/>
        <v>0</v>
      </c>
      <c r="EK234" s="577">
        <f t="shared" si="653"/>
        <v>0</v>
      </c>
      <c r="EL234" s="574">
        <v>2.375</v>
      </c>
      <c r="EM234" s="575">
        <v>2.6111111111111098</v>
      </c>
      <c r="EN234" s="576">
        <f t="shared" si="654"/>
        <v>16.625</v>
      </c>
      <c r="EO234" s="577">
        <f t="shared" si="654"/>
        <v>15.666666666666659</v>
      </c>
      <c r="EP234" s="574">
        <v>2.2333333333333298</v>
      </c>
      <c r="EQ234" s="575">
        <v>3.2222222222222201</v>
      </c>
      <c r="ER234" s="576">
        <f t="shared" si="655"/>
        <v>22.3333333333333</v>
      </c>
      <c r="ES234" s="577">
        <f t="shared" si="655"/>
        <v>41.888888888888864</v>
      </c>
      <c r="ET234" s="574"/>
      <c r="EU234" s="575"/>
      <c r="EV234" s="576">
        <f t="shared" si="656"/>
        <v>0</v>
      </c>
      <c r="EW234" s="577">
        <f t="shared" si="656"/>
        <v>0</v>
      </c>
      <c r="EX234" s="576">
        <f t="shared" si="657"/>
        <v>2.2916666666666647</v>
      </c>
      <c r="EY234" s="577">
        <f t="shared" si="657"/>
        <v>3.0292397660818695</v>
      </c>
      <c r="EZ234" s="576">
        <f t="shared" si="658"/>
        <v>38.9583333333333</v>
      </c>
      <c r="FA234" s="577">
        <f t="shared" si="658"/>
        <v>57.555555555555522</v>
      </c>
      <c r="FB234" s="574"/>
      <c r="FC234" s="575"/>
      <c r="FD234" s="576">
        <f t="shared" si="659"/>
        <v>0</v>
      </c>
      <c r="FE234" s="577">
        <f t="shared" si="659"/>
        <v>0</v>
      </c>
      <c r="FF234" s="574"/>
      <c r="FG234" s="575"/>
      <c r="FH234" s="576">
        <f t="shared" si="660"/>
        <v>0</v>
      </c>
      <c r="FI234" s="577">
        <f t="shared" si="660"/>
        <v>0</v>
      </c>
      <c r="FJ234" s="574"/>
      <c r="FK234" s="575"/>
      <c r="FL234" s="576">
        <f t="shared" si="661"/>
        <v>0</v>
      </c>
      <c r="FM234" s="577">
        <f t="shared" si="661"/>
        <v>0</v>
      </c>
      <c r="FN234" s="576">
        <f t="shared" si="662"/>
        <v>0</v>
      </c>
      <c r="FO234" s="577">
        <f t="shared" si="662"/>
        <v>0</v>
      </c>
      <c r="FP234" s="576">
        <f t="shared" si="663"/>
        <v>0</v>
      </c>
      <c r="FQ234" s="577">
        <f t="shared" si="663"/>
        <v>0</v>
      </c>
      <c r="FR234" s="574"/>
      <c r="FS234" s="575"/>
      <c r="FT234" s="576">
        <f t="shared" si="664"/>
        <v>0</v>
      </c>
      <c r="FU234" s="577">
        <f t="shared" si="664"/>
        <v>0</v>
      </c>
      <c r="FV234" s="574"/>
      <c r="FW234" s="575"/>
      <c r="FX234" s="576">
        <f t="shared" si="665"/>
        <v>0</v>
      </c>
      <c r="FY234" s="577">
        <f t="shared" si="665"/>
        <v>0</v>
      </c>
      <c r="FZ234" s="574"/>
      <c r="GA234" s="575"/>
      <c r="GB234" s="576">
        <f t="shared" si="666"/>
        <v>0</v>
      </c>
      <c r="GC234" s="577">
        <f t="shared" si="666"/>
        <v>0</v>
      </c>
      <c r="GD234" s="576">
        <f t="shared" si="667"/>
        <v>22</v>
      </c>
      <c r="GE234" s="577">
        <f t="shared" si="667"/>
        <v>20</v>
      </c>
      <c r="GF234" s="576">
        <f t="shared" si="667"/>
        <v>0</v>
      </c>
      <c r="GG234" s="577">
        <f t="shared" si="667"/>
        <v>0</v>
      </c>
      <c r="GH234" s="576">
        <f t="shared" si="668"/>
        <v>83.291666666666657</v>
      </c>
      <c r="GI234" s="577">
        <f t="shared" si="668"/>
        <v>88.444444444444457</v>
      </c>
      <c r="GJ234" s="590"/>
      <c r="GK234" s="577" t="str">
        <f t="shared" si="601"/>
        <v/>
      </c>
      <c r="GL234" s="576">
        <f t="shared" si="669"/>
        <v>37</v>
      </c>
      <c r="GM234" s="577">
        <f t="shared" si="669"/>
        <v>30</v>
      </c>
      <c r="GN234" s="576">
        <f t="shared" si="669"/>
        <v>0</v>
      </c>
      <c r="GO234" s="577">
        <f t="shared" si="669"/>
        <v>0</v>
      </c>
      <c r="GP234" s="576">
        <f t="shared" si="670"/>
        <v>154.76923076923066</v>
      </c>
      <c r="GQ234" s="577">
        <f t="shared" si="670"/>
        <v>147.07070707070704</v>
      </c>
      <c r="GR234" s="576">
        <f t="shared" si="671"/>
        <v>0</v>
      </c>
      <c r="GS234" s="577">
        <f t="shared" si="671"/>
        <v>0</v>
      </c>
      <c r="GT234" s="576">
        <f t="shared" si="672"/>
        <v>59</v>
      </c>
      <c r="GU234" s="577">
        <f t="shared" si="672"/>
        <v>50</v>
      </c>
      <c r="GV234" s="576">
        <f t="shared" si="672"/>
        <v>0</v>
      </c>
      <c r="GW234" s="577">
        <f t="shared" si="672"/>
        <v>0</v>
      </c>
      <c r="GX234" s="576">
        <f t="shared" si="673"/>
        <v>238.06089743589732</v>
      </c>
      <c r="GY234" s="577">
        <f t="shared" si="673"/>
        <v>235.5151515151515</v>
      </c>
      <c r="GZ234" s="576" t="str">
        <f t="shared" si="673"/>
        <v/>
      </c>
      <c r="HA234" s="577" t="str">
        <f t="shared" si="673"/>
        <v/>
      </c>
      <c r="HB234" s="576">
        <f t="shared" si="674"/>
        <v>0</v>
      </c>
      <c r="HC234" s="577">
        <f t="shared" si="674"/>
        <v>0</v>
      </c>
      <c r="HD234" s="576">
        <f t="shared" si="674"/>
        <v>0</v>
      </c>
      <c r="HE234" s="577">
        <f t="shared" si="674"/>
        <v>0</v>
      </c>
      <c r="HF234" s="576" t="str">
        <f t="shared" si="675"/>
        <v/>
      </c>
      <c r="HG234" s="577" t="str">
        <f t="shared" si="675"/>
        <v/>
      </c>
      <c r="HH234" s="576" t="str">
        <f t="shared" si="676"/>
        <v/>
      </c>
      <c r="HI234" s="577" t="str">
        <f t="shared" si="676"/>
        <v/>
      </c>
      <c r="HJ234" s="576">
        <f t="shared" si="677"/>
        <v>238.06089743589735</v>
      </c>
      <c r="HK234" s="577">
        <f t="shared" si="677"/>
        <v>235.51515151515147</v>
      </c>
      <c r="HL234" s="576" t="str">
        <f t="shared" si="678"/>
        <v/>
      </c>
      <c r="HM234" s="577" t="str">
        <f t="shared" si="678"/>
        <v/>
      </c>
    </row>
    <row r="235" spans="1:221">
      <c r="A235" s="80" t="s">
        <v>540</v>
      </c>
      <c r="B235" s="81" t="s">
        <v>592</v>
      </c>
      <c r="C235" s="105"/>
      <c r="D235" s="83">
        <v>199324</v>
      </c>
      <c r="E235" s="524">
        <v>10</v>
      </c>
      <c r="F235" s="574">
        <v>134</v>
      </c>
      <c r="G235" s="575">
        <v>144</v>
      </c>
      <c r="H235" s="574">
        <v>6</v>
      </c>
      <c r="I235" s="575">
        <v>3</v>
      </c>
      <c r="J235" s="576">
        <f t="shared" si="612"/>
        <v>128</v>
      </c>
      <c r="K235" s="577">
        <f t="shared" si="612"/>
        <v>141</v>
      </c>
      <c r="L235" s="574"/>
      <c r="M235" s="575"/>
      <c r="N235" s="581">
        <f t="shared" si="613"/>
        <v>128</v>
      </c>
      <c r="O235" s="582">
        <f t="shared" si="613"/>
        <v>141</v>
      </c>
      <c r="P235" s="581">
        <f t="shared" si="613"/>
        <v>0</v>
      </c>
      <c r="Q235" s="582">
        <f t="shared" si="613"/>
        <v>0</v>
      </c>
      <c r="R235" s="574">
        <v>1</v>
      </c>
      <c r="S235" s="575">
        <v>4</v>
      </c>
      <c r="T235" s="576">
        <f t="shared" si="614"/>
        <v>0</v>
      </c>
      <c r="U235" s="577">
        <f t="shared" si="614"/>
        <v>0</v>
      </c>
      <c r="V235" s="574">
        <v>36</v>
      </c>
      <c r="W235" s="575">
        <v>39</v>
      </c>
      <c r="X235" s="576">
        <f t="shared" si="615"/>
        <v>0</v>
      </c>
      <c r="Y235" s="577">
        <f t="shared" si="615"/>
        <v>0</v>
      </c>
      <c r="Z235" s="574"/>
      <c r="AA235" s="575"/>
      <c r="AB235" s="576">
        <f t="shared" si="616"/>
        <v>0</v>
      </c>
      <c r="AC235" s="577">
        <f t="shared" si="616"/>
        <v>0</v>
      </c>
      <c r="AD235" s="576">
        <f t="shared" si="617"/>
        <v>37</v>
      </c>
      <c r="AE235" s="577">
        <f t="shared" si="617"/>
        <v>43</v>
      </c>
      <c r="AF235" s="576">
        <f t="shared" si="618"/>
        <v>0</v>
      </c>
      <c r="AG235" s="577">
        <f t="shared" si="618"/>
        <v>0</v>
      </c>
      <c r="AH235" s="574">
        <v>9.3333333333333304</v>
      </c>
      <c r="AI235" s="575">
        <v>6.1666666666666696</v>
      </c>
      <c r="AJ235" s="576">
        <f t="shared" si="619"/>
        <v>9.3333333333333304</v>
      </c>
      <c r="AK235" s="577">
        <f t="shared" si="619"/>
        <v>24.666666666666679</v>
      </c>
      <c r="AL235" s="574">
        <v>6.4722222222222197</v>
      </c>
      <c r="AM235" s="575">
        <v>6.4786324786324796</v>
      </c>
      <c r="AN235" s="576">
        <f t="shared" si="620"/>
        <v>232.99999999999991</v>
      </c>
      <c r="AO235" s="577">
        <f t="shared" si="620"/>
        <v>252.66666666666671</v>
      </c>
      <c r="AP235" s="574"/>
      <c r="AQ235" s="575"/>
      <c r="AR235" s="576">
        <f t="shared" si="621"/>
        <v>0</v>
      </c>
      <c r="AS235" s="577">
        <f t="shared" si="621"/>
        <v>0</v>
      </c>
      <c r="AT235" s="576">
        <f t="shared" si="622"/>
        <v>6.5495495495495479</v>
      </c>
      <c r="AU235" s="577">
        <f t="shared" si="622"/>
        <v>6.449612403100776</v>
      </c>
      <c r="AV235" s="576">
        <f t="shared" si="623"/>
        <v>242.33333333333329</v>
      </c>
      <c r="AW235" s="577">
        <f t="shared" si="623"/>
        <v>277.33333333333337</v>
      </c>
      <c r="AX235" s="574"/>
      <c r="AY235" s="575"/>
      <c r="AZ235" s="576">
        <f t="shared" si="624"/>
        <v>0</v>
      </c>
      <c r="BA235" s="577">
        <f t="shared" si="624"/>
        <v>0</v>
      </c>
      <c r="BB235" s="574"/>
      <c r="BC235" s="575"/>
      <c r="BD235" s="576">
        <f t="shared" si="625"/>
        <v>0</v>
      </c>
      <c r="BE235" s="577">
        <f t="shared" si="625"/>
        <v>0</v>
      </c>
      <c r="BF235" s="574"/>
      <c r="BG235" s="575"/>
      <c r="BH235" s="576">
        <f t="shared" si="626"/>
        <v>0</v>
      </c>
      <c r="BI235" s="577">
        <f t="shared" si="626"/>
        <v>0</v>
      </c>
      <c r="BJ235" s="576">
        <f t="shared" si="627"/>
        <v>0</v>
      </c>
      <c r="BK235" s="577">
        <f t="shared" si="627"/>
        <v>0</v>
      </c>
      <c r="BL235" s="576">
        <f t="shared" si="628"/>
        <v>0</v>
      </c>
      <c r="BM235" s="577">
        <f t="shared" si="628"/>
        <v>0</v>
      </c>
      <c r="BN235" s="574">
        <v>46</v>
      </c>
      <c r="BO235" s="575">
        <v>39</v>
      </c>
      <c r="BP235" s="576">
        <f t="shared" si="629"/>
        <v>0</v>
      </c>
      <c r="BQ235" s="577">
        <f t="shared" si="629"/>
        <v>0</v>
      </c>
      <c r="BR235" s="574">
        <v>24</v>
      </c>
      <c r="BS235" s="575">
        <v>33</v>
      </c>
      <c r="BT235" s="576">
        <f t="shared" si="630"/>
        <v>0</v>
      </c>
      <c r="BU235" s="577">
        <f t="shared" si="630"/>
        <v>0</v>
      </c>
      <c r="BV235" s="574"/>
      <c r="BW235" s="575"/>
      <c r="BX235" s="576">
        <f t="shared" si="631"/>
        <v>0</v>
      </c>
      <c r="BY235" s="577">
        <f t="shared" si="631"/>
        <v>0</v>
      </c>
      <c r="BZ235" s="576">
        <f t="shared" si="632"/>
        <v>70</v>
      </c>
      <c r="CA235" s="577">
        <f t="shared" si="632"/>
        <v>72</v>
      </c>
      <c r="CB235" s="576">
        <f t="shared" si="633"/>
        <v>0</v>
      </c>
      <c r="CC235" s="577">
        <f t="shared" si="633"/>
        <v>0</v>
      </c>
      <c r="CD235" s="574">
        <v>3.8680555555555598</v>
      </c>
      <c r="CE235" s="575">
        <v>3.4833333333333298</v>
      </c>
      <c r="CF235" s="576">
        <f t="shared" si="634"/>
        <v>177.93055555555574</v>
      </c>
      <c r="CG235" s="577">
        <f t="shared" si="634"/>
        <v>135.84999999999985</v>
      </c>
      <c r="CH235" s="574">
        <v>5.1111111111111098</v>
      </c>
      <c r="CI235" s="575">
        <v>5.6666666666666696</v>
      </c>
      <c r="CJ235" s="576">
        <f t="shared" si="635"/>
        <v>122.66666666666663</v>
      </c>
      <c r="CK235" s="577">
        <f t="shared" si="635"/>
        <v>187.00000000000009</v>
      </c>
      <c r="CL235" s="574"/>
      <c r="CM235" s="575"/>
      <c r="CN235" s="576">
        <f t="shared" si="636"/>
        <v>0</v>
      </c>
      <c r="CO235" s="577">
        <f t="shared" si="636"/>
        <v>0</v>
      </c>
      <c r="CP235" s="576">
        <f t="shared" si="637"/>
        <v>4.2942460317460345</v>
      </c>
      <c r="CQ235" s="577">
        <f t="shared" si="637"/>
        <v>4.4840277777777766</v>
      </c>
      <c r="CR235" s="576">
        <f t="shared" si="638"/>
        <v>300.5972222222224</v>
      </c>
      <c r="CS235" s="577">
        <f t="shared" si="638"/>
        <v>322.84999999999991</v>
      </c>
      <c r="CT235" s="574"/>
      <c r="CU235" s="575"/>
      <c r="CV235" s="576">
        <f t="shared" si="639"/>
        <v>0</v>
      </c>
      <c r="CW235" s="577">
        <f t="shared" si="639"/>
        <v>0</v>
      </c>
      <c r="CX235" s="574"/>
      <c r="CY235" s="575"/>
      <c r="CZ235" s="576">
        <f t="shared" si="640"/>
        <v>0</v>
      </c>
      <c r="DA235" s="577">
        <f t="shared" si="640"/>
        <v>0</v>
      </c>
      <c r="DB235" s="574"/>
      <c r="DC235" s="575"/>
      <c r="DD235" s="576">
        <f t="shared" si="641"/>
        <v>0</v>
      </c>
      <c r="DE235" s="577">
        <f t="shared" si="641"/>
        <v>0</v>
      </c>
      <c r="DF235" s="576">
        <f t="shared" si="642"/>
        <v>0</v>
      </c>
      <c r="DG235" s="577">
        <f t="shared" si="642"/>
        <v>0</v>
      </c>
      <c r="DH235" s="576">
        <f t="shared" si="643"/>
        <v>0</v>
      </c>
      <c r="DI235" s="577">
        <f t="shared" si="643"/>
        <v>0</v>
      </c>
      <c r="DJ235" s="576">
        <f t="shared" si="644"/>
        <v>107</v>
      </c>
      <c r="DK235" s="577">
        <f t="shared" si="644"/>
        <v>115</v>
      </c>
      <c r="DL235" s="576">
        <f t="shared" si="644"/>
        <v>0</v>
      </c>
      <c r="DM235" s="577">
        <f t="shared" si="644"/>
        <v>0</v>
      </c>
      <c r="DN235" s="576">
        <f t="shared" si="645"/>
        <v>5.074117341640707</v>
      </c>
      <c r="DO235" s="577">
        <f t="shared" si="645"/>
        <v>5.2189855072463764</v>
      </c>
      <c r="DP235" s="576">
        <f t="shared" si="646"/>
        <v>542.93055555555566</v>
      </c>
      <c r="DQ235" s="577">
        <f t="shared" si="646"/>
        <v>600.18333333333328</v>
      </c>
      <c r="DR235" s="576">
        <f t="shared" si="647"/>
        <v>0</v>
      </c>
      <c r="DS235" s="577">
        <f t="shared" si="647"/>
        <v>0</v>
      </c>
      <c r="DT235" s="576">
        <f t="shared" si="648"/>
        <v>0</v>
      </c>
      <c r="DU235" s="577">
        <f t="shared" si="648"/>
        <v>0</v>
      </c>
      <c r="DV235" s="574">
        <v>4</v>
      </c>
      <c r="DW235" s="575">
        <v>10</v>
      </c>
      <c r="DX235" s="576">
        <f t="shared" si="649"/>
        <v>0</v>
      </c>
      <c r="DY235" s="577">
        <f t="shared" si="649"/>
        <v>0</v>
      </c>
      <c r="DZ235" s="574">
        <v>17</v>
      </c>
      <c r="EA235" s="575">
        <v>16</v>
      </c>
      <c r="EB235" s="576">
        <f t="shared" si="650"/>
        <v>0</v>
      </c>
      <c r="EC235" s="577">
        <f t="shared" si="650"/>
        <v>0</v>
      </c>
      <c r="ED235" s="574"/>
      <c r="EE235" s="575"/>
      <c r="EF235" s="576">
        <f t="shared" si="651"/>
        <v>0</v>
      </c>
      <c r="EG235" s="577">
        <f t="shared" si="651"/>
        <v>0</v>
      </c>
      <c r="EH235" s="576">
        <f t="shared" si="652"/>
        <v>21</v>
      </c>
      <c r="EI235" s="577">
        <f t="shared" si="652"/>
        <v>26</v>
      </c>
      <c r="EJ235" s="576">
        <f t="shared" si="653"/>
        <v>0</v>
      </c>
      <c r="EK235" s="577">
        <f t="shared" si="653"/>
        <v>0</v>
      </c>
      <c r="EL235" s="574">
        <v>3.2666666666666702</v>
      </c>
      <c r="EM235" s="575">
        <v>3.8611111111111098</v>
      </c>
      <c r="EN235" s="576">
        <f t="shared" si="654"/>
        <v>13.066666666666681</v>
      </c>
      <c r="EO235" s="577">
        <f t="shared" si="654"/>
        <v>38.6111111111111</v>
      </c>
      <c r="EP235" s="574">
        <v>3.6470588235294099</v>
      </c>
      <c r="EQ235" s="575">
        <v>4</v>
      </c>
      <c r="ER235" s="576">
        <f t="shared" si="655"/>
        <v>61.999999999999972</v>
      </c>
      <c r="ES235" s="577">
        <f t="shared" si="655"/>
        <v>64</v>
      </c>
      <c r="ET235" s="574"/>
      <c r="EU235" s="575"/>
      <c r="EV235" s="576">
        <f t="shared" si="656"/>
        <v>0</v>
      </c>
      <c r="EW235" s="577">
        <f t="shared" si="656"/>
        <v>0</v>
      </c>
      <c r="EX235" s="576">
        <f t="shared" si="657"/>
        <v>3.5746031746031739</v>
      </c>
      <c r="EY235" s="577">
        <f t="shared" si="657"/>
        <v>3.9465811965811963</v>
      </c>
      <c r="EZ235" s="576">
        <f t="shared" si="658"/>
        <v>75.066666666666649</v>
      </c>
      <c r="FA235" s="577">
        <f t="shared" si="658"/>
        <v>102.6111111111111</v>
      </c>
      <c r="FB235" s="574"/>
      <c r="FC235" s="575"/>
      <c r="FD235" s="576">
        <f t="shared" si="659"/>
        <v>0</v>
      </c>
      <c r="FE235" s="577">
        <f t="shared" si="659"/>
        <v>0</v>
      </c>
      <c r="FF235" s="574"/>
      <c r="FG235" s="575"/>
      <c r="FH235" s="576">
        <f t="shared" si="660"/>
        <v>0</v>
      </c>
      <c r="FI235" s="577">
        <f t="shared" si="660"/>
        <v>0</v>
      </c>
      <c r="FJ235" s="574"/>
      <c r="FK235" s="575"/>
      <c r="FL235" s="576">
        <f t="shared" si="661"/>
        <v>0</v>
      </c>
      <c r="FM235" s="577">
        <f t="shared" si="661"/>
        <v>0</v>
      </c>
      <c r="FN235" s="576">
        <f t="shared" si="662"/>
        <v>0</v>
      </c>
      <c r="FO235" s="577">
        <f t="shared" si="662"/>
        <v>0</v>
      </c>
      <c r="FP235" s="576">
        <f t="shared" si="663"/>
        <v>0</v>
      </c>
      <c r="FQ235" s="577">
        <f t="shared" si="663"/>
        <v>0</v>
      </c>
      <c r="FR235" s="574"/>
      <c r="FS235" s="575"/>
      <c r="FT235" s="576">
        <f t="shared" si="664"/>
        <v>0</v>
      </c>
      <c r="FU235" s="577">
        <f t="shared" si="664"/>
        <v>0</v>
      </c>
      <c r="FV235" s="574"/>
      <c r="FW235" s="575"/>
      <c r="FX235" s="576">
        <f t="shared" si="665"/>
        <v>0</v>
      </c>
      <c r="FY235" s="577">
        <f t="shared" si="665"/>
        <v>0</v>
      </c>
      <c r="FZ235" s="574"/>
      <c r="GA235" s="575"/>
      <c r="GB235" s="576">
        <f t="shared" si="666"/>
        <v>0</v>
      </c>
      <c r="GC235" s="577">
        <f t="shared" si="666"/>
        <v>0</v>
      </c>
      <c r="GD235" s="576">
        <f t="shared" si="667"/>
        <v>51</v>
      </c>
      <c r="GE235" s="577">
        <f t="shared" si="667"/>
        <v>53</v>
      </c>
      <c r="GF235" s="576">
        <f t="shared" si="667"/>
        <v>0</v>
      </c>
      <c r="GG235" s="577">
        <f t="shared" si="667"/>
        <v>0</v>
      </c>
      <c r="GH235" s="576">
        <f t="shared" si="668"/>
        <v>200.33055555555578</v>
      </c>
      <c r="GI235" s="577">
        <f t="shared" si="668"/>
        <v>199.12777777777762</v>
      </c>
      <c r="GJ235" s="590"/>
      <c r="GK235" s="577" t="str">
        <f t="shared" si="601"/>
        <v/>
      </c>
      <c r="GL235" s="576">
        <f t="shared" si="669"/>
        <v>77</v>
      </c>
      <c r="GM235" s="577">
        <f t="shared" si="669"/>
        <v>88</v>
      </c>
      <c r="GN235" s="576">
        <f t="shared" si="669"/>
        <v>0</v>
      </c>
      <c r="GO235" s="577">
        <f t="shared" si="669"/>
        <v>0</v>
      </c>
      <c r="GP235" s="576">
        <f t="shared" si="670"/>
        <v>417.66666666666652</v>
      </c>
      <c r="GQ235" s="577">
        <f t="shared" si="670"/>
        <v>503.6666666666668</v>
      </c>
      <c r="GR235" s="576">
        <f t="shared" si="671"/>
        <v>0</v>
      </c>
      <c r="GS235" s="577">
        <f t="shared" si="671"/>
        <v>0</v>
      </c>
      <c r="GT235" s="576">
        <f t="shared" si="672"/>
        <v>128</v>
      </c>
      <c r="GU235" s="577">
        <f t="shared" si="672"/>
        <v>141</v>
      </c>
      <c r="GV235" s="576">
        <f t="shared" si="672"/>
        <v>0</v>
      </c>
      <c r="GW235" s="577">
        <f t="shared" si="672"/>
        <v>0</v>
      </c>
      <c r="GX235" s="576">
        <f t="shared" si="673"/>
        <v>617.99722222222226</v>
      </c>
      <c r="GY235" s="577">
        <f t="shared" si="673"/>
        <v>702.79444444444448</v>
      </c>
      <c r="GZ235" s="576" t="str">
        <f t="shared" si="673"/>
        <v/>
      </c>
      <c r="HA235" s="577" t="str">
        <f t="shared" si="673"/>
        <v/>
      </c>
      <c r="HB235" s="576">
        <f t="shared" si="674"/>
        <v>0</v>
      </c>
      <c r="HC235" s="577">
        <f t="shared" si="674"/>
        <v>0</v>
      </c>
      <c r="HD235" s="576">
        <f t="shared" si="674"/>
        <v>0</v>
      </c>
      <c r="HE235" s="577">
        <f t="shared" si="674"/>
        <v>0</v>
      </c>
      <c r="HF235" s="576" t="str">
        <f t="shared" si="675"/>
        <v/>
      </c>
      <c r="HG235" s="577" t="str">
        <f t="shared" si="675"/>
        <v/>
      </c>
      <c r="HH235" s="576" t="str">
        <f t="shared" si="676"/>
        <v/>
      </c>
      <c r="HI235" s="577" t="str">
        <f t="shared" si="676"/>
        <v/>
      </c>
      <c r="HJ235" s="576">
        <f t="shared" si="677"/>
        <v>617.99722222222226</v>
      </c>
      <c r="HK235" s="577">
        <f t="shared" si="677"/>
        <v>702.79444444444437</v>
      </c>
      <c r="HL235" s="576" t="str">
        <f t="shared" si="678"/>
        <v/>
      </c>
      <c r="HM235" s="577" t="str">
        <f t="shared" si="678"/>
        <v/>
      </c>
    </row>
    <row r="236" spans="1:221">
      <c r="A236" s="80" t="s">
        <v>540</v>
      </c>
      <c r="B236" s="81" t="s">
        <v>596</v>
      </c>
      <c r="C236" s="105"/>
      <c r="D236" s="83">
        <v>199467</v>
      </c>
      <c r="E236" s="524">
        <v>10</v>
      </c>
      <c r="F236" s="574">
        <v>69</v>
      </c>
      <c r="G236" s="575">
        <v>115</v>
      </c>
      <c r="H236" s="574">
        <v>6</v>
      </c>
      <c r="I236" s="575">
        <v>22</v>
      </c>
      <c r="J236" s="576">
        <f t="shared" si="612"/>
        <v>63</v>
      </c>
      <c r="K236" s="577">
        <f t="shared" si="612"/>
        <v>93</v>
      </c>
      <c r="L236" s="574"/>
      <c r="M236" s="575"/>
      <c r="N236" s="581">
        <f t="shared" si="613"/>
        <v>63</v>
      </c>
      <c r="O236" s="582">
        <f t="shared" si="613"/>
        <v>93</v>
      </c>
      <c r="P236" s="581">
        <f t="shared" si="613"/>
        <v>0</v>
      </c>
      <c r="Q236" s="582">
        <f t="shared" si="613"/>
        <v>0</v>
      </c>
      <c r="R236" s="574">
        <v>0</v>
      </c>
      <c r="S236" s="575">
        <v>0</v>
      </c>
      <c r="T236" s="576">
        <f t="shared" si="614"/>
        <v>0</v>
      </c>
      <c r="U236" s="577">
        <f t="shared" si="614"/>
        <v>0</v>
      </c>
      <c r="V236" s="574">
        <v>18</v>
      </c>
      <c r="W236" s="575">
        <v>34</v>
      </c>
      <c r="X236" s="576">
        <f t="shared" si="615"/>
        <v>0</v>
      </c>
      <c r="Y236" s="577">
        <f t="shared" si="615"/>
        <v>0</v>
      </c>
      <c r="Z236" s="574"/>
      <c r="AA236" s="575"/>
      <c r="AB236" s="576">
        <f t="shared" si="616"/>
        <v>0</v>
      </c>
      <c r="AC236" s="577">
        <f t="shared" si="616"/>
        <v>0</v>
      </c>
      <c r="AD236" s="576">
        <f t="shared" si="617"/>
        <v>18</v>
      </c>
      <c r="AE236" s="577">
        <f t="shared" si="617"/>
        <v>34</v>
      </c>
      <c r="AF236" s="576">
        <f t="shared" si="618"/>
        <v>0</v>
      </c>
      <c r="AG236" s="577">
        <f t="shared" si="618"/>
        <v>0</v>
      </c>
      <c r="AH236" s="574"/>
      <c r="AI236" s="575"/>
      <c r="AJ236" s="576">
        <f t="shared" si="619"/>
        <v>0</v>
      </c>
      <c r="AK236" s="577">
        <f t="shared" si="619"/>
        <v>0</v>
      </c>
      <c r="AL236" s="574">
        <v>4.8888888888888902</v>
      </c>
      <c r="AM236" s="575">
        <v>4.5</v>
      </c>
      <c r="AN236" s="576">
        <f t="shared" si="620"/>
        <v>88.000000000000028</v>
      </c>
      <c r="AO236" s="577">
        <f t="shared" si="620"/>
        <v>153</v>
      </c>
      <c r="AP236" s="574"/>
      <c r="AQ236" s="575"/>
      <c r="AR236" s="576">
        <f t="shared" si="621"/>
        <v>0</v>
      </c>
      <c r="AS236" s="577">
        <f t="shared" si="621"/>
        <v>0</v>
      </c>
      <c r="AT236" s="576">
        <f t="shared" si="622"/>
        <v>4.8888888888888902</v>
      </c>
      <c r="AU236" s="577">
        <f t="shared" si="622"/>
        <v>4.5</v>
      </c>
      <c r="AV236" s="576">
        <f t="shared" si="623"/>
        <v>88.000000000000028</v>
      </c>
      <c r="AW236" s="577">
        <f t="shared" si="623"/>
        <v>153</v>
      </c>
      <c r="AX236" s="574"/>
      <c r="AY236" s="575"/>
      <c r="AZ236" s="576">
        <f t="shared" si="624"/>
        <v>0</v>
      </c>
      <c r="BA236" s="577">
        <f t="shared" si="624"/>
        <v>0</v>
      </c>
      <c r="BB236" s="574"/>
      <c r="BC236" s="575"/>
      <c r="BD236" s="576">
        <f t="shared" si="625"/>
        <v>0</v>
      </c>
      <c r="BE236" s="577">
        <f t="shared" si="625"/>
        <v>0</v>
      </c>
      <c r="BF236" s="574"/>
      <c r="BG236" s="575"/>
      <c r="BH236" s="576">
        <f t="shared" si="626"/>
        <v>0</v>
      </c>
      <c r="BI236" s="577">
        <f t="shared" si="626"/>
        <v>0</v>
      </c>
      <c r="BJ236" s="576">
        <f t="shared" si="627"/>
        <v>0</v>
      </c>
      <c r="BK236" s="577">
        <f t="shared" si="627"/>
        <v>0</v>
      </c>
      <c r="BL236" s="576">
        <f t="shared" si="628"/>
        <v>0</v>
      </c>
      <c r="BM236" s="577">
        <f t="shared" si="628"/>
        <v>0</v>
      </c>
      <c r="BN236" s="574">
        <v>32</v>
      </c>
      <c r="BO236" s="575">
        <v>21</v>
      </c>
      <c r="BP236" s="576">
        <f t="shared" si="629"/>
        <v>0</v>
      </c>
      <c r="BQ236" s="577">
        <f t="shared" si="629"/>
        <v>0</v>
      </c>
      <c r="BR236" s="574">
        <v>8</v>
      </c>
      <c r="BS236" s="575">
        <v>24</v>
      </c>
      <c r="BT236" s="576">
        <f t="shared" si="630"/>
        <v>0</v>
      </c>
      <c r="BU236" s="577">
        <f t="shared" si="630"/>
        <v>0</v>
      </c>
      <c r="BV236" s="574"/>
      <c r="BW236" s="575"/>
      <c r="BX236" s="576">
        <f t="shared" si="631"/>
        <v>0</v>
      </c>
      <c r="BY236" s="577">
        <f t="shared" si="631"/>
        <v>0</v>
      </c>
      <c r="BZ236" s="576">
        <f t="shared" si="632"/>
        <v>40</v>
      </c>
      <c r="CA236" s="577">
        <f t="shared" si="632"/>
        <v>45</v>
      </c>
      <c r="CB236" s="576">
        <f t="shared" si="633"/>
        <v>0</v>
      </c>
      <c r="CC236" s="577">
        <f t="shared" si="633"/>
        <v>0</v>
      </c>
      <c r="CD236" s="574">
        <v>6.6052631578947398</v>
      </c>
      <c r="CE236" s="575">
        <v>6.2575757575757596</v>
      </c>
      <c r="CF236" s="576">
        <f t="shared" si="634"/>
        <v>211.36842105263167</v>
      </c>
      <c r="CG236" s="577">
        <f t="shared" si="634"/>
        <v>131.40909090909096</v>
      </c>
      <c r="CH236" s="574">
        <v>5.0833333333333304</v>
      </c>
      <c r="CI236" s="575">
        <v>5.69444444444445</v>
      </c>
      <c r="CJ236" s="576">
        <f t="shared" si="635"/>
        <v>40.666666666666643</v>
      </c>
      <c r="CK236" s="577">
        <f t="shared" si="635"/>
        <v>136.6666666666668</v>
      </c>
      <c r="CL236" s="574"/>
      <c r="CM236" s="575"/>
      <c r="CN236" s="576">
        <f t="shared" si="636"/>
        <v>0</v>
      </c>
      <c r="CO236" s="577">
        <f t="shared" si="636"/>
        <v>0</v>
      </c>
      <c r="CP236" s="576">
        <f t="shared" si="637"/>
        <v>6.3008771929824574</v>
      </c>
      <c r="CQ236" s="577">
        <f t="shared" si="637"/>
        <v>5.957239057239061</v>
      </c>
      <c r="CR236" s="576">
        <f t="shared" si="638"/>
        <v>252.0350877192983</v>
      </c>
      <c r="CS236" s="577">
        <f t="shared" si="638"/>
        <v>268.07575757575773</v>
      </c>
      <c r="CT236" s="574"/>
      <c r="CU236" s="575"/>
      <c r="CV236" s="576">
        <f t="shared" si="639"/>
        <v>0</v>
      </c>
      <c r="CW236" s="577">
        <f t="shared" si="639"/>
        <v>0</v>
      </c>
      <c r="CX236" s="574"/>
      <c r="CY236" s="575"/>
      <c r="CZ236" s="576">
        <f t="shared" si="640"/>
        <v>0</v>
      </c>
      <c r="DA236" s="577">
        <f t="shared" si="640"/>
        <v>0</v>
      </c>
      <c r="DB236" s="574"/>
      <c r="DC236" s="575"/>
      <c r="DD236" s="576">
        <f t="shared" si="641"/>
        <v>0</v>
      </c>
      <c r="DE236" s="577">
        <f t="shared" si="641"/>
        <v>0</v>
      </c>
      <c r="DF236" s="576">
        <f t="shared" si="642"/>
        <v>0</v>
      </c>
      <c r="DG236" s="577">
        <f t="shared" si="642"/>
        <v>0</v>
      </c>
      <c r="DH236" s="576">
        <f t="shared" si="643"/>
        <v>0</v>
      </c>
      <c r="DI236" s="577">
        <f t="shared" si="643"/>
        <v>0</v>
      </c>
      <c r="DJ236" s="576">
        <f t="shared" si="644"/>
        <v>58</v>
      </c>
      <c r="DK236" s="577">
        <f t="shared" si="644"/>
        <v>79</v>
      </c>
      <c r="DL236" s="576">
        <f t="shared" si="644"/>
        <v>0</v>
      </c>
      <c r="DM236" s="577">
        <f t="shared" si="644"/>
        <v>0</v>
      </c>
      <c r="DN236" s="576">
        <f t="shared" si="645"/>
        <v>5.8626739261947982</v>
      </c>
      <c r="DO236" s="577">
        <f t="shared" si="645"/>
        <v>5.330072880705794</v>
      </c>
      <c r="DP236" s="576">
        <f t="shared" si="646"/>
        <v>340.0350877192983</v>
      </c>
      <c r="DQ236" s="577">
        <f t="shared" si="646"/>
        <v>421.07575757575773</v>
      </c>
      <c r="DR236" s="576">
        <f t="shared" si="647"/>
        <v>0</v>
      </c>
      <c r="DS236" s="577">
        <f t="shared" si="647"/>
        <v>0</v>
      </c>
      <c r="DT236" s="576">
        <f t="shared" si="648"/>
        <v>0</v>
      </c>
      <c r="DU236" s="577">
        <f t="shared" si="648"/>
        <v>0</v>
      </c>
      <c r="DV236" s="574">
        <v>5</v>
      </c>
      <c r="DW236" s="575">
        <v>11</v>
      </c>
      <c r="DX236" s="576">
        <f t="shared" si="649"/>
        <v>0</v>
      </c>
      <c r="DY236" s="577">
        <f t="shared" si="649"/>
        <v>0</v>
      </c>
      <c r="DZ236" s="574">
        <v>0</v>
      </c>
      <c r="EA236" s="575">
        <v>3</v>
      </c>
      <c r="EB236" s="576">
        <f t="shared" si="650"/>
        <v>0</v>
      </c>
      <c r="EC236" s="577">
        <f t="shared" si="650"/>
        <v>0</v>
      </c>
      <c r="ED236" s="574"/>
      <c r="EE236" s="575"/>
      <c r="EF236" s="576">
        <f t="shared" si="651"/>
        <v>0</v>
      </c>
      <c r="EG236" s="577">
        <f t="shared" si="651"/>
        <v>0</v>
      </c>
      <c r="EH236" s="576">
        <f t="shared" si="652"/>
        <v>5</v>
      </c>
      <c r="EI236" s="577">
        <f t="shared" si="652"/>
        <v>14</v>
      </c>
      <c r="EJ236" s="576">
        <f t="shared" si="653"/>
        <v>0</v>
      </c>
      <c r="EK236" s="577">
        <f t="shared" si="653"/>
        <v>0</v>
      </c>
      <c r="EL236" s="574">
        <v>2.4666666666666699</v>
      </c>
      <c r="EM236" s="575">
        <v>5.1111111111111098</v>
      </c>
      <c r="EN236" s="576">
        <f t="shared" si="654"/>
        <v>12.33333333333335</v>
      </c>
      <c r="EO236" s="577">
        <f t="shared" si="654"/>
        <v>56.222222222222207</v>
      </c>
      <c r="EP236" s="574"/>
      <c r="EQ236" s="575">
        <v>0.77777777777777801</v>
      </c>
      <c r="ER236" s="576">
        <f t="shared" si="655"/>
        <v>0</v>
      </c>
      <c r="ES236" s="577">
        <f t="shared" si="655"/>
        <v>2.3333333333333339</v>
      </c>
      <c r="ET236" s="574"/>
      <c r="EU236" s="575"/>
      <c r="EV236" s="576">
        <f t="shared" si="656"/>
        <v>0</v>
      </c>
      <c r="EW236" s="577">
        <f t="shared" si="656"/>
        <v>0</v>
      </c>
      <c r="EX236" s="576">
        <f t="shared" si="657"/>
        <v>2.4666666666666699</v>
      </c>
      <c r="EY236" s="577">
        <f t="shared" si="657"/>
        <v>4.1825396825396819</v>
      </c>
      <c r="EZ236" s="576">
        <f t="shared" si="658"/>
        <v>12.33333333333335</v>
      </c>
      <c r="FA236" s="577">
        <f t="shared" si="658"/>
        <v>58.555555555555543</v>
      </c>
      <c r="FB236" s="574"/>
      <c r="FC236" s="575"/>
      <c r="FD236" s="576">
        <f t="shared" si="659"/>
        <v>0</v>
      </c>
      <c r="FE236" s="577">
        <f t="shared" si="659"/>
        <v>0</v>
      </c>
      <c r="FF236" s="574"/>
      <c r="FG236" s="575"/>
      <c r="FH236" s="576">
        <f t="shared" si="660"/>
        <v>0</v>
      </c>
      <c r="FI236" s="577">
        <f t="shared" si="660"/>
        <v>0</v>
      </c>
      <c r="FJ236" s="574"/>
      <c r="FK236" s="575"/>
      <c r="FL236" s="576">
        <f t="shared" si="661"/>
        <v>0</v>
      </c>
      <c r="FM236" s="577">
        <f t="shared" si="661"/>
        <v>0</v>
      </c>
      <c r="FN236" s="576">
        <f t="shared" si="662"/>
        <v>0</v>
      </c>
      <c r="FO236" s="577">
        <f t="shared" si="662"/>
        <v>0</v>
      </c>
      <c r="FP236" s="576">
        <f t="shared" si="663"/>
        <v>0</v>
      </c>
      <c r="FQ236" s="577">
        <f t="shared" si="663"/>
        <v>0</v>
      </c>
      <c r="FR236" s="574"/>
      <c r="FS236" s="575"/>
      <c r="FT236" s="576">
        <f t="shared" si="664"/>
        <v>0</v>
      </c>
      <c r="FU236" s="577">
        <f t="shared" si="664"/>
        <v>0</v>
      </c>
      <c r="FV236" s="574"/>
      <c r="FW236" s="575"/>
      <c r="FX236" s="576">
        <f t="shared" si="665"/>
        <v>0</v>
      </c>
      <c r="FY236" s="577">
        <f t="shared" si="665"/>
        <v>0</v>
      </c>
      <c r="FZ236" s="574"/>
      <c r="GA236" s="575"/>
      <c r="GB236" s="576">
        <f t="shared" si="666"/>
        <v>0</v>
      </c>
      <c r="GC236" s="577">
        <f t="shared" si="666"/>
        <v>0</v>
      </c>
      <c r="GD236" s="576">
        <f t="shared" si="667"/>
        <v>37</v>
      </c>
      <c r="GE236" s="577">
        <f t="shared" si="667"/>
        <v>32</v>
      </c>
      <c r="GF236" s="576">
        <f t="shared" si="667"/>
        <v>0</v>
      </c>
      <c r="GG236" s="577">
        <f t="shared" si="667"/>
        <v>0</v>
      </c>
      <c r="GH236" s="576">
        <f t="shared" si="668"/>
        <v>223.70175438596502</v>
      </c>
      <c r="GI236" s="577">
        <f t="shared" si="668"/>
        <v>187.63131313131316</v>
      </c>
      <c r="GJ236" s="590"/>
      <c r="GK236" s="577" t="str">
        <f t="shared" si="601"/>
        <v/>
      </c>
      <c r="GL236" s="576">
        <f t="shared" si="669"/>
        <v>26</v>
      </c>
      <c r="GM236" s="577">
        <f t="shared" si="669"/>
        <v>61</v>
      </c>
      <c r="GN236" s="576">
        <f t="shared" si="669"/>
        <v>0</v>
      </c>
      <c r="GO236" s="577">
        <f t="shared" si="669"/>
        <v>0</v>
      </c>
      <c r="GP236" s="576">
        <f t="shared" si="670"/>
        <v>128.66666666666669</v>
      </c>
      <c r="GQ236" s="577">
        <f t="shared" si="670"/>
        <v>292.00000000000011</v>
      </c>
      <c r="GR236" s="576">
        <f t="shared" si="671"/>
        <v>0</v>
      </c>
      <c r="GS236" s="577">
        <f t="shared" si="671"/>
        <v>0</v>
      </c>
      <c r="GT236" s="576">
        <f t="shared" si="672"/>
        <v>63</v>
      </c>
      <c r="GU236" s="577">
        <f t="shared" si="672"/>
        <v>93</v>
      </c>
      <c r="GV236" s="576">
        <f t="shared" si="672"/>
        <v>0</v>
      </c>
      <c r="GW236" s="577">
        <f t="shared" si="672"/>
        <v>0</v>
      </c>
      <c r="GX236" s="576">
        <f t="shared" si="673"/>
        <v>352.36842105263167</v>
      </c>
      <c r="GY236" s="577">
        <f t="shared" si="673"/>
        <v>479.63131313131328</v>
      </c>
      <c r="GZ236" s="576" t="str">
        <f t="shared" si="673"/>
        <v/>
      </c>
      <c r="HA236" s="577" t="str">
        <f t="shared" si="673"/>
        <v/>
      </c>
      <c r="HB236" s="576">
        <f t="shared" si="674"/>
        <v>0</v>
      </c>
      <c r="HC236" s="577">
        <f t="shared" si="674"/>
        <v>0</v>
      </c>
      <c r="HD236" s="576">
        <f t="shared" si="674"/>
        <v>0</v>
      </c>
      <c r="HE236" s="577">
        <f t="shared" si="674"/>
        <v>0</v>
      </c>
      <c r="HF236" s="576" t="str">
        <f t="shared" si="675"/>
        <v/>
      </c>
      <c r="HG236" s="577" t="str">
        <f t="shared" si="675"/>
        <v/>
      </c>
      <c r="HH236" s="576" t="str">
        <f t="shared" si="676"/>
        <v/>
      </c>
      <c r="HI236" s="577" t="str">
        <f t="shared" si="676"/>
        <v/>
      </c>
      <c r="HJ236" s="576">
        <f t="shared" si="677"/>
        <v>352.36842105263167</v>
      </c>
      <c r="HK236" s="577">
        <f t="shared" si="677"/>
        <v>479.63131313131328</v>
      </c>
      <c r="HL236" s="576" t="str">
        <f t="shared" si="678"/>
        <v/>
      </c>
      <c r="HM236" s="577" t="str">
        <f t="shared" si="678"/>
        <v/>
      </c>
    </row>
    <row r="237" spans="1:221">
      <c r="A237" s="80" t="s">
        <v>540</v>
      </c>
      <c r="B237" s="81" t="s">
        <v>598</v>
      </c>
      <c r="C237" s="105"/>
      <c r="D237" s="83">
        <v>199485</v>
      </c>
      <c r="E237" s="524">
        <v>10</v>
      </c>
      <c r="F237" s="574">
        <v>258</v>
      </c>
      <c r="G237" s="575">
        <v>277</v>
      </c>
      <c r="H237" s="574">
        <v>13</v>
      </c>
      <c r="I237" s="575">
        <v>18</v>
      </c>
      <c r="J237" s="576">
        <f t="shared" si="612"/>
        <v>245</v>
      </c>
      <c r="K237" s="577">
        <f t="shared" si="612"/>
        <v>259</v>
      </c>
      <c r="L237" s="574"/>
      <c r="M237" s="575"/>
      <c r="N237" s="581">
        <f t="shared" si="613"/>
        <v>245</v>
      </c>
      <c r="O237" s="582">
        <f t="shared" si="613"/>
        <v>259</v>
      </c>
      <c r="P237" s="581">
        <f t="shared" si="613"/>
        <v>0</v>
      </c>
      <c r="Q237" s="582">
        <f t="shared" si="613"/>
        <v>0</v>
      </c>
      <c r="R237" s="574">
        <v>0</v>
      </c>
      <c r="S237" s="575">
        <v>0</v>
      </c>
      <c r="T237" s="576">
        <f t="shared" si="614"/>
        <v>0</v>
      </c>
      <c r="U237" s="577">
        <f t="shared" si="614"/>
        <v>0</v>
      </c>
      <c r="V237" s="574">
        <v>56</v>
      </c>
      <c r="W237" s="575">
        <v>73</v>
      </c>
      <c r="X237" s="576">
        <f t="shared" si="615"/>
        <v>0</v>
      </c>
      <c r="Y237" s="577">
        <f t="shared" si="615"/>
        <v>0</v>
      </c>
      <c r="Z237" s="574"/>
      <c r="AA237" s="575"/>
      <c r="AB237" s="576">
        <f t="shared" si="616"/>
        <v>0</v>
      </c>
      <c r="AC237" s="577">
        <f t="shared" si="616"/>
        <v>0</v>
      </c>
      <c r="AD237" s="576">
        <f t="shared" si="617"/>
        <v>56</v>
      </c>
      <c r="AE237" s="577">
        <f t="shared" si="617"/>
        <v>73</v>
      </c>
      <c r="AF237" s="576">
        <f t="shared" si="618"/>
        <v>0</v>
      </c>
      <c r="AG237" s="577">
        <f t="shared" si="618"/>
        <v>0</v>
      </c>
      <c r="AH237" s="574"/>
      <c r="AI237" s="575"/>
      <c r="AJ237" s="576">
        <f t="shared" si="619"/>
        <v>0</v>
      </c>
      <c r="AK237" s="577">
        <f t="shared" si="619"/>
        <v>0</v>
      </c>
      <c r="AL237" s="574">
        <v>4.93010752688172</v>
      </c>
      <c r="AM237" s="575">
        <v>4.3481481481481499</v>
      </c>
      <c r="AN237" s="576">
        <f t="shared" si="620"/>
        <v>276.08602150537632</v>
      </c>
      <c r="AO237" s="577">
        <f t="shared" si="620"/>
        <v>317.41481481481492</v>
      </c>
      <c r="AP237" s="574"/>
      <c r="AQ237" s="575"/>
      <c r="AR237" s="576">
        <f t="shared" si="621"/>
        <v>0</v>
      </c>
      <c r="AS237" s="577">
        <f t="shared" si="621"/>
        <v>0</v>
      </c>
      <c r="AT237" s="576">
        <f t="shared" si="622"/>
        <v>4.93010752688172</v>
      </c>
      <c r="AU237" s="577">
        <f t="shared" si="622"/>
        <v>4.3481481481481499</v>
      </c>
      <c r="AV237" s="576">
        <f t="shared" si="623"/>
        <v>276.08602150537632</v>
      </c>
      <c r="AW237" s="577">
        <f t="shared" si="623"/>
        <v>317.41481481481492</v>
      </c>
      <c r="AX237" s="574"/>
      <c r="AY237" s="575"/>
      <c r="AZ237" s="576">
        <f t="shared" si="624"/>
        <v>0</v>
      </c>
      <c r="BA237" s="577">
        <f t="shared" si="624"/>
        <v>0</v>
      </c>
      <c r="BB237" s="574"/>
      <c r="BC237" s="575"/>
      <c r="BD237" s="576">
        <f t="shared" si="625"/>
        <v>0</v>
      </c>
      <c r="BE237" s="577">
        <f t="shared" si="625"/>
        <v>0</v>
      </c>
      <c r="BF237" s="574"/>
      <c r="BG237" s="575"/>
      <c r="BH237" s="576">
        <f t="shared" si="626"/>
        <v>0</v>
      </c>
      <c r="BI237" s="577">
        <f t="shared" si="626"/>
        <v>0</v>
      </c>
      <c r="BJ237" s="576">
        <f t="shared" si="627"/>
        <v>0</v>
      </c>
      <c r="BK237" s="577">
        <f t="shared" si="627"/>
        <v>0</v>
      </c>
      <c r="BL237" s="576">
        <f t="shared" si="628"/>
        <v>0</v>
      </c>
      <c r="BM237" s="577">
        <f t="shared" si="628"/>
        <v>0</v>
      </c>
      <c r="BN237" s="574">
        <v>104</v>
      </c>
      <c r="BO237" s="575">
        <v>96</v>
      </c>
      <c r="BP237" s="576">
        <f t="shared" si="629"/>
        <v>0</v>
      </c>
      <c r="BQ237" s="577">
        <f t="shared" si="629"/>
        <v>0</v>
      </c>
      <c r="BR237" s="574">
        <v>68</v>
      </c>
      <c r="BS237" s="575">
        <v>66</v>
      </c>
      <c r="BT237" s="576">
        <f t="shared" si="630"/>
        <v>0</v>
      </c>
      <c r="BU237" s="577">
        <f t="shared" si="630"/>
        <v>0</v>
      </c>
      <c r="BV237" s="574"/>
      <c r="BW237" s="575"/>
      <c r="BX237" s="576">
        <f t="shared" si="631"/>
        <v>0</v>
      </c>
      <c r="BY237" s="577">
        <f t="shared" si="631"/>
        <v>0</v>
      </c>
      <c r="BZ237" s="576">
        <f t="shared" si="632"/>
        <v>172</v>
      </c>
      <c r="CA237" s="577">
        <f t="shared" si="632"/>
        <v>162</v>
      </c>
      <c r="CB237" s="576">
        <f t="shared" si="633"/>
        <v>0</v>
      </c>
      <c r="CC237" s="577">
        <f t="shared" si="633"/>
        <v>0</v>
      </c>
      <c r="CD237" s="574">
        <v>3.6818181818181799</v>
      </c>
      <c r="CE237" s="575">
        <v>4.0347222222222197</v>
      </c>
      <c r="CF237" s="576">
        <f t="shared" si="634"/>
        <v>382.90909090909071</v>
      </c>
      <c r="CG237" s="577">
        <f t="shared" si="634"/>
        <v>387.33333333333309</v>
      </c>
      <c r="CH237" s="574">
        <v>6.4202898550724603</v>
      </c>
      <c r="CI237" s="575">
        <v>5.8706467661691502</v>
      </c>
      <c r="CJ237" s="576">
        <f t="shared" si="635"/>
        <v>436.57971014492728</v>
      </c>
      <c r="CK237" s="577">
        <f t="shared" si="635"/>
        <v>387.46268656716393</v>
      </c>
      <c r="CL237" s="574"/>
      <c r="CM237" s="575"/>
      <c r="CN237" s="576">
        <f t="shared" si="636"/>
        <v>0</v>
      </c>
      <c r="CO237" s="577">
        <f t="shared" si="636"/>
        <v>0</v>
      </c>
      <c r="CP237" s="576">
        <f t="shared" si="637"/>
        <v>4.7644697735698722</v>
      </c>
      <c r="CQ237" s="577">
        <f t="shared" si="637"/>
        <v>4.7826914808672649</v>
      </c>
      <c r="CR237" s="576">
        <f t="shared" si="638"/>
        <v>819.48880105401804</v>
      </c>
      <c r="CS237" s="577">
        <f t="shared" si="638"/>
        <v>774.79601990049696</v>
      </c>
      <c r="CT237" s="574"/>
      <c r="CU237" s="575"/>
      <c r="CV237" s="576">
        <f t="shared" si="639"/>
        <v>0</v>
      </c>
      <c r="CW237" s="577">
        <f t="shared" si="639"/>
        <v>0</v>
      </c>
      <c r="CX237" s="574"/>
      <c r="CY237" s="575"/>
      <c r="CZ237" s="576">
        <f t="shared" si="640"/>
        <v>0</v>
      </c>
      <c r="DA237" s="577">
        <f t="shared" si="640"/>
        <v>0</v>
      </c>
      <c r="DB237" s="574"/>
      <c r="DC237" s="575"/>
      <c r="DD237" s="576">
        <f t="shared" si="641"/>
        <v>0</v>
      </c>
      <c r="DE237" s="577">
        <f t="shared" si="641"/>
        <v>0</v>
      </c>
      <c r="DF237" s="576">
        <f t="shared" si="642"/>
        <v>0</v>
      </c>
      <c r="DG237" s="577">
        <f t="shared" si="642"/>
        <v>0</v>
      </c>
      <c r="DH237" s="576">
        <f t="shared" si="643"/>
        <v>0</v>
      </c>
      <c r="DI237" s="577">
        <f t="shared" si="643"/>
        <v>0</v>
      </c>
      <c r="DJ237" s="576">
        <f t="shared" si="644"/>
        <v>228</v>
      </c>
      <c r="DK237" s="577">
        <f t="shared" si="644"/>
        <v>235</v>
      </c>
      <c r="DL237" s="576">
        <f t="shared" si="644"/>
        <v>0</v>
      </c>
      <c r="DM237" s="577">
        <f t="shared" si="644"/>
        <v>0</v>
      </c>
      <c r="DN237" s="576">
        <f t="shared" si="645"/>
        <v>4.805152730523659</v>
      </c>
      <c r="DO237" s="577">
        <f t="shared" si="645"/>
        <v>4.6477056796396248</v>
      </c>
      <c r="DP237" s="576">
        <f t="shared" si="646"/>
        <v>1095.5748225593943</v>
      </c>
      <c r="DQ237" s="577">
        <f t="shared" si="646"/>
        <v>1092.2108347153119</v>
      </c>
      <c r="DR237" s="576">
        <f t="shared" si="647"/>
        <v>0</v>
      </c>
      <c r="DS237" s="577">
        <f t="shared" si="647"/>
        <v>0</v>
      </c>
      <c r="DT237" s="576">
        <f t="shared" si="648"/>
        <v>0</v>
      </c>
      <c r="DU237" s="577">
        <f t="shared" si="648"/>
        <v>0</v>
      </c>
      <c r="DV237" s="574">
        <v>8</v>
      </c>
      <c r="DW237" s="575">
        <v>14</v>
      </c>
      <c r="DX237" s="576">
        <f t="shared" si="649"/>
        <v>0</v>
      </c>
      <c r="DY237" s="577">
        <f t="shared" si="649"/>
        <v>0</v>
      </c>
      <c r="DZ237" s="574">
        <v>9</v>
      </c>
      <c r="EA237" s="575">
        <v>10</v>
      </c>
      <c r="EB237" s="576">
        <f t="shared" si="650"/>
        <v>0</v>
      </c>
      <c r="EC237" s="577">
        <f t="shared" si="650"/>
        <v>0</v>
      </c>
      <c r="ED237" s="574"/>
      <c r="EE237" s="575"/>
      <c r="EF237" s="576">
        <f t="shared" si="651"/>
        <v>0</v>
      </c>
      <c r="EG237" s="577">
        <f t="shared" si="651"/>
        <v>0</v>
      </c>
      <c r="EH237" s="576">
        <f t="shared" si="652"/>
        <v>17</v>
      </c>
      <c r="EI237" s="577">
        <f t="shared" si="652"/>
        <v>24</v>
      </c>
      <c r="EJ237" s="576">
        <f t="shared" si="653"/>
        <v>0</v>
      </c>
      <c r="EK237" s="577">
        <f t="shared" si="653"/>
        <v>0</v>
      </c>
      <c r="EL237" s="574">
        <v>2.7916666666666701</v>
      </c>
      <c r="EM237" s="575">
        <v>2.4285714285714302</v>
      </c>
      <c r="EN237" s="576">
        <f t="shared" si="654"/>
        <v>22.333333333333361</v>
      </c>
      <c r="EO237" s="577">
        <f t="shared" si="654"/>
        <v>34.000000000000021</v>
      </c>
      <c r="EP237" s="574">
        <v>3.2222222222222201</v>
      </c>
      <c r="EQ237" s="575">
        <v>5.2333333333333298</v>
      </c>
      <c r="ER237" s="576">
        <f t="shared" si="655"/>
        <v>28.999999999999982</v>
      </c>
      <c r="ES237" s="577">
        <f t="shared" si="655"/>
        <v>52.3333333333333</v>
      </c>
      <c r="ET237" s="574"/>
      <c r="EU237" s="575"/>
      <c r="EV237" s="576">
        <f t="shared" si="656"/>
        <v>0</v>
      </c>
      <c r="EW237" s="577">
        <f t="shared" si="656"/>
        <v>0</v>
      </c>
      <c r="EX237" s="576">
        <f t="shared" si="657"/>
        <v>3.0196078431372553</v>
      </c>
      <c r="EY237" s="577">
        <f t="shared" si="657"/>
        <v>3.5972222222222214</v>
      </c>
      <c r="EZ237" s="576">
        <f t="shared" si="658"/>
        <v>51.333333333333343</v>
      </c>
      <c r="FA237" s="577">
        <f t="shared" si="658"/>
        <v>86.333333333333314</v>
      </c>
      <c r="FB237" s="574"/>
      <c r="FC237" s="575"/>
      <c r="FD237" s="576">
        <f t="shared" si="659"/>
        <v>0</v>
      </c>
      <c r="FE237" s="577">
        <f t="shared" si="659"/>
        <v>0</v>
      </c>
      <c r="FF237" s="574"/>
      <c r="FG237" s="575"/>
      <c r="FH237" s="576">
        <f t="shared" si="660"/>
        <v>0</v>
      </c>
      <c r="FI237" s="577">
        <f t="shared" si="660"/>
        <v>0</v>
      </c>
      <c r="FJ237" s="574"/>
      <c r="FK237" s="575"/>
      <c r="FL237" s="576">
        <f t="shared" si="661"/>
        <v>0</v>
      </c>
      <c r="FM237" s="577">
        <f t="shared" si="661"/>
        <v>0</v>
      </c>
      <c r="FN237" s="576">
        <f t="shared" si="662"/>
        <v>0</v>
      </c>
      <c r="FO237" s="577">
        <f t="shared" si="662"/>
        <v>0</v>
      </c>
      <c r="FP237" s="576">
        <f t="shared" si="663"/>
        <v>0</v>
      </c>
      <c r="FQ237" s="577">
        <f t="shared" si="663"/>
        <v>0</v>
      </c>
      <c r="FR237" s="574"/>
      <c r="FS237" s="575"/>
      <c r="FT237" s="576">
        <f t="shared" si="664"/>
        <v>0</v>
      </c>
      <c r="FU237" s="577">
        <f t="shared" si="664"/>
        <v>0</v>
      </c>
      <c r="FV237" s="574"/>
      <c r="FW237" s="575"/>
      <c r="FX237" s="576">
        <f t="shared" si="665"/>
        <v>0</v>
      </c>
      <c r="FY237" s="577">
        <f t="shared" si="665"/>
        <v>0</v>
      </c>
      <c r="FZ237" s="574"/>
      <c r="GA237" s="575"/>
      <c r="GB237" s="576">
        <f t="shared" si="666"/>
        <v>0</v>
      </c>
      <c r="GC237" s="577">
        <f t="shared" si="666"/>
        <v>0</v>
      </c>
      <c r="GD237" s="576">
        <f t="shared" si="667"/>
        <v>112</v>
      </c>
      <c r="GE237" s="577">
        <f t="shared" si="667"/>
        <v>110</v>
      </c>
      <c r="GF237" s="576">
        <f t="shared" si="667"/>
        <v>0</v>
      </c>
      <c r="GG237" s="577">
        <f t="shared" si="667"/>
        <v>0</v>
      </c>
      <c r="GH237" s="576">
        <f t="shared" si="668"/>
        <v>405.24242424242408</v>
      </c>
      <c r="GI237" s="577">
        <f t="shared" si="668"/>
        <v>421.33333333333309</v>
      </c>
      <c r="GJ237" s="590"/>
      <c r="GK237" s="577" t="str">
        <f t="shared" si="601"/>
        <v/>
      </c>
      <c r="GL237" s="576">
        <f t="shared" si="669"/>
        <v>133</v>
      </c>
      <c r="GM237" s="577">
        <f t="shared" si="669"/>
        <v>149</v>
      </c>
      <c r="GN237" s="576">
        <f t="shared" si="669"/>
        <v>0</v>
      </c>
      <c r="GO237" s="577">
        <f t="shared" si="669"/>
        <v>0</v>
      </c>
      <c r="GP237" s="576">
        <f t="shared" si="670"/>
        <v>741.66573165030354</v>
      </c>
      <c r="GQ237" s="577">
        <f t="shared" si="670"/>
        <v>757.2108347153121</v>
      </c>
      <c r="GR237" s="576">
        <f t="shared" si="671"/>
        <v>0</v>
      </c>
      <c r="GS237" s="577">
        <f t="shared" si="671"/>
        <v>0</v>
      </c>
      <c r="GT237" s="576">
        <f t="shared" si="672"/>
        <v>245</v>
      </c>
      <c r="GU237" s="577">
        <f t="shared" si="672"/>
        <v>259</v>
      </c>
      <c r="GV237" s="576">
        <f t="shared" si="672"/>
        <v>0</v>
      </c>
      <c r="GW237" s="577">
        <f t="shared" si="672"/>
        <v>0</v>
      </c>
      <c r="GX237" s="576">
        <f t="shared" si="673"/>
        <v>1146.9081558927276</v>
      </c>
      <c r="GY237" s="577">
        <f t="shared" si="673"/>
        <v>1178.5441680486451</v>
      </c>
      <c r="GZ237" s="576" t="str">
        <f t="shared" si="673"/>
        <v/>
      </c>
      <c r="HA237" s="577" t="str">
        <f t="shared" si="673"/>
        <v/>
      </c>
      <c r="HB237" s="576">
        <f t="shared" si="674"/>
        <v>0</v>
      </c>
      <c r="HC237" s="577">
        <f t="shared" si="674"/>
        <v>0</v>
      </c>
      <c r="HD237" s="576">
        <f t="shared" si="674"/>
        <v>0</v>
      </c>
      <c r="HE237" s="577">
        <f t="shared" si="674"/>
        <v>0</v>
      </c>
      <c r="HF237" s="576" t="str">
        <f t="shared" si="675"/>
        <v/>
      </c>
      <c r="HG237" s="577" t="str">
        <f t="shared" si="675"/>
        <v/>
      </c>
      <c r="HH237" s="576" t="str">
        <f t="shared" si="676"/>
        <v/>
      </c>
      <c r="HI237" s="577" t="str">
        <f t="shared" si="676"/>
        <v/>
      </c>
      <c r="HJ237" s="576">
        <f t="shared" si="677"/>
        <v>1146.9081558927276</v>
      </c>
      <c r="HK237" s="577">
        <f t="shared" si="677"/>
        <v>1178.5441680486451</v>
      </c>
      <c r="HL237" s="576" t="str">
        <f t="shared" si="678"/>
        <v/>
      </c>
      <c r="HM237" s="577" t="str">
        <f t="shared" si="678"/>
        <v/>
      </c>
    </row>
    <row r="238" spans="1:221">
      <c r="A238" s="80" t="s">
        <v>540</v>
      </c>
      <c r="B238" s="81" t="s">
        <v>600</v>
      </c>
      <c r="C238" s="105"/>
      <c r="D238" s="83">
        <v>199625</v>
      </c>
      <c r="E238" s="524">
        <v>10</v>
      </c>
      <c r="F238" s="574">
        <v>242</v>
      </c>
      <c r="G238" s="575">
        <v>243</v>
      </c>
      <c r="H238" s="574">
        <v>38</v>
      </c>
      <c r="I238" s="575">
        <v>39</v>
      </c>
      <c r="J238" s="576">
        <f t="shared" si="612"/>
        <v>204</v>
      </c>
      <c r="K238" s="577">
        <f t="shared" si="612"/>
        <v>204</v>
      </c>
      <c r="L238" s="574"/>
      <c r="M238" s="575"/>
      <c r="N238" s="576">
        <f t="shared" si="613"/>
        <v>204</v>
      </c>
      <c r="O238" s="582">
        <f t="shared" si="613"/>
        <v>204</v>
      </c>
      <c r="P238" s="581">
        <f t="shared" si="613"/>
        <v>0</v>
      </c>
      <c r="Q238" s="582">
        <f t="shared" si="613"/>
        <v>0</v>
      </c>
      <c r="R238" s="574">
        <v>0</v>
      </c>
      <c r="S238" s="575">
        <v>0</v>
      </c>
      <c r="T238" s="576">
        <f t="shared" si="614"/>
        <v>0</v>
      </c>
      <c r="U238" s="577">
        <f t="shared" si="614"/>
        <v>0</v>
      </c>
      <c r="V238" s="574">
        <v>63</v>
      </c>
      <c r="W238" s="575">
        <v>59</v>
      </c>
      <c r="X238" s="576">
        <f t="shared" si="615"/>
        <v>0</v>
      </c>
      <c r="Y238" s="577">
        <f t="shared" si="615"/>
        <v>0</v>
      </c>
      <c r="Z238" s="574"/>
      <c r="AA238" s="575"/>
      <c r="AB238" s="576">
        <f t="shared" si="616"/>
        <v>0</v>
      </c>
      <c r="AC238" s="577">
        <f t="shared" si="616"/>
        <v>0</v>
      </c>
      <c r="AD238" s="576">
        <f t="shared" si="617"/>
        <v>63</v>
      </c>
      <c r="AE238" s="577">
        <f t="shared" si="617"/>
        <v>59</v>
      </c>
      <c r="AF238" s="576">
        <f t="shared" si="618"/>
        <v>0</v>
      </c>
      <c r="AG238" s="577">
        <f t="shared" si="618"/>
        <v>0</v>
      </c>
      <c r="AH238" s="574"/>
      <c r="AI238" s="575"/>
      <c r="AJ238" s="576">
        <f t="shared" si="619"/>
        <v>0</v>
      </c>
      <c r="AK238" s="577">
        <f t="shared" si="619"/>
        <v>0</v>
      </c>
      <c r="AL238" s="574">
        <v>4.8951310861423201</v>
      </c>
      <c r="AM238" s="575">
        <v>4.6544715447154497</v>
      </c>
      <c r="AN238" s="576">
        <f t="shared" si="620"/>
        <v>308.39325842696616</v>
      </c>
      <c r="AO238" s="577">
        <f t="shared" si="620"/>
        <v>274.61382113821151</v>
      </c>
      <c r="AP238" s="574"/>
      <c r="AQ238" s="575"/>
      <c r="AR238" s="576">
        <f t="shared" si="621"/>
        <v>0</v>
      </c>
      <c r="AS238" s="577">
        <f t="shared" si="621"/>
        <v>0</v>
      </c>
      <c r="AT238" s="576">
        <f t="shared" si="622"/>
        <v>4.8951310861423201</v>
      </c>
      <c r="AU238" s="577">
        <f t="shared" si="622"/>
        <v>4.6544715447154497</v>
      </c>
      <c r="AV238" s="576">
        <f t="shared" si="623"/>
        <v>308.39325842696616</v>
      </c>
      <c r="AW238" s="577">
        <f t="shared" si="623"/>
        <v>274.61382113821151</v>
      </c>
      <c r="AX238" s="574"/>
      <c r="AY238" s="575"/>
      <c r="AZ238" s="576">
        <f t="shared" si="624"/>
        <v>0</v>
      </c>
      <c r="BA238" s="577">
        <f t="shared" si="624"/>
        <v>0</v>
      </c>
      <c r="BB238" s="574"/>
      <c r="BC238" s="575"/>
      <c r="BD238" s="576">
        <f t="shared" si="625"/>
        <v>0</v>
      </c>
      <c r="BE238" s="577">
        <f t="shared" si="625"/>
        <v>0</v>
      </c>
      <c r="BF238" s="574"/>
      <c r="BG238" s="575"/>
      <c r="BH238" s="576">
        <f t="shared" si="626"/>
        <v>0</v>
      </c>
      <c r="BI238" s="577">
        <f t="shared" si="626"/>
        <v>0</v>
      </c>
      <c r="BJ238" s="576">
        <f t="shared" si="627"/>
        <v>0</v>
      </c>
      <c r="BK238" s="577">
        <f t="shared" si="627"/>
        <v>0</v>
      </c>
      <c r="BL238" s="576">
        <f t="shared" si="628"/>
        <v>0</v>
      </c>
      <c r="BM238" s="577">
        <f t="shared" si="628"/>
        <v>0</v>
      </c>
      <c r="BN238" s="574">
        <v>75</v>
      </c>
      <c r="BO238" s="575">
        <v>85</v>
      </c>
      <c r="BP238" s="576">
        <f t="shared" si="629"/>
        <v>0</v>
      </c>
      <c r="BQ238" s="577">
        <f t="shared" si="629"/>
        <v>0</v>
      </c>
      <c r="BR238" s="574">
        <v>31</v>
      </c>
      <c r="BS238" s="575">
        <v>18</v>
      </c>
      <c r="BT238" s="576">
        <f t="shared" si="630"/>
        <v>0</v>
      </c>
      <c r="BU238" s="577">
        <f t="shared" si="630"/>
        <v>0</v>
      </c>
      <c r="BV238" s="574"/>
      <c r="BW238" s="575"/>
      <c r="BX238" s="576">
        <f t="shared" si="631"/>
        <v>0</v>
      </c>
      <c r="BY238" s="577">
        <f t="shared" si="631"/>
        <v>0</v>
      </c>
      <c r="BZ238" s="576">
        <f t="shared" si="632"/>
        <v>106</v>
      </c>
      <c r="CA238" s="577">
        <f t="shared" si="632"/>
        <v>103</v>
      </c>
      <c r="CB238" s="576">
        <f t="shared" si="633"/>
        <v>0</v>
      </c>
      <c r="CC238" s="577">
        <f t="shared" si="633"/>
        <v>0</v>
      </c>
      <c r="CD238" s="574">
        <v>3.8902439024390199</v>
      </c>
      <c r="CE238" s="575">
        <v>4.1122807017543899</v>
      </c>
      <c r="CF238" s="576">
        <f t="shared" si="634"/>
        <v>291.76829268292647</v>
      </c>
      <c r="CG238" s="577">
        <f t="shared" si="634"/>
        <v>349.54385964912314</v>
      </c>
      <c r="CH238" s="574">
        <v>6.4019607843137303</v>
      </c>
      <c r="CI238" s="575">
        <v>7.2</v>
      </c>
      <c r="CJ238" s="576">
        <f t="shared" si="635"/>
        <v>198.46078431372564</v>
      </c>
      <c r="CK238" s="577">
        <f t="shared" si="635"/>
        <v>129.6</v>
      </c>
      <c r="CL238" s="574"/>
      <c r="CM238" s="575"/>
      <c r="CN238" s="576">
        <f t="shared" si="636"/>
        <v>0</v>
      </c>
      <c r="CO238" s="577">
        <f t="shared" si="636"/>
        <v>0</v>
      </c>
      <c r="CP238" s="576">
        <f t="shared" si="637"/>
        <v>4.6248026131759632</v>
      </c>
      <c r="CQ238" s="577">
        <f t="shared" si="637"/>
        <v>4.651882132515758</v>
      </c>
      <c r="CR238" s="576">
        <f t="shared" si="638"/>
        <v>490.22907699665211</v>
      </c>
      <c r="CS238" s="577">
        <f t="shared" si="638"/>
        <v>479.1438596491231</v>
      </c>
      <c r="CT238" s="574"/>
      <c r="CU238" s="575"/>
      <c r="CV238" s="576">
        <f t="shared" si="639"/>
        <v>0</v>
      </c>
      <c r="CW238" s="577">
        <f t="shared" si="639"/>
        <v>0</v>
      </c>
      <c r="CX238" s="574"/>
      <c r="CY238" s="575"/>
      <c r="CZ238" s="576">
        <f t="shared" si="640"/>
        <v>0</v>
      </c>
      <c r="DA238" s="577">
        <f t="shared" si="640"/>
        <v>0</v>
      </c>
      <c r="DB238" s="574"/>
      <c r="DC238" s="575"/>
      <c r="DD238" s="576">
        <f t="shared" si="641"/>
        <v>0</v>
      </c>
      <c r="DE238" s="577">
        <f t="shared" si="641"/>
        <v>0</v>
      </c>
      <c r="DF238" s="576">
        <f t="shared" si="642"/>
        <v>0</v>
      </c>
      <c r="DG238" s="577">
        <f t="shared" si="642"/>
        <v>0</v>
      </c>
      <c r="DH238" s="576">
        <f t="shared" si="643"/>
        <v>0</v>
      </c>
      <c r="DI238" s="577">
        <f t="shared" si="643"/>
        <v>0</v>
      </c>
      <c r="DJ238" s="576">
        <f t="shared" si="644"/>
        <v>169</v>
      </c>
      <c r="DK238" s="577">
        <f t="shared" si="644"/>
        <v>162</v>
      </c>
      <c r="DL238" s="576">
        <f t="shared" si="644"/>
        <v>0</v>
      </c>
      <c r="DM238" s="577">
        <f t="shared" si="644"/>
        <v>0</v>
      </c>
      <c r="DN238" s="576">
        <f t="shared" si="645"/>
        <v>4.7255759492521792</v>
      </c>
      <c r="DO238" s="577">
        <f t="shared" si="645"/>
        <v>4.6528251900452755</v>
      </c>
      <c r="DP238" s="576">
        <f t="shared" si="646"/>
        <v>798.62233542361832</v>
      </c>
      <c r="DQ238" s="577">
        <f t="shared" si="646"/>
        <v>753.75768078733461</v>
      </c>
      <c r="DR238" s="576">
        <f t="shared" si="647"/>
        <v>0</v>
      </c>
      <c r="DS238" s="577">
        <f t="shared" si="647"/>
        <v>0</v>
      </c>
      <c r="DT238" s="576">
        <f t="shared" si="648"/>
        <v>0</v>
      </c>
      <c r="DU238" s="577">
        <f t="shared" si="648"/>
        <v>0</v>
      </c>
      <c r="DV238" s="574">
        <v>16</v>
      </c>
      <c r="DW238" s="575">
        <v>12</v>
      </c>
      <c r="DX238" s="576">
        <f t="shared" si="649"/>
        <v>0</v>
      </c>
      <c r="DY238" s="577">
        <f t="shared" si="649"/>
        <v>0</v>
      </c>
      <c r="DZ238" s="574">
        <v>19</v>
      </c>
      <c r="EA238" s="575">
        <v>30</v>
      </c>
      <c r="EB238" s="576">
        <f t="shared" si="650"/>
        <v>0</v>
      </c>
      <c r="EC238" s="577">
        <f t="shared" si="650"/>
        <v>0</v>
      </c>
      <c r="ED238" s="574"/>
      <c r="EE238" s="575"/>
      <c r="EF238" s="576">
        <f t="shared" si="651"/>
        <v>0</v>
      </c>
      <c r="EG238" s="577">
        <f t="shared" si="651"/>
        <v>0</v>
      </c>
      <c r="EH238" s="576">
        <f t="shared" si="652"/>
        <v>35</v>
      </c>
      <c r="EI238" s="577">
        <f t="shared" si="652"/>
        <v>42</v>
      </c>
      <c r="EJ238" s="576">
        <f t="shared" si="653"/>
        <v>0</v>
      </c>
      <c r="EK238" s="577">
        <f t="shared" si="653"/>
        <v>0</v>
      </c>
      <c r="EL238" s="574">
        <v>3.5555555555555598</v>
      </c>
      <c r="EM238" s="575">
        <v>3.2619047619047601</v>
      </c>
      <c r="EN238" s="576">
        <f t="shared" si="654"/>
        <v>56.888888888888957</v>
      </c>
      <c r="EO238" s="577">
        <f t="shared" si="654"/>
        <v>39.142857142857125</v>
      </c>
      <c r="EP238" s="574">
        <v>2.59649122807018</v>
      </c>
      <c r="EQ238" s="575">
        <v>1.65625</v>
      </c>
      <c r="ER238" s="576">
        <f t="shared" si="655"/>
        <v>49.333333333333421</v>
      </c>
      <c r="ES238" s="577">
        <f t="shared" si="655"/>
        <v>49.6875</v>
      </c>
      <c r="ET238" s="574"/>
      <c r="EU238" s="575"/>
      <c r="EV238" s="576">
        <f t="shared" si="656"/>
        <v>0</v>
      </c>
      <c r="EW238" s="577">
        <f t="shared" si="656"/>
        <v>0</v>
      </c>
      <c r="EX238" s="576">
        <f t="shared" si="657"/>
        <v>3.0349206349206392</v>
      </c>
      <c r="EY238" s="577">
        <f t="shared" si="657"/>
        <v>2.1150085034013602</v>
      </c>
      <c r="EZ238" s="576">
        <f t="shared" si="658"/>
        <v>106.22222222222237</v>
      </c>
      <c r="FA238" s="577">
        <f t="shared" si="658"/>
        <v>88.830357142857125</v>
      </c>
      <c r="FB238" s="574"/>
      <c r="FC238" s="575"/>
      <c r="FD238" s="576">
        <f t="shared" si="659"/>
        <v>0</v>
      </c>
      <c r="FE238" s="577">
        <f t="shared" si="659"/>
        <v>0</v>
      </c>
      <c r="FF238" s="574"/>
      <c r="FG238" s="575"/>
      <c r="FH238" s="576">
        <f t="shared" si="660"/>
        <v>0</v>
      </c>
      <c r="FI238" s="577">
        <f t="shared" si="660"/>
        <v>0</v>
      </c>
      <c r="FJ238" s="574"/>
      <c r="FK238" s="575"/>
      <c r="FL238" s="576">
        <f t="shared" si="661"/>
        <v>0</v>
      </c>
      <c r="FM238" s="577">
        <f t="shared" si="661"/>
        <v>0</v>
      </c>
      <c r="FN238" s="576">
        <f t="shared" si="662"/>
        <v>0</v>
      </c>
      <c r="FO238" s="577">
        <f t="shared" si="662"/>
        <v>0</v>
      </c>
      <c r="FP238" s="576">
        <f t="shared" si="663"/>
        <v>0</v>
      </c>
      <c r="FQ238" s="577">
        <f t="shared" si="663"/>
        <v>0</v>
      </c>
      <c r="FR238" s="574"/>
      <c r="FS238" s="575"/>
      <c r="FT238" s="576">
        <f t="shared" si="664"/>
        <v>0</v>
      </c>
      <c r="FU238" s="577">
        <f t="shared" si="664"/>
        <v>0</v>
      </c>
      <c r="FV238" s="574"/>
      <c r="FW238" s="575"/>
      <c r="FX238" s="576">
        <f t="shared" si="665"/>
        <v>0</v>
      </c>
      <c r="FY238" s="577">
        <f t="shared" si="665"/>
        <v>0</v>
      </c>
      <c r="FZ238" s="574"/>
      <c r="GA238" s="575"/>
      <c r="GB238" s="576">
        <f t="shared" si="666"/>
        <v>0</v>
      </c>
      <c r="GC238" s="577">
        <f t="shared" si="666"/>
        <v>0</v>
      </c>
      <c r="GD238" s="576">
        <f t="shared" si="667"/>
        <v>91</v>
      </c>
      <c r="GE238" s="577">
        <f t="shared" si="667"/>
        <v>97</v>
      </c>
      <c r="GF238" s="576">
        <f t="shared" si="667"/>
        <v>0</v>
      </c>
      <c r="GG238" s="577">
        <f t="shared" si="667"/>
        <v>0</v>
      </c>
      <c r="GH238" s="576">
        <f t="shared" si="668"/>
        <v>348.65718157181544</v>
      </c>
      <c r="GI238" s="577">
        <f t="shared" si="668"/>
        <v>388.68671679198025</v>
      </c>
      <c r="GJ238" s="590"/>
      <c r="GK238" s="577" t="str">
        <f t="shared" si="601"/>
        <v/>
      </c>
      <c r="GL238" s="576">
        <f t="shared" si="669"/>
        <v>113</v>
      </c>
      <c r="GM238" s="577">
        <f t="shared" si="669"/>
        <v>107</v>
      </c>
      <c r="GN238" s="576">
        <f t="shared" si="669"/>
        <v>0</v>
      </c>
      <c r="GO238" s="577">
        <f t="shared" si="669"/>
        <v>0</v>
      </c>
      <c r="GP238" s="576">
        <f t="shared" si="670"/>
        <v>556.18737607402522</v>
      </c>
      <c r="GQ238" s="577">
        <f t="shared" si="670"/>
        <v>453.90132113821153</v>
      </c>
      <c r="GR238" s="576">
        <f t="shared" si="671"/>
        <v>0</v>
      </c>
      <c r="GS238" s="577">
        <f t="shared" si="671"/>
        <v>0</v>
      </c>
      <c r="GT238" s="576">
        <f t="shared" si="672"/>
        <v>204</v>
      </c>
      <c r="GU238" s="577">
        <f t="shared" si="672"/>
        <v>204</v>
      </c>
      <c r="GV238" s="576">
        <f t="shared" si="672"/>
        <v>0</v>
      </c>
      <c r="GW238" s="577">
        <f t="shared" si="672"/>
        <v>0</v>
      </c>
      <c r="GX238" s="576">
        <f t="shared" si="673"/>
        <v>904.84455764584072</v>
      </c>
      <c r="GY238" s="577">
        <f t="shared" si="673"/>
        <v>842.58803793019183</v>
      </c>
      <c r="GZ238" s="576" t="str">
        <f t="shared" si="673"/>
        <v/>
      </c>
      <c r="HA238" s="577" t="str">
        <f t="shared" si="673"/>
        <v/>
      </c>
      <c r="HB238" s="576">
        <f t="shared" si="674"/>
        <v>0</v>
      </c>
      <c r="HC238" s="577">
        <f t="shared" si="674"/>
        <v>0</v>
      </c>
      <c r="HD238" s="576">
        <f t="shared" si="674"/>
        <v>0</v>
      </c>
      <c r="HE238" s="577">
        <f t="shared" si="674"/>
        <v>0</v>
      </c>
      <c r="HF238" s="576" t="str">
        <f t="shared" si="675"/>
        <v/>
      </c>
      <c r="HG238" s="577" t="str">
        <f t="shared" si="675"/>
        <v/>
      </c>
      <c r="HH238" s="576" t="str">
        <f t="shared" si="676"/>
        <v/>
      </c>
      <c r="HI238" s="577" t="str">
        <f t="shared" si="676"/>
        <v/>
      </c>
      <c r="HJ238" s="576">
        <f t="shared" si="677"/>
        <v>904.84455764584072</v>
      </c>
      <c r="HK238" s="577">
        <f t="shared" si="677"/>
        <v>842.58803793019172</v>
      </c>
      <c r="HL238" s="576" t="str">
        <f t="shared" si="678"/>
        <v/>
      </c>
      <c r="HM238" s="577" t="str">
        <f t="shared" si="678"/>
        <v/>
      </c>
    </row>
    <row r="239" spans="1:221">
      <c r="A239" s="80" t="s">
        <v>540</v>
      </c>
      <c r="B239" s="81" t="s">
        <v>602</v>
      </c>
      <c r="C239" s="106" t="s">
        <v>1147</v>
      </c>
      <c r="D239" s="83">
        <v>197850</v>
      </c>
      <c r="E239" s="107">
        <v>9</v>
      </c>
      <c r="F239" s="574">
        <v>249</v>
      </c>
      <c r="G239" s="575">
        <v>295</v>
      </c>
      <c r="H239" s="574">
        <v>2</v>
      </c>
      <c r="I239" s="575">
        <v>13</v>
      </c>
      <c r="J239" s="576">
        <f t="shared" si="612"/>
        <v>247</v>
      </c>
      <c r="K239" s="577">
        <f t="shared" si="612"/>
        <v>282</v>
      </c>
      <c r="L239" s="574"/>
      <c r="M239" s="575"/>
      <c r="N239" s="581">
        <f t="shared" si="613"/>
        <v>247</v>
      </c>
      <c r="O239" s="582">
        <f t="shared" si="613"/>
        <v>282</v>
      </c>
      <c r="P239" s="581">
        <f t="shared" si="613"/>
        <v>0</v>
      </c>
      <c r="Q239" s="582">
        <f t="shared" si="613"/>
        <v>0</v>
      </c>
      <c r="R239" s="574">
        <v>6</v>
      </c>
      <c r="S239" s="575">
        <v>2</v>
      </c>
      <c r="T239" s="576">
        <f t="shared" si="614"/>
        <v>0</v>
      </c>
      <c r="U239" s="577">
        <f t="shared" si="614"/>
        <v>0</v>
      </c>
      <c r="V239" s="574">
        <v>66</v>
      </c>
      <c r="W239" s="575">
        <v>111</v>
      </c>
      <c r="X239" s="576">
        <f t="shared" si="615"/>
        <v>0</v>
      </c>
      <c r="Y239" s="577">
        <f t="shared" si="615"/>
        <v>0</v>
      </c>
      <c r="Z239" s="574"/>
      <c r="AA239" s="575"/>
      <c r="AB239" s="576">
        <f t="shared" si="616"/>
        <v>0</v>
      </c>
      <c r="AC239" s="577">
        <f t="shared" si="616"/>
        <v>0</v>
      </c>
      <c r="AD239" s="576">
        <f t="shared" si="617"/>
        <v>72</v>
      </c>
      <c r="AE239" s="577">
        <f t="shared" si="617"/>
        <v>113</v>
      </c>
      <c r="AF239" s="576">
        <f t="shared" si="618"/>
        <v>0</v>
      </c>
      <c r="AG239" s="577">
        <f t="shared" si="618"/>
        <v>0</v>
      </c>
      <c r="AH239" s="574">
        <v>1.6666666666666701</v>
      </c>
      <c r="AI239" s="575">
        <v>1.5</v>
      </c>
      <c r="AJ239" s="576">
        <f t="shared" si="619"/>
        <v>10.000000000000021</v>
      </c>
      <c r="AK239" s="577">
        <f t="shared" si="619"/>
        <v>3</v>
      </c>
      <c r="AL239" s="574">
        <v>4.4328358208955203</v>
      </c>
      <c r="AM239" s="575">
        <v>4.4444444444444402</v>
      </c>
      <c r="AN239" s="576">
        <f t="shared" si="620"/>
        <v>292.56716417910434</v>
      </c>
      <c r="AO239" s="577">
        <f t="shared" si="620"/>
        <v>493.33333333333286</v>
      </c>
      <c r="AP239" s="574"/>
      <c r="AQ239" s="575"/>
      <c r="AR239" s="576">
        <f t="shared" si="621"/>
        <v>0</v>
      </c>
      <c r="AS239" s="577">
        <f t="shared" si="621"/>
        <v>0</v>
      </c>
      <c r="AT239" s="576">
        <f t="shared" si="622"/>
        <v>4.2023217247097824</v>
      </c>
      <c r="AU239" s="577">
        <f t="shared" si="622"/>
        <v>4.3923303834808216</v>
      </c>
      <c r="AV239" s="576">
        <f t="shared" si="623"/>
        <v>302.56716417910434</v>
      </c>
      <c r="AW239" s="577">
        <f t="shared" si="623"/>
        <v>496.33333333333286</v>
      </c>
      <c r="AX239" s="574"/>
      <c r="AY239" s="575"/>
      <c r="AZ239" s="576">
        <f t="shared" si="624"/>
        <v>0</v>
      </c>
      <c r="BA239" s="577">
        <f t="shared" si="624"/>
        <v>0</v>
      </c>
      <c r="BB239" s="574"/>
      <c r="BC239" s="575"/>
      <c r="BD239" s="576">
        <f t="shared" si="625"/>
        <v>0</v>
      </c>
      <c r="BE239" s="577">
        <f t="shared" si="625"/>
        <v>0</v>
      </c>
      <c r="BF239" s="574"/>
      <c r="BG239" s="575"/>
      <c r="BH239" s="576">
        <f t="shared" si="626"/>
        <v>0</v>
      </c>
      <c r="BI239" s="577">
        <f t="shared" si="626"/>
        <v>0</v>
      </c>
      <c r="BJ239" s="576">
        <f t="shared" si="627"/>
        <v>0</v>
      </c>
      <c r="BK239" s="577">
        <f t="shared" si="627"/>
        <v>0</v>
      </c>
      <c r="BL239" s="576">
        <f t="shared" si="628"/>
        <v>0</v>
      </c>
      <c r="BM239" s="577">
        <f t="shared" si="628"/>
        <v>0</v>
      </c>
      <c r="BN239" s="574">
        <v>75</v>
      </c>
      <c r="BO239" s="575">
        <v>53</v>
      </c>
      <c r="BP239" s="576">
        <f t="shared" si="629"/>
        <v>0</v>
      </c>
      <c r="BQ239" s="577">
        <f t="shared" si="629"/>
        <v>0</v>
      </c>
      <c r="BR239" s="574">
        <v>56</v>
      </c>
      <c r="BS239" s="575">
        <v>67</v>
      </c>
      <c r="BT239" s="576">
        <f t="shared" si="630"/>
        <v>0</v>
      </c>
      <c r="BU239" s="577">
        <f t="shared" si="630"/>
        <v>0</v>
      </c>
      <c r="BV239" s="574"/>
      <c r="BW239" s="575"/>
      <c r="BX239" s="576">
        <f t="shared" si="631"/>
        <v>0</v>
      </c>
      <c r="BY239" s="577">
        <f t="shared" si="631"/>
        <v>0</v>
      </c>
      <c r="BZ239" s="576">
        <f t="shared" si="632"/>
        <v>131</v>
      </c>
      <c r="CA239" s="577">
        <f t="shared" si="632"/>
        <v>120</v>
      </c>
      <c r="CB239" s="576">
        <f t="shared" si="633"/>
        <v>0</v>
      </c>
      <c r="CC239" s="577">
        <f t="shared" si="633"/>
        <v>0</v>
      </c>
      <c r="CD239" s="574">
        <v>3.6798245614035099</v>
      </c>
      <c r="CE239" s="575">
        <v>3.3703703703703698</v>
      </c>
      <c r="CF239" s="576">
        <f t="shared" si="634"/>
        <v>275.98684210526324</v>
      </c>
      <c r="CG239" s="577">
        <f t="shared" si="634"/>
        <v>178.62962962962959</v>
      </c>
      <c r="CH239" s="574">
        <v>5.25</v>
      </c>
      <c r="CI239" s="575">
        <v>5.4328358208955203</v>
      </c>
      <c r="CJ239" s="576">
        <f t="shared" si="635"/>
        <v>294</v>
      </c>
      <c r="CK239" s="577">
        <f t="shared" si="635"/>
        <v>363.99999999999989</v>
      </c>
      <c r="CL239" s="574"/>
      <c r="CM239" s="575"/>
      <c r="CN239" s="576">
        <f t="shared" si="636"/>
        <v>0</v>
      </c>
      <c r="CO239" s="577">
        <f t="shared" si="636"/>
        <v>0</v>
      </c>
      <c r="CP239" s="576">
        <f t="shared" si="637"/>
        <v>4.3510445962233835</v>
      </c>
      <c r="CQ239" s="577">
        <f t="shared" si="637"/>
        <v>4.5219135802469124</v>
      </c>
      <c r="CR239" s="576">
        <f t="shared" si="638"/>
        <v>569.98684210526324</v>
      </c>
      <c r="CS239" s="577">
        <f t="shared" si="638"/>
        <v>542.62962962962945</v>
      </c>
      <c r="CT239" s="574"/>
      <c r="CU239" s="575"/>
      <c r="CV239" s="576">
        <f t="shared" si="639"/>
        <v>0</v>
      </c>
      <c r="CW239" s="577">
        <f t="shared" si="639"/>
        <v>0</v>
      </c>
      <c r="CX239" s="574"/>
      <c r="CY239" s="575"/>
      <c r="CZ239" s="576">
        <f t="shared" si="640"/>
        <v>0</v>
      </c>
      <c r="DA239" s="577">
        <f t="shared" si="640"/>
        <v>0</v>
      </c>
      <c r="DB239" s="574"/>
      <c r="DC239" s="575"/>
      <c r="DD239" s="576">
        <f t="shared" si="641"/>
        <v>0</v>
      </c>
      <c r="DE239" s="577">
        <f t="shared" si="641"/>
        <v>0</v>
      </c>
      <c r="DF239" s="576">
        <f t="shared" si="642"/>
        <v>0</v>
      </c>
      <c r="DG239" s="577">
        <f t="shared" si="642"/>
        <v>0</v>
      </c>
      <c r="DH239" s="576">
        <f t="shared" si="643"/>
        <v>0</v>
      </c>
      <c r="DI239" s="577">
        <f t="shared" si="643"/>
        <v>0</v>
      </c>
      <c r="DJ239" s="576">
        <f t="shared" si="644"/>
        <v>203</v>
      </c>
      <c r="DK239" s="577">
        <f t="shared" si="644"/>
        <v>233</v>
      </c>
      <c r="DL239" s="576">
        <f t="shared" si="644"/>
        <v>0</v>
      </c>
      <c r="DM239" s="577">
        <f t="shared" si="644"/>
        <v>0</v>
      </c>
      <c r="DN239" s="576">
        <f t="shared" si="645"/>
        <v>4.2982955974599388</v>
      </c>
      <c r="DO239" s="577">
        <f t="shared" si="645"/>
        <v>4.4590685105706536</v>
      </c>
      <c r="DP239" s="576">
        <f t="shared" si="646"/>
        <v>872.55400628436757</v>
      </c>
      <c r="DQ239" s="577">
        <f t="shared" si="646"/>
        <v>1038.9629629629624</v>
      </c>
      <c r="DR239" s="576">
        <f t="shared" si="647"/>
        <v>0</v>
      </c>
      <c r="DS239" s="577">
        <f t="shared" si="647"/>
        <v>0</v>
      </c>
      <c r="DT239" s="576">
        <f t="shared" si="648"/>
        <v>0</v>
      </c>
      <c r="DU239" s="577">
        <f t="shared" si="648"/>
        <v>0</v>
      </c>
      <c r="DV239" s="574">
        <v>17</v>
      </c>
      <c r="DW239" s="575">
        <v>13</v>
      </c>
      <c r="DX239" s="576">
        <f t="shared" si="649"/>
        <v>0</v>
      </c>
      <c r="DY239" s="577">
        <f t="shared" si="649"/>
        <v>0</v>
      </c>
      <c r="DZ239" s="574">
        <v>27</v>
      </c>
      <c r="EA239" s="575">
        <v>36</v>
      </c>
      <c r="EB239" s="576">
        <f t="shared" si="650"/>
        <v>0</v>
      </c>
      <c r="EC239" s="577">
        <f t="shared" si="650"/>
        <v>0</v>
      </c>
      <c r="ED239" s="574"/>
      <c r="EE239" s="575"/>
      <c r="EF239" s="576">
        <f t="shared" si="651"/>
        <v>0</v>
      </c>
      <c r="EG239" s="577">
        <f t="shared" si="651"/>
        <v>0</v>
      </c>
      <c r="EH239" s="576">
        <f t="shared" si="652"/>
        <v>44</v>
      </c>
      <c r="EI239" s="577">
        <f t="shared" si="652"/>
        <v>49</v>
      </c>
      <c r="EJ239" s="576">
        <f t="shared" si="653"/>
        <v>0</v>
      </c>
      <c r="EK239" s="577">
        <f t="shared" si="653"/>
        <v>0</v>
      </c>
      <c r="EL239" s="574">
        <v>3.0980392156862702</v>
      </c>
      <c r="EM239" s="575">
        <v>3.4358974358974401</v>
      </c>
      <c r="EN239" s="576">
        <f t="shared" si="654"/>
        <v>52.666666666666593</v>
      </c>
      <c r="EO239" s="577">
        <f t="shared" si="654"/>
        <v>44.666666666666721</v>
      </c>
      <c r="EP239" s="574">
        <v>3.25925925925926</v>
      </c>
      <c r="EQ239" s="575">
        <v>2.8055555555555598</v>
      </c>
      <c r="ER239" s="576">
        <f t="shared" si="655"/>
        <v>88.000000000000014</v>
      </c>
      <c r="ES239" s="577">
        <f t="shared" si="655"/>
        <v>101.00000000000016</v>
      </c>
      <c r="ET239" s="574"/>
      <c r="EU239" s="575"/>
      <c r="EV239" s="576">
        <f t="shared" si="656"/>
        <v>0</v>
      </c>
      <c r="EW239" s="577">
        <f t="shared" si="656"/>
        <v>0</v>
      </c>
      <c r="EX239" s="576">
        <f t="shared" si="657"/>
        <v>3.1969696969696955</v>
      </c>
      <c r="EY239" s="577">
        <f t="shared" si="657"/>
        <v>2.9727891156462629</v>
      </c>
      <c r="EZ239" s="576">
        <f t="shared" si="658"/>
        <v>140.6666666666666</v>
      </c>
      <c r="FA239" s="577">
        <f t="shared" si="658"/>
        <v>145.66666666666688</v>
      </c>
      <c r="FB239" s="574"/>
      <c r="FC239" s="575"/>
      <c r="FD239" s="576">
        <f t="shared" si="659"/>
        <v>0</v>
      </c>
      <c r="FE239" s="577">
        <f t="shared" si="659"/>
        <v>0</v>
      </c>
      <c r="FF239" s="574"/>
      <c r="FG239" s="575"/>
      <c r="FH239" s="576">
        <f t="shared" si="660"/>
        <v>0</v>
      </c>
      <c r="FI239" s="577">
        <f t="shared" si="660"/>
        <v>0</v>
      </c>
      <c r="FJ239" s="574"/>
      <c r="FK239" s="575"/>
      <c r="FL239" s="576">
        <f t="shared" si="661"/>
        <v>0</v>
      </c>
      <c r="FM239" s="577">
        <f t="shared" si="661"/>
        <v>0</v>
      </c>
      <c r="FN239" s="576">
        <f t="shared" si="662"/>
        <v>0</v>
      </c>
      <c r="FO239" s="577">
        <f t="shared" si="662"/>
        <v>0</v>
      </c>
      <c r="FP239" s="576">
        <f t="shared" si="663"/>
        <v>0</v>
      </c>
      <c r="FQ239" s="577">
        <f t="shared" si="663"/>
        <v>0</v>
      </c>
      <c r="FR239" s="574"/>
      <c r="FS239" s="575"/>
      <c r="FT239" s="576">
        <f t="shared" si="664"/>
        <v>0</v>
      </c>
      <c r="FU239" s="577">
        <f t="shared" si="664"/>
        <v>0</v>
      </c>
      <c r="FV239" s="574"/>
      <c r="FW239" s="575"/>
      <c r="FX239" s="576">
        <f t="shared" si="665"/>
        <v>0</v>
      </c>
      <c r="FY239" s="577">
        <f t="shared" si="665"/>
        <v>0</v>
      </c>
      <c r="FZ239" s="574"/>
      <c r="GA239" s="575"/>
      <c r="GB239" s="576">
        <f t="shared" si="666"/>
        <v>0</v>
      </c>
      <c r="GC239" s="577">
        <f t="shared" si="666"/>
        <v>0</v>
      </c>
      <c r="GD239" s="576">
        <f t="shared" si="667"/>
        <v>98</v>
      </c>
      <c r="GE239" s="577">
        <f t="shared" si="667"/>
        <v>68</v>
      </c>
      <c r="GF239" s="576">
        <f t="shared" si="667"/>
        <v>0</v>
      </c>
      <c r="GG239" s="577">
        <f t="shared" si="667"/>
        <v>0</v>
      </c>
      <c r="GH239" s="576">
        <f t="shared" si="668"/>
        <v>338.65350877192981</v>
      </c>
      <c r="GI239" s="577">
        <f t="shared" si="668"/>
        <v>226.2962962962963</v>
      </c>
      <c r="GJ239" s="590"/>
      <c r="GK239" s="577" t="str">
        <f t="shared" si="601"/>
        <v/>
      </c>
      <c r="GL239" s="576">
        <f t="shared" si="669"/>
        <v>149</v>
      </c>
      <c r="GM239" s="577">
        <f t="shared" si="669"/>
        <v>214</v>
      </c>
      <c r="GN239" s="576">
        <f t="shared" si="669"/>
        <v>0</v>
      </c>
      <c r="GO239" s="577">
        <f t="shared" si="669"/>
        <v>0</v>
      </c>
      <c r="GP239" s="576">
        <f t="shared" si="670"/>
        <v>674.56716417910434</v>
      </c>
      <c r="GQ239" s="577">
        <f t="shared" si="670"/>
        <v>958.33333333333292</v>
      </c>
      <c r="GR239" s="576">
        <f t="shared" si="671"/>
        <v>0</v>
      </c>
      <c r="GS239" s="577">
        <f t="shared" si="671"/>
        <v>0</v>
      </c>
      <c r="GT239" s="576">
        <f t="shared" si="672"/>
        <v>247</v>
      </c>
      <c r="GU239" s="577">
        <f t="shared" si="672"/>
        <v>282</v>
      </c>
      <c r="GV239" s="576">
        <f t="shared" si="672"/>
        <v>0</v>
      </c>
      <c r="GW239" s="577">
        <f t="shared" si="672"/>
        <v>0</v>
      </c>
      <c r="GX239" s="576">
        <f t="shared" si="673"/>
        <v>1013.2206729510342</v>
      </c>
      <c r="GY239" s="577">
        <f t="shared" si="673"/>
        <v>1184.6296296296291</v>
      </c>
      <c r="GZ239" s="576" t="str">
        <f t="shared" si="673"/>
        <v/>
      </c>
      <c r="HA239" s="577" t="str">
        <f t="shared" si="673"/>
        <v/>
      </c>
      <c r="HB239" s="576">
        <f t="shared" si="674"/>
        <v>0</v>
      </c>
      <c r="HC239" s="577">
        <f t="shared" si="674"/>
        <v>0</v>
      </c>
      <c r="HD239" s="576">
        <f t="shared" si="674"/>
        <v>0</v>
      </c>
      <c r="HE239" s="577">
        <f t="shared" si="674"/>
        <v>0</v>
      </c>
      <c r="HF239" s="576" t="str">
        <f t="shared" si="675"/>
        <v/>
      </c>
      <c r="HG239" s="577" t="str">
        <f t="shared" si="675"/>
        <v/>
      </c>
      <c r="HH239" s="576" t="str">
        <f t="shared" si="676"/>
        <v/>
      </c>
      <c r="HI239" s="577" t="str">
        <f t="shared" si="676"/>
        <v/>
      </c>
      <c r="HJ239" s="576">
        <f t="shared" si="677"/>
        <v>1013.2206729510342</v>
      </c>
      <c r="HK239" s="577">
        <f t="shared" si="677"/>
        <v>1184.6296296296293</v>
      </c>
      <c r="HL239" s="576" t="str">
        <f t="shared" si="678"/>
        <v/>
      </c>
      <c r="HM239" s="577" t="str">
        <f t="shared" si="678"/>
        <v/>
      </c>
    </row>
    <row r="240" spans="1:221">
      <c r="A240" s="80" t="s">
        <v>540</v>
      </c>
      <c r="B240" s="81" t="s">
        <v>603</v>
      </c>
      <c r="C240" s="105"/>
      <c r="D240" s="83">
        <v>199722</v>
      </c>
      <c r="E240" s="524">
        <v>10</v>
      </c>
      <c r="F240" s="574">
        <v>170</v>
      </c>
      <c r="G240" s="575">
        <v>256</v>
      </c>
      <c r="H240" s="574">
        <v>4</v>
      </c>
      <c r="I240" s="575">
        <v>15</v>
      </c>
      <c r="J240" s="576">
        <f t="shared" si="612"/>
        <v>166</v>
      </c>
      <c r="K240" s="577">
        <f t="shared" si="612"/>
        <v>241</v>
      </c>
      <c r="L240" s="574"/>
      <c r="M240" s="575"/>
      <c r="N240" s="581">
        <f t="shared" si="613"/>
        <v>166</v>
      </c>
      <c r="O240" s="582">
        <f t="shared" si="613"/>
        <v>241</v>
      </c>
      <c r="P240" s="581">
        <f t="shared" si="613"/>
        <v>0</v>
      </c>
      <c r="Q240" s="582">
        <f t="shared" si="613"/>
        <v>0</v>
      </c>
      <c r="R240" s="574">
        <v>0</v>
      </c>
      <c r="S240" s="575">
        <v>0</v>
      </c>
      <c r="T240" s="576">
        <f t="shared" si="614"/>
        <v>0</v>
      </c>
      <c r="U240" s="577">
        <f t="shared" si="614"/>
        <v>0</v>
      </c>
      <c r="V240" s="574">
        <v>39</v>
      </c>
      <c r="W240" s="575">
        <v>64</v>
      </c>
      <c r="X240" s="576">
        <f t="shared" si="615"/>
        <v>0</v>
      </c>
      <c r="Y240" s="577">
        <f t="shared" si="615"/>
        <v>0</v>
      </c>
      <c r="Z240" s="574"/>
      <c r="AA240" s="575"/>
      <c r="AB240" s="576">
        <f t="shared" si="616"/>
        <v>0</v>
      </c>
      <c r="AC240" s="577">
        <f t="shared" si="616"/>
        <v>0</v>
      </c>
      <c r="AD240" s="576">
        <f t="shared" si="617"/>
        <v>39</v>
      </c>
      <c r="AE240" s="577">
        <f t="shared" si="617"/>
        <v>64</v>
      </c>
      <c r="AF240" s="576">
        <f t="shared" si="618"/>
        <v>0</v>
      </c>
      <c r="AG240" s="577">
        <f t="shared" si="618"/>
        <v>0</v>
      </c>
      <c r="AH240" s="574"/>
      <c r="AI240" s="575"/>
      <c r="AJ240" s="576">
        <f t="shared" si="619"/>
        <v>0</v>
      </c>
      <c r="AK240" s="577">
        <f t="shared" si="619"/>
        <v>0</v>
      </c>
      <c r="AL240" s="574">
        <v>4.2520325203251996</v>
      </c>
      <c r="AM240" s="575">
        <v>4.8114035087719298</v>
      </c>
      <c r="AN240" s="576">
        <f t="shared" si="620"/>
        <v>165.8292682926828</v>
      </c>
      <c r="AO240" s="577">
        <f t="shared" si="620"/>
        <v>307.92982456140351</v>
      </c>
      <c r="AP240" s="574"/>
      <c r="AQ240" s="575"/>
      <c r="AR240" s="576">
        <f t="shared" si="621"/>
        <v>0</v>
      </c>
      <c r="AS240" s="577">
        <f t="shared" si="621"/>
        <v>0</v>
      </c>
      <c r="AT240" s="576">
        <f t="shared" si="622"/>
        <v>4.2520325203251996</v>
      </c>
      <c r="AU240" s="577">
        <f t="shared" si="622"/>
        <v>4.8114035087719298</v>
      </c>
      <c r="AV240" s="576">
        <f t="shared" si="623"/>
        <v>165.8292682926828</v>
      </c>
      <c r="AW240" s="577">
        <f t="shared" si="623"/>
        <v>307.92982456140351</v>
      </c>
      <c r="AX240" s="574"/>
      <c r="AY240" s="575"/>
      <c r="AZ240" s="576">
        <f t="shared" si="624"/>
        <v>0</v>
      </c>
      <c r="BA240" s="577">
        <f t="shared" si="624"/>
        <v>0</v>
      </c>
      <c r="BB240" s="574"/>
      <c r="BC240" s="575"/>
      <c r="BD240" s="576">
        <f t="shared" si="625"/>
        <v>0</v>
      </c>
      <c r="BE240" s="577">
        <f t="shared" si="625"/>
        <v>0</v>
      </c>
      <c r="BF240" s="574"/>
      <c r="BG240" s="575"/>
      <c r="BH240" s="576">
        <f t="shared" si="626"/>
        <v>0</v>
      </c>
      <c r="BI240" s="577">
        <f t="shared" si="626"/>
        <v>0</v>
      </c>
      <c r="BJ240" s="576">
        <f t="shared" si="627"/>
        <v>0</v>
      </c>
      <c r="BK240" s="577">
        <f t="shared" si="627"/>
        <v>0</v>
      </c>
      <c r="BL240" s="576">
        <f t="shared" si="628"/>
        <v>0</v>
      </c>
      <c r="BM240" s="577">
        <f t="shared" si="628"/>
        <v>0</v>
      </c>
      <c r="BN240" s="574">
        <v>67</v>
      </c>
      <c r="BO240" s="575">
        <v>103</v>
      </c>
      <c r="BP240" s="576">
        <f t="shared" si="629"/>
        <v>0</v>
      </c>
      <c r="BQ240" s="577">
        <f t="shared" si="629"/>
        <v>0</v>
      </c>
      <c r="BR240" s="574">
        <v>34</v>
      </c>
      <c r="BS240" s="575">
        <v>41</v>
      </c>
      <c r="BT240" s="576">
        <f t="shared" si="630"/>
        <v>0</v>
      </c>
      <c r="BU240" s="577">
        <f t="shared" si="630"/>
        <v>0</v>
      </c>
      <c r="BV240" s="574"/>
      <c r="BW240" s="575"/>
      <c r="BX240" s="576">
        <f t="shared" si="631"/>
        <v>0</v>
      </c>
      <c r="BY240" s="577">
        <f t="shared" si="631"/>
        <v>0</v>
      </c>
      <c r="BZ240" s="576">
        <f t="shared" si="632"/>
        <v>101</v>
      </c>
      <c r="CA240" s="577">
        <f t="shared" si="632"/>
        <v>144</v>
      </c>
      <c r="CB240" s="576">
        <f t="shared" si="633"/>
        <v>0</v>
      </c>
      <c r="CC240" s="577">
        <f t="shared" si="633"/>
        <v>0</v>
      </c>
      <c r="CD240" s="574">
        <v>4.0676328502415497</v>
      </c>
      <c r="CE240" s="575">
        <v>4.4487179487179498</v>
      </c>
      <c r="CF240" s="576">
        <f t="shared" si="634"/>
        <v>272.53140096618381</v>
      </c>
      <c r="CG240" s="577">
        <f t="shared" si="634"/>
        <v>458.21794871794884</v>
      </c>
      <c r="CH240" s="574">
        <v>5.1960784313725501</v>
      </c>
      <c r="CI240" s="575">
        <v>5.42063492063492</v>
      </c>
      <c r="CJ240" s="576">
        <f t="shared" si="635"/>
        <v>176.66666666666671</v>
      </c>
      <c r="CK240" s="577">
        <f t="shared" si="635"/>
        <v>222.24603174603172</v>
      </c>
      <c r="CL240" s="574"/>
      <c r="CM240" s="575"/>
      <c r="CN240" s="576">
        <f t="shared" si="636"/>
        <v>0</v>
      </c>
      <c r="CO240" s="577">
        <f t="shared" si="636"/>
        <v>0</v>
      </c>
      <c r="CP240" s="576">
        <f t="shared" si="637"/>
        <v>4.4475056201272336</v>
      </c>
      <c r="CQ240" s="577">
        <f t="shared" si="637"/>
        <v>4.725444308777643</v>
      </c>
      <c r="CR240" s="576">
        <f t="shared" si="638"/>
        <v>449.19806763285061</v>
      </c>
      <c r="CS240" s="577">
        <f t="shared" si="638"/>
        <v>680.46398046398053</v>
      </c>
      <c r="CT240" s="574"/>
      <c r="CU240" s="575"/>
      <c r="CV240" s="576">
        <f t="shared" si="639"/>
        <v>0</v>
      </c>
      <c r="CW240" s="577">
        <f t="shared" si="639"/>
        <v>0</v>
      </c>
      <c r="CX240" s="574"/>
      <c r="CY240" s="575"/>
      <c r="CZ240" s="576">
        <f t="shared" si="640"/>
        <v>0</v>
      </c>
      <c r="DA240" s="577">
        <f t="shared" si="640"/>
        <v>0</v>
      </c>
      <c r="DB240" s="574"/>
      <c r="DC240" s="575"/>
      <c r="DD240" s="576">
        <f t="shared" si="641"/>
        <v>0</v>
      </c>
      <c r="DE240" s="577">
        <f t="shared" si="641"/>
        <v>0</v>
      </c>
      <c r="DF240" s="576">
        <f t="shared" si="642"/>
        <v>0</v>
      </c>
      <c r="DG240" s="577">
        <f t="shared" si="642"/>
        <v>0</v>
      </c>
      <c r="DH240" s="576">
        <f t="shared" si="643"/>
        <v>0</v>
      </c>
      <c r="DI240" s="577">
        <f t="shared" si="643"/>
        <v>0</v>
      </c>
      <c r="DJ240" s="576">
        <f t="shared" si="644"/>
        <v>140</v>
      </c>
      <c r="DK240" s="577">
        <f t="shared" si="644"/>
        <v>208</v>
      </c>
      <c r="DL240" s="576">
        <f t="shared" si="644"/>
        <v>0</v>
      </c>
      <c r="DM240" s="577">
        <f t="shared" si="644"/>
        <v>0</v>
      </c>
      <c r="DN240" s="576">
        <f t="shared" si="645"/>
        <v>4.3930523994680959</v>
      </c>
      <c r="DO240" s="577">
        <f t="shared" si="645"/>
        <v>4.7518932933912694</v>
      </c>
      <c r="DP240" s="576">
        <f t="shared" si="646"/>
        <v>615.02733592553341</v>
      </c>
      <c r="DQ240" s="577">
        <f t="shared" si="646"/>
        <v>988.39380502538404</v>
      </c>
      <c r="DR240" s="576">
        <f t="shared" si="647"/>
        <v>0</v>
      </c>
      <c r="DS240" s="577">
        <f t="shared" si="647"/>
        <v>0</v>
      </c>
      <c r="DT240" s="576">
        <f t="shared" si="648"/>
        <v>0</v>
      </c>
      <c r="DU240" s="577">
        <f t="shared" si="648"/>
        <v>0</v>
      </c>
      <c r="DV240" s="574">
        <v>12</v>
      </c>
      <c r="DW240" s="575">
        <v>13</v>
      </c>
      <c r="DX240" s="576">
        <f t="shared" si="649"/>
        <v>0</v>
      </c>
      <c r="DY240" s="577">
        <f t="shared" si="649"/>
        <v>0</v>
      </c>
      <c r="DZ240" s="574">
        <v>14</v>
      </c>
      <c r="EA240" s="575">
        <v>20</v>
      </c>
      <c r="EB240" s="576">
        <f t="shared" si="650"/>
        <v>0</v>
      </c>
      <c r="EC240" s="577">
        <f t="shared" si="650"/>
        <v>0</v>
      </c>
      <c r="ED240" s="574"/>
      <c r="EE240" s="575"/>
      <c r="EF240" s="576">
        <f t="shared" si="651"/>
        <v>0</v>
      </c>
      <c r="EG240" s="577">
        <f t="shared" si="651"/>
        <v>0</v>
      </c>
      <c r="EH240" s="576">
        <f t="shared" si="652"/>
        <v>26</v>
      </c>
      <c r="EI240" s="577">
        <f t="shared" si="652"/>
        <v>33</v>
      </c>
      <c r="EJ240" s="576">
        <f t="shared" si="653"/>
        <v>0</v>
      </c>
      <c r="EK240" s="577">
        <f t="shared" si="653"/>
        <v>0</v>
      </c>
      <c r="EL240" s="574">
        <v>2.8611111111111098</v>
      </c>
      <c r="EM240" s="575">
        <v>3.0238095238095202</v>
      </c>
      <c r="EN240" s="576">
        <f t="shared" si="654"/>
        <v>34.333333333333314</v>
      </c>
      <c r="EO240" s="577">
        <f t="shared" si="654"/>
        <v>39.30952380952376</v>
      </c>
      <c r="EP240" s="574">
        <v>4.0238095238095202</v>
      </c>
      <c r="EQ240" s="575">
        <v>4.0166666666666702</v>
      </c>
      <c r="ER240" s="576">
        <f t="shared" si="655"/>
        <v>56.333333333333286</v>
      </c>
      <c r="ES240" s="577">
        <f t="shared" si="655"/>
        <v>80.3333333333334</v>
      </c>
      <c r="ET240" s="574"/>
      <c r="EU240" s="575"/>
      <c r="EV240" s="576">
        <f t="shared" si="656"/>
        <v>0</v>
      </c>
      <c r="EW240" s="577">
        <f t="shared" si="656"/>
        <v>0</v>
      </c>
      <c r="EX240" s="576">
        <f t="shared" si="657"/>
        <v>3.4871794871794846</v>
      </c>
      <c r="EY240" s="577">
        <f t="shared" si="657"/>
        <v>3.6255411255411261</v>
      </c>
      <c r="EZ240" s="576">
        <f t="shared" si="658"/>
        <v>90.6666666666666</v>
      </c>
      <c r="FA240" s="577">
        <f t="shared" si="658"/>
        <v>119.64285714285717</v>
      </c>
      <c r="FB240" s="574"/>
      <c r="FC240" s="575"/>
      <c r="FD240" s="576">
        <f t="shared" si="659"/>
        <v>0</v>
      </c>
      <c r="FE240" s="577">
        <f t="shared" si="659"/>
        <v>0</v>
      </c>
      <c r="FF240" s="574"/>
      <c r="FG240" s="575"/>
      <c r="FH240" s="576">
        <f t="shared" si="660"/>
        <v>0</v>
      </c>
      <c r="FI240" s="577">
        <f t="shared" si="660"/>
        <v>0</v>
      </c>
      <c r="FJ240" s="574"/>
      <c r="FK240" s="575"/>
      <c r="FL240" s="576">
        <f t="shared" si="661"/>
        <v>0</v>
      </c>
      <c r="FM240" s="577">
        <f t="shared" si="661"/>
        <v>0</v>
      </c>
      <c r="FN240" s="576">
        <f t="shared" si="662"/>
        <v>0</v>
      </c>
      <c r="FO240" s="577">
        <f t="shared" si="662"/>
        <v>0</v>
      </c>
      <c r="FP240" s="576">
        <f t="shared" si="663"/>
        <v>0</v>
      </c>
      <c r="FQ240" s="577">
        <f t="shared" si="663"/>
        <v>0</v>
      </c>
      <c r="FR240" s="574"/>
      <c r="FS240" s="575"/>
      <c r="FT240" s="576">
        <f t="shared" si="664"/>
        <v>0</v>
      </c>
      <c r="FU240" s="577">
        <f t="shared" si="664"/>
        <v>0</v>
      </c>
      <c r="FV240" s="574"/>
      <c r="FW240" s="575"/>
      <c r="FX240" s="576">
        <f t="shared" si="665"/>
        <v>0</v>
      </c>
      <c r="FY240" s="577">
        <f t="shared" si="665"/>
        <v>0</v>
      </c>
      <c r="FZ240" s="574"/>
      <c r="GA240" s="575"/>
      <c r="GB240" s="576">
        <f t="shared" si="666"/>
        <v>0</v>
      </c>
      <c r="GC240" s="577">
        <f t="shared" si="666"/>
        <v>0</v>
      </c>
      <c r="GD240" s="576">
        <f t="shared" si="667"/>
        <v>79</v>
      </c>
      <c r="GE240" s="577">
        <f t="shared" si="667"/>
        <v>116</v>
      </c>
      <c r="GF240" s="576">
        <f t="shared" si="667"/>
        <v>0</v>
      </c>
      <c r="GG240" s="577">
        <f t="shared" si="667"/>
        <v>0</v>
      </c>
      <c r="GH240" s="576">
        <f t="shared" si="668"/>
        <v>306.86473429951712</v>
      </c>
      <c r="GI240" s="577">
        <f t="shared" si="668"/>
        <v>497.52747252747258</v>
      </c>
      <c r="GJ240" s="590"/>
      <c r="GK240" s="577" t="str">
        <f t="shared" si="601"/>
        <v/>
      </c>
      <c r="GL240" s="576">
        <f t="shared" si="669"/>
        <v>87</v>
      </c>
      <c r="GM240" s="577">
        <f t="shared" si="669"/>
        <v>125</v>
      </c>
      <c r="GN240" s="576">
        <f t="shared" si="669"/>
        <v>0</v>
      </c>
      <c r="GO240" s="577">
        <f t="shared" si="669"/>
        <v>0</v>
      </c>
      <c r="GP240" s="576">
        <f t="shared" si="670"/>
        <v>398.82926829268274</v>
      </c>
      <c r="GQ240" s="577">
        <f t="shared" si="670"/>
        <v>610.50918964076857</v>
      </c>
      <c r="GR240" s="576">
        <f t="shared" si="671"/>
        <v>0</v>
      </c>
      <c r="GS240" s="577">
        <f t="shared" si="671"/>
        <v>0</v>
      </c>
      <c r="GT240" s="576">
        <f t="shared" si="672"/>
        <v>166</v>
      </c>
      <c r="GU240" s="577">
        <f t="shared" si="672"/>
        <v>241</v>
      </c>
      <c r="GV240" s="576">
        <f t="shared" si="672"/>
        <v>0</v>
      </c>
      <c r="GW240" s="577">
        <f t="shared" si="672"/>
        <v>0</v>
      </c>
      <c r="GX240" s="576">
        <f t="shared" si="673"/>
        <v>705.69400259219992</v>
      </c>
      <c r="GY240" s="577">
        <f t="shared" si="673"/>
        <v>1108.036662168241</v>
      </c>
      <c r="GZ240" s="576" t="str">
        <f t="shared" si="673"/>
        <v/>
      </c>
      <c r="HA240" s="577" t="str">
        <f t="shared" si="673"/>
        <v/>
      </c>
      <c r="HB240" s="576">
        <f t="shared" si="674"/>
        <v>0</v>
      </c>
      <c r="HC240" s="577">
        <f t="shared" si="674"/>
        <v>0</v>
      </c>
      <c r="HD240" s="576">
        <f t="shared" si="674"/>
        <v>0</v>
      </c>
      <c r="HE240" s="577">
        <f t="shared" si="674"/>
        <v>0</v>
      </c>
      <c r="HF240" s="576" t="str">
        <f t="shared" si="675"/>
        <v/>
      </c>
      <c r="HG240" s="577" t="str">
        <f t="shared" si="675"/>
        <v/>
      </c>
      <c r="HH240" s="576" t="str">
        <f t="shared" si="676"/>
        <v/>
      </c>
      <c r="HI240" s="577" t="str">
        <f t="shared" si="676"/>
        <v/>
      </c>
      <c r="HJ240" s="576">
        <f t="shared" si="677"/>
        <v>705.69400259220004</v>
      </c>
      <c r="HK240" s="577">
        <f t="shared" si="677"/>
        <v>1108.0366621682413</v>
      </c>
      <c r="HL240" s="576" t="str">
        <f t="shared" si="678"/>
        <v/>
      </c>
      <c r="HM240" s="577" t="str">
        <f t="shared" si="678"/>
        <v/>
      </c>
    </row>
    <row r="241" spans="1:221">
      <c r="A241" s="80" t="s">
        <v>540</v>
      </c>
      <c r="B241" s="81" t="s">
        <v>604</v>
      </c>
      <c r="C241" s="105"/>
      <c r="D241" s="83">
        <v>199731</v>
      </c>
      <c r="E241" s="524">
        <v>10</v>
      </c>
      <c r="F241" s="574">
        <v>413</v>
      </c>
      <c r="G241" s="575">
        <v>465</v>
      </c>
      <c r="H241" s="574">
        <v>20</v>
      </c>
      <c r="I241" s="575">
        <v>29</v>
      </c>
      <c r="J241" s="576">
        <f t="shared" si="612"/>
        <v>393</v>
      </c>
      <c r="K241" s="577">
        <f t="shared" si="612"/>
        <v>436</v>
      </c>
      <c r="L241" s="574"/>
      <c r="M241" s="575"/>
      <c r="N241" s="581">
        <f t="shared" si="613"/>
        <v>393</v>
      </c>
      <c r="O241" s="582">
        <f t="shared" si="613"/>
        <v>436</v>
      </c>
      <c r="P241" s="581">
        <f t="shared" si="613"/>
        <v>0</v>
      </c>
      <c r="Q241" s="582">
        <f t="shared" si="613"/>
        <v>0</v>
      </c>
      <c r="R241" s="574">
        <v>2</v>
      </c>
      <c r="S241" s="575">
        <v>4</v>
      </c>
      <c r="T241" s="576">
        <f t="shared" si="614"/>
        <v>0</v>
      </c>
      <c r="U241" s="577">
        <f t="shared" si="614"/>
        <v>0</v>
      </c>
      <c r="V241" s="574">
        <v>109</v>
      </c>
      <c r="W241" s="575">
        <v>140</v>
      </c>
      <c r="X241" s="576">
        <f t="shared" si="615"/>
        <v>0</v>
      </c>
      <c r="Y241" s="577">
        <f t="shared" si="615"/>
        <v>0</v>
      </c>
      <c r="Z241" s="574"/>
      <c r="AA241" s="575"/>
      <c r="AB241" s="576">
        <f t="shared" si="616"/>
        <v>0</v>
      </c>
      <c r="AC241" s="577">
        <f t="shared" si="616"/>
        <v>0</v>
      </c>
      <c r="AD241" s="576">
        <f t="shared" si="617"/>
        <v>111</v>
      </c>
      <c r="AE241" s="577">
        <f t="shared" si="617"/>
        <v>144</v>
      </c>
      <c r="AF241" s="576">
        <f t="shared" si="618"/>
        <v>0</v>
      </c>
      <c r="AG241" s="577">
        <f t="shared" si="618"/>
        <v>0</v>
      </c>
      <c r="AH241" s="574">
        <v>1.3333333333333299</v>
      </c>
      <c r="AI241" s="575">
        <v>2.3333333333333299</v>
      </c>
      <c r="AJ241" s="576">
        <f t="shared" si="619"/>
        <v>2.6666666666666599</v>
      </c>
      <c r="AK241" s="577">
        <f t="shared" si="619"/>
        <v>9.3333333333333197</v>
      </c>
      <c r="AL241" s="574">
        <v>4.3423423423423397</v>
      </c>
      <c r="AM241" s="575">
        <v>4.5044444444444398</v>
      </c>
      <c r="AN241" s="576">
        <f t="shared" si="620"/>
        <v>473.31531531531505</v>
      </c>
      <c r="AO241" s="577">
        <f t="shared" si="620"/>
        <v>630.62222222222158</v>
      </c>
      <c r="AP241" s="574"/>
      <c r="AQ241" s="575"/>
      <c r="AR241" s="576">
        <f t="shared" si="621"/>
        <v>0</v>
      </c>
      <c r="AS241" s="577">
        <f t="shared" si="621"/>
        <v>0</v>
      </c>
      <c r="AT241" s="576">
        <f t="shared" si="622"/>
        <v>4.2881259638016376</v>
      </c>
      <c r="AU241" s="577">
        <f t="shared" si="622"/>
        <v>4.4441358024691313</v>
      </c>
      <c r="AV241" s="576">
        <f t="shared" si="623"/>
        <v>475.98198198198179</v>
      </c>
      <c r="AW241" s="577">
        <f t="shared" si="623"/>
        <v>639.95555555555495</v>
      </c>
      <c r="AX241" s="574"/>
      <c r="AY241" s="575"/>
      <c r="AZ241" s="576">
        <f t="shared" si="624"/>
        <v>0</v>
      </c>
      <c r="BA241" s="577">
        <f t="shared" si="624"/>
        <v>0</v>
      </c>
      <c r="BB241" s="574"/>
      <c r="BC241" s="575"/>
      <c r="BD241" s="576">
        <f t="shared" si="625"/>
        <v>0</v>
      </c>
      <c r="BE241" s="577">
        <f t="shared" si="625"/>
        <v>0</v>
      </c>
      <c r="BF241" s="574"/>
      <c r="BG241" s="575"/>
      <c r="BH241" s="576">
        <f t="shared" si="626"/>
        <v>0</v>
      </c>
      <c r="BI241" s="577">
        <f t="shared" si="626"/>
        <v>0</v>
      </c>
      <c r="BJ241" s="576">
        <f t="shared" si="627"/>
        <v>0</v>
      </c>
      <c r="BK241" s="577">
        <f t="shared" si="627"/>
        <v>0</v>
      </c>
      <c r="BL241" s="576">
        <f t="shared" si="628"/>
        <v>0</v>
      </c>
      <c r="BM241" s="577">
        <f t="shared" si="628"/>
        <v>0</v>
      </c>
      <c r="BN241" s="574">
        <v>147</v>
      </c>
      <c r="BO241" s="575">
        <v>118</v>
      </c>
      <c r="BP241" s="576">
        <f t="shared" si="629"/>
        <v>0</v>
      </c>
      <c r="BQ241" s="577">
        <f t="shared" si="629"/>
        <v>0</v>
      </c>
      <c r="BR241" s="574">
        <v>61</v>
      </c>
      <c r="BS241" s="575">
        <v>71</v>
      </c>
      <c r="BT241" s="576">
        <f t="shared" si="630"/>
        <v>0</v>
      </c>
      <c r="BU241" s="577">
        <f t="shared" si="630"/>
        <v>0</v>
      </c>
      <c r="BV241" s="574"/>
      <c r="BW241" s="575"/>
      <c r="BX241" s="576">
        <f t="shared" si="631"/>
        <v>0</v>
      </c>
      <c r="BY241" s="577">
        <f t="shared" si="631"/>
        <v>0</v>
      </c>
      <c r="BZ241" s="576">
        <f t="shared" si="632"/>
        <v>208</v>
      </c>
      <c r="CA241" s="577">
        <f t="shared" si="632"/>
        <v>189</v>
      </c>
      <c r="CB241" s="576">
        <f t="shared" si="633"/>
        <v>0</v>
      </c>
      <c r="CC241" s="577">
        <f t="shared" si="633"/>
        <v>0</v>
      </c>
      <c r="CD241" s="574">
        <v>3.9508547008547001</v>
      </c>
      <c r="CE241" s="575">
        <v>5.00529100529101</v>
      </c>
      <c r="CF241" s="576">
        <f t="shared" si="634"/>
        <v>580.77564102564088</v>
      </c>
      <c r="CG241" s="577">
        <f t="shared" si="634"/>
        <v>590.6243386243392</v>
      </c>
      <c r="CH241" s="574">
        <v>5.0591397849462396</v>
      </c>
      <c r="CI241" s="575">
        <v>6.3155555555555596</v>
      </c>
      <c r="CJ241" s="576">
        <f t="shared" si="635"/>
        <v>308.60752688172062</v>
      </c>
      <c r="CK241" s="577">
        <f t="shared" si="635"/>
        <v>448.40444444444472</v>
      </c>
      <c r="CL241" s="574"/>
      <c r="CM241" s="575"/>
      <c r="CN241" s="576">
        <f t="shared" si="636"/>
        <v>0</v>
      </c>
      <c r="CO241" s="577">
        <f t="shared" si="636"/>
        <v>0</v>
      </c>
      <c r="CP241" s="576">
        <f t="shared" si="637"/>
        <v>4.2758806149392381</v>
      </c>
      <c r="CQ241" s="577">
        <f t="shared" si="637"/>
        <v>5.4975067887237241</v>
      </c>
      <c r="CR241" s="576">
        <f t="shared" si="638"/>
        <v>889.38316790736155</v>
      </c>
      <c r="CS241" s="577">
        <f t="shared" si="638"/>
        <v>1039.0287830687839</v>
      </c>
      <c r="CT241" s="574"/>
      <c r="CU241" s="575"/>
      <c r="CV241" s="576">
        <f t="shared" si="639"/>
        <v>0</v>
      </c>
      <c r="CW241" s="577">
        <f t="shared" si="639"/>
        <v>0</v>
      </c>
      <c r="CX241" s="574"/>
      <c r="CY241" s="575"/>
      <c r="CZ241" s="576">
        <f t="shared" si="640"/>
        <v>0</v>
      </c>
      <c r="DA241" s="577">
        <f t="shared" si="640"/>
        <v>0</v>
      </c>
      <c r="DB241" s="574"/>
      <c r="DC241" s="575"/>
      <c r="DD241" s="576">
        <f t="shared" si="641"/>
        <v>0</v>
      </c>
      <c r="DE241" s="577">
        <f t="shared" si="641"/>
        <v>0</v>
      </c>
      <c r="DF241" s="576">
        <f t="shared" si="642"/>
        <v>0</v>
      </c>
      <c r="DG241" s="577">
        <f t="shared" si="642"/>
        <v>0</v>
      </c>
      <c r="DH241" s="576">
        <f t="shared" si="643"/>
        <v>0</v>
      </c>
      <c r="DI241" s="577">
        <f t="shared" si="643"/>
        <v>0</v>
      </c>
      <c r="DJ241" s="576">
        <f t="shared" si="644"/>
        <v>319</v>
      </c>
      <c r="DK241" s="577">
        <f t="shared" si="644"/>
        <v>333</v>
      </c>
      <c r="DL241" s="576">
        <f t="shared" si="644"/>
        <v>0</v>
      </c>
      <c r="DM241" s="577">
        <f t="shared" si="644"/>
        <v>0</v>
      </c>
      <c r="DN241" s="576">
        <f t="shared" si="645"/>
        <v>4.2801415357032706</v>
      </c>
      <c r="DO241" s="577">
        <f t="shared" si="645"/>
        <v>5.0419950108839</v>
      </c>
      <c r="DP241" s="576">
        <f t="shared" si="646"/>
        <v>1365.3651498893432</v>
      </c>
      <c r="DQ241" s="577">
        <f t="shared" si="646"/>
        <v>1678.9843386243388</v>
      </c>
      <c r="DR241" s="576">
        <f t="shared" si="647"/>
        <v>0</v>
      </c>
      <c r="DS241" s="577">
        <f t="shared" si="647"/>
        <v>0</v>
      </c>
      <c r="DT241" s="576">
        <f t="shared" si="648"/>
        <v>0</v>
      </c>
      <c r="DU241" s="577">
        <f t="shared" si="648"/>
        <v>0</v>
      </c>
      <c r="DV241" s="574">
        <v>35</v>
      </c>
      <c r="DW241" s="575">
        <v>44</v>
      </c>
      <c r="DX241" s="576">
        <f t="shared" si="649"/>
        <v>0</v>
      </c>
      <c r="DY241" s="577">
        <f t="shared" si="649"/>
        <v>0</v>
      </c>
      <c r="DZ241" s="574">
        <v>39</v>
      </c>
      <c r="EA241" s="575">
        <v>59</v>
      </c>
      <c r="EB241" s="576">
        <f t="shared" si="650"/>
        <v>0</v>
      </c>
      <c r="EC241" s="577">
        <f t="shared" si="650"/>
        <v>0</v>
      </c>
      <c r="ED241" s="574"/>
      <c r="EE241" s="575"/>
      <c r="EF241" s="576">
        <f t="shared" si="651"/>
        <v>0</v>
      </c>
      <c r="EG241" s="577">
        <f t="shared" si="651"/>
        <v>0</v>
      </c>
      <c r="EH241" s="576">
        <f t="shared" si="652"/>
        <v>74</v>
      </c>
      <c r="EI241" s="577">
        <f t="shared" si="652"/>
        <v>103</v>
      </c>
      <c r="EJ241" s="576">
        <f t="shared" si="653"/>
        <v>0</v>
      </c>
      <c r="EK241" s="577">
        <f t="shared" si="653"/>
        <v>0</v>
      </c>
      <c r="EL241" s="574">
        <v>2.7894736842105301</v>
      </c>
      <c r="EM241" s="575">
        <v>3.0748299319727899</v>
      </c>
      <c r="EN241" s="576">
        <f t="shared" si="654"/>
        <v>97.631578947368553</v>
      </c>
      <c r="EO241" s="577">
        <f t="shared" si="654"/>
        <v>135.29251700680277</v>
      </c>
      <c r="EP241" s="574">
        <v>2.9393939393939399</v>
      </c>
      <c r="EQ241" s="575">
        <v>2.1055555555555601</v>
      </c>
      <c r="ER241" s="576">
        <f t="shared" si="655"/>
        <v>114.63636363636365</v>
      </c>
      <c r="ES241" s="577">
        <f t="shared" si="655"/>
        <v>124.22777777777804</v>
      </c>
      <c r="ET241" s="574"/>
      <c r="EU241" s="575"/>
      <c r="EV241" s="576">
        <f t="shared" si="656"/>
        <v>0</v>
      </c>
      <c r="EW241" s="577">
        <f t="shared" si="656"/>
        <v>0</v>
      </c>
      <c r="EX241" s="576">
        <f t="shared" si="657"/>
        <v>2.8684857105909756</v>
      </c>
      <c r="EY241" s="577">
        <f t="shared" si="657"/>
        <v>2.5196145124716582</v>
      </c>
      <c r="EZ241" s="576">
        <f t="shared" si="658"/>
        <v>212.26794258373218</v>
      </c>
      <c r="FA241" s="577">
        <f t="shared" si="658"/>
        <v>259.52029478458081</v>
      </c>
      <c r="FB241" s="574"/>
      <c r="FC241" s="575"/>
      <c r="FD241" s="576">
        <f t="shared" si="659"/>
        <v>0</v>
      </c>
      <c r="FE241" s="577">
        <f t="shared" si="659"/>
        <v>0</v>
      </c>
      <c r="FF241" s="574"/>
      <c r="FG241" s="575"/>
      <c r="FH241" s="576">
        <f t="shared" si="660"/>
        <v>0</v>
      </c>
      <c r="FI241" s="577">
        <f t="shared" si="660"/>
        <v>0</v>
      </c>
      <c r="FJ241" s="574"/>
      <c r="FK241" s="575"/>
      <c r="FL241" s="576">
        <f t="shared" si="661"/>
        <v>0</v>
      </c>
      <c r="FM241" s="577">
        <f t="shared" si="661"/>
        <v>0</v>
      </c>
      <c r="FN241" s="576">
        <f t="shared" si="662"/>
        <v>0</v>
      </c>
      <c r="FO241" s="577">
        <f t="shared" si="662"/>
        <v>0</v>
      </c>
      <c r="FP241" s="576">
        <f t="shared" si="663"/>
        <v>0</v>
      </c>
      <c r="FQ241" s="577">
        <f t="shared" si="663"/>
        <v>0</v>
      </c>
      <c r="FR241" s="574"/>
      <c r="FS241" s="575"/>
      <c r="FT241" s="576">
        <f t="shared" si="664"/>
        <v>0</v>
      </c>
      <c r="FU241" s="577">
        <f t="shared" si="664"/>
        <v>0</v>
      </c>
      <c r="FV241" s="574"/>
      <c r="FW241" s="575"/>
      <c r="FX241" s="576">
        <f t="shared" si="665"/>
        <v>0</v>
      </c>
      <c r="FY241" s="577">
        <f t="shared" si="665"/>
        <v>0</v>
      </c>
      <c r="FZ241" s="574"/>
      <c r="GA241" s="575"/>
      <c r="GB241" s="576">
        <f t="shared" si="666"/>
        <v>0</v>
      </c>
      <c r="GC241" s="577">
        <f t="shared" si="666"/>
        <v>0</v>
      </c>
      <c r="GD241" s="576">
        <f t="shared" si="667"/>
        <v>184</v>
      </c>
      <c r="GE241" s="577">
        <f t="shared" si="667"/>
        <v>166</v>
      </c>
      <c r="GF241" s="576">
        <f t="shared" si="667"/>
        <v>0</v>
      </c>
      <c r="GG241" s="577">
        <f t="shared" si="667"/>
        <v>0</v>
      </c>
      <c r="GH241" s="576">
        <f t="shared" si="668"/>
        <v>681.07388663967606</v>
      </c>
      <c r="GI241" s="577">
        <f t="shared" si="668"/>
        <v>735.25018896447534</v>
      </c>
      <c r="GJ241" s="590"/>
      <c r="GK241" s="577" t="str">
        <f t="shared" si="601"/>
        <v/>
      </c>
      <c r="GL241" s="576">
        <f t="shared" si="669"/>
        <v>209</v>
      </c>
      <c r="GM241" s="577">
        <f t="shared" si="669"/>
        <v>270</v>
      </c>
      <c r="GN241" s="576">
        <f t="shared" si="669"/>
        <v>0</v>
      </c>
      <c r="GO241" s="577">
        <f t="shared" si="669"/>
        <v>0</v>
      </c>
      <c r="GP241" s="576">
        <f t="shared" si="670"/>
        <v>896.55920583339923</v>
      </c>
      <c r="GQ241" s="577">
        <f t="shared" si="670"/>
        <v>1203.2544444444443</v>
      </c>
      <c r="GR241" s="576">
        <f t="shared" si="671"/>
        <v>0</v>
      </c>
      <c r="GS241" s="577">
        <f t="shared" si="671"/>
        <v>0</v>
      </c>
      <c r="GT241" s="576">
        <f t="shared" si="672"/>
        <v>393</v>
      </c>
      <c r="GU241" s="577">
        <f t="shared" si="672"/>
        <v>436</v>
      </c>
      <c r="GV241" s="576">
        <f t="shared" si="672"/>
        <v>0</v>
      </c>
      <c r="GW241" s="577">
        <f t="shared" si="672"/>
        <v>0</v>
      </c>
      <c r="GX241" s="576">
        <f t="shared" si="673"/>
        <v>1577.6330924730753</v>
      </c>
      <c r="GY241" s="577">
        <f t="shared" si="673"/>
        <v>1938.5046334089197</v>
      </c>
      <c r="GZ241" s="576" t="str">
        <f t="shared" si="673"/>
        <v/>
      </c>
      <c r="HA241" s="577" t="str">
        <f t="shared" si="673"/>
        <v/>
      </c>
      <c r="HB241" s="576">
        <f t="shared" si="674"/>
        <v>0</v>
      </c>
      <c r="HC241" s="577">
        <f t="shared" si="674"/>
        <v>0</v>
      </c>
      <c r="HD241" s="576">
        <f t="shared" si="674"/>
        <v>0</v>
      </c>
      <c r="HE241" s="577">
        <f t="shared" si="674"/>
        <v>0</v>
      </c>
      <c r="HF241" s="576" t="str">
        <f t="shared" si="675"/>
        <v/>
      </c>
      <c r="HG241" s="577" t="str">
        <f t="shared" si="675"/>
        <v/>
      </c>
      <c r="HH241" s="576" t="str">
        <f t="shared" si="676"/>
        <v/>
      </c>
      <c r="HI241" s="577" t="str">
        <f t="shared" si="676"/>
        <v/>
      </c>
      <c r="HJ241" s="576">
        <f t="shared" si="677"/>
        <v>1577.6330924730755</v>
      </c>
      <c r="HK241" s="577">
        <f t="shared" si="677"/>
        <v>1938.5046334089195</v>
      </c>
      <c r="HL241" s="576" t="str">
        <f t="shared" si="678"/>
        <v/>
      </c>
      <c r="HM241" s="577" t="str">
        <f t="shared" si="678"/>
        <v/>
      </c>
    </row>
    <row r="242" spans="1:221">
      <c r="A242" s="80" t="s">
        <v>540</v>
      </c>
      <c r="B242" s="81" t="s">
        <v>607</v>
      </c>
      <c r="C242" s="105"/>
      <c r="D242" s="83">
        <v>199795</v>
      </c>
      <c r="E242" s="524">
        <v>10</v>
      </c>
      <c r="F242" s="574">
        <v>157</v>
      </c>
      <c r="G242" s="575">
        <v>173</v>
      </c>
      <c r="H242" s="574">
        <v>8</v>
      </c>
      <c r="I242" s="575">
        <v>17</v>
      </c>
      <c r="J242" s="576">
        <f t="shared" si="612"/>
        <v>149</v>
      </c>
      <c r="K242" s="577">
        <f t="shared" si="612"/>
        <v>156</v>
      </c>
      <c r="L242" s="574"/>
      <c r="M242" s="575"/>
      <c r="N242" s="581">
        <f t="shared" si="613"/>
        <v>149</v>
      </c>
      <c r="O242" s="582">
        <f t="shared" si="613"/>
        <v>156</v>
      </c>
      <c r="P242" s="581">
        <f t="shared" si="613"/>
        <v>0</v>
      </c>
      <c r="Q242" s="582">
        <f t="shared" si="613"/>
        <v>0</v>
      </c>
      <c r="R242" s="574">
        <v>3</v>
      </c>
      <c r="S242" s="575">
        <v>10</v>
      </c>
      <c r="T242" s="576">
        <f t="shared" si="614"/>
        <v>0</v>
      </c>
      <c r="U242" s="577">
        <f t="shared" si="614"/>
        <v>0</v>
      </c>
      <c r="V242" s="574">
        <v>66</v>
      </c>
      <c r="W242" s="575">
        <v>72</v>
      </c>
      <c r="X242" s="576">
        <f t="shared" si="615"/>
        <v>0</v>
      </c>
      <c r="Y242" s="577">
        <f t="shared" si="615"/>
        <v>0</v>
      </c>
      <c r="Z242" s="574"/>
      <c r="AA242" s="575"/>
      <c r="AB242" s="576">
        <f t="shared" si="616"/>
        <v>0</v>
      </c>
      <c r="AC242" s="577">
        <f t="shared" si="616"/>
        <v>0</v>
      </c>
      <c r="AD242" s="576">
        <f t="shared" si="617"/>
        <v>69</v>
      </c>
      <c r="AE242" s="577">
        <f t="shared" si="617"/>
        <v>82</v>
      </c>
      <c r="AF242" s="576">
        <f t="shared" si="618"/>
        <v>0</v>
      </c>
      <c r="AG242" s="577">
        <f t="shared" si="618"/>
        <v>0</v>
      </c>
      <c r="AH242" s="574">
        <v>5.3333333333333304</v>
      </c>
      <c r="AI242" s="575">
        <v>5.0606060606060597</v>
      </c>
      <c r="AJ242" s="576">
        <f t="shared" si="619"/>
        <v>15.999999999999991</v>
      </c>
      <c r="AK242" s="577">
        <f t="shared" si="619"/>
        <v>50.606060606060595</v>
      </c>
      <c r="AL242" s="574">
        <v>5.2863849765258202</v>
      </c>
      <c r="AM242" s="575">
        <v>4.5569105691056899</v>
      </c>
      <c r="AN242" s="576">
        <f t="shared" si="620"/>
        <v>348.90140845070414</v>
      </c>
      <c r="AO242" s="577">
        <f t="shared" si="620"/>
        <v>328.09756097560967</v>
      </c>
      <c r="AP242" s="574"/>
      <c r="AQ242" s="575"/>
      <c r="AR242" s="576">
        <f t="shared" si="621"/>
        <v>0</v>
      </c>
      <c r="AS242" s="577">
        <f t="shared" si="621"/>
        <v>0</v>
      </c>
      <c r="AT242" s="576">
        <f t="shared" si="622"/>
        <v>5.2884262094304946</v>
      </c>
      <c r="AU242" s="577">
        <f t="shared" si="622"/>
        <v>4.6183368485569547</v>
      </c>
      <c r="AV242" s="576">
        <f t="shared" si="623"/>
        <v>364.90140845070414</v>
      </c>
      <c r="AW242" s="577">
        <f t="shared" si="623"/>
        <v>378.70362158167029</v>
      </c>
      <c r="AX242" s="574"/>
      <c r="AY242" s="575"/>
      <c r="AZ242" s="576">
        <f t="shared" si="624"/>
        <v>0</v>
      </c>
      <c r="BA242" s="577">
        <f t="shared" si="624"/>
        <v>0</v>
      </c>
      <c r="BB242" s="574"/>
      <c r="BC242" s="575"/>
      <c r="BD242" s="576">
        <f t="shared" si="625"/>
        <v>0</v>
      </c>
      <c r="BE242" s="577">
        <f t="shared" si="625"/>
        <v>0</v>
      </c>
      <c r="BF242" s="574"/>
      <c r="BG242" s="575"/>
      <c r="BH242" s="576">
        <f t="shared" si="626"/>
        <v>0</v>
      </c>
      <c r="BI242" s="577">
        <f t="shared" si="626"/>
        <v>0</v>
      </c>
      <c r="BJ242" s="576">
        <f t="shared" si="627"/>
        <v>0</v>
      </c>
      <c r="BK242" s="577">
        <f t="shared" si="627"/>
        <v>0</v>
      </c>
      <c r="BL242" s="576">
        <f t="shared" si="628"/>
        <v>0</v>
      </c>
      <c r="BM242" s="577">
        <f t="shared" si="628"/>
        <v>0</v>
      </c>
      <c r="BN242" s="574">
        <v>42</v>
      </c>
      <c r="BO242" s="575">
        <v>42</v>
      </c>
      <c r="BP242" s="576">
        <f t="shared" si="629"/>
        <v>0</v>
      </c>
      <c r="BQ242" s="577">
        <f t="shared" si="629"/>
        <v>0</v>
      </c>
      <c r="BR242" s="574">
        <v>29</v>
      </c>
      <c r="BS242" s="575">
        <v>29</v>
      </c>
      <c r="BT242" s="576">
        <f t="shared" si="630"/>
        <v>0</v>
      </c>
      <c r="BU242" s="577">
        <f t="shared" si="630"/>
        <v>0</v>
      </c>
      <c r="BV242" s="574"/>
      <c r="BW242" s="575"/>
      <c r="BX242" s="576">
        <f t="shared" si="631"/>
        <v>0</v>
      </c>
      <c r="BY242" s="577">
        <f t="shared" si="631"/>
        <v>0</v>
      </c>
      <c r="BZ242" s="576">
        <f t="shared" si="632"/>
        <v>71</v>
      </c>
      <c r="CA242" s="577">
        <f t="shared" si="632"/>
        <v>71</v>
      </c>
      <c r="CB242" s="576">
        <f t="shared" si="633"/>
        <v>0</v>
      </c>
      <c r="CC242" s="577">
        <f t="shared" si="633"/>
        <v>0</v>
      </c>
      <c r="CD242" s="574">
        <v>4.2074074074074002</v>
      </c>
      <c r="CE242" s="575">
        <v>5.39716312056738</v>
      </c>
      <c r="CF242" s="576">
        <f t="shared" si="634"/>
        <v>176.7111111111108</v>
      </c>
      <c r="CG242" s="577">
        <f t="shared" si="634"/>
        <v>226.68085106382995</v>
      </c>
      <c r="CH242" s="574">
        <v>7.3678160919540199</v>
      </c>
      <c r="CI242" s="575">
        <v>6.0574712643678099</v>
      </c>
      <c r="CJ242" s="576">
        <f t="shared" si="635"/>
        <v>213.66666666666657</v>
      </c>
      <c r="CK242" s="577">
        <f t="shared" si="635"/>
        <v>175.66666666666649</v>
      </c>
      <c r="CL242" s="574"/>
      <c r="CM242" s="575"/>
      <c r="CN242" s="576">
        <f t="shared" si="636"/>
        <v>0</v>
      </c>
      <c r="CO242" s="577">
        <f t="shared" si="636"/>
        <v>0</v>
      </c>
      <c r="CP242" s="576">
        <f t="shared" si="637"/>
        <v>5.4982785602503856</v>
      </c>
      <c r="CQ242" s="577">
        <f t="shared" si="637"/>
        <v>5.6668664469083998</v>
      </c>
      <c r="CR242" s="576">
        <f t="shared" si="638"/>
        <v>390.3777777777774</v>
      </c>
      <c r="CS242" s="577">
        <f t="shared" si="638"/>
        <v>402.34751773049641</v>
      </c>
      <c r="CT242" s="574"/>
      <c r="CU242" s="575"/>
      <c r="CV242" s="576">
        <f t="shared" si="639"/>
        <v>0</v>
      </c>
      <c r="CW242" s="577">
        <f t="shared" si="639"/>
        <v>0</v>
      </c>
      <c r="CX242" s="574"/>
      <c r="CY242" s="575"/>
      <c r="CZ242" s="576">
        <f t="shared" si="640"/>
        <v>0</v>
      </c>
      <c r="DA242" s="577">
        <f t="shared" si="640"/>
        <v>0</v>
      </c>
      <c r="DB242" s="574"/>
      <c r="DC242" s="575"/>
      <c r="DD242" s="576">
        <f t="shared" si="641"/>
        <v>0</v>
      </c>
      <c r="DE242" s="577">
        <f t="shared" si="641"/>
        <v>0</v>
      </c>
      <c r="DF242" s="576">
        <f t="shared" si="642"/>
        <v>0</v>
      </c>
      <c r="DG242" s="577">
        <f t="shared" si="642"/>
        <v>0</v>
      </c>
      <c r="DH242" s="576">
        <f t="shared" si="643"/>
        <v>0</v>
      </c>
      <c r="DI242" s="577">
        <f t="shared" si="643"/>
        <v>0</v>
      </c>
      <c r="DJ242" s="576">
        <f t="shared" si="644"/>
        <v>140</v>
      </c>
      <c r="DK242" s="577">
        <f t="shared" si="644"/>
        <v>153</v>
      </c>
      <c r="DL242" s="576">
        <f t="shared" si="644"/>
        <v>0</v>
      </c>
      <c r="DM242" s="577">
        <f t="shared" si="644"/>
        <v>0</v>
      </c>
      <c r="DN242" s="576">
        <f t="shared" si="645"/>
        <v>5.3948513302034398</v>
      </c>
      <c r="DO242" s="577">
        <f t="shared" si="645"/>
        <v>5.1049094072690631</v>
      </c>
      <c r="DP242" s="576">
        <f t="shared" si="646"/>
        <v>755.27918622848154</v>
      </c>
      <c r="DQ242" s="577">
        <f t="shared" si="646"/>
        <v>781.0511393121667</v>
      </c>
      <c r="DR242" s="576">
        <f t="shared" si="647"/>
        <v>0</v>
      </c>
      <c r="DS242" s="577">
        <f t="shared" si="647"/>
        <v>0</v>
      </c>
      <c r="DT242" s="576">
        <f t="shared" si="648"/>
        <v>0</v>
      </c>
      <c r="DU242" s="577">
        <f t="shared" si="648"/>
        <v>0</v>
      </c>
      <c r="DV242" s="574">
        <v>3</v>
      </c>
      <c r="DW242" s="575">
        <v>0</v>
      </c>
      <c r="DX242" s="576">
        <f t="shared" si="649"/>
        <v>0</v>
      </c>
      <c r="DY242" s="577">
        <f t="shared" si="649"/>
        <v>0</v>
      </c>
      <c r="DZ242" s="574">
        <v>6</v>
      </c>
      <c r="EA242" s="575">
        <v>3</v>
      </c>
      <c r="EB242" s="576">
        <f t="shared" si="650"/>
        <v>0</v>
      </c>
      <c r="EC242" s="577">
        <f t="shared" si="650"/>
        <v>0</v>
      </c>
      <c r="ED242" s="574"/>
      <c r="EE242" s="575"/>
      <c r="EF242" s="576">
        <f t="shared" si="651"/>
        <v>0</v>
      </c>
      <c r="EG242" s="577">
        <f t="shared" si="651"/>
        <v>0</v>
      </c>
      <c r="EH242" s="576">
        <f t="shared" si="652"/>
        <v>9</v>
      </c>
      <c r="EI242" s="577">
        <f t="shared" si="652"/>
        <v>3</v>
      </c>
      <c r="EJ242" s="576">
        <f t="shared" si="653"/>
        <v>0</v>
      </c>
      <c r="EK242" s="577">
        <f t="shared" si="653"/>
        <v>0</v>
      </c>
      <c r="EL242" s="574">
        <v>2.8888888888888902</v>
      </c>
      <c r="EM242" s="575"/>
      <c r="EN242" s="576">
        <f t="shared" si="654"/>
        <v>8.6666666666666714</v>
      </c>
      <c r="EO242" s="577">
        <f t="shared" si="654"/>
        <v>0</v>
      </c>
      <c r="EP242" s="574">
        <v>3.9444444444444402</v>
      </c>
      <c r="EQ242" s="575">
        <v>8</v>
      </c>
      <c r="ER242" s="576">
        <f t="shared" si="655"/>
        <v>23.666666666666643</v>
      </c>
      <c r="ES242" s="577">
        <f t="shared" si="655"/>
        <v>24</v>
      </c>
      <c r="ET242" s="574"/>
      <c r="EU242" s="575"/>
      <c r="EV242" s="576">
        <f t="shared" si="656"/>
        <v>0</v>
      </c>
      <c r="EW242" s="577">
        <f t="shared" si="656"/>
        <v>0</v>
      </c>
      <c r="EX242" s="576">
        <f t="shared" si="657"/>
        <v>3.5925925925925903</v>
      </c>
      <c r="EY242" s="577">
        <f t="shared" si="657"/>
        <v>8</v>
      </c>
      <c r="EZ242" s="576">
        <f t="shared" si="658"/>
        <v>32.333333333333314</v>
      </c>
      <c r="FA242" s="577">
        <f t="shared" si="658"/>
        <v>24</v>
      </c>
      <c r="FB242" s="574"/>
      <c r="FC242" s="575"/>
      <c r="FD242" s="576">
        <f t="shared" si="659"/>
        <v>0</v>
      </c>
      <c r="FE242" s="577">
        <f t="shared" si="659"/>
        <v>0</v>
      </c>
      <c r="FF242" s="574"/>
      <c r="FG242" s="575"/>
      <c r="FH242" s="576">
        <f t="shared" si="660"/>
        <v>0</v>
      </c>
      <c r="FI242" s="577">
        <f t="shared" si="660"/>
        <v>0</v>
      </c>
      <c r="FJ242" s="574"/>
      <c r="FK242" s="575"/>
      <c r="FL242" s="576">
        <f t="shared" si="661"/>
        <v>0</v>
      </c>
      <c r="FM242" s="577">
        <f t="shared" si="661"/>
        <v>0</v>
      </c>
      <c r="FN242" s="576">
        <f t="shared" si="662"/>
        <v>0</v>
      </c>
      <c r="FO242" s="577">
        <f t="shared" si="662"/>
        <v>0</v>
      </c>
      <c r="FP242" s="576">
        <f t="shared" si="663"/>
        <v>0</v>
      </c>
      <c r="FQ242" s="577">
        <f t="shared" si="663"/>
        <v>0</v>
      </c>
      <c r="FR242" s="574"/>
      <c r="FS242" s="575"/>
      <c r="FT242" s="576">
        <f t="shared" si="664"/>
        <v>0</v>
      </c>
      <c r="FU242" s="577">
        <f t="shared" si="664"/>
        <v>0</v>
      </c>
      <c r="FV242" s="574"/>
      <c r="FW242" s="575"/>
      <c r="FX242" s="576">
        <f t="shared" si="665"/>
        <v>0</v>
      </c>
      <c r="FY242" s="577">
        <f t="shared" si="665"/>
        <v>0</v>
      </c>
      <c r="FZ242" s="574"/>
      <c r="GA242" s="575"/>
      <c r="GB242" s="576">
        <f t="shared" si="666"/>
        <v>0</v>
      </c>
      <c r="GC242" s="577">
        <f t="shared" si="666"/>
        <v>0</v>
      </c>
      <c r="GD242" s="576">
        <f t="shared" si="667"/>
        <v>48</v>
      </c>
      <c r="GE242" s="577">
        <f t="shared" si="667"/>
        <v>52</v>
      </c>
      <c r="GF242" s="576">
        <f t="shared" si="667"/>
        <v>0</v>
      </c>
      <c r="GG242" s="577">
        <f t="shared" si="667"/>
        <v>0</v>
      </c>
      <c r="GH242" s="576">
        <f t="shared" si="668"/>
        <v>201.37777777777745</v>
      </c>
      <c r="GI242" s="577">
        <f t="shared" si="668"/>
        <v>277.28691166989051</v>
      </c>
      <c r="GJ242" s="590"/>
      <c r="GK242" s="577" t="str">
        <f t="shared" si="601"/>
        <v/>
      </c>
      <c r="GL242" s="576">
        <f t="shared" si="669"/>
        <v>101</v>
      </c>
      <c r="GM242" s="577">
        <f t="shared" si="669"/>
        <v>104</v>
      </c>
      <c r="GN242" s="576">
        <f t="shared" si="669"/>
        <v>0</v>
      </c>
      <c r="GO242" s="577">
        <f t="shared" si="669"/>
        <v>0</v>
      </c>
      <c r="GP242" s="576">
        <f t="shared" si="670"/>
        <v>586.23474178403728</v>
      </c>
      <c r="GQ242" s="577">
        <f t="shared" si="670"/>
        <v>527.76422764227618</v>
      </c>
      <c r="GR242" s="576">
        <f t="shared" si="671"/>
        <v>0</v>
      </c>
      <c r="GS242" s="577">
        <f t="shared" si="671"/>
        <v>0</v>
      </c>
      <c r="GT242" s="576">
        <f t="shared" si="672"/>
        <v>149</v>
      </c>
      <c r="GU242" s="577">
        <f t="shared" si="672"/>
        <v>156</v>
      </c>
      <c r="GV242" s="576">
        <f t="shared" si="672"/>
        <v>0</v>
      </c>
      <c r="GW242" s="577">
        <f t="shared" si="672"/>
        <v>0</v>
      </c>
      <c r="GX242" s="576">
        <f t="shared" si="673"/>
        <v>787.61251956181468</v>
      </c>
      <c r="GY242" s="577">
        <f t="shared" si="673"/>
        <v>805.0511393121667</v>
      </c>
      <c r="GZ242" s="576" t="str">
        <f t="shared" si="673"/>
        <v/>
      </c>
      <c r="HA242" s="577" t="str">
        <f t="shared" si="673"/>
        <v/>
      </c>
      <c r="HB242" s="576">
        <f t="shared" si="674"/>
        <v>0</v>
      </c>
      <c r="HC242" s="577">
        <f t="shared" si="674"/>
        <v>0</v>
      </c>
      <c r="HD242" s="576">
        <f t="shared" si="674"/>
        <v>0</v>
      </c>
      <c r="HE242" s="577">
        <f t="shared" si="674"/>
        <v>0</v>
      </c>
      <c r="HF242" s="576" t="str">
        <f t="shared" si="675"/>
        <v/>
      </c>
      <c r="HG242" s="577" t="str">
        <f t="shared" si="675"/>
        <v/>
      </c>
      <c r="HH242" s="576" t="str">
        <f t="shared" si="676"/>
        <v/>
      </c>
      <c r="HI242" s="577" t="str">
        <f t="shared" si="676"/>
        <v/>
      </c>
      <c r="HJ242" s="576">
        <f t="shared" si="677"/>
        <v>787.61251956181491</v>
      </c>
      <c r="HK242" s="577">
        <f t="shared" si="677"/>
        <v>805.0511393121667</v>
      </c>
      <c r="HL242" s="576" t="str">
        <f t="shared" si="678"/>
        <v/>
      </c>
      <c r="HM242" s="577" t="str">
        <f t="shared" si="678"/>
        <v/>
      </c>
    </row>
    <row r="243" spans="1:221">
      <c r="A243" s="80" t="s">
        <v>540</v>
      </c>
      <c r="B243" s="81" t="s">
        <v>611</v>
      </c>
      <c r="C243" s="106"/>
      <c r="D243" s="83">
        <v>199908</v>
      </c>
      <c r="E243" s="524">
        <v>10</v>
      </c>
      <c r="F243" s="574">
        <v>381</v>
      </c>
      <c r="G243" s="575">
        <v>303</v>
      </c>
      <c r="H243" s="574">
        <v>7</v>
      </c>
      <c r="I243" s="575">
        <v>5</v>
      </c>
      <c r="J243" s="576">
        <f t="shared" si="612"/>
        <v>374</v>
      </c>
      <c r="K243" s="577">
        <f t="shared" si="612"/>
        <v>298</v>
      </c>
      <c r="L243" s="574"/>
      <c r="M243" s="575"/>
      <c r="N243" s="581">
        <f t="shared" si="613"/>
        <v>374</v>
      </c>
      <c r="O243" s="582">
        <f t="shared" si="613"/>
        <v>298</v>
      </c>
      <c r="P243" s="581">
        <f t="shared" si="613"/>
        <v>0</v>
      </c>
      <c r="Q243" s="582">
        <f t="shared" si="613"/>
        <v>0</v>
      </c>
      <c r="R243" s="574">
        <v>32</v>
      </c>
      <c r="S243" s="575">
        <v>23</v>
      </c>
      <c r="T243" s="576">
        <f t="shared" si="614"/>
        <v>0</v>
      </c>
      <c r="U243" s="577">
        <f t="shared" si="614"/>
        <v>0</v>
      </c>
      <c r="V243" s="574">
        <v>62</v>
      </c>
      <c r="W243" s="575">
        <v>52</v>
      </c>
      <c r="X243" s="576">
        <f t="shared" si="615"/>
        <v>0</v>
      </c>
      <c r="Y243" s="577">
        <f t="shared" si="615"/>
        <v>0</v>
      </c>
      <c r="Z243" s="574"/>
      <c r="AA243" s="575"/>
      <c r="AB243" s="576">
        <f t="shared" si="616"/>
        <v>0</v>
      </c>
      <c r="AC243" s="577">
        <f t="shared" si="616"/>
        <v>0</v>
      </c>
      <c r="AD243" s="576">
        <f t="shared" si="617"/>
        <v>94</v>
      </c>
      <c r="AE243" s="577">
        <f t="shared" si="617"/>
        <v>75</v>
      </c>
      <c r="AF243" s="576">
        <f t="shared" si="618"/>
        <v>0</v>
      </c>
      <c r="AG243" s="577">
        <f t="shared" si="618"/>
        <v>0</v>
      </c>
      <c r="AH243" s="574">
        <v>1.9375</v>
      </c>
      <c r="AI243" s="575">
        <v>1.8</v>
      </c>
      <c r="AJ243" s="576">
        <f t="shared" si="619"/>
        <v>62</v>
      </c>
      <c r="AK243" s="577">
        <f t="shared" si="619"/>
        <v>41.4</v>
      </c>
      <c r="AL243" s="574">
        <v>3.4814814814814898</v>
      </c>
      <c r="AM243" s="575">
        <v>4</v>
      </c>
      <c r="AN243" s="576">
        <f t="shared" si="620"/>
        <v>215.85185185185236</v>
      </c>
      <c r="AO243" s="577">
        <f t="shared" si="620"/>
        <v>208</v>
      </c>
      <c r="AP243" s="574"/>
      <c r="AQ243" s="575"/>
      <c r="AR243" s="576">
        <f t="shared" si="621"/>
        <v>0</v>
      </c>
      <c r="AS243" s="577">
        <f t="shared" si="621"/>
        <v>0</v>
      </c>
      <c r="AT243" s="576">
        <f t="shared" si="622"/>
        <v>2.9558707643814079</v>
      </c>
      <c r="AU243" s="577">
        <f t="shared" si="622"/>
        <v>3.3253333333333335</v>
      </c>
      <c r="AV243" s="576">
        <f t="shared" si="623"/>
        <v>277.85185185185236</v>
      </c>
      <c r="AW243" s="577">
        <f t="shared" si="623"/>
        <v>249.4</v>
      </c>
      <c r="AX243" s="574"/>
      <c r="AY243" s="575"/>
      <c r="AZ243" s="576">
        <f t="shared" si="624"/>
        <v>0</v>
      </c>
      <c r="BA243" s="577">
        <f t="shared" si="624"/>
        <v>0</v>
      </c>
      <c r="BB243" s="574"/>
      <c r="BC243" s="575"/>
      <c r="BD243" s="576">
        <f t="shared" si="625"/>
        <v>0</v>
      </c>
      <c r="BE243" s="577">
        <f t="shared" si="625"/>
        <v>0</v>
      </c>
      <c r="BF243" s="574"/>
      <c r="BG243" s="575"/>
      <c r="BH243" s="576">
        <f t="shared" si="626"/>
        <v>0</v>
      </c>
      <c r="BI243" s="577">
        <f t="shared" si="626"/>
        <v>0</v>
      </c>
      <c r="BJ243" s="576">
        <f t="shared" si="627"/>
        <v>0</v>
      </c>
      <c r="BK243" s="577">
        <f t="shared" si="627"/>
        <v>0</v>
      </c>
      <c r="BL243" s="576">
        <f t="shared" si="628"/>
        <v>0</v>
      </c>
      <c r="BM243" s="577">
        <f t="shared" si="628"/>
        <v>0</v>
      </c>
      <c r="BN243" s="574">
        <v>158</v>
      </c>
      <c r="BO243" s="575">
        <v>117</v>
      </c>
      <c r="BP243" s="576">
        <f t="shared" si="629"/>
        <v>0</v>
      </c>
      <c r="BQ243" s="577">
        <f t="shared" si="629"/>
        <v>0</v>
      </c>
      <c r="BR243" s="574">
        <v>54</v>
      </c>
      <c r="BS243" s="575">
        <v>56</v>
      </c>
      <c r="BT243" s="576">
        <f t="shared" si="630"/>
        <v>0</v>
      </c>
      <c r="BU243" s="577">
        <f t="shared" si="630"/>
        <v>0</v>
      </c>
      <c r="BV243" s="574"/>
      <c r="BW243" s="575"/>
      <c r="BX243" s="576">
        <f t="shared" si="631"/>
        <v>0</v>
      </c>
      <c r="BY243" s="577">
        <f t="shared" si="631"/>
        <v>0</v>
      </c>
      <c r="BZ243" s="576">
        <f t="shared" si="632"/>
        <v>212</v>
      </c>
      <c r="CA243" s="577">
        <f t="shared" si="632"/>
        <v>173</v>
      </c>
      <c r="CB243" s="576">
        <f t="shared" si="633"/>
        <v>0</v>
      </c>
      <c r="CC243" s="577">
        <f t="shared" si="633"/>
        <v>0</v>
      </c>
      <c r="CD243" s="574">
        <v>3.4794238683127601</v>
      </c>
      <c r="CE243" s="575">
        <v>3.4649859943977601</v>
      </c>
      <c r="CF243" s="576">
        <f t="shared" si="634"/>
        <v>549.74897119341608</v>
      </c>
      <c r="CG243" s="577">
        <f t="shared" si="634"/>
        <v>405.40336134453793</v>
      </c>
      <c r="CH243" s="574">
        <v>5.2345679012345698</v>
      </c>
      <c r="CI243" s="575">
        <v>5.3690476190476204</v>
      </c>
      <c r="CJ243" s="576">
        <f t="shared" si="635"/>
        <v>282.66666666666674</v>
      </c>
      <c r="CK243" s="577">
        <f t="shared" si="635"/>
        <v>300.66666666666674</v>
      </c>
      <c r="CL243" s="574"/>
      <c r="CM243" s="575"/>
      <c r="CN243" s="576">
        <f t="shared" si="636"/>
        <v>0</v>
      </c>
      <c r="CO243" s="577">
        <f t="shared" si="636"/>
        <v>0</v>
      </c>
      <c r="CP243" s="576">
        <f t="shared" si="637"/>
        <v>3.9264888578305794</v>
      </c>
      <c r="CQ243" s="577">
        <f t="shared" si="637"/>
        <v>4.0813296416832641</v>
      </c>
      <c r="CR243" s="576">
        <f t="shared" si="638"/>
        <v>832.41563786008282</v>
      </c>
      <c r="CS243" s="577">
        <f t="shared" si="638"/>
        <v>706.07002801120473</v>
      </c>
      <c r="CT243" s="574"/>
      <c r="CU243" s="575"/>
      <c r="CV243" s="576">
        <f t="shared" si="639"/>
        <v>0</v>
      </c>
      <c r="CW243" s="577">
        <f t="shared" si="639"/>
        <v>0</v>
      </c>
      <c r="CX243" s="574"/>
      <c r="CY243" s="575"/>
      <c r="CZ243" s="576">
        <f t="shared" si="640"/>
        <v>0</v>
      </c>
      <c r="DA243" s="577">
        <f t="shared" si="640"/>
        <v>0</v>
      </c>
      <c r="DB243" s="574"/>
      <c r="DC243" s="575"/>
      <c r="DD243" s="576">
        <f t="shared" si="641"/>
        <v>0</v>
      </c>
      <c r="DE243" s="577">
        <f t="shared" si="641"/>
        <v>0</v>
      </c>
      <c r="DF243" s="576">
        <f t="shared" si="642"/>
        <v>0</v>
      </c>
      <c r="DG243" s="577">
        <f t="shared" si="642"/>
        <v>0</v>
      </c>
      <c r="DH243" s="576">
        <f t="shared" si="643"/>
        <v>0</v>
      </c>
      <c r="DI243" s="577">
        <f t="shared" si="643"/>
        <v>0</v>
      </c>
      <c r="DJ243" s="576">
        <f t="shared" si="644"/>
        <v>306</v>
      </c>
      <c r="DK243" s="577">
        <f t="shared" si="644"/>
        <v>248</v>
      </c>
      <c r="DL243" s="576">
        <f t="shared" si="644"/>
        <v>0</v>
      </c>
      <c r="DM243" s="577">
        <f t="shared" si="644"/>
        <v>0</v>
      </c>
      <c r="DN243" s="576">
        <f t="shared" si="645"/>
        <v>3.6283251297775663</v>
      </c>
      <c r="DO243" s="577">
        <f t="shared" si="645"/>
        <v>3.8527017258516318</v>
      </c>
      <c r="DP243" s="576">
        <f t="shared" si="646"/>
        <v>1110.2674897119352</v>
      </c>
      <c r="DQ243" s="577">
        <f t="shared" si="646"/>
        <v>955.4700280112047</v>
      </c>
      <c r="DR243" s="576">
        <f t="shared" si="647"/>
        <v>0</v>
      </c>
      <c r="DS243" s="577">
        <f t="shared" si="647"/>
        <v>0</v>
      </c>
      <c r="DT243" s="576">
        <f t="shared" si="648"/>
        <v>0</v>
      </c>
      <c r="DU243" s="577">
        <f t="shared" si="648"/>
        <v>0</v>
      </c>
      <c r="DV243" s="574">
        <v>41</v>
      </c>
      <c r="DW243" s="575">
        <v>26</v>
      </c>
      <c r="DX243" s="576">
        <f t="shared" si="649"/>
        <v>0</v>
      </c>
      <c r="DY243" s="577">
        <f t="shared" si="649"/>
        <v>0</v>
      </c>
      <c r="DZ243" s="574">
        <v>27</v>
      </c>
      <c r="EA243" s="575">
        <v>24</v>
      </c>
      <c r="EB243" s="576">
        <f t="shared" si="650"/>
        <v>0</v>
      </c>
      <c r="EC243" s="577">
        <f t="shared" si="650"/>
        <v>0</v>
      </c>
      <c r="ED243" s="574"/>
      <c r="EE243" s="575"/>
      <c r="EF243" s="576">
        <f t="shared" si="651"/>
        <v>0</v>
      </c>
      <c r="EG243" s="577">
        <f t="shared" si="651"/>
        <v>0</v>
      </c>
      <c r="EH243" s="576">
        <f t="shared" si="652"/>
        <v>68</v>
      </c>
      <c r="EI243" s="577">
        <f t="shared" si="652"/>
        <v>50</v>
      </c>
      <c r="EJ243" s="576">
        <f t="shared" si="653"/>
        <v>0</v>
      </c>
      <c r="EK243" s="577">
        <f t="shared" si="653"/>
        <v>0</v>
      </c>
      <c r="EL243" s="574">
        <v>2.46031746031746</v>
      </c>
      <c r="EM243" s="575">
        <v>2.62820512820513</v>
      </c>
      <c r="EN243" s="576">
        <f t="shared" si="654"/>
        <v>100.87301587301586</v>
      </c>
      <c r="EO243" s="577">
        <f t="shared" si="654"/>
        <v>68.333333333333385</v>
      </c>
      <c r="EP243" s="574">
        <v>3.25</v>
      </c>
      <c r="EQ243" s="575">
        <v>2.9722222222222201</v>
      </c>
      <c r="ER243" s="576">
        <f t="shared" si="655"/>
        <v>87.75</v>
      </c>
      <c r="ES243" s="577">
        <f t="shared" si="655"/>
        <v>71.333333333333286</v>
      </c>
      <c r="ET243" s="574"/>
      <c r="EU243" s="575"/>
      <c r="EV243" s="576">
        <f t="shared" si="656"/>
        <v>0</v>
      </c>
      <c r="EW243" s="577">
        <f t="shared" si="656"/>
        <v>0</v>
      </c>
      <c r="EX243" s="576">
        <f t="shared" si="657"/>
        <v>2.7738678804855272</v>
      </c>
      <c r="EY243" s="577">
        <f t="shared" si="657"/>
        <v>2.7933333333333339</v>
      </c>
      <c r="EZ243" s="576">
        <f t="shared" si="658"/>
        <v>188.62301587301585</v>
      </c>
      <c r="FA243" s="577">
        <f t="shared" si="658"/>
        <v>139.66666666666669</v>
      </c>
      <c r="FB243" s="574"/>
      <c r="FC243" s="575"/>
      <c r="FD243" s="576">
        <f t="shared" si="659"/>
        <v>0</v>
      </c>
      <c r="FE243" s="577">
        <f t="shared" si="659"/>
        <v>0</v>
      </c>
      <c r="FF243" s="574"/>
      <c r="FG243" s="575"/>
      <c r="FH243" s="576">
        <f t="shared" si="660"/>
        <v>0</v>
      </c>
      <c r="FI243" s="577">
        <f t="shared" si="660"/>
        <v>0</v>
      </c>
      <c r="FJ243" s="574"/>
      <c r="FK243" s="575"/>
      <c r="FL243" s="576">
        <f t="shared" si="661"/>
        <v>0</v>
      </c>
      <c r="FM243" s="577">
        <f t="shared" si="661"/>
        <v>0</v>
      </c>
      <c r="FN243" s="576">
        <f t="shared" si="662"/>
        <v>0</v>
      </c>
      <c r="FO243" s="577">
        <f t="shared" si="662"/>
        <v>0</v>
      </c>
      <c r="FP243" s="576">
        <f t="shared" si="663"/>
        <v>0</v>
      </c>
      <c r="FQ243" s="577">
        <f t="shared" si="663"/>
        <v>0</v>
      </c>
      <c r="FR243" s="574"/>
      <c r="FS243" s="575"/>
      <c r="FT243" s="576">
        <f t="shared" si="664"/>
        <v>0</v>
      </c>
      <c r="FU243" s="577">
        <f t="shared" si="664"/>
        <v>0</v>
      </c>
      <c r="FV243" s="574"/>
      <c r="FW243" s="575"/>
      <c r="FX243" s="576">
        <f t="shared" si="665"/>
        <v>0</v>
      </c>
      <c r="FY243" s="577">
        <f t="shared" si="665"/>
        <v>0</v>
      </c>
      <c r="FZ243" s="574"/>
      <c r="GA243" s="575"/>
      <c r="GB243" s="576">
        <f t="shared" si="666"/>
        <v>0</v>
      </c>
      <c r="GC243" s="577">
        <f t="shared" si="666"/>
        <v>0</v>
      </c>
      <c r="GD243" s="576">
        <f t="shared" si="667"/>
        <v>231</v>
      </c>
      <c r="GE243" s="577">
        <f t="shared" si="667"/>
        <v>166</v>
      </c>
      <c r="GF243" s="576">
        <f t="shared" si="667"/>
        <v>0</v>
      </c>
      <c r="GG243" s="577">
        <f t="shared" si="667"/>
        <v>0</v>
      </c>
      <c r="GH243" s="576">
        <f t="shared" si="668"/>
        <v>712.62198706643198</v>
      </c>
      <c r="GI243" s="577">
        <f t="shared" si="668"/>
        <v>515.13669467787133</v>
      </c>
      <c r="GJ243" s="590"/>
      <c r="GK243" s="577" t="str">
        <f t="shared" si="601"/>
        <v/>
      </c>
      <c r="GL243" s="576">
        <f t="shared" si="669"/>
        <v>143</v>
      </c>
      <c r="GM243" s="577">
        <f t="shared" si="669"/>
        <v>132</v>
      </c>
      <c r="GN243" s="576">
        <f t="shared" si="669"/>
        <v>0</v>
      </c>
      <c r="GO243" s="577">
        <f t="shared" si="669"/>
        <v>0</v>
      </c>
      <c r="GP243" s="576">
        <f t="shared" si="670"/>
        <v>586.26851851851916</v>
      </c>
      <c r="GQ243" s="577">
        <f t="shared" si="670"/>
        <v>580</v>
      </c>
      <c r="GR243" s="576">
        <f t="shared" si="671"/>
        <v>0</v>
      </c>
      <c r="GS243" s="577">
        <f t="shared" si="671"/>
        <v>0</v>
      </c>
      <c r="GT243" s="576">
        <f t="shared" si="672"/>
        <v>374</v>
      </c>
      <c r="GU243" s="577">
        <f t="shared" si="672"/>
        <v>298</v>
      </c>
      <c r="GV243" s="576">
        <f t="shared" si="672"/>
        <v>0</v>
      </c>
      <c r="GW243" s="577">
        <f t="shared" si="672"/>
        <v>0</v>
      </c>
      <c r="GX243" s="576">
        <f t="shared" si="673"/>
        <v>1298.8905055849511</v>
      </c>
      <c r="GY243" s="577">
        <f t="shared" si="673"/>
        <v>1095.1366946778712</v>
      </c>
      <c r="GZ243" s="576" t="str">
        <f t="shared" si="673"/>
        <v/>
      </c>
      <c r="HA243" s="577" t="str">
        <f t="shared" si="673"/>
        <v/>
      </c>
      <c r="HB243" s="576">
        <f t="shared" si="674"/>
        <v>0</v>
      </c>
      <c r="HC243" s="577">
        <f t="shared" si="674"/>
        <v>0</v>
      </c>
      <c r="HD243" s="576">
        <f t="shared" si="674"/>
        <v>0</v>
      </c>
      <c r="HE243" s="577">
        <f t="shared" si="674"/>
        <v>0</v>
      </c>
      <c r="HF243" s="576" t="str">
        <f t="shared" si="675"/>
        <v/>
      </c>
      <c r="HG243" s="577" t="str">
        <f t="shared" si="675"/>
        <v/>
      </c>
      <c r="HH243" s="576" t="str">
        <f t="shared" si="676"/>
        <v/>
      </c>
      <c r="HI243" s="577" t="str">
        <f t="shared" si="676"/>
        <v/>
      </c>
      <c r="HJ243" s="576">
        <f t="shared" si="677"/>
        <v>1298.8905055849511</v>
      </c>
      <c r="HK243" s="577">
        <f t="shared" si="677"/>
        <v>1095.1366946778714</v>
      </c>
      <c r="HL243" s="576" t="str">
        <f t="shared" si="678"/>
        <v/>
      </c>
      <c r="HM243" s="577" t="str">
        <f t="shared" si="678"/>
        <v/>
      </c>
    </row>
    <row r="244" spans="1:221">
      <c r="A244" s="80" t="s">
        <v>540</v>
      </c>
      <c r="B244" s="81" t="s">
        <v>613</v>
      </c>
      <c r="C244" s="105"/>
      <c r="D244" s="83">
        <v>199953</v>
      </c>
      <c r="E244" s="524">
        <v>10</v>
      </c>
      <c r="F244" s="574">
        <v>275</v>
      </c>
      <c r="G244" s="575">
        <v>233</v>
      </c>
      <c r="H244" s="574">
        <v>7</v>
      </c>
      <c r="I244" s="575">
        <v>11</v>
      </c>
      <c r="J244" s="576">
        <f t="shared" si="612"/>
        <v>268</v>
      </c>
      <c r="K244" s="577">
        <f t="shared" si="612"/>
        <v>222</v>
      </c>
      <c r="L244" s="574"/>
      <c r="M244" s="575"/>
      <c r="N244" s="581">
        <f t="shared" si="613"/>
        <v>268</v>
      </c>
      <c r="O244" s="582">
        <f t="shared" si="613"/>
        <v>222</v>
      </c>
      <c r="P244" s="581">
        <f t="shared" si="613"/>
        <v>0</v>
      </c>
      <c r="Q244" s="582">
        <f t="shared" si="613"/>
        <v>0</v>
      </c>
      <c r="R244" s="574">
        <v>0</v>
      </c>
      <c r="S244" s="575">
        <v>0</v>
      </c>
      <c r="T244" s="576">
        <f t="shared" si="614"/>
        <v>0</v>
      </c>
      <c r="U244" s="577">
        <f t="shared" si="614"/>
        <v>0</v>
      </c>
      <c r="V244" s="574">
        <v>53</v>
      </c>
      <c r="W244" s="575">
        <v>65</v>
      </c>
      <c r="X244" s="576">
        <f t="shared" si="615"/>
        <v>0</v>
      </c>
      <c r="Y244" s="577">
        <f t="shared" si="615"/>
        <v>0</v>
      </c>
      <c r="Z244" s="574"/>
      <c r="AA244" s="575"/>
      <c r="AB244" s="576">
        <f t="shared" si="616"/>
        <v>0</v>
      </c>
      <c r="AC244" s="577">
        <f t="shared" si="616"/>
        <v>0</v>
      </c>
      <c r="AD244" s="576">
        <f t="shared" si="617"/>
        <v>53</v>
      </c>
      <c r="AE244" s="577">
        <f t="shared" si="617"/>
        <v>65</v>
      </c>
      <c r="AF244" s="576">
        <f t="shared" si="618"/>
        <v>0</v>
      </c>
      <c r="AG244" s="577">
        <f t="shared" si="618"/>
        <v>0</v>
      </c>
      <c r="AH244" s="574"/>
      <c r="AI244" s="575"/>
      <c r="AJ244" s="576">
        <f t="shared" si="619"/>
        <v>0</v>
      </c>
      <c r="AK244" s="577">
        <f t="shared" si="619"/>
        <v>0</v>
      </c>
      <c r="AL244" s="574">
        <v>4.4753086419753103</v>
      </c>
      <c r="AM244" s="575">
        <v>4.3981481481481497</v>
      </c>
      <c r="AN244" s="576">
        <f t="shared" si="620"/>
        <v>237.19135802469145</v>
      </c>
      <c r="AO244" s="577">
        <f t="shared" si="620"/>
        <v>285.87962962962973</v>
      </c>
      <c r="AP244" s="574"/>
      <c r="AQ244" s="575"/>
      <c r="AR244" s="576">
        <f t="shared" si="621"/>
        <v>0</v>
      </c>
      <c r="AS244" s="577">
        <f t="shared" si="621"/>
        <v>0</v>
      </c>
      <c r="AT244" s="576">
        <f t="shared" si="622"/>
        <v>4.4753086419753103</v>
      </c>
      <c r="AU244" s="577">
        <f t="shared" si="622"/>
        <v>4.3981481481481497</v>
      </c>
      <c r="AV244" s="576">
        <f t="shared" si="623"/>
        <v>237.19135802469145</v>
      </c>
      <c r="AW244" s="577">
        <f t="shared" si="623"/>
        <v>285.87962962962973</v>
      </c>
      <c r="AX244" s="574"/>
      <c r="AY244" s="575"/>
      <c r="AZ244" s="576">
        <f t="shared" si="624"/>
        <v>0</v>
      </c>
      <c r="BA244" s="577">
        <f t="shared" si="624"/>
        <v>0</v>
      </c>
      <c r="BB244" s="574"/>
      <c r="BC244" s="575"/>
      <c r="BD244" s="576">
        <f t="shared" si="625"/>
        <v>0</v>
      </c>
      <c r="BE244" s="577">
        <f t="shared" si="625"/>
        <v>0</v>
      </c>
      <c r="BF244" s="574"/>
      <c r="BG244" s="575"/>
      <c r="BH244" s="576">
        <f t="shared" si="626"/>
        <v>0</v>
      </c>
      <c r="BI244" s="577">
        <f t="shared" si="626"/>
        <v>0</v>
      </c>
      <c r="BJ244" s="576">
        <f t="shared" si="627"/>
        <v>0</v>
      </c>
      <c r="BK244" s="577">
        <f t="shared" si="627"/>
        <v>0</v>
      </c>
      <c r="BL244" s="576">
        <f t="shared" si="628"/>
        <v>0</v>
      </c>
      <c r="BM244" s="577">
        <f t="shared" si="628"/>
        <v>0</v>
      </c>
      <c r="BN244" s="574">
        <v>94</v>
      </c>
      <c r="BO244" s="575">
        <v>60</v>
      </c>
      <c r="BP244" s="576">
        <f t="shared" si="629"/>
        <v>0</v>
      </c>
      <c r="BQ244" s="577">
        <f t="shared" si="629"/>
        <v>0</v>
      </c>
      <c r="BR244" s="574">
        <v>49</v>
      </c>
      <c r="BS244" s="575">
        <v>39</v>
      </c>
      <c r="BT244" s="576">
        <f t="shared" si="630"/>
        <v>0</v>
      </c>
      <c r="BU244" s="577">
        <f t="shared" si="630"/>
        <v>0</v>
      </c>
      <c r="BV244" s="574"/>
      <c r="BW244" s="575"/>
      <c r="BX244" s="576">
        <f t="shared" si="631"/>
        <v>0</v>
      </c>
      <c r="BY244" s="577">
        <f t="shared" si="631"/>
        <v>0</v>
      </c>
      <c r="BZ244" s="576">
        <f t="shared" si="632"/>
        <v>143</v>
      </c>
      <c r="CA244" s="577">
        <f t="shared" si="632"/>
        <v>99</v>
      </c>
      <c r="CB244" s="576">
        <f t="shared" si="633"/>
        <v>0</v>
      </c>
      <c r="CC244" s="577">
        <f t="shared" si="633"/>
        <v>0</v>
      </c>
      <c r="CD244" s="574">
        <v>3.4761904761904798</v>
      </c>
      <c r="CE244" s="575">
        <v>3.6612021857923498</v>
      </c>
      <c r="CF244" s="576">
        <f t="shared" si="634"/>
        <v>326.7619047619051</v>
      </c>
      <c r="CG244" s="577">
        <f t="shared" si="634"/>
        <v>219.67213114754099</v>
      </c>
      <c r="CH244" s="574">
        <v>5.3266666666666698</v>
      </c>
      <c r="CI244" s="575">
        <v>6.4615384615384599</v>
      </c>
      <c r="CJ244" s="576">
        <f t="shared" si="635"/>
        <v>261.00666666666683</v>
      </c>
      <c r="CK244" s="577">
        <f t="shared" si="635"/>
        <v>251.99999999999994</v>
      </c>
      <c r="CL244" s="574"/>
      <c r="CM244" s="575"/>
      <c r="CN244" s="576">
        <f t="shared" si="636"/>
        <v>0</v>
      </c>
      <c r="CO244" s="577">
        <f t="shared" si="636"/>
        <v>0</v>
      </c>
      <c r="CP244" s="576">
        <f t="shared" si="637"/>
        <v>4.1102697302697342</v>
      </c>
      <c r="CQ244" s="577">
        <f t="shared" si="637"/>
        <v>4.7643649610862724</v>
      </c>
      <c r="CR244" s="576">
        <f t="shared" si="638"/>
        <v>587.76857142857205</v>
      </c>
      <c r="CS244" s="577">
        <f t="shared" si="638"/>
        <v>471.67213114754099</v>
      </c>
      <c r="CT244" s="574"/>
      <c r="CU244" s="575"/>
      <c r="CV244" s="576">
        <f t="shared" si="639"/>
        <v>0</v>
      </c>
      <c r="CW244" s="577">
        <f t="shared" si="639"/>
        <v>0</v>
      </c>
      <c r="CX244" s="574"/>
      <c r="CY244" s="575"/>
      <c r="CZ244" s="576">
        <f t="shared" si="640"/>
        <v>0</v>
      </c>
      <c r="DA244" s="577">
        <f t="shared" si="640"/>
        <v>0</v>
      </c>
      <c r="DB244" s="574"/>
      <c r="DC244" s="575"/>
      <c r="DD244" s="576">
        <f t="shared" si="641"/>
        <v>0</v>
      </c>
      <c r="DE244" s="577">
        <f t="shared" si="641"/>
        <v>0</v>
      </c>
      <c r="DF244" s="576">
        <f t="shared" si="642"/>
        <v>0</v>
      </c>
      <c r="DG244" s="577">
        <f t="shared" si="642"/>
        <v>0</v>
      </c>
      <c r="DH244" s="576">
        <f t="shared" si="643"/>
        <v>0</v>
      </c>
      <c r="DI244" s="577">
        <f t="shared" si="643"/>
        <v>0</v>
      </c>
      <c r="DJ244" s="576">
        <f t="shared" si="644"/>
        <v>196</v>
      </c>
      <c r="DK244" s="577">
        <f t="shared" si="644"/>
        <v>164</v>
      </c>
      <c r="DL244" s="576">
        <f t="shared" si="644"/>
        <v>0</v>
      </c>
      <c r="DM244" s="577">
        <f t="shared" si="644"/>
        <v>0</v>
      </c>
      <c r="DN244" s="576">
        <f t="shared" si="645"/>
        <v>4.2089792319044053</v>
      </c>
      <c r="DO244" s="577">
        <f t="shared" si="645"/>
        <v>4.6192180535193339</v>
      </c>
      <c r="DP244" s="576">
        <f t="shared" si="646"/>
        <v>824.95992945326338</v>
      </c>
      <c r="DQ244" s="577">
        <f t="shared" si="646"/>
        <v>757.55176077717078</v>
      </c>
      <c r="DR244" s="576">
        <f t="shared" si="647"/>
        <v>0</v>
      </c>
      <c r="DS244" s="577">
        <f t="shared" si="647"/>
        <v>0</v>
      </c>
      <c r="DT244" s="576">
        <f t="shared" si="648"/>
        <v>0</v>
      </c>
      <c r="DU244" s="577">
        <f t="shared" si="648"/>
        <v>0</v>
      </c>
      <c r="DV244" s="574">
        <v>34</v>
      </c>
      <c r="DW244" s="575">
        <v>31</v>
      </c>
      <c r="DX244" s="576">
        <f t="shared" si="649"/>
        <v>0</v>
      </c>
      <c r="DY244" s="577">
        <f t="shared" si="649"/>
        <v>0</v>
      </c>
      <c r="DZ244" s="574">
        <v>38</v>
      </c>
      <c r="EA244" s="575">
        <v>27</v>
      </c>
      <c r="EB244" s="576">
        <f t="shared" si="650"/>
        <v>0</v>
      </c>
      <c r="EC244" s="577">
        <f t="shared" si="650"/>
        <v>0</v>
      </c>
      <c r="ED244" s="574"/>
      <c r="EE244" s="575"/>
      <c r="EF244" s="576">
        <f t="shared" si="651"/>
        <v>0</v>
      </c>
      <c r="EG244" s="577">
        <f t="shared" si="651"/>
        <v>0</v>
      </c>
      <c r="EH244" s="576">
        <f t="shared" si="652"/>
        <v>72</v>
      </c>
      <c r="EI244" s="577">
        <f t="shared" si="652"/>
        <v>58</v>
      </c>
      <c r="EJ244" s="576">
        <f t="shared" si="653"/>
        <v>0</v>
      </c>
      <c r="EK244" s="577">
        <f t="shared" si="653"/>
        <v>0</v>
      </c>
      <c r="EL244" s="574">
        <v>2.94285714285714</v>
      </c>
      <c r="EM244" s="575">
        <v>3.2450980392156898</v>
      </c>
      <c r="EN244" s="576">
        <f t="shared" si="654"/>
        <v>100.05714285714276</v>
      </c>
      <c r="EO244" s="577">
        <f t="shared" si="654"/>
        <v>100.59803921568638</v>
      </c>
      <c r="EP244" s="574">
        <v>3.1578947368421</v>
      </c>
      <c r="EQ244" s="575">
        <v>3.5555555555555598</v>
      </c>
      <c r="ER244" s="576">
        <f t="shared" si="655"/>
        <v>119.9999999999998</v>
      </c>
      <c r="ES244" s="577">
        <f t="shared" si="655"/>
        <v>96.000000000000114</v>
      </c>
      <c r="ET244" s="574"/>
      <c r="EU244" s="575"/>
      <c r="EV244" s="576">
        <f t="shared" si="656"/>
        <v>0</v>
      </c>
      <c r="EW244" s="577">
        <f t="shared" si="656"/>
        <v>0</v>
      </c>
      <c r="EX244" s="576">
        <f t="shared" si="657"/>
        <v>3.0563492063492022</v>
      </c>
      <c r="EY244" s="577">
        <f t="shared" si="657"/>
        <v>3.3896213657876983</v>
      </c>
      <c r="EZ244" s="576">
        <f t="shared" si="658"/>
        <v>220.05714285714257</v>
      </c>
      <c r="FA244" s="577">
        <f t="shared" si="658"/>
        <v>196.5980392156865</v>
      </c>
      <c r="FB244" s="574"/>
      <c r="FC244" s="575"/>
      <c r="FD244" s="576">
        <f t="shared" si="659"/>
        <v>0</v>
      </c>
      <c r="FE244" s="577">
        <f t="shared" si="659"/>
        <v>0</v>
      </c>
      <c r="FF244" s="574"/>
      <c r="FG244" s="575"/>
      <c r="FH244" s="576">
        <f t="shared" si="660"/>
        <v>0</v>
      </c>
      <c r="FI244" s="577">
        <f t="shared" si="660"/>
        <v>0</v>
      </c>
      <c r="FJ244" s="574"/>
      <c r="FK244" s="575"/>
      <c r="FL244" s="576">
        <f t="shared" si="661"/>
        <v>0</v>
      </c>
      <c r="FM244" s="577">
        <f t="shared" si="661"/>
        <v>0</v>
      </c>
      <c r="FN244" s="576">
        <f t="shared" si="662"/>
        <v>0</v>
      </c>
      <c r="FO244" s="577">
        <f t="shared" si="662"/>
        <v>0</v>
      </c>
      <c r="FP244" s="576">
        <f t="shared" si="663"/>
        <v>0</v>
      </c>
      <c r="FQ244" s="577">
        <f t="shared" si="663"/>
        <v>0</v>
      </c>
      <c r="FR244" s="574"/>
      <c r="FS244" s="575"/>
      <c r="FT244" s="576">
        <f t="shared" si="664"/>
        <v>0</v>
      </c>
      <c r="FU244" s="577">
        <f t="shared" si="664"/>
        <v>0</v>
      </c>
      <c r="FV244" s="574"/>
      <c r="FW244" s="575"/>
      <c r="FX244" s="576">
        <f t="shared" si="665"/>
        <v>0</v>
      </c>
      <c r="FY244" s="577">
        <f t="shared" si="665"/>
        <v>0</v>
      </c>
      <c r="FZ244" s="574"/>
      <c r="GA244" s="575"/>
      <c r="GB244" s="576">
        <f t="shared" si="666"/>
        <v>0</v>
      </c>
      <c r="GC244" s="577">
        <f t="shared" si="666"/>
        <v>0</v>
      </c>
      <c r="GD244" s="576">
        <f t="shared" si="667"/>
        <v>128</v>
      </c>
      <c r="GE244" s="577">
        <f t="shared" si="667"/>
        <v>91</v>
      </c>
      <c r="GF244" s="576">
        <f t="shared" si="667"/>
        <v>0</v>
      </c>
      <c r="GG244" s="577">
        <f t="shared" si="667"/>
        <v>0</v>
      </c>
      <c r="GH244" s="576">
        <f t="shared" si="668"/>
        <v>426.81904761904786</v>
      </c>
      <c r="GI244" s="577">
        <f t="shared" si="668"/>
        <v>320.27017036322741</v>
      </c>
      <c r="GJ244" s="590"/>
      <c r="GK244" s="577" t="str">
        <f t="shared" si="601"/>
        <v/>
      </c>
      <c r="GL244" s="576">
        <f t="shared" si="669"/>
        <v>140</v>
      </c>
      <c r="GM244" s="577">
        <f t="shared" si="669"/>
        <v>131</v>
      </c>
      <c r="GN244" s="576">
        <f t="shared" si="669"/>
        <v>0</v>
      </c>
      <c r="GO244" s="577">
        <f t="shared" si="669"/>
        <v>0</v>
      </c>
      <c r="GP244" s="576">
        <f t="shared" si="670"/>
        <v>618.19802469135811</v>
      </c>
      <c r="GQ244" s="577">
        <f t="shared" si="670"/>
        <v>633.87962962962979</v>
      </c>
      <c r="GR244" s="576">
        <f t="shared" si="671"/>
        <v>0</v>
      </c>
      <c r="GS244" s="577">
        <f t="shared" si="671"/>
        <v>0</v>
      </c>
      <c r="GT244" s="576">
        <f t="shared" si="672"/>
        <v>268</v>
      </c>
      <c r="GU244" s="577">
        <f t="shared" si="672"/>
        <v>222</v>
      </c>
      <c r="GV244" s="576">
        <f t="shared" si="672"/>
        <v>0</v>
      </c>
      <c r="GW244" s="577">
        <f t="shared" si="672"/>
        <v>0</v>
      </c>
      <c r="GX244" s="576">
        <f t="shared" si="673"/>
        <v>1045.0170723104061</v>
      </c>
      <c r="GY244" s="577">
        <f t="shared" si="673"/>
        <v>954.1497999928572</v>
      </c>
      <c r="GZ244" s="576" t="str">
        <f t="shared" si="673"/>
        <v/>
      </c>
      <c r="HA244" s="577" t="str">
        <f t="shared" si="673"/>
        <v/>
      </c>
      <c r="HB244" s="576">
        <f t="shared" si="674"/>
        <v>0</v>
      </c>
      <c r="HC244" s="577">
        <f t="shared" si="674"/>
        <v>0</v>
      </c>
      <c r="HD244" s="576">
        <f t="shared" si="674"/>
        <v>0</v>
      </c>
      <c r="HE244" s="577">
        <f t="shared" si="674"/>
        <v>0</v>
      </c>
      <c r="HF244" s="576" t="str">
        <f t="shared" si="675"/>
        <v/>
      </c>
      <c r="HG244" s="577" t="str">
        <f t="shared" si="675"/>
        <v/>
      </c>
      <c r="HH244" s="576" t="str">
        <f t="shared" si="676"/>
        <v/>
      </c>
      <c r="HI244" s="577" t="str">
        <f t="shared" si="676"/>
        <v/>
      </c>
      <c r="HJ244" s="576">
        <f t="shared" si="677"/>
        <v>1045.0170723104059</v>
      </c>
      <c r="HK244" s="577">
        <f t="shared" si="677"/>
        <v>954.14979999285731</v>
      </c>
      <c r="HL244" s="576" t="str">
        <f t="shared" si="678"/>
        <v/>
      </c>
      <c r="HM244" s="577" t="str">
        <f t="shared" si="678"/>
        <v/>
      </c>
    </row>
    <row r="245" spans="1:221">
      <c r="A245" s="108" t="s">
        <v>614</v>
      </c>
      <c r="B245" s="591"/>
      <c r="C245" s="591"/>
      <c r="D245" s="591"/>
      <c r="E245" s="591"/>
      <c r="F245" s="574"/>
      <c r="G245" s="575"/>
      <c r="H245" s="574"/>
      <c r="I245" s="575"/>
      <c r="J245" s="576"/>
      <c r="K245" s="577"/>
      <c r="L245" s="574"/>
      <c r="M245" s="575"/>
      <c r="N245" s="581"/>
      <c r="O245" s="582"/>
      <c r="P245" s="581"/>
      <c r="Q245" s="582"/>
      <c r="R245" s="574"/>
      <c r="S245" s="575"/>
      <c r="T245" s="576"/>
      <c r="U245" s="577"/>
      <c r="V245" s="574"/>
      <c r="W245" s="575"/>
      <c r="X245" s="576"/>
      <c r="Y245" s="577"/>
      <c r="Z245" s="574"/>
      <c r="AA245" s="575"/>
      <c r="AB245" s="576"/>
      <c r="AC245" s="577"/>
      <c r="AD245" s="576"/>
      <c r="AE245" s="577"/>
      <c r="AF245" s="576"/>
      <c r="AG245" s="577"/>
      <c r="AH245" s="574"/>
      <c r="AI245" s="575"/>
      <c r="AJ245" s="576"/>
      <c r="AK245" s="577"/>
      <c r="AL245" s="574"/>
      <c r="AM245" s="575"/>
      <c r="AN245" s="576"/>
      <c r="AO245" s="577"/>
      <c r="AP245" s="574"/>
      <c r="AQ245" s="575"/>
      <c r="AR245" s="576"/>
      <c r="AS245" s="577"/>
      <c r="AT245" s="576"/>
      <c r="AU245" s="577"/>
      <c r="AV245" s="576"/>
      <c r="AW245" s="577"/>
      <c r="AX245" s="574"/>
      <c r="AY245" s="575"/>
      <c r="AZ245" s="576"/>
      <c r="BA245" s="577"/>
      <c r="BB245" s="574"/>
      <c r="BC245" s="575"/>
      <c r="BD245" s="576"/>
      <c r="BE245" s="577"/>
      <c r="BF245" s="574"/>
      <c r="BG245" s="575"/>
      <c r="BH245" s="576"/>
      <c r="BI245" s="577"/>
      <c r="BJ245" s="576"/>
      <c r="BK245" s="577"/>
      <c r="BL245" s="576"/>
      <c r="BM245" s="577"/>
      <c r="BN245" s="574"/>
      <c r="BO245" s="575"/>
      <c r="BP245" s="576"/>
      <c r="BQ245" s="577"/>
      <c r="BR245" s="574"/>
      <c r="BS245" s="575"/>
      <c r="BT245" s="576"/>
      <c r="BU245" s="577"/>
      <c r="BV245" s="574"/>
      <c r="BW245" s="575"/>
      <c r="BX245" s="576"/>
      <c r="BY245" s="577"/>
      <c r="BZ245" s="576"/>
      <c r="CA245" s="577"/>
      <c r="CB245" s="576"/>
      <c r="CC245" s="577"/>
      <c r="CD245" s="574"/>
      <c r="CE245" s="575"/>
      <c r="CF245" s="576"/>
      <c r="CG245" s="577"/>
      <c r="CH245" s="574"/>
      <c r="CI245" s="575"/>
      <c r="CJ245" s="576"/>
      <c r="CK245" s="577"/>
      <c r="CL245" s="574"/>
      <c r="CM245" s="575"/>
      <c r="CN245" s="576"/>
      <c r="CO245" s="577"/>
      <c r="CP245" s="576"/>
      <c r="CQ245" s="577"/>
      <c r="CR245" s="576"/>
      <c r="CS245" s="577"/>
      <c r="CT245" s="574"/>
      <c r="CU245" s="575"/>
      <c r="CV245" s="576"/>
      <c r="CW245" s="577"/>
      <c r="CX245" s="574"/>
      <c r="CY245" s="575"/>
      <c r="CZ245" s="576"/>
      <c r="DA245" s="577"/>
      <c r="DB245" s="574"/>
      <c r="DC245" s="575"/>
      <c r="DD245" s="576"/>
      <c r="DE245" s="577"/>
      <c r="DF245" s="576"/>
      <c r="DG245" s="577"/>
      <c r="DH245" s="576"/>
      <c r="DI245" s="577"/>
      <c r="DJ245" s="576"/>
      <c r="DK245" s="577"/>
      <c r="DL245" s="576"/>
      <c r="DM245" s="577"/>
      <c r="DN245" s="576"/>
      <c r="DO245" s="577"/>
      <c r="DP245" s="576"/>
      <c r="DQ245" s="577"/>
      <c r="DR245" s="576"/>
      <c r="DS245" s="577"/>
      <c r="DT245" s="576"/>
      <c r="DU245" s="577"/>
      <c r="DV245" s="574"/>
      <c r="DW245" s="575"/>
      <c r="DX245" s="576"/>
      <c r="DY245" s="577"/>
      <c r="DZ245" s="574"/>
      <c r="EA245" s="575"/>
      <c r="EB245" s="576"/>
      <c r="EC245" s="577"/>
      <c r="ED245" s="574"/>
      <c r="EE245" s="575"/>
      <c r="EF245" s="576"/>
      <c r="EG245" s="577"/>
      <c r="EH245" s="576"/>
      <c r="EI245" s="577"/>
      <c r="EJ245" s="576"/>
      <c r="EK245" s="577"/>
      <c r="EL245" s="574"/>
      <c r="EM245" s="575"/>
      <c r="EN245" s="576"/>
      <c r="EO245" s="577"/>
      <c r="EP245" s="574"/>
      <c r="EQ245" s="575"/>
      <c r="ER245" s="576"/>
      <c r="ES245" s="577"/>
      <c r="ET245" s="574"/>
      <c r="EU245" s="575"/>
      <c r="EV245" s="576"/>
      <c r="EW245" s="577"/>
      <c r="EX245" s="576"/>
      <c r="EY245" s="577"/>
      <c r="EZ245" s="576"/>
      <c r="FA245" s="577"/>
      <c r="FB245" s="574"/>
      <c r="FC245" s="575"/>
      <c r="FD245" s="576"/>
      <c r="FE245" s="577"/>
      <c r="FF245" s="574"/>
      <c r="FG245" s="575"/>
      <c r="FH245" s="576"/>
      <c r="FI245" s="577"/>
      <c r="FJ245" s="574"/>
      <c r="FK245" s="575"/>
      <c r="FL245" s="576"/>
      <c r="FM245" s="577"/>
      <c r="FN245" s="576"/>
      <c r="FO245" s="577"/>
      <c r="FP245" s="576"/>
      <c r="FQ245" s="577"/>
      <c r="FR245" s="574"/>
      <c r="FS245" s="575"/>
      <c r="FT245" s="576"/>
      <c r="FU245" s="577"/>
      <c r="FV245" s="574"/>
      <c r="FW245" s="575"/>
      <c r="FX245" s="576"/>
      <c r="FY245" s="577"/>
      <c r="FZ245" s="574"/>
      <c r="GA245" s="575"/>
      <c r="GB245" s="576"/>
      <c r="GC245" s="577"/>
      <c r="GD245" s="576"/>
      <c r="GE245" s="577"/>
      <c r="GF245" s="576"/>
      <c r="GG245" s="577"/>
      <c r="GH245" s="576"/>
      <c r="GI245" s="577"/>
      <c r="GJ245" s="590"/>
      <c r="GK245" s="577"/>
      <c r="GL245" s="576"/>
      <c r="GM245" s="577"/>
      <c r="GN245" s="576"/>
      <c r="GO245" s="577"/>
      <c r="GP245" s="576"/>
      <c r="GQ245" s="577"/>
      <c r="GR245" s="576"/>
      <c r="GS245" s="577"/>
      <c r="GT245" s="576"/>
      <c r="GU245" s="577"/>
      <c r="GV245" s="576"/>
      <c r="GW245" s="577"/>
      <c r="GX245" s="576"/>
      <c r="GY245" s="577"/>
      <c r="GZ245" s="576"/>
      <c r="HA245" s="577"/>
      <c r="HB245" s="576"/>
      <c r="HC245" s="577"/>
      <c r="HD245" s="576"/>
      <c r="HE245" s="577"/>
      <c r="HF245" s="576"/>
      <c r="HG245" s="577"/>
      <c r="HH245" s="576"/>
      <c r="HI245" s="577"/>
      <c r="HJ245" s="576"/>
      <c r="HK245" s="577"/>
      <c r="HL245" s="576"/>
      <c r="HM245" s="577"/>
    </row>
    <row r="246" spans="1:221">
      <c r="A246" s="295" t="s">
        <v>857</v>
      </c>
      <c r="B246" s="592"/>
      <c r="C246" s="592"/>
      <c r="D246" s="592"/>
      <c r="E246" s="592"/>
      <c r="F246" s="574"/>
      <c r="G246" s="575"/>
      <c r="H246" s="574"/>
      <c r="I246" s="575"/>
      <c r="J246" s="576"/>
      <c r="K246" s="577"/>
      <c r="L246" s="574"/>
      <c r="M246" s="575"/>
      <c r="N246" s="581"/>
      <c r="O246" s="582"/>
      <c r="P246" s="581"/>
      <c r="Q246" s="582"/>
      <c r="R246" s="574"/>
      <c r="S246" s="575"/>
      <c r="T246" s="576"/>
      <c r="U246" s="577"/>
      <c r="V246" s="574"/>
      <c r="W246" s="575"/>
      <c r="X246" s="576"/>
      <c r="Y246" s="577"/>
      <c r="Z246" s="574"/>
      <c r="AA246" s="575"/>
      <c r="AB246" s="576"/>
      <c r="AC246" s="577"/>
      <c r="AD246" s="576"/>
      <c r="AE246" s="577"/>
      <c r="AF246" s="576"/>
      <c r="AG246" s="577"/>
      <c r="AH246" s="574"/>
      <c r="AI246" s="575"/>
      <c r="AJ246" s="576"/>
      <c r="AK246" s="577"/>
      <c r="AL246" s="574"/>
      <c r="AM246" s="575"/>
      <c r="AN246" s="576"/>
      <c r="AO246" s="577"/>
      <c r="AP246" s="574"/>
      <c r="AQ246" s="575"/>
      <c r="AR246" s="576"/>
      <c r="AS246" s="577"/>
      <c r="AT246" s="576"/>
      <c r="AU246" s="577"/>
      <c r="AV246" s="576"/>
      <c r="AW246" s="577"/>
      <c r="AX246" s="574"/>
      <c r="AY246" s="575"/>
      <c r="AZ246" s="576"/>
      <c r="BA246" s="577"/>
      <c r="BB246" s="574"/>
      <c r="BC246" s="575"/>
      <c r="BD246" s="576"/>
      <c r="BE246" s="577"/>
      <c r="BF246" s="574"/>
      <c r="BG246" s="575"/>
      <c r="BH246" s="576"/>
      <c r="BI246" s="577"/>
      <c r="BJ246" s="576"/>
      <c r="BK246" s="577"/>
      <c r="BL246" s="576"/>
      <c r="BM246" s="577"/>
      <c r="BN246" s="574"/>
      <c r="BO246" s="575"/>
      <c r="BP246" s="576"/>
      <c r="BQ246" s="577"/>
      <c r="BR246" s="574"/>
      <c r="BS246" s="575"/>
      <c r="BT246" s="576"/>
      <c r="BU246" s="577"/>
      <c r="BV246" s="574"/>
      <c r="BW246" s="575"/>
      <c r="BX246" s="576"/>
      <c r="BY246" s="577"/>
      <c r="BZ246" s="576"/>
      <c r="CA246" s="577"/>
      <c r="CB246" s="576"/>
      <c r="CC246" s="577"/>
      <c r="CD246" s="574"/>
      <c r="CE246" s="575"/>
      <c r="CF246" s="576"/>
      <c r="CG246" s="577"/>
      <c r="CH246" s="574"/>
      <c r="CI246" s="575"/>
      <c r="CJ246" s="576"/>
      <c r="CK246" s="577"/>
      <c r="CL246" s="574"/>
      <c r="CM246" s="575"/>
      <c r="CN246" s="576"/>
      <c r="CO246" s="577"/>
      <c r="CP246" s="576"/>
      <c r="CQ246" s="577"/>
      <c r="CR246" s="576"/>
      <c r="CS246" s="577"/>
      <c r="CT246" s="574"/>
      <c r="CU246" s="575"/>
      <c r="CV246" s="576"/>
      <c r="CW246" s="577"/>
      <c r="CX246" s="574"/>
      <c r="CY246" s="575"/>
      <c r="CZ246" s="576"/>
      <c r="DA246" s="577"/>
      <c r="DB246" s="574"/>
      <c r="DC246" s="575"/>
      <c r="DD246" s="576"/>
      <c r="DE246" s="577"/>
      <c r="DF246" s="576"/>
      <c r="DG246" s="577"/>
      <c r="DH246" s="576"/>
      <c r="DI246" s="577"/>
      <c r="DJ246" s="576"/>
      <c r="DK246" s="577"/>
      <c r="DL246" s="576"/>
      <c r="DM246" s="577"/>
      <c r="DN246" s="576"/>
      <c r="DO246" s="577"/>
      <c r="DP246" s="576"/>
      <c r="DQ246" s="577"/>
      <c r="DR246" s="576"/>
      <c r="DS246" s="577"/>
      <c r="DT246" s="576"/>
      <c r="DU246" s="577"/>
      <c r="DV246" s="574"/>
      <c r="DW246" s="575"/>
      <c r="DX246" s="576"/>
      <c r="DY246" s="577"/>
      <c r="DZ246" s="574"/>
      <c r="EA246" s="575"/>
      <c r="EB246" s="576"/>
      <c r="EC246" s="577"/>
      <c r="ED246" s="574"/>
      <c r="EE246" s="575"/>
      <c r="EF246" s="576"/>
      <c r="EG246" s="577"/>
      <c r="EH246" s="576"/>
      <c r="EI246" s="577"/>
      <c r="EJ246" s="576"/>
      <c r="EK246" s="577"/>
      <c r="EL246" s="574"/>
      <c r="EM246" s="575"/>
      <c r="EN246" s="576"/>
      <c r="EO246" s="577"/>
      <c r="EP246" s="574"/>
      <c r="EQ246" s="575"/>
      <c r="ER246" s="576"/>
      <c r="ES246" s="577"/>
      <c r="ET246" s="574"/>
      <c r="EU246" s="575"/>
      <c r="EV246" s="576"/>
      <c r="EW246" s="577"/>
      <c r="EX246" s="576"/>
      <c r="EY246" s="577"/>
      <c r="EZ246" s="576"/>
      <c r="FA246" s="577"/>
      <c r="FB246" s="574"/>
      <c r="FC246" s="575"/>
      <c r="FD246" s="576"/>
      <c r="FE246" s="577"/>
      <c r="FF246" s="574"/>
      <c r="FG246" s="575"/>
      <c r="FH246" s="576"/>
      <c r="FI246" s="577"/>
      <c r="FJ246" s="574"/>
      <c r="FK246" s="575"/>
      <c r="FL246" s="576"/>
      <c r="FM246" s="577"/>
      <c r="FN246" s="576"/>
      <c r="FO246" s="577"/>
      <c r="FP246" s="576"/>
      <c r="FQ246" s="577"/>
      <c r="FR246" s="574"/>
      <c r="FS246" s="575"/>
      <c r="FT246" s="576"/>
      <c r="FU246" s="577"/>
      <c r="FV246" s="574"/>
      <c r="FW246" s="575"/>
      <c r="FX246" s="576"/>
      <c r="FY246" s="577"/>
      <c r="FZ246" s="574"/>
      <c r="GA246" s="575"/>
      <c r="GB246" s="576"/>
      <c r="GC246" s="577"/>
      <c r="GD246" s="576"/>
      <c r="GE246" s="577"/>
      <c r="GF246" s="576"/>
      <c r="GG246" s="577"/>
      <c r="GH246" s="576"/>
      <c r="GI246" s="577"/>
      <c r="GJ246" s="590"/>
      <c r="GK246" s="577"/>
      <c r="GL246" s="576"/>
      <c r="GM246" s="577"/>
      <c r="GN246" s="576"/>
      <c r="GO246" s="577"/>
      <c r="GP246" s="576"/>
      <c r="GQ246" s="577"/>
      <c r="GR246" s="576"/>
      <c r="GS246" s="577"/>
      <c r="GT246" s="576"/>
      <c r="GU246" s="577"/>
      <c r="GV246" s="576"/>
      <c r="GW246" s="577"/>
      <c r="GX246" s="576"/>
      <c r="GY246" s="577"/>
      <c r="GZ246" s="576"/>
      <c r="HA246" s="577"/>
      <c r="HB246" s="576"/>
      <c r="HC246" s="577"/>
      <c r="HD246" s="576"/>
      <c r="HE246" s="577"/>
      <c r="HF246" s="576"/>
      <c r="HG246" s="577"/>
      <c r="HH246" s="576"/>
      <c r="HI246" s="577"/>
      <c r="HJ246" s="576"/>
      <c r="HK246" s="577"/>
      <c r="HL246" s="576"/>
      <c r="HM246" s="577"/>
    </row>
    <row r="247" spans="1:221" s="26" customFormat="1" ht="13.5" customHeight="1">
      <c r="A247" s="593" t="s">
        <v>615</v>
      </c>
      <c r="B247" s="112" t="s">
        <v>616</v>
      </c>
      <c r="C247" s="526"/>
      <c r="D247" s="111">
        <v>220862</v>
      </c>
      <c r="E247" s="111">
        <v>1</v>
      </c>
      <c r="F247" s="574">
        <v>3068</v>
      </c>
      <c r="G247" s="575">
        <v>3109</v>
      </c>
      <c r="H247" s="574"/>
      <c r="I247" s="575"/>
      <c r="J247" s="576">
        <f t="shared" ref="J247:K268" si="679">F247-H247</f>
        <v>3068</v>
      </c>
      <c r="K247" s="577">
        <f t="shared" si="679"/>
        <v>3109</v>
      </c>
      <c r="L247" s="574"/>
      <c r="M247" s="575"/>
      <c r="N247" s="576">
        <f t="shared" ref="N247:Q268" si="680">+R247+V247+Z247+BN247+BR247+BV247+DV247+DZ247+ED247+FR247</f>
        <v>3068</v>
      </c>
      <c r="O247" s="577">
        <f t="shared" si="680"/>
        <v>3109</v>
      </c>
      <c r="P247" s="581">
        <f t="shared" si="680"/>
        <v>0</v>
      </c>
      <c r="Q247" s="582">
        <f t="shared" si="680"/>
        <v>0</v>
      </c>
      <c r="R247" s="574">
        <v>152</v>
      </c>
      <c r="S247" s="575">
        <v>62</v>
      </c>
      <c r="T247" s="576">
        <f t="shared" ref="T247:U268" si="681">IF(AX247&gt;0,R247,)</f>
        <v>0</v>
      </c>
      <c r="U247" s="577">
        <f t="shared" si="681"/>
        <v>0</v>
      </c>
      <c r="V247" s="574">
        <v>3</v>
      </c>
      <c r="W247" s="575">
        <v>0</v>
      </c>
      <c r="X247" s="576">
        <f t="shared" ref="X247:Y268" si="682">IF(BB247&gt;0,V247,)</f>
        <v>0</v>
      </c>
      <c r="Y247" s="577">
        <f t="shared" si="682"/>
        <v>0</v>
      </c>
      <c r="Z247" s="574"/>
      <c r="AA247" s="575"/>
      <c r="AB247" s="576">
        <f t="shared" ref="AB247:AC268" si="683">IF(BF247&gt;0,Z247,)</f>
        <v>0</v>
      </c>
      <c r="AC247" s="577">
        <f t="shared" si="683"/>
        <v>0</v>
      </c>
      <c r="AD247" s="576">
        <f t="shared" ref="AD247:AE268" si="684">R247+V247+Z247</f>
        <v>155</v>
      </c>
      <c r="AE247" s="577">
        <f t="shared" si="684"/>
        <v>62</v>
      </c>
      <c r="AF247" s="576">
        <f t="shared" ref="AF247:AG268" si="685">IF(BJ247&gt;0,AD247,)</f>
        <v>0</v>
      </c>
      <c r="AG247" s="577">
        <f t="shared" si="685"/>
        <v>0</v>
      </c>
      <c r="AH247" s="574">
        <v>4.3</v>
      </c>
      <c r="AI247" s="575">
        <v>5.3979999999999997</v>
      </c>
      <c r="AJ247" s="576">
        <f t="shared" ref="AJ247:AK268" si="686">IF(R247&gt;0,(R247*AH247),)</f>
        <v>653.6</v>
      </c>
      <c r="AK247" s="577">
        <f t="shared" si="686"/>
        <v>334.67599999999999</v>
      </c>
      <c r="AL247" s="574">
        <v>4.444</v>
      </c>
      <c r="AM247" s="575">
        <v>0</v>
      </c>
      <c r="AN247" s="576">
        <f t="shared" ref="AN247:AO268" si="687">IF(V247&gt;0,(V247*AL247),)</f>
        <v>13.332000000000001</v>
      </c>
      <c r="AO247" s="577">
        <f t="shared" si="687"/>
        <v>0</v>
      </c>
      <c r="AP247" s="574"/>
      <c r="AQ247" s="575"/>
      <c r="AR247" s="576">
        <f t="shared" ref="AR247:AS268" si="688">IF(Z247&gt;0,(Z247*AP247),)</f>
        <v>0</v>
      </c>
      <c r="AS247" s="577">
        <f t="shared" si="688"/>
        <v>0</v>
      </c>
      <c r="AT247" s="576">
        <f t="shared" ref="AT247:AU268" si="689">IF(AD247&gt;0,((AJ247+AN247+AR247)/AD247),)</f>
        <v>4.3027870967741935</v>
      </c>
      <c r="AU247" s="577">
        <f t="shared" si="689"/>
        <v>5.3979999999999997</v>
      </c>
      <c r="AV247" s="576">
        <f t="shared" ref="AV247:AW268" si="690">IF(AD247&gt;0,(AD247*AT247),)</f>
        <v>666.93200000000002</v>
      </c>
      <c r="AW247" s="577">
        <f t="shared" si="690"/>
        <v>334.67599999999999</v>
      </c>
      <c r="AX247" s="574"/>
      <c r="AY247" s="575"/>
      <c r="AZ247" s="576">
        <f t="shared" ref="AZ247:BA268" si="691">IF(T247&gt;0,(T247*AX247),)</f>
        <v>0</v>
      </c>
      <c r="BA247" s="577">
        <f t="shared" si="691"/>
        <v>0</v>
      </c>
      <c r="BB247" s="574"/>
      <c r="BC247" s="575"/>
      <c r="BD247" s="576">
        <f t="shared" ref="BD247:BE268" si="692">IF(X247&gt;0,(X247*BB247),)</f>
        <v>0</v>
      </c>
      <c r="BE247" s="577">
        <f t="shared" si="692"/>
        <v>0</v>
      </c>
      <c r="BF247" s="574"/>
      <c r="BG247" s="575"/>
      <c r="BH247" s="576">
        <f t="shared" ref="BH247:BI268" si="693">IF(AB247&gt;0,(AB247*BF247),)</f>
        <v>0</v>
      </c>
      <c r="BI247" s="577">
        <f t="shared" si="693"/>
        <v>0</v>
      </c>
      <c r="BJ247" s="576">
        <f t="shared" ref="BJ247:BK268" si="694">IF((AZ247+BD247+BH247)&gt;0,((AZ247+BD247+BH247)/AD247),)</f>
        <v>0</v>
      </c>
      <c r="BK247" s="577">
        <f t="shared" si="694"/>
        <v>0</v>
      </c>
      <c r="BL247" s="576">
        <f t="shared" ref="BL247:BM268" si="695">IF(AF247&gt;0,(AD247*BJ247),)</f>
        <v>0</v>
      </c>
      <c r="BM247" s="577">
        <f t="shared" si="695"/>
        <v>0</v>
      </c>
      <c r="BN247" s="574">
        <v>1148</v>
      </c>
      <c r="BO247" s="575">
        <v>1228</v>
      </c>
      <c r="BP247" s="576">
        <f t="shared" ref="BP247:BQ268" si="696">IF(CT247&gt;0,BN247,)</f>
        <v>0</v>
      </c>
      <c r="BQ247" s="577">
        <f t="shared" si="696"/>
        <v>0</v>
      </c>
      <c r="BR247" s="574">
        <v>47</v>
      </c>
      <c r="BS247" s="575">
        <v>46</v>
      </c>
      <c r="BT247" s="576">
        <f t="shared" ref="BT247:BU268" si="697">IF(CX247&gt;0,BR247,)</f>
        <v>0</v>
      </c>
      <c r="BU247" s="577">
        <f t="shared" si="697"/>
        <v>0</v>
      </c>
      <c r="BV247" s="574"/>
      <c r="BW247" s="575"/>
      <c r="BX247" s="576">
        <f t="shared" ref="BX247:BY268" si="698">IF(DB247&gt;0,BV247,)</f>
        <v>0</v>
      </c>
      <c r="BY247" s="577">
        <f t="shared" si="698"/>
        <v>0</v>
      </c>
      <c r="BZ247" s="576">
        <f t="shared" ref="BZ247:CA268" si="699">BN247+BR247+BV247</f>
        <v>1195</v>
      </c>
      <c r="CA247" s="577">
        <f t="shared" si="699"/>
        <v>1274</v>
      </c>
      <c r="CB247" s="576">
        <f t="shared" ref="CB247:CC268" si="700">IF(DF247&gt;0,BZ247,)</f>
        <v>0</v>
      </c>
      <c r="CC247" s="577">
        <f t="shared" si="700"/>
        <v>0</v>
      </c>
      <c r="CD247" s="574">
        <v>5.1180000000000003</v>
      </c>
      <c r="CE247" s="575">
        <v>4.8140000000000001</v>
      </c>
      <c r="CF247" s="576">
        <f t="shared" ref="CF247:CG268" si="701">IF(BN247&gt;0,(BN247*CD247),)</f>
        <v>5875.4639999999999</v>
      </c>
      <c r="CG247" s="577">
        <f t="shared" si="701"/>
        <v>5911.5919999999996</v>
      </c>
      <c r="CH247" s="574">
        <v>5.7939999999999996</v>
      </c>
      <c r="CI247" s="575">
        <v>5.399</v>
      </c>
      <c r="CJ247" s="576">
        <f t="shared" ref="CJ247:CK268" si="702">IF(BR247&gt;0,(BR247*CH247),)</f>
        <v>272.31799999999998</v>
      </c>
      <c r="CK247" s="577">
        <f t="shared" si="702"/>
        <v>248.35400000000001</v>
      </c>
      <c r="CL247" s="574"/>
      <c r="CM247" s="575"/>
      <c r="CN247" s="576">
        <f t="shared" ref="CN247:CO268" si="703">IF(BV247&gt;0,(BV247*CL247),)</f>
        <v>0</v>
      </c>
      <c r="CO247" s="577">
        <f t="shared" si="703"/>
        <v>0</v>
      </c>
      <c r="CP247" s="576">
        <f t="shared" ref="CP247:CQ268" si="704">IF(BZ247&gt;0,((CF247+CJ247+CN247)/BZ247),)</f>
        <v>5.1445874476987452</v>
      </c>
      <c r="CQ247" s="577">
        <f t="shared" si="704"/>
        <v>4.8351224489795914</v>
      </c>
      <c r="CR247" s="576">
        <f t="shared" ref="CR247:CS268" si="705">IF(BZ247&gt;0,(BZ247*CP247),)</f>
        <v>6147.7820000000002</v>
      </c>
      <c r="CS247" s="577">
        <f t="shared" si="705"/>
        <v>6159.9459999999999</v>
      </c>
      <c r="CT247" s="574"/>
      <c r="CU247" s="575"/>
      <c r="CV247" s="576">
        <f t="shared" ref="CV247:CW268" si="706">IF(BP247&gt;0,(BP247*CT247),)</f>
        <v>0</v>
      </c>
      <c r="CW247" s="577">
        <f t="shared" si="706"/>
        <v>0</v>
      </c>
      <c r="CX247" s="574"/>
      <c r="CY247" s="575"/>
      <c r="CZ247" s="576">
        <f t="shared" ref="CZ247:DA268" si="707">IF(BT247&gt;0,(BT247*CX247),)</f>
        <v>0</v>
      </c>
      <c r="DA247" s="577">
        <f t="shared" si="707"/>
        <v>0</v>
      </c>
      <c r="DB247" s="574"/>
      <c r="DC247" s="575"/>
      <c r="DD247" s="576">
        <f t="shared" ref="DD247:DE268" si="708">IF(BX247&gt;0,(BX247*DB247),)</f>
        <v>0</v>
      </c>
      <c r="DE247" s="577">
        <f t="shared" si="708"/>
        <v>0</v>
      </c>
      <c r="DF247" s="576">
        <f t="shared" ref="DF247:DG268" si="709">IF((CV247+CZ247+DD247)&gt;0,((CV247+CZ247+DD247)/BZ247),)</f>
        <v>0</v>
      </c>
      <c r="DG247" s="577">
        <f t="shared" si="709"/>
        <v>0</v>
      </c>
      <c r="DH247" s="576">
        <f t="shared" ref="DH247:DI268" si="710">IF(CB247&gt;0,(BZ247*DF247),)</f>
        <v>0</v>
      </c>
      <c r="DI247" s="577">
        <f t="shared" si="710"/>
        <v>0</v>
      </c>
      <c r="DJ247" s="576">
        <f t="shared" ref="DJ247:DM268" si="711">AD247+BZ247</f>
        <v>1350</v>
      </c>
      <c r="DK247" s="577">
        <f t="shared" si="711"/>
        <v>1336</v>
      </c>
      <c r="DL247" s="576">
        <f t="shared" si="711"/>
        <v>0</v>
      </c>
      <c r="DM247" s="577">
        <f t="shared" si="711"/>
        <v>0</v>
      </c>
      <c r="DN247" s="576">
        <f t="shared" ref="DN247:DO268" si="712">IF(DJ247&gt;0,((AD247*AT247)+(BZ247*CP247))/DJ247,)</f>
        <v>5.0479362962962959</v>
      </c>
      <c r="DO247" s="577">
        <f t="shared" si="712"/>
        <v>4.8612440119760478</v>
      </c>
      <c r="DP247" s="576">
        <f t="shared" ref="DP247:DQ268" si="713">IF(DJ247&gt;0,(DJ247*DN247),)</f>
        <v>6814.7139999999999</v>
      </c>
      <c r="DQ247" s="577">
        <f t="shared" si="713"/>
        <v>6494.6220000000003</v>
      </c>
      <c r="DR247" s="576">
        <f t="shared" ref="DR247:DS268" si="714">IF(DL247&gt;0,((AF247*BJ247)+(CB247*DF247))/DL247,)</f>
        <v>0</v>
      </c>
      <c r="DS247" s="577">
        <f t="shared" si="714"/>
        <v>0</v>
      </c>
      <c r="DT247" s="576">
        <f t="shared" ref="DT247:DU268" si="715">IF(DL247&gt;0,(DL247*DR247),)</f>
        <v>0</v>
      </c>
      <c r="DU247" s="577">
        <f t="shared" si="715"/>
        <v>0</v>
      </c>
      <c r="DV247" s="574">
        <v>697</v>
      </c>
      <c r="DW247" s="575">
        <v>734</v>
      </c>
      <c r="DX247" s="576">
        <f t="shared" ref="DX247:DY268" si="716">IF(FB247&gt;0,DV247,)</f>
        <v>0</v>
      </c>
      <c r="DY247" s="577">
        <f t="shared" si="716"/>
        <v>0</v>
      </c>
      <c r="DZ247" s="574">
        <v>249</v>
      </c>
      <c r="EA247" s="575">
        <v>232</v>
      </c>
      <c r="EB247" s="576">
        <f t="shared" ref="EB247:EC268" si="717">IF(FF247&gt;0,DZ247,)</f>
        <v>0</v>
      </c>
      <c r="EC247" s="577">
        <f t="shared" si="717"/>
        <v>0</v>
      </c>
      <c r="ED247" s="574"/>
      <c r="EE247" s="575"/>
      <c r="EF247" s="576">
        <f t="shared" ref="EF247:EG268" si="718">IF(FJ247&gt;0,ED247,)</f>
        <v>0</v>
      </c>
      <c r="EG247" s="577">
        <f t="shared" si="718"/>
        <v>0</v>
      </c>
      <c r="EH247" s="576">
        <f t="shared" ref="EH247:EI268" si="719">DV247+DZ247+ED247</f>
        <v>946</v>
      </c>
      <c r="EI247" s="577">
        <f t="shared" si="719"/>
        <v>966</v>
      </c>
      <c r="EJ247" s="576">
        <f t="shared" ref="EJ247:EK268" si="720">IF(FN247&gt;0,EH247,)</f>
        <v>0</v>
      </c>
      <c r="EK247" s="577">
        <f t="shared" si="720"/>
        <v>0</v>
      </c>
      <c r="EL247" s="574">
        <v>7.0529999999999999</v>
      </c>
      <c r="EM247" s="575">
        <v>6.5670000000000002</v>
      </c>
      <c r="EN247" s="576">
        <f t="shared" ref="EN247:EO268" si="721">IF(DV247&gt;0,(DV247*EL247),)</f>
        <v>4915.9409999999998</v>
      </c>
      <c r="EO247" s="577">
        <f t="shared" si="721"/>
        <v>4820.1779999999999</v>
      </c>
      <c r="EP247" s="574">
        <v>9.4740000000000002</v>
      </c>
      <c r="EQ247" s="575">
        <v>9.8030000000000008</v>
      </c>
      <c r="ER247" s="576">
        <f t="shared" ref="ER247:ES268" si="722">IF(DZ247&gt;0,(DZ247*EP247),)</f>
        <v>2359.0259999999998</v>
      </c>
      <c r="ES247" s="577">
        <f t="shared" si="722"/>
        <v>2274.2960000000003</v>
      </c>
      <c r="ET247" s="574"/>
      <c r="EU247" s="575"/>
      <c r="EV247" s="576">
        <f t="shared" ref="EV247:EW268" si="723">IF(ED247&gt;0,(ED247*ET247),)</f>
        <v>0</v>
      </c>
      <c r="EW247" s="577">
        <f t="shared" si="723"/>
        <v>0</v>
      </c>
      <c r="EX247" s="576">
        <f t="shared" ref="EX247:EY268" si="724">IF(EH247&gt;0,((EN247+ER247+EV247)/EH247),)</f>
        <v>7.6902399577167015</v>
      </c>
      <c r="EY247" s="577">
        <f t="shared" si="724"/>
        <v>7.3441759834368527</v>
      </c>
      <c r="EZ247" s="576">
        <f t="shared" ref="EZ247:FA268" si="725">IF(EH247&gt;0,(EH247*EX247),)</f>
        <v>7274.9669999999996</v>
      </c>
      <c r="FA247" s="577">
        <f t="shared" si="725"/>
        <v>7094.4740000000002</v>
      </c>
      <c r="FB247" s="574"/>
      <c r="FC247" s="575"/>
      <c r="FD247" s="576">
        <f t="shared" ref="FD247:FE268" si="726">IF(DX247&gt;0,(DX247*FB247),)</f>
        <v>0</v>
      </c>
      <c r="FE247" s="577">
        <f t="shared" si="726"/>
        <v>0</v>
      </c>
      <c r="FF247" s="574"/>
      <c r="FG247" s="575"/>
      <c r="FH247" s="576">
        <f t="shared" ref="FH247:FI268" si="727">IF(EB247&gt;0,(EB247*FF247),)</f>
        <v>0</v>
      </c>
      <c r="FI247" s="577">
        <f t="shared" si="727"/>
        <v>0</v>
      </c>
      <c r="FJ247" s="574"/>
      <c r="FK247" s="575"/>
      <c r="FL247" s="576">
        <f t="shared" ref="FL247:FM268" si="728">IF(EF247&gt;0,(EF247*FJ247),)</f>
        <v>0</v>
      </c>
      <c r="FM247" s="577">
        <f t="shared" si="728"/>
        <v>0</v>
      </c>
      <c r="FN247" s="576">
        <f t="shared" ref="FN247:FO268" si="729">IF((FD247+FH247+FL247)&gt;0,((FD247+FH247+FL247)/EH247),)</f>
        <v>0</v>
      </c>
      <c r="FO247" s="577">
        <f t="shared" si="729"/>
        <v>0</v>
      </c>
      <c r="FP247" s="576">
        <f t="shared" ref="FP247:FQ268" si="730">IF(EH247&gt;0,(EH247*FN247),)</f>
        <v>0</v>
      </c>
      <c r="FQ247" s="577">
        <f t="shared" si="730"/>
        <v>0</v>
      </c>
      <c r="FR247" s="574">
        <v>772</v>
      </c>
      <c r="FS247" s="575">
        <v>807</v>
      </c>
      <c r="FT247" s="576">
        <f t="shared" ref="FT247:FU268" si="731">IF(FZ247&gt;0,FR247,)</f>
        <v>0</v>
      </c>
      <c r="FU247" s="577">
        <f>IF(GA247&gt;0,#REF!,)</f>
        <v>0</v>
      </c>
      <c r="FV247" s="574">
        <v>4.3949999999999996</v>
      </c>
      <c r="FW247" s="575">
        <v>4.2069999999999999</v>
      </c>
      <c r="FX247" s="576">
        <f t="shared" ref="FX247:FY268" si="732">IF(FR247&gt;0,(FR247*FV247),)</f>
        <v>3392.9399999999996</v>
      </c>
      <c r="FY247" s="577">
        <f t="shared" si="732"/>
        <v>3395.049</v>
      </c>
      <c r="FZ247" s="574"/>
      <c r="GA247" s="575"/>
      <c r="GB247" s="576">
        <f t="shared" ref="GB247:GC268" si="733">IF(FZ247&gt;0,(FR247*FZ247),)</f>
        <v>0</v>
      </c>
      <c r="GC247" s="577">
        <f>IF(GA247&gt;0,(#REF!*GA247),)</f>
        <v>0</v>
      </c>
      <c r="GD247" s="576">
        <f t="shared" ref="GD247:GG268" si="734">(R247+BN247+DV247)</f>
        <v>1997</v>
      </c>
      <c r="GE247" s="577">
        <f t="shared" si="734"/>
        <v>2024</v>
      </c>
      <c r="GF247" s="576">
        <f t="shared" si="734"/>
        <v>0</v>
      </c>
      <c r="GG247" s="577">
        <f t="shared" si="734"/>
        <v>0</v>
      </c>
      <c r="GH247" s="576">
        <f t="shared" ref="GH247:GI268" si="735">IF(GD247&gt;0,(AJ247+CF247+EN247),"")</f>
        <v>11445.005000000001</v>
      </c>
      <c r="GI247" s="577">
        <f t="shared" si="735"/>
        <v>11066.446</v>
      </c>
      <c r="GJ247" s="576" t="str">
        <f t="shared" ref="GJ247:GK268" si="736">IF(GF247&gt;0,(AZ247+CV247+FD247),"")</f>
        <v/>
      </c>
      <c r="GK247" s="577" t="str">
        <f t="shared" si="736"/>
        <v/>
      </c>
      <c r="GL247" s="576">
        <f t="shared" ref="GL247:GO268" si="737">(V247+BR247+DZ247)</f>
        <v>299</v>
      </c>
      <c r="GM247" s="577">
        <f t="shared" si="737"/>
        <v>278</v>
      </c>
      <c r="GN247" s="576">
        <f t="shared" si="737"/>
        <v>0</v>
      </c>
      <c r="GO247" s="577">
        <f t="shared" si="737"/>
        <v>0</v>
      </c>
      <c r="GP247" s="576">
        <f t="shared" ref="GP247:GQ268" si="738">IF(GL247&gt;0,AN247+CJ247+ER247,)</f>
        <v>2644.6759999999999</v>
      </c>
      <c r="GQ247" s="577">
        <f t="shared" si="738"/>
        <v>2522.65</v>
      </c>
      <c r="GR247" s="576">
        <f t="shared" ref="GR247:GS268" si="739">IF(GN247&gt;0,BD247+CZ247+FH247,)</f>
        <v>0</v>
      </c>
      <c r="GS247" s="577">
        <f t="shared" si="739"/>
        <v>0</v>
      </c>
      <c r="GT247" s="576">
        <f t="shared" ref="GT247:GW268" si="740">+GL247+GD247</f>
        <v>2296</v>
      </c>
      <c r="GU247" s="577">
        <f t="shared" si="740"/>
        <v>2302</v>
      </c>
      <c r="GV247" s="576">
        <f t="shared" si="740"/>
        <v>0</v>
      </c>
      <c r="GW247" s="577">
        <f t="shared" si="740"/>
        <v>0</v>
      </c>
      <c r="GX247" s="576">
        <f t="shared" ref="GX247:HA268" si="741">IF(GT247&gt;0,(GH247+GP247),"")</f>
        <v>14089.681</v>
      </c>
      <c r="GY247" s="577">
        <f t="shared" si="741"/>
        <v>13589.096</v>
      </c>
      <c r="GZ247" s="576" t="str">
        <f t="shared" si="741"/>
        <v/>
      </c>
      <c r="HA247" s="577" t="str">
        <f t="shared" si="741"/>
        <v/>
      </c>
      <c r="HB247" s="576">
        <f t="shared" ref="HB247:HE268" si="742">(Z247+BV247+ED247)</f>
        <v>0</v>
      </c>
      <c r="HC247" s="577">
        <f t="shared" si="742"/>
        <v>0</v>
      </c>
      <c r="HD247" s="576">
        <f t="shared" si="742"/>
        <v>0</v>
      </c>
      <c r="HE247" s="577">
        <f t="shared" si="742"/>
        <v>0</v>
      </c>
      <c r="HF247" s="576" t="str">
        <f t="shared" ref="HF247:HG268" si="743">IF(HB247&gt;0,(AR247+CN247+EV247),"")</f>
        <v/>
      </c>
      <c r="HG247" s="577" t="str">
        <f t="shared" si="743"/>
        <v/>
      </c>
      <c r="HH247" s="576" t="str">
        <f t="shared" ref="HH247:HI268" si="744">IF(HD247&gt;0,(BH247+DD247+FL247),"")</f>
        <v/>
      </c>
      <c r="HI247" s="577" t="str">
        <f t="shared" si="744"/>
        <v/>
      </c>
      <c r="HJ247" s="576">
        <f t="shared" ref="HJ247:HK268" si="745">IF((DJ247+EH247+FR247)&gt;0,(DP247+EZ247+FX247),"")</f>
        <v>17482.620999999999</v>
      </c>
      <c r="HK247" s="577">
        <f t="shared" si="745"/>
        <v>16984.145</v>
      </c>
      <c r="HL247" s="576" t="str">
        <f t="shared" ref="HL247:HM268" si="746">IF((DL247+EJ247+FT247)&gt;0,(DT247+FP247+GB247),"")</f>
        <v/>
      </c>
      <c r="HM247" s="577" t="str">
        <f t="shared" si="746"/>
        <v/>
      </c>
    </row>
    <row r="248" spans="1:221">
      <c r="A248" s="593" t="s">
        <v>615</v>
      </c>
      <c r="B248" s="112" t="s">
        <v>617</v>
      </c>
      <c r="C248" s="526"/>
      <c r="D248" s="111">
        <v>221759</v>
      </c>
      <c r="E248" s="111">
        <v>1</v>
      </c>
      <c r="F248" s="574">
        <v>4634</v>
      </c>
      <c r="G248" s="575">
        <v>4698</v>
      </c>
      <c r="H248" s="574"/>
      <c r="I248" s="575"/>
      <c r="J248" s="576">
        <f t="shared" si="679"/>
        <v>4634</v>
      </c>
      <c r="K248" s="577">
        <f t="shared" si="679"/>
        <v>4698</v>
      </c>
      <c r="L248" s="574"/>
      <c r="M248" s="575"/>
      <c r="N248" s="576">
        <f t="shared" si="680"/>
        <v>4631</v>
      </c>
      <c r="O248" s="577">
        <f t="shared" si="680"/>
        <v>4695</v>
      </c>
      <c r="P248" s="581">
        <f t="shared" si="680"/>
        <v>0</v>
      </c>
      <c r="Q248" s="582">
        <f t="shared" si="680"/>
        <v>0</v>
      </c>
      <c r="R248" s="574">
        <v>756</v>
      </c>
      <c r="S248" s="575">
        <v>219</v>
      </c>
      <c r="T248" s="576">
        <f t="shared" si="681"/>
        <v>0</v>
      </c>
      <c r="U248" s="577">
        <f t="shared" si="681"/>
        <v>0</v>
      </c>
      <c r="V248" s="574">
        <v>16</v>
      </c>
      <c r="W248" s="575">
        <v>7</v>
      </c>
      <c r="X248" s="576">
        <f t="shared" si="682"/>
        <v>0</v>
      </c>
      <c r="Y248" s="577">
        <f t="shared" si="682"/>
        <v>0</v>
      </c>
      <c r="Z248" s="574"/>
      <c r="AA248" s="575"/>
      <c r="AB248" s="576">
        <f t="shared" si="683"/>
        <v>0</v>
      </c>
      <c r="AC248" s="577">
        <f t="shared" si="683"/>
        <v>0</v>
      </c>
      <c r="AD248" s="576">
        <f t="shared" si="684"/>
        <v>772</v>
      </c>
      <c r="AE248" s="577">
        <f t="shared" si="684"/>
        <v>226</v>
      </c>
      <c r="AF248" s="576">
        <f t="shared" si="685"/>
        <v>0</v>
      </c>
      <c r="AG248" s="577">
        <f t="shared" si="685"/>
        <v>0</v>
      </c>
      <c r="AH248" s="574">
        <v>4.0259999999999998</v>
      </c>
      <c r="AI248" s="575">
        <v>4.91</v>
      </c>
      <c r="AJ248" s="576">
        <f t="shared" si="686"/>
        <v>3043.6559999999999</v>
      </c>
      <c r="AK248" s="577">
        <f t="shared" si="686"/>
        <v>1075.29</v>
      </c>
      <c r="AL248" s="574">
        <v>4.6879999999999997</v>
      </c>
      <c r="AM248" s="575">
        <v>5.7619999999999996</v>
      </c>
      <c r="AN248" s="576">
        <f t="shared" si="687"/>
        <v>75.007999999999996</v>
      </c>
      <c r="AO248" s="577">
        <f t="shared" si="687"/>
        <v>40.333999999999996</v>
      </c>
      <c r="AP248" s="574"/>
      <c r="AQ248" s="575"/>
      <c r="AR248" s="576">
        <f t="shared" si="688"/>
        <v>0</v>
      </c>
      <c r="AS248" s="577">
        <f t="shared" si="688"/>
        <v>0</v>
      </c>
      <c r="AT248" s="576">
        <f t="shared" si="689"/>
        <v>4.039720207253886</v>
      </c>
      <c r="AU248" s="577">
        <f t="shared" si="689"/>
        <v>4.936389380530974</v>
      </c>
      <c r="AV248" s="576">
        <f t="shared" si="690"/>
        <v>3118.6640000000002</v>
      </c>
      <c r="AW248" s="577">
        <f t="shared" si="690"/>
        <v>1115.624</v>
      </c>
      <c r="AX248" s="574"/>
      <c r="AY248" s="575"/>
      <c r="AZ248" s="576">
        <f t="shared" si="691"/>
        <v>0</v>
      </c>
      <c r="BA248" s="577">
        <f t="shared" si="691"/>
        <v>0</v>
      </c>
      <c r="BB248" s="574"/>
      <c r="BC248" s="575"/>
      <c r="BD248" s="576">
        <f t="shared" si="692"/>
        <v>0</v>
      </c>
      <c r="BE248" s="577">
        <f t="shared" si="692"/>
        <v>0</v>
      </c>
      <c r="BF248" s="574"/>
      <c r="BG248" s="575"/>
      <c r="BH248" s="576">
        <f t="shared" si="693"/>
        <v>0</v>
      </c>
      <c r="BI248" s="577">
        <f t="shared" si="693"/>
        <v>0</v>
      </c>
      <c r="BJ248" s="576">
        <f t="shared" si="694"/>
        <v>0</v>
      </c>
      <c r="BK248" s="577">
        <f t="shared" si="694"/>
        <v>0</v>
      </c>
      <c r="BL248" s="576">
        <f t="shared" si="695"/>
        <v>0</v>
      </c>
      <c r="BM248" s="577">
        <f t="shared" si="695"/>
        <v>0</v>
      </c>
      <c r="BN248" s="574">
        <v>2495</v>
      </c>
      <c r="BO248" s="575">
        <v>3109</v>
      </c>
      <c r="BP248" s="576">
        <f t="shared" si="696"/>
        <v>0</v>
      </c>
      <c r="BQ248" s="577">
        <f t="shared" si="696"/>
        <v>0</v>
      </c>
      <c r="BR248" s="574">
        <v>90</v>
      </c>
      <c r="BS248" s="575">
        <v>86</v>
      </c>
      <c r="BT248" s="576">
        <f t="shared" si="697"/>
        <v>0</v>
      </c>
      <c r="BU248" s="577">
        <f t="shared" si="697"/>
        <v>0</v>
      </c>
      <c r="BV248" s="574"/>
      <c r="BW248" s="575"/>
      <c r="BX248" s="576">
        <f t="shared" si="698"/>
        <v>0</v>
      </c>
      <c r="BY248" s="577">
        <f t="shared" si="698"/>
        <v>0</v>
      </c>
      <c r="BZ248" s="576">
        <f t="shared" si="699"/>
        <v>2585</v>
      </c>
      <c r="CA248" s="577">
        <f t="shared" si="699"/>
        <v>3195</v>
      </c>
      <c r="CB248" s="576">
        <f t="shared" si="700"/>
        <v>0</v>
      </c>
      <c r="CC248" s="577">
        <f t="shared" si="700"/>
        <v>0</v>
      </c>
      <c r="CD248" s="574">
        <v>3.79</v>
      </c>
      <c r="CE248" s="575">
        <v>3.722</v>
      </c>
      <c r="CF248" s="576">
        <f t="shared" si="701"/>
        <v>9456.0499999999993</v>
      </c>
      <c r="CG248" s="577">
        <f t="shared" si="701"/>
        <v>11571.698</v>
      </c>
      <c r="CH248" s="574">
        <v>4.0330000000000004</v>
      </c>
      <c r="CI248" s="575">
        <v>4.1509999999999998</v>
      </c>
      <c r="CJ248" s="576">
        <f t="shared" si="702"/>
        <v>362.97</v>
      </c>
      <c r="CK248" s="577">
        <f t="shared" si="702"/>
        <v>356.98599999999999</v>
      </c>
      <c r="CL248" s="574"/>
      <c r="CM248" s="575"/>
      <c r="CN248" s="576">
        <f t="shared" si="703"/>
        <v>0</v>
      </c>
      <c r="CO248" s="577">
        <f t="shared" si="703"/>
        <v>0</v>
      </c>
      <c r="CP248" s="576">
        <f t="shared" si="704"/>
        <v>3.7984603481624752</v>
      </c>
      <c r="CQ248" s="577">
        <f t="shared" si="704"/>
        <v>3.7335474178403758</v>
      </c>
      <c r="CR248" s="576">
        <f t="shared" si="705"/>
        <v>9819.0199999999986</v>
      </c>
      <c r="CS248" s="577">
        <f t="shared" si="705"/>
        <v>11928.684000000001</v>
      </c>
      <c r="CT248" s="574"/>
      <c r="CU248" s="575"/>
      <c r="CV248" s="576">
        <f t="shared" si="706"/>
        <v>0</v>
      </c>
      <c r="CW248" s="577">
        <f t="shared" si="706"/>
        <v>0</v>
      </c>
      <c r="CX248" s="574"/>
      <c r="CY248" s="575"/>
      <c r="CZ248" s="576">
        <f t="shared" si="707"/>
        <v>0</v>
      </c>
      <c r="DA248" s="577">
        <f t="shared" si="707"/>
        <v>0</v>
      </c>
      <c r="DB248" s="574"/>
      <c r="DC248" s="575"/>
      <c r="DD248" s="576">
        <f t="shared" si="708"/>
        <v>0</v>
      </c>
      <c r="DE248" s="577">
        <f t="shared" si="708"/>
        <v>0</v>
      </c>
      <c r="DF248" s="576">
        <f t="shared" si="709"/>
        <v>0</v>
      </c>
      <c r="DG248" s="577">
        <f t="shared" si="709"/>
        <v>0</v>
      </c>
      <c r="DH248" s="576">
        <f t="shared" si="710"/>
        <v>0</v>
      </c>
      <c r="DI248" s="577">
        <f t="shared" si="710"/>
        <v>0</v>
      </c>
      <c r="DJ248" s="576">
        <f t="shared" si="711"/>
        <v>3357</v>
      </c>
      <c r="DK248" s="577">
        <f t="shared" si="711"/>
        <v>3421</v>
      </c>
      <c r="DL248" s="576">
        <f t="shared" si="711"/>
        <v>0</v>
      </c>
      <c r="DM248" s="577">
        <f t="shared" si="711"/>
        <v>0</v>
      </c>
      <c r="DN248" s="576">
        <f t="shared" si="712"/>
        <v>3.8539422103068213</v>
      </c>
      <c r="DO248" s="577">
        <f t="shared" si="712"/>
        <v>3.8130102309266301</v>
      </c>
      <c r="DP248" s="576">
        <f t="shared" si="713"/>
        <v>12937.683999999999</v>
      </c>
      <c r="DQ248" s="577">
        <f t="shared" si="713"/>
        <v>13044.308000000001</v>
      </c>
      <c r="DR248" s="576">
        <f t="shared" si="714"/>
        <v>0</v>
      </c>
      <c r="DS248" s="577">
        <f t="shared" si="714"/>
        <v>0</v>
      </c>
      <c r="DT248" s="576">
        <f t="shared" si="715"/>
        <v>0</v>
      </c>
      <c r="DU248" s="577">
        <f t="shared" si="715"/>
        <v>0</v>
      </c>
      <c r="DV248" s="574">
        <v>730</v>
      </c>
      <c r="DW248" s="575">
        <v>772</v>
      </c>
      <c r="DX248" s="576">
        <f t="shared" si="716"/>
        <v>0</v>
      </c>
      <c r="DY248" s="577">
        <f t="shared" si="716"/>
        <v>0</v>
      </c>
      <c r="DZ248" s="574">
        <v>151</v>
      </c>
      <c r="EA248" s="575">
        <v>127</v>
      </c>
      <c r="EB248" s="576">
        <f t="shared" si="717"/>
        <v>0</v>
      </c>
      <c r="EC248" s="577">
        <f t="shared" si="717"/>
        <v>0</v>
      </c>
      <c r="ED248" s="574"/>
      <c r="EE248" s="575"/>
      <c r="EF248" s="576">
        <f t="shared" si="718"/>
        <v>0</v>
      </c>
      <c r="EG248" s="577">
        <f t="shared" si="718"/>
        <v>0</v>
      </c>
      <c r="EH248" s="576">
        <f t="shared" si="719"/>
        <v>881</v>
      </c>
      <c r="EI248" s="577">
        <f t="shared" si="719"/>
        <v>899</v>
      </c>
      <c r="EJ248" s="576">
        <f t="shared" si="720"/>
        <v>0</v>
      </c>
      <c r="EK248" s="577">
        <f t="shared" si="720"/>
        <v>0</v>
      </c>
      <c r="EL248" s="574">
        <v>5.641</v>
      </c>
      <c r="EM248" s="575">
        <v>5.5410000000000004</v>
      </c>
      <c r="EN248" s="576">
        <f t="shared" si="721"/>
        <v>4117.93</v>
      </c>
      <c r="EO248" s="577">
        <f t="shared" si="721"/>
        <v>4277.652</v>
      </c>
      <c r="EP248" s="574">
        <v>7.6449999999999996</v>
      </c>
      <c r="EQ248" s="575">
        <v>6.5510000000000002</v>
      </c>
      <c r="ER248" s="576">
        <f t="shared" si="722"/>
        <v>1154.395</v>
      </c>
      <c r="ES248" s="577">
        <f t="shared" si="722"/>
        <v>831.97699999999998</v>
      </c>
      <c r="ET248" s="574"/>
      <c r="EU248" s="575"/>
      <c r="EV248" s="576">
        <f t="shared" si="723"/>
        <v>0</v>
      </c>
      <c r="EW248" s="577">
        <f t="shared" si="723"/>
        <v>0</v>
      </c>
      <c r="EX248" s="576">
        <f t="shared" si="724"/>
        <v>5.9844778660612947</v>
      </c>
      <c r="EY248" s="577">
        <f t="shared" si="724"/>
        <v>5.6836807563959955</v>
      </c>
      <c r="EZ248" s="576">
        <f t="shared" si="725"/>
        <v>5272.3250000000007</v>
      </c>
      <c r="FA248" s="577">
        <f t="shared" si="725"/>
        <v>5109.6289999999999</v>
      </c>
      <c r="FB248" s="574"/>
      <c r="FC248" s="575"/>
      <c r="FD248" s="576">
        <f t="shared" si="726"/>
        <v>0</v>
      </c>
      <c r="FE248" s="577">
        <f t="shared" si="726"/>
        <v>0</v>
      </c>
      <c r="FF248" s="574"/>
      <c r="FG248" s="575"/>
      <c r="FH248" s="576">
        <f t="shared" si="727"/>
        <v>0</v>
      </c>
      <c r="FI248" s="577">
        <f t="shared" si="727"/>
        <v>0</v>
      </c>
      <c r="FJ248" s="574"/>
      <c r="FK248" s="575"/>
      <c r="FL248" s="576">
        <f t="shared" si="728"/>
        <v>0</v>
      </c>
      <c r="FM248" s="577">
        <f t="shared" si="728"/>
        <v>0</v>
      </c>
      <c r="FN248" s="576">
        <f t="shared" si="729"/>
        <v>0</v>
      </c>
      <c r="FO248" s="577">
        <f t="shared" si="729"/>
        <v>0</v>
      </c>
      <c r="FP248" s="576">
        <f t="shared" si="730"/>
        <v>0</v>
      </c>
      <c r="FQ248" s="577">
        <f t="shared" si="730"/>
        <v>0</v>
      </c>
      <c r="FR248" s="574">
        <v>393</v>
      </c>
      <c r="FS248" s="575">
        <v>375</v>
      </c>
      <c r="FT248" s="576">
        <f t="shared" si="731"/>
        <v>0</v>
      </c>
      <c r="FU248" s="577">
        <f>IF(GA248&gt;0,#REF!,)</f>
        <v>0</v>
      </c>
      <c r="FV248" s="574">
        <v>3.1469999999999998</v>
      </c>
      <c r="FW248" s="575">
        <v>3.0830000000000002</v>
      </c>
      <c r="FX248" s="576">
        <f t="shared" si="732"/>
        <v>1236.771</v>
      </c>
      <c r="FY248" s="577">
        <f t="shared" si="732"/>
        <v>1156.125</v>
      </c>
      <c r="FZ248" s="574"/>
      <c r="GA248" s="575"/>
      <c r="GB248" s="576">
        <f t="shared" si="733"/>
        <v>0</v>
      </c>
      <c r="GC248" s="577">
        <f>IF(GA248&gt;0,(#REF!*GA248),)</f>
        <v>0</v>
      </c>
      <c r="GD248" s="576">
        <f t="shared" si="734"/>
        <v>3981</v>
      </c>
      <c r="GE248" s="577">
        <f t="shared" si="734"/>
        <v>4100</v>
      </c>
      <c r="GF248" s="576">
        <f t="shared" si="734"/>
        <v>0</v>
      </c>
      <c r="GG248" s="577">
        <f t="shared" si="734"/>
        <v>0</v>
      </c>
      <c r="GH248" s="576">
        <f t="shared" si="735"/>
        <v>16617.635999999999</v>
      </c>
      <c r="GI248" s="577">
        <f t="shared" si="735"/>
        <v>16924.64</v>
      </c>
      <c r="GJ248" s="576" t="str">
        <f t="shared" si="736"/>
        <v/>
      </c>
      <c r="GK248" s="577" t="str">
        <f t="shared" si="736"/>
        <v/>
      </c>
      <c r="GL248" s="576">
        <f t="shared" si="737"/>
        <v>257</v>
      </c>
      <c r="GM248" s="577">
        <f t="shared" si="737"/>
        <v>220</v>
      </c>
      <c r="GN248" s="576">
        <f t="shared" si="737"/>
        <v>0</v>
      </c>
      <c r="GO248" s="577">
        <f t="shared" si="737"/>
        <v>0</v>
      </c>
      <c r="GP248" s="576">
        <f t="shared" si="738"/>
        <v>1592.373</v>
      </c>
      <c r="GQ248" s="577">
        <f t="shared" si="738"/>
        <v>1229.297</v>
      </c>
      <c r="GR248" s="576">
        <f t="shared" si="739"/>
        <v>0</v>
      </c>
      <c r="GS248" s="577">
        <f t="shared" si="739"/>
        <v>0</v>
      </c>
      <c r="GT248" s="576">
        <f t="shared" si="740"/>
        <v>4238</v>
      </c>
      <c r="GU248" s="577">
        <f t="shared" si="740"/>
        <v>4320</v>
      </c>
      <c r="GV248" s="576">
        <f t="shared" si="740"/>
        <v>0</v>
      </c>
      <c r="GW248" s="577">
        <f t="shared" si="740"/>
        <v>0</v>
      </c>
      <c r="GX248" s="576">
        <f t="shared" si="741"/>
        <v>18210.008999999998</v>
      </c>
      <c r="GY248" s="577">
        <f t="shared" si="741"/>
        <v>18153.936999999998</v>
      </c>
      <c r="GZ248" s="576" t="str">
        <f t="shared" si="741"/>
        <v/>
      </c>
      <c r="HA248" s="577" t="str">
        <f t="shared" si="741"/>
        <v/>
      </c>
      <c r="HB248" s="576">
        <f t="shared" si="742"/>
        <v>0</v>
      </c>
      <c r="HC248" s="577">
        <f t="shared" si="742"/>
        <v>0</v>
      </c>
      <c r="HD248" s="576">
        <f t="shared" si="742"/>
        <v>0</v>
      </c>
      <c r="HE248" s="577">
        <f t="shared" si="742"/>
        <v>0</v>
      </c>
      <c r="HF248" s="576" t="str">
        <f t="shared" si="743"/>
        <v/>
      </c>
      <c r="HG248" s="577" t="str">
        <f t="shared" si="743"/>
        <v/>
      </c>
      <c r="HH248" s="576" t="str">
        <f t="shared" si="744"/>
        <v/>
      </c>
      <c r="HI248" s="577" t="str">
        <f t="shared" si="744"/>
        <v/>
      </c>
      <c r="HJ248" s="576">
        <f t="shared" si="745"/>
        <v>19446.78</v>
      </c>
      <c r="HK248" s="577">
        <f t="shared" si="745"/>
        <v>19310.062000000002</v>
      </c>
      <c r="HL248" s="576" t="str">
        <f t="shared" si="746"/>
        <v/>
      </c>
      <c r="HM248" s="577" t="str">
        <f t="shared" si="746"/>
        <v/>
      </c>
    </row>
    <row r="249" spans="1:221">
      <c r="A249" s="593" t="s">
        <v>615</v>
      </c>
      <c r="B249" s="112" t="s">
        <v>618</v>
      </c>
      <c r="C249" s="527"/>
      <c r="D249" s="111">
        <v>220075</v>
      </c>
      <c r="E249" s="111">
        <v>2</v>
      </c>
      <c r="F249" s="574">
        <v>2311</v>
      </c>
      <c r="G249" s="575">
        <v>2431</v>
      </c>
      <c r="H249" s="574"/>
      <c r="I249" s="575"/>
      <c r="J249" s="576">
        <f t="shared" si="679"/>
        <v>2311</v>
      </c>
      <c r="K249" s="577">
        <f t="shared" si="679"/>
        <v>2431</v>
      </c>
      <c r="L249" s="574"/>
      <c r="M249" s="575"/>
      <c r="N249" s="576">
        <f t="shared" si="680"/>
        <v>2311</v>
      </c>
      <c r="O249" s="577">
        <f t="shared" si="680"/>
        <v>2431</v>
      </c>
      <c r="P249" s="581">
        <f t="shared" si="680"/>
        <v>0</v>
      </c>
      <c r="Q249" s="582">
        <f t="shared" si="680"/>
        <v>0</v>
      </c>
      <c r="R249" s="574">
        <v>196</v>
      </c>
      <c r="S249" s="575">
        <v>68</v>
      </c>
      <c r="T249" s="576">
        <f t="shared" si="681"/>
        <v>0</v>
      </c>
      <c r="U249" s="577">
        <f t="shared" si="681"/>
        <v>0</v>
      </c>
      <c r="V249" s="574">
        <v>5</v>
      </c>
      <c r="W249" s="575">
        <v>1</v>
      </c>
      <c r="X249" s="576">
        <f t="shared" si="682"/>
        <v>0</v>
      </c>
      <c r="Y249" s="577">
        <f t="shared" si="682"/>
        <v>0</v>
      </c>
      <c r="Z249" s="574"/>
      <c r="AA249" s="575"/>
      <c r="AB249" s="576">
        <f t="shared" si="683"/>
        <v>0</v>
      </c>
      <c r="AC249" s="577">
        <f t="shared" si="683"/>
        <v>0</v>
      </c>
      <c r="AD249" s="576">
        <f t="shared" si="684"/>
        <v>201</v>
      </c>
      <c r="AE249" s="577">
        <f t="shared" si="684"/>
        <v>69</v>
      </c>
      <c r="AF249" s="576">
        <f t="shared" si="685"/>
        <v>0</v>
      </c>
      <c r="AG249" s="577">
        <f t="shared" si="685"/>
        <v>0</v>
      </c>
      <c r="AH249" s="574">
        <v>4.423</v>
      </c>
      <c r="AI249" s="575">
        <v>5.8730000000000002</v>
      </c>
      <c r="AJ249" s="576">
        <f t="shared" si="686"/>
        <v>866.90800000000002</v>
      </c>
      <c r="AK249" s="577">
        <f t="shared" si="686"/>
        <v>399.36400000000003</v>
      </c>
      <c r="AL249" s="574">
        <v>3.867</v>
      </c>
      <c r="AM249" s="575">
        <v>5.6669999999999998</v>
      </c>
      <c r="AN249" s="576">
        <f t="shared" si="687"/>
        <v>19.335000000000001</v>
      </c>
      <c r="AO249" s="577">
        <f t="shared" si="687"/>
        <v>5.6669999999999998</v>
      </c>
      <c r="AP249" s="574"/>
      <c r="AQ249" s="575"/>
      <c r="AR249" s="576">
        <f t="shared" si="688"/>
        <v>0</v>
      </c>
      <c r="AS249" s="577">
        <f t="shared" si="688"/>
        <v>0</v>
      </c>
      <c r="AT249" s="576">
        <f t="shared" si="689"/>
        <v>4.4091691542288558</v>
      </c>
      <c r="AU249" s="577">
        <f t="shared" si="689"/>
        <v>5.8700144927536231</v>
      </c>
      <c r="AV249" s="576">
        <f t="shared" si="690"/>
        <v>886.24300000000005</v>
      </c>
      <c r="AW249" s="577">
        <f t="shared" si="690"/>
        <v>405.03100000000001</v>
      </c>
      <c r="AX249" s="574"/>
      <c r="AY249" s="575"/>
      <c r="AZ249" s="576">
        <f t="shared" si="691"/>
        <v>0</v>
      </c>
      <c r="BA249" s="577">
        <f t="shared" si="691"/>
        <v>0</v>
      </c>
      <c r="BB249" s="574"/>
      <c r="BC249" s="575"/>
      <c r="BD249" s="576">
        <f t="shared" si="692"/>
        <v>0</v>
      </c>
      <c r="BE249" s="577">
        <f t="shared" si="692"/>
        <v>0</v>
      </c>
      <c r="BF249" s="574"/>
      <c r="BG249" s="575"/>
      <c r="BH249" s="576">
        <f t="shared" si="693"/>
        <v>0</v>
      </c>
      <c r="BI249" s="577">
        <f t="shared" si="693"/>
        <v>0</v>
      </c>
      <c r="BJ249" s="576">
        <f t="shared" si="694"/>
        <v>0</v>
      </c>
      <c r="BK249" s="577">
        <f t="shared" si="694"/>
        <v>0</v>
      </c>
      <c r="BL249" s="576">
        <f t="shared" si="695"/>
        <v>0</v>
      </c>
      <c r="BM249" s="577">
        <f t="shared" si="695"/>
        <v>0</v>
      </c>
      <c r="BN249" s="574">
        <v>861</v>
      </c>
      <c r="BO249" s="575">
        <v>1077</v>
      </c>
      <c r="BP249" s="576">
        <f t="shared" si="696"/>
        <v>0</v>
      </c>
      <c r="BQ249" s="577">
        <f t="shared" si="696"/>
        <v>0</v>
      </c>
      <c r="BR249" s="574">
        <v>28</v>
      </c>
      <c r="BS249" s="575">
        <v>30</v>
      </c>
      <c r="BT249" s="576">
        <f t="shared" si="697"/>
        <v>0</v>
      </c>
      <c r="BU249" s="577">
        <f t="shared" si="697"/>
        <v>0</v>
      </c>
      <c r="BV249" s="574"/>
      <c r="BW249" s="575"/>
      <c r="BX249" s="576">
        <f t="shared" si="698"/>
        <v>0</v>
      </c>
      <c r="BY249" s="577">
        <f t="shared" si="698"/>
        <v>0</v>
      </c>
      <c r="BZ249" s="576">
        <f t="shared" si="699"/>
        <v>889</v>
      </c>
      <c r="CA249" s="577">
        <f t="shared" si="699"/>
        <v>1107</v>
      </c>
      <c r="CB249" s="576">
        <f t="shared" si="700"/>
        <v>0</v>
      </c>
      <c r="CC249" s="577">
        <f t="shared" si="700"/>
        <v>0</v>
      </c>
      <c r="CD249" s="574">
        <v>4.5229999999999997</v>
      </c>
      <c r="CE249" s="575">
        <v>4.2110000000000003</v>
      </c>
      <c r="CF249" s="576">
        <f t="shared" si="701"/>
        <v>3894.3029999999999</v>
      </c>
      <c r="CG249" s="577">
        <f t="shared" si="701"/>
        <v>4535.2470000000003</v>
      </c>
      <c r="CH249" s="574">
        <v>5.5119999999999996</v>
      </c>
      <c r="CI249" s="575">
        <v>5.8559999999999999</v>
      </c>
      <c r="CJ249" s="576">
        <f t="shared" si="702"/>
        <v>154.33599999999998</v>
      </c>
      <c r="CK249" s="577">
        <f t="shared" si="702"/>
        <v>175.68</v>
      </c>
      <c r="CL249" s="574"/>
      <c r="CM249" s="575"/>
      <c r="CN249" s="576">
        <f t="shared" si="703"/>
        <v>0</v>
      </c>
      <c r="CO249" s="577">
        <f t="shared" si="703"/>
        <v>0</v>
      </c>
      <c r="CP249" s="576">
        <f t="shared" si="704"/>
        <v>4.5541496062992124</v>
      </c>
      <c r="CQ249" s="577">
        <f t="shared" si="704"/>
        <v>4.2555799457994583</v>
      </c>
      <c r="CR249" s="576">
        <f t="shared" si="705"/>
        <v>4048.6389999999997</v>
      </c>
      <c r="CS249" s="577">
        <f t="shared" si="705"/>
        <v>4710.9270000000006</v>
      </c>
      <c r="CT249" s="574"/>
      <c r="CU249" s="575"/>
      <c r="CV249" s="576">
        <f t="shared" si="706"/>
        <v>0</v>
      </c>
      <c r="CW249" s="577">
        <f t="shared" si="706"/>
        <v>0</v>
      </c>
      <c r="CX249" s="574"/>
      <c r="CY249" s="575"/>
      <c r="CZ249" s="576">
        <f t="shared" si="707"/>
        <v>0</v>
      </c>
      <c r="DA249" s="577">
        <f t="shared" si="707"/>
        <v>0</v>
      </c>
      <c r="DB249" s="574"/>
      <c r="DC249" s="575"/>
      <c r="DD249" s="576">
        <f t="shared" si="708"/>
        <v>0</v>
      </c>
      <c r="DE249" s="577">
        <f t="shared" si="708"/>
        <v>0</v>
      </c>
      <c r="DF249" s="576">
        <f t="shared" si="709"/>
        <v>0</v>
      </c>
      <c r="DG249" s="577">
        <f t="shared" si="709"/>
        <v>0</v>
      </c>
      <c r="DH249" s="576">
        <f t="shared" si="710"/>
        <v>0</v>
      </c>
      <c r="DI249" s="577">
        <f t="shared" si="710"/>
        <v>0</v>
      </c>
      <c r="DJ249" s="576">
        <f t="shared" si="711"/>
        <v>1090</v>
      </c>
      <c r="DK249" s="577">
        <f t="shared" si="711"/>
        <v>1176</v>
      </c>
      <c r="DL249" s="576">
        <f t="shared" si="711"/>
        <v>0</v>
      </c>
      <c r="DM249" s="577">
        <f t="shared" si="711"/>
        <v>0</v>
      </c>
      <c r="DN249" s="576">
        <f t="shared" si="712"/>
        <v>4.5274146788990821</v>
      </c>
      <c r="DO249" s="577">
        <f t="shared" si="712"/>
        <v>4.3503044217687084</v>
      </c>
      <c r="DP249" s="576">
        <f t="shared" si="713"/>
        <v>4934.8819999999996</v>
      </c>
      <c r="DQ249" s="577">
        <f t="shared" si="713"/>
        <v>5115.9580000000014</v>
      </c>
      <c r="DR249" s="576">
        <f t="shared" si="714"/>
        <v>0</v>
      </c>
      <c r="DS249" s="577">
        <f t="shared" si="714"/>
        <v>0</v>
      </c>
      <c r="DT249" s="576">
        <f t="shared" si="715"/>
        <v>0</v>
      </c>
      <c r="DU249" s="577">
        <f t="shared" si="715"/>
        <v>0</v>
      </c>
      <c r="DV249" s="574">
        <v>577</v>
      </c>
      <c r="DW249" s="575">
        <v>613</v>
      </c>
      <c r="DX249" s="576">
        <f t="shared" si="716"/>
        <v>0</v>
      </c>
      <c r="DY249" s="577">
        <f t="shared" si="716"/>
        <v>0</v>
      </c>
      <c r="DZ249" s="574">
        <v>162</v>
      </c>
      <c r="EA249" s="575">
        <v>146</v>
      </c>
      <c r="EB249" s="576">
        <f t="shared" si="717"/>
        <v>0</v>
      </c>
      <c r="EC249" s="577">
        <f t="shared" si="717"/>
        <v>0</v>
      </c>
      <c r="ED249" s="574"/>
      <c r="EE249" s="575"/>
      <c r="EF249" s="576">
        <f t="shared" si="718"/>
        <v>0</v>
      </c>
      <c r="EG249" s="577">
        <f t="shared" si="718"/>
        <v>0</v>
      </c>
      <c r="EH249" s="576">
        <f t="shared" si="719"/>
        <v>739</v>
      </c>
      <c r="EI249" s="577">
        <f t="shared" si="719"/>
        <v>759</v>
      </c>
      <c r="EJ249" s="576">
        <f t="shared" si="720"/>
        <v>0</v>
      </c>
      <c r="EK249" s="577">
        <f t="shared" si="720"/>
        <v>0</v>
      </c>
      <c r="EL249" s="574">
        <v>6.2679999999999998</v>
      </c>
      <c r="EM249" s="575">
        <v>6.16</v>
      </c>
      <c r="EN249" s="576">
        <f t="shared" si="721"/>
        <v>3616.636</v>
      </c>
      <c r="EO249" s="577">
        <f t="shared" si="721"/>
        <v>3776.08</v>
      </c>
      <c r="EP249" s="574">
        <v>9.7799999999999994</v>
      </c>
      <c r="EQ249" s="575">
        <v>9.5069999999999997</v>
      </c>
      <c r="ER249" s="576">
        <f t="shared" si="722"/>
        <v>1584.36</v>
      </c>
      <c r="ES249" s="577">
        <f t="shared" si="722"/>
        <v>1388.0219999999999</v>
      </c>
      <c r="ET249" s="574"/>
      <c r="EU249" s="575"/>
      <c r="EV249" s="576">
        <f t="shared" si="723"/>
        <v>0</v>
      </c>
      <c r="EW249" s="577">
        <f t="shared" si="723"/>
        <v>0</v>
      </c>
      <c r="EX249" s="576">
        <f t="shared" si="724"/>
        <v>7.0378836265223272</v>
      </c>
      <c r="EY249" s="577">
        <f t="shared" si="724"/>
        <v>6.8038234519104082</v>
      </c>
      <c r="EZ249" s="576">
        <f t="shared" si="725"/>
        <v>5200.9960000000001</v>
      </c>
      <c r="FA249" s="577">
        <f t="shared" si="725"/>
        <v>5164.1019999999999</v>
      </c>
      <c r="FB249" s="574"/>
      <c r="FC249" s="575"/>
      <c r="FD249" s="576">
        <f t="shared" si="726"/>
        <v>0</v>
      </c>
      <c r="FE249" s="577">
        <f t="shared" si="726"/>
        <v>0</v>
      </c>
      <c r="FF249" s="574"/>
      <c r="FG249" s="575"/>
      <c r="FH249" s="576">
        <f t="shared" si="727"/>
        <v>0</v>
      </c>
      <c r="FI249" s="577">
        <f t="shared" si="727"/>
        <v>0</v>
      </c>
      <c r="FJ249" s="574"/>
      <c r="FK249" s="575"/>
      <c r="FL249" s="576">
        <f t="shared" si="728"/>
        <v>0</v>
      </c>
      <c r="FM249" s="577">
        <f t="shared" si="728"/>
        <v>0</v>
      </c>
      <c r="FN249" s="576">
        <f t="shared" si="729"/>
        <v>0</v>
      </c>
      <c r="FO249" s="577">
        <f t="shared" si="729"/>
        <v>0</v>
      </c>
      <c r="FP249" s="576">
        <f t="shared" si="730"/>
        <v>0</v>
      </c>
      <c r="FQ249" s="577">
        <f t="shared" si="730"/>
        <v>0</v>
      </c>
      <c r="FR249" s="574">
        <v>482</v>
      </c>
      <c r="FS249" s="575">
        <v>496</v>
      </c>
      <c r="FT249" s="576">
        <f t="shared" si="731"/>
        <v>0</v>
      </c>
      <c r="FU249" s="577">
        <f>IF(GA249&gt;0,#REF!,)</f>
        <v>0</v>
      </c>
      <c r="FV249" s="574">
        <v>3.2290000000000001</v>
      </c>
      <c r="FW249" s="575">
        <v>3.1160000000000001</v>
      </c>
      <c r="FX249" s="576">
        <f t="shared" si="732"/>
        <v>1556.3780000000002</v>
      </c>
      <c r="FY249" s="577">
        <f t="shared" si="732"/>
        <v>1545.5360000000001</v>
      </c>
      <c r="FZ249" s="574"/>
      <c r="GA249" s="575"/>
      <c r="GB249" s="576">
        <f t="shared" si="733"/>
        <v>0</v>
      </c>
      <c r="GC249" s="577">
        <f>IF(GA249&gt;0,(#REF!*GA249),)</f>
        <v>0</v>
      </c>
      <c r="GD249" s="576">
        <f t="shared" si="734"/>
        <v>1634</v>
      </c>
      <c r="GE249" s="577">
        <f t="shared" si="734"/>
        <v>1758</v>
      </c>
      <c r="GF249" s="576">
        <f t="shared" si="734"/>
        <v>0</v>
      </c>
      <c r="GG249" s="577">
        <f t="shared" si="734"/>
        <v>0</v>
      </c>
      <c r="GH249" s="576">
        <f t="shared" si="735"/>
        <v>8377.8469999999998</v>
      </c>
      <c r="GI249" s="577">
        <f t="shared" si="735"/>
        <v>8710.6910000000007</v>
      </c>
      <c r="GJ249" s="576" t="str">
        <f t="shared" si="736"/>
        <v/>
      </c>
      <c r="GK249" s="577" t="str">
        <f t="shared" si="736"/>
        <v/>
      </c>
      <c r="GL249" s="576">
        <f t="shared" si="737"/>
        <v>195</v>
      </c>
      <c r="GM249" s="577">
        <f t="shared" si="737"/>
        <v>177</v>
      </c>
      <c r="GN249" s="576">
        <f t="shared" si="737"/>
        <v>0</v>
      </c>
      <c r="GO249" s="577">
        <f t="shared" si="737"/>
        <v>0</v>
      </c>
      <c r="GP249" s="576">
        <f t="shared" si="738"/>
        <v>1758.0309999999999</v>
      </c>
      <c r="GQ249" s="577">
        <f t="shared" si="738"/>
        <v>1569.3689999999999</v>
      </c>
      <c r="GR249" s="576">
        <f t="shared" si="739"/>
        <v>0</v>
      </c>
      <c r="GS249" s="577">
        <f t="shared" si="739"/>
        <v>0</v>
      </c>
      <c r="GT249" s="576">
        <f t="shared" si="740"/>
        <v>1829</v>
      </c>
      <c r="GU249" s="577">
        <f t="shared" si="740"/>
        <v>1935</v>
      </c>
      <c r="GV249" s="576">
        <f t="shared" si="740"/>
        <v>0</v>
      </c>
      <c r="GW249" s="577">
        <f t="shared" si="740"/>
        <v>0</v>
      </c>
      <c r="GX249" s="576">
        <f t="shared" si="741"/>
        <v>10135.878000000001</v>
      </c>
      <c r="GY249" s="577">
        <f t="shared" si="741"/>
        <v>10280.060000000001</v>
      </c>
      <c r="GZ249" s="576" t="str">
        <f t="shared" si="741"/>
        <v/>
      </c>
      <c r="HA249" s="577" t="str">
        <f t="shared" si="741"/>
        <v/>
      </c>
      <c r="HB249" s="576">
        <f t="shared" si="742"/>
        <v>0</v>
      </c>
      <c r="HC249" s="577">
        <f t="shared" si="742"/>
        <v>0</v>
      </c>
      <c r="HD249" s="576">
        <f t="shared" si="742"/>
        <v>0</v>
      </c>
      <c r="HE249" s="577">
        <f t="shared" si="742"/>
        <v>0</v>
      </c>
      <c r="HF249" s="576" t="str">
        <f t="shared" si="743"/>
        <v/>
      </c>
      <c r="HG249" s="577" t="str">
        <f t="shared" si="743"/>
        <v/>
      </c>
      <c r="HH249" s="576" t="str">
        <f t="shared" si="744"/>
        <v/>
      </c>
      <c r="HI249" s="577" t="str">
        <f t="shared" si="744"/>
        <v/>
      </c>
      <c r="HJ249" s="576">
        <f t="shared" si="745"/>
        <v>11692.256000000001</v>
      </c>
      <c r="HK249" s="577">
        <f t="shared" si="745"/>
        <v>11825.596000000001</v>
      </c>
      <c r="HL249" s="576" t="str">
        <f t="shared" si="746"/>
        <v/>
      </c>
      <c r="HM249" s="577" t="str">
        <f t="shared" si="746"/>
        <v/>
      </c>
    </row>
    <row r="250" spans="1:221" s="26" customFormat="1" ht="15" customHeight="1">
      <c r="A250" s="593" t="s">
        <v>615</v>
      </c>
      <c r="B250" s="112" t="s">
        <v>621</v>
      </c>
      <c r="C250" s="115"/>
      <c r="D250" s="111">
        <v>220978</v>
      </c>
      <c r="E250" s="111">
        <v>2</v>
      </c>
      <c r="F250" s="574">
        <v>4102</v>
      </c>
      <c r="G250" s="575">
        <v>3975</v>
      </c>
      <c r="H250" s="574"/>
      <c r="I250" s="575"/>
      <c r="J250" s="576">
        <f t="shared" si="679"/>
        <v>4102</v>
      </c>
      <c r="K250" s="577">
        <f t="shared" si="679"/>
        <v>3975</v>
      </c>
      <c r="L250" s="574"/>
      <c r="M250" s="575"/>
      <c r="N250" s="576">
        <f t="shared" si="680"/>
        <v>4102</v>
      </c>
      <c r="O250" s="577">
        <f t="shared" si="680"/>
        <v>3975</v>
      </c>
      <c r="P250" s="581">
        <f t="shared" si="680"/>
        <v>0</v>
      </c>
      <c r="Q250" s="582">
        <f t="shared" si="680"/>
        <v>0</v>
      </c>
      <c r="R250" s="574">
        <v>219</v>
      </c>
      <c r="S250" s="575">
        <v>96</v>
      </c>
      <c r="T250" s="576">
        <f t="shared" si="681"/>
        <v>0</v>
      </c>
      <c r="U250" s="577">
        <f t="shared" si="681"/>
        <v>0</v>
      </c>
      <c r="V250" s="574">
        <v>2</v>
      </c>
      <c r="W250" s="575">
        <v>2</v>
      </c>
      <c r="X250" s="576">
        <f t="shared" si="682"/>
        <v>0</v>
      </c>
      <c r="Y250" s="577">
        <f t="shared" si="682"/>
        <v>0</v>
      </c>
      <c r="Z250" s="574"/>
      <c r="AA250" s="575"/>
      <c r="AB250" s="576">
        <f t="shared" si="683"/>
        <v>0</v>
      </c>
      <c r="AC250" s="577">
        <f t="shared" si="683"/>
        <v>0</v>
      </c>
      <c r="AD250" s="576">
        <f t="shared" si="684"/>
        <v>221</v>
      </c>
      <c r="AE250" s="577">
        <f t="shared" si="684"/>
        <v>98</v>
      </c>
      <c r="AF250" s="576">
        <f t="shared" si="685"/>
        <v>0</v>
      </c>
      <c r="AG250" s="577">
        <f t="shared" si="685"/>
        <v>0</v>
      </c>
      <c r="AH250" s="574">
        <v>4.3849999999999998</v>
      </c>
      <c r="AI250" s="575">
        <v>5.6769999999999996</v>
      </c>
      <c r="AJ250" s="576">
        <f t="shared" si="686"/>
        <v>960.31499999999994</v>
      </c>
      <c r="AK250" s="577">
        <f t="shared" si="686"/>
        <v>544.99199999999996</v>
      </c>
      <c r="AL250" s="574">
        <v>9</v>
      </c>
      <c r="AM250" s="575">
        <v>4.6669999999999998</v>
      </c>
      <c r="AN250" s="576">
        <f t="shared" si="687"/>
        <v>18</v>
      </c>
      <c r="AO250" s="577">
        <f t="shared" si="687"/>
        <v>9.3339999999999996</v>
      </c>
      <c r="AP250" s="574"/>
      <c r="AQ250" s="575"/>
      <c r="AR250" s="576">
        <f t="shared" si="688"/>
        <v>0</v>
      </c>
      <c r="AS250" s="577">
        <f t="shared" si="688"/>
        <v>0</v>
      </c>
      <c r="AT250" s="576">
        <f t="shared" si="689"/>
        <v>4.4267647058823529</v>
      </c>
      <c r="AU250" s="577">
        <f t="shared" si="689"/>
        <v>5.6563877551020401</v>
      </c>
      <c r="AV250" s="576">
        <f t="shared" si="690"/>
        <v>978.31500000000005</v>
      </c>
      <c r="AW250" s="577">
        <f t="shared" si="690"/>
        <v>554.32599999999991</v>
      </c>
      <c r="AX250" s="574"/>
      <c r="AY250" s="575"/>
      <c r="AZ250" s="576">
        <f t="shared" si="691"/>
        <v>0</v>
      </c>
      <c r="BA250" s="577">
        <f t="shared" si="691"/>
        <v>0</v>
      </c>
      <c r="BB250" s="574"/>
      <c r="BC250" s="575"/>
      <c r="BD250" s="576">
        <f t="shared" si="692"/>
        <v>0</v>
      </c>
      <c r="BE250" s="577">
        <f t="shared" si="692"/>
        <v>0</v>
      </c>
      <c r="BF250" s="574"/>
      <c r="BG250" s="575"/>
      <c r="BH250" s="576">
        <f t="shared" si="693"/>
        <v>0</v>
      </c>
      <c r="BI250" s="577">
        <f t="shared" si="693"/>
        <v>0</v>
      </c>
      <c r="BJ250" s="576">
        <f t="shared" si="694"/>
        <v>0</v>
      </c>
      <c r="BK250" s="577">
        <f t="shared" si="694"/>
        <v>0</v>
      </c>
      <c r="BL250" s="576">
        <f t="shared" si="695"/>
        <v>0</v>
      </c>
      <c r="BM250" s="577">
        <f t="shared" si="695"/>
        <v>0</v>
      </c>
      <c r="BN250" s="574">
        <v>1601</v>
      </c>
      <c r="BO250" s="575">
        <v>1722</v>
      </c>
      <c r="BP250" s="576">
        <f t="shared" si="696"/>
        <v>0</v>
      </c>
      <c r="BQ250" s="577">
        <f t="shared" si="696"/>
        <v>0</v>
      </c>
      <c r="BR250" s="574">
        <v>91</v>
      </c>
      <c r="BS250" s="575">
        <v>87</v>
      </c>
      <c r="BT250" s="576">
        <f t="shared" si="697"/>
        <v>0</v>
      </c>
      <c r="BU250" s="577">
        <f t="shared" si="697"/>
        <v>0</v>
      </c>
      <c r="BV250" s="574"/>
      <c r="BW250" s="575"/>
      <c r="BX250" s="576">
        <f t="shared" si="698"/>
        <v>0</v>
      </c>
      <c r="BY250" s="577">
        <f t="shared" si="698"/>
        <v>0</v>
      </c>
      <c r="BZ250" s="576">
        <f t="shared" si="699"/>
        <v>1692</v>
      </c>
      <c r="CA250" s="577">
        <f t="shared" si="699"/>
        <v>1809</v>
      </c>
      <c r="CB250" s="576">
        <f t="shared" si="700"/>
        <v>0</v>
      </c>
      <c r="CC250" s="577">
        <f t="shared" si="700"/>
        <v>0</v>
      </c>
      <c r="CD250" s="574">
        <v>4.6639999999999997</v>
      </c>
      <c r="CE250" s="575">
        <v>4.5590000000000002</v>
      </c>
      <c r="CF250" s="576">
        <f t="shared" si="701"/>
        <v>7467.0639999999994</v>
      </c>
      <c r="CG250" s="577">
        <f t="shared" si="701"/>
        <v>7850.598</v>
      </c>
      <c r="CH250" s="574">
        <v>5.6230000000000002</v>
      </c>
      <c r="CI250" s="575">
        <v>4.6210000000000004</v>
      </c>
      <c r="CJ250" s="576">
        <f t="shared" si="702"/>
        <v>511.69300000000004</v>
      </c>
      <c r="CK250" s="577">
        <f t="shared" si="702"/>
        <v>402.02700000000004</v>
      </c>
      <c r="CL250" s="574"/>
      <c r="CM250" s="575"/>
      <c r="CN250" s="576">
        <f t="shared" si="703"/>
        <v>0</v>
      </c>
      <c r="CO250" s="577">
        <f t="shared" si="703"/>
        <v>0</v>
      </c>
      <c r="CP250" s="576">
        <f t="shared" si="704"/>
        <v>4.7155774231678489</v>
      </c>
      <c r="CQ250" s="577">
        <f t="shared" si="704"/>
        <v>4.5619817578772803</v>
      </c>
      <c r="CR250" s="576">
        <f t="shared" si="705"/>
        <v>7978.7570000000005</v>
      </c>
      <c r="CS250" s="577">
        <f t="shared" si="705"/>
        <v>8252.625</v>
      </c>
      <c r="CT250" s="574"/>
      <c r="CU250" s="575"/>
      <c r="CV250" s="576">
        <f t="shared" si="706"/>
        <v>0</v>
      </c>
      <c r="CW250" s="577">
        <f t="shared" si="706"/>
        <v>0</v>
      </c>
      <c r="CX250" s="574"/>
      <c r="CY250" s="575"/>
      <c r="CZ250" s="576">
        <f t="shared" si="707"/>
        <v>0</v>
      </c>
      <c r="DA250" s="577">
        <f t="shared" si="707"/>
        <v>0</v>
      </c>
      <c r="DB250" s="574"/>
      <c r="DC250" s="575"/>
      <c r="DD250" s="576">
        <f t="shared" si="708"/>
        <v>0</v>
      </c>
      <c r="DE250" s="577">
        <f t="shared" si="708"/>
        <v>0</v>
      </c>
      <c r="DF250" s="576">
        <f t="shared" si="709"/>
        <v>0</v>
      </c>
      <c r="DG250" s="577">
        <f t="shared" si="709"/>
        <v>0</v>
      </c>
      <c r="DH250" s="576">
        <f t="shared" si="710"/>
        <v>0</v>
      </c>
      <c r="DI250" s="577">
        <f t="shared" si="710"/>
        <v>0</v>
      </c>
      <c r="DJ250" s="576">
        <f t="shared" si="711"/>
        <v>1913</v>
      </c>
      <c r="DK250" s="577">
        <f t="shared" si="711"/>
        <v>1907</v>
      </c>
      <c r="DL250" s="576">
        <f t="shared" si="711"/>
        <v>0</v>
      </c>
      <c r="DM250" s="577">
        <f t="shared" si="711"/>
        <v>0</v>
      </c>
      <c r="DN250" s="576">
        <f t="shared" si="712"/>
        <v>4.6822122320961839</v>
      </c>
      <c r="DO250" s="577">
        <f t="shared" si="712"/>
        <v>4.6182228631358146</v>
      </c>
      <c r="DP250" s="576">
        <f t="shared" si="713"/>
        <v>8957.0720000000001</v>
      </c>
      <c r="DQ250" s="577">
        <f t="shared" si="713"/>
        <v>8806.9509999999991</v>
      </c>
      <c r="DR250" s="576">
        <f t="shared" si="714"/>
        <v>0</v>
      </c>
      <c r="DS250" s="577">
        <f t="shared" si="714"/>
        <v>0</v>
      </c>
      <c r="DT250" s="576">
        <f t="shared" si="715"/>
        <v>0</v>
      </c>
      <c r="DU250" s="577">
        <f t="shared" si="715"/>
        <v>0</v>
      </c>
      <c r="DV250" s="574">
        <v>1162</v>
      </c>
      <c r="DW250" s="575">
        <v>1108</v>
      </c>
      <c r="DX250" s="576">
        <f t="shared" si="716"/>
        <v>0</v>
      </c>
      <c r="DY250" s="577">
        <f t="shared" si="716"/>
        <v>0</v>
      </c>
      <c r="DZ250" s="574">
        <v>248</v>
      </c>
      <c r="EA250" s="575">
        <v>248</v>
      </c>
      <c r="EB250" s="576">
        <f t="shared" si="717"/>
        <v>0</v>
      </c>
      <c r="EC250" s="577">
        <f t="shared" si="717"/>
        <v>0</v>
      </c>
      <c r="ED250" s="574"/>
      <c r="EE250" s="575"/>
      <c r="EF250" s="576">
        <f t="shared" si="718"/>
        <v>0</v>
      </c>
      <c r="EG250" s="577">
        <f t="shared" si="718"/>
        <v>0</v>
      </c>
      <c r="EH250" s="576">
        <f t="shared" si="719"/>
        <v>1410</v>
      </c>
      <c r="EI250" s="577">
        <f t="shared" si="719"/>
        <v>1356</v>
      </c>
      <c r="EJ250" s="576">
        <f t="shared" si="720"/>
        <v>0</v>
      </c>
      <c r="EK250" s="577">
        <f t="shared" si="720"/>
        <v>0</v>
      </c>
      <c r="EL250" s="574">
        <v>6.0270000000000001</v>
      </c>
      <c r="EM250" s="575">
        <v>6.1079999999999997</v>
      </c>
      <c r="EN250" s="576">
        <f t="shared" si="721"/>
        <v>7003.3739999999998</v>
      </c>
      <c r="EO250" s="577">
        <f t="shared" si="721"/>
        <v>6767.6639999999998</v>
      </c>
      <c r="EP250" s="574">
        <v>9.0890000000000004</v>
      </c>
      <c r="EQ250" s="575">
        <v>8.7899999999999991</v>
      </c>
      <c r="ER250" s="576">
        <f t="shared" si="722"/>
        <v>2254.0720000000001</v>
      </c>
      <c r="ES250" s="577">
        <f t="shared" si="722"/>
        <v>2179.9199999999996</v>
      </c>
      <c r="ET250" s="574"/>
      <c r="EU250" s="575"/>
      <c r="EV250" s="576">
        <f t="shared" si="723"/>
        <v>0</v>
      </c>
      <c r="EW250" s="577">
        <f t="shared" si="723"/>
        <v>0</v>
      </c>
      <c r="EX250" s="576">
        <f t="shared" si="724"/>
        <v>6.5655645390070925</v>
      </c>
      <c r="EY250" s="577">
        <f t="shared" si="724"/>
        <v>6.5985132743362822</v>
      </c>
      <c r="EZ250" s="576">
        <f t="shared" si="725"/>
        <v>9257.4459999999999</v>
      </c>
      <c r="FA250" s="577">
        <f t="shared" si="725"/>
        <v>8947.5839999999989</v>
      </c>
      <c r="FB250" s="574"/>
      <c r="FC250" s="575"/>
      <c r="FD250" s="576">
        <f t="shared" si="726"/>
        <v>0</v>
      </c>
      <c r="FE250" s="577">
        <f t="shared" si="726"/>
        <v>0</v>
      </c>
      <c r="FF250" s="574"/>
      <c r="FG250" s="575"/>
      <c r="FH250" s="576">
        <f t="shared" si="727"/>
        <v>0</v>
      </c>
      <c r="FI250" s="577">
        <f t="shared" si="727"/>
        <v>0</v>
      </c>
      <c r="FJ250" s="574"/>
      <c r="FK250" s="575"/>
      <c r="FL250" s="576">
        <f t="shared" si="728"/>
        <v>0</v>
      </c>
      <c r="FM250" s="577">
        <f t="shared" si="728"/>
        <v>0</v>
      </c>
      <c r="FN250" s="576">
        <f t="shared" si="729"/>
        <v>0</v>
      </c>
      <c r="FO250" s="577">
        <f t="shared" si="729"/>
        <v>0</v>
      </c>
      <c r="FP250" s="576">
        <f t="shared" si="730"/>
        <v>0</v>
      </c>
      <c r="FQ250" s="577">
        <f t="shared" si="730"/>
        <v>0</v>
      </c>
      <c r="FR250" s="574">
        <v>779</v>
      </c>
      <c r="FS250" s="575">
        <v>712</v>
      </c>
      <c r="FT250" s="576">
        <f t="shared" si="731"/>
        <v>0</v>
      </c>
      <c r="FU250" s="577">
        <f>IF(GA250&gt;0,#REF!,)</f>
        <v>0</v>
      </c>
      <c r="FV250" s="574">
        <v>3.9790000000000001</v>
      </c>
      <c r="FW250" s="575">
        <v>3.9060000000000001</v>
      </c>
      <c r="FX250" s="576">
        <f t="shared" si="732"/>
        <v>3099.6410000000001</v>
      </c>
      <c r="FY250" s="577">
        <f t="shared" si="732"/>
        <v>2781.0720000000001</v>
      </c>
      <c r="FZ250" s="574"/>
      <c r="GA250" s="575"/>
      <c r="GB250" s="576">
        <f t="shared" si="733"/>
        <v>0</v>
      </c>
      <c r="GC250" s="577">
        <f>IF(GA250&gt;0,(#REF!*GA250),)</f>
        <v>0</v>
      </c>
      <c r="GD250" s="576">
        <f t="shared" si="734"/>
        <v>2982</v>
      </c>
      <c r="GE250" s="577">
        <f t="shared" si="734"/>
        <v>2926</v>
      </c>
      <c r="GF250" s="576">
        <f t="shared" si="734"/>
        <v>0</v>
      </c>
      <c r="GG250" s="577">
        <f t="shared" si="734"/>
        <v>0</v>
      </c>
      <c r="GH250" s="576">
        <f t="shared" si="735"/>
        <v>15430.752999999999</v>
      </c>
      <c r="GI250" s="577">
        <f t="shared" si="735"/>
        <v>15163.254000000001</v>
      </c>
      <c r="GJ250" s="576" t="str">
        <f t="shared" si="736"/>
        <v/>
      </c>
      <c r="GK250" s="577" t="str">
        <f t="shared" si="736"/>
        <v/>
      </c>
      <c r="GL250" s="576">
        <f t="shared" si="737"/>
        <v>341</v>
      </c>
      <c r="GM250" s="577">
        <f t="shared" si="737"/>
        <v>337</v>
      </c>
      <c r="GN250" s="576">
        <f t="shared" si="737"/>
        <v>0</v>
      </c>
      <c r="GO250" s="577">
        <f t="shared" si="737"/>
        <v>0</v>
      </c>
      <c r="GP250" s="576">
        <f t="shared" si="738"/>
        <v>2783.7650000000003</v>
      </c>
      <c r="GQ250" s="577">
        <f t="shared" si="738"/>
        <v>2591.2809999999995</v>
      </c>
      <c r="GR250" s="576">
        <f t="shared" si="739"/>
        <v>0</v>
      </c>
      <c r="GS250" s="577">
        <f t="shared" si="739"/>
        <v>0</v>
      </c>
      <c r="GT250" s="576">
        <f t="shared" si="740"/>
        <v>3323</v>
      </c>
      <c r="GU250" s="577">
        <f t="shared" si="740"/>
        <v>3263</v>
      </c>
      <c r="GV250" s="576">
        <f t="shared" si="740"/>
        <v>0</v>
      </c>
      <c r="GW250" s="577">
        <f t="shared" si="740"/>
        <v>0</v>
      </c>
      <c r="GX250" s="576">
        <f t="shared" si="741"/>
        <v>18214.518</v>
      </c>
      <c r="GY250" s="577">
        <f t="shared" si="741"/>
        <v>17754.535</v>
      </c>
      <c r="GZ250" s="576" t="str">
        <f t="shared" si="741"/>
        <v/>
      </c>
      <c r="HA250" s="577" t="str">
        <f t="shared" si="741"/>
        <v/>
      </c>
      <c r="HB250" s="576">
        <f t="shared" si="742"/>
        <v>0</v>
      </c>
      <c r="HC250" s="577">
        <f t="shared" si="742"/>
        <v>0</v>
      </c>
      <c r="HD250" s="576">
        <f t="shared" si="742"/>
        <v>0</v>
      </c>
      <c r="HE250" s="577">
        <f t="shared" si="742"/>
        <v>0</v>
      </c>
      <c r="HF250" s="576" t="str">
        <f t="shared" si="743"/>
        <v/>
      </c>
      <c r="HG250" s="577" t="str">
        <f t="shared" si="743"/>
        <v/>
      </c>
      <c r="HH250" s="576" t="str">
        <f t="shared" si="744"/>
        <v/>
      </c>
      <c r="HI250" s="577" t="str">
        <f t="shared" si="744"/>
        <v/>
      </c>
      <c r="HJ250" s="576">
        <f t="shared" si="745"/>
        <v>21314.159</v>
      </c>
      <c r="HK250" s="577">
        <f t="shared" si="745"/>
        <v>20535.606999999996</v>
      </c>
      <c r="HL250" s="576" t="str">
        <f t="shared" si="746"/>
        <v/>
      </c>
      <c r="HM250" s="577" t="str">
        <f t="shared" si="746"/>
        <v/>
      </c>
    </row>
    <row r="251" spans="1:221">
      <c r="A251" s="593" t="s">
        <v>615</v>
      </c>
      <c r="B251" s="112" t="s">
        <v>619</v>
      </c>
      <c r="C251" s="527"/>
      <c r="D251" s="111">
        <v>221838</v>
      </c>
      <c r="E251" s="111">
        <v>2</v>
      </c>
      <c r="F251" s="574">
        <v>1052</v>
      </c>
      <c r="G251" s="575">
        <v>1069</v>
      </c>
      <c r="H251" s="574"/>
      <c r="I251" s="575"/>
      <c r="J251" s="576">
        <f t="shared" si="679"/>
        <v>1052</v>
      </c>
      <c r="K251" s="577">
        <f t="shared" si="679"/>
        <v>1069</v>
      </c>
      <c r="L251" s="574"/>
      <c r="M251" s="575"/>
      <c r="N251" s="576">
        <f t="shared" si="680"/>
        <v>1052</v>
      </c>
      <c r="O251" s="577">
        <f t="shared" si="680"/>
        <v>1069</v>
      </c>
      <c r="P251" s="581">
        <f t="shared" si="680"/>
        <v>0</v>
      </c>
      <c r="Q251" s="582">
        <f t="shared" si="680"/>
        <v>0</v>
      </c>
      <c r="R251" s="574">
        <v>22</v>
      </c>
      <c r="S251" s="575">
        <v>14</v>
      </c>
      <c r="T251" s="576">
        <f t="shared" si="681"/>
        <v>0</v>
      </c>
      <c r="U251" s="577">
        <f t="shared" si="681"/>
        <v>0</v>
      </c>
      <c r="V251" s="574">
        <v>3</v>
      </c>
      <c r="W251" s="575">
        <v>1</v>
      </c>
      <c r="X251" s="576">
        <f t="shared" si="682"/>
        <v>0</v>
      </c>
      <c r="Y251" s="577">
        <f t="shared" si="682"/>
        <v>0</v>
      </c>
      <c r="Z251" s="574"/>
      <c r="AA251" s="575"/>
      <c r="AB251" s="576">
        <f t="shared" si="683"/>
        <v>0</v>
      </c>
      <c r="AC251" s="577">
        <f t="shared" si="683"/>
        <v>0</v>
      </c>
      <c r="AD251" s="576">
        <f t="shared" si="684"/>
        <v>25</v>
      </c>
      <c r="AE251" s="577">
        <f t="shared" si="684"/>
        <v>15</v>
      </c>
      <c r="AF251" s="576">
        <f t="shared" si="685"/>
        <v>0</v>
      </c>
      <c r="AG251" s="577">
        <f t="shared" si="685"/>
        <v>0</v>
      </c>
      <c r="AH251" s="574">
        <v>4.4550000000000001</v>
      </c>
      <c r="AI251" s="575">
        <v>6.4050000000000002</v>
      </c>
      <c r="AJ251" s="576">
        <f t="shared" si="686"/>
        <v>98.01</v>
      </c>
      <c r="AK251" s="577">
        <f t="shared" si="686"/>
        <v>89.67</v>
      </c>
      <c r="AL251" s="574">
        <v>4.6669999999999998</v>
      </c>
      <c r="AM251" s="575">
        <v>6.6669999999999998</v>
      </c>
      <c r="AN251" s="576">
        <f t="shared" si="687"/>
        <v>14.000999999999999</v>
      </c>
      <c r="AO251" s="577">
        <f t="shared" si="687"/>
        <v>6.6669999999999998</v>
      </c>
      <c r="AP251" s="574"/>
      <c r="AQ251" s="575"/>
      <c r="AR251" s="576">
        <f t="shared" si="688"/>
        <v>0</v>
      </c>
      <c r="AS251" s="577">
        <f t="shared" si="688"/>
        <v>0</v>
      </c>
      <c r="AT251" s="576">
        <f t="shared" si="689"/>
        <v>4.4804400000000006</v>
      </c>
      <c r="AU251" s="577">
        <f t="shared" si="689"/>
        <v>6.4224666666666668</v>
      </c>
      <c r="AV251" s="576">
        <f t="shared" si="690"/>
        <v>112.01100000000001</v>
      </c>
      <c r="AW251" s="577">
        <f t="shared" si="690"/>
        <v>96.337000000000003</v>
      </c>
      <c r="AX251" s="574"/>
      <c r="AY251" s="575"/>
      <c r="AZ251" s="576">
        <f t="shared" si="691"/>
        <v>0</v>
      </c>
      <c r="BA251" s="577">
        <f t="shared" si="691"/>
        <v>0</v>
      </c>
      <c r="BB251" s="574"/>
      <c r="BC251" s="575"/>
      <c r="BD251" s="576">
        <f t="shared" si="692"/>
        <v>0</v>
      </c>
      <c r="BE251" s="577">
        <f t="shared" si="692"/>
        <v>0</v>
      </c>
      <c r="BF251" s="574"/>
      <c r="BG251" s="575"/>
      <c r="BH251" s="576">
        <f t="shared" si="693"/>
        <v>0</v>
      </c>
      <c r="BI251" s="577">
        <f t="shared" si="693"/>
        <v>0</v>
      </c>
      <c r="BJ251" s="576">
        <f t="shared" si="694"/>
        <v>0</v>
      </c>
      <c r="BK251" s="577">
        <f t="shared" si="694"/>
        <v>0</v>
      </c>
      <c r="BL251" s="576">
        <f t="shared" si="695"/>
        <v>0</v>
      </c>
      <c r="BM251" s="577">
        <f t="shared" si="695"/>
        <v>0</v>
      </c>
      <c r="BN251" s="574">
        <v>476</v>
      </c>
      <c r="BO251" s="575">
        <v>459</v>
      </c>
      <c r="BP251" s="576">
        <f t="shared" si="696"/>
        <v>0</v>
      </c>
      <c r="BQ251" s="577">
        <f t="shared" si="696"/>
        <v>0</v>
      </c>
      <c r="BR251" s="574">
        <v>63</v>
      </c>
      <c r="BS251" s="575">
        <v>93</v>
      </c>
      <c r="BT251" s="576">
        <f t="shared" si="697"/>
        <v>0</v>
      </c>
      <c r="BU251" s="577">
        <f t="shared" si="697"/>
        <v>0</v>
      </c>
      <c r="BV251" s="574"/>
      <c r="BW251" s="575"/>
      <c r="BX251" s="576">
        <f t="shared" si="698"/>
        <v>0</v>
      </c>
      <c r="BY251" s="577">
        <f t="shared" si="698"/>
        <v>0</v>
      </c>
      <c r="BZ251" s="576">
        <f t="shared" si="699"/>
        <v>539</v>
      </c>
      <c r="CA251" s="577">
        <f t="shared" si="699"/>
        <v>552</v>
      </c>
      <c r="CB251" s="576">
        <f t="shared" si="700"/>
        <v>0</v>
      </c>
      <c r="CC251" s="577">
        <f t="shared" si="700"/>
        <v>0</v>
      </c>
      <c r="CD251" s="574">
        <v>4.9420000000000002</v>
      </c>
      <c r="CE251" s="575">
        <v>4.8140000000000001</v>
      </c>
      <c r="CF251" s="576">
        <f t="shared" si="701"/>
        <v>2352.3920000000003</v>
      </c>
      <c r="CG251" s="577">
        <f t="shared" si="701"/>
        <v>2209.6260000000002</v>
      </c>
      <c r="CH251" s="574">
        <v>4.1219999999999999</v>
      </c>
      <c r="CI251" s="575">
        <v>4.2939999999999996</v>
      </c>
      <c r="CJ251" s="576">
        <f t="shared" si="702"/>
        <v>259.68599999999998</v>
      </c>
      <c r="CK251" s="577">
        <f t="shared" si="702"/>
        <v>399.34199999999998</v>
      </c>
      <c r="CL251" s="574"/>
      <c r="CM251" s="575"/>
      <c r="CN251" s="576">
        <f t="shared" si="703"/>
        <v>0</v>
      </c>
      <c r="CO251" s="577">
        <f t="shared" si="703"/>
        <v>0</v>
      </c>
      <c r="CP251" s="576">
        <f t="shared" si="704"/>
        <v>4.8461558441558452</v>
      </c>
      <c r="CQ251" s="577">
        <f t="shared" si="704"/>
        <v>4.7263913043478265</v>
      </c>
      <c r="CR251" s="576">
        <f t="shared" si="705"/>
        <v>2612.0780000000004</v>
      </c>
      <c r="CS251" s="577">
        <f t="shared" si="705"/>
        <v>2608.9680000000003</v>
      </c>
      <c r="CT251" s="574"/>
      <c r="CU251" s="575"/>
      <c r="CV251" s="576">
        <f t="shared" si="706"/>
        <v>0</v>
      </c>
      <c r="CW251" s="577">
        <f t="shared" si="706"/>
        <v>0</v>
      </c>
      <c r="CX251" s="574"/>
      <c r="CY251" s="575"/>
      <c r="CZ251" s="576">
        <f t="shared" si="707"/>
        <v>0</v>
      </c>
      <c r="DA251" s="577">
        <f t="shared" si="707"/>
        <v>0</v>
      </c>
      <c r="DB251" s="574"/>
      <c r="DC251" s="575"/>
      <c r="DD251" s="576">
        <f t="shared" si="708"/>
        <v>0</v>
      </c>
      <c r="DE251" s="577">
        <f t="shared" si="708"/>
        <v>0</v>
      </c>
      <c r="DF251" s="576">
        <f t="shared" si="709"/>
        <v>0</v>
      </c>
      <c r="DG251" s="577">
        <f t="shared" si="709"/>
        <v>0</v>
      </c>
      <c r="DH251" s="576">
        <f t="shared" si="710"/>
        <v>0</v>
      </c>
      <c r="DI251" s="577">
        <f t="shared" si="710"/>
        <v>0</v>
      </c>
      <c r="DJ251" s="576">
        <f t="shared" si="711"/>
        <v>564</v>
      </c>
      <c r="DK251" s="577">
        <f t="shared" si="711"/>
        <v>567</v>
      </c>
      <c r="DL251" s="576">
        <f t="shared" si="711"/>
        <v>0</v>
      </c>
      <c r="DM251" s="577">
        <f t="shared" si="711"/>
        <v>0</v>
      </c>
      <c r="DN251" s="576">
        <f t="shared" si="712"/>
        <v>4.8299450354609936</v>
      </c>
      <c r="DO251" s="577">
        <f t="shared" si="712"/>
        <v>4.7712610229276899</v>
      </c>
      <c r="DP251" s="576">
        <f t="shared" si="713"/>
        <v>2724.0890000000004</v>
      </c>
      <c r="DQ251" s="577">
        <f t="shared" si="713"/>
        <v>2705.3050000000003</v>
      </c>
      <c r="DR251" s="576">
        <f t="shared" si="714"/>
        <v>0</v>
      </c>
      <c r="DS251" s="577">
        <f t="shared" si="714"/>
        <v>0</v>
      </c>
      <c r="DT251" s="576">
        <f t="shared" si="715"/>
        <v>0</v>
      </c>
      <c r="DU251" s="577">
        <f t="shared" si="715"/>
        <v>0</v>
      </c>
      <c r="DV251" s="574">
        <v>200</v>
      </c>
      <c r="DW251" s="575">
        <v>175</v>
      </c>
      <c r="DX251" s="576">
        <f t="shared" si="716"/>
        <v>0</v>
      </c>
      <c r="DY251" s="577">
        <f t="shared" si="716"/>
        <v>0</v>
      </c>
      <c r="DZ251" s="574">
        <v>74</v>
      </c>
      <c r="EA251" s="575">
        <v>79</v>
      </c>
      <c r="EB251" s="576">
        <f t="shared" si="717"/>
        <v>0</v>
      </c>
      <c r="EC251" s="577">
        <f t="shared" si="717"/>
        <v>0</v>
      </c>
      <c r="ED251" s="574"/>
      <c r="EE251" s="575"/>
      <c r="EF251" s="576">
        <f t="shared" si="718"/>
        <v>0</v>
      </c>
      <c r="EG251" s="577">
        <f t="shared" si="718"/>
        <v>0</v>
      </c>
      <c r="EH251" s="576">
        <f t="shared" si="719"/>
        <v>274</v>
      </c>
      <c r="EI251" s="577">
        <f t="shared" si="719"/>
        <v>254</v>
      </c>
      <c r="EJ251" s="576">
        <f t="shared" si="720"/>
        <v>0</v>
      </c>
      <c r="EK251" s="577">
        <f t="shared" si="720"/>
        <v>0</v>
      </c>
      <c r="EL251" s="574">
        <v>6.3630000000000004</v>
      </c>
      <c r="EM251" s="575">
        <v>6.5869999999999997</v>
      </c>
      <c r="EN251" s="576">
        <f t="shared" si="721"/>
        <v>1272.6000000000001</v>
      </c>
      <c r="EO251" s="577">
        <f t="shared" si="721"/>
        <v>1152.7249999999999</v>
      </c>
      <c r="EP251" s="574">
        <v>9.5</v>
      </c>
      <c r="EQ251" s="575">
        <v>10.013</v>
      </c>
      <c r="ER251" s="576">
        <f t="shared" si="722"/>
        <v>703</v>
      </c>
      <c r="ES251" s="577">
        <f t="shared" si="722"/>
        <v>791.02700000000004</v>
      </c>
      <c r="ET251" s="574"/>
      <c r="EU251" s="575"/>
      <c r="EV251" s="576">
        <f t="shared" si="723"/>
        <v>0</v>
      </c>
      <c r="EW251" s="577">
        <f t="shared" si="723"/>
        <v>0</v>
      </c>
      <c r="EX251" s="576">
        <f t="shared" si="724"/>
        <v>7.2102189781021906</v>
      </c>
      <c r="EY251" s="577">
        <f t="shared" si="724"/>
        <v>7.6525669291338581</v>
      </c>
      <c r="EZ251" s="576">
        <f t="shared" si="725"/>
        <v>1975.6000000000001</v>
      </c>
      <c r="FA251" s="577">
        <f t="shared" si="725"/>
        <v>1943.752</v>
      </c>
      <c r="FB251" s="574"/>
      <c r="FC251" s="575"/>
      <c r="FD251" s="576">
        <f t="shared" si="726"/>
        <v>0</v>
      </c>
      <c r="FE251" s="577">
        <f t="shared" si="726"/>
        <v>0</v>
      </c>
      <c r="FF251" s="574"/>
      <c r="FG251" s="575"/>
      <c r="FH251" s="576">
        <f t="shared" si="727"/>
        <v>0</v>
      </c>
      <c r="FI251" s="577">
        <f t="shared" si="727"/>
        <v>0</v>
      </c>
      <c r="FJ251" s="574"/>
      <c r="FK251" s="575"/>
      <c r="FL251" s="576">
        <f t="shared" si="728"/>
        <v>0</v>
      </c>
      <c r="FM251" s="577">
        <f t="shared" si="728"/>
        <v>0</v>
      </c>
      <c r="FN251" s="576">
        <f t="shared" si="729"/>
        <v>0</v>
      </c>
      <c r="FO251" s="577">
        <f t="shared" si="729"/>
        <v>0</v>
      </c>
      <c r="FP251" s="576">
        <f t="shared" si="730"/>
        <v>0</v>
      </c>
      <c r="FQ251" s="577">
        <f t="shared" si="730"/>
        <v>0</v>
      </c>
      <c r="FR251" s="574">
        <v>214</v>
      </c>
      <c r="FS251" s="575">
        <v>248</v>
      </c>
      <c r="FT251" s="576">
        <f t="shared" si="731"/>
        <v>0</v>
      </c>
      <c r="FU251" s="577">
        <f>IF(GA251&gt;0,#REF!,)</f>
        <v>0</v>
      </c>
      <c r="FV251" s="574">
        <v>4.4009999999999998</v>
      </c>
      <c r="FW251" s="575">
        <v>3.9649999999999999</v>
      </c>
      <c r="FX251" s="576">
        <f t="shared" si="732"/>
        <v>941.81399999999996</v>
      </c>
      <c r="FY251" s="577">
        <f t="shared" si="732"/>
        <v>983.31999999999994</v>
      </c>
      <c r="FZ251" s="574"/>
      <c r="GA251" s="575"/>
      <c r="GB251" s="576">
        <f t="shared" si="733"/>
        <v>0</v>
      </c>
      <c r="GC251" s="577">
        <f>IF(GA251&gt;0,(#REF!*GA251),)</f>
        <v>0</v>
      </c>
      <c r="GD251" s="576">
        <f t="shared" si="734"/>
        <v>698</v>
      </c>
      <c r="GE251" s="577">
        <f t="shared" si="734"/>
        <v>648</v>
      </c>
      <c r="GF251" s="576">
        <f t="shared" si="734"/>
        <v>0</v>
      </c>
      <c r="GG251" s="577">
        <f t="shared" si="734"/>
        <v>0</v>
      </c>
      <c r="GH251" s="576">
        <f t="shared" si="735"/>
        <v>3723.0020000000004</v>
      </c>
      <c r="GI251" s="577">
        <f t="shared" si="735"/>
        <v>3452.0210000000002</v>
      </c>
      <c r="GJ251" s="576" t="str">
        <f t="shared" si="736"/>
        <v/>
      </c>
      <c r="GK251" s="577" t="str">
        <f t="shared" si="736"/>
        <v/>
      </c>
      <c r="GL251" s="576">
        <f t="shared" si="737"/>
        <v>140</v>
      </c>
      <c r="GM251" s="577">
        <f t="shared" si="737"/>
        <v>173</v>
      </c>
      <c r="GN251" s="576">
        <f t="shared" si="737"/>
        <v>0</v>
      </c>
      <c r="GO251" s="577">
        <f t="shared" si="737"/>
        <v>0</v>
      </c>
      <c r="GP251" s="576">
        <f t="shared" si="738"/>
        <v>976.6869999999999</v>
      </c>
      <c r="GQ251" s="577">
        <f t="shared" si="738"/>
        <v>1197.0360000000001</v>
      </c>
      <c r="GR251" s="576">
        <f t="shared" si="739"/>
        <v>0</v>
      </c>
      <c r="GS251" s="577">
        <f t="shared" si="739"/>
        <v>0</v>
      </c>
      <c r="GT251" s="576">
        <f t="shared" si="740"/>
        <v>838</v>
      </c>
      <c r="GU251" s="577">
        <f t="shared" si="740"/>
        <v>821</v>
      </c>
      <c r="GV251" s="576">
        <f t="shared" si="740"/>
        <v>0</v>
      </c>
      <c r="GW251" s="577">
        <f t="shared" si="740"/>
        <v>0</v>
      </c>
      <c r="GX251" s="576">
        <f t="shared" si="741"/>
        <v>4699.6890000000003</v>
      </c>
      <c r="GY251" s="577">
        <f t="shared" si="741"/>
        <v>4649.0570000000007</v>
      </c>
      <c r="GZ251" s="576" t="str">
        <f t="shared" si="741"/>
        <v/>
      </c>
      <c r="HA251" s="577" t="str">
        <f t="shared" si="741"/>
        <v/>
      </c>
      <c r="HB251" s="576">
        <f t="shared" si="742"/>
        <v>0</v>
      </c>
      <c r="HC251" s="577">
        <f t="shared" si="742"/>
        <v>0</v>
      </c>
      <c r="HD251" s="576">
        <f t="shared" si="742"/>
        <v>0</v>
      </c>
      <c r="HE251" s="577">
        <f t="shared" si="742"/>
        <v>0</v>
      </c>
      <c r="HF251" s="576" t="str">
        <f t="shared" si="743"/>
        <v/>
      </c>
      <c r="HG251" s="577" t="str">
        <f t="shared" si="743"/>
        <v/>
      </c>
      <c r="HH251" s="576" t="str">
        <f t="shared" si="744"/>
        <v/>
      </c>
      <c r="HI251" s="577" t="str">
        <f t="shared" si="744"/>
        <v/>
      </c>
      <c r="HJ251" s="576">
        <f t="shared" si="745"/>
        <v>5641.5030000000006</v>
      </c>
      <c r="HK251" s="577">
        <f t="shared" si="745"/>
        <v>5632.3770000000004</v>
      </c>
      <c r="HL251" s="576" t="str">
        <f t="shared" si="746"/>
        <v/>
      </c>
      <c r="HM251" s="577" t="str">
        <f t="shared" si="746"/>
        <v/>
      </c>
    </row>
    <row r="252" spans="1:221">
      <c r="A252" s="593" t="s">
        <v>615</v>
      </c>
      <c r="B252" s="112" t="s">
        <v>620</v>
      </c>
      <c r="C252" s="526"/>
      <c r="D252" s="111">
        <v>219602</v>
      </c>
      <c r="E252" s="111">
        <v>3</v>
      </c>
      <c r="F252" s="574">
        <v>1552</v>
      </c>
      <c r="G252" s="575">
        <v>1604</v>
      </c>
      <c r="H252" s="574"/>
      <c r="I252" s="575"/>
      <c r="J252" s="576">
        <f t="shared" si="679"/>
        <v>1552</v>
      </c>
      <c r="K252" s="577">
        <f t="shared" si="679"/>
        <v>1604</v>
      </c>
      <c r="L252" s="574"/>
      <c r="M252" s="575"/>
      <c r="N252" s="576">
        <f t="shared" si="680"/>
        <v>1552</v>
      </c>
      <c r="O252" s="577">
        <f t="shared" si="680"/>
        <v>1604</v>
      </c>
      <c r="P252" s="581">
        <f t="shared" si="680"/>
        <v>0</v>
      </c>
      <c r="Q252" s="582">
        <f t="shared" si="680"/>
        <v>0</v>
      </c>
      <c r="R252" s="574">
        <v>101</v>
      </c>
      <c r="S252" s="575">
        <v>31</v>
      </c>
      <c r="T252" s="576">
        <f t="shared" si="681"/>
        <v>0</v>
      </c>
      <c r="U252" s="577">
        <f t="shared" si="681"/>
        <v>0</v>
      </c>
      <c r="V252" s="574">
        <v>3</v>
      </c>
      <c r="W252" s="575">
        <v>4</v>
      </c>
      <c r="X252" s="576">
        <f t="shared" si="682"/>
        <v>0</v>
      </c>
      <c r="Y252" s="577">
        <f t="shared" si="682"/>
        <v>0</v>
      </c>
      <c r="Z252" s="574"/>
      <c r="AA252" s="575"/>
      <c r="AB252" s="576">
        <f t="shared" si="683"/>
        <v>0</v>
      </c>
      <c r="AC252" s="577">
        <f t="shared" si="683"/>
        <v>0</v>
      </c>
      <c r="AD252" s="576">
        <f t="shared" si="684"/>
        <v>104</v>
      </c>
      <c r="AE252" s="577">
        <f t="shared" si="684"/>
        <v>35</v>
      </c>
      <c r="AF252" s="576">
        <f t="shared" si="685"/>
        <v>0</v>
      </c>
      <c r="AG252" s="577">
        <f t="shared" si="685"/>
        <v>0</v>
      </c>
      <c r="AH252" s="574">
        <v>4.2279999999999998</v>
      </c>
      <c r="AI252" s="575">
        <v>5.032</v>
      </c>
      <c r="AJ252" s="576">
        <f t="shared" si="686"/>
        <v>427.02799999999996</v>
      </c>
      <c r="AK252" s="577">
        <f t="shared" si="686"/>
        <v>155.99199999999999</v>
      </c>
      <c r="AL252" s="574">
        <v>5.3330000000000002</v>
      </c>
      <c r="AM252" s="575">
        <v>6.25</v>
      </c>
      <c r="AN252" s="576">
        <f t="shared" si="687"/>
        <v>15.999000000000001</v>
      </c>
      <c r="AO252" s="577">
        <f t="shared" si="687"/>
        <v>25</v>
      </c>
      <c r="AP252" s="574"/>
      <c r="AQ252" s="575"/>
      <c r="AR252" s="576">
        <f t="shared" si="688"/>
        <v>0</v>
      </c>
      <c r="AS252" s="577">
        <f t="shared" si="688"/>
        <v>0</v>
      </c>
      <c r="AT252" s="576">
        <f t="shared" si="689"/>
        <v>4.2598750000000001</v>
      </c>
      <c r="AU252" s="577">
        <f t="shared" si="689"/>
        <v>5.1711999999999998</v>
      </c>
      <c r="AV252" s="576">
        <f t="shared" si="690"/>
        <v>443.02699999999999</v>
      </c>
      <c r="AW252" s="577">
        <f t="shared" si="690"/>
        <v>180.99199999999999</v>
      </c>
      <c r="AX252" s="574"/>
      <c r="AY252" s="575"/>
      <c r="AZ252" s="576">
        <f t="shared" si="691"/>
        <v>0</v>
      </c>
      <c r="BA252" s="577">
        <f t="shared" si="691"/>
        <v>0</v>
      </c>
      <c r="BB252" s="574"/>
      <c r="BC252" s="575"/>
      <c r="BD252" s="576">
        <f t="shared" si="692"/>
        <v>0</v>
      </c>
      <c r="BE252" s="577">
        <f t="shared" si="692"/>
        <v>0</v>
      </c>
      <c r="BF252" s="574"/>
      <c r="BG252" s="575"/>
      <c r="BH252" s="576">
        <f t="shared" si="693"/>
        <v>0</v>
      </c>
      <c r="BI252" s="577">
        <f t="shared" si="693"/>
        <v>0</v>
      </c>
      <c r="BJ252" s="576">
        <f t="shared" si="694"/>
        <v>0</v>
      </c>
      <c r="BK252" s="577">
        <f t="shared" si="694"/>
        <v>0</v>
      </c>
      <c r="BL252" s="576">
        <f t="shared" si="695"/>
        <v>0</v>
      </c>
      <c r="BM252" s="577">
        <f t="shared" si="695"/>
        <v>0</v>
      </c>
      <c r="BN252" s="574">
        <v>548</v>
      </c>
      <c r="BO252" s="575">
        <v>659</v>
      </c>
      <c r="BP252" s="576">
        <f t="shared" si="696"/>
        <v>0</v>
      </c>
      <c r="BQ252" s="577">
        <f t="shared" si="696"/>
        <v>0</v>
      </c>
      <c r="BR252" s="574">
        <v>52</v>
      </c>
      <c r="BS252" s="575">
        <v>38</v>
      </c>
      <c r="BT252" s="576">
        <f t="shared" si="697"/>
        <v>0</v>
      </c>
      <c r="BU252" s="577">
        <f t="shared" si="697"/>
        <v>0</v>
      </c>
      <c r="BV252" s="574"/>
      <c r="BW252" s="575"/>
      <c r="BX252" s="576">
        <f t="shared" si="698"/>
        <v>0</v>
      </c>
      <c r="BY252" s="577">
        <f t="shared" si="698"/>
        <v>0</v>
      </c>
      <c r="BZ252" s="576">
        <f t="shared" si="699"/>
        <v>600</v>
      </c>
      <c r="CA252" s="577">
        <f t="shared" si="699"/>
        <v>697</v>
      </c>
      <c r="CB252" s="576">
        <f t="shared" si="700"/>
        <v>0</v>
      </c>
      <c r="CC252" s="577">
        <f t="shared" si="700"/>
        <v>0</v>
      </c>
      <c r="CD252" s="574">
        <v>4.4390000000000001</v>
      </c>
      <c r="CE252" s="575">
        <v>4.3410000000000002</v>
      </c>
      <c r="CF252" s="576">
        <f t="shared" si="701"/>
        <v>2432.5720000000001</v>
      </c>
      <c r="CG252" s="577">
        <f t="shared" si="701"/>
        <v>2860.7190000000001</v>
      </c>
      <c r="CH252" s="574">
        <v>6.0380000000000003</v>
      </c>
      <c r="CI252" s="575">
        <v>6.149</v>
      </c>
      <c r="CJ252" s="576">
        <f t="shared" si="702"/>
        <v>313.976</v>
      </c>
      <c r="CK252" s="577">
        <f t="shared" si="702"/>
        <v>233.66200000000001</v>
      </c>
      <c r="CL252" s="574"/>
      <c r="CM252" s="575"/>
      <c r="CN252" s="576">
        <f t="shared" si="703"/>
        <v>0</v>
      </c>
      <c r="CO252" s="577">
        <f t="shared" si="703"/>
        <v>0</v>
      </c>
      <c r="CP252" s="576">
        <f t="shared" si="704"/>
        <v>4.5775800000000002</v>
      </c>
      <c r="CQ252" s="577">
        <f t="shared" si="704"/>
        <v>4.4395710186513631</v>
      </c>
      <c r="CR252" s="576">
        <f t="shared" si="705"/>
        <v>2746.5480000000002</v>
      </c>
      <c r="CS252" s="577">
        <f t="shared" si="705"/>
        <v>3094.3809999999999</v>
      </c>
      <c r="CT252" s="574"/>
      <c r="CU252" s="575"/>
      <c r="CV252" s="576">
        <f t="shared" si="706"/>
        <v>0</v>
      </c>
      <c r="CW252" s="577">
        <f t="shared" si="706"/>
        <v>0</v>
      </c>
      <c r="CX252" s="574"/>
      <c r="CY252" s="575"/>
      <c r="CZ252" s="576">
        <f t="shared" si="707"/>
        <v>0</v>
      </c>
      <c r="DA252" s="577">
        <f t="shared" si="707"/>
        <v>0</v>
      </c>
      <c r="DB252" s="574"/>
      <c r="DC252" s="575"/>
      <c r="DD252" s="576">
        <f t="shared" si="708"/>
        <v>0</v>
      </c>
      <c r="DE252" s="577">
        <f t="shared" si="708"/>
        <v>0</v>
      </c>
      <c r="DF252" s="576">
        <f t="shared" si="709"/>
        <v>0</v>
      </c>
      <c r="DG252" s="577">
        <f t="shared" si="709"/>
        <v>0</v>
      </c>
      <c r="DH252" s="576">
        <f t="shared" si="710"/>
        <v>0</v>
      </c>
      <c r="DI252" s="577">
        <f t="shared" si="710"/>
        <v>0</v>
      </c>
      <c r="DJ252" s="576">
        <f t="shared" si="711"/>
        <v>704</v>
      </c>
      <c r="DK252" s="577">
        <f t="shared" si="711"/>
        <v>732</v>
      </c>
      <c r="DL252" s="576">
        <f t="shared" si="711"/>
        <v>0</v>
      </c>
      <c r="DM252" s="577">
        <f t="shared" si="711"/>
        <v>0</v>
      </c>
      <c r="DN252" s="576">
        <f t="shared" si="712"/>
        <v>4.5306463068181824</v>
      </c>
      <c r="DO252" s="577">
        <f t="shared" si="712"/>
        <v>4.4745532786885249</v>
      </c>
      <c r="DP252" s="576">
        <f t="shared" si="713"/>
        <v>3189.5750000000003</v>
      </c>
      <c r="DQ252" s="577">
        <f t="shared" si="713"/>
        <v>3275.373</v>
      </c>
      <c r="DR252" s="576">
        <f t="shared" si="714"/>
        <v>0</v>
      </c>
      <c r="DS252" s="577">
        <f t="shared" si="714"/>
        <v>0</v>
      </c>
      <c r="DT252" s="576">
        <f t="shared" si="715"/>
        <v>0</v>
      </c>
      <c r="DU252" s="577">
        <f t="shared" si="715"/>
        <v>0</v>
      </c>
      <c r="DV252" s="574">
        <v>191</v>
      </c>
      <c r="DW252" s="575">
        <v>231</v>
      </c>
      <c r="DX252" s="576">
        <f t="shared" si="716"/>
        <v>0</v>
      </c>
      <c r="DY252" s="577">
        <f t="shared" si="716"/>
        <v>0</v>
      </c>
      <c r="DZ252" s="574">
        <v>69</v>
      </c>
      <c r="EA252" s="575">
        <v>67</v>
      </c>
      <c r="EB252" s="576">
        <f t="shared" si="717"/>
        <v>0</v>
      </c>
      <c r="EC252" s="577">
        <f t="shared" si="717"/>
        <v>0</v>
      </c>
      <c r="ED252" s="574"/>
      <c r="EE252" s="575"/>
      <c r="EF252" s="576">
        <f t="shared" si="718"/>
        <v>0</v>
      </c>
      <c r="EG252" s="577">
        <f t="shared" si="718"/>
        <v>0</v>
      </c>
      <c r="EH252" s="576">
        <f t="shared" si="719"/>
        <v>260</v>
      </c>
      <c r="EI252" s="577">
        <f t="shared" si="719"/>
        <v>298</v>
      </c>
      <c r="EJ252" s="576">
        <f t="shared" si="720"/>
        <v>0</v>
      </c>
      <c r="EK252" s="577">
        <f t="shared" si="720"/>
        <v>0</v>
      </c>
      <c r="EL252" s="574">
        <v>6.7329999999999997</v>
      </c>
      <c r="EM252" s="575">
        <v>6.4859999999999998</v>
      </c>
      <c r="EN252" s="576">
        <f t="shared" si="721"/>
        <v>1286.0029999999999</v>
      </c>
      <c r="EO252" s="577">
        <f t="shared" si="721"/>
        <v>1498.2659999999998</v>
      </c>
      <c r="EP252" s="574">
        <v>9.6470000000000002</v>
      </c>
      <c r="EQ252" s="575">
        <v>10.138999999999999</v>
      </c>
      <c r="ER252" s="576">
        <f t="shared" si="722"/>
        <v>665.64300000000003</v>
      </c>
      <c r="ES252" s="577">
        <f t="shared" si="722"/>
        <v>679.31299999999999</v>
      </c>
      <c r="ET252" s="574"/>
      <c r="EU252" s="575"/>
      <c r="EV252" s="576">
        <f t="shared" si="723"/>
        <v>0</v>
      </c>
      <c r="EW252" s="577">
        <f t="shared" si="723"/>
        <v>0</v>
      </c>
      <c r="EX252" s="576">
        <f t="shared" si="724"/>
        <v>7.506330769230769</v>
      </c>
      <c r="EY252" s="577">
        <f t="shared" si="724"/>
        <v>7.3073120805369118</v>
      </c>
      <c r="EZ252" s="576">
        <f t="shared" si="725"/>
        <v>1951.646</v>
      </c>
      <c r="FA252" s="577">
        <f t="shared" si="725"/>
        <v>2177.5789999999997</v>
      </c>
      <c r="FB252" s="574"/>
      <c r="FC252" s="575"/>
      <c r="FD252" s="576">
        <f t="shared" si="726"/>
        <v>0</v>
      </c>
      <c r="FE252" s="577">
        <f t="shared" si="726"/>
        <v>0</v>
      </c>
      <c r="FF252" s="574"/>
      <c r="FG252" s="575"/>
      <c r="FH252" s="576">
        <f t="shared" si="727"/>
        <v>0</v>
      </c>
      <c r="FI252" s="577">
        <f t="shared" si="727"/>
        <v>0</v>
      </c>
      <c r="FJ252" s="574"/>
      <c r="FK252" s="575"/>
      <c r="FL252" s="576">
        <f t="shared" si="728"/>
        <v>0</v>
      </c>
      <c r="FM252" s="577">
        <f t="shared" si="728"/>
        <v>0</v>
      </c>
      <c r="FN252" s="576">
        <f t="shared" si="729"/>
        <v>0</v>
      </c>
      <c r="FO252" s="577">
        <f t="shared" si="729"/>
        <v>0</v>
      </c>
      <c r="FP252" s="576">
        <f t="shared" si="730"/>
        <v>0</v>
      </c>
      <c r="FQ252" s="577">
        <f t="shared" si="730"/>
        <v>0</v>
      </c>
      <c r="FR252" s="574">
        <v>588</v>
      </c>
      <c r="FS252" s="575">
        <v>574</v>
      </c>
      <c r="FT252" s="576">
        <f t="shared" si="731"/>
        <v>0</v>
      </c>
      <c r="FU252" s="577">
        <f>IF(GA252&gt;0,#REF!,)</f>
        <v>0</v>
      </c>
      <c r="FV252" s="574">
        <v>3.5129999999999999</v>
      </c>
      <c r="FW252" s="575">
        <v>3.282</v>
      </c>
      <c r="FX252" s="576">
        <f t="shared" si="732"/>
        <v>2065.6439999999998</v>
      </c>
      <c r="FY252" s="577">
        <f t="shared" si="732"/>
        <v>1883.8679999999999</v>
      </c>
      <c r="FZ252" s="574"/>
      <c r="GA252" s="575"/>
      <c r="GB252" s="576">
        <f t="shared" si="733"/>
        <v>0</v>
      </c>
      <c r="GC252" s="577">
        <f>IF(GA252&gt;0,(#REF!*GA252),)</f>
        <v>0</v>
      </c>
      <c r="GD252" s="576">
        <f t="shared" si="734"/>
        <v>840</v>
      </c>
      <c r="GE252" s="577">
        <f t="shared" si="734"/>
        <v>921</v>
      </c>
      <c r="GF252" s="576">
        <f t="shared" si="734"/>
        <v>0</v>
      </c>
      <c r="GG252" s="577">
        <f t="shared" si="734"/>
        <v>0</v>
      </c>
      <c r="GH252" s="576">
        <f t="shared" si="735"/>
        <v>4145.6030000000001</v>
      </c>
      <c r="GI252" s="577">
        <f t="shared" si="735"/>
        <v>4514.9769999999999</v>
      </c>
      <c r="GJ252" s="576" t="str">
        <f t="shared" si="736"/>
        <v/>
      </c>
      <c r="GK252" s="577" t="str">
        <f t="shared" si="736"/>
        <v/>
      </c>
      <c r="GL252" s="576">
        <f t="shared" si="737"/>
        <v>124</v>
      </c>
      <c r="GM252" s="577">
        <f t="shared" si="737"/>
        <v>109</v>
      </c>
      <c r="GN252" s="576">
        <f t="shared" si="737"/>
        <v>0</v>
      </c>
      <c r="GO252" s="577">
        <f t="shared" si="737"/>
        <v>0</v>
      </c>
      <c r="GP252" s="576">
        <f t="shared" si="738"/>
        <v>995.61800000000005</v>
      </c>
      <c r="GQ252" s="577">
        <f t="shared" si="738"/>
        <v>937.97500000000002</v>
      </c>
      <c r="GR252" s="576">
        <f t="shared" si="739"/>
        <v>0</v>
      </c>
      <c r="GS252" s="577">
        <f t="shared" si="739"/>
        <v>0</v>
      </c>
      <c r="GT252" s="576">
        <f t="shared" si="740"/>
        <v>964</v>
      </c>
      <c r="GU252" s="577">
        <f t="shared" si="740"/>
        <v>1030</v>
      </c>
      <c r="GV252" s="576">
        <f t="shared" si="740"/>
        <v>0</v>
      </c>
      <c r="GW252" s="577">
        <f t="shared" si="740"/>
        <v>0</v>
      </c>
      <c r="GX252" s="576">
        <f t="shared" si="741"/>
        <v>5141.2210000000005</v>
      </c>
      <c r="GY252" s="577">
        <f t="shared" si="741"/>
        <v>5452.9520000000002</v>
      </c>
      <c r="GZ252" s="576" t="str">
        <f t="shared" si="741"/>
        <v/>
      </c>
      <c r="HA252" s="577" t="str">
        <f t="shared" si="741"/>
        <v/>
      </c>
      <c r="HB252" s="576">
        <f t="shared" si="742"/>
        <v>0</v>
      </c>
      <c r="HC252" s="577">
        <f t="shared" si="742"/>
        <v>0</v>
      </c>
      <c r="HD252" s="576">
        <f t="shared" si="742"/>
        <v>0</v>
      </c>
      <c r="HE252" s="577">
        <f t="shared" si="742"/>
        <v>0</v>
      </c>
      <c r="HF252" s="576" t="str">
        <f t="shared" si="743"/>
        <v/>
      </c>
      <c r="HG252" s="577" t="str">
        <f t="shared" si="743"/>
        <v/>
      </c>
      <c r="HH252" s="576" t="str">
        <f t="shared" si="744"/>
        <v/>
      </c>
      <c r="HI252" s="577" t="str">
        <f t="shared" si="744"/>
        <v/>
      </c>
      <c r="HJ252" s="576">
        <f t="shared" si="745"/>
        <v>7206.8649999999998</v>
      </c>
      <c r="HK252" s="577">
        <f t="shared" si="745"/>
        <v>7336.82</v>
      </c>
      <c r="HL252" s="576" t="str">
        <f t="shared" si="746"/>
        <v/>
      </c>
      <c r="HM252" s="577" t="str">
        <f t="shared" si="746"/>
        <v/>
      </c>
    </row>
    <row r="253" spans="1:221" s="26" customFormat="1" ht="15" customHeight="1">
      <c r="A253" s="593" t="s">
        <v>615</v>
      </c>
      <c r="B253" s="112" t="s">
        <v>622</v>
      </c>
      <c r="C253" s="113"/>
      <c r="D253" s="111">
        <v>221847</v>
      </c>
      <c r="E253" s="111">
        <v>3</v>
      </c>
      <c r="F253" s="574">
        <v>2077</v>
      </c>
      <c r="G253" s="575">
        <v>2144</v>
      </c>
      <c r="H253" s="574"/>
      <c r="I253" s="575"/>
      <c r="J253" s="576">
        <f t="shared" si="679"/>
        <v>2077</v>
      </c>
      <c r="K253" s="577">
        <f t="shared" si="679"/>
        <v>2144</v>
      </c>
      <c r="L253" s="574"/>
      <c r="M253" s="575"/>
      <c r="N253" s="576">
        <f t="shared" si="680"/>
        <v>2077</v>
      </c>
      <c r="O253" s="577">
        <f t="shared" si="680"/>
        <v>2144</v>
      </c>
      <c r="P253" s="581">
        <f t="shared" si="680"/>
        <v>0</v>
      </c>
      <c r="Q253" s="582">
        <f t="shared" si="680"/>
        <v>0</v>
      </c>
      <c r="R253" s="574">
        <v>358</v>
      </c>
      <c r="S253" s="575">
        <v>129</v>
      </c>
      <c r="T253" s="576">
        <f t="shared" si="681"/>
        <v>0</v>
      </c>
      <c r="U253" s="577">
        <f t="shared" si="681"/>
        <v>0</v>
      </c>
      <c r="V253" s="574">
        <v>4</v>
      </c>
      <c r="W253" s="575">
        <v>1</v>
      </c>
      <c r="X253" s="576">
        <f t="shared" si="682"/>
        <v>0</v>
      </c>
      <c r="Y253" s="577">
        <f t="shared" si="682"/>
        <v>0</v>
      </c>
      <c r="Z253" s="574"/>
      <c r="AA253" s="575"/>
      <c r="AB253" s="576">
        <f t="shared" si="683"/>
        <v>0</v>
      </c>
      <c r="AC253" s="577">
        <f t="shared" si="683"/>
        <v>0</v>
      </c>
      <c r="AD253" s="576">
        <f t="shared" si="684"/>
        <v>362</v>
      </c>
      <c r="AE253" s="577">
        <f t="shared" si="684"/>
        <v>130</v>
      </c>
      <c r="AF253" s="576">
        <f t="shared" si="685"/>
        <v>0</v>
      </c>
      <c r="AG253" s="577">
        <f t="shared" si="685"/>
        <v>0</v>
      </c>
      <c r="AH253" s="574">
        <v>4.0350000000000001</v>
      </c>
      <c r="AI253" s="575">
        <v>4.8730000000000002</v>
      </c>
      <c r="AJ253" s="576">
        <f t="shared" si="686"/>
        <v>1444.53</v>
      </c>
      <c r="AK253" s="577">
        <f t="shared" si="686"/>
        <v>628.61700000000008</v>
      </c>
      <c r="AL253" s="574">
        <v>5.1669999999999998</v>
      </c>
      <c r="AM253" s="575">
        <v>4.3330000000000002</v>
      </c>
      <c r="AN253" s="576">
        <f t="shared" si="687"/>
        <v>20.667999999999999</v>
      </c>
      <c r="AO253" s="577">
        <f t="shared" si="687"/>
        <v>4.3330000000000002</v>
      </c>
      <c r="AP253" s="574"/>
      <c r="AQ253" s="575"/>
      <c r="AR253" s="576">
        <f t="shared" si="688"/>
        <v>0</v>
      </c>
      <c r="AS253" s="577">
        <f t="shared" si="688"/>
        <v>0</v>
      </c>
      <c r="AT253" s="576">
        <f t="shared" si="689"/>
        <v>4.0475082872928176</v>
      </c>
      <c r="AU253" s="577">
        <f t="shared" si="689"/>
        <v>4.868846153846154</v>
      </c>
      <c r="AV253" s="576">
        <f t="shared" si="690"/>
        <v>1465.1980000000001</v>
      </c>
      <c r="AW253" s="577">
        <f t="shared" si="690"/>
        <v>632.95000000000005</v>
      </c>
      <c r="AX253" s="574"/>
      <c r="AY253" s="575"/>
      <c r="AZ253" s="576">
        <f t="shared" si="691"/>
        <v>0</v>
      </c>
      <c r="BA253" s="577">
        <f t="shared" si="691"/>
        <v>0</v>
      </c>
      <c r="BB253" s="574"/>
      <c r="BC253" s="575"/>
      <c r="BD253" s="576">
        <f t="shared" si="692"/>
        <v>0</v>
      </c>
      <c r="BE253" s="577">
        <f t="shared" si="692"/>
        <v>0</v>
      </c>
      <c r="BF253" s="574"/>
      <c r="BG253" s="575"/>
      <c r="BH253" s="576">
        <f t="shared" si="693"/>
        <v>0</v>
      </c>
      <c r="BI253" s="577">
        <f t="shared" si="693"/>
        <v>0</v>
      </c>
      <c r="BJ253" s="576">
        <f t="shared" si="694"/>
        <v>0</v>
      </c>
      <c r="BK253" s="577">
        <f t="shared" si="694"/>
        <v>0</v>
      </c>
      <c r="BL253" s="576">
        <f t="shared" si="695"/>
        <v>0</v>
      </c>
      <c r="BM253" s="577">
        <f t="shared" si="695"/>
        <v>0</v>
      </c>
      <c r="BN253" s="574">
        <v>922</v>
      </c>
      <c r="BO253" s="575">
        <v>1140</v>
      </c>
      <c r="BP253" s="576">
        <f t="shared" si="696"/>
        <v>0</v>
      </c>
      <c r="BQ253" s="577">
        <f t="shared" si="696"/>
        <v>0</v>
      </c>
      <c r="BR253" s="574">
        <v>27</v>
      </c>
      <c r="BS253" s="575">
        <v>26</v>
      </c>
      <c r="BT253" s="576">
        <f t="shared" si="697"/>
        <v>0</v>
      </c>
      <c r="BU253" s="577">
        <f t="shared" si="697"/>
        <v>0</v>
      </c>
      <c r="BV253" s="574"/>
      <c r="BW253" s="575"/>
      <c r="BX253" s="576">
        <f t="shared" si="698"/>
        <v>0</v>
      </c>
      <c r="BY253" s="577">
        <f t="shared" si="698"/>
        <v>0</v>
      </c>
      <c r="BZ253" s="576">
        <f t="shared" si="699"/>
        <v>949</v>
      </c>
      <c r="CA253" s="577">
        <f t="shared" si="699"/>
        <v>1166</v>
      </c>
      <c r="CB253" s="576">
        <f t="shared" si="700"/>
        <v>0</v>
      </c>
      <c r="CC253" s="577">
        <f t="shared" si="700"/>
        <v>0</v>
      </c>
      <c r="CD253" s="574">
        <v>4.093</v>
      </c>
      <c r="CE253" s="575">
        <v>4.0529999999999999</v>
      </c>
      <c r="CF253" s="576">
        <f t="shared" si="701"/>
        <v>3773.7460000000001</v>
      </c>
      <c r="CG253" s="577">
        <f t="shared" si="701"/>
        <v>4620.42</v>
      </c>
      <c r="CH253" s="574">
        <v>4.8639999999999999</v>
      </c>
      <c r="CI253" s="575">
        <v>4.41</v>
      </c>
      <c r="CJ253" s="576">
        <f t="shared" si="702"/>
        <v>131.328</v>
      </c>
      <c r="CK253" s="577">
        <f t="shared" si="702"/>
        <v>114.66</v>
      </c>
      <c r="CL253" s="574"/>
      <c r="CM253" s="575"/>
      <c r="CN253" s="576">
        <f t="shared" si="703"/>
        <v>0</v>
      </c>
      <c r="CO253" s="577">
        <f t="shared" si="703"/>
        <v>0</v>
      </c>
      <c r="CP253" s="576">
        <f t="shared" si="704"/>
        <v>4.1149357218124338</v>
      </c>
      <c r="CQ253" s="577">
        <f t="shared" si="704"/>
        <v>4.0609605488850775</v>
      </c>
      <c r="CR253" s="576">
        <f t="shared" si="705"/>
        <v>3905.0739999999996</v>
      </c>
      <c r="CS253" s="577">
        <f t="shared" si="705"/>
        <v>4735.08</v>
      </c>
      <c r="CT253" s="574"/>
      <c r="CU253" s="575"/>
      <c r="CV253" s="576">
        <f t="shared" si="706"/>
        <v>0</v>
      </c>
      <c r="CW253" s="577">
        <f t="shared" si="706"/>
        <v>0</v>
      </c>
      <c r="CX253" s="574"/>
      <c r="CY253" s="575"/>
      <c r="CZ253" s="576">
        <f t="shared" si="707"/>
        <v>0</v>
      </c>
      <c r="DA253" s="577">
        <f t="shared" si="707"/>
        <v>0</v>
      </c>
      <c r="DB253" s="574"/>
      <c r="DC253" s="575"/>
      <c r="DD253" s="576">
        <f t="shared" si="708"/>
        <v>0</v>
      </c>
      <c r="DE253" s="577">
        <f t="shared" si="708"/>
        <v>0</v>
      </c>
      <c r="DF253" s="576">
        <f t="shared" si="709"/>
        <v>0</v>
      </c>
      <c r="DG253" s="577">
        <f t="shared" si="709"/>
        <v>0</v>
      </c>
      <c r="DH253" s="576">
        <f t="shared" si="710"/>
        <v>0</v>
      </c>
      <c r="DI253" s="577">
        <f t="shared" si="710"/>
        <v>0</v>
      </c>
      <c r="DJ253" s="576">
        <f t="shared" si="711"/>
        <v>1311</v>
      </c>
      <c r="DK253" s="577">
        <f t="shared" si="711"/>
        <v>1296</v>
      </c>
      <c r="DL253" s="576">
        <f t="shared" si="711"/>
        <v>0</v>
      </c>
      <c r="DM253" s="577">
        <f t="shared" si="711"/>
        <v>0</v>
      </c>
      <c r="DN253" s="576">
        <f t="shared" si="712"/>
        <v>4.0963173150266972</v>
      </c>
      <c r="DO253" s="577">
        <f t="shared" si="712"/>
        <v>4.1419984567901231</v>
      </c>
      <c r="DP253" s="576">
        <f t="shared" si="713"/>
        <v>5370.2719999999999</v>
      </c>
      <c r="DQ253" s="577">
        <f t="shared" si="713"/>
        <v>5368.03</v>
      </c>
      <c r="DR253" s="576">
        <f t="shared" si="714"/>
        <v>0</v>
      </c>
      <c r="DS253" s="577">
        <f t="shared" si="714"/>
        <v>0</v>
      </c>
      <c r="DT253" s="576">
        <f t="shared" si="715"/>
        <v>0</v>
      </c>
      <c r="DU253" s="577">
        <f t="shared" si="715"/>
        <v>0</v>
      </c>
      <c r="DV253" s="574">
        <v>522</v>
      </c>
      <c r="DW253" s="575">
        <v>600</v>
      </c>
      <c r="DX253" s="576">
        <f t="shared" si="716"/>
        <v>0</v>
      </c>
      <c r="DY253" s="577">
        <f t="shared" si="716"/>
        <v>0</v>
      </c>
      <c r="DZ253" s="574">
        <v>75</v>
      </c>
      <c r="EA253" s="575">
        <v>83</v>
      </c>
      <c r="EB253" s="576">
        <f t="shared" si="717"/>
        <v>0</v>
      </c>
      <c r="EC253" s="577">
        <f t="shared" si="717"/>
        <v>0</v>
      </c>
      <c r="ED253" s="574"/>
      <c r="EE253" s="575"/>
      <c r="EF253" s="576">
        <f t="shared" si="718"/>
        <v>0</v>
      </c>
      <c r="EG253" s="577">
        <f t="shared" si="718"/>
        <v>0</v>
      </c>
      <c r="EH253" s="576">
        <f t="shared" si="719"/>
        <v>597</v>
      </c>
      <c r="EI253" s="577">
        <f t="shared" si="719"/>
        <v>683</v>
      </c>
      <c r="EJ253" s="576">
        <f t="shared" si="720"/>
        <v>0</v>
      </c>
      <c r="EK253" s="577">
        <f t="shared" si="720"/>
        <v>0</v>
      </c>
      <c r="EL253" s="574">
        <v>5.7930000000000001</v>
      </c>
      <c r="EM253" s="575">
        <v>5.8579999999999997</v>
      </c>
      <c r="EN253" s="576">
        <f t="shared" si="721"/>
        <v>3023.9459999999999</v>
      </c>
      <c r="EO253" s="577">
        <f t="shared" si="721"/>
        <v>3514.7999999999997</v>
      </c>
      <c r="EP253" s="574">
        <v>8.8040000000000003</v>
      </c>
      <c r="EQ253" s="575">
        <v>8.4380000000000006</v>
      </c>
      <c r="ER253" s="576">
        <f t="shared" si="722"/>
        <v>660.30000000000007</v>
      </c>
      <c r="ES253" s="577">
        <f t="shared" si="722"/>
        <v>700.35400000000004</v>
      </c>
      <c r="ET253" s="574"/>
      <c r="EU253" s="575"/>
      <c r="EV253" s="576">
        <f t="shared" si="723"/>
        <v>0</v>
      </c>
      <c r="EW253" s="577">
        <f t="shared" si="723"/>
        <v>0</v>
      </c>
      <c r="EX253" s="576">
        <f t="shared" si="724"/>
        <v>6.1712663316582912</v>
      </c>
      <c r="EY253" s="577">
        <f t="shared" si="724"/>
        <v>6.1715285505124449</v>
      </c>
      <c r="EZ253" s="576">
        <f t="shared" si="725"/>
        <v>3684.2459999999996</v>
      </c>
      <c r="FA253" s="577">
        <f t="shared" si="725"/>
        <v>4215.1539999999995</v>
      </c>
      <c r="FB253" s="574"/>
      <c r="FC253" s="575"/>
      <c r="FD253" s="576">
        <f t="shared" si="726"/>
        <v>0</v>
      </c>
      <c r="FE253" s="577">
        <f t="shared" si="726"/>
        <v>0</v>
      </c>
      <c r="FF253" s="574"/>
      <c r="FG253" s="575"/>
      <c r="FH253" s="576">
        <f t="shared" si="727"/>
        <v>0</v>
      </c>
      <c r="FI253" s="577">
        <f t="shared" si="727"/>
        <v>0</v>
      </c>
      <c r="FJ253" s="574"/>
      <c r="FK253" s="575"/>
      <c r="FL253" s="576">
        <f t="shared" si="728"/>
        <v>0</v>
      </c>
      <c r="FM253" s="577">
        <f t="shared" si="728"/>
        <v>0</v>
      </c>
      <c r="FN253" s="576">
        <f t="shared" si="729"/>
        <v>0</v>
      </c>
      <c r="FO253" s="577">
        <f t="shared" si="729"/>
        <v>0</v>
      </c>
      <c r="FP253" s="576">
        <f t="shared" si="730"/>
        <v>0</v>
      </c>
      <c r="FQ253" s="577">
        <f t="shared" si="730"/>
        <v>0</v>
      </c>
      <c r="FR253" s="574">
        <v>169</v>
      </c>
      <c r="FS253" s="575">
        <v>165</v>
      </c>
      <c r="FT253" s="576">
        <f t="shared" si="731"/>
        <v>0</v>
      </c>
      <c r="FU253" s="577">
        <f>IF(GA253&gt;0,#REF!,)</f>
        <v>0</v>
      </c>
      <c r="FV253" s="574">
        <v>2.9729999999999999</v>
      </c>
      <c r="FW253" s="575">
        <v>3.0339999999999998</v>
      </c>
      <c r="FX253" s="576">
        <f t="shared" si="732"/>
        <v>502.43699999999995</v>
      </c>
      <c r="FY253" s="577">
        <f t="shared" si="732"/>
        <v>500.60999999999996</v>
      </c>
      <c r="FZ253" s="574"/>
      <c r="GA253" s="575"/>
      <c r="GB253" s="576">
        <f t="shared" si="733"/>
        <v>0</v>
      </c>
      <c r="GC253" s="577">
        <f>IF(GA253&gt;0,(#REF!*GA253),)</f>
        <v>0</v>
      </c>
      <c r="GD253" s="576">
        <f t="shared" si="734"/>
        <v>1802</v>
      </c>
      <c r="GE253" s="577">
        <f t="shared" si="734"/>
        <v>1869</v>
      </c>
      <c r="GF253" s="576">
        <f t="shared" si="734"/>
        <v>0</v>
      </c>
      <c r="GG253" s="577">
        <f t="shared" si="734"/>
        <v>0</v>
      </c>
      <c r="GH253" s="576">
        <f t="shared" si="735"/>
        <v>8242.2219999999998</v>
      </c>
      <c r="GI253" s="577">
        <f t="shared" si="735"/>
        <v>8763.8369999999995</v>
      </c>
      <c r="GJ253" s="576" t="str">
        <f t="shared" si="736"/>
        <v/>
      </c>
      <c r="GK253" s="577" t="str">
        <f t="shared" si="736"/>
        <v/>
      </c>
      <c r="GL253" s="576">
        <f t="shared" si="737"/>
        <v>106</v>
      </c>
      <c r="GM253" s="577">
        <f t="shared" si="737"/>
        <v>110</v>
      </c>
      <c r="GN253" s="576">
        <f t="shared" si="737"/>
        <v>0</v>
      </c>
      <c r="GO253" s="577">
        <f t="shared" si="737"/>
        <v>0</v>
      </c>
      <c r="GP253" s="576">
        <f t="shared" si="738"/>
        <v>812.29600000000005</v>
      </c>
      <c r="GQ253" s="577">
        <f t="shared" si="738"/>
        <v>819.34699999999998</v>
      </c>
      <c r="GR253" s="576">
        <f t="shared" si="739"/>
        <v>0</v>
      </c>
      <c r="GS253" s="577">
        <f t="shared" si="739"/>
        <v>0</v>
      </c>
      <c r="GT253" s="576">
        <f t="shared" si="740"/>
        <v>1908</v>
      </c>
      <c r="GU253" s="577">
        <f t="shared" si="740"/>
        <v>1979</v>
      </c>
      <c r="GV253" s="576">
        <f t="shared" si="740"/>
        <v>0</v>
      </c>
      <c r="GW253" s="577">
        <f t="shared" si="740"/>
        <v>0</v>
      </c>
      <c r="GX253" s="576">
        <f t="shared" si="741"/>
        <v>9054.518</v>
      </c>
      <c r="GY253" s="577">
        <f t="shared" si="741"/>
        <v>9583.1839999999993</v>
      </c>
      <c r="GZ253" s="576" t="str">
        <f t="shared" si="741"/>
        <v/>
      </c>
      <c r="HA253" s="577" t="str">
        <f t="shared" si="741"/>
        <v/>
      </c>
      <c r="HB253" s="576">
        <f t="shared" si="742"/>
        <v>0</v>
      </c>
      <c r="HC253" s="577">
        <f t="shared" si="742"/>
        <v>0</v>
      </c>
      <c r="HD253" s="576">
        <f t="shared" si="742"/>
        <v>0</v>
      </c>
      <c r="HE253" s="577">
        <f t="shared" si="742"/>
        <v>0</v>
      </c>
      <c r="HF253" s="576" t="str">
        <f t="shared" si="743"/>
        <v/>
      </c>
      <c r="HG253" s="577" t="str">
        <f t="shared" si="743"/>
        <v/>
      </c>
      <c r="HH253" s="576" t="str">
        <f t="shared" si="744"/>
        <v/>
      </c>
      <c r="HI253" s="577" t="str">
        <f t="shared" si="744"/>
        <v/>
      </c>
      <c r="HJ253" s="576">
        <f t="shared" si="745"/>
        <v>9556.9549999999999</v>
      </c>
      <c r="HK253" s="577">
        <f t="shared" si="745"/>
        <v>10083.794</v>
      </c>
      <c r="HL253" s="576" t="str">
        <f t="shared" si="746"/>
        <v/>
      </c>
      <c r="HM253" s="577" t="str">
        <f t="shared" si="746"/>
        <v/>
      </c>
    </row>
    <row r="254" spans="1:221" s="26" customFormat="1" ht="15" customHeight="1">
      <c r="A254" s="593" t="s">
        <v>615</v>
      </c>
      <c r="B254" s="112" t="s">
        <v>623</v>
      </c>
      <c r="C254" s="113"/>
      <c r="D254" s="111">
        <v>221740</v>
      </c>
      <c r="E254" s="111">
        <v>3</v>
      </c>
      <c r="F254" s="574">
        <v>1984</v>
      </c>
      <c r="G254" s="575">
        <v>1994</v>
      </c>
      <c r="H254" s="574"/>
      <c r="I254" s="575"/>
      <c r="J254" s="576">
        <f t="shared" si="679"/>
        <v>1984</v>
      </c>
      <c r="K254" s="577">
        <f t="shared" si="679"/>
        <v>1994</v>
      </c>
      <c r="L254" s="574"/>
      <c r="M254" s="575"/>
      <c r="N254" s="576">
        <f t="shared" si="680"/>
        <v>1984</v>
      </c>
      <c r="O254" s="577">
        <f t="shared" si="680"/>
        <v>1994</v>
      </c>
      <c r="P254" s="581">
        <f t="shared" si="680"/>
        <v>0</v>
      </c>
      <c r="Q254" s="582">
        <f t="shared" si="680"/>
        <v>0</v>
      </c>
      <c r="R254" s="574">
        <v>303</v>
      </c>
      <c r="S254" s="575">
        <v>89</v>
      </c>
      <c r="T254" s="576">
        <f t="shared" si="681"/>
        <v>0</v>
      </c>
      <c r="U254" s="577">
        <f t="shared" si="681"/>
        <v>0</v>
      </c>
      <c r="V254" s="574">
        <v>1</v>
      </c>
      <c r="W254" s="575">
        <v>0</v>
      </c>
      <c r="X254" s="576">
        <f t="shared" si="682"/>
        <v>0</v>
      </c>
      <c r="Y254" s="577">
        <f t="shared" si="682"/>
        <v>0</v>
      </c>
      <c r="Z254" s="574"/>
      <c r="AA254" s="575"/>
      <c r="AB254" s="576">
        <f t="shared" si="683"/>
        <v>0</v>
      </c>
      <c r="AC254" s="577">
        <f t="shared" si="683"/>
        <v>0</v>
      </c>
      <c r="AD254" s="576">
        <f t="shared" si="684"/>
        <v>304</v>
      </c>
      <c r="AE254" s="577">
        <f t="shared" si="684"/>
        <v>89</v>
      </c>
      <c r="AF254" s="576">
        <f t="shared" si="685"/>
        <v>0</v>
      </c>
      <c r="AG254" s="577">
        <f t="shared" si="685"/>
        <v>0</v>
      </c>
      <c r="AH254" s="574">
        <v>4.1070000000000002</v>
      </c>
      <c r="AI254" s="575">
        <v>5.4980000000000002</v>
      </c>
      <c r="AJ254" s="576">
        <f t="shared" si="686"/>
        <v>1244.421</v>
      </c>
      <c r="AK254" s="577">
        <f t="shared" si="686"/>
        <v>489.322</v>
      </c>
      <c r="AL254" s="574">
        <v>4</v>
      </c>
      <c r="AM254" s="575">
        <v>0</v>
      </c>
      <c r="AN254" s="576">
        <f t="shared" si="687"/>
        <v>4</v>
      </c>
      <c r="AO254" s="577">
        <f t="shared" si="687"/>
        <v>0</v>
      </c>
      <c r="AP254" s="574"/>
      <c r="AQ254" s="575"/>
      <c r="AR254" s="576">
        <f t="shared" si="688"/>
        <v>0</v>
      </c>
      <c r="AS254" s="577">
        <f t="shared" si="688"/>
        <v>0</v>
      </c>
      <c r="AT254" s="576">
        <f t="shared" si="689"/>
        <v>4.1066480263157894</v>
      </c>
      <c r="AU254" s="577">
        <f t="shared" si="689"/>
        <v>5.4980000000000002</v>
      </c>
      <c r="AV254" s="576">
        <f t="shared" si="690"/>
        <v>1248.421</v>
      </c>
      <c r="AW254" s="577">
        <f t="shared" si="690"/>
        <v>489.322</v>
      </c>
      <c r="AX254" s="574"/>
      <c r="AY254" s="575"/>
      <c r="AZ254" s="576">
        <f t="shared" si="691"/>
        <v>0</v>
      </c>
      <c r="BA254" s="577">
        <f t="shared" si="691"/>
        <v>0</v>
      </c>
      <c r="BB254" s="574"/>
      <c r="BC254" s="575"/>
      <c r="BD254" s="576">
        <f t="shared" si="692"/>
        <v>0</v>
      </c>
      <c r="BE254" s="577">
        <f t="shared" si="692"/>
        <v>0</v>
      </c>
      <c r="BF254" s="574"/>
      <c r="BG254" s="575"/>
      <c r="BH254" s="576">
        <f t="shared" si="693"/>
        <v>0</v>
      </c>
      <c r="BI254" s="577">
        <f t="shared" si="693"/>
        <v>0</v>
      </c>
      <c r="BJ254" s="576">
        <f t="shared" si="694"/>
        <v>0</v>
      </c>
      <c r="BK254" s="577">
        <f t="shared" si="694"/>
        <v>0</v>
      </c>
      <c r="BL254" s="576">
        <f t="shared" si="695"/>
        <v>0</v>
      </c>
      <c r="BM254" s="577">
        <f t="shared" si="695"/>
        <v>0</v>
      </c>
      <c r="BN254" s="574">
        <v>938</v>
      </c>
      <c r="BO254" s="575">
        <v>1138</v>
      </c>
      <c r="BP254" s="576">
        <f t="shared" si="696"/>
        <v>0</v>
      </c>
      <c r="BQ254" s="577">
        <f t="shared" si="696"/>
        <v>0</v>
      </c>
      <c r="BR254" s="574">
        <v>4</v>
      </c>
      <c r="BS254" s="575">
        <v>14</v>
      </c>
      <c r="BT254" s="576">
        <f t="shared" si="697"/>
        <v>0</v>
      </c>
      <c r="BU254" s="577">
        <f t="shared" si="697"/>
        <v>0</v>
      </c>
      <c r="BV254" s="574"/>
      <c r="BW254" s="575"/>
      <c r="BX254" s="576">
        <f t="shared" si="698"/>
        <v>0</v>
      </c>
      <c r="BY254" s="577">
        <f t="shared" si="698"/>
        <v>0</v>
      </c>
      <c r="BZ254" s="576">
        <f t="shared" si="699"/>
        <v>942</v>
      </c>
      <c r="CA254" s="577">
        <f t="shared" si="699"/>
        <v>1152</v>
      </c>
      <c r="CB254" s="576">
        <f t="shared" si="700"/>
        <v>0</v>
      </c>
      <c r="CC254" s="577">
        <f t="shared" si="700"/>
        <v>0</v>
      </c>
      <c r="CD254" s="574">
        <v>3.9849999999999999</v>
      </c>
      <c r="CE254" s="575">
        <v>3.9889999999999999</v>
      </c>
      <c r="CF254" s="576">
        <f t="shared" si="701"/>
        <v>3737.93</v>
      </c>
      <c r="CG254" s="577">
        <f t="shared" si="701"/>
        <v>4539.482</v>
      </c>
      <c r="CH254" s="574">
        <v>6</v>
      </c>
      <c r="CI254" s="575">
        <v>3.5950000000000002</v>
      </c>
      <c r="CJ254" s="576">
        <f t="shared" si="702"/>
        <v>24</v>
      </c>
      <c r="CK254" s="577">
        <f t="shared" si="702"/>
        <v>50.330000000000005</v>
      </c>
      <c r="CL254" s="574"/>
      <c r="CM254" s="575"/>
      <c r="CN254" s="576">
        <f t="shared" si="703"/>
        <v>0</v>
      </c>
      <c r="CO254" s="577">
        <f t="shared" si="703"/>
        <v>0</v>
      </c>
      <c r="CP254" s="576">
        <f t="shared" si="704"/>
        <v>3.9935562632696389</v>
      </c>
      <c r="CQ254" s="577">
        <f t="shared" si="704"/>
        <v>3.9842118055555553</v>
      </c>
      <c r="CR254" s="576">
        <f t="shared" si="705"/>
        <v>3761.93</v>
      </c>
      <c r="CS254" s="577">
        <f t="shared" si="705"/>
        <v>4589.8119999999999</v>
      </c>
      <c r="CT254" s="574"/>
      <c r="CU254" s="575"/>
      <c r="CV254" s="576">
        <f t="shared" si="706"/>
        <v>0</v>
      </c>
      <c r="CW254" s="577">
        <f t="shared" si="706"/>
        <v>0</v>
      </c>
      <c r="CX254" s="574"/>
      <c r="CY254" s="575"/>
      <c r="CZ254" s="576">
        <f t="shared" si="707"/>
        <v>0</v>
      </c>
      <c r="DA254" s="577">
        <f t="shared" si="707"/>
        <v>0</v>
      </c>
      <c r="DB254" s="574"/>
      <c r="DC254" s="575"/>
      <c r="DD254" s="576">
        <f t="shared" si="708"/>
        <v>0</v>
      </c>
      <c r="DE254" s="577">
        <f t="shared" si="708"/>
        <v>0</v>
      </c>
      <c r="DF254" s="576">
        <f t="shared" si="709"/>
        <v>0</v>
      </c>
      <c r="DG254" s="577">
        <f t="shared" si="709"/>
        <v>0</v>
      </c>
      <c r="DH254" s="576">
        <f t="shared" si="710"/>
        <v>0</v>
      </c>
      <c r="DI254" s="577">
        <f t="shared" si="710"/>
        <v>0</v>
      </c>
      <c r="DJ254" s="576">
        <f t="shared" si="711"/>
        <v>1246</v>
      </c>
      <c r="DK254" s="577">
        <f t="shared" si="711"/>
        <v>1241</v>
      </c>
      <c r="DL254" s="576">
        <f t="shared" si="711"/>
        <v>0</v>
      </c>
      <c r="DM254" s="577">
        <f t="shared" si="711"/>
        <v>0</v>
      </c>
      <c r="DN254" s="576">
        <f t="shared" si="712"/>
        <v>4.021148475120385</v>
      </c>
      <c r="DO254" s="577">
        <f t="shared" si="712"/>
        <v>4.0927751813053987</v>
      </c>
      <c r="DP254" s="576">
        <f t="shared" si="713"/>
        <v>5010.3509999999997</v>
      </c>
      <c r="DQ254" s="577">
        <f t="shared" si="713"/>
        <v>5079.134</v>
      </c>
      <c r="DR254" s="576">
        <f t="shared" si="714"/>
        <v>0</v>
      </c>
      <c r="DS254" s="577">
        <f t="shared" si="714"/>
        <v>0</v>
      </c>
      <c r="DT254" s="576">
        <f t="shared" si="715"/>
        <v>0</v>
      </c>
      <c r="DU254" s="577">
        <f t="shared" si="715"/>
        <v>0</v>
      </c>
      <c r="DV254" s="574">
        <v>404</v>
      </c>
      <c r="DW254" s="575">
        <v>412</v>
      </c>
      <c r="DX254" s="576">
        <f t="shared" si="716"/>
        <v>0</v>
      </c>
      <c r="DY254" s="577">
        <f t="shared" si="716"/>
        <v>0</v>
      </c>
      <c r="DZ254" s="574">
        <v>137</v>
      </c>
      <c r="EA254" s="575">
        <v>124</v>
      </c>
      <c r="EB254" s="576">
        <f t="shared" si="717"/>
        <v>0</v>
      </c>
      <c r="EC254" s="577">
        <f t="shared" si="717"/>
        <v>0</v>
      </c>
      <c r="ED254" s="574"/>
      <c r="EE254" s="575"/>
      <c r="EF254" s="576">
        <f t="shared" si="718"/>
        <v>0</v>
      </c>
      <c r="EG254" s="577">
        <f t="shared" si="718"/>
        <v>0</v>
      </c>
      <c r="EH254" s="576">
        <f t="shared" si="719"/>
        <v>541</v>
      </c>
      <c r="EI254" s="577">
        <f t="shared" si="719"/>
        <v>536</v>
      </c>
      <c r="EJ254" s="576">
        <f t="shared" si="720"/>
        <v>0</v>
      </c>
      <c r="EK254" s="577">
        <f t="shared" si="720"/>
        <v>0</v>
      </c>
      <c r="EL254" s="574">
        <v>6.2169999999999996</v>
      </c>
      <c r="EM254" s="575">
        <v>5.7229999999999999</v>
      </c>
      <c r="EN254" s="576">
        <f t="shared" si="721"/>
        <v>2511.6679999999997</v>
      </c>
      <c r="EO254" s="577">
        <f t="shared" si="721"/>
        <v>2357.8759999999997</v>
      </c>
      <c r="EP254" s="574">
        <v>8.3800000000000008</v>
      </c>
      <c r="EQ254" s="575">
        <v>9.1020000000000003</v>
      </c>
      <c r="ER254" s="576">
        <f t="shared" si="722"/>
        <v>1148.0600000000002</v>
      </c>
      <c r="ES254" s="577">
        <f t="shared" si="722"/>
        <v>1128.6480000000001</v>
      </c>
      <c r="ET254" s="574"/>
      <c r="EU254" s="575"/>
      <c r="EV254" s="576">
        <f t="shared" si="723"/>
        <v>0</v>
      </c>
      <c r="EW254" s="577">
        <f t="shared" si="723"/>
        <v>0</v>
      </c>
      <c r="EX254" s="576">
        <f t="shared" si="724"/>
        <v>6.7647467652495381</v>
      </c>
      <c r="EY254" s="577">
        <f t="shared" si="724"/>
        <v>6.5047089552238804</v>
      </c>
      <c r="EZ254" s="576">
        <f t="shared" si="725"/>
        <v>3659.7280000000001</v>
      </c>
      <c r="FA254" s="577">
        <f t="shared" si="725"/>
        <v>3486.5239999999999</v>
      </c>
      <c r="FB254" s="574"/>
      <c r="FC254" s="575"/>
      <c r="FD254" s="576">
        <f t="shared" si="726"/>
        <v>0</v>
      </c>
      <c r="FE254" s="577">
        <f t="shared" si="726"/>
        <v>0</v>
      </c>
      <c r="FF254" s="574"/>
      <c r="FG254" s="575"/>
      <c r="FH254" s="576">
        <f t="shared" si="727"/>
        <v>0</v>
      </c>
      <c r="FI254" s="577">
        <f t="shared" si="727"/>
        <v>0</v>
      </c>
      <c r="FJ254" s="574"/>
      <c r="FK254" s="575"/>
      <c r="FL254" s="576">
        <f t="shared" si="728"/>
        <v>0</v>
      </c>
      <c r="FM254" s="577">
        <f t="shared" si="728"/>
        <v>0</v>
      </c>
      <c r="FN254" s="576">
        <f t="shared" si="729"/>
        <v>0</v>
      </c>
      <c r="FO254" s="577">
        <f t="shared" si="729"/>
        <v>0</v>
      </c>
      <c r="FP254" s="576">
        <f t="shared" si="730"/>
        <v>0</v>
      </c>
      <c r="FQ254" s="577">
        <f t="shared" si="730"/>
        <v>0</v>
      </c>
      <c r="FR254" s="574">
        <v>197</v>
      </c>
      <c r="FS254" s="575">
        <v>217</v>
      </c>
      <c r="FT254" s="576">
        <f t="shared" si="731"/>
        <v>0</v>
      </c>
      <c r="FU254" s="577">
        <f>IF(GA254&gt;0,#REF!,)</f>
        <v>0</v>
      </c>
      <c r="FV254" s="574">
        <v>3.0179999999999998</v>
      </c>
      <c r="FW254" s="575">
        <v>3.4329999999999998</v>
      </c>
      <c r="FX254" s="576">
        <f t="shared" si="732"/>
        <v>594.54599999999994</v>
      </c>
      <c r="FY254" s="577">
        <f t="shared" si="732"/>
        <v>744.96100000000001</v>
      </c>
      <c r="FZ254" s="574"/>
      <c r="GA254" s="575"/>
      <c r="GB254" s="576">
        <f t="shared" si="733"/>
        <v>0</v>
      </c>
      <c r="GC254" s="577">
        <f>IF(GA254&gt;0,(#REF!*GA254),)</f>
        <v>0</v>
      </c>
      <c r="GD254" s="576">
        <f t="shared" si="734"/>
        <v>1645</v>
      </c>
      <c r="GE254" s="577">
        <f t="shared" si="734"/>
        <v>1639</v>
      </c>
      <c r="GF254" s="576">
        <f t="shared" si="734"/>
        <v>0</v>
      </c>
      <c r="GG254" s="577">
        <f t="shared" si="734"/>
        <v>0</v>
      </c>
      <c r="GH254" s="576">
        <f t="shared" si="735"/>
        <v>7494.0189999999993</v>
      </c>
      <c r="GI254" s="577">
        <f t="shared" si="735"/>
        <v>7386.68</v>
      </c>
      <c r="GJ254" s="576" t="str">
        <f t="shared" si="736"/>
        <v/>
      </c>
      <c r="GK254" s="577" t="str">
        <f t="shared" si="736"/>
        <v/>
      </c>
      <c r="GL254" s="576">
        <f t="shared" si="737"/>
        <v>142</v>
      </c>
      <c r="GM254" s="577">
        <f t="shared" si="737"/>
        <v>138</v>
      </c>
      <c r="GN254" s="576">
        <f t="shared" si="737"/>
        <v>0</v>
      </c>
      <c r="GO254" s="577">
        <f t="shared" si="737"/>
        <v>0</v>
      </c>
      <c r="GP254" s="576">
        <f t="shared" si="738"/>
        <v>1176.0600000000002</v>
      </c>
      <c r="GQ254" s="577">
        <f t="shared" si="738"/>
        <v>1178.9780000000001</v>
      </c>
      <c r="GR254" s="576">
        <f t="shared" si="739"/>
        <v>0</v>
      </c>
      <c r="GS254" s="577">
        <f t="shared" si="739"/>
        <v>0</v>
      </c>
      <c r="GT254" s="576">
        <f t="shared" si="740"/>
        <v>1787</v>
      </c>
      <c r="GU254" s="577">
        <f t="shared" si="740"/>
        <v>1777</v>
      </c>
      <c r="GV254" s="576">
        <f t="shared" si="740"/>
        <v>0</v>
      </c>
      <c r="GW254" s="577">
        <f t="shared" si="740"/>
        <v>0</v>
      </c>
      <c r="GX254" s="576">
        <f t="shared" si="741"/>
        <v>8670.0789999999997</v>
      </c>
      <c r="GY254" s="577">
        <f t="shared" si="741"/>
        <v>8565.6579999999994</v>
      </c>
      <c r="GZ254" s="576" t="str">
        <f t="shared" si="741"/>
        <v/>
      </c>
      <c r="HA254" s="577" t="str">
        <f t="shared" si="741"/>
        <v/>
      </c>
      <c r="HB254" s="576">
        <f t="shared" si="742"/>
        <v>0</v>
      </c>
      <c r="HC254" s="577">
        <f t="shared" si="742"/>
        <v>0</v>
      </c>
      <c r="HD254" s="576">
        <f t="shared" si="742"/>
        <v>0</v>
      </c>
      <c r="HE254" s="577">
        <f t="shared" si="742"/>
        <v>0</v>
      </c>
      <c r="HF254" s="576" t="str">
        <f t="shared" si="743"/>
        <v/>
      </c>
      <c r="HG254" s="577" t="str">
        <f t="shared" si="743"/>
        <v/>
      </c>
      <c r="HH254" s="576" t="str">
        <f t="shared" si="744"/>
        <v/>
      </c>
      <c r="HI254" s="577" t="str">
        <f t="shared" si="744"/>
        <v/>
      </c>
      <c r="HJ254" s="576">
        <f t="shared" si="745"/>
        <v>9264.625</v>
      </c>
      <c r="HK254" s="577">
        <f t="shared" si="745"/>
        <v>9310.6189999999988</v>
      </c>
      <c r="HL254" s="576" t="str">
        <f t="shared" si="746"/>
        <v/>
      </c>
      <c r="HM254" s="577" t="str">
        <f t="shared" si="746"/>
        <v/>
      </c>
    </row>
    <row r="255" spans="1:221" s="26" customFormat="1" ht="15" customHeight="1">
      <c r="A255" s="593" t="s">
        <v>615</v>
      </c>
      <c r="B255" s="112" t="s">
        <v>624</v>
      </c>
      <c r="C255" s="528" t="s">
        <v>1126</v>
      </c>
      <c r="D255" s="111">
        <v>221768</v>
      </c>
      <c r="E255" s="111">
        <v>5</v>
      </c>
      <c r="F255" s="574">
        <v>1209</v>
      </c>
      <c r="G255" s="575">
        <v>1131</v>
      </c>
      <c r="H255" s="574"/>
      <c r="I255" s="575"/>
      <c r="J255" s="576">
        <f t="shared" si="679"/>
        <v>1209</v>
      </c>
      <c r="K255" s="577">
        <f t="shared" si="679"/>
        <v>1131</v>
      </c>
      <c r="L255" s="574"/>
      <c r="M255" s="575"/>
      <c r="N255" s="576">
        <f t="shared" si="680"/>
        <v>1209</v>
      </c>
      <c r="O255" s="577">
        <f t="shared" si="680"/>
        <v>1131</v>
      </c>
      <c r="P255" s="581">
        <f t="shared" si="680"/>
        <v>0</v>
      </c>
      <c r="Q255" s="582">
        <f t="shared" si="680"/>
        <v>0</v>
      </c>
      <c r="R255" s="574">
        <v>168</v>
      </c>
      <c r="S255" s="575">
        <v>53</v>
      </c>
      <c r="T255" s="576">
        <f t="shared" si="681"/>
        <v>0</v>
      </c>
      <c r="U255" s="577">
        <f t="shared" si="681"/>
        <v>0</v>
      </c>
      <c r="V255" s="574">
        <v>4</v>
      </c>
      <c r="W255" s="575">
        <v>0</v>
      </c>
      <c r="X255" s="576">
        <f t="shared" si="682"/>
        <v>0</v>
      </c>
      <c r="Y255" s="577">
        <f t="shared" si="682"/>
        <v>0</v>
      </c>
      <c r="Z255" s="574"/>
      <c r="AA255" s="575"/>
      <c r="AB255" s="576">
        <f t="shared" si="683"/>
        <v>0</v>
      </c>
      <c r="AC255" s="577">
        <f t="shared" si="683"/>
        <v>0</v>
      </c>
      <c r="AD255" s="576">
        <f t="shared" si="684"/>
        <v>172</v>
      </c>
      <c r="AE255" s="577">
        <f t="shared" si="684"/>
        <v>53</v>
      </c>
      <c r="AF255" s="576">
        <f t="shared" si="685"/>
        <v>0</v>
      </c>
      <c r="AG255" s="577">
        <f t="shared" si="685"/>
        <v>0</v>
      </c>
      <c r="AH255" s="574">
        <v>4.0949999999999998</v>
      </c>
      <c r="AI255" s="575">
        <v>4.742</v>
      </c>
      <c r="AJ255" s="576">
        <f t="shared" si="686"/>
        <v>687.95999999999992</v>
      </c>
      <c r="AK255" s="577">
        <f t="shared" si="686"/>
        <v>251.32599999999999</v>
      </c>
      <c r="AL255" s="574">
        <v>4.0830000000000002</v>
      </c>
      <c r="AM255" s="575">
        <v>0</v>
      </c>
      <c r="AN255" s="576">
        <f t="shared" si="687"/>
        <v>16.332000000000001</v>
      </c>
      <c r="AO255" s="577">
        <f t="shared" si="687"/>
        <v>0</v>
      </c>
      <c r="AP255" s="574"/>
      <c r="AQ255" s="575"/>
      <c r="AR255" s="576">
        <f t="shared" si="688"/>
        <v>0</v>
      </c>
      <c r="AS255" s="577">
        <f t="shared" si="688"/>
        <v>0</v>
      </c>
      <c r="AT255" s="576">
        <f t="shared" si="689"/>
        <v>4.0947209302325573</v>
      </c>
      <c r="AU255" s="577">
        <f t="shared" si="689"/>
        <v>4.742</v>
      </c>
      <c r="AV255" s="576">
        <f t="shared" si="690"/>
        <v>704.29199999999992</v>
      </c>
      <c r="AW255" s="577">
        <f t="shared" si="690"/>
        <v>251.32599999999999</v>
      </c>
      <c r="AX255" s="574"/>
      <c r="AY255" s="575"/>
      <c r="AZ255" s="576">
        <f t="shared" si="691"/>
        <v>0</v>
      </c>
      <c r="BA255" s="577">
        <f t="shared" si="691"/>
        <v>0</v>
      </c>
      <c r="BB255" s="574"/>
      <c r="BC255" s="575"/>
      <c r="BD255" s="576">
        <f t="shared" si="692"/>
        <v>0</v>
      </c>
      <c r="BE255" s="577">
        <f t="shared" si="692"/>
        <v>0</v>
      </c>
      <c r="BF255" s="574"/>
      <c r="BG255" s="575"/>
      <c r="BH255" s="576">
        <f t="shared" si="693"/>
        <v>0</v>
      </c>
      <c r="BI255" s="577">
        <f t="shared" si="693"/>
        <v>0</v>
      </c>
      <c r="BJ255" s="576">
        <f t="shared" si="694"/>
        <v>0</v>
      </c>
      <c r="BK255" s="577">
        <f t="shared" si="694"/>
        <v>0</v>
      </c>
      <c r="BL255" s="576">
        <f t="shared" si="695"/>
        <v>0</v>
      </c>
      <c r="BM255" s="577">
        <f t="shared" si="695"/>
        <v>0</v>
      </c>
      <c r="BN255" s="574">
        <v>468</v>
      </c>
      <c r="BO255" s="575">
        <v>566</v>
      </c>
      <c r="BP255" s="576">
        <f t="shared" si="696"/>
        <v>0</v>
      </c>
      <c r="BQ255" s="577">
        <f t="shared" si="696"/>
        <v>0</v>
      </c>
      <c r="BR255" s="574">
        <v>13</v>
      </c>
      <c r="BS255" s="575">
        <v>10</v>
      </c>
      <c r="BT255" s="576">
        <f t="shared" si="697"/>
        <v>0</v>
      </c>
      <c r="BU255" s="577">
        <f t="shared" si="697"/>
        <v>0</v>
      </c>
      <c r="BV255" s="574"/>
      <c r="BW255" s="575"/>
      <c r="BX255" s="576">
        <f t="shared" si="698"/>
        <v>0</v>
      </c>
      <c r="BY255" s="577">
        <f t="shared" si="698"/>
        <v>0</v>
      </c>
      <c r="BZ255" s="576">
        <f t="shared" si="699"/>
        <v>481</v>
      </c>
      <c r="CA255" s="577">
        <f t="shared" si="699"/>
        <v>576</v>
      </c>
      <c r="CB255" s="576">
        <f t="shared" si="700"/>
        <v>0</v>
      </c>
      <c r="CC255" s="577">
        <f t="shared" si="700"/>
        <v>0</v>
      </c>
      <c r="CD255" s="574">
        <v>4.4160000000000004</v>
      </c>
      <c r="CE255" s="575">
        <v>4.1749999999999998</v>
      </c>
      <c r="CF255" s="576">
        <f t="shared" si="701"/>
        <v>2066.6880000000001</v>
      </c>
      <c r="CG255" s="577">
        <f t="shared" si="701"/>
        <v>2363.0499999999997</v>
      </c>
      <c r="CH255" s="574">
        <v>6.1280000000000001</v>
      </c>
      <c r="CI255" s="575">
        <v>7.6</v>
      </c>
      <c r="CJ255" s="576">
        <f t="shared" si="702"/>
        <v>79.664000000000001</v>
      </c>
      <c r="CK255" s="577">
        <f t="shared" si="702"/>
        <v>76</v>
      </c>
      <c r="CL255" s="574"/>
      <c r="CM255" s="575"/>
      <c r="CN255" s="576">
        <f t="shared" si="703"/>
        <v>0</v>
      </c>
      <c r="CO255" s="577">
        <f t="shared" si="703"/>
        <v>0</v>
      </c>
      <c r="CP255" s="576">
        <f t="shared" si="704"/>
        <v>4.4622702702702712</v>
      </c>
      <c r="CQ255" s="577">
        <f t="shared" si="704"/>
        <v>4.2344618055555552</v>
      </c>
      <c r="CR255" s="576">
        <f t="shared" si="705"/>
        <v>2146.3520000000003</v>
      </c>
      <c r="CS255" s="577">
        <f t="shared" si="705"/>
        <v>2439.0499999999997</v>
      </c>
      <c r="CT255" s="574"/>
      <c r="CU255" s="575"/>
      <c r="CV255" s="576">
        <f t="shared" si="706"/>
        <v>0</v>
      </c>
      <c r="CW255" s="577">
        <f t="shared" si="706"/>
        <v>0</v>
      </c>
      <c r="CX255" s="574"/>
      <c r="CY255" s="575"/>
      <c r="CZ255" s="576">
        <f t="shared" si="707"/>
        <v>0</v>
      </c>
      <c r="DA255" s="577">
        <f t="shared" si="707"/>
        <v>0</v>
      </c>
      <c r="DB255" s="574"/>
      <c r="DC255" s="575"/>
      <c r="DD255" s="576">
        <f t="shared" si="708"/>
        <v>0</v>
      </c>
      <c r="DE255" s="577">
        <f t="shared" si="708"/>
        <v>0</v>
      </c>
      <c r="DF255" s="576">
        <f t="shared" si="709"/>
        <v>0</v>
      </c>
      <c r="DG255" s="577">
        <f t="shared" si="709"/>
        <v>0</v>
      </c>
      <c r="DH255" s="576">
        <f t="shared" si="710"/>
        <v>0</v>
      </c>
      <c r="DI255" s="577">
        <f t="shared" si="710"/>
        <v>0</v>
      </c>
      <c r="DJ255" s="576">
        <f t="shared" si="711"/>
        <v>653</v>
      </c>
      <c r="DK255" s="577">
        <f t="shared" si="711"/>
        <v>629</v>
      </c>
      <c r="DL255" s="576">
        <f t="shared" si="711"/>
        <v>0</v>
      </c>
      <c r="DM255" s="577">
        <f t="shared" si="711"/>
        <v>0</v>
      </c>
      <c r="DN255" s="576">
        <f t="shared" si="712"/>
        <v>4.3654578866768761</v>
      </c>
      <c r="DO255" s="577">
        <f t="shared" si="712"/>
        <v>4.2772273449920508</v>
      </c>
      <c r="DP255" s="576">
        <f t="shared" si="713"/>
        <v>2850.6440000000002</v>
      </c>
      <c r="DQ255" s="577">
        <f t="shared" si="713"/>
        <v>2690.3759999999997</v>
      </c>
      <c r="DR255" s="576">
        <f t="shared" si="714"/>
        <v>0</v>
      </c>
      <c r="DS255" s="577">
        <f t="shared" si="714"/>
        <v>0</v>
      </c>
      <c r="DT255" s="576">
        <f t="shared" si="715"/>
        <v>0</v>
      </c>
      <c r="DU255" s="577">
        <f t="shared" si="715"/>
        <v>0</v>
      </c>
      <c r="DV255" s="574">
        <v>212</v>
      </c>
      <c r="DW255" s="575">
        <v>225</v>
      </c>
      <c r="DX255" s="576">
        <f t="shared" si="716"/>
        <v>0</v>
      </c>
      <c r="DY255" s="577">
        <f t="shared" si="716"/>
        <v>0</v>
      </c>
      <c r="DZ255" s="574">
        <v>59</v>
      </c>
      <c r="EA255" s="575">
        <v>37</v>
      </c>
      <c r="EB255" s="576">
        <f t="shared" si="717"/>
        <v>0</v>
      </c>
      <c r="EC255" s="577">
        <f t="shared" si="717"/>
        <v>0</v>
      </c>
      <c r="ED255" s="574"/>
      <c r="EE255" s="575"/>
      <c r="EF255" s="576">
        <f t="shared" si="718"/>
        <v>0</v>
      </c>
      <c r="EG255" s="577">
        <f t="shared" si="718"/>
        <v>0</v>
      </c>
      <c r="EH255" s="576">
        <f t="shared" si="719"/>
        <v>271</v>
      </c>
      <c r="EI255" s="577">
        <f t="shared" si="719"/>
        <v>262</v>
      </c>
      <c r="EJ255" s="576">
        <f t="shared" si="720"/>
        <v>0</v>
      </c>
      <c r="EK255" s="577">
        <f t="shared" si="720"/>
        <v>0</v>
      </c>
      <c r="EL255" s="574">
        <v>6.6239999999999997</v>
      </c>
      <c r="EM255" s="575">
        <v>6.5960000000000001</v>
      </c>
      <c r="EN255" s="576">
        <f t="shared" si="721"/>
        <v>1404.288</v>
      </c>
      <c r="EO255" s="577">
        <f t="shared" si="721"/>
        <v>1484.1</v>
      </c>
      <c r="EP255" s="574">
        <v>10.621</v>
      </c>
      <c r="EQ255" s="575">
        <v>11.117000000000001</v>
      </c>
      <c r="ER255" s="576">
        <f t="shared" si="722"/>
        <v>626.63900000000001</v>
      </c>
      <c r="ES255" s="577">
        <f t="shared" si="722"/>
        <v>411.32900000000001</v>
      </c>
      <c r="ET255" s="574"/>
      <c r="EU255" s="575"/>
      <c r="EV255" s="576">
        <f t="shared" si="723"/>
        <v>0</v>
      </c>
      <c r="EW255" s="577">
        <f t="shared" si="723"/>
        <v>0</v>
      </c>
      <c r="EX255" s="576">
        <f t="shared" si="724"/>
        <v>7.4941955719557196</v>
      </c>
      <c r="EY255" s="577">
        <f t="shared" si="724"/>
        <v>7.2344618320610685</v>
      </c>
      <c r="EZ255" s="576">
        <f t="shared" si="725"/>
        <v>2030.9269999999999</v>
      </c>
      <c r="FA255" s="577">
        <f t="shared" si="725"/>
        <v>1895.4289999999999</v>
      </c>
      <c r="FB255" s="574"/>
      <c r="FC255" s="575"/>
      <c r="FD255" s="576">
        <f t="shared" si="726"/>
        <v>0</v>
      </c>
      <c r="FE255" s="577">
        <f t="shared" si="726"/>
        <v>0</v>
      </c>
      <c r="FF255" s="574"/>
      <c r="FG255" s="575"/>
      <c r="FH255" s="576">
        <f t="shared" si="727"/>
        <v>0</v>
      </c>
      <c r="FI255" s="577">
        <f t="shared" si="727"/>
        <v>0</v>
      </c>
      <c r="FJ255" s="574"/>
      <c r="FK255" s="575"/>
      <c r="FL255" s="576">
        <f t="shared" si="728"/>
        <v>0</v>
      </c>
      <c r="FM255" s="577">
        <f t="shared" si="728"/>
        <v>0</v>
      </c>
      <c r="FN255" s="576">
        <f t="shared" si="729"/>
        <v>0</v>
      </c>
      <c r="FO255" s="577">
        <f t="shared" si="729"/>
        <v>0</v>
      </c>
      <c r="FP255" s="576">
        <f t="shared" si="730"/>
        <v>0</v>
      </c>
      <c r="FQ255" s="577">
        <f t="shared" si="730"/>
        <v>0</v>
      </c>
      <c r="FR255" s="574">
        <v>285</v>
      </c>
      <c r="FS255" s="575">
        <v>240</v>
      </c>
      <c r="FT255" s="576">
        <f t="shared" si="731"/>
        <v>0</v>
      </c>
      <c r="FU255" s="577">
        <f>IF(GA255&gt;0,#REF!,)</f>
        <v>0</v>
      </c>
      <c r="FV255" s="574">
        <v>3.7789999999999999</v>
      </c>
      <c r="FW255" s="575">
        <v>3.956</v>
      </c>
      <c r="FX255" s="576">
        <f t="shared" si="732"/>
        <v>1077.0149999999999</v>
      </c>
      <c r="FY255" s="577">
        <f t="shared" si="732"/>
        <v>949.43999999999994</v>
      </c>
      <c r="FZ255" s="574"/>
      <c r="GA255" s="575"/>
      <c r="GB255" s="576">
        <f t="shared" si="733"/>
        <v>0</v>
      </c>
      <c r="GC255" s="577">
        <f>IF(GA255&gt;0,(#REF!*GA255),)</f>
        <v>0</v>
      </c>
      <c r="GD255" s="576">
        <f t="shared" si="734"/>
        <v>848</v>
      </c>
      <c r="GE255" s="577">
        <f t="shared" si="734"/>
        <v>844</v>
      </c>
      <c r="GF255" s="576">
        <f t="shared" si="734"/>
        <v>0</v>
      </c>
      <c r="GG255" s="577">
        <f t="shared" si="734"/>
        <v>0</v>
      </c>
      <c r="GH255" s="576">
        <f t="shared" si="735"/>
        <v>4158.9359999999997</v>
      </c>
      <c r="GI255" s="577">
        <f t="shared" si="735"/>
        <v>4098.4759999999997</v>
      </c>
      <c r="GJ255" s="576" t="str">
        <f t="shared" si="736"/>
        <v/>
      </c>
      <c r="GK255" s="577" t="str">
        <f t="shared" si="736"/>
        <v/>
      </c>
      <c r="GL255" s="576">
        <f t="shared" si="737"/>
        <v>76</v>
      </c>
      <c r="GM255" s="577">
        <f t="shared" si="737"/>
        <v>47</v>
      </c>
      <c r="GN255" s="576">
        <f t="shared" si="737"/>
        <v>0</v>
      </c>
      <c r="GO255" s="577">
        <f t="shared" si="737"/>
        <v>0</v>
      </c>
      <c r="GP255" s="576">
        <f t="shared" si="738"/>
        <v>722.63499999999999</v>
      </c>
      <c r="GQ255" s="577">
        <f t="shared" si="738"/>
        <v>487.32900000000001</v>
      </c>
      <c r="GR255" s="576">
        <f t="shared" si="739"/>
        <v>0</v>
      </c>
      <c r="GS255" s="577">
        <f t="shared" si="739"/>
        <v>0</v>
      </c>
      <c r="GT255" s="576">
        <f t="shared" si="740"/>
        <v>924</v>
      </c>
      <c r="GU255" s="577">
        <f t="shared" si="740"/>
        <v>891</v>
      </c>
      <c r="GV255" s="576">
        <f t="shared" si="740"/>
        <v>0</v>
      </c>
      <c r="GW255" s="577">
        <f t="shared" si="740"/>
        <v>0</v>
      </c>
      <c r="GX255" s="576">
        <f t="shared" si="741"/>
        <v>4881.5709999999999</v>
      </c>
      <c r="GY255" s="577">
        <f t="shared" si="741"/>
        <v>4585.8049999999994</v>
      </c>
      <c r="GZ255" s="576" t="str">
        <f t="shared" si="741"/>
        <v/>
      </c>
      <c r="HA255" s="577" t="str">
        <f t="shared" si="741"/>
        <v/>
      </c>
      <c r="HB255" s="576">
        <f t="shared" si="742"/>
        <v>0</v>
      </c>
      <c r="HC255" s="577">
        <f t="shared" si="742"/>
        <v>0</v>
      </c>
      <c r="HD255" s="576">
        <f t="shared" si="742"/>
        <v>0</v>
      </c>
      <c r="HE255" s="577">
        <f t="shared" si="742"/>
        <v>0</v>
      </c>
      <c r="HF255" s="576" t="str">
        <f t="shared" si="743"/>
        <v/>
      </c>
      <c r="HG255" s="577" t="str">
        <f t="shared" si="743"/>
        <v/>
      </c>
      <c r="HH255" s="576" t="str">
        <f t="shared" si="744"/>
        <v/>
      </c>
      <c r="HI255" s="577" t="str">
        <f t="shared" si="744"/>
        <v/>
      </c>
      <c r="HJ255" s="576">
        <f t="shared" si="745"/>
        <v>5958.5859999999993</v>
      </c>
      <c r="HK255" s="577">
        <f t="shared" si="745"/>
        <v>5535.244999999999</v>
      </c>
      <c r="HL255" s="576" t="str">
        <f t="shared" si="746"/>
        <v/>
      </c>
      <c r="HM255" s="577" t="str">
        <f t="shared" si="746"/>
        <v/>
      </c>
    </row>
    <row r="256" spans="1:221" s="26" customFormat="1" ht="15" customHeight="1">
      <c r="A256" s="593" t="s">
        <v>615</v>
      </c>
      <c r="B256" s="112" t="s">
        <v>625</v>
      </c>
      <c r="C256" s="113"/>
      <c r="D256" s="111">
        <v>219824</v>
      </c>
      <c r="E256" s="111">
        <v>8</v>
      </c>
      <c r="F256" s="574">
        <v>1070</v>
      </c>
      <c r="G256" s="575">
        <v>1129</v>
      </c>
      <c r="H256" s="574"/>
      <c r="I256" s="575"/>
      <c r="J256" s="576">
        <f t="shared" si="679"/>
        <v>1070</v>
      </c>
      <c r="K256" s="577">
        <f t="shared" si="679"/>
        <v>1129</v>
      </c>
      <c r="L256" s="574"/>
      <c r="M256" s="575"/>
      <c r="N256" s="576">
        <f t="shared" si="680"/>
        <v>1070</v>
      </c>
      <c r="O256" s="577">
        <f t="shared" si="680"/>
        <v>1129</v>
      </c>
      <c r="P256" s="581">
        <f t="shared" si="680"/>
        <v>0</v>
      </c>
      <c r="Q256" s="582">
        <f t="shared" si="680"/>
        <v>0</v>
      </c>
      <c r="R256" s="574">
        <v>2</v>
      </c>
      <c r="S256" s="575">
        <v>0</v>
      </c>
      <c r="T256" s="576">
        <f t="shared" si="681"/>
        <v>0</v>
      </c>
      <c r="U256" s="577">
        <f t="shared" si="681"/>
        <v>0</v>
      </c>
      <c r="V256" s="574">
        <v>1</v>
      </c>
      <c r="W256" s="575">
        <v>0</v>
      </c>
      <c r="X256" s="576">
        <f t="shared" si="682"/>
        <v>0</v>
      </c>
      <c r="Y256" s="577">
        <f t="shared" si="682"/>
        <v>0</v>
      </c>
      <c r="Z256" s="574"/>
      <c r="AA256" s="575"/>
      <c r="AB256" s="576">
        <f t="shared" si="683"/>
        <v>0</v>
      </c>
      <c r="AC256" s="577">
        <f t="shared" si="683"/>
        <v>0</v>
      </c>
      <c r="AD256" s="576">
        <f t="shared" si="684"/>
        <v>3</v>
      </c>
      <c r="AE256" s="577">
        <f t="shared" si="684"/>
        <v>0</v>
      </c>
      <c r="AF256" s="576">
        <f t="shared" si="685"/>
        <v>0</v>
      </c>
      <c r="AG256" s="577">
        <f t="shared" si="685"/>
        <v>0</v>
      </c>
      <c r="AH256" s="574">
        <v>5.6669999999999998</v>
      </c>
      <c r="AI256" s="575">
        <v>0</v>
      </c>
      <c r="AJ256" s="576">
        <f t="shared" si="686"/>
        <v>11.334</v>
      </c>
      <c r="AK256" s="577">
        <f t="shared" si="686"/>
        <v>0</v>
      </c>
      <c r="AL256" s="574">
        <v>4</v>
      </c>
      <c r="AM256" s="575">
        <v>0</v>
      </c>
      <c r="AN256" s="576">
        <f t="shared" si="687"/>
        <v>4</v>
      </c>
      <c r="AO256" s="577">
        <f t="shared" si="687"/>
        <v>0</v>
      </c>
      <c r="AP256" s="574"/>
      <c r="AQ256" s="575"/>
      <c r="AR256" s="576">
        <f t="shared" si="688"/>
        <v>0</v>
      </c>
      <c r="AS256" s="577">
        <f t="shared" si="688"/>
        <v>0</v>
      </c>
      <c r="AT256" s="576">
        <f t="shared" si="689"/>
        <v>5.1113333333333335</v>
      </c>
      <c r="AU256" s="577">
        <f t="shared" si="689"/>
        <v>0</v>
      </c>
      <c r="AV256" s="576">
        <f t="shared" si="690"/>
        <v>15.334</v>
      </c>
      <c r="AW256" s="577">
        <f t="shared" si="690"/>
        <v>0</v>
      </c>
      <c r="AX256" s="574"/>
      <c r="AY256" s="575"/>
      <c r="AZ256" s="576">
        <f t="shared" si="691"/>
        <v>0</v>
      </c>
      <c r="BA256" s="577">
        <f t="shared" si="691"/>
        <v>0</v>
      </c>
      <c r="BB256" s="574"/>
      <c r="BC256" s="575"/>
      <c r="BD256" s="576">
        <f t="shared" si="692"/>
        <v>0</v>
      </c>
      <c r="BE256" s="577">
        <f t="shared" si="692"/>
        <v>0</v>
      </c>
      <c r="BF256" s="574"/>
      <c r="BG256" s="575"/>
      <c r="BH256" s="576">
        <f t="shared" si="693"/>
        <v>0</v>
      </c>
      <c r="BI256" s="577">
        <f t="shared" si="693"/>
        <v>0</v>
      </c>
      <c r="BJ256" s="576">
        <f t="shared" si="694"/>
        <v>0</v>
      </c>
      <c r="BK256" s="577">
        <f t="shared" si="694"/>
        <v>0</v>
      </c>
      <c r="BL256" s="576">
        <f t="shared" si="695"/>
        <v>0</v>
      </c>
      <c r="BM256" s="577">
        <f t="shared" si="695"/>
        <v>0</v>
      </c>
      <c r="BN256" s="574">
        <v>322</v>
      </c>
      <c r="BO256" s="575">
        <v>387</v>
      </c>
      <c r="BP256" s="576">
        <f t="shared" si="696"/>
        <v>0</v>
      </c>
      <c r="BQ256" s="577">
        <f t="shared" si="696"/>
        <v>0</v>
      </c>
      <c r="BR256" s="574">
        <v>99</v>
      </c>
      <c r="BS256" s="575">
        <v>96</v>
      </c>
      <c r="BT256" s="576">
        <f t="shared" si="697"/>
        <v>0</v>
      </c>
      <c r="BU256" s="577">
        <f t="shared" si="697"/>
        <v>0</v>
      </c>
      <c r="BV256" s="574"/>
      <c r="BW256" s="575"/>
      <c r="BX256" s="576">
        <f t="shared" si="698"/>
        <v>0</v>
      </c>
      <c r="BY256" s="577">
        <f t="shared" si="698"/>
        <v>0</v>
      </c>
      <c r="BZ256" s="576">
        <f t="shared" si="699"/>
        <v>421</v>
      </c>
      <c r="CA256" s="577">
        <f t="shared" si="699"/>
        <v>483</v>
      </c>
      <c r="CB256" s="576">
        <f t="shared" si="700"/>
        <v>0</v>
      </c>
      <c r="CC256" s="577">
        <f t="shared" si="700"/>
        <v>0</v>
      </c>
      <c r="CD256" s="574">
        <v>4.0140000000000002</v>
      </c>
      <c r="CE256" s="575">
        <v>4.0510000000000002</v>
      </c>
      <c r="CF256" s="576">
        <f t="shared" si="701"/>
        <v>1292.508</v>
      </c>
      <c r="CG256" s="577">
        <f t="shared" si="701"/>
        <v>1567.7370000000001</v>
      </c>
      <c r="CH256" s="574">
        <v>5.0069999999999997</v>
      </c>
      <c r="CI256" s="575">
        <v>6.3159999999999998</v>
      </c>
      <c r="CJ256" s="576">
        <f t="shared" si="702"/>
        <v>495.69299999999998</v>
      </c>
      <c r="CK256" s="577">
        <f t="shared" si="702"/>
        <v>606.33600000000001</v>
      </c>
      <c r="CL256" s="574"/>
      <c r="CM256" s="575"/>
      <c r="CN256" s="576">
        <f t="shared" si="703"/>
        <v>0</v>
      </c>
      <c r="CO256" s="577">
        <f t="shared" si="703"/>
        <v>0</v>
      </c>
      <c r="CP256" s="576">
        <f t="shared" si="704"/>
        <v>4.2475083135391927</v>
      </c>
      <c r="CQ256" s="577">
        <f t="shared" si="704"/>
        <v>4.5011863354037276</v>
      </c>
      <c r="CR256" s="576">
        <f t="shared" si="705"/>
        <v>1788.201</v>
      </c>
      <c r="CS256" s="577">
        <f t="shared" si="705"/>
        <v>2174.0730000000003</v>
      </c>
      <c r="CT256" s="574"/>
      <c r="CU256" s="575"/>
      <c r="CV256" s="576">
        <f t="shared" si="706"/>
        <v>0</v>
      </c>
      <c r="CW256" s="577">
        <f t="shared" si="706"/>
        <v>0</v>
      </c>
      <c r="CX256" s="574"/>
      <c r="CY256" s="575"/>
      <c r="CZ256" s="576">
        <f t="shared" si="707"/>
        <v>0</v>
      </c>
      <c r="DA256" s="577">
        <f t="shared" si="707"/>
        <v>0</v>
      </c>
      <c r="DB256" s="574"/>
      <c r="DC256" s="575"/>
      <c r="DD256" s="576">
        <f t="shared" si="708"/>
        <v>0</v>
      </c>
      <c r="DE256" s="577">
        <f t="shared" si="708"/>
        <v>0</v>
      </c>
      <c r="DF256" s="576">
        <f t="shared" si="709"/>
        <v>0</v>
      </c>
      <c r="DG256" s="577">
        <f t="shared" si="709"/>
        <v>0</v>
      </c>
      <c r="DH256" s="576">
        <f t="shared" si="710"/>
        <v>0</v>
      </c>
      <c r="DI256" s="577">
        <f t="shared" si="710"/>
        <v>0</v>
      </c>
      <c r="DJ256" s="576">
        <f t="shared" si="711"/>
        <v>424</v>
      </c>
      <c r="DK256" s="577">
        <f t="shared" si="711"/>
        <v>483</v>
      </c>
      <c r="DL256" s="576">
        <f t="shared" si="711"/>
        <v>0</v>
      </c>
      <c r="DM256" s="577">
        <f t="shared" si="711"/>
        <v>0</v>
      </c>
      <c r="DN256" s="576">
        <f t="shared" si="712"/>
        <v>4.2536202830188685</v>
      </c>
      <c r="DO256" s="577">
        <f t="shared" si="712"/>
        <v>4.5011863354037276</v>
      </c>
      <c r="DP256" s="576">
        <f t="shared" si="713"/>
        <v>1803.5350000000003</v>
      </c>
      <c r="DQ256" s="577">
        <f t="shared" si="713"/>
        <v>2174.0730000000003</v>
      </c>
      <c r="DR256" s="576">
        <f t="shared" si="714"/>
        <v>0</v>
      </c>
      <c r="DS256" s="577">
        <f t="shared" si="714"/>
        <v>0</v>
      </c>
      <c r="DT256" s="576">
        <f t="shared" si="715"/>
        <v>0</v>
      </c>
      <c r="DU256" s="577">
        <f t="shared" si="715"/>
        <v>0</v>
      </c>
      <c r="DV256" s="574">
        <v>96</v>
      </c>
      <c r="DW256" s="575">
        <v>90</v>
      </c>
      <c r="DX256" s="576">
        <f t="shared" si="716"/>
        <v>0</v>
      </c>
      <c r="DY256" s="577">
        <f t="shared" si="716"/>
        <v>0</v>
      </c>
      <c r="DZ256" s="574">
        <v>79</v>
      </c>
      <c r="EA256" s="575">
        <v>86</v>
      </c>
      <c r="EB256" s="576">
        <f t="shared" si="717"/>
        <v>0</v>
      </c>
      <c r="EC256" s="577">
        <f t="shared" si="717"/>
        <v>0</v>
      </c>
      <c r="ED256" s="574"/>
      <c r="EE256" s="575"/>
      <c r="EF256" s="576">
        <f t="shared" si="718"/>
        <v>0</v>
      </c>
      <c r="EG256" s="577">
        <f t="shared" si="718"/>
        <v>0</v>
      </c>
      <c r="EH256" s="576">
        <f t="shared" si="719"/>
        <v>175</v>
      </c>
      <c r="EI256" s="577">
        <f t="shared" si="719"/>
        <v>176</v>
      </c>
      <c r="EJ256" s="576">
        <f t="shared" si="720"/>
        <v>0</v>
      </c>
      <c r="EK256" s="577">
        <f t="shared" si="720"/>
        <v>0</v>
      </c>
      <c r="EL256" s="574">
        <v>6.2290000000000001</v>
      </c>
      <c r="EM256" s="575">
        <v>5.8220000000000001</v>
      </c>
      <c r="EN256" s="576">
        <f t="shared" si="721"/>
        <v>597.98400000000004</v>
      </c>
      <c r="EO256" s="577">
        <f t="shared" si="721"/>
        <v>523.98</v>
      </c>
      <c r="EP256" s="574">
        <v>8.9450000000000003</v>
      </c>
      <c r="EQ256" s="575">
        <v>8.1240000000000006</v>
      </c>
      <c r="ER256" s="576">
        <f t="shared" si="722"/>
        <v>706.65499999999997</v>
      </c>
      <c r="ES256" s="577">
        <f t="shared" si="722"/>
        <v>698.6640000000001</v>
      </c>
      <c r="ET256" s="574"/>
      <c r="EU256" s="575"/>
      <c r="EV256" s="576">
        <f t="shared" si="723"/>
        <v>0</v>
      </c>
      <c r="EW256" s="577">
        <f t="shared" si="723"/>
        <v>0</v>
      </c>
      <c r="EX256" s="576">
        <f t="shared" si="724"/>
        <v>7.4550800000000006</v>
      </c>
      <c r="EY256" s="577">
        <f t="shared" si="724"/>
        <v>6.94684090909091</v>
      </c>
      <c r="EZ256" s="576">
        <f t="shared" si="725"/>
        <v>1304.6390000000001</v>
      </c>
      <c r="FA256" s="577">
        <f t="shared" si="725"/>
        <v>1222.6440000000002</v>
      </c>
      <c r="FB256" s="574"/>
      <c r="FC256" s="575"/>
      <c r="FD256" s="576">
        <f t="shared" si="726"/>
        <v>0</v>
      </c>
      <c r="FE256" s="577">
        <f t="shared" si="726"/>
        <v>0</v>
      </c>
      <c r="FF256" s="574"/>
      <c r="FG256" s="575"/>
      <c r="FH256" s="576">
        <f t="shared" si="727"/>
        <v>0</v>
      </c>
      <c r="FI256" s="577">
        <f t="shared" si="727"/>
        <v>0</v>
      </c>
      <c r="FJ256" s="574"/>
      <c r="FK256" s="575"/>
      <c r="FL256" s="576">
        <f t="shared" si="728"/>
        <v>0</v>
      </c>
      <c r="FM256" s="577">
        <f t="shared" si="728"/>
        <v>0</v>
      </c>
      <c r="FN256" s="576">
        <f t="shared" si="729"/>
        <v>0</v>
      </c>
      <c r="FO256" s="577">
        <f t="shared" si="729"/>
        <v>0</v>
      </c>
      <c r="FP256" s="576">
        <f t="shared" si="730"/>
        <v>0</v>
      </c>
      <c r="FQ256" s="577">
        <f t="shared" si="730"/>
        <v>0</v>
      </c>
      <c r="FR256" s="574">
        <v>471</v>
      </c>
      <c r="FS256" s="575">
        <v>470</v>
      </c>
      <c r="FT256" s="576">
        <f t="shared" si="731"/>
        <v>0</v>
      </c>
      <c r="FU256" s="577">
        <f t="shared" si="731"/>
        <v>0</v>
      </c>
      <c r="FV256" s="574">
        <v>3.7029999999999998</v>
      </c>
      <c r="FW256" s="575">
        <v>4.1550000000000002</v>
      </c>
      <c r="FX256" s="576">
        <f t="shared" si="732"/>
        <v>1744.1129999999998</v>
      </c>
      <c r="FY256" s="577">
        <f t="shared" si="732"/>
        <v>1952.8500000000001</v>
      </c>
      <c r="FZ256" s="574"/>
      <c r="GA256" s="575"/>
      <c r="GB256" s="576">
        <f t="shared" si="733"/>
        <v>0</v>
      </c>
      <c r="GC256" s="577">
        <f t="shared" si="733"/>
        <v>0</v>
      </c>
      <c r="GD256" s="576">
        <f t="shared" si="734"/>
        <v>420</v>
      </c>
      <c r="GE256" s="577">
        <f t="shared" si="734"/>
        <v>477</v>
      </c>
      <c r="GF256" s="576">
        <f t="shared" si="734"/>
        <v>0</v>
      </c>
      <c r="GG256" s="577">
        <f t="shared" si="734"/>
        <v>0</v>
      </c>
      <c r="GH256" s="576">
        <f t="shared" si="735"/>
        <v>1901.826</v>
      </c>
      <c r="GI256" s="577">
        <f t="shared" si="735"/>
        <v>2091.7170000000001</v>
      </c>
      <c r="GJ256" s="576" t="str">
        <f t="shared" si="736"/>
        <v/>
      </c>
      <c r="GK256" s="577" t="str">
        <f t="shared" si="736"/>
        <v/>
      </c>
      <c r="GL256" s="576">
        <f t="shared" si="737"/>
        <v>179</v>
      </c>
      <c r="GM256" s="577">
        <f t="shared" si="737"/>
        <v>182</v>
      </c>
      <c r="GN256" s="576">
        <f t="shared" si="737"/>
        <v>0</v>
      </c>
      <c r="GO256" s="577">
        <f t="shared" si="737"/>
        <v>0</v>
      </c>
      <c r="GP256" s="576">
        <f t="shared" si="738"/>
        <v>1206.348</v>
      </c>
      <c r="GQ256" s="577">
        <f t="shared" si="738"/>
        <v>1305</v>
      </c>
      <c r="GR256" s="576">
        <f t="shared" si="739"/>
        <v>0</v>
      </c>
      <c r="GS256" s="577">
        <f t="shared" si="739"/>
        <v>0</v>
      </c>
      <c r="GT256" s="576">
        <f t="shared" si="740"/>
        <v>599</v>
      </c>
      <c r="GU256" s="577">
        <f t="shared" si="740"/>
        <v>659</v>
      </c>
      <c r="GV256" s="576">
        <f t="shared" si="740"/>
        <v>0</v>
      </c>
      <c r="GW256" s="577">
        <f t="shared" si="740"/>
        <v>0</v>
      </c>
      <c r="GX256" s="576">
        <f t="shared" si="741"/>
        <v>3108.174</v>
      </c>
      <c r="GY256" s="577">
        <f t="shared" si="741"/>
        <v>3396.7170000000001</v>
      </c>
      <c r="GZ256" s="576" t="str">
        <f t="shared" si="741"/>
        <v/>
      </c>
      <c r="HA256" s="577" t="str">
        <f t="shared" si="741"/>
        <v/>
      </c>
      <c r="HB256" s="576">
        <f t="shared" si="742"/>
        <v>0</v>
      </c>
      <c r="HC256" s="577">
        <f t="shared" si="742"/>
        <v>0</v>
      </c>
      <c r="HD256" s="576">
        <f t="shared" si="742"/>
        <v>0</v>
      </c>
      <c r="HE256" s="577">
        <f t="shared" si="742"/>
        <v>0</v>
      </c>
      <c r="HF256" s="576" t="str">
        <f t="shared" si="743"/>
        <v/>
      </c>
      <c r="HG256" s="577" t="str">
        <f t="shared" si="743"/>
        <v/>
      </c>
      <c r="HH256" s="576" t="str">
        <f t="shared" si="744"/>
        <v/>
      </c>
      <c r="HI256" s="577" t="str">
        <f t="shared" si="744"/>
        <v/>
      </c>
      <c r="HJ256" s="576">
        <f t="shared" si="745"/>
        <v>4852.2870000000003</v>
      </c>
      <c r="HK256" s="577">
        <f t="shared" si="745"/>
        <v>5349.5670000000009</v>
      </c>
      <c r="HL256" s="576" t="str">
        <f t="shared" si="746"/>
        <v/>
      </c>
      <c r="HM256" s="577" t="str">
        <f t="shared" si="746"/>
        <v/>
      </c>
    </row>
    <row r="257" spans="1:221" s="26" customFormat="1" ht="15" customHeight="1">
      <c r="A257" s="593" t="s">
        <v>615</v>
      </c>
      <c r="B257" s="112" t="s">
        <v>626</v>
      </c>
      <c r="C257" s="113"/>
      <c r="D257" s="111">
        <v>221184</v>
      </c>
      <c r="E257" s="111">
        <v>8</v>
      </c>
      <c r="F257" s="574">
        <v>798</v>
      </c>
      <c r="G257" s="575">
        <v>867</v>
      </c>
      <c r="H257" s="574"/>
      <c r="I257" s="575"/>
      <c r="J257" s="576">
        <f t="shared" si="679"/>
        <v>798</v>
      </c>
      <c r="K257" s="577">
        <f t="shared" si="679"/>
        <v>867</v>
      </c>
      <c r="L257" s="574"/>
      <c r="M257" s="575"/>
      <c r="N257" s="576">
        <f t="shared" si="680"/>
        <v>798</v>
      </c>
      <c r="O257" s="577">
        <f t="shared" si="680"/>
        <v>867</v>
      </c>
      <c r="P257" s="581">
        <f t="shared" si="680"/>
        <v>0</v>
      </c>
      <c r="Q257" s="582">
        <f t="shared" si="680"/>
        <v>0</v>
      </c>
      <c r="R257" s="574">
        <v>2</v>
      </c>
      <c r="S257" s="575">
        <v>0</v>
      </c>
      <c r="T257" s="576">
        <f t="shared" si="681"/>
        <v>0</v>
      </c>
      <c r="U257" s="577">
        <f t="shared" si="681"/>
        <v>0</v>
      </c>
      <c r="V257" s="574">
        <v>3</v>
      </c>
      <c r="W257" s="575">
        <v>1</v>
      </c>
      <c r="X257" s="576">
        <f t="shared" si="682"/>
        <v>0</v>
      </c>
      <c r="Y257" s="577">
        <f t="shared" si="682"/>
        <v>0</v>
      </c>
      <c r="Z257" s="574"/>
      <c r="AA257" s="575"/>
      <c r="AB257" s="576">
        <f t="shared" si="683"/>
        <v>0</v>
      </c>
      <c r="AC257" s="577">
        <f t="shared" si="683"/>
        <v>0</v>
      </c>
      <c r="AD257" s="576">
        <f t="shared" si="684"/>
        <v>5</v>
      </c>
      <c r="AE257" s="577">
        <f t="shared" si="684"/>
        <v>1</v>
      </c>
      <c r="AF257" s="576">
        <f t="shared" si="685"/>
        <v>0</v>
      </c>
      <c r="AG257" s="577">
        <f t="shared" si="685"/>
        <v>0</v>
      </c>
      <c r="AH257" s="574">
        <v>3.1669999999999998</v>
      </c>
      <c r="AI257" s="575">
        <v>0</v>
      </c>
      <c r="AJ257" s="576">
        <f t="shared" si="686"/>
        <v>6.3339999999999996</v>
      </c>
      <c r="AK257" s="577">
        <f t="shared" si="686"/>
        <v>0</v>
      </c>
      <c r="AL257" s="574">
        <v>5.444</v>
      </c>
      <c r="AM257" s="575">
        <v>2.6669999999999998</v>
      </c>
      <c r="AN257" s="576">
        <f t="shared" si="687"/>
        <v>16.332000000000001</v>
      </c>
      <c r="AO257" s="577">
        <f t="shared" si="687"/>
        <v>2.6669999999999998</v>
      </c>
      <c r="AP257" s="574"/>
      <c r="AQ257" s="575"/>
      <c r="AR257" s="576">
        <f t="shared" si="688"/>
        <v>0</v>
      </c>
      <c r="AS257" s="577">
        <f t="shared" si="688"/>
        <v>0</v>
      </c>
      <c r="AT257" s="576">
        <f t="shared" si="689"/>
        <v>4.5331999999999999</v>
      </c>
      <c r="AU257" s="577">
        <f t="shared" si="689"/>
        <v>2.6669999999999998</v>
      </c>
      <c r="AV257" s="576">
        <f t="shared" si="690"/>
        <v>22.666</v>
      </c>
      <c r="AW257" s="577">
        <f t="shared" si="690"/>
        <v>2.6669999999999998</v>
      </c>
      <c r="AX257" s="574"/>
      <c r="AY257" s="575"/>
      <c r="AZ257" s="576">
        <f t="shared" si="691"/>
        <v>0</v>
      </c>
      <c r="BA257" s="577">
        <f t="shared" si="691"/>
        <v>0</v>
      </c>
      <c r="BB257" s="574"/>
      <c r="BC257" s="575"/>
      <c r="BD257" s="576">
        <f t="shared" si="692"/>
        <v>0</v>
      </c>
      <c r="BE257" s="577">
        <f t="shared" si="692"/>
        <v>0</v>
      </c>
      <c r="BF257" s="574"/>
      <c r="BG257" s="575"/>
      <c r="BH257" s="576">
        <f t="shared" si="693"/>
        <v>0</v>
      </c>
      <c r="BI257" s="577">
        <f t="shared" si="693"/>
        <v>0</v>
      </c>
      <c r="BJ257" s="576">
        <f t="shared" si="694"/>
        <v>0</v>
      </c>
      <c r="BK257" s="577">
        <f t="shared" si="694"/>
        <v>0</v>
      </c>
      <c r="BL257" s="576">
        <f t="shared" si="695"/>
        <v>0</v>
      </c>
      <c r="BM257" s="577">
        <f t="shared" si="695"/>
        <v>0</v>
      </c>
      <c r="BN257" s="574">
        <v>232</v>
      </c>
      <c r="BO257" s="575">
        <v>280</v>
      </c>
      <c r="BP257" s="576">
        <f t="shared" si="696"/>
        <v>0</v>
      </c>
      <c r="BQ257" s="577">
        <f t="shared" si="696"/>
        <v>0</v>
      </c>
      <c r="BR257" s="574">
        <v>116</v>
      </c>
      <c r="BS257" s="575">
        <v>121</v>
      </c>
      <c r="BT257" s="576">
        <f t="shared" si="697"/>
        <v>0</v>
      </c>
      <c r="BU257" s="577">
        <f t="shared" si="697"/>
        <v>0</v>
      </c>
      <c r="BV257" s="574"/>
      <c r="BW257" s="575"/>
      <c r="BX257" s="576">
        <f t="shared" si="698"/>
        <v>0</v>
      </c>
      <c r="BY257" s="577">
        <f t="shared" si="698"/>
        <v>0</v>
      </c>
      <c r="BZ257" s="576">
        <f t="shared" si="699"/>
        <v>348</v>
      </c>
      <c r="CA257" s="577">
        <f t="shared" si="699"/>
        <v>401</v>
      </c>
      <c r="CB257" s="576">
        <f t="shared" si="700"/>
        <v>0</v>
      </c>
      <c r="CC257" s="577">
        <f t="shared" si="700"/>
        <v>0</v>
      </c>
      <c r="CD257" s="574">
        <v>3.3090000000000002</v>
      </c>
      <c r="CE257" s="575">
        <v>3.3210000000000002</v>
      </c>
      <c r="CF257" s="576">
        <f t="shared" si="701"/>
        <v>767.68799999999999</v>
      </c>
      <c r="CG257" s="577">
        <f t="shared" si="701"/>
        <v>929.88</v>
      </c>
      <c r="CH257" s="574">
        <v>4.4569999999999999</v>
      </c>
      <c r="CI257" s="575">
        <v>5.4409999999999998</v>
      </c>
      <c r="CJ257" s="576">
        <f t="shared" si="702"/>
        <v>517.01199999999994</v>
      </c>
      <c r="CK257" s="577">
        <f t="shared" si="702"/>
        <v>658.36099999999999</v>
      </c>
      <c r="CL257" s="574"/>
      <c r="CM257" s="575"/>
      <c r="CN257" s="576">
        <f t="shared" si="703"/>
        <v>0</v>
      </c>
      <c r="CO257" s="577">
        <f t="shared" si="703"/>
        <v>0</v>
      </c>
      <c r="CP257" s="576">
        <f t="shared" si="704"/>
        <v>3.691666666666666</v>
      </c>
      <c r="CQ257" s="577">
        <f t="shared" si="704"/>
        <v>3.9607007481296757</v>
      </c>
      <c r="CR257" s="576">
        <f t="shared" si="705"/>
        <v>1284.6999999999998</v>
      </c>
      <c r="CS257" s="577">
        <f t="shared" si="705"/>
        <v>1588.241</v>
      </c>
      <c r="CT257" s="574"/>
      <c r="CU257" s="575"/>
      <c r="CV257" s="576">
        <f t="shared" si="706"/>
        <v>0</v>
      </c>
      <c r="CW257" s="577">
        <f t="shared" si="706"/>
        <v>0</v>
      </c>
      <c r="CX257" s="574"/>
      <c r="CY257" s="575"/>
      <c r="CZ257" s="576">
        <f t="shared" si="707"/>
        <v>0</v>
      </c>
      <c r="DA257" s="577">
        <f t="shared" si="707"/>
        <v>0</v>
      </c>
      <c r="DB257" s="574"/>
      <c r="DC257" s="575"/>
      <c r="DD257" s="576">
        <f t="shared" si="708"/>
        <v>0</v>
      </c>
      <c r="DE257" s="577">
        <f t="shared" si="708"/>
        <v>0</v>
      </c>
      <c r="DF257" s="576">
        <f t="shared" si="709"/>
        <v>0</v>
      </c>
      <c r="DG257" s="577">
        <f t="shared" si="709"/>
        <v>0</v>
      </c>
      <c r="DH257" s="576">
        <f t="shared" si="710"/>
        <v>0</v>
      </c>
      <c r="DI257" s="577">
        <f t="shared" si="710"/>
        <v>0</v>
      </c>
      <c r="DJ257" s="576">
        <f t="shared" si="711"/>
        <v>353</v>
      </c>
      <c r="DK257" s="577">
        <f t="shared" si="711"/>
        <v>402</v>
      </c>
      <c r="DL257" s="576">
        <f t="shared" si="711"/>
        <v>0</v>
      </c>
      <c r="DM257" s="577">
        <f t="shared" si="711"/>
        <v>0</v>
      </c>
      <c r="DN257" s="576">
        <f t="shared" si="712"/>
        <v>3.7035864022662883</v>
      </c>
      <c r="DO257" s="577">
        <f t="shared" si="712"/>
        <v>3.9574825870646766</v>
      </c>
      <c r="DP257" s="576">
        <f t="shared" si="713"/>
        <v>1307.3659999999998</v>
      </c>
      <c r="DQ257" s="577">
        <f t="shared" si="713"/>
        <v>1590.9079999999999</v>
      </c>
      <c r="DR257" s="576">
        <f t="shared" si="714"/>
        <v>0</v>
      </c>
      <c r="DS257" s="577">
        <f t="shared" si="714"/>
        <v>0</v>
      </c>
      <c r="DT257" s="576">
        <f t="shared" si="715"/>
        <v>0</v>
      </c>
      <c r="DU257" s="577">
        <f t="shared" si="715"/>
        <v>0</v>
      </c>
      <c r="DV257" s="574">
        <v>75</v>
      </c>
      <c r="DW257" s="575">
        <v>57</v>
      </c>
      <c r="DX257" s="576">
        <f t="shared" si="716"/>
        <v>0</v>
      </c>
      <c r="DY257" s="577">
        <f t="shared" si="716"/>
        <v>0</v>
      </c>
      <c r="DZ257" s="574">
        <v>91</v>
      </c>
      <c r="EA257" s="575">
        <v>83</v>
      </c>
      <c r="EB257" s="576">
        <f t="shared" si="717"/>
        <v>0</v>
      </c>
      <c r="EC257" s="577">
        <f t="shared" si="717"/>
        <v>0</v>
      </c>
      <c r="ED257" s="574"/>
      <c r="EE257" s="575"/>
      <c r="EF257" s="576">
        <f t="shared" si="718"/>
        <v>0</v>
      </c>
      <c r="EG257" s="577">
        <f t="shared" si="718"/>
        <v>0</v>
      </c>
      <c r="EH257" s="576">
        <f t="shared" si="719"/>
        <v>166</v>
      </c>
      <c r="EI257" s="577">
        <f t="shared" si="719"/>
        <v>140</v>
      </c>
      <c r="EJ257" s="576">
        <f t="shared" si="720"/>
        <v>0</v>
      </c>
      <c r="EK257" s="577">
        <f t="shared" si="720"/>
        <v>0</v>
      </c>
      <c r="EL257" s="574">
        <v>6.8490000000000002</v>
      </c>
      <c r="EM257" s="575">
        <v>6.9240000000000004</v>
      </c>
      <c r="EN257" s="576">
        <f t="shared" si="721"/>
        <v>513.67500000000007</v>
      </c>
      <c r="EO257" s="577">
        <f t="shared" si="721"/>
        <v>394.66800000000001</v>
      </c>
      <c r="EP257" s="574">
        <v>9.7289999999999992</v>
      </c>
      <c r="EQ257" s="575">
        <v>8.8469999999999995</v>
      </c>
      <c r="ER257" s="576">
        <f t="shared" si="722"/>
        <v>885.33899999999994</v>
      </c>
      <c r="ES257" s="577">
        <f t="shared" si="722"/>
        <v>734.30099999999993</v>
      </c>
      <c r="ET257" s="574"/>
      <c r="EU257" s="575"/>
      <c r="EV257" s="576">
        <f t="shared" si="723"/>
        <v>0</v>
      </c>
      <c r="EW257" s="577">
        <f t="shared" si="723"/>
        <v>0</v>
      </c>
      <c r="EX257" s="576">
        <f t="shared" si="724"/>
        <v>8.4277951807228924</v>
      </c>
      <c r="EY257" s="577">
        <f t="shared" si="724"/>
        <v>8.0640642857142861</v>
      </c>
      <c r="EZ257" s="576">
        <f t="shared" si="725"/>
        <v>1399.0140000000001</v>
      </c>
      <c r="FA257" s="577">
        <f t="shared" si="725"/>
        <v>1128.9690000000001</v>
      </c>
      <c r="FB257" s="574"/>
      <c r="FC257" s="575"/>
      <c r="FD257" s="576">
        <f t="shared" si="726"/>
        <v>0</v>
      </c>
      <c r="FE257" s="577">
        <f t="shared" si="726"/>
        <v>0</v>
      </c>
      <c r="FF257" s="574"/>
      <c r="FG257" s="575"/>
      <c r="FH257" s="576">
        <f t="shared" si="727"/>
        <v>0</v>
      </c>
      <c r="FI257" s="577">
        <f t="shared" si="727"/>
        <v>0</v>
      </c>
      <c r="FJ257" s="574"/>
      <c r="FK257" s="575"/>
      <c r="FL257" s="576">
        <f t="shared" si="728"/>
        <v>0</v>
      </c>
      <c r="FM257" s="577">
        <f t="shared" si="728"/>
        <v>0</v>
      </c>
      <c r="FN257" s="576">
        <f t="shared" si="729"/>
        <v>0</v>
      </c>
      <c r="FO257" s="577">
        <f t="shared" si="729"/>
        <v>0</v>
      </c>
      <c r="FP257" s="576">
        <f t="shared" si="730"/>
        <v>0</v>
      </c>
      <c r="FQ257" s="577">
        <f t="shared" si="730"/>
        <v>0</v>
      </c>
      <c r="FR257" s="574">
        <v>279</v>
      </c>
      <c r="FS257" s="575">
        <v>325</v>
      </c>
      <c r="FT257" s="576">
        <f t="shared" si="731"/>
        <v>0</v>
      </c>
      <c r="FU257" s="577">
        <f t="shared" si="731"/>
        <v>0</v>
      </c>
      <c r="FV257" s="574">
        <v>3.6520000000000001</v>
      </c>
      <c r="FW257" s="575">
        <v>3.7269999999999999</v>
      </c>
      <c r="FX257" s="576">
        <f t="shared" si="732"/>
        <v>1018.908</v>
      </c>
      <c r="FY257" s="577">
        <f t="shared" si="732"/>
        <v>1211.2749999999999</v>
      </c>
      <c r="FZ257" s="574"/>
      <c r="GA257" s="575"/>
      <c r="GB257" s="576">
        <f t="shared" si="733"/>
        <v>0</v>
      </c>
      <c r="GC257" s="577">
        <f t="shared" si="733"/>
        <v>0</v>
      </c>
      <c r="GD257" s="576">
        <f t="shared" si="734"/>
        <v>309</v>
      </c>
      <c r="GE257" s="577">
        <f t="shared" si="734"/>
        <v>337</v>
      </c>
      <c r="GF257" s="576">
        <f t="shared" si="734"/>
        <v>0</v>
      </c>
      <c r="GG257" s="577">
        <f t="shared" si="734"/>
        <v>0</v>
      </c>
      <c r="GH257" s="576">
        <f t="shared" si="735"/>
        <v>1287.6970000000001</v>
      </c>
      <c r="GI257" s="577">
        <f t="shared" si="735"/>
        <v>1324.548</v>
      </c>
      <c r="GJ257" s="576" t="str">
        <f t="shared" si="736"/>
        <v/>
      </c>
      <c r="GK257" s="577" t="str">
        <f t="shared" si="736"/>
        <v/>
      </c>
      <c r="GL257" s="576">
        <f t="shared" si="737"/>
        <v>210</v>
      </c>
      <c r="GM257" s="577">
        <f t="shared" si="737"/>
        <v>205</v>
      </c>
      <c r="GN257" s="576">
        <f t="shared" si="737"/>
        <v>0</v>
      </c>
      <c r="GO257" s="577">
        <f t="shared" si="737"/>
        <v>0</v>
      </c>
      <c r="GP257" s="576">
        <f t="shared" si="738"/>
        <v>1418.683</v>
      </c>
      <c r="GQ257" s="577">
        <f t="shared" si="738"/>
        <v>1395.329</v>
      </c>
      <c r="GR257" s="576">
        <f t="shared" si="739"/>
        <v>0</v>
      </c>
      <c r="GS257" s="577">
        <f t="shared" si="739"/>
        <v>0</v>
      </c>
      <c r="GT257" s="576">
        <f t="shared" si="740"/>
        <v>519</v>
      </c>
      <c r="GU257" s="577">
        <f t="shared" si="740"/>
        <v>542</v>
      </c>
      <c r="GV257" s="576">
        <f t="shared" si="740"/>
        <v>0</v>
      </c>
      <c r="GW257" s="577">
        <f t="shared" si="740"/>
        <v>0</v>
      </c>
      <c r="GX257" s="576">
        <f t="shared" si="741"/>
        <v>2706.38</v>
      </c>
      <c r="GY257" s="577">
        <f t="shared" si="741"/>
        <v>2719.877</v>
      </c>
      <c r="GZ257" s="576" t="str">
        <f t="shared" si="741"/>
        <v/>
      </c>
      <c r="HA257" s="577" t="str">
        <f t="shared" si="741"/>
        <v/>
      </c>
      <c r="HB257" s="576">
        <f t="shared" si="742"/>
        <v>0</v>
      </c>
      <c r="HC257" s="577">
        <f t="shared" si="742"/>
        <v>0</v>
      </c>
      <c r="HD257" s="576">
        <f t="shared" si="742"/>
        <v>0</v>
      </c>
      <c r="HE257" s="577">
        <f t="shared" si="742"/>
        <v>0</v>
      </c>
      <c r="HF257" s="576" t="str">
        <f t="shared" si="743"/>
        <v/>
      </c>
      <c r="HG257" s="577" t="str">
        <f t="shared" si="743"/>
        <v/>
      </c>
      <c r="HH257" s="576" t="str">
        <f t="shared" si="744"/>
        <v/>
      </c>
      <c r="HI257" s="577" t="str">
        <f t="shared" si="744"/>
        <v/>
      </c>
      <c r="HJ257" s="576">
        <f t="shared" si="745"/>
        <v>3725.288</v>
      </c>
      <c r="HK257" s="577">
        <f t="shared" si="745"/>
        <v>3931.152</v>
      </c>
      <c r="HL257" s="576" t="str">
        <f t="shared" si="746"/>
        <v/>
      </c>
      <c r="HM257" s="577" t="str">
        <f t="shared" si="746"/>
        <v/>
      </c>
    </row>
    <row r="258" spans="1:221" s="26" customFormat="1" ht="15" customHeight="1">
      <c r="A258" s="593" t="s">
        <v>615</v>
      </c>
      <c r="B258" s="112" t="s">
        <v>627</v>
      </c>
      <c r="C258" s="113"/>
      <c r="D258" s="111">
        <v>221643</v>
      </c>
      <c r="E258" s="111">
        <v>8</v>
      </c>
      <c r="F258" s="574">
        <v>1446</v>
      </c>
      <c r="G258" s="575">
        <v>1455</v>
      </c>
      <c r="H258" s="574"/>
      <c r="I258" s="575"/>
      <c r="J258" s="576">
        <f t="shared" si="679"/>
        <v>1446</v>
      </c>
      <c r="K258" s="577">
        <f t="shared" si="679"/>
        <v>1455</v>
      </c>
      <c r="L258" s="574"/>
      <c r="M258" s="575"/>
      <c r="N258" s="576">
        <f t="shared" si="680"/>
        <v>1446</v>
      </c>
      <c r="O258" s="577">
        <f t="shared" si="680"/>
        <v>1455</v>
      </c>
      <c r="P258" s="581">
        <f t="shared" si="680"/>
        <v>0</v>
      </c>
      <c r="Q258" s="582">
        <f t="shared" si="680"/>
        <v>0</v>
      </c>
      <c r="R258" s="574">
        <v>7</v>
      </c>
      <c r="S258" s="575">
        <v>6</v>
      </c>
      <c r="T258" s="576">
        <f t="shared" si="681"/>
        <v>0</v>
      </c>
      <c r="U258" s="577">
        <f t="shared" si="681"/>
        <v>0</v>
      </c>
      <c r="V258" s="574">
        <v>0</v>
      </c>
      <c r="W258" s="575">
        <v>0</v>
      </c>
      <c r="X258" s="576">
        <f t="shared" si="682"/>
        <v>0</v>
      </c>
      <c r="Y258" s="577">
        <f t="shared" si="682"/>
        <v>0</v>
      </c>
      <c r="Z258" s="574"/>
      <c r="AA258" s="575"/>
      <c r="AB258" s="576">
        <f t="shared" si="683"/>
        <v>0</v>
      </c>
      <c r="AC258" s="577">
        <f t="shared" si="683"/>
        <v>0</v>
      </c>
      <c r="AD258" s="576">
        <f t="shared" si="684"/>
        <v>7</v>
      </c>
      <c r="AE258" s="577">
        <f t="shared" si="684"/>
        <v>6</v>
      </c>
      <c r="AF258" s="576">
        <f t="shared" si="685"/>
        <v>0</v>
      </c>
      <c r="AG258" s="577">
        <f t="shared" si="685"/>
        <v>0</v>
      </c>
      <c r="AH258" s="574">
        <v>3.286</v>
      </c>
      <c r="AI258" s="575">
        <v>4.8890000000000002</v>
      </c>
      <c r="AJ258" s="576">
        <f t="shared" si="686"/>
        <v>23.001999999999999</v>
      </c>
      <c r="AK258" s="577">
        <f t="shared" si="686"/>
        <v>29.334000000000003</v>
      </c>
      <c r="AL258" s="574">
        <v>0</v>
      </c>
      <c r="AM258" s="575">
        <v>0</v>
      </c>
      <c r="AN258" s="576">
        <f t="shared" si="687"/>
        <v>0</v>
      </c>
      <c r="AO258" s="577">
        <f t="shared" si="687"/>
        <v>0</v>
      </c>
      <c r="AP258" s="574"/>
      <c r="AQ258" s="575"/>
      <c r="AR258" s="576">
        <f t="shared" si="688"/>
        <v>0</v>
      </c>
      <c r="AS258" s="577">
        <f t="shared" si="688"/>
        <v>0</v>
      </c>
      <c r="AT258" s="576">
        <f t="shared" si="689"/>
        <v>3.286</v>
      </c>
      <c r="AU258" s="577">
        <f t="shared" si="689"/>
        <v>4.8890000000000002</v>
      </c>
      <c r="AV258" s="576">
        <f t="shared" si="690"/>
        <v>23.001999999999999</v>
      </c>
      <c r="AW258" s="577">
        <f t="shared" si="690"/>
        <v>29.334000000000003</v>
      </c>
      <c r="AX258" s="574"/>
      <c r="AY258" s="575"/>
      <c r="AZ258" s="576">
        <f t="shared" si="691"/>
        <v>0</v>
      </c>
      <c r="BA258" s="577">
        <f t="shared" si="691"/>
        <v>0</v>
      </c>
      <c r="BB258" s="574"/>
      <c r="BC258" s="575"/>
      <c r="BD258" s="576">
        <f t="shared" si="692"/>
        <v>0</v>
      </c>
      <c r="BE258" s="577">
        <f t="shared" si="692"/>
        <v>0</v>
      </c>
      <c r="BF258" s="574"/>
      <c r="BG258" s="575"/>
      <c r="BH258" s="576">
        <f t="shared" si="693"/>
        <v>0</v>
      </c>
      <c r="BI258" s="577">
        <f t="shared" si="693"/>
        <v>0</v>
      </c>
      <c r="BJ258" s="576">
        <f t="shared" si="694"/>
        <v>0</v>
      </c>
      <c r="BK258" s="577">
        <f t="shared" si="694"/>
        <v>0</v>
      </c>
      <c r="BL258" s="576">
        <f t="shared" si="695"/>
        <v>0</v>
      </c>
      <c r="BM258" s="577">
        <f t="shared" si="695"/>
        <v>0</v>
      </c>
      <c r="BN258" s="574">
        <v>642</v>
      </c>
      <c r="BO258" s="575">
        <v>680</v>
      </c>
      <c r="BP258" s="576">
        <f t="shared" si="696"/>
        <v>0</v>
      </c>
      <c r="BQ258" s="577">
        <f t="shared" si="696"/>
        <v>0</v>
      </c>
      <c r="BR258" s="574">
        <v>117</v>
      </c>
      <c r="BS258" s="575">
        <v>102</v>
      </c>
      <c r="BT258" s="576">
        <f t="shared" si="697"/>
        <v>0</v>
      </c>
      <c r="BU258" s="577">
        <f t="shared" si="697"/>
        <v>0</v>
      </c>
      <c r="BV258" s="574"/>
      <c r="BW258" s="575"/>
      <c r="BX258" s="576">
        <f t="shared" si="698"/>
        <v>0</v>
      </c>
      <c r="BY258" s="577">
        <f t="shared" si="698"/>
        <v>0</v>
      </c>
      <c r="BZ258" s="576">
        <f t="shared" si="699"/>
        <v>759</v>
      </c>
      <c r="CA258" s="577">
        <f t="shared" si="699"/>
        <v>782</v>
      </c>
      <c r="CB258" s="576">
        <f t="shared" si="700"/>
        <v>0</v>
      </c>
      <c r="CC258" s="577">
        <f t="shared" si="700"/>
        <v>0</v>
      </c>
      <c r="CD258" s="574">
        <v>3.6280000000000001</v>
      </c>
      <c r="CE258" s="575">
        <v>3.4409999999999998</v>
      </c>
      <c r="CF258" s="576">
        <f t="shared" si="701"/>
        <v>2329.1759999999999</v>
      </c>
      <c r="CG258" s="577">
        <f t="shared" si="701"/>
        <v>2339.88</v>
      </c>
      <c r="CH258" s="574">
        <v>5.1050000000000004</v>
      </c>
      <c r="CI258" s="575">
        <v>5.4119999999999999</v>
      </c>
      <c r="CJ258" s="576">
        <f t="shared" si="702"/>
        <v>597.28500000000008</v>
      </c>
      <c r="CK258" s="577">
        <f t="shared" si="702"/>
        <v>552.024</v>
      </c>
      <c r="CL258" s="574"/>
      <c r="CM258" s="575"/>
      <c r="CN258" s="576">
        <f t="shared" si="703"/>
        <v>0</v>
      </c>
      <c r="CO258" s="577">
        <f t="shared" si="703"/>
        <v>0</v>
      </c>
      <c r="CP258" s="576">
        <f t="shared" si="704"/>
        <v>3.8556798418972336</v>
      </c>
      <c r="CQ258" s="577">
        <f t="shared" si="704"/>
        <v>3.6980869565217391</v>
      </c>
      <c r="CR258" s="576">
        <f t="shared" si="705"/>
        <v>2926.4610000000002</v>
      </c>
      <c r="CS258" s="577">
        <f t="shared" si="705"/>
        <v>2891.904</v>
      </c>
      <c r="CT258" s="574"/>
      <c r="CU258" s="575"/>
      <c r="CV258" s="576">
        <f t="shared" si="706"/>
        <v>0</v>
      </c>
      <c r="CW258" s="577">
        <f t="shared" si="706"/>
        <v>0</v>
      </c>
      <c r="CX258" s="574"/>
      <c r="CY258" s="575"/>
      <c r="CZ258" s="576">
        <f t="shared" si="707"/>
        <v>0</v>
      </c>
      <c r="DA258" s="577">
        <f t="shared" si="707"/>
        <v>0</v>
      </c>
      <c r="DB258" s="574"/>
      <c r="DC258" s="575"/>
      <c r="DD258" s="576">
        <f t="shared" si="708"/>
        <v>0</v>
      </c>
      <c r="DE258" s="577">
        <f t="shared" si="708"/>
        <v>0</v>
      </c>
      <c r="DF258" s="576">
        <f t="shared" si="709"/>
        <v>0</v>
      </c>
      <c r="DG258" s="577">
        <f t="shared" si="709"/>
        <v>0</v>
      </c>
      <c r="DH258" s="576">
        <f t="shared" si="710"/>
        <v>0</v>
      </c>
      <c r="DI258" s="577">
        <f t="shared" si="710"/>
        <v>0</v>
      </c>
      <c r="DJ258" s="576">
        <f t="shared" si="711"/>
        <v>766</v>
      </c>
      <c r="DK258" s="577">
        <f t="shared" si="711"/>
        <v>788</v>
      </c>
      <c r="DL258" s="576">
        <f t="shared" si="711"/>
        <v>0</v>
      </c>
      <c r="DM258" s="577">
        <f t="shared" si="711"/>
        <v>0</v>
      </c>
      <c r="DN258" s="576">
        <f t="shared" si="712"/>
        <v>3.8504738903394258</v>
      </c>
      <c r="DO258" s="577">
        <f t="shared" si="712"/>
        <v>3.707154822335025</v>
      </c>
      <c r="DP258" s="576">
        <f t="shared" si="713"/>
        <v>2949.4630000000002</v>
      </c>
      <c r="DQ258" s="577">
        <f t="shared" si="713"/>
        <v>2921.2379999999998</v>
      </c>
      <c r="DR258" s="576">
        <f t="shared" si="714"/>
        <v>0</v>
      </c>
      <c r="DS258" s="577">
        <f t="shared" si="714"/>
        <v>0</v>
      </c>
      <c r="DT258" s="576">
        <f t="shared" si="715"/>
        <v>0</v>
      </c>
      <c r="DU258" s="577">
        <f t="shared" si="715"/>
        <v>0</v>
      </c>
      <c r="DV258" s="574">
        <v>125</v>
      </c>
      <c r="DW258" s="575">
        <v>127</v>
      </c>
      <c r="DX258" s="576">
        <f t="shared" si="716"/>
        <v>0</v>
      </c>
      <c r="DY258" s="577">
        <f t="shared" si="716"/>
        <v>0</v>
      </c>
      <c r="DZ258" s="574">
        <v>90</v>
      </c>
      <c r="EA258" s="575">
        <v>76</v>
      </c>
      <c r="EB258" s="576">
        <f t="shared" si="717"/>
        <v>0</v>
      </c>
      <c r="EC258" s="577">
        <f t="shared" si="717"/>
        <v>0</v>
      </c>
      <c r="ED258" s="574"/>
      <c r="EE258" s="575"/>
      <c r="EF258" s="576">
        <f t="shared" si="718"/>
        <v>0</v>
      </c>
      <c r="EG258" s="577">
        <f t="shared" si="718"/>
        <v>0</v>
      </c>
      <c r="EH258" s="576">
        <f t="shared" si="719"/>
        <v>215</v>
      </c>
      <c r="EI258" s="577">
        <f t="shared" si="719"/>
        <v>203</v>
      </c>
      <c r="EJ258" s="576">
        <f t="shared" si="720"/>
        <v>0</v>
      </c>
      <c r="EK258" s="577">
        <f t="shared" si="720"/>
        <v>0</v>
      </c>
      <c r="EL258" s="574">
        <v>5.6769999999999996</v>
      </c>
      <c r="EM258" s="575">
        <v>6.1779999999999999</v>
      </c>
      <c r="EN258" s="576">
        <f t="shared" si="721"/>
        <v>709.625</v>
      </c>
      <c r="EO258" s="577">
        <f t="shared" si="721"/>
        <v>784.60599999999999</v>
      </c>
      <c r="EP258" s="574">
        <v>9.6259999999999994</v>
      </c>
      <c r="EQ258" s="575">
        <v>10.039</v>
      </c>
      <c r="ER258" s="576">
        <f t="shared" si="722"/>
        <v>866.33999999999992</v>
      </c>
      <c r="ES258" s="577">
        <f t="shared" si="722"/>
        <v>762.96399999999994</v>
      </c>
      <c r="ET258" s="574"/>
      <c r="EU258" s="575"/>
      <c r="EV258" s="576">
        <f t="shared" si="723"/>
        <v>0</v>
      </c>
      <c r="EW258" s="577">
        <f t="shared" si="723"/>
        <v>0</v>
      </c>
      <c r="EX258" s="576">
        <f t="shared" si="724"/>
        <v>7.3300697674418602</v>
      </c>
      <c r="EY258" s="577">
        <f t="shared" si="724"/>
        <v>7.6234975369458127</v>
      </c>
      <c r="EZ258" s="576">
        <f t="shared" si="725"/>
        <v>1575.9649999999999</v>
      </c>
      <c r="FA258" s="577">
        <f t="shared" si="725"/>
        <v>1547.57</v>
      </c>
      <c r="FB258" s="574"/>
      <c r="FC258" s="575"/>
      <c r="FD258" s="576">
        <f t="shared" si="726"/>
        <v>0</v>
      </c>
      <c r="FE258" s="577">
        <f t="shared" si="726"/>
        <v>0</v>
      </c>
      <c r="FF258" s="574"/>
      <c r="FG258" s="575"/>
      <c r="FH258" s="576">
        <f t="shared" si="727"/>
        <v>0</v>
      </c>
      <c r="FI258" s="577">
        <f t="shared" si="727"/>
        <v>0</v>
      </c>
      <c r="FJ258" s="574"/>
      <c r="FK258" s="575"/>
      <c r="FL258" s="576">
        <f t="shared" si="728"/>
        <v>0</v>
      </c>
      <c r="FM258" s="577">
        <f t="shared" si="728"/>
        <v>0</v>
      </c>
      <c r="FN258" s="576">
        <f t="shared" si="729"/>
        <v>0</v>
      </c>
      <c r="FO258" s="577">
        <f t="shared" si="729"/>
        <v>0</v>
      </c>
      <c r="FP258" s="576">
        <f t="shared" si="730"/>
        <v>0</v>
      </c>
      <c r="FQ258" s="577">
        <f t="shared" si="730"/>
        <v>0</v>
      </c>
      <c r="FR258" s="574">
        <v>465</v>
      </c>
      <c r="FS258" s="575">
        <v>464</v>
      </c>
      <c r="FT258" s="576">
        <f t="shared" si="731"/>
        <v>0</v>
      </c>
      <c r="FU258" s="577">
        <f t="shared" si="731"/>
        <v>0</v>
      </c>
      <c r="FV258" s="574">
        <v>3.8740000000000001</v>
      </c>
      <c r="FW258" s="575">
        <v>4.2359999999999998</v>
      </c>
      <c r="FX258" s="576">
        <f t="shared" si="732"/>
        <v>1801.41</v>
      </c>
      <c r="FY258" s="577">
        <f t="shared" si="732"/>
        <v>1965.5039999999999</v>
      </c>
      <c r="FZ258" s="574"/>
      <c r="GA258" s="575"/>
      <c r="GB258" s="576">
        <f t="shared" si="733"/>
        <v>0</v>
      </c>
      <c r="GC258" s="577">
        <f t="shared" si="733"/>
        <v>0</v>
      </c>
      <c r="GD258" s="576">
        <f t="shared" si="734"/>
        <v>774</v>
      </c>
      <c r="GE258" s="577">
        <f t="shared" si="734"/>
        <v>813</v>
      </c>
      <c r="GF258" s="576">
        <f t="shared" si="734"/>
        <v>0</v>
      </c>
      <c r="GG258" s="577">
        <f t="shared" si="734"/>
        <v>0</v>
      </c>
      <c r="GH258" s="576">
        <f t="shared" si="735"/>
        <v>3061.8029999999999</v>
      </c>
      <c r="GI258" s="577">
        <f t="shared" si="735"/>
        <v>3153.8199999999997</v>
      </c>
      <c r="GJ258" s="576" t="str">
        <f t="shared" si="736"/>
        <v/>
      </c>
      <c r="GK258" s="577" t="str">
        <f t="shared" si="736"/>
        <v/>
      </c>
      <c r="GL258" s="576">
        <f t="shared" si="737"/>
        <v>207</v>
      </c>
      <c r="GM258" s="577">
        <f t="shared" si="737"/>
        <v>178</v>
      </c>
      <c r="GN258" s="576">
        <f t="shared" si="737"/>
        <v>0</v>
      </c>
      <c r="GO258" s="577">
        <f t="shared" si="737"/>
        <v>0</v>
      </c>
      <c r="GP258" s="576">
        <f t="shared" si="738"/>
        <v>1463.625</v>
      </c>
      <c r="GQ258" s="577">
        <f t="shared" si="738"/>
        <v>1314.9879999999998</v>
      </c>
      <c r="GR258" s="576">
        <f t="shared" si="739"/>
        <v>0</v>
      </c>
      <c r="GS258" s="577">
        <f t="shared" si="739"/>
        <v>0</v>
      </c>
      <c r="GT258" s="576">
        <f t="shared" si="740"/>
        <v>981</v>
      </c>
      <c r="GU258" s="577">
        <f t="shared" si="740"/>
        <v>991</v>
      </c>
      <c r="GV258" s="576">
        <f t="shared" si="740"/>
        <v>0</v>
      </c>
      <c r="GW258" s="577">
        <f t="shared" si="740"/>
        <v>0</v>
      </c>
      <c r="GX258" s="576">
        <f t="shared" si="741"/>
        <v>4525.4279999999999</v>
      </c>
      <c r="GY258" s="577">
        <f t="shared" si="741"/>
        <v>4468.8079999999991</v>
      </c>
      <c r="GZ258" s="576" t="str">
        <f t="shared" si="741"/>
        <v/>
      </c>
      <c r="HA258" s="577" t="str">
        <f t="shared" si="741"/>
        <v/>
      </c>
      <c r="HB258" s="576">
        <f t="shared" si="742"/>
        <v>0</v>
      </c>
      <c r="HC258" s="577">
        <f t="shared" si="742"/>
        <v>0</v>
      </c>
      <c r="HD258" s="576">
        <f t="shared" si="742"/>
        <v>0</v>
      </c>
      <c r="HE258" s="577">
        <f t="shared" si="742"/>
        <v>0</v>
      </c>
      <c r="HF258" s="576" t="str">
        <f t="shared" si="743"/>
        <v/>
      </c>
      <c r="HG258" s="577" t="str">
        <f t="shared" si="743"/>
        <v/>
      </c>
      <c r="HH258" s="576" t="str">
        <f t="shared" si="744"/>
        <v/>
      </c>
      <c r="HI258" s="577" t="str">
        <f t="shared" si="744"/>
        <v/>
      </c>
      <c r="HJ258" s="576">
        <f t="shared" si="745"/>
        <v>6326.8379999999997</v>
      </c>
      <c r="HK258" s="577">
        <f t="shared" si="745"/>
        <v>6434.3119999999999</v>
      </c>
      <c r="HL258" s="576" t="str">
        <f t="shared" si="746"/>
        <v/>
      </c>
      <c r="HM258" s="577" t="str">
        <f t="shared" si="746"/>
        <v/>
      </c>
    </row>
    <row r="259" spans="1:221" s="26" customFormat="1" ht="15" customHeight="1">
      <c r="A259" s="593" t="s">
        <v>615</v>
      </c>
      <c r="B259" s="112" t="s">
        <v>628</v>
      </c>
      <c r="C259" s="113"/>
      <c r="D259" s="111">
        <v>221485</v>
      </c>
      <c r="E259" s="111">
        <v>8</v>
      </c>
      <c r="F259" s="574">
        <v>959</v>
      </c>
      <c r="G259" s="575">
        <v>1039</v>
      </c>
      <c r="H259" s="574"/>
      <c r="I259" s="575"/>
      <c r="J259" s="576">
        <f t="shared" si="679"/>
        <v>959</v>
      </c>
      <c r="K259" s="577">
        <f t="shared" si="679"/>
        <v>1039</v>
      </c>
      <c r="L259" s="574"/>
      <c r="M259" s="575"/>
      <c r="N259" s="576">
        <f t="shared" si="680"/>
        <v>959</v>
      </c>
      <c r="O259" s="577">
        <f t="shared" si="680"/>
        <v>1039</v>
      </c>
      <c r="P259" s="581">
        <f t="shared" si="680"/>
        <v>0</v>
      </c>
      <c r="Q259" s="582">
        <f t="shared" si="680"/>
        <v>0</v>
      </c>
      <c r="R259" s="574">
        <v>2</v>
      </c>
      <c r="S259" s="575">
        <v>0</v>
      </c>
      <c r="T259" s="576">
        <f t="shared" si="681"/>
        <v>0</v>
      </c>
      <c r="U259" s="577">
        <f t="shared" si="681"/>
        <v>0</v>
      </c>
      <c r="V259" s="574">
        <v>3</v>
      </c>
      <c r="W259" s="575">
        <v>2</v>
      </c>
      <c r="X259" s="576">
        <f t="shared" si="682"/>
        <v>0</v>
      </c>
      <c r="Y259" s="577">
        <f t="shared" si="682"/>
        <v>0</v>
      </c>
      <c r="Z259" s="574"/>
      <c r="AA259" s="575"/>
      <c r="AB259" s="576">
        <f t="shared" si="683"/>
        <v>0</v>
      </c>
      <c r="AC259" s="577">
        <f t="shared" si="683"/>
        <v>0</v>
      </c>
      <c r="AD259" s="576">
        <f t="shared" si="684"/>
        <v>5</v>
      </c>
      <c r="AE259" s="577">
        <f t="shared" si="684"/>
        <v>2</v>
      </c>
      <c r="AF259" s="576">
        <f t="shared" si="685"/>
        <v>0</v>
      </c>
      <c r="AG259" s="577">
        <f t="shared" si="685"/>
        <v>0</v>
      </c>
      <c r="AH259" s="574">
        <v>4.1669999999999998</v>
      </c>
      <c r="AI259" s="575">
        <v>0</v>
      </c>
      <c r="AJ259" s="576">
        <f t="shared" si="686"/>
        <v>8.3339999999999996</v>
      </c>
      <c r="AK259" s="577">
        <f t="shared" si="686"/>
        <v>0</v>
      </c>
      <c r="AL259" s="574">
        <v>9.4440000000000008</v>
      </c>
      <c r="AM259" s="575">
        <v>6.8330000000000002</v>
      </c>
      <c r="AN259" s="576">
        <f t="shared" si="687"/>
        <v>28.332000000000001</v>
      </c>
      <c r="AO259" s="577">
        <f t="shared" si="687"/>
        <v>13.666</v>
      </c>
      <c r="AP259" s="574"/>
      <c r="AQ259" s="575"/>
      <c r="AR259" s="576">
        <f t="shared" si="688"/>
        <v>0</v>
      </c>
      <c r="AS259" s="577">
        <f t="shared" si="688"/>
        <v>0</v>
      </c>
      <c r="AT259" s="576">
        <f t="shared" si="689"/>
        <v>7.3331999999999997</v>
      </c>
      <c r="AU259" s="577">
        <f t="shared" si="689"/>
        <v>6.8330000000000002</v>
      </c>
      <c r="AV259" s="576">
        <f t="shared" si="690"/>
        <v>36.665999999999997</v>
      </c>
      <c r="AW259" s="577">
        <f t="shared" si="690"/>
        <v>13.666</v>
      </c>
      <c r="AX259" s="574"/>
      <c r="AY259" s="575"/>
      <c r="AZ259" s="576">
        <f t="shared" si="691"/>
        <v>0</v>
      </c>
      <c r="BA259" s="577">
        <f t="shared" si="691"/>
        <v>0</v>
      </c>
      <c r="BB259" s="574"/>
      <c r="BC259" s="575"/>
      <c r="BD259" s="576">
        <f t="shared" si="692"/>
        <v>0</v>
      </c>
      <c r="BE259" s="577">
        <f t="shared" si="692"/>
        <v>0</v>
      </c>
      <c r="BF259" s="574"/>
      <c r="BG259" s="575"/>
      <c r="BH259" s="576">
        <f t="shared" si="693"/>
        <v>0</v>
      </c>
      <c r="BI259" s="577">
        <f t="shared" si="693"/>
        <v>0</v>
      </c>
      <c r="BJ259" s="576">
        <f t="shared" si="694"/>
        <v>0</v>
      </c>
      <c r="BK259" s="577">
        <f t="shared" si="694"/>
        <v>0</v>
      </c>
      <c r="BL259" s="576">
        <f t="shared" si="695"/>
        <v>0</v>
      </c>
      <c r="BM259" s="577">
        <f t="shared" si="695"/>
        <v>0</v>
      </c>
      <c r="BN259" s="574">
        <v>370</v>
      </c>
      <c r="BO259" s="575">
        <v>436</v>
      </c>
      <c r="BP259" s="576">
        <f t="shared" si="696"/>
        <v>0</v>
      </c>
      <c r="BQ259" s="577">
        <f t="shared" si="696"/>
        <v>0</v>
      </c>
      <c r="BR259" s="574">
        <v>161</v>
      </c>
      <c r="BS259" s="575">
        <v>155</v>
      </c>
      <c r="BT259" s="576">
        <f t="shared" si="697"/>
        <v>0</v>
      </c>
      <c r="BU259" s="577">
        <f t="shared" si="697"/>
        <v>0</v>
      </c>
      <c r="BV259" s="574"/>
      <c r="BW259" s="575"/>
      <c r="BX259" s="576">
        <f t="shared" si="698"/>
        <v>0</v>
      </c>
      <c r="BY259" s="577">
        <f t="shared" si="698"/>
        <v>0</v>
      </c>
      <c r="BZ259" s="576">
        <f t="shared" si="699"/>
        <v>531</v>
      </c>
      <c r="CA259" s="577">
        <f t="shared" si="699"/>
        <v>591</v>
      </c>
      <c r="CB259" s="576">
        <f t="shared" si="700"/>
        <v>0</v>
      </c>
      <c r="CC259" s="577">
        <f t="shared" si="700"/>
        <v>0</v>
      </c>
      <c r="CD259" s="574">
        <v>4.617</v>
      </c>
      <c r="CE259" s="575">
        <v>3.79</v>
      </c>
      <c r="CF259" s="576">
        <f t="shared" si="701"/>
        <v>1708.29</v>
      </c>
      <c r="CG259" s="577">
        <f t="shared" si="701"/>
        <v>1652.44</v>
      </c>
      <c r="CH259" s="574">
        <v>4.9130000000000003</v>
      </c>
      <c r="CI259" s="575">
        <v>5.4649999999999999</v>
      </c>
      <c r="CJ259" s="576">
        <f t="shared" si="702"/>
        <v>790.99300000000005</v>
      </c>
      <c r="CK259" s="577">
        <f t="shared" si="702"/>
        <v>847.07499999999993</v>
      </c>
      <c r="CL259" s="574"/>
      <c r="CM259" s="575"/>
      <c r="CN259" s="576">
        <f t="shared" si="703"/>
        <v>0</v>
      </c>
      <c r="CO259" s="577">
        <f t="shared" si="703"/>
        <v>0</v>
      </c>
      <c r="CP259" s="576">
        <f t="shared" si="704"/>
        <v>4.7067476459510358</v>
      </c>
      <c r="CQ259" s="577">
        <f t="shared" si="704"/>
        <v>4.2292978003384096</v>
      </c>
      <c r="CR259" s="576">
        <f t="shared" si="705"/>
        <v>2499.2829999999999</v>
      </c>
      <c r="CS259" s="577">
        <f t="shared" si="705"/>
        <v>2499.5149999999999</v>
      </c>
      <c r="CT259" s="574"/>
      <c r="CU259" s="575"/>
      <c r="CV259" s="576">
        <f t="shared" si="706"/>
        <v>0</v>
      </c>
      <c r="CW259" s="577">
        <f t="shared" si="706"/>
        <v>0</v>
      </c>
      <c r="CX259" s="574"/>
      <c r="CY259" s="575"/>
      <c r="CZ259" s="576">
        <f t="shared" si="707"/>
        <v>0</v>
      </c>
      <c r="DA259" s="577">
        <f t="shared" si="707"/>
        <v>0</v>
      </c>
      <c r="DB259" s="574"/>
      <c r="DC259" s="575"/>
      <c r="DD259" s="576">
        <f t="shared" si="708"/>
        <v>0</v>
      </c>
      <c r="DE259" s="577">
        <f t="shared" si="708"/>
        <v>0</v>
      </c>
      <c r="DF259" s="576">
        <f t="shared" si="709"/>
        <v>0</v>
      </c>
      <c r="DG259" s="577">
        <f t="shared" si="709"/>
        <v>0</v>
      </c>
      <c r="DH259" s="576">
        <f t="shared" si="710"/>
        <v>0</v>
      </c>
      <c r="DI259" s="577">
        <f t="shared" si="710"/>
        <v>0</v>
      </c>
      <c r="DJ259" s="576">
        <f t="shared" si="711"/>
        <v>536</v>
      </c>
      <c r="DK259" s="577">
        <f t="shared" si="711"/>
        <v>593</v>
      </c>
      <c r="DL259" s="576">
        <f t="shared" si="711"/>
        <v>0</v>
      </c>
      <c r="DM259" s="577">
        <f t="shared" si="711"/>
        <v>0</v>
      </c>
      <c r="DN259" s="576">
        <f t="shared" si="712"/>
        <v>4.7312481343283581</v>
      </c>
      <c r="DO259" s="577">
        <f t="shared" si="712"/>
        <v>4.2380792580101181</v>
      </c>
      <c r="DP259" s="576">
        <f t="shared" si="713"/>
        <v>2535.9490000000001</v>
      </c>
      <c r="DQ259" s="577">
        <f t="shared" si="713"/>
        <v>2513.181</v>
      </c>
      <c r="DR259" s="576">
        <f t="shared" si="714"/>
        <v>0</v>
      </c>
      <c r="DS259" s="577">
        <f t="shared" si="714"/>
        <v>0</v>
      </c>
      <c r="DT259" s="576">
        <f t="shared" si="715"/>
        <v>0</v>
      </c>
      <c r="DU259" s="577">
        <f t="shared" si="715"/>
        <v>0</v>
      </c>
      <c r="DV259" s="574">
        <v>53</v>
      </c>
      <c r="DW259" s="575">
        <v>72</v>
      </c>
      <c r="DX259" s="576">
        <f t="shared" si="716"/>
        <v>0</v>
      </c>
      <c r="DY259" s="577">
        <f t="shared" si="716"/>
        <v>0</v>
      </c>
      <c r="DZ259" s="574">
        <v>53</v>
      </c>
      <c r="EA259" s="575">
        <v>80</v>
      </c>
      <c r="EB259" s="576">
        <f t="shared" si="717"/>
        <v>0</v>
      </c>
      <c r="EC259" s="577">
        <f t="shared" si="717"/>
        <v>0</v>
      </c>
      <c r="ED259" s="574"/>
      <c r="EE259" s="575"/>
      <c r="EF259" s="576">
        <f t="shared" si="718"/>
        <v>0</v>
      </c>
      <c r="EG259" s="577">
        <f t="shared" si="718"/>
        <v>0</v>
      </c>
      <c r="EH259" s="576">
        <f t="shared" si="719"/>
        <v>106</v>
      </c>
      <c r="EI259" s="577">
        <f t="shared" si="719"/>
        <v>152</v>
      </c>
      <c r="EJ259" s="576">
        <f t="shared" si="720"/>
        <v>0</v>
      </c>
      <c r="EK259" s="577">
        <f t="shared" si="720"/>
        <v>0</v>
      </c>
      <c r="EL259" s="574">
        <v>5.7610000000000001</v>
      </c>
      <c r="EM259" s="575">
        <v>6.7549999999999999</v>
      </c>
      <c r="EN259" s="576">
        <f t="shared" si="721"/>
        <v>305.33300000000003</v>
      </c>
      <c r="EO259" s="577">
        <f t="shared" si="721"/>
        <v>486.36</v>
      </c>
      <c r="EP259" s="574">
        <v>9.7479999999999993</v>
      </c>
      <c r="EQ259" s="575">
        <v>10.157999999999999</v>
      </c>
      <c r="ER259" s="576">
        <f t="shared" si="722"/>
        <v>516.64400000000001</v>
      </c>
      <c r="ES259" s="577">
        <f t="shared" si="722"/>
        <v>812.64</v>
      </c>
      <c r="ET259" s="574"/>
      <c r="EU259" s="575"/>
      <c r="EV259" s="576">
        <f t="shared" si="723"/>
        <v>0</v>
      </c>
      <c r="EW259" s="577">
        <f t="shared" si="723"/>
        <v>0</v>
      </c>
      <c r="EX259" s="576">
        <f t="shared" si="724"/>
        <v>7.7545000000000011</v>
      </c>
      <c r="EY259" s="577">
        <f t="shared" si="724"/>
        <v>8.5460526315789469</v>
      </c>
      <c r="EZ259" s="576">
        <f t="shared" si="725"/>
        <v>821.97700000000009</v>
      </c>
      <c r="FA259" s="577">
        <f t="shared" si="725"/>
        <v>1299</v>
      </c>
      <c r="FB259" s="574"/>
      <c r="FC259" s="575"/>
      <c r="FD259" s="576">
        <f t="shared" si="726"/>
        <v>0</v>
      </c>
      <c r="FE259" s="577">
        <f t="shared" si="726"/>
        <v>0</v>
      </c>
      <c r="FF259" s="574"/>
      <c r="FG259" s="575"/>
      <c r="FH259" s="576">
        <f t="shared" si="727"/>
        <v>0</v>
      </c>
      <c r="FI259" s="577">
        <f t="shared" si="727"/>
        <v>0</v>
      </c>
      <c r="FJ259" s="574"/>
      <c r="FK259" s="575"/>
      <c r="FL259" s="576">
        <f t="shared" si="728"/>
        <v>0</v>
      </c>
      <c r="FM259" s="577">
        <f t="shared" si="728"/>
        <v>0</v>
      </c>
      <c r="FN259" s="576">
        <f t="shared" si="729"/>
        <v>0</v>
      </c>
      <c r="FO259" s="577">
        <f t="shared" si="729"/>
        <v>0</v>
      </c>
      <c r="FP259" s="576">
        <f t="shared" si="730"/>
        <v>0</v>
      </c>
      <c r="FQ259" s="577">
        <f t="shared" si="730"/>
        <v>0</v>
      </c>
      <c r="FR259" s="574">
        <v>317</v>
      </c>
      <c r="FS259" s="575">
        <v>294</v>
      </c>
      <c r="FT259" s="576">
        <f t="shared" si="731"/>
        <v>0</v>
      </c>
      <c r="FU259" s="577">
        <f t="shared" si="731"/>
        <v>0</v>
      </c>
      <c r="FV259" s="574">
        <v>6.05</v>
      </c>
      <c r="FW259" s="575">
        <v>4.952</v>
      </c>
      <c r="FX259" s="576">
        <f t="shared" si="732"/>
        <v>1917.85</v>
      </c>
      <c r="FY259" s="577">
        <f t="shared" si="732"/>
        <v>1455.8879999999999</v>
      </c>
      <c r="FZ259" s="574"/>
      <c r="GA259" s="575"/>
      <c r="GB259" s="576">
        <f t="shared" si="733"/>
        <v>0</v>
      </c>
      <c r="GC259" s="577">
        <f t="shared" si="733"/>
        <v>0</v>
      </c>
      <c r="GD259" s="576">
        <f t="shared" si="734"/>
        <v>425</v>
      </c>
      <c r="GE259" s="577">
        <f t="shared" si="734"/>
        <v>508</v>
      </c>
      <c r="GF259" s="576">
        <f t="shared" si="734"/>
        <v>0</v>
      </c>
      <c r="GG259" s="577">
        <f t="shared" si="734"/>
        <v>0</v>
      </c>
      <c r="GH259" s="576">
        <f t="shared" si="735"/>
        <v>2021.9570000000001</v>
      </c>
      <c r="GI259" s="577">
        <f t="shared" si="735"/>
        <v>2138.8000000000002</v>
      </c>
      <c r="GJ259" s="576" t="str">
        <f t="shared" si="736"/>
        <v/>
      </c>
      <c r="GK259" s="577" t="str">
        <f t="shared" si="736"/>
        <v/>
      </c>
      <c r="GL259" s="576">
        <f t="shared" si="737"/>
        <v>217</v>
      </c>
      <c r="GM259" s="577">
        <f t="shared" si="737"/>
        <v>237</v>
      </c>
      <c r="GN259" s="576">
        <f t="shared" si="737"/>
        <v>0</v>
      </c>
      <c r="GO259" s="577">
        <f t="shared" si="737"/>
        <v>0</v>
      </c>
      <c r="GP259" s="576">
        <f t="shared" si="738"/>
        <v>1335.9690000000001</v>
      </c>
      <c r="GQ259" s="577">
        <f t="shared" si="738"/>
        <v>1673.3809999999999</v>
      </c>
      <c r="GR259" s="576">
        <f t="shared" si="739"/>
        <v>0</v>
      </c>
      <c r="GS259" s="577">
        <f t="shared" si="739"/>
        <v>0</v>
      </c>
      <c r="GT259" s="576">
        <f t="shared" si="740"/>
        <v>642</v>
      </c>
      <c r="GU259" s="577">
        <f t="shared" si="740"/>
        <v>745</v>
      </c>
      <c r="GV259" s="576">
        <f t="shared" si="740"/>
        <v>0</v>
      </c>
      <c r="GW259" s="577">
        <f t="shared" si="740"/>
        <v>0</v>
      </c>
      <c r="GX259" s="576">
        <f t="shared" si="741"/>
        <v>3357.9260000000004</v>
      </c>
      <c r="GY259" s="577">
        <f t="shared" si="741"/>
        <v>3812.181</v>
      </c>
      <c r="GZ259" s="576" t="str">
        <f t="shared" si="741"/>
        <v/>
      </c>
      <c r="HA259" s="577" t="str">
        <f t="shared" si="741"/>
        <v/>
      </c>
      <c r="HB259" s="576">
        <f t="shared" si="742"/>
        <v>0</v>
      </c>
      <c r="HC259" s="577">
        <f t="shared" si="742"/>
        <v>0</v>
      </c>
      <c r="HD259" s="576">
        <f t="shared" si="742"/>
        <v>0</v>
      </c>
      <c r="HE259" s="577">
        <f t="shared" si="742"/>
        <v>0</v>
      </c>
      <c r="HF259" s="576" t="str">
        <f t="shared" si="743"/>
        <v/>
      </c>
      <c r="HG259" s="577" t="str">
        <f t="shared" si="743"/>
        <v/>
      </c>
      <c r="HH259" s="576" t="str">
        <f t="shared" si="744"/>
        <v/>
      </c>
      <c r="HI259" s="577" t="str">
        <f t="shared" si="744"/>
        <v/>
      </c>
      <c r="HJ259" s="576">
        <f t="shared" si="745"/>
        <v>5275.7759999999998</v>
      </c>
      <c r="HK259" s="577">
        <f t="shared" si="745"/>
        <v>5268.0689999999995</v>
      </c>
      <c r="HL259" s="576" t="str">
        <f t="shared" si="746"/>
        <v/>
      </c>
      <c r="HM259" s="577" t="str">
        <f t="shared" si="746"/>
        <v/>
      </c>
    </row>
    <row r="260" spans="1:221" s="26" customFormat="1" ht="15" customHeight="1">
      <c r="A260" s="593" t="s">
        <v>615</v>
      </c>
      <c r="B260" s="112" t="s">
        <v>629</v>
      </c>
      <c r="C260" s="113"/>
      <c r="D260" s="111">
        <v>222053</v>
      </c>
      <c r="E260" s="111">
        <v>8</v>
      </c>
      <c r="F260" s="574">
        <v>1072</v>
      </c>
      <c r="G260" s="575">
        <v>1152</v>
      </c>
      <c r="H260" s="574"/>
      <c r="I260" s="575"/>
      <c r="J260" s="576">
        <f t="shared" si="679"/>
        <v>1072</v>
      </c>
      <c r="K260" s="577">
        <f t="shared" si="679"/>
        <v>1152</v>
      </c>
      <c r="L260" s="574"/>
      <c r="M260" s="575"/>
      <c r="N260" s="576">
        <f t="shared" si="680"/>
        <v>1072</v>
      </c>
      <c r="O260" s="577">
        <f t="shared" si="680"/>
        <v>1152</v>
      </c>
      <c r="P260" s="581">
        <f t="shared" si="680"/>
        <v>0</v>
      </c>
      <c r="Q260" s="582">
        <f t="shared" si="680"/>
        <v>0</v>
      </c>
      <c r="R260" s="574">
        <v>0</v>
      </c>
      <c r="S260" s="575">
        <v>0</v>
      </c>
      <c r="T260" s="576">
        <f t="shared" si="681"/>
        <v>0</v>
      </c>
      <c r="U260" s="577">
        <f t="shared" si="681"/>
        <v>0</v>
      </c>
      <c r="V260" s="574">
        <v>0</v>
      </c>
      <c r="W260" s="575">
        <v>0</v>
      </c>
      <c r="X260" s="576">
        <f t="shared" si="682"/>
        <v>0</v>
      </c>
      <c r="Y260" s="577">
        <f t="shared" si="682"/>
        <v>0</v>
      </c>
      <c r="Z260" s="574"/>
      <c r="AA260" s="575"/>
      <c r="AB260" s="576">
        <f t="shared" si="683"/>
        <v>0</v>
      </c>
      <c r="AC260" s="577">
        <f t="shared" si="683"/>
        <v>0</v>
      </c>
      <c r="AD260" s="576">
        <f t="shared" si="684"/>
        <v>0</v>
      </c>
      <c r="AE260" s="577">
        <f t="shared" si="684"/>
        <v>0</v>
      </c>
      <c r="AF260" s="576">
        <f t="shared" si="685"/>
        <v>0</v>
      </c>
      <c r="AG260" s="577">
        <f t="shared" si="685"/>
        <v>0</v>
      </c>
      <c r="AH260" s="574">
        <v>0</v>
      </c>
      <c r="AI260" s="575">
        <v>0</v>
      </c>
      <c r="AJ260" s="576">
        <f t="shared" si="686"/>
        <v>0</v>
      </c>
      <c r="AK260" s="577">
        <f t="shared" si="686"/>
        <v>0</v>
      </c>
      <c r="AL260" s="574">
        <v>0</v>
      </c>
      <c r="AM260" s="575">
        <v>0</v>
      </c>
      <c r="AN260" s="576">
        <f t="shared" si="687"/>
        <v>0</v>
      </c>
      <c r="AO260" s="577">
        <f t="shared" si="687"/>
        <v>0</v>
      </c>
      <c r="AP260" s="574"/>
      <c r="AQ260" s="575"/>
      <c r="AR260" s="576">
        <f t="shared" si="688"/>
        <v>0</v>
      </c>
      <c r="AS260" s="577">
        <f t="shared" si="688"/>
        <v>0</v>
      </c>
      <c r="AT260" s="576">
        <f t="shared" si="689"/>
        <v>0</v>
      </c>
      <c r="AU260" s="577">
        <f t="shared" si="689"/>
        <v>0</v>
      </c>
      <c r="AV260" s="576">
        <f t="shared" si="690"/>
        <v>0</v>
      </c>
      <c r="AW260" s="577">
        <f t="shared" si="690"/>
        <v>0</v>
      </c>
      <c r="AX260" s="574"/>
      <c r="AY260" s="575"/>
      <c r="AZ260" s="576">
        <f t="shared" si="691"/>
        <v>0</v>
      </c>
      <c r="BA260" s="577">
        <f t="shared" si="691"/>
        <v>0</v>
      </c>
      <c r="BB260" s="574"/>
      <c r="BC260" s="575"/>
      <c r="BD260" s="576">
        <f t="shared" si="692"/>
        <v>0</v>
      </c>
      <c r="BE260" s="577">
        <f t="shared" si="692"/>
        <v>0</v>
      </c>
      <c r="BF260" s="574"/>
      <c r="BG260" s="575"/>
      <c r="BH260" s="576">
        <f t="shared" si="693"/>
        <v>0</v>
      </c>
      <c r="BI260" s="577">
        <f t="shared" si="693"/>
        <v>0</v>
      </c>
      <c r="BJ260" s="576">
        <f t="shared" si="694"/>
        <v>0</v>
      </c>
      <c r="BK260" s="577">
        <f t="shared" si="694"/>
        <v>0</v>
      </c>
      <c r="BL260" s="576">
        <f t="shared" si="695"/>
        <v>0</v>
      </c>
      <c r="BM260" s="577">
        <f t="shared" si="695"/>
        <v>0</v>
      </c>
      <c r="BN260" s="574">
        <v>404</v>
      </c>
      <c r="BO260" s="575">
        <v>474</v>
      </c>
      <c r="BP260" s="576">
        <f t="shared" si="696"/>
        <v>0</v>
      </c>
      <c r="BQ260" s="577">
        <f t="shared" si="696"/>
        <v>0</v>
      </c>
      <c r="BR260" s="574">
        <v>85</v>
      </c>
      <c r="BS260" s="575">
        <v>77</v>
      </c>
      <c r="BT260" s="576">
        <f t="shared" si="697"/>
        <v>0</v>
      </c>
      <c r="BU260" s="577">
        <f t="shared" si="697"/>
        <v>0</v>
      </c>
      <c r="BV260" s="574"/>
      <c r="BW260" s="575"/>
      <c r="BX260" s="576">
        <f t="shared" si="698"/>
        <v>0</v>
      </c>
      <c r="BY260" s="577">
        <f t="shared" si="698"/>
        <v>0</v>
      </c>
      <c r="BZ260" s="576">
        <f t="shared" si="699"/>
        <v>489</v>
      </c>
      <c r="CA260" s="577">
        <f t="shared" si="699"/>
        <v>551</v>
      </c>
      <c r="CB260" s="576">
        <f t="shared" si="700"/>
        <v>0</v>
      </c>
      <c r="CC260" s="577">
        <f t="shared" si="700"/>
        <v>0</v>
      </c>
      <c r="CD260" s="574">
        <v>3.5259999999999998</v>
      </c>
      <c r="CE260" s="575">
        <v>3.2709999999999999</v>
      </c>
      <c r="CF260" s="576">
        <f t="shared" si="701"/>
        <v>1424.5039999999999</v>
      </c>
      <c r="CG260" s="577">
        <f t="shared" si="701"/>
        <v>1550.454</v>
      </c>
      <c r="CH260" s="574">
        <v>5.298</v>
      </c>
      <c r="CI260" s="575">
        <v>5.4160000000000004</v>
      </c>
      <c r="CJ260" s="576">
        <f t="shared" si="702"/>
        <v>450.33</v>
      </c>
      <c r="CK260" s="577">
        <f t="shared" si="702"/>
        <v>417.03200000000004</v>
      </c>
      <c r="CL260" s="574"/>
      <c r="CM260" s="575"/>
      <c r="CN260" s="576">
        <f t="shared" si="703"/>
        <v>0</v>
      </c>
      <c r="CO260" s="577">
        <f t="shared" si="703"/>
        <v>0</v>
      </c>
      <c r="CP260" s="576">
        <f t="shared" si="704"/>
        <v>3.8340163599182002</v>
      </c>
      <c r="CQ260" s="577">
        <f t="shared" si="704"/>
        <v>3.5707549909255896</v>
      </c>
      <c r="CR260" s="576">
        <f t="shared" si="705"/>
        <v>1874.8339999999998</v>
      </c>
      <c r="CS260" s="577">
        <f t="shared" si="705"/>
        <v>1967.4859999999999</v>
      </c>
      <c r="CT260" s="574"/>
      <c r="CU260" s="575"/>
      <c r="CV260" s="576">
        <f t="shared" si="706"/>
        <v>0</v>
      </c>
      <c r="CW260" s="577">
        <f t="shared" si="706"/>
        <v>0</v>
      </c>
      <c r="CX260" s="574"/>
      <c r="CY260" s="575"/>
      <c r="CZ260" s="576">
        <f t="shared" si="707"/>
        <v>0</v>
      </c>
      <c r="DA260" s="577">
        <f t="shared" si="707"/>
        <v>0</v>
      </c>
      <c r="DB260" s="574"/>
      <c r="DC260" s="575"/>
      <c r="DD260" s="576">
        <f t="shared" si="708"/>
        <v>0</v>
      </c>
      <c r="DE260" s="577">
        <f t="shared" si="708"/>
        <v>0</v>
      </c>
      <c r="DF260" s="576">
        <f t="shared" si="709"/>
        <v>0</v>
      </c>
      <c r="DG260" s="577">
        <f t="shared" si="709"/>
        <v>0</v>
      </c>
      <c r="DH260" s="576">
        <f t="shared" si="710"/>
        <v>0</v>
      </c>
      <c r="DI260" s="577">
        <f t="shared" si="710"/>
        <v>0</v>
      </c>
      <c r="DJ260" s="576">
        <f t="shared" si="711"/>
        <v>489</v>
      </c>
      <c r="DK260" s="577">
        <f t="shared" si="711"/>
        <v>551</v>
      </c>
      <c r="DL260" s="576">
        <f t="shared" si="711"/>
        <v>0</v>
      </c>
      <c r="DM260" s="577">
        <f t="shared" si="711"/>
        <v>0</v>
      </c>
      <c r="DN260" s="576">
        <f t="shared" si="712"/>
        <v>3.8340163599182002</v>
      </c>
      <c r="DO260" s="577">
        <f t="shared" si="712"/>
        <v>3.5707549909255896</v>
      </c>
      <c r="DP260" s="576">
        <f t="shared" si="713"/>
        <v>1874.8339999999998</v>
      </c>
      <c r="DQ260" s="577">
        <f t="shared" si="713"/>
        <v>1967.4859999999999</v>
      </c>
      <c r="DR260" s="576">
        <f t="shared" si="714"/>
        <v>0</v>
      </c>
      <c r="DS260" s="577">
        <f t="shared" si="714"/>
        <v>0</v>
      </c>
      <c r="DT260" s="576">
        <f t="shared" si="715"/>
        <v>0</v>
      </c>
      <c r="DU260" s="577">
        <f t="shared" si="715"/>
        <v>0</v>
      </c>
      <c r="DV260" s="574">
        <v>90</v>
      </c>
      <c r="DW260" s="575">
        <v>120</v>
      </c>
      <c r="DX260" s="576">
        <f t="shared" si="716"/>
        <v>0</v>
      </c>
      <c r="DY260" s="577">
        <f t="shared" si="716"/>
        <v>0</v>
      </c>
      <c r="DZ260" s="574">
        <v>63</v>
      </c>
      <c r="EA260" s="575">
        <v>67</v>
      </c>
      <c r="EB260" s="576">
        <f t="shared" si="717"/>
        <v>0</v>
      </c>
      <c r="EC260" s="577">
        <f t="shared" si="717"/>
        <v>0</v>
      </c>
      <c r="ED260" s="574"/>
      <c r="EE260" s="575"/>
      <c r="EF260" s="576">
        <f t="shared" si="718"/>
        <v>0</v>
      </c>
      <c r="EG260" s="577">
        <f t="shared" si="718"/>
        <v>0</v>
      </c>
      <c r="EH260" s="576">
        <f t="shared" si="719"/>
        <v>153</v>
      </c>
      <c r="EI260" s="577">
        <f t="shared" si="719"/>
        <v>187</v>
      </c>
      <c r="EJ260" s="576">
        <f t="shared" si="720"/>
        <v>0</v>
      </c>
      <c r="EK260" s="577">
        <f t="shared" si="720"/>
        <v>0</v>
      </c>
      <c r="EL260" s="574">
        <v>5.7370000000000001</v>
      </c>
      <c r="EM260" s="575">
        <v>4.4580000000000002</v>
      </c>
      <c r="EN260" s="576">
        <f t="shared" si="721"/>
        <v>516.33000000000004</v>
      </c>
      <c r="EO260" s="577">
        <f t="shared" si="721"/>
        <v>534.96</v>
      </c>
      <c r="EP260" s="574">
        <v>9.2590000000000003</v>
      </c>
      <c r="EQ260" s="575">
        <v>8.1790000000000003</v>
      </c>
      <c r="ER260" s="576">
        <f t="shared" si="722"/>
        <v>583.31700000000001</v>
      </c>
      <c r="ES260" s="577">
        <f t="shared" si="722"/>
        <v>547.99300000000005</v>
      </c>
      <c r="ET260" s="574"/>
      <c r="EU260" s="575"/>
      <c r="EV260" s="576">
        <f t="shared" si="723"/>
        <v>0</v>
      </c>
      <c r="EW260" s="577">
        <f t="shared" si="723"/>
        <v>0</v>
      </c>
      <c r="EX260" s="576">
        <f t="shared" si="724"/>
        <v>7.1872352941176469</v>
      </c>
      <c r="EY260" s="577">
        <f t="shared" si="724"/>
        <v>5.7911925133689834</v>
      </c>
      <c r="EZ260" s="576">
        <f t="shared" si="725"/>
        <v>1099.6469999999999</v>
      </c>
      <c r="FA260" s="577">
        <f t="shared" si="725"/>
        <v>1082.953</v>
      </c>
      <c r="FB260" s="574"/>
      <c r="FC260" s="575"/>
      <c r="FD260" s="576">
        <f t="shared" si="726"/>
        <v>0</v>
      </c>
      <c r="FE260" s="577">
        <f t="shared" si="726"/>
        <v>0</v>
      </c>
      <c r="FF260" s="574"/>
      <c r="FG260" s="575"/>
      <c r="FH260" s="576">
        <f t="shared" si="727"/>
        <v>0</v>
      </c>
      <c r="FI260" s="577">
        <f t="shared" si="727"/>
        <v>0</v>
      </c>
      <c r="FJ260" s="574"/>
      <c r="FK260" s="575"/>
      <c r="FL260" s="576">
        <f t="shared" si="728"/>
        <v>0</v>
      </c>
      <c r="FM260" s="577">
        <f t="shared" si="728"/>
        <v>0</v>
      </c>
      <c r="FN260" s="576">
        <f t="shared" si="729"/>
        <v>0</v>
      </c>
      <c r="FO260" s="577">
        <f t="shared" si="729"/>
        <v>0</v>
      </c>
      <c r="FP260" s="576">
        <f t="shared" si="730"/>
        <v>0</v>
      </c>
      <c r="FQ260" s="577">
        <f t="shared" si="730"/>
        <v>0</v>
      </c>
      <c r="FR260" s="574">
        <v>430</v>
      </c>
      <c r="FS260" s="575">
        <v>414</v>
      </c>
      <c r="FT260" s="576">
        <f t="shared" si="731"/>
        <v>0</v>
      </c>
      <c r="FU260" s="577">
        <f t="shared" si="731"/>
        <v>0</v>
      </c>
      <c r="FV260" s="574">
        <v>3.649</v>
      </c>
      <c r="FW260" s="575">
        <v>3.4620000000000002</v>
      </c>
      <c r="FX260" s="576">
        <f t="shared" si="732"/>
        <v>1569.07</v>
      </c>
      <c r="FY260" s="577">
        <f t="shared" si="732"/>
        <v>1433.268</v>
      </c>
      <c r="FZ260" s="574"/>
      <c r="GA260" s="575"/>
      <c r="GB260" s="576">
        <f t="shared" si="733"/>
        <v>0</v>
      </c>
      <c r="GC260" s="577">
        <f t="shared" si="733"/>
        <v>0</v>
      </c>
      <c r="GD260" s="576">
        <f t="shared" si="734"/>
        <v>494</v>
      </c>
      <c r="GE260" s="577">
        <f t="shared" si="734"/>
        <v>594</v>
      </c>
      <c r="GF260" s="576">
        <f t="shared" si="734"/>
        <v>0</v>
      </c>
      <c r="GG260" s="577">
        <f t="shared" si="734"/>
        <v>0</v>
      </c>
      <c r="GH260" s="576">
        <f t="shared" si="735"/>
        <v>1940.8339999999998</v>
      </c>
      <c r="GI260" s="577">
        <f t="shared" si="735"/>
        <v>2085.4139999999998</v>
      </c>
      <c r="GJ260" s="576" t="str">
        <f t="shared" si="736"/>
        <v/>
      </c>
      <c r="GK260" s="577" t="str">
        <f t="shared" si="736"/>
        <v/>
      </c>
      <c r="GL260" s="576">
        <f t="shared" si="737"/>
        <v>148</v>
      </c>
      <c r="GM260" s="577">
        <f t="shared" si="737"/>
        <v>144</v>
      </c>
      <c r="GN260" s="576">
        <f t="shared" si="737"/>
        <v>0</v>
      </c>
      <c r="GO260" s="577">
        <f t="shared" si="737"/>
        <v>0</v>
      </c>
      <c r="GP260" s="576">
        <f t="shared" si="738"/>
        <v>1033.6469999999999</v>
      </c>
      <c r="GQ260" s="577">
        <f t="shared" si="738"/>
        <v>965.02500000000009</v>
      </c>
      <c r="GR260" s="576">
        <f t="shared" si="739"/>
        <v>0</v>
      </c>
      <c r="GS260" s="577">
        <f t="shared" si="739"/>
        <v>0</v>
      </c>
      <c r="GT260" s="576">
        <f t="shared" si="740"/>
        <v>642</v>
      </c>
      <c r="GU260" s="577">
        <f t="shared" si="740"/>
        <v>738</v>
      </c>
      <c r="GV260" s="576">
        <f t="shared" si="740"/>
        <v>0</v>
      </c>
      <c r="GW260" s="577">
        <f t="shared" si="740"/>
        <v>0</v>
      </c>
      <c r="GX260" s="576">
        <f t="shared" si="741"/>
        <v>2974.4809999999998</v>
      </c>
      <c r="GY260" s="577">
        <f t="shared" si="741"/>
        <v>3050.4389999999999</v>
      </c>
      <c r="GZ260" s="576" t="str">
        <f t="shared" si="741"/>
        <v/>
      </c>
      <c r="HA260" s="577" t="str">
        <f t="shared" si="741"/>
        <v/>
      </c>
      <c r="HB260" s="576">
        <f t="shared" si="742"/>
        <v>0</v>
      </c>
      <c r="HC260" s="577">
        <f t="shared" si="742"/>
        <v>0</v>
      </c>
      <c r="HD260" s="576">
        <f t="shared" si="742"/>
        <v>0</v>
      </c>
      <c r="HE260" s="577">
        <f t="shared" si="742"/>
        <v>0</v>
      </c>
      <c r="HF260" s="576" t="str">
        <f t="shared" si="743"/>
        <v/>
      </c>
      <c r="HG260" s="577" t="str">
        <f t="shared" si="743"/>
        <v/>
      </c>
      <c r="HH260" s="576" t="str">
        <f t="shared" si="744"/>
        <v/>
      </c>
      <c r="HI260" s="577" t="str">
        <f t="shared" si="744"/>
        <v/>
      </c>
      <c r="HJ260" s="576">
        <f t="shared" si="745"/>
        <v>4543.5509999999995</v>
      </c>
      <c r="HK260" s="577">
        <f t="shared" si="745"/>
        <v>4483.7070000000003</v>
      </c>
      <c r="HL260" s="576" t="str">
        <f t="shared" si="746"/>
        <v/>
      </c>
      <c r="HM260" s="577" t="str">
        <f t="shared" si="746"/>
        <v/>
      </c>
    </row>
    <row r="261" spans="1:221" s="26" customFormat="1" ht="15" customHeight="1">
      <c r="A261" s="593" t="s">
        <v>615</v>
      </c>
      <c r="B261" s="112" t="s">
        <v>630</v>
      </c>
      <c r="C261" s="113"/>
      <c r="D261" s="111">
        <v>219879</v>
      </c>
      <c r="E261" s="111">
        <v>9</v>
      </c>
      <c r="F261" s="574">
        <v>391</v>
      </c>
      <c r="G261" s="575">
        <v>505</v>
      </c>
      <c r="H261" s="574"/>
      <c r="I261" s="575"/>
      <c r="J261" s="576">
        <f t="shared" si="679"/>
        <v>391</v>
      </c>
      <c r="K261" s="577">
        <f t="shared" si="679"/>
        <v>505</v>
      </c>
      <c r="L261" s="574"/>
      <c r="M261" s="575"/>
      <c r="N261" s="576">
        <f t="shared" si="680"/>
        <v>391</v>
      </c>
      <c r="O261" s="577">
        <f t="shared" si="680"/>
        <v>505</v>
      </c>
      <c r="P261" s="581">
        <f t="shared" si="680"/>
        <v>0</v>
      </c>
      <c r="Q261" s="582">
        <f t="shared" si="680"/>
        <v>0</v>
      </c>
      <c r="R261" s="574">
        <v>0</v>
      </c>
      <c r="S261" s="575">
        <v>0</v>
      </c>
      <c r="T261" s="576">
        <f t="shared" si="681"/>
        <v>0</v>
      </c>
      <c r="U261" s="577">
        <f t="shared" si="681"/>
        <v>0</v>
      </c>
      <c r="V261" s="574">
        <v>0</v>
      </c>
      <c r="W261" s="575">
        <v>0</v>
      </c>
      <c r="X261" s="576">
        <f t="shared" si="682"/>
        <v>0</v>
      </c>
      <c r="Y261" s="577">
        <f t="shared" si="682"/>
        <v>0</v>
      </c>
      <c r="Z261" s="574"/>
      <c r="AA261" s="575"/>
      <c r="AB261" s="576">
        <f t="shared" si="683"/>
        <v>0</v>
      </c>
      <c r="AC261" s="577">
        <f t="shared" si="683"/>
        <v>0</v>
      </c>
      <c r="AD261" s="576">
        <f t="shared" si="684"/>
        <v>0</v>
      </c>
      <c r="AE261" s="577">
        <f t="shared" si="684"/>
        <v>0</v>
      </c>
      <c r="AF261" s="576">
        <f t="shared" si="685"/>
        <v>0</v>
      </c>
      <c r="AG261" s="577">
        <f t="shared" si="685"/>
        <v>0</v>
      </c>
      <c r="AH261" s="574">
        <v>0</v>
      </c>
      <c r="AI261" s="575">
        <v>0</v>
      </c>
      <c r="AJ261" s="576">
        <f t="shared" si="686"/>
        <v>0</v>
      </c>
      <c r="AK261" s="577">
        <f t="shared" si="686"/>
        <v>0</v>
      </c>
      <c r="AL261" s="574">
        <v>0</v>
      </c>
      <c r="AM261" s="575">
        <v>0</v>
      </c>
      <c r="AN261" s="576">
        <f t="shared" si="687"/>
        <v>0</v>
      </c>
      <c r="AO261" s="577">
        <f t="shared" si="687"/>
        <v>0</v>
      </c>
      <c r="AP261" s="574"/>
      <c r="AQ261" s="575"/>
      <c r="AR261" s="576">
        <f t="shared" si="688"/>
        <v>0</v>
      </c>
      <c r="AS261" s="577">
        <f t="shared" si="688"/>
        <v>0</v>
      </c>
      <c r="AT261" s="576">
        <f t="shared" si="689"/>
        <v>0</v>
      </c>
      <c r="AU261" s="577">
        <f t="shared" si="689"/>
        <v>0</v>
      </c>
      <c r="AV261" s="576">
        <f t="shared" si="690"/>
        <v>0</v>
      </c>
      <c r="AW261" s="577">
        <f t="shared" si="690"/>
        <v>0</v>
      </c>
      <c r="AX261" s="574"/>
      <c r="AY261" s="575"/>
      <c r="AZ261" s="576">
        <f t="shared" si="691"/>
        <v>0</v>
      </c>
      <c r="BA261" s="577">
        <f t="shared" si="691"/>
        <v>0</v>
      </c>
      <c r="BB261" s="574"/>
      <c r="BC261" s="575"/>
      <c r="BD261" s="576">
        <f t="shared" si="692"/>
        <v>0</v>
      </c>
      <c r="BE261" s="577">
        <f t="shared" si="692"/>
        <v>0</v>
      </c>
      <c r="BF261" s="574"/>
      <c r="BG261" s="575"/>
      <c r="BH261" s="576">
        <f t="shared" si="693"/>
        <v>0</v>
      </c>
      <c r="BI261" s="577">
        <f t="shared" si="693"/>
        <v>0</v>
      </c>
      <c r="BJ261" s="576">
        <f t="shared" si="694"/>
        <v>0</v>
      </c>
      <c r="BK261" s="577">
        <f t="shared" si="694"/>
        <v>0</v>
      </c>
      <c r="BL261" s="576">
        <f t="shared" si="695"/>
        <v>0</v>
      </c>
      <c r="BM261" s="577">
        <f t="shared" si="695"/>
        <v>0</v>
      </c>
      <c r="BN261" s="574">
        <v>153</v>
      </c>
      <c r="BO261" s="575">
        <v>202</v>
      </c>
      <c r="BP261" s="576">
        <f t="shared" si="696"/>
        <v>0</v>
      </c>
      <c r="BQ261" s="577">
        <f t="shared" si="696"/>
        <v>0</v>
      </c>
      <c r="BR261" s="574">
        <v>26</v>
      </c>
      <c r="BS261" s="575">
        <v>35</v>
      </c>
      <c r="BT261" s="576">
        <f t="shared" si="697"/>
        <v>0</v>
      </c>
      <c r="BU261" s="577">
        <f t="shared" si="697"/>
        <v>0</v>
      </c>
      <c r="BV261" s="574"/>
      <c r="BW261" s="575"/>
      <c r="BX261" s="576">
        <f t="shared" si="698"/>
        <v>0</v>
      </c>
      <c r="BY261" s="577">
        <f t="shared" si="698"/>
        <v>0</v>
      </c>
      <c r="BZ261" s="576">
        <f t="shared" si="699"/>
        <v>179</v>
      </c>
      <c r="CA261" s="577">
        <f t="shared" si="699"/>
        <v>237</v>
      </c>
      <c r="CB261" s="576">
        <f t="shared" si="700"/>
        <v>0</v>
      </c>
      <c r="CC261" s="577">
        <f t="shared" si="700"/>
        <v>0</v>
      </c>
      <c r="CD261" s="574">
        <v>3.9649999999999999</v>
      </c>
      <c r="CE261" s="575">
        <v>3.4750000000000001</v>
      </c>
      <c r="CF261" s="576">
        <f t="shared" si="701"/>
        <v>606.64499999999998</v>
      </c>
      <c r="CG261" s="577">
        <f t="shared" si="701"/>
        <v>701.95</v>
      </c>
      <c r="CH261" s="574">
        <v>4.8849999999999998</v>
      </c>
      <c r="CI261" s="575">
        <v>5.4189999999999996</v>
      </c>
      <c r="CJ261" s="576">
        <f t="shared" si="702"/>
        <v>127.00999999999999</v>
      </c>
      <c r="CK261" s="577">
        <f t="shared" si="702"/>
        <v>189.66499999999999</v>
      </c>
      <c r="CL261" s="574"/>
      <c r="CM261" s="575"/>
      <c r="CN261" s="576">
        <f t="shared" si="703"/>
        <v>0</v>
      </c>
      <c r="CO261" s="577">
        <f t="shared" si="703"/>
        <v>0</v>
      </c>
      <c r="CP261" s="576">
        <f t="shared" si="704"/>
        <v>4.098631284916201</v>
      </c>
      <c r="CQ261" s="577">
        <f t="shared" si="704"/>
        <v>3.7620886075949369</v>
      </c>
      <c r="CR261" s="576">
        <f t="shared" si="705"/>
        <v>733.65499999999997</v>
      </c>
      <c r="CS261" s="577">
        <f t="shared" si="705"/>
        <v>891.61500000000001</v>
      </c>
      <c r="CT261" s="574"/>
      <c r="CU261" s="575"/>
      <c r="CV261" s="576">
        <f t="shared" si="706"/>
        <v>0</v>
      </c>
      <c r="CW261" s="577">
        <f t="shared" si="706"/>
        <v>0</v>
      </c>
      <c r="CX261" s="574"/>
      <c r="CY261" s="575"/>
      <c r="CZ261" s="576">
        <f t="shared" si="707"/>
        <v>0</v>
      </c>
      <c r="DA261" s="577">
        <f t="shared" si="707"/>
        <v>0</v>
      </c>
      <c r="DB261" s="574"/>
      <c r="DC261" s="575"/>
      <c r="DD261" s="576">
        <f t="shared" si="708"/>
        <v>0</v>
      </c>
      <c r="DE261" s="577">
        <f t="shared" si="708"/>
        <v>0</v>
      </c>
      <c r="DF261" s="576">
        <f t="shared" si="709"/>
        <v>0</v>
      </c>
      <c r="DG261" s="577">
        <f t="shared" si="709"/>
        <v>0</v>
      </c>
      <c r="DH261" s="576">
        <f t="shared" si="710"/>
        <v>0</v>
      </c>
      <c r="DI261" s="577">
        <f t="shared" si="710"/>
        <v>0</v>
      </c>
      <c r="DJ261" s="576">
        <f t="shared" si="711"/>
        <v>179</v>
      </c>
      <c r="DK261" s="577">
        <f t="shared" si="711"/>
        <v>237</v>
      </c>
      <c r="DL261" s="576">
        <f t="shared" si="711"/>
        <v>0</v>
      </c>
      <c r="DM261" s="577">
        <f t="shared" si="711"/>
        <v>0</v>
      </c>
      <c r="DN261" s="576">
        <f t="shared" si="712"/>
        <v>4.098631284916201</v>
      </c>
      <c r="DO261" s="577">
        <f t="shared" si="712"/>
        <v>3.7620886075949369</v>
      </c>
      <c r="DP261" s="576">
        <f t="shared" si="713"/>
        <v>733.65499999999997</v>
      </c>
      <c r="DQ261" s="577">
        <f t="shared" si="713"/>
        <v>891.61500000000001</v>
      </c>
      <c r="DR261" s="576">
        <f t="shared" si="714"/>
        <v>0</v>
      </c>
      <c r="DS261" s="577">
        <f t="shared" si="714"/>
        <v>0</v>
      </c>
      <c r="DT261" s="576">
        <f t="shared" si="715"/>
        <v>0</v>
      </c>
      <c r="DU261" s="577">
        <f t="shared" si="715"/>
        <v>0</v>
      </c>
      <c r="DV261" s="574">
        <v>18</v>
      </c>
      <c r="DW261" s="575">
        <v>19</v>
      </c>
      <c r="DX261" s="576">
        <f t="shared" si="716"/>
        <v>0</v>
      </c>
      <c r="DY261" s="577">
        <f t="shared" si="716"/>
        <v>0</v>
      </c>
      <c r="DZ261" s="574">
        <v>16</v>
      </c>
      <c r="EA261" s="575">
        <v>18</v>
      </c>
      <c r="EB261" s="576">
        <f t="shared" si="717"/>
        <v>0</v>
      </c>
      <c r="EC261" s="577">
        <f t="shared" si="717"/>
        <v>0</v>
      </c>
      <c r="ED261" s="574"/>
      <c r="EE261" s="575"/>
      <c r="EF261" s="576">
        <f t="shared" si="718"/>
        <v>0</v>
      </c>
      <c r="EG261" s="577">
        <f t="shared" si="718"/>
        <v>0</v>
      </c>
      <c r="EH261" s="576">
        <f t="shared" si="719"/>
        <v>34</v>
      </c>
      <c r="EI261" s="577">
        <f t="shared" si="719"/>
        <v>37</v>
      </c>
      <c r="EJ261" s="576">
        <f t="shared" si="720"/>
        <v>0</v>
      </c>
      <c r="EK261" s="577">
        <f t="shared" si="720"/>
        <v>0</v>
      </c>
      <c r="EL261" s="574">
        <v>6</v>
      </c>
      <c r="EM261" s="575">
        <v>5.86</v>
      </c>
      <c r="EN261" s="576">
        <f t="shared" si="721"/>
        <v>108</v>
      </c>
      <c r="EO261" s="577">
        <f t="shared" si="721"/>
        <v>111.34</v>
      </c>
      <c r="EP261" s="574">
        <v>8.1460000000000008</v>
      </c>
      <c r="EQ261" s="575">
        <v>8.093</v>
      </c>
      <c r="ER261" s="576">
        <f t="shared" si="722"/>
        <v>130.33600000000001</v>
      </c>
      <c r="ES261" s="577">
        <f t="shared" si="722"/>
        <v>145.67400000000001</v>
      </c>
      <c r="ET261" s="574"/>
      <c r="EU261" s="575"/>
      <c r="EV261" s="576">
        <f t="shared" si="723"/>
        <v>0</v>
      </c>
      <c r="EW261" s="577">
        <f t="shared" si="723"/>
        <v>0</v>
      </c>
      <c r="EX261" s="576">
        <f t="shared" si="724"/>
        <v>7.0098823529411769</v>
      </c>
      <c r="EY261" s="577">
        <f t="shared" si="724"/>
        <v>6.9463243243243245</v>
      </c>
      <c r="EZ261" s="576">
        <f t="shared" si="725"/>
        <v>238.33600000000001</v>
      </c>
      <c r="FA261" s="577">
        <f t="shared" si="725"/>
        <v>257.01400000000001</v>
      </c>
      <c r="FB261" s="574"/>
      <c r="FC261" s="575"/>
      <c r="FD261" s="576">
        <f t="shared" si="726"/>
        <v>0</v>
      </c>
      <c r="FE261" s="577">
        <f t="shared" si="726"/>
        <v>0</v>
      </c>
      <c r="FF261" s="574"/>
      <c r="FG261" s="575"/>
      <c r="FH261" s="576">
        <f t="shared" si="727"/>
        <v>0</v>
      </c>
      <c r="FI261" s="577">
        <f t="shared" si="727"/>
        <v>0</v>
      </c>
      <c r="FJ261" s="574"/>
      <c r="FK261" s="575"/>
      <c r="FL261" s="576">
        <f t="shared" si="728"/>
        <v>0</v>
      </c>
      <c r="FM261" s="577">
        <f t="shared" si="728"/>
        <v>0</v>
      </c>
      <c r="FN261" s="576">
        <f t="shared" si="729"/>
        <v>0</v>
      </c>
      <c r="FO261" s="577">
        <f t="shared" si="729"/>
        <v>0</v>
      </c>
      <c r="FP261" s="576">
        <f t="shared" si="730"/>
        <v>0</v>
      </c>
      <c r="FQ261" s="577">
        <f t="shared" si="730"/>
        <v>0</v>
      </c>
      <c r="FR261" s="574">
        <v>178</v>
      </c>
      <c r="FS261" s="575">
        <v>231</v>
      </c>
      <c r="FT261" s="576">
        <f t="shared" si="731"/>
        <v>0</v>
      </c>
      <c r="FU261" s="577">
        <f t="shared" si="731"/>
        <v>0</v>
      </c>
      <c r="FV261" s="574">
        <v>4.7220000000000004</v>
      </c>
      <c r="FW261" s="575">
        <v>4.4470000000000001</v>
      </c>
      <c r="FX261" s="576">
        <f t="shared" si="732"/>
        <v>840.51600000000008</v>
      </c>
      <c r="FY261" s="577">
        <f t="shared" si="732"/>
        <v>1027.2570000000001</v>
      </c>
      <c r="FZ261" s="574"/>
      <c r="GA261" s="575"/>
      <c r="GB261" s="576">
        <f t="shared" si="733"/>
        <v>0</v>
      </c>
      <c r="GC261" s="577">
        <f t="shared" si="733"/>
        <v>0</v>
      </c>
      <c r="GD261" s="576">
        <f t="shared" si="734"/>
        <v>171</v>
      </c>
      <c r="GE261" s="577">
        <f t="shared" si="734"/>
        <v>221</v>
      </c>
      <c r="GF261" s="576">
        <f t="shared" si="734"/>
        <v>0</v>
      </c>
      <c r="GG261" s="577">
        <f t="shared" si="734"/>
        <v>0</v>
      </c>
      <c r="GH261" s="576">
        <f t="shared" si="735"/>
        <v>714.64499999999998</v>
      </c>
      <c r="GI261" s="577">
        <f t="shared" si="735"/>
        <v>813.29000000000008</v>
      </c>
      <c r="GJ261" s="576" t="str">
        <f t="shared" si="736"/>
        <v/>
      </c>
      <c r="GK261" s="577" t="str">
        <f t="shared" si="736"/>
        <v/>
      </c>
      <c r="GL261" s="576">
        <f t="shared" si="737"/>
        <v>42</v>
      </c>
      <c r="GM261" s="577">
        <f t="shared" si="737"/>
        <v>53</v>
      </c>
      <c r="GN261" s="576">
        <f t="shared" si="737"/>
        <v>0</v>
      </c>
      <c r="GO261" s="577">
        <f t="shared" si="737"/>
        <v>0</v>
      </c>
      <c r="GP261" s="576">
        <f t="shared" si="738"/>
        <v>257.346</v>
      </c>
      <c r="GQ261" s="577">
        <f t="shared" si="738"/>
        <v>335.339</v>
      </c>
      <c r="GR261" s="576">
        <f t="shared" si="739"/>
        <v>0</v>
      </c>
      <c r="GS261" s="577">
        <f t="shared" si="739"/>
        <v>0</v>
      </c>
      <c r="GT261" s="576">
        <f t="shared" si="740"/>
        <v>213</v>
      </c>
      <c r="GU261" s="577">
        <f t="shared" si="740"/>
        <v>274</v>
      </c>
      <c r="GV261" s="576">
        <f t="shared" si="740"/>
        <v>0</v>
      </c>
      <c r="GW261" s="577">
        <f t="shared" si="740"/>
        <v>0</v>
      </c>
      <c r="GX261" s="576">
        <f t="shared" si="741"/>
        <v>971.99099999999999</v>
      </c>
      <c r="GY261" s="577">
        <f t="shared" si="741"/>
        <v>1148.6290000000001</v>
      </c>
      <c r="GZ261" s="576" t="str">
        <f t="shared" si="741"/>
        <v/>
      </c>
      <c r="HA261" s="577" t="str">
        <f t="shared" si="741"/>
        <v/>
      </c>
      <c r="HB261" s="576">
        <f t="shared" si="742"/>
        <v>0</v>
      </c>
      <c r="HC261" s="577">
        <f t="shared" si="742"/>
        <v>0</v>
      </c>
      <c r="HD261" s="576">
        <f t="shared" si="742"/>
        <v>0</v>
      </c>
      <c r="HE261" s="577">
        <f t="shared" si="742"/>
        <v>0</v>
      </c>
      <c r="HF261" s="576" t="str">
        <f t="shared" si="743"/>
        <v/>
      </c>
      <c r="HG261" s="577" t="str">
        <f t="shared" si="743"/>
        <v/>
      </c>
      <c r="HH261" s="576" t="str">
        <f t="shared" si="744"/>
        <v/>
      </c>
      <c r="HI261" s="577" t="str">
        <f t="shared" si="744"/>
        <v/>
      </c>
      <c r="HJ261" s="576">
        <f t="shared" si="745"/>
        <v>1812.5070000000001</v>
      </c>
      <c r="HK261" s="577">
        <f t="shared" si="745"/>
        <v>2175.886</v>
      </c>
      <c r="HL261" s="576" t="str">
        <f t="shared" si="746"/>
        <v/>
      </c>
      <c r="HM261" s="577" t="str">
        <f t="shared" si="746"/>
        <v/>
      </c>
    </row>
    <row r="262" spans="1:221" s="26" customFormat="1" ht="15" customHeight="1">
      <c r="A262" s="593" t="s">
        <v>615</v>
      </c>
      <c r="B262" s="112" t="s">
        <v>631</v>
      </c>
      <c r="C262" s="113"/>
      <c r="D262" s="111">
        <v>219888</v>
      </c>
      <c r="E262" s="111">
        <v>9</v>
      </c>
      <c r="F262" s="574">
        <v>657</v>
      </c>
      <c r="G262" s="575">
        <v>773</v>
      </c>
      <c r="H262" s="574"/>
      <c r="I262" s="575"/>
      <c r="J262" s="576">
        <f t="shared" si="679"/>
        <v>657</v>
      </c>
      <c r="K262" s="577">
        <f t="shared" si="679"/>
        <v>773</v>
      </c>
      <c r="L262" s="574"/>
      <c r="M262" s="575"/>
      <c r="N262" s="576">
        <f t="shared" si="680"/>
        <v>657</v>
      </c>
      <c r="O262" s="577">
        <f t="shared" si="680"/>
        <v>773</v>
      </c>
      <c r="P262" s="581">
        <f t="shared" si="680"/>
        <v>0</v>
      </c>
      <c r="Q262" s="582">
        <f t="shared" si="680"/>
        <v>0</v>
      </c>
      <c r="R262" s="574">
        <v>1</v>
      </c>
      <c r="S262" s="575">
        <v>0</v>
      </c>
      <c r="T262" s="576">
        <f t="shared" si="681"/>
        <v>0</v>
      </c>
      <c r="U262" s="577">
        <f t="shared" si="681"/>
        <v>0</v>
      </c>
      <c r="V262" s="574">
        <v>0</v>
      </c>
      <c r="W262" s="575">
        <v>0</v>
      </c>
      <c r="X262" s="576">
        <f t="shared" si="682"/>
        <v>0</v>
      </c>
      <c r="Y262" s="577">
        <f t="shared" si="682"/>
        <v>0</v>
      </c>
      <c r="Z262" s="574"/>
      <c r="AA262" s="575"/>
      <c r="AB262" s="576">
        <f t="shared" si="683"/>
        <v>0</v>
      </c>
      <c r="AC262" s="577">
        <f t="shared" si="683"/>
        <v>0</v>
      </c>
      <c r="AD262" s="576">
        <f t="shared" si="684"/>
        <v>1</v>
      </c>
      <c r="AE262" s="577">
        <f t="shared" si="684"/>
        <v>0</v>
      </c>
      <c r="AF262" s="576">
        <f t="shared" si="685"/>
        <v>0</v>
      </c>
      <c r="AG262" s="577">
        <f t="shared" si="685"/>
        <v>0</v>
      </c>
      <c r="AH262" s="574">
        <v>5.3330000000000002</v>
      </c>
      <c r="AI262" s="575">
        <v>0</v>
      </c>
      <c r="AJ262" s="576">
        <f t="shared" si="686"/>
        <v>5.3330000000000002</v>
      </c>
      <c r="AK262" s="577">
        <f t="shared" si="686"/>
        <v>0</v>
      </c>
      <c r="AL262" s="574">
        <v>0</v>
      </c>
      <c r="AM262" s="575">
        <v>0</v>
      </c>
      <c r="AN262" s="576">
        <f t="shared" si="687"/>
        <v>0</v>
      </c>
      <c r="AO262" s="577">
        <f t="shared" si="687"/>
        <v>0</v>
      </c>
      <c r="AP262" s="574"/>
      <c r="AQ262" s="575"/>
      <c r="AR262" s="576">
        <f t="shared" si="688"/>
        <v>0</v>
      </c>
      <c r="AS262" s="577">
        <f t="shared" si="688"/>
        <v>0</v>
      </c>
      <c r="AT262" s="576">
        <f t="shared" si="689"/>
        <v>5.3330000000000002</v>
      </c>
      <c r="AU262" s="577">
        <f t="shared" si="689"/>
        <v>0</v>
      </c>
      <c r="AV262" s="576">
        <f t="shared" si="690"/>
        <v>5.3330000000000002</v>
      </c>
      <c r="AW262" s="577">
        <f t="shared" si="690"/>
        <v>0</v>
      </c>
      <c r="AX262" s="574"/>
      <c r="AY262" s="575"/>
      <c r="AZ262" s="576">
        <f t="shared" si="691"/>
        <v>0</v>
      </c>
      <c r="BA262" s="577">
        <f t="shared" si="691"/>
        <v>0</v>
      </c>
      <c r="BB262" s="574"/>
      <c r="BC262" s="575"/>
      <c r="BD262" s="576">
        <f t="shared" si="692"/>
        <v>0</v>
      </c>
      <c r="BE262" s="577">
        <f t="shared" si="692"/>
        <v>0</v>
      </c>
      <c r="BF262" s="574"/>
      <c r="BG262" s="575"/>
      <c r="BH262" s="576">
        <f t="shared" si="693"/>
        <v>0</v>
      </c>
      <c r="BI262" s="577">
        <f t="shared" si="693"/>
        <v>0</v>
      </c>
      <c r="BJ262" s="576">
        <f t="shared" si="694"/>
        <v>0</v>
      </c>
      <c r="BK262" s="577">
        <f t="shared" si="694"/>
        <v>0</v>
      </c>
      <c r="BL262" s="576">
        <f t="shared" si="695"/>
        <v>0</v>
      </c>
      <c r="BM262" s="577">
        <f t="shared" si="695"/>
        <v>0</v>
      </c>
      <c r="BN262" s="574">
        <v>291</v>
      </c>
      <c r="BO262" s="575">
        <v>360</v>
      </c>
      <c r="BP262" s="576">
        <f t="shared" si="696"/>
        <v>0</v>
      </c>
      <c r="BQ262" s="577">
        <f t="shared" si="696"/>
        <v>0</v>
      </c>
      <c r="BR262" s="574">
        <v>55</v>
      </c>
      <c r="BS262" s="575">
        <v>54</v>
      </c>
      <c r="BT262" s="576">
        <f t="shared" si="697"/>
        <v>0</v>
      </c>
      <c r="BU262" s="577">
        <f t="shared" si="697"/>
        <v>0</v>
      </c>
      <c r="BV262" s="574"/>
      <c r="BW262" s="575"/>
      <c r="BX262" s="576">
        <f t="shared" si="698"/>
        <v>0</v>
      </c>
      <c r="BY262" s="577">
        <f t="shared" si="698"/>
        <v>0</v>
      </c>
      <c r="BZ262" s="576">
        <f t="shared" si="699"/>
        <v>346</v>
      </c>
      <c r="CA262" s="577">
        <f t="shared" si="699"/>
        <v>414</v>
      </c>
      <c r="CB262" s="576">
        <f t="shared" si="700"/>
        <v>0</v>
      </c>
      <c r="CC262" s="577">
        <f t="shared" si="700"/>
        <v>0</v>
      </c>
      <c r="CD262" s="574">
        <v>3.2309999999999999</v>
      </c>
      <c r="CE262" s="575">
        <v>3.0110000000000001</v>
      </c>
      <c r="CF262" s="576">
        <f t="shared" si="701"/>
        <v>940.221</v>
      </c>
      <c r="CG262" s="577">
        <f t="shared" si="701"/>
        <v>1083.96</v>
      </c>
      <c r="CH262" s="574">
        <v>5.6420000000000003</v>
      </c>
      <c r="CI262" s="575">
        <v>5.6479999999999997</v>
      </c>
      <c r="CJ262" s="576">
        <f t="shared" si="702"/>
        <v>310.31</v>
      </c>
      <c r="CK262" s="577">
        <f t="shared" si="702"/>
        <v>304.99199999999996</v>
      </c>
      <c r="CL262" s="574"/>
      <c r="CM262" s="575"/>
      <c r="CN262" s="576">
        <f t="shared" si="703"/>
        <v>0</v>
      </c>
      <c r="CO262" s="577">
        <f t="shared" si="703"/>
        <v>0</v>
      </c>
      <c r="CP262" s="576">
        <f t="shared" si="704"/>
        <v>3.6142514450867052</v>
      </c>
      <c r="CQ262" s="577">
        <f t="shared" si="704"/>
        <v>3.3549565217391306</v>
      </c>
      <c r="CR262" s="576">
        <f t="shared" si="705"/>
        <v>1250.5309999999999</v>
      </c>
      <c r="CS262" s="577">
        <f t="shared" si="705"/>
        <v>1388.952</v>
      </c>
      <c r="CT262" s="574"/>
      <c r="CU262" s="575"/>
      <c r="CV262" s="576">
        <f t="shared" si="706"/>
        <v>0</v>
      </c>
      <c r="CW262" s="577">
        <f t="shared" si="706"/>
        <v>0</v>
      </c>
      <c r="CX262" s="574"/>
      <c r="CY262" s="575"/>
      <c r="CZ262" s="576">
        <f t="shared" si="707"/>
        <v>0</v>
      </c>
      <c r="DA262" s="577">
        <f t="shared" si="707"/>
        <v>0</v>
      </c>
      <c r="DB262" s="574"/>
      <c r="DC262" s="575"/>
      <c r="DD262" s="576">
        <f t="shared" si="708"/>
        <v>0</v>
      </c>
      <c r="DE262" s="577">
        <f t="shared" si="708"/>
        <v>0</v>
      </c>
      <c r="DF262" s="576">
        <f t="shared" si="709"/>
        <v>0</v>
      </c>
      <c r="DG262" s="577">
        <f t="shared" si="709"/>
        <v>0</v>
      </c>
      <c r="DH262" s="576">
        <f t="shared" si="710"/>
        <v>0</v>
      </c>
      <c r="DI262" s="577">
        <f t="shared" si="710"/>
        <v>0</v>
      </c>
      <c r="DJ262" s="576">
        <f t="shared" si="711"/>
        <v>347</v>
      </c>
      <c r="DK262" s="577">
        <f t="shared" si="711"/>
        <v>414</v>
      </c>
      <c r="DL262" s="576">
        <f t="shared" si="711"/>
        <v>0</v>
      </c>
      <c r="DM262" s="577">
        <f t="shared" si="711"/>
        <v>0</v>
      </c>
      <c r="DN262" s="576">
        <f t="shared" si="712"/>
        <v>3.6192046109510088</v>
      </c>
      <c r="DO262" s="577">
        <f t="shared" si="712"/>
        <v>3.3549565217391306</v>
      </c>
      <c r="DP262" s="576">
        <f t="shared" si="713"/>
        <v>1255.864</v>
      </c>
      <c r="DQ262" s="577">
        <f t="shared" si="713"/>
        <v>1388.952</v>
      </c>
      <c r="DR262" s="576">
        <f t="shared" si="714"/>
        <v>0</v>
      </c>
      <c r="DS262" s="577">
        <f t="shared" si="714"/>
        <v>0</v>
      </c>
      <c r="DT262" s="576">
        <f t="shared" si="715"/>
        <v>0</v>
      </c>
      <c r="DU262" s="577">
        <f t="shared" si="715"/>
        <v>0</v>
      </c>
      <c r="DV262" s="574">
        <v>39</v>
      </c>
      <c r="DW262" s="575">
        <v>44</v>
      </c>
      <c r="DX262" s="576">
        <f t="shared" si="716"/>
        <v>0</v>
      </c>
      <c r="DY262" s="577">
        <f t="shared" si="716"/>
        <v>0</v>
      </c>
      <c r="DZ262" s="574">
        <v>61</v>
      </c>
      <c r="EA262" s="575">
        <v>66</v>
      </c>
      <c r="EB262" s="576">
        <f t="shared" si="717"/>
        <v>0</v>
      </c>
      <c r="EC262" s="577">
        <f t="shared" si="717"/>
        <v>0</v>
      </c>
      <c r="ED262" s="574"/>
      <c r="EE262" s="575"/>
      <c r="EF262" s="576">
        <f t="shared" si="718"/>
        <v>0</v>
      </c>
      <c r="EG262" s="577">
        <f t="shared" si="718"/>
        <v>0</v>
      </c>
      <c r="EH262" s="576">
        <f t="shared" si="719"/>
        <v>100</v>
      </c>
      <c r="EI262" s="577">
        <f t="shared" si="719"/>
        <v>110</v>
      </c>
      <c r="EJ262" s="576">
        <f t="shared" si="720"/>
        <v>0</v>
      </c>
      <c r="EK262" s="577">
        <f t="shared" si="720"/>
        <v>0</v>
      </c>
      <c r="EL262" s="574">
        <v>5.4619999999999997</v>
      </c>
      <c r="EM262" s="575">
        <v>5.28</v>
      </c>
      <c r="EN262" s="576">
        <f t="shared" si="721"/>
        <v>213.018</v>
      </c>
      <c r="EO262" s="577">
        <f t="shared" si="721"/>
        <v>232.32000000000002</v>
      </c>
      <c r="EP262" s="574">
        <v>8.6780000000000008</v>
      </c>
      <c r="EQ262" s="575">
        <v>8.9339999999999993</v>
      </c>
      <c r="ER262" s="576">
        <f t="shared" si="722"/>
        <v>529.35800000000006</v>
      </c>
      <c r="ES262" s="577">
        <f t="shared" si="722"/>
        <v>589.64400000000001</v>
      </c>
      <c r="ET262" s="574"/>
      <c r="EU262" s="575"/>
      <c r="EV262" s="576">
        <f t="shared" si="723"/>
        <v>0</v>
      </c>
      <c r="EW262" s="577">
        <f t="shared" si="723"/>
        <v>0</v>
      </c>
      <c r="EX262" s="576">
        <f t="shared" si="724"/>
        <v>7.4237600000000006</v>
      </c>
      <c r="EY262" s="577">
        <f t="shared" si="724"/>
        <v>7.4724000000000004</v>
      </c>
      <c r="EZ262" s="576">
        <f t="shared" si="725"/>
        <v>742.37600000000009</v>
      </c>
      <c r="FA262" s="577">
        <f t="shared" si="725"/>
        <v>821.96400000000006</v>
      </c>
      <c r="FB262" s="574"/>
      <c r="FC262" s="575"/>
      <c r="FD262" s="576">
        <f t="shared" si="726"/>
        <v>0</v>
      </c>
      <c r="FE262" s="577">
        <f t="shared" si="726"/>
        <v>0</v>
      </c>
      <c r="FF262" s="574"/>
      <c r="FG262" s="575"/>
      <c r="FH262" s="576">
        <f t="shared" si="727"/>
        <v>0</v>
      </c>
      <c r="FI262" s="577">
        <f t="shared" si="727"/>
        <v>0</v>
      </c>
      <c r="FJ262" s="574"/>
      <c r="FK262" s="575"/>
      <c r="FL262" s="576">
        <f t="shared" si="728"/>
        <v>0</v>
      </c>
      <c r="FM262" s="577">
        <f t="shared" si="728"/>
        <v>0</v>
      </c>
      <c r="FN262" s="576">
        <f t="shared" si="729"/>
        <v>0</v>
      </c>
      <c r="FO262" s="577">
        <f t="shared" si="729"/>
        <v>0</v>
      </c>
      <c r="FP262" s="576">
        <f t="shared" si="730"/>
        <v>0</v>
      </c>
      <c r="FQ262" s="577">
        <f t="shared" si="730"/>
        <v>0</v>
      </c>
      <c r="FR262" s="574">
        <v>210</v>
      </c>
      <c r="FS262" s="575">
        <v>249</v>
      </c>
      <c r="FT262" s="576">
        <f t="shared" si="731"/>
        <v>0</v>
      </c>
      <c r="FU262" s="577">
        <f t="shared" si="731"/>
        <v>0</v>
      </c>
      <c r="FV262" s="574">
        <v>3.7349999999999999</v>
      </c>
      <c r="FW262" s="575">
        <v>3.2589999999999999</v>
      </c>
      <c r="FX262" s="576">
        <f t="shared" si="732"/>
        <v>784.35</v>
      </c>
      <c r="FY262" s="577">
        <f t="shared" si="732"/>
        <v>811.49099999999999</v>
      </c>
      <c r="FZ262" s="574"/>
      <c r="GA262" s="575"/>
      <c r="GB262" s="576">
        <f t="shared" si="733"/>
        <v>0</v>
      </c>
      <c r="GC262" s="577">
        <f t="shared" si="733"/>
        <v>0</v>
      </c>
      <c r="GD262" s="576">
        <f t="shared" si="734"/>
        <v>331</v>
      </c>
      <c r="GE262" s="577">
        <f t="shared" si="734"/>
        <v>404</v>
      </c>
      <c r="GF262" s="576">
        <f t="shared" si="734"/>
        <v>0</v>
      </c>
      <c r="GG262" s="577">
        <f t="shared" si="734"/>
        <v>0</v>
      </c>
      <c r="GH262" s="576">
        <f t="shared" si="735"/>
        <v>1158.5719999999999</v>
      </c>
      <c r="GI262" s="577">
        <f t="shared" si="735"/>
        <v>1316.28</v>
      </c>
      <c r="GJ262" s="576" t="str">
        <f t="shared" si="736"/>
        <v/>
      </c>
      <c r="GK262" s="577" t="str">
        <f t="shared" si="736"/>
        <v/>
      </c>
      <c r="GL262" s="576">
        <f t="shared" si="737"/>
        <v>116</v>
      </c>
      <c r="GM262" s="577">
        <f t="shared" si="737"/>
        <v>120</v>
      </c>
      <c r="GN262" s="576">
        <f t="shared" si="737"/>
        <v>0</v>
      </c>
      <c r="GO262" s="577">
        <f t="shared" si="737"/>
        <v>0</v>
      </c>
      <c r="GP262" s="576">
        <f t="shared" si="738"/>
        <v>839.66800000000012</v>
      </c>
      <c r="GQ262" s="577">
        <f t="shared" si="738"/>
        <v>894.63599999999997</v>
      </c>
      <c r="GR262" s="576">
        <f t="shared" si="739"/>
        <v>0</v>
      </c>
      <c r="GS262" s="577">
        <f t="shared" si="739"/>
        <v>0</v>
      </c>
      <c r="GT262" s="576">
        <f t="shared" si="740"/>
        <v>447</v>
      </c>
      <c r="GU262" s="577">
        <f t="shared" si="740"/>
        <v>524</v>
      </c>
      <c r="GV262" s="576">
        <f t="shared" si="740"/>
        <v>0</v>
      </c>
      <c r="GW262" s="577">
        <f t="shared" si="740"/>
        <v>0</v>
      </c>
      <c r="GX262" s="576">
        <f t="shared" si="741"/>
        <v>1998.24</v>
      </c>
      <c r="GY262" s="577">
        <f t="shared" si="741"/>
        <v>2210.9160000000002</v>
      </c>
      <c r="GZ262" s="576" t="str">
        <f t="shared" si="741"/>
        <v/>
      </c>
      <c r="HA262" s="577" t="str">
        <f t="shared" si="741"/>
        <v/>
      </c>
      <c r="HB262" s="576">
        <f t="shared" si="742"/>
        <v>0</v>
      </c>
      <c r="HC262" s="577">
        <f t="shared" si="742"/>
        <v>0</v>
      </c>
      <c r="HD262" s="576">
        <f t="shared" si="742"/>
        <v>0</v>
      </c>
      <c r="HE262" s="577">
        <f t="shared" si="742"/>
        <v>0</v>
      </c>
      <c r="HF262" s="576" t="str">
        <f t="shared" si="743"/>
        <v/>
      </c>
      <c r="HG262" s="577" t="str">
        <f t="shared" si="743"/>
        <v/>
      </c>
      <c r="HH262" s="576" t="str">
        <f t="shared" si="744"/>
        <v/>
      </c>
      <c r="HI262" s="577" t="str">
        <f t="shared" si="744"/>
        <v/>
      </c>
      <c r="HJ262" s="576">
        <f t="shared" si="745"/>
        <v>2782.59</v>
      </c>
      <c r="HK262" s="577">
        <f t="shared" si="745"/>
        <v>3022.4070000000002</v>
      </c>
      <c r="HL262" s="576" t="str">
        <f t="shared" si="746"/>
        <v/>
      </c>
      <c r="HM262" s="577" t="str">
        <f t="shared" si="746"/>
        <v/>
      </c>
    </row>
    <row r="263" spans="1:221" ht="15">
      <c r="A263" s="593" t="s">
        <v>615</v>
      </c>
      <c r="B263" s="112" t="s">
        <v>633</v>
      </c>
      <c r="C263" s="113"/>
      <c r="D263" s="111">
        <v>220400</v>
      </c>
      <c r="E263" s="111">
        <v>9</v>
      </c>
      <c r="F263" s="574">
        <v>487</v>
      </c>
      <c r="G263" s="575">
        <v>541</v>
      </c>
      <c r="H263" s="574"/>
      <c r="I263" s="575"/>
      <c r="J263" s="576">
        <f t="shared" si="679"/>
        <v>487</v>
      </c>
      <c r="K263" s="577">
        <f t="shared" si="679"/>
        <v>541</v>
      </c>
      <c r="L263" s="574"/>
      <c r="M263" s="575"/>
      <c r="N263" s="576">
        <f t="shared" si="680"/>
        <v>487</v>
      </c>
      <c r="O263" s="577">
        <f t="shared" si="680"/>
        <v>541</v>
      </c>
      <c r="P263" s="581">
        <f t="shared" si="680"/>
        <v>0</v>
      </c>
      <c r="Q263" s="582">
        <f t="shared" si="680"/>
        <v>0</v>
      </c>
      <c r="R263" s="574">
        <v>5</v>
      </c>
      <c r="S263" s="575">
        <v>4</v>
      </c>
      <c r="T263" s="576">
        <f t="shared" si="681"/>
        <v>0</v>
      </c>
      <c r="U263" s="577">
        <f t="shared" si="681"/>
        <v>0</v>
      </c>
      <c r="V263" s="574">
        <v>0</v>
      </c>
      <c r="W263" s="575">
        <v>0</v>
      </c>
      <c r="X263" s="576">
        <f t="shared" si="682"/>
        <v>0</v>
      </c>
      <c r="Y263" s="577">
        <f t="shared" si="682"/>
        <v>0</v>
      </c>
      <c r="Z263" s="574"/>
      <c r="AA263" s="575"/>
      <c r="AB263" s="576">
        <f t="shared" si="683"/>
        <v>0</v>
      </c>
      <c r="AC263" s="577">
        <f t="shared" si="683"/>
        <v>0</v>
      </c>
      <c r="AD263" s="576">
        <f t="shared" si="684"/>
        <v>5</v>
      </c>
      <c r="AE263" s="577">
        <f t="shared" si="684"/>
        <v>4</v>
      </c>
      <c r="AF263" s="576">
        <f t="shared" si="685"/>
        <v>0</v>
      </c>
      <c r="AG263" s="577">
        <f t="shared" si="685"/>
        <v>0</v>
      </c>
      <c r="AH263" s="574">
        <v>4.2670000000000003</v>
      </c>
      <c r="AI263" s="575">
        <v>5.4169999999999998</v>
      </c>
      <c r="AJ263" s="576">
        <f t="shared" si="686"/>
        <v>21.335000000000001</v>
      </c>
      <c r="AK263" s="577">
        <f t="shared" si="686"/>
        <v>21.667999999999999</v>
      </c>
      <c r="AL263" s="574">
        <v>0</v>
      </c>
      <c r="AM263" s="575">
        <v>0</v>
      </c>
      <c r="AN263" s="576">
        <f t="shared" si="687"/>
        <v>0</v>
      </c>
      <c r="AO263" s="577">
        <f t="shared" si="687"/>
        <v>0</v>
      </c>
      <c r="AP263" s="574"/>
      <c r="AQ263" s="575"/>
      <c r="AR263" s="576">
        <f t="shared" si="688"/>
        <v>0</v>
      </c>
      <c r="AS263" s="577">
        <f t="shared" si="688"/>
        <v>0</v>
      </c>
      <c r="AT263" s="576">
        <f t="shared" si="689"/>
        <v>4.2670000000000003</v>
      </c>
      <c r="AU263" s="577">
        <f t="shared" si="689"/>
        <v>5.4169999999999998</v>
      </c>
      <c r="AV263" s="576">
        <f t="shared" si="690"/>
        <v>21.335000000000001</v>
      </c>
      <c r="AW263" s="577">
        <f t="shared" si="690"/>
        <v>21.667999999999999</v>
      </c>
      <c r="AX263" s="574"/>
      <c r="AY263" s="575"/>
      <c r="AZ263" s="576">
        <f t="shared" si="691"/>
        <v>0</v>
      </c>
      <c r="BA263" s="577">
        <f t="shared" si="691"/>
        <v>0</v>
      </c>
      <c r="BB263" s="574"/>
      <c r="BC263" s="575"/>
      <c r="BD263" s="576">
        <f t="shared" si="692"/>
        <v>0</v>
      </c>
      <c r="BE263" s="577">
        <f t="shared" si="692"/>
        <v>0</v>
      </c>
      <c r="BF263" s="574"/>
      <c r="BG263" s="575"/>
      <c r="BH263" s="576">
        <f t="shared" si="693"/>
        <v>0</v>
      </c>
      <c r="BI263" s="577">
        <f t="shared" si="693"/>
        <v>0</v>
      </c>
      <c r="BJ263" s="576">
        <f t="shared" si="694"/>
        <v>0</v>
      </c>
      <c r="BK263" s="577">
        <f t="shared" si="694"/>
        <v>0</v>
      </c>
      <c r="BL263" s="576">
        <f t="shared" si="695"/>
        <v>0</v>
      </c>
      <c r="BM263" s="577">
        <f t="shared" si="695"/>
        <v>0</v>
      </c>
      <c r="BN263" s="574">
        <v>193</v>
      </c>
      <c r="BO263" s="575">
        <v>258</v>
      </c>
      <c r="BP263" s="576">
        <f t="shared" si="696"/>
        <v>0</v>
      </c>
      <c r="BQ263" s="577">
        <f t="shared" si="696"/>
        <v>0</v>
      </c>
      <c r="BR263" s="574">
        <v>48</v>
      </c>
      <c r="BS263" s="575">
        <v>32</v>
      </c>
      <c r="BT263" s="576">
        <f t="shared" si="697"/>
        <v>0</v>
      </c>
      <c r="BU263" s="577">
        <f t="shared" si="697"/>
        <v>0</v>
      </c>
      <c r="BV263" s="574"/>
      <c r="BW263" s="575"/>
      <c r="BX263" s="576">
        <f t="shared" si="698"/>
        <v>0</v>
      </c>
      <c r="BY263" s="577">
        <f t="shared" si="698"/>
        <v>0</v>
      </c>
      <c r="BZ263" s="576">
        <f t="shared" si="699"/>
        <v>241</v>
      </c>
      <c r="CA263" s="577">
        <f t="shared" si="699"/>
        <v>290</v>
      </c>
      <c r="CB263" s="576">
        <f t="shared" si="700"/>
        <v>0</v>
      </c>
      <c r="CC263" s="577">
        <f t="shared" si="700"/>
        <v>0</v>
      </c>
      <c r="CD263" s="574">
        <v>4.5720000000000001</v>
      </c>
      <c r="CE263" s="575">
        <v>3.7</v>
      </c>
      <c r="CF263" s="576">
        <f t="shared" si="701"/>
        <v>882.39599999999996</v>
      </c>
      <c r="CG263" s="577">
        <f t="shared" si="701"/>
        <v>954.6</v>
      </c>
      <c r="CH263" s="574">
        <v>5.3959999999999999</v>
      </c>
      <c r="CI263" s="575">
        <v>5.9580000000000002</v>
      </c>
      <c r="CJ263" s="576">
        <f t="shared" si="702"/>
        <v>259.00799999999998</v>
      </c>
      <c r="CK263" s="577">
        <f t="shared" si="702"/>
        <v>190.65600000000001</v>
      </c>
      <c r="CL263" s="574"/>
      <c r="CM263" s="575"/>
      <c r="CN263" s="576">
        <f t="shared" si="703"/>
        <v>0</v>
      </c>
      <c r="CO263" s="577">
        <f t="shared" si="703"/>
        <v>0</v>
      </c>
      <c r="CP263" s="576">
        <f t="shared" si="704"/>
        <v>4.7361161825726139</v>
      </c>
      <c r="CQ263" s="577">
        <f t="shared" si="704"/>
        <v>3.9491586206896554</v>
      </c>
      <c r="CR263" s="576">
        <f t="shared" si="705"/>
        <v>1141.404</v>
      </c>
      <c r="CS263" s="577">
        <f t="shared" si="705"/>
        <v>1145.2560000000001</v>
      </c>
      <c r="CT263" s="574"/>
      <c r="CU263" s="575"/>
      <c r="CV263" s="576">
        <f t="shared" si="706"/>
        <v>0</v>
      </c>
      <c r="CW263" s="577">
        <f t="shared" si="706"/>
        <v>0</v>
      </c>
      <c r="CX263" s="574"/>
      <c r="CY263" s="575"/>
      <c r="CZ263" s="576">
        <f t="shared" si="707"/>
        <v>0</v>
      </c>
      <c r="DA263" s="577">
        <f t="shared" si="707"/>
        <v>0</v>
      </c>
      <c r="DB263" s="574"/>
      <c r="DC263" s="575"/>
      <c r="DD263" s="576">
        <f t="shared" si="708"/>
        <v>0</v>
      </c>
      <c r="DE263" s="577">
        <f t="shared" si="708"/>
        <v>0</v>
      </c>
      <c r="DF263" s="576">
        <f t="shared" si="709"/>
        <v>0</v>
      </c>
      <c r="DG263" s="577">
        <f t="shared" si="709"/>
        <v>0</v>
      </c>
      <c r="DH263" s="576">
        <f t="shared" si="710"/>
        <v>0</v>
      </c>
      <c r="DI263" s="577">
        <f t="shared" si="710"/>
        <v>0</v>
      </c>
      <c r="DJ263" s="576">
        <f t="shared" si="711"/>
        <v>246</v>
      </c>
      <c r="DK263" s="577">
        <f t="shared" si="711"/>
        <v>294</v>
      </c>
      <c r="DL263" s="576">
        <f t="shared" si="711"/>
        <v>0</v>
      </c>
      <c r="DM263" s="577">
        <f t="shared" si="711"/>
        <v>0</v>
      </c>
      <c r="DN263" s="576">
        <f t="shared" si="712"/>
        <v>4.7265813008130086</v>
      </c>
      <c r="DO263" s="577">
        <f t="shared" si="712"/>
        <v>3.96912925170068</v>
      </c>
      <c r="DP263" s="576">
        <f t="shared" si="713"/>
        <v>1162.739</v>
      </c>
      <c r="DQ263" s="577">
        <f t="shared" si="713"/>
        <v>1166.924</v>
      </c>
      <c r="DR263" s="576">
        <f t="shared" si="714"/>
        <v>0</v>
      </c>
      <c r="DS263" s="577">
        <f t="shared" si="714"/>
        <v>0</v>
      </c>
      <c r="DT263" s="576">
        <f t="shared" si="715"/>
        <v>0</v>
      </c>
      <c r="DU263" s="577">
        <f t="shared" si="715"/>
        <v>0</v>
      </c>
      <c r="DV263" s="574">
        <v>40</v>
      </c>
      <c r="DW263" s="575">
        <v>37</v>
      </c>
      <c r="DX263" s="576">
        <f t="shared" si="716"/>
        <v>0</v>
      </c>
      <c r="DY263" s="577">
        <f t="shared" si="716"/>
        <v>0</v>
      </c>
      <c r="DZ263" s="574">
        <v>26</v>
      </c>
      <c r="EA263" s="575">
        <v>19</v>
      </c>
      <c r="EB263" s="576">
        <f t="shared" si="717"/>
        <v>0</v>
      </c>
      <c r="EC263" s="577">
        <f t="shared" si="717"/>
        <v>0</v>
      </c>
      <c r="ED263" s="574"/>
      <c r="EE263" s="575"/>
      <c r="EF263" s="576">
        <f t="shared" si="718"/>
        <v>0</v>
      </c>
      <c r="EG263" s="577">
        <f t="shared" si="718"/>
        <v>0</v>
      </c>
      <c r="EH263" s="576">
        <f t="shared" si="719"/>
        <v>66</v>
      </c>
      <c r="EI263" s="577">
        <f t="shared" si="719"/>
        <v>56</v>
      </c>
      <c r="EJ263" s="576">
        <f t="shared" si="720"/>
        <v>0</v>
      </c>
      <c r="EK263" s="577">
        <f t="shared" si="720"/>
        <v>0</v>
      </c>
      <c r="EL263" s="574">
        <v>5.5419999999999998</v>
      </c>
      <c r="EM263" s="575">
        <v>7.694</v>
      </c>
      <c r="EN263" s="576">
        <f t="shared" si="721"/>
        <v>221.68</v>
      </c>
      <c r="EO263" s="577">
        <f t="shared" si="721"/>
        <v>284.678</v>
      </c>
      <c r="EP263" s="574">
        <v>7.9619999999999997</v>
      </c>
      <c r="EQ263" s="575">
        <v>7.7539999999999996</v>
      </c>
      <c r="ER263" s="576">
        <f t="shared" si="722"/>
        <v>207.012</v>
      </c>
      <c r="ES263" s="577">
        <f t="shared" si="722"/>
        <v>147.32599999999999</v>
      </c>
      <c r="ET263" s="574"/>
      <c r="EU263" s="575"/>
      <c r="EV263" s="576">
        <f t="shared" si="723"/>
        <v>0</v>
      </c>
      <c r="EW263" s="577">
        <f t="shared" si="723"/>
        <v>0</v>
      </c>
      <c r="EX263" s="576">
        <f t="shared" si="724"/>
        <v>6.4953333333333338</v>
      </c>
      <c r="EY263" s="577">
        <f t="shared" si="724"/>
        <v>7.7143571428571436</v>
      </c>
      <c r="EZ263" s="576">
        <f t="shared" si="725"/>
        <v>428.69200000000001</v>
      </c>
      <c r="FA263" s="577">
        <f t="shared" si="725"/>
        <v>432.00400000000002</v>
      </c>
      <c r="FB263" s="574"/>
      <c r="FC263" s="575"/>
      <c r="FD263" s="576">
        <f t="shared" si="726"/>
        <v>0</v>
      </c>
      <c r="FE263" s="577">
        <f t="shared" si="726"/>
        <v>0</v>
      </c>
      <c r="FF263" s="574"/>
      <c r="FG263" s="575"/>
      <c r="FH263" s="576">
        <f t="shared" si="727"/>
        <v>0</v>
      </c>
      <c r="FI263" s="577">
        <f t="shared" si="727"/>
        <v>0</v>
      </c>
      <c r="FJ263" s="574"/>
      <c r="FK263" s="575"/>
      <c r="FL263" s="576">
        <f t="shared" si="728"/>
        <v>0</v>
      </c>
      <c r="FM263" s="577">
        <f t="shared" si="728"/>
        <v>0</v>
      </c>
      <c r="FN263" s="576">
        <f t="shared" si="729"/>
        <v>0</v>
      </c>
      <c r="FO263" s="577">
        <f t="shared" si="729"/>
        <v>0</v>
      </c>
      <c r="FP263" s="576">
        <f t="shared" si="730"/>
        <v>0</v>
      </c>
      <c r="FQ263" s="577">
        <f t="shared" si="730"/>
        <v>0</v>
      </c>
      <c r="FR263" s="574">
        <v>175</v>
      </c>
      <c r="FS263" s="575">
        <v>191</v>
      </c>
      <c r="FT263" s="576">
        <f t="shared" si="731"/>
        <v>0</v>
      </c>
      <c r="FU263" s="577">
        <f t="shared" si="731"/>
        <v>0</v>
      </c>
      <c r="FV263" s="574">
        <v>5.5659999999999998</v>
      </c>
      <c r="FW263" s="575">
        <v>4.3949999999999996</v>
      </c>
      <c r="FX263" s="576">
        <f t="shared" si="732"/>
        <v>974.05</v>
      </c>
      <c r="FY263" s="577">
        <f t="shared" si="732"/>
        <v>839.44499999999994</v>
      </c>
      <c r="FZ263" s="574"/>
      <c r="GA263" s="575"/>
      <c r="GB263" s="576">
        <f t="shared" si="733"/>
        <v>0</v>
      </c>
      <c r="GC263" s="577">
        <f t="shared" si="733"/>
        <v>0</v>
      </c>
      <c r="GD263" s="576">
        <f t="shared" si="734"/>
        <v>238</v>
      </c>
      <c r="GE263" s="577">
        <f t="shared" si="734"/>
        <v>299</v>
      </c>
      <c r="GF263" s="576">
        <f t="shared" si="734"/>
        <v>0</v>
      </c>
      <c r="GG263" s="577">
        <f t="shared" si="734"/>
        <v>0</v>
      </c>
      <c r="GH263" s="576">
        <f t="shared" si="735"/>
        <v>1125.4110000000001</v>
      </c>
      <c r="GI263" s="577">
        <f t="shared" si="735"/>
        <v>1260.9459999999999</v>
      </c>
      <c r="GJ263" s="576" t="str">
        <f t="shared" si="736"/>
        <v/>
      </c>
      <c r="GK263" s="577" t="str">
        <f t="shared" si="736"/>
        <v/>
      </c>
      <c r="GL263" s="576">
        <f t="shared" si="737"/>
        <v>74</v>
      </c>
      <c r="GM263" s="577">
        <f t="shared" si="737"/>
        <v>51</v>
      </c>
      <c r="GN263" s="576">
        <f t="shared" si="737"/>
        <v>0</v>
      </c>
      <c r="GO263" s="577">
        <f t="shared" si="737"/>
        <v>0</v>
      </c>
      <c r="GP263" s="576">
        <f t="shared" si="738"/>
        <v>466.02</v>
      </c>
      <c r="GQ263" s="577">
        <f t="shared" si="738"/>
        <v>337.98199999999997</v>
      </c>
      <c r="GR263" s="576">
        <f t="shared" si="739"/>
        <v>0</v>
      </c>
      <c r="GS263" s="577">
        <f t="shared" si="739"/>
        <v>0</v>
      </c>
      <c r="GT263" s="576">
        <f t="shared" si="740"/>
        <v>312</v>
      </c>
      <c r="GU263" s="577">
        <f t="shared" si="740"/>
        <v>350</v>
      </c>
      <c r="GV263" s="576">
        <f t="shared" si="740"/>
        <v>0</v>
      </c>
      <c r="GW263" s="577">
        <f t="shared" si="740"/>
        <v>0</v>
      </c>
      <c r="GX263" s="576">
        <f t="shared" si="741"/>
        <v>1591.431</v>
      </c>
      <c r="GY263" s="577">
        <f t="shared" si="741"/>
        <v>1598.9279999999999</v>
      </c>
      <c r="GZ263" s="576" t="str">
        <f t="shared" si="741"/>
        <v/>
      </c>
      <c r="HA263" s="577" t="str">
        <f t="shared" si="741"/>
        <v/>
      </c>
      <c r="HB263" s="576">
        <f t="shared" si="742"/>
        <v>0</v>
      </c>
      <c r="HC263" s="577">
        <f t="shared" si="742"/>
        <v>0</v>
      </c>
      <c r="HD263" s="576">
        <f t="shared" si="742"/>
        <v>0</v>
      </c>
      <c r="HE263" s="577">
        <f t="shared" si="742"/>
        <v>0</v>
      </c>
      <c r="HF263" s="576" t="str">
        <f t="shared" si="743"/>
        <v/>
      </c>
      <c r="HG263" s="577" t="str">
        <f t="shared" si="743"/>
        <v/>
      </c>
      <c r="HH263" s="576" t="str">
        <f t="shared" si="744"/>
        <v/>
      </c>
      <c r="HI263" s="577" t="str">
        <f t="shared" si="744"/>
        <v/>
      </c>
      <c r="HJ263" s="576">
        <f t="shared" si="745"/>
        <v>2565.4809999999998</v>
      </c>
      <c r="HK263" s="577">
        <f t="shared" si="745"/>
        <v>2438.3729999999996</v>
      </c>
      <c r="HL263" s="576" t="str">
        <f t="shared" si="746"/>
        <v/>
      </c>
      <c r="HM263" s="577" t="str">
        <f t="shared" si="746"/>
        <v/>
      </c>
    </row>
    <row r="264" spans="1:221" ht="15">
      <c r="A264" s="593" t="s">
        <v>615</v>
      </c>
      <c r="B264" s="112" t="s">
        <v>634</v>
      </c>
      <c r="C264" s="113"/>
      <c r="D264" s="111">
        <v>221096</v>
      </c>
      <c r="E264" s="111">
        <v>9</v>
      </c>
      <c r="F264" s="574">
        <v>827</v>
      </c>
      <c r="G264" s="575">
        <v>980</v>
      </c>
      <c r="H264" s="574"/>
      <c r="I264" s="575"/>
      <c r="J264" s="576">
        <f t="shared" si="679"/>
        <v>827</v>
      </c>
      <c r="K264" s="577">
        <f t="shared" si="679"/>
        <v>980</v>
      </c>
      <c r="L264" s="574"/>
      <c r="M264" s="575"/>
      <c r="N264" s="576">
        <f t="shared" si="680"/>
        <v>827</v>
      </c>
      <c r="O264" s="577">
        <f t="shared" si="680"/>
        <v>980</v>
      </c>
      <c r="P264" s="581">
        <f t="shared" si="680"/>
        <v>0</v>
      </c>
      <c r="Q264" s="582">
        <f t="shared" si="680"/>
        <v>0</v>
      </c>
      <c r="R264" s="574">
        <v>0</v>
      </c>
      <c r="S264" s="575">
        <v>0</v>
      </c>
      <c r="T264" s="576">
        <f t="shared" si="681"/>
        <v>0</v>
      </c>
      <c r="U264" s="577">
        <f t="shared" si="681"/>
        <v>0</v>
      </c>
      <c r="V264" s="574">
        <v>0</v>
      </c>
      <c r="W264" s="575">
        <v>0</v>
      </c>
      <c r="X264" s="576">
        <f t="shared" si="682"/>
        <v>0</v>
      </c>
      <c r="Y264" s="577">
        <f t="shared" si="682"/>
        <v>0</v>
      </c>
      <c r="Z264" s="574"/>
      <c r="AA264" s="575"/>
      <c r="AB264" s="576">
        <f t="shared" si="683"/>
        <v>0</v>
      </c>
      <c r="AC264" s="577">
        <f t="shared" si="683"/>
        <v>0</v>
      </c>
      <c r="AD264" s="576">
        <f t="shared" si="684"/>
        <v>0</v>
      </c>
      <c r="AE264" s="577">
        <f t="shared" si="684"/>
        <v>0</v>
      </c>
      <c r="AF264" s="576">
        <f t="shared" si="685"/>
        <v>0</v>
      </c>
      <c r="AG264" s="577">
        <f t="shared" si="685"/>
        <v>0</v>
      </c>
      <c r="AH264" s="574">
        <v>0</v>
      </c>
      <c r="AI264" s="575">
        <v>0</v>
      </c>
      <c r="AJ264" s="576">
        <f t="shared" si="686"/>
        <v>0</v>
      </c>
      <c r="AK264" s="577">
        <f t="shared" si="686"/>
        <v>0</v>
      </c>
      <c r="AL264" s="574">
        <v>0</v>
      </c>
      <c r="AM264" s="575">
        <v>0</v>
      </c>
      <c r="AN264" s="576">
        <f t="shared" si="687"/>
        <v>0</v>
      </c>
      <c r="AO264" s="577">
        <f t="shared" si="687"/>
        <v>0</v>
      </c>
      <c r="AP264" s="574"/>
      <c r="AQ264" s="575"/>
      <c r="AR264" s="576">
        <f t="shared" si="688"/>
        <v>0</v>
      </c>
      <c r="AS264" s="577">
        <f t="shared" si="688"/>
        <v>0</v>
      </c>
      <c r="AT264" s="576">
        <f t="shared" si="689"/>
        <v>0</v>
      </c>
      <c r="AU264" s="577">
        <f t="shared" si="689"/>
        <v>0</v>
      </c>
      <c r="AV264" s="576">
        <f t="shared" si="690"/>
        <v>0</v>
      </c>
      <c r="AW264" s="577">
        <f t="shared" si="690"/>
        <v>0</v>
      </c>
      <c r="AX264" s="574"/>
      <c r="AY264" s="575"/>
      <c r="AZ264" s="576">
        <f t="shared" si="691"/>
        <v>0</v>
      </c>
      <c r="BA264" s="577">
        <f t="shared" si="691"/>
        <v>0</v>
      </c>
      <c r="BB264" s="574"/>
      <c r="BC264" s="575"/>
      <c r="BD264" s="576">
        <f t="shared" si="692"/>
        <v>0</v>
      </c>
      <c r="BE264" s="577">
        <f t="shared" si="692"/>
        <v>0</v>
      </c>
      <c r="BF264" s="574"/>
      <c r="BG264" s="575"/>
      <c r="BH264" s="576">
        <f t="shared" si="693"/>
        <v>0</v>
      </c>
      <c r="BI264" s="577">
        <f t="shared" si="693"/>
        <v>0</v>
      </c>
      <c r="BJ264" s="576">
        <f t="shared" si="694"/>
        <v>0</v>
      </c>
      <c r="BK264" s="577">
        <f t="shared" si="694"/>
        <v>0</v>
      </c>
      <c r="BL264" s="576">
        <f t="shared" si="695"/>
        <v>0</v>
      </c>
      <c r="BM264" s="577">
        <f t="shared" si="695"/>
        <v>0</v>
      </c>
      <c r="BN264" s="574">
        <v>448</v>
      </c>
      <c r="BO264" s="575">
        <v>604</v>
      </c>
      <c r="BP264" s="576">
        <f t="shared" si="696"/>
        <v>0</v>
      </c>
      <c r="BQ264" s="577">
        <f t="shared" si="696"/>
        <v>0</v>
      </c>
      <c r="BR264" s="574">
        <v>52</v>
      </c>
      <c r="BS264" s="575">
        <v>62</v>
      </c>
      <c r="BT264" s="576">
        <f t="shared" si="697"/>
        <v>0</v>
      </c>
      <c r="BU264" s="577">
        <f t="shared" si="697"/>
        <v>0</v>
      </c>
      <c r="BV264" s="574"/>
      <c r="BW264" s="575"/>
      <c r="BX264" s="576">
        <f t="shared" si="698"/>
        <v>0</v>
      </c>
      <c r="BY264" s="577">
        <f t="shared" si="698"/>
        <v>0</v>
      </c>
      <c r="BZ264" s="576">
        <f t="shared" si="699"/>
        <v>500</v>
      </c>
      <c r="CA264" s="577">
        <f t="shared" si="699"/>
        <v>666</v>
      </c>
      <c r="CB264" s="576">
        <f t="shared" si="700"/>
        <v>0</v>
      </c>
      <c r="CC264" s="577">
        <f t="shared" si="700"/>
        <v>0</v>
      </c>
      <c r="CD264" s="574">
        <v>2.52</v>
      </c>
      <c r="CE264" s="575">
        <v>2.593</v>
      </c>
      <c r="CF264" s="576">
        <f t="shared" si="701"/>
        <v>1128.96</v>
      </c>
      <c r="CG264" s="577">
        <f t="shared" si="701"/>
        <v>1566.172</v>
      </c>
      <c r="CH264" s="574">
        <v>4.3719999999999999</v>
      </c>
      <c r="CI264" s="575">
        <v>4.306</v>
      </c>
      <c r="CJ264" s="576">
        <f t="shared" si="702"/>
        <v>227.34399999999999</v>
      </c>
      <c r="CK264" s="577">
        <f t="shared" si="702"/>
        <v>266.97199999999998</v>
      </c>
      <c r="CL264" s="574"/>
      <c r="CM264" s="575"/>
      <c r="CN264" s="576">
        <f t="shared" si="703"/>
        <v>0</v>
      </c>
      <c r="CO264" s="577">
        <f t="shared" si="703"/>
        <v>0</v>
      </c>
      <c r="CP264" s="576">
        <f t="shared" si="704"/>
        <v>2.7126080000000004</v>
      </c>
      <c r="CQ264" s="577">
        <f t="shared" si="704"/>
        <v>2.7524684684684684</v>
      </c>
      <c r="CR264" s="576">
        <f t="shared" si="705"/>
        <v>1356.3040000000001</v>
      </c>
      <c r="CS264" s="577">
        <f t="shared" si="705"/>
        <v>1833.144</v>
      </c>
      <c r="CT264" s="574"/>
      <c r="CU264" s="575"/>
      <c r="CV264" s="576">
        <f t="shared" si="706"/>
        <v>0</v>
      </c>
      <c r="CW264" s="577">
        <f t="shared" si="706"/>
        <v>0</v>
      </c>
      <c r="CX264" s="574"/>
      <c r="CY264" s="575"/>
      <c r="CZ264" s="576">
        <f t="shared" si="707"/>
        <v>0</v>
      </c>
      <c r="DA264" s="577">
        <f t="shared" si="707"/>
        <v>0</v>
      </c>
      <c r="DB264" s="574"/>
      <c r="DC264" s="575"/>
      <c r="DD264" s="576">
        <f t="shared" si="708"/>
        <v>0</v>
      </c>
      <c r="DE264" s="577">
        <f t="shared" si="708"/>
        <v>0</v>
      </c>
      <c r="DF264" s="576">
        <f t="shared" si="709"/>
        <v>0</v>
      </c>
      <c r="DG264" s="577">
        <f t="shared" si="709"/>
        <v>0</v>
      </c>
      <c r="DH264" s="576">
        <f t="shared" si="710"/>
        <v>0</v>
      </c>
      <c r="DI264" s="577">
        <f t="shared" si="710"/>
        <v>0</v>
      </c>
      <c r="DJ264" s="576">
        <f t="shared" si="711"/>
        <v>500</v>
      </c>
      <c r="DK264" s="577">
        <f t="shared" si="711"/>
        <v>666</v>
      </c>
      <c r="DL264" s="576">
        <f t="shared" si="711"/>
        <v>0</v>
      </c>
      <c r="DM264" s="577">
        <f t="shared" si="711"/>
        <v>0</v>
      </c>
      <c r="DN264" s="576">
        <f t="shared" si="712"/>
        <v>2.7126080000000004</v>
      </c>
      <c r="DO264" s="577">
        <f t="shared" si="712"/>
        <v>2.7524684684684684</v>
      </c>
      <c r="DP264" s="576">
        <f t="shared" si="713"/>
        <v>1356.3040000000001</v>
      </c>
      <c r="DQ264" s="577">
        <f t="shared" si="713"/>
        <v>1833.144</v>
      </c>
      <c r="DR264" s="576">
        <f t="shared" si="714"/>
        <v>0</v>
      </c>
      <c r="DS264" s="577">
        <f t="shared" si="714"/>
        <v>0</v>
      </c>
      <c r="DT264" s="576">
        <f t="shared" si="715"/>
        <v>0</v>
      </c>
      <c r="DU264" s="577">
        <f t="shared" si="715"/>
        <v>0</v>
      </c>
      <c r="DV264" s="574">
        <v>43</v>
      </c>
      <c r="DW264" s="575">
        <v>43</v>
      </c>
      <c r="DX264" s="576">
        <f t="shared" si="716"/>
        <v>0</v>
      </c>
      <c r="DY264" s="577">
        <f t="shared" si="716"/>
        <v>0</v>
      </c>
      <c r="DZ264" s="574">
        <v>45</v>
      </c>
      <c r="EA264" s="575">
        <v>49</v>
      </c>
      <c r="EB264" s="576">
        <f t="shared" si="717"/>
        <v>0</v>
      </c>
      <c r="EC264" s="577">
        <f t="shared" si="717"/>
        <v>0</v>
      </c>
      <c r="ED264" s="574"/>
      <c r="EE264" s="575"/>
      <c r="EF264" s="576">
        <f t="shared" si="718"/>
        <v>0</v>
      </c>
      <c r="EG264" s="577">
        <f t="shared" si="718"/>
        <v>0</v>
      </c>
      <c r="EH264" s="576">
        <f t="shared" si="719"/>
        <v>88</v>
      </c>
      <c r="EI264" s="577">
        <f t="shared" si="719"/>
        <v>92</v>
      </c>
      <c r="EJ264" s="576">
        <f t="shared" si="720"/>
        <v>0</v>
      </c>
      <c r="EK264" s="577">
        <f t="shared" si="720"/>
        <v>0</v>
      </c>
      <c r="EL264" s="574">
        <v>4.8220000000000001</v>
      </c>
      <c r="EM264" s="575">
        <v>5.4880000000000004</v>
      </c>
      <c r="EN264" s="576">
        <f t="shared" si="721"/>
        <v>207.346</v>
      </c>
      <c r="EO264" s="577">
        <f t="shared" si="721"/>
        <v>235.98400000000001</v>
      </c>
      <c r="EP264" s="574">
        <v>9</v>
      </c>
      <c r="EQ264" s="575">
        <v>8.8710000000000004</v>
      </c>
      <c r="ER264" s="576">
        <f t="shared" si="722"/>
        <v>405</v>
      </c>
      <c r="ES264" s="577">
        <f t="shared" si="722"/>
        <v>434.67900000000003</v>
      </c>
      <c r="ET264" s="574"/>
      <c r="EU264" s="575"/>
      <c r="EV264" s="576">
        <f t="shared" si="723"/>
        <v>0</v>
      </c>
      <c r="EW264" s="577">
        <f t="shared" si="723"/>
        <v>0</v>
      </c>
      <c r="EX264" s="576">
        <f t="shared" si="724"/>
        <v>6.958477272727273</v>
      </c>
      <c r="EY264" s="577">
        <f t="shared" si="724"/>
        <v>7.2898152173913049</v>
      </c>
      <c r="EZ264" s="576">
        <f t="shared" si="725"/>
        <v>612.346</v>
      </c>
      <c r="FA264" s="577">
        <f t="shared" si="725"/>
        <v>670.66300000000001</v>
      </c>
      <c r="FB264" s="574"/>
      <c r="FC264" s="575"/>
      <c r="FD264" s="576">
        <f t="shared" si="726"/>
        <v>0</v>
      </c>
      <c r="FE264" s="577">
        <f t="shared" si="726"/>
        <v>0</v>
      </c>
      <c r="FF264" s="574"/>
      <c r="FG264" s="575"/>
      <c r="FH264" s="576">
        <f t="shared" si="727"/>
        <v>0</v>
      </c>
      <c r="FI264" s="577">
        <f t="shared" si="727"/>
        <v>0</v>
      </c>
      <c r="FJ264" s="574"/>
      <c r="FK264" s="575"/>
      <c r="FL264" s="576">
        <f t="shared" si="728"/>
        <v>0</v>
      </c>
      <c r="FM264" s="577">
        <f t="shared" si="728"/>
        <v>0</v>
      </c>
      <c r="FN264" s="576">
        <f t="shared" si="729"/>
        <v>0</v>
      </c>
      <c r="FO264" s="577">
        <f t="shared" si="729"/>
        <v>0</v>
      </c>
      <c r="FP264" s="576">
        <f t="shared" si="730"/>
        <v>0</v>
      </c>
      <c r="FQ264" s="577">
        <f t="shared" si="730"/>
        <v>0</v>
      </c>
      <c r="FR264" s="574">
        <v>239</v>
      </c>
      <c r="FS264" s="575">
        <v>222</v>
      </c>
      <c r="FT264" s="576">
        <f t="shared" si="731"/>
        <v>0</v>
      </c>
      <c r="FU264" s="577">
        <f t="shared" si="731"/>
        <v>0</v>
      </c>
      <c r="FV264" s="574">
        <v>3.2160000000000002</v>
      </c>
      <c r="FW264" s="575">
        <v>2.609</v>
      </c>
      <c r="FX264" s="576">
        <f t="shared" si="732"/>
        <v>768.62400000000002</v>
      </c>
      <c r="FY264" s="577">
        <f t="shared" si="732"/>
        <v>579.19799999999998</v>
      </c>
      <c r="FZ264" s="574"/>
      <c r="GA264" s="575"/>
      <c r="GB264" s="576">
        <f t="shared" si="733"/>
        <v>0</v>
      </c>
      <c r="GC264" s="577">
        <f t="shared" si="733"/>
        <v>0</v>
      </c>
      <c r="GD264" s="576">
        <f t="shared" si="734"/>
        <v>491</v>
      </c>
      <c r="GE264" s="577">
        <f t="shared" si="734"/>
        <v>647</v>
      </c>
      <c r="GF264" s="576">
        <f t="shared" si="734"/>
        <v>0</v>
      </c>
      <c r="GG264" s="577">
        <f t="shared" si="734"/>
        <v>0</v>
      </c>
      <c r="GH264" s="576">
        <f t="shared" si="735"/>
        <v>1336.306</v>
      </c>
      <c r="GI264" s="577">
        <f t="shared" si="735"/>
        <v>1802.1559999999999</v>
      </c>
      <c r="GJ264" s="576" t="str">
        <f t="shared" si="736"/>
        <v/>
      </c>
      <c r="GK264" s="577" t="str">
        <f t="shared" si="736"/>
        <v/>
      </c>
      <c r="GL264" s="576">
        <f t="shared" si="737"/>
        <v>97</v>
      </c>
      <c r="GM264" s="577">
        <f t="shared" si="737"/>
        <v>111</v>
      </c>
      <c r="GN264" s="576">
        <f t="shared" si="737"/>
        <v>0</v>
      </c>
      <c r="GO264" s="577">
        <f t="shared" si="737"/>
        <v>0</v>
      </c>
      <c r="GP264" s="576">
        <f t="shared" si="738"/>
        <v>632.34400000000005</v>
      </c>
      <c r="GQ264" s="577">
        <f t="shared" si="738"/>
        <v>701.65100000000007</v>
      </c>
      <c r="GR264" s="576">
        <f t="shared" si="739"/>
        <v>0</v>
      </c>
      <c r="GS264" s="577">
        <f t="shared" si="739"/>
        <v>0</v>
      </c>
      <c r="GT264" s="576">
        <f t="shared" si="740"/>
        <v>588</v>
      </c>
      <c r="GU264" s="577">
        <f t="shared" si="740"/>
        <v>758</v>
      </c>
      <c r="GV264" s="576">
        <f t="shared" si="740"/>
        <v>0</v>
      </c>
      <c r="GW264" s="577">
        <f t="shared" si="740"/>
        <v>0</v>
      </c>
      <c r="GX264" s="576">
        <f t="shared" si="741"/>
        <v>1968.65</v>
      </c>
      <c r="GY264" s="577">
        <f t="shared" si="741"/>
        <v>2503.8069999999998</v>
      </c>
      <c r="GZ264" s="576" t="str">
        <f t="shared" si="741"/>
        <v/>
      </c>
      <c r="HA264" s="577" t="str">
        <f t="shared" si="741"/>
        <v/>
      </c>
      <c r="HB264" s="576">
        <f t="shared" si="742"/>
        <v>0</v>
      </c>
      <c r="HC264" s="577">
        <f t="shared" si="742"/>
        <v>0</v>
      </c>
      <c r="HD264" s="576">
        <f t="shared" si="742"/>
        <v>0</v>
      </c>
      <c r="HE264" s="577">
        <f t="shared" si="742"/>
        <v>0</v>
      </c>
      <c r="HF264" s="576" t="str">
        <f t="shared" si="743"/>
        <v/>
      </c>
      <c r="HG264" s="577" t="str">
        <f t="shared" si="743"/>
        <v/>
      </c>
      <c r="HH264" s="576" t="str">
        <f t="shared" si="744"/>
        <v/>
      </c>
      <c r="HI264" s="577" t="str">
        <f t="shared" si="744"/>
        <v/>
      </c>
      <c r="HJ264" s="576">
        <f t="shared" si="745"/>
        <v>2737.2740000000003</v>
      </c>
      <c r="HK264" s="577">
        <f t="shared" si="745"/>
        <v>3083.0049999999997</v>
      </c>
      <c r="HL264" s="576" t="str">
        <f t="shared" si="746"/>
        <v/>
      </c>
      <c r="HM264" s="577" t="str">
        <f t="shared" si="746"/>
        <v/>
      </c>
    </row>
    <row r="265" spans="1:221" ht="15">
      <c r="A265" s="593" t="s">
        <v>615</v>
      </c>
      <c r="B265" s="112" t="s">
        <v>635</v>
      </c>
      <c r="C265" s="113"/>
      <c r="D265" s="111">
        <v>221908</v>
      </c>
      <c r="E265" s="111">
        <v>9</v>
      </c>
      <c r="F265" s="574">
        <v>892</v>
      </c>
      <c r="G265" s="575">
        <v>923</v>
      </c>
      <c r="H265" s="574"/>
      <c r="I265" s="575"/>
      <c r="J265" s="576">
        <f t="shared" si="679"/>
        <v>892</v>
      </c>
      <c r="K265" s="577">
        <f t="shared" si="679"/>
        <v>923</v>
      </c>
      <c r="L265" s="574"/>
      <c r="M265" s="575"/>
      <c r="N265" s="576">
        <f t="shared" si="680"/>
        <v>892</v>
      </c>
      <c r="O265" s="577">
        <f t="shared" si="680"/>
        <v>923</v>
      </c>
      <c r="P265" s="581">
        <f t="shared" si="680"/>
        <v>0</v>
      </c>
      <c r="Q265" s="582">
        <f t="shared" si="680"/>
        <v>0</v>
      </c>
      <c r="R265" s="574">
        <v>3</v>
      </c>
      <c r="S265" s="575">
        <v>0</v>
      </c>
      <c r="T265" s="576">
        <f t="shared" si="681"/>
        <v>0</v>
      </c>
      <c r="U265" s="577">
        <f t="shared" si="681"/>
        <v>0</v>
      </c>
      <c r="V265" s="574">
        <v>0</v>
      </c>
      <c r="W265" s="575">
        <v>0</v>
      </c>
      <c r="X265" s="576">
        <f t="shared" si="682"/>
        <v>0</v>
      </c>
      <c r="Y265" s="577">
        <f t="shared" si="682"/>
        <v>0</v>
      </c>
      <c r="Z265" s="574"/>
      <c r="AA265" s="575"/>
      <c r="AB265" s="576">
        <f t="shared" si="683"/>
        <v>0</v>
      </c>
      <c r="AC265" s="577">
        <f t="shared" si="683"/>
        <v>0</v>
      </c>
      <c r="AD265" s="576">
        <f t="shared" si="684"/>
        <v>3</v>
      </c>
      <c r="AE265" s="577">
        <f t="shared" si="684"/>
        <v>0</v>
      </c>
      <c r="AF265" s="576">
        <f t="shared" si="685"/>
        <v>0</v>
      </c>
      <c r="AG265" s="577">
        <f t="shared" si="685"/>
        <v>0</v>
      </c>
      <c r="AH265" s="574">
        <v>3.444</v>
      </c>
      <c r="AI265" s="575">
        <v>0</v>
      </c>
      <c r="AJ265" s="576">
        <f t="shared" si="686"/>
        <v>10.332000000000001</v>
      </c>
      <c r="AK265" s="577">
        <f t="shared" si="686"/>
        <v>0</v>
      </c>
      <c r="AL265" s="574">
        <v>0</v>
      </c>
      <c r="AM265" s="575">
        <v>0</v>
      </c>
      <c r="AN265" s="576">
        <f t="shared" si="687"/>
        <v>0</v>
      </c>
      <c r="AO265" s="577">
        <f t="shared" si="687"/>
        <v>0</v>
      </c>
      <c r="AP265" s="574"/>
      <c r="AQ265" s="575"/>
      <c r="AR265" s="576">
        <f t="shared" si="688"/>
        <v>0</v>
      </c>
      <c r="AS265" s="577">
        <f t="shared" si="688"/>
        <v>0</v>
      </c>
      <c r="AT265" s="576">
        <f t="shared" si="689"/>
        <v>3.4440000000000004</v>
      </c>
      <c r="AU265" s="577">
        <f t="shared" si="689"/>
        <v>0</v>
      </c>
      <c r="AV265" s="576">
        <f t="shared" si="690"/>
        <v>10.332000000000001</v>
      </c>
      <c r="AW265" s="577">
        <f t="shared" si="690"/>
        <v>0</v>
      </c>
      <c r="AX265" s="574"/>
      <c r="AY265" s="575"/>
      <c r="AZ265" s="576">
        <f t="shared" si="691"/>
        <v>0</v>
      </c>
      <c r="BA265" s="577">
        <f t="shared" si="691"/>
        <v>0</v>
      </c>
      <c r="BB265" s="574"/>
      <c r="BC265" s="575"/>
      <c r="BD265" s="576">
        <f t="shared" si="692"/>
        <v>0</v>
      </c>
      <c r="BE265" s="577">
        <f t="shared" si="692"/>
        <v>0</v>
      </c>
      <c r="BF265" s="574"/>
      <c r="BG265" s="575"/>
      <c r="BH265" s="576">
        <f t="shared" si="693"/>
        <v>0</v>
      </c>
      <c r="BI265" s="577">
        <f t="shared" si="693"/>
        <v>0</v>
      </c>
      <c r="BJ265" s="576">
        <f t="shared" si="694"/>
        <v>0</v>
      </c>
      <c r="BK265" s="577">
        <f t="shared" si="694"/>
        <v>0</v>
      </c>
      <c r="BL265" s="576">
        <f t="shared" si="695"/>
        <v>0</v>
      </c>
      <c r="BM265" s="577">
        <f t="shared" si="695"/>
        <v>0</v>
      </c>
      <c r="BN265" s="574">
        <v>386</v>
      </c>
      <c r="BO265" s="575">
        <v>453</v>
      </c>
      <c r="BP265" s="576">
        <f t="shared" si="696"/>
        <v>0</v>
      </c>
      <c r="BQ265" s="577">
        <f t="shared" si="696"/>
        <v>0</v>
      </c>
      <c r="BR265" s="574">
        <v>66</v>
      </c>
      <c r="BS265" s="575">
        <v>49</v>
      </c>
      <c r="BT265" s="576">
        <f t="shared" si="697"/>
        <v>0</v>
      </c>
      <c r="BU265" s="577">
        <f t="shared" si="697"/>
        <v>0</v>
      </c>
      <c r="BV265" s="574"/>
      <c r="BW265" s="575"/>
      <c r="BX265" s="576">
        <f t="shared" si="698"/>
        <v>0</v>
      </c>
      <c r="BY265" s="577">
        <f t="shared" si="698"/>
        <v>0</v>
      </c>
      <c r="BZ265" s="576">
        <f t="shared" si="699"/>
        <v>452</v>
      </c>
      <c r="CA265" s="577">
        <f t="shared" si="699"/>
        <v>502</v>
      </c>
      <c r="CB265" s="576">
        <f t="shared" si="700"/>
        <v>0</v>
      </c>
      <c r="CC265" s="577">
        <f t="shared" si="700"/>
        <v>0</v>
      </c>
      <c r="CD265" s="574">
        <v>3.948</v>
      </c>
      <c r="CE265" s="575">
        <v>3.3359999999999999</v>
      </c>
      <c r="CF265" s="576">
        <f t="shared" si="701"/>
        <v>1523.9279999999999</v>
      </c>
      <c r="CG265" s="577">
        <f t="shared" si="701"/>
        <v>1511.2079999999999</v>
      </c>
      <c r="CH265" s="574">
        <v>5.3890000000000002</v>
      </c>
      <c r="CI265" s="575">
        <v>5.306</v>
      </c>
      <c r="CJ265" s="576">
        <f t="shared" si="702"/>
        <v>355.67400000000004</v>
      </c>
      <c r="CK265" s="577">
        <f t="shared" si="702"/>
        <v>259.99400000000003</v>
      </c>
      <c r="CL265" s="574"/>
      <c r="CM265" s="575"/>
      <c r="CN265" s="576">
        <f t="shared" si="703"/>
        <v>0</v>
      </c>
      <c r="CO265" s="577">
        <f t="shared" si="703"/>
        <v>0</v>
      </c>
      <c r="CP265" s="576">
        <f t="shared" si="704"/>
        <v>4.1584115044247785</v>
      </c>
      <c r="CQ265" s="577">
        <f t="shared" si="704"/>
        <v>3.5282908366533858</v>
      </c>
      <c r="CR265" s="576">
        <f t="shared" si="705"/>
        <v>1879.6019999999999</v>
      </c>
      <c r="CS265" s="577">
        <f t="shared" si="705"/>
        <v>1771.2019999999998</v>
      </c>
      <c r="CT265" s="574"/>
      <c r="CU265" s="575"/>
      <c r="CV265" s="576">
        <f t="shared" si="706"/>
        <v>0</v>
      </c>
      <c r="CW265" s="577">
        <f t="shared" si="706"/>
        <v>0</v>
      </c>
      <c r="CX265" s="574"/>
      <c r="CY265" s="575"/>
      <c r="CZ265" s="576">
        <f t="shared" si="707"/>
        <v>0</v>
      </c>
      <c r="DA265" s="577">
        <f t="shared" si="707"/>
        <v>0</v>
      </c>
      <c r="DB265" s="574"/>
      <c r="DC265" s="575"/>
      <c r="DD265" s="576">
        <f t="shared" si="708"/>
        <v>0</v>
      </c>
      <c r="DE265" s="577">
        <f t="shared" si="708"/>
        <v>0</v>
      </c>
      <c r="DF265" s="576">
        <f t="shared" si="709"/>
        <v>0</v>
      </c>
      <c r="DG265" s="577">
        <f t="shared" si="709"/>
        <v>0</v>
      </c>
      <c r="DH265" s="576">
        <f t="shared" si="710"/>
        <v>0</v>
      </c>
      <c r="DI265" s="577">
        <f t="shared" si="710"/>
        <v>0</v>
      </c>
      <c r="DJ265" s="576">
        <f t="shared" si="711"/>
        <v>455</v>
      </c>
      <c r="DK265" s="577">
        <f t="shared" si="711"/>
        <v>502</v>
      </c>
      <c r="DL265" s="576">
        <f t="shared" si="711"/>
        <v>0</v>
      </c>
      <c r="DM265" s="577">
        <f t="shared" si="711"/>
        <v>0</v>
      </c>
      <c r="DN265" s="576">
        <f t="shared" si="712"/>
        <v>4.1537010989010987</v>
      </c>
      <c r="DO265" s="577">
        <f t="shared" si="712"/>
        <v>3.5282908366533858</v>
      </c>
      <c r="DP265" s="576">
        <f t="shared" si="713"/>
        <v>1889.934</v>
      </c>
      <c r="DQ265" s="577">
        <f t="shared" si="713"/>
        <v>1771.2019999999998</v>
      </c>
      <c r="DR265" s="576">
        <f t="shared" si="714"/>
        <v>0</v>
      </c>
      <c r="DS265" s="577">
        <f t="shared" si="714"/>
        <v>0</v>
      </c>
      <c r="DT265" s="576">
        <f t="shared" si="715"/>
        <v>0</v>
      </c>
      <c r="DU265" s="577">
        <f t="shared" si="715"/>
        <v>0</v>
      </c>
      <c r="DV265" s="574">
        <v>54</v>
      </c>
      <c r="DW265" s="575">
        <v>64</v>
      </c>
      <c r="DX265" s="576">
        <f t="shared" si="716"/>
        <v>0</v>
      </c>
      <c r="DY265" s="577">
        <f t="shared" si="716"/>
        <v>0</v>
      </c>
      <c r="DZ265" s="574">
        <v>37</v>
      </c>
      <c r="EA265" s="575">
        <v>38</v>
      </c>
      <c r="EB265" s="576">
        <f t="shared" si="717"/>
        <v>0</v>
      </c>
      <c r="EC265" s="577">
        <f t="shared" si="717"/>
        <v>0</v>
      </c>
      <c r="ED265" s="574"/>
      <c r="EE265" s="575"/>
      <c r="EF265" s="576">
        <f t="shared" si="718"/>
        <v>0</v>
      </c>
      <c r="EG265" s="577">
        <f t="shared" si="718"/>
        <v>0</v>
      </c>
      <c r="EH265" s="576">
        <f t="shared" si="719"/>
        <v>91</v>
      </c>
      <c r="EI265" s="577">
        <f t="shared" si="719"/>
        <v>102</v>
      </c>
      <c r="EJ265" s="576">
        <f t="shared" si="720"/>
        <v>0</v>
      </c>
      <c r="EK265" s="577">
        <f t="shared" si="720"/>
        <v>0</v>
      </c>
      <c r="EL265" s="574">
        <v>7.0060000000000002</v>
      </c>
      <c r="EM265" s="575">
        <v>6.62</v>
      </c>
      <c r="EN265" s="576">
        <f t="shared" si="721"/>
        <v>378.32400000000001</v>
      </c>
      <c r="EO265" s="577">
        <f t="shared" si="721"/>
        <v>423.68</v>
      </c>
      <c r="EP265" s="574">
        <v>8.7119999999999997</v>
      </c>
      <c r="EQ265" s="575">
        <v>9.9740000000000002</v>
      </c>
      <c r="ER265" s="576">
        <f t="shared" si="722"/>
        <v>322.34399999999999</v>
      </c>
      <c r="ES265" s="577">
        <f t="shared" si="722"/>
        <v>379.012</v>
      </c>
      <c r="ET265" s="574"/>
      <c r="EU265" s="575"/>
      <c r="EV265" s="576">
        <f t="shared" si="723"/>
        <v>0</v>
      </c>
      <c r="EW265" s="577">
        <f t="shared" si="723"/>
        <v>0</v>
      </c>
      <c r="EX265" s="576">
        <f t="shared" si="724"/>
        <v>7.699648351648352</v>
      </c>
      <c r="EY265" s="577">
        <f t="shared" si="724"/>
        <v>7.8695294117647059</v>
      </c>
      <c r="EZ265" s="576">
        <f t="shared" si="725"/>
        <v>700.66800000000001</v>
      </c>
      <c r="FA265" s="577">
        <f t="shared" si="725"/>
        <v>802.69200000000001</v>
      </c>
      <c r="FB265" s="574"/>
      <c r="FC265" s="575"/>
      <c r="FD265" s="576">
        <f t="shared" si="726"/>
        <v>0</v>
      </c>
      <c r="FE265" s="577">
        <f t="shared" si="726"/>
        <v>0</v>
      </c>
      <c r="FF265" s="574"/>
      <c r="FG265" s="575"/>
      <c r="FH265" s="576">
        <f t="shared" si="727"/>
        <v>0</v>
      </c>
      <c r="FI265" s="577">
        <f t="shared" si="727"/>
        <v>0</v>
      </c>
      <c r="FJ265" s="574"/>
      <c r="FK265" s="575"/>
      <c r="FL265" s="576">
        <f t="shared" si="728"/>
        <v>0</v>
      </c>
      <c r="FM265" s="577">
        <f t="shared" si="728"/>
        <v>0</v>
      </c>
      <c r="FN265" s="576">
        <f t="shared" si="729"/>
        <v>0</v>
      </c>
      <c r="FO265" s="577">
        <f t="shared" si="729"/>
        <v>0</v>
      </c>
      <c r="FP265" s="576">
        <f t="shared" si="730"/>
        <v>0</v>
      </c>
      <c r="FQ265" s="577">
        <f t="shared" si="730"/>
        <v>0</v>
      </c>
      <c r="FR265" s="574">
        <v>346</v>
      </c>
      <c r="FS265" s="575">
        <v>319</v>
      </c>
      <c r="FT265" s="576">
        <f t="shared" si="731"/>
        <v>0</v>
      </c>
      <c r="FU265" s="577">
        <f t="shared" si="731"/>
        <v>0</v>
      </c>
      <c r="FV265" s="574">
        <v>4.3979999999999997</v>
      </c>
      <c r="FW265" s="575">
        <v>3.7</v>
      </c>
      <c r="FX265" s="576">
        <f t="shared" si="732"/>
        <v>1521.7079999999999</v>
      </c>
      <c r="FY265" s="577">
        <f t="shared" si="732"/>
        <v>1180.3</v>
      </c>
      <c r="FZ265" s="574"/>
      <c r="GA265" s="575"/>
      <c r="GB265" s="576">
        <f t="shared" si="733"/>
        <v>0</v>
      </c>
      <c r="GC265" s="577">
        <f t="shared" si="733"/>
        <v>0</v>
      </c>
      <c r="GD265" s="576">
        <f t="shared" si="734"/>
        <v>443</v>
      </c>
      <c r="GE265" s="577">
        <f t="shared" si="734"/>
        <v>517</v>
      </c>
      <c r="GF265" s="576">
        <f t="shared" si="734"/>
        <v>0</v>
      </c>
      <c r="GG265" s="577">
        <f t="shared" si="734"/>
        <v>0</v>
      </c>
      <c r="GH265" s="576">
        <f t="shared" si="735"/>
        <v>1912.5840000000001</v>
      </c>
      <c r="GI265" s="577">
        <f t="shared" si="735"/>
        <v>1934.8879999999999</v>
      </c>
      <c r="GJ265" s="576" t="str">
        <f t="shared" si="736"/>
        <v/>
      </c>
      <c r="GK265" s="577" t="str">
        <f t="shared" si="736"/>
        <v/>
      </c>
      <c r="GL265" s="576">
        <f t="shared" si="737"/>
        <v>103</v>
      </c>
      <c r="GM265" s="577">
        <f t="shared" si="737"/>
        <v>87</v>
      </c>
      <c r="GN265" s="576">
        <f t="shared" si="737"/>
        <v>0</v>
      </c>
      <c r="GO265" s="577">
        <f t="shared" si="737"/>
        <v>0</v>
      </c>
      <c r="GP265" s="576">
        <f t="shared" si="738"/>
        <v>678.01800000000003</v>
      </c>
      <c r="GQ265" s="577">
        <f t="shared" si="738"/>
        <v>639.00600000000009</v>
      </c>
      <c r="GR265" s="576">
        <f t="shared" si="739"/>
        <v>0</v>
      </c>
      <c r="GS265" s="577">
        <f t="shared" si="739"/>
        <v>0</v>
      </c>
      <c r="GT265" s="576">
        <f t="shared" si="740"/>
        <v>546</v>
      </c>
      <c r="GU265" s="577">
        <f t="shared" si="740"/>
        <v>604</v>
      </c>
      <c r="GV265" s="576">
        <f t="shared" si="740"/>
        <v>0</v>
      </c>
      <c r="GW265" s="577">
        <f t="shared" si="740"/>
        <v>0</v>
      </c>
      <c r="GX265" s="576">
        <f t="shared" si="741"/>
        <v>2590.6019999999999</v>
      </c>
      <c r="GY265" s="577">
        <f t="shared" si="741"/>
        <v>2573.8940000000002</v>
      </c>
      <c r="GZ265" s="576" t="str">
        <f t="shared" si="741"/>
        <v/>
      </c>
      <c r="HA265" s="577" t="str">
        <f t="shared" si="741"/>
        <v/>
      </c>
      <c r="HB265" s="576">
        <f t="shared" si="742"/>
        <v>0</v>
      </c>
      <c r="HC265" s="577">
        <f t="shared" si="742"/>
        <v>0</v>
      </c>
      <c r="HD265" s="576">
        <f t="shared" si="742"/>
        <v>0</v>
      </c>
      <c r="HE265" s="577">
        <f t="shared" si="742"/>
        <v>0</v>
      </c>
      <c r="HF265" s="576" t="str">
        <f t="shared" si="743"/>
        <v/>
      </c>
      <c r="HG265" s="577" t="str">
        <f t="shared" si="743"/>
        <v/>
      </c>
      <c r="HH265" s="576" t="str">
        <f t="shared" si="744"/>
        <v/>
      </c>
      <c r="HI265" s="577" t="str">
        <f t="shared" si="744"/>
        <v/>
      </c>
      <c r="HJ265" s="576">
        <f t="shared" si="745"/>
        <v>4112.3099999999995</v>
      </c>
      <c r="HK265" s="577">
        <f t="shared" si="745"/>
        <v>3754.1939999999995</v>
      </c>
      <c r="HL265" s="576" t="str">
        <f t="shared" si="746"/>
        <v/>
      </c>
      <c r="HM265" s="577" t="str">
        <f t="shared" si="746"/>
        <v/>
      </c>
    </row>
    <row r="266" spans="1:221" ht="15">
      <c r="A266" s="593" t="s">
        <v>615</v>
      </c>
      <c r="B266" s="112" t="s">
        <v>636</v>
      </c>
      <c r="C266" s="113"/>
      <c r="D266" s="111">
        <v>221397</v>
      </c>
      <c r="E266" s="111">
        <v>9</v>
      </c>
      <c r="F266" s="574">
        <v>894</v>
      </c>
      <c r="G266" s="575">
        <v>939</v>
      </c>
      <c r="H266" s="574"/>
      <c r="I266" s="575"/>
      <c r="J266" s="576">
        <f t="shared" si="679"/>
        <v>894</v>
      </c>
      <c r="K266" s="577">
        <f t="shared" si="679"/>
        <v>939</v>
      </c>
      <c r="L266" s="574"/>
      <c r="M266" s="575"/>
      <c r="N266" s="576">
        <f t="shared" si="680"/>
        <v>893</v>
      </c>
      <c r="O266" s="577">
        <f t="shared" si="680"/>
        <v>939</v>
      </c>
      <c r="P266" s="581">
        <f t="shared" si="680"/>
        <v>0</v>
      </c>
      <c r="Q266" s="582">
        <f t="shared" si="680"/>
        <v>0</v>
      </c>
      <c r="R266" s="574">
        <v>3</v>
      </c>
      <c r="S266" s="575">
        <v>0</v>
      </c>
      <c r="T266" s="576">
        <f t="shared" si="681"/>
        <v>0</v>
      </c>
      <c r="U266" s="577">
        <f t="shared" si="681"/>
        <v>0</v>
      </c>
      <c r="V266" s="574">
        <v>0</v>
      </c>
      <c r="W266" s="575">
        <v>1</v>
      </c>
      <c r="X266" s="576">
        <f t="shared" si="682"/>
        <v>0</v>
      </c>
      <c r="Y266" s="577">
        <f t="shared" si="682"/>
        <v>0</v>
      </c>
      <c r="Z266" s="574"/>
      <c r="AA266" s="575"/>
      <c r="AB266" s="576">
        <f t="shared" si="683"/>
        <v>0</v>
      </c>
      <c r="AC266" s="577">
        <f t="shared" si="683"/>
        <v>0</v>
      </c>
      <c r="AD266" s="576">
        <f t="shared" si="684"/>
        <v>3</v>
      </c>
      <c r="AE266" s="577">
        <f t="shared" si="684"/>
        <v>1</v>
      </c>
      <c r="AF266" s="576">
        <f t="shared" si="685"/>
        <v>0</v>
      </c>
      <c r="AG266" s="577">
        <f t="shared" si="685"/>
        <v>0</v>
      </c>
      <c r="AH266" s="574">
        <v>6.8890000000000002</v>
      </c>
      <c r="AI266" s="575">
        <v>0</v>
      </c>
      <c r="AJ266" s="576">
        <f t="shared" si="686"/>
        <v>20.667000000000002</v>
      </c>
      <c r="AK266" s="577">
        <f t="shared" si="686"/>
        <v>0</v>
      </c>
      <c r="AL266" s="574">
        <v>0</v>
      </c>
      <c r="AM266" s="575">
        <v>6.3330000000000002</v>
      </c>
      <c r="AN266" s="576">
        <f t="shared" si="687"/>
        <v>0</v>
      </c>
      <c r="AO266" s="577">
        <f t="shared" si="687"/>
        <v>6.3330000000000002</v>
      </c>
      <c r="AP266" s="574"/>
      <c r="AQ266" s="575"/>
      <c r="AR266" s="576">
        <f t="shared" si="688"/>
        <v>0</v>
      </c>
      <c r="AS266" s="577">
        <f t="shared" si="688"/>
        <v>0</v>
      </c>
      <c r="AT266" s="576">
        <f t="shared" si="689"/>
        <v>6.8890000000000002</v>
      </c>
      <c r="AU266" s="577">
        <f t="shared" si="689"/>
        <v>6.3330000000000002</v>
      </c>
      <c r="AV266" s="576">
        <f t="shared" si="690"/>
        <v>20.667000000000002</v>
      </c>
      <c r="AW266" s="577">
        <f t="shared" si="690"/>
        <v>6.3330000000000002</v>
      </c>
      <c r="AX266" s="574"/>
      <c r="AY266" s="575"/>
      <c r="AZ266" s="576">
        <f t="shared" si="691"/>
        <v>0</v>
      </c>
      <c r="BA266" s="577">
        <f t="shared" si="691"/>
        <v>0</v>
      </c>
      <c r="BB266" s="574"/>
      <c r="BC266" s="575"/>
      <c r="BD266" s="576">
        <f t="shared" si="692"/>
        <v>0</v>
      </c>
      <c r="BE266" s="577">
        <f t="shared" si="692"/>
        <v>0</v>
      </c>
      <c r="BF266" s="574"/>
      <c r="BG266" s="575"/>
      <c r="BH266" s="576">
        <f t="shared" si="693"/>
        <v>0</v>
      </c>
      <c r="BI266" s="577">
        <f t="shared" si="693"/>
        <v>0</v>
      </c>
      <c r="BJ266" s="576">
        <f t="shared" si="694"/>
        <v>0</v>
      </c>
      <c r="BK266" s="577">
        <f t="shared" si="694"/>
        <v>0</v>
      </c>
      <c r="BL266" s="576">
        <f t="shared" si="695"/>
        <v>0</v>
      </c>
      <c r="BM266" s="577">
        <f t="shared" si="695"/>
        <v>0</v>
      </c>
      <c r="BN266" s="574">
        <v>290</v>
      </c>
      <c r="BO266" s="575">
        <v>296</v>
      </c>
      <c r="BP266" s="576">
        <f t="shared" si="696"/>
        <v>0</v>
      </c>
      <c r="BQ266" s="577">
        <f t="shared" si="696"/>
        <v>0</v>
      </c>
      <c r="BR266" s="574">
        <v>75</v>
      </c>
      <c r="BS266" s="575">
        <v>57</v>
      </c>
      <c r="BT266" s="576">
        <f t="shared" si="697"/>
        <v>0</v>
      </c>
      <c r="BU266" s="577">
        <f t="shared" si="697"/>
        <v>0</v>
      </c>
      <c r="BV266" s="574"/>
      <c r="BW266" s="575"/>
      <c r="BX266" s="576">
        <f t="shared" si="698"/>
        <v>0</v>
      </c>
      <c r="BY266" s="577">
        <f t="shared" si="698"/>
        <v>0</v>
      </c>
      <c r="BZ266" s="576">
        <f t="shared" si="699"/>
        <v>365</v>
      </c>
      <c r="CA266" s="577">
        <f t="shared" si="699"/>
        <v>353</v>
      </c>
      <c r="CB266" s="576">
        <f t="shared" si="700"/>
        <v>0</v>
      </c>
      <c r="CC266" s="577">
        <f t="shared" si="700"/>
        <v>0</v>
      </c>
      <c r="CD266" s="574">
        <v>4.431</v>
      </c>
      <c r="CE266" s="575">
        <v>4.3250000000000002</v>
      </c>
      <c r="CF266" s="576">
        <f t="shared" si="701"/>
        <v>1284.99</v>
      </c>
      <c r="CG266" s="577">
        <f t="shared" si="701"/>
        <v>1280.2</v>
      </c>
      <c r="CH266" s="574">
        <v>4.9470000000000001</v>
      </c>
      <c r="CI266" s="575">
        <v>5.7309999999999999</v>
      </c>
      <c r="CJ266" s="576">
        <f t="shared" si="702"/>
        <v>371.02499999999998</v>
      </c>
      <c r="CK266" s="577">
        <f t="shared" si="702"/>
        <v>326.66699999999997</v>
      </c>
      <c r="CL266" s="574"/>
      <c r="CM266" s="575"/>
      <c r="CN266" s="576">
        <f t="shared" si="703"/>
        <v>0</v>
      </c>
      <c r="CO266" s="577">
        <f t="shared" si="703"/>
        <v>0</v>
      </c>
      <c r="CP266" s="576">
        <f t="shared" si="704"/>
        <v>4.5370273972602737</v>
      </c>
      <c r="CQ266" s="577">
        <f t="shared" si="704"/>
        <v>4.5520311614730877</v>
      </c>
      <c r="CR266" s="576">
        <f t="shared" si="705"/>
        <v>1656.0149999999999</v>
      </c>
      <c r="CS266" s="577">
        <f t="shared" si="705"/>
        <v>1606.867</v>
      </c>
      <c r="CT266" s="574"/>
      <c r="CU266" s="575"/>
      <c r="CV266" s="576">
        <f t="shared" si="706"/>
        <v>0</v>
      </c>
      <c r="CW266" s="577">
        <f t="shared" si="706"/>
        <v>0</v>
      </c>
      <c r="CX266" s="574"/>
      <c r="CY266" s="575"/>
      <c r="CZ266" s="576">
        <f t="shared" si="707"/>
        <v>0</v>
      </c>
      <c r="DA266" s="577">
        <f t="shared" si="707"/>
        <v>0</v>
      </c>
      <c r="DB266" s="574"/>
      <c r="DC266" s="575"/>
      <c r="DD266" s="576">
        <f t="shared" si="708"/>
        <v>0</v>
      </c>
      <c r="DE266" s="577">
        <f t="shared" si="708"/>
        <v>0</v>
      </c>
      <c r="DF266" s="576">
        <f t="shared" si="709"/>
        <v>0</v>
      </c>
      <c r="DG266" s="577">
        <f t="shared" si="709"/>
        <v>0</v>
      </c>
      <c r="DH266" s="576">
        <f t="shared" si="710"/>
        <v>0</v>
      </c>
      <c r="DI266" s="577">
        <f t="shared" si="710"/>
        <v>0</v>
      </c>
      <c r="DJ266" s="576">
        <f t="shared" si="711"/>
        <v>368</v>
      </c>
      <c r="DK266" s="577">
        <f t="shared" si="711"/>
        <v>354</v>
      </c>
      <c r="DL266" s="576">
        <f t="shared" si="711"/>
        <v>0</v>
      </c>
      <c r="DM266" s="577">
        <f t="shared" si="711"/>
        <v>0</v>
      </c>
      <c r="DN266" s="576">
        <f t="shared" si="712"/>
        <v>4.5562010869565208</v>
      </c>
      <c r="DO266" s="577">
        <f t="shared" si="712"/>
        <v>4.5570621468926555</v>
      </c>
      <c r="DP266" s="576">
        <f t="shared" si="713"/>
        <v>1676.6819999999996</v>
      </c>
      <c r="DQ266" s="577">
        <f t="shared" si="713"/>
        <v>1613.2</v>
      </c>
      <c r="DR266" s="576">
        <f t="shared" si="714"/>
        <v>0</v>
      </c>
      <c r="DS266" s="577">
        <f t="shared" si="714"/>
        <v>0</v>
      </c>
      <c r="DT266" s="576">
        <f t="shared" si="715"/>
        <v>0</v>
      </c>
      <c r="DU266" s="577">
        <f t="shared" si="715"/>
        <v>0</v>
      </c>
      <c r="DV266" s="574">
        <v>48</v>
      </c>
      <c r="DW266" s="575">
        <v>50</v>
      </c>
      <c r="DX266" s="576">
        <f t="shared" si="716"/>
        <v>0</v>
      </c>
      <c r="DY266" s="577">
        <f t="shared" si="716"/>
        <v>0</v>
      </c>
      <c r="DZ266" s="574">
        <v>63</v>
      </c>
      <c r="EA266" s="575">
        <v>83</v>
      </c>
      <c r="EB266" s="576">
        <f t="shared" si="717"/>
        <v>0</v>
      </c>
      <c r="EC266" s="577">
        <f t="shared" si="717"/>
        <v>0</v>
      </c>
      <c r="ED266" s="574"/>
      <c r="EE266" s="575"/>
      <c r="EF266" s="576">
        <f t="shared" si="718"/>
        <v>0</v>
      </c>
      <c r="EG266" s="577">
        <f t="shared" si="718"/>
        <v>0</v>
      </c>
      <c r="EH266" s="576">
        <f t="shared" si="719"/>
        <v>111</v>
      </c>
      <c r="EI266" s="577">
        <f t="shared" si="719"/>
        <v>133</v>
      </c>
      <c r="EJ266" s="576">
        <f t="shared" si="720"/>
        <v>0</v>
      </c>
      <c r="EK266" s="577">
        <f t="shared" si="720"/>
        <v>0</v>
      </c>
      <c r="EL266" s="574">
        <v>5.8890000000000002</v>
      </c>
      <c r="EM266" s="575">
        <v>5.9470000000000001</v>
      </c>
      <c r="EN266" s="576">
        <f t="shared" si="721"/>
        <v>282.67200000000003</v>
      </c>
      <c r="EO266" s="577">
        <f t="shared" si="721"/>
        <v>297.35000000000002</v>
      </c>
      <c r="EP266" s="574">
        <v>9.5340000000000007</v>
      </c>
      <c r="EQ266" s="575">
        <v>8.3940000000000001</v>
      </c>
      <c r="ER266" s="576">
        <f t="shared" si="722"/>
        <v>600.64200000000005</v>
      </c>
      <c r="ES266" s="577">
        <f t="shared" si="722"/>
        <v>696.702</v>
      </c>
      <c r="ET266" s="574"/>
      <c r="EU266" s="575"/>
      <c r="EV266" s="576">
        <f t="shared" si="723"/>
        <v>0</v>
      </c>
      <c r="EW266" s="577">
        <f t="shared" si="723"/>
        <v>0</v>
      </c>
      <c r="EX266" s="576">
        <f t="shared" si="724"/>
        <v>7.9577837837837846</v>
      </c>
      <c r="EY266" s="577">
        <f t="shared" si="724"/>
        <v>7.474075187969925</v>
      </c>
      <c r="EZ266" s="576">
        <f t="shared" si="725"/>
        <v>883.31400000000008</v>
      </c>
      <c r="FA266" s="577">
        <f t="shared" si="725"/>
        <v>994.05200000000002</v>
      </c>
      <c r="FB266" s="574"/>
      <c r="FC266" s="575"/>
      <c r="FD266" s="576">
        <f t="shared" si="726"/>
        <v>0</v>
      </c>
      <c r="FE266" s="577">
        <f t="shared" si="726"/>
        <v>0</v>
      </c>
      <c r="FF266" s="574"/>
      <c r="FG266" s="575"/>
      <c r="FH266" s="576">
        <f t="shared" si="727"/>
        <v>0</v>
      </c>
      <c r="FI266" s="577">
        <f t="shared" si="727"/>
        <v>0</v>
      </c>
      <c r="FJ266" s="574"/>
      <c r="FK266" s="575"/>
      <c r="FL266" s="576">
        <f t="shared" si="728"/>
        <v>0</v>
      </c>
      <c r="FM266" s="577">
        <f t="shared" si="728"/>
        <v>0</v>
      </c>
      <c r="FN266" s="576">
        <f t="shared" si="729"/>
        <v>0</v>
      </c>
      <c r="FO266" s="577">
        <f t="shared" si="729"/>
        <v>0</v>
      </c>
      <c r="FP266" s="576">
        <f t="shared" si="730"/>
        <v>0</v>
      </c>
      <c r="FQ266" s="577">
        <f t="shared" si="730"/>
        <v>0</v>
      </c>
      <c r="FR266" s="574">
        <v>414</v>
      </c>
      <c r="FS266" s="575">
        <v>452</v>
      </c>
      <c r="FT266" s="576">
        <f t="shared" si="731"/>
        <v>0</v>
      </c>
      <c r="FU266" s="577">
        <f t="shared" si="731"/>
        <v>0</v>
      </c>
      <c r="FV266" s="574">
        <v>2.5470000000000002</v>
      </c>
      <c r="FW266" s="575">
        <v>3.3929999999999998</v>
      </c>
      <c r="FX266" s="576">
        <f t="shared" si="732"/>
        <v>1054.4580000000001</v>
      </c>
      <c r="FY266" s="577">
        <f t="shared" si="732"/>
        <v>1533.636</v>
      </c>
      <c r="FZ266" s="574"/>
      <c r="GA266" s="575"/>
      <c r="GB266" s="576">
        <f t="shared" si="733"/>
        <v>0</v>
      </c>
      <c r="GC266" s="577">
        <f t="shared" si="733"/>
        <v>0</v>
      </c>
      <c r="GD266" s="576">
        <f t="shared" si="734"/>
        <v>341</v>
      </c>
      <c r="GE266" s="577">
        <f t="shared" si="734"/>
        <v>346</v>
      </c>
      <c r="GF266" s="576">
        <f t="shared" si="734"/>
        <v>0</v>
      </c>
      <c r="GG266" s="577">
        <f t="shared" si="734"/>
        <v>0</v>
      </c>
      <c r="GH266" s="576">
        <f t="shared" si="735"/>
        <v>1588.329</v>
      </c>
      <c r="GI266" s="577">
        <f t="shared" si="735"/>
        <v>1577.5500000000002</v>
      </c>
      <c r="GJ266" s="576" t="str">
        <f t="shared" si="736"/>
        <v/>
      </c>
      <c r="GK266" s="577" t="str">
        <f t="shared" si="736"/>
        <v/>
      </c>
      <c r="GL266" s="576">
        <f t="shared" si="737"/>
        <v>138</v>
      </c>
      <c r="GM266" s="577">
        <f t="shared" si="737"/>
        <v>141</v>
      </c>
      <c r="GN266" s="576">
        <f t="shared" si="737"/>
        <v>0</v>
      </c>
      <c r="GO266" s="577">
        <f t="shared" si="737"/>
        <v>0</v>
      </c>
      <c r="GP266" s="576">
        <f t="shared" si="738"/>
        <v>971.66700000000003</v>
      </c>
      <c r="GQ266" s="577">
        <f t="shared" si="738"/>
        <v>1029.702</v>
      </c>
      <c r="GR266" s="576">
        <f t="shared" si="739"/>
        <v>0</v>
      </c>
      <c r="GS266" s="577">
        <f t="shared" si="739"/>
        <v>0</v>
      </c>
      <c r="GT266" s="576">
        <f t="shared" si="740"/>
        <v>479</v>
      </c>
      <c r="GU266" s="577">
        <f t="shared" si="740"/>
        <v>487</v>
      </c>
      <c r="GV266" s="576">
        <f t="shared" si="740"/>
        <v>0</v>
      </c>
      <c r="GW266" s="577">
        <f t="shared" si="740"/>
        <v>0</v>
      </c>
      <c r="GX266" s="576">
        <f t="shared" si="741"/>
        <v>2559.9960000000001</v>
      </c>
      <c r="GY266" s="577">
        <f t="shared" si="741"/>
        <v>2607.2520000000004</v>
      </c>
      <c r="GZ266" s="576" t="str">
        <f t="shared" si="741"/>
        <v/>
      </c>
      <c r="HA266" s="577" t="str">
        <f t="shared" si="741"/>
        <v/>
      </c>
      <c r="HB266" s="576">
        <f t="shared" si="742"/>
        <v>0</v>
      </c>
      <c r="HC266" s="577">
        <f t="shared" si="742"/>
        <v>0</v>
      </c>
      <c r="HD266" s="576">
        <f t="shared" si="742"/>
        <v>0</v>
      </c>
      <c r="HE266" s="577">
        <f t="shared" si="742"/>
        <v>0</v>
      </c>
      <c r="HF266" s="576" t="str">
        <f t="shared" si="743"/>
        <v/>
      </c>
      <c r="HG266" s="577" t="str">
        <f t="shared" si="743"/>
        <v/>
      </c>
      <c r="HH266" s="576" t="str">
        <f t="shared" si="744"/>
        <v/>
      </c>
      <c r="HI266" s="577" t="str">
        <f t="shared" si="744"/>
        <v/>
      </c>
      <c r="HJ266" s="576">
        <f t="shared" si="745"/>
        <v>3614.4539999999997</v>
      </c>
      <c r="HK266" s="577">
        <f t="shared" si="745"/>
        <v>4140.8879999999999</v>
      </c>
      <c r="HL266" s="576" t="str">
        <f t="shared" si="746"/>
        <v/>
      </c>
      <c r="HM266" s="577" t="str">
        <f t="shared" si="746"/>
        <v/>
      </c>
    </row>
    <row r="267" spans="1:221" ht="15">
      <c r="A267" s="593" t="s">
        <v>615</v>
      </c>
      <c r="B267" s="112" t="s">
        <v>637</v>
      </c>
      <c r="C267" s="113"/>
      <c r="D267" s="111">
        <v>222062</v>
      </c>
      <c r="E267" s="111">
        <v>9</v>
      </c>
      <c r="F267" s="574">
        <v>836</v>
      </c>
      <c r="G267" s="575">
        <v>855</v>
      </c>
      <c r="H267" s="574"/>
      <c r="I267" s="575"/>
      <c r="J267" s="576">
        <f t="shared" si="679"/>
        <v>836</v>
      </c>
      <c r="K267" s="577">
        <f t="shared" si="679"/>
        <v>855</v>
      </c>
      <c r="L267" s="574"/>
      <c r="M267" s="575"/>
      <c r="N267" s="576">
        <f t="shared" si="680"/>
        <v>836</v>
      </c>
      <c r="O267" s="577">
        <f t="shared" si="680"/>
        <v>855</v>
      </c>
      <c r="P267" s="581">
        <f t="shared" si="680"/>
        <v>0</v>
      </c>
      <c r="Q267" s="582">
        <f t="shared" si="680"/>
        <v>0</v>
      </c>
      <c r="R267" s="574">
        <v>1</v>
      </c>
      <c r="S267" s="575">
        <v>0</v>
      </c>
      <c r="T267" s="576">
        <f t="shared" si="681"/>
        <v>0</v>
      </c>
      <c r="U267" s="577">
        <f t="shared" si="681"/>
        <v>0</v>
      </c>
      <c r="V267" s="574">
        <v>1</v>
      </c>
      <c r="W267" s="575">
        <v>0</v>
      </c>
      <c r="X267" s="576">
        <f t="shared" si="682"/>
        <v>0</v>
      </c>
      <c r="Y267" s="577">
        <f t="shared" si="682"/>
        <v>0</v>
      </c>
      <c r="Z267" s="574"/>
      <c r="AA267" s="575"/>
      <c r="AB267" s="576">
        <f t="shared" si="683"/>
        <v>0</v>
      </c>
      <c r="AC267" s="577">
        <f t="shared" si="683"/>
        <v>0</v>
      </c>
      <c r="AD267" s="576">
        <f t="shared" si="684"/>
        <v>2</v>
      </c>
      <c r="AE267" s="577">
        <f t="shared" si="684"/>
        <v>0</v>
      </c>
      <c r="AF267" s="576">
        <f t="shared" si="685"/>
        <v>0</v>
      </c>
      <c r="AG267" s="577">
        <f t="shared" si="685"/>
        <v>0</v>
      </c>
      <c r="AH267" s="574">
        <v>6.3330000000000002</v>
      </c>
      <c r="AI267" s="575">
        <v>0</v>
      </c>
      <c r="AJ267" s="576">
        <f t="shared" si="686"/>
        <v>6.3330000000000002</v>
      </c>
      <c r="AK267" s="577">
        <f t="shared" si="686"/>
        <v>0</v>
      </c>
      <c r="AL267" s="574">
        <v>3.3330000000000002</v>
      </c>
      <c r="AM267" s="575">
        <v>0</v>
      </c>
      <c r="AN267" s="576">
        <f t="shared" si="687"/>
        <v>3.3330000000000002</v>
      </c>
      <c r="AO267" s="577">
        <f t="shared" si="687"/>
        <v>0</v>
      </c>
      <c r="AP267" s="574"/>
      <c r="AQ267" s="575"/>
      <c r="AR267" s="576">
        <f t="shared" si="688"/>
        <v>0</v>
      </c>
      <c r="AS267" s="577">
        <f t="shared" si="688"/>
        <v>0</v>
      </c>
      <c r="AT267" s="576">
        <f t="shared" si="689"/>
        <v>4.8330000000000002</v>
      </c>
      <c r="AU267" s="577">
        <f t="shared" si="689"/>
        <v>0</v>
      </c>
      <c r="AV267" s="576">
        <f t="shared" si="690"/>
        <v>9.6660000000000004</v>
      </c>
      <c r="AW267" s="577">
        <f t="shared" si="690"/>
        <v>0</v>
      </c>
      <c r="AX267" s="574"/>
      <c r="AY267" s="575"/>
      <c r="AZ267" s="576">
        <f t="shared" si="691"/>
        <v>0</v>
      </c>
      <c r="BA267" s="577">
        <f t="shared" si="691"/>
        <v>0</v>
      </c>
      <c r="BB267" s="574"/>
      <c r="BC267" s="575"/>
      <c r="BD267" s="576">
        <f t="shared" si="692"/>
        <v>0</v>
      </c>
      <c r="BE267" s="577">
        <f t="shared" si="692"/>
        <v>0</v>
      </c>
      <c r="BF267" s="574"/>
      <c r="BG267" s="575"/>
      <c r="BH267" s="576">
        <f t="shared" si="693"/>
        <v>0</v>
      </c>
      <c r="BI267" s="577">
        <f t="shared" si="693"/>
        <v>0</v>
      </c>
      <c r="BJ267" s="576">
        <f t="shared" si="694"/>
        <v>0</v>
      </c>
      <c r="BK267" s="577">
        <f t="shared" si="694"/>
        <v>0</v>
      </c>
      <c r="BL267" s="576">
        <f t="shared" si="695"/>
        <v>0</v>
      </c>
      <c r="BM267" s="577">
        <f t="shared" si="695"/>
        <v>0</v>
      </c>
      <c r="BN267" s="574">
        <v>377</v>
      </c>
      <c r="BO267" s="575">
        <v>395</v>
      </c>
      <c r="BP267" s="576">
        <f t="shared" si="696"/>
        <v>0</v>
      </c>
      <c r="BQ267" s="577">
        <f t="shared" si="696"/>
        <v>0</v>
      </c>
      <c r="BR267" s="574">
        <v>43</v>
      </c>
      <c r="BS267" s="575">
        <v>36</v>
      </c>
      <c r="BT267" s="576">
        <f t="shared" si="697"/>
        <v>0</v>
      </c>
      <c r="BU267" s="577">
        <f t="shared" si="697"/>
        <v>0</v>
      </c>
      <c r="BV267" s="574"/>
      <c r="BW267" s="575"/>
      <c r="BX267" s="576">
        <f t="shared" si="698"/>
        <v>0</v>
      </c>
      <c r="BY267" s="577">
        <f t="shared" si="698"/>
        <v>0</v>
      </c>
      <c r="BZ267" s="576">
        <f t="shared" si="699"/>
        <v>420</v>
      </c>
      <c r="CA267" s="577">
        <f t="shared" si="699"/>
        <v>431</v>
      </c>
      <c r="CB267" s="576">
        <f t="shared" si="700"/>
        <v>0</v>
      </c>
      <c r="CC267" s="577">
        <f t="shared" si="700"/>
        <v>0</v>
      </c>
      <c r="CD267" s="574">
        <v>3.8279999999999998</v>
      </c>
      <c r="CE267" s="575">
        <v>3.2040000000000002</v>
      </c>
      <c r="CF267" s="576">
        <f t="shared" si="701"/>
        <v>1443.1559999999999</v>
      </c>
      <c r="CG267" s="577">
        <f t="shared" si="701"/>
        <v>1265.5800000000002</v>
      </c>
      <c r="CH267" s="574">
        <v>4.907</v>
      </c>
      <c r="CI267" s="575">
        <v>5.8239999999999998</v>
      </c>
      <c r="CJ267" s="576">
        <f t="shared" si="702"/>
        <v>211.001</v>
      </c>
      <c r="CK267" s="577">
        <f t="shared" si="702"/>
        <v>209.66399999999999</v>
      </c>
      <c r="CL267" s="574"/>
      <c r="CM267" s="575"/>
      <c r="CN267" s="576">
        <f t="shared" si="703"/>
        <v>0</v>
      </c>
      <c r="CO267" s="577">
        <f t="shared" si="703"/>
        <v>0</v>
      </c>
      <c r="CP267" s="576">
        <f t="shared" si="704"/>
        <v>3.9384690476190474</v>
      </c>
      <c r="CQ267" s="577">
        <f t="shared" si="704"/>
        <v>3.4228399071925759</v>
      </c>
      <c r="CR267" s="576">
        <f t="shared" si="705"/>
        <v>1654.1569999999999</v>
      </c>
      <c r="CS267" s="577">
        <f t="shared" si="705"/>
        <v>1475.2440000000001</v>
      </c>
      <c r="CT267" s="574"/>
      <c r="CU267" s="575"/>
      <c r="CV267" s="576">
        <f t="shared" si="706"/>
        <v>0</v>
      </c>
      <c r="CW267" s="577">
        <f t="shared" si="706"/>
        <v>0</v>
      </c>
      <c r="CX267" s="574"/>
      <c r="CY267" s="575"/>
      <c r="CZ267" s="576">
        <f t="shared" si="707"/>
        <v>0</v>
      </c>
      <c r="DA267" s="577">
        <f t="shared" si="707"/>
        <v>0</v>
      </c>
      <c r="DB267" s="574"/>
      <c r="DC267" s="575"/>
      <c r="DD267" s="576">
        <f t="shared" si="708"/>
        <v>0</v>
      </c>
      <c r="DE267" s="577">
        <f t="shared" si="708"/>
        <v>0</v>
      </c>
      <c r="DF267" s="576">
        <f t="shared" si="709"/>
        <v>0</v>
      </c>
      <c r="DG267" s="577">
        <f t="shared" si="709"/>
        <v>0</v>
      </c>
      <c r="DH267" s="576">
        <f t="shared" si="710"/>
        <v>0</v>
      </c>
      <c r="DI267" s="577">
        <f t="shared" si="710"/>
        <v>0</v>
      </c>
      <c r="DJ267" s="576">
        <f t="shared" si="711"/>
        <v>422</v>
      </c>
      <c r="DK267" s="577">
        <f t="shared" si="711"/>
        <v>431</v>
      </c>
      <c r="DL267" s="576">
        <f t="shared" si="711"/>
        <v>0</v>
      </c>
      <c r="DM267" s="577">
        <f t="shared" si="711"/>
        <v>0</v>
      </c>
      <c r="DN267" s="576">
        <f t="shared" si="712"/>
        <v>3.9427085308056871</v>
      </c>
      <c r="DO267" s="577">
        <f t="shared" si="712"/>
        <v>3.4228399071925759</v>
      </c>
      <c r="DP267" s="576">
        <f t="shared" si="713"/>
        <v>1663.8229999999999</v>
      </c>
      <c r="DQ267" s="577">
        <f t="shared" si="713"/>
        <v>1475.2440000000001</v>
      </c>
      <c r="DR267" s="576">
        <f t="shared" si="714"/>
        <v>0</v>
      </c>
      <c r="DS267" s="577">
        <f t="shared" si="714"/>
        <v>0</v>
      </c>
      <c r="DT267" s="576">
        <f t="shared" si="715"/>
        <v>0</v>
      </c>
      <c r="DU267" s="577">
        <f t="shared" si="715"/>
        <v>0</v>
      </c>
      <c r="DV267" s="574">
        <v>39</v>
      </c>
      <c r="DW267" s="575">
        <v>28</v>
      </c>
      <c r="DX267" s="576">
        <f t="shared" si="716"/>
        <v>0</v>
      </c>
      <c r="DY267" s="577">
        <f t="shared" si="716"/>
        <v>0</v>
      </c>
      <c r="DZ267" s="574">
        <v>36</v>
      </c>
      <c r="EA267" s="575">
        <v>24</v>
      </c>
      <c r="EB267" s="576">
        <f t="shared" si="717"/>
        <v>0</v>
      </c>
      <c r="EC267" s="577">
        <f t="shared" si="717"/>
        <v>0</v>
      </c>
      <c r="ED267" s="574"/>
      <c r="EE267" s="575"/>
      <c r="EF267" s="576">
        <f t="shared" si="718"/>
        <v>0</v>
      </c>
      <c r="EG267" s="577">
        <f t="shared" si="718"/>
        <v>0</v>
      </c>
      <c r="EH267" s="576">
        <f t="shared" si="719"/>
        <v>75</v>
      </c>
      <c r="EI267" s="577">
        <f t="shared" si="719"/>
        <v>52</v>
      </c>
      <c r="EJ267" s="576">
        <f t="shared" si="720"/>
        <v>0</v>
      </c>
      <c r="EK267" s="577">
        <f t="shared" si="720"/>
        <v>0</v>
      </c>
      <c r="EL267" s="574">
        <v>6.12</v>
      </c>
      <c r="EM267" s="575">
        <v>5.7619999999999996</v>
      </c>
      <c r="EN267" s="576">
        <f t="shared" si="721"/>
        <v>238.68</v>
      </c>
      <c r="EO267" s="577">
        <f t="shared" si="721"/>
        <v>161.33599999999998</v>
      </c>
      <c r="EP267" s="574">
        <v>7.4260000000000002</v>
      </c>
      <c r="EQ267" s="575">
        <v>8.875</v>
      </c>
      <c r="ER267" s="576">
        <f t="shared" si="722"/>
        <v>267.33600000000001</v>
      </c>
      <c r="ES267" s="577">
        <f t="shared" si="722"/>
        <v>213</v>
      </c>
      <c r="ET267" s="574"/>
      <c r="EU267" s="575"/>
      <c r="EV267" s="576">
        <f t="shared" si="723"/>
        <v>0</v>
      </c>
      <c r="EW267" s="577">
        <f t="shared" si="723"/>
        <v>0</v>
      </c>
      <c r="EX267" s="576">
        <f t="shared" si="724"/>
        <v>6.74688</v>
      </c>
      <c r="EY267" s="577">
        <f t="shared" si="724"/>
        <v>7.1987692307692308</v>
      </c>
      <c r="EZ267" s="576">
        <f t="shared" si="725"/>
        <v>506.01600000000002</v>
      </c>
      <c r="FA267" s="577">
        <f t="shared" si="725"/>
        <v>374.33600000000001</v>
      </c>
      <c r="FB267" s="574"/>
      <c r="FC267" s="575"/>
      <c r="FD267" s="576">
        <f t="shared" si="726"/>
        <v>0</v>
      </c>
      <c r="FE267" s="577">
        <f t="shared" si="726"/>
        <v>0</v>
      </c>
      <c r="FF267" s="574"/>
      <c r="FG267" s="575"/>
      <c r="FH267" s="576">
        <f t="shared" si="727"/>
        <v>0</v>
      </c>
      <c r="FI267" s="577">
        <f t="shared" si="727"/>
        <v>0</v>
      </c>
      <c r="FJ267" s="574"/>
      <c r="FK267" s="575"/>
      <c r="FL267" s="576">
        <f t="shared" si="728"/>
        <v>0</v>
      </c>
      <c r="FM267" s="577">
        <f t="shared" si="728"/>
        <v>0</v>
      </c>
      <c r="FN267" s="576">
        <f t="shared" si="729"/>
        <v>0</v>
      </c>
      <c r="FO267" s="577">
        <f t="shared" si="729"/>
        <v>0</v>
      </c>
      <c r="FP267" s="576">
        <f t="shared" si="730"/>
        <v>0</v>
      </c>
      <c r="FQ267" s="577">
        <f t="shared" si="730"/>
        <v>0</v>
      </c>
      <c r="FR267" s="574">
        <v>339</v>
      </c>
      <c r="FS267" s="575">
        <v>372</v>
      </c>
      <c r="FT267" s="576">
        <f t="shared" si="731"/>
        <v>0</v>
      </c>
      <c r="FU267" s="577">
        <f t="shared" si="731"/>
        <v>0</v>
      </c>
      <c r="FV267" s="574">
        <v>4.9139999999999997</v>
      </c>
      <c r="FW267" s="575">
        <v>4.2300000000000004</v>
      </c>
      <c r="FX267" s="576">
        <f t="shared" si="732"/>
        <v>1665.846</v>
      </c>
      <c r="FY267" s="577">
        <f t="shared" si="732"/>
        <v>1573.5600000000002</v>
      </c>
      <c r="FZ267" s="574"/>
      <c r="GA267" s="575"/>
      <c r="GB267" s="576">
        <f t="shared" si="733"/>
        <v>0</v>
      </c>
      <c r="GC267" s="577">
        <f t="shared" si="733"/>
        <v>0</v>
      </c>
      <c r="GD267" s="576">
        <f t="shared" si="734"/>
        <v>417</v>
      </c>
      <c r="GE267" s="577">
        <f t="shared" si="734"/>
        <v>423</v>
      </c>
      <c r="GF267" s="576">
        <f t="shared" si="734"/>
        <v>0</v>
      </c>
      <c r="GG267" s="577">
        <f t="shared" si="734"/>
        <v>0</v>
      </c>
      <c r="GH267" s="576">
        <f t="shared" si="735"/>
        <v>1688.1690000000001</v>
      </c>
      <c r="GI267" s="577">
        <f t="shared" si="735"/>
        <v>1426.9160000000002</v>
      </c>
      <c r="GJ267" s="576" t="str">
        <f t="shared" si="736"/>
        <v/>
      </c>
      <c r="GK267" s="577" t="str">
        <f t="shared" si="736"/>
        <v/>
      </c>
      <c r="GL267" s="576">
        <f t="shared" si="737"/>
        <v>80</v>
      </c>
      <c r="GM267" s="577">
        <f t="shared" si="737"/>
        <v>60</v>
      </c>
      <c r="GN267" s="576">
        <f t="shared" si="737"/>
        <v>0</v>
      </c>
      <c r="GO267" s="577">
        <f t="shared" si="737"/>
        <v>0</v>
      </c>
      <c r="GP267" s="576">
        <f t="shared" si="738"/>
        <v>481.67</v>
      </c>
      <c r="GQ267" s="577">
        <f t="shared" si="738"/>
        <v>422.66399999999999</v>
      </c>
      <c r="GR267" s="576">
        <f t="shared" si="739"/>
        <v>0</v>
      </c>
      <c r="GS267" s="577">
        <f t="shared" si="739"/>
        <v>0</v>
      </c>
      <c r="GT267" s="576">
        <f t="shared" si="740"/>
        <v>497</v>
      </c>
      <c r="GU267" s="577">
        <f t="shared" si="740"/>
        <v>483</v>
      </c>
      <c r="GV267" s="576">
        <f t="shared" si="740"/>
        <v>0</v>
      </c>
      <c r="GW267" s="577">
        <f t="shared" si="740"/>
        <v>0</v>
      </c>
      <c r="GX267" s="576">
        <f t="shared" si="741"/>
        <v>2169.8389999999999</v>
      </c>
      <c r="GY267" s="577">
        <f t="shared" si="741"/>
        <v>1849.5800000000002</v>
      </c>
      <c r="GZ267" s="576" t="str">
        <f t="shared" si="741"/>
        <v/>
      </c>
      <c r="HA267" s="577" t="str">
        <f t="shared" si="741"/>
        <v/>
      </c>
      <c r="HB267" s="576">
        <f t="shared" si="742"/>
        <v>0</v>
      </c>
      <c r="HC267" s="577">
        <f t="shared" si="742"/>
        <v>0</v>
      </c>
      <c r="HD267" s="576">
        <f t="shared" si="742"/>
        <v>0</v>
      </c>
      <c r="HE267" s="577">
        <f t="shared" si="742"/>
        <v>0</v>
      </c>
      <c r="HF267" s="576" t="str">
        <f t="shared" si="743"/>
        <v/>
      </c>
      <c r="HG267" s="577" t="str">
        <f t="shared" si="743"/>
        <v/>
      </c>
      <c r="HH267" s="576" t="str">
        <f t="shared" si="744"/>
        <v/>
      </c>
      <c r="HI267" s="577" t="str">
        <f t="shared" si="744"/>
        <v/>
      </c>
      <c r="HJ267" s="576">
        <f t="shared" si="745"/>
        <v>3835.6849999999999</v>
      </c>
      <c r="HK267" s="577">
        <f t="shared" si="745"/>
        <v>3423.1400000000003</v>
      </c>
      <c r="HL267" s="576" t="str">
        <f t="shared" si="746"/>
        <v/>
      </c>
      <c r="HM267" s="577" t="str">
        <f t="shared" si="746"/>
        <v/>
      </c>
    </row>
    <row r="268" spans="1:221" s="26" customFormat="1" ht="15" customHeight="1">
      <c r="A268" s="593" t="s">
        <v>615</v>
      </c>
      <c r="B268" s="112" t="s">
        <v>632</v>
      </c>
      <c r="C268" s="114"/>
      <c r="D268" s="111">
        <v>220057</v>
      </c>
      <c r="E268" s="111">
        <v>10</v>
      </c>
      <c r="F268" s="574">
        <v>297</v>
      </c>
      <c r="G268" s="575">
        <v>358</v>
      </c>
      <c r="H268" s="574"/>
      <c r="I268" s="575"/>
      <c r="J268" s="576">
        <f t="shared" si="679"/>
        <v>297</v>
      </c>
      <c r="K268" s="577">
        <f t="shared" si="679"/>
        <v>358</v>
      </c>
      <c r="L268" s="574"/>
      <c r="M268" s="575"/>
      <c r="N268" s="576">
        <f t="shared" si="680"/>
        <v>297</v>
      </c>
      <c r="O268" s="577">
        <f t="shared" si="680"/>
        <v>358</v>
      </c>
      <c r="P268" s="581">
        <f t="shared" si="680"/>
        <v>0</v>
      </c>
      <c r="Q268" s="582">
        <f t="shared" si="680"/>
        <v>0</v>
      </c>
      <c r="R268" s="574">
        <v>0</v>
      </c>
      <c r="S268" s="575">
        <v>1</v>
      </c>
      <c r="T268" s="576">
        <f t="shared" si="681"/>
        <v>0</v>
      </c>
      <c r="U268" s="577">
        <f t="shared" si="681"/>
        <v>0</v>
      </c>
      <c r="V268" s="574">
        <v>0</v>
      </c>
      <c r="W268" s="575">
        <v>0</v>
      </c>
      <c r="X268" s="576">
        <f t="shared" si="682"/>
        <v>0</v>
      </c>
      <c r="Y268" s="577">
        <f t="shared" si="682"/>
        <v>0</v>
      </c>
      <c r="Z268" s="574"/>
      <c r="AA268" s="575"/>
      <c r="AB268" s="576">
        <f t="shared" si="683"/>
        <v>0</v>
      </c>
      <c r="AC268" s="577">
        <f t="shared" si="683"/>
        <v>0</v>
      </c>
      <c r="AD268" s="576">
        <f t="shared" si="684"/>
        <v>0</v>
      </c>
      <c r="AE268" s="577">
        <f t="shared" si="684"/>
        <v>1</v>
      </c>
      <c r="AF268" s="576">
        <f t="shared" si="685"/>
        <v>0</v>
      </c>
      <c r="AG268" s="577">
        <f t="shared" si="685"/>
        <v>0</v>
      </c>
      <c r="AH268" s="574">
        <v>0</v>
      </c>
      <c r="AI268" s="575">
        <v>3.6669999999999998</v>
      </c>
      <c r="AJ268" s="576">
        <f t="shared" si="686"/>
        <v>0</v>
      </c>
      <c r="AK268" s="577">
        <f t="shared" si="686"/>
        <v>3.6669999999999998</v>
      </c>
      <c r="AL268" s="574">
        <v>0</v>
      </c>
      <c r="AM268" s="575">
        <v>0</v>
      </c>
      <c r="AN268" s="576">
        <f t="shared" si="687"/>
        <v>0</v>
      </c>
      <c r="AO268" s="577">
        <f t="shared" si="687"/>
        <v>0</v>
      </c>
      <c r="AP268" s="574"/>
      <c r="AQ268" s="575"/>
      <c r="AR268" s="576">
        <f t="shared" si="688"/>
        <v>0</v>
      </c>
      <c r="AS268" s="577">
        <f t="shared" si="688"/>
        <v>0</v>
      </c>
      <c r="AT268" s="576">
        <f t="shared" si="689"/>
        <v>0</v>
      </c>
      <c r="AU268" s="577">
        <f t="shared" si="689"/>
        <v>3.6669999999999998</v>
      </c>
      <c r="AV268" s="576">
        <f t="shared" si="690"/>
        <v>0</v>
      </c>
      <c r="AW268" s="577">
        <f t="shared" si="690"/>
        <v>3.6669999999999998</v>
      </c>
      <c r="AX268" s="574"/>
      <c r="AY268" s="575"/>
      <c r="AZ268" s="576">
        <f t="shared" si="691"/>
        <v>0</v>
      </c>
      <c r="BA268" s="577">
        <f t="shared" si="691"/>
        <v>0</v>
      </c>
      <c r="BB268" s="574"/>
      <c r="BC268" s="575"/>
      <c r="BD268" s="576">
        <f t="shared" si="692"/>
        <v>0</v>
      </c>
      <c r="BE268" s="577">
        <f t="shared" si="692"/>
        <v>0</v>
      </c>
      <c r="BF268" s="574"/>
      <c r="BG268" s="575"/>
      <c r="BH268" s="576">
        <f t="shared" si="693"/>
        <v>0</v>
      </c>
      <c r="BI268" s="577">
        <f t="shared" si="693"/>
        <v>0</v>
      </c>
      <c r="BJ268" s="576">
        <f t="shared" si="694"/>
        <v>0</v>
      </c>
      <c r="BK268" s="577">
        <f t="shared" si="694"/>
        <v>0</v>
      </c>
      <c r="BL268" s="576">
        <f t="shared" si="695"/>
        <v>0</v>
      </c>
      <c r="BM268" s="577">
        <f t="shared" si="695"/>
        <v>0</v>
      </c>
      <c r="BN268" s="574">
        <v>110</v>
      </c>
      <c r="BO268" s="575">
        <v>134</v>
      </c>
      <c r="BP268" s="576">
        <f t="shared" si="696"/>
        <v>0</v>
      </c>
      <c r="BQ268" s="577">
        <f t="shared" si="696"/>
        <v>0</v>
      </c>
      <c r="BR268" s="574">
        <v>29</v>
      </c>
      <c r="BS268" s="575">
        <v>24</v>
      </c>
      <c r="BT268" s="576">
        <f t="shared" si="697"/>
        <v>0</v>
      </c>
      <c r="BU268" s="577">
        <f t="shared" si="697"/>
        <v>0</v>
      </c>
      <c r="BV268" s="574"/>
      <c r="BW268" s="575"/>
      <c r="BX268" s="576">
        <f t="shared" si="698"/>
        <v>0</v>
      </c>
      <c r="BY268" s="577">
        <f t="shared" si="698"/>
        <v>0</v>
      </c>
      <c r="BZ268" s="576">
        <f t="shared" si="699"/>
        <v>139</v>
      </c>
      <c r="CA268" s="577">
        <f t="shared" si="699"/>
        <v>158</v>
      </c>
      <c r="CB268" s="576">
        <f t="shared" si="700"/>
        <v>0</v>
      </c>
      <c r="CC268" s="577">
        <f t="shared" si="700"/>
        <v>0</v>
      </c>
      <c r="CD268" s="574">
        <v>4.4210000000000003</v>
      </c>
      <c r="CE268" s="575">
        <v>3.44</v>
      </c>
      <c r="CF268" s="576">
        <f t="shared" si="701"/>
        <v>486.31</v>
      </c>
      <c r="CG268" s="577">
        <f t="shared" si="701"/>
        <v>460.96</v>
      </c>
      <c r="CH268" s="574">
        <v>4.0339999999999998</v>
      </c>
      <c r="CI268" s="575">
        <v>4.625</v>
      </c>
      <c r="CJ268" s="576">
        <f t="shared" si="702"/>
        <v>116.98599999999999</v>
      </c>
      <c r="CK268" s="577">
        <f t="shared" si="702"/>
        <v>111</v>
      </c>
      <c r="CL268" s="574"/>
      <c r="CM268" s="575"/>
      <c r="CN268" s="576">
        <f t="shared" si="703"/>
        <v>0</v>
      </c>
      <c r="CO268" s="577">
        <f t="shared" si="703"/>
        <v>0</v>
      </c>
      <c r="CP268" s="576">
        <f t="shared" si="704"/>
        <v>4.3402589928057553</v>
      </c>
      <c r="CQ268" s="577">
        <f t="shared" si="704"/>
        <v>3.62</v>
      </c>
      <c r="CR268" s="576">
        <f t="shared" si="705"/>
        <v>603.29599999999994</v>
      </c>
      <c r="CS268" s="577">
        <f t="shared" si="705"/>
        <v>571.96</v>
      </c>
      <c r="CT268" s="574"/>
      <c r="CU268" s="575"/>
      <c r="CV268" s="576">
        <f t="shared" si="706"/>
        <v>0</v>
      </c>
      <c r="CW268" s="577">
        <f t="shared" si="706"/>
        <v>0</v>
      </c>
      <c r="CX268" s="574"/>
      <c r="CY268" s="575"/>
      <c r="CZ268" s="576">
        <f t="shared" si="707"/>
        <v>0</v>
      </c>
      <c r="DA268" s="577">
        <f t="shared" si="707"/>
        <v>0</v>
      </c>
      <c r="DB268" s="574"/>
      <c r="DC268" s="575"/>
      <c r="DD268" s="576">
        <f t="shared" si="708"/>
        <v>0</v>
      </c>
      <c r="DE268" s="577">
        <f t="shared" si="708"/>
        <v>0</v>
      </c>
      <c r="DF268" s="576">
        <f t="shared" si="709"/>
        <v>0</v>
      </c>
      <c r="DG268" s="577">
        <f t="shared" si="709"/>
        <v>0</v>
      </c>
      <c r="DH268" s="576">
        <f t="shared" si="710"/>
        <v>0</v>
      </c>
      <c r="DI268" s="577">
        <f t="shared" si="710"/>
        <v>0</v>
      </c>
      <c r="DJ268" s="576">
        <f t="shared" si="711"/>
        <v>139</v>
      </c>
      <c r="DK268" s="577">
        <f t="shared" si="711"/>
        <v>159</v>
      </c>
      <c r="DL268" s="576">
        <f t="shared" si="711"/>
        <v>0</v>
      </c>
      <c r="DM268" s="577">
        <f t="shared" si="711"/>
        <v>0</v>
      </c>
      <c r="DN268" s="576">
        <f t="shared" si="712"/>
        <v>4.3402589928057553</v>
      </c>
      <c r="DO268" s="577">
        <f t="shared" si="712"/>
        <v>3.6202955974842772</v>
      </c>
      <c r="DP268" s="576">
        <f t="shared" si="713"/>
        <v>603.29599999999994</v>
      </c>
      <c r="DQ268" s="577">
        <f t="shared" si="713"/>
        <v>575.62700000000007</v>
      </c>
      <c r="DR268" s="576">
        <f t="shared" si="714"/>
        <v>0</v>
      </c>
      <c r="DS268" s="577">
        <f t="shared" si="714"/>
        <v>0</v>
      </c>
      <c r="DT268" s="576">
        <f t="shared" si="715"/>
        <v>0</v>
      </c>
      <c r="DU268" s="577">
        <f t="shared" si="715"/>
        <v>0</v>
      </c>
      <c r="DV268" s="574">
        <v>20</v>
      </c>
      <c r="DW268" s="575">
        <v>31</v>
      </c>
      <c r="DX268" s="576">
        <f t="shared" si="716"/>
        <v>0</v>
      </c>
      <c r="DY268" s="577">
        <f t="shared" si="716"/>
        <v>0</v>
      </c>
      <c r="DZ268" s="574">
        <v>32</v>
      </c>
      <c r="EA268" s="575">
        <v>37</v>
      </c>
      <c r="EB268" s="576">
        <f t="shared" si="717"/>
        <v>0</v>
      </c>
      <c r="EC268" s="577">
        <f t="shared" si="717"/>
        <v>0</v>
      </c>
      <c r="ED268" s="574"/>
      <c r="EE268" s="575"/>
      <c r="EF268" s="576">
        <f t="shared" si="718"/>
        <v>0</v>
      </c>
      <c r="EG268" s="577">
        <f t="shared" si="718"/>
        <v>0</v>
      </c>
      <c r="EH268" s="576">
        <f t="shared" si="719"/>
        <v>52</v>
      </c>
      <c r="EI268" s="577">
        <f t="shared" si="719"/>
        <v>68</v>
      </c>
      <c r="EJ268" s="576">
        <f t="shared" si="720"/>
        <v>0</v>
      </c>
      <c r="EK268" s="577">
        <f t="shared" si="720"/>
        <v>0</v>
      </c>
      <c r="EL268" s="574">
        <v>7.3</v>
      </c>
      <c r="EM268" s="575">
        <v>10.257999999999999</v>
      </c>
      <c r="EN268" s="576">
        <f t="shared" si="721"/>
        <v>146</v>
      </c>
      <c r="EO268" s="577">
        <f t="shared" si="721"/>
        <v>317.99799999999999</v>
      </c>
      <c r="EP268" s="574">
        <v>10.417</v>
      </c>
      <c r="EQ268" s="575">
        <v>11.603999999999999</v>
      </c>
      <c r="ER268" s="576">
        <f t="shared" si="722"/>
        <v>333.34399999999999</v>
      </c>
      <c r="ES268" s="577">
        <f t="shared" si="722"/>
        <v>429.34799999999996</v>
      </c>
      <c r="ET268" s="574"/>
      <c r="EU268" s="575"/>
      <c r="EV268" s="576">
        <f t="shared" si="723"/>
        <v>0</v>
      </c>
      <c r="EW268" s="577">
        <f t="shared" si="723"/>
        <v>0</v>
      </c>
      <c r="EX268" s="576">
        <f t="shared" si="724"/>
        <v>9.2181538461538466</v>
      </c>
      <c r="EY268" s="577">
        <f t="shared" si="724"/>
        <v>10.990382352941177</v>
      </c>
      <c r="EZ268" s="576">
        <f t="shared" si="725"/>
        <v>479.34400000000005</v>
      </c>
      <c r="FA268" s="577">
        <f t="shared" si="725"/>
        <v>747.346</v>
      </c>
      <c r="FB268" s="574"/>
      <c r="FC268" s="575"/>
      <c r="FD268" s="576">
        <f t="shared" si="726"/>
        <v>0</v>
      </c>
      <c r="FE268" s="577">
        <f t="shared" si="726"/>
        <v>0</v>
      </c>
      <c r="FF268" s="574"/>
      <c r="FG268" s="575"/>
      <c r="FH268" s="576">
        <f t="shared" si="727"/>
        <v>0</v>
      </c>
      <c r="FI268" s="577">
        <f t="shared" si="727"/>
        <v>0</v>
      </c>
      <c r="FJ268" s="574"/>
      <c r="FK268" s="575"/>
      <c r="FL268" s="576">
        <f t="shared" si="728"/>
        <v>0</v>
      </c>
      <c r="FM268" s="577">
        <f t="shared" si="728"/>
        <v>0</v>
      </c>
      <c r="FN268" s="576">
        <f t="shared" si="729"/>
        <v>0</v>
      </c>
      <c r="FO268" s="577">
        <f t="shared" si="729"/>
        <v>0</v>
      </c>
      <c r="FP268" s="576">
        <f t="shared" si="730"/>
        <v>0</v>
      </c>
      <c r="FQ268" s="577">
        <f t="shared" si="730"/>
        <v>0</v>
      </c>
      <c r="FR268" s="574">
        <v>106</v>
      </c>
      <c r="FS268" s="575">
        <v>131</v>
      </c>
      <c r="FT268" s="576">
        <f t="shared" si="731"/>
        <v>0</v>
      </c>
      <c r="FU268" s="577">
        <f t="shared" si="731"/>
        <v>0</v>
      </c>
      <c r="FV268" s="574">
        <v>5.8040000000000003</v>
      </c>
      <c r="FW268" s="575">
        <v>6.851</v>
      </c>
      <c r="FX268" s="576">
        <f t="shared" si="732"/>
        <v>615.22400000000005</v>
      </c>
      <c r="FY268" s="577">
        <f t="shared" si="732"/>
        <v>897.48099999999999</v>
      </c>
      <c r="FZ268" s="574"/>
      <c r="GA268" s="575"/>
      <c r="GB268" s="576">
        <f t="shared" si="733"/>
        <v>0</v>
      </c>
      <c r="GC268" s="577">
        <f t="shared" si="733"/>
        <v>0</v>
      </c>
      <c r="GD268" s="576">
        <f t="shared" si="734"/>
        <v>130</v>
      </c>
      <c r="GE268" s="577">
        <f t="shared" si="734"/>
        <v>166</v>
      </c>
      <c r="GF268" s="576">
        <f t="shared" si="734"/>
        <v>0</v>
      </c>
      <c r="GG268" s="577">
        <f t="shared" si="734"/>
        <v>0</v>
      </c>
      <c r="GH268" s="576">
        <f t="shared" si="735"/>
        <v>632.30999999999995</v>
      </c>
      <c r="GI268" s="577">
        <f t="shared" si="735"/>
        <v>782.625</v>
      </c>
      <c r="GJ268" s="576" t="str">
        <f t="shared" si="736"/>
        <v/>
      </c>
      <c r="GK268" s="577" t="str">
        <f t="shared" si="736"/>
        <v/>
      </c>
      <c r="GL268" s="576">
        <f t="shared" si="737"/>
        <v>61</v>
      </c>
      <c r="GM268" s="577">
        <f t="shared" si="737"/>
        <v>61</v>
      </c>
      <c r="GN268" s="576">
        <f t="shared" si="737"/>
        <v>0</v>
      </c>
      <c r="GO268" s="577">
        <f t="shared" si="737"/>
        <v>0</v>
      </c>
      <c r="GP268" s="576">
        <f t="shared" si="738"/>
        <v>450.33</v>
      </c>
      <c r="GQ268" s="577">
        <f t="shared" si="738"/>
        <v>540.34799999999996</v>
      </c>
      <c r="GR268" s="576">
        <f t="shared" si="739"/>
        <v>0</v>
      </c>
      <c r="GS268" s="577">
        <f t="shared" si="739"/>
        <v>0</v>
      </c>
      <c r="GT268" s="576">
        <f t="shared" si="740"/>
        <v>191</v>
      </c>
      <c r="GU268" s="577">
        <f t="shared" si="740"/>
        <v>227</v>
      </c>
      <c r="GV268" s="576">
        <f t="shared" si="740"/>
        <v>0</v>
      </c>
      <c r="GW268" s="577">
        <f t="shared" si="740"/>
        <v>0</v>
      </c>
      <c r="GX268" s="576">
        <f t="shared" si="741"/>
        <v>1082.6399999999999</v>
      </c>
      <c r="GY268" s="577">
        <f t="shared" si="741"/>
        <v>1322.973</v>
      </c>
      <c r="GZ268" s="576" t="str">
        <f t="shared" si="741"/>
        <v/>
      </c>
      <c r="HA268" s="577" t="str">
        <f t="shared" si="741"/>
        <v/>
      </c>
      <c r="HB268" s="576">
        <f t="shared" si="742"/>
        <v>0</v>
      </c>
      <c r="HC268" s="577">
        <f t="shared" si="742"/>
        <v>0</v>
      </c>
      <c r="HD268" s="576">
        <f t="shared" si="742"/>
        <v>0</v>
      </c>
      <c r="HE268" s="577">
        <f t="shared" si="742"/>
        <v>0</v>
      </c>
      <c r="HF268" s="576" t="str">
        <f t="shared" si="743"/>
        <v/>
      </c>
      <c r="HG268" s="577" t="str">
        <f t="shared" si="743"/>
        <v/>
      </c>
      <c r="HH268" s="576" t="str">
        <f t="shared" si="744"/>
        <v/>
      </c>
      <c r="HI268" s="577" t="str">
        <f t="shared" si="744"/>
        <v/>
      </c>
      <c r="HJ268" s="576">
        <f t="shared" si="745"/>
        <v>1697.864</v>
      </c>
      <c r="HK268" s="577">
        <f t="shared" si="745"/>
        <v>2220.4539999999997</v>
      </c>
      <c r="HL268" s="576" t="str">
        <f t="shared" si="746"/>
        <v/>
      </c>
      <c r="HM268" s="577" t="str">
        <f t="shared" si="746"/>
        <v/>
      </c>
    </row>
    <row r="269" spans="1:221" s="26" customFormat="1" ht="13.5" customHeight="1">
      <c r="A269" s="594" t="s">
        <v>638</v>
      </c>
      <c r="B269" s="595" t="s">
        <v>639</v>
      </c>
      <c r="C269" s="596"/>
      <c r="D269" s="10">
        <v>228723</v>
      </c>
      <c r="E269" s="10">
        <v>1</v>
      </c>
      <c r="F269" s="574">
        <v>10965</v>
      </c>
      <c r="G269" s="575">
        <v>11820</v>
      </c>
      <c r="H269" s="574">
        <v>33</v>
      </c>
      <c r="I269" s="575">
        <v>33</v>
      </c>
      <c r="J269" s="576">
        <f t="shared" ref="J269:K300" si="747">F269-H269</f>
        <v>10932</v>
      </c>
      <c r="K269" s="577">
        <f t="shared" si="747"/>
        <v>11787</v>
      </c>
      <c r="L269" s="574"/>
      <c r="M269" s="575"/>
      <c r="N269" s="576">
        <f t="shared" ref="N269:Q300" si="748">+R269+V269+Z269+BN269+BR269+BV269+DV269+DZ269+ED269+FR269</f>
        <v>10932</v>
      </c>
      <c r="O269" s="577">
        <f t="shared" si="748"/>
        <v>11787</v>
      </c>
      <c r="P269" s="576">
        <f t="shared" si="748"/>
        <v>10932</v>
      </c>
      <c r="Q269" s="577">
        <f t="shared" si="748"/>
        <v>11787</v>
      </c>
      <c r="R269" s="574">
        <v>3243</v>
      </c>
      <c r="S269" s="575">
        <v>3353</v>
      </c>
      <c r="T269" s="576">
        <f t="shared" ref="T269:U300" si="749">IF(AX269&gt;0,R269,)</f>
        <v>3243</v>
      </c>
      <c r="U269" s="577">
        <f t="shared" si="749"/>
        <v>3353</v>
      </c>
      <c r="V269" s="574">
        <v>223</v>
      </c>
      <c r="W269" s="575">
        <v>220</v>
      </c>
      <c r="X269" s="576">
        <f t="shared" ref="X269:Y300" si="750">IF(BB269&gt;0,V269,)</f>
        <v>223</v>
      </c>
      <c r="Y269" s="577">
        <f t="shared" si="750"/>
        <v>220</v>
      </c>
      <c r="Z269" s="574"/>
      <c r="AA269" s="575"/>
      <c r="AB269" s="576">
        <f t="shared" ref="AB269:AC300" si="751">IF(BF269&gt;0,Z269,)</f>
        <v>0</v>
      </c>
      <c r="AC269" s="577">
        <f t="shared" si="751"/>
        <v>0</v>
      </c>
      <c r="AD269" s="576">
        <f t="shared" ref="AD269:AE300" si="752">R269+V269+Z269</f>
        <v>3466</v>
      </c>
      <c r="AE269" s="577">
        <f t="shared" si="752"/>
        <v>3573</v>
      </c>
      <c r="AF269" s="576">
        <f t="shared" ref="AF269:AG300" si="753">IF(BJ269&gt;0,AD269,)</f>
        <v>3466</v>
      </c>
      <c r="AG269" s="577">
        <f t="shared" si="753"/>
        <v>3573</v>
      </c>
      <c r="AH269" s="574">
        <v>4.3</v>
      </c>
      <c r="AI269" s="575">
        <v>4.3</v>
      </c>
      <c r="AJ269" s="576">
        <f t="shared" ref="AJ269:AK300" si="754">IF(R269&gt;0,(R269*AH269),)</f>
        <v>13944.9</v>
      </c>
      <c r="AK269" s="577">
        <f t="shared" si="754"/>
        <v>14417.9</v>
      </c>
      <c r="AL269" s="574">
        <v>4.5999999999999996</v>
      </c>
      <c r="AM269" s="575">
        <v>4.3</v>
      </c>
      <c r="AN269" s="576">
        <f t="shared" ref="AN269:AO300" si="755">IF(V269&gt;0,(V269*AL269),)</f>
        <v>1025.8</v>
      </c>
      <c r="AO269" s="577">
        <f t="shared" si="755"/>
        <v>946</v>
      </c>
      <c r="AP269" s="574"/>
      <c r="AQ269" s="575"/>
      <c r="AR269" s="576">
        <f t="shared" ref="AR269:AS300" si="756">IF(Z269&gt;0,(Z269*AP269),)</f>
        <v>0</v>
      </c>
      <c r="AS269" s="577">
        <f t="shared" si="756"/>
        <v>0</v>
      </c>
      <c r="AT269" s="576">
        <f t="shared" ref="AT269:AU300" si="757">IF(AD269&gt;0,((AJ269+AN269+AR269)/AD269),)</f>
        <v>4.3193017888055394</v>
      </c>
      <c r="AU269" s="577">
        <f t="shared" si="757"/>
        <v>4.3</v>
      </c>
      <c r="AV269" s="576">
        <f t="shared" ref="AV269:AW300" si="758">IF(AD269&gt;0,(AD269*AT269),)</f>
        <v>14970.699999999999</v>
      </c>
      <c r="AW269" s="577">
        <f t="shared" si="758"/>
        <v>15363.9</v>
      </c>
      <c r="AX269" s="574">
        <v>115.7</v>
      </c>
      <c r="AY269" s="575">
        <v>114.7</v>
      </c>
      <c r="AZ269" s="576">
        <f t="shared" ref="AZ269:BA300" si="759">IF(T269&gt;0,(T269*AX269),)</f>
        <v>375215.10000000003</v>
      </c>
      <c r="BA269" s="577">
        <f t="shared" si="759"/>
        <v>384589.10000000003</v>
      </c>
      <c r="BB269" s="574">
        <v>119.1</v>
      </c>
      <c r="BC269" s="575">
        <v>116</v>
      </c>
      <c r="BD269" s="576">
        <f t="shared" ref="BD269:BE300" si="760">IF(X269&gt;0,(X269*BB269),)</f>
        <v>26559.3</v>
      </c>
      <c r="BE269" s="577">
        <f t="shared" si="760"/>
        <v>25520</v>
      </c>
      <c r="BF269" s="574"/>
      <c r="BG269" s="575"/>
      <c r="BH269" s="576">
        <f t="shared" ref="BH269:BI300" si="761">IF(AB269&gt;0,(AB269*BF269),)</f>
        <v>0</v>
      </c>
      <c r="BI269" s="577">
        <f t="shared" si="761"/>
        <v>0</v>
      </c>
      <c r="BJ269" s="576">
        <f t="shared" ref="BJ269:BK300" si="762">IF((AZ269+BD269+BH269)&gt;0,((AZ269+BD269+BH269)/AD269),)</f>
        <v>115.91875360646279</v>
      </c>
      <c r="BK269" s="577">
        <f t="shared" si="762"/>
        <v>114.78004478029668</v>
      </c>
      <c r="BL269" s="576">
        <f t="shared" ref="BL269:BM300" si="763">IF(AF269&gt;0,(AD269*BJ269),)</f>
        <v>401774.4</v>
      </c>
      <c r="BM269" s="577">
        <f t="shared" si="763"/>
        <v>410109.10000000003</v>
      </c>
      <c r="BN269" s="574">
        <v>2978</v>
      </c>
      <c r="BO269" s="575">
        <v>3475</v>
      </c>
      <c r="BP269" s="576">
        <f t="shared" ref="BP269:BQ300" si="764">IF(CT269&gt;0,BN269,)</f>
        <v>2978</v>
      </c>
      <c r="BQ269" s="577">
        <f t="shared" si="764"/>
        <v>3475</v>
      </c>
      <c r="BR269" s="574">
        <v>233</v>
      </c>
      <c r="BS269" s="575">
        <v>210</v>
      </c>
      <c r="BT269" s="576">
        <f t="shared" ref="BT269:BU300" si="765">IF(CX269&gt;0,BR269,)</f>
        <v>233</v>
      </c>
      <c r="BU269" s="577">
        <f t="shared" si="765"/>
        <v>210</v>
      </c>
      <c r="BV269" s="574"/>
      <c r="BW269" s="575"/>
      <c r="BX269" s="576">
        <f t="shared" ref="BX269:BY300" si="766">IF(DB269&gt;0,BV269,)</f>
        <v>0</v>
      </c>
      <c r="BY269" s="577">
        <f t="shared" si="766"/>
        <v>0</v>
      </c>
      <c r="BZ269" s="576">
        <f t="shared" ref="BZ269:CA300" si="767">BN269+BR269+BV269</f>
        <v>3211</v>
      </c>
      <c r="CA269" s="577">
        <f t="shared" si="767"/>
        <v>3685</v>
      </c>
      <c r="CB269" s="576">
        <f t="shared" ref="CB269:CC300" si="768">IF(DF269&gt;0,BZ269,)</f>
        <v>3211</v>
      </c>
      <c r="CC269" s="577">
        <f t="shared" si="768"/>
        <v>3685</v>
      </c>
      <c r="CD269" s="574">
        <v>4.4000000000000004</v>
      </c>
      <c r="CE269" s="575">
        <v>4.4000000000000004</v>
      </c>
      <c r="CF269" s="576">
        <f t="shared" ref="CF269:CG300" si="769">IF(BN269&gt;0,(BN269*CD269),)</f>
        <v>13103.2</v>
      </c>
      <c r="CG269" s="577">
        <f t="shared" si="769"/>
        <v>15290.000000000002</v>
      </c>
      <c r="CH269" s="574">
        <v>4.5</v>
      </c>
      <c r="CI269" s="575">
        <v>4.5999999999999996</v>
      </c>
      <c r="CJ269" s="576">
        <f t="shared" ref="CJ269:CK300" si="770">IF(BR269&gt;0,(BR269*CH269),)</f>
        <v>1048.5</v>
      </c>
      <c r="CK269" s="577">
        <f t="shared" si="770"/>
        <v>965.99999999999989</v>
      </c>
      <c r="CL269" s="574"/>
      <c r="CM269" s="575"/>
      <c r="CN269" s="576">
        <f t="shared" ref="CN269:CO300" si="771">IF(BV269&gt;0,(BV269*CL269),)</f>
        <v>0</v>
      </c>
      <c r="CO269" s="577">
        <f t="shared" si="771"/>
        <v>0</v>
      </c>
      <c r="CP269" s="576">
        <f t="shared" ref="CP269:CQ300" si="772">IF(BZ269&gt;0,((CF269+CJ269+CN269)/BZ269),)</f>
        <v>4.4072563064465902</v>
      </c>
      <c r="CQ269" s="577">
        <f t="shared" si="772"/>
        <v>4.4113975576662146</v>
      </c>
      <c r="CR269" s="576">
        <f t="shared" ref="CR269:CS300" si="773">IF(BZ269&gt;0,(BZ269*CP269),)</f>
        <v>14151.7</v>
      </c>
      <c r="CS269" s="577">
        <f t="shared" si="773"/>
        <v>16256</v>
      </c>
      <c r="CT269" s="574">
        <v>121.9</v>
      </c>
      <c r="CU269" s="575">
        <v>121.9</v>
      </c>
      <c r="CV269" s="576">
        <f t="shared" ref="CV269:CW300" si="774">IF(BP269&gt;0,(BP269*CT269),)</f>
        <v>363018.2</v>
      </c>
      <c r="CW269" s="577">
        <f t="shared" si="774"/>
        <v>423602.5</v>
      </c>
      <c r="CX269" s="574">
        <v>126.7</v>
      </c>
      <c r="CY269" s="575">
        <v>126.4</v>
      </c>
      <c r="CZ269" s="576">
        <f t="shared" ref="CZ269:DA300" si="775">IF(BT269&gt;0,(BT269*CX269),)</f>
        <v>29521.100000000002</v>
      </c>
      <c r="DA269" s="577">
        <f t="shared" si="775"/>
        <v>26544</v>
      </c>
      <c r="DB269" s="574"/>
      <c r="DC269" s="575"/>
      <c r="DD269" s="576">
        <f t="shared" ref="DD269:DE300" si="776">IF(BX269&gt;0,(BX269*DB269),)</f>
        <v>0</v>
      </c>
      <c r="DE269" s="577">
        <f t="shared" si="776"/>
        <v>0</v>
      </c>
      <c r="DF269" s="576">
        <f t="shared" ref="DF269:DG300" si="777">IF((CV269+CZ269+DD269)&gt;0,((CV269+CZ269+DD269)/BZ269),)</f>
        <v>122.2483027094363</v>
      </c>
      <c r="DG269" s="577">
        <f t="shared" si="777"/>
        <v>122.15644504748983</v>
      </c>
      <c r="DH269" s="576">
        <f t="shared" ref="DH269:DI300" si="778">IF(CB269&gt;0,(BZ269*DF269),)</f>
        <v>392539.3</v>
      </c>
      <c r="DI269" s="577">
        <f t="shared" si="778"/>
        <v>450146.5</v>
      </c>
      <c r="DJ269" s="576">
        <f t="shared" ref="DJ269:DM300" si="779">AD269+BZ269</f>
        <v>6677</v>
      </c>
      <c r="DK269" s="577">
        <f t="shared" si="779"/>
        <v>7258</v>
      </c>
      <c r="DL269" s="576">
        <f t="shared" si="779"/>
        <v>6677</v>
      </c>
      <c r="DM269" s="577">
        <f t="shared" si="779"/>
        <v>7258</v>
      </c>
      <c r="DN269" s="576">
        <f t="shared" ref="DN269:DO300" si="780">IF(DJ269&gt;0,((AD269*AT269)+(BZ269*CP269))/DJ269,)</f>
        <v>4.3615995207428488</v>
      </c>
      <c r="DO269" s="577">
        <f t="shared" si="780"/>
        <v>4.3565582805180494</v>
      </c>
      <c r="DP269" s="576">
        <f t="shared" ref="DP269:DQ300" si="781">IF(DJ269&gt;0,(DJ269*DN269),)</f>
        <v>29122.400000000001</v>
      </c>
      <c r="DQ269" s="577">
        <f t="shared" si="781"/>
        <v>31619.9</v>
      </c>
      <c r="DR269" s="576">
        <f t="shared" ref="DR269:DS300" si="782">IF(DL269&gt;0,((AF269*BJ269)+(CB269*DF269))/DL269,)</f>
        <v>118.96266287254754</v>
      </c>
      <c r="DS269" s="577">
        <f t="shared" si="782"/>
        <v>118.52515844585287</v>
      </c>
      <c r="DT269" s="576">
        <f t="shared" ref="DT269:DU300" si="783">IF(DL269&gt;0,(DL269*DR269),)</f>
        <v>794313.7</v>
      </c>
      <c r="DU269" s="577">
        <f t="shared" si="783"/>
        <v>860255.60000000009</v>
      </c>
      <c r="DV269" s="574">
        <v>3083</v>
      </c>
      <c r="DW269" s="575">
        <v>3239</v>
      </c>
      <c r="DX269" s="576">
        <f t="shared" ref="DX269:DY300" si="784">IF(FB269&gt;0,DV269,)</f>
        <v>3083</v>
      </c>
      <c r="DY269" s="577">
        <f t="shared" si="784"/>
        <v>3239</v>
      </c>
      <c r="DZ269" s="574">
        <v>1079</v>
      </c>
      <c r="EA269" s="575">
        <v>1172</v>
      </c>
      <c r="EB269" s="576">
        <f t="shared" ref="EB269:EC300" si="785">IF(FF269&gt;0,DZ269,)</f>
        <v>1079</v>
      </c>
      <c r="EC269" s="577">
        <f t="shared" si="785"/>
        <v>1172</v>
      </c>
      <c r="ED269" s="574"/>
      <c r="EE269" s="575"/>
      <c r="EF269" s="576">
        <f t="shared" ref="EF269:EG300" si="786">IF(FJ269&gt;0,ED269,)</f>
        <v>0</v>
      </c>
      <c r="EG269" s="577">
        <f t="shared" si="786"/>
        <v>0</v>
      </c>
      <c r="EH269" s="576">
        <f t="shared" ref="EH269:EI300" si="787">DV269+DZ269+ED269</f>
        <v>4162</v>
      </c>
      <c r="EI269" s="577">
        <f t="shared" si="787"/>
        <v>4411</v>
      </c>
      <c r="EJ269" s="576">
        <f t="shared" ref="EJ269:EK300" si="788">IF(FN269&gt;0,EH269,)</f>
        <v>4162</v>
      </c>
      <c r="EK269" s="577">
        <f t="shared" si="788"/>
        <v>4411</v>
      </c>
      <c r="EL269" s="574">
        <v>3.2</v>
      </c>
      <c r="EM269" s="575">
        <v>3.1</v>
      </c>
      <c r="EN269" s="576">
        <f t="shared" ref="EN269:EO300" si="789">IF(DV269&gt;0,(DV269*EL269),)</f>
        <v>9865.6</v>
      </c>
      <c r="EO269" s="577">
        <f t="shared" si="789"/>
        <v>10040.9</v>
      </c>
      <c r="EP269" s="574">
        <v>4</v>
      </c>
      <c r="EQ269" s="575">
        <v>4.0999999999999996</v>
      </c>
      <c r="ER269" s="576">
        <f t="shared" ref="ER269:ES300" si="790">IF(DZ269&gt;0,(DZ269*EP269),)</f>
        <v>4316</v>
      </c>
      <c r="ES269" s="577">
        <f t="shared" si="790"/>
        <v>4805.2</v>
      </c>
      <c r="ET269" s="574"/>
      <c r="EU269" s="575"/>
      <c r="EV269" s="576">
        <f t="shared" ref="EV269:EW300" si="791">IF(ED269&gt;0,(ED269*ET269),)</f>
        <v>0</v>
      </c>
      <c r="EW269" s="577">
        <f t="shared" si="791"/>
        <v>0</v>
      </c>
      <c r="EX269" s="576">
        <f t="shared" ref="EX269:EY300" si="792">IF(EH269&gt;0,((EN269+ER269+EV269)/EH269),)</f>
        <v>3.407400288322922</v>
      </c>
      <c r="EY269" s="577">
        <f t="shared" si="792"/>
        <v>3.3656993878939012</v>
      </c>
      <c r="EZ269" s="576">
        <f t="shared" ref="EZ269:FA300" si="793">IF(EH269&gt;0,(EH269*EX269),)</f>
        <v>14181.6</v>
      </c>
      <c r="FA269" s="577">
        <f t="shared" si="793"/>
        <v>14846.099999999999</v>
      </c>
      <c r="FB269" s="574">
        <v>86</v>
      </c>
      <c r="FC269" s="575">
        <v>85</v>
      </c>
      <c r="FD269" s="576">
        <f t="shared" ref="FD269:FE300" si="794">IF(DX269&gt;0,(DX269*FB269),)</f>
        <v>265138</v>
      </c>
      <c r="FE269" s="577">
        <f t="shared" si="794"/>
        <v>275315</v>
      </c>
      <c r="FF269" s="574">
        <v>86.3</v>
      </c>
      <c r="FG269" s="575">
        <v>88.4</v>
      </c>
      <c r="FH269" s="576">
        <f t="shared" ref="FH269:FI300" si="795">IF(EB269&gt;0,(EB269*FF269),)</f>
        <v>93117.7</v>
      </c>
      <c r="FI269" s="577">
        <f t="shared" si="795"/>
        <v>103604.8</v>
      </c>
      <c r="FJ269" s="574"/>
      <c r="FK269" s="575"/>
      <c r="FL269" s="576">
        <f t="shared" ref="FL269:FM300" si="796">IF(EF269&gt;0,(EF269*FJ269),)</f>
        <v>0</v>
      </c>
      <c r="FM269" s="577">
        <f t="shared" si="796"/>
        <v>0</v>
      </c>
      <c r="FN269" s="576">
        <f t="shared" ref="FN269:FO300" si="797">IF((FD269+FH269+FL269)&gt;0,((FD269+FH269+FL269)/EH269),)</f>
        <v>86.077775108121102</v>
      </c>
      <c r="FO269" s="577">
        <f t="shared" si="797"/>
        <v>85.903377918839269</v>
      </c>
      <c r="FP269" s="576">
        <f t="shared" ref="FP269:FQ300" si="798">IF(EH269&gt;0,(EH269*FN269),)</f>
        <v>358255.7</v>
      </c>
      <c r="FQ269" s="577">
        <f t="shared" si="798"/>
        <v>378919.8</v>
      </c>
      <c r="FR269" s="574">
        <v>93</v>
      </c>
      <c r="FS269" s="575">
        <v>118</v>
      </c>
      <c r="FT269" s="576">
        <f t="shared" ref="FT269:FU300" si="799">IF(FZ269&gt;0,FR269,)</f>
        <v>93</v>
      </c>
      <c r="FU269" s="577">
        <f t="shared" si="799"/>
        <v>118</v>
      </c>
      <c r="FV269" s="574">
        <v>4</v>
      </c>
      <c r="FW269" s="575">
        <v>3.1</v>
      </c>
      <c r="FX269" s="576">
        <f t="shared" ref="FX269:FY300" si="800">IF(FR269&gt;0,(FR269*FV269),)</f>
        <v>372</v>
      </c>
      <c r="FY269" s="577">
        <f t="shared" si="800"/>
        <v>365.8</v>
      </c>
      <c r="FZ269" s="574">
        <v>54.9</v>
      </c>
      <c r="GA269" s="575">
        <v>48.3</v>
      </c>
      <c r="GB269" s="576">
        <f t="shared" ref="GB269:GC300" si="801">IF(FZ269&gt;0,(FR269*FZ269),)</f>
        <v>5105.7</v>
      </c>
      <c r="GC269" s="577">
        <f t="shared" si="801"/>
        <v>5699.4</v>
      </c>
      <c r="GD269" s="576">
        <f t="shared" ref="GD269:GG300" si="802">(R269+BN269+DV269)</f>
        <v>9304</v>
      </c>
      <c r="GE269" s="577">
        <f t="shared" si="802"/>
        <v>10067</v>
      </c>
      <c r="GF269" s="576">
        <f t="shared" si="802"/>
        <v>9304</v>
      </c>
      <c r="GG269" s="577">
        <f t="shared" si="802"/>
        <v>10067</v>
      </c>
      <c r="GH269" s="576">
        <f t="shared" ref="GH269:GI300" si="803">IF(GD269&gt;0,(AJ269+CF269+EN269),"")</f>
        <v>36913.699999999997</v>
      </c>
      <c r="GI269" s="577">
        <f t="shared" si="803"/>
        <v>39748.800000000003</v>
      </c>
      <c r="GJ269" s="576">
        <f t="shared" ref="GJ269:GK300" si="804">IF(GF269&gt;0,(AZ269+CV269+FD269),"")</f>
        <v>1003371.3</v>
      </c>
      <c r="GK269" s="577">
        <f t="shared" si="804"/>
        <v>1083506.6000000001</v>
      </c>
      <c r="GL269" s="576">
        <f t="shared" ref="GL269:GO300" si="805">(V269+BR269+DZ269)</f>
        <v>1535</v>
      </c>
      <c r="GM269" s="577">
        <f t="shared" si="805"/>
        <v>1602</v>
      </c>
      <c r="GN269" s="576">
        <f t="shared" si="805"/>
        <v>1535</v>
      </c>
      <c r="GO269" s="577">
        <f t="shared" si="805"/>
        <v>1602</v>
      </c>
      <c r="GP269" s="576">
        <f t="shared" ref="GP269:GQ300" si="806">IF(GL269&gt;0,AN269+CJ269+ER269,)</f>
        <v>6390.3</v>
      </c>
      <c r="GQ269" s="577">
        <f t="shared" si="806"/>
        <v>6717.2</v>
      </c>
      <c r="GR269" s="576">
        <f t="shared" ref="GR269:GS300" si="807">IF(GN269&gt;0,BD269+CZ269+FH269,)</f>
        <v>149198.1</v>
      </c>
      <c r="GS269" s="577">
        <f t="shared" si="807"/>
        <v>155668.79999999999</v>
      </c>
      <c r="GT269" s="576">
        <f t="shared" ref="GT269:GW300" si="808">+GL269+GD269</f>
        <v>10839</v>
      </c>
      <c r="GU269" s="577">
        <f t="shared" si="808"/>
        <v>11669</v>
      </c>
      <c r="GV269" s="576">
        <f t="shared" si="808"/>
        <v>10839</v>
      </c>
      <c r="GW269" s="577">
        <f t="shared" si="808"/>
        <v>11669</v>
      </c>
      <c r="GX269" s="576">
        <f t="shared" ref="GX269:HA300" si="809">IF(GT269&gt;0,(GH269+GP269),"")</f>
        <v>43304</v>
      </c>
      <c r="GY269" s="577">
        <f t="shared" si="809"/>
        <v>46466</v>
      </c>
      <c r="GZ269" s="576">
        <f t="shared" si="809"/>
        <v>1152569.4000000001</v>
      </c>
      <c r="HA269" s="577">
        <f t="shared" si="809"/>
        <v>1239175.4000000001</v>
      </c>
      <c r="HB269" s="576">
        <f t="shared" ref="HB269:HE300" si="810">(Z269+BV269+ED269)</f>
        <v>0</v>
      </c>
      <c r="HC269" s="577">
        <f t="shared" si="810"/>
        <v>0</v>
      </c>
      <c r="HD269" s="576">
        <f t="shared" si="810"/>
        <v>0</v>
      </c>
      <c r="HE269" s="577">
        <f t="shared" si="810"/>
        <v>0</v>
      </c>
      <c r="HF269" s="576" t="str">
        <f t="shared" ref="HF269:HG300" si="811">IF(HB269&gt;0,(AR269+CN269+EV269),"")</f>
        <v/>
      </c>
      <c r="HG269" s="577" t="str">
        <f t="shared" si="811"/>
        <v/>
      </c>
      <c r="HH269" s="576" t="str">
        <f t="shared" ref="HH269:HI300" si="812">IF(HD269&gt;0,(BH269+DD269+FL269),"")</f>
        <v/>
      </c>
      <c r="HI269" s="577" t="str">
        <f t="shared" si="812"/>
        <v/>
      </c>
      <c r="HJ269" s="576">
        <f t="shared" ref="HJ269:HK300" si="813">IF((DJ269+EH269+FR269)&gt;0,(DP269+EZ269+FX269),"")</f>
        <v>43676</v>
      </c>
      <c r="HK269" s="577">
        <f t="shared" si="813"/>
        <v>46831.8</v>
      </c>
      <c r="HL269" s="576">
        <f t="shared" ref="HL269:HM300" si="814">IF((DL269+EJ269+FT269)&gt;0,(DT269+FP269+GB269),"")</f>
        <v>1157675.0999999999</v>
      </c>
      <c r="HM269" s="577">
        <f t="shared" si="814"/>
        <v>1244874.8</v>
      </c>
    </row>
    <row r="270" spans="1:221">
      <c r="A270" s="594" t="s">
        <v>638</v>
      </c>
      <c r="B270" s="595" t="s">
        <v>640</v>
      </c>
      <c r="C270" s="596"/>
      <c r="D270" s="10">
        <v>229115</v>
      </c>
      <c r="E270" s="10">
        <v>1</v>
      </c>
      <c r="F270" s="574">
        <v>5664</v>
      </c>
      <c r="G270" s="575">
        <v>6302</v>
      </c>
      <c r="H270" s="574">
        <v>54</v>
      </c>
      <c r="I270" s="575">
        <v>66</v>
      </c>
      <c r="J270" s="576">
        <f t="shared" si="747"/>
        <v>5610</v>
      </c>
      <c r="K270" s="577">
        <f t="shared" si="747"/>
        <v>6236</v>
      </c>
      <c r="L270" s="574"/>
      <c r="M270" s="575"/>
      <c r="N270" s="576">
        <f t="shared" si="748"/>
        <v>5610</v>
      </c>
      <c r="O270" s="577">
        <f t="shared" si="748"/>
        <v>6236</v>
      </c>
      <c r="P270" s="576">
        <f t="shared" si="748"/>
        <v>5610</v>
      </c>
      <c r="Q270" s="577">
        <f t="shared" si="748"/>
        <v>6236</v>
      </c>
      <c r="R270" s="574">
        <v>1316</v>
      </c>
      <c r="S270" s="575">
        <v>1496</v>
      </c>
      <c r="T270" s="576">
        <f t="shared" si="749"/>
        <v>1316</v>
      </c>
      <c r="U270" s="577">
        <f t="shared" si="749"/>
        <v>1496</v>
      </c>
      <c r="V270" s="574">
        <v>33</v>
      </c>
      <c r="W270" s="575">
        <v>21</v>
      </c>
      <c r="X270" s="576">
        <f t="shared" si="750"/>
        <v>33</v>
      </c>
      <c r="Y270" s="577">
        <f t="shared" si="750"/>
        <v>21</v>
      </c>
      <c r="Z270" s="574"/>
      <c r="AA270" s="575"/>
      <c r="AB270" s="576">
        <f t="shared" si="751"/>
        <v>0</v>
      </c>
      <c r="AC270" s="577">
        <f t="shared" si="751"/>
        <v>0</v>
      </c>
      <c r="AD270" s="576">
        <f t="shared" si="752"/>
        <v>1349</v>
      </c>
      <c r="AE270" s="577">
        <f t="shared" si="752"/>
        <v>1517</v>
      </c>
      <c r="AF270" s="576">
        <f t="shared" si="753"/>
        <v>1349</v>
      </c>
      <c r="AG270" s="577">
        <f t="shared" si="753"/>
        <v>1517</v>
      </c>
      <c r="AH270" s="574">
        <v>4.4000000000000004</v>
      </c>
      <c r="AI270" s="575">
        <v>4.4000000000000004</v>
      </c>
      <c r="AJ270" s="576">
        <f t="shared" si="754"/>
        <v>5790.4000000000005</v>
      </c>
      <c r="AK270" s="577">
        <f t="shared" si="754"/>
        <v>6582.4000000000005</v>
      </c>
      <c r="AL270" s="574">
        <v>5</v>
      </c>
      <c r="AM270" s="575">
        <v>4.8</v>
      </c>
      <c r="AN270" s="576">
        <f t="shared" si="755"/>
        <v>165</v>
      </c>
      <c r="AO270" s="577">
        <f t="shared" si="755"/>
        <v>100.8</v>
      </c>
      <c r="AP270" s="574"/>
      <c r="AQ270" s="575"/>
      <c r="AR270" s="576">
        <f t="shared" si="756"/>
        <v>0</v>
      </c>
      <c r="AS270" s="577">
        <f t="shared" si="756"/>
        <v>0</v>
      </c>
      <c r="AT270" s="576">
        <f t="shared" si="757"/>
        <v>4.4146775389177169</v>
      </c>
      <c r="AU270" s="577">
        <f t="shared" si="757"/>
        <v>4.4055372445616356</v>
      </c>
      <c r="AV270" s="576">
        <f t="shared" si="758"/>
        <v>5955.4</v>
      </c>
      <c r="AW270" s="577">
        <f t="shared" si="758"/>
        <v>6683.2000000000016</v>
      </c>
      <c r="AX270" s="574">
        <v>124.2</v>
      </c>
      <c r="AY270" s="575">
        <v>122.5</v>
      </c>
      <c r="AZ270" s="576">
        <f t="shared" si="759"/>
        <v>163447.20000000001</v>
      </c>
      <c r="BA270" s="577">
        <f t="shared" si="759"/>
        <v>183260</v>
      </c>
      <c r="BB270" s="574">
        <v>132</v>
      </c>
      <c r="BC270" s="575">
        <v>113.9</v>
      </c>
      <c r="BD270" s="576">
        <f t="shared" si="760"/>
        <v>4356</v>
      </c>
      <c r="BE270" s="577">
        <f t="shared" si="760"/>
        <v>2391.9</v>
      </c>
      <c r="BF270" s="574"/>
      <c r="BG270" s="575"/>
      <c r="BH270" s="576">
        <f t="shared" si="761"/>
        <v>0</v>
      </c>
      <c r="BI270" s="577">
        <f t="shared" si="761"/>
        <v>0</v>
      </c>
      <c r="BJ270" s="576">
        <f t="shared" si="762"/>
        <v>124.39080800593032</v>
      </c>
      <c r="BK270" s="577">
        <f t="shared" si="762"/>
        <v>122.38094924192485</v>
      </c>
      <c r="BL270" s="576">
        <f t="shared" si="763"/>
        <v>167803.2</v>
      </c>
      <c r="BM270" s="577">
        <f t="shared" si="763"/>
        <v>185651.9</v>
      </c>
      <c r="BN270" s="574">
        <v>1430</v>
      </c>
      <c r="BO270" s="575">
        <v>1690</v>
      </c>
      <c r="BP270" s="576">
        <f t="shared" si="764"/>
        <v>1430</v>
      </c>
      <c r="BQ270" s="577">
        <f t="shared" si="764"/>
        <v>1690</v>
      </c>
      <c r="BR270" s="574">
        <v>44</v>
      </c>
      <c r="BS270" s="575">
        <v>54</v>
      </c>
      <c r="BT270" s="576">
        <f t="shared" si="765"/>
        <v>44</v>
      </c>
      <c r="BU270" s="577">
        <f t="shared" si="765"/>
        <v>54</v>
      </c>
      <c r="BV270" s="574"/>
      <c r="BW270" s="575"/>
      <c r="BX270" s="576">
        <f t="shared" si="766"/>
        <v>0</v>
      </c>
      <c r="BY270" s="577">
        <f t="shared" si="766"/>
        <v>0</v>
      </c>
      <c r="BZ270" s="576">
        <f t="shared" si="767"/>
        <v>1474</v>
      </c>
      <c r="CA270" s="577">
        <f t="shared" si="767"/>
        <v>1744</v>
      </c>
      <c r="CB270" s="576">
        <f t="shared" si="768"/>
        <v>1474</v>
      </c>
      <c r="CC270" s="577">
        <f t="shared" si="768"/>
        <v>1744</v>
      </c>
      <c r="CD270" s="574">
        <v>4.7</v>
      </c>
      <c r="CE270" s="575">
        <v>4.5999999999999996</v>
      </c>
      <c r="CF270" s="576">
        <f t="shared" si="769"/>
        <v>6721</v>
      </c>
      <c r="CG270" s="577">
        <f t="shared" si="769"/>
        <v>7773.9999999999991</v>
      </c>
      <c r="CH270" s="574">
        <v>4.7</v>
      </c>
      <c r="CI270" s="575">
        <v>4.5999999999999996</v>
      </c>
      <c r="CJ270" s="576">
        <f t="shared" si="770"/>
        <v>206.8</v>
      </c>
      <c r="CK270" s="577">
        <f t="shared" si="770"/>
        <v>248.39999999999998</v>
      </c>
      <c r="CL270" s="574"/>
      <c r="CM270" s="575"/>
      <c r="CN270" s="576">
        <f t="shared" si="771"/>
        <v>0</v>
      </c>
      <c r="CO270" s="577">
        <f t="shared" si="771"/>
        <v>0</v>
      </c>
      <c r="CP270" s="576">
        <f t="shared" si="772"/>
        <v>4.7</v>
      </c>
      <c r="CQ270" s="577">
        <f t="shared" si="772"/>
        <v>4.5999999999999996</v>
      </c>
      <c r="CR270" s="576">
        <f t="shared" si="773"/>
        <v>6927.8</v>
      </c>
      <c r="CS270" s="577">
        <f t="shared" si="773"/>
        <v>8022.4</v>
      </c>
      <c r="CT270" s="574">
        <v>134.19999999999999</v>
      </c>
      <c r="CU270" s="575">
        <v>133.30000000000001</v>
      </c>
      <c r="CV270" s="576">
        <f t="shared" si="774"/>
        <v>191905.99999999997</v>
      </c>
      <c r="CW270" s="577">
        <f t="shared" si="774"/>
        <v>225277.00000000003</v>
      </c>
      <c r="CX270" s="574">
        <v>136.19999999999999</v>
      </c>
      <c r="CY270" s="575">
        <v>134.9</v>
      </c>
      <c r="CZ270" s="576">
        <f t="shared" si="775"/>
        <v>5992.7999999999993</v>
      </c>
      <c r="DA270" s="577">
        <f t="shared" si="775"/>
        <v>7284.6</v>
      </c>
      <c r="DB270" s="574"/>
      <c r="DC270" s="575"/>
      <c r="DD270" s="576">
        <f t="shared" si="776"/>
        <v>0</v>
      </c>
      <c r="DE270" s="577">
        <f t="shared" si="776"/>
        <v>0</v>
      </c>
      <c r="DF270" s="576">
        <f t="shared" si="777"/>
        <v>134.25970149253729</v>
      </c>
      <c r="DG270" s="577">
        <f t="shared" si="777"/>
        <v>133.3495412844037</v>
      </c>
      <c r="DH270" s="576">
        <f t="shared" si="778"/>
        <v>197898.79999999996</v>
      </c>
      <c r="DI270" s="577">
        <f t="shared" si="778"/>
        <v>232561.60000000006</v>
      </c>
      <c r="DJ270" s="576">
        <f t="shared" si="779"/>
        <v>2823</v>
      </c>
      <c r="DK270" s="577">
        <f t="shared" si="779"/>
        <v>3261</v>
      </c>
      <c r="DL270" s="576">
        <f t="shared" si="779"/>
        <v>2823</v>
      </c>
      <c r="DM270" s="577">
        <f t="shared" si="779"/>
        <v>3261</v>
      </c>
      <c r="DN270" s="576">
        <f t="shared" si="780"/>
        <v>4.5636556854410202</v>
      </c>
      <c r="DO270" s="577">
        <f t="shared" si="780"/>
        <v>4.5095369518552602</v>
      </c>
      <c r="DP270" s="576">
        <f t="shared" si="781"/>
        <v>12883.2</v>
      </c>
      <c r="DQ270" s="577">
        <f t="shared" si="781"/>
        <v>14705.600000000004</v>
      </c>
      <c r="DR270" s="576">
        <f t="shared" si="782"/>
        <v>129.54374778604321</v>
      </c>
      <c r="DS270" s="577">
        <f t="shared" si="782"/>
        <v>128.24701011959525</v>
      </c>
      <c r="DT270" s="576">
        <f t="shared" si="783"/>
        <v>365702</v>
      </c>
      <c r="DU270" s="577">
        <f t="shared" si="783"/>
        <v>418213.50000000012</v>
      </c>
      <c r="DV270" s="574">
        <v>2285</v>
      </c>
      <c r="DW270" s="575">
        <v>2438</v>
      </c>
      <c r="DX270" s="576">
        <f t="shared" si="784"/>
        <v>2285</v>
      </c>
      <c r="DY270" s="577">
        <f t="shared" si="784"/>
        <v>2438</v>
      </c>
      <c r="DZ270" s="574">
        <v>369</v>
      </c>
      <c r="EA270" s="575">
        <v>399</v>
      </c>
      <c r="EB270" s="576">
        <f t="shared" si="785"/>
        <v>369</v>
      </c>
      <c r="EC270" s="577">
        <f t="shared" si="785"/>
        <v>399</v>
      </c>
      <c r="ED270" s="574"/>
      <c r="EE270" s="575"/>
      <c r="EF270" s="576">
        <f t="shared" si="786"/>
        <v>0</v>
      </c>
      <c r="EG270" s="577">
        <f t="shared" si="786"/>
        <v>0</v>
      </c>
      <c r="EH270" s="576">
        <f t="shared" si="787"/>
        <v>2654</v>
      </c>
      <c r="EI270" s="577">
        <f t="shared" si="787"/>
        <v>2837</v>
      </c>
      <c r="EJ270" s="576">
        <f t="shared" si="788"/>
        <v>2654</v>
      </c>
      <c r="EK270" s="577">
        <f t="shared" si="788"/>
        <v>2837</v>
      </c>
      <c r="EL270" s="574">
        <v>3.7</v>
      </c>
      <c r="EM270" s="575">
        <v>3.7</v>
      </c>
      <c r="EN270" s="576">
        <f t="shared" si="789"/>
        <v>8454.5</v>
      </c>
      <c r="EO270" s="577">
        <f t="shared" si="789"/>
        <v>9020.6</v>
      </c>
      <c r="EP270" s="574">
        <v>2.9</v>
      </c>
      <c r="EQ270" s="575">
        <v>3.2</v>
      </c>
      <c r="ER270" s="576">
        <f t="shared" si="790"/>
        <v>1070.0999999999999</v>
      </c>
      <c r="ES270" s="577">
        <f t="shared" si="790"/>
        <v>1276.8000000000002</v>
      </c>
      <c r="ET270" s="574"/>
      <c r="EU270" s="575"/>
      <c r="EV270" s="576">
        <f t="shared" si="791"/>
        <v>0</v>
      </c>
      <c r="EW270" s="577">
        <f t="shared" si="791"/>
        <v>0</v>
      </c>
      <c r="EX270" s="576">
        <f t="shared" si="792"/>
        <v>3.5887716654107011</v>
      </c>
      <c r="EY270" s="577">
        <f t="shared" si="792"/>
        <v>3.6296792386323586</v>
      </c>
      <c r="EZ270" s="576">
        <f t="shared" si="793"/>
        <v>9524.6</v>
      </c>
      <c r="FA270" s="577">
        <f t="shared" si="793"/>
        <v>10297.400000000001</v>
      </c>
      <c r="FB270" s="574">
        <v>100.1</v>
      </c>
      <c r="FC270" s="575">
        <v>100</v>
      </c>
      <c r="FD270" s="576">
        <f t="shared" si="794"/>
        <v>228728.5</v>
      </c>
      <c r="FE270" s="577">
        <f t="shared" si="794"/>
        <v>243800</v>
      </c>
      <c r="FF270" s="574">
        <v>80.8</v>
      </c>
      <c r="FG270" s="575">
        <v>83.9</v>
      </c>
      <c r="FH270" s="576">
        <f t="shared" si="795"/>
        <v>29815.200000000001</v>
      </c>
      <c r="FI270" s="577">
        <f t="shared" si="795"/>
        <v>33476.100000000006</v>
      </c>
      <c r="FJ270" s="574"/>
      <c r="FK270" s="575"/>
      <c r="FL270" s="576">
        <f t="shared" si="796"/>
        <v>0</v>
      </c>
      <c r="FM270" s="577">
        <f t="shared" si="796"/>
        <v>0</v>
      </c>
      <c r="FN270" s="576">
        <f t="shared" si="797"/>
        <v>97.416616428033166</v>
      </c>
      <c r="FO270" s="577">
        <f t="shared" si="797"/>
        <v>97.735671483961923</v>
      </c>
      <c r="FP270" s="576">
        <f t="shared" si="798"/>
        <v>258543.7</v>
      </c>
      <c r="FQ270" s="577">
        <f t="shared" si="798"/>
        <v>277276.09999999998</v>
      </c>
      <c r="FR270" s="574">
        <v>133</v>
      </c>
      <c r="FS270" s="575">
        <v>138</v>
      </c>
      <c r="FT270" s="576">
        <f t="shared" si="799"/>
        <v>133</v>
      </c>
      <c r="FU270" s="577">
        <f t="shared" si="799"/>
        <v>138</v>
      </c>
      <c r="FV270" s="574">
        <v>4.5999999999999996</v>
      </c>
      <c r="FW270" s="575">
        <v>4.3</v>
      </c>
      <c r="FX270" s="576">
        <f t="shared" si="800"/>
        <v>611.79999999999995</v>
      </c>
      <c r="FY270" s="577">
        <f t="shared" si="800"/>
        <v>593.4</v>
      </c>
      <c r="FZ270" s="574">
        <v>82.2</v>
      </c>
      <c r="GA270" s="575">
        <v>79.2</v>
      </c>
      <c r="GB270" s="576">
        <f t="shared" si="801"/>
        <v>10932.6</v>
      </c>
      <c r="GC270" s="577">
        <f t="shared" si="801"/>
        <v>10929.6</v>
      </c>
      <c r="GD270" s="576">
        <f t="shared" si="802"/>
        <v>5031</v>
      </c>
      <c r="GE270" s="577">
        <f t="shared" si="802"/>
        <v>5624</v>
      </c>
      <c r="GF270" s="576">
        <f t="shared" si="802"/>
        <v>5031</v>
      </c>
      <c r="GG270" s="577">
        <f t="shared" si="802"/>
        <v>5624</v>
      </c>
      <c r="GH270" s="576">
        <f t="shared" si="803"/>
        <v>20965.900000000001</v>
      </c>
      <c r="GI270" s="577">
        <f t="shared" si="803"/>
        <v>23377</v>
      </c>
      <c r="GJ270" s="576">
        <f t="shared" si="804"/>
        <v>584081.69999999995</v>
      </c>
      <c r="GK270" s="577">
        <f t="shared" si="804"/>
        <v>652337</v>
      </c>
      <c r="GL270" s="576">
        <f t="shared" si="805"/>
        <v>446</v>
      </c>
      <c r="GM270" s="577">
        <f t="shared" si="805"/>
        <v>474</v>
      </c>
      <c r="GN270" s="576">
        <f t="shared" si="805"/>
        <v>446</v>
      </c>
      <c r="GO270" s="577">
        <f t="shared" si="805"/>
        <v>474</v>
      </c>
      <c r="GP270" s="576">
        <f t="shared" si="806"/>
        <v>1441.8999999999999</v>
      </c>
      <c r="GQ270" s="577">
        <f t="shared" si="806"/>
        <v>1626.0000000000002</v>
      </c>
      <c r="GR270" s="576">
        <f t="shared" si="807"/>
        <v>40164</v>
      </c>
      <c r="GS270" s="577">
        <f t="shared" si="807"/>
        <v>43152.600000000006</v>
      </c>
      <c r="GT270" s="576">
        <f t="shared" si="808"/>
        <v>5477</v>
      </c>
      <c r="GU270" s="577">
        <f t="shared" si="808"/>
        <v>6098</v>
      </c>
      <c r="GV270" s="576">
        <f t="shared" si="808"/>
        <v>5477</v>
      </c>
      <c r="GW270" s="577">
        <f t="shared" si="808"/>
        <v>6098</v>
      </c>
      <c r="GX270" s="576">
        <f t="shared" si="809"/>
        <v>22407.800000000003</v>
      </c>
      <c r="GY270" s="577">
        <f t="shared" si="809"/>
        <v>25003</v>
      </c>
      <c r="GZ270" s="576">
        <f t="shared" si="809"/>
        <v>624245.69999999995</v>
      </c>
      <c r="HA270" s="577">
        <f t="shared" si="809"/>
        <v>695489.6</v>
      </c>
      <c r="HB270" s="576">
        <f t="shared" si="810"/>
        <v>0</v>
      </c>
      <c r="HC270" s="577">
        <f t="shared" si="810"/>
        <v>0</v>
      </c>
      <c r="HD270" s="576">
        <f t="shared" si="810"/>
        <v>0</v>
      </c>
      <c r="HE270" s="577">
        <f t="shared" si="810"/>
        <v>0</v>
      </c>
      <c r="HF270" s="576" t="str">
        <f t="shared" si="811"/>
        <v/>
      </c>
      <c r="HG270" s="577" t="str">
        <f t="shared" si="811"/>
        <v/>
      </c>
      <c r="HH270" s="576" t="str">
        <f t="shared" si="812"/>
        <v/>
      </c>
      <c r="HI270" s="577" t="str">
        <f t="shared" si="812"/>
        <v/>
      </c>
      <c r="HJ270" s="576">
        <f t="shared" si="813"/>
        <v>23019.600000000002</v>
      </c>
      <c r="HK270" s="577">
        <f t="shared" si="813"/>
        <v>25596.400000000009</v>
      </c>
      <c r="HL270" s="576">
        <f t="shared" si="814"/>
        <v>635178.29999999993</v>
      </c>
      <c r="HM270" s="577">
        <f t="shared" si="814"/>
        <v>706419.20000000007</v>
      </c>
    </row>
    <row r="271" spans="1:221">
      <c r="A271" s="594" t="s">
        <v>638</v>
      </c>
      <c r="B271" s="595" t="s">
        <v>641</v>
      </c>
      <c r="C271" s="596"/>
      <c r="D271" s="10">
        <v>225511</v>
      </c>
      <c r="E271" s="10">
        <v>1</v>
      </c>
      <c r="F271" s="574">
        <v>6749</v>
      </c>
      <c r="G271" s="575">
        <v>7415</v>
      </c>
      <c r="H271" s="574">
        <v>76</v>
      </c>
      <c r="I271" s="575">
        <v>67</v>
      </c>
      <c r="J271" s="576">
        <f t="shared" si="747"/>
        <v>6673</v>
      </c>
      <c r="K271" s="577">
        <f t="shared" si="747"/>
        <v>7348</v>
      </c>
      <c r="L271" s="574"/>
      <c r="M271" s="575"/>
      <c r="N271" s="576">
        <f t="shared" si="748"/>
        <v>6673</v>
      </c>
      <c r="O271" s="577">
        <f t="shared" si="748"/>
        <v>7348</v>
      </c>
      <c r="P271" s="576">
        <f t="shared" si="748"/>
        <v>6673</v>
      </c>
      <c r="Q271" s="577">
        <f t="shared" si="748"/>
        <v>7348</v>
      </c>
      <c r="R271" s="574">
        <v>715</v>
      </c>
      <c r="S271" s="575">
        <v>786</v>
      </c>
      <c r="T271" s="576">
        <f t="shared" si="749"/>
        <v>715</v>
      </c>
      <c r="U271" s="577">
        <f t="shared" si="749"/>
        <v>786</v>
      </c>
      <c r="V271" s="574">
        <v>39</v>
      </c>
      <c r="W271" s="575">
        <v>38</v>
      </c>
      <c r="X271" s="576">
        <f t="shared" si="750"/>
        <v>39</v>
      </c>
      <c r="Y271" s="577">
        <f t="shared" si="750"/>
        <v>38</v>
      </c>
      <c r="Z271" s="574"/>
      <c r="AA271" s="575"/>
      <c r="AB271" s="576">
        <f t="shared" si="751"/>
        <v>0</v>
      </c>
      <c r="AC271" s="577">
        <f t="shared" si="751"/>
        <v>0</v>
      </c>
      <c r="AD271" s="576">
        <f t="shared" si="752"/>
        <v>754</v>
      </c>
      <c r="AE271" s="577">
        <f t="shared" si="752"/>
        <v>824</v>
      </c>
      <c r="AF271" s="576">
        <f t="shared" si="753"/>
        <v>754</v>
      </c>
      <c r="AG271" s="577">
        <f t="shared" si="753"/>
        <v>824</v>
      </c>
      <c r="AH271" s="574">
        <v>4.5999999999999996</v>
      </c>
      <c r="AI271" s="575">
        <v>4.5</v>
      </c>
      <c r="AJ271" s="576">
        <f t="shared" si="754"/>
        <v>3288.9999999999995</v>
      </c>
      <c r="AK271" s="577">
        <f t="shared" si="754"/>
        <v>3537</v>
      </c>
      <c r="AL271" s="574">
        <v>4.9000000000000004</v>
      </c>
      <c r="AM271" s="575">
        <v>4.9000000000000004</v>
      </c>
      <c r="AN271" s="576">
        <f t="shared" si="755"/>
        <v>191.10000000000002</v>
      </c>
      <c r="AO271" s="577">
        <f t="shared" si="755"/>
        <v>186.20000000000002</v>
      </c>
      <c r="AP271" s="574"/>
      <c r="AQ271" s="575"/>
      <c r="AR271" s="576">
        <f t="shared" si="756"/>
        <v>0</v>
      </c>
      <c r="AS271" s="577">
        <f t="shared" si="756"/>
        <v>0</v>
      </c>
      <c r="AT271" s="576">
        <f t="shared" si="757"/>
        <v>4.61551724137931</v>
      </c>
      <c r="AU271" s="577">
        <f t="shared" si="757"/>
        <v>4.5184466019417471</v>
      </c>
      <c r="AV271" s="576">
        <f t="shared" si="758"/>
        <v>3480.1</v>
      </c>
      <c r="AW271" s="577">
        <f t="shared" si="758"/>
        <v>3723.2</v>
      </c>
      <c r="AX271" s="574">
        <v>123.1</v>
      </c>
      <c r="AY271" s="575">
        <v>121.4</v>
      </c>
      <c r="AZ271" s="576">
        <f t="shared" si="759"/>
        <v>88016.5</v>
      </c>
      <c r="BA271" s="577">
        <f t="shared" si="759"/>
        <v>95420.400000000009</v>
      </c>
      <c r="BB271" s="574">
        <v>115.5</v>
      </c>
      <c r="BC271" s="575">
        <v>117.8</v>
      </c>
      <c r="BD271" s="576">
        <f t="shared" si="760"/>
        <v>4504.5</v>
      </c>
      <c r="BE271" s="577">
        <f t="shared" si="760"/>
        <v>4476.3999999999996</v>
      </c>
      <c r="BF271" s="574"/>
      <c r="BG271" s="575"/>
      <c r="BH271" s="576">
        <f t="shared" si="761"/>
        <v>0</v>
      </c>
      <c r="BI271" s="577">
        <f t="shared" si="761"/>
        <v>0</v>
      </c>
      <c r="BJ271" s="576">
        <f t="shared" si="762"/>
        <v>122.70689655172414</v>
      </c>
      <c r="BK271" s="577">
        <f t="shared" si="762"/>
        <v>121.23398058252428</v>
      </c>
      <c r="BL271" s="576">
        <f t="shared" si="763"/>
        <v>92521</v>
      </c>
      <c r="BM271" s="577">
        <f t="shared" si="763"/>
        <v>99896.8</v>
      </c>
      <c r="BN271" s="574">
        <v>1417</v>
      </c>
      <c r="BO271" s="575">
        <v>1577</v>
      </c>
      <c r="BP271" s="576">
        <f t="shared" si="764"/>
        <v>1417</v>
      </c>
      <c r="BQ271" s="577">
        <f t="shared" si="764"/>
        <v>1577</v>
      </c>
      <c r="BR271" s="574">
        <v>98</v>
      </c>
      <c r="BS271" s="575">
        <v>106</v>
      </c>
      <c r="BT271" s="576">
        <f t="shared" si="765"/>
        <v>98</v>
      </c>
      <c r="BU271" s="577">
        <f t="shared" si="765"/>
        <v>106</v>
      </c>
      <c r="BV271" s="574"/>
      <c r="BW271" s="575"/>
      <c r="BX271" s="576">
        <f t="shared" si="766"/>
        <v>0</v>
      </c>
      <c r="BY271" s="577">
        <f t="shared" si="766"/>
        <v>0</v>
      </c>
      <c r="BZ271" s="576">
        <f t="shared" si="767"/>
        <v>1515</v>
      </c>
      <c r="CA271" s="577">
        <f t="shared" si="767"/>
        <v>1683</v>
      </c>
      <c r="CB271" s="576">
        <f t="shared" si="768"/>
        <v>1515</v>
      </c>
      <c r="CC271" s="577">
        <f t="shared" si="768"/>
        <v>1683</v>
      </c>
      <c r="CD271" s="574">
        <v>4.9000000000000004</v>
      </c>
      <c r="CE271" s="575">
        <v>4.7</v>
      </c>
      <c r="CF271" s="576">
        <f t="shared" si="769"/>
        <v>6943.3</v>
      </c>
      <c r="CG271" s="577">
        <f t="shared" si="769"/>
        <v>7411.9000000000005</v>
      </c>
      <c r="CH271" s="574">
        <v>5.6</v>
      </c>
      <c r="CI271" s="575">
        <v>5.2</v>
      </c>
      <c r="CJ271" s="576">
        <f t="shared" si="770"/>
        <v>548.79999999999995</v>
      </c>
      <c r="CK271" s="577">
        <f t="shared" si="770"/>
        <v>551.20000000000005</v>
      </c>
      <c r="CL271" s="574"/>
      <c r="CM271" s="575"/>
      <c r="CN271" s="576">
        <f t="shared" si="771"/>
        <v>0</v>
      </c>
      <c r="CO271" s="577">
        <f t="shared" si="771"/>
        <v>0</v>
      </c>
      <c r="CP271" s="576">
        <f t="shared" si="772"/>
        <v>4.9452805280528054</v>
      </c>
      <c r="CQ271" s="577">
        <f t="shared" si="772"/>
        <v>4.7314913844325615</v>
      </c>
      <c r="CR271" s="576">
        <f t="shared" si="773"/>
        <v>7492.1</v>
      </c>
      <c r="CS271" s="577">
        <f t="shared" si="773"/>
        <v>7963.1000000000013</v>
      </c>
      <c r="CT271" s="574">
        <v>130.5</v>
      </c>
      <c r="CU271" s="575">
        <v>129.30000000000001</v>
      </c>
      <c r="CV271" s="576">
        <f t="shared" si="774"/>
        <v>184918.5</v>
      </c>
      <c r="CW271" s="577">
        <f t="shared" si="774"/>
        <v>203906.1</v>
      </c>
      <c r="CX271" s="574">
        <v>128.9</v>
      </c>
      <c r="CY271" s="575">
        <v>135.80000000000001</v>
      </c>
      <c r="CZ271" s="576">
        <f t="shared" si="775"/>
        <v>12632.2</v>
      </c>
      <c r="DA271" s="577">
        <f t="shared" si="775"/>
        <v>14394.800000000001</v>
      </c>
      <c r="DB271" s="574"/>
      <c r="DC271" s="575"/>
      <c r="DD271" s="576">
        <f t="shared" si="776"/>
        <v>0</v>
      </c>
      <c r="DE271" s="577">
        <f t="shared" si="776"/>
        <v>0</v>
      </c>
      <c r="DF271" s="576">
        <f t="shared" si="777"/>
        <v>130.39650165016502</v>
      </c>
      <c r="DG271" s="577">
        <f t="shared" si="777"/>
        <v>129.70938799762328</v>
      </c>
      <c r="DH271" s="576">
        <f t="shared" si="778"/>
        <v>197550.7</v>
      </c>
      <c r="DI271" s="577">
        <f t="shared" si="778"/>
        <v>218300.9</v>
      </c>
      <c r="DJ271" s="576">
        <f t="shared" si="779"/>
        <v>2269</v>
      </c>
      <c r="DK271" s="577">
        <f t="shared" si="779"/>
        <v>2507</v>
      </c>
      <c r="DL271" s="576">
        <f t="shared" si="779"/>
        <v>2269</v>
      </c>
      <c r="DM271" s="577">
        <f t="shared" si="779"/>
        <v>2507</v>
      </c>
      <c r="DN271" s="576">
        <f t="shared" si="780"/>
        <v>4.8356985456148083</v>
      </c>
      <c r="DO271" s="577">
        <f t="shared" si="780"/>
        <v>4.6614678899082573</v>
      </c>
      <c r="DP271" s="576">
        <f t="shared" si="781"/>
        <v>10972.2</v>
      </c>
      <c r="DQ271" s="577">
        <f t="shared" si="781"/>
        <v>11686.300000000001</v>
      </c>
      <c r="DR271" s="576">
        <f t="shared" si="782"/>
        <v>127.84120758043191</v>
      </c>
      <c r="DS271" s="577">
        <f t="shared" si="782"/>
        <v>126.92369365775828</v>
      </c>
      <c r="DT271" s="576">
        <f t="shared" si="783"/>
        <v>290071.7</v>
      </c>
      <c r="DU271" s="577">
        <f t="shared" si="783"/>
        <v>318197.7</v>
      </c>
      <c r="DV271" s="574">
        <v>2895</v>
      </c>
      <c r="DW271" s="575">
        <v>3214</v>
      </c>
      <c r="DX271" s="576">
        <f t="shared" si="784"/>
        <v>2895</v>
      </c>
      <c r="DY271" s="577">
        <f t="shared" si="784"/>
        <v>3214</v>
      </c>
      <c r="DZ271" s="574">
        <v>1380</v>
      </c>
      <c r="EA271" s="575">
        <v>1486</v>
      </c>
      <c r="EB271" s="576">
        <f t="shared" si="785"/>
        <v>1380</v>
      </c>
      <c r="EC271" s="577">
        <f t="shared" si="785"/>
        <v>1486</v>
      </c>
      <c r="ED271" s="574"/>
      <c r="EE271" s="575"/>
      <c r="EF271" s="576">
        <f t="shared" si="786"/>
        <v>0</v>
      </c>
      <c r="EG271" s="577">
        <f t="shared" si="786"/>
        <v>0</v>
      </c>
      <c r="EH271" s="576">
        <f t="shared" si="787"/>
        <v>4275</v>
      </c>
      <c r="EI271" s="577">
        <f t="shared" si="787"/>
        <v>4700</v>
      </c>
      <c r="EJ271" s="576">
        <f t="shared" si="788"/>
        <v>4275</v>
      </c>
      <c r="EK271" s="577">
        <f t="shared" si="788"/>
        <v>4700</v>
      </c>
      <c r="EL271" s="574">
        <v>3.5</v>
      </c>
      <c r="EM271" s="575">
        <v>3.5</v>
      </c>
      <c r="EN271" s="576">
        <f t="shared" si="789"/>
        <v>10132.5</v>
      </c>
      <c r="EO271" s="577">
        <f t="shared" si="789"/>
        <v>11249</v>
      </c>
      <c r="EP271" s="574">
        <v>3.9</v>
      </c>
      <c r="EQ271" s="575">
        <v>3.8</v>
      </c>
      <c r="ER271" s="576">
        <f t="shared" si="790"/>
        <v>5382</v>
      </c>
      <c r="ES271" s="577">
        <f t="shared" si="790"/>
        <v>5646.8</v>
      </c>
      <c r="ET271" s="574"/>
      <c r="EU271" s="575"/>
      <c r="EV271" s="576">
        <f t="shared" si="791"/>
        <v>0</v>
      </c>
      <c r="EW271" s="577">
        <f t="shared" si="791"/>
        <v>0</v>
      </c>
      <c r="EX271" s="576">
        <f t="shared" si="792"/>
        <v>3.6291228070175436</v>
      </c>
      <c r="EY271" s="577">
        <f t="shared" si="792"/>
        <v>3.594851063829787</v>
      </c>
      <c r="EZ271" s="576">
        <f t="shared" si="793"/>
        <v>15514.499999999998</v>
      </c>
      <c r="FA271" s="577">
        <f t="shared" si="793"/>
        <v>16895.8</v>
      </c>
      <c r="FB271" s="574">
        <v>85.3</v>
      </c>
      <c r="FC271" s="575">
        <v>83.8</v>
      </c>
      <c r="FD271" s="576">
        <f t="shared" si="794"/>
        <v>246943.5</v>
      </c>
      <c r="FE271" s="577">
        <f t="shared" si="794"/>
        <v>269333.2</v>
      </c>
      <c r="FF271" s="574">
        <v>76.7</v>
      </c>
      <c r="FG271" s="575">
        <v>75.8</v>
      </c>
      <c r="FH271" s="576">
        <f t="shared" si="795"/>
        <v>105846</v>
      </c>
      <c r="FI271" s="577">
        <f t="shared" si="795"/>
        <v>112638.8</v>
      </c>
      <c r="FJ271" s="574"/>
      <c r="FK271" s="575"/>
      <c r="FL271" s="576">
        <f t="shared" si="796"/>
        <v>0</v>
      </c>
      <c r="FM271" s="577">
        <f t="shared" si="796"/>
        <v>0</v>
      </c>
      <c r="FN271" s="576">
        <f t="shared" si="797"/>
        <v>82.523859649122812</v>
      </c>
      <c r="FO271" s="577">
        <f t="shared" si="797"/>
        <v>81.270638297872338</v>
      </c>
      <c r="FP271" s="576">
        <f t="shared" si="798"/>
        <v>352789.5</v>
      </c>
      <c r="FQ271" s="577">
        <f t="shared" si="798"/>
        <v>381972</v>
      </c>
      <c r="FR271" s="574">
        <v>129</v>
      </c>
      <c r="FS271" s="575">
        <v>141</v>
      </c>
      <c r="FT271" s="576">
        <f t="shared" si="799"/>
        <v>129</v>
      </c>
      <c r="FU271" s="577">
        <f t="shared" si="799"/>
        <v>141</v>
      </c>
      <c r="FV271" s="574">
        <v>6.5</v>
      </c>
      <c r="FW271" s="575">
        <v>6.6</v>
      </c>
      <c r="FX271" s="576">
        <f t="shared" si="800"/>
        <v>838.5</v>
      </c>
      <c r="FY271" s="577">
        <f t="shared" si="800"/>
        <v>930.59999999999991</v>
      </c>
      <c r="FZ271" s="574">
        <v>66.900000000000006</v>
      </c>
      <c r="GA271" s="575">
        <v>66.7</v>
      </c>
      <c r="GB271" s="576">
        <f t="shared" si="801"/>
        <v>8630.1</v>
      </c>
      <c r="GC271" s="577">
        <f t="shared" si="801"/>
        <v>9404.7000000000007</v>
      </c>
      <c r="GD271" s="576">
        <f t="shared" si="802"/>
        <v>5027</v>
      </c>
      <c r="GE271" s="577">
        <f t="shared" si="802"/>
        <v>5577</v>
      </c>
      <c r="GF271" s="576">
        <f t="shared" si="802"/>
        <v>5027</v>
      </c>
      <c r="GG271" s="577">
        <f t="shared" si="802"/>
        <v>5577</v>
      </c>
      <c r="GH271" s="576">
        <f t="shared" si="803"/>
        <v>20364.8</v>
      </c>
      <c r="GI271" s="577">
        <f t="shared" si="803"/>
        <v>22197.9</v>
      </c>
      <c r="GJ271" s="576">
        <f t="shared" si="804"/>
        <v>519878.5</v>
      </c>
      <c r="GK271" s="577">
        <f t="shared" si="804"/>
        <v>568659.69999999995</v>
      </c>
      <c r="GL271" s="576">
        <f t="shared" si="805"/>
        <v>1517</v>
      </c>
      <c r="GM271" s="577">
        <f t="shared" si="805"/>
        <v>1630</v>
      </c>
      <c r="GN271" s="576">
        <f t="shared" si="805"/>
        <v>1517</v>
      </c>
      <c r="GO271" s="577">
        <f t="shared" si="805"/>
        <v>1630</v>
      </c>
      <c r="GP271" s="576">
        <f t="shared" si="806"/>
        <v>6121.9</v>
      </c>
      <c r="GQ271" s="577">
        <f t="shared" si="806"/>
        <v>6384.2000000000007</v>
      </c>
      <c r="GR271" s="576">
        <f t="shared" si="807"/>
        <v>122982.7</v>
      </c>
      <c r="GS271" s="577">
        <f t="shared" si="807"/>
        <v>131510</v>
      </c>
      <c r="GT271" s="576">
        <f t="shared" si="808"/>
        <v>6544</v>
      </c>
      <c r="GU271" s="577">
        <f t="shared" si="808"/>
        <v>7207</v>
      </c>
      <c r="GV271" s="576">
        <f t="shared" si="808"/>
        <v>6544</v>
      </c>
      <c r="GW271" s="577">
        <f t="shared" si="808"/>
        <v>7207</v>
      </c>
      <c r="GX271" s="576">
        <f t="shared" si="809"/>
        <v>26486.699999999997</v>
      </c>
      <c r="GY271" s="577">
        <f t="shared" si="809"/>
        <v>28582.100000000002</v>
      </c>
      <c r="GZ271" s="576">
        <f t="shared" si="809"/>
        <v>642861.19999999995</v>
      </c>
      <c r="HA271" s="577">
        <f t="shared" si="809"/>
        <v>700169.7</v>
      </c>
      <c r="HB271" s="576">
        <f t="shared" si="810"/>
        <v>0</v>
      </c>
      <c r="HC271" s="577">
        <f t="shared" si="810"/>
        <v>0</v>
      </c>
      <c r="HD271" s="576">
        <f t="shared" si="810"/>
        <v>0</v>
      </c>
      <c r="HE271" s="577">
        <f t="shared" si="810"/>
        <v>0</v>
      </c>
      <c r="HF271" s="576" t="str">
        <f t="shared" si="811"/>
        <v/>
      </c>
      <c r="HG271" s="577" t="str">
        <f t="shared" si="811"/>
        <v/>
      </c>
      <c r="HH271" s="576" t="str">
        <f t="shared" si="812"/>
        <v/>
      </c>
      <c r="HI271" s="577" t="str">
        <f t="shared" si="812"/>
        <v/>
      </c>
      <c r="HJ271" s="576">
        <f t="shared" si="813"/>
        <v>27325.199999999997</v>
      </c>
      <c r="HK271" s="577">
        <f t="shared" si="813"/>
        <v>29512.699999999997</v>
      </c>
      <c r="HL271" s="576">
        <f t="shared" si="814"/>
        <v>651491.29999999993</v>
      </c>
      <c r="HM271" s="577">
        <f t="shared" si="814"/>
        <v>709574.39999999991</v>
      </c>
    </row>
    <row r="272" spans="1:221">
      <c r="A272" s="594" t="s">
        <v>638</v>
      </c>
      <c r="B272" s="595" t="s">
        <v>642</v>
      </c>
      <c r="C272" s="596"/>
      <c r="D272" s="10">
        <v>227216</v>
      </c>
      <c r="E272" s="10">
        <v>1</v>
      </c>
      <c r="F272" s="574">
        <v>6970</v>
      </c>
      <c r="G272" s="575">
        <v>7120</v>
      </c>
      <c r="H272" s="574">
        <v>64</v>
      </c>
      <c r="I272" s="575">
        <v>66</v>
      </c>
      <c r="J272" s="576">
        <f t="shared" si="747"/>
        <v>6906</v>
      </c>
      <c r="K272" s="577">
        <f t="shared" si="747"/>
        <v>7054</v>
      </c>
      <c r="L272" s="574"/>
      <c r="M272" s="575"/>
      <c r="N272" s="576">
        <f t="shared" si="748"/>
        <v>6906</v>
      </c>
      <c r="O272" s="577">
        <f t="shared" si="748"/>
        <v>7054</v>
      </c>
      <c r="P272" s="576">
        <f t="shared" si="748"/>
        <v>6906</v>
      </c>
      <c r="Q272" s="577">
        <f t="shared" si="748"/>
        <v>7054</v>
      </c>
      <c r="R272" s="574">
        <v>961</v>
      </c>
      <c r="S272" s="575">
        <v>961</v>
      </c>
      <c r="T272" s="576">
        <f t="shared" si="749"/>
        <v>961</v>
      </c>
      <c r="U272" s="577">
        <f t="shared" si="749"/>
        <v>961</v>
      </c>
      <c r="V272" s="574">
        <v>21</v>
      </c>
      <c r="W272" s="575">
        <v>24</v>
      </c>
      <c r="X272" s="576">
        <f t="shared" si="750"/>
        <v>21</v>
      </c>
      <c r="Y272" s="577">
        <f t="shared" si="750"/>
        <v>24</v>
      </c>
      <c r="Z272" s="574"/>
      <c r="AA272" s="575"/>
      <c r="AB272" s="576">
        <f t="shared" si="751"/>
        <v>0</v>
      </c>
      <c r="AC272" s="577">
        <f t="shared" si="751"/>
        <v>0</v>
      </c>
      <c r="AD272" s="576">
        <f t="shared" si="752"/>
        <v>982</v>
      </c>
      <c r="AE272" s="577">
        <f t="shared" si="752"/>
        <v>985</v>
      </c>
      <c r="AF272" s="576">
        <f t="shared" si="753"/>
        <v>982</v>
      </c>
      <c r="AG272" s="577">
        <f t="shared" si="753"/>
        <v>985</v>
      </c>
      <c r="AH272" s="574">
        <v>4.4000000000000004</v>
      </c>
      <c r="AI272" s="575">
        <v>4.3</v>
      </c>
      <c r="AJ272" s="576">
        <f t="shared" si="754"/>
        <v>4228.4000000000005</v>
      </c>
      <c r="AK272" s="577">
        <f t="shared" si="754"/>
        <v>4132.3</v>
      </c>
      <c r="AL272" s="574">
        <v>4.3</v>
      </c>
      <c r="AM272" s="575">
        <v>4.4000000000000004</v>
      </c>
      <c r="AN272" s="576">
        <f t="shared" si="755"/>
        <v>90.3</v>
      </c>
      <c r="AO272" s="577">
        <f t="shared" si="755"/>
        <v>105.60000000000001</v>
      </c>
      <c r="AP272" s="574"/>
      <c r="AQ272" s="575"/>
      <c r="AR272" s="576">
        <f t="shared" si="756"/>
        <v>0</v>
      </c>
      <c r="AS272" s="577">
        <f t="shared" si="756"/>
        <v>0</v>
      </c>
      <c r="AT272" s="576">
        <f t="shared" si="757"/>
        <v>4.3978615071283107</v>
      </c>
      <c r="AU272" s="577">
        <f t="shared" si="757"/>
        <v>4.3024365482233504</v>
      </c>
      <c r="AV272" s="576">
        <f t="shared" si="758"/>
        <v>4318.7000000000007</v>
      </c>
      <c r="AW272" s="577">
        <f t="shared" si="758"/>
        <v>4237.9000000000005</v>
      </c>
      <c r="AX272" s="574">
        <v>118</v>
      </c>
      <c r="AY272" s="575">
        <v>117</v>
      </c>
      <c r="AZ272" s="576">
        <f t="shared" si="759"/>
        <v>113398</v>
      </c>
      <c r="BA272" s="577">
        <f t="shared" si="759"/>
        <v>112437</v>
      </c>
      <c r="BB272" s="574">
        <v>115.1</v>
      </c>
      <c r="BC272" s="575">
        <v>116.2</v>
      </c>
      <c r="BD272" s="576">
        <f t="shared" si="760"/>
        <v>2417.1</v>
      </c>
      <c r="BE272" s="577">
        <f t="shared" si="760"/>
        <v>2788.8</v>
      </c>
      <c r="BF272" s="574"/>
      <c r="BG272" s="575"/>
      <c r="BH272" s="576">
        <f t="shared" si="761"/>
        <v>0</v>
      </c>
      <c r="BI272" s="577">
        <f t="shared" si="761"/>
        <v>0</v>
      </c>
      <c r="BJ272" s="576">
        <f t="shared" si="762"/>
        <v>117.93798370672098</v>
      </c>
      <c r="BK272" s="577">
        <f t="shared" si="762"/>
        <v>116.9805076142132</v>
      </c>
      <c r="BL272" s="576">
        <f t="shared" si="763"/>
        <v>115815.1</v>
      </c>
      <c r="BM272" s="577">
        <f t="shared" si="763"/>
        <v>115225.8</v>
      </c>
      <c r="BN272" s="574">
        <v>1578</v>
      </c>
      <c r="BO272" s="575">
        <v>1527</v>
      </c>
      <c r="BP272" s="576">
        <f t="shared" si="764"/>
        <v>1578</v>
      </c>
      <c r="BQ272" s="577">
        <f t="shared" si="764"/>
        <v>1527</v>
      </c>
      <c r="BR272" s="574">
        <v>71</v>
      </c>
      <c r="BS272" s="575">
        <v>58</v>
      </c>
      <c r="BT272" s="576">
        <f t="shared" si="765"/>
        <v>71</v>
      </c>
      <c r="BU272" s="577">
        <f t="shared" si="765"/>
        <v>58</v>
      </c>
      <c r="BV272" s="574"/>
      <c r="BW272" s="575"/>
      <c r="BX272" s="576">
        <f t="shared" si="766"/>
        <v>0</v>
      </c>
      <c r="BY272" s="577">
        <f t="shared" si="766"/>
        <v>0</v>
      </c>
      <c r="BZ272" s="576">
        <f t="shared" si="767"/>
        <v>1649</v>
      </c>
      <c r="CA272" s="577">
        <f t="shared" si="767"/>
        <v>1585</v>
      </c>
      <c r="CB272" s="576">
        <f t="shared" si="768"/>
        <v>1649</v>
      </c>
      <c r="CC272" s="577">
        <f t="shared" si="768"/>
        <v>1585</v>
      </c>
      <c r="CD272" s="574">
        <v>4.8</v>
      </c>
      <c r="CE272" s="575">
        <v>4.8</v>
      </c>
      <c r="CF272" s="576">
        <f t="shared" si="769"/>
        <v>7574.4</v>
      </c>
      <c r="CG272" s="577">
        <f t="shared" si="769"/>
        <v>7329.5999999999995</v>
      </c>
      <c r="CH272" s="574">
        <v>5</v>
      </c>
      <c r="CI272" s="575">
        <v>4.8</v>
      </c>
      <c r="CJ272" s="576">
        <f t="shared" si="770"/>
        <v>355</v>
      </c>
      <c r="CK272" s="577">
        <f t="shared" si="770"/>
        <v>278.39999999999998</v>
      </c>
      <c r="CL272" s="574"/>
      <c r="CM272" s="575"/>
      <c r="CN272" s="576">
        <f t="shared" si="771"/>
        <v>0</v>
      </c>
      <c r="CO272" s="577">
        <f t="shared" si="771"/>
        <v>0</v>
      </c>
      <c r="CP272" s="576">
        <f t="shared" si="772"/>
        <v>4.8086112795633715</v>
      </c>
      <c r="CQ272" s="577">
        <f t="shared" si="772"/>
        <v>4.8</v>
      </c>
      <c r="CR272" s="576">
        <f t="shared" si="773"/>
        <v>7929.4</v>
      </c>
      <c r="CS272" s="577">
        <f t="shared" si="773"/>
        <v>7608</v>
      </c>
      <c r="CT272" s="574">
        <v>127.6</v>
      </c>
      <c r="CU272" s="575">
        <v>128</v>
      </c>
      <c r="CV272" s="576">
        <f t="shared" si="774"/>
        <v>201352.8</v>
      </c>
      <c r="CW272" s="577">
        <f t="shared" si="774"/>
        <v>195456</v>
      </c>
      <c r="CX272" s="574">
        <v>130</v>
      </c>
      <c r="CY272" s="575">
        <v>125.5</v>
      </c>
      <c r="CZ272" s="576">
        <f t="shared" si="775"/>
        <v>9230</v>
      </c>
      <c r="DA272" s="577">
        <f t="shared" si="775"/>
        <v>7279</v>
      </c>
      <c r="DB272" s="574"/>
      <c r="DC272" s="575"/>
      <c r="DD272" s="576">
        <f t="shared" si="776"/>
        <v>0</v>
      </c>
      <c r="DE272" s="577">
        <f t="shared" si="776"/>
        <v>0</v>
      </c>
      <c r="DF272" s="576">
        <f t="shared" si="777"/>
        <v>127.70333535476045</v>
      </c>
      <c r="DG272" s="577">
        <f t="shared" si="777"/>
        <v>127.90851735015772</v>
      </c>
      <c r="DH272" s="576">
        <f t="shared" si="778"/>
        <v>210582.8</v>
      </c>
      <c r="DI272" s="577">
        <f t="shared" si="778"/>
        <v>202735</v>
      </c>
      <c r="DJ272" s="576">
        <f t="shared" si="779"/>
        <v>2631</v>
      </c>
      <c r="DK272" s="577">
        <f t="shared" si="779"/>
        <v>2570</v>
      </c>
      <c r="DL272" s="576">
        <f t="shared" si="779"/>
        <v>2631</v>
      </c>
      <c r="DM272" s="577">
        <f t="shared" si="779"/>
        <v>2570</v>
      </c>
      <c r="DN272" s="576">
        <f t="shared" si="780"/>
        <v>4.6553021664766252</v>
      </c>
      <c r="DO272" s="577">
        <f t="shared" si="780"/>
        <v>4.6092996108949418</v>
      </c>
      <c r="DP272" s="576">
        <f t="shared" si="781"/>
        <v>12248.1</v>
      </c>
      <c r="DQ272" s="577">
        <f t="shared" si="781"/>
        <v>11845.9</v>
      </c>
      <c r="DR272" s="576">
        <f t="shared" si="782"/>
        <v>124.05849486887116</v>
      </c>
      <c r="DS272" s="577">
        <f t="shared" si="782"/>
        <v>123.72015564202334</v>
      </c>
      <c r="DT272" s="576">
        <f t="shared" si="783"/>
        <v>326397.90000000002</v>
      </c>
      <c r="DU272" s="577">
        <f t="shared" si="783"/>
        <v>317960.8</v>
      </c>
      <c r="DV272" s="574">
        <v>2910</v>
      </c>
      <c r="DW272" s="575">
        <v>3031</v>
      </c>
      <c r="DX272" s="576">
        <f t="shared" si="784"/>
        <v>2910</v>
      </c>
      <c r="DY272" s="577">
        <f t="shared" si="784"/>
        <v>3031</v>
      </c>
      <c r="DZ272" s="574">
        <v>1006</v>
      </c>
      <c r="EA272" s="575">
        <v>1055</v>
      </c>
      <c r="EB272" s="576">
        <f t="shared" si="785"/>
        <v>1006</v>
      </c>
      <c r="EC272" s="577">
        <f t="shared" si="785"/>
        <v>1055</v>
      </c>
      <c r="ED272" s="574"/>
      <c r="EE272" s="575"/>
      <c r="EF272" s="576">
        <f t="shared" si="786"/>
        <v>0</v>
      </c>
      <c r="EG272" s="577">
        <f t="shared" si="786"/>
        <v>0</v>
      </c>
      <c r="EH272" s="576">
        <f t="shared" si="787"/>
        <v>3916</v>
      </c>
      <c r="EI272" s="577">
        <f t="shared" si="787"/>
        <v>4086</v>
      </c>
      <c r="EJ272" s="576">
        <f t="shared" si="788"/>
        <v>3916</v>
      </c>
      <c r="EK272" s="577">
        <f t="shared" si="788"/>
        <v>4086</v>
      </c>
      <c r="EL272" s="574">
        <v>3.4</v>
      </c>
      <c r="EM272" s="575">
        <v>3.3</v>
      </c>
      <c r="EN272" s="576">
        <f t="shared" si="789"/>
        <v>9894</v>
      </c>
      <c r="EO272" s="577">
        <f t="shared" si="789"/>
        <v>10002.299999999999</v>
      </c>
      <c r="EP272" s="574">
        <v>3.6</v>
      </c>
      <c r="EQ272" s="575">
        <v>3.5</v>
      </c>
      <c r="ER272" s="576">
        <f t="shared" si="790"/>
        <v>3621.6</v>
      </c>
      <c r="ES272" s="577">
        <f t="shared" si="790"/>
        <v>3692.5</v>
      </c>
      <c r="ET272" s="574"/>
      <c r="EU272" s="575"/>
      <c r="EV272" s="576">
        <f t="shared" si="791"/>
        <v>0</v>
      </c>
      <c r="EW272" s="577">
        <f t="shared" si="791"/>
        <v>0</v>
      </c>
      <c r="EX272" s="576">
        <f t="shared" si="792"/>
        <v>3.4513789581205314</v>
      </c>
      <c r="EY272" s="577">
        <f t="shared" si="792"/>
        <v>3.3516397454723443</v>
      </c>
      <c r="EZ272" s="576">
        <f t="shared" si="793"/>
        <v>13515.6</v>
      </c>
      <c r="FA272" s="577">
        <f t="shared" si="793"/>
        <v>13694.8</v>
      </c>
      <c r="FB272" s="574">
        <v>82.6</v>
      </c>
      <c r="FC272" s="575">
        <v>80.8</v>
      </c>
      <c r="FD272" s="576">
        <f t="shared" si="794"/>
        <v>240365.99999999997</v>
      </c>
      <c r="FE272" s="577">
        <f t="shared" si="794"/>
        <v>244904.8</v>
      </c>
      <c r="FF272" s="574">
        <v>68.5</v>
      </c>
      <c r="FG272" s="575">
        <v>68.900000000000006</v>
      </c>
      <c r="FH272" s="576">
        <f t="shared" si="795"/>
        <v>68911</v>
      </c>
      <c r="FI272" s="577">
        <f t="shared" si="795"/>
        <v>72689.5</v>
      </c>
      <c r="FJ272" s="574"/>
      <c r="FK272" s="575"/>
      <c r="FL272" s="576">
        <f t="shared" si="796"/>
        <v>0</v>
      </c>
      <c r="FM272" s="577">
        <f t="shared" si="796"/>
        <v>0</v>
      </c>
      <c r="FN272" s="576">
        <f t="shared" si="797"/>
        <v>78.97778345250255</v>
      </c>
      <c r="FO272" s="577">
        <f t="shared" si="797"/>
        <v>77.7274351443955</v>
      </c>
      <c r="FP272" s="576">
        <f t="shared" si="798"/>
        <v>309277</v>
      </c>
      <c r="FQ272" s="577">
        <f t="shared" si="798"/>
        <v>317594.3</v>
      </c>
      <c r="FR272" s="574">
        <v>359</v>
      </c>
      <c r="FS272" s="575">
        <v>398</v>
      </c>
      <c r="FT272" s="576">
        <f t="shared" si="799"/>
        <v>359</v>
      </c>
      <c r="FU272" s="577">
        <f t="shared" si="799"/>
        <v>398</v>
      </c>
      <c r="FV272" s="574">
        <v>4.3</v>
      </c>
      <c r="FW272" s="575">
        <v>4.3</v>
      </c>
      <c r="FX272" s="576">
        <f t="shared" si="800"/>
        <v>1543.7</v>
      </c>
      <c r="FY272" s="577">
        <f t="shared" si="800"/>
        <v>1711.3999999999999</v>
      </c>
      <c r="FZ272" s="574">
        <v>60.2</v>
      </c>
      <c r="GA272" s="575">
        <v>53.2</v>
      </c>
      <c r="GB272" s="576">
        <f t="shared" si="801"/>
        <v>21611.8</v>
      </c>
      <c r="GC272" s="577">
        <f t="shared" si="801"/>
        <v>21173.600000000002</v>
      </c>
      <c r="GD272" s="576">
        <f t="shared" si="802"/>
        <v>5449</v>
      </c>
      <c r="GE272" s="577">
        <f t="shared" si="802"/>
        <v>5519</v>
      </c>
      <c r="GF272" s="576">
        <f t="shared" si="802"/>
        <v>5449</v>
      </c>
      <c r="GG272" s="577">
        <f t="shared" si="802"/>
        <v>5519</v>
      </c>
      <c r="GH272" s="576">
        <f t="shared" si="803"/>
        <v>21696.799999999999</v>
      </c>
      <c r="GI272" s="577">
        <f t="shared" si="803"/>
        <v>21464.199999999997</v>
      </c>
      <c r="GJ272" s="576">
        <f t="shared" si="804"/>
        <v>555116.79999999993</v>
      </c>
      <c r="GK272" s="577">
        <f t="shared" si="804"/>
        <v>552797.80000000005</v>
      </c>
      <c r="GL272" s="576">
        <f t="shared" si="805"/>
        <v>1098</v>
      </c>
      <c r="GM272" s="577">
        <f t="shared" si="805"/>
        <v>1137</v>
      </c>
      <c r="GN272" s="576">
        <f t="shared" si="805"/>
        <v>1098</v>
      </c>
      <c r="GO272" s="577">
        <f t="shared" si="805"/>
        <v>1137</v>
      </c>
      <c r="GP272" s="576">
        <f t="shared" si="806"/>
        <v>4066.9</v>
      </c>
      <c r="GQ272" s="577">
        <f t="shared" si="806"/>
        <v>4076.5</v>
      </c>
      <c r="GR272" s="576">
        <f t="shared" si="807"/>
        <v>80558.100000000006</v>
      </c>
      <c r="GS272" s="577">
        <f t="shared" si="807"/>
        <v>82757.3</v>
      </c>
      <c r="GT272" s="576">
        <f t="shared" si="808"/>
        <v>6547</v>
      </c>
      <c r="GU272" s="577">
        <f t="shared" si="808"/>
        <v>6656</v>
      </c>
      <c r="GV272" s="576">
        <f t="shared" si="808"/>
        <v>6547</v>
      </c>
      <c r="GW272" s="577">
        <f t="shared" si="808"/>
        <v>6656</v>
      </c>
      <c r="GX272" s="576">
        <f t="shared" si="809"/>
        <v>25763.7</v>
      </c>
      <c r="GY272" s="577">
        <f t="shared" si="809"/>
        <v>25540.699999999997</v>
      </c>
      <c r="GZ272" s="576">
        <f t="shared" si="809"/>
        <v>635674.89999999991</v>
      </c>
      <c r="HA272" s="577">
        <f t="shared" si="809"/>
        <v>635555.10000000009</v>
      </c>
      <c r="HB272" s="576">
        <f t="shared" si="810"/>
        <v>0</v>
      </c>
      <c r="HC272" s="577">
        <f t="shared" si="810"/>
        <v>0</v>
      </c>
      <c r="HD272" s="576">
        <f t="shared" si="810"/>
        <v>0</v>
      </c>
      <c r="HE272" s="577">
        <f t="shared" si="810"/>
        <v>0</v>
      </c>
      <c r="HF272" s="576" t="str">
        <f t="shared" si="811"/>
        <v/>
      </c>
      <c r="HG272" s="577" t="str">
        <f t="shared" si="811"/>
        <v/>
      </c>
      <c r="HH272" s="576" t="str">
        <f t="shared" si="812"/>
        <v/>
      </c>
      <c r="HI272" s="577" t="str">
        <f t="shared" si="812"/>
        <v/>
      </c>
      <c r="HJ272" s="576">
        <f t="shared" si="813"/>
        <v>27307.4</v>
      </c>
      <c r="HK272" s="577">
        <f t="shared" si="813"/>
        <v>27252.1</v>
      </c>
      <c r="HL272" s="576">
        <f t="shared" si="814"/>
        <v>657286.70000000007</v>
      </c>
      <c r="HM272" s="577">
        <f t="shared" si="814"/>
        <v>656728.69999999995</v>
      </c>
    </row>
    <row r="273" spans="1:221">
      <c r="A273" s="594" t="s">
        <v>638</v>
      </c>
      <c r="B273" s="595" t="s">
        <v>643</v>
      </c>
      <c r="C273" s="596"/>
      <c r="D273" s="10">
        <v>228769</v>
      </c>
      <c r="E273" s="10">
        <v>1</v>
      </c>
      <c r="F273" s="574">
        <v>8157</v>
      </c>
      <c r="G273" s="575">
        <v>8619</v>
      </c>
      <c r="H273" s="574">
        <v>230</v>
      </c>
      <c r="I273" s="597">
        <v>409</v>
      </c>
      <c r="J273" s="576">
        <f t="shared" si="747"/>
        <v>7927</v>
      </c>
      <c r="K273" s="577">
        <f t="shared" si="747"/>
        <v>8210</v>
      </c>
      <c r="L273" s="574"/>
      <c r="M273" s="575"/>
      <c r="N273" s="576">
        <f t="shared" si="748"/>
        <v>7927</v>
      </c>
      <c r="O273" s="577">
        <f t="shared" si="748"/>
        <v>8210</v>
      </c>
      <c r="P273" s="576">
        <f t="shared" si="748"/>
        <v>7927</v>
      </c>
      <c r="Q273" s="577">
        <f t="shared" si="748"/>
        <v>8210</v>
      </c>
      <c r="R273" s="574">
        <v>565</v>
      </c>
      <c r="S273" s="575">
        <v>584</v>
      </c>
      <c r="T273" s="576">
        <f t="shared" si="749"/>
        <v>565</v>
      </c>
      <c r="U273" s="577">
        <f t="shared" si="749"/>
        <v>584</v>
      </c>
      <c r="V273" s="574">
        <v>18</v>
      </c>
      <c r="W273" s="575">
        <v>18</v>
      </c>
      <c r="X273" s="576">
        <f t="shared" si="750"/>
        <v>18</v>
      </c>
      <c r="Y273" s="577">
        <f t="shared" si="750"/>
        <v>18</v>
      </c>
      <c r="Z273" s="574"/>
      <c r="AA273" s="575"/>
      <c r="AB273" s="576">
        <f t="shared" si="751"/>
        <v>0</v>
      </c>
      <c r="AC273" s="577">
        <f t="shared" si="751"/>
        <v>0</v>
      </c>
      <c r="AD273" s="576">
        <f t="shared" si="752"/>
        <v>583</v>
      </c>
      <c r="AE273" s="577">
        <f t="shared" si="752"/>
        <v>602</v>
      </c>
      <c r="AF273" s="576">
        <f t="shared" si="753"/>
        <v>583</v>
      </c>
      <c r="AG273" s="577">
        <f t="shared" si="753"/>
        <v>602</v>
      </c>
      <c r="AH273" s="574">
        <v>4.7</v>
      </c>
      <c r="AI273" s="575">
        <v>4.7</v>
      </c>
      <c r="AJ273" s="576">
        <f t="shared" si="754"/>
        <v>2655.5</v>
      </c>
      <c r="AK273" s="577">
        <f t="shared" si="754"/>
        <v>2744.8</v>
      </c>
      <c r="AL273" s="574">
        <v>5.4</v>
      </c>
      <c r="AM273" s="575">
        <v>5</v>
      </c>
      <c r="AN273" s="576">
        <f t="shared" si="755"/>
        <v>97.2</v>
      </c>
      <c r="AO273" s="577">
        <f t="shared" si="755"/>
        <v>90</v>
      </c>
      <c r="AP273" s="574"/>
      <c r="AQ273" s="575"/>
      <c r="AR273" s="576">
        <f t="shared" si="756"/>
        <v>0</v>
      </c>
      <c r="AS273" s="577">
        <f t="shared" si="756"/>
        <v>0</v>
      </c>
      <c r="AT273" s="576">
        <f t="shared" si="757"/>
        <v>4.7216123499142366</v>
      </c>
      <c r="AU273" s="577">
        <f t="shared" si="757"/>
        <v>4.7089700996677744</v>
      </c>
      <c r="AV273" s="576">
        <f t="shared" si="758"/>
        <v>2752.7</v>
      </c>
      <c r="AW273" s="577">
        <f t="shared" si="758"/>
        <v>2834.8</v>
      </c>
      <c r="AX273" s="574">
        <v>120</v>
      </c>
      <c r="AY273" s="575">
        <v>120.5</v>
      </c>
      <c r="AZ273" s="576">
        <f t="shared" si="759"/>
        <v>67800</v>
      </c>
      <c r="BA273" s="577">
        <f t="shared" si="759"/>
        <v>70372</v>
      </c>
      <c r="BB273" s="574">
        <v>113.1</v>
      </c>
      <c r="BC273" s="575">
        <v>107.4</v>
      </c>
      <c r="BD273" s="576">
        <f t="shared" si="760"/>
        <v>2035.8</v>
      </c>
      <c r="BE273" s="577">
        <f t="shared" si="760"/>
        <v>1933.2</v>
      </c>
      <c r="BF273" s="574"/>
      <c r="BG273" s="575"/>
      <c r="BH273" s="576">
        <f t="shared" si="761"/>
        <v>0</v>
      </c>
      <c r="BI273" s="577">
        <f t="shared" si="761"/>
        <v>0</v>
      </c>
      <c r="BJ273" s="576">
        <f t="shared" si="762"/>
        <v>119.78696397941681</v>
      </c>
      <c r="BK273" s="577">
        <f t="shared" si="762"/>
        <v>120.10830564784052</v>
      </c>
      <c r="BL273" s="576">
        <f t="shared" si="763"/>
        <v>69835.8</v>
      </c>
      <c r="BM273" s="577">
        <f t="shared" si="763"/>
        <v>72305.2</v>
      </c>
      <c r="BN273" s="574">
        <v>925</v>
      </c>
      <c r="BO273" s="575">
        <v>876</v>
      </c>
      <c r="BP273" s="576">
        <f t="shared" si="764"/>
        <v>925</v>
      </c>
      <c r="BQ273" s="577">
        <f t="shared" si="764"/>
        <v>876</v>
      </c>
      <c r="BR273" s="574">
        <v>33</v>
      </c>
      <c r="BS273" s="575">
        <v>41</v>
      </c>
      <c r="BT273" s="576">
        <f t="shared" si="765"/>
        <v>33</v>
      </c>
      <c r="BU273" s="577">
        <f t="shared" si="765"/>
        <v>41</v>
      </c>
      <c r="BV273" s="574"/>
      <c r="BW273" s="575"/>
      <c r="BX273" s="576">
        <f t="shared" si="766"/>
        <v>0</v>
      </c>
      <c r="BY273" s="577">
        <f t="shared" si="766"/>
        <v>0</v>
      </c>
      <c r="BZ273" s="576">
        <f t="shared" si="767"/>
        <v>958</v>
      </c>
      <c r="CA273" s="577">
        <f t="shared" si="767"/>
        <v>917</v>
      </c>
      <c r="CB273" s="576">
        <f t="shared" si="768"/>
        <v>958</v>
      </c>
      <c r="CC273" s="577">
        <f t="shared" si="768"/>
        <v>917</v>
      </c>
      <c r="CD273" s="574">
        <v>5.0999999999999996</v>
      </c>
      <c r="CE273" s="575">
        <v>5</v>
      </c>
      <c r="CF273" s="576">
        <f t="shared" si="769"/>
        <v>4717.5</v>
      </c>
      <c r="CG273" s="577">
        <f t="shared" si="769"/>
        <v>4380</v>
      </c>
      <c r="CH273" s="574">
        <v>5.7</v>
      </c>
      <c r="CI273" s="575">
        <v>6.2</v>
      </c>
      <c r="CJ273" s="576">
        <f t="shared" si="770"/>
        <v>188.1</v>
      </c>
      <c r="CK273" s="577">
        <f t="shared" si="770"/>
        <v>254.20000000000002</v>
      </c>
      <c r="CL273" s="574"/>
      <c r="CM273" s="575"/>
      <c r="CN273" s="576">
        <f t="shared" si="771"/>
        <v>0</v>
      </c>
      <c r="CO273" s="577">
        <f t="shared" si="771"/>
        <v>0</v>
      </c>
      <c r="CP273" s="576">
        <f t="shared" si="772"/>
        <v>5.1206680584551156</v>
      </c>
      <c r="CQ273" s="577">
        <f t="shared" si="772"/>
        <v>5.0536532170119957</v>
      </c>
      <c r="CR273" s="576">
        <f t="shared" si="773"/>
        <v>4905.6000000000004</v>
      </c>
      <c r="CS273" s="577">
        <f t="shared" si="773"/>
        <v>4634.2</v>
      </c>
      <c r="CT273" s="574">
        <v>129.6</v>
      </c>
      <c r="CU273" s="575">
        <v>130</v>
      </c>
      <c r="CV273" s="576">
        <f t="shared" si="774"/>
        <v>119880</v>
      </c>
      <c r="CW273" s="577">
        <f t="shared" si="774"/>
        <v>113880</v>
      </c>
      <c r="CX273" s="574">
        <v>121.1</v>
      </c>
      <c r="CY273" s="575">
        <v>129.19999999999999</v>
      </c>
      <c r="CZ273" s="576">
        <f t="shared" si="775"/>
        <v>3996.2999999999997</v>
      </c>
      <c r="DA273" s="577">
        <f t="shared" si="775"/>
        <v>5297.2</v>
      </c>
      <c r="DB273" s="574"/>
      <c r="DC273" s="575"/>
      <c r="DD273" s="576">
        <f t="shared" si="776"/>
        <v>0</v>
      </c>
      <c r="DE273" s="577">
        <f t="shared" si="776"/>
        <v>0</v>
      </c>
      <c r="DF273" s="576">
        <f t="shared" si="777"/>
        <v>129.30720250521921</v>
      </c>
      <c r="DG273" s="577">
        <f t="shared" si="777"/>
        <v>129.96423118865866</v>
      </c>
      <c r="DH273" s="576">
        <f t="shared" si="778"/>
        <v>123876.3</v>
      </c>
      <c r="DI273" s="577">
        <f t="shared" si="778"/>
        <v>119177.19999999998</v>
      </c>
      <c r="DJ273" s="576">
        <f t="shared" si="779"/>
        <v>1541</v>
      </c>
      <c r="DK273" s="577">
        <f t="shared" si="779"/>
        <v>1519</v>
      </c>
      <c r="DL273" s="576">
        <f t="shared" si="779"/>
        <v>1541</v>
      </c>
      <c r="DM273" s="577">
        <f t="shared" si="779"/>
        <v>1519</v>
      </c>
      <c r="DN273" s="576">
        <f t="shared" si="780"/>
        <v>4.9696950032446461</v>
      </c>
      <c r="DO273" s="577">
        <f t="shared" si="780"/>
        <v>4.9170506912442393</v>
      </c>
      <c r="DP273" s="576">
        <f t="shared" si="781"/>
        <v>7658.2999999999993</v>
      </c>
      <c r="DQ273" s="577">
        <f t="shared" si="781"/>
        <v>7468.9999999999991</v>
      </c>
      <c r="DR273" s="576">
        <f t="shared" si="782"/>
        <v>125.70545100584037</v>
      </c>
      <c r="DS273" s="577">
        <f t="shared" si="782"/>
        <v>126.05819618169846</v>
      </c>
      <c r="DT273" s="576">
        <f t="shared" si="783"/>
        <v>193712.1</v>
      </c>
      <c r="DU273" s="577">
        <f t="shared" si="783"/>
        <v>191482.39999999997</v>
      </c>
      <c r="DV273" s="574">
        <v>1899</v>
      </c>
      <c r="DW273" s="575">
        <v>2046</v>
      </c>
      <c r="DX273" s="576">
        <f t="shared" si="784"/>
        <v>1899</v>
      </c>
      <c r="DY273" s="577">
        <f t="shared" si="784"/>
        <v>2046</v>
      </c>
      <c r="DZ273" s="574">
        <v>3115</v>
      </c>
      <c r="EA273" s="575">
        <v>3248</v>
      </c>
      <c r="EB273" s="576">
        <f t="shared" si="785"/>
        <v>3115</v>
      </c>
      <c r="EC273" s="577">
        <f t="shared" si="785"/>
        <v>3248</v>
      </c>
      <c r="ED273" s="574"/>
      <c r="EE273" s="575"/>
      <c r="EF273" s="576">
        <f t="shared" si="786"/>
        <v>0</v>
      </c>
      <c r="EG273" s="577">
        <f t="shared" si="786"/>
        <v>0</v>
      </c>
      <c r="EH273" s="576">
        <f t="shared" si="787"/>
        <v>5014</v>
      </c>
      <c r="EI273" s="577">
        <f t="shared" si="787"/>
        <v>5294</v>
      </c>
      <c r="EJ273" s="576">
        <f t="shared" si="788"/>
        <v>5014</v>
      </c>
      <c r="EK273" s="577">
        <f t="shared" si="788"/>
        <v>5294</v>
      </c>
      <c r="EL273" s="574">
        <v>3.6</v>
      </c>
      <c r="EM273" s="575">
        <v>3.5</v>
      </c>
      <c r="EN273" s="576">
        <f t="shared" si="789"/>
        <v>6836.4000000000005</v>
      </c>
      <c r="EO273" s="577">
        <f t="shared" si="789"/>
        <v>7161</v>
      </c>
      <c r="EP273" s="574">
        <v>3</v>
      </c>
      <c r="EQ273" s="575">
        <v>3.1</v>
      </c>
      <c r="ER273" s="576">
        <f t="shared" si="790"/>
        <v>9345</v>
      </c>
      <c r="ES273" s="577">
        <f t="shared" si="790"/>
        <v>10068.800000000001</v>
      </c>
      <c r="ET273" s="574"/>
      <c r="EU273" s="575"/>
      <c r="EV273" s="576">
        <f t="shared" si="791"/>
        <v>0</v>
      </c>
      <c r="EW273" s="577">
        <f t="shared" si="791"/>
        <v>0</v>
      </c>
      <c r="EX273" s="576">
        <f t="shared" si="792"/>
        <v>3.227243717590746</v>
      </c>
      <c r="EY273" s="577">
        <f t="shared" si="792"/>
        <v>3.2545901020022674</v>
      </c>
      <c r="EZ273" s="576">
        <f t="shared" si="793"/>
        <v>16181.4</v>
      </c>
      <c r="FA273" s="577">
        <f t="shared" si="793"/>
        <v>17229.800000000003</v>
      </c>
      <c r="FB273" s="574">
        <v>78.8</v>
      </c>
      <c r="FC273" s="575">
        <v>77.900000000000006</v>
      </c>
      <c r="FD273" s="576">
        <f t="shared" si="794"/>
        <v>149641.19999999998</v>
      </c>
      <c r="FE273" s="577">
        <f t="shared" si="794"/>
        <v>159383.40000000002</v>
      </c>
      <c r="FF273" s="574">
        <v>47.5</v>
      </c>
      <c r="FG273" s="575">
        <v>47.9</v>
      </c>
      <c r="FH273" s="576">
        <f t="shared" si="795"/>
        <v>147962.5</v>
      </c>
      <c r="FI273" s="577">
        <f t="shared" si="795"/>
        <v>155579.19999999998</v>
      </c>
      <c r="FJ273" s="574"/>
      <c r="FK273" s="575"/>
      <c r="FL273" s="576">
        <f t="shared" si="796"/>
        <v>0</v>
      </c>
      <c r="FM273" s="577">
        <f t="shared" si="796"/>
        <v>0</v>
      </c>
      <c r="FN273" s="576">
        <f t="shared" si="797"/>
        <v>59.354547267650567</v>
      </c>
      <c r="FO273" s="577">
        <f t="shared" si="797"/>
        <v>59.494257650169999</v>
      </c>
      <c r="FP273" s="576">
        <f t="shared" si="798"/>
        <v>297603.69999999995</v>
      </c>
      <c r="FQ273" s="577">
        <f t="shared" si="798"/>
        <v>314962.59999999998</v>
      </c>
      <c r="FR273" s="574">
        <v>1372</v>
      </c>
      <c r="FS273" s="575">
        <v>1397</v>
      </c>
      <c r="FT273" s="576">
        <f t="shared" si="799"/>
        <v>1372</v>
      </c>
      <c r="FU273" s="577">
        <f t="shared" si="799"/>
        <v>1397</v>
      </c>
      <c r="FV273" s="574">
        <v>1.2</v>
      </c>
      <c r="FW273" s="575">
        <v>1.2</v>
      </c>
      <c r="FX273" s="576">
        <f t="shared" si="800"/>
        <v>1646.3999999999999</v>
      </c>
      <c r="FY273" s="577">
        <f t="shared" si="800"/>
        <v>1676.3999999999999</v>
      </c>
      <c r="FZ273" s="574">
        <v>10.199999999999999</v>
      </c>
      <c r="GA273" s="575">
        <v>10.1</v>
      </c>
      <c r="GB273" s="576">
        <f t="shared" si="801"/>
        <v>13994.4</v>
      </c>
      <c r="GC273" s="577">
        <f t="shared" si="801"/>
        <v>14109.699999999999</v>
      </c>
      <c r="GD273" s="576">
        <f t="shared" si="802"/>
        <v>3389</v>
      </c>
      <c r="GE273" s="577">
        <f t="shared" si="802"/>
        <v>3506</v>
      </c>
      <c r="GF273" s="576">
        <f t="shared" si="802"/>
        <v>3389</v>
      </c>
      <c r="GG273" s="577">
        <f t="shared" si="802"/>
        <v>3506</v>
      </c>
      <c r="GH273" s="576">
        <f t="shared" si="803"/>
        <v>14209.400000000001</v>
      </c>
      <c r="GI273" s="577">
        <f t="shared" si="803"/>
        <v>14285.8</v>
      </c>
      <c r="GJ273" s="576">
        <f t="shared" si="804"/>
        <v>337321.19999999995</v>
      </c>
      <c r="GK273" s="577">
        <f t="shared" si="804"/>
        <v>343635.4</v>
      </c>
      <c r="GL273" s="576">
        <f t="shared" si="805"/>
        <v>3166</v>
      </c>
      <c r="GM273" s="577">
        <f t="shared" si="805"/>
        <v>3307</v>
      </c>
      <c r="GN273" s="576">
        <f t="shared" si="805"/>
        <v>3166</v>
      </c>
      <c r="GO273" s="577">
        <f t="shared" si="805"/>
        <v>3307</v>
      </c>
      <c r="GP273" s="576">
        <f t="shared" si="806"/>
        <v>9630.2999999999993</v>
      </c>
      <c r="GQ273" s="577">
        <f t="shared" si="806"/>
        <v>10413.000000000002</v>
      </c>
      <c r="GR273" s="576">
        <f t="shared" si="807"/>
        <v>153994.6</v>
      </c>
      <c r="GS273" s="577">
        <f t="shared" si="807"/>
        <v>162809.59999999998</v>
      </c>
      <c r="GT273" s="576">
        <f t="shared" si="808"/>
        <v>6555</v>
      </c>
      <c r="GU273" s="577">
        <f t="shared" si="808"/>
        <v>6813</v>
      </c>
      <c r="GV273" s="576">
        <f t="shared" si="808"/>
        <v>6555</v>
      </c>
      <c r="GW273" s="577">
        <f t="shared" si="808"/>
        <v>6813</v>
      </c>
      <c r="GX273" s="576">
        <f t="shared" si="809"/>
        <v>23839.7</v>
      </c>
      <c r="GY273" s="577">
        <f t="shared" si="809"/>
        <v>24698.800000000003</v>
      </c>
      <c r="GZ273" s="576">
        <f t="shared" si="809"/>
        <v>491315.79999999993</v>
      </c>
      <c r="HA273" s="577">
        <f t="shared" si="809"/>
        <v>506445</v>
      </c>
      <c r="HB273" s="576">
        <f t="shared" si="810"/>
        <v>0</v>
      </c>
      <c r="HC273" s="577">
        <f t="shared" si="810"/>
        <v>0</v>
      </c>
      <c r="HD273" s="576">
        <f t="shared" si="810"/>
        <v>0</v>
      </c>
      <c r="HE273" s="577">
        <f t="shared" si="810"/>
        <v>0</v>
      </c>
      <c r="HF273" s="576" t="str">
        <f t="shared" si="811"/>
        <v/>
      </c>
      <c r="HG273" s="577" t="str">
        <f t="shared" si="811"/>
        <v/>
      </c>
      <c r="HH273" s="576" t="str">
        <f t="shared" si="812"/>
        <v/>
      </c>
      <c r="HI273" s="577" t="str">
        <f t="shared" si="812"/>
        <v/>
      </c>
      <c r="HJ273" s="576">
        <f t="shared" si="813"/>
        <v>25486.1</v>
      </c>
      <c r="HK273" s="577">
        <f t="shared" si="813"/>
        <v>26375.200000000004</v>
      </c>
      <c r="HL273" s="576">
        <f t="shared" si="814"/>
        <v>505310.19999999995</v>
      </c>
      <c r="HM273" s="577">
        <f t="shared" si="814"/>
        <v>520554.69999999995</v>
      </c>
    </row>
    <row r="274" spans="1:221">
      <c r="A274" s="594" t="s">
        <v>638</v>
      </c>
      <c r="B274" s="595" t="s">
        <v>644</v>
      </c>
      <c r="C274" s="596"/>
      <c r="D274" s="10">
        <v>228778</v>
      </c>
      <c r="E274" s="10">
        <v>1</v>
      </c>
      <c r="F274" s="574">
        <v>9897</v>
      </c>
      <c r="G274" s="575">
        <v>9882</v>
      </c>
      <c r="H274" s="574">
        <v>473</v>
      </c>
      <c r="I274" s="575">
        <v>503</v>
      </c>
      <c r="J274" s="576">
        <f t="shared" si="747"/>
        <v>9424</v>
      </c>
      <c r="K274" s="577">
        <f t="shared" si="747"/>
        <v>9379</v>
      </c>
      <c r="L274" s="574"/>
      <c r="M274" s="575"/>
      <c r="N274" s="576">
        <f t="shared" si="748"/>
        <v>9424</v>
      </c>
      <c r="O274" s="577">
        <f t="shared" si="748"/>
        <v>9379</v>
      </c>
      <c r="P274" s="576">
        <f t="shared" si="748"/>
        <v>9424</v>
      </c>
      <c r="Q274" s="577">
        <f t="shared" si="748"/>
        <v>9379</v>
      </c>
      <c r="R274" s="574">
        <v>2432</v>
      </c>
      <c r="S274" s="575">
        <v>2290</v>
      </c>
      <c r="T274" s="576">
        <f t="shared" si="749"/>
        <v>2432</v>
      </c>
      <c r="U274" s="577">
        <f t="shared" si="749"/>
        <v>2290</v>
      </c>
      <c r="V274" s="574">
        <v>96</v>
      </c>
      <c r="W274" s="575">
        <v>141</v>
      </c>
      <c r="X274" s="576">
        <f t="shared" si="750"/>
        <v>96</v>
      </c>
      <c r="Y274" s="577">
        <f t="shared" si="750"/>
        <v>141</v>
      </c>
      <c r="Z274" s="574"/>
      <c r="AA274" s="575"/>
      <c r="AB274" s="576">
        <f t="shared" si="751"/>
        <v>0</v>
      </c>
      <c r="AC274" s="577">
        <f t="shared" si="751"/>
        <v>0</v>
      </c>
      <c r="AD274" s="576">
        <f t="shared" si="752"/>
        <v>2528</v>
      </c>
      <c r="AE274" s="577">
        <f t="shared" si="752"/>
        <v>2431</v>
      </c>
      <c r="AF274" s="576">
        <f t="shared" si="753"/>
        <v>2528</v>
      </c>
      <c r="AG274" s="577">
        <f t="shared" si="753"/>
        <v>2431</v>
      </c>
      <c r="AH274" s="574">
        <v>4.3</v>
      </c>
      <c r="AI274" s="575">
        <v>4.3</v>
      </c>
      <c r="AJ274" s="576">
        <f t="shared" si="754"/>
        <v>10457.6</v>
      </c>
      <c r="AK274" s="577">
        <f t="shared" si="754"/>
        <v>9847</v>
      </c>
      <c r="AL274" s="574">
        <v>4.0999999999999996</v>
      </c>
      <c r="AM274" s="575">
        <v>4.2</v>
      </c>
      <c r="AN274" s="576">
        <f t="shared" si="755"/>
        <v>393.59999999999997</v>
      </c>
      <c r="AO274" s="577">
        <f t="shared" si="755"/>
        <v>592.20000000000005</v>
      </c>
      <c r="AP274" s="574"/>
      <c r="AQ274" s="575"/>
      <c r="AR274" s="576">
        <f t="shared" si="756"/>
        <v>0</v>
      </c>
      <c r="AS274" s="577">
        <f t="shared" si="756"/>
        <v>0</v>
      </c>
      <c r="AT274" s="576">
        <f t="shared" si="757"/>
        <v>4.2924050632911399</v>
      </c>
      <c r="AU274" s="577">
        <f t="shared" si="757"/>
        <v>4.2941999177293297</v>
      </c>
      <c r="AV274" s="576">
        <f t="shared" si="758"/>
        <v>10851.200000000003</v>
      </c>
      <c r="AW274" s="577">
        <f t="shared" si="758"/>
        <v>10439.200000000001</v>
      </c>
      <c r="AX274" s="574">
        <v>114</v>
      </c>
      <c r="AY274" s="575">
        <v>112.9</v>
      </c>
      <c r="AZ274" s="576">
        <f t="shared" si="759"/>
        <v>277248</v>
      </c>
      <c r="BA274" s="577">
        <f t="shared" si="759"/>
        <v>258541</v>
      </c>
      <c r="BB274" s="574">
        <v>110.4</v>
      </c>
      <c r="BC274" s="575">
        <v>105.4</v>
      </c>
      <c r="BD274" s="576">
        <f t="shared" si="760"/>
        <v>10598.400000000001</v>
      </c>
      <c r="BE274" s="577">
        <f t="shared" si="760"/>
        <v>14861.400000000001</v>
      </c>
      <c r="BF274" s="574"/>
      <c r="BG274" s="575"/>
      <c r="BH274" s="576">
        <f t="shared" si="761"/>
        <v>0</v>
      </c>
      <c r="BI274" s="577">
        <f t="shared" si="761"/>
        <v>0</v>
      </c>
      <c r="BJ274" s="576">
        <f t="shared" si="762"/>
        <v>113.86329113924052</v>
      </c>
      <c r="BK274" s="577">
        <f t="shared" si="762"/>
        <v>112.46499382969972</v>
      </c>
      <c r="BL274" s="576">
        <f t="shared" si="763"/>
        <v>287846.40000000002</v>
      </c>
      <c r="BM274" s="577">
        <f t="shared" si="763"/>
        <v>273402.40000000002</v>
      </c>
      <c r="BN274" s="574">
        <v>3800</v>
      </c>
      <c r="BO274" s="575">
        <v>3943</v>
      </c>
      <c r="BP274" s="576">
        <f t="shared" si="764"/>
        <v>3800</v>
      </c>
      <c r="BQ274" s="577">
        <f t="shared" si="764"/>
        <v>3943</v>
      </c>
      <c r="BR274" s="574">
        <v>94</v>
      </c>
      <c r="BS274" s="575">
        <v>141</v>
      </c>
      <c r="BT274" s="576">
        <f t="shared" si="765"/>
        <v>94</v>
      </c>
      <c r="BU274" s="577">
        <f t="shared" si="765"/>
        <v>141</v>
      </c>
      <c r="BV274" s="574"/>
      <c r="BW274" s="575"/>
      <c r="BX274" s="576">
        <f t="shared" si="766"/>
        <v>0</v>
      </c>
      <c r="BY274" s="577">
        <f t="shared" si="766"/>
        <v>0</v>
      </c>
      <c r="BZ274" s="576">
        <f t="shared" si="767"/>
        <v>3894</v>
      </c>
      <c r="CA274" s="577">
        <f t="shared" si="767"/>
        <v>4084</v>
      </c>
      <c r="CB274" s="576">
        <f t="shared" si="768"/>
        <v>3894</v>
      </c>
      <c r="CC274" s="577">
        <f t="shared" si="768"/>
        <v>4084</v>
      </c>
      <c r="CD274" s="574">
        <v>4.4000000000000004</v>
      </c>
      <c r="CE274" s="575">
        <v>4.4000000000000004</v>
      </c>
      <c r="CF274" s="576">
        <f t="shared" si="769"/>
        <v>16720</v>
      </c>
      <c r="CG274" s="577">
        <f t="shared" si="769"/>
        <v>17349.2</v>
      </c>
      <c r="CH274" s="574">
        <v>4.5999999999999996</v>
      </c>
      <c r="CI274" s="575">
        <v>4.3</v>
      </c>
      <c r="CJ274" s="576">
        <f t="shared" si="770"/>
        <v>432.4</v>
      </c>
      <c r="CK274" s="577">
        <f t="shared" si="770"/>
        <v>606.29999999999995</v>
      </c>
      <c r="CL274" s="574"/>
      <c r="CM274" s="575"/>
      <c r="CN274" s="576">
        <f t="shared" si="771"/>
        <v>0</v>
      </c>
      <c r="CO274" s="577">
        <f t="shared" si="771"/>
        <v>0</v>
      </c>
      <c r="CP274" s="576">
        <f t="shared" si="772"/>
        <v>4.4048279404211614</v>
      </c>
      <c r="CQ274" s="577">
        <f t="shared" si="772"/>
        <v>4.3965475024485796</v>
      </c>
      <c r="CR274" s="576">
        <f t="shared" si="773"/>
        <v>17152.400000000001</v>
      </c>
      <c r="CS274" s="577">
        <f t="shared" si="773"/>
        <v>17955.5</v>
      </c>
      <c r="CT274" s="574">
        <v>117.2</v>
      </c>
      <c r="CU274" s="575">
        <v>115.5</v>
      </c>
      <c r="CV274" s="576">
        <f t="shared" si="774"/>
        <v>445360</v>
      </c>
      <c r="CW274" s="577">
        <f t="shared" si="774"/>
        <v>455416.5</v>
      </c>
      <c r="CX274" s="574">
        <v>120.3</v>
      </c>
      <c r="CY274" s="575">
        <v>118.1</v>
      </c>
      <c r="CZ274" s="576">
        <f t="shared" si="775"/>
        <v>11308.199999999999</v>
      </c>
      <c r="DA274" s="577">
        <f t="shared" si="775"/>
        <v>16652.099999999999</v>
      </c>
      <c r="DB274" s="574"/>
      <c r="DC274" s="575"/>
      <c r="DD274" s="576">
        <f t="shared" si="776"/>
        <v>0</v>
      </c>
      <c r="DE274" s="577">
        <f t="shared" si="776"/>
        <v>0</v>
      </c>
      <c r="DF274" s="576">
        <f t="shared" si="777"/>
        <v>117.274833076528</v>
      </c>
      <c r="DG274" s="577">
        <f t="shared" si="777"/>
        <v>115.58976493633692</v>
      </c>
      <c r="DH274" s="576">
        <f t="shared" si="778"/>
        <v>456668.2</v>
      </c>
      <c r="DI274" s="577">
        <f t="shared" si="778"/>
        <v>472068.6</v>
      </c>
      <c r="DJ274" s="576">
        <f t="shared" si="779"/>
        <v>6422</v>
      </c>
      <c r="DK274" s="577">
        <f t="shared" si="779"/>
        <v>6515</v>
      </c>
      <c r="DL274" s="576">
        <f t="shared" si="779"/>
        <v>6422</v>
      </c>
      <c r="DM274" s="577">
        <f t="shared" si="779"/>
        <v>6515</v>
      </c>
      <c r="DN274" s="576">
        <f t="shared" si="780"/>
        <v>4.3605730302086583</v>
      </c>
      <c r="DO274" s="577">
        <f t="shared" si="780"/>
        <v>4.3583576362240981</v>
      </c>
      <c r="DP274" s="576">
        <f t="shared" si="781"/>
        <v>28003.600000000002</v>
      </c>
      <c r="DQ274" s="577">
        <f t="shared" si="781"/>
        <v>28394.7</v>
      </c>
      <c r="DR274" s="576">
        <f t="shared" si="782"/>
        <v>115.93189037682966</v>
      </c>
      <c r="DS274" s="577">
        <f t="shared" si="782"/>
        <v>114.42379125095933</v>
      </c>
      <c r="DT274" s="576">
        <f t="shared" si="783"/>
        <v>744514.60000000009</v>
      </c>
      <c r="DU274" s="577">
        <f t="shared" si="783"/>
        <v>745471</v>
      </c>
      <c r="DV274" s="574">
        <v>2608</v>
      </c>
      <c r="DW274" s="575">
        <v>2469</v>
      </c>
      <c r="DX274" s="576">
        <f t="shared" si="784"/>
        <v>2608</v>
      </c>
      <c r="DY274" s="577">
        <f t="shared" si="784"/>
        <v>2469</v>
      </c>
      <c r="DZ274" s="574">
        <v>248</v>
      </c>
      <c r="EA274" s="575">
        <v>273</v>
      </c>
      <c r="EB274" s="576">
        <f t="shared" si="785"/>
        <v>248</v>
      </c>
      <c r="EC274" s="577">
        <f t="shared" si="785"/>
        <v>273</v>
      </c>
      <c r="ED274" s="574"/>
      <c r="EE274" s="575"/>
      <c r="EF274" s="576">
        <f t="shared" si="786"/>
        <v>0</v>
      </c>
      <c r="EG274" s="577">
        <f t="shared" si="786"/>
        <v>0</v>
      </c>
      <c r="EH274" s="576">
        <f t="shared" si="787"/>
        <v>2856</v>
      </c>
      <c r="EI274" s="577">
        <f t="shared" si="787"/>
        <v>2742</v>
      </c>
      <c r="EJ274" s="576">
        <f t="shared" si="788"/>
        <v>2856</v>
      </c>
      <c r="EK274" s="577">
        <f t="shared" si="788"/>
        <v>2742</v>
      </c>
      <c r="EL274" s="574">
        <v>3.5</v>
      </c>
      <c r="EM274" s="575">
        <v>3.5</v>
      </c>
      <c r="EN274" s="576">
        <f t="shared" si="789"/>
        <v>9128</v>
      </c>
      <c r="EO274" s="577">
        <f t="shared" si="789"/>
        <v>8641.5</v>
      </c>
      <c r="EP274" s="574">
        <v>3.7</v>
      </c>
      <c r="EQ274" s="575">
        <v>4</v>
      </c>
      <c r="ER274" s="576">
        <f t="shared" si="790"/>
        <v>917.6</v>
      </c>
      <c r="ES274" s="577">
        <f t="shared" si="790"/>
        <v>1092</v>
      </c>
      <c r="ET274" s="574"/>
      <c r="EU274" s="575"/>
      <c r="EV274" s="576">
        <f t="shared" si="791"/>
        <v>0</v>
      </c>
      <c r="EW274" s="577">
        <f t="shared" si="791"/>
        <v>0</v>
      </c>
      <c r="EX274" s="576">
        <f t="shared" si="792"/>
        <v>3.5173669467787114</v>
      </c>
      <c r="EY274" s="577">
        <f t="shared" si="792"/>
        <v>3.5497811816192559</v>
      </c>
      <c r="EZ274" s="576">
        <f t="shared" si="793"/>
        <v>10045.6</v>
      </c>
      <c r="FA274" s="577">
        <f t="shared" si="793"/>
        <v>9733.5</v>
      </c>
      <c r="FB274" s="574">
        <v>89.8</v>
      </c>
      <c r="FC274" s="575">
        <v>88.4</v>
      </c>
      <c r="FD274" s="576">
        <f t="shared" si="794"/>
        <v>234198.39999999999</v>
      </c>
      <c r="FE274" s="577">
        <f t="shared" si="794"/>
        <v>218259.6</v>
      </c>
      <c r="FF274" s="574">
        <v>83</v>
      </c>
      <c r="FG274" s="575">
        <v>84.4</v>
      </c>
      <c r="FH274" s="576">
        <f t="shared" si="795"/>
        <v>20584</v>
      </c>
      <c r="FI274" s="577">
        <f t="shared" si="795"/>
        <v>23041.200000000001</v>
      </c>
      <c r="FJ274" s="574"/>
      <c r="FK274" s="575"/>
      <c r="FL274" s="576">
        <f t="shared" si="796"/>
        <v>0</v>
      </c>
      <c r="FM274" s="577">
        <f t="shared" si="796"/>
        <v>0</v>
      </c>
      <c r="FN274" s="576">
        <f t="shared" si="797"/>
        <v>89.209523809523802</v>
      </c>
      <c r="FO274" s="577">
        <f t="shared" si="797"/>
        <v>88.001750547045958</v>
      </c>
      <c r="FP274" s="576">
        <f t="shared" si="798"/>
        <v>254782.39999999997</v>
      </c>
      <c r="FQ274" s="577">
        <f t="shared" si="798"/>
        <v>241300.80000000002</v>
      </c>
      <c r="FR274" s="574">
        <v>146</v>
      </c>
      <c r="FS274" s="575">
        <v>122</v>
      </c>
      <c r="FT274" s="576">
        <f t="shared" si="799"/>
        <v>146</v>
      </c>
      <c r="FU274" s="577">
        <f t="shared" si="799"/>
        <v>122</v>
      </c>
      <c r="FV274" s="574">
        <v>5.3</v>
      </c>
      <c r="FW274" s="575">
        <v>5.8</v>
      </c>
      <c r="FX274" s="576">
        <f t="shared" si="800"/>
        <v>773.8</v>
      </c>
      <c r="FY274" s="577">
        <f t="shared" si="800"/>
        <v>707.6</v>
      </c>
      <c r="FZ274" s="574">
        <v>74</v>
      </c>
      <c r="GA274" s="575">
        <v>67.599999999999994</v>
      </c>
      <c r="GB274" s="576">
        <f t="shared" si="801"/>
        <v>10804</v>
      </c>
      <c r="GC274" s="577">
        <f t="shared" si="801"/>
        <v>8247.1999999999989</v>
      </c>
      <c r="GD274" s="576">
        <f t="shared" si="802"/>
        <v>8840</v>
      </c>
      <c r="GE274" s="577">
        <f t="shared" si="802"/>
        <v>8702</v>
      </c>
      <c r="GF274" s="576">
        <f t="shared" si="802"/>
        <v>8840</v>
      </c>
      <c r="GG274" s="577">
        <f t="shared" si="802"/>
        <v>8702</v>
      </c>
      <c r="GH274" s="576">
        <f t="shared" si="803"/>
        <v>36305.599999999999</v>
      </c>
      <c r="GI274" s="577">
        <f t="shared" si="803"/>
        <v>35837.699999999997</v>
      </c>
      <c r="GJ274" s="576">
        <f t="shared" si="804"/>
        <v>956806.4</v>
      </c>
      <c r="GK274" s="577">
        <f t="shared" si="804"/>
        <v>932217.1</v>
      </c>
      <c r="GL274" s="576">
        <f t="shared" si="805"/>
        <v>438</v>
      </c>
      <c r="GM274" s="577">
        <f t="shared" si="805"/>
        <v>555</v>
      </c>
      <c r="GN274" s="576">
        <f t="shared" si="805"/>
        <v>438</v>
      </c>
      <c r="GO274" s="577">
        <f t="shared" si="805"/>
        <v>555</v>
      </c>
      <c r="GP274" s="576">
        <f t="shared" si="806"/>
        <v>1743.6</v>
      </c>
      <c r="GQ274" s="577">
        <f t="shared" si="806"/>
        <v>2290.5</v>
      </c>
      <c r="GR274" s="576">
        <f t="shared" si="807"/>
        <v>42490.6</v>
      </c>
      <c r="GS274" s="577">
        <f t="shared" si="807"/>
        <v>54554.7</v>
      </c>
      <c r="GT274" s="576">
        <f t="shared" si="808"/>
        <v>9278</v>
      </c>
      <c r="GU274" s="577">
        <f t="shared" si="808"/>
        <v>9257</v>
      </c>
      <c r="GV274" s="576">
        <f t="shared" si="808"/>
        <v>9278</v>
      </c>
      <c r="GW274" s="577">
        <f t="shared" si="808"/>
        <v>9257</v>
      </c>
      <c r="GX274" s="576">
        <f t="shared" si="809"/>
        <v>38049.199999999997</v>
      </c>
      <c r="GY274" s="577">
        <f t="shared" si="809"/>
        <v>38128.199999999997</v>
      </c>
      <c r="GZ274" s="576">
        <f t="shared" si="809"/>
        <v>999297</v>
      </c>
      <c r="HA274" s="577">
        <f t="shared" si="809"/>
        <v>986771.79999999993</v>
      </c>
      <c r="HB274" s="576">
        <f t="shared" si="810"/>
        <v>0</v>
      </c>
      <c r="HC274" s="577">
        <f t="shared" si="810"/>
        <v>0</v>
      </c>
      <c r="HD274" s="576">
        <f t="shared" si="810"/>
        <v>0</v>
      </c>
      <c r="HE274" s="577">
        <f t="shared" si="810"/>
        <v>0</v>
      </c>
      <c r="HF274" s="576" t="str">
        <f t="shared" si="811"/>
        <v/>
      </c>
      <c r="HG274" s="577" t="str">
        <f t="shared" si="811"/>
        <v/>
      </c>
      <c r="HH274" s="576" t="str">
        <f t="shared" si="812"/>
        <v/>
      </c>
      <c r="HI274" s="577" t="str">
        <f t="shared" si="812"/>
        <v/>
      </c>
      <c r="HJ274" s="576">
        <f t="shared" si="813"/>
        <v>38823.000000000007</v>
      </c>
      <c r="HK274" s="577">
        <f t="shared" si="813"/>
        <v>38835.799999999996</v>
      </c>
      <c r="HL274" s="576">
        <f t="shared" si="814"/>
        <v>1010101</v>
      </c>
      <c r="HM274" s="577">
        <f t="shared" si="814"/>
        <v>995019</v>
      </c>
    </row>
    <row r="275" spans="1:221">
      <c r="A275" s="594" t="s">
        <v>638</v>
      </c>
      <c r="B275" s="595" t="s">
        <v>645</v>
      </c>
      <c r="C275" s="596"/>
      <c r="D275" s="10">
        <v>228787</v>
      </c>
      <c r="E275" s="10">
        <v>1</v>
      </c>
      <c r="F275" s="574">
        <v>3468</v>
      </c>
      <c r="G275" s="575">
        <v>3924</v>
      </c>
      <c r="H275" s="574">
        <v>8</v>
      </c>
      <c r="I275" s="575">
        <v>9</v>
      </c>
      <c r="J275" s="576">
        <f t="shared" si="747"/>
        <v>3460</v>
      </c>
      <c r="K275" s="577">
        <f t="shared" si="747"/>
        <v>3915</v>
      </c>
      <c r="L275" s="574"/>
      <c r="M275" s="575"/>
      <c r="N275" s="576">
        <f t="shared" si="748"/>
        <v>3460</v>
      </c>
      <c r="O275" s="577">
        <f t="shared" si="748"/>
        <v>3915</v>
      </c>
      <c r="P275" s="576">
        <f t="shared" si="748"/>
        <v>3460</v>
      </c>
      <c r="Q275" s="577">
        <f t="shared" si="748"/>
        <v>3915</v>
      </c>
      <c r="R275" s="574">
        <v>376</v>
      </c>
      <c r="S275" s="575">
        <v>507</v>
      </c>
      <c r="T275" s="576">
        <f t="shared" si="749"/>
        <v>376</v>
      </c>
      <c r="U275" s="577">
        <f t="shared" si="749"/>
        <v>507</v>
      </c>
      <c r="V275" s="574">
        <v>19</v>
      </c>
      <c r="W275" s="575">
        <v>17</v>
      </c>
      <c r="X275" s="576">
        <f t="shared" si="750"/>
        <v>19</v>
      </c>
      <c r="Y275" s="577">
        <f t="shared" si="750"/>
        <v>17</v>
      </c>
      <c r="Z275" s="574"/>
      <c r="AA275" s="575"/>
      <c r="AB275" s="576">
        <f t="shared" si="751"/>
        <v>0</v>
      </c>
      <c r="AC275" s="577">
        <f t="shared" si="751"/>
        <v>0</v>
      </c>
      <c r="AD275" s="576">
        <f t="shared" si="752"/>
        <v>395</v>
      </c>
      <c r="AE275" s="577">
        <f t="shared" si="752"/>
        <v>524</v>
      </c>
      <c r="AF275" s="576">
        <f t="shared" si="753"/>
        <v>395</v>
      </c>
      <c r="AG275" s="577">
        <f t="shared" si="753"/>
        <v>524</v>
      </c>
      <c r="AH275" s="574">
        <v>4.2</v>
      </c>
      <c r="AI275" s="575">
        <v>4.0999999999999996</v>
      </c>
      <c r="AJ275" s="576">
        <f t="shared" si="754"/>
        <v>1579.2</v>
      </c>
      <c r="AK275" s="577">
        <f t="shared" si="754"/>
        <v>2078.6999999999998</v>
      </c>
      <c r="AL275" s="574">
        <v>4.5</v>
      </c>
      <c r="AM275" s="575">
        <v>3.8</v>
      </c>
      <c r="AN275" s="576">
        <f t="shared" si="755"/>
        <v>85.5</v>
      </c>
      <c r="AO275" s="577">
        <f t="shared" si="755"/>
        <v>64.599999999999994</v>
      </c>
      <c r="AP275" s="574"/>
      <c r="AQ275" s="575"/>
      <c r="AR275" s="576">
        <f t="shared" si="756"/>
        <v>0</v>
      </c>
      <c r="AS275" s="577">
        <f t="shared" si="756"/>
        <v>0</v>
      </c>
      <c r="AT275" s="576">
        <f t="shared" si="757"/>
        <v>4.2144303797468359</v>
      </c>
      <c r="AU275" s="577">
        <f t="shared" si="757"/>
        <v>4.0902671755725182</v>
      </c>
      <c r="AV275" s="576">
        <f t="shared" si="758"/>
        <v>1664.7000000000003</v>
      </c>
      <c r="AW275" s="577">
        <f t="shared" si="758"/>
        <v>2143.2999999999997</v>
      </c>
      <c r="AX275" s="574">
        <v>118.7</v>
      </c>
      <c r="AY275" s="575">
        <v>116.5</v>
      </c>
      <c r="AZ275" s="576">
        <f t="shared" si="759"/>
        <v>44631.200000000004</v>
      </c>
      <c r="BA275" s="577">
        <f t="shared" si="759"/>
        <v>59065.5</v>
      </c>
      <c r="BB275" s="574">
        <v>116.3</v>
      </c>
      <c r="BC275" s="575">
        <v>100.2</v>
      </c>
      <c r="BD275" s="576">
        <f t="shared" si="760"/>
        <v>2209.6999999999998</v>
      </c>
      <c r="BE275" s="577">
        <f t="shared" si="760"/>
        <v>1703.4</v>
      </c>
      <c r="BF275" s="574"/>
      <c r="BG275" s="575"/>
      <c r="BH275" s="576">
        <f t="shared" si="761"/>
        <v>0</v>
      </c>
      <c r="BI275" s="577">
        <f t="shared" si="761"/>
        <v>0</v>
      </c>
      <c r="BJ275" s="576">
        <f t="shared" si="762"/>
        <v>118.58455696202532</v>
      </c>
      <c r="BK275" s="577">
        <f t="shared" si="762"/>
        <v>115.97118320610687</v>
      </c>
      <c r="BL275" s="576">
        <f t="shared" si="763"/>
        <v>46840.9</v>
      </c>
      <c r="BM275" s="577">
        <f t="shared" si="763"/>
        <v>60768.9</v>
      </c>
      <c r="BN275" s="574">
        <v>981</v>
      </c>
      <c r="BO275" s="575">
        <v>1123</v>
      </c>
      <c r="BP275" s="576">
        <f t="shared" si="764"/>
        <v>981</v>
      </c>
      <c r="BQ275" s="577">
        <f t="shared" si="764"/>
        <v>1123</v>
      </c>
      <c r="BR275" s="574">
        <v>18</v>
      </c>
      <c r="BS275" s="597">
        <v>28</v>
      </c>
      <c r="BT275" s="576">
        <f t="shared" si="765"/>
        <v>18</v>
      </c>
      <c r="BU275" s="577">
        <f t="shared" si="765"/>
        <v>28</v>
      </c>
      <c r="BV275" s="574"/>
      <c r="BW275" s="575"/>
      <c r="BX275" s="576">
        <f t="shared" si="766"/>
        <v>0</v>
      </c>
      <c r="BY275" s="577">
        <f t="shared" si="766"/>
        <v>0</v>
      </c>
      <c r="BZ275" s="576">
        <f t="shared" si="767"/>
        <v>999</v>
      </c>
      <c r="CA275" s="577">
        <f t="shared" si="767"/>
        <v>1151</v>
      </c>
      <c r="CB275" s="576">
        <f t="shared" si="768"/>
        <v>999</v>
      </c>
      <c r="CC275" s="577">
        <f t="shared" si="768"/>
        <v>1151</v>
      </c>
      <c r="CD275" s="574">
        <v>4.3</v>
      </c>
      <c r="CE275" s="575">
        <v>4.3</v>
      </c>
      <c r="CF275" s="576">
        <f t="shared" si="769"/>
        <v>4218.3</v>
      </c>
      <c r="CG275" s="577">
        <f t="shared" si="769"/>
        <v>4828.8999999999996</v>
      </c>
      <c r="CH275" s="574">
        <v>6</v>
      </c>
      <c r="CI275" s="575">
        <v>5.0999999999999996</v>
      </c>
      <c r="CJ275" s="576">
        <f t="shared" si="770"/>
        <v>108</v>
      </c>
      <c r="CK275" s="577">
        <f t="shared" si="770"/>
        <v>142.79999999999998</v>
      </c>
      <c r="CL275" s="574"/>
      <c r="CM275" s="575"/>
      <c r="CN275" s="576">
        <f t="shared" si="771"/>
        <v>0</v>
      </c>
      <c r="CO275" s="577">
        <f t="shared" si="771"/>
        <v>0</v>
      </c>
      <c r="CP275" s="576">
        <f t="shared" si="772"/>
        <v>4.3306306306306306</v>
      </c>
      <c r="CQ275" s="577">
        <f t="shared" si="772"/>
        <v>4.3194613379669855</v>
      </c>
      <c r="CR275" s="576">
        <f t="shared" si="773"/>
        <v>4326.3</v>
      </c>
      <c r="CS275" s="577">
        <f t="shared" si="773"/>
        <v>4971.7000000000007</v>
      </c>
      <c r="CT275" s="574">
        <v>123.7</v>
      </c>
      <c r="CU275" s="575">
        <v>124.6</v>
      </c>
      <c r="CV275" s="576">
        <f t="shared" si="774"/>
        <v>121349.7</v>
      </c>
      <c r="CW275" s="577">
        <f t="shared" si="774"/>
        <v>139925.79999999999</v>
      </c>
      <c r="CX275" s="574">
        <v>127.2</v>
      </c>
      <c r="CY275" s="575">
        <v>132.5</v>
      </c>
      <c r="CZ275" s="576">
        <f t="shared" si="775"/>
        <v>2289.6</v>
      </c>
      <c r="DA275" s="577">
        <f t="shared" si="775"/>
        <v>3710</v>
      </c>
      <c r="DB275" s="574"/>
      <c r="DC275" s="575"/>
      <c r="DD275" s="576">
        <f t="shared" si="776"/>
        <v>0</v>
      </c>
      <c r="DE275" s="577">
        <f t="shared" si="776"/>
        <v>0</v>
      </c>
      <c r="DF275" s="576">
        <f t="shared" si="777"/>
        <v>123.76306306306307</v>
      </c>
      <c r="DG275" s="577">
        <f t="shared" si="777"/>
        <v>124.79218071242397</v>
      </c>
      <c r="DH275" s="576">
        <f t="shared" si="778"/>
        <v>123639.3</v>
      </c>
      <c r="DI275" s="577">
        <f t="shared" si="778"/>
        <v>143635.79999999999</v>
      </c>
      <c r="DJ275" s="576">
        <f t="shared" si="779"/>
        <v>1394</v>
      </c>
      <c r="DK275" s="577">
        <f t="shared" si="779"/>
        <v>1675</v>
      </c>
      <c r="DL275" s="576">
        <f t="shared" si="779"/>
        <v>1394</v>
      </c>
      <c r="DM275" s="577">
        <f t="shared" si="779"/>
        <v>1675</v>
      </c>
      <c r="DN275" s="576">
        <f t="shared" si="780"/>
        <v>4.2977044476327118</v>
      </c>
      <c r="DO275" s="577">
        <f t="shared" si="780"/>
        <v>4.2477611940298505</v>
      </c>
      <c r="DP275" s="576">
        <f t="shared" si="781"/>
        <v>5991</v>
      </c>
      <c r="DQ275" s="577">
        <f t="shared" si="781"/>
        <v>7115</v>
      </c>
      <c r="DR275" s="576">
        <f t="shared" si="782"/>
        <v>122.29569583931135</v>
      </c>
      <c r="DS275" s="577">
        <f t="shared" si="782"/>
        <v>122.0326567164179</v>
      </c>
      <c r="DT275" s="576">
        <f t="shared" si="783"/>
        <v>170480.2</v>
      </c>
      <c r="DU275" s="577">
        <f t="shared" si="783"/>
        <v>204404.69999999998</v>
      </c>
      <c r="DV275" s="574">
        <v>1424</v>
      </c>
      <c r="DW275" s="575">
        <v>1523</v>
      </c>
      <c r="DX275" s="576">
        <f t="shared" si="784"/>
        <v>1424</v>
      </c>
      <c r="DY275" s="577">
        <f t="shared" si="784"/>
        <v>1523</v>
      </c>
      <c r="DZ275" s="574">
        <v>550</v>
      </c>
      <c r="EA275" s="575">
        <v>599</v>
      </c>
      <c r="EB275" s="576">
        <f t="shared" si="785"/>
        <v>550</v>
      </c>
      <c r="EC275" s="577">
        <f t="shared" si="785"/>
        <v>599</v>
      </c>
      <c r="ED275" s="574"/>
      <c r="EE275" s="575"/>
      <c r="EF275" s="576">
        <f t="shared" si="786"/>
        <v>0</v>
      </c>
      <c r="EG275" s="577">
        <f t="shared" si="786"/>
        <v>0</v>
      </c>
      <c r="EH275" s="576">
        <f t="shared" si="787"/>
        <v>1974</v>
      </c>
      <c r="EI275" s="577">
        <f t="shared" si="787"/>
        <v>2122</v>
      </c>
      <c r="EJ275" s="576">
        <f t="shared" si="788"/>
        <v>1974</v>
      </c>
      <c r="EK275" s="577">
        <f t="shared" si="788"/>
        <v>2122</v>
      </c>
      <c r="EL275" s="574">
        <v>3.2</v>
      </c>
      <c r="EM275" s="575">
        <v>3.2</v>
      </c>
      <c r="EN275" s="576">
        <f t="shared" si="789"/>
        <v>4556.8</v>
      </c>
      <c r="EO275" s="577">
        <f t="shared" si="789"/>
        <v>4873.6000000000004</v>
      </c>
      <c r="EP275" s="574">
        <v>3.5</v>
      </c>
      <c r="EQ275" s="575">
        <v>3.5</v>
      </c>
      <c r="ER275" s="576">
        <f t="shared" si="790"/>
        <v>1925</v>
      </c>
      <c r="ES275" s="577">
        <f t="shared" si="790"/>
        <v>2096.5</v>
      </c>
      <c r="ET275" s="574"/>
      <c r="EU275" s="575"/>
      <c r="EV275" s="576">
        <f t="shared" si="791"/>
        <v>0</v>
      </c>
      <c r="EW275" s="577">
        <f t="shared" si="791"/>
        <v>0</v>
      </c>
      <c r="EX275" s="576">
        <f t="shared" si="792"/>
        <v>3.2835866261398179</v>
      </c>
      <c r="EY275" s="577">
        <f t="shared" si="792"/>
        <v>3.284684260131951</v>
      </c>
      <c r="EZ275" s="576">
        <f t="shared" si="793"/>
        <v>6481.8</v>
      </c>
      <c r="FA275" s="577">
        <f t="shared" si="793"/>
        <v>6970.1</v>
      </c>
      <c r="FB275" s="574">
        <v>80.099999999999994</v>
      </c>
      <c r="FC275" s="575">
        <v>79.2</v>
      </c>
      <c r="FD275" s="576">
        <f t="shared" si="794"/>
        <v>114062.39999999999</v>
      </c>
      <c r="FE275" s="577">
        <f t="shared" si="794"/>
        <v>120621.6</v>
      </c>
      <c r="FF275" s="574">
        <v>68.599999999999994</v>
      </c>
      <c r="FG275" s="575">
        <v>70.900000000000006</v>
      </c>
      <c r="FH275" s="576">
        <f t="shared" si="795"/>
        <v>37730</v>
      </c>
      <c r="FI275" s="577">
        <f t="shared" si="795"/>
        <v>42469.100000000006</v>
      </c>
      <c r="FJ275" s="574"/>
      <c r="FK275" s="575"/>
      <c r="FL275" s="576">
        <f t="shared" si="796"/>
        <v>0</v>
      </c>
      <c r="FM275" s="577">
        <f t="shared" si="796"/>
        <v>0</v>
      </c>
      <c r="FN275" s="576">
        <f t="shared" si="797"/>
        <v>76.895845997973652</v>
      </c>
      <c r="FO275" s="577">
        <f t="shared" si="797"/>
        <v>76.857068803016034</v>
      </c>
      <c r="FP275" s="576">
        <f t="shared" si="798"/>
        <v>151792.4</v>
      </c>
      <c r="FQ275" s="577">
        <f t="shared" si="798"/>
        <v>163090.70000000001</v>
      </c>
      <c r="FR275" s="574">
        <v>92</v>
      </c>
      <c r="FS275" s="575">
        <v>118</v>
      </c>
      <c r="FT275" s="576">
        <f t="shared" si="799"/>
        <v>92</v>
      </c>
      <c r="FU275" s="577">
        <f t="shared" si="799"/>
        <v>118</v>
      </c>
      <c r="FV275" s="574">
        <v>3.4</v>
      </c>
      <c r="FW275" s="575">
        <v>3</v>
      </c>
      <c r="FX275" s="576">
        <f t="shared" si="800"/>
        <v>312.8</v>
      </c>
      <c r="FY275" s="577">
        <f t="shared" si="800"/>
        <v>354</v>
      </c>
      <c r="FZ275" s="574">
        <v>51.2</v>
      </c>
      <c r="GA275" s="575">
        <v>59.3</v>
      </c>
      <c r="GB275" s="576">
        <f t="shared" si="801"/>
        <v>4710.4000000000005</v>
      </c>
      <c r="GC275" s="577">
        <f t="shared" si="801"/>
        <v>6997.4</v>
      </c>
      <c r="GD275" s="576">
        <f t="shared" si="802"/>
        <v>2781</v>
      </c>
      <c r="GE275" s="577">
        <f t="shared" si="802"/>
        <v>3153</v>
      </c>
      <c r="GF275" s="576">
        <f t="shared" si="802"/>
        <v>2781</v>
      </c>
      <c r="GG275" s="577">
        <f t="shared" si="802"/>
        <v>3153</v>
      </c>
      <c r="GH275" s="576">
        <f t="shared" si="803"/>
        <v>10354.299999999999</v>
      </c>
      <c r="GI275" s="577">
        <f t="shared" si="803"/>
        <v>11781.2</v>
      </c>
      <c r="GJ275" s="576">
        <f t="shared" si="804"/>
        <v>280043.3</v>
      </c>
      <c r="GK275" s="577">
        <f t="shared" si="804"/>
        <v>319612.90000000002</v>
      </c>
      <c r="GL275" s="576">
        <f t="shared" si="805"/>
        <v>587</v>
      </c>
      <c r="GM275" s="577">
        <f t="shared" si="805"/>
        <v>644</v>
      </c>
      <c r="GN275" s="576">
        <f t="shared" si="805"/>
        <v>587</v>
      </c>
      <c r="GO275" s="577">
        <f t="shared" si="805"/>
        <v>644</v>
      </c>
      <c r="GP275" s="576">
        <f t="shared" si="806"/>
        <v>2118.5</v>
      </c>
      <c r="GQ275" s="577">
        <f t="shared" si="806"/>
        <v>2303.9</v>
      </c>
      <c r="GR275" s="576">
        <f t="shared" si="807"/>
        <v>42229.3</v>
      </c>
      <c r="GS275" s="577">
        <f t="shared" si="807"/>
        <v>47882.500000000007</v>
      </c>
      <c r="GT275" s="576">
        <f t="shared" si="808"/>
        <v>3368</v>
      </c>
      <c r="GU275" s="577">
        <f t="shared" si="808"/>
        <v>3797</v>
      </c>
      <c r="GV275" s="576">
        <f t="shared" si="808"/>
        <v>3368</v>
      </c>
      <c r="GW275" s="577">
        <f t="shared" si="808"/>
        <v>3797</v>
      </c>
      <c r="GX275" s="576">
        <f t="shared" si="809"/>
        <v>12472.8</v>
      </c>
      <c r="GY275" s="577">
        <f t="shared" si="809"/>
        <v>14085.1</v>
      </c>
      <c r="GZ275" s="576">
        <f t="shared" si="809"/>
        <v>322272.59999999998</v>
      </c>
      <c r="HA275" s="577">
        <f t="shared" si="809"/>
        <v>367495.4</v>
      </c>
      <c r="HB275" s="576">
        <f t="shared" si="810"/>
        <v>0</v>
      </c>
      <c r="HC275" s="577">
        <f t="shared" si="810"/>
        <v>0</v>
      </c>
      <c r="HD275" s="576">
        <f t="shared" si="810"/>
        <v>0</v>
      </c>
      <c r="HE275" s="577">
        <f t="shared" si="810"/>
        <v>0</v>
      </c>
      <c r="HF275" s="576" t="str">
        <f t="shared" si="811"/>
        <v/>
      </c>
      <c r="HG275" s="577" t="str">
        <f t="shared" si="811"/>
        <v/>
      </c>
      <c r="HH275" s="576" t="str">
        <f t="shared" si="812"/>
        <v/>
      </c>
      <c r="HI275" s="577" t="str">
        <f t="shared" si="812"/>
        <v/>
      </c>
      <c r="HJ275" s="576">
        <f t="shared" si="813"/>
        <v>12785.599999999999</v>
      </c>
      <c r="HK275" s="577">
        <f t="shared" si="813"/>
        <v>14439.1</v>
      </c>
      <c r="HL275" s="576">
        <f t="shared" si="814"/>
        <v>326983</v>
      </c>
      <c r="HM275" s="577">
        <f t="shared" si="814"/>
        <v>374492.80000000005</v>
      </c>
    </row>
    <row r="276" spans="1:221" s="26" customFormat="1" ht="15" customHeight="1">
      <c r="A276" s="594" t="s">
        <v>638</v>
      </c>
      <c r="B276" s="595" t="s">
        <v>648</v>
      </c>
      <c r="C276" s="598"/>
      <c r="D276" s="10">
        <v>229027</v>
      </c>
      <c r="E276" s="10">
        <v>1</v>
      </c>
      <c r="F276" s="574">
        <v>4725</v>
      </c>
      <c r="G276" s="575">
        <v>4938</v>
      </c>
      <c r="H276" s="574">
        <v>11</v>
      </c>
      <c r="I276" s="597">
        <v>22</v>
      </c>
      <c r="J276" s="576">
        <f t="shared" si="747"/>
        <v>4714</v>
      </c>
      <c r="K276" s="577">
        <f t="shared" si="747"/>
        <v>4916</v>
      </c>
      <c r="L276" s="574"/>
      <c r="M276" s="575"/>
      <c r="N276" s="576">
        <f t="shared" si="748"/>
        <v>4714</v>
      </c>
      <c r="O276" s="577">
        <f t="shared" si="748"/>
        <v>4916</v>
      </c>
      <c r="P276" s="576">
        <f t="shared" si="748"/>
        <v>4714</v>
      </c>
      <c r="Q276" s="577">
        <f t="shared" si="748"/>
        <v>4916</v>
      </c>
      <c r="R276" s="574">
        <v>900</v>
      </c>
      <c r="S276" s="575">
        <v>1055</v>
      </c>
      <c r="T276" s="576">
        <f t="shared" si="749"/>
        <v>900</v>
      </c>
      <c r="U276" s="577">
        <f t="shared" si="749"/>
        <v>1055</v>
      </c>
      <c r="V276" s="574">
        <v>13</v>
      </c>
      <c r="W276" s="597">
        <v>22</v>
      </c>
      <c r="X276" s="576">
        <f t="shared" si="750"/>
        <v>13</v>
      </c>
      <c r="Y276" s="577">
        <f t="shared" si="750"/>
        <v>22</v>
      </c>
      <c r="Z276" s="574"/>
      <c r="AA276" s="575"/>
      <c r="AB276" s="576">
        <f t="shared" si="751"/>
        <v>0</v>
      </c>
      <c r="AC276" s="577">
        <f t="shared" si="751"/>
        <v>0</v>
      </c>
      <c r="AD276" s="576">
        <f t="shared" si="752"/>
        <v>913</v>
      </c>
      <c r="AE276" s="577">
        <f t="shared" si="752"/>
        <v>1077</v>
      </c>
      <c r="AF276" s="576">
        <f t="shared" si="753"/>
        <v>913</v>
      </c>
      <c r="AG276" s="577">
        <f t="shared" si="753"/>
        <v>1077</v>
      </c>
      <c r="AH276" s="574">
        <v>4.7</v>
      </c>
      <c r="AI276" s="575">
        <v>4.5999999999999996</v>
      </c>
      <c r="AJ276" s="576">
        <f t="shared" si="754"/>
        <v>4230</v>
      </c>
      <c r="AK276" s="577">
        <f t="shared" si="754"/>
        <v>4853</v>
      </c>
      <c r="AL276" s="574">
        <v>5.2</v>
      </c>
      <c r="AM276" s="575">
        <v>5</v>
      </c>
      <c r="AN276" s="576">
        <f t="shared" si="755"/>
        <v>67.600000000000009</v>
      </c>
      <c r="AO276" s="577">
        <f t="shared" si="755"/>
        <v>110</v>
      </c>
      <c r="AP276" s="574"/>
      <c r="AQ276" s="575"/>
      <c r="AR276" s="576">
        <f t="shared" si="756"/>
        <v>0</v>
      </c>
      <c r="AS276" s="577">
        <f t="shared" si="756"/>
        <v>0</v>
      </c>
      <c r="AT276" s="576">
        <f t="shared" si="757"/>
        <v>4.7071193866374594</v>
      </c>
      <c r="AU276" s="577">
        <f t="shared" si="757"/>
        <v>4.6081708449396475</v>
      </c>
      <c r="AV276" s="576">
        <f t="shared" si="758"/>
        <v>4297.6000000000004</v>
      </c>
      <c r="AW276" s="577">
        <f t="shared" si="758"/>
        <v>4963</v>
      </c>
      <c r="AX276" s="574">
        <v>123.3</v>
      </c>
      <c r="AY276" s="575">
        <v>120.5</v>
      </c>
      <c r="AZ276" s="576">
        <f t="shared" si="759"/>
        <v>110970</v>
      </c>
      <c r="BA276" s="577">
        <f t="shared" si="759"/>
        <v>127127.5</v>
      </c>
      <c r="BB276" s="574">
        <v>138.19999999999999</v>
      </c>
      <c r="BC276" s="575">
        <v>124.4</v>
      </c>
      <c r="BD276" s="576">
        <f t="shared" si="760"/>
        <v>1796.6</v>
      </c>
      <c r="BE276" s="577">
        <f t="shared" si="760"/>
        <v>2736.8</v>
      </c>
      <c r="BF276" s="574"/>
      <c r="BG276" s="575"/>
      <c r="BH276" s="576">
        <f t="shared" si="761"/>
        <v>0</v>
      </c>
      <c r="BI276" s="577">
        <f t="shared" si="761"/>
        <v>0</v>
      </c>
      <c r="BJ276" s="576">
        <f t="shared" si="762"/>
        <v>123.51215772179629</v>
      </c>
      <c r="BK276" s="577">
        <f t="shared" si="762"/>
        <v>120.57966573816157</v>
      </c>
      <c r="BL276" s="576">
        <f t="shared" si="763"/>
        <v>112766.6</v>
      </c>
      <c r="BM276" s="577">
        <f t="shared" si="763"/>
        <v>129864.3</v>
      </c>
      <c r="BN276" s="574">
        <v>1137</v>
      </c>
      <c r="BO276" s="575">
        <v>1146</v>
      </c>
      <c r="BP276" s="576">
        <f t="shared" si="764"/>
        <v>1137</v>
      </c>
      <c r="BQ276" s="577">
        <f t="shared" si="764"/>
        <v>1146</v>
      </c>
      <c r="BR276" s="574">
        <v>46</v>
      </c>
      <c r="BS276" s="575">
        <v>31</v>
      </c>
      <c r="BT276" s="576">
        <f t="shared" si="765"/>
        <v>46</v>
      </c>
      <c r="BU276" s="577">
        <f t="shared" si="765"/>
        <v>31</v>
      </c>
      <c r="BV276" s="574"/>
      <c r="BW276" s="575"/>
      <c r="BX276" s="576">
        <f t="shared" si="766"/>
        <v>0</v>
      </c>
      <c r="BY276" s="577">
        <f t="shared" si="766"/>
        <v>0</v>
      </c>
      <c r="BZ276" s="576">
        <f t="shared" si="767"/>
        <v>1183</v>
      </c>
      <c r="CA276" s="577">
        <f t="shared" si="767"/>
        <v>1177</v>
      </c>
      <c r="CB276" s="576">
        <f t="shared" si="768"/>
        <v>1183</v>
      </c>
      <c r="CC276" s="577">
        <f t="shared" si="768"/>
        <v>1177</v>
      </c>
      <c r="CD276" s="574">
        <v>5.2</v>
      </c>
      <c r="CE276" s="575">
        <v>4.9000000000000004</v>
      </c>
      <c r="CF276" s="576">
        <f t="shared" si="769"/>
        <v>5912.4000000000005</v>
      </c>
      <c r="CG276" s="577">
        <f t="shared" si="769"/>
        <v>5615.4000000000005</v>
      </c>
      <c r="CH276" s="574">
        <v>4.8</v>
      </c>
      <c r="CI276" s="575">
        <v>5.4</v>
      </c>
      <c r="CJ276" s="576">
        <f t="shared" si="770"/>
        <v>220.79999999999998</v>
      </c>
      <c r="CK276" s="577">
        <f t="shared" si="770"/>
        <v>167.4</v>
      </c>
      <c r="CL276" s="574"/>
      <c r="CM276" s="575"/>
      <c r="CN276" s="576">
        <f t="shared" si="771"/>
        <v>0</v>
      </c>
      <c r="CO276" s="577">
        <f t="shared" si="771"/>
        <v>0</v>
      </c>
      <c r="CP276" s="576">
        <f t="shared" si="772"/>
        <v>5.1844463229078617</v>
      </c>
      <c r="CQ276" s="577">
        <f t="shared" si="772"/>
        <v>4.9131690739167375</v>
      </c>
      <c r="CR276" s="576">
        <f t="shared" si="773"/>
        <v>6133.2000000000007</v>
      </c>
      <c r="CS276" s="577">
        <f t="shared" si="773"/>
        <v>5782.8</v>
      </c>
      <c r="CT276" s="574">
        <v>136.4</v>
      </c>
      <c r="CU276" s="575">
        <v>130.6</v>
      </c>
      <c r="CV276" s="576">
        <f t="shared" si="774"/>
        <v>155086.80000000002</v>
      </c>
      <c r="CW276" s="577">
        <f t="shared" si="774"/>
        <v>149667.6</v>
      </c>
      <c r="CX276" s="574">
        <v>138.9</v>
      </c>
      <c r="CY276" s="575">
        <v>144.1</v>
      </c>
      <c r="CZ276" s="576">
        <f t="shared" si="775"/>
        <v>6389.4000000000005</v>
      </c>
      <c r="DA276" s="577">
        <f t="shared" si="775"/>
        <v>4467.0999999999995</v>
      </c>
      <c r="DB276" s="574"/>
      <c r="DC276" s="575"/>
      <c r="DD276" s="576">
        <f t="shared" si="776"/>
        <v>0</v>
      </c>
      <c r="DE276" s="577">
        <f t="shared" si="776"/>
        <v>0</v>
      </c>
      <c r="DF276" s="576">
        <f t="shared" si="777"/>
        <v>136.49721048182587</v>
      </c>
      <c r="DG276" s="577">
        <f t="shared" si="777"/>
        <v>130.95556499575193</v>
      </c>
      <c r="DH276" s="576">
        <f t="shared" si="778"/>
        <v>161476.20000000001</v>
      </c>
      <c r="DI276" s="577">
        <f t="shared" si="778"/>
        <v>154134.70000000001</v>
      </c>
      <c r="DJ276" s="576">
        <f t="shared" si="779"/>
        <v>2096</v>
      </c>
      <c r="DK276" s="577">
        <f t="shared" si="779"/>
        <v>2254</v>
      </c>
      <c r="DL276" s="576">
        <f t="shared" si="779"/>
        <v>2096</v>
      </c>
      <c r="DM276" s="577">
        <f t="shared" si="779"/>
        <v>2254</v>
      </c>
      <c r="DN276" s="576">
        <f t="shared" si="780"/>
        <v>4.9765267175572525</v>
      </c>
      <c r="DO276" s="577">
        <f t="shared" si="780"/>
        <v>4.7674356699201415</v>
      </c>
      <c r="DP276" s="576">
        <f t="shared" si="781"/>
        <v>10430.800000000001</v>
      </c>
      <c r="DQ276" s="577">
        <f t="shared" si="781"/>
        <v>10745.8</v>
      </c>
      <c r="DR276" s="576">
        <f t="shared" si="782"/>
        <v>130.84103053435118</v>
      </c>
      <c r="DS276" s="577">
        <f t="shared" si="782"/>
        <v>125.9977817213842</v>
      </c>
      <c r="DT276" s="576">
        <f t="shared" si="783"/>
        <v>274242.80000000005</v>
      </c>
      <c r="DU276" s="577">
        <f t="shared" si="783"/>
        <v>283999</v>
      </c>
      <c r="DV276" s="574">
        <v>1889</v>
      </c>
      <c r="DW276" s="575">
        <v>1824</v>
      </c>
      <c r="DX276" s="576">
        <f t="shared" si="784"/>
        <v>1889</v>
      </c>
      <c r="DY276" s="577">
        <f t="shared" si="784"/>
        <v>1824</v>
      </c>
      <c r="DZ276" s="574">
        <v>515</v>
      </c>
      <c r="EA276" s="575">
        <v>604</v>
      </c>
      <c r="EB276" s="576">
        <f t="shared" si="785"/>
        <v>515</v>
      </c>
      <c r="EC276" s="577">
        <f t="shared" si="785"/>
        <v>604</v>
      </c>
      <c r="ED276" s="574"/>
      <c r="EE276" s="575"/>
      <c r="EF276" s="576">
        <f t="shared" si="786"/>
        <v>0</v>
      </c>
      <c r="EG276" s="577">
        <f t="shared" si="786"/>
        <v>0</v>
      </c>
      <c r="EH276" s="576">
        <f t="shared" si="787"/>
        <v>2404</v>
      </c>
      <c r="EI276" s="577">
        <f t="shared" si="787"/>
        <v>2428</v>
      </c>
      <c r="EJ276" s="576">
        <f t="shared" si="788"/>
        <v>2404</v>
      </c>
      <c r="EK276" s="577">
        <f t="shared" si="788"/>
        <v>2428</v>
      </c>
      <c r="EL276" s="574">
        <v>3.4</v>
      </c>
      <c r="EM276" s="575">
        <v>3.4</v>
      </c>
      <c r="EN276" s="576">
        <f t="shared" si="789"/>
        <v>6422.5999999999995</v>
      </c>
      <c r="EO276" s="577">
        <f t="shared" si="789"/>
        <v>6201.5999999999995</v>
      </c>
      <c r="EP276" s="574">
        <v>3.8</v>
      </c>
      <c r="EQ276" s="575">
        <v>3.7</v>
      </c>
      <c r="ER276" s="576">
        <f t="shared" si="790"/>
        <v>1957</v>
      </c>
      <c r="ES276" s="577">
        <f t="shared" si="790"/>
        <v>2234.8000000000002</v>
      </c>
      <c r="ET276" s="574"/>
      <c r="EU276" s="575"/>
      <c r="EV276" s="576">
        <f t="shared" si="791"/>
        <v>0</v>
      </c>
      <c r="EW276" s="577">
        <f t="shared" si="791"/>
        <v>0</v>
      </c>
      <c r="EX276" s="576">
        <f t="shared" si="792"/>
        <v>3.4856905158069877</v>
      </c>
      <c r="EY276" s="577">
        <f t="shared" si="792"/>
        <v>3.4746293245469522</v>
      </c>
      <c r="EZ276" s="576">
        <f t="shared" si="793"/>
        <v>8379.5999999999985</v>
      </c>
      <c r="FA276" s="577">
        <f t="shared" si="793"/>
        <v>8436.4</v>
      </c>
      <c r="FB276" s="574">
        <v>84.8</v>
      </c>
      <c r="FC276" s="575">
        <v>83.3</v>
      </c>
      <c r="FD276" s="576">
        <f t="shared" si="794"/>
        <v>160187.19999999998</v>
      </c>
      <c r="FE276" s="577">
        <f t="shared" si="794"/>
        <v>151939.19999999998</v>
      </c>
      <c r="FF276" s="574">
        <v>76.599999999999994</v>
      </c>
      <c r="FG276" s="575">
        <v>75.599999999999994</v>
      </c>
      <c r="FH276" s="576">
        <f t="shared" si="795"/>
        <v>39449</v>
      </c>
      <c r="FI276" s="577">
        <f t="shared" si="795"/>
        <v>45662.399999999994</v>
      </c>
      <c r="FJ276" s="574"/>
      <c r="FK276" s="575"/>
      <c r="FL276" s="576">
        <f t="shared" si="796"/>
        <v>0</v>
      </c>
      <c r="FM276" s="577">
        <f t="shared" si="796"/>
        <v>0</v>
      </c>
      <c r="FN276" s="576">
        <f t="shared" si="797"/>
        <v>83.043344425956732</v>
      </c>
      <c r="FO276" s="577">
        <f t="shared" si="797"/>
        <v>81.384514003294882</v>
      </c>
      <c r="FP276" s="576">
        <f t="shared" si="798"/>
        <v>199636.19999999998</v>
      </c>
      <c r="FQ276" s="577">
        <f t="shared" si="798"/>
        <v>197601.59999999998</v>
      </c>
      <c r="FR276" s="574">
        <v>214</v>
      </c>
      <c r="FS276" s="575">
        <v>234</v>
      </c>
      <c r="FT276" s="576">
        <f t="shared" si="799"/>
        <v>214</v>
      </c>
      <c r="FU276" s="577">
        <f t="shared" si="799"/>
        <v>234</v>
      </c>
      <c r="FV276" s="574">
        <v>6</v>
      </c>
      <c r="FW276" s="575">
        <v>5.3</v>
      </c>
      <c r="FX276" s="576">
        <f t="shared" si="800"/>
        <v>1284</v>
      </c>
      <c r="FY276" s="577">
        <f t="shared" si="800"/>
        <v>1240.2</v>
      </c>
      <c r="FZ276" s="574">
        <v>93.7</v>
      </c>
      <c r="GA276" s="575">
        <v>86</v>
      </c>
      <c r="GB276" s="576">
        <f t="shared" si="801"/>
        <v>20051.8</v>
      </c>
      <c r="GC276" s="577">
        <f t="shared" si="801"/>
        <v>20124</v>
      </c>
      <c r="GD276" s="576">
        <f t="shared" si="802"/>
        <v>3926</v>
      </c>
      <c r="GE276" s="577">
        <f t="shared" si="802"/>
        <v>4025</v>
      </c>
      <c r="GF276" s="576">
        <f t="shared" si="802"/>
        <v>3926</v>
      </c>
      <c r="GG276" s="577">
        <f t="shared" si="802"/>
        <v>4025</v>
      </c>
      <c r="GH276" s="576">
        <f t="shared" si="803"/>
        <v>16565</v>
      </c>
      <c r="GI276" s="577">
        <f t="shared" si="803"/>
        <v>16670</v>
      </c>
      <c r="GJ276" s="576">
        <f t="shared" si="804"/>
        <v>426244</v>
      </c>
      <c r="GK276" s="577">
        <f t="shared" si="804"/>
        <v>428734.29999999993</v>
      </c>
      <c r="GL276" s="576">
        <f t="shared" si="805"/>
        <v>574</v>
      </c>
      <c r="GM276" s="577">
        <f t="shared" si="805"/>
        <v>657</v>
      </c>
      <c r="GN276" s="576">
        <f t="shared" si="805"/>
        <v>574</v>
      </c>
      <c r="GO276" s="577">
        <f t="shared" si="805"/>
        <v>657</v>
      </c>
      <c r="GP276" s="576">
        <f t="shared" si="806"/>
        <v>2245.4</v>
      </c>
      <c r="GQ276" s="577">
        <f t="shared" si="806"/>
        <v>2512.2000000000003</v>
      </c>
      <c r="GR276" s="576">
        <f t="shared" si="807"/>
        <v>47635</v>
      </c>
      <c r="GS276" s="577">
        <f t="shared" si="807"/>
        <v>52866.299999999996</v>
      </c>
      <c r="GT276" s="576">
        <f t="shared" si="808"/>
        <v>4500</v>
      </c>
      <c r="GU276" s="577">
        <f t="shared" si="808"/>
        <v>4682</v>
      </c>
      <c r="GV276" s="576">
        <f t="shared" si="808"/>
        <v>4500</v>
      </c>
      <c r="GW276" s="577">
        <f t="shared" si="808"/>
        <v>4682</v>
      </c>
      <c r="GX276" s="576">
        <f t="shared" si="809"/>
        <v>18810.400000000001</v>
      </c>
      <c r="GY276" s="577">
        <f t="shared" si="809"/>
        <v>19182.2</v>
      </c>
      <c r="GZ276" s="576">
        <f t="shared" si="809"/>
        <v>473879</v>
      </c>
      <c r="HA276" s="577">
        <f t="shared" si="809"/>
        <v>481600.59999999992</v>
      </c>
      <c r="HB276" s="576">
        <f t="shared" si="810"/>
        <v>0</v>
      </c>
      <c r="HC276" s="577">
        <f t="shared" si="810"/>
        <v>0</v>
      </c>
      <c r="HD276" s="576">
        <f t="shared" si="810"/>
        <v>0</v>
      </c>
      <c r="HE276" s="577">
        <f t="shared" si="810"/>
        <v>0</v>
      </c>
      <c r="HF276" s="576" t="str">
        <f t="shared" si="811"/>
        <v/>
      </c>
      <c r="HG276" s="577" t="str">
        <f t="shared" si="811"/>
        <v/>
      </c>
      <c r="HH276" s="576" t="str">
        <f t="shared" si="812"/>
        <v/>
      </c>
      <c r="HI276" s="577" t="str">
        <f t="shared" si="812"/>
        <v/>
      </c>
      <c r="HJ276" s="576">
        <f t="shared" si="813"/>
        <v>20094.400000000001</v>
      </c>
      <c r="HK276" s="577">
        <f t="shared" si="813"/>
        <v>20422.399999999998</v>
      </c>
      <c r="HL276" s="576">
        <f t="shared" si="814"/>
        <v>493930.8</v>
      </c>
      <c r="HM276" s="577">
        <f t="shared" si="814"/>
        <v>501724.6</v>
      </c>
    </row>
    <row r="277" spans="1:221" s="26" customFormat="1" ht="15" customHeight="1">
      <c r="A277" s="594" t="s">
        <v>638</v>
      </c>
      <c r="B277" s="116" t="s">
        <v>662</v>
      </c>
      <c r="C277" s="598"/>
      <c r="D277" s="10">
        <v>228459</v>
      </c>
      <c r="E277" s="10">
        <v>2</v>
      </c>
      <c r="F277" s="574">
        <v>7061</v>
      </c>
      <c r="G277" s="575">
        <v>7175</v>
      </c>
      <c r="H277" s="574">
        <v>34</v>
      </c>
      <c r="I277" s="575">
        <v>45</v>
      </c>
      <c r="J277" s="576">
        <f t="shared" si="747"/>
        <v>7027</v>
      </c>
      <c r="K277" s="577">
        <f t="shared" si="747"/>
        <v>7130</v>
      </c>
      <c r="L277" s="574"/>
      <c r="M277" s="575"/>
      <c r="N277" s="576">
        <f t="shared" si="748"/>
        <v>7027</v>
      </c>
      <c r="O277" s="577">
        <f t="shared" si="748"/>
        <v>7130</v>
      </c>
      <c r="P277" s="576">
        <f t="shared" si="748"/>
        <v>7027</v>
      </c>
      <c r="Q277" s="577">
        <f t="shared" si="748"/>
        <v>7130</v>
      </c>
      <c r="R277" s="574">
        <v>1360</v>
      </c>
      <c r="S277" s="575">
        <v>1390</v>
      </c>
      <c r="T277" s="576">
        <f t="shared" si="749"/>
        <v>1360</v>
      </c>
      <c r="U277" s="577">
        <f t="shared" si="749"/>
        <v>1390</v>
      </c>
      <c r="V277" s="574">
        <v>47</v>
      </c>
      <c r="W277" s="575">
        <v>57</v>
      </c>
      <c r="X277" s="576">
        <f t="shared" si="750"/>
        <v>47</v>
      </c>
      <c r="Y277" s="577">
        <f t="shared" si="750"/>
        <v>57</v>
      </c>
      <c r="Z277" s="574"/>
      <c r="AA277" s="575"/>
      <c r="AB277" s="576">
        <f t="shared" si="751"/>
        <v>0</v>
      </c>
      <c r="AC277" s="577">
        <f t="shared" si="751"/>
        <v>0</v>
      </c>
      <c r="AD277" s="576">
        <f t="shared" si="752"/>
        <v>1407</v>
      </c>
      <c r="AE277" s="577">
        <f t="shared" si="752"/>
        <v>1447</v>
      </c>
      <c r="AF277" s="576">
        <f t="shared" si="753"/>
        <v>1407</v>
      </c>
      <c r="AG277" s="577">
        <f t="shared" si="753"/>
        <v>1447</v>
      </c>
      <c r="AH277" s="574">
        <v>4.5</v>
      </c>
      <c r="AI277" s="575">
        <v>4.5</v>
      </c>
      <c r="AJ277" s="576">
        <f t="shared" si="754"/>
        <v>6120</v>
      </c>
      <c r="AK277" s="577">
        <f t="shared" si="754"/>
        <v>6255</v>
      </c>
      <c r="AL277" s="574">
        <v>4.7</v>
      </c>
      <c r="AM277" s="575">
        <v>4.9000000000000004</v>
      </c>
      <c r="AN277" s="576">
        <f t="shared" si="755"/>
        <v>220.9</v>
      </c>
      <c r="AO277" s="577">
        <f t="shared" si="755"/>
        <v>279.3</v>
      </c>
      <c r="AP277" s="574"/>
      <c r="AQ277" s="575"/>
      <c r="AR277" s="576">
        <f t="shared" si="756"/>
        <v>0</v>
      </c>
      <c r="AS277" s="577">
        <f t="shared" si="756"/>
        <v>0</v>
      </c>
      <c r="AT277" s="576">
        <f t="shared" si="757"/>
        <v>4.506680881307747</v>
      </c>
      <c r="AU277" s="577">
        <f t="shared" si="757"/>
        <v>4.5157567380787835</v>
      </c>
      <c r="AV277" s="576">
        <f t="shared" si="758"/>
        <v>6340.9</v>
      </c>
      <c r="AW277" s="577">
        <f t="shared" si="758"/>
        <v>6534.3</v>
      </c>
      <c r="AX277" s="574">
        <v>119</v>
      </c>
      <c r="AY277" s="575">
        <v>117.3</v>
      </c>
      <c r="AZ277" s="576">
        <f t="shared" si="759"/>
        <v>161840</v>
      </c>
      <c r="BA277" s="577">
        <f t="shared" si="759"/>
        <v>163047</v>
      </c>
      <c r="BB277" s="574">
        <v>120.7</v>
      </c>
      <c r="BC277" s="575">
        <v>119.9</v>
      </c>
      <c r="BD277" s="576">
        <f t="shared" si="760"/>
        <v>5672.9000000000005</v>
      </c>
      <c r="BE277" s="577">
        <f t="shared" si="760"/>
        <v>6834.3</v>
      </c>
      <c r="BF277" s="574"/>
      <c r="BG277" s="575"/>
      <c r="BH277" s="576">
        <f t="shared" si="761"/>
        <v>0</v>
      </c>
      <c r="BI277" s="577">
        <f t="shared" si="761"/>
        <v>0</v>
      </c>
      <c r="BJ277" s="576">
        <f t="shared" si="762"/>
        <v>119.05678749111584</v>
      </c>
      <c r="BK277" s="577">
        <f t="shared" si="762"/>
        <v>117.40241879751208</v>
      </c>
      <c r="BL277" s="576">
        <f t="shared" si="763"/>
        <v>167512.9</v>
      </c>
      <c r="BM277" s="577">
        <f t="shared" si="763"/>
        <v>169881.3</v>
      </c>
      <c r="BN277" s="574">
        <v>1424</v>
      </c>
      <c r="BO277" s="575">
        <v>1588</v>
      </c>
      <c r="BP277" s="576">
        <f t="shared" si="764"/>
        <v>1424</v>
      </c>
      <c r="BQ277" s="577">
        <f t="shared" si="764"/>
        <v>1588</v>
      </c>
      <c r="BR277" s="574">
        <v>73</v>
      </c>
      <c r="BS277" s="575">
        <v>70</v>
      </c>
      <c r="BT277" s="576">
        <f t="shared" si="765"/>
        <v>73</v>
      </c>
      <c r="BU277" s="577">
        <f t="shared" si="765"/>
        <v>70</v>
      </c>
      <c r="BV277" s="574"/>
      <c r="BW277" s="575"/>
      <c r="BX277" s="576">
        <f t="shared" si="766"/>
        <v>0</v>
      </c>
      <c r="BY277" s="577">
        <f t="shared" si="766"/>
        <v>0</v>
      </c>
      <c r="BZ277" s="576">
        <f t="shared" si="767"/>
        <v>1497</v>
      </c>
      <c r="CA277" s="577">
        <f t="shared" si="767"/>
        <v>1658</v>
      </c>
      <c r="CB277" s="576">
        <f t="shared" si="768"/>
        <v>1497</v>
      </c>
      <c r="CC277" s="577">
        <f t="shared" si="768"/>
        <v>1658</v>
      </c>
      <c r="CD277" s="574">
        <v>4.8</v>
      </c>
      <c r="CE277" s="575">
        <v>4.8</v>
      </c>
      <c r="CF277" s="576">
        <f t="shared" si="769"/>
        <v>6835.2</v>
      </c>
      <c r="CG277" s="577">
        <f t="shared" si="769"/>
        <v>7622.4</v>
      </c>
      <c r="CH277" s="574">
        <v>5.0999999999999996</v>
      </c>
      <c r="CI277" s="575">
        <v>4.8</v>
      </c>
      <c r="CJ277" s="576">
        <f t="shared" si="770"/>
        <v>372.29999999999995</v>
      </c>
      <c r="CK277" s="577">
        <f t="shared" si="770"/>
        <v>336</v>
      </c>
      <c r="CL277" s="574"/>
      <c r="CM277" s="575"/>
      <c r="CN277" s="576">
        <f t="shared" si="771"/>
        <v>0</v>
      </c>
      <c r="CO277" s="577">
        <f t="shared" si="771"/>
        <v>0</v>
      </c>
      <c r="CP277" s="576">
        <f t="shared" si="772"/>
        <v>4.8146292585170345</v>
      </c>
      <c r="CQ277" s="577">
        <f t="shared" si="772"/>
        <v>4.8</v>
      </c>
      <c r="CR277" s="576">
        <f t="shared" si="773"/>
        <v>7207.5000000000009</v>
      </c>
      <c r="CS277" s="577">
        <f t="shared" si="773"/>
        <v>7958.4</v>
      </c>
      <c r="CT277" s="574">
        <v>128.80000000000001</v>
      </c>
      <c r="CU277" s="575">
        <v>127.9</v>
      </c>
      <c r="CV277" s="576">
        <f t="shared" si="774"/>
        <v>183411.20000000001</v>
      </c>
      <c r="CW277" s="577">
        <f t="shared" si="774"/>
        <v>203105.2</v>
      </c>
      <c r="CX277" s="574">
        <v>135.5</v>
      </c>
      <c r="CY277" s="575">
        <v>130.9</v>
      </c>
      <c r="CZ277" s="576">
        <f t="shared" si="775"/>
        <v>9891.5</v>
      </c>
      <c r="DA277" s="577">
        <f t="shared" si="775"/>
        <v>9163</v>
      </c>
      <c r="DB277" s="574"/>
      <c r="DC277" s="575"/>
      <c r="DD277" s="576">
        <f t="shared" si="776"/>
        <v>0</v>
      </c>
      <c r="DE277" s="577">
        <f t="shared" si="776"/>
        <v>0</v>
      </c>
      <c r="DF277" s="576">
        <f t="shared" si="777"/>
        <v>129.12672010688044</v>
      </c>
      <c r="DG277" s="577">
        <f t="shared" si="777"/>
        <v>128.02665862484923</v>
      </c>
      <c r="DH277" s="576">
        <f t="shared" si="778"/>
        <v>193302.7</v>
      </c>
      <c r="DI277" s="577">
        <f t="shared" si="778"/>
        <v>212268.20000000004</v>
      </c>
      <c r="DJ277" s="576">
        <f t="shared" si="779"/>
        <v>2904</v>
      </c>
      <c r="DK277" s="577">
        <f t="shared" si="779"/>
        <v>3105</v>
      </c>
      <c r="DL277" s="576">
        <f t="shared" si="779"/>
        <v>2904</v>
      </c>
      <c r="DM277" s="577">
        <f t="shared" si="779"/>
        <v>3105</v>
      </c>
      <c r="DN277" s="576">
        <f t="shared" si="780"/>
        <v>4.6654269972451798</v>
      </c>
      <c r="DO277" s="577">
        <f t="shared" si="780"/>
        <v>4.6675362318840579</v>
      </c>
      <c r="DP277" s="576">
        <f t="shared" si="781"/>
        <v>13548.400000000001</v>
      </c>
      <c r="DQ277" s="577">
        <f t="shared" si="781"/>
        <v>14492.699999999999</v>
      </c>
      <c r="DR277" s="576">
        <f t="shared" si="782"/>
        <v>124.24779614325068</v>
      </c>
      <c r="DS277" s="577">
        <f t="shared" si="782"/>
        <v>123.07552334943639</v>
      </c>
      <c r="DT277" s="576">
        <f t="shared" si="783"/>
        <v>360815.6</v>
      </c>
      <c r="DU277" s="577">
        <f t="shared" si="783"/>
        <v>382149.5</v>
      </c>
      <c r="DV277" s="574">
        <v>3044</v>
      </c>
      <c r="DW277" s="575">
        <v>3034</v>
      </c>
      <c r="DX277" s="576">
        <f t="shared" si="784"/>
        <v>3044</v>
      </c>
      <c r="DY277" s="577">
        <f t="shared" si="784"/>
        <v>3034</v>
      </c>
      <c r="DZ277" s="574">
        <v>884</v>
      </c>
      <c r="EA277" s="575">
        <v>822</v>
      </c>
      <c r="EB277" s="576">
        <f t="shared" si="785"/>
        <v>884</v>
      </c>
      <c r="EC277" s="577">
        <f t="shared" si="785"/>
        <v>822</v>
      </c>
      <c r="ED277" s="574"/>
      <c r="EE277" s="575"/>
      <c r="EF277" s="576">
        <f t="shared" si="786"/>
        <v>0</v>
      </c>
      <c r="EG277" s="577">
        <f t="shared" si="786"/>
        <v>0</v>
      </c>
      <c r="EH277" s="576">
        <f t="shared" si="787"/>
        <v>3928</v>
      </c>
      <c r="EI277" s="577">
        <f t="shared" si="787"/>
        <v>3856</v>
      </c>
      <c r="EJ277" s="576">
        <f t="shared" si="788"/>
        <v>3928</v>
      </c>
      <c r="EK277" s="577">
        <f t="shared" si="788"/>
        <v>3856</v>
      </c>
      <c r="EL277" s="574">
        <v>3.5</v>
      </c>
      <c r="EM277" s="575">
        <v>3.5</v>
      </c>
      <c r="EN277" s="576">
        <f t="shared" si="789"/>
        <v>10654</v>
      </c>
      <c r="EO277" s="577">
        <f t="shared" si="789"/>
        <v>10619</v>
      </c>
      <c r="EP277" s="574">
        <v>3.5</v>
      </c>
      <c r="EQ277" s="575">
        <v>3.6</v>
      </c>
      <c r="ER277" s="576">
        <f t="shared" si="790"/>
        <v>3094</v>
      </c>
      <c r="ES277" s="577">
        <f t="shared" si="790"/>
        <v>2959.2000000000003</v>
      </c>
      <c r="ET277" s="574"/>
      <c r="EU277" s="575"/>
      <c r="EV277" s="576">
        <f t="shared" si="791"/>
        <v>0</v>
      </c>
      <c r="EW277" s="577">
        <f t="shared" si="791"/>
        <v>0</v>
      </c>
      <c r="EX277" s="576">
        <f t="shared" si="792"/>
        <v>3.5</v>
      </c>
      <c r="EY277" s="577">
        <f t="shared" si="792"/>
        <v>3.5213174273858923</v>
      </c>
      <c r="EZ277" s="576">
        <f t="shared" si="793"/>
        <v>13748</v>
      </c>
      <c r="FA277" s="577">
        <f t="shared" si="793"/>
        <v>13578.2</v>
      </c>
      <c r="FB277" s="574">
        <v>86.6</v>
      </c>
      <c r="FC277" s="575">
        <v>86.2</v>
      </c>
      <c r="FD277" s="576">
        <f t="shared" si="794"/>
        <v>263610.39999999997</v>
      </c>
      <c r="FE277" s="577">
        <f t="shared" si="794"/>
        <v>261530.80000000002</v>
      </c>
      <c r="FF277" s="574">
        <v>70</v>
      </c>
      <c r="FG277" s="575">
        <v>71.599999999999994</v>
      </c>
      <c r="FH277" s="576">
        <f t="shared" si="795"/>
        <v>61880</v>
      </c>
      <c r="FI277" s="577">
        <f t="shared" si="795"/>
        <v>58855.199999999997</v>
      </c>
      <c r="FJ277" s="574"/>
      <c r="FK277" s="575"/>
      <c r="FL277" s="576">
        <f t="shared" si="796"/>
        <v>0</v>
      </c>
      <c r="FM277" s="577">
        <f t="shared" si="796"/>
        <v>0</v>
      </c>
      <c r="FN277" s="576">
        <f t="shared" si="797"/>
        <v>82.864154786150706</v>
      </c>
      <c r="FO277" s="577">
        <f t="shared" si="797"/>
        <v>83.087655601659748</v>
      </c>
      <c r="FP277" s="576">
        <f t="shared" si="798"/>
        <v>325490.39999999997</v>
      </c>
      <c r="FQ277" s="577">
        <f t="shared" si="798"/>
        <v>320386</v>
      </c>
      <c r="FR277" s="574">
        <v>195</v>
      </c>
      <c r="FS277" s="575">
        <v>169</v>
      </c>
      <c r="FT277" s="576">
        <f t="shared" si="799"/>
        <v>195</v>
      </c>
      <c r="FU277" s="577">
        <f t="shared" si="799"/>
        <v>169</v>
      </c>
      <c r="FV277" s="574">
        <v>5</v>
      </c>
      <c r="FW277" s="575">
        <v>5.0999999999999996</v>
      </c>
      <c r="FX277" s="576">
        <f t="shared" si="800"/>
        <v>975</v>
      </c>
      <c r="FY277" s="577">
        <f t="shared" si="800"/>
        <v>861.9</v>
      </c>
      <c r="FZ277" s="574">
        <v>45.7</v>
      </c>
      <c r="GA277" s="575">
        <v>42.8</v>
      </c>
      <c r="GB277" s="576">
        <f t="shared" si="801"/>
        <v>8911.5</v>
      </c>
      <c r="GC277" s="577">
        <f t="shared" si="801"/>
        <v>7233.2</v>
      </c>
      <c r="GD277" s="576">
        <f t="shared" si="802"/>
        <v>5828</v>
      </c>
      <c r="GE277" s="577">
        <f t="shared" si="802"/>
        <v>6012</v>
      </c>
      <c r="GF277" s="576">
        <f t="shared" si="802"/>
        <v>5828</v>
      </c>
      <c r="GG277" s="577">
        <f t="shared" si="802"/>
        <v>6012</v>
      </c>
      <c r="GH277" s="576">
        <f t="shared" si="803"/>
        <v>23609.200000000001</v>
      </c>
      <c r="GI277" s="577">
        <f t="shared" si="803"/>
        <v>24496.400000000001</v>
      </c>
      <c r="GJ277" s="576">
        <f t="shared" si="804"/>
        <v>608861.6</v>
      </c>
      <c r="GK277" s="577">
        <f t="shared" si="804"/>
        <v>627683</v>
      </c>
      <c r="GL277" s="576">
        <f t="shared" si="805"/>
        <v>1004</v>
      </c>
      <c r="GM277" s="577">
        <f t="shared" si="805"/>
        <v>949</v>
      </c>
      <c r="GN277" s="576">
        <f t="shared" si="805"/>
        <v>1004</v>
      </c>
      <c r="GO277" s="577">
        <f t="shared" si="805"/>
        <v>949</v>
      </c>
      <c r="GP277" s="576">
        <f t="shared" si="806"/>
        <v>3687.2</v>
      </c>
      <c r="GQ277" s="577">
        <f t="shared" si="806"/>
        <v>3574.5</v>
      </c>
      <c r="GR277" s="576">
        <f t="shared" si="807"/>
        <v>77444.399999999994</v>
      </c>
      <c r="GS277" s="577">
        <f t="shared" si="807"/>
        <v>74852.5</v>
      </c>
      <c r="GT277" s="576">
        <f t="shared" si="808"/>
        <v>6832</v>
      </c>
      <c r="GU277" s="577">
        <f t="shared" si="808"/>
        <v>6961</v>
      </c>
      <c r="GV277" s="576">
        <f t="shared" si="808"/>
        <v>6832</v>
      </c>
      <c r="GW277" s="577">
        <f t="shared" si="808"/>
        <v>6961</v>
      </c>
      <c r="GX277" s="576">
        <f t="shared" si="809"/>
        <v>27296.400000000001</v>
      </c>
      <c r="GY277" s="577">
        <f t="shared" si="809"/>
        <v>28070.9</v>
      </c>
      <c r="GZ277" s="576">
        <f t="shared" si="809"/>
        <v>686306</v>
      </c>
      <c r="HA277" s="577">
        <f t="shared" si="809"/>
        <v>702535.5</v>
      </c>
      <c r="HB277" s="576">
        <f t="shared" si="810"/>
        <v>0</v>
      </c>
      <c r="HC277" s="577">
        <f t="shared" si="810"/>
        <v>0</v>
      </c>
      <c r="HD277" s="576">
        <f t="shared" si="810"/>
        <v>0</v>
      </c>
      <c r="HE277" s="577">
        <f t="shared" si="810"/>
        <v>0</v>
      </c>
      <c r="HF277" s="576" t="str">
        <f t="shared" si="811"/>
        <v/>
      </c>
      <c r="HG277" s="577" t="str">
        <f t="shared" si="811"/>
        <v/>
      </c>
      <c r="HH277" s="576" t="str">
        <f t="shared" si="812"/>
        <v/>
      </c>
      <c r="HI277" s="577" t="str">
        <f t="shared" si="812"/>
        <v/>
      </c>
      <c r="HJ277" s="576">
        <f t="shared" si="813"/>
        <v>28271.4</v>
      </c>
      <c r="HK277" s="577">
        <f t="shared" si="813"/>
        <v>28932.800000000003</v>
      </c>
      <c r="HL277" s="576">
        <f t="shared" si="814"/>
        <v>695217.5</v>
      </c>
      <c r="HM277" s="577">
        <f t="shared" si="814"/>
        <v>709768.7</v>
      </c>
    </row>
    <row r="278" spans="1:221" s="26" customFormat="1" ht="15" customHeight="1">
      <c r="A278" s="594" t="s">
        <v>638</v>
      </c>
      <c r="B278" s="595" t="s">
        <v>646</v>
      </c>
      <c r="C278" s="119"/>
      <c r="D278" s="10">
        <v>229179</v>
      </c>
      <c r="E278" s="10">
        <v>2</v>
      </c>
      <c r="F278" s="574">
        <v>2200</v>
      </c>
      <c r="G278" s="575">
        <v>2182</v>
      </c>
      <c r="H278" s="574">
        <v>22</v>
      </c>
      <c r="I278" s="575">
        <v>28</v>
      </c>
      <c r="J278" s="576">
        <f t="shared" si="747"/>
        <v>2178</v>
      </c>
      <c r="K278" s="577">
        <f t="shared" si="747"/>
        <v>2154</v>
      </c>
      <c r="L278" s="574"/>
      <c r="M278" s="575"/>
      <c r="N278" s="576">
        <f t="shared" si="748"/>
        <v>2178</v>
      </c>
      <c r="O278" s="578">
        <f t="shared" si="748"/>
        <v>2148</v>
      </c>
      <c r="P278" s="576">
        <f t="shared" si="748"/>
        <v>2178</v>
      </c>
      <c r="Q278" s="578">
        <f t="shared" si="748"/>
        <v>2148</v>
      </c>
      <c r="R278" s="574">
        <v>146</v>
      </c>
      <c r="S278" s="575">
        <v>197</v>
      </c>
      <c r="T278" s="576">
        <f t="shared" si="749"/>
        <v>146</v>
      </c>
      <c r="U278" s="577">
        <f t="shared" si="749"/>
        <v>197</v>
      </c>
      <c r="V278" s="574">
        <v>1</v>
      </c>
      <c r="W278" s="597"/>
      <c r="X278" s="576">
        <f t="shared" si="750"/>
        <v>1</v>
      </c>
      <c r="Y278" s="577">
        <f t="shared" si="750"/>
        <v>0</v>
      </c>
      <c r="Z278" s="574"/>
      <c r="AA278" s="575"/>
      <c r="AB278" s="576">
        <f t="shared" si="751"/>
        <v>0</v>
      </c>
      <c r="AC278" s="577">
        <f t="shared" si="751"/>
        <v>0</v>
      </c>
      <c r="AD278" s="576">
        <f t="shared" si="752"/>
        <v>147</v>
      </c>
      <c r="AE278" s="577">
        <f t="shared" si="752"/>
        <v>197</v>
      </c>
      <c r="AF278" s="576">
        <f t="shared" si="753"/>
        <v>147</v>
      </c>
      <c r="AG278" s="577">
        <f t="shared" si="753"/>
        <v>197</v>
      </c>
      <c r="AH278" s="574">
        <v>4.5999999999999996</v>
      </c>
      <c r="AI278" s="575">
        <v>4.3</v>
      </c>
      <c r="AJ278" s="576">
        <f t="shared" si="754"/>
        <v>671.59999999999991</v>
      </c>
      <c r="AK278" s="577">
        <f t="shared" si="754"/>
        <v>847.09999999999991</v>
      </c>
      <c r="AL278" s="574">
        <v>3</v>
      </c>
      <c r="AM278" s="597"/>
      <c r="AN278" s="576">
        <f t="shared" si="755"/>
        <v>3</v>
      </c>
      <c r="AO278" s="577">
        <f t="shared" si="755"/>
        <v>0</v>
      </c>
      <c r="AP278" s="574"/>
      <c r="AQ278" s="575"/>
      <c r="AR278" s="576">
        <f t="shared" si="756"/>
        <v>0</v>
      </c>
      <c r="AS278" s="577">
        <f t="shared" si="756"/>
        <v>0</v>
      </c>
      <c r="AT278" s="576">
        <f t="shared" si="757"/>
        <v>4.5891156462585032</v>
      </c>
      <c r="AU278" s="577">
        <f t="shared" si="757"/>
        <v>4.3</v>
      </c>
      <c r="AV278" s="576">
        <f t="shared" si="758"/>
        <v>674.6</v>
      </c>
      <c r="AW278" s="577">
        <f t="shared" si="758"/>
        <v>847.09999999999991</v>
      </c>
      <c r="AX278" s="574">
        <v>121.5</v>
      </c>
      <c r="AY278" s="575">
        <v>117.4</v>
      </c>
      <c r="AZ278" s="576">
        <f t="shared" si="759"/>
        <v>17739</v>
      </c>
      <c r="BA278" s="577">
        <f t="shared" si="759"/>
        <v>23127.800000000003</v>
      </c>
      <c r="BB278" s="574">
        <v>95</v>
      </c>
      <c r="BC278" s="597"/>
      <c r="BD278" s="576">
        <f t="shared" si="760"/>
        <v>95</v>
      </c>
      <c r="BE278" s="577">
        <f t="shared" si="760"/>
        <v>0</v>
      </c>
      <c r="BF278" s="574"/>
      <c r="BG278" s="575"/>
      <c r="BH278" s="576">
        <f t="shared" si="761"/>
        <v>0</v>
      </c>
      <c r="BI278" s="577">
        <f t="shared" si="761"/>
        <v>0</v>
      </c>
      <c r="BJ278" s="576">
        <f t="shared" si="762"/>
        <v>121.31972789115646</v>
      </c>
      <c r="BK278" s="577">
        <f t="shared" si="762"/>
        <v>117.40000000000002</v>
      </c>
      <c r="BL278" s="576">
        <f t="shared" si="763"/>
        <v>17834</v>
      </c>
      <c r="BM278" s="577">
        <f t="shared" si="763"/>
        <v>23127.800000000003</v>
      </c>
      <c r="BN278" s="574">
        <v>306</v>
      </c>
      <c r="BO278" s="575">
        <v>366</v>
      </c>
      <c r="BP278" s="576">
        <f t="shared" si="764"/>
        <v>306</v>
      </c>
      <c r="BQ278" s="577">
        <f t="shared" si="764"/>
        <v>366</v>
      </c>
      <c r="BR278" s="574">
        <v>6</v>
      </c>
      <c r="BS278" s="597"/>
      <c r="BT278" s="576">
        <f t="shared" si="765"/>
        <v>6</v>
      </c>
      <c r="BU278" s="577">
        <f t="shared" si="765"/>
        <v>0</v>
      </c>
      <c r="BV278" s="574"/>
      <c r="BW278" s="575"/>
      <c r="BX278" s="576">
        <f t="shared" si="766"/>
        <v>0</v>
      </c>
      <c r="BY278" s="577">
        <f t="shared" si="766"/>
        <v>0</v>
      </c>
      <c r="BZ278" s="576">
        <f t="shared" si="767"/>
        <v>312</v>
      </c>
      <c r="CA278" s="577">
        <f t="shared" si="767"/>
        <v>366</v>
      </c>
      <c r="CB278" s="576">
        <f t="shared" si="768"/>
        <v>312</v>
      </c>
      <c r="CC278" s="577">
        <f t="shared" si="768"/>
        <v>366</v>
      </c>
      <c r="CD278" s="574">
        <v>4.9000000000000004</v>
      </c>
      <c r="CE278" s="575">
        <v>5</v>
      </c>
      <c r="CF278" s="576">
        <f t="shared" si="769"/>
        <v>1499.4</v>
      </c>
      <c r="CG278" s="577">
        <f t="shared" si="769"/>
        <v>1830</v>
      </c>
      <c r="CH278" s="574">
        <v>4.8</v>
      </c>
      <c r="CI278" s="597"/>
      <c r="CJ278" s="576">
        <f t="shared" si="770"/>
        <v>28.799999999999997</v>
      </c>
      <c r="CK278" s="577">
        <f t="shared" si="770"/>
        <v>0</v>
      </c>
      <c r="CL278" s="574"/>
      <c r="CM278" s="575"/>
      <c r="CN278" s="576">
        <f t="shared" si="771"/>
        <v>0</v>
      </c>
      <c r="CO278" s="577">
        <f t="shared" si="771"/>
        <v>0</v>
      </c>
      <c r="CP278" s="576">
        <f t="shared" si="772"/>
        <v>4.898076923076923</v>
      </c>
      <c r="CQ278" s="577">
        <f t="shared" si="772"/>
        <v>5</v>
      </c>
      <c r="CR278" s="576">
        <f t="shared" si="773"/>
        <v>1528.2</v>
      </c>
      <c r="CS278" s="577">
        <f t="shared" si="773"/>
        <v>1830</v>
      </c>
      <c r="CT278" s="574">
        <v>127.6</v>
      </c>
      <c r="CU278" s="575">
        <v>128.80000000000001</v>
      </c>
      <c r="CV278" s="576">
        <f t="shared" si="774"/>
        <v>39045.599999999999</v>
      </c>
      <c r="CW278" s="577">
        <f t="shared" si="774"/>
        <v>47140.800000000003</v>
      </c>
      <c r="CX278" s="574">
        <v>133.19999999999999</v>
      </c>
      <c r="CY278" s="597"/>
      <c r="CZ278" s="576">
        <f t="shared" si="775"/>
        <v>799.19999999999993</v>
      </c>
      <c r="DA278" s="577">
        <f t="shared" si="775"/>
        <v>0</v>
      </c>
      <c r="DB278" s="574"/>
      <c r="DC278" s="575"/>
      <c r="DD278" s="576">
        <f t="shared" si="776"/>
        <v>0</v>
      </c>
      <c r="DE278" s="577">
        <f t="shared" si="776"/>
        <v>0</v>
      </c>
      <c r="DF278" s="576">
        <f t="shared" si="777"/>
        <v>127.7076923076923</v>
      </c>
      <c r="DG278" s="577">
        <f t="shared" si="777"/>
        <v>128.80000000000001</v>
      </c>
      <c r="DH278" s="576">
        <f t="shared" si="778"/>
        <v>39844.799999999996</v>
      </c>
      <c r="DI278" s="577">
        <f t="shared" si="778"/>
        <v>47140.800000000003</v>
      </c>
      <c r="DJ278" s="576">
        <f t="shared" si="779"/>
        <v>459</v>
      </c>
      <c r="DK278" s="577">
        <f t="shared" si="779"/>
        <v>563</v>
      </c>
      <c r="DL278" s="576">
        <f t="shared" si="779"/>
        <v>459</v>
      </c>
      <c r="DM278" s="577">
        <f t="shared" si="779"/>
        <v>563</v>
      </c>
      <c r="DN278" s="576">
        <f t="shared" si="780"/>
        <v>4.799128540305011</v>
      </c>
      <c r="DO278" s="577">
        <f t="shared" si="780"/>
        <v>4.7550621669626993</v>
      </c>
      <c r="DP278" s="576">
        <f t="shared" si="781"/>
        <v>2202.8000000000002</v>
      </c>
      <c r="DQ278" s="577">
        <f t="shared" si="781"/>
        <v>2677.1</v>
      </c>
      <c r="DR278" s="576">
        <f t="shared" si="782"/>
        <v>125.66187363834422</v>
      </c>
      <c r="DS278" s="577">
        <f t="shared" si="782"/>
        <v>124.81101243339255</v>
      </c>
      <c r="DT278" s="576">
        <f t="shared" si="783"/>
        <v>57678.799999999996</v>
      </c>
      <c r="DU278" s="577">
        <f t="shared" si="783"/>
        <v>70268.600000000006</v>
      </c>
      <c r="DV278" s="574">
        <v>982</v>
      </c>
      <c r="DW278" s="575">
        <v>979</v>
      </c>
      <c r="DX278" s="576">
        <f t="shared" si="784"/>
        <v>982</v>
      </c>
      <c r="DY278" s="577">
        <f t="shared" si="784"/>
        <v>979</v>
      </c>
      <c r="DZ278" s="574">
        <v>541</v>
      </c>
      <c r="EA278" s="575">
        <v>490</v>
      </c>
      <c r="EB278" s="576">
        <f t="shared" si="785"/>
        <v>541</v>
      </c>
      <c r="EC278" s="577">
        <f t="shared" si="785"/>
        <v>490</v>
      </c>
      <c r="ED278" s="574"/>
      <c r="EE278" s="575"/>
      <c r="EF278" s="576">
        <f t="shared" si="786"/>
        <v>0</v>
      </c>
      <c r="EG278" s="577">
        <f t="shared" si="786"/>
        <v>0</v>
      </c>
      <c r="EH278" s="576">
        <f t="shared" si="787"/>
        <v>1523</v>
      </c>
      <c r="EI278" s="577">
        <f t="shared" si="787"/>
        <v>1469</v>
      </c>
      <c r="EJ278" s="576">
        <f t="shared" si="788"/>
        <v>1523</v>
      </c>
      <c r="EK278" s="577">
        <f t="shared" si="788"/>
        <v>1469</v>
      </c>
      <c r="EL278" s="574">
        <v>3.1</v>
      </c>
      <c r="EM278" s="575">
        <v>3.1</v>
      </c>
      <c r="EN278" s="576">
        <f t="shared" si="789"/>
        <v>3044.2000000000003</v>
      </c>
      <c r="EO278" s="577">
        <f t="shared" si="789"/>
        <v>3034.9</v>
      </c>
      <c r="EP278" s="574">
        <v>3.1</v>
      </c>
      <c r="EQ278" s="575">
        <v>3</v>
      </c>
      <c r="ER278" s="576">
        <f t="shared" si="790"/>
        <v>1677.1000000000001</v>
      </c>
      <c r="ES278" s="577">
        <f t="shared" si="790"/>
        <v>1470</v>
      </c>
      <c r="ET278" s="574"/>
      <c r="EU278" s="575"/>
      <c r="EV278" s="576">
        <f t="shared" si="791"/>
        <v>0</v>
      </c>
      <c r="EW278" s="577">
        <f t="shared" si="791"/>
        <v>0</v>
      </c>
      <c r="EX278" s="576">
        <f t="shared" si="792"/>
        <v>3.1</v>
      </c>
      <c r="EY278" s="577">
        <f t="shared" si="792"/>
        <v>3.0666439754935326</v>
      </c>
      <c r="EZ278" s="576">
        <f t="shared" si="793"/>
        <v>4721.3</v>
      </c>
      <c r="FA278" s="577">
        <f t="shared" si="793"/>
        <v>4504.8999999999996</v>
      </c>
      <c r="FB278" s="574">
        <v>73.099999999999994</v>
      </c>
      <c r="FC278" s="575">
        <v>68.7</v>
      </c>
      <c r="FD278" s="576">
        <f t="shared" si="794"/>
        <v>71784.2</v>
      </c>
      <c r="FE278" s="577">
        <f t="shared" si="794"/>
        <v>67257.3</v>
      </c>
      <c r="FF278" s="574">
        <v>55.1</v>
      </c>
      <c r="FG278" s="575">
        <v>51.4</v>
      </c>
      <c r="FH278" s="576">
        <f t="shared" si="795"/>
        <v>29809.100000000002</v>
      </c>
      <c r="FI278" s="577">
        <f t="shared" si="795"/>
        <v>25186</v>
      </c>
      <c r="FJ278" s="574"/>
      <c r="FK278" s="575"/>
      <c r="FL278" s="576">
        <f t="shared" si="796"/>
        <v>0</v>
      </c>
      <c r="FM278" s="577">
        <f t="shared" si="796"/>
        <v>0</v>
      </c>
      <c r="FN278" s="576">
        <f t="shared" si="797"/>
        <v>66.706040709126725</v>
      </c>
      <c r="FO278" s="577">
        <f t="shared" si="797"/>
        <v>62.929407760381217</v>
      </c>
      <c r="FP278" s="576">
        <f t="shared" si="798"/>
        <v>101593.3</v>
      </c>
      <c r="FQ278" s="577">
        <f t="shared" si="798"/>
        <v>92443.3</v>
      </c>
      <c r="FR278" s="574">
        <v>196</v>
      </c>
      <c r="FS278" s="575">
        <v>116</v>
      </c>
      <c r="FT278" s="576">
        <f t="shared" si="799"/>
        <v>196</v>
      </c>
      <c r="FU278" s="577">
        <f t="shared" si="799"/>
        <v>116</v>
      </c>
      <c r="FV278" s="574">
        <v>4.5</v>
      </c>
      <c r="FW278" s="575">
        <v>5.5</v>
      </c>
      <c r="FX278" s="576">
        <f t="shared" si="800"/>
        <v>882</v>
      </c>
      <c r="FY278" s="577">
        <f t="shared" si="800"/>
        <v>638</v>
      </c>
      <c r="FZ278" s="574">
        <v>77.3</v>
      </c>
      <c r="GA278" s="575">
        <v>71.900000000000006</v>
      </c>
      <c r="GB278" s="576">
        <f t="shared" si="801"/>
        <v>15150.8</v>
      </c>
      <c r="GC278" s="577">
        <f t="shared" si="801"/>
        <v>8340.4000000000015</v>
      </c>
      <c r="GD278" s="576">
        <f t="shared" si="802"/>
        <v>1434</v>
      </c>
      <c r="GE278" s="577">
        <f t="shared" si="802"/>
        <v>1542</v>
      </c>
      <c r="GF278" s="576">
        <f t="shared" si="802"/>
        <v>1434</v>
      </c>
      <c r="GG278" s="577">
        <f t="shared" si="802"/>
        <v>1542</v>
      </c>
      <c r="GH278" s="576">
        <f t="shared" si="803"/>
        <v>5215.2000000000007</v>
      </c>
      <c r="GI278" s="577">
        <f t="shared" si="803"/>
        <v>5712</v>
      </c>
      <c r="GJ278" s="576">
        <f t="shared" si="804"/>
        <v>128568.79999999999</v>
      </c>
      <c r="GK278" s="577">
        <f t="shared" si="804"/>
        <v>137525.90000000002</v>
      </c>
      <c r="GL278" s="576">
        <f t="shared" si="805"/>
        <v>548</v>
      </c>
      <c r="GM278" s="577">
        <f t="shared" si="805"/>
        <v>490</v>
      </c>
      <c r="GN278" s="576">
        <f t="shared" si="805"/>
        <v>548</v>
      </c>
      <c r="GO278" s="577">
        <f t="shared" si="805"/>
        <v>490</v>
      </c>
      <c r="GP278" s="576">
        <f t="shared" si="806"/>
        <v>1708.9</v>
      </c>
      <c r="GQ278" s="577">
        <f t="shared" si="806"/>
        <v>1470</v>
      </c>
      <c r="GR278" s="576">
        <f t="shared" si="807"/>
        <v>30703.300000000003</v>
      </c>
      <c r="GS278" s="577">
        <f t="shared" si="807"/>
        <v>25186</v>
      </c>
      <c r="GT278" s="576">
        <f t="shared" si="808"/>
        <v>1982</v>
      </c>
      <c r="GU278" s="577">
        <f t="shared" si="808"/>
        <v>2032</v>
      </c>
      <c r="GV278" s="576">
        <f t="shared" si="808"/>
        <v>1982</v>
      </c>
      <c r="GW278" s="577">
        <f t="shared" si="808"/>
        <v>2032</v>
      </c>
      <c r="GX278" s="576">
        <f t="shared" si="809"/>
        <v>6924.1</v>
      </c>
      <c r="GY278" s="577">
        <f t="shared" si="809"/>
        <v>7182</v>
      </c>
      <c r="GZ278" s="576">
        <f t="shared" si="809"/>
        <v>159272.09999999998</v>
      </c>
      <c r="HA278" s="577">
        <f t="shared" si="809"/>
        <v>162711.90000000002</v>
      </c>
      <c r="HB278" s="576">
        <f t="shared" si="810"/>
        <v>0</v>
      </c>
      <c r="HC278" s="577">
        <f t="shared" si="810"/>
        <v>0</v>
      </c>
      <c r="HD278" s="576">
        <f t="shared" si="810"/>
        <v>0</v>
      </c>
      <c r="HE278" s="577">
        <f t="shared" si="810"/>
        <v>0</v>
      </c>
      <c r="HF278" s="576" t="str">
        <f t="shared" si="811"/>
        <v/>
      </c>
      <c r="HG278" s="577" t="str">
        <f t="shared" si="811"/>
        <v/>
      </c>
      <c r="HH278" s="576" t="str">
        <f t="shared" si="812"/>
        <v/>
      </c>
      <c r="HI278" s="577" t="str">
        <f t="shared" si="812"/>
        <v/>
      </c>
      <c r="HJ278" s="576">
        <f t="shared" si="813"/>
        <v>7806.1</v>
      </c>
      <c r="HK278" s="577">
        <f t="shared" si="813"/>
        <v>7820</v>
      </c>
      <c r="HL278" s="576">
        <f t="shared" si="814"/>
        <v>174422.9</v>
      </c>
      <c r="HM278" s="577">
        <f t="shared" si="814"/>
        <v>171052.30000000002</v>
      </c>
    </row>
    <row r="279" spans="1:221" s="26" customFormat="1" ht="15" customHeight="1">
      <c r="A279" s="594" t="s">
        <v>638</v>
      </c>
      <c r="B279" s="595" t="s">
        <v>647</v>
      </c>
      <c r="C279" s="119" t="s">
        <v>1148</v>
      </c>
      <c r="D279" s="10">
        <v>228796</v>
      </c>
      <c r="E279" s="10">
        <v>2</v>
      </c>
      <c r="F279" s="574">
        <v>3373</v>
      </c>
      <c r="G279" s="575">
        <v>3538</v>
      </c>
      <c r="H279" s="574">
        <v>11</v>
      </c>
      <c r="I279" s="575">
        <v>12</v>
      </c>
      <c r="J279" s="576">
        <f t="shared" si="747"/>
        <v>3362</v>
      </c>
      <c r="K279" s="577">
        <f t="shared" si="747"/>
        <v>3526</v>
      </c>
      <c r="L279" s="574"/>
      <c r="M279" s="575"/>
      <c r="N279" s="576">
        <f t="shared" si="748"/>
        <v>3362</v>
      </c>
      <c r="O279" s="577">
        <f t="shared" si="748"/>
        <v>3526</v>
      </c>
      <c r="P279" s="576">
        <f t="shared" si="748"/>
        <v>3362</v>
      </c>
      <c r="Q279" s="577">
        <f t="shared" si="748"/>
        <v>3526</v>
      </c>
      <c r="R279" s="574">
        <v>432</v>
      </c>
      <c r="S279" s="575">
        <v>481</v>
      </c>
      <c r="T279" s="576">
        <f t="shared" si="749"/>
        <v>432</v>
      </c>
      <c r="U279" s="577">
        <f t="shared" si="749"/>
        <v>481</v>
      </c>
      <c r="V279" s="574">
        <v>89</v>
      </c>
      <c r="W279" s="575">
        <v>96</v>
      </c>
      <c r="X279" s="576">
        <f t="shared" si="750"/>
        <v>89</v>
      </c>
      <c r="Y279" s="577">
        <f t="shared" si="750"/>
        <v>96</v>
      </c>
      <c r="Z279" s="574"/>
      <c r="AA279" s="575"/>
      <c r="AB279" s="576">
        <f t="shared" si="751"/>
        <v>0</v>
      </c>
      <c r="AC279" s="577">
        <f t="shared" si="751"/>
        <v>0</v>
      </c>
      <c r="AD279" s="576">
        <f t="shared" si="752"/>
        <v>521</v>
      </c>
      <c r="AE279" s="577">
        <f t="shared" si="752"/>
        <v>577</v>
      </c>
      <c r="AF279" s="576">
        <f t="shared" si="753"/>
        <v>521</v>
      </c>
      <c r="AG279" s="577">
        <f t="shared" si="753"/>
        <v>577</v>
      </c>
      <c r="AH279" s="574">
        <v>4.5</v>
      </c>
      <c r="AI279" s="575">
        <v>4.7</v>
      </c>
      <c r="AJ279" s="576">
        <f t="shared" si="754"/>
        <v>1944</v>
      </c>
      <c r="AK279" s="577">
        <f t="shared" si="754"/>
        <v>2260.7000000000003</v>
      </c>
      <c r="AL279" s="574">
        <v>4</v>
      </c>
      <c r="AM279" s="575">
        <v>4.3</v>
      </c>
      <c r="AN279" s="576">
        <f t="shared" si="755"/>
        <v>356</v>
      </c>
      <c r="AO279" s="577">
        <f t="shared" si="755"/>
        <v>412.79999999999995</v>
      </c>
      <c r="AP279" s="574"/>
      <c r="AQ279" s="575"/>
      <c r="AR279" s="576">
        <f t="shared" si="756"/>
        <v>0</v>
      </c>
      <c r="AS279" s="577">
        <f t="shared" si="756"/>
        <v>0</v>
      </c>
      <c r="AT279" s="576">
        <f t="shared" si="757"/>
        <v>4.4145873320537428</v>
      </c>
      <c r="AU279" s="577">
        <f t="shared" si="757"/>
        <v>4.6334488734835357</v>
      </c>
      <c r="AV279" s="576">
        <f t="shared" si="758"/>
        <v>2300</v>
      </c>
      <c r="AW279" s="577">
        <f t="shared" si="758"/>
        <v>2673.5</v>
      </c>
      <c r="AX279" s="574">
        <v>115.5</v>
      </c>
      <c r="AY279" s="575">
        <v>117.6</v>
      </c>
      <c r="AZ279" s="576">
        <f t="shared" si="759"/>
        <v>49896</v>
      </c>
      <c r="BA279" s="577">
        <f t="shared" si="759"/>
        <v>56565.599999999999</v>
      </c>
      <c r="BB279" s="574">
        <v>98</v>
      </c>
      <c r="BC279" s="575">
        <v>102</v>
      </c>
      <c r="BD279" s="576">
        <f t="shared" si="760"/>
        <v>8722</v>
      </c>
      <c r="BE279" s="577">
        <f t="shared" si="760"/>
        <v>9792</v>
      </c>
      <c r="BF279" s="574"/>
      <c r="BG279" s="575"/>
      <c r="BH279" s="576">
        <f t="shared" si="761"/>
        <v>0</v>
      </c>
      <c r="BI279" s="577">
        <f t="shared" si="761"/>
        <v>0</v>
      </c>
      <c r="BJ279" s="576">
        <f t="shared" si="762"/>
        <v>112.51055662188099</v>
      </c>
      <c r="BK279" s="577">
        <f t="shared" si="762"/>
        <v>115.0045060658579</v>
      </c>
      <c r="BL279" s="576">
        <f t="shared" si="763"/>
        <v>58618</v>
      </c>
      <c r="BM279" s="577">
        <f t="shared" si="763"/>
        <v>66357.600000000006</v>
      </c>
      <c r="BN279" s="574">
        <v>864</v>
      </c>
      <c r="BO279" s="575">
        <v>955</v>
      </c>
      <c r="BP279" s="576">
        <f t="shared" si="764"/>
        <v>864</v>
      </c>
      <c r="BQ279" s="577">
        <f t="shared" si="764"/>
        <v>955</v>
      </c>
      <c r="BR279" s="574">
        <v>79</v>
      </c>
      <c r="BS279" s="575">
        <v>77</v>
      </c>
      <c r="BT279" s="576">
        <f t="shared" si="765"/>
        <v>79</v>
      </c>
      <c r="BU279" s="577">
        <f t="shared" si="765"/>
        <v>77</v>
      </c>
      <c r="BV279" s="574"/>
      <c r="BW279" s="575"/>
      <c r="BX279" s="576">
        <f t="shared" si="766"/>
        <v>0</v>
      </c>
      <c r="BY279" s="577">
        <f t="shared" si="766"/>
        <v>0</v>
      </c>
      <c r="BZ279" s="576">
        <f t="shared" si="767"/>
        <v>943</v>
      </c>
      <c r="CA279" s="577">
        <f t="shared" si="767"/>
        <v>1032</v>
      </c>
      <c r="CB279" s="576">
        <f t="shared" si="768"/>
        <v>943</v>
      </c>
      <c r="CC279" s="577">
        <f t="shared" si="768"/>
        <v>1032</v>
      </c>
      <c r="CD279" s="574">
        <v>5.6</v>
      </c>
      <c r="CE279" s="575">
        <v>5.6</v>
      </c>
      <c r="CF279" s="576">
        <f t="shared" si="769"/>
        <v>4838.3999999999996</v>
      </c>
      <c r="CG279" s="577">
        <f t="shared" si="769"/>
        <v>5348</v>
      </c>
      <c r="CH279" s="574">
        <v>5.6</v>
      </c>
      <c r="CI279" s="575">
        <v>5.7</v>
      </c>
      <c r="CJ279" s="576">
        <f t="shared" si="770"/>
        <v>442.4</v>
      </c>
      <c r="CK279" s="577">
        <f t="shared" si="770"/>
        <v>438.90000000000003</v>
      </c>
      <c r="CL279" s="574"/>
      <c r="CM279" s="575"/>
      <c r="CN279" s="576">
        <f t="shared" si="771"/>
        <v>0</v>
      </c>
      <c r="CO279" s="577">
        <f t="shared" si="771"/>
        <v>0</v>
      </c>
      <c r="CP279" s="576">
        <f t="shared" si="772"/>
        <v>5.6</v>
      </c>
      <c r="CQ279" s="577">
        <f t="shared" si="772"/>
        <v>5.6074612403100774</v>
      </c>
      <c r="CR279" s="576">
        <f t="shared" si="773"/>
        <v>5280.7999999999993</v>
      </c>
      <c r="CS279" s="577">
        <f t="shared" si="773"/>
        <v>5786.9</v>
      </c>
      <c r="CT279" s="574">
        <v>140</v>
      </c>
      <c r="CU279" s="575">
        <v>138.9</v>
      </c>
      <c r="CV279" s="576">
        <f t="shared" si="774"/>
        <v>120960</v>
      </c>
      <c r="CW279" s="577">
        <f t="shared" si="774"/>
        <v>132649.5</v>
      </c>
      <c r="CX279" s="574">
        <v>135.69999999999999</v>
      </c>
      <c r="CY279" s="575">
        <v>139.4</v>
      </c>
      <c r="CZ279" s="576">
        <f t="shared" si="775"/>
        <v>10720.3</v>
      </c>
      <c r="DA279" s="577">
        <f t="shared" si="775"/>
        <v>10733.800000000001</v>
      </c>
      <c r="DB279" s="574"/>
      <c r="DC279" s="575"/>
      <c r="DD279" s="576">
        <f t="shared" si="776"/>
        <v>0</v>
      </c>
      <c r="DE279" s="577">
        <f t="shared" si="776"/>
        <v>0</v>
      </c>
      <c r="DF279" s="576">
        <f t="shared" si="777"/>
        <v>139.63976670201484</v>
      </c>
      <c r="DG279" s="577">
        <f t="shared" si="777"/>
        <v>138.93730620155037</v>
      </c>
      <c r="DH279" s="576">
        <f t="shared" si="778"/>
        <v>131680.29999999999</v>
      </c>
      <c r="DI279" s="577">
        <f t="shared" si="778"/>
        <v>143383.29999999999</v>
      </c>
      <c r="DJ279" s="576">
        <f t="shared" si="779"/>
        <v>1464</v>
      </c>
      <c r="DK279" s="577">
        <f t="shared" si="779"/>
        <v>1609</v>
      </c>
      <c r="DL279" s="576">
        <f t="shared" si="779"/>
        <v>1464</v>
      </c>
      <c r="DM279" s="577">
        <f t="shared" si="779"/>
        <v>1609</v>
      </c>
      <c r="DN279" s="576">
        <f t="shared" si="780"/>
        <v>5.1781420765027315</v>
      </c>
      <c r="DO279" s="577">
        <f t="shared" si="780"/>
        <v>5.2581727781230576</v>
      </c>
      <c r="DP279" s="576">
        <f t="shared" si="781"/>
        <v>7580.7999999999993</v>
      </c>
      <c r="DQ279" s="577">
        <f t="shared" si="781"/>
        <v>8460.4</v>
      </c>
      <c r="DR279" s="576">
        <f t="shared" si="782"/>
        <v>129.98517759562841</v>
      </c>
      <c r="DS279" s="577">
        <f t="shared" si="782"/>
        <v>130.35481665630826</v>
      </c>
      <c r="DT279" s="576">
        <f t="shared" si="783"/>
        <v>190298.3</v>
      </c>
      <c r="DU279" s="577">
        <f t="shared" si="783"/>
        <v>209740.9</v>
      </c>
      <c r="DV279" s="574">
        <v>873</v>
      </c>
      <c r="DW279" s="575">
        <v>880</v>
      </c>
      <c r="DX279" s="576">
        <f t="shared" si="784"/>
        <v>873</v>
      </c>
      <c r="DY279" s="577">
        <f t="shared" si="784"/>
        <v>880</v>
      </c>
      <c r="DZ279" s="574">
        <v>753</v>
      </c>
      <c r="EA279" s="575">
        <v>816</v>
      </c>
      <c r="EB279" s="576">
        <f t="shared" si="785"/>
        <v>753</v>
      </c>
      <c r="EC279" s="577">
        <f t="shared" si="785"/>
        <v>816</v>
      </c>
      <c r="ED279" s="574"/>
      <c r="EE279" s="575"/>
      <c r="EF279" s="576">
        <f t="shared" si="786"/>
        <v>0</v>
      </c>
      <c r="EG279" s="577">
        <f t="shared" si="786"/>
        <v>0</v>
      </c>
      <c r="EH279" s="576">
        <f t="shared" si="787"/>
        <v>1626</v>
      </c>
      <c r="EI279" s="577">
        <f t="shared" si="787"/>
        <v>1696</v>
      </c>
      <c r="EJ279" s="576">
        <f t="shared" si="788"/>
        <v>1626</v>
      </c>
      <c r="EK279" s="577">
        <f t="shared" si="788"/>
        <v>1696</v>
      </c>
      <c r="EL279" s="574">
        <v>3.7</v>
      </c>
      <c r="EM279" s="575">
        <v>3.8</v>
      </c>
      <c r="EN279" s="576">
        <f t="shared" si="789"/>
        <v>3230.1000000000004</v>
      </c>
      <c r="EO279" s="577">
        <f t="shared" si="789"/>
        <v>3344</v>
      </c>
      <c r="EP279" s="574">
        <v>3.9</v>
      </c>
      <c r="EQ279" s="575">
        <v>3.9</v>
      </c>
      <c r="ER279" s="576">
        <f t="shared" si="790"/>
        <v>2936.7</v>
      </c>
      <c r="ES279" s="577">
        <f t="shared" si="790"/>
        <v>3182.4</v>
      </c>
      <c r="ET279" s="574"/>
      <c r="EU279" s="575"/>
      <c r="EV279" s="576">
        <f t="shared" si="791"/>
        <v>0</v>
      </c>
      <c r="EW279" s="577">
        <f t="shared" si="791"/>
        <v>0</v>
      </c>
      <c r="EX279" s="576">
        <f t="shared" si="792"/>
        <v>3.7926199261992619</v>
      </c>
      <c r="EY279" s="577">
        <f t="shared" si="792"/>
        <v>3.8481132075471698</v>
      </c>
      <c r="EZ279" s="576">
        <f t="shared" si="793"/>
        <v>6166.8</v>
      </c>
      <c r="FA279" s="577">
        <f t="shared" si="793"/>
        <v>6526.4</v>
      </c>
      <c r="FB279" s="574">
        <v>87.7</v>
      </c>
      <c r="FC279" s="575">
        <v>88.7</v>
      </c>
      <c r="FD279" s="576">
        <f t="shared" si="794"/>
        <v>76562.100000000006</v>
      </c>
      <c r="FE279" s="577">
        <f t="shared" si="794"/>
        <v>78056</v>
      </c>
      <c r="FF279" s="574">
        <v>73.900000000000006</v>
      </c>
      <c r="FG279" s="575">
        <v>73.8</v>
      </c>
      <c r="FH279" s="576">
        <f t="shared" si="795"/>
        <v>55646.700000000004</v>
      </c>
      <c r="FI279" s="577">
        <f t="shared" si="795"/>
        <v>60220.799999999996</v>
      </c>
      <c r="FJ279" s="574"/>
      <c r="FK279" s="575"/>
      <c r="FL279" s="576">
        <f t="shared" si="796"/>
        <v>0</v>
      </c>
      <c r="FM279" s="577">
        <f t="shared" si="796"/>
        <v>0</v>
      </c>
      <c r="FN279" s="576">
        <f t="shared" si="797"/>
        <v>81.309225092250927</v>
      </c>
      <c r="FO279" s="577">
        <f t="shared" si="797"/>
        <v>81.531132075471689</v>
      </c>
      <c r="FP279" s="576">
        <f t="shared" si="798"/>
        <v>132208.80000000002</v>
      </c>
      <c r="FQ279" s="577">
        <f t="shared" si="798"/>
        <v>138276.79999999999</v>
      </c>
      <c r="FR279" s="574">
        <v>272</v>
      </c>
      <c r="FS279" s="575">
        <v>221</v>
      </c>
      <c r="FT279" s="576">
        <f t="shared" si="799"/>
        <v>272</v>
      </c>
      <c r="FU279" s="577">
        <f t="shared" si="799"/>
        <v>221</v>
      </c>
      <c r="FV279" s="574">
        <v>6.4</v>
      </c>
      <c r="FW279" s="575">
        <v>6.3</v>
      </c>
      <c r="FX279" s="576">
        <f t="shared" si="800"/>
        <v>1740.8000000000002</v>
      </c>
      <c r="FY279" s="577">
        <f t="shared" si="800"/>
        <v>1392.3</v>
      </c>
      <c r="FZ279" s="574">
        <v>86.9</v>
      </c>
      <c r="GA279" s="575">
        <v>83.2</v>
      </c>
      <c r="GB279" s="576">
        <f t="shared" si="801"/>
        <v>23636.800000000003</v>
      </c>
      <c r="GC279" s="577">
        <f t="shared" si="801"/>
        <v>18387.2</v>
      </c>
      <c r="GD279" s="576">
        <f t="shared" si="802"/>
        <v>2169</v>
      </c>
      <c r="GE279" s="577">
        <f t="shared" si="802"/>
        <v>2316</v>
      </c>
      <c r="GF279" s="576">
        <f t="shared" si="802"/>
        <v>2169</v>
      </c>
      <c r="GG279" s="577">
        <f t="shared" si="802"/>
        <v>2316</v>
      </c>
      <c r="GH279" s="576">
        <f t="shared" si="803"/>
        <v>10012.5</v>
      </c>
      <c r="GI279" s="577">
        <f t="shared" si="803"/>
        <v>10952.7</v>
      </c>
      <c r="GJ279" s="576">
        <f t="shared" si="804"/>
        <v>247418.1</v>
      </c>
      <c r="GK279" s="577">
        <f t="shared" si="804"/>
        <v>267271.09999999998</v>
      </c>
      <c r="GL279" s="576">
        <f t="shared" si="805"/>
        <v>921</v>
      </c>
      <c r="GM279" s="577">
        <f t="shared" si="805"/>
        <v>989</v>
      </c>
      <c r="GN279" s="576">
        <f t="shared" si="805"/>
        <v>921</v>
      </c>
      <c r="GO279" s="577">
        <f t="shared" si="805"/>
        <v>989</v>
      </c>
      <c r="GP279" s="576">
        <f t="shared" si="806"/>
        <v>3735.1</v>
      </c>
      <c r="GQ279" s="577">
        <f t="shared" si="806"/>
        <v>4034.1000000000004</v>
      </c>
      <c r="GR279" s="576">
        <f t="shared" si="807"/>
        <v>75089</v>
      </c>
      <c r="GS279" s="577">
        <f t="shared" si="807"/>
        <v>80746.600000000006</v>
      </c>
      <c r="GT279" s="576">
        <f t="shared" si="808"/>
        <v>3090</v>
      </c>
      <c r="GU279" s="577">
        <f t="shared" si="808"/>
        <v>3305</v>
      </c>
      <c r="GV279" s="576">
        <f t="shared" si="808"/>
        <v>3090</v>
      </c>
      <c r="GW279" s="577">
        <f t="shared" si="808"/>
        <v>3305</v>
      </c>
      <c r="GX279" s="576">
        <f t="shared" si="809"/>
        <v>13747.6</v>
      </c>
      <c r="GY279" s="577">
        <f t="shared" si="809"/>
        <v>14986.800000000001</v>
      </c>
      <c r="GZ279" s="576">
        <f t="shared" si="809"/>
        <v>322507.09999999998</v>
      </c>
      <c r="HA279" s="577">
        <f t="shared" si="809"/>
        <v>348017.69999999995</v>
      </c>
      <c r="HB279" s="576">
        <f t="shared" si="810"/>
        <v>0</v>
      </c>
      <c r="HC279" s="577">
        <f t="shared" si="810"/>
        <v>0</v>
      </c>
      <c r="HD279" s="576">
        <f t="shared" si="810"/>
        <v>0</v>
      </c>
      <c r="HE279" s="577">
        <f t="shared" si="810"/>
        <v>0</v>
      </c>
      <c r="HF279" s="576" t="str">
        <f t="shared" si="811"/>
        <v/>
      </c>
      <c r="HG279" s="577" t="str">
        <f t="shared" si="811"/>
        <v/>
      </c>
      <c r="HH279" s="576" t="str">
        <f t="shared" si="812"/>
        <v/>
      </c>
      <c r="HI279" s="577" t="str">
        <f t="shared" si="812"/>
        <v/>
      </c>
      <c r="HJ279" s="576">
        <f t="shared" si="813"/>
        <v>15488.399999999998</v>
      </c>
      <c r="HK279" s="577">
        <f t="shared" si="813"/>
        <v>16379.099999999999</v>
      </c>
      <c r="HL279" s="576">
        <f t="shared" si="814"/>
        <v>346143.89999999997</v>
      </c>
      <c r="HM279" s="577">
        <f t="shared" si="814"/>
        <v>366404.89999999997</v>
      </c>
    </row>
    <row r="280" spans="1:221" s="26" customFormat="1" ht="15" customHeight="1">
      <c r="A280" s="594" t="s">
        <v>638</v>
      </c>
      <c r="B280" s="595" t="s">
        <v>649</v>
      </c>
      <c r="C280" s="599"/>
      <c r="D280" s="10">
        <v>222831</v>
      </c>
      <c r="E280" s="10">
        <v>3</v>
      </c>
      <c r="F280" s="574">
        <v>996</v>
      </c>
      <c r="G280" s="575">
        <v>980</v>
      </c>
      <c r="H280" s="574">
        <v>3</v>
      </c>
      <c r="I280" s="575">
        <v>2</v>
      </c>
      <c r="J280" s="576">
        <f t="shared" si="747"/>
        <v>993</v>
      </c>
      <c r="K280" s="577">
        <f t="shared" si="747"/>
        <v>978</v>
      </c>
      <c r="L280" s="574"/>
      <c r="M280" s="575"/>
      <c r="N280" s="576">
        <f t="shared" si="748"/>
        <v>993</v>
      </c>
      <c r="O280" s="577">
        <f t="shared" si="748"/>
        <v>978</v>
      </c>
      <c r="P280" s="576">
        <f t="shared" si="748"/>
        <v>993</v>
      </c>
      <c r="Q280" s="577">
        <f t="shared" si="748"/>
        <v>978</v>
      </c>
      <c r="R280" s="574">
        <v>326</v>
      </c>
      <c r="S280" s="575">
        <v>334</v>
      </c>
      <c r="T280" s="576">
        <f t="shared" si="749"/>
        <v>326</v>
      </c>
      <c r="U280" s="577">
        <f t="shared" si="749"/>
        <v>334</v>
      </c>
      <c r="V280" s="574">
        <v>3</v>
      </c>
      <c r="W280" s="597">
        <v>5</v>
      </c>
      <c r="X280" s="576">
        <f t="shared" si="750"/>
        <v>3</v>
      </c>
      <c r="Y280" s="577">
        <f t="shared" si="750"/>
        <v>5</v>
      </c>
      <c r="Z280" s="574"/>
      <c r="AA280" s="575"/>
      <c r="AB280" s="576">
        <f t="shared" si="751"/>
        <v>0</v>
      </c>
      <c r="AC280" s="577">
        <f t="shared" si="751"/>
        <v>0</v>
      </c>
      <c r="AD280" s="576">
        <f t="shared" si="752"/>
        <v>329</v>
      </c>
      <c r="AE280" s="577">
        <f t="shared" si="752"/>
        <v>339</v>
      </c>
      <c r="AF280" s="576">
        <f t="shared" si="753"/>
        <v>329</v>
      </c>
      <c r="AG280" s="577">
        <f t="shared" si="753"/>
        <v>339</v>
      </c>
      <c r="AH280" s="574">
        <v>4.3</v>
      </c>
      <c r="AI280" s="575">
        <v>4.4000000000000004</v>
      </c>
      <c r="AJ280" s="576">
        <f t="shared" si="754"/>
        <v>1401.8</v>
      </c>
      <c r="AK280" s="577">
        <f t="shared" si="754"/>
        <v>1469.6000000000001</v>
      </c>
      <c r="AL280" s="574">
        <v>6.3</v>
      </c>
      <c r="AM280" s="575">
        <v>4</v>
      </c>
      <c r="AN280" s="576">
        <f t="shared" si="755"/>
        <v>18.899999999999999</v>
      </c>
      <c r="AO280" s="577">
        <f t="shared" si="755"/>
        <v>20</v>
      </c>
      <c r="AP280" s="574"/>
      <c r="AQ280" s="575"/>
      <c r="AR280" s="576">
        <f t="shared" si="756"/>
        <v>0</v>
      </c>
      <c r="AS280" s="577">
        <f t="shared" si="756"/>
        <v>0</v>
      </c>
      <c r="AT280" s="576">
        <f t="shared" si="757"/>
        <v>4.3182370820668696</v>
      </c>
      <c r="AU280" s="577">
        <f t="shared" si="757"/>
        <v>4.3941002949852512</v>
      </c>
      <c r="AV280" s="576">
        <f t="shared" si="758"/>
        <v>1420.7</v>
      </c>
      <c r="AW280" s="577">
        <f t="shared" si="758"/>
        <v>1489.6000000000001</v>
      </c>
      <c r="AX280" s="574">
        <v>121.2</v>
      </c>
      <c r="AY280" s="575">
        <v>121.7</v>
      </c>
      <c r="AZ280" s="576">
        <f t="shared" si="759"/>
        <v>39511.200000000004</v>
      </c>
      <c r="BA280" s="577">
        <f t="shared" si="759"/>
        <v>40647.800000000003</v>
      </c>
      <c r="BB280" s="574">
        <v>127.7</v>
      </c>
      <c r="BC280" s="575">
        <v>104.8</v>
      </c>
      <c r="BD280" s="576">
        <f t="shared" si="760"/>
        <v>383.1</v>
      </c>
      <c r="BE280" s="577">
        <f t="shared" si="760"/>
        <v>524</v>
      </c>
      <c r="BF280" s="574"/>
      <c r="BG280" s="575"/>
      <c r="BH280" s="576">
        <f t="shared" si="761"/>
        <v>0</v>
      </c>
      <c r="BI280" s="577">
        <f t="shared" si="761"/>
        <v>0</v>
      </c>
      <c r="BJ280" s="576">
        <f t="shared" si="762"/>
        <v>121.25927051671734</v>
      </c>
      <c r="BK280" s="577">
        <f t="shared" si="762"/>
        <v>121.45073746312686</v>
      </c>
      <c r="BL280" s="576">
        <f t="shared" si="763"/>
        <v>39894.300000000003</v>
      </c>
      <c r="BM280" s="577">
        <f t="shared" si="763"/>
        <v>41171.800000000003</v>
      </c>
      <c r="BN280" s="574">
        <v>226</v>
      </c>
      <c r="BO280" s="575">
        <v>218</v>
      </c>
      <c r="BP280" s="576">
        <f t="shared" si="764"/>
        <v>226</v>
      </c>
      <c r="BQ280" s="577">
        <f t="shared" si="764"/>
        <v>218</v>
      </c>
      <c r="BR280" s="574">
        <v>6</v>
      </c>
      <c r="BS280" s="575">
        <v>6</v>
      </c>
      <c r="BT280" s="576">
        <f t="shared" si="765"/>
        <v>6</v>
      </c>
      <c r="BU280" s="577">
        <f t="shared" si="765"/>
        <v>6</v>
      </c>
      <c r="BV280" s="574"/>
      <c r="BW280" s="575"/>
      <c r="BX280" s="576">
        <f t="shared" si="766"/>
        <v>0</v>
      </c>
      <c r="BY280" s="577">
        <f t="shared" si="766"/>
        <v>0</v>
      </c>
      <c r="BZ280" s="576">
        <f t="shared" si="767"/>
        <v>232</v>
      </c>
      <c r="CA280" s="577">
        <f t="shared" si="767"/>
        <v>224</v>
      </c>
      <c r="CB280" s="576">
        <f t="shared" si="768"/>
        <v>232</v>
      </c>
      <c r="CC280" s="577">
        <f t="shared" si="768"/>
        <v>224</v>
      </c>
      <c r="CD280" s="574">
        <v>4.9000000000000004</v>
      </c>
      <c r="CE280" s="575">
        <v>4.7</v>
      </c>
      <c r="CF280" s="576">
        <f t="shared" si="769"/>
        <v>1107.4000000000001</v>
      </c>
      <c r="CG280" s="577">
        <f t="shared" si="769"/>
        <v>1024.6000000000001</v>
      </c>
      <c r="CH280" s="574">
        <v>6</v>
      </c>
      <c r="CI280" s="575">
        <v>6.5</v>
      </c>
      <c r="CJ280" s="576">
        <f t="shared" si="770"/>
        <v>36</v>
      </c>
      <c r="CK280" s="577">
        <f t="shared" si="770"/>
        <v>39</v>
      </c>
      <c r="CL280" s="574"/>
      <c r="CM280" s="575"/>
      <c r="CN280" s="576">
        <f t="shared" si="771"/>
        <v>0</v>
      </c>
      <c r="CO280" s="577">
        <f t="shared" si="771"/>
        <v>0</v>
      </c>
      <c r="CP280" s="576">
        <f t="shared" si="772"/>
        <v>4.9284482758620696</v>
      </c>
      <c r="CQ280" s="577">
        <f t="shared" si="772"/>
        <v>4.7482142857142859</v>
      </c>
      <c r="CR280" s="576">
        <f t="shared" si="773"/>
        <v>1143.4000000000001</v>
      </c>
      <c r="CS280" s="577">
        <f t="shared" si="773"/>
        <v>1063.6000000000001</v>
      </c>
      <c r="CT280" s="574">
        <v>135.1</v>
      </c>
      <c r="CU280" s="575">
        <v>131.80000000000001</v>
      </c>
      <c r="CV280" s="576">
        <f t="shared" si="774"/>
        <v>30532.6</v>
      </c>
      <c r="CW280" s="577">
        <f t="shared" si="774"/>
        <v>28732.400000000001</v>
      </c>
      <c r="CX280" s="574">
        <v>128.5</v>
      </c>
      <c r="CY280" s="575">
        <v>141.69999999999999</v>
      </c>
      <c r="CZ280" s="576">
        <f t="shared" si="775"/>
        <v>771</v>
      </c>
      <c r="DA280" s="577">
        <f t="shared" si="775"/>
        <v>850.19999999999993</v>
      </c>
      <c r="DB280" s="574"/>
      <c r="DC280" s="575"/>
      <c r="DD280" s="576">
        <f t="shared" si="776"/>
        <v>0</v>
      </c>
      <c r="DE280" s="577">
        <f t="shared" si="776"/>
        <v>0</v>
      </c>
      <c r="DF280" s="576">
        <f t="shared" si="777"/>
        <v>134.92931034482757</v>
      </c>
      <c r="DG280" s="577">
        <f t="shared" si="777"/>
        <v>132.06517857142859</v>
      </c>
      <c r="DH280" s="576">
        <f t="shared" si="778"/>
        <v>31303.599999999995</v>
      </c>
      <c r="DI280" s="577">
        <f t="shared" si="778"/>
        <v>29582.600000000006</v>
      </c>
      <c r="DJ280" s="576">
        <f t="shared" si="779"/>
        <v>561</v>
      </c>
      <c r="DK280" s="577">
        <f t="shared" si="779"/>
        <v>563</v>
      </c>
      <c r="DL280" s="576">
        <f t="shared" si="779"/>
        <v>561</v>
      </c>
      <c r="DM280" s="577">
        <f t="shared" si="779"/>
        <v>563</v>
      </c>
      <c r="DN280" s="576">
        <f t="shared" si="780"/>
        <v>4.5705882352941183</v>
      </c>
      <c r="DO280" s="577">
        <f t="shared" si="780"/>
        <v>4.5349911190053289</v>
      </c>
      <c r="DP280" s="576">
        <f t="shared" si="781"/>
        <v>2564.1000000000004</v>
      </c>
      <c r="DQ280" s="577">
        <f t="shared" si="781"/>
        <v>2553.2000000000003</v>
      </c>
      <c r="DR280" s="576">
        <f t="shared" si="782"/>
        <v>126.91247771836007</v>
      </c>
      <c r="DS280" s="577">
        <f t="shared" si="782"/>
        <v>125.67388987566609</v>
      </c>
      <c r="DT280" s="576">
        <f t="shared" si="783"/>
        <v>71197.899999999994</v>
      </c>
      <c r="DU280" s="577">
        <f t="shared" si="783"/>
        <v>70754.400000000009</v>
      </c>
      <c r="DV280" s="574">
        <v>285</v>
      </c>
      <c r="DW280" s="575">
        <v>268</v>
      </c>
      <c r="DX280" s="576">
        <f t="shared" si="784"/>
        <v>285</v>
      </c>
      <c r="DY280" s="577">
        <f t="shared" si="784"/>
        <v>268</v>
      </c>
      <c r="DZ280" s="574">
        <v>81</v>
      </c>
      <c r="EA280" s="575">
        <v>90</v>
      </c>
      <c r="EB280" s="576">
        <f t="shared" si="785"/>
        <v>81</v>
      </c>
      <c r="EC280" s="577">
        <f t="shared" si="785"/>
        <v>90</v>
      </c>
      <c r="ED280" s="574"/>
      <c r="EE280" s="575"/>
      <c r="EF280" s="576">
        <f t="shared" si="786"/>
        <v>0</v>
      </c>
      <c r="EG280" s="577">
        <f t="shared" si="786"/>
        <v>0</v>
      </c>
      <c r="EH280" s="576">
        <f t="shared" si="787"/>
        <v>366</v>
      </c>
      <c r="EI280" s="577">
        <f t="shared" si="787"/>
        <v>358</v>
      </c>
      <c r="EJ280" s="576">
        <f t="shared" si="788"/>
        <v>366</v>
      </c>
      <c r="EK280" s="577">
        <f t="shared" si="788"/>
        <v>358</v>
      </c>
      <c r="EL280" s="574">
        <v>3.4</v>
      </c>
      <c r="EM280" s="575">
        <v>3.5</v>
      </c>
      <c r="EN280" s="576">
        <f t="shared" si="789"/>
        <v>969</v>
      </c>
      <c r="EO280" s="577">
        <f t="shared" si="789"/>
        <v>938</v>
      </c>
      <c r="EP280" s="574">
        <v>3.5</v>
      </c>
      <c r="EQ280" s="575">
        <v>3.5</v>
      </c>
      <c r="ER280" s="576">
        <f t="shared" si="790"/>
        <v>283.5</v>
      </c>
      <c r="ES280" s="577">
        <f t="shared" si="790"/>
        <v>315</v>
      </c>
      <c r="ET280" s="574"/>
      <c r="EU280" s="575"/>
      <c r="EV280" s="576">
        <f t="shared" si="791"/>
        <v>0</v>
      </c>
      <c r="EW280" s="577">
        <f t="shared" si="791"/>
        <v>0</v>
      </c>
      <c r="EX280" s="576">
        <f t="shared" si="792"/>
        <v>3.4221311475409837</v>
      </c>
      <c r="EY280" s="577">
        <f t="shared" si="792"/>
        <v>3.5</v>
      </c>
      <c r="EZ280" s="576">
        <f t="shared" si="793"/>
        <v>1252.5</v>
      </c>
      <c r="FA280" s="577">
        <f t="shared" si="793"/>
        <v>1253</v>
      </c>
      <c r="FB280" s="574">
        <v>89.6</v>
      </c>
      <c r="FC280" s="575">
        <v>91</v>
      </c>
      <c r="FD280" s="576">
        <f t="shared" si="794"/>
        <v>25536</v>
      </c>
      <c r="FE280" s="577">
        <f t="shared" si="794"/>
        <v>24388</v>
      </c>
      <c r="FF280" s="574">
        <v>66.5</v>
      </c>
      <c r="FG280" s="575">
        <v>73.3</v>
      </c>
      <c r="FH280" s="576">
        <f t="shared" si="795"/>
        <v>5386.5</v>
      </c>
      <c r="FI280" s="577">
        <f t="shared" si="795"/>
        <v>6597</v>
      </c>
      <c r="FJ280" s="574"/>
      <c r="FK280" s="575"/>
      <c r="FL280" s="576">
        <f t="shared" si="796"/>
        <v>0</v>
      </c>
      <c r="FM280" s="577">
        <f t="shared" si="796"/>
        <v>0</v>
      </c>
      <c r="FN280" s="576">
        <f t="shared" si="797"/>
        <v>84.48770491803279</v>
      </c>
      <c r="FO280" s="577">
        <f t="shared" si="797"/>
        <v>86.550279329608941</v>
      </c>
      <c r="FP280" s="576">
        <f t="shared" si="798"/>
        <v>30922.5</v>
      </c>
      <c r="FQ280" s="577">
        <f t="shared" si="798"/>
        <v>30985</v>
      </c>
      <c r="FR280" s="574">
        <v>66</v>
      </c>
      <c r="FS280" s="575">
        <v>57</v>
      </c>
      <c r="FT280" s="576">
        <f t="shared" si="799"/>
        <v>66</v>
      </c>
      <c r="FU280" s="577">
        <f t="shared" si="799"/>
        <v>57</v>
      </c>
      <c r="FV280" s="574">
        <v>5.0999999999999996</v>
      </c>
      <c r="FW280" s="575">
        <v>4.5999999999999996</v>
      </c>
      <c r="FX280" s="576">
        <f t="shared" si="800"/>
        <v>336.59999999999997</v>
      </c>
      <c r="FY280" s="577">
        <f t="shared" si="800"/>
        <v>262.2</v>
      </c>
      <c r="FZ280" s="574">
        <v>75.5</v>
      </c>
      <c r="GA280" s="575">
        <v>76.7</v>
      </c>
      <c r="GB280" s="576">
        <f t="shared" si="801"/>
        <v>4983</v>
      </c>
      <c r="GC280" s="577">
        <f t="shared" si="801"/>
        <v>4371.9000000000005</v>
      </c>
      <c r="GD280" s="576">
        <f t="shared" si="802"/>
        <v>837</v>
      </c>
      <c r="GE280" s="577">
        <f t="shared" si="802"/>
        <v>820</v>
      </c>
      <c r="GF280" s="576">
        <f t="shared" si="802"/>
        <v>837</v>
      </c>
      <c r="GG280" s="577">
        <f t="shared" si="802"/>
        <v>820</v>
      </c>
      <c r="GH280" s="576">
        <f t="shared" si="803"/>
        <v>3478.2</v>
      </c>
      <c r="GI280" s="577">
        <f t="shared" si="803"/>
        <v>3432.2000000000003</v>
      </c>
      <c r="GJ280" s="576">
        <f t="shared" si="804"/>
        <v>95579.8</v>
      </c>
      <c r="GK280" s="577">
        <f t="shared" si="804"/>
        <v>93768.200000000012</v>
      </c>
      <c r="GL280" s="576">
        <f t="shared" si="805"/>
        <v>90</v>
      </c>
      <c r="GM280" s="577">
        <f t="shared" si="805"/>
        <v>101</v>
      </c>
      <c r="GN280" s="576">
        <f t="shared" si="805"/>
        <v>90</v>
      </c>
      <c r="GO280" s="577">
        <f t="shared" si="805"/>
        <v>101</v>
      </c>
      <c r="GP280" s="576">
        <f t="shared" si="806"/>
        <v>338.4</v>
      </c>
      <c r="GQ280" s="577">
        <f t="shared" si="806"/>
        <v>374</v>
      </c>
      <c r="GR280" s="576">
        <f t="shared" si="807"/>
        <v>6540.6</v>
      </c>
      <c r="GS280" s="577">
        <f t="shared" si="807"/>
        <v>7971.2</v>
      </c>
      <c r="GT280" s="576">
        <f t="shared" si="808"/>
        <v>927</v>
      </c>
      <c r="GU280" s="577">
        <f t="shared" si="808"/>
        <v>921</v>
      </c>
      <c r="GV280" s="576">
        <f t="shared" si="808"/>
        <v>927</v>
      </c>
      <c r="GW280" s="577">
        <f t="shared" si="808"/>
        <v>921</v>
      </c>
      <c r="GX280" s="576">
        <f t="shared" si="809"/>
        <v>3816.6</v>
      </c>
      <c r="GY280" s="577">
        <f t="shared" si="809"/>
        <v>3806.2000000000003</v>
      </c>
      <c r="GZ280" s="576">
        <f t="shared" si="809"/>
        <v>102120.40000000001</v>
      </c>
      <c r="HA280" s="577">
        <f t="shared" si="809"/>
        <v>101739.40000000001</v>
      </c>
      <c r="HB280" s="576">
        <f t="shared" si="810"/>
        <v>0</v>
      </c>
      <c r="HC280" s="577">
        <f t="shared" si="810"/>
        <v>0</v>
      </c>
      <c r="HD280" s="576">
        <f t="shared" si="810"/>
        <v>0</v>
      </c>
      <c r="HE280" s="577">
        <f t="shared" si="810"/>
        <v>0</v>
      </c>
      <c r="HF280" s="576" t="str">
        <f t="shared" si="811"/>
        <v/>
      </c>
      <c r="HG280" s="577" t="str">
        <f t="shared" si="811"/>
        <v/>
      </c>
      <c r="HH280" s="576" t="str">
        <f t="shared" si="812"/>
        <v/>
      </c>
      <c r="HI280" s="577" t="str">
        <f t="shared" si="812"/>
        <v/>
      </c>
      <c r="HJ280" s="576">
        <f t="shared" si="813"/>
        <v>4153.2000000000007</v>
      </c>
      <c r="HK280" s="577">
        <f t="shared" si="813"/>
        <v>4068.4</v>
      </c>
      <c r="HL280" s="576">
        <f t="shared" si="814"/>
        <v>107103.4</v>
      </c>
      <c r="HM280" s="577">
        <f t="shared" si="814"/>
        <v>106111.3</v>
      </c>
    </row>
    <row r="281" spans="1:221" s="26" customFormat="1" ht="15" customHeight="1">
      <c r="A281" s="594" t="s">
        <v>638</v>
      </c>
      <c r="B281" s="595" t="s">
        <v>650</v>
      </c>
      <c r="C281" s="599"/>
      <c r="D281" s="10">
        <v>226091</v>
      </c>
      <c r="E281" s="10">
        <v>3</v>
      </c>
      <c r="F281" s="574">
        <v>1649</v>
      </c>
      <c r="G281" s="575">
        <v>1686</v>
      </c>
      <c r="H281" s="574">
        <v>15</v>
      </c>
      <c r="I281" s="597">
        <v>7</v>
      </c>
      <c r="J281" s="576">
        <f t="shared" si="747"/>
        <v>1634</v>
      </c>
      <c r="K281" s="577">
        <f t="shared" si="747"/>
        <v>1679</v>
      </c>
      <c r="L281" s="574"/>
      <c r="M281" s="575"/>
      <c r="N281" s="576">
        <f t="shared" si="748"/>
        <v>1634</v>
      </c>
      <c r="O281" s="577">
        <f t="shared" si="748"/>
        <v>1679</v>
      </c>
      <c r="P281" s="576">
        <f t="shared" si="748"/>
        <v>1634</v>
      </c>
      <c r="Q281" s="577">
        <f t="shared" si="748"/>
        <v>1679</v>
      </c>
      <c r="R281" s="574">
        <v>212</v>
      </c>
      <c r="S281" s="575">
        <v>266</v>
      </c>
      <c r="T281" s="576">
        <f t="shared" si="749"/>
        <v>212</v>
      </c>
      <c r="U281" s="577">
        <f t="shared" si="749"/>
        <v>266</v>
      </c>
      <c r="V281" s="574">
        <v>14</v>
      </c>
      <c r="W281" s="575">
        <v>9</v>
      </c>
      <c r="X281" s="576">
        <f t="shared" si="750"/>
        <v>14</v>
      </c>
      <c r="Y281" s="577">
        <f t="shared" si="750"/>
        <v>9</v>
      </c>
      <c r="Z281" s="574"/>
      <c r="AA281" s="575"/>
      <c r="AB281" s="576">
        <f t="shared" si="751"/>
        <v>0</v>
      </c>
      <c r="AC281" s="577">
        <f t="shared" si="751"/>
        <v>0</v>
      </c>
      <c r="AD281" s="576">
        <f t="shared" si="752"/>
        <v>226</v>
      </c>
      <c r="AE281" s="577">
        <f t="shared" si="752"/>
        <v>275</v>
      </c>
      <c r="AF281" s="576">
        <f t="shared" si="753"/>
        <v>226</v>
      </c>
      <c r="AG281" s="577">
        <f t="shared" si="753"/>
        <v>275</v>
      </c>
      <c r="AH281" s="574">
        <v>4.7</v>
      </c>
      <c r="AI281" s="575">
        <v>4.8</v>
      </c>
      <c r="AJ281" s="576">
        <f t="shared" si="754"/>
        <v>996.40000000000009</v>
      </c>
      <c r="AK281" s="577">
        <f t="shared" si="754"/>
        <v>1276.8</v>
      </c>
      <c r="AL281" s="574">
        <v>4.9000000000000004</v>
      </c>
      <c r="AM281" s="575">
        <v>5.2</v>
      </c>
      <c r="AN281" s="576">
        <f t="shared" si="755"/>
        <v>68.600000000000009</v>
      </c>
      <c r="AO281" s="577">
        <f t="shared" si="755"/>
        <v>46.800000000000004</v>
      </c>
      <c r="AP281" s="574"/>
      <c r="AQ281" s="575"/>
      <c r="AR281" s="576">
        <f t="shared" si="756"/>
        <v>0</v>
      </c>
      <c r="AS281" s="577">
        <f t="shared" si="756"/>
        <v>0</v>
      </c>
      <c r="AT281" s="576">
        <f t="shared" si="757"/>
        <v>4.7123893805309738</v>
      </c>
      <c r="AU281" s="577">
        <f t="shared" si="757"/>
        <v>4.8130909090909091</v>
      </c>
      <c r="AV281" s="576">
        <f t="shared" si="758"/>
        <v>1065</v>
      </c>
      <c r="AW281" s="577">
        <f t="shared" si="758"/>
        <v>1323.6</v>
      </c>
      <c r="AX281" s="574">
        <v>125.6</v>
      </c>
      <c r="AY281" s="575">
        <v>127.2</v>
      </c>
      <c r="AZ281" s="576">
        <f t="shared" si="759"/>
        <v>26627.199999999997</v>
      </c>
      <c r="BA281" s="577">
        <f t="shared" si="759"/>
        <v>33835.200000000004</v>
      </c>
      <c r="BB281" s="574">
        <v>132.9</v>
      </c>
      <c r="BC281" s="575">
        <v>141.30000000000001</v>
      </c>
      <c r="BD281" s="576">
        <f t="shared" si="760"/>
        <v>1860.6000000000001</v>
      </c>
      <c r="BE281" s="577">
        <f t="shared" si="760"/>
        <v>1271.7</v>
      </c>
      <c r="BF281" s="574"/>
      <c r="BG281" s="575"/>
      <c r="BH281" s="576">
        <f t="shared" si="761"/>
        <v>0</v>
      </c>
      <c r="BI281" s="577">
        <f t="shared" si="761"/>
        <v>0</v>
      </c>
      <c r="BJ281" s="576">
        <f t="shared" si="762"/>
        <v>126.05221238938051</v>
      </c>
      <c r="BK281" s="577">
        <f t="shared" si="762"/>
        <v>127.66145454545455</v>
      </c>
      <c r="BL281" s="576">
        <f t="shared" si="763"/>
        <v>28487.799999999996</v>
      </c>
      <c r="BM281" s="577">
        <f t="shared" si="763"/>
        <v>35106.9</v>
      </c>
      <c r="BN281" s="574">
        <v>367</v>
      </c>
      <c r="BO281" s="575">
        <v>357</v>
      </c>
      <c r="BP281" s="576">
        <f t="shared" si="764"/>
        <v>367</v>
      </c>
      <c r="BQ281" s="577">
        <f t="shared" si="764"/>
        <v>357</v>
      </c>
      <c r="BR281" s="574">
        <v>35</v>
      </c>
      <c r="BS281" s="575">
        <v>38</v>
      </c>
      <c r="BT281" s="576">
        <f t="shared" si="765"/>
        <v>35</v>
      </c>
      <c r="BU281" s="577">
        <f t="shared" si="765"/>
        <v>38</v>
      </c>
      <c r="BV281" s="574"/>
      <c r="BW281" s="575"/>
      <c r="BX281" s="576">
        <f t="shared" si="766"/>
        <v>0</v>
      </c>
      <c r="BY281" s="577">
        <f t="shared" si="766"/>
        <v>0</v>
      </c>
      <c r="BZ281" s="576">
        <f t="shared" si="767"/>
        <v>402</v>
      </c>
      <c r="CA281" s="577">
        <f t="shared" si="767"/>
        <v>395</v>
      </c>
      <c r="CB281" s="576">
        <f t="shared" si="768"/>
        <v>402</v>
      </c>
      <c r="CC281" s="577">
        <f t="shared" si="768"/>
        <v>395</v>
      </c>
      <c r="CD281" s="574">
        <v>5.6</v>
      </c>
      <c r="CE281" s="575">
        <v>5.6</v>
      </c>
      <c r="CF281" s="576">
        <f t="shared" si="769"/>
        <v>2055.1999999999998</v>
      </c>
      <c r="CG281" s="577">
        <f t="shared" si="769"/>
        <v>1999.1999999999998</v>
      </c>
      <c r="CH281" s="574">
        <v>5.3</v>
      </c>
      <c r="CI281" s="575">
        <v>5.2</v>
      </c>
      <c r="CJ281" s="576">
        <f t="shared" si="770"/>
        <v>185.5</v>
      </c>
      <c r="CK281" s="577">
        <f t="shared" si="770"/>
        <v>197.6</v>
      </c>
      <c r="CL281" s="574"/>
      <c r="CM281" s="575"/>
      <c r="CN281" s="576">
        <f t="shared" si="771"/>
        <v>0</v>
      </c>
      <c r="CO281" s="577">
        <f t="shared" si="771"/>
        <v>0</v>
      </c>
      <c r="CP281" s="576">
        <f t="shared" si="772"/>
        <v>5.5738805970149246</v>
      </c>
      <c r="CQ281" s="577">
        <f t="shared" si="772"/>
        <v>5.5615189873417714</v>
      </c>
      <c r="CR281" s="576">
        <f t="shared" si="773"/>
        <v>2240.6999999999998</v>
      </c>
      <c r="CS281" s="577">
        <f t="shared" si="773"/>
        <v>2196.7999999999997</v>
      </c>
      <c r="CT281" s="574">
        <v>143.30000000000001</v>
      </c>
      <c r="CU281" s="575">
        <v>144.1</v>
      </c>
      <c r="CV281" s="576">
        <f t="shared" si="774"/>
        <v>52591.100000000006</v>
      </c>
      <c r="CW281" s="577">
        <f t="shared" si="774"/>
        <v>51443.7</v>
      </c>
      <c r="CX281" s="574">
        <v>136.69999999999999</v>
      </c>
      <c r="CY281" s="575">
        <v>133.30000000000001</v>
      </c>
      <c r="CZ281" s="576">
        <f t="shared" si="775"/>
        <v>4784.5</v>
      </c>
      <c r="DA281" s="577">
        <f t="shared" si="775"/>
        <v>5065.4000000000005</v>
      </c>
      <c r="DB281" s="574"/>
      <c r="DC281" s="575"/>
      <c r="DD281" s="576">
        <f t="shared" si="776"/>
        <v>0</v>
      </c>
      <c r="DE281" s="577">
        <f t="shared" si="776"/>
        <v>0</v>
      </c>
      <c r="DF281" s="576">
        <f t="shared" si="777"/>
        <v>142.72537313432838</v>
      </c>
      <c r="DG281" s="577">
        <f t="shared" si="777"/>
        <v>143.06101265822784</v>
      </c>
      <c r="DH281" s="576">
        <f t="shared" si="778"/>
        <v>57375.600000000006</v>
      </c>
      <c r="DI281" s="577">
        <f t="shared" si="778"/>
        <v>56509.1</v>
      </c>
      <c r="DJ281" s="576">
        <f t="shared" si="779"/>
        <v>628</v>
      </c>
      <c r="DK281" s="577">
        <f t="shared" si="779"/>
        <v>670</v>
      </c>
      <c r="DL281" s="576">
        <f t="shared" si="779"/>
        <v>628</v>
      </c>
      <c r="DM281" s="577">
        <f t="shared" si="779"/>
        <v>670</v>
      </c>
      <c r="DN281" s="576">
        <f t="shared" si="780"/>
        <v>5.2638535031847127</v>
      </c>
      <c r="DO281" s="577">
        <f t="shared" si="780"/>
        <v>5.2543283582089551</v>
      </c>
      <c r="DP281" s="576">
        <f t="shared" si="781"/>
        <v>3305.6999999999994</v>
      </c>
      <c r="DQ281" s="577">
        <f t="shared" si="781"/>
        <v>3520.4</v>
      </c>
      <c r="DR281" s="576">
        <f t="shared" si="782"/>
        <v>136.72515923566877</v>
      </c>
      <c r="DS281" s="577">
        <f t="shared" si="782"/>
        <v>136.74029850746268</v>
      </c>
      <c r="DT281" s="576">
        <f t="shared" si="783"/>
        <v>85863.4</v>
      </c>
      <c r="DU281" s="577">
        <f t="shared" si="783"/>
        <v>91616</v>
      </c>
      <c r="DV281" s="574">
        <v>345</v>
      </c>
      <c r="DW281" s="575">
        <v>358</v>
      </c>
      <c r="DX281" s="576">
        <f t="shared" si="784"/>
        <v>345</v>
      </c>
      <c r="DY281" s="577">
        <f t="shared" si="784"/>
        <v>358</v>
      </c>
      <c r="DZ281" s="574">
        <v>458</v>
      </c>
      <c r="EA281" s="575">
        <v>494</v>
      </c>
      <c r="EB281" s="576">
        <f t="shared" si="785"/>
        <v>458</v>
      </c>
      <c r="EC281" s="577">
        <f t="shared" si="785"/>
        <v>494</v>
      </c>
      <c r="ED281" s="574"/>
      <c r="EE281" s="575"/>
      <c r="EF281" s="576">
        <f t="shared" si="786"/>
        <v>0</v>
      </c>
      <c r="EG281" s="577">
        <f t="shared" si="786"/>
        <v>0</v>
      </c>
      <c r="EH281" s="576">
        <f t="shared" si="787"/>
        <v>803</v>
      </c>
      <c r="EI281" s="577">
        <f t="shared" si="787"/>
        <v>852</v>
      </c>
      <c r="EJ281" s="576">
        <f t="shared" si="788"/>
        <v>803</v>
      </c>
      <c r="EK281" s="577">
        <f t="shared" si="788"/>
        <v>852</v>
      </c>
      <c r="EL281" s="574">
        <v>3.9</v>
      </c>
      <c r="EM281" s="575">
        <v>3.9</v>
      </c>
      <c r="EN281" s="576">
        <f t="shared" si="789"/>
        <v>1345.5</v>
      </c>
      <c r="EO281" s="577">
        <f t="shared" si="789"/>
        <v>1396.2</v>
      </c>
      <c r="EP281" s="574">
        <v>3.2</v>
      </c>
      <c r="EQ281" s="575">
        <v>3.1</v>
      </c>
      <c r="ER281" s="576">
        <f t="shared" si="790"/>
        <v>1465.6000000000001</v>
      </c>
      <c r="ES281" s="577">
        <f t="shared" si="790"/>
        <v>1531.4</v>
      </c>
      <c r="ET281" s="574"/>
      <c r="EU281" s="575"/>
      <c r="EV281" s="576">
        <f t="shared" si="791"/>
        <v>0</v>
      </c>
      <c r="EW281" s="577">
        <f t="shared" si="791"/>
        <v>0</v>
      </c>
      <c r="EX281" s="576">
        <f t="shared" si="792"/>
        <v>3.5007471980074722</v>
      </c>
      <c r="EY281" s="577">
        <f t="shared" si="792"/>
        <v>3.4361502347417843</v>
      </c>
      <c r="EZ281" s="576">
        <f t="shared" si="793"/>
        <v>2811.1000000000004</v>
      </c>
      <c r="FA281" s="577">
        <f t="shared" si="793"/>
        <v>2927.6000000000004</v>
      </c>
      <c r="FB281" s="574">
        <v>100.8</v>
      </c>
      <c r="FC281" s="575">
        <v>97.5</v>
      </c>
      <c r="FD281" s="576">
        <f t="shared" si="794"/>
        <v>34776</v>
      </c>
      <c r="FE281" s="577">
        <f t="shared" si="794"/>
        <v>34905</v>
      </c>
      <c r="FF281" s="574">
        <v>63.9</v>
      </c>
      <c r="FG281" s="575">
        <v>63.8</v>
      </c>
      <c r="FH281" s="576">
        <f t="shared" si="795"/>
        <v>29266.2</v>
      </c>
      <c r="FI281" s="577">
        <f t="shared" si="795"/>
        <v>31517.199999999997</v>
      </c>
      <c r="FJ281" s="574"/>
      <c r="FK281" s="575"/>
      <c r="FL281" s="576">
        <f t="shared" si="796"/>
        <v>0</v>
      </c>
      <c r="FM281" s="577">
        <f t="shared" si="796"/>
        <v>0</v>
      </c>
      <c r="FN281" s="576">
        <f t="shared" si="797"/>
        <v>79.753673723536735</v>
      </c>
      <c r="FO281" s="577">
        <f t="shared" si="797"/>
        <v>77.960328638497643</v>
      </c>
      <c r="FP281" s="576">
        <f t="shared" si="798"/>
        <v>64042.2</v>
      </c>
      <c r="FQ281" s="577">
        <f t="shared" si="798"/>
        <v>66422.2</v>
      </c>
      <c r="FR281" s="574">
        <v>203</v>
      </c>
      <c r="FS281" s="575">
        <v>157</v>
      </c>
      <c r="FT281" s="576">
        <f t="shared" si="799"/>
        <v>203</v>
      </c>
      <c r="FU281" s="577">
        <f t="shared" si="799"/>
        <v>157</v>
      </c>
      <c r="FV281" s="574">
        <v>4.7</v>
      </c>
      <c r="FW281" s="575">
        <v>5.2</v>
      </c>
      <c r="FX281" s="576">
        <f t="shared" si="800"/>
        <v>954.1</v>
      </c>
      <c r="FY281" s="577">
        <f t="shared" si="800"/>
        <v>816.4</v>
      </c>
      <c r="FZ281" s="574">
        <v>79.7</v>
      </c>
      <c r="GA281" s="575">
        <v>75.3</v>
      </c>
      <c r="GB281" s="576">
        <f t="shared" si="801"/>
        <v>16179.1</v>
      </c>
      <c r="GC281" s="577">
        <f t="shared" si="801"/>
        <v>11822.1</v>
      </c>
      <c r="GD281" s="576">
        <f t="shared" si="802"/>
        <v>924</v>
      </c>
      <c r="GE281" s="577">
        <f t="shared" si="802"/>
        <v>981</v>
      </c>
      <c r="GF281" s="576">
        <f t="shared" si="802"/>
        <v>924</v>
      </c>
      <c r="GG281" s="577">
        <f t="shared" si="802"/>
        <v>981</v>
      </c>
      <c r="GH281" s="576">
        <f t="shared" si="803"/>
        <v>4397.1000000000004</v>
      </c>
      <c r="GI281" s="577">
        <f t="shared" si="803"/>
        <v>4672.2</v>
      </c>
      <c r="GJ281" s="576">
        <f t="shared" si="804"/>
        <v>113994.3</v>
      </c>
      <c r="GK281" s="577">
        <f t="shared" si="804"/>
        <v>120183.9</v>
      </c>
      <c r="GL281" s="576">
        <f t="shared" si="805"/>
        <v>507</v>
      </c>
      <c r="GM281" s="577">
        <f t="shared" si="805"/>
        <v>541</v>
      </c>
      <c r="GN281" s="576">
        <f t="shared" si="805"/>
        <v>507</v>
      </c>
      <c r="GO281" s="577">
        <f t="shared" si="805"/>
        <v>541</v>
      </c>
      <c r="GP281" s="576">
        <f t="shared" si="806"/>
        <v>1719.7000000000003</v>
      </c>
      <c r="GQ281" s="577">
        <f t="shared" si="806"/>
        <v>1775.8000000000002</v>
      </c>
      <c r="GR281" s="576">
        <f t="shared" si="807"/>
        <v>35911.300000000003</v>
      </c>
      <c r="GS281" s="577">
        <f t="shared" si="807"/>
        <v>37854.299999999996</v>
      </c>
      <c r="GT281" s="576">
        <f t="shared" si="808"/>
        <v>1431</v>
      </c>
      <c r="GU281" s="577">
        <f t="shared" si="808"/>
        <v>1522</v>
      </c>
      <c r="GV281" s="576">
        <f t="shared" si="808"/>
        <v>1431</v>
      </c>
      <c r="GW281" s="577">
        <f t="shared" si="808"/>
        <v>1522</v>
      </c>
      <c r="GX281" s="576">
        <f t="shared" si="809"/>
        <v>6116.8000000000011</v>
      </c>
      <c r="GY281" s="577">
        <f t="shared" si="809"/>
        <v>6448</v>
      </c>
      <c r="GZ281" s="576">
        <f t="shared" si="809"/>
        <v>149905.60000000001</v>
      </c>
      <c r="HA281" s="577">
        <f t="shared" si="809"/>
        <v>158038.19999999998</v>
      </c>
      <c r="HB281" s="576">
        <f t="shared" si="810"/>
        <v>0</v>
      </c>
      <c r="HC281" s="577">
        <f t="shared" si="810"/>
        <v>0</v>
      </c>
      <c r="HD281" s="576">
        <f t="shared" si="810"/>
        <v>0</v>
      </c>
      <c r="HE281" s="577">
        <f t="shared" si="810"/>
        <v>0</v>
      </c>
      <c r="HF281" s="576" t="str">
        <f t="shared" si="811"/>
        <v/>
      </c>
      <c r="HG281" s="577" t="str">
        <f t="shared" si="811"/>
        <v/>
      </c>
      <c r="HH281" s="576" t="str">
        <f t="shared" si="812"/>
        <v/>
      </c>
      <c r="HI281" s="577" t="str">
        <f t="shared" si="812"/>
        <v/>
      </c>
      <c r="HJ281" s="576">
        <f t="shared" si="813"/>
        <v>7070.9</v>
      </c>
      <c r="HK281" s="577">
        <f t="shared" si="813"/>
        <v>7264.4</v>
      </c>
      <c r="HL281" s="576">
        <f t="shared" si="814"/>
        <v>166084.69999999998</v>
      </c>
      <c r="HM281" s="577">
        <f t="shared" si="814"/>
        <v>169860.30000000002</v>
      </c>
    </row>
    <row r="282" spans="1:221" s="26" customFormat="1" ht="15" customHeight="1">
      <c r="A282" s="594" t="s">
        <v>638</v>
      </c>
      <c r="B282" s="595" t="s">
        <v>651</v>
      </c>
      <c r="C282" s="599"/>
      <c r="D282" s="10">
        <v>226833</v>
      </c>
      <c r="E282" s="10">
        <v>3</v>
      </c>
      <c r="F282" s="574">
        <v>1083</v>
      </c>
      <c r="G282" s="575">
        <v>1167</v>
      </c>
      <c r="H282" s="574">
        <v>2</v>
      </c>
      <c r="I282" s="600">
        <v>5</v>
      </c>
      <c r="J282" s="576">
        <f t="shared" si="747"/>
        <v>1081</v>
      </c>
      <c r="K282" s="577">
        <f t="shared" si="747"/>
        <v>1162</v>
      </c>
      <c r="L282" s="574"/>
      <c r="M282" s="575"/>
      <c r="N282" s="576">
        <f t="shared" si="748"/>
        <v>1081</v>
      </c>
      <c r="O282" s="578">
        <f t="shared" si="748"/>
        <v>1157</v>
      </c>
      <c r="P282" s="576">
        <f t="shared" si="748"/>
        <v>1081</v>
      </c>
      <c r="Q282" s="578">
        <f t="shared" si="748"/>
        <v>1157</v>
      </c>
      <c r="R282" s="574">
        <v>121</v>
      </c>
      <c r="S282" s="575">
        <v>127</v>
      </c>
      <c r="T282" s="576">
        <f t="shared" si="749"/>
        <v>121</v>
      </c>
      <c r="U282" s="577">
        <f t="shared" si="749"/>
        <v>127</v>
      </c>
      <c r="V282" s="574">
        <v>5</v>
      </c>
      <c r="W282" s="597"/>
      <c r="X282" s="576">
        <f t="shared" si="750"/>
        <v>5</v>
      </c>
      <c r="Y282" s="577">
        <f t="shared" si="750"/>
        <v>0</v>
      </c>
      <c r="Z282" s="574"/>
      <c r="AA282" s="575"/>
      <c r="AB282" s="576">
        <f t="shared" si="751"/>
        <v>0</v>
      </c>
      <c r="AC282" s="577">
        <f t="shared" si="751"/>
        <v>0</v>
      </c>
      <c r="AD282" s="576">
        <f t="shared" si="752"/>
        <v>126</v>
      </c>
      <c r="AE282" s="577">
        <f t="shared" si="752"/>
        <v>127</v>
      </c>
      <c r="AF282" s="576">
        <f t="shared" si="753"/>
        <v>126</v>
      </c>
      <c r="AG282" s="577">
        <f t="shared" si="753"/>
        <v>127</v>
      </c>
      <c r="AH282" s="574">
        <v>4.4000000000000004</v>
      </c>
      <c r="AI282" s="575">
        <v>4.5999999999999996</v>
      </c>
      <c r="AJ282" s="576">
        <f t="shared" si="754"/>
        <v>532.40000000000009</v>
      </c>
      <c r="AK282" s="577">
        <f t="shared" si="754"/>
        <v>584.19999999999993</v>
      </c>
      <c r="AL282" s="574">
        <v>4.8</v>
      </c>
      <c r="AM282" s="597"/>
      <c r="AN282" s="576">
        <f t="shared" si="755"/>
        <v>24</v>
      </c>
      <c r="AO282" s="577">
        <f t="shared" si="755"/>
        <v>0</v>
      </c>
      <c r="AP282" s="574"/>
      <c r="AQ282" s="575"/>
      <c r="AR282" s="576">
        <f t="shared" si="756"/>
        <v>0</v>
      </c>
      <c r="AS282" s="577">
        <f t="shared" si="756"/>
        <v>0</v>
      </c>
      <c r="AT282" s="576">
        <f t="shared" si="757"/>
        <v>4.4158730158730162</v>
      </c>
      <c r="AU282" s="577">
        <f t="shared" si="757"/>
        <v>4.5999999999999996</v>
      </c>
      <c r="AV282" s="576">
        <f t="shared" si="758"/>
        <v>556.40000000000009</v>
      </c>
      <c r="AW282" s="577">
        <f t="shared" si="758"/>
        <v>584.19999999999993</v>
      </c>
      <c r="AX282" s="574">
        <v>121.3</v>
      </c>
      <c r="AY282" s="575">
        <v>124</v>
      </c>
      <c r="AZ282" s="576">
        <f t="shared" si="759"/>
        <v>14677.3</v>
      </c>
      <c r="BA282" s="577">
        <f t="shared" si="759"/>
        <v>15748</v>
      </c>
      <c r="BB282" s="574">
        <v>127.2</v>
      </c>
      <c r="BC282" s="597"/>
      <c r="BD282" s="576">
        <f t="shared" si="760"/>
        <v>636</v>
      </c>
      <c r="BE282" s="577">
        <f t="shared" si="760"/>
        <v>0</v>
      </c>
      <c r="BF282" s="574"/>
      <c r="BG282" s="575"/>
      <c r="BH282" s="576">
        <f t="shared" si="761"/>
        <v>0</v>
      </c>
      <c r="BI282" s="577">
        <f t="shared" si="761"/>
        <v>0</v>
      </c>
      <c r="BJ282" s="576">
        <f t="shared" si="762"/>
        <v>121.53412698412698</v>
      </c>
      <c r="BK282" s="577">
        <f t="shared" si="762"/>
        <v>124</v>
      </c>
      <c r="BL282" s="576">
        <f t="shared" si="763"/>
        <v>15313.3</v>
      </c>
      <c r="BM282" s="577">
        <f t="shared" si="763"/>
        <v>15748</v>
      </c>
      <c r="BN282" s="574">
        <v>214</v>
      </c>
      <c r="BO282" s="575">
        <v>255</v>
      </c>
      <c r="BP282" s="576">
        <f t="shared" si="764"/>
        <v>214</v>
      </c>
      <c r="BQ282" s="577">
        <f t="shared" si="764"/>
        <v>255</v>
      </c>
      <c r="BR282" s="574">
        <v>5</v>
      </c>
      <c r="BS282" s="597"/>
      <c r="BT282" s="576">
        <f t="shared" si="765"/>
        <v>5</v>
      </c>
      <c r="BU282" s="577">
        <f t="shared" si="765"/>
        <v>0</v>
      </c>
      <c r="BV282" s="574"/>
      <c r="BW282" s="575"/>
      <c r="BX282" s="576">
        <f t="shared" si="766"/>
        <v>0</v>
      </c>
      <c r="BY282" s="577">
        <f t="shared" si="766"/>
        <v>0</v>
      </c>
      <c r="BZ282" s="576">
        <f t="shared" si="767"/>
        <v>219</v>
      </c>
      <c r="CA282" s="577">
        <f t="shared" si="767"/>
        <v>255</v>
      </c>
      <c r="CB282" s="576">
        <f t="shared" si="768"/>
        <v>219</v>
      </c>
      <c r="CC282" s="577">
        <f t="shared" si="768"/>
        <v>255</v>
      </c>
      <c r="CD282" s="574">
        <v>5.4</v>
      </c>
      <c r="CE282" s="575">
        <v>5</v>
      </c>
      <c r="CF282" s="576">
        <f t="shared" si="769"/>
        <v>1155.6000000000001</v>
      </c>
      <c r="CG282" s="577">
        <f t="shared" si="769"/>
        <v>1275</v>
      </c>
      <c r="CH282" s="574">
        <v>5.8</v>
      </c>
      <c r="CI282" s="597"/>
      <c r="CJ282" s="576">
        <f t="shared" si="770"/>
        <v>29</v>
      </c>
      <c r="CK282" s="577">
        <f t="shared" si="770"/>
        <v>0</v>
      </c>
      <c r="CL282" s="574"/>
      <c r="CM282" s="575"/>
      <c r="CN282" s="576">
        <f t="shared" si="771"/>
        <v>0</v>
      </c>
      <c r="CO282" s="577">
        <f t="shared" si="771"/>
        <v>0</v>
      </c>
      <c r="CP282" s="576">
        <f t="shared" si="772"/>
        <v>5.4091324200913249</v>
      </c>
      <c r="CQ282" s="577">
        <f t="shared" si="772"/>
        <v>5</v>
      </c>
      <c r="CR282" s="576">
        <f t="shared" si="773"/>
        <v>1184.6000000000001</v>
      </c>
      <c r="CS282" s="577">
        <f t="shared" si="773"/>
        <v>1275</v>
      </c>
      <c r="CT282" s="574">
        <v>141.6</v>
      </c>
      <c r="CU282" s="575">
        <v>135.9</v>
      </c>
      <c r="CV282" s="576">
        <f t="shared" si="774"/>
        <v>30302.399999999998</v>
      </c>
      <c r="CW282" s="577">
        <f t="shared" si="774"/>
        <v>34654.5</v>
      </c>
      <c r="CX282" s="574">
        <v>139</v>
      </c>
      <c r="CY282" s="597"/>
      <c r="CZ282" s="576">
        <f t="shared" si="775"/>
        <v>695</v>
      </c>
      <c r="DA282" s="577">
        <f t="shared" si="775"/>
        <v>0</v>
      </c>
      <c r="DB282" s="574"/>
      <c r="DC282" s="575"/>
      <c r="DD282" s="576">
        <f t="shared" si="776"/>
        <v>0</v>
      </c>
      <c r="DE282" s="577">
        <f t="shared" si="776"/>
        <v>0</v>
      </c>
      <c r="DF282" s="576">
        <f t="shared" si="777"/>
        <v>141.54063926940637</v>
      </c>
      <c r="DG282" s="577">
        <f t="shared" si="777"/>
        <v>135.9</v>
      </c>
      <c r="DH282" s="576">
        <f t="shared" si="778"/>
        <v>30997.399999999994</v>
      </c>
      <c r="DI282" s="577">
        <f t="shared" si="778"/>
        <v>34654.5</v>
      </c>
      <c r="DJ282" s="576">
        <f t="shared" si="779"/>
        <v>345</v>
      </c>
      <c r="DK282" s="577">
        <f t="shared" si="779"/>
        <v>382</v>
      </c>
      <c r="DL282" s="576">
        <f t="shared" si="779"/>
        <v>345</v>
      </c>
      <c r="DM282" s="577">
        <f t="shared" si="779"/>
        <v>382</v>
      </c>
      <c r="DN282" s="576">
        <f t="shared" si="780"/>
        <v>5.0463768115942038</v>
      </c>
      <c r="DO282" s="577">
        <f t="shared" si="780"/>
        <v>4.8670157068062823</v>
      </c>
      <c r="DP282" s="576">
        <f t="shared" si="781"/>
        <v>1741.0000000000002</v>
      </c>
      <c r="DQ282" s="577">
        <f t="shared" si="781"/>
        <v>1859.1999999999998</v>
      </c>
      <c r="DR282" s="576">
        <f t="shared" si="782"/>
        <v>134.23391304347825</v>
      </c>
      <c r="DS282" s="577">
        <f t="shared" si="782"/>
        <v>131.94371727748691</v>
      </c>
      <c r="DT282" s="576">
        <f t="shared" si="783"/>
        <v>46310.7</v>
      </c>
      <c r="DU282" s="577">
        <f t="shared" si="783"/>
        <v>50402.5</v>
      </c>
      <c r="DV282" s="574">
        <v>368</v>
      </c>
      <c r="DW282" s="575">
        <v>395</v>
      </c>
      <c r="DX282" s="576">
        <f t="shared" si="784"/>
        <v>368</v>
      </c>
      <c r="DY282" s="577">
        <f t="shared" si="784"/>
        <v>395</v>
      </c>
      <c r="DZ282" s="574">
        <v>248</v>
      </c>
      <c r="EA282" s="575">
        <v>267</v>
      </c>
      <c r="EB282" s="576">
        <f t="shared" si="785"/>
        <v>248</v>
      </c>
      <c r="EC282" s="577">
        <f t="shared" si="785"/>
        <v>267</v>
      </c>
      <c r="ED282" s="574"/>
      <c r="EE282" s="575"/>
      <c r="EF282" s="576">
        <f t="shared" si="786"/>
        <v>0</v>
      </c>
      <c r="EG282" s="577">
        <f t="shared" si="786"/>
        <v>0</v>
      </c>
      <c r="EH282" s="576">
        <f t="shared" si="787"/>
        <v>616</v>
      </c>
      <c r="EI282" s="577">
        <f t="shared" si="787"/>
        <v>662</v>
      </c>
      <c r="EJ282" s="576">
        <f t="shared" si="788"/>
        <v>616</v>
      </c>
      <c r="EK282" s="577">
        <f t="shared" si="788"/>
        <v>662</v>
      </c>
      <c r="EL282" s="574">
        <v>3.6</v>
      </c>
      <c r="EM282" s="575">
        <v>3.6</v>
      </c>
      <c r="EN282" s="576">
        <f t="shared" si="789"/>
        <v>1324.8</v>
      </c>
      <c r="EO282" s="577">
        <f t="shared" si="789"/>
        <v>1422</v>
      </c>
      <c r="EP282" s="574">
        <v>3.4</v>
      </c>
      <c r="EQ282" s="575">
        <v>3.3</v>
      </c>
      <c r="ER282" s="576">
        <f t="shared" si="790"/>
        <v>843.19999999999993</v>
      </c>
      <c r="ES282" s="577">
        <f t="shared" si="790"/>
        <v>881.09999999999991</v>
      </c>
      <c r="ET282" s="574"/>
      <c r="EU282" s="575"/>
      <c r="EV282" s="576">
        <f t="shared" si="791"/>
        <v>0</v>
      </c>
      <c r="EW282" s="577">
        <f t="shared" si="791"/>
        <v>0</v>
      </c>
      <c r="EX282" s="576">
        <f t="shared" si="792"/>
        <v>3.5194805194805197</v>
      </c>
      <c r="EY282" s="577">
        <f t="shared" si="792"/>
        <v>3.4790030211480363</v>
      </c>
      <c r="EZ282" s="576">
        <f t="shared" si="793"/>
        <v>2168</v>
      </c>
      <c r="FA282" s="577">
        <f t="shared" si="793"/>
        <v>2303.1</v>
      </c>
      <c r="FB282" s="574">
        <v>92.2</v>
      </c>
      <c r="FC282" s="575">
        <v>93.8</v>
      </c>
      <c r="FD282" s="576">
        <f t="shared" si="794"/>
        <v>33929.599999999999</v>
      </c>
      <c r="FE282" s="577">
        <f t="shared" si="794"/>
        <v>37051</v>
      </c>
      <c r="FF282" s="574">
        <v>60.4</v>
      </c>
      <c r="FG282" s="575">
        <v>57.9</v>
      </c>
      <c r="FH282" s="576">
        <f t="shared" si="795"/>
        <v>14979.199999999999</v>
      </c>
      <c r="FI282" s="577">
        <f t="shared" si="795"/>
        <v>15459.3</v>
      </c>
      <c r="FJ282" s="574"/>
      <c r="FK282" s="575"/>
      <c r="FL282" s="576">
        <f t="shared" si="796"/>
        <v>0</v>
      </c>
      <c r="FM282" s="577">
        <f t="shared" si="796"/>
        <v>0</v>
      </c>
      <c r="FN282" s="576">
        <f t="shared" si="797"/>
        <v>79.397402597402589</v>
      </c>
      <c r="FO282" s="577">
        <f t="shared" si="797"/>
        <v>79.320694864048349</v>
      </c>
      <c r="FP282" s="576">
        <f t="shared" si="798"/>
        <v>48908.799999999996</v>
      </c>
      <c r="FQ282" s="577">
        <f t="shared" si="798"/>
        <v>52510.30000000001</v>
      </c>
      <c r="FR282" s="574">
        <v>120</v>
      </c>
      <c r="FS282" s="575">
        <v>113</v>
      </c>
      <c r="FT282" s="576">
        <f t="shared" si="799"/>
        <v>120</v>
      </c>
      <c r="FU282" s="577">
        <f t="shared" si="799"/>
        <v>113</v>
      </c>
      <c r="FV282" s="574">
        <v>4</v>
      </c>
      <c r="FW282" s="575">
        <v>3.3</v>
      </c>
      <c r="FX282" s="576">
        <f t="shared" si="800"/>
        <v>480</v>
      </c>
      <c r="FY282" s="577">
        <f t="shared" si="800"/>
        <v>372.9</v>
      </c>
      <c r="FZ282" s="574">
        <v>60</v>
      </c>
      <c r="GA282" s="575">
        <v>55.7</v>
      </c>
      <c r="GB282" s="576">
        <f t="shared" si="801"/>
        <v>7200</v>
      </c>
      <c r="GC282" s="577">
        <f t="shared" si="801"/>
        <v>6294.1</v>
      </c>
      <c r="GD282" s="576">
        <f t="shared" si="802"/>
        <v>703</v>
      </c>
      <c r="GE282" s="577">
        <f t="shared" si="802"/>
        <v>777</v>
      </c>
      <c r="GF282" s="576">
        <f t="shared" si="802"/>
        <v>703</v>
      </c>
      <c r="GG282" s="577">
        <f t="shared" si="802"/>
        <v>777</v>
      </c>
      <c r="GH282" s="576">
        <f t="shared" si="803"/>
        <v>3012.8</v>
      </c>
      <c r="GI282" s="577">
        <f t="shared" si="803"/>
        <v>3281.2</v>
      </c>
      <c r="GJ282" s="576">
        <f t="shared" si="804"/>
        <v>78909.299999999988</v>
      </c>
      <c r="GK282" s="577">
        <f t="shared" si="804"/>
        <v>87453.5</v>
      </c>
      <c r="GL282" s="576">
        <f t="shared" si="805"/>
        <v>258</v>
      </c>
      <c r="GM282" s="577">
        <f t="shared" si="805"/>
        <v>267</v>
      </c>
      <c r="GN282" s="576">
        <f t="shared" si="805"/>
        <v>258</v>
      </c>
      <c r="GO282" s="577">
        <f t="shared" si="805"/>
        <v>267</v>
      </c>
      <c r="GP282" s="576">
        <f t="shared" si="806"/>
        <v>896.19999999999993</v>
      </c>
      <c r="GQ282" s="577">
        <f t="shared" si="806"/>
        <v>881.09999999999991</v>
      </c>
      <c r="GR282" s="576">
        <f t="shared" si="807"/>
        <v>16310.199999999999</v>
      </c>
      <c r="GS282" s="577">
        <f t="shared" si="807"/>
        <v>15459.3</v>
      </c>
      <c r="GT282" s="576">
        <f t="shared" si="808"/>
        <v>961</v>
      </c>
      <c r="GU282" s="577">
        <f t="shared" si="808"/>
        <v>1044</v>
      </c>
      <c r="GV282" s="576">
        <f t="shared" si="808"/>
        <v>961</v>
      </c>
      <c r="GW282" s="577">
        <f t="shared" si="808"/>
        <v>1044</v>
      </c>
      <c r="GX282" s="576">
        <f t="shared" si="809"/>
        <v>3909</v>
      </c>
      <c r="GY282" s="577">
        <f t="shared" si="809"/>
        <v>4162.2999999999993</v>
      </c>
      <c r="GZ282" s="576">
        <f t="shared" si="809"/>
        <v>95219.499999999985</v>
      </c>
      <c r="HA282" s="577">
        <f t="shared" si="809"/>
        <v>102912.8</v>
      </c>
      <c r="HB282" s="576">
        <f t="shared" si="810"/>
        <v>0</v>
      </c>
      <c r="HC282" s="577">
        <f t="shared" si="810"/>
        <v>0</v>
      </c>
      <c r="HD282" s="576">
        <f t="shared" si="810"/>
        <v>0</v>
      </c>
      <c r="HE282" s="577">
        <f t="shared" si="810"/>
        <v>0</v>
      </c>
      <c r="HF282" s="576" t="str">
        <f t="shared" si="811"/>
        <v/>
      </c>
      <c r="HG282" s="577" t="str">
        <f t="shared" si="811"/>
        <v/>
      </c>
      <c r="HH282" s="576" t="str">
        <f t="shared" si="812"/>
        <v/>
      </c>
      <c r="HI282" s="577" t="str">
        <f t="shared" si="812"/>
        <v/>
      </c>
      <c r="HJ282" s="576">
        <f t="shared" si="813"/>
        <v>4389</v>
      </c>
      <c r="HK282" s="577">
        <f t="shared" si="813"/>
        <v>4535.1999999999989</v>
      </c>
      <c r="HL282" s="576">
        <f t="shared" si="814"/>
        <v>102419.5</v>
      </c>
      <c r="HM282" s="577">
        <f t="shared" si="814"/>
        <v>109206.90000000002</v>
      </c>
    </row>
    <row r="283" spans="1:221" s="26" customFormat="1" ht="15" customHeight="1">
      <c r="A283" s="594" t="s">
        <v>638</v>
      </c>
      <c r="B283" s="595" t="s">
        <v>652</v>
      </c>
      <c r="C283" s="599"/>
      <c r="D283" s="10">
        <v>227526</v>
      </c>
      <c r="E283" s="10">
        <v>3</v>
      </c>
      <c r="F283" s="574">
        <v>1108</v>
      </c>
      <c r="G283" s="575">
        <v>1096</v>
      </c>
      <c r="H283" s="574">
        <v>2</v>
      </c>
      <c r="I283" s="597">
        <v>4</v>
      </c>
      <c r="J283" s="576">
        <f t="shared" si="747"/>
        <v>1106</v>
      </c>
      <c r="K283" s="577">
        <f t="shared" si="747"/>
        <v>1092</v>
      </c>
      <c r="L283" s="574"/>
      <c r="M283" s="575"/>
      <c r="N283" s="576">
        <f t="shared" si="748"/>
        <v>1106</v>
      </c>
      <c r="O283" s="577">
        <f t="shared" si="748"/>
        <v>1092</v>
      </c>
      <c r="P283" s="576">
        <f t="shared" si="748"/>
        <v>1106</v>
      </c>
      <c r="Q283" s="577">
        <f t="shared" si="748"/>
        <v>1092</v>
      </c>
      <c r="R283" s="574">
        <v>118</v>
      </c>
      <c r="S283" s="575">
        <v>78</v>
      </c>
      <c r="T283" s="576">
        <f t="shared" si="749"/>
        <v>118</v>
      </c>
      <c r="U283" s="577">
        <f t="shared" si="749"/>
        <v>78</v>
      </c>
      <c r="V283" s="574">
        <v>23</v>
      </c>
      <c r="W283" s="575">
        <v>34</v>
      </c>
      <c r="X283" s="576">
        <f t="shared" si="750"/>
        <v>23</v>
      </c>
      <c r="Y283" s="577">
        <f t="shared" si="750"/>
        <v>34</v>
      </c>
      <c r="Z283" s="574"/>
      <c r="AA283" s="575"/>
      <c r="AB283" s="576">
        <f t="shared" si="751"/>
        <v>0</v>
      </c>
      <c r="AC283" s="577">
        <f t="shared" si="751"/>
        <v>0</v>
      </c>
      <c r="AD283" s="576">
        <f t="shared" si="752"/>
        <v>141</v>
      </c>
      <c r="AE283" s="577">
        <f t="shared" si="752"/>
        <v>112</v>
      </c>
      <c r="AF283" s="576">
        <f t="shared" si="753"/>
        <v>141</v>
      </c>
      <c r="AG283" s="577">
        <f t="shared" si="753"/>
        <v>112</v>
      </c>
      <c r="AH283" s="574">
        <v>5.0999999999999996</v>
      </c>
      <c r="AI283" s="575">
        <v>5.2</v>
      </c>
      <c r="AJ283" s="576">
        <f t="shared" si="754"/>
        <v>601.79999999999995</v>
      </c>
      <c r="AK283" s="577">
        <f t="shared" si="754"/>
        <v>405.6</v>
      </c>
      <c r="AL283" s="574">
        <v>4.3</v>
      </c>
      <c r="AM283" s="575">
        <v>4.4000000000000004</v>
      </c>
      <c r="AN283" s="576">
        <f t="shared" si="755"/>
        <v>98.899999999999991</v>
      </c>
      <c r="AO283" s="577">
        <f t="shared" si="755"/>
        <v>149.60000000000002</v>
      </c>
      <c r="AP283" s="574"/>
      <c r="AQ283" s="575"/>
      <c r="AR283" s="576">
        <f t="shared" si="756"/>
        <v>0</v>
      </c>
      <c r="AS283" s="577">
        <f t="shared" si="756"/>
        <v>0</v>
      </c>
      <c r="AT283" s="576">
        <f t="shared" si="757"/>
        <v>4.9695035460992907</v>
      </c>
      <c r="AU283" s="577">
        <f t="shared" si="757"/>
        <v>4.9571428571428573</v>
      </c>
      <c r="AV283" s="576">
        <f t="shared" si="758"/>
        <v>700.69999999999993</v>
      </c>
      <c r="AW283" s="577">
        <f t="shared" si="758"/>
        <v>555.20000000000005</v>
      </c>
      <c r="AX283" s="574">
        <v>147.19999999999999</v>
      </c>
      <c r="AY283" s="575">
        <v>142.9</v>
      </c>
      <c r="AZ283" s="576">
        <f t="shared" si="759"/>
        <v>17369.599999999999</v>
      </c>
      <c r="BA283" s="577">
        <f t="shared" si="759"/>
        <v>11146.2</v>
      </c>
      <c r="BB283" s="574">
        <v>135.30000000000001</v>
      </c>
      <c r="BC283" s="575">
        <v>134.19999999999999</v>
      </c>
      <c r="BD283" s="576">
        <f t="shared" si="760"/>
        <v>3111.9</v>
      </c>
      <c r="BE283" s="577">
        <f t="shared" si="760"/>
        <v>4562.7999999999993</v>
      </c>
      <c r="BF283" s="574"/>
      <c r="BG283" s="575"/>
      <c r="BH283" s="576">
        <f t="shared" si="761"/>
        <v>0</v>
      </c>
      <c r="BI283" s="577">
        <f t="shared" si="761"/>
        <v>0</v>
      </c>
      <c r="BJ283" s="576">
        <f t="shared" si="762"/>
        <v>145.25886524822695</v>
      </c>
      <c r="BK283" s="577">
        <f t="shared" si="762"/>
        <v>140.25892857142858</v>
      </c>
      <c r="BL283" s="576">
        <f t="shared" si="763"/>
        <v>20481.5</v>
      </c>
      <c r="BM283" s="577">
        <f t="shared" si="763"/>
        <v>15709.000000000002</v>
      </c>
      <c r="BN283" s="574">
        <v>419</v>
      </c>
      <c r="BO283" s="575">
        <v>423</v>
      </c>
      <c r="BP283" s="576">
        <f t="shared" si="764"/>
        <v>419</v>
      </c>
      <c r="BQ283" s="577">
        <f t="shared" si="764"/>
        <v>423</v>
      </c>
      <c r="BR283" s="574">
        <v>68</v>
      </c>
      <c r="BS283" s="597">
        <v>105</v>
      </c>
      <c r="BT283" s="576">
        <f t="shared" si="765"/>
        <v>68</v>
      </c>
      <c r="BU283" s="577">
        <f t="shared" si="765"/>
        <v>105</v>
      </c>
      <c r="BV283" s="574"/>
      <c r="BW283" s="575"/>
      <c r="BX283" s="576">
        <f t="shared" si="766"/>
        <v>0</v>
      </c>
      <c r="BY283" s="577">
        <f t="shared" si="766"/>
        <v>0</v>
      </c>
      <c r="BZ283" s="576">
        <f t="shared" si="767"/>
        <v>487</v>
      </c>
      <c r="CA283" s="577">
        <f t="shared" si="767"/>
        <v>528</v>
      </c>
      <c r="CB283" s="576">
        <f t="shared" si="768"/>
        <v>487</v>
      </c>
      <c r="CC283" s="577">
        <f t="shared" si="768"/>
        <v>528</v>
      </c>
      <c r="CD283" s="574">
        <v>5.4</v>
      </c>
      <c r="CE283" s="575">
        <v>5.3</v>
      </c>
      <c r="CF283" s="576">
        <f t="shared" si="769"/>
        <v>2262.6000000000004</v>
      </c>
      <c r="CG283" s="577">
        <f t="shared" si="769"/>
        <v>2241.9</v>
      </c>
      <c r="CH283" s="574">
        <v>4.7</v>
      </c>
      <c r="CI283" s="575">
        <v>4.5999999999999996</v>
      </c>
      <c r="CJ283" s="576">
        <f t="shared" si="770"/>
        <v>319.60000000000002</v>
      </c>
      <c r="CK283" s="577">
        <f t="shared" si="770"/>
        <v>482.99999999999994</v>
      </c>
      <c r="CL283" s="574"/>
      <c r="CM283" s="575"/>
      <c r="CN283" s="576">
        <f t="shared" si="771"/>
        <v>0</v>
      </c>
      <c r="CO283" s="577">
        <f t="shared" si="771"/>
        <v>0</v>
      </c>
      <c r="CP283" s="576">
        <f t="shared" si="772"/>
        <v>5.3022587268993844</v>
      </c>
      <c r="CQ283" s="577">
        <f t="shared" si="772"/>
        <v>5.1607954545454549</v>
      </c>
      <c r="CR283" s="576">
        <f t="shared" si="773"/>
        <v>2582.2000000000003</v>
      </c>
      <c r="CS283" s="577">
        <f t="shared" si="773"/>
        <v>2724.9</v>
      </c>
      <c r="CT283" s="574">
        <v>151.9</v>
      </c>
      <c r="CU283" s="575">
        <v>149.6</v>
      </c>
      <c r="CV283" s="576">
        <f t="shared" si="774"/>
        <v>63646.100000000006</v>
      </c>
      <c r="CW283" s="577">
        <f t="shared" si="774"/>
        <v>63280.799999999996</v>
      </c>
      <c r="CX283" s="574">
        <v>147.30000000000001</v>
      </c>
      <c r="CY283" s="575">
        <v>145.4</v>
      </c>
      <c r="CZ283" s="576">
        <f t="shared" si="775"/>
        <v>10016.400000000001</v>
      </c>
      <c r="DA283" s="577">
        <f t="shared" si="775"/>
        <v>15267</v>
      </c>
      <c r="DB283" s="574"/>
      <c r="DC283" s="575"/>
      <c r="DD283" s="576">
        <f t="shared" si="776"/>
        <v>0</v>
      </c>
      <c r="DE283" s="577">
        <f t="shared" si="776"/>
        <v>0</v>
      </c>
      <c r="DF283" s="576">
        <f t="shared" si="777"/>
        <v>151.25770020533881</v>
      </c>
      <c r="DG283" s="577">
        <f t="shared" si="777"/>
        <v>148.76477272727271</v>
      </c>
      <c r="DH283" s="576">
        <f t="shared" si="778"/>
        <v>73662.5</v>
      </c>
      <c r="DI283" s="577">
        <f t="shared" si="778"/>
        <v>78547.799999999988</v>
      </c>
      <c r="DJ283" s="576">
        <f t="shared" si="779"/>
        <v>628</v>
      </c>
      <c r="DK283" s="577">
        <f t="shared" si="779"/>
        <v>640</v>
      </c>
      <c r="DL283" s="576">
        <f t="shared" si="779"/>
        <v>628</v>
      </c>
      <c r="DM283" s="577">
        <f t="shared" si="779"/>
        <v>640</v>
      </c>
      <c r="DN283" s="576">
        <f t="shared" si="780"/>
        <v>5.227547770700637</v>
      </c>
      <c r="DO283" s="577">
        <f t="shared" si="780"/>
        <v>5.1251562500000007</v>
      </c>
      <c r="DP283" s="576">
        <f t="shared" si="781"/>
        <v>3282.9</v>
      </c>
      <c r="DQ283" s="577">
        <f t="shared" si="781"/>
        <v>3280.1000000000004</v>
      </c>
      <c r="DR283" s="576">
        <f t="shared" si="782"/>
        <v>149.91082802547771</v>
      </c>
      <c r="DS283" s="577">
        <f t="shared" si="782"/>
        <v>147.27624999999998</v>
      </c>
      <c r="DT283" s="576">
        <f t="shared" si="783"/>
        <v>94144</v>
      </c>
      <c r="DU283" s="577">
        <f t="shared" si="783"/>
        <v>94256.799999999988</v>
      </c>
      <c r="DV283" s="574">
        <v>362</v>
      </c>
      <c r="DW283" s="575">
        <v>317</v>
      </c>
      <c r="DX283" s="576">
        <f t="shared" si="784"/>
        <v>362</v>
      </c>
      <c r="DY283" s="577">
        <f t="shared" si="784"/>
        <v>317</v>
      </c>
      <c r="DZ283" s="574">
        <v>83</v>
      </c>
      <c r="EA283" s="575">
        <v>91</v>
      </c>
      <c r="EB283" s="576">
        <f t="shared" si="785"/>
        <v>83</v>
      </c>
      <c r="EC283" s="577">
        <f t="shared" si="785"/>
        <v>91</v>
      </c>
      <c r="ED283" s="574"/>
      <c r="EE283" s="575"/>
      <c r="EF283" s="576">
        <f t="shared" si="786"/>
        <v>0</v>
      </c>
      <c r="EG283" s="577">
        <f t="shared" si="786"/>
        <v>0</v>
      </c>
      <c r="EH283" s="576">
        <f t="shared" si="787"/>
        <v>445</v>
      </c>
      <c r="EI283" s="577">
        <f t="shared" si="787"/>
        <v>408</v>
      </c>
      <c r="EJ283" s="576">
        <f t="shared" si="788"/>
        <v>445</v>
      </c>
      <c r="EK283" s="577">
        <f t="shared" si="788"/>
        <v>408</v>
      </c>
      <c r="EL283" s="574">
        <v>3.6</v>
      </c>
      <c r="EM283" s="575">
        <v>3.8</v>
      </c>
      <c r="EN283" s="576">
        <f t="shared" si="789"/>
        <v>1303.2</v>
      </c>
      <c r="EO283" s="577">
        <f t="shared" si="789"/>
        <v>1204.5999999999999</v>
      </c>
      <c r="EP283" s="574">
        <v>3.4</v>
      </c>
      <c r="EQ283" s="575">
        <v>3.4</v>
      </c>
      <c r="ER283" s="576">
        <f t="shared" si="790"/>
        <v>282.2</v>
      </c>
      <c r="ES283" s="577">
        <f t="shared" si="790"/>
        <v>309.39999999999998</v>
      </c>
      <c r="ET283" s="574"/>
      <c r="EU283" s="575"/>
      <c r="EV283" s="576">
        <f t="shared" si="791"/>
        <v>0</v>
      </c>
      <c r="EW283" s="577">
        <f t="shared" si="791"/>
        <v>0</v>
      </c>
      <c r="EX283" s="576">
        <f t="shared" si="792"/>
        <v>3.5626966292134834</v>
      </c>
      <c r="EY283" s="577">
        <f t="shared" si="792"/>
        <v>3.7107843137254903</v>
      </c>
      <c r="EZ283" s="576">
        <f t="shared" si="793"/>
        <v>1585.4</v>
      </c>
      <c r="FA283" s="577">
        <f t="shared" si="793"/>
        <v>1514</v>
      </c>
      <c r="FB283" s="574">
        <v>96.2</v>
      </c>
      <c r="FC283" s="575">
        <v>100.8</v>
      </c>
      <c r="FD283" s="576">
        <f t="shared" si="794"/>
        <v>34824.400000000001</v>
      </c>
      <c r="FE283" s="577">
        <f t="shared" si="794"/>
        <v>31953.599999999999</v>
      </c>
      <c r="FF283" s="574">
        <v>80.7</v>
      </c>
      <c r="FG283" s="575">
        <v>84.2</v>
      </c>
      <c r="FH283" s="576">
        <f t="shared" si="795"/>
        <v>6698.1</v>
      </c>
      <c r="FI283" s="577">
        <f t="shared" si="795"/>
        <v>7662.2</v>
      </c>
      <c r="FJ283" s="574"/>
      <c r="FK283" s="575"/>
      <c r="FL283" s="576">
        <f t="shared" si="796"/>
        <v>0</v>
      </c>
      <c r="FM283" s="577">
        <f t="shared" si="796"/>
        <v>0</v>
      </c>
      <c r="FN283" s="576">
        <f t="shared" si="797"/>
        <v>93.30898876404494</v>
      </c>
      <c r="FO283" s="577">
        <f t="shared" si="797"/>
        <v>97.097549019607825</v>
      </c>
      <c r="FP283" s="576">
        <f t="shared" si="798"/>
        <v>41522.5</v>
      </c>
      <c r="FQ283" s="577">
        <f t="shared" si="798"/>
        <v>39615.799999999996</v>
      </c>
      <c r="FR283" s="574">
        <v>33</v>
      </c>
      <c r="FS283" s="575">
        <v>44</v>
      </c>
      <c r="FT283" s="576">
        <f t="shared" si="799"/>
        <v>33</v>
      </c>
      <c r="FU283" s="577">
        <f t="shared" si="799"/>
        <v>44</v>
      </c>
      <c r="FV283" s="574">
        <v>4.8</v>
      </c>
      <c r="FW283" s="575">
        <v>4.8</v>
      </c>
      <c r="FX283" s="576">
        <f t="shared" si="800"/>
        <v>158.4</v>
      </c>
      <c r="FY283" s="577">
        <f t="shared" si="800"/>
        <v>211.2</v>
      </c>
      <c r="FZ283" s="574">
        <v>83.2</v>
      </c>
      <c r="GA283" s="575">
        <v>82.2</v>
      </c>
      <c r="GB283" s="576">
        <f t="shared" si="801"/>
        <v>2745.6</v>
      </c>
      <c r="GC283" s="577">
        <f t="shared" si="801"/>
        <v>3616.8</v>
      </c>
      <c r="GD283" s="576">
        <f t="shared" si="802"/>
        <v>899</v>
      </c>
      <c r="GE283" s="577">
        <f t="shared" si="802"/>
        <v>818</v>
      </c>
      <c r="GF283" s="576">
        <f t="shared" si="802"/>
        <v>899</v>
      </c>
      <c r="GG283" s="577">
        <f t="shared" si="802"/>
        <v>818</v>
      </c>
      <c r="GH283" s="576">
        <f t="shared" si="803"/>
        <v>4167.6000000000004</v>
      </c>
      <c r="GI283" s="577">
        <f t="shared" si="803"/>
        <v>3852.1</v>
      </c>
      <c r="GJ283" s="576">
        <f t="shared" si="804"/>
        <v>115840.1</v>
      </c>
      <c r="GK283" s="577">
        <f t="shared" si="804"/>
        <v>106380.6</v>
      </c>
      <c r="GL283" s="576">
        <f t="shared" si="805"/>
        <v>174</v>
      </c>
      <c r="GM283" s="577">
        <f t="shared" si="805"/>
        <v>230</v>
      </c>
      <c r="GN283" s="576">
        <f t="shared" si="805"/>
        <v>174</v>
      </c>
      <c r="GO283" s="577">
        <f t="shared" si="805"/>
        <v>230</v>
      </c>
      <c r="GP283" s="576">
        <f t="shared" si="806"/>
        <v>700.7</v>
      </c>
      <c r="GQ283" s="577">
        <f t="shared" si="806"/>
        <v>941.99999999999989</v>
      </c>
      <c r="GR283" s="576">
        <f t="shared" si="807"/>
        <v>19826.400000000001</v>
      </c>
      <c r="GS283" s="577">
        <f t="shared" si="807"/>
        <v>27492</v>
      </c>
      <c r="GT283" s="576">
        <f t="shared" si="808"/>
        <v>1073</v>
      </c>
      <c r="GU283" s="577">
        <f t="shared" si="808"/>
        <v>1048</v>
      </c>
      <c r="GV283" s="576">
        <f t="shared" si="808"/>
        <v>1073</v>
      </c>
      <c r="GW283" s="577">
        <f t="shared" si="808"/>
        <v>1048</v>
      </c>
      <c r="GX283" s="576">
        <f t="shared" si="809"/>
        <v>4868.3</v>
      </c>
      <c r="GY283" s="577">
        <f t="shared" si="809"/>
        <v>4794.0999999999995</v>
      </c>
      <c r="GZ283" s="576">
        <f t="shared" si="809"/>
        <v>135666.5</v>
      </c>
      <c r="HA283" s="577">
        <f t="shared" si="809"/>
        <v>133872.6</v>
      </c>
      <c r="HB283" s="576">
        <f t="shared" si="810"/>
        <v>0</v>
      </c>
      <c r="HC283" s="577">
        <f t="shared" si="810"/>
        <v>0</v>
      </c>
      <c r="HD283" s="576">
        <f t="shared" si="810"/>
        <v>0</v>
      </c>
      <c r="HE283" s="577">
        <f t="shared" si="810"/>
        <v>0</v>
      </c>
      <c r="HF283" s="576" t="str">
        <f t="shared" si="811"/>
        <v/>
      </c>
      <c r="HG283" s="577" t="str">
        <f t="shared" si="811"/>
        <v/>
      </c>
      <c r="HH283" s="576" t="str">
        <f t="shared" si="812"/>
        <v/>
      </c>
      <c r="HI283" s="577" t="str">
        <f t="shared" si="812"/>
        <v/>
      </c>
      <c r="HJ283" s="576">
        <f t="shared" si="813"/>
        <v>5026.7</v>
      </c>
      <c r="HK283" s="577">
        <f t="shared" si="813"/>
        <v>5005.3</v>
      </c>
      <c r="HL283" s="576">
        <f t="shared" si="814"/>
        <v>138412.1</v>
      </c>
      <c r="HM283" s="577">
        <f t="shared" si="814"/>
        <v>137489.39999999997</v>
      </c>
    </row>
    <row r="284" spans="1:221" s="26" customFormat="1" ht="15" customHeight="1">
      <c r="A284" s="594" t="s">
        <v>638</v>
      </c>
      <c r="B284" s="595" t="s">
        <v>653</v>
      </c>
      <c r="C284" s="599"/>
      <c r="D284" s="10">
        <v>227881</v>
      </c>
      <c r="E284" s="10">
        <v>3</v>
      </c>
      <c r="F284" s="574">
        <v>3747</v>
      </c>
      <c r="G284" s="575">
        <v>3905</v>
      </c>
      <c r="H284" s="574">
        <v>1</v>
      </c>
      <c r="I284" s="575">
        <v>1</v>
      </c>
      <c r="J284" s="576">
        <f t="shared" si="747"/>
        <v>3746</v>
      </c>
      <c r="K284" s="577">
        <f t="shared" si="747"/>
        <v>3904</v>
      </c>
      <c r="L284" s="574"/>
      <c r="M284" s="575"/>
      <c r="N284" s="576">
        <f t="shared" si="748"/>
        <v>3746</v>
      </c>
      <c r="O284" s="577">
        <f t="shared" si="748"/>
        <v>3904</v>
      </c>
      <c r="P284" s="576">
        <f t="shared" si="748"/>
        <v>3746</v>
      </c>
      <c r="Q284" s="577">
        <f t="shared" si="748"/>
        <v>3904</v>
      </c>
      <c r="R284" s="574">
        <v>532</v>
      </c>
      <c r="S284" s="575">
        <v>549</v>
      </c>
      <c r="T284" s="576">
        <f t="shared" si="749"/>
        <v>532</v>
      </c>
      <c r="U284" s="577">
        <f t="shared" si="749"/>
        <v>549</v>
      </c>
      <c r="V284" s="574">
        <v>18</v>
      </c>
      <c r="W284" s="575">
        <v>20</v>
      </c>
      <c r="X284" s="576">
        <f t="shared" si="750"/>
        <v>18</v>
      </c>
      <c r="Y284" s="577">
        <f t="shared" si="750"/>
        <v>20</v>
      </c>
      <c r="Z284" s="574"/>
      <c r="AA284" s="575"/>
      <c r="AB284" s="576">
        <f t="shared" si="751"/>
        <v>0</v>
      </c>
      <c r="AC284" s="577">
        <f t="shared" si="751"/>
        <v>0</v>
      </c>
      <c r="AD284" s="576">
        <f t="shared" si="752"/>
        <v>550</v>
      </c>
      <c r="AE284" s="577">
        <f t="shared" si="752"/>
        <v>569</v>
      </c>
      <c r="AF284" s="576">
        <f t="shared" si="753"/>
        <v>550</v>
      </c>
      <c r="AG284" s="577">
        <f t="shared" si="753"/>
        <v>569</v>
      </c>
      <c r="AH284" s="574">
        <v>4.3</v>
      </c>
      <c r="AI284" s="575">
        <v>4.3</v>
      </c>
      <c r="AJ284" s="576">
        <f t="shared" si="754"/>
        <v>2287.6</v>
      </c>
      <c r="AK284" s="577">
        <f t="shared" si="754"/>
        <v>2360.6999999999998</v>
      </c>
      <c r="AL284" s="574">
        <v>4.4000000000000004</v>
      </c>
      <c r="AM284" s="575">
        <v>3.8</v>
      </c>
      <c r="AN284" s="576">
        <f t="shared" si="755"/>
        <v>79.2</v>
      </c>
      <c r="AO284" s="577">
        <f t="shared" si="755"/>
        <v>76</v>
      </c>
      <c r="AP284" s="574"/>
      <c r="AQ284" s="575"/>
      <c r="AR284" s="576">
        <f t="shared" si="756"/>
        <v>0</v>
      </c>
      <c r="AS284" s="577">
        <f t="shared" si="756"/>
        <v>0</v>
      </c>
      <c r="AT284" s="576">
        <f t="shared" si="757"/>
        <v>4.3032727272727271</v>
      </c>
      <c r="AU284" s="577">
        <f t="shared" si="757"/>
        <v>4.2824253075571175</v>
      </c>
      <c r="AV284" s="576">
        <f t="shared" si="758"/>
        <v>2366.7999999999997</v>
      </c>
      <c r="AW284" s="577">
        <f t="shared" si="758"/>
        <v>2436.6999999999998</v>
      </c>
      <c r="AX284" s="574">
        <v>118.6</v>
      </c>
      <c r="AY284" s="575">
        <v>117.9</v>
      </c>
      <c r="AZ284" s="576">
        <f t="shared" si="759"/>
        <v>63095.199999999997</v>
      </c>
      <c r="BA284" s="577">
        <f t="shared" si="759"/>
        <v>64727.100000000006</v>
      </c>
      <c r="BB284" s="574">
        <v>115.7</v>
      </c>
      <c r="BC284" s="575">
        <v>113.7</v>
      </c>
      <c r="BD284" s="576">
        <f t="shared" si="760"/>
        <v>2082.6</v>
      </c>
      <c r="BE284" s="577">
        <f t="shared" si="760"/>
        <v>2274</v>
      </c>
      <c r="BF284" s="574"/>
      <c r="BG284" s="575"/>
      <c r="BH284" s="576">
        <f t="shared" si="761"/>
        <v>0</v>
      </c>
      <c r="BI284" s="577">
        <f t="shared" si="761"/>
        <v>0</v>
      </c>
      <c r="BJ284" s="576">
        <f t="shared" si="762"/>
        <v>118.5050909090909</v>
      </c>
      <c r="BK284" s="577">
        <f t="shared" si="762"/>
        <v>117.7523725834798</v>
      </c>
      <c r="BL284" s="576">
        <f t="shared" si="763"/>
        <v>65177.799999999996</v>
      </c>
      <c r="BM284" s="577">
        <f t="shared" si="763"/>
        <v>67001.100000000006</v>
      </c>
      <c r="BN284" s="574">
        <v>722</v>
      </c>
      <c r="BO284" s="575">
        <v>837</v>
      </c>
      <c r="BP284" s="576">
        <f t="shared" si="764"/>
        <v>722</v>
      </c>
      <c r="BQ284" s="577">
        <f t="shared" si="764"/>
        <v>837</v>
      </c>
      <c r="BR284" s="574">
        <v>24</v>
      </c>
      <c r="BS284" s="597">
        <v>47</v>
      </c>
      <c r="BT284" s="576">
        <f t="shared" si="765"/>
        <v>24</v>
      </c>
      <c r="BU284" s="577">
        <f t="shared" si="765"/>
        <v>47</v>
      </c>
      <c r="BV284" s="574"/>
      <c r="BW284" s="575"/>
      <c r="BX284" s="576">
        <f t="shared" si="766"/>
        <v>0</v>
      </c>
      <c r="BY284" s="577">
        <f t="shared" si="766"/>
        <v>0</v>
      </c>
      <c r="BZ284" s="576">
        <f t="shared" si="767"/>
        <v>746</v>
      </c>
      <c r="CA284" s="577">
        <f t="shared" si="767"/>
        <v>884</v>
      </c>
      <c r="CB284" s="576">
        <f t="shared" si="768"/>
        <v>746</v>
      </c>
      <c r="CC284" s="577">
        <f t="shared" si="768"/>
        <v>884</v>
      </c>
      <c r="CD284" s="574">
        <v>4.8</v>
      </c>
      <c r="CE284" s="575">
        <v>4.8</v>
      </c>
      <c r="CF284" s="576">
        <f t="shared" si="769"/>
        <v>3465.6</v>
      </c>
      <c r="CG284" s="577">
        <f t="shared" si="769"/>
        <v>4017.6</v>
      </c>
      <c r="CH284" s="574">
        <v>5</v>
      </c>
      <c r="CI284" s="575">
        <v>4.8</v>
      </c>
      <c r="CJ284" s="576">
        <f t="shared" si="770"/>
        <v>120</v>
      </c>
      <c r="CK284" s="577">
        <f t="shared" si="770"/>
        <v>225.6</v>
      </c>
      <c r="CL284" s="574"/>
      <c r="CM284" s="575"/>
      <c r="CN284" s="576">
        <f t="shared" si="771"/>
        <v>0</v>
      </c>
      <c r="CO284" s="577">
        <f t="shared" si="771"/>
        <v>0</v>
      </c>
      <c r="CP284" s="576">
        <f t="shared" si="772"/>
        <v>4.8064343163538874</v>
      </c>
      <c r="CQ284" s="577">
        <f t="shared" si="772"/>
        <v>4.8</v>
      </c>
      <c r="CR284" s="576">
        <f t="shared" si="773"/>
        <v>3585.6</v>
      </c>
      <c r="CS284" s="577">
        <f t="shared" si="773"/>
        <v>4243.2</v>
      </c>
      <c r="CT284" s="574">
        <v>132.1</v>
      </c>
      <c r="CU284" s="575">
        <v>131.9</v>
      </c>
      <c r="CV284" s="576">
        <f t="shared" si="774"/>
        <v>95376.2</v>
      </c>
      <c r="CW284" s="577">
        <f t="shared" si="774"/>
        <v>110400.3</v>
      </c>
      <c r="CX284" s="574">
        <v>134.1</v>
      </c>
      <c r="CY284" s="575">
        <v>135.19999999999999</v>
      </c>
      <c r="CZ284" s="576">
        <f t="shared" si="775"/>
        <v>3218.3999999999996</v>
      </c>
      <c r="DA284" s="577">
        <f t="shared" si="775"/>
        <v>6354.4</v>
      </c>
      <c r="DB284" s="574"/>
      <c r="DC284" s="575"/>
      <c r="DD284" s="576">
        <f t="shared" si="776"/>
        <v>0</v>
      </c>
      <c r="DE284" s="577">
        <f t="shared" si="776"/>
        <v>0</v>
      </c>
      <c r="DF284" s="576">
        <f t="shared" si="777"/>
        <v>132.16434316353886</v>
      </c>
      <c r="DG284" s="577">
        <f t="shared" si="777"/>
        <v>132.07545248868777</v>
      </c>
      <c r="DH284" s="576">
        <f t="shared" si="778"/>
        <v>98594.599999999991</v>
      </c>
      <c r="DI284" s="577">
        <f t="shared" si="778"/>
        <v>116754.7</v>
      </c>
      <c r="DJ284" s="576">
        <f t="shared" si="779"/>
        <v>1296</v>
      </c>
      <c r="DK284" s="577">
        <f t="shared" si="779"/>
        <v>1453</v>
      </c>
      <c r="DL284" s="576">
        <f t="shared" si="779"/>
        <v>1296</v>
      </c>
      <c r="DM284" s="577">
        <f t="shared" si="779"/>
        <v>1453</v>
      </c>
      <c r="DN284" s="576">
        <f t="shared" si="780"/>
        <v>4.5929012345679006</v>
      </c>
      <c r="DO284" s="577">
        <f t="shared" si="780"/>
        <v>4.5973158981417752</v>
      </c>
      <c r="DP284" s="576">
        <f t="shared" si="781"/>
        <v>5952.3999999999987</v>
      </c>
      <c r="DQ284" s="577">
        <f t="shared" si="781"/>
        <v>6679.9</v>
      </c>
      <c r="DR284" s="576">
        <f t="shared" si="782"/>
        <v>126.36759259259259</v>
      </c>
      <c r="DS284" s="577">
        <f t="shared" si="782"/>
        <v>126.46648313833447</v>
      </c>
      <c r="DT284" s="576">
        <f t="shared" si="783"/>
        <v>163772.4</v>
      </c>
      <c r="DU284" s="577">
        <f t="shared" si="783"/>
        <v>183755.8</v>
      </c>
      <c r="DV284" s="574">
        <v>1707</v>
      </c>
      <c r="DW284" s="575">
        <v>1667</v>
      </c>
      <c r="DX284" s="576">
        <f t="shared" si="784"/>
        <v>1707</v>
      </c>
      <c r="DY284" s="577">
        <f t="shared" si="784"/>
        <v>1667</v>
      </c>
      <c r="DZ284" s="574">
        <v>602</v>
      </c>
      <c r="EA284" s="575">
        <v>650</v>
      </c>
      <c r="EB284" s="576">
        <f t="shared" si="785"/>
        <v>602</v>
      </c>
      <c r="EC284" s="577">
        <f t="shared" si="785"/>
        <v>650</v>
      </c>
      <c r="ED284" s="574"/>
      <c r="EE284" s="575"/>
      <c r="EF284" s="576">
        <f t="shared" si="786"/>
        <v>0</v>
      </c>
      <c r="EG284" s="577">
        <f t="shared" si="786"/>
        <v>0</v>
      </c>
      <c r="EH284" s="576">
        <f t="shared" si="787"/>
        <v>2309</v>
      </c>
      <c r="EI284" s="577">
        <f t="shared" si="787"/>
        <v>2317</v>
      </c>
      <c r="EJ284" s="576">
        <f t="shared" si="788"/>
        <v>2309</v>
      </c>
      <c r="EK284" s="577">
        <f t="shared" si="788"/>
        <v>2317</v>
      </c>
      <c r="EL284" s="574">
        <v>3.2</v>
      </c>
      <c r="EM284" s="575">
        <v>3.3</v>
      </c>
      <c r="EN284" s="576">
        <f t="shared" si="789"/>
        <v>5462.4000000000005</v>
      </c>
      <c r="EO284" s="577">
        <f t="shared" si="789"/>
        <v>5501.0999999999995</v>
      </c>
      <c r="EP284" s="574">
        <v>3.3</v>
      </c>
      <c r="EQ284" s="575">
        <v>3.4</v>
      </c>
      <c r="ER284" s="576">
        <f t="shared" si="790"/>
        <v>1986.6</v>
      </c>
      <c r="ES284" s="577">
        <f t="shared" si="790"/>
        <v>2210</v>
      </c>
      <c r="ET284" s="574"/>
      <c r="EU284" s="575"/>
      <c r="EV284" s="576">
        <f t="shared" si="791"/>
        <v>0</v>
      </c>
      <c r="EW284" s="577">
        <f t="shared" si="791"/>
        <v>0</v>
      </c>
      <c r="EX284" s="576">
        <f t="shared" si="792"/>
        <v>3.2260718925941965</v>
      </c>
      <c r="EY284" s="577">
        <f t="shared" si="792"/>
        <v>3.328053517479499</v>
      </c>
      <c r="EZ284" s="576">
        <f t="shared" si="793"/>
        <v>7449</v>
      </c>
      <c r="FA284" s="577">
        <f t="shared" si="793"/>
        <v>7711.0999999999995</v>
      </c>
      <c r="FB284" s="574">
        <v>86.6</v>
      </c>
      <c r="FC284" s="575">
        <v>86.8</v>
      </c>
      <c r="FD284" s="576">
        <f t="shared" si="794"/>
        <v>147826.19999999998</v>
      </c>
      <c r="FE284" s="577">
        <f t="shared" si="794"/>
        <v>144695.6</v>
      </c>
      <c r="FF284" s="574">
        <v>74.2</v>
      </c>
      <c r="FG284" s="575">
        <v>74.5</v>
      </c>
      <c r="FH284" s="576">
        <f t="shared" si="795"/>
        <v>44668.4</v>
      </c>
      <c r="FI284" s="577">
        <f t="shared" si="795"/>
        <v>48425</v>
      </c>
      <c r="FJ284" s="574"/>
      <c r="FK284" s="575"/>
      <c r="FL284" s="576">
        <f t="shared" si="796"/>
        <v>0</v>
      </c>
      <c r="FM284" s="577">
        <f t="shared" si="796"/>
        <v>0</v>
      </c>
      <c r="FN284" s="576">
        <f t="shared" si="797"/>
        <v>83.36708531831961</v>
      </c>
      <c r="FO284" s="577">
        <f t="shared" si="797"/>
        <v>83.349417350021582</v>
      </c>
      <c r="FP284" s="576">
        <f t="shared" si="798"/>
        <v>192494.59999999998</v>
      </c>
      <c r="FQ284" s="577">
        <f t="shared" si="798"/>
        <v>193120.6</v>
      </c>
      <c r="FR284" s="574">
        <v>141</v>
      </c>
      <c r="FS284" s="575">
        <v>134</v>
      </c>
      <c r="FT284" s="576">
        <f t="shared" si="799"/>
        <v>141</v>
      </c>
      <c r="FU284" s="577">
        <f t="shared" si="799"/>
        <v>134</v>
      </c>
      <c r="FV284" s="574">
        <v>4.0999999999999996</v>
      </c>
      <c r="FW284" s="575">
        <v>4.2</v>
      </c>
      <c r="FX284" s="576">
        <f t="shared" si="800"/>
        <v>578.09999999999991</v>
      </c>
      <c r="FY284" s="577">
        <f t="shared" si="800"/>
        <v>562.80000000000007</v>
      </c>
      <c r="FZ284" s="574">
        <v>64.400000000000006</v>
      </c>
      <c r="GA284" s="575">
        <v>63.3</v>
      </c>
      <c r="GB284" s="576">
        <f t="shared" si="801"/>
        <v>9080.4000000000015</v>
      </c>
      <c r="GC284" s="577">
        <f t="shared" si="801"/>
        <v>8482.1999999999989</v>
      </c>
      <c r="GD284" s="576">
        <f t="shared" si="802"/>
        <v>2961</v>
      </c>
      <c r="GE284" s="577">
        <f t="shared" si="802"/>
        <v>3053</v>
      </c>
      <c r="GF284" s="576">
        <f t="shared" si="802"/>
        <v>2961</v>
      </c>
      <c r="GG284" s="577">
        <f t="shared" si="802"/>
        <v>3053</v>
      </c>
      <c r="GH284" s="576">
        <f t="shared" si="803"/>
        <v>11215.6</v>
      </c>
      <c r="GI284" s="577">
        <f t="shared" si="803"/>
        <v>11879.399999999998</v>
      </c>
      <c r="GJ284" s="576">
        <f t="shared" si="804"/>
        <v>306297.59999999998</v>
      </c>
      <c r="GK284" s="577">
        <f t="shared" si="804"/>
        <v>319823</v>
      </c>
      <c r="GL284" s="576">
        <f t="shared" si="805"/>
        <v>644</v>
      </c>
      <c r="GM284" s="577">
        <f t="shared" si="805"/>
        <v>717</v>
      </c>
      <c r="GN284" s="576">
        <f t="shared" si="805"/>
        <v>644</v>
      </c>
      <c r="GO284" s="577">
        <f t="shared" si="805"/>
        <v>717</v>
      </c>
      <c r="GP284" s="576">
        <f t="shared" si="806"/>
        <v>2185.7999999999997</v>
      </c>
      <c r="GQ284" s="577">
        <f t="shared" si="806"/>
        <v>2511.6</v>
      </c>
      <c r="GR284" s="576">
        <f t="shared" si="807"/>
        <v>49969.4</v>
      </c>
      <c r="GS284" s="577">
        <f t="shared" si="807"/>
        <v>57053.4</v>
      </c>
      <c r="GT284" s="576">
        <f t="shared" si="808"/>
        <v>3605</v>
      </c>
      <c r="GU284" s="577">
        <f t="shared" si="808"/>
        <v>3770</v>
      </c>
      <c r="GV284" s="576">
        <f t="shared" si="808"/>
        <v>3605</v>
      </c>
      <c r="GW284" s="577">
        <f t="shared" si="808"/>
        <v>3770</v>
      </c>
      <c r="GX284" s="576">
        <f t="shared" si="809"/>
        <v>13401.4</v>
      </c>
      <c r="GY284" s="577">
        <f t="shared" si="809"/>
        <v>14390.999999999998</v>
      </c>
      <c r="GZ284" s="576">
        <f t="shared" si="809"/>
        <v>356267</v>
      </c>
      <c r="HA284" s="577">
        <f t="shared" si="809"/>
        <v>376876.4</v>
      </c>
      <c r="HB284" s="576">
        <f t="shared" si="810"/>
        <v>0</v>
      </c>
      <c r="HC284" s="577">
        <f t="shared" si="810"/>
        <v>0</v>
      </c>
      <c r="HD284" s="576">
        <f t="shared" si="810"/>
        <v>0</v>
      </c>
      <c r="HE284" s="577">
        <f t="shared" si="810"/>
        <v>0</v>
      </c>
      <c r="HF284" s="576" t="str">
        <f t="shared" si="811"/>
        <v/>
      </c>
      <c r="HG284" s="577" t="str">
        <f t="shared" si="811"/>
        <v/>
      </c>
      <c r="HH284" s="576" t="str">
        <f t="shared" si="812"/>
        <v/>
      </c>
      <c r="HI284" s="577" t="str">
        <f t="shared" si="812"/>
        <v/>
      </c>
      <c r="HJ284" s="576">
        <f t="shared" si="813"/>
        <v>13979.499999999998</v>
      </c>
      <c r="HK284" s="577">
        <f t="shared" si="813"/>
        <v>14953.8</v>
      </c>
      <c r="HL284" s="576">
        <f t="shared" si="814"/>
        <v>365347.4</v>
      </c>
      <c r="HM284" s="577">
        <f t="shared" si="814"/>
        <v>385358.60000000003</v>
      </c>
    </row>
    <row r="285" spans="1:221" s="26" customFormat="1" ht="15" customHeight="1">
      <c r="A285" s="594" t="s">
        <v>638</v>
      </c>
      <c r="B285" s="595" t="s">
        <v>654</v>
      </c>
      <c r="C285" s="599"/>
      <c r="D285" s="10">
        <v>228431</v>
      </c>
      <c r="E285" s="10">
        <v>3</v>
      </c>
      <c r="F285" s="574">
        <v>2176</v>
      </c>
      <c r="G285" s="575">
        <v>2181</v>
      </c>
      <c r="H285" s="574">
        <v>0</v>
      </c>
      <c r="I285" s="575">
        <v>0</v>
      </c>
      <c r="J285" s="576">
        <f t="shared" si="747"/>
        <v>2176</v>
      </c>
      <c r="K285" s="577">
        <f t="shared" si="747"/>
        <v>2181</v>
      </c>
      <c r="L285" s="574"/>
      <c r="M285" s="575"/>
      <c r="N285" s="576">
        <f t="shared" si="748"/>
        <v>2176</v>
      </c>
      <c r="O285" s="577">
        <f t="shared" si="748"/>
        <v>2181</v>
      </c>
      <c r="P285" s="576">
        <f t="shared" si="748"/>
        <v>2176</v>
      </c>
      <c r="Q285" s="577">
        <f t="shared" si="748"/>
        <v>2181</v>
      </c>
      <c r="R285" s="574">
        <v>519</v>
      </c>
      <c r="S285" s="575">
        <v>537</v>
      </c>
      <c r="T285" s="576">
        <f t="shared" si="749"/>
        <v>519</v>
      </c>
      <c r="U285" s="577">
        <f t="shared" si="749"/>
        <v>537</v>
      </c>
      <c r="V285" s="574">
        <v>33</v>
      </c>
      <c r="W285" s="575">
        <v>25</v>
      </c>
      <c r="X285" s="576">
        <f t="shared" si="750"/>
        <v>33</v>
      </c>
      <c r="Y285" s="577">
        <f t="shared" si="750"/>
        <v>25</v>
      </c>
      <c r="Z285" s="574"/>
      <c r="AA285" s="575"/>
      <c r="AB285" s="576">
        <f t="shared" si="751"/>
        <v>0</v>
      </c>
      <c r="AC285" s="577">
        <f t="shared" si="751"/>
        <v>0</v>
      </c>
      <c r="AD285" s="576">
        <f t="shared" si="752"/>
        <v>552</v>
      </c>
      <c r="AE285" s="577">
        <f t="shared" si="752"/>
        <v>562</v>
      </c>
      <c r="AF285" s="576">
        <f t="shared" si="753"/>
        <v>552</v>
      </c>
      <c r="AG285" s="577">
        <f t="shared" si="753"/>
        <v>562</v>
      </c>
      <c r="AH285" s="574">
        <v>4.2</v>
      </c>
      <c r="AI285" s="575">
        <v>4.3</v>
      </c>
      <c r="AJ285" s="576">
        <f t="shared" si="754"/>
        <v>2179.8000000000002</v>
      </c>
      <c r="AK285" s="577">
        <f t="shared" si="754"/>
        <v>2309.1</v>
      </c>
      <c r="AL285" s="574">
        <v>4.7</v>
      </c>
      <c r="AM285" s="575">
        <v>4.5</v>
      </c>
      <c r="AN285" s="576">
        <f t="shared" si="755"/>
        <v>155.1</v>
      </c>
      <c r="AO285" s="577">
        <f t="shared" si="755"/>
        <v>112.5</v>
      </c>
      <c r="AP285" s="574"/>
      <c r="AQ285" s="575"/>
      <c r="AR285" s="576">
        <f t="shared" si="756"/>
        <v>0</v>
      </c>
      <c r="AS285" s="577">
        <f t="shared" si="756"/>
        <v>0</v>
      </c>
      <c r="AT285" s="576">
        <f t="shared" si="757"/>
        <v>4.2298913043478263</v>
      </c>
      <c r="AU285" s="577">
        <f t="shared" si="757"/>
        <v>4.3088967971530243</v>
      </c>
      <c r="AV285" s="576">
        <f t="shared" si="758"/>
        <v>2334.9</v>
      </c>
      <c r="AW285" s="577">
        <f t="shared" si="758"/>
        <v>2421.5999999999995</v>
      </c>
      <c r="AX285" s="574">
        <v>116</v>
      </c>
      <c r="AY285" s="575">
        <v>115.6</v>
      </c>
      <c r="AZ285" s="576">
        <f t="shared" si="759"/>
        <v>60204</v>
      </c>
      <c r="BA285" s="577">
        <f t="shared" si="759"/>
        <v>62077.2</v>
      </c>
      <c r="BB285" s="574">
        <v>127.8</v>
      </c>
      <c r="BC285" s="575">
        <v>124.3</v>
      </c>
      <c r="BD285" s="576">
        <f t="shared" si="760"/>
        <v>4217.3999999999996</v>
      </c>
      <c r="BE285" s="577">
        <f t="shared" si="760"/>
        <v>3107.5</v>
      </c>
      <c r="BF285" s="574"/>
      <c r="BG285" s="575"/>
      <c r="BH285" s="576">
        <f t="shared" si="761"/>
        <v>0</v>
      </c>
      <c r="BI285" s="577">
        <f t="shared" si="761"/>
        <v>0</v>
      </c>
      <c r="BJ285" s="576">
        <f t="shared" si="762"/>
        <v>116.70543478260871</v>
      </c>
      <c r="BK285" s="577">
        <f t="shared" si="762"/>
        <v>115.98701067615657</v>
      </c>
      <c r="BL285" s="576">
        <f t="shared" si="763"/>
        <v>64421.400000000009</v>
      </c>
      <c r="BM285" s="577">
        <f t="shared" si="763"/>
        <v>65184.7</v>
      </c>
      <c r="BN285" s="574">
        <v>595</v>
      </c>
      <c r="BO285" s="575">
        <v>569</v>
      </c>
      <c r="BP285" s="576">
        <f t="shared" si="764"/>
        <v>595</v>
      </c>
      <c r="BQ285" s="577">
        <f t="shared" si="764"/>
        <v>569</v>
      </c>
      <c r="BR285" s="574">
        <v>73</v>
      </c>
      <c r="BS285" s="575">
        <v>71</v>
      </c>
      <c r="BT285" s="576">
        <f t="shared" si="765"/>
        <v>73</v>
      </c>
      <c r="BU285" s="577">
        <f t="shared" si="765"/>
        <v>71</v>
      </c>
      <c r="BV285" s="574"/>
      <c r="BW285" s="575"/>
      <c r="BX285" s="576">
        <f t="shared" si="766"/>
        <v>0</v>
      </c>
      <c r="BY285" s="577">
        <f t="shared" si="766"/>
        <v>0</v>
      </c>
      <c r="BZ285" s="576">
        <f t="shared" si="767"/>
        <v>668</v>
      </c>
      <c r="CA285" s="577">
        <f t="shared" si="767"/>
        <v>640</v>
      </c>
      <c r="CB285" s="576">
        <f t="shared" si="768"/>
        <v>668</v>
      </c>
      <c r="CC285" s="577">
        <f t="shared" si="768"/>
        <v>640</v>
      </c>
      <c r="CD285" s="574">
        <v>4.7</v>
      </c>
      <c r="CE285" s="575">
        <v>4.7</v>
      </c>
      <c r="CF285" s="576">
        <f t="shared" si="769"/>
        <v>2796.5</v>
      </c>
      <c r="CG285" s="577">
        <f t="shared" si="769"/>
        <v>2674.3</v>
      </c>
      <c r="CH285" s="574">
        <v>4.8</v>
      </c>
      <c r="CI285" s="575">
        <v>4.8</v>
      </c>
      <c r="CJ285" s="576">
        <f t="shared" si="770"/>
        <v>350.4</v>
      </c>
      <c r="CK285" s="577">
        <f t="shared" si="770"/>
        <v>340.8</v>
      </c>
      <c r="CL285" s="574"/>
      <c r="CM285" s="575"/>
      <c r="CN285" s="576">
        <f t="shared" si="771"/>
        <v>0</v>
      </c>
      <c r="CO285" s="577">
        <f t="shared" si="771"/>
        <v>0</v>
      </c>
      <c r="CP285" s="576">
        <f t="shared" si="772"/>
        <v>4.7109281437125752</v>
      </c>
      <c r="CQ285" s="577">
        <f t="shared" si="772"/>
        <v>4.7110937500000007</v>
      </c>
      <c r="CR285" s="576">
        <f t="shared" si="773"/>
        <v>3146.9</v>
      </c>
      <c r="CS285" s="577">
        <f t="shared" si="773"/>
        <v>3015.1000000000004</v>
      </c>
      <c r="CT285" s="574">
        <v>129.5</v>
      </c>
      <c r="CU285" s="575">
        <v>130.30000000000001</v>
      </c>
      <c r="CV285" s="576">
        <f t="shared" si="774"/>
        <v>77052.5</v>
      </c>
      <c r="CW285" s="577">
        <f t="shared" si="774"/>
        <v>74140.700000000012</v>
      </c>
      <c r="CX285" s="574">
        <v>136.69999999999999</v>
      </c>
      <c r="CY285" s="575">
        <v>136.19999999999999</v>
      </c>
      <c r="CZ285" s="576">
        <f t="shared" si="775"/>
        <v>9979.0999999999985</v>
      </c>
      <c r="DA285" s="577">
        <f t="shared" si="775"/>
        <v>9670.1999999999989</v>
      </c>
      <c r="DB285" s="574"/>
      <c r="DC285" s="575"/>
      <c r="DD285" s="576">
        <f t="shared" si="776"/>
        <v>0</v>
      </c>
      <c r="DE285" s="577">
        <f t="shared" si="776"/>
        <v>0</v>
      </c>
      <c r="DF285" s="576">
        <f t="shared" si="777"/>
        <v>130.28682634730541</v>
      </c>
      <c r="DG285" s="577">
        <f t="shared" si="777"/>
        <v>130.95453125</v>
      </c>
      <c r="DH285" s="576">
        <f t="shared" si="778"/>
        <v>87031.6</v>
      </c>
      <c r="DI285" s="577">
        <f t="shared" si="778"/>
        <v>83810.899999999994</v>
      </c>
      <c r="DJ285" s="576">
        <f t="shared" si="779"/>
        <v>1220</v>
      </c>
      <c r="DK285" s="577">
        <f t="shared" si="779"/>
        <v>1202</v>
      </c>
      <c r="DL285" s="576">
        <f t="shared" si="779"/>
        <v>1220</v>
      </c>
      <c r="DM285" s="577">
        <f t="shared" si="779"/>
        <v>1202</v>
      </c>
      <c r="DN285" s="576">
        <f t="shared" si="780"/>
        <v>4.4932786885245903</v>
      </c>
      <c r="DO285" s="577">
        <f t="shared" si="780"/>
        <v>4.5230449251247915</v>
      </c>
      <c r="DP285" s="576">
        <f t="shared" si="781"/>
        <v>5481.8</v>
      </c>
      <c r="DQ285" s="577">
        <f t="shared" si="781"/>
        <v>5436.7</v>
      </c>
      <c r="DR285" s="576">
        <f t="shared" si="782"/>
        <v>124.14180327868853</v>
      </c>
      <c r="DS285" s="577">
        <f t="shared" si="782"/>
        <v>123.95640599001662</v>
      </c>
      <c r="DT285" s="576">
        <f t="shared" si="783"/>
        <v>151453</v>
      </c>
      <c r="DU285" s="577">
        <f t="shared" si="783"/>
        <v>148995.59999999998</v>
      </c>
      <c r="DV285" s="574">
        <v>723</v>
      </c>
      <c r="DW285" s="575">
        <v>772</v>
      </c>
      <c r="DX285" s="576">
        <f t="shared" si="784"/>
        <v>723</v>
      </c>
      <c r="DY285" s="577">
        <f t="shared" si="784"/>
        <v>772</v>
      </c>
      <c r="DZ285" s="574">
        <v>161</v>
      </c>
      <c r="EA285" s="575">
        <v>153</v>
      </c>
      <c r="EB285" s="576">
        <f t="shared" si="785"/>
        <v>161</v>
      </c>
      <c r="EC285" s="577">
        <f t="shared" si="785"/>
        <v>153</v>
      </c>
      <c r="ED285" s="574"/>
      <c r="EE285" s="575"/>
      <c r="EF285" s="576">
        <f t="shared" si="786"/>
        <v>0</v>
      </c>
      <c r="EG285" s="577">
        <f t="shared" si="786"/>
        <v>0</v>
      </c>
      <c r="EH285" s="576">
        <f t="shared" si="787"/>
        <v>884</v>
      </c>
      <c r="EI285" s="577">
        <f t="shared" si="787"/>
        <v>925</v>
      </c>
      <c r="EJ285" s="576">
        <f t="shared" si="788"/>
        <v>884</v>
      </c>
      <c r="EK285" s="577">
        <f t="shared" si="788"/>
        <v>925</v>
      </c>
      <c r="EL285" s="574">
        <v>3.4</v>
      </c>
      <c r="EM285" s="575">
        <v>3.4</v>
      </c>
      <c r="EN285" s="576">
        <f t="shared" si="789"/>
        <v>2458.1999999999998</v>
      </c>
      <c r="EO285" s="577">
        <f t="shared" si="789"/>
        <v>2624.7999999999997</v>
      </c>
      <c r="EP285" s="574">
        <v>3.5</v>
      </c>
      <c r="EQ285" s="575">
        <v>3.7</v>
      </c>
      <c r="ER285" s="576">
        <f t="shared" si="790"/>
        <v>563.5</v>
      </c>
      <c r="ES285" s="577">
        <f t="shared" si="790"/>
        <v>566.1</v>
      </c>
      <c r="ET285" s="574"/>
      <c r="EU285" s="575"/>
      <c r="EV285" s="576">
        <f t="shared" si="791"/>
        <v>0</v>
      </c>
      <c r="EW285" s="577">
        <f t="shared" si="791"/>
        <v>0</v>
      </c>
      <c r="EX285" s="576">
        <f t="shared" si="792"/>
        <v>3.4182126696832578</v>
      </c>
      <c r="EY285" s="577">
        <f t="shared" si="792"/>
        <v>3.4496216216216213</v>
      </c>
      <c r="EZ285" s="576">
        <f t="shared" si="793"/>
        <v>3021.7</v>
      </c>
      <c r="FA285" s="577">
        <f t="shared" si="793"/>
        <v>3190.8999999999996</v>
      </c>
      <c r="FB285" s="574">
        <v>86.6</v>
      </c>
      <c r="FC285" s="575">
        <v>86</v>
      </c>
      <c r="FD285" s="576">
        <f t="shared" si="794"/>
        <v>62611.799999999996</v>
      </c>
      <c r="FE285" s="577">
        <f t="shared" si="794"/>
        <v>66392</v>
      </c>
      <c r="FF285" s="574">
        <v>77</v>
      </c>
      <c r="FG285" s="575">
        <v>74.900000000000006</v>
      </c>
      <c r="FH285" s="576">
        <f t="shared" si="795"/>
        <v>12397</v>
      </c>
      <c r="FI285" s="577">
        <f t="shared" si="795"/>
        <v>11459.7</v>
      </c>
      <c r="FJ285" s="574"/>
      <c r="FK285" s="575"/>
      <c r="FL285" s="576">
        <f t="shared" si="796"/>
        <v>0</v>
      </c>
      <c r="FM285" s="577">
        <f t="shared" si="796"/>
        <v>0</v>
      </c>
      <c r="FN285" s="576">
        <f t="shared" si="797"/>
        <v>84.851583710407226</v>
      </c>
      <c r="FO285" s="577">
        <f t="shared" si="797"/>
        <v>84.164000000000001</v>
      </c>
      <c r="FP285" s="576">
        <f t="shared" si="798"/>
        <v>75008.799999999988</v>
      </c>
      <c r="FQ285" s="577">
        <f t="shared" si="798"/>
        <v>77851.7</v>
      </c>
      <c r="FR285" s="574">
        <v>72</v>
      </c>
      <c r="FS285" s="575">
        <v>54</v>
      </c>
      <c r="FT285" s="576">
        <f t="shared" si="799"/>
        <v>72</v>
      </c>
      <c r="FU285" s="577">
        <f t="shared" si="799"/>
        <v>54</v>
      </c>
      <c r="FV285" s="574">
        <v>4.8</v>
      </c>
      <c r="FW285" s="575">
        <v>5</v>
      </c>
      <c r="FX285" s="576">
        <f t="shared" si="800"/>
        <v>345.59999999999997</v>
      </c>
      <c r="FY285" s="577">
        <f t="shared" si="800"/>
        <v>270</v>
      </c>
      <c r="FZ285" s="574">
        <v>74.3</v>
      </c>
      <c r="GA285" s="575">
        <v>63.6</v>
      </c>
      <c r="GB285" s="576">
        <f t="shared" si="801"/>
        <v>5349.5999999999995</v>
      </c>
      <c r="GC285" s="577">
        <f t="shared" si="801"/>
        <v>3434.4</v>
      </c>
      <c r="GD285" s="576">
        <f t="shared" si="802"/>
        <v>1837</v>
      </c>
      <c r="GE285" s="577">
        <f t="shared" si="802"/>
        <v>1878</v>
      </c>
      <c r="GF285" s="576">
        <f t="shared" si="802"/>
        <v>1837</v>
      </c>
      <c r="GG285" s="577">
        <f t="shared" si="802"/>
        <v>1878</v>
      </c>
      <c r="GH285" s="576">
        <f t="shared" si="803"/>
        <v>7434.5</v>
      </c>
      <c r="GI285" s="577">
        <f t="shared" si="803"/>
        <v>7608.1999999999989</v>
      </c>
      <c r="GJ285" s="576">
        <f t="shared" si="804"/>
        <v>199868.3</v>
      </c>
      <c r="GK285" s="577">
        <f t="shared" si="804"/>
        <v>202609.90000000002</v>
      </c>
      <c r="GL285" s="576">
        <f t="shared" si="805"/>
        <v>267</v>
      </c>
      <c r="GM285" s="577">
        <f t="shared" si="805"/>
        <v>249</v>
      </c>
      <c r="GN285" s="576">
        <f t="shared" si="805"/>
        <v>267</v>
      </c>
      <c r="GO285" s="577">
        <f t="shared" si="805"/>
        <v>249</v>
      </c>
      <c r="GP285" s="576">
        <f t="shared" si="806"/>
        <v>1069</v>
      </c>
      <c r="GQ285" s="577">
        <f t="shared" si="806"/>
        <v>1019.4000000000001</v>
      </c>
      <c r="GR285" s="576">
        <f t="shared" si="807"/>
        <v>26593.5</v>
      </c>
      <c r="GS285" s="577">
        <f t="shared" si="807"/>
        <v>24237.4</v>
      </c>
      <c r="GT285" s="576">
        <f t="shared" si="808"/>
        <v>2104</v>
      </c>
      <c r="GU285" s="577">
        <f t="shared" si="808"/>
        <v>2127</v>
      </c>
      <c r="GV285" s="576">
        <f t="shared" si="808"/>
        <v>2104</v>
      </c>
      <c r="GW285" s="577">
        <f t="shared" si="808"/>
        <v>2127</v>
      </c>
      <c r="GX285" s="576">
        <f t="shared" si="809"/>
        <v>8503.5</v>
      </c>
      <c r="GY285" s="577">
        <f t="shared" si="809"/>
        <v>8627.5999999999985</v>
      </c>
      <c r="GZ285" s="576">
        <f t="shared" si="809"/>
        <v>226461.8</v>
      </c>
      <c r="HA285" s="577">
        <f t="shared" si="809"/>
        <v>226847.30000000002</v>
      </c>
      <c r="HB285" s="576">
        <f t="shared" si="810"/>
        <v>0</v>
      </c>
      <c r="HC285" s="577">
        <f t="shared" si="810"/>
        <v>0</v>
      </c>
      <c r="HD285" s="576">
        <f t="shared" si="810"/>
        <v>0</v>
      </c>
      <c r="HE285" s="577">
        <f t="shared" si="810"/>
        <v>0</v>
      </c>
      <c r="HF285" s="576" t="str">
        <f t="shared" si="811"/>
        <v/>
      </c>
      <c r="HG285" s="577" t="str">
        <f t="shared" si="811"/>
        <v/>
      </c>
      <c r="HH285" s="576" t="str">
        <f t="shared" si="812"/>
        <v/>
      </c>
      <c r="HI285" s="577" t="str">
        <f t="shared" si="812"/>
        <v/>
      </c>
      <c r="HJ285" s="576">
        <f t="shared" si="813"/>
        <v>8849.1</v>
      </c>
      <c r="HK285" s="577">
        <f t="shared" si="813"/>
        <v>8897.5999999999985</v>
      </c>
      <c r="HL285" s="576">
        <f t="shared" si="814"/>
        <v>231811.4</v>
      </c>
      <c r="HM285" s="577">
        <f t="shared" si="814"/>
        <v>230281.69999999998</v>
      </c>
    </row>
    <row r="286" spans="1:221" s="26" customFormat="1" ht="15" customHeight="1">
      <c r="A286" s="594" t="s">
        <v>638</v>
      </c>
      <c r="B286" s="595" t="s">
        <v>655</v>
      </c>
      <c r="C286" s="599"/>
      <c r="D286" s="10">
        <v>228501</v>
      </c>
      <c r="E286" s="10">
        <v>3</v>
      </c>
      <c r="F286" s="574">
        <v>181</v>
      </c>
      <c r="G286" s="575">
        <v>208</v>
      </c>
      <c r="H286" s="574">
        <v>0</v>
      </c>
      <c r="I286" s="600">
        <v>1</v>
      </c>
      <c r="J286" s="576">
        <f t="shared" si="747"/>
        <v>181</v>
      </c>
      <c r="K286" s="577">
        <f t="shared" si="747"/>
        <v>207</v>
      </c>
      <c r="L286" s="574"/>
      <c r="M286" s="575"/>
      <c r="N286" s="576">
        <f t="shared" si="748"/>
        <v>181</v>
      </c>
      <c r="O286" s="578">
        <f t="shared" si="748"/>
        <v>202</v>
      </c>
      <c r="P286" s="576">
        <f t="shared" si="748"/>
        <v>181</v>
      </c>
      <c r="Q286" s="578">
        <f t="shared" si="748"/>
        <v>202</v>
      </c>
      <c r="R286" s="574">
        <v>35</v>
      </c>
      <c r="S286" s="575">
        <v>38</v>
      </c>
      <c r="T286" s="576">
        <f t="shared" si="749"/>
        <v>35</v>
      </c>
      <c r="U286" s="577">
        <f t="shared" si="749"/>
        <v>38</v>
      </c>
      <c r="V286" s="574">
        <v>1</v>
      </c>
      <c r="W286" s="597"/>
      <c r="X286" s="576">
        <f t="shared" si="750"/>
        <v>1</v>
      </c>
      <c r="Y286" s="577">
        <f t="shared" si="750"/>
        <v>0</v>
      </c>
      <c r="Z286" s="574"/>
      <c r="AA286" s="575"/>
      <c r="AB286" s="576">
        <f t="shared" si="751"/>
        <v>0</v>
      </c>
      <c r="AC286" s="577">
        <f t="shared" si="751"/>
        <v>0</v>
      </c>
      <c r="AD286" s="576">
        <f t="shared" si="752"/>
        <v>36</v>
      </c>
      <c r="AE286" s="577">
        <f t="shared" si="752"/>
        <v>38</v>
      </c>
      <c r="AF286" s="576">
        <f t="shared" si="753"/>
        <v>36</v>
      </c>
      <c r="AG286" s="577">
        <f t="shared" si="753"/>
        <v>38</v>
      </c>
      <c r="AH286" s="574">
        <v>4.3</v>
      </c>
      <c r="AI286" s="575">
        <v>4.0999999999999996</v>
      </c>
      <c r="AJ286" s="576">
        <f t="shared" si="754"/>
        <v>150.5</v>
      </c>
      <c r="AK286" s="577">
        <f t="shared" si="754"/>
        <v>155.79999999999998</v>
      </c>
      <c r="AL286" s="574">
        <v>4</v>
      </c>
      <c r="AM286" s="597"/>
      <c r="AN286" s="576">
        <f t="shared" si="755"/>
        <v>4</v>
      </c>
      <c r="AO286" s="577">
        <f t="shared" si="755"/>
        <v>0</v>
      </c>
      <c r="AP286" s="574"/>
      <c r="AQ286" s="575"/>
      <c r="AR286" s="576">
        <f t="shared" si="756"/>
        <v>0</v>
      </c>
      <c r="AS286" s="577">
        <f t="shared" si="756"/>
        <v>0</v>
      </c>
      <c r="AT286" s="576">
        <f t="shared" si="757"/>
        <v>4.291666666666667</v>
      </c>
      <c r="AU286" s="577">
        <f t="shared" si="757"/>
        <v>4.0999999999999996</v>
      </c>
      <c r="AV286" s="576">
        <f t="shared" si="758"/>
        <v>154.5</v>
      </c>
      <c r="AW286" s="577">
        <f t="shared" si="758"/>
        <v>155.79999999999998</v>
      </c>
      <c r="AX286" s="574">
        <v>118.2</v>
      </c>
      <c r="AY286" s="575">
        <v>119.2</v>
      </c>
      <c r="AZ286" s="576">
        <f t="shared" si="759"/>
        <v>4137</v>
      </c>
      <c r="BA286" s="577">
        <f t="shared" si="759"/>
        <v>4529.6000000000004</v>
      </c>
      <c r="BB286" s="574">
        <v>126</v>
      </c>
      <c r="BC286" s="597"/>
      <c r="BD286" s="576">
        <f t="shared" si="760"/>
        <v>126</v>
      </c>
      <c r="BE286" s="577">
        <f t="shared" si="760"/>
        <v>0</v>
      </c>
      <c r="BF286" s="574"/>
      <c r="BG286" s="575"/>
      <c r="BH286" s="576">
        <f t="shared" si="761"/>
        <v>0</v>
      </c>
      <c r="BI286" s="577">
        <f t="shared" si="761"/>
        <v>0</v>
      </c>
      <c r="BJ286" s="576">
        <f t="shared" si="762"/>
        <v>118.41666666666667</v>
      </c>
      <c r="BK286" s="577">
        <f t="shared" si="762"/>
        <v>119.2</v>
      </c>
      <c r="BL286" s="576">
        <f t="shared" si="763"/>
        <v>4263</v>
      </c>
      <c r="BM286" s="577">
        <f t="shared" si="763"/>
        <v>4529.6000000000004</v>
      </c>
      <c r="BN286" s="574">
        <v>44</v>
      </c>
      <c r="BO286" s="575">
        <v>64</v>
      </c>
      <c r="BP286" s="576">
        <f t="shared" si="764"/>
        <v>44</v>
      </c>
      <c r="BQ286" s="577">
        <f t="shared" si="764"/>
        <v>64</v>
      </c>
      <c r="BR286" s="574">
        <v>1</v>
      </c>
      <c r="BS286" s="597"/>
      <c r="BT286" s="576">
        <f t="shared" si="765"/>
        <v>1</v>
      </c>
      <c r="BU286" s="577">
        <f t="shared" si="765"/>
        <v>0</v>
      </c>
      <c r="BV286" s="574"/>
      <c r="BW286" s="575"/>
      <c r="BX286" s="576">
        <f t="shared" si="766"/>
        <v>0</v>
      </c>
      <c r="BY286" s="577">
        <f t="shared" si="766"/>
        <v>0</v>
      </c>
      <c r="BZ286" s="576">
        <f t="shared" si="767"/>
        <v>45</v>
      </c>
      <c r="CA286" s="577">
        <f t="shared" si="767"/>
        <v>64</v>
      </c>
      <c r="CB286" s="576">
        <f t="shared" si="768"/>
        <v>45</v>
      </c>
      <c r="CC286" s="577">
        <f t="shared" si="768"/>
        <v>64</v>
      </c>
      <c r="CD286" s="574">
        <v>5</v>
      </c>
      <c r="CE286" s="575">
        <v>4.8</v>
      </c>
      <c r="CF286" s="576">
        <f t="shared" si="769"/>
        <v>220</v>
      </c>
      <c r="CG286" s="577">
        <f t="shared" si="769"/>
        <v>307.2</v>
      </c>
      <c r="CH286" s="574">
        <v>5</v>
      </c>
      <c r="CI286" s="597"/>
      <c r="CJ286" s="576">
        <f t="shared" si="770"/>
        <v>5</v>
      </c>
      <c r="CK286" s="577">
        <f t="shared" si="770"/>
        <v>0</v>
      </c>
      <c r="CL286" s="574"/>
      <c r="CM286" s="575"/>
      <c r="CN286" s="576">
        <f t="shared" si="771"/>
        <v>0</v>
      </c>
      <c r="CO286" s="577">
        <f t="shared" si="771"/>
        <v>0</v>
      </c>
      <c r="CP286" s="576">
        <f t="shared" si="772"/>
        <v>5</v>
      </c>
      <c r="CQ286" s="577">
        <f t="shared" si="772"/>
        <v>4.8</v>
      </c>
      <c r="CR286" s="576">
        <f t="shared" si="773"/>
        <v>225</v>
      </c>
      <c r="CS286" s="577">
        <f t="shared" si="773"/>
        <v>307.2</v>
      </c>
      <c r="CT286" s="574">
        <v>140.30000000000001</v>
      </c>
      <c r="CU286" s="575">
        <v>131.5</v>
      </c>
      <c r="CV286" s="576">
        <f t="shared" si="774"/>
        <v>6173.2000000000007</v>
      </c>
      <c r="CW286" s="577">
        <f t="shared" si="774"/>
        <v>8416</v>
      </c>
      <c r="CX286" s="574">
        <v>155</v>
      </c>
      <c r="CY286" s="597"/>
      <c r="CZ286" s="576">
        <f t="shared" si="775"/>
        <v>155</v>
      </c>
      <c r="DA286" s="577">
        <f t="shared" si="775"/>
        <v>0</v>
      </c>
      <c r="DB286" s="574"/>
      <c r="DC286" s="575"/>
      <c r="DD286" s="576">
        <f t="shared" si="776"/>
        <v>0</v>
      </c>
      <c r="DE286" s="577">
        <f t="shared" si="776"/>
        <v>0</v>
      </c>
      <c r="DF286" s="576">
        <f t="shared" si="777"/>
        <v>140.62666666666669</v>
      </c>
      <c r="DG286" s="577">
        <f t="shared" si="777"/>
        <v>131.5</v>
      </c>
      <c r="DH286" s="576">
        <f t="shared" si="778"/>
        <v>6328.2000000000016</v>
      </c>
      <c r="DI286" s="577">
        <f t="shared" si="778"/>
        <v>8416</v>
      </c>
      <c r="DJ286" s="576">
        <f t="shared" si="779"/>
        <v>81</v>
      </c>
      <c r="DK286" s="577">
        <f t="shared" si="779"/>
        <v>102</v>
      </c>
      <c r="DL286" s="576">
        <f t="shared" si="779"/>
        <v>81</v>
      </c>
      <c r="DM286" s="577">
        <f t="shared" si="779"/>
        <v>102</v>
      </c>
      <c r="DN286" s="576">
        <f t="shared" si="780"/>
        <v>4.6851851851851851</v>
      </c>
      <c r="DO286" s="577">
        <f t="shared" si="780"/>
        <v>4.5392156862745097</v>
      </c>
      <c r="DP286" s="576">
        <f t="shared" si="781"/>
        <v>379.5</v>
      </c>
      <c r="DQ286" s="577">
        <f t="shared" si="781"/>
        <v>463</v>
      </c>
      <c r="DR286" s="576">
        <f t="shared" si="782"/>
        <v>130.75555555555556</v>
      </c>
      <c r="DS286" s="577">
        <f t="shared" si="782"/>
        <v>126.91764705882353</v>
      </c>
      <c r="DT286" s="576">
        <f t="shared" si="783"/>
        <v>10591.2</v>
      </c>
      <c r="DU286" s="577">
        <f t="shared" si="783"/>
        <v>12945.6</v>
      </c>
      <c r="DV286" s="574">
        <v>71</v>
      </c>
      <c r="DW286" s="575">
        <v>79</v>
      </c>
      <c r="DX286" s="576">
        <f t="shared" si="784"/>
        <v>71</v>
      </c>
      <c r="DY286" s="577">
        <f t="shared" si="784"/>
        <v>79</v>
      </c>
      <c r="DZ286" s="574">
        <v>24</v>
      </c>
      <c r="EA286" s="575">
        <v>16</v>
      </c>
      <c r="EB286" s="576">
        <f t="shared" si="785"/>
        <v>24</v>
      </c>
      <c r="EC286" s="577">
        <f t="shared" si="785"/>
        <v>16</v>
      </c>
      <c r="ED286" s="574"/>
      <c r="EE286" s="575"/>
      <c r="EF286" s="576">
        <f t="shared" si="786"/>
        <v>0</v>
      </c>
      <c r="EG286" s="577">
        <f t="shared" si="786"/>
        <v>0</v>
      </c>
      <c r="EH286" s="576">
        <f t="shared" si="787"/>
        <v>95</v>
      </c>
      <c r="EI286" s="577">
        <f t="shared" si="787"/>
        <v>95</v>
      </c>
      <c r="EJ286" s="576">
        <f t="shared" si="788"/>
        <v>95</v>
      </c>
      <c r="EK286" s="577">
        <f t="shared" si="788"/>
        <v>95</v>
      </c>
      <c r="EL286" s="574">
        <v>3.2</v>
      </c>
      <c r="EM286" s="575">
        <v>3.4</v>
      </c>
      <c r="EN286" s="576">
        <f t="shared" si="789"/>
        <v>227.20000000000002</v>
      </c>
      <c r="EO286" s="577">
        <f t="shared" si="789"/>
        <v>268.59999999999997</v>
      </c>
      <c r="EP286" s="574">
        <v>3.3</v>
      </c>
      <c r="EQ286" s="575">
        <v>2.8</v>
      </c>
      <c r="ER286" s="576">
        <f t="shared" si="790"/>
        <v>79.199999999999989</v>
      </c>
      <c r="ES286" s="577">
        <f t="shared" si="790"/>
        <v>44.8</v>
      </c>
      <c r="ET286" s="574"/>
      <c r="EU286" s="575"/>
      <c r="EV286" s="576">
        <f t="shared" si="791"/>
        <v>0</v>
      </c>
      <c r="EW286" s="577">
        <f t="shared" si="791"/>
        <v>0</v>
      </c>
      <c r="EX286" s="576">
        <f t="shared" si="792"/>
        <v>3.2252631578947364</v>
      </c>
      <c r="EY286" s="577">
        <f t="shared" si="792"/>
        <v>3.2989473684210524</v>
      </c>
      <c r="EZ286" s="576">
        <f t="shared" si="793"/>
        <v>306.39999999999998</v>
      </c>
      <c r="FA286" s="577">
        <f t="shared" si="793"/>
        <v>313.39999999999998</v>
      </c>
      <c r="FB286" s="574">
        <v>83.4</v>
      </c>
      <c r="FC286" s="575">
        <v>91</v>
      </c>
      <c r="FD286" s="576">
        <f t="shared" si="794"/>
        <v>5921.4000000000005</v>
      </c>
      <c r="FE286" s="577">
        <f t="shared" si="794"/>
        <v>7189</v>
      </c>
      <c r="FF286" s="574">
        <v>66.599999999999994</v>
      </c>
      <c r="FG286" s="575">
        <v>57.9</v>
      </c>
      <c r="FH286" s="576">
        <f t="shared" si="795"/>
        <v>1598.3999999999999</v>
      </c>
      <c r="FI286" s="577">
        <f t="shared" si="795"/>
        <v>926.4</v>
      </c>
      <c r="FJ286" s="574"/>
      <c r="FK286" s="575"/>
      <c r="FL286" s="576">
        <f t="shared" si="796"/>
        <v>0</v>
      </c>
      <c r="FM286" s="577">
        <f t="shared" si="796"/>
        <v>0</v>
      </c>
      <c r="FN286" s="576">
        <f t="shared" si="797"/>
        <v>79.155789473684209</v>
      </c>
      <c r="FO286" s="577">
        <f t="shared" si="797"/>
        <v>85.425263157894733</v>
      </c>
      <c r="FP286" s="576">
        <f t="shared" si="798"/>
        <v>7519.8</v>
      </c>
      <c r="FQ286" s="577">
        <f t="shared" si="798"/>
        <v>8115.4</v>
      </c>
      <c r="FR286" s="574">
        <v>5</v>
      </c>
      <c r="FS286" s="575">
        <v>5</v>
      </c>
      <c r="FT286" s="576">
        <f t="shared" si="799"/>
        <v>5</v>
      </c>
      <c r="FU286" s="577">
        <f t="shared" si="799"/>
        <v>5</v>
      </c>
      <c r="FV286" s="574">
        <v>6.1</v>
      </c>
      <c r="FW286" s="575">
        <v>4.2</v>
      </c>
      <c r="FX286" s="576">
        <f t="shared" si="800"/>
        <v>30.5</v>
      </c>
      <c r="FY286" s="577">
        <f t="shared" si="800"/>
        <v>21</v>
      </c>
      <c r="FZ286" s="574">
        <v>78.2</v>
      </c>
      <c r="GA286" s="575">
        <v>68</v>
      </c>
      <c r="GB286" s="576">
        <f t="shared" si="801"/>
        <v>391</v>
      </c>
      <c r="GC286" s="577">
        <f t="shared" si="801"/>
        <v>340</v>
      </c>
      <c r="GD286" s="576">
        <f t="shared" si="802"/>
        <v>150</v>
      </c>
      <c r="GE286" s="577">
        <f t="shared" si="802"/>
        <v>181</v>
      </c>
      <c r="GF286" s="576">
        <f t="shared" si="802"/>
        <v>150</v>
      </c>
      <c r="GG286" s="577">
        <f t="shared" si="802"/>
        <v>181</v>
      </c>
      <c r="GH286" s="576">
        <f t="shared" si="803"/>
        <v>597.70000000000005</v>
      </c>
      <c r="GI286" s="577">
        <f t="shared" si="803"/>
        <v>731.59999999999991</v>
      </c>
      <c r="GJ286" s="576">
        <f t="shared" si="804"/>
        <v>16231.600000000002</v>
      </c>
      <c r="GK286" s="577">
        <f t="shared" si="804"/>
        <v>20134.599999999999</v>
      </c>
      <c r="GL286" s="576">
        <f t="shared" si="805"/>
        <v>26</v>
      </c>
      <c r="GM286" s="577">
        <f t="shared" si="805"/>
        <v>16</v>
      </c>
      <c r="GN286" s="576">
        <f t="shared" si="805"/>
        <v>26</v>
      </c>
      <c r="GO286" s="577">
        <f t="shared" si="805"/>
        <v>16</v>
      </c>
      <c r="GP286" s="576">
        <f t="shared" si="806"/>
        <v>88.199999999999989</v>
      </c>
      <c r="GQ286" s="577">
        <f t="shared" si="806"/>
        <v>44.8</v>
      </c>
      <c r="GR286" s="576">
        <f t="shared" si="807"/>
        <v>1879.3999999999999</v>
      </c>
      <c r="GS286" s="577">
        <f t="shared" si="807"/>
        <v>926.4</v>
      </c>
      <c r="GT286" s="576">
        <f t="shared" si="808"/>
        <v>176</v>
      </c>
      <c r="GU286" s="577">
        <f t="shared" si="808"/>
        <v>197</v>
      </c>
      <c r="GV286" s="576">
        <f t="shared" si="808"/>
        <v>176</v>
      </c>
      <c r="GW286" s="577">
        <f t="shared" si="808"/>
        <v>197</v>
      </c>
      <c r="GX286" s="576">
        <f t="shared" si="809"/>
        <v>685.90000000000009</v>
      </c>
      <c r="GY286" s="577">
        <f t="shared" si="809"/>
        <v>776.39999999999986</v>
      </c>
      <c r="GZ286" s="576">
        <f t="shared" si="809"/>
        <v>18111.000000000004</v>
      </c>
      <c r="HA286" s="577">
        <f t="shared" si="809"/>
        <v>21061</v>
      </c>
      <c r="HB286" s="576">
        <f t="shared" si="810"/>
        <v>0</v>
      </c>
      <c r="HC286" s="577">
        <f t="shared" si="810"/>
        <v>0</v>
      </c>
      <c r="HD286" s="576">
        <f t="shared" si="810"/>
        <v>0</v>
      </c>
      <c r="HE286" s="577">
        <f t="shared" si="810"/>
        <v>0</v>
      </c>
      <c r="HF286" s="576" t="str">
        <f t="shared" si="811"/>
        <v/>
      </c>
      <c r="HG286" s="577" t="str">
        <f t="shared" si="811"/>
        <v/>
      </c>
      <c r="HH286" s="576" t="str">
        <f t="shared" si="812"/>
        <v/>
      </c>
      <c r="HI286" s="577" t="str">
        <f t="shared" si="812"/>
        <v/>
      </c>
      <c r="HJ286" s="576">
        <f t="shared" si="813"/>
        <v>716.4</v>
      </c>
      <c r="HK286" s="577">
        <f t="shared" si="813"/>
        <v>797.4</v>
      </c>
      <c r="HL286" s="576">
        <f t="shared" si="814"/>
        <v>18502</v>
      </c>
      <c r="HM286" s="577">
        <f t="shared" si="814"/>
        <v>21401</v>
      </c>
    </row>
    <row r="287" spans="1:221" s="26" customFormat="1" ht="15" customHeight="1">
      <c r="A287" s="594" t="s">
        <v>638</v>
      </c>
      <c r="B287" s="595" t="s">
        <v>656</v>
      </c>
      <c r="C287" s="599"/>
      <c r="D287" s="10">
        <v>228529</v>
      </c>
      <c r="E287" s="10">
        <v>3</v>
      </c>
      <c r="F287" s="574">
        <v>2517</v>
      </c>
      <c r="G287" s="575">
        <v>2575</v>
      </c>
      <c r="H287" s="574">
        <v>10</v>
      </c>
      <c r="I287" s="575">
        <v>8</v>
      </c>
      <c r="J287" s="576">
        <f t="shared" si="747"/>
        <v>2507</v>
      </c>
      <c r="K287" s="577">
        <f t="shared" si="747"/>
        <v>2567</v>
      </c>
      <c r="L287" s="574"/>
      <c r="M287" s="575"/>
      <c r="N287" s="576">
        <f t="shared" si="748"/>
        <v>2507</v>
      </c>
      <c r="O287" s="577">
        <f t="shared" si="748"/>
        <v>2567</v>
      </c>
      <c r="P287" s="576">
        <f t="shared" si="748"/>
        <v>2507</v>
      </c>
      <c r="Q287" s="577">
        <f t="shared" si="748"/>
        <v>2567</v>
      </c>
      <c r="R287" s="574">
        <v>415</v>
      </c>
      <c r="S287" s="575">
        <v>469</v>
      </c>
      <c r="T287" s="576">
        <f t="shared" si="749"/>
        <v>415</v>
      </c>
      <c r="U287" s="577">
        <f t="shared" si="749"/>
        <v>469</v>
      </c>
      <c r="V287" s="574">
        <v>29</v>
      </c>
      <c r="W287" s="575">
        <v>28</v>
      </c>
      <c r="X287" s="576">
        <f t="shared" si="750"/>
        <v>29</v>
      </c>
      <c r="Y287" s="577">
        <f t="shared" si="750"/>
        <v>28</v>
      </c>
      <c r="Z287" s="574"/>
      <c r="AA287" s="575"/>
      <c r="AB287" s="576">
        <f t="shared" si="751"/>
        <v>0</v>
      </c>
      <c r="AC287" s="577">
        <f t="shared" si="751"/>
        <v>0</v>
      </c>
      <c r="AD287" s="576">
        <f t="shared" si="752"/>
        <v>444</v>
      </c>
      <c r="AE287" s="577">
        <f t="shared" si="752"/>
        <v>497</v>
      </c>
      <c r="AF287" s="576">
        <f t="shared" si="753"/>
        <v>444</v>
      </c>
      <c r="AG287" s="577">
        <f t="shared" si="753"/>
        <v>497</v>
      </c>
      <c r="AH287" s="574">
        <v>4.4000000000000004</v>
      </c>
      <c r="AI287" s="575">
        <v>4.3</v>
      </c>
      <c r="AJ287" s="576">
        <f t="shared" si="754"/>
        <v>1826.0000000000002</v>
      </c>
      <c r="AK287" s="577">
        <f t="shared" si="754"/>
        <v>2016.6999999999998</v>
      </c>
      <c r="AL287" s="574">
        <v>4.4000000000000004</v>
      </c>
      <c r="AM287" s="575">
        <v>4.4000000000000004</v>
      </c>
      <c r="AN287" s="576">
        <f t="shared" si="755"/>
        <v>127.60000000000001</v>
      </c>
      <c r="AO287" s="577">
        <f t="shared" si="755"/>
        <v>123.20000000000002</v>
      </c>
      <c r="AP287" s="574"/>
      <c r="AQ287" s="575"/>
      <c r="AR287" s="576">
        <f t="shared" si="756"/>
        <v>0</v>
      </c>
      <c r="AS287" s="577">
        <f t="shared" si="756"/>
        <v>0</v>
      </c>
      <c r="AT287" s="576">
        <f t="shared" si="757"/>
        <v>4.4000000000000004</v>
      </c>
      <c r="AU287" s="577">
        <f t="shared" si="757"/>
        <v>4.3056338028169003</v>
      </c>
      <c r="AV287" s="576">
        <f t="shared" si="758"/>
        <v>1953.6000000000001</v>
      </c>
      <c r="AW287" s="577">
        <f t="shared" si="758"/>
        <v>2139.8999999999996</v>
      </c>
      <c r="AX287" s="574">
        <v>119.6</v>
      </c>
      <c r="AY287" s="575">
        <v>117</v>
      </c>
      <c r="AZ287" s="576">
        <f t="shared" si="759"/>
        <v>49634</v>
      </c>
      <c r="BA287" s="577">
        <f t="shared" si="759"/>
        <v>54873</v>
      </c>
      <c r="BB287" s="574">
        <v>122.2</v>
      </c>
      <c r="BC287" s="575">
        <v>125</v>
      </c>
      <c r="BD287" s="576">
        <f t="shared" si="760"/>
        <v>3543.8</v>
      </c>
      <c r="BE287" s="577">
        <f t="shared" si="760"/>
        <v>3500</v>
      </c>
      <c r="BF287" s="574"/>
      <c r="BG287" s="575"/>
      <c r="BH287" s="576">
        <f t="shared" si="761"/>
        <v>0</v>
      </c>
      <c r="BI287" s="577">
        <f t="shared" si="761"/>
        <v>0</v>
      </c>
      <c r="BJ287" s="576">
        <f t="shared" si="762"/>
        <v>119.76981981981983</v>
      </c>
      <c r="BK287" s="577">
        <f t="shared" si="762"/>
        <v>117.45070422535211</v>
      </c>
      <c r="BL287" s="576">
        <f t="shared" si="763"/>
        <v>53177.8</v>
      </c>
      <c r="BM287" s="577">
        <f t="shared" si="763"/>
        <v>58373</v>
      </c>
      <c r="BN287" s="574">
        <v>382</v>
      </c>
      <c r="BO287" s="575">
        <v>432</v>
      </c>
      <c r="BP287" s="576">
        <f t="shared" si="764"/>
        <v>382</v>
      </c>
      <c r="BQ287" s="577">
        <f t="shared" si="764"/>
        <v>432</v>
      </c>
      <c r="BR287" s="574">
        <v>43</v>
      </c>
      <c r="BS287" s="575">
        <v>43</v>
      </c>
      <c r="BT287" s="576">
        <f t="shared" si="765"/>
        <v>43</v>
      </c>
      <c r="BU287" s="577">
        <f t="shared" si="765"/>
        <v>43</v>
      </c>
      <c r="BV287" s="574"/>
      <c r="BW287" s="575"/>
      <c r="BX287" s="576">
        <f t="shared" si="766"/>
        <v>0</v>
      </c>
      <c r="BY287" s="577">
        <f t="shared" si="766"/>
        <v>0</v>
      </c>
      <c r="BZ287" s="576">
        <f t="shared" si="767"/>
        <v>425</v>
      </c>
      <c r="CA287" s="577">
        <f t="shared" si="767"/>
        <v>475</v>
      </c>
      <c r="CB287" s="576">
        <f t="shared" si="768"/>
        <v>425</v>
      </c>
      <c r="CC287" s="577">
        <f t="shared" si="768"/>
        <v>475</v>
      </c>
      <c r="CD287" s="574">
        <v>4.8</v>
      </c>
      <c r="CE287" s="575">
        <v>4.8</v>
      </c>
      <c r="CF287" s="576">
        <f t="shared" si="769"/>
        <v>1833.6</v>
      </c>
      <c r="CG287" s="577">
        <f t="shared" si="769"/>
        <v>2073.6</v>
      </c>
      <c r="CH287" s="574">
        <v>4.5999999999999996</v>
      </c>
      <c r="CI287" s="575">
        <v>4.9000000000000004</v>
      </c>
      <c r="CJ287" s="576">
        <f t="shared" si="770"/>
        <v>197.79999999999998</v>
      </c>
      <c r="CK287" s="577">
        <f t="shared" si="770"/>
        <v>210.70000000000002</v>
      </c>
      <c r="CL287" s="574"/>
      <c r="CM287" s="575"/>
      <c r="CN287" s="576">
        <f t="shared" si="771"/>
        <v>0</v>
      </c>
      <c r="CO287" s="577">
        <f t="shared" si="771"/>
        <v>0</v>
      </c>
      <c r="CP287" s="576">
        <f t="shared" si="772"/>
        <v>4.7797647058823527</v>
      </c>
      <c r="CQ287" s="577">
        <f t="shared" si="772"/>
        <v>4.8090526315789468</v>
      </c>
      <c r="CR287" s="576">
        <f t="shared" si="773"/>
        <v>2031.3999999999999</v>
      </c>
      <c r="CS287" s="577">
        <f t="shared" si="773"/>
        <v>2284.2999999999997</v>
      </c>
      <c r="CT287" s="574">
        <v>131.5</v>
      </c>
      <c r="CU287" s="575">
        <v>131.69999999999999</v>
      </c>
      <c r="CV287" s="576">
        <f t="shared" si="774"/>
        <v>50233</v>
      </c>
      <c r="CW287" s="577">
        <f t="shared" si="774"/>
        <v>56894.399999999994</v>
      </c>
      <c r="CX287" s="574">
        <v>134.69999999999999</v>
      </c>
      <c r="CY287" s="575">
        <v>138</v>
      </c>
      <c r="CZ287" s="576">
        <f t="shared" si="775"/>
        <v>5792.0999999999995</v>
      </c>
      <c r="DA287" s="577">
        <f t="shared" si="775"/>
        <v>5934</v>
      </c>
      <c r="DB287" s="574"/>
      <c r="DC287" s="575"/>
      <c r="DD287" s="576">
        <f t="shared" si="776"/>
        <v>0</v>
      </c>
      <c r="DE287" s="577">
        <f t="shared" si="776"/>
        <v>0</v>
      </c>
      <c r="DF287" s="576">
        <f t="shared" si="777"/>
        <v>131.82376470588235</v>
      </c>
      <c r="DG287" s="577">
        <f t="shared" si="777"/>
        <v>132.27031578947367</v>
      </c>
      <c r="DH287" s="576">
        <f t="shared" si="778"/>
        <v>56025.1</v>
      </c>
      <c r="DI287" s="577">
        <f t="shared" si="778"/>
        <v>62828.399999999994</v>
      </c>
      <c r="DJ287" s="576">
        <f t="shared" si="779"/>
        <v>869</v>
      </c>
      <c r="DK287" s="577">
        <f t="shared" si="779"/>
        <v>972</v>
      </c>
      <c r="DL287" s="576">
        <f t="shared" si="779"/>
        <v>869</v>
      </c>
      <c r="DM287" s="577">
        <f t="shared" si="779"/>
        <v>972</v>
      </c>
      <c r="DN287" s="576">
        <f t="shared" si="780"/>
        <v>4.5857307249712314</v>
      </c>
      <c r="DO287" s="577">
        <f t="shared" si="780"/>
        <v>4.5516460905349785</v>
      </c>
      <c r="DP287" s="576">
        <f t="shared" si="781"/>
        <v>3985</v>
      </c>
      <c r="DQ287" s="577">
        <f t="shared" si="781"/>
        <v>4424.1999999999989</v>
      </c>
      <c r="DR287" s="576">
        <f t="shared" si="782"/>
        <v>125.66501726121979</v>
      </c>
      <c r="DS287" s="577">
        <f t="shared" si="782"/>
        <v>124.69279835390945</v>
      </c>
      <c r="DT287" s="576">
        <f t="shared" si="783"/>
        <v>109202.9</v>
      </c>
      <c r="DU287" s="577">
        <f t="shared" si="783"/>
        <v>121201.4</v>
      </c>
      <c r="DV287" s="574">
        <v>904</v>
      </c>
      <c r="DW287" s="575">
        <v>876</v>
      </c>
      <c r="DX287" s="576">
        <f t="shared" si="784"/>
        <v>904</v>
      </c>
      <c r="DY287" s="577">
        <f t="shared" si="784"/>
        <v>876</v>
      </c>
      <c r="DZ287" s="574">
        <v>645</v>
      </c>
      <c r="EA287" s="575">
        <v>632</v>
      </c>
      <c r="EB287" s="576">
        <f t="shared" si="785"/>
        <v>645</v>
      </c>
      <c r="EC287" s="577">
        <f t="shared" si="785"/>
        <v>632</v>
      </c>
      <c r="ED287" s="574"/>
      <c r="EE287" s="575"/>
      <c r="EF287" s="576">
        <f t="shared" si="786"/>
        <v>0</v>
      </c>
      <c r="EG287" s="577">
        <f t="shared" si="786"/>
        <v>0</v>
      </c>
      <c r="EH287" s="576">
        <f t="shared" si="787"/>
        <v>1549</v>
      </c>
      <c r="EI287" s="577">
        <f t="shared" si="787"/>
        <v>1508</v>
      </c>
      <c r="EJ287" s="576">
        <f t="shared" si="788"/>
        <v>1549</v>
      </c>
      <c r="EK287" s="577">
        <f t="shared" si="788"/>
        <v>1508</v>
      </c>
      <c r="EL287" s="574">
        <v>2.8</v>
      </c>
      <c r="EM287" s="575">
        <v>3</v>
      </c>
      <c r="EN287" s="576">
        <f t="shared" si="789"/>
        <v>2531.1999999999998</v>
      </c>
      <c r="EO287" s="577">
        <f t="shared" si="789"/>
        <v>2628</v>
      </c>
      <c r="EP287" s="574">
        <v>2.8</v>
      </c>
      <c r="EQ287" s="575">
        <v>2.8</v>
      </c>
      <c r="ER287" s="576">
        <f t="shared" si="790"/>
        <v>1805.9999999999998</v>
      </c>
      <c r="ES287" s="577">
        <f t="shared" si="790"/>
        <v>1769.6</v>
      </c>
      <c r="ET287" s="574"/>
      <c r="EU287" s="575"/>
      <c r="EV287" s="576">
        <f t="shared" si="791"/>
        <v>0</v>
      </c>
      <c r="EW287" s="577">
        <f t="shared" si="791"/>
        <v>0</v>
      </c>
      <c r="EX287" s="576">
        <f t="shared" si="792"/>
        <v>2.8</v>
      </c>
      <c r="EY287" s="577">
        <f t="shared" si="792"/>
        <v>2.9161803713527852</v>
      </c>
      <c r="EZ287" s="576">
        <f t="shared" si="793"/>
        <v>4337.2</v>
      </c>
      <c r="FA287" s="577">
        <f t="shared" si="793"/>
        <v>4397.6000000000004</v>
      </c>
      <c r="FB287" s="574">
        <v>72.8</v>
      </c>
      <c r="FC287" s="575">
        <v>72.900000000000006</v>
      </c>
      <c r="FD287" s="576">
        <f t="shared" si="794"/>
        <v>65811.199999999997</v>
      </c>
      <c r="FE287" s="577">
        <f t="shared" si="794"/>
        <v>63860.4</v>
      </c>
      <c r="FF287" s="574">
        <v>49.6</v>
      </c>
      <c r="FG287" s="575">
        <v>52.5</v>
      </c>
      <c r="FH287" s="576">
        <f t="shared" si="795"/>
        <v>31992</v>
      </c>
      <c r="FI287" s="577">
        <f t="shared" si="795"/>
        <v>33180</v>
      </c>
      <c r="FJ287" s="574"/>
      <c r="FK287" s="575"/>
      <c r="FL287" s="576">
        <f t="shared" si="796"/>
        <v>0</v>
      </c>
      <c r="FM287" s="577">
        <f t="shared" si="796"/>
        <v>0</v>
      </c>
      <c r="FN287" s="576">
        <f t="shared" si="797"/>
        <v>63.139573918657199</v>
      </c>
      <c r="FO287" s="577">
        <f t="shared" si="797"/>
        <v>64.350397877984079</v>
      </c>
      <c r="FP287" s="576">
        <f t="shared" si="798"/>
        <v>97803.199999999997</v>
      </c>
      <c r="FQ287" s="577">
        <f t="shared" si="798"/>
        <v>97040.4</v>
      </c>
      <c r="FR287" s="574">
        <v>89</v>
      </c>
      <c r="FS287" s="575">
        <v>87</v>
      </c>
      <c r="FT287" s="576">
        <f t="shared" si="799"/>
        <v>89</v>
      </c>
      <c r="FU287" s="577">
        <f t="shared" si="799"/>
        <v>87</v>
      </c>
      <c r="FV287" s="574">
        <v>4.3</v>
      </c>
      <c r="FW287" s="575">
        <v>4.5999999999999996</v>
      </c>
      <c r="FX287" s="576">
        <f t="shared" si="800"/>
        <v>382.7</v>
      </c>
      <c r="FY287" s="577">
        <f t="shared" si="800"/>
        <v>400.2</v>
      </c>
      <c r="FZ287" s="574">
        <v>66</v>
      </c>
      <c r="GA287" s="575">
        <v>57.8</v>
      </c>
      <c r="GB287" s="576">
        <f t="shared" si="801"/>
        <v>5874</v>
      </c>
      <c r="GC287" s="577">
        <f t="shared" si="801"/>
        <v>5028.5999999999995</v>
      </c>
      <c r="GD287" s="576">
        <f t="shared" si="802"/>
        <v>1701</v>
      </c>
      <c r="GE287" s="577">
        <f t="shared" si="802"/>
        <v>1777</v>
      </c>
      <c r="GF287" s="576">
        <f t="shared" si="802"/>
        <v>1701</v>
      </c>
      <c r="GG287" s="577">
        <f t="shared" si="802"/>
        <v>1777</v>
      </c>
      <c r="GH287" s="576">
        <f t="shared" si="803"/>
        <v>6190.8</v>
      </c>
      <c r="GI287" s="577">
        <f t="shared" si="803"/>
        <v>6718.2999999999993</v>
      </c>
      <c r="GJ287" s="576">
        <f t="shared" si="804"/>
        <v>165678.20000000001</v>
      </c>
      <c r="GK287" s="577">
        <f t="shared" si="804"/>
        <v>175627.8</v>
      </c>
      <c r="GL287" s="576">
        <f t="shared" si="805"/>
        <v>717</v>
      </c>
      <c r="GM287" s="577">
        <f t="shared" si="805"/>
        <v>703</v>
      </c>
      <c r="GN287" s="576">
        <f t="shared" si="805"/>
        <v>717</v>
      </c>
      <c r="GO287" s="577">
        <f t="shared" si="805"/>
        <v>703</v>
      </c>
      <c r="GP287" s="576">
        <f t="shared" si="806"/>
        <v>2131.3999999999996</v>
      </c>
      <c r="GQ287" s="577">
        <f t="shared" si="806"/>
        <v>2103.5</v>
      </c>
      <c r="GR287" s="576">
        <f t="shared" si="807"/>
        <v>41327.9</v>
      </c>
      <c r="GS287" s="577">
        <f t="shared" si="807"/>
        <v>42614</v>
      </c>
      <c r="GT287" s="576">
        <f t="shared" si="808"/>
        <v>2418</v>
      </c>
      <c r="GU287" s="577">
        <f t="shared" si="808"/>
        <v>2480</v>
      </c>
      <c r="GV287" s="576">
        <f t="shared" si="808"/>
        <v>2418</v>
      </c>
      <c r="GW287" s="577">
        <f t="shared" si="808"/>
        <v>2480</v>
      </c>
      <c r="GX287" s="576">
        <f t="shared" si="809"/>
        <v>8322.2000000000007</v>
      </c>
      <c r="GY287" s="577">
        <f t="shared" si="809"/>
        <v>8821.7999999999993</v>
      </c>
      <c r="GZ287" s="576">
        <f t="shared" si="809"/>
        <v>207006.1</v>
      </c>
      <c r="HA287" s="577">
        <f t="shared" si="809"/>
        <v>218241.8</v>
      </c>
      <c r="HB287" s="576">
        <f t="shared" si="810"/>
        <v>0</v>
      </c>
      <c r="HC287" s="577">
        <f t="shared" si="810"/>
        <v>0</v>
      </c>
      <c r="HD287" s="576">
        <f t="shared" si="810"/>
        <v>0</v>
      </c>
      <c r="HE287" s="577">
        <f t="shared" si="810"/>
        <v>0</v>
      </c>
      <c r="HF287" s="576" t="str">
        <f t="shared" si="811"/>
        <v/>
      </c>
      <c r="HG287" s="577" t="str">
        <f t="shared" si="811"/>
        <v/>
      </c>
      <c r="HH287" s="576" t="str">
        <f t="shared" si="812"/>
        <v/>
      </c>
      <c r="HI287" s="577" t="str">
        <f t="shared" si="812"/>
        <v/>
      </c>
      <c r="HJ287" s="576">
        <f t="shared" si="813"/>
        <v>8704.9000000000015</v>
      </c>
      <c r="HK287" s="577">
        <f t="shared" si="813"/>
        <v>9222</v>
      </c>
      <c r="HL287" s="576">
        <f t="shared" si="814"/>
        <v>212880.09999999998</v>
      </c>
      <c r="HM287" s="577">
        <f t="shared" si="814"/>
        <v>223270.39999999999</v>
      </c>
    </row>
    <row r="288" spans="1:221" s="26" customFormat="1" ht="15" customHeight="1">
      <c r="A288" s="594" t="s">
        <v>638</v>
      </c>
      <c r="B288" s="601" t="s">
        <v>657</v>
      </c>
      <c r="C288" s="599"/>
      <c r="D288" s="10">
        <v>226152</v>
      </c>
      <c r="E288" s="10">
        <v>3</v>
      </c>
      <c r="F288" s="574">
        <v>1101</v>
      </c>
      <c r="G288" s="575">
        <v>1200</v>
      </c>
      <c r="H288" s="574">
        <v>7</v>
      </c>
      <c r="I288" s="575">
        <v>8</v>
      </c>
      <c r="J288" s="576">
        <f t="shared" si="747"/>
        <v>1094</v>
      </c>
      <c r="K288" s="577">
        <f t="shared" si="747"/>
        <v>1192</v>
      </c>
      <c r="L288" s="574"/>
      <c r="M288" s="575"/>
      <c r="N288" s="576">
        <f t="shared" si="748"/>
        <v>1094</v>
      </c>
      <c r="O288" s="577">
        <f t="shared" si="748"/>
        <v>1192</v>
      </c>
      <c r="P288" s="576">
        <f t="shared" si="748"/>
        <v>1094</v>
      </c>
      <c r="Q288" s="577">
        <f t="shared" si="748"/>
        <v>1192</v>
      </c>
      <c r="R288" s="574">
        <v>231</v>
      </c>
      <c r="S288" s="575">
        <v>215</v>
      </c>
      <c r="T288" s="576">
        <f t="shared" si="749"/>
        <v>231</v>
      </c>
      <c r="U288" s="577">
        <f t="shared" si="749"/>
        <v>215</v>
      </c>
      <c r="V288" s="574">
        <v>38</v>
      </c>
      <c r="W288" s="575">
        <v>30</v>
      </c>
      <c r="X288" s="576">
        <f t="shared" si="750"/>
        <v>38</v>
      </c>
      <c r="Y288" s="577">
        <f t="shared" si="750"/>
        <v>30</v>
      </c>
      <c r="Z288" s="574"/>
      <c r="AA288" s="575"/>
      <c r="AB288" s="576">
        <f t="shared" si="751"/>
        <v>0</v>
      </c>
      <c r="AC288" s="577">
        <f t="shared" si="751"/>
        <v>0</v>
      </c>
      <c r="AD288" s="576">
        <f t="shared" si="752"/>
        <v>269</v>
      </c>
      <c r="AE288" s="577">
        <f t="shared" si="752"/>
        <v>245</v>
      </c>
      <c r="AF288" s="576">
        <f t="shared" si="753"/>
        <v>269</v>
      </c>
      <c r="AG288" s="577">
        <f t="shared" si="753"/>
        <v>245</v>
      </c>
      <c r="AH288" s="574">
        <v>4.5999999999999996</v>
      </c>
      <c r="AI288" s="575">
        <v>4.5</v>
      </c>
      <c r="AJ288" s="576">
        <f t="shared" si="754"/>
        <v>1062.5999999999999</v>
      </c>
      <c r="AK288" s="577">
        <f t="shared" si="754"/>
        <v>967.5</v>
      </c>
      <c r="AL288" s="574">
        <v>4.8</v>
      </c>
      <c r="AM288" s="575">
        <v>4.0999999999999996</v>
      </c>
      <c r="AN288" s="576">
        <f t="shared" si="755"/>
        <v>182.4</v>
      </c>
      <c r="AO288" s="577">
        <f t="shared" si="755"/>
        <v>122.99999999999999</v>
      </c>
      <c r="AP288" s="574"/>
      <c r="AQ288" s="575"/>
      <c r="AR288" s="576">
        <f t="shared" si="756"/>
        <v>0</v>
      </c>
      <c r="AS288" s="577">
        <f t="shared" si="756"/>
        <v>0</v>
      </c>
      <c r="AT288" s="576">
        <f t="shared" si="757"/>
        <v>4.6282527881040894</v>
      </c>
      <c r="AU288" s="577">
        <f t="shared" si="757"/>
        <v>4.4510204081632656</v>
      </c>
      <c r="AV288" s="576">
        <f t="shared" si="758"/>
        <v>1245</v>
      </c>
      <c r="AW288" s="577">
        <f t="shared" si="758"/>
        <v>1090.5</v>
      </c>
      <c r="AX288" s="574">
        <v>121.2</v>
      </c>
      <c r="AY288" s="575">
        <v>117.5</v>
      </c>
      <c r="AZ288" s="576">
        <f t="shared" si="759"/>
        <v>27997.200000000001</v>
      </c>
      <c r="BA288" s="577">
        <f t="shared" si="759"/>
        <v>25262.5</v>
      </c>
      <c r="BB288" s="574">
        <v>126</v>
      </c>
      <c r="BC288" s="575">
        <v>116.9</v>
      </c>
      <c r="BD288" s="576">
        <f t="shared" si="760"/>
        <v>4788</v>
      </c>
      <c r="BE288" s="577">
        <f t="shared" si="760"/>
        <v>3507</v>
      </c>
      <c r="BF288" s="574"/>
      <c r="BG288" s="575"/>
      <c r="BH288" s="576">
        <f t="shared" si="761"/>
        <v>0</v>
      </c>
      <c r="BI288" s="577">
        <f t="shared" si="761"/>
        <v>0</v>
      </c>
      <c r="BJ288" s="576">
        <f t="shared" si="762"/>
        <v>121.87806691449813</v>
      </c>
      <c r="BK288" s="577">
        <f t="shared" si="762"/>
        <v>117.4265306122449</v>
      </c>
      <c r="BL288" s="576">
        <f t="shared" si="763"/>
        <v>32785.199999999997</v>
      </c>
      <c r="BM288" s="577">
        <f t="shared" si="763"/>
        <v>28769.5</v>
      </c>
      <c r="BN288" s="574">
        <v>205</v>
      </c>
      <c r="BO288" s="575">
        <v>236</v>
      </c>
      <c r="BP288" s="576">
        <f t="shared" si="764"/>
        <v>205</v>
      </c>
      <c r="BQ288" s="577">
        <f t="shared" si="764"/>
        <v>236</v>
      </c>
      <c r="BR288" s="574">
        <v>25</v>
      </c>
      <c r="BS288" s="575">
        <v>23</v>
      </c>
      <c r="BT288" s="576">
        <f t="shared" si="765"/>
        <v>25</v>
      </c>
      <c r="BU288" s="577">
        <f t="shared" si="765"/>
        <v>23</v>
      </c>
      <c r="BV288" s="574"/>
      <c r="BW288" s="575"/>
      <c r="BX288" s="576">
        <f t="shared" si="766"/>
        <v>0</v>
      </c>
      <c r="BY288" s="577">
        <f t="shared" si="766"/>
        <v>0</v>
      </c>
      <c r="BZ288" s="576">
        <f t="shared" si="767"/>
        <v>230</v>
      </c>
      <c r="CA288" s="577">
        <f t="shared" si="767"/>
        <v>259</v>
      </c>
      <c r="CB288" s="576">
        <f t="shared" si="768"/>
        <v>230</v>
      </c>
      <c r="CC288" s="577">
        <f t="shared" si="768"/>
        <v>259</v>
      </c>
      <c r="CD288" s="574">
        <v>5.4</v>
      </c>
      <c r="CE288" s="575">
        <v>5.2</v>
      </c>
      <c r="CF288" s="576">
        <f t="shared" si="769"/>
        <v>1107</v>
      </c>
      <c r="CG288" s="577">
        <f t="shared" si="769"/>
        <v>1227.2</v>
      </c>
      <c r="CH288" s="574">
        <v>5</v>
      </c>
      <c r="CI288" s="575">
        <v>4.9000000000000004</v>
      </c>
      <c r="CJ288" s="576">
        <f t="shared" si="770"/>
        <v>125</v>
      </c>
      <c r="CK288" s="577">
        <f t="shared" si="770"/>
        <v>112.7</v>
      </c>
      <c r="CL288" s="574"/>
      <c r="CM288" s="575"/>
      <c r="CN288" s="576">
        <f t="shared" si="771"/>
        <v>0</v>
      </c>
      <c r="CO288" s="577">
        <f t="shared" si="771"/>
        <v>0</v>
      </c>
      <c r="CP288" s="576">
        <f t="shared" si="772"/>
        <v>5.3565217391304349</v>
      </c>
      <c r="CQ288" s="577">
        <f t="shared" si="772"/>
        <v>5.173359073359074</v>
      </c>
      <c r="CR288" s="576">
        <f t="shared" si="773"/>
        <v>1232</v>
      </c>
      <c r="CS288" s="577">
        <f t="shared" si="773"/>
        <v>1339.9</v>
      </c>
      <c r="CT288" s="574">
        <v>134.69999999999999</v>
      </c>
      <c r="CU288" s="575">
        <v>133.4</v>
      </c>
      <c r="CV288" s="576">
        <f t="shared" si="774"/>
        <v>27613.499999999996</v>
      </c>
      <c r="CW288" s="577">
        <f t="shared" si="774"/>
        <v>31482.400000000001</v>
      </c>
      <c r="CX288" s="574">
        <v>130.19999999999999</v>
      </c>
      <c r="CY288" s="575">
        <v>134.9</v>
      </c>
      <c r="CZ288" s="576">
        <f t="shared" si="775"/>
        <v>3254.9999999999995</v>
      </c>
      <c r="DA288" s="577">
        <f t="shared" si="775"/>
        <v>3102.7000000000003</v>
      </c>
      <c r="DB288" s="574"/>
      <c r="DC288" s="575"/>
      <c r="DD288" s="576">
        <f t="shared" si="776"/>
        <v>0</v>
      </c>
      <c r="DE288" s="577">
        <f t="shared" si="776"/>
        <v>0</v>
      </c>
      <c r="DF288" s="576">
        <f t="shared" si="777"/>
        <v>134.21086956521737</v>
      </c>
      <c r="DG288" s="577">
        <f t="shared" si="777"/>
        <v>133.53320463320463</v>
      </c>
      <c r="DH288" s="576">
        <f t="shared" si="778"/>
        <v>30868.499999999993</v>
      </c>
      <c r="DI288" s="577">
        <f t="shared" si="778"/>
        <v>34585.1</v>
      </c>
      <c r="DJ288" s="576">
        <f t="shared" si="779"/>
        <v>499</v>
      </c>
      <c r="DK288" s="577">
        <f t="shared" si="779"/>
        <v>504</v>
      </c>
      <c r="DL288" s="576">
        <f t="shared" si="779"/>
        <v>499</v>
      </c>
      <c r="DM288" s="577">
        <f t="shared" si="779"/>
        <v>504</v>
      </c>
      <c r="DN288" s="576">
        <f t="shared" si="780"/>
        <v>4.9639278557114226</v>
      </c>
      <c r="DO288" s="577">
        <f t="shared" si="780"/>
        <v>4.822222222222222</v>
      </c>
      <c r="DP288" s="576">
        <f t="shared" si="781"/>
        <v>2477</v>
      </c>
      <c r="DQ288" s="577">
        <f t="shared" si="781"/>
        <v>2430.4</v>
      </c>
      <c r="DR288" s="576">
        <f t="shared" si="782"/>
        <v>127.56252505010018</v>
      </c>
      <c r="DS288" s="577">
        <f t="shared" si="782"/>
        <v>125.70357142857142</v>
      </c>
      <c r="DT288" s="576">
        <f t="shared" si="783"/>
        <v>63653.69999999999</v>
      </c>
      <c r="DU288" s="577">
        <f t="shared" si="783"/>
        <v>63354.6</v>
      </c>
      <c r="DV288" s="574">
        <v>290</v>
      </c>
      <c r="DW288" s="575">
        <v>373</v>
      </c>
      <c r="DX288" s="576">
        <f t="shared" si="784"/>
        <v>290</v>
      </c>
      <c r="DY288" s="577">
        <f t="shared" si="784"/>
        <v>373</v>
      </c>
      <c r="DZ288" s="574">
        <v>233</v>
      </c>
      <c r="EA288" s="575">
        <v>253</v>
      </c>
      <c r="EB288" s="576">
        <f t="shared" si="785"/>
        <v>233</v>
      </c>
      <c r="EC288" s="577">
        <f t="shared" si="785"/>
        <v>253</v>
      </c>
      <c r="ED288" s="574"/>
      <c r="EE288" s="575"/>
      <c r="EF288" s="576">
        <f t="shared" si="786"/>
        <v>0</v>
      </c>
      <c r="EG288" s="577">
        <f t="shared" si="786"/>
        <v>0</v>
      </c>
      <c r="EH288" s="576">
        <f t="shared" si="787"/>
        <v>523</v>
      </c>
      <c r="EI288" s="577">
        <f t="shared" si="787"/>
        <v>626</v>
      </c>
      <c r="EJ288" s="576">
        <f t="shared" si="788"/>
        <v>523</v>
      </c>
      <c r="EK288" s="577">
        <f t="shared" si="788"/>
        <v>626</v>
      </c>
      <c r="EL288" s="574">
        <v>3.6</v>
      </c>
      <c r="EM288" s="575">
        <v>3.5</v>
      </c>
      <c r="EN288" s="576">
        <f t="shared" si="789"/>
        <v>1044</v>
      </c>
      <c r="EO288" s="577">
        <f t="shared" si="789"/>
        <v>1305.5</v>
      </c>
      <c r="EP288" s="574">
        <v>3.7</v>
      </c>
      <c r="EQ288" s="575">
        <v>3.9</v>
      </c>
      <c r="ER288" s="576">
        <f t="shared" si="790"/>
        <v>862.1</v>
      </c>
      <c r="ES288" s="577">
        <f t="shared" si="790"/>
        <v>986.69999999999993</v>
      </c>
      <c r="ET288" s="574"/>
      <c r="EU288" s="575"/>
      <c r="EV288" s="576">
        <f t="shared" si="791"/>
        <v>0</v>
      </c>
      <c r="EW288" s="577">
        <f t="shared" si="791"/>
        <v>0</v>
      </c>
      <c r="EX288" s="576">
        <f t="shared" si="792"/>
        <v>3.644550669216061</v>
      </c>
      <c r="EY288" s="577">
        <f t="shared" si="792"/>
        <v>3.6616613418530348</v>
      </c>
      <c r="EZ288" s="576">
        <f t="shared" si="793"/>
        <v>1906.1</v>
      </c>
      <c r="FA288" s="577">
        <f t="shared" si="793"/>
        <v>2292.1999999999998</v>
      </c>
      <c r="FB288" s="574">
        <v>84.7</v>
      </c>
      <c r="FC288" s="575">
        <v>84.2</v>
      </c>
      <c r="FD288" s="576">
        <f t="shared" si="794"/>
        <v>24563</v>
      </c>
      <c r="FE288" s="577">
        <f t="shared" si="794"/>
        <v>31406.600000000002</v>
      </c>
      <c r="FF288" s="574">
        <v>76.8</v>
      </c>
      <c r="FG288" s="575">
        <v>77.3</v>
      </c>
      <c r="FH288" s="576">
        <f t="shared" si="795"/>
        <v>17894.399999999998</v>
      </c>
      <c r="FI288" s="577">
        <f t="shared" si="795"/>
        <v>19556.899999999998</v>
      </c>
      <c r="FJ288" s="574"/>
      <c r="FK288" s="575"/>
      <c r="FL288" s="576">
        <f t="shared" si="796"/>
        <v>0</v>
      </c>
      <c r="FM288" s="577">
        <f t="shared" si="796"/>
        <v>0</v>
      </c>
      <c r="FN288" s="576">
        <f t="shared" si="797"/>
        <v>81.180497131931162</v>
      </c>
      <c r="FO288" s="577">
        <f t="shared" si="797"/>
        <v>81.41134185303514</v>
      </c>
      <c r="FP288" s="576">
        <f t="shared" si="798"/>
        <v>42457.399999999994</v>
      </c>
      <c r="FQ288" s="577">
        <f t="shared" si="798"/>
        <v>50963.5</v>
      </c>
      <c r="FR288" s="574">
        <v>72</v>
      </c>
      <c r="FS288" s="575">
        <v>62</v>
      </c>
      <c r="FT288" s="576">
        <f t="shared" si="799"/>
        <v>72</v>
      </c>
      <c r="FU288" s="577">
        <f t="shared" si="799"/>
        <v>62</v>
      </c>
      <c r="FV288" s="574">
        <v>4.5</v>
      </c>
      <c r="FW288" s="575">
        <v>4.8</v>
      </c>
      <c r="FX288" s="576">
        <f t="shared" si="800"/>
        <v>324</v>
      </c>
      <c r="FY288" s="577">
        <f t="shared" si="800"/>
        <v>297.59999999999997</v>
      </c>
      <c r="FZ288" s="574">
        <v>66.8</v>
      </c>
      <c r="GA288" s="575">
        <v>74.900000000000006</v>
      </c>
      <c r="GB288" s="576">
        <f t="shared" si="801"/>
        <v>4809.5999999999995</v>
      </c>
      <c r="GC288" s="577">
        <f t="shared" si="801"/>
        <v>4643.8</v>
      </c>
      <c r="GD288" s="576">
        <f t="shared" si="802"/>
        <v>726</v>
      </c>
      <c r="GE288" s="577">
        <f t="shared" si="802"/>
        <v>824</v>
      </c>
      <c r="GF288" s="576">
        <f t="shared" si="802"/>
        <v>726</v>
      </c>
      <c r="GG288" s="577">
        <f t="shared" si="802"/>
        <v>824</v>
      </c>
      <c r="GH288" s="576">
        <f t="shared" si="803"/>
        <v>3213.6</v>
      </c>
      <c r="GI288" s="577">
        <f t="shared" si="803"/>
        <v>3500.2</v>
      </c>
      <c r="GJ288" s="576">
        <f t="shared" si="804"/>
        <v>80173.7</v>
      </c>
      <c r="GK288" s="577">
        <f t="shared" si="804"/>
        <v>88151.5</v>
      </c>
      <c r="GL288" s="576">
        <f t="shared" si="805"/>
        <v>296</v>
      </c>
      <c r="GM288" s="577">
        <f t="shared" si="805"/>
        <v>306</v>
      </c>
      <c r="GN288" s="576">
        <f t="shared" si="805"/>
        <v>296</v>
      </c>
      <c r="GO288" s="577">
        <f t="shared" si="805"/>
        <v>306</v>
      </c>
      <c r="GP288" s="576">
        <f t="shared" si="806"/>
        <v>1169.5</v>
      </c>
      <c r="GQ288" s="577">
        <f t="shared" si="806"/>
        <v>1222.3999999999999</v>
      </c>
      <c r="GR288" s="576">
        <f t="shared" si="807"/>
        <v>25937.399999999998</v>
      </c>
      <c r="GS288" s="577">
        <f t="shared" si="807"/>
        <v>26166.6</v>
      </c>
      <c r="GT288" s="576">
        <f t="shared" si="808"/>
        <v>1022</v>
      </c>
      <c r="GU288" s="577">
        <f t="shared" si="808"/>
        <v>1130</v>
      </c>
      <c r="GV288" s="576">
        <f t="shared" si="808"/>
        <v>1022</v>
      </c>
      <c r="GW288" s="577">
        <f t="shared" si="808"/>
        <v>1130</v>
      </c>
      <c r="GX288" s="576">
        <f t="shared" si="809"/>
        <v>4383.1000000000004</v>
      </c>
      <c r="GY288" s="577">
        <f t="shared" si="809"/>
        <v>4722.5999999999995</v>
      </c>
      <c r="GZ288" s="576">
        <f t="shared" si="809"/>
        <v>106111.09999999999</v>
      </c>
      <c r="HA288" s="577">
        <f t="shared" si="809"/>
        <v>114318.1</v>
      </c>
      <c r="HB288" s="576">
        <f t="shared" si="810"/>
        <v>0</v>
      </c>
      <c r="HC288" s="577">
        <f t="shared" si="810"/>
        <v>0</v>
      </c>
      <c r="HD288" s="576">
        <f t="shared" si="810"/>
        <v>0</v>
      </c>
      <c r="HE288" s="577">
        <f t="shared" si="810"/>
        <v>0</v>
      </c>
      <c r="HF288" s="576" t="str">
        <f t="shared" si="811"/>
        <v/>
      </c>
      <c r="HG288" s="577" t="str">
        <f t="shared" si="811"/>
        <v/>
      </c>
      <c r="HH288" s="576" t="str">
        <f t="shared" si="812"/>
        <v/>
      </c>
      <c r="HI288" s="577" t="str">
        <f t="shared" si="812"/>
        <v/>
      </c>
      <c r="HJ288" s="576">
        <f t="shared" si="813"/>
        <v>4707.1000000000004</v>
      </c>
      <c r="HK288" s="577">
        <f t="shared" si="813"/>
        <v>5020.2000000000007</v>
      </c>
      <c r="HL288" s="576">
        <f t="shared" si="814"/>
        <v>110920.69999999998</v>
      </c>
      <c r="HM288" s="577">
        <f t="shared" si="814"/>
        <v>118961.90000000001</v>
      </c>
    </row>
    <row r="289" spans="1:221" s="26" customFormat="1" ht="15" customHeight="1">
      <c r="A289" s="594" t="s">
        <v>638</v>
      </c>
      <c r="B289" s="595" t="s">
        <v>658</v>
      </c>
      <c r="C289" s="599"/>
      <c r="D289" s="10">
        <v>224554</v>
      </c>
      <c r="E289" s="10">
        <v>3</v>
      </c>
      <c r="F289" s="574">
        <v>1666</v>
      </c>
      <c r="G289" s="575">
        <v>1791</v>
      </c>
      <c r="H289" s="574">
        <v>0</v>
      </c>
      <c r="I289" s="600">
        <v>1</v>
      </c>
      <c r="J289" s="576">
        <f t="shared" si="747"/>
        <v>1666</v>
      </c>
      <c r="K289" s="577">
        <f t="shared" si="747"/>
        <v>1790</v>
      </c>
      <c r="L289" s="574"/>
      <c r="M289" s="575"/>
      <c r="N289" s="576">
        <f t="shared" si="748"/>
        <v>1666</v>
      </c>
      <c r="O289" s="577">
        <f t="shared" si="748"/>
        <v>1790</v>
      </c>
      <c r="P289" s="576">
        <f t="shared" si="748"/>
        <v>1666</v>
      </c>
      <c r="Q289" s="577">
        <f t="shared" si="748"/>
        <v>1790</v>
      </c>
      <c r="R289" s="574">
        <v>138</v>
      </c>
      <c r="S289" s="575">
        <v>184</v>
      </c>
      <c r="T289" s="576">
        <f t="shared" si="749"/>
        <v>138</v>
      </c>
      <c r="U289" s="577">
        <f t="shared" si="749"/>
        <v>184</v>
      </c>
      <c r="V289" s="574">
        <v>8</v>
      </c>
      <c r="W289" s="575">
        <v>6</v>
      </c>
      <c r="X289" s="576">
        <f t="shared" si="750"/>
        <v>8</v>
      </c>
      <c r="Y289" s="577">
        <f t="shared" si="750"/>
        <v>6</v>
      </c>
      <c r="Z289" s="574"/>
      <c r="AA289" s="575"/>
      <c r="AB289" s="576">
        <f t="shared" si="751"/>
        <v>0</v>
      </c>
      <c r="AC289" s="577">
        <f t="shared" si="751"/>
        <v>0</v>
      </c>
      <c r="AD289" s="576">
        <f t="shared" si="752"/>
        <v>146</v>
      </c>
      <c r="AE289" s="577">
        <f t="shared" si="752"/>
        <v>190</v>
      </c>
      <c r="AF289" s="576">
        <f t="shared" si="753"/>
        <v>146</v>
      </c>
      <c r="AG289" s="577">
        <f t="shared" si="753"/>
        <v>190</v>
      </c>
      <c r="AH289" s="574">
        <v>4.3</v>
      </c>
      <c r="AI289" s="575">
        <v>4.3</v>
      </c>
      <c r="AJ289" s="576">
        <f t="shared" si="754"/>
        <v>593.4</v>
      </c>
      <c r="AK289" s="577">
        <f t="shared" si="754"/>
        <v>791.19999999999993</v>
      </c>
      <c r="AL289" s="574">
        <v>4.8</v>
      </c>
      <c r="AM289" s="575">
        <v>4.2</v>
      </c>
      <c r="AN289" s="576">
        <f t="shared" si="755"/>
        <v>38.4</v>
      </c>
      <c r="AO289" s="577">
        <f t="shared" si="755"/>
        <v>25.200000000000003</v>
      </c>
      <c r="AP289" s="574"/>
      <c r="AQ289" s="575"/>
      <c r="AR289" s="576">
        <f t="shared" si="756"/>
        <v>0</v>
      </c>
      <c r="AS289" s="577">
        <f t="shared" si="756"/>
        <v>0</v>
      </c>
      <c r="AT289" s="576">
        <f t="shared" si="757"/>
        <v>4.3273972602739725</v>
      </c>
      <c r="AU289" s="577">
        <f t="shared" si="757"/>
        <v>4.296842105263158</v>
      </c>
      <c r="AV289" s="576">
        <f t="shared" si="758"/>
        <v>631.79999999999995</v>
      </c>
      <c r="AW289" s="577">
        <f t="shared" si="758"/>
        <v>816.4</v>
      </c>
      <c r="AX289" s="574">
        <v>120.6</v>
      </c>
      <c r="AY289" s="575">
        <v>119</v>
      </c>
      <c r="AZ289" s="576">
        <f t="shared" si="759"/>
        <v>16642.8</v>
      </c>
      <c r="BA289" s="577">
        <f t="shared" si="759"/>
        <v>21896</v>
      </c>
      <c r="BB289" s="574">
        <v>124.8</v>
      </c>
      <c r="BC289" s="575">
        <v>109</v>
      </c>
      <c r="BD289" s="576">
        <f t="shared" si="760"/>
        <v>998.4</v>
      </c>
      <c r="BE289" s="577">
        <f t="shared" si="760"/>
        <v>654</v>
      </c>
      <c r="BF289" s="574"/>
      <c r="BG289" s="575"/>
      <c r="BH289" s="576">
        <f t="shared" si="761"/>
        <v>0</v>
      </c>
      <c r="BI289" s="577">
        <f t="shared" si="761"/>
        <v>0</v>
      </c>
      <c r="BJ289" s="576">
        <f t="shared" si="762"/>
        <v>120.83013698630137</v>
      </c>
      <c r="BK289" s="577">
        <f t="shared" si="762"/>
        <v>118.68421052631579</v>
      </c>
      <c r="BL289" s="576">
        <f t="shared" si="763"/>
        <v>17641.2</v>
      </c>
      <c r="BM289" s="577">
        <f t="shared" si="763"/>
        <v>22550</v>
      </c>
      <c r="BN289" s="574">
        <v>188</v>
      </c>
      <c r="BO289" s="575">
        <v>242</v>
      </c>
      <c r="BP289" s="576">
        <f t="shared" si="764"/>
        <v>188</v>
      </c>
      <c r="BQ289" s="577">
        <f t="shared" si="764"/>
        <v>242</v>
      </c>
      <c r="BR289" s="574">
        <v>17</v>
      </c>
      <c r="BS289" s="575">
        <v>13</v>
      </c>
      <c r="BT289" s="576">
        <f t="shared" si="765"/>
        <v>17</v>
      </c>
      <c r="BU289" s="577">
        <f t="shared" si="765"/>
        <v>13</v>
      </c>
      <c r="BV289" s="574"/>
      <c r="BW289" s="575"/>
      <c r="BX289" s="576">
        <f t="shared" si="766"/>
        <v>0</v>
      </c>
      <c r="BY289" s="577">
        <f t="shared" si="766"/>
        <v>0</v>
      </c>
      <c r="BZ289" s="576">
        <f t="shared" si="767"/>
        <v>205</v>
      </c>
      <c r="CA289" s="577">
        <f t="shared" si="767"/>
        <v>255</v>
      </c>
      <c r="CB289" s="576">
        <f t="shared" si="768"/>
        <v>205</v>
      </c>
      <c r="CC289" s="577">
        <f t="shared" si="768"/>
        <v>255</v>
      </c>
      <c r="CD289" s="574">
        <v>4.8</v>
      </c>
      <c r="CE289" s="575">
        <v>4.8</v>
      </c>
      <c r="CF289" s="576">
        <f t="shared" si="769"/>
        <v>902.4</v>
      </c>
      <c r="CG289" s="577">
        <f t="shared" si="769"/>
        <v>1161.5999999999999</v>
      </c>
      <c r="CH289" s="574">
        <v>5.8</v>
      </c>
      <c r="CI289" s="575">
        <v>5.8</v>
      </c>
      <c r="CJ289" s="576">
        <f t="shared" si="770"/>
        <v>98.6</v>
      </c>
      <c r="CK289" s="577">
        <f t="shared" si="770"/>
        <v>75.399999999999991</v>
      </c>
      <c r="CL289" s="574"/>
      <c r="CM289" s="575"/>
      <c r="CN289" s="576">
        <f t="shared" si="771"/>
        <v>0</v>
      </c>
      <c r="CO289" s="577">
        <f t="shared" si="771"/>
        <v>0</v>
      </c>
      <c r="CP289" s="576">
        <f t="shared" si="772"/>
        <v>4.8829268292682926</v>
      </c>
      <c r="CQ289" s="577">
        <f t="shared" si="772"/>
        <v>4.8509803921568624</v>
      </c>
      <c r="CR289" s="576">
        <f t="shared" si="773"/>
        <v>1001</v>
      </c>
      <c r="CS289" s="577">
        <f t="shared" si="773"/>
        <v>1237</v>
      </c>
      <c r="CT289" s="574">
        <v>132.9</v>
      </c>
      <c r="CU289" s="575">
        <v>134.4</v>
      </c>
      <c r="CV289" s="576">
        <f t="shared" si="774"/>
        <v>24985.200000000001</v>
      </c>
      <c r="CW289" s="577">
        <f t="shared" si="774"/>
        <v>32524.800000000003</v>
      </c>
      <c r="CX289" s="574">
        <v>138.19999999999999</v>
      </c>
      <c r="CY289" s="575">
        <v>122.2</v>
      </c>
      <c r="CZ289" s="576">
        <f t="shared" si="775"/>
        <v>2349.3999999999996</v>
      </c>
      <c r="DA289" s="577">
        <f t="shared" si="775"/>
        <v>1588.6000000000001</v>
      </c>
      <c r="DB289" s="574"/>
      <c r="DC289" s="575"/>
      <c r="DD289" s="576">
        <f t="shared" si="776"/>
        <v>0</v>
      </c>
      <c r="DE289" s="577">
        <f t="shared" si="776"/>
        <v>0</v>
      </c>
      <c r="DF289" s="576">
        <f t="shared" si="777"/>
        <v>133.33951219512196</v>
      </c>
      <c r="DG289" s="577">
        <f t="shared" si="777"/>
        <v>133.77803921568628</v>
      </c>
      <c r="DH289" s="576">
        <f t="shared" si="778"/>
        <v>27334.600000000002</v>
      </c>
      <c r="DI289" s="577">
        <f t="shared" si="778"/>
        <v>34113.4</v>
      </c>
      <c r="DJ289" s="576">
        <f t="shared" si="779"/>
        <v>351</v>
      </c>
      <c r="DK289" s="577">
        <f t="shared" si="779"/>
        <v>445</v>
      </c>
      <c r="DL289" s="576">
        <f t="shared" si="779"/>
        <v>351</v>
      </c>
      <c r="DM289" s="577">
        <f t="shared" si="779"/>
        <v>445</v>
      </c>
      <c r="DN289" s="576">
        <f t="shared" si="780"/>
        <v>4.6518518518518519</v>
      </c>
      <c r="DO289" s="577">
        <f t="shared" si="780"/>
        <v>4.6143820224719105</v>
      </c>
      <c r="DP289" s="576">
        <f t="shared" si="781"/>
        <v>1632.8</v>
      </c>
      <c r="DQ289" s="577">
        <f t="shared" si="781"/>
        <v>2053.4</v>
      </c>
      <c r="DR289" s="576">
        <f t="shared" si="782"/>
        <v>128.13618233618234</v>
      </c>
      <c r="DS289" s="577">
        <f t="shared" si="782"/>
        <v>127.33348314606742</v>
      </c>
      <c r="DT289" s="576">
        <f t="shared" si="783"/>
        <v>44975.8</v>
      </c>
      <c r="DU289" s="577">
        <f t="shared" si="783"/>
        <v>56663.4</v>
      </c>
      <c r="DV289" s="574">
        <v>825</v>
      </c>
      <c r="DW289" s="575">
        <v>789</v>
      </c>
      <c r="DX289" s="576">
        <f t="shared" si="784"/>
        <v>825</v>
      </c>
      <c r="DY289" s="577">
        <f t="shared" si="784"/>
        <v>789</v>
      </c>
      <c r="DZ289" s="574">
        <v>383</v>
      </c>
      <c r="EA289" s="575">
        <v>413</v>
      </c>
      <c r="EB289" s="576">
        <f t="shared" si="785"/>
        <v>383</v>
      </c>
      <c r="EC289" s="577">
        <f t="shared" si="785"/>
        <v>413</v>
      </c>
      <c r="ED289" s="574"/>
      <c r="EE289" s="575"/>
      <c r="EF289" s="576">
        <f t="shared" si="786"/>
        <v>0</v>
      </c>
      <c r="EG289" s="577">
        <f t="shared" si="786"/>
        <v>0</v>
      </c>
      <c r="EH289" s="576">
        <f t="shared" si="787"/>
        <v>1208</v>
      </c>
      <c r="EI289" s="577">
        <f t="shared" si="787"/>
        <v>1202</v>
      </c>
      <c r="EJ289" s="576">
        <f t="shared" si="788"/>
        <v>1208</v>
      </c>
      <c r="EK289" s="577">
        <f t="shared" si="788"/>
        <v>1202</v>
      </c>
      <c r="EL289" s="574">
        <v>3</v>
      </c>
      <c r="EM289" s="575">
        <v>2.9</v>
      </c>
      <c r="EN289" s="576">
        <f t="shared" si="789"/>
        <v>2475</v>
      </c>
      <c r="EO289" s="577">
        <f t="shared" si="789"/>
        <v>2288.1</v>
      </c>
      <c r="EP289" s="574">
        <v>3.1</v>
      </c>
      <c r="EQ289" s="575">
        <v>3.1</v>
      </c>
      <c r="ER289" s="576">
        <f t="shared" si="790"/>
        <v>1187.3</v>
      </c>
      <c r="ES289" s="577">
        <f t="shared" si="790"/>
        <v>1280.3</v>
      </c>
      <c r="ET289" s="574"/>
      <c r="EU289" s="575"/>
      <c r="EV289" s="576">
        <f t="shared" si="791"/>
        <v>0</v>
      </c>
      <c r="EW289" s="577">
        <f t="shared" si="791"/>
        <v>0</v>
      </c>
      <c r="EX289" s="576">
        <f t="shared" si="792"/>
        <v>3.0317052980132453</v>
      </c>
      <c r="EY289" s="577">
        <f t="shared" si="792"/>
        <v>2.9687188019966717</v>
      </c>
      <c r="EZ289" s="576">
        <f t="shared" si="793"/>
        <v>3662.3</v>
      </c>
      <c r="FA289" s="577">
        <f t="shared" si="793"/>
        <v>3568.3999999999992</v>
      </c>
      <c r="FB289" s="574">
        <v>72.900000000000006</v>
      </c>
      <c r="FC289" s="575">
        <v>73.900000000000006</v>
      </c>
      <c r="FD289" s="576">
        <f t="shared" si="794"/>
        <v>60142.500000000007</v>
      </c>
      <c r="FE289" s="577">
        <f t="shared" si="794"/>
        <v>58307.100000000006</v>
      </c>
      <c r="FF289" s="574">
        <v>59.4</v>
      </c>
      <c r="FG289" s="575">
        <v>60.8</v>
      </c>
      <c r="FH289" s="576">
        <f t="shared" si="795"/>
        <v>22750.2</v>
      </c>
      <c r="FI289" s="577">
        <f t="shared" si="795"/>
        <v>25110.399999999998</v>
      </c>
      <c r="FJ289" s="574"/>
      <c r="FK289" s="575"/>
      <c r="FL289" s="576">
        <f t="shared" si="796"/>
        <v>0</v>
      </c>
      <c r="FM289" s="577">
        <f t="shared" si="796"/>
        <v>0</v>
      </c>
      <c r="FN289" s="576">
        <f t="shared" si="797"/>
        <v>68.619784768211929</v>
      </c>
      <c r="FO289" s="577">
        <f t="shared" si="797"/>
        <v>69.398918469217975</v>
      </c>
      <c r="FP289" s="576">
        <f t="shared" si="798"/>
        <v>82892.700000000012</v>
      </c>
      <c r="FQ289" s="577">
        <f t="shared" si="798"/>
        <v>83417.5</v>
      </c>
      <c r="FR289" s="574">
        <v>107</v>
      </c>
      <c r="FS289" s="575">
        <v>143</v>
      </c>
      <c r="FT289" s="576">
        <f t="shared" si="799"/>
        <v>107</v>
      </c>
      <c r="FU289" s="577">
        <f t="shared" si="799"/>
        <v>143</v>
      </c>
      <c r="FV289" s="574">
        <v>3.3</v>
      </c>
      <c r="FW289" s="575">
        <v>2.8</v>
      </c>
      <c r="FX289" s="576">
        <f t="shared" si="800"/>
        <v>353.09999999999997</v>
      </c>
      <c r="FY289" s="577">
        <f t="shared" si="800"/>
        <v>400.4</v>
      </c>
      <c r="FZ289" s="574">
        <v>55.3</v>
      </c>
      <c r="GA289" s="575">
        <v>44.4</v>
      </c>
      <c r="GB289" s="576">
        <f t="shared" si="801"/>
        <v>5917.0999999999995</v>
      </c>
      <c r="GC289" s="577">
        <f t="shared" si="801"/>
        <v>6349.2</v>
      </c>
      <c r="GD289" s="576">
        <f t="shared" si="802"/>
        <v>1151</v>
      </c>
      <c r="GE289" s="577">
        <f t="shared" si="802"/>
        <v>1215</v>
      </c>
      <c r="GF289" s="576">
        <f t="shared" si="802"/>
        <v>1151</v>
      </c>
      <c r="GG289" s="577">
        <f t="shared" si="802"/>
        <v>1215</v>
      </c>
      <c r="GH289" s="576">
        <f t="shared" si="803"/>
        <v>3970.8</v>
      </c>
      <c r="GI289" s="577">
        <f t="shared" si="803"/>
        <v>4240.8999999999996</v>
      </c>
      <c r="GJ289" s="576">
        <f t="shared" si="804"/>
        <v>101770.5</v>
      </c>
      <c r="GK289" s="577">
        <f t="shared" si="804"/>
        <v>112727.90000000001</v>
      </c>
      <c r="GL289" s="576">
        <f t="shared" si="805"/>
        <v>408</v>
      </c>
      <c r="GM289" s="577">
        <f t="shared" si="805"/>
        <v>432</v>
      </c>
      <c r="GN289" s="576">
        <f t="shared" si="805"/>
        <v>408</v>
      </c>
      <c r="GO289" s="577">
        <f t="shared" si="805"/>
        <v>432</v>
      </c>
      <c r="GP289" s="576">
        <f t="shared" si="806"/>
        <v>1324.3</v>
      </c>
      <c r="GQ289" s="577">
        <f t="shared" si="806"/>
        <v>1380.8999999999999</v>
      </c>
      <c r="GR289" s="576">
        <f t="shared" si="807"/>
        <v>26098</v>
      </c>
      <c r="GS289" s="577">
        <f t="shared" si="807"/>
        <v>27353</v>
      </c>
      <c r="GT289" s="576">
        <f t="shared" si="808"/>
        <v>1559</v>
      </c>
      <c r="GU289" s="577">
        <f t="shared" si="808"/>
        <v>1647</v>
      </c>
      <c r="GV289" s="576">
        <f t="shared" si="808"/>
        <v>1559</v>
      </c>
      <c r="GW289" s="577">
        <f t="shared" si="808"/>
        <v>1647</v>
      </c>
      <c r="GX289" s="576">
        <f t="shared" si="809"/>
        <v>5295.1</v>
      </c>
      <c r="GY289" s="577">
        <f t="shared" si="809"/>
        <v>5621.7999999999993</v>
      </c>
      <c r="GZ289" s="576">
        <f t="shared" si="809"/>
        <v>127868.5</v>
      </c>
      <c r="HA289" s="577">
        <f t="shared" si="809"/>
        <v>140080.90000000002</v>
      </c>
      <c r="HB289" s="576">
        <f t="shared" si="810"/>
        <v>0</v>
      </c>
      <c r="HC289" s="577">
        <f t="shared" si="810"/>
        <v>0</v>
      </c>
      <c r="HD289" s="576">
        <f t="shared" si="810"/>
        <v>0</v>
      </c>
      <c r="HE289" s="577">
        <f t="shared" si="810"/>
        <v>0</v>
      </c>
      <c r="HF289" s="576" t="str">
        <f t="shared" si="811"/>
        <v/>
      </c>
      <c r="HG289" s="577" t="str">
        <f t="shared" si="811"/>
        <v/>
      </c>
      <c r="HH289" s="576" t="str">
        <f t="shared" si="812"/>
        <v/>
      </c>
      <c r="HI289" s="577" t="str">
        <f t="shared" si="812"/>
        <v/>
      </c>
      <c r="HJ289" s="576">
        <f t="shared" si="813"/>
        <v>5648.2000000000007</v>
      </c>
      <c r="HK289" s="577">
        <f t="shared" si="813"/>
        <v>6022.1999999999989</v>
      </c>
      <c r="HL289" s="576">
        <f t="shared" si="814"/>
        <v>133785.60000000001</v>
      </c>
      <c r="HM289" s="577">
        <f t="shared" si="814"/>
        <v>146430.1</v>
      </c>
    </row>
    <row r="290" spans="1:221" s="26" customFormat="1" ht="15" customHeight="1">
      <c r="A290" s="594" t="s">
        <v>638</v>
      </c>
      <c r="B290" s="595" t="s">
        <v>659</v>
      </c>
      <c r="C290" s="599"/>
      <c r="D290" s="10">
        <v>224147</v>
      </c>
      <c r="E290" s="10">
        <v>3</v>
      </c>
      <c r="F290" s="574">
        <v>1706</v>
      </c>
      <c r="G290" s="575">
        <v>1716</v>
      </c>
      <c r="H290" s="574">
        <v>5</v>
      </c>
      <c r="I290" s="597">
        <v>10</v>
      </c>
      <c r="J290" s="576">
        <f t="shared" si="747"/>
        <v>1701</v>
      </c>
      <c r="K290" s="577">
        <f t="shared" si="747"/>
        <v>1706</v>
      </c>
      <c r="L290" s="574"/>
      <c r="M290" s="575"/>
      <c r="N290" s="576">
        <f t="shared" si="748"/>
        <v>1701</v>
      </c>
      <c r="O290" s="577">
        <f t="shared" si="748"/>
        <v>1706</v>
      </c>
      <c r="P290" s="576">
        <f t="shared" si="748"/>
        <v>1701</v>
      </c>
      <c r="Q290" s="577">
        <f t="shared" si="748"/>
        <v>1706</v>
      </c>
      <c r="R290" s="574">
        <v>324</v>
      </c>
      <c r="S290" s="575">
        <v>349</v>
      </c>
      <c r="T290" s="576">
        <f t="shared" si="749"/>
        <v>324</v>
      </c>
      <c r="U290" s="577">
        <f t="shared" si="749"/>
        <v>349</v>
      </c>
      <c r="V290" s="574">
        <v>13</v>
      </c>
      <c r="W290" s="597">
        <v>22</v>
      </c>
      <c r="X290" s="576">
        <f t="shared" si="750"/>
        <v>13</v>
      </c>
      <c r="Y290" s="577">
        <f t="shared" si="750"/>
        <v>22</v>
      </c>
      <c r="Z290" s="574"/>
      <c r="AA290" s="575"/>
      <c r="AB290" s="576">
        <f t="shared" si="751"/>
        <v>0</v>
      </c>
      <c r="AC290" s="577">
        <f t="shared" si="751"/>
        <v>0</v>
      </c>
      <c r="AD290" s="576">
        <f t="shared" si="752"/>
        <v>337</v>
      </c>
      <c r="AE290" s="577">
        <f t="shared" si="752"/>
        <v>371</v>
      </c>
      <c r="AF290" s="576">
        <f t="shared" si="753"/>
        <v>337</v>
      </c>
      <c r="AG290" s="577">
        <f t="shared" si="753"/>
        <v>371</v>
      </c>
      <c r="AH290" s="574">
        <v>4.5999999999999996</v>
      </c>
      <c r="AI290" s="575">
        <v>4.5</v>
      </c>
      <c r="AJ290" s="576">
        <f t="shared" si="754"/>
        <v>1490.3999999999999</v>
      </c>
      <c r="AK290" s="577">
        <f t="shared" si="754"/>
        <v>1570.5</v>
      </c>
      <c r="AL290" s="574">
        <v>5.3</v>
      </c>
      <c r="AM290" s="575">
        <v>4.5</v>
      </c>
      <c r="AN290" s="576">
        <f t="shared" si="755"/>
        <v>68.899999999999991</v>
      </c>
      <c r="AO290" s="577">
        <f t="shared" si="755"/>
        <v>99</v>
      </c>
      <c r="AP290" s="574"/>
      <c r="AQ290" s="575"/>
      <c r="AR290" s="576">
        <f t="shared" si="756"/>
        <v>0</v>
      </c>
      <c r="AS290" s="577">
        <f t="shared" si="756"/>
        <v>0</v>
      </c>
      <c r="AT290" s="576">
        <f t="shared" si="757"/>
        <v>4.6270029673590507</v>
      </c>
      <c r="AU290" s="577">
        <f t="shared" si="757"/>
        <v>4.5</v>
      </c>
      <c r="AV290" s="576">
        <f t="shared" si="758"/>
        <v>1559.3000000000002</v>
      </c>
      <c r="AW290" s="577">
        <f t="shared" si="758"/>
        <v>1669.5</v>
      </c>
      <c r="AX290" s="574">
        <v>124.4</v>
      </c>
      <c r="AY290" s="575">
        <v>122.2</v>
      </c>
      <c r="AZ290" s="576">
        <f t="shared" si="759"/>
        <v>40305.599999999999</v>
      </c>
      <c r="BA290" s="577">
        <f t="shared" si="759"/>
        <v>42647.8</v>
      </c>
      <c r="BB290" s="574">
        <v>109.7</v>
      </c>
      <c r="BC290" s="575">
        <v>98.7</v>
      </c>
      <c r="BD290" s="576">
        <f t="shared" si="760"/>
        <v>1426.1000000000001</v>
      </c>
      <c r="BE290" s="577">
        <f t="shared" si="760"/>
        <v>2171.4</v>
      </c>
      <c r="BF290" s="574"/>
      <c r="BG290" s="575"/>
      <c r="BH290" s="576">
        <f t="shared" si="761"/>
        <v>0</v>
      </c>
      <c r="BI290" s="577">
        <f t="shared" si="761"/>
        <v>0</v>
      </c>
      <c r="BJ290" s="576">
        <f t="shared" si="762"/>
        <v>123.83293768545994</v>
      </c>
      <c r="BK290" s="577">
        <f t="shared" si="762"/>
        <v>120.80646900269544</v>
      </c>
      <c r="BL290" s="576">
        <f t="shared" si="763"/>
        <v>41731.699999999997</v>
      </c>
      <c r="BM290" s="577">
        <f t="shared" si="763"/>
        <v>44819.200000000004</v>
      </c>
      <c r="BN290" s="574">
        <v>394</v>
      </c>
      <c r="BO290" s="575">
        <v>438</v>
      </c>
      <c r="BP290" s="576">
        <f t="shared" si="764"/>
        <v>394</v>
      </c>
      <c r="BQ290" s="577">
        <f t="shared" si="764"/>
        <v>438</v>
      </c>
      <c r="BR290" s="574">
        <v>18</v>
      </c>
      <c r="BS290" s="575">
        <v>12</v>
      </c>
      <c r="BT290" s="576">
        <f t="shared" si="765"/>
        <v>18</v>
      </c>
      <c r="BU290" s="577">
        <f t="shared" si="765"/>
        <v>12</v>
      </c>
      <c r="BV290" s="574"/>
      <c r="BW290" s="575"/>
      <c r="BX290" s="576">
        <f t="shared" si="766"/>
        <v>0</v>
      </c>
      <c r="BY290" s="577">
        <f t="shared" si="766"/>
        <v>0</v>
      </c>
      <c r="BZ290" s="576">
        <f t="shared" si="767"/>
        <v>412</v>
      </c>
      <c r="CA290" s="577">
        <f t="shared" si="767"/>
        <v>450</v>
      </c>
      <c r="CB290" s="576">
        <f t="shared" si="768"/>
        <v>412</v>
      </c>
      <c r="CC290" s="577">
        <f t="shared" si="768"/>
        <v>450</v>
      </c>
      <c r="CD290" s="574">
        <v>5.2</v>
      </c>
      <c r="CE290" s="575">
        <v>5</v>
      </c>
      <c r="CF290" s="576">
        <f t="shared" si="769"/>
        <v>2048.8000000000002</v>
      </c>
      <c r="CG290" s="577">
        <f t="shared" si="769"/>
        <v>2190</v>
      </c>
      <c r="CH290" s="574">
        <v>6.3</v>
      </c>
      <c r="CI290" s="575">
        <v>5</v>
      </c>
      <c r="CJ290" s="576">
        <f t="shared" si="770"/>
        <v>113.39999999999999</v>
      </c>
      <c r="CK290" s="577">
        <f t="shared" si="770"/>
        <v>60</v>
      </c>
      <c r="CL290" s="574"/>
      <c r="CM290" s="575"/>
      <c r="CN290" s="576">
        <f t="shared" si="771"/>
        <v>0</v>
      </c>
      <c r="CO290" s="577">
        <f t="shared" si="771"/>
        <v>0</v>
      </c>
      <c r="CP290" s="576">
        <f t="shared" si="772"/>
        <v>5.2480582524271853</v>
      </c>
      <c r="CQ290" s="577">
        <f t="shared" si="772"/>
        <v>5</v>
      </c>
      <c r="CR290" s="576">
        <f t="shared" si="773"/>
        <v>2162.2000000000003</v>
      </c>
      <c r="CS290" s="577">
        <f t="shared" si="773"/>
        <v>2250</v>
      </c>
      <c r="CT290" s="574">
        <v>136.9</v>
      </c>
      <c r="CU290" s="575">
        <v>135.19999999999999</v>
      </c>
      <c r="CV290" s="576">
        <f t="shared" si="774"/>
        <v>53938.600000000006</v>
      </c>
      <c r="CW290" s="577">
        <f t="shared" si="774"/>
        <v>59217.599999999999</v>
      </c>
      <c r="CX290" s="574">
        <v>120.4</v>
      </c>
      <c r="CY290" s="575">
        <v>118.4</v>
      </c>
      <c r="CZ290" s="576">
        <f t="shared" si="775"/>
        <v>2167.2000000000003</v>
      </c>
      <c r="DA290" s="577">
        <f t="shared" si="775"/>
        <v>1420.8000000000002</v>
      </c>
      <c r="DB290" s="574"/>
      <c r="DC290" s="575"/>
      <c r="DD290" s="576">
        <f t="shared" si="776"/>
        <v>0</v>
      </c>
      <c r="DE290" s="577">
        <f t="shared" si="776"/>
        <v>0</v>
      </c>
      <c r="DF290" s="576">
        <f t="shared" si="777"/>
        <v>136.17912621359224</v>
      </c>
      <c r="DG290" s="577">
        <f t="shared" si="777"/>
        <v>134.75200000000001</v>
      </c>
      <c r="DH290" s="576">
        <f t="shared" si="778"/>
        <v>56105.8</v>
      </c>
      <c r="DI290" s="577">
        <f t="shared" si="778"/>
        <v>60638.400000000001</v>
      </c>
      <c r="DJ290" s="576">
        <f t="shared" si="779"/>
        <v>749</v>
      </c>
      <c r="DK290" s="577">
        <f t="shared" si="779"/>
        <v>821</v>
      </c>
      <c r="DL290" s="576">
        <f t="shared" si="779"/>
        <v>749</v>
      </c>
      <c r="DM290" s="577">
        <f t="shared" si="779"/>
        <v>821</v>
      </c>
      <c r="DN290" s="576">
        <f t="shared" si="780"/>
        <v>4.9686248331108152</v>
      </c>
      <c r="DO290" s="577">
        <f t="shared" si="780"/>
        <v>4.7740560292326428</v>
      </c>
      <c r="DP290" s="576">
        <f t="shared" si="781"/>
        <v>3721.5000000000005</v>
      </c>
      <c r="DQ290" s="577">
        <f t="shared" si="781"/>
        <v>3919.4999999999995</v>
      </c>
      <c r="DR290" s="576">
        <f t="shared" si="782"/>
        <v>130.62416555407211</v>
      </c>
      <c r="DS290" s="577">
        <f t="shared" si="782"/>
        <v>128.45018270401948</v>
      </c>
      <c r="DT290" s="576">
        <f t="shared" si="783"/>
        <v>97837.500000000015</v>
      </c>
      <c r="DU290" s="577">
        <f t="shared" si="783"/>
        <v>105457.59999999999</v>
      </c>
      <c r="DV290" s="574">
        <v>484</v>
      </c>
      <c r="DW290" s="575">
        <v>437</v>
      </c>
      <c r="DX290" s="576">
        <f t="shared" si="784"/>
        <v>484</v>
      </c>
      <c r="DY290" s="577">
        <f t="shared" si="784"/>
        <v>437</v>
      </c>
      <c r="DZ290" s="574">
        <v>292</v>
      </c>
      <c r="EA290" s="575">
        <v>279</v>
      </c>
      <c r="EB290" s="576">
        <f t="shared" si="785"/>
        <v>292</v>
      </c>
      <c r="EC290" s="577">
        <f t="shared" si="785"/>
        <v>279</v>
      </c>
      <c r="ED290" s="574"/>
      <c r="EE290" s="575"/>
      <c r="EF290" s="576">
        <f t="shared" si="786"/>
        <v>0</v>
      </c>
      <c r="EG290" s="577">
        <f t="shared" si="786"/>
        <v>0</v>
      </c>
      <c r="EH290" s="576">
        <f t="shared" si="787"/>
        <v>776</v>
      </c>
      <c r="EI290" s="577">
        <f t="shared" si="787"/>
        <v>716</v>
      </c>
      <c r="EJ290" s="576">
        <f t="shared" si="788"/>
        <v>776</v>
      </c>
      <c r="EK290" s="577">
        <f t="shared" si="788"/>
        <v>716</v>
      </c>
      <c r="EL290" s="574">
        <v>3.5</v>
      </c>
      <c r="EM290" s="575">
        <v>3.5</v>
      </c>
      <c r="EN290" s="576">
        <f t="shared" si="789"/>
        <v>1694</v>
      </c>
      <c r="EO290" s="577">
        <f t="shared" si="789"/>
        <v>1529.5</v>
      </c>
      <c r="EP290" s="574">
        <v>3.6</v>
      </c>
      <c r="EQ290" s="575">
        <v>3.6</v>
      </c>
      <c r="ER290" s="576">
        <f t="shared" si="790"/>
        <v>1051.2</v>
      </c>
      <c r="ES290" s="577">
        <f t="shared" si="790"/>
        <v>1004.4</v>
      </c>
      <c r="ET290" s="574"/>
      <c r="EU290" s="575"/>
      <c r="EV290" s="576">
        <f t="shared" si="791"/>
        <v>0</v>
      </c>
      <c r="EW290" s="577">
        <f t="shared" si="791"/>
        <v>0</v>
      </c>
      <c r="EX290" s="576">
        <f t="shared" si="792"/>
        <v>3.5376288659793813</v>
      </c>
      <c r="EY290" s="577">
        <f t="shared" si="792"/>
        <v>3.5389664804469274</v>
      </c>
      <c r="EZ290" s="576">
        <f t="shared" si="793"/>
        <v>2745.2</v>
      </c>
      <c r="FA290" s="577">
        <f t="shared" si="793"/>
        <v>2533.9</v>
      </c>
      <c r="FB290" s="574">
        <v>87</v>
      </c>
      <c r="FC290" s="575">
        <v>90.4</v>
      </c>
      <c r="FD290" s="576">
        <f t="shared" si="794"/>
        <v>42108</v>
      </c>
      <c r="FE290" s="577">
        <f t="shared" si="794"/>
        <v>39504.800000000003</v>
      </c>
      <c r="FF290" s="574">
        <v>72.099999999999994</v>
      </c>
      <c r="FG290" s="575">
        <v>69.8</v>
      </c>
      <c r="FH290" s="576">
        <f t="shared" si="795"/>
        <v>21053.199999999997</v>
      </c>
      <c r="FI290" s="577">
        <f t="shared" si="795"/>
        <v>19474.2</v>
      </c>
      <c r="FJ290" s="574"/>
      <c r="FK290" s="575"/>
      <c r="FL290" s="576">
        <f t="shared" si="796"/>
        <v>0</v>
      </c>
      <c r="FM290" s="577">
        <f t="shared" si="796"/>
        <v>0</v>
      </c>
      <c r="FN290" s="576">
        <f t="shared" si="797"/>
        <v>81.393298969072163</v>
      </c>
      <c r="FO290" s="577">
        <f t="shared" si="797"/>
        <v>82.372905027932958</v>
      </c>
      <c r="FP290" s="576">
        <f t="shared" si="798"/>
        <v>63161.2</v>
      </c>
      <c r="FQ290" s="577">
        <f t="shared" si="798"/>
        <v>58979</v>
      </c>
      <c r="FR290" s="574">
        <v>176</v>
      </c>
      <c r="FS290" s="575">
        <v>169</v>
      </c>
      <c r="FT290" s="576">
        <f t="shared" si="799"/>
        <v>176</v>
      </c>
      <c r="FU290" s="577">
        <f t="shared" si="799"/>
        <v>169</v>
      </c>
      <c r="FV290" s="574">
        <v>3.6</v>
      </c>
      <c r="FW290" s="575">
        <v>3.9</v>
      </c>
      <c r="FX290" s="576">
        <f t="shared" si="800"/>
        <v>633.6</v>
      </c>
      <c r="FY290" s="577">
        <f t="shared" si="800"/>
        <v>659.1</v>
      </c>
      <c r="FZ290" s="574">
        <v>63.6</v>
      </c>
      <c r="GA290" s="575">
        <v>73.5</v>
      </c>
      <c r="GB290" s="576">
        <f t="shared" si="801"/>
        <v>11193.6</v>
      </c>
      <c r="GC290" s="577">
        <f t="shared" si="801"/>
        <v>12421.5</v>
      </c>
      <c r="GD290" s="576">
        <f t="shared" si="802"/>
        <v>1202</v>
      </c>
      <c r="GE290" s="577">
        <f t="shared" si="802"/>
        <v>1224</v>
      </c>
      <c r="GF290" s="576">
        <f t="shared" si="802"/>
        <v>1202</v>
      </c>
      <c r="GG290" s="577">
        <f t="shared" si="802"/>
        <v>1224</v>
      </c>
      <c r="GH290" s="576">
        <f t="shared" si="803"/>
        <v>5233.2</v>
      </c>
      <c r="GI290" s="577">
        <f t="shared" si="803"/>
        <v>5290</v>
      </c>
      <c r="GJ290" s="576">
        <f t="shared" si="804"/>
        <v>136352.20000000001</v>
      </c>
      <c r="GK290" s="577">
        <f t="shared" si="804"/>
        <v>141370.20000000001</v>
      </c>
      <c r="GL290" s="576">
        <f t="shared" si="805"/>
        <v>323</v>
      </c>
      <c r="GM290" s="577">
        <f t="shared" si="805"/>
        <v>313</v>
      </c>
      <c r="GN290" s="576">
        <f t="shared" si="805"/>
        <v>323</v>
      </c>
      <c r="GO290" s="577">
        <f t="shared" si="805"/>
        <v>313</v>
      </c>
      <c r="GP290" s="576">
        <f t="shared" si="806"/>
        <v>1233.5</v>
      </c>
      <c r="GQ290" s="577">
        <f t="shared" si="806"/>
        <v>1163.4000000000001</v>
      </c>
      <c r="GR290" s="576">
        <f t="shared" si="807"/>
        <v>24646.499999999996</v>
      </c>
      <c r="GS290" s="577">
        <f t="shared" si="807"/>
        <v>23066.400000000001</v>
      </c>
      <c r="GT290" s="576">
        <f t="shared" si="808"/>
        <v>1525</v>
      </c>
      <c r="GU290" s="577">
        <f t="shared" si="808"/>
        <v>1537</v>
      </c>
      <c r="GV290" s="576">
        <f t="shared" si="808"/>
        <v>1525</v>
      </c>
      <c r="GW290" s="577">
        <f t="shared" si="808"/>
        <v>1537</v>
      </c>
      <c r="GX290" s="576">
        <f t="shared" si="809"/>
        <v>6466.7</v>
      </c>
      <c r="GY290" s="577">
        <f t="shared" si="809"/>
        <v>6453.4</v>
      </c>
      <c r="GZ290" s="576">
        <f t="shared" si="809"/>
        <v>160998.70000000001</v>
      </c>
      <c r="HA290" s="577">
        <f t="shared" si="809"/>
        <v>164436.6</v>
      </c>
      <c r="HB290" s="576">
        <f t="shared" si="810"/>
        <v>0</v>
      </c>
      <c r="HC290" s="577">
        <f t="shared" si="810"/>
        <v>0</v>
      </c>
      <c r="HD290" s="576">
        <f t="shared" si="810"/>
        <v>0</v>
      </c>
      <c r="HE290" s="577">
        <f t="shared" si="810"/>
        <v>0</v>
      </c>
      <c r="HF290" s="576" t="str">
        <f t="shared" si="811"/>
        <v/>
      </c>
      <c r="HG290" s="577" t="str">
        <f t="shared" si="811"/>
        <v/>
      </c>
      <c r="HH290" s="576" t="str">
        <f t="shared" si="812"/>
        <v/>
      </c>
      <c r="HI290" s="577" t="str">
        <f t="shared" si="812"/>
        <v/>
      </c>
      <c r="HJ290" s="576">
        <f t="shared" si="813"/>
        <v>7100.3000000000011</v>
      </c>
      <c r="HK290" s="577">
        <f t="shared" si="813"/>
        <v>7112.5</v>
      </c>
      <c r="HL290" s="576">
        <f t="shared" si="814"/>
        <v>172192.30000000002</v>
      </c>
      <c r="HM290" s="577">
        <f t="shared" si="814"/>
        <v>176858.09999999998</v>
      </c>
    </row>
    <row r="291" spans="1:221" s="26" customFormat="1" ht="15" customHeight="1">
      <c r="A291" s="594" t="s">
        <v>638</v>
      </c>
      <c r="B291" s="595" t="s">
        <v>660</v>
      </c>
      <c r="C291" s="599"/>
      <c r="D291" s="10">
        <v>228705</v>
      </c>
      <c r="E291" s="10">
        <v>3</v>
      </c>
      <c r="F291" s="574">
        <v>1033</v>
      </c>
      <c r="G291" s="575">
        <v>996</v>
      </c>
      <c r="H291" s="574">
        <v>7</v>
      </c>
      <c r="I291" s="575">
        <v>6</v>
      </c>
      <c r="J291" s="576">
        <f t="shared" si="747"/>
        <v>1026</v>
      </c>
      <c r="K291" s="577">
        <f t="shared" si="747"/>
        <v>990</v>
      </c>
      <c r="L291" s="574"/>
      <c r="M291" s="575"/>
      <c r="N291" s="576">
        <f t="shared" si="748"/>
        <v>1026</v>
      </c>
      <c r="O291" s="577">
        <f t="shared" si="748"/>
        <v>990</v>
      </c>
      <c r="P291" s="576">
        <f t="shared" si="748"/>
        <v>1026</v>
      </c>
      <c r="Q291" s="577">
        <f t="shared" si="748"/>
        <v>990</v>
      </c>
      <c r="R291" s="574">
        <v>248</v>
      </c>
      <c r="S291" s="575">
        <v>238</v>
      </c>
      <c r="T291" s="576">
        <f t="shared" si="749"/>
        <v>248</v>
      </c>
      <c r="U291" s="577">
        <f t="shared" si="749"/>
        <v>238</v>
      </c>
      <c r="V291" s="574">
        <v>15</v>
      </c>
      <c r="W291" s="575">
        <v>9</v>
      </c>
      <c r="X291" s="576">
        <f t="shared" si="750"/>
        <v>15</v>
      </c>
      <c r="Y291" s="577">
        <f t="shared" si="750"/>
        <v>9</v>
      </c>
      <c r="Z291" s="574"/>
      <c r="AA291" s="575"/>
      <c r="AB291" s="576">
        <f t="shared" si="751"/>
        <v>0</v>
      </c>
      <c r="AC291" s="577">
        <f t="shared" si="751"/>
        <v>0</v>
      </c>
      <c r="AD291" s="576">
        <f t="shared" si="752"/>
        <v>263</v>
      </c>
      <c r="AE291" s="577">
        <f t="shared" si="752"/>
        <v>247</v>
      </c>
      <c r="AF291" s="576">
        <f t="shared" si="753"/>
        <v>263</v>
      </c>
      <c r="AG291" s="577">
        <f t="shared" si="753"/>
        <v>247</v>
      </c>
      <c r="AH291" s="574">
        <v>4.4000000000000004</v>
      </c>
      <c r="AI291" s="575">
        <v>4.5</v>
      </c>
      <c r="AJ291" s="576">
        <f t="shared" si="754"/>
        <v>1091.2</v>
      </c>
      <c r="AK291" s="577">
        <f t="shared" si="754"/>
        <v>1071</v>
      </c>
      <c r="AL291" s="574">
        <v>4.8</v>
      </c>
      <c r="AM291" s="575">
        <v>5.9</v>
      </c>
      <c r="AN291" s="576">
        <f t="shared" si="755"/>
        <v>72</v>
      </c>
      <c r="AO291" s="577">
        <f t="shared" si="755"/>
        <v>53.1</v>
      </c>
      <c r="AP291" s="574"/>
      <c r="AQ291" s="575"/>
      <c r="AR291" s="576">
        <f t="shared" si="756"/>
        <v>0</v>
      </c>
      <c r="AS291" s="577">
        <f t="shared" si="756"/>
        <v>0</v>
      </c>
      <c r="AT291" s="576">
        <f t="shared" si="757"/>
        <v>4.4228136882129281</v>
      </c>
      <c r="AU291" s="577">
        <f t="shared" si="757"/>
        <v>4.5510121457489872</v>
      </c>
      <c r="AV291" s="576">
        <f t="shared" si="758"/>
        <v>1163.2</v>
      </c>
      <c r="AW291" s="577">
        <f t="shared" si="758"/>
        <v>1124.0999999999999</v>
      </c>
      <c r="AX291" s="574">
        <v>125.1</v>
      </c>
      <c r="AY291" s="575">
        <v>124.3</v>
      </c>
      <c r="AZ291" s="576">
        <f t="shared" si="759"/>
        <v>31024.799999999999</v>
      </c>
      <c r="BA291" s="577">
        <f t="shared" si="759"/>
        <v>29583.399999999998</v>
      </c>
      <c r="BB291" s="574">
        <v>136.5</v>
      </c>
      <c r="BC291" s="575">
        <v>109.8</v>
      </c>
      <c r="BD291" s="576">
        <f t="shared" si="760"/>
        <v>2047.5</v>
      </c>
      <c r="BE291" s="577">
        <f t="shared" si="760"/>
        <v>988.19999999999993</v>
      </c>
      <c r="BF291" s="574"/>
      <c r="BG291" s="575"/>
      <c r="BH291" s="576">
        <f t="shared" si="761"/>
        <v>0</v>
      </c>
      <c r="BI291" s="577">
        <f t="shared" si="761"/>
        <v>0</v>
      </c>
      <c r="BJ291" s="576">
        <f t="shared" si="762"/>
        <v>125.75019011406845</v>
      </c>
      <c r="BK291" s="577">
        <f t="shared" si="762"/>
        <v>123.77165991902834</v>
      </c>
      <c r="BL291" s="576">
        <f t="shared" si="763"/>
        <v>33072.300000000003</v>
      </c>
      <c r="BM291" s="577">
        <f t="shared" si="763"/>
        <v>30571.599999999999</v>
      </c>
      <c r="BN291" s="574">
        <v>237</v>
      </c>
      <c r="BO291" s="575">
        <v>223</v>
      </c>
      <c r="BP291" s="576">
        <f t="shared" si="764"/>
        <v>237</v>
      </c>
      <c r="BQ291" s="577">
        <f t="shared" si="764"/>
        <v>223</v>
      </c>
      <c r="BR291" s="574">
        <v>7</v>
      </c>
      <c r="BS291" s="575">
        <v>9</v>
      </c>
      <c r="BT291" s="576">
        <f t="shared" si="765"/>
        <v>7</v>
      </c>
      <c r="BU291" s="577">
        <f t="shared" si="765"/>
        <v>9</v>
      </c>
      <c r="BV291" s="574"/>
      <c r="BW291" s="575"/>
      <c r="BX291" s="576">
        <f t="shared" si="766"/>
        <v>0</v>
      </c>
      <c r="BY291" s="577">
        <f t="shared" si="766"/>
        <v>0</v>
      </c>
      <c r="BZ291" s="576">
        <f t="shared" si="767"/>
        <v>244</v>
      </c>
      <c r="CA291" s="577">
        <f t="shared" si="767"/>
        <v>232</v>
      </c>
      <c r="CB291" s="576">
        <f t="shared" si="768"/>
        <v>244</v>
      </c>
      <c r="CC291" s="577">
        <f t="shared" si="768"/>
        <v>232</v>
      </c>
      <c r="CD291" s="574">
        <v>5</v>
      </c>
      <c r="CE291" s="575">
        <v>4.9000000000000004</v>
      </c>
      <c r="CF291" s="576">
        <f t="shared" si="769"/>
        <v>1185</v>
      </c>
      <c r="CG291" s="577">
        <f t="shared" si="769"/>
        <v>1092.7</v>
      </c>
      <c r="CH291" s="574">
        <v>7.6</v>
      </c>
      <c r="CI291" s="575">
        <v>6.4</v>
      </c>
      <c r="CJ291" s="576">
        <f t="shared" si="770"/>
        <v>53.199999999999996</v>
      </c>
      <c r="CK291" s="577">
        <f t="shared" si="770"/>
        <v>57.6</v>
      </c>
      <c r="CL291" s="574"/>
      <c r="CM291" s="575"/>
      <c r="CN291" s="576">
        <f t="shared" si="771"/>
        <v>0</v>
      </c>
      <c r="CO291" s="577">
        <f t="shared" si="771"/>
        <v>0</v>
      </c>
      <c r="CP291" s="576">
        <f t="shared" si="772"/>
        <v>5.0745901639344266</v>
      </c>
      <c r="CQ291" s="577">
        <f t="shared" si="772"/>
        <v>4.9581896551724132</v>
      </c>
      <c r="CR291" s="576">
        <f t="shared" si="773"/>
        <v>1238.2</v>
      </c>
      <c r="CS291" s="577">
        <f t="shared" si="773"/>
        <v>1150.3</v>
      </c>
      <c r="CT291" s="574">
        <v>141.1</v>
      </c>
      <c r="CU291" s="575">
        <v>137.69999999999999</v>
      </c>
      <c r="CV291" s="576">
        <f t="shared" si="774"/>
        <v>33440.699999999997</v>
      </c>
      <c r="CW291" s="577">
        <f t="shared" si="774"/>
        <v>30707.1</v>
      </c>
      <c r="CX291" s="574">
        <v>173</v>
      </c>
      <c r="CY291" s="575">
        <v>140.6</v>
      </c>
      <c r="CZ291" s="576">
        <f t="shared" si="775"/>
        <v>1211</v>
      </c>
      <c r="DA291" s="577">
        <f t="shared" si="775"/>
        <v>1265.3999999999999</v>
      </c>
      <c r="DB291" s="574"/>
      <c r="DC291" s="575"/>
      <c r="DD291" s="576">
        <f t="shared" si="776"/>
        <v>0</v>
      </c>
      <c r="DE291" s="577">
        <f t="shared" si="776"/>
        <v>0</v>
      </c>
      <c r="DF291" s="576">
        <f t="shared" si="777"/>
        <v>142.01516393442623</v>
      </c>
      <c r="DG291" s="577">
        <f t="shared" si="777"/>
        <v>137.8125</v>
      </c>
      <c r="DH291" s="576">
        <f t="shared" si="778"/>
        <v>34651.699999999997</v>
      </c>
      <c r="DI291" s="577">
        <f t="shared" si="778"/>
        <v>31972.5</v>
      </c>
      <c r="DJ291" s="576">
        <f t="shared" si="779"/>
        <v>507</v>
      </c>
      <c r="DK291" s="577">
        <f t="shared" si="779"/>
        <v>479</v>
      </c>
      <c r="DL291" s="576">
        <f t="shared" si="779"/>
        <v>507</v>
      </c>
      <c r="DM291" s="577">
        <f t="shared" si="779"/>
        <v>479</v>
      </c>
      <c r="DN291" s="576">
        <f t="shared" si="780"/>
        <v>4.7364891518737675</v>
      </c>
      <c r="DO291" s="577">
        <f t="shared" si="780"/>
        <v>4.7482254697286006</v>
      </c>
      <c r="DP291" s="576">
        <f t="shared" si="781"/>
        <v>2401.4</v>
      </c>
      <c r="DQ291" s="577">
        <f t="shared" si="781"/>
        <v>2274.3999999999996</v>
      </c>
      <c r="DR291" s="576">
        <f t="shared" si="782"/>
        <v>133.57790927021696</v>
      </c>
      <c r="DS291" s="577">
        <f t="shared" si="782"/>
        <v>130.57223382045927</v>
      </c>
      <c r="DT291" s="576">
        <f t="shared" si="783"/>
        <v>67724</v>
      </c>
      <c r="DU291" s="577">
        <f t="shared" si="783"/>
        <v>62544.099999999991</v>
      </c>
      <c r="DV291" s="574">
        <v>425</v>
      </c>
      <c r="DW291" s="575">
        <v>408</v>
      </c>
      <c r="DX291" s="576">
        <f t="shared" si="784"/>
        <v>425</v>
      </c>
      <c r="DY291" s="577">
        <f t="shared" si="784"/>
        <v>408</v>
      </c>
      <c r="DZ291" s="574">
        <v>67</v>
      </c>
      <c r="EA291" s="575">
        <v>67</v>
      </c>
      <c r="EB291" s="576">
        <f t="shared" si="785"/>
        <v>67</v>
      </c>
      <c r="EC291" s="577">
        <f t="shared" si="785"/>
        <v>67</v>
      </c>
      <c r="ED291" s="574"/>
      <c r="EE291" s="575"/>
      <c r="EF291" s="576">
        <f t="shared" si="786"/>
        <v>0</v>
      </c>
      <c r="EG291" s="577">
        <f t="shared" si="786"/>
        <v>0</v>
      </c>
      <c r="EH291" s="576">
        <f t="shared" si="787"/>
        <v>492</v>
      </c>
      <c r="EI291" s="577">
        <f t="shared" si="787"/>
        <v>475</v>
      </c>
      <c r="EJ291" s="576">
        <f t="shared" si="788"/>
        <v>492</v>
      </c>
      <c r="EK291" s="577">
        <f t="shared" si="788"/>
        <v>475</v>
      </c>
      <c r="EL291" s="574">
        <v>3.2</v>
      </c>
      <c r="EM291" s="575">
        <v>3.2</v>
      </c>
      <c r="EN291" s="576">
        <f t="shared" si="789"/>
        <v>1360</v>
      </c>
      <c r="EO291" s="577">
        <f t="shared" si="789"/>
        <v>1305.6000000000001</v>
      </c>
      <c r="EP291" s="574">
        <v>3.7</v>
      </c>
      <c r="EQ291" s="575">
        <v>3.6</v>
      </c>
      <c r="ER291" s="576">
        <f t="shared" si="790"/>
        <v>247.9</v>
      </c>
      <c r="ES291" s="577">
        <f t="shared" si="790"/>
        <v>241.20000000000002</v>
      </c>
      <c r="ET291" s="574"/>
      <c r="EU291" s="575"/>
      <c r="EV291" s="576">
        <f t="shared" si="791"/>
        <v>0</v>
      </c>
      <c r="EW291" s="577">
        <f t="shared" si="791"/>
        <v>0</v>
      </c>
      <c r="EX291" s="576">
        <f t="shared" si="792"/>
        <v>3.2680894308943089</v>
      </c>
      <c r="EY291" s="577">
        <f t="shared" si="792"/>
        <v>3.2564210526315795</v>
      </c>
      <c r="EZ291" s="576">
        <f t="shared" si="793"/>
        <v>1607.9</v>
      </c>
      <c r="FA291" s="577">
        <f t="shared" si="793"/>
        <v>1546.8000000000002</v>
      </c>
      <c r="FB291" s="574">
        <v>85.4</v>
      </c>
      <c r="FC291" s="575">
        <v>85.5</v>
      </c>
      <c r="FD291" s="576">
        <f t="shared" si="794"/>
        <v>36295</v>
      </c>
      <c r="FE291" s="577">
        <f t="shared" si="794"/>
        <v>34884</v>
      </c>
      <c r="FF291" s="574">
        <v>86.5</v>
      </c>
      <c r="FG291" s="575">
        <v>84.7</v>
      </c>
      <c r="FH291" s="576">
        <f t="shared" si="795"/>
        <v>5795.5</v>
      </c>
      <c r="FI291" s="577">
        <f t="shared" si="795"/>
        <v>5674.9000000000005</v>
      </c>
      <c r="FJ291" s="574"/>
      <c r="FK291" s="575"/>
      <c r="FL291" s="576">
        <f t="shared" si="796"/>
        <v>0</v>
      </c>
      <c r="FM291" s="577">
        <f t="shared" si="796"/>
        <v>0</v>
      </c>
      <c r="FN291" s="576">
        <f t="shared" si="797"/>
        <v>85.549796747967477</v>
      </c>
      <c r="FO291" s="577">
        <f t="shared" si="797"/>
        <v>85.387157894736845</v>
      </c>
      <c r="FP291" s="576">
        <f t="shared" si="798"/>
        <v>42090.5</v>
      </c>
      <c r="FQ291" s="577">
        <f t="shared" si="798"/>
        <v>40558.9</v>
      </c>
      <c r="FR291" s="574">
        <v>27</v>
      </c>
      <c r="FS291" s="575">
        <v>36</v>
      </c>
      <c r="FT291" s="576">
        <f t="shared" si="799"/>
        <v>27</v>
      </c>
      <c r="FU291" s="577">
        <f t="shared" si="799"/>
        <v>36</v>
      </c>
      <c r="FV291" s="574">
        <v>4.4000000000000004</v>
      </c>
      <c r="FW291" s="575">
        <v>5</v>
      </c>
      <c r="FX291" s="576">
        <f t="shared" si="800"/>
        <v>118.80000000000001</v>
      </c>
      <c r="FY291" s="577">
        <f t="shared" si="800"/>
        <v>180</v>
      </c>
      <c r="FZ291" s="574">
        <v>83.8</v>
      </c>
      <c r="GA291" s="575">
        <v>77.599999999999994</v>
      </c>
      <c r="GB291" s="576">
        <f t="shared" si="801"/>
        <v>2262.6</v>
      </c>
      <c r="GC291" s="577">
        <f t="shared" si="801"/>
        <v>2793.6</v>
      </c>
      <c r="GD291" s="576">
        <f t="shared" si="802"/>
        <v>910</v>
      </c>
      <c r="GE291" s="577">
        <f t="shared" si="802"/>
        <v>869</v>
      </c>
      <c r="GF291" s="576">
        <f t="shared" si="802"/>
        <v>910</v>
      </c>
      <c r="GG291" s="577">
        <f t="shared" si="802"/>
        <v>869</v>
      </c>
      <c r="GH291" s="576">
        <f t="shared" si="803"/>
        <v>3636.2</v>
      </c>
      <c r="GI291" s="577">
        <f t="shared" si="803"/>
        <v>3469.3</v>
      </c>
      <c r="GJ291" s="576">
        <f t="shared" si="804"/>
        <v>100760.5</v>
      </c>
      <c r="GK291" s="577">
        <f t="shared" si="804"/>
        <v>95174.5</v>
      </c>
      <c r="GL291" s="576">
        <f t="shared" si="805"/>
        <v>89</v>
      </c>
      <c r="GM291" s="577">
        <f t="shared" si="805"/>
        <v>85</v>
      </c>
      <c r="GN291" s="576">
        <f t="shared" si="805"/>
        <v>89</v>
      </c>
      <c r="GO291" s="577">
        <f t="shared" si="805"/>
        <v>85</v>
      </c>
      <c r="GP291" s="576">
        <f t="shared" si="806"/>
        <v>373.1</v>
      </c>
      <c r="GQ291" s="577">
        <f t="shared" si="806"/>
        <v>351.90000000000003</v>
      </c>
      <c r="GR291" s="576">
        <f t="shared" si="807"/>
        <v>9054</v>
      </c>
      <c r="GS291" s="577">
        <f t="shared" si="807"/>
        <v>7928.5</v>
      </c>
      <c r="GT291" s="576">
        <f t="shared" si="808"/>
        <v>999</v>
      </c>
      <c r="GU291" s="577">
        <f t="shared" si="808"/>
        <v>954</v>
      </c>
      <c r="GV291" s="576">
        <f t="shared" si="808"/>
        <v>999</v>
      </c>
      <c r="GW291" s="577">
        <f t="shared" si="808"/>
        <v>954</v>
      </c>
      <c r="GX291" s="576">
        <f t="shared" si="809"/>
        <v>4009.2999999999997</v>
      </c>
      <c r="GY291" s="577">
        <f t="shared" si="809"/>
        <v>3821.2000000000003</v>
      </c>
      <c r="GZ291" s="576">
        <f t="shared" si="809"/>
        <v>109814.5</v>
      </c>
      <c r="HA291" s="577">
        <f t="shared" si="809"/>
        <v>103103</v>
      </c>
      <c r="HB291" s="576">
        <f t="shared" si="810"/>
        <v>0</v>
      </c>
      <c r="HC291" s="577">
        <f t="shared" si="810"/>
        <v>0</v>
      </c>
      <c r="HD291" s="576">
        <f t="shared" si="810"/>
        <v>0</v>
      </c>
      <c r="HE291" s="577">
        <f t="shared" si="810"/>
        <v>0</v>
      </c>
      <c r="HF291" s="576" t="str">
        <f t="shared" si="811"/>
        <v/>
      </c>
      <c r="HG291" s="577" t="str">
        <f t="shared" si="811"/>
        <v/>
      </c>
      <c r="HH291" s="576" t="str">
        <f t="shared" si="812"/>
        <v/>
      </c>
      <c r="HI291" s="577" t="str">
        <f t="shared" si="812"/>
        <v/>
      </c>
      <c r="HJ291" s="576">
        <f t="shared" si="813"/>
        <v>4128.1000000000004</v>
      </c>
      <c r="HK291" s="577">
        <f t="shared" si="813"/>
        <v>4001.2</v>
      </c>
      <c r="HL291" s="576">
        <f t="shared" si="814"/>
        <v>112077.1</v>
      </c>
      <c r="HM291" s="577">
        <f t="shared" si="814"/>
        <v>105896.6</v>
      </c>
    </row>
    <row r="292" spans="1:221" s="26" customFormat="1" ht="15" customHeight="1">
      <c r="A292" s="594" t="s">
        <v>638</v>
      </c>
      <c r="B292" s="595" t="s">
        <v>661</v>
      </c>
      <c r="C292" s="119" t="s">
        <v>1152</v>
      </c>
      <c r="D292" s="10">
        <v>229063</v>
      </c>
      <c r="E292" s="10">
        <v>3</v>
      </c>
      <c r="F292" s="574">
        <v>1001</v>
      </c>
      <c r="G292" s="575">
        <v>992</v>
      </c>
      <c r="H292" s="574">
        <v>0</v>
      </c>
      <c r="I292" s="575">
        <v>0</v>
      </c>
      <c r="J292" s="576">
        <f t="shared" si="747"/>
        <v>1001</v>
      </c>
      <c r="K292" s="577">
        <f t="shared" si="747"/>
        <v>992</v>
      </c>
      <c r="L292" s="574"/>
      <c r="M292" s="575"/>
      <c r="N292" s="576">
        <f t="shared" si="748"/>
        <v>1001</v>
      </c>
      <c r="O292" s="578">
        <f t="shared" si="748"/>
        <v>989</v>
      </c>
      <c r="P292" s="576">
        <f t="shared" si="748"/>
        <v>1001</v>
      </c>
      <c r="Q292" s="578">
        <f t="shared" si="748"/>
        <v>989</v>
      </c>
      <c r="R292" s="574">
        <v>54</v>
      </c>
      <c r="S292" s="575">
        <v>31</v>
      </c>
      <c r="T292" s="576">
        <f t="shared" si="749"/>
        <v>54</v>
      </c>
      <c r="U292" s="577">
        <f t="shared" si="749"/>
        <v>31</v>
      </c>
      <c r="V292" s="574">
        <v>3</v>
      </c>
      <c r="W292" s="597"/>
      <c r="X292" s="576">
        <f t="shared" si="750"/>
        <v>3</v>
      </c>
      <c r="Y292" s="577">
        <f t="shared" si="750"/>
        <v>0</v>
      </c>
      <c r="Z292" s="574"/>
      <c r="AA292" s="575"/>
      <c r="AB292" s="576">
        <f t="shared" si="751"/>
        <v>0</v>
      </c>
      <c r="AC292" s="577">
        <f t="shared" si="751"/>
        <v>0</v>
      </c>
      <c r="AD292" s="576">
        <f t="shared" si="752"/>
        <v>57</v>
      </c>
      <c r="AE292" s="577">
        <f t="shared" si="752"/>
        <v>31</v>
      </c>
      <c r="AF292" s="576">
        <f t="shared" si="753"/>
        <v>57</v>
      </c>
      <c r="AG292" s="577">
        <f t="shared" si="753"/>
        <v>31</v>
      </c>
      <c r="AH292" s="574">
        <v>4.8</v>
      </c>
      <c r="AI292" s="575">
        <v>5</v>
      </c>
      <c r="AJ292" s="576">
        <f t="shared" si="754"/>
        <v>259.2</v>
      </c>
      <c r="AK292" s="577">
        <f t="shared" si="754"/>
        <v>155</v>
      </c>
      <c r="AL292" s="574">
        <v>6.3</v>
      </c>
      <c r="AM292" s="597"/>
      <c r="AN292" s="576">
        <f t="shared" si="755"/>
        <v>18.899999999999999</v>
      </c>
      <c r="AO292" s="577">
        <f t="shared" si="755"/>
        <v>0</v>
      </c>
      <c r="AP292" s="574"/>
      <c r="AQ292" s="575"/>
      <c r="AR292" s="576">
        <f t="shared" si="756"/>
        <v>0</v>
      </c>
      <c r="AS292" s="577">
        <f t="shared" si="756"/>
        <v>0</v>
      </c>
      <c r="AT292" s="576">
        <f t="shared" si="757"/>
        <v>4.878947368421052</v>
      </c>
      <c r="AU292" s="577">
        <f t="shared" si="757"/>
        <v>5</v>
      </c>
      <c r="AV292" s="576">
        <f t="shared" si="758"/>
        <v>278.09999999999997</v>
      </c>
      <c r="AW292" s="577">
        <f t="shared" si="758"/>
        <v>155</v>
      </c>
      <c r="AX292" s="574">
        <v>134.80000000000001</v>
      </c>
      <c r="AY292" s="575">
        <v>130.9</v>
      </c>
      <c r="AZ292" s="576">
        <f t="shared" si="759"/>
        <v>7279.2000000000007</v>
      </c>
      <c r="BA292" s="577">
        <f t="shared" si="759"/>
        <v>4057.9</v>
      </c>
      <c r="BB292" s="574">
        <v>153</v>
      </c>
      <c r="BC292" s="597"/>
      <c r="BD292" s="576">
        <f t="shared" si="760"/>
        <v>459</v>
      </c>
      <c r="BE292" s="577">
        <f t="shared" si="760"/>
        <v>0</v>
      </c>
      <c r="BF292" s="574"/>
      <c r="BG292" s="575"/>
      <c r="BH292" s="576">
        <f t="shared" si="761"/>
        <v>0</v>
      </c>
      <c r="BI292" s="577">
        <f t="shared" si="761"/>
        <v>0</v>
      </c>
      <c r="BJ292" s="576">
        <f t="shared" si="762"/>
        <v>135.7578947368421</v>
      </c>
      <c r="BK292" s="577">
        <f t="shared" si="762"/>
        <v>130.9</v>
      </c>
      <c r="BL292" s="576">
        <f t="shared" si="763"/>
        <v>7738.2</v>
      </c>
      <c r="BM292" s="577">
        <f t="shared" si="763"/>
        <v>4057.9</v>
      </c>
      <c r="BN292" s="574">
        <v>268</v>
      </c>
      <c r="BO292" s="575">
        <v>237</v>
      </c>
      <c r="BP292" s="576">
        <f t="shared" si="764"/>
        <v>268</v>
      </c>
      <c r="BQ292" s="577">
        <f t="shared" si="764"/>
        <v>237</v>
      </c>
      <c r="BR292" s="574">
        <v>21</v>
      </c>
      <c r="BS292" s="575">
        <v>15</v>
      </c>
      <c r="BT292" s="576">
        <f t="shared" si="765"/>
        <v>21</v>
      </c>
      <c r="BU292" s="577">
        <f t="shared" si="765"/>
        <v>15</v>
      </c>
      <c r="BV292" s="574"/>
      <c r="BW292" s="575"/>
      <c r="BX292" s="576">
        <f t="shared" si="766"/>
        <v>0</v>
      </c>
      <c r="BY292" s="577">
        <f t="shared" si="766"/>
        <v>0</v>
      </c>
      <c r="BZ292" s="576">
        <f t="shared" si="767"/>
        <v>289</v>
      </c>
      <c r="CA292" s="577">
        <f t="shared" si="767"/>
        <v>252</v>
      </c>
      <c r="CB292" s="576">
        <f t="shared" si="768"/>
        <v>289</v>
      </c>
      <c r="CC292" s="577">
        <f t="shared" si="768"/>
        <v>252</v>
      </c>
      <c r="CD292" s="574">
        <v>5.4</v>
      </c>
      <c r="CE292" s="575">
        <v>5.4</v>
      </c>
      <c r="CF292" s="576">
        <f t="shared" si="769"/>
        <v>1447.2</v>
      </c>
      <c r="CG292" s="577">
        <f t="shared" si="769"/>
        <v>1279.8000000000002</v>
      </c>
      <c r="CH292" s="574">
        <v>5.9</v>
      </c>
      <c r="CI292" s="575">
        <v>5.0999999999999996</v>
      </c>
      <c r="CJ292" s="576">
        <f t="shared" si="770"/>
        <v>123.9</v>
      </c>
      <c r="CK292" s="577">
        <f t="shared" si="770"/>
        <v>76.5</v>
      </c>
      <c r="CL292" s="574"/>
      <c r="CM292" s="575"/>
      <c r="CN292" s="576">
        <f t="shared" si="771"/>
        <v>0</v>
      </c>
      <c r="CO292" s="577">
        <f t="shared" si="771"/>
        <v>0</v>
      </c>
      <c r="CP292" s="576">
        <f t="shared" si="772"/>
        <v>5.4363321799307966</v>
      </c>
      <c r="CQ292" s="577">
        <f t="shared" si="772"/>
        <v>5.382142857142858</v>
      </c>
      <c r="CR292" s="576">
        <f t="shared" si="773"/>
        <v>1571.1000000000001</v>
      </c>
      <c r="CS292" s="577">
        <f t="shared" si="773"/>
        <v>1356.3000000000002</v>
      </c>
      <c r="CT292" s="574">
        <v>145.4</v>
      </c>
      <c r="CU292" s="575">
        <v>144.19999999999999</v>
      </c>
      <c r="CV292" s="576">
        <f t="shared" si="774"/>
        <v>38967.200000000004</v>
      </c>
      <c r="CW292" s="577">
        <f t="shared" si="774"/>
        <v>34175.399999999994</v>
      </c>
      <c r="CX292" s="574">
        <v>148.1</v>
      </c>
      <c r="CY292" s="575">
        <v>143.1</v>
      </c>
      <c r="CZ292" s="576">
        <f t="shared" si="775"/>
        <v>3110.1</v>
      </c>
      <c r="DA292" s="577">
        <f t="shared" si="775"/>
        <v>2146.5</v>
      </c>
      <c r="DB292" s="574"/>
      <c r="DC292" s="575"/>
      <c r="DD292" s="576">
        <f t="shared" si="776"/>
        <v>0</v>
      </c>
      <c r="DE292" s="577">
        <f t="shared" si="776"/>
        <v>0</v>
      </c>
      <c r="DF292" s="576">
        <f t="shared" si="777"/>
        <v>145.5961937716263</v>
      </c>
      <c r="DG292" s="577">
        <f t="shared" si="777"/>
        <v>144.13452380952378</v>
      </c>
      <c r="DH292" s="576">
        <f t="shared" si="778"/>
        <v>42077.3</v>
      </c>
      <c r="DI292" s="577">
        <f t="shared" si="778"/>
        <v>36321.899999999994</v>
      </c>
      <c r="DJ292" s="576">
        <f t="shared" si="779"/>
        <v>346</v>
      </c>
      <c r="DK292" s="577">
        <f t="shared" si="779"/>
        <v>283</v>
      </c>
      <c r="DL292" s="576">
        <f t="shared" si="779"/>
        <v>346</v>
      </c>
      <c r="DM292" s="577">
        <f t="shared" si="779"/>
        <v>283</v>
      </c>
      <c r="DN292" s="576">
        <f t="shared" si="780"/>
        <v>5.3445086705202316</v>
      </c>
      <c r="DO292" s="577">
        <f t="shared" si="780"/>
        <v>5.340282685512368</v>
      </c>
      <c r="DP292" s="576">
        <f t="shared" si="781"/>
        <v>1849.2</v>
      </c>
      <c r="DQ292" s="577">
        <f t="shared" si="781"/>
        <v>1511.3000000000002</v>
      </c>
      <c r="DR292" s="576">
        <f t="shared" si="782"/>
        <v>143.97543352601156</v>
      </c>
      <c r="DS292" s="577">
        <f t="shared" si="782"/>
        <v>142.68480565371024</v>
      </c>
      <c r="DT292" s="576">
        <f t="shared" si="783"/>
        <v>49815.5</v>
      </c>
      <c r="DU292" s="577">
        <f t="shared" si="783"/>
        <v>40379.799999999996</v>
      </c>
      <c r="DV292" s="574">
        <v>442</v>
      </c>
      <c r="DW292" s="575">
        <v>501</v>
      </c>
      <c r="DX292" s="576">
        <f t="shared" si="784"/>
        <v>442</v>
      </c>
      <c r="DY292" s="577">
        <f t="shared" si="784"/>
        <v>501</v>
      </c>
      <c r="DZ292" s="574">
        <v>102</v>
      </c>
      <c r="EA292" s="575">
        <v>80</v>
      </c>
      <c r="EB292" s="576">
        <f t="shared" si="785"/>
        <v>102</v>
      </c>
      <c r="EC292" s="577">
        <f t="shared" si="785"/>
        <v>80</v>
      </c>
      <c r="ED292" s="574"/>
      <c r="EE292" s="575"/>
      <c r="EF292" s="576">
        <f t="shared" si="786"/>
        <v>0</v>
      </c>
      <c r="EG292" s="577">
        <f t="shared" si="786"/>
        <v>0</v>
      </c>
      <c r="EH292" s="576">
        <f t="shared" si="787"/>
        <v>544</v>
      </c>
      <c r="EI292" s="577">
        <f t="shared" si="787"/>
        <v>581</v>
      </c>
      <c r="EJ292" s="576">
        <f t="shared" si="788"/>
        <v>544</v>
      </c>
      <c r="EK292" s="577">
        <f t="shared" si="788"/>
        <v>581</v>
      </c>
      <c r="EL292" s="574">
        <v>3.7</v>
      </c>
      <c r="EM292" s="575">
        <v>3.5</v>
      </c>
      <c r="EN292" s="576">
        <f t="shared" si="789"/>
        <v>1635.4</v>
      </c>
      <c r="EO292" s="577">
        <f t="shared" si="789"/>
        <v>1753.5</v>
      </c>
      <c r="EP292" s="574">
        <v>3.7</v>
      </c>
      <c r="EQ292" s="575">
        <v>3.7</v>
      </c>
      <c r="ER292" s="576">
        <f t="shared" si="790"/>
        <v>377.40000000000003</v>
      </c>
      <c r="ES292" s="577">
        <f t="shared" si="790"/>
        <v>296</v>
      </c>
      <c r="ET292" s="574"/>
      <c r="EU292" s="575"/>
      <c r="EV292" s="576">
        <f t="shared" si="791"/>
        <v>0</v>
      </c>
      <c r="EW292" s="577">
        <f t="shared" si="791"/>
        <v>0</v>
      </c>
      <c r="EX292" s="576">
        <f t="shared" si="792"/>
        <v>3.7</v>
      </c>
      <c r="EY292" s="577">
        <f t="shared" si="792"/>
        <v>3.5275387263339071</v>
      </c>
      <c r="EZ292" s="576">
        <f t="shared" si="793"/>
        <v>2012.8000000000002</v>
      </c>
      <c r="FA292" s="577">
        <f t="shared" si="793"/>
        <v>2049.5</v>
      </c>
      <c r="FB292" s="574">
        <v>97</v>
      </c>
      <c r="FC292" s="575">
        <v>93.8</v>
      </c>
      <c r="FD292" s="576">
        <f t="shared" si="794"/>
        <v>42874</v>
      </c>
      <c r="FE292" s="577">
        <f t="shared" si="794"/>
        <v>46993.799999999996</v>
      </c>
      <c r="FF292" s="574">
        <v>86.6</v>
      </c>
      <c r="FG292" s="575">
        <v>82.1</v>
      </c>
      <c r="FH292" s="576">
        <f t="shared" si="795"/>
        <v>8833.1999999999989</v>
      </c>
      <c r="FI292" s="577">
        <f t="shared" si="795"/>
        <v>6568</v>
      </c>
      <c r="FJ292" s="574"/>
      <c r="FK292" s="575"/>
      <c r="FL292" s="576">
        <f t="shared" si="796"/>
        <v>0</v>
      </c>
      <c r="FM292" s="577">
        <f t="shared" si="796"/>
        <v>0</v>
      </c>
      <c r="FN292" s="576">
        <f t="shared" si="797"/>
        <v>95.05</v>
      </c>
      <c r="FO292" s="577">
        <f t="shared" si="797"/>
        <v>92.188984509466437</v>
      </c>
      <c r="FP292" s="576">
        <f t="shared" si="798"/>
        <v>51707.199999999997</v>
      </c>
      <c r="FQ292" s="577">
        <f t="shared" si="798"/>
        <v>53561.8</v>
      </c>
      <c r="FR292" s="574">
        <v>111</v>
      </c>
      <c r="FS292" s="575">
        <v>125</v>
      </c>
      <c r="FT292" s="576">
        <f t="shared" si="799"/>
        <v>111</v>
      </c>
      <c r="FU292" s="577">
        <f t="shared" si="799"/>
        <v>125</v>
      </c>
      <c r="FV292" s="574">
        <v>5.4</v>
      </c>
      <c r="FW292" s="575">
        <v>4.4000000000000004</v>
      </c>
      <c r="FX292" s="576">
        <f t="shared" si="800"/>
        <v>599.40000000000009</v>
      </c>
      <c r="FY292" s="577">
        <f t="shared" si="800"/>
        <v>550</v>
      </c>
      <c r="FZ292" s="574">
        <v>87.9</v>
      </c>
      <c r="GA292" s="575">
        <v>69.5</v>
      </c>
      <c r="GB292" s="576">
        <f t="shared" si="801"/>
        <v>9756.9000000000015</v>
      </c>
      <c r="GC292" s="577">
        <f t="shared" si="801"/>
        <v>8687.5</v>
      </c>
      <c r="GD292" s="576">
        <f t="shared" si="802"/>
        <v>764</v>
      </c>
      <c r="GE292" s="577">
        <f t="shared" si="802"/>
        <v>769</v>
      </c>
      <c r="GF292" s="576">
        <f t="shared" si="802"/>
        <v>764</v>
      </c>
      <c r="GG292" s="577">
        <f t="shared" si="802"/>
        <v>769</v>
      </c>
      <c r="GH292" s="576">
        <f t="shared" si="803"/>
        <v>3341.8</v>
      </c>
      <c r="GI292" s="577">
        <f t="shared" si="803"/>
        <v>3188.3</v>
      </c>
      <c r="GJ292" s="576">
        <f t="shared" si="804"/>
        <v>89120.400000000009</v>
      </c>
      <c r="GK292" s="577">
        <f t="shared" si="804"/>
        <v>85227.099999999991</v>
      </c>
      <c r="GL292" s="576">
        <f t="shared" si="805"/>
        <v>126</v>
      </c>
      <c r="GM292" s="577">
        <f t="shared" si="805"/>
        <v>95</v>
      </c>
      <c r="GN292" s="576">
        <f t="shared" si="805"/>
        <v>126</v>
      </c>
      <c r="GO292" s="577">
        <f t="shared" si="805"/>
        <v>95</v>
      </c>
      <c r="GP292" s="576">
        <f t="shared" si="806"/>
        <v>520.20000000000005</v>
      </c>
      <c r="GQ292" s="577">
        <f t="shared" si="806"/>
        <v>372.5</v>
      </c>
      <c r="GR292" s="576">
        <f t="shared" si="807"/>
        <v>12402.3</v>
      </c>
      <c r="GS292" s="577">
        <f t="shared" si="807"/>
        <v>8714.5</v>
      </c>
      <c r="GT292" s="576">
        <f t="shared" si="808"/>
        <v>890</v>
      </c>
      <c r="GU292" s="577">
        <f t="shared" si="808"/>
        <v>864</v>
      </c>
      <c r="GV292" s="576">
        <f t="shared" si="808"/>
        <v>890</v>
      </c>
      <c r="GW292" s="577">
        <f t="shared" si="808"/>
        <v>864</v>
      </c>
      <c r="GX292" s="576">
        <f t="shared" si="809"/>
        <v>3862</v>
      </c>
      <c r="GY292" s="577">
        <f t="shared" si="809"/>
        <v>3560.8</v>
      </c>
      <c r="GZ292" s="576">
        <f t="shared" si="809"/>
        <v>101522.70000000001</v>
      </c>
      <c r="HA292" s="577">
        <f t="shared" si="809"/>
        <v>93941.599999999991</v>
      </c>
      <c r="HB292" s="576">
        <f t="shared" si="810"/>
        <v>0</v>
      </c>
      <c r="HC292" s="577">
        <f t="shared" si="810"/>
        <v>0</v>
      </c>
      <c r="HD292" s="576">
        <f t="shared" si="810"/>
        <v>0</v>
      </c>
      <c r="HE292" s="577">
        <f t="shared" si="810"/>
        <v>0</v>
      </c>
      <c r="HF292" s="576" t="str">
        <f t="shared" si="811"/>
        <v/>
      </c>
      <c r="HG292" s="577" t="str">
        <f t="shared" si="811"/>
        <v/>
      </c>
      <c r="HH292" s="576" t="str">
        <f t="shared" si="812"/>
        <v/>
      </c>
      <c r="HI292" s="577" t="str">
        <f t="shared" si="812"/>
        <v/>
      </c>
      <c r="HJ292" s="576">
        <f t="shared" si="813"/>
        <v>4461.3999999999996</v>
      </c>
      <c r="HK292" s="577">
        <f t="shared" si="813"/>
        <v>4110.8</v>
      </c>
      <c r="HL292" s="576">
        <f t="shared" si="814"/>
        <v>111279.6</v>
      </c>
      <c r="HM292" s="577">
        <f t="shared" si="814"/>
        <v>102629.1</v>
      </c>
    </row>
    <row r="293" spans="1:221" s="26" customFormat="1" ht="15" customHeight="1">
      <c r="A293" s="117" t="s">
        <v>638</v>
      </c>
      <c r="B293" s="602" t="s">
        <v>1153</v>
      </c>
      <c r="C293" s="599"/>
      <c r="D293" s="10">
        <v>227368</v>
      </c>
      <c r="E293" s="10">
        <v>3</v>
      </c>
      <c r="F293" s="574">
        <v>4055</v>
      </c>
      <c r="G293" s="575">
        <v>4092</v>
      </c>
      <c r="H293" s="574">
        <v>13</v>
      </c>
      <c r="I293" s="597">
        <v>6</v>
      </c>
      <c r="J293" s="576">
        <f t="shared" si="747"/>
        <v>4042</v>
      </c>
      <c r="K293" s="577">
        <f t="shared" si="747"/>
        <v>4086</v>
      </c>
      <c r="L293" s="574"/>
      <c r="M293" s="575"/>
      <c r="N293" s="576">
        <f t="shared" si="748"/>
        <v>4042</v>
      </c>
      <c r="O293" s="577">
        <f t="shared" si="748"/>
        <v>4086</v>
      </c>
      <c r="P293" s="576">
        <f t="shared" si="748"/>
        <v>4042</v>
      </c>
      <c r="Q293" s="577">
        <f t="shared" si="748"/>
        <v>4086</v>
      </c>
      <c r="R293" s="574">
        <v>977</v>
      </c>
      <c r="S293" s="575">
        <v>924</v>
      </c>
      <c r="T293" s="576">
        <f t="shared" si="749"/>
        <v>977</v>
      </c>
      <c r="U293" s="577">
        <f t="shared" si="749"/>
        <v>924</v>
      </c>
      <c r="V293" s="574">
        <v>88</v>
      </c>
      <c r="W293" s="575">
        <v>119</v>
      </c>
      <c r="X293" s="576">
        <f t="shared" si="750"/>
        <v>88</v>
      </c>
      <c r="Y293" s="577">
        <f t="shared" si="750"/>
        <v>119</v>
      </c>
      <c r="Z293" s="574"/>
      <c r="AA293" s="575"/>
      <c r="AB293" s="576">
        <f t="shared" si="751"/>
        <v>0</v>
      </c>
      <c r="AC293" s="577">
        <f t="shared" si="751"/>
        <v>0</v>
      </c>
      <c r="AD293" s="576">
        <f t="shared" si="752"/>
        <v>1065</v>
      </c>
      <c r="AE293" s="577">
        <f t="shared" si="752"/>
        <v>1043</v>
      </c>
      <c r="AF293" s="576">
        <f t="shared" si="753"/>
        <v>1065</v>
      </c>
      <c r="AG293" s="577">
        <f t="shared" si="753"/>
        <v>1043</v>
      </c>
      <c r="AH293" s="574">
        <v>4.8</v>
      </c>
      <c r="AI293" s="575">
        <v>4.8</v>
      </c>
      <c r="AJ293" s="576">
        <f t="shared" si="754"/>
        <v>4689.5999999999995</v>
      </c>
      <c r="AK293" s="577">
        <f t="shared" si="754"/>
        <v>4435.2</v>
      </c>
      <c r="AL293" s="574">
        <v>4.8</v>
      </c>
      <c r="AM293" s="575">
        <v>4.9000000000000004</v>
      </c>
      <c r="AN293" s="576">
        <f t="shared" si="755"/>
        <v>422.4</v>
      </c>
      <c r="AO293" s="577">
        <f t="shared" si="755"/>
        <v>583.1</v>
      </c>
      <c r="AP293" s="574"/>
      <c r="AQ293" s="575"/>
      <c r="AR293" s="576">
        <f t="shared" si="756"/>
        <v>0</v>
      </c>
      <c r="AS293" s="577">
        <f t="shared" si="756"/>
        <v>0</v>
      </c>
      <c r="AT293" s="576">
        <f t="shared" si="757"/>
        <v>4.7999999999999989</v>
      </c>
      <c r="AU293" s="577">
        <f t="shared" si="757"/>
        <v>4.811409395973155</v>
      </c>
      <c r="AV293" s="576">
        <f t="shared" si="758"/>
        <v>5111.9999999999991</v>
      </c>
      <c r="AW293" s="577">
        <f t="shared" si="758"/>
        <v>5018.3000000000011</v>
      </c>
      <c r="AX293" s="574">
        <v>127.3</v>
      </c>
      <c r="AY293" s="575">
        <v>129.19999999999999</v>
      </c>
      <c r="AZ293" s="576">
        <f t="shared" si="759"/>
        <v>124372.09999999999</v>
      </c>
      <c r="BA293" s="577">
        <f t="shared" si="759"/>
        <v>119380.79999999999</v>
      </c>
      <c r="BB293" s="574">
        <v>122</v>
      </c>
      <c r="BC293" s="575">
        <v>124.2</v>
      </c>
      <c r="BD293" s="576">
        <f t="shared" si="760"/>
        <v>10736</v>
      </c>
      <c r="BE293" s="577">
        <f t="shared" si="760"/>
        <v>14779.800000000001</v>
      </c>
      <c r="BF293" s="574"/>
      <c r="BG293" s="575"/>
      <c r="BH293" s="576">
        <f t="shared" si="761"/>
        <v>0</v>
      </c>
      <c r="BI293" s="577">
        <f t="shared" si="761"/>
        <v>0</v>
      </c>
      <c r="BJ293" s="576">
        <f t="shared" si="762"/>
        <v>126.8620657276995</v>
      </c>
      <c r="BK293" s="577">
        <f t="shared" si="762"/>
        <v>128.62953020134225</v>
      </c>
      <c r="BL293" s="576">
        <f t="shared" si="763"/>
        <v>135108.09999999998</v>
      </c>
      <c r="BM293" s="577">
        <f t="shared" si="763"/>
        <v>134160.59999999998</v>
      </c>
      <c r="BN293" s="574">
        <v>559</v>
      </c>
      <c r="BO293" s="575">
        <v>640</v>
      </c>
      <c r="BP293" s="576">
        <f t="shared" si="764"/>
        <v>559</v>
      </c>
      <c r="BQ293" s="577">
        <f t="shared" si="764"/>
        <v>640</v>
      </c>
      <c r="BR293" s="574">
        <v>45</v>
      </c>
      <c r="BS293" s="575">
        <v>56</v>
      </c>
      <c r="BT293" s="576">
        <f t="shared" si="765"/>
        <v>45</v>
      </c>
      <c r="BU293" s="577">
        <f t="shared" si="765"/>
        <v>56</v>
      </c>
      <c r="BV293" s="574"/>
      <c r="BW293" s="575"/>
      <c r="BX293" s="576">
        <f t="shared" si="766"/>
        <v>0</v>
      </c>
      <c r="BY293" s="577">
        <f t="shared" si="766"/>
        <v>0</v>
      </c>
      <c r="BZ293" s="576">
        <f t="shared" si="767"/>
        <v>604</v>
      </c>
      <c r="CA293" s="577">
        <f t="shared" si="767"/>
        <v>696</v>
      </c>
      <c r="CB293" s="576">
        <f t="shared" si="768"/>
        <v>604</v>
      </c>
      <c r="CC293" s="577">
        <f t="shared" si="768"/>
        <v>696</v>
      </c>
      <c r="CD293" s="574">
        <v>5.2</v>
      </c>
      <c r="CE293" s="575">
        <v>5.0999999999999996</v>
      </c>
      <c r="CF293" s="576">
        <f t="shared" si="769"/>
        <v>2906.8</v>
      </c>
      <c r="CG293" s="577">
        <f t="shared" si="769"/>
        <v>3264</v>
      </c>
      <c r="CH293" s="574">
        <v>5.7</v>
      </c>
      <c r="CI293" s="575">
        <v>5.4</v>
      </c>
      <c r="CJ293" s="576">
        <f t="shared" si="770"/>
        <v>256.5</v>
      </c>
      <c r="CK293" s="577">
        <f t="shared" si="770"/>
        <v>302.40000000000003</v>
      </c>
      <c r="CL293" s="574"/>
      <c r="CM293" s="575"/>
      <c r="CN293" s="576">
        <f t="shared" si="771"/>
        <v>0</v>
      </c>
      <c r="CO293" s="577">
        <f t="shared" si="771"/>
        <v>0</v>
      </c>
      <c r="CP293" s="576">
        <f t="shared" si="772"/>
        <v>5.2372516556291391</v>
      </c>
      <c r="CQ293" s="577">
        <f t="shared" si="772"/>
        <v>5.1241379310344826</v>
      </c>
      <c r="CR293" s="576">
        <f t="shared" si="773"/>
        <v>3163.3</v>
      </c>
      <c r="CS293" s="577">
        <f t="shared" si="773"/>
        <v>3566.3999999999996</v>
      </c>
      <c r="CT293" s="574">
        <v>136.19999999999999</v>
      </c>
      <c r="CU293" s="575">
        <v>136.6</v>
      </c>
      <c r="CV293" s="576">
        <f t="shared" si="774"/>
        <v>76135.799999999988</v>
      </c>
      <c r="CW293" s="577">
        <f t="shared" si="774"/>
        <v>87424</v>
      </c>
      <c r="CX293" s="574">
        <v>130.6</v>
      </c>
      <c r="CY293" s="575">
        <v>137.9</v>
      </c>
      <c r="CZ293" s="576">
        <f t="shared" si="775"/>
        <v>5877</v>
      </c>
      <c r="DA293" s="577">
        <f t="shared" si="775"/>
        <v>7722.4000000000005</v>
      </c>
      <c r="DB293" s="574"/>
      <c r="DC293" s="575"/>
      <c r="DD293" s="576">
        <f t="shared" si="776"/>
        <v>0</v>
      </c>
      <c r="DE293" s="577">
        <f t="shared" si="776"/>
        <v>0</v>
      </c>
      <c r="DF293" s="576">
        <f t="shared" si="777"/>
        <v>135.78278145695361</v>
      </c>
      <c r="DG293" s="577">
        <f t="shared" si="777"/>
        <v>136.70459770114942</v>
      </c>
      <c r="DH293" s="576">
        <f t="shared" si="778"/>
        <v>82012.799999999988</v>
      </c>
      <c r="DI293" s="577">
        <f t="shared" si="778"/>
        <v>95146.4</v>
      </c>
      <c r="DJ293" s="576">
        <f t="shared" si="779"/>
        <v>1669</v>
      </c>
      <c r="DK293" s="577">
        <f t="shared" si="779"/>
        <v>1739</v>
      </c>
      <c r="DL293" s="576">
        <f t="shared" si="779"/>
        <v>1669</v>
      </c>
      <c r="DM293" s="577">
        <f t="shared" si="779"/>
        <v>1739</v>
      </c>
      <c r="DN293" s="576">
        <f t="shared" si="780"/>
        <v>4.9582384661473933</v>
      </c>
      <c r="DO293" s="577">
        <f t="shared" si="780"/>
        <v>4.9365727429557218</v>
      </c>
      <c r="DP293" s="576">
        <f t="shared" si="781"/>
        <v>8275.2999999999993</v>
      </c>
      <c r="DQ293" s="577">
        <f t="shared" si="781"/>
        <v>8584.7000000000007</v>
      </c>
      <c r="DR293" s="576">
        <f t="shared" si="782"/>
        <v>130.09041342121029</v>
      </c>
      <c r="DS293" s="577">
        <f t="shared" si="782"/>
        <v>131.86141460609545</v>
      </c>
      <c r="DT293" s="576">
        <f t="shared" si="783"/>
        <v>217120.89999999997</v>
      </c>
      <c r="DU293" s="577">
        <f t="shared" si="783"/>
        <v>229307</v>
      </c>
      <c r="DV293" s="574">
        <v>1290</v>
      </c>
      <c r="DW293" s="575">
        <v>1240</v>
      </c>
      <c r="DX293" s="576">
        <f t="shared" si="784"/>
        <v>1290</v>
      </c>
      <c r="DY293" s="577">
        <f t="shared" si="784"/>
        <v>1240</v>
      </c>
      <c r="DZ293" s="574">
        <v>544</v>
      </c>
      <c r="EA293" s="575">
        <v>585</v>
      </c>
      <c r="EB293" s="576">
        <f t="shared" si="785"/>
        <v>544</v>
      </c>
      <c r="EC293" s="577">
        <f t="shared" si="785"/>
        <v>585</v>
      </c>
      <c r="ED293" s="574"/>
      <c r="EE293" s="575"/>
      <c r="EF293" s="576">
        <f t="shared" si="786"/>
        <v>0</v>
      </c>
      <c r="EG293" s="577">
        <f t="shared" si="786"/>
        <v>0</v>
      </c>
      <c r="EH293" s="576">
        <f t="shared" si="787"/>
        <v>1834</v>
      </c>
      <c r="EI293" s="577">
        <f t="shared" si="787"/>
        <v>1825</v>
      </c>
      <c r="EJ293" s="576">
        <f t="shared" si="788"/>
        <v>1834</v>
      </c>
      <c r="EK293" s="577">
        <f t="shared" si="788"/>
        <v>1825</v>
      </c>
      <c r="EL293" s="574">
        <v>2.9</v>
      </c>
      <c r="EM293" s="575">
        <v>3.3</v>
      </c>
      <c r="EN293" s="576">
        <f t="shared" si="789"/>
        <v>3741</v>
      </c>
      <c r="EO293" s="577">
        <f t="shared" si="789"/>
        <v>4092</v>
      </c>
      <c r="EP293" s="574">
        <v>3.2</v>
      </c>
      <c r="EQ293" s="575">
        <v>3.5</v>
      </c>
      <c r="ER293" s="576">
        <f t="shared" si="790"/>
        <v>1740.8000000000002</v>
      </c>
      <c r="ES293" s="577">
        <f t="shared" si="790"/>
        <v>2047.5</v>
      </c>
      <c r="ET293" s="574"/>
      <c r="EU293" s="575"/>
      <c r="EV293" s="576">
        <f t="shared" si="791"/>
        <v>0</v>
      </c>
      <c r="EW293" s="577">
        <f t="shared" si="791"/>
        <v>0</v>
      </c>
      <c r="EX293" s="576">
        <f t="shared" si="792"/>
        <v>2.9889858233369684</v>
      </c>
      <c r="EY293" s="577">
        <f t="shared" si="792"/>
        <v>3.3641095890410959</v>
      </c>
      <c r="EZ293" s="576">
        <f t="shared" si="793"/>
        <v>5481.8</v>
      </c>
      <c r="FA293" s="577">
        <f t="shared" si="793"/>
        <v>6139.5</v>
      </c>
      <c r="FB293" s="574">
        <v>74.8</v>
      </c>
      <c r="FC293" s="575">
        <v>86.2</v>
      </c>
      <c r="FD293" s="576">
        <f t="shared" si="794"/>
        <v>96492</v>
      </c>
      <c r="FE293" s="577">
        <f t="shared" si="794"/>
        <v>106888</v>
      </c>
      <c r="FF293" s="574">
        <v>69.900000000000006</v>
      </c>
      <c r="FG293" s="575">
        <v>76.8</v>
      </c>
      <c r="FH293" s="576">
        <f t="shared" si="795"/>
        <v>38025.600000000006</v>
      </c>
      <c r="FI293" s="577">
        <f t="shared" si="795"/>
        <v>44928</v>
      </c>
      <c r="FJ293" s="574"/>
      <c r="FK293" s="575"/>
      <c r="FL293" s="576">
        <f t="shared" si="796"/>
        <v>0</v>
      </c>
      <c r="FM293" s="577">
        <f t="shared" si="796"/>
        <v>0</v>
      </c>
      <c r="FN293" s="576">
        <f t="shared" si="797"/>
        <v>73.346564885496193</v>
      </c>
      <c r="FO293" s="577">
        <f t="shared" si="797"/>
        <v>83.1868493150685</v>
      </c>
      <c r="FP293" s="576">
        <f t="shared" si="798"/>
        <v>134517.6</v>
      </c>
      <c r="FQ293" s="577">
        <f t="shared" si="798"/>
        <v>151816</v>
      </c>
      <c r="FR293" s="574">
        <v>539</v>
      </c>
      <c r="FS293" s="575">
        <v>522</v>
      </c>
      <c r="FT293" s="576">
        <f t="shared" si="799"/>
        <v>539</v>
      </c>
      <c r="FU293" s="577">
        <f t="shared" si="799"/>
        <v>522</v>
      </c>
      <c r="FV293" s="574">
        <v>3.5</v>
      </c>
      <c r="FW293" s="575">
        <v>3.9</v>
      </c>
      <c r="FX293" s="576">
        <f t="shared" si="800"/>
        <v>1886.5</v>
      </c>
      <c r="FY293" s="577">
        <f t="shared" si="800"/>
        <v>2035.8</v>
      </c>
      <c r="FZ293" s="574">
        <v>61.2</v>
      </c>
      <c r="GA293" s="575">
        <v>69.599999999999994</v>
      </c>
      <c r="GB293" s="576">
        <f t="shared" si="801"/>
        <v>32986.800000000003</v>
      </c>
      <c r="GC293" s="577">
        <f t="shared" si="801"/>
        <v>36331.199999999997</v>
      </c>
      <c r="GD293" s="576">
        <f t="shared" si="802"/>
        <v>2826</v>
      </c>
      <c r="GE293" s="577">
        <f t="shared" si="802"/>
        <v>2804</v>
      </c>
      <c r="GF293" s="576">
        <f t="shared" si="802"/>
        <v>2826</v>
      </c>
      <c r="GG293" s="577">
        <f t="shared" si="802"/>
        <v>2804</v>
      </c>
      <c r="GH293" s="576">
        <f t="shared" si="803"/>
        <v>11337.4</v>
      </c>
      <c r="GI293" s="577">
        <f t="shared" si="803"/>
        <v>11791.2</v>
      </c>
      <c r="GJ293" s="576">
        <f t="shared" si="804"/>
        <v>296999.89999999997</v>
      </c>
      <c r="GK293" s="577">
        <f t="shared" si="804"/>
        <v>313692.79999999999</v>
      </c>
      <c r="GL293" s="576">
        <f t="shared" si="805"/>
        <v>677</v>
      </c>
      <c r="GM293" s="577">
        <f t="shared" si="805"/>
        <v>760</v>
      </c>
      <c r="GN293" s="576">
        <f t="shared" si="805"/>
        <v>677</v>
      </c>
      <c r="GO293" s="577">
        <f t="shared" si="805"/>
        <v>760</v>
      </c>
      <c r="GP293" s="576">
        <f t="shared" si="806"/>
        <v>2419.7000000000003</v>
      </c>
      <c r="GQ293" s="577">
        <f t="shared" si="806"/>
        <v>2933</v>
      </c>
      <c r="GR293" s="576">
        <f t="shared" si="807"/>
        <v>54638.600000000006</v>
      </c>
      <c r="GS293" s="577">
        <f t="shared" si="807"/>
        <v>67430.2</v>
      </c>
      <c r="GT293" s="576">
        <f t="shared" si="808"/>
        <v>3503</v>
      </c>
      <c r="GU293" s="577">
        <f t="shared" si="808"/>
        <v>3564</v>
      </c>
      <c r="GV293" s="576">
        <f t="shared" si="808"/>
        <v>3503</v>
      </c>
      <c r="GW293" s="577">
        <f t="shared" si="808"/>
        <v>3564</v>
      </c>
      <c r="GX293" s="576">
        <f t="shared" si="809"/>
        <v>13757.1</v>
      </c>
      <c r="GY293" s="577">
        <f t="shared" si="809"/>
        <v>14724.2</v>
      </c>
      <c r="GZ293" s="576">
        <f t="shared" si="809"/>
        <v>351638.5</v>
      </c>
      <c r="HA293" s="577">
        <f t="shared" si="809"/>
        <v>381123</v>
      </c>
      <c r="HB293" s="576">
        <f t="shared" si="810"/>
        <v>0</v>
      </c>
      <c r="HC293" s="577">
        <f t="shared" si="810"/>
        <v>0</v>
      </c>
      <c r="HD293" s="576">
        <f t="shared" si="810"/>
        <v>0</v>
      </c>
      <c r="HE293" s="577">
        <f t="shared" si="810"/>
        <v>0</v>
      </c>
      <c r="HF293" s="576" t="str">
        <f t="shared" si="811"/>
        <v/>
      </c>
      <c r="HG293" s="577" t="str">
        <f t="shared" si="811"/>
        <v/>
      </c>
      <c r="HH293" s="576" t="str">
        <f t="shared" si="812"/>
        <v/>
      </c>
      <c r="HI293" s="577" t="str">
        <f t="shared" si="812"/>
        <v/>
      </c>
      <c r="HJ293" s="576">
        <f t="shared" si="813"/>
        <v>15643.599999999999</v>
      </c>
      <c r="HK293" s="577">
        <f t="shared" si="813"/>
        <v>16760</v>
      </c>
      <c r="HL293" s="576">
        <f t="shared" si="814"/>
        <v>384625.3</v>
      </c>
      <c r="HM293" s="577">
        <f t="shared" si="814"/>
        <v>417454.2</v>
      </c>
    </row>
    <row r="294" spans="1:221" s="26" customFormat="1" ht="15" customHeight="1">
      <c r="A294" s="594" t="s">
        <v>638</v>
      </c>
      <c r="B294" s="595" t="s">
        <v>663</v>
      </c>
      <c r="C294" s="599"/>
      <c r="D294" s="10">
        <v>225414</v>
      </c>
      <c r="E294" s="10">
        <v>3</v>
      </c>
      <c r="F294" s="574">
        <v>1325</v>
      </c>
      <c r="G294" s="575">
        <v>1420</v>
      </c>
      <c r="H294" s="574">
        <v>0</v>
      </c>
      <c r="I294" s="575">
        <v>0</v>
      </c>
      <c r="J294" s="576">
        <f t="shared" si="747"/>
        <v>1325</v>
      </c>
      <c r="K294" s="577">
        <f t="shared" si="747"/>
        <v>1420</v>
      </c>
      <c r="L294" s="574"/>
      <c r="M294" s="575"/>
      <c r="N294" s="576">
        <f t="shared" si="748"/>
        <v>1325</v>
      </c>
      <c r="O294" s="578">
        <f t="shared" si="748"/>
        <v>1416</v>
      </c>
      <c r="P294" s="576">
        <f t="shared" si="748"/>
        <v>1325</v>
      </c>
      <c r="Q294" s="578">
        <f t="shared" si="748"/>
        <v>1416</v>
      </c>
      <c r="R294" s="574">
        <v>8</v>
      </c>
      <c r="S294" s="600">
        <v>29</v>
      </c>
      <c r="T294" s="576">
        <f t="shared" si="749"/>
        <v>8</v>
      </c>
      <c r="U294" s="577">
        <f t="shared" si="749"/>
        <v>29</v>
      </c>
      <c r="V294" s="574">
        <v>1</v>
      </c>
      <c r="W294" s="597"/>
      <c r="X294" s="576">
        <f t="shared" si="750"/>
        <v>1</v>
      </c>
      <c r="Y294" s="577">
        <f t="shared" si="750"/>
        <v>0</v>
      </c>
      <c r="Z294" s="574"/>
      <c r="AA294" s="575"/>
      <c r="AB294" s="576">
        <f t="shared" si="751"/>
        <v>0</v>
      </c>
      <c r="AC294" s="577">
        <f t="shared" si="751"/>
        <v>0</v>
      </c>
      <c r="AD294" s="576">
        <f t="shared" si="752"/>
        <v>9</v>
      </c>
      <c r="AE294" s="577">
        <f t="shared" si="752"/>
        <v>29</v>
      </c>
      <c r="AF294" s="576">
        <f t="shared" si="753"/>
        <v>9</v>
      </c>
      <c r="AG294" s="577">
        <f t="shared" si="753"/>
        <v>29</v>
      </c>
      <c r="AH294" s="574">
        <v>2.9</v>
      </c>
      <c r="AI294" s="575">
        <v>3.6</v>
      </c>
      <c r="AJ294" s="576">
        <f t="shared" si="754"/>
        <v>23.2</v>
      </c>
      <c r="AK294" s="577">
        <f t="shared" si="754"/>
        <v>104.4</v>
      </c>
      <c r="AL294" s="574">
        <v>3</v>
      </c>
      <c r="AM294" s="597"/>
      <c r="AN294" s="576">
        <f t="shared" si="755"/>
        <v>3</v>
      </c>
      <c r="AO294" s="577">
        <f t="shared" si="755"/>
        <v>0</v>
      </c>
      <c r="AP294" s="574"/>
      <c r="AQ294" s="575"/>
      <c r="AR294" s="576">
        <f t="shared" si="756"/>
        <v>0</v>
      </c>
      <c r="AS294" s="577">
        <f t="shared" si="756"/>
        <v>0</v>
      </c>
      <c r="AT294" s="576">
        <f t="shared" si="757"/>
        <v>2.911111111111111</v>
      </c>
      <c r="AU294" s="577">
        <f t="shared" si="757"/>
        <v>3.6</v>
      </c>
      <c r="AV294" s="576">
        <f t="shared" si="758"/>
        <v>26.2</v>
      </c>
      <c r="AW294" s="577">
        <f t="shared" si="758"/>
        <v>104.4</v>
      </c>
      <c r="AX294" s="574">
        <v>73.900000000000006</v>
      </c>
      <c r="AY294" s="575">
        <v>92.2</v>
      </c>
      <c r="AZ294" s="576">
        <f t="shared" si="759"/>
        <v>591.20000000000005</v>
      </c>
      <c r="BA294" s="577">
        <f t="shared" si="759"/>
        <v>2673.8</v>
      </c>
      <c r="BB294" s="574">
        <v>60</v>
      </c>
      <c r="BC294" s="597"/>
      <c r="BD294" s="576">
        <f t="shared" si="760"/>
        <v>60</v>
      </c>
      <c r="BE294" s="577">
        <f t="shared" si="760"/>
        <v>0</v>
      </c>
      <c r="BF294" s="574"/>
      <c r="BG294" s="575"/>
      <c r="BH294" s="576">
        <f t="shared" si="761"/>
        <v>0</v>
      </c>
      <c r="BI294" s="577">
        <f t="shared" si="761"/>
        <v>0</v>
      </c>
      <c r="BJ294" s="576">
        <f t="shared" si="762"/>
        <v>72.355555555555554</v>
      </c>
      <c r="BK294" s="577">
        <f t="shared" si="762"/>
        <v>92.2</v>
      </c>
      <c r="BL294" s="576">
        <f t="shared" si="763"/>
        <v>651.20000000000005</v>
      </c>
      <c r="BM294" s="577">
        <f t="shared" si="763"/>
        <v>2673.8</v>
      </c>
      <c r="BN294" s="574">
        <v>5</v>
      </c>
      <c r="BO294" s="600">
        <v>27</v>
      </c>
      <c r="BP294" s="576">
        <f t="shared" si="764"/>
        <v>5</v>
      </c>
      <c r="BQ294" s="577">
        <f t="shared" si="764"/>
        <v>27</v>
      </c>
      <c r="BR294" s="574">
        <v>1</v>
      </c>
      <c r="BS294" s="597"/>
      <c r="BT294" s="576">
        <f t="shared" si="765"/>
        <v>1</v>
      </c>
      <c r="BU294" s="577">
        <f t="shared" si="765"/>
        <v>0</v>
      </c>
      <c r="BV294" s="574"/>
      <c r="BW294" s="575"/>
      <c r="BX294" s="576">
        <f t="shared" si="766"/>
        <v>0</v>
      </c>
      <c r="BY294" s="577">
        <f t="shared" si="766"/>
        <v>0</v>
      </c>
      <c r="BZ294" s="576">
        <f t="shared" si="767"/>
        <v>6</v>
      </c>
      <c r="CA294" s="577">
        <f t="shared" si="767"/>
        <v>27</v>
      </c>
      <c r="CB294" s="576">
        <f t="shared" si="768"/>
        <v>6</v>
      </c>
      <c r="CC294" s="577">
        <f t="shared" si="768"/>
        <v>27</v>
      </c>
      <c r="CD294" s="574">
        <v>3</v>
      </c>
      <c r="CE294" s="575">
        <v>3.9</v>
      </c>
      <c r="CF294" s="576">
        <f t="shared" si="769"/>
        <v>15</v>
      </c>
      <c r="CG294" s="577">
        <f t="shared" si="769"/>
        <v>105.3</v>
      </c>
      <c r="CH294" s="574">
        <v>3</v>
      </c>
      <c r="CI294" s="597"/>
      <c r="CJ294" s="576">
        <f t="shared" si="770"/>
        <v>3</v>
      </c>
      <c r="CK294" s="577">
        <f t="shared" si="770"/>
        <v>0</v>
      </c>
      <c r="CL294" s="574"/>
      <c r="CM294" s="575"/>
      <c r="CN294" s="576">
        <f t="shared" si="771"/>
        <v>0</v>
      </c>
      <c r="CO294" s="577">
        <f t="shared" si="771"/>
        <v>0</v>
      </c>
      <c r="CP294" s="576">
        <f t="shared" si="772"/>
        <v>3</v>
      </c>
      <c r="CQ294" s="577">
        <f t="shared" si="772"/>
        <v>3.9</v>
      </c>
      <c r="CR294" s="576">
        <f t="shared" si="773"/>
        <v>18</v>
      </c>
      <c r="CS294" s="577">
        <f t="shared" si="773"/>
        <v>105.3</v>
      </c>
      <c r="CT294" s="574">
        <v>93</v>
      </c>
      <c r="CU294" s="575">
        <v>112.4</v>
      </c>
      <c r="CV294" s="576">
        <f t="shared" si="774"/>
        <v>465</v>
      </c>
      <c r="CW294" s="577">
        <f t="shared" si="774"/>
        <v>3034.8</v>
      </c>
      <c r="CX294" s="574">
        <v>66</v>
      </c>
      <c r="CY294" s="597"/>
      <c r="CZ294" s="576">
        <f t="shared" si="775"/>
        <v>66</v>
      </c>
      <c r="DA294" s="577">
        <f t="shared" si="775"/>
        <v>0</v>
      </c>
      <c r="DB294" s="574"/>
      <c r="DC294" s="575"/>
      <c r="DD294" s="576">
        <f t="shared" si="776"/>
        <v>0</v>
      </c>
      <c r="DE294" s="577">
        <f t="shared" si="776"/>
        <v>0</v>
      </c>
      <c r="DF294" s="576">
        <f t="shared" si="777"/>
        <v>88.5</v>
      </c>
      <c r="DG294" s="577">
        <f t="shared" si="777"/>
        <v>112.4</v>
      </c>
      <c r="DH294" s="576">
        <f t="shared" si="778"/>
        <v>531</v>
      </c>
      <c r="DI294" s="577">
        <f t="shared" si="778"/>
        <v>3034.8</v>
      </c>
      <c r="DJ294" s="576">
        <f t="shared" si="779"/>
        <v>15</v>
      </c>
      <c r="DK294" s="577">
        <f t="shared" si="779"/>
        <v>56</v>
      </c>
      <c r="DL294" s="576">
        <f t="shared" si="779"/>
        <v>15</v>
      </c>
      <c r="DM294" s="577">
        <f t="shared" si="779"/>
        <v>56</v>
      </c>
      <c r="DN294" s="576">
        <f t="shared" si="780"/>
        <v>2.9466666666666668</v>
      </c>
      <c r="DO294" s="577">
        <f t="shared" si="780"/>
        <v>3.7446428571428569</v>
      </c>
      <c r="DP294" s="576">
        <f t="shared" si="781"/>
        <v>44.2</v>
      </c>
      <c r="DQ294" s="577">
        <f t="shared" si="781"/>
        <v>209.7</v>
      </c>
      <c r="DR294" s="576">
        <f t="shared" si="782"/>
        <v>78.813333333333333</v>
      </c>
      <c r="DS294" s="577">
        <f t="shared" si="782"/>
        <v>101.93928571428572</v>
      </c>
      <c r="DT294" s="576">
        <f t="shared" si="783"/>
        <v>1182.2</v>
      </c>
      <c r="DU294" s="577">
        <f t="shared" si="783"/>
        <v>5708.6</v>
      </c>
      <c r="DV294" s="574">
        <v>588</v>
      </c>
      <c r="DW294" s="575">
        <v>642</v>
      </c>
      <c r="DX294" s="576">
        <f t="shared" si="784"/>
        <v>588</v>
      </c>
      <c r="DY294" s="577">
        <f t="shared" si="784"/>
        <v>642</v>
      </c>
      <c r="DZ294" s="574">
        <v>697</v>
      </c>
      <c r="EA294" s="575">
        <v>687</v>
      </c>
      <c r="EB294" s="576">
        <f t="shared" si="785"/>
        <v>697</v>
      </c>
      <c r="EC294" s="577">
        <f t="shared" si="785"/>
        <v>687</v>
      </c>
      <c r="ED294" s="574"/>
      <c r="EE294" s="575"/>
      <c r="EF294" s="576">
        <f t="shared" si="786"/>
        <v>0</v>
      </c>
      <c r="EG294" s="577">
        <f t="shared" si="786"/>
        <v>0</v>
      </c>
      <c r="EH294" s="576">
        <f t="shared" si="787"/>
        <v>1285</v>
      </c>
      <c r="EI294" s="577">
        <f t="shared" si="787"/>
        <v>1329</v>
      </c>
      <c r="EJ294" s="576">
        <f t="shared" si="788"/>
        <v>1285</v>
      </c>
      <c r="EK294" s="577">
        <f t="shared" si="788"/>
        <v>1329</v>
      </c>
      <c r="EL294" s="574">
        <v>3.1</v>
      </c>
      <c r="EM294" s="575">
        <v>3.1</v>
      </c>
      <c r="EN294" s="576">
        <f t="shared" si="789"/>
        <v>1822.8</v>
      </c>
      <c r="EO294" s="577">
        <f t="shared" si="789"/>
        <v>1990.2</v>
      </c>
      <c r="EP294" s="574">
        <v>3.7</v>
      </c>
      <c r="EQ294" s="575">
        <v>3.6</v>
      </c>
      <c r="ER294" s="576">
        <f t="shared" si="790"/>
        <v>2578.9</v>
      </c>
      <c r="ES294" s="577">
        <f t="shared" si="790"/>
        <v>2473.2000000000003</v>
      </c>
      <c r="ET294" s="574"/>
      <c r="EU294" s="575"/>
      <c r="EV294" s="576">
        <f t="shared" si="791"/>
        <v>0</v>
      </c>
      <c r="EW294" s="577">
        <f t="shared" si="791"/>
        <v>0</v>
      </c>
      <c r="EX294" s="576">
        <f t="shared" si="792"/>
        <v>3.4254474708171205</v>
      </c>
      <c r="EY294" s="577">
        <f t="shared" si="792"/>
        <v>3.3584650112866821</v>
      </c>
      <c r="EZ294" s="576">
        <f t="shared" si="793"/>
        <v>4401.7</v>
      </c>
      <c r="FA294" s="577">
        <f t="shared" si="793"/>
        <v>4463.4000000000005</v>
      </c>
      <c r="FB294" s="574">
        <v>69.8</v>
      </c>
      <c r="FC294" s="575">
        <v>70.099999999999994</v>
      </c>
      <c r="FD294" s="576">
        <f t="shared" si="794"/>
        <v>41042.400000000001</v>
      </c>
      <c r="FE294" s="577">
        <f t="shared" si="794"/>
        <v>45004.2</v>
      </c>
      <c r="FF294" s="574">
        <v>66.400000000000006</v>
      </c>
      <c r="FG294" s="575">
        <v>67.3</v>
      </c>
      <c r="FH294" s="576">
        <f t="shared" si="795"/>
        <v>46280.800000000003</v>
      </c>
      <c r="FI294" s="577">
        <f t="shared" si="795"/>
        <v>46235.1</v>
      </c>
      <c r="FJ294" s="574"/>
      <c r="FK294" s="575"/>
      <c r="FL294" s="576">
        <f t="shared" si="796"/>
        <v>0</v>
      </c>
      <c r="FM294" s="577">
        <f t="shared" si="796"/>
        <v>0</v>
      </c>
      <c r="FN294" s="576">
        <f t="shared" si="797"/>
        <v>67.955797665369658</v>
      </c>
      <c r="FO294" s="577">
        <f t="shared" si="797"/>
        <v>68.652595936794569</v>
      </c>
      <c r="FP294" s="576">
        <f t="shared" si="798"/>
        <v>87323.200000000012</v>
      </c>
      <c r="FQ294" s="577">
        <f t="shared" si="798"/>
        <v>91239.299999999988</v>
      </c>
      <c r="FR294" s="574">
        <v>25</v>
      </c>
      <c r="FS294" s="575">
        <v>31</v>
      </c>
      <c r="FT294" s="576">
        <f t="shared" si="799"/>
        <v>25</v>
      </c>
      <c r="FU294" s="577">
        <f t="shared" si="799"/>
        <v>31</v>
      </c>
      <c r="FV294" s="574">
        <v>6.1</v>
      </c>
      <c r="FW294" s="575">
        <v>5.3</v>
      </c>
      <c r="FX294" s="576">
        <f t="shared" si="800"/>
        <v>152.5</v>
      </c>
      <c r="FY294" s="577">
        <f t="shared" si="800"/>
        <v>164.29999999999998</v>
      </c>
      <c r="FZ294" s="574">
        <v>51.8</v>
      </c>
      <c r="GA294" s="575">
        <v>39.299999999999997</v>
      </c>
      <c r="GB294" s="576">
        <f t="shared" si="801"/>
        <v>1295</v>
      </c>
      <c r="GC294" s="577">
        <f t="shared" si="801"/>
        <v>1218.3</v>
      </c>
      <c r="GD294" s="576">
        <f t="shared" si="802"/>
        <v>601</v>
      </c>
      <c r="GE294" s="577">
        <f t="shared" si="802"/>
        <v>698</v>
      </c>
      <c r="GF294" s="576">
        <f t="shared" si="802"/>
        <v>601</v>
      </c>
      <c r="GG294" s="577">
        <f t="shared" si="802"/>
        <v>698</v>
      </c>
      <c r="GH294" s="576">
        <f t="shared" si="803"/>
        <v>1861</v>
      </c>
      <c r="GI294" s="577">
        <f t="shared" si="803"/>
        <v>2199.9</v>
      </c>
      <c r="GJ294" s="576">
        <f t="shared" si="804"/>
        <v>42098.6</v>
      </c>
      <c r="GK294" s="577">
        <f t="shared" si="804"/>
        <v>50712.799999999996</v>
      </c>
      <c r="GL294" s="576">
        <f t="shared" si="805"/>
        <v>699</v>
      </c>
      <c r="GM294" s="577">
        <f t="shared" si="805"/>
        <v>687</v>
      </c>
      <c r="GN294" s="576">
        <f t="shared" si="805"/>
        <v>699</v>
      </c>
      <c r="GO294" s="577">
        <f t="shared" si="805"/>
        <v>687</v>
      </c>
      <c r="GP294" s="576">
        <f t="shared" si="806"/>
        <v>2584.9</v>
      </c>
      <c r="GQ294" s="577">
        <f t="shared" si="806"/>
        <v>2473.2000000000003</v>
      </c>
      <c r="GR294" s="576">
        <f t="shared" si="807"/>
        <v>46406.8</v>
      </c>
      <c r="GS294" s="577">
        <f t="shared" si="807"/>
        <v>46235.1</v>
      </c>
      <c r="GT294" s="576">
        <f t="shared" si="808"/>
        <v>1300</v>
      </c>
      <c r="GU294" s="577">
        <f t="shared" si="808"/>
        <v>1385</v>
      </c>
      <c r="GV294" s="576">
        <f t="shared" si="808"/>
        <v>1300</v>
      </c>
      <c r="GW294" s="577">
        <f t="shared" si="808"/>
        <v>1385</v>
      </c>
      <c r="GX294" s="576">
        <f t="shared" si="809"/>
        <v>4445.8999999999996</v>
      </c>
      <c r="GY294" s="577">
        <f t="shared" si="809"/>
        <v>4673.1000000000004</v>
      </c>
      <c r="GZ294" s="576">
        <f t="shared" si="809"/>
        <v>88505.4</v>
      </c>
      <c r="HA294" s="577">
        <f t="shared" si="809"/>
        <v>96947.9</v>
      </c>
      <c r="HB294" s="576">
        <f t="shared" si="810"/>
        <v>0</v>
      </c>
      <c r="HC294" s="577">
        <f t="shared" si="810"/>
        <v>0</v>
      </c>
      <c r="HD294" s="576">
        <f t="shared" si="810"/>
        <v>0</v>
      </c>
      <c r="HE294" s="577">
        <f t="shared" si="810"/>
        <v>0</v>
      </c>
      <c r="HF294" s="576" t="str">
        <f t="shared" si="811"/>
        <v/>
      </c>
      <c r="HG294" s="577" t="str">
        <f t="shared" si="811"/>
        <v/>
      </c>
      <c r="HH294" s="576" t="str">
        <f t="shared" si="812"/>
        <v/>
      </c>
      <c r="HI294" s="577" t="str">
        <f t="shared" si="812"/>
        <v/>
      </c>
      <c r="HJ294" s="576">
        <f t="shared" si="813"/>
        <v>4598.3999999999996</v>
      </c>
      <c r="HK294" s="577">
        <f t="shared" si="813"/>
        <v>4837.4000000000005</v>
      </c>
      <c r="HL294" s="576">
        <f t="shared" si="814"/>
        <v>89800.400000000009</v>
      </c>
      <c r="HM294" s="577">
        <f t="shared" si="814"/>
        <v>98166.2</v>
      </c>
    </row>
    <row r="295" spans="1:221" s="26" customFormat="1" ht="15" customHeight="1">
      <c r="A295" s="594" t="s">
        <v>638</v>
      </c>
      <c r="B295" s="595" t="s">
        <v>664</v>
      </c>
      <c r="C295" s="599"/>
      <c r="D295" s="10">
        <v>228802</v>
      </c>
      <c r="E295" s="10">
        <v>3</v>
      </c>
      <c r="F295" s="574">
        <v>1485</v>
      </c>
      <c r="G295" s="575">
        <v>1742</v>
      </c>
      <c r="H295" s="574">
        <v>7</v>
      </c>
      <c r="I295" s="575">
        <v>6</v>
      </c>
      <c r="J295" s="576">
        <f t="shared" si="747"/>
        <v>1478</v>
      </c>
      <c r="K295" s="577">
        <f t="shared" si="747"/>
        <v>1736</v>
      </c>
      <c r="L295" s="574"/>
      <c r="M295" s="575"/>
      <c r="N295" s="576">
        <f t="shared" si="748"/>
        <v>1478</v>
      </c>
      <c r="O295" s="578">
        <f t="shared" si="748"/>
        <v>1733</v>
      </c>
      <c r="P295" s="576">
        <f t="shared" si="748"/>
        <v>1478</v>
      </c>
      <c r="Q295" s="578">
        <f t="shared" si="748"/>
        <v>1733</v>
      </c>
      <c r="R295" s="574">
        <v>149</v>
      </c>
      <c r="S295" s="575">
        <v>184</v>
      </c>
      <c r="T295" s="576">
        <f t="shared" si="749"/>
        <v>149</v>
      </c>
      <c r="U295" s="577">
        <f t="shared" si="749"/>
        <v>184</v>
      </c>
      <c r="V295" s="574">
        <v>5</v>
      </c>
      <c r="W295" s="597"/>
      <c r="X295" s="576">
        <f t="shared" si="750"/>
        <v>5</v>
      </c>
      <c r="Y295" s="577">
        <f t="shared" si="750"/>
        <v>0</v>
      </c>
      <c r="Z295" s="574"/>
      <c r="AA295" s="575"/>
      <c r="AB295" s="576">
        <f t="shared" si="751"/>
        <v>0</v>
      </c>
      <c r="AC295" s="577">
        <f t="shared" si="751"/>
        <v>0</v>
      </c>
      <c r="AD295" s="576">
        <f t="shared" si="752"/>
        <v>154</v>
      </c>
      <c r="AE295" s="577">
        <f t="shared" si="752"/>
        <v>184</v>
      </c>
      <c r="AF295" s="576">
        <f t="shared" si="753"/>
        <v>154</v>
      </c>
      <c r="AG295" s="577">
        <f t="shared" si="753"/>
        <v>184</v>
      </c>
      <c r="AH295" s="574">
        <v>4.4000000000000004</v>
      </c>
      <c r="AI295" s="575">
        <v>4.4000000000000004</v>
      </c>
      <c r="AJ295" s="576">
        <f t="shared" si="754"/>
        <v>655.6</v>
      </c>
      <c r="AK295" s="577">
        <f t="shared" si="754"/>
        <v>809.6</v>
      </c>
      <c r="AL295" s="574">
        <v>5</v>
      </c>
      <c r="AM295" s="597"/>
      <c r="AN295" s="576">
        <f t="shared" si="755"/>
        <v>25</v>
      </c>
      <c r="AO295" s="577">
        <f t="shared" si="755"/>
        <v>0</v>
      </c>
      <c r="AP295" s="574"/>
      <c r="AQ295" s="575"/>
      <c r="AR295" s="576">
        <f t="shared" si="756"/>
        <v>0</v>
      </c>
      <c r="AS295" s="577">
        <f t="shared" si="756"/>
        <v>0</v>
      </c>
      <c r="AT295" s="576">
        <f t="shared" si="757"/>
        <v>4.41948051948052</v>
      </c>
      <c r="AU295" s="577">
        <f t="shared" si="757"/>
        <v>4.4000000000000004</v>
      </c>
      <c r="AV295" s="576">
        <f t="shared" si="758"/>
        <v>680.60000000000014</v>
      </c>
      <c r="AW295" s="577">
        <f t="shared" si="758"/>
        <v>809.6</v>
      </c>
      <c r="AX295" s="574">
        <v>114.1</v>
      </c>
      <c r="AY295" s="575">
        <v>113.9</v>
      </c>
      <c r="AZ295" s="576">
        <f t="shared" si="759"/>
        <v>17000.899999999998</v>
      </c>
      <c r="BA295" s="577">
        <f t="shared" si="759"/>
        <v>20957.600000000002</v>
      </c>
      <c r="BB295" s="574">
        <v>107.4</v>
      </c>
      <c r="BC295" s="597"/>
      <c r="BD295" s="576">
        <f t="shared" si="760"/>
        <v>537</v>
      </c>
      <c r="BE295" s="577">
        <f t="shared" si="760"/>
        <v>0</v>
      </c>
      <c r="BF295" s="574"/>
      <c r="BG295" s="575"/>
      <c r="BH295" s="576">
        <f t="shared" si="761"/>
        <v>0</v>
      </c>
      <c r="BI295" s="577">
        <f t="shared" si="761"/>
        <v>0</v>
      </c>
      <c r="BJ295" s="576">
        <f t="shared" si="762"/>
        <v>113.88246753246752</v>
      </c>
      <c r="BK295" s="577">
        <f t="shared" si="762"/>
        <v>113.9</v>
      </c>
      <c r="BL295" s="576">
        <f t="shared" si="763"/>
        <v>17537.899999999998</v>
      </c>
      <c r="BM295" s="577">
        <f t="shared" si="763"/>
        <v>20957.600000000002</v>
      </c>
      <c r="BN295" s="574">
        <v>133</v>
      </c>
      <c r="BO295" s="575">
        <v>150</v>
      </c>
      <c r="BP295" s="576">
        <f t="shared" si="764"/>
        <v>133</v>
      </c>
      <c r="BQ295" s="577">
        <f t="shared" si="764"/>
        <v>150</v>
      </c>
      <c r="BR295" s="574">
        <v>2</v>
      </c>
      <c r="BS295" s="600">
        <v>5</v>
      </c>
      <c r="BT295" s="576">
        <f t="shared" si="765"/>
        <v>2</v>
      </c>
      <c r="BU295" s="577">
        <f t="shared" si="765"/>
        <v>5</v>
      </c>
      <c r="BV295" s="574"/>
      <c r="BW295" s="575"/>
      <c r="BX295" s="576">
        <f t="shared" si="766"/>
        <v>0</v>
      </c>
      <c r="BY295" s="577">
        <f t="shared" si="766"/>
        <v>0</v>
      </c>
      <c r="BZ295" s="576">
        <f t="shared" si="767"/>
        <v>135</v>
      </c>
      <c r="CA295" s="577">
        <f t="shared" si="767"/>
        <v>155</v>
      </c>
      <c r="CB295" s="576">
        <f t="shared" si="768"/>
        <v>135</v>
      </c>
      <c r="CC295" s="577">
        <f t="shared" si="768"/>
        <v>155</v>
      </c>
      <c r="CD295" s="574">
        <v>5</v>
      </c>
      <c r="CE295" s="575">
        <v>4.8</v>
      </c>
      <c r="CF295" s="576">
        <f t="shared" si="769"/>
        <v>665</v>
      </c>
      <c r="CG295" s="577">
        <f t="shared" si="769"/>
        <v>720</v>
      </c>
      <c r="CH295" s="574">
        <v>6</v>
      </c>
      <c r="CI295" s="575">
        <v>6</v>
      </c>
      <c r="CJ295" s="576">
        <f t="shared" si="770"/>
        <v>12</v>
      </c>
      <c r="CK295" s="577">
        <f t="shared" si="770"/>
        <v>30</v>
      </c>
      <c r="CL295" s="574"/>
      <c r="CM295" s="575"/>
      <c r="CN295" s="576">
        <f t="shared" si="771"/>
        <v>0</v>
      </c>
      <c r="CO295" s="577">
        <f t="shared" si="771"/>
        <v>0</v>
      </c>
      <c r="CP295" s="576">
        <f t="shared" si="772"/>
        <v>5.0148148148148151</v>
      </c>
      <c r="CQ295" s="577">
        <f t="shared" si="772"/>
        <v>4.838709677419355</v>
      </c>
      <c r="CR295" s="576">
        <f t="shared" si="773"/>
        <v>677</v>
      </c>
      <c r="CS295" s="577">
        <f t="shared" si="773"/>
        <v>750</v>
      </c>
      <c r="CT295" s="574">
        <v>129</v>
      </c>
      <c r="CU295" s="575">
        <v>127.3</v>
      </c>
      <c r="CV295" s="576">
        <f t="shared" si="774"/>
        <v>17157</v>
      </c>
      <c r="CW295" s="577">
        <f t="shared" si="774"/>
        <v>19095</v>
      </c>
      <c r="CX295" s="574">
        <v>126.5</v>
      </c>
      <c r="CY295" s="575">
        <v>116</v>
      </c>
      <c r="CZ295" s="576">
        <f t="shared" si="775"/>
        <v>253</v>
      </c>
      <c r="DA295" s="577">
        <f t="shared" si="775"/>
        <v>580</v>
      </c>
      <c r="DB295" s="574"/>
      <c r="DC295" s="575"/>
      <c r="DD295" s="576">
        <f t="shared" si="776"/>
        <v>0</v>
      </c>
      <c r="DE295" s="577">
        <f t="shared" si="776"/>
        <v>0</v>
      </c>
      <c r="DF295" s="576">
        <f t="shared" si="777"/>
        <v>128.96296296296296</v>
      </c>
      <c r="DG295" s="577">
        <f t="shared" si="777"/>
        <v>126.93548387096774</v>
      </c>
      <c r="DH295" s="576">
        <f t="shared" si="778"/>
        <v>17410</v>
      </c>
      <c r="DI295" s="577">
        <f t="shared" si="778"/>
        <v>19675</v>
      </c>
      <c r="DJ295" s="576">
        <f t="shared" si="779"/>
        <v>289</v>
      </c>
      <c r="DK295" s="577">
        <f t="shared" si="779"/>
        <v>339</v>
      </c>
      <c r="DL295" s="576">
        <f t="shared" si="779"/>
        <v>289</v>
      </c>
      <c r="DM295" s="577">
        <f t="shared" si="779"/>
        <v>339</v>
      </c>
      <c r="DN295" s="576">
        <f t="shared" si="780"/>
        <v>4.6975778546712803</v>
      </c>
      <c r="DO295" s="577">
        <f t="shared" si="780"/>
        <v>4.600589970501475</v>
      </c>
      <c r="DP295" s="576">
        <f t="shared" si="781"/>
        <v>1357.6</v>
      </c>
      <c r="DQ295" s="577">
        <f t="shared" si="781"/>
        <v>1559.6000000000001</v>
      </c>
      <c r="DR295" s="576">
        <f t="shared" si="782"/>
        <v>120.92698961937714</v>
      </c>
      <c r="DS295" s="577">
        <f t="shared" si="782"/>
        <v>119.86017699115045</v>
      </c>
      <c r="DT295" s="576">
        <f t="shared" si="783"/>
        <v>34947.899999999994</v>
      </c>
      <c r="DU295" s="577">
        <f t="shared" si="783"/>
        <v>40632.600000000006</v>
      </c>
      <c r="DV295" s="574">
        <v>620</v>
      </c>
      <c r="DW295" s="575">
        <v>751</v>
      </c>
      <c r="DX295" s="576">
        <f t="shared" si="784"/>
        <v>620</v>
      </c>
      <c r="DY295" s="577">
        <f t="shared" si="784"/>
        <v>751</v>
      </c>
      <c r="DZ295" s="574">
        <v>390</v>
      </c>
      <c r="EA295" s="575">
        <v>471</v>
      </c>
      <c r="EB295" s="576">
        <f t="shared" si="785"/>
        <v>390</v>
      </c>
      <c r="EC295" s="577">
        <f t="shared" si="785"/>
        <v>471</v>
      </c>
      <c r="ED295" s="574"/>
      <c r="EE295" s="575"/>
      <c r="EF295" s="576">
        <f t="shared" si="786"/>
        <v>0</v>
      </c>
      <c r="EG295" s="577">
        <f t="shared" si="786"/>
        <v>0</v>
      </c>
      <c r="EH295" s="576">
        <f t="shared" si="787"/>
        <v>1010</v>
      </c>
      <c r="EI295" s="577">
        <f t="shared" si="787"/>
        <v>1222</v>
      </c>
      <c r="EJ295" s="576">
        <f t="shared" si="788"/>
        <v>1010</v>
      </c>
      <c r="EK295" s="577">
        <f t="shared" si="788"/>
        <v>1222</v>
      </c>
      <c r="EL295" s="574">
        <v>3.1</v>
      </c>
      <c r="EM295" s="575">
        <v>3.2</v>
      </c>
      <c r="EN295" s="576">
        <f t="shared" si="789"/>
        <v>1922</v>
      </c>
      <c r="EO295" s="577">
        <f t="shared" si="789"/>
        <v>2403.2000000000003</v>
      </c>
      <c r="EP295" s="574">
        <v>3</v>
      </c>
      <c r="EQ295" s="575">
        <v>2.9</v>
      </c>
      <c r="ER295" s="576">
        <f t="shared" si="790"/>
        <v>1170</v>
      </c>
      <c r="ES295" s="577">
        <f t="shared" si="790"/>
        <v>1365.8999999999999</v>
      </c>
      <c r="ET295" s="574"/>
      <c r="EU295" s="575"/>
      <c r="EV295" s="576">
        <f t="shared" si="791"/>
        <v>0</v>
      </c>
      <c r="EW295" s="577">
        <f t="shared" si="791"/>
        <v>0</v>
      </c>
      <c r="EX295" s="576">
        <f t="shared" si="792"/>
        <v>3.0613861386138614</v>
      </c>
      <c r="EY295" s="577">
        <f t="shared" si="792"/>
        <v>3.0843698854337154</v>
      </c>
      <c r="EZ295" s="576">
        <f t="shared" si="793"/>
        <v>3092</v>
      </c>
      <c r="FA295" s="577">
        <f t="shared" si="793"/>
        <v>3769.1000000000004</v>
      </c>
      <c r="FB295" s="574">
        <v>73.5</v>
      </c>
      <c r="FC295" s="575">
        <v>75.3</v>
      </c>
      <c r="FD295" s="576">
        <f t="shared" si="794"/>
        <v>45570</v>
      </c>
      <c r="FE295" s="577">
        <f t="shared" si="794"/>
        <v>56550.299999999996</v>
      </c>
      <c r="FF295" s="574">
        <v>60.9</v>
      </c>
      <c r="FG295" s="575">
        <v>59.1</v>
      </c>
      <c r="FH295" s="576">
        <f t="shared" si="795"/>
        <v>23751</v>
      </c>
      <c r="FI295" s="577">
        <f t="shared" si="795"/>
        <v>27836.100000000002</v>
      </c>
      <c r="FJ295" s="574"/>
      <c r="FK295" s="575"/>
      <c r="FL295" s="576">
        <f t="shared" si="796"/>
        <v>0</v>
      </c>
      <c r="FM295" s="577">
        <f t="shared" si="796"/>
        <v>0</v>
      </c>
      <c r="FN295" s="576">
        <f t="shared" si="797"/>
        <v>68.634653465346531</v>
      </c>
      <c r="FO295" s="577">
        <f t="shared" si="797"/>
        <v>69.055973813420621</v>
      </c>
      <c r="FP295" s="576">
        <f t="shared" si="798"/>
        <v>69321</v>
      </c>
      <c r="FQ295" s="577">
        <f t="shared" si="798"/>
        <v>84386.4</v>
      </c>
      <c r="FR295" s="574">
        <v>179</v>
      </c>
      <c r="FS295" s="575">
        <v>172</v>
      </c>
      <c r="FT295" s="576">
        <f t="shared" si="799"/>
        <v>179</v>
      </c>
      <c r="FU295" s="577">
        <f t="shared" si="799"/>
        <v>172</v>
      </c>
      <c r="FV295" s="574">
        <v>3.3</v>
      </c>
      <c r="FW295" s="575">
        <v>3.4</v>
      </c>
      <c r="FX295" s="576">
        <f t="shared" si="800"/>
        <v>590.69999999999993</v>
      </c>
      <c r="FY295" s="577">
        <f t="shared" si="800"/>
        <v>584.79999999999995</v>
      </c>
      <c r="FZ295" s="574">
        <v>47.8</v>
      </c>
      <c r="GA295" s="575">
        <v>55.9</v>
      </c>
      <c r="GB295" s="576">
        <f t="shared" si="801"/>
        <v>8556.1999999999989</v>
      </c>
      <c r="GC295" s="577">
        <f t="shared" si="801"/>
        <v>9614.7999999999993</v>
      </c>
      <c r="GD295" s="576">
        <f t="shared" si="802"/>
        <v>902</v>
      </c>
      <c r="GE295" s="577">
        <f t="shared" si="802"/>
        <v>1085</v>
      </c>
      <c r="GF295" s="576">
        <f t="shared" si="802"/>
        <v>902</v>
      </c>
      <c r="GG295" s="577">
        <f t="shared" si="802"/>
        <v>1085</v>
      </c>
      <c r="GH295" s="576">
        <f t="shared" si="803"/>
        <v>3242.6</v>
      </c>
      <c r="GI295" s="577">
        <f t="shared" si="803"/>
        <v>3932.8</v>
      </c>
      <c r="GJ295" s="576">
        <f t="shared" si="804"/>
        <v>79727.899999999994</v>
      </c>
      <c r="GK295" s="577">
        <f t="shared" si="804"/>
        <v>96602.9</v>
      </c>
      <c r="GL295" s="576">
        <f t="shared" si="805"/>
        <v>397</v>
      </c>
      <c r="GM295" s="577">
        <f t="shared" si="805"/>
        <v>476</v>
      </c>
      <c r="GN295" s="576">
        <f t="shared" si="805"/>
        <v>397</v>
      </c>
      <c r="GO295" s="577">
        <f t="shared" si="805"/>
        <v>476</v>
      </c>
      <c r="GP295" s="576">
        <f t="shared" si="806"/>
        <v>1207</v>
      </c>
      <c r="GQ295" s="577">
        <f t="shared" si="806"/>
        <v>1395.8999999999999</v>
      </c>
      <c r="GR295" s="576">
        <f t="shared" si="807"/>
        <v>24541</v>
      </c>
      <c r="GS295" s="577">
        <f t="shared" si="807"/>
        <v>28416.100000000002</v>
      </c>
      <c r="GT295" s="576">
        <f t="shared" si="808"/>
        <v>1299</v>
      </c>
      <c r="GU295" s="577">
        <f t="shared" si="808"/>
        <v>1561</v>
      </c>
      <c r="GV295" s="576">
        <f t="shared" si="808"/>
        <v>1299</v>
      </c>
      <c r="GW295" s="577">
        <f t="shared" si="808"/>
        <v>1561</v>
      </c>
      <c r="GX295" s="576">
        <f t="shared" si="809"/>
        <v>4449.6000000000004</v>
      </c>
      <c r="GY295" s="577">
        <f t="shared" si="809"/>
        <v>5328.7</v>
      </c>
      <c r="GZ295" s="576">
        <f t="shared" si="809"/>
        <v>104268.9</v>
      </c>
      <c r="HA295" s="577">
        <f t="shared" si="809"/>
        <v>125019</v>
      </c>
      <c r="HB295" s="576">
        <f t="shared" si="810"/>
        <v>0</v>
      </c>
      <c r="HC295" s="577">
        <f t="shared" si="810"/>
        <v>0</v>
      </c>
      <c r="HD295" s="576">
        <f t="shared" si="810"/>
        <v>0</v>
      </c>
      <c r="HE295" s="577">
        <f t="shared" si="810"/>
        <v>0</v>
      </c>
      <c r="HF295" s="576" t="str">
        <f t="shared" si="811"/>
        <v/>
      </c>
      <c r="HG295" s="577" t="str">
        <f t="shared" si="811"/>
        <v/>
      </c>
      <c r="HH295" s="576" t="str">
        <f t="shared" si="812"/>
        <v/>
      </c>
      <c r="HI295" s="577" t="str">
        <f t="shared" si="812"/>
        <v/>
      </c>
      <c r="HJ295" s="576">
        <f t="shared" si="813"/>
        <v>5040.3</v>
      </c>
      <c r="HK295" s="577">
        <f t="shared" si="813"/>
        <v>5913.5000000000009</v>
      </c>
      <c r="HL295" s="576">
        <f t="shared" si="814"/>
        <v>112825.09999999999</v>
      </c>
      <c r="HM295" s="577">
        <f t="shared" si="814"/>
        <v>134633.79999999999</v>
      </c>
    </row>
    <row r="296" spans="1:221" s="26" customFormat="1" ht="15" customHeight="1">
      <c r="A296" s="603" t="s">
        <v>638</v>
      </c>
      <c r="B296" s="595" t="s">
        <v>665</v>
      </c>
      <c r="C296" s="599"/>
      <c r="D296" s="10">
        <v>229018</v>
      </c>
      <c r="E296" s="10">
        <v>3</v>
      </c>
      <c r="F296" s="574">
        <v>803</v>
      </c>
      <c r="G296" s="575">
        <v>869</v>
      </c>
      <c r="H296" s="574">
        <v>2</v>
      </c>
      <c r="I296" s="575">
        <v>2</v>
      </c>
      <c r="J296" s="576">
        <f t="shared" si="747"/>
        <v>801</v>
      </c>
      <c r="K296" s="577">
        <f t="shared" si="747"/>
        <v>867</v>
      </c>
      <c r="L296" s="574"/>
      <c r="M296" s="575"/>
      <c r="N296" s="576">
        <f t="shared" si="748"/>
        <v>801</v>
      </c>
      <c r="O296" s="578">
        <f t="shared" si="748"/>
        <v>866</v>
      </c>
      <c r="P296" s="576">
        <f t="shared" si="748"/>
        <v>801</v>
      </c>
      <c r="Q296" s="578">
        <f t="shared" si="748"/>
        <v>866</v>
      </c>
      <c r="R296" s="574">
        <v>79</v>
      </c>
      <c r="S296" s="575">
        <v>97</v>
      </c>
      <c r="T296" s="576">
        <f t="shared" si="749"/>
        <v>79</v>
      </c>
      <c r="U296" s="577">
        <f t="shared" si="749"/>
        <v>97</v>
      </c>
      <c r="V296" s="574">
        <v>1</v>
      </c>
      <c r="W296" s="600">
        <v>7</v>
      </c>
      <c r="X296" s="576">
        <f t="shared" si="750"/>
        <v>1</v>
      </c>
      <c r="Y296" s="577">
        <f t="shared" si="750"/>
        <v>7</v>
      </c>
      <c r="Z296" s="574"/>
      <c r="AA296" s="575"/>
      <c r="AB296" s="576">
        <f t="shared" si="751"/>
        <v>0</v>
      </c>
      <c r="AC296" s="577">
        <f t="shared" si="751"/>
        <v>0</v>
      </c>
      <c r="AD296" s="576">
        <f t="shared" si="752"/>
        <v>80</v>
      </c>
      <c r="AE296" s="577">
        <f t="shared" si="752"/>
        <v>104</v>
      </c>
      <c r="AF296" s="576">
        <f t="shared" si="753"/>
        <v>80</v>
      </c>
      <c r="AG296" s="577">
        <f t="shared" si="753"/>
        <v>104</v>
      </c>
      <c r="AH296" s="574">
        <v>4.5999999999999996</v>
      </c>
      <c r="AI296" s="575">
        <v>4.5</v>
      </c>
      <c r="AJ296" s="576">
        <f t="shared" si="754"/>
        <v>363.4</v>
      </c>
      <c r="AK296" s="577">
        <f t="shared" si="754"/>
        <v>436.5</v>
      </c>
      <c r="AL296" s="574">
        <v>3</v>
      </c>
      <c r="AM296" s="575">
        <v>3.7</v>
      </c>
      <c r="AN296" s="576">
        <f t="shared" si="755"/>
        <v>3</v>
      </c>
      <c r="AO296" s="577">
        <f t="shared" si="755"/>
        <v>25.900000000000002</v>
      </c>
      <c r="AP296" s="574"/>
      <c r="AQ296" s="575"/>
      <c r="AR296" s="576">
        <f t="shared" si="756"/>
        <v>0</v>
      </c>
      <c r="AS296" s="577">
        <f t="shared" si="756"/>
        <v>0</v>
      </c>
      <c r="AT296" s="576">
        <f t="shared" si="757"/>
        <v>4.58</v>
      </c>
      <c r="AU296" s="577">
        <f t="shared" si="757"/>
        <v>4.4461538461538463</v>
      </c>
      <c r="AV296" s="576">
        <f t="shared" si="758"/>
        <v>366.4</v>
      </c>
      <c r="AW296" s="577">
        <f t="shared" si="758"/>
        <v>462.40000000000003</v>
      </c>
      <c r="AX296" s="574">
        <v>120.5</v>
      </c>
      <c r="AY296" s="575">
        <v>119.7</v>
      </c>
      <c r="AZ296" s="576">
        <f t="shared" si="759"/>
        <v>9519.5</v>
      </c>
      <c r="BA296" s="577">
        <f t="shared" si="759"/>
        <v>11610.9</v>
      </c>
      <c r="BB296" s="574">
        <v>111</v>
      </c>
      <c r="BC296" s="575">
        <v>107.3</v>
      </c>
      <c r="BD296" s="576">
        <f t="shared" si="760"/>
        <v>111</v>
      </c>
      <c r="BE296" s="577">
        <f t="shared" si="760"/>
        <v>751.1</v>
      </c>
      <c r="BF296" s="574"/>
      <c r="BG296" s="575"/>
      <c r="BH296" s="576">
        <f t="shared" si="761"/>
        <v>0</v>
      </c>
      <c r="BI296" s="577">
        <f t="shared" si="761"/>
        <v>0</v>
      </c>
      <c r="BJ296" s="576">
        <f t="shared" si="762"/>
        <v>120.38124999999999</v>
      </c>
      <c r="BK296" s="577">
        <f t="shared" si="762"/>
        <v>118.86538461538461</v>
      </c>
      <c r="BL296" s="576">
        <f t="shared" si="763"/>
        <v>9630.5</v>
      </c>
      <c r="BM296" s="577">
        <f t="shared" si="763"/>
        <v>12362</v>
      </c>
      <c r="BN296" s="574">
        <v>75</v>
      </c>
      <c r="BO296" s="575">
        <v>65</v>
      </c>
      <c r="BP296" s="576">
        <f t="shared" si="764"/>
        <v>75</v>
      </c>
      <c r="BQ296" s="577">
        <f t="shared" si="764"/>
        <v>65</v>
      </c>
      <c r="BR296" s="574">
        <v>2</v>
      </c>
      <c r="BS296" s="597"/>
      <c r="BT296" s="576">
        <f t="shared" si="765"/>
        <v>2</v>
      </c>
      <c r="BU296" s="577">
        <f t="shared" si="765"/>
        <v>0</v>
      </c>
      <c r="BV296" s="574"/>
      <c r="BW296" s="575"/>
      <c r="BX296" s="576">
        <f t="shared" si="766"/>
        <v>0</v>
      </c>
      <c r="BY296" s="577">
        <f t="shared" si="766"/>
        <v>0</v>
      </c>
      <c r="BZ296" s="576">
        <f t="shared" si="767"/>
        <v>77</v>
      </c>
      <c r="CA296" s="577">
        <f t="shared" si="767"/>
        <v>65</v>
      </c>
      <c r="CB296" s="576">
        <f t="shared" si="768"/>
        <v>77</v>
      </c>
      <c r="CC296" s="577">
        <f t="shared" si="768"/>
        <v>65</v>
      </c>
      <c r="CD296" s="574">
        <v>4.8</v>
      </c>
      <c r="CE296" s="575">
        <v>5</v>
      </c>
      <c r="CF296" s="576">
        <f t="shared" si="769"/>
        <v>360</v>
      </c>
      <c r="CG296" s="577">
        <f t="shared" si="769"/>
        <v>325</v>
      </c>
      <c r="CH296" s="574">
        <v>4</v>
      </c>
      <c r="CI296" s="597"/>
      <c r="CJ296" s="576">
        <f t="shared" si="770"/>
        <v>8</v>
      </c>
      <c r="CK296" s="577">
        <f t="shared" si="770"/>
        <v>0</v>
      </c>
      <c r="CL296" s="574"/>
      <c r="CM296" s="575"/>
      <c r="CN296" s="576">
        <f t="shared" si="771"/>
        <v>0</v>
      </c>
      <c r="CO296" s="577">
        <f t="shared" si="771"/>
        <v>0</v>
      </c>
      <c r="CP296" s="576">
        <f t="shared" si="772"/>
        <v>4.779220779220779</v>
      </c>
      <c r="CQ296" s="577">
        <f t="shared" si="772"/>
        <v>5</v>
      </c>
      <c r="CR296" s="576">
        <f t="shared" si="773"/>
        <v>368</v>
      </c>
      <c r="CS296" s="577">
        <f t="shared" si="773"/>
        <v>325</v>
      </c>
      <c r="CT296" s="574">
        <v>126.8</v>
      </c>
      <c r="CU296" s="575">
        <v>133.19999999999999</v>
      </c>
      <c r="CV296" s="576">
        <f t="shared" si="774"/>
        <v>9510</v>
      </c>
      <c r="CW296" s="577">
        <f t="shared" si="774"/>
        <v>8658</v>
      </c>
      <c r="CX296" s="574">
        <v>85</v>
      </c>
      <c r="CY296" s="597"/>
      <c r="CZ296" s="576">
        <f t="shared" si="775"/>
        <v>170</v>
      </c>
      <c r="DA296" s="577">
        <f t="shared" si="775"/>
        <v>0</v>
      </c>
      <c r="DB296" s="574"/>
      <c r="DC296" s="575"/>
      <c r="DD296" s="576">
        <f t="shared" si="776"/>
        <v>0</v>
      </c>
      <c r="DE296" s="577">
        <f t="shared" si="776"/>
        <v>0</v>
      </c>
      <c r="DF296" s="576">
        <f t="shared" si="777"/>
        <v>125.71428571428571</v>
      </c>
      <c r="DG296" s="577">
        <f t="shared" si="777"/>
        <v>133.19999999999999</v>
      </c>
      <c r="DH296" s="576">
        <f t="shared" si="778"/>
        <v>9680</v>
      </c>
      <c r="DI296" s="577">
        <f t="shared" si="778"/>
        <v>8658</v>
      </c>
      <c r="DJ296" s="576">
        <f t="shared" si="779"/>
        <v>157</v>
      </c>
      <c r="DK296" s="577">
        <f t="shared" si="779"/>
        <v>169</v>
      </c>
      <c r="DL296" s="576">
        <f t="shared" si="779"/>
        <v>157</v>
      </c>
      <c r="DM296" s="577">
        <f t="shared" si="779"/>
        <v>169</v>
      </c>
      <c r="DN296" s="576">
        <f t="shared" si="780"/>
        <v>4.6777070063694266</v>
      </c>
      <c r="DO296" s="577">
        <f t="shared" si="780"/>
        <v>4.6591715976331365</v>
      </c>
      <c r="DP296" s="576">
        <f t="shared" si="781"/>
        <v>734.4</v>
      </c>
      <c r="DQ296" s="577">
        <f t="shared" si="781"/>
        <v>787.40000000000009</v>
      </c>
      <c r="DR296" s="576">
        <f t="shared" si="782"/>
        <v>122.9968152866242</v>
      </c>
      <c r="DS296" s="577">
        <f t="shared" si="782"/>
        <v>124.37869822485207</v>
      </c>
      <c r="DT296" s="576">
        <f t="shared" si="783"/>
        <v>19310.5</v>
      </c>
      <c r="DU296" s="577">
        <f t="shared" si="783"/>
        <v>21020</v>
      </c>
      <c r="DV296" s="574">
        <v>283</v>
      </c>
      <c r="DW296" s="575">
        <v>273</v>
      </c>
      <c r="DX296" s="576">
        <f t="shared" si="784"/>
        <v>283</v>
      </c>
      <c r="DY296" s="577">
        <f t="shared" si="784"/>
        <v>273</v>
      </c>
      <c r="DZ296" s="574">
        <v>260</v>
      </c>
      <c r="EA296" s="575">
        <v>311</v>
      </c>
      <c r="EB296" s="576">
        <f t="shared" si="785"/>
        <v>260</v>
      </c>
      <c r="EC296" s="577">
        <f t="shared" si="785"/>
        <v>311</v>
      </c>
      <c r="ED296" s="574"/>
      <c r="EE296" s="575"/>
      <c r="EF296" s="576">
        <f t="shared" si="786"/>
        <v>0</v>
      </c>
      <c r="EG296" s="577">
        <f t="shared" si="786"/>
        <v>0</v>
      </c>
      <c r="EH296" s="576">
        <f t="shared" si="787"/>
        <v>543</v>
      </c>
      <c r="EI296" s="577">
        <f t="shared" si="787"/>
        <v>584</v>
      </c>
      <c r="EJ296" s="576">
        <f t="shared" si="788"/>
        <v>543</v>
      </c>
      <c r="EK296" s="577">
        <f t="shared" si="788"/>
        <v>584</v>
      </c>
      <c r="EL296" s="574">
        <v>3.3</v>
      </c>
      <c r="EM296" s="575">
        <v>3.4</v>
      </c>
      <c r="EN296" s="576">
        <f t="shared" si="789"/>
        <v>933.9</v>
      </c>
      <c r="EO296" s="577">
        <f t="shared" si="789"/>
        <v>928.19999999999993</v>
      </c>
      <c r="EP296" s="574">
        <v>2.7</v>
      </c>
      <c r="EQ296" s="575">
        <v>2.9</v>
      </c>
      <c r="ER296" s="576">
        <f t="shared" si="790"/>
        <v>702</v>
      </c>
      <c r="ES296" s="577">
        <f t="shared" si="790"/>
        <v>901.9</v>
      </c>
      <c r="ET296" s="574"/>
      <c r="EU296" s="575"/>
      <c r="EV296" s="576">
        <f t="shared" si="791"/>
        <v>0</v>
      </c>
      <c r="EW296" s="577">
        <f t="shared" si="791"/>
        <v>0</v>
      </c>
      <c r="EX296" s="576">
        <f t="shared" si="792"/>
        <v>3.0127071823204421</v>
      </c>
      <c r="EY296" s="577">
        <f t="shared" si="792"/>
        <v>3.1337328767123287</v>
      </c>
      <c r="EZ296" s="576">
        <f t="shared" si="793"/>
        <v>1635.9</v>
      </c>
      <c r="FA296" s="577">
        <f t="shared" si="793"/>
        <v>1830.1</v>
      </c>
      <c r="FB296" s="574">
        <v>78.8</v>
      </c>
      <c r="FC296" s="575">
        <v>81.599999999999994</v>
      </c>
      <c r="FD296" s="576">
        <f t="shared" si="794"/>
        <v>22300.399999999998</v>
      </c>
      <c r="FE296" s="577">
        <f t="shared" si="794"/>
        <v>22276.799999999999</v>
      </c>
      <c r="FF296" s="574">
        <v>59.9</v>
      </c>
      <c r="FG296" s="575">
        <v>63.1</v>
      </c>
      <c r="FH296" s="576">
        <f t="shared" si="795"/>
        <v>15574</v>
      </c>
      <c r="FI296" s="577">
        <f t="shared" si="795"/>
        <v>19624.100000000002</v>
      </c>
      <c r="FJ296" s="574"/>
      <c r="FK296" s="575"/>
      <c r="FL296" s="576">
        <f t="shared" si="796"/>
        <v>0</v>
      </c>
      <c r="FM296" s="577">
        <f t="shared" si="796"/>
        <v>0</v>
      </c>
      <c r="FN296" s="576">
        <f t="shared" si="797"/>
        <v>69.750276243093907</v>
      </c>
      <c r="FO296" s="577">
        <f t="shared" si="797"/>
        <v>71.748116438356163</v>
      </c>
      <c r="FP296" s="576">
        <f t="shared" si="798"/>
        <v>37874.399999999994</v>
      </c>
      <c r="FQ296" s="577">
        <f t="shared" si="798"/>
        <v>41900.9</v>
      </c>
      <c r="FR296" s="574">
        <v>101</v>
      </c>
      <c r="FS296" s="575">
        <v>113</v>
      </c>
      <c r="FT296" s="576">
        <f t="shared" si="799"/>
        <v>101</v>
      </c>
      <c r="FU296" s="577">
        <f t="shared" si="799"/>
        <v>113</v>
      </c>
      <c r="FV296" s="574">
        <v>3.9</v>
      </c>
      <c r="FW296" s="575">
        <v>3.6</v>
      </c>
      <c r="FX296" s="576">
        <f t="shared" si="800"/>
        <v>393.9</v>
      </c>
      <c r="FY296" s="577">
        <f t="shared" si="800"/>
        <v>406.8</v>
      </c>
      <c r="FZ296" s="574">
        <v>55.7</v>
      </c>
      <c r="GA296" s="575">
        <v>54.9</v>
      </c>
      <c r="GB296" s="576">
        <f t="shared" si="801"/>
        <v>5625.7000000000007</v>
      </c>
      <c r="GC296" s="577">
        <f t="shared" si="801"/>
        <v>6203.7</v>
      </c>
      <c r="GD296" s="576">
        <f t="shared" si="802"/>
        <v>437</v>
      </c>
      <c r="GE296" s="577">
        <f t="shared" si="802"/>
        <v>435</v>
      </c>
      <c r="GF296" s="576">
        <f t="shared" si="802"/>
        <v>437</v>
      </c>
      <c r="GG296" s="577">
        <f t="shared" si="802"/>
        <v>435</v>
      </c>
      <c r="GH296" s="576">
        <f t="shared" si="803"/>
        <v>1657.3</v>
      </c>
      <c r="GI296" s="577">
        <f t="shared" si="803"/>
        <v>1689.6999999999998</v>
      </c>
      <c r="GJ296" s="576">
        <f t="shared" si="804"/>
        <v>41329.899999999994</v>
      </c>
      <c r="GK296" s="577">
        <f t="shared" si="804"/>
        <v>42545.7</v>
      </c>
      <c r="GL296" s="576">
        <f t="shared" si="805"/>
        <v>263</v>
      </c>
      <c r="GM296" s="577">
        <f t="shared" si="805"/>
        <v>318</v>
      </c>
      <c r="GN296" s="576">
        <f t="shared" si="805"/>
        <v>263</v>
      </c>
      <c r="GO296" s="577">
        <f t="shared" si="805"/>
        <v>318</v>
      </c>
      <c r="GP296" s="576">
        <f t="shared" si="806"/>
        <v>713</v>
      </c>
      <c r="GQ296" s="577">
        <f t="shared" si="806"/>
        <v>927.8</v>
      </c>
      <c r="GR296" s="576">
        <f t="shared" si="807"/>
        <v>15855</v>
      </c>
      <c r="GS296" s="577">
        <f t="shared" si="807"/>
        <v>20375.2</v>
      </c>
      <c r="GT296" s="576">
        <f t="shared" si="808"/>
        <v>700</v>
      </c>
      <c r="GU296" s="577">
        <f t="shared" si="808"/>
        <v>753</v>
      </c>
      <c r="GV296" s="576">
        <f t="shared" si="808"/>
        <v>700</v>
      </c>
      <c r="GW296" s="577">
        <f t="shared" si="808"/>
        <v>753</v>
      </c>
      <c r="GX296" s="576">
        <f t="shared" si="809"/>
        <v>2370.3000000000002</v>
      </c>
      <c r="GY296" s="577">
        <f t="shared" si="809"/>
        <v>2617.5</v>
      </c>
      <c r="GZ296" s="576">
        <f t="shared" si="809"/>
        <v>57184.899999999994</v>
      </c>
      <c r="HA296" s="577">
        <f t="shared" si="809"/>
        <v>62920.899999999994</v>
      </c>
      <c r="HB296" s="576">
        <f t="shared" si="810"/>
        <v>0</v>
      </c>
      <c r="HC296" s="577">
        <f t="shared" si="810"/>
        <v>0</v>
      </c>
      <c r="HD296" s="576">
        <f t="shared" si="810"/>
        <v>0</v>
      </c>
      <c r="HE296" s="577">
        <f t="shared" si="810"/>
        <v>0</v>
      </c>
      <c r="HF296" s="576" t="str">
        <f t="shared" si="811"/>
        <v/>
      </c>
      <c r="HG296" s="577" t="str">
        <f t="shared" si="811"/>
        <v/>
      </c>
      <c r="HH296" s="576" t="str">
        <f t="shared" si="812"/>
        <v/>
      </c>
      <c r="HI296" s="577" t="str">
        <f t="shared" si="812"/>
        <v/>
      </c>
      <c r="HJ296" s="576">
        <f t="shared" si="813"/>
        <v>2764.2000000000003</v>
      </c>
      <c r="HK296" s="577">
        <f t="shared" si="813"/>
        <v>3024.3</v>
      </c>
      <c r="HL296" s="576">
        <f t="shared" si="814"/>
        <v>62810.599999999991</v>
      </c>
      <c r="HM296" s="577">
        <f t="shared" si="814"/>
        <v>69124.600000000006</v>
      </c>
    </row>
    <row r="297" spans="1:221" s="26" customFormat="1" ht="15" customHeight="1">
      <c r="A297" s="594" t="s">
        <v>638</v>
      </c>
      <c r="B297" s="595" t="s">
        <v>666</v>
      </c>
      <c r="C297" s="599"/>
      <c r="D297" s="10">
        <v>229814</v>
      </c>
      <c r="E297" s="10">
        <v>3</v>
      </c>
      <c r="F297" s="574">
        <v>1558</v>
      </c>
      <c r="G297" s="575">
        <v>1632</v>
      </c>
      <c r="H297" s="574">
        <v>1</v>
      </c>
      <c r="I297" s="597">
        <v>0</v>
      </c>
      <c r="J297" s="576">
        <f t="shared" si="747"/>
        <v>1557</v>
      </c>
      <c r="K297" s="577">
        <f t="shared" si="747"/>
        <v>1632</v>
      </c>
      <c r="L297" s="574"/>
      <c r="M297" s="575"/>
      <c r="N297" s="576">
        <f t="shared" si="748"/>
        <v>1557</v>
      </c>
      <c r="O297" s="577">
        <f t="shared" si="748"/>
        <v>1632</v>
      </c>
      <c r="P297" s="576">
        <f t="shared" si="748"/>
        <v>1557</v>
      </c>
      <c r="Q297" s="577">
        <f t="shared" si="748"/>
        <v>1632</v>
      </c>
      <c r="R297" s="574">
        <v>310</v>
      </c>
      <c r="S297" s="575">
        <v>336</v>
      </c>
      <c r="T297" s="576">
        <f t="shared" si="749"/>
        <v>310</v>
      </c>
      <c r="U297" s="577">
        <f t="shared" si="749"/>
        <v>336</v>
      </c>
      <c r="V297" s="574">
        <v>18</v>
      </c>
      <c r="W297" s="575">
        <v>14</v>
      </c>
      <c r="X297" s="576">
        <f t="shared" si="750"/>
        <v>18</v>
      </c>
      <c r="Y297" s="577">
        <f t="shared" si="750"/>
        <v>14</v>
      </c>
      <c r="Z297" s="574"/>
      <c r="AA297" s="575"/>
      <c r="AB297" s="576">
        <f t="shared" si="751"/>
        <v>0</v>
      </c>
      <c r="AC297" s="577">
        <f t="shared" si="751"/>
        <v>0</v>
      </c>
      <c r="AD297" s="576">
        <f t="shared" si="752"/>
        <v>328</v>
      </c>
      <c r="AE297" s="577">
        <f t="shared" si="752"/>
        <v>350</v>
      </c>
      <c r="AF297" s="576">
        <f t="shared" si="753"/>
        <v>328</v>
      </c>
      <c r="AG297" s="577">
        <f t="shared" si="753"/>
        <v>350</v>
      </c>
      <c r="AH297" s="574">
        <v>4.4000000000000004</v>
      </c>
      <c r="AI297" s="575">
        <v>4.4000000000000004</v>
      </c>
      <c r="AJ297" s="576">
        <f t="shared" si="754"/>
        <v>1364</v>
      </c>
      <c r="AK297" s="577">
        <f t="shared" si="754"/>
        <v>1478.4</v>
      </c>
      <c r="AL297" s="574">
        <v>4.7</v>
      </c>
      <c r="AM297" s="575">
        <v>4.5999999999999996</v>
      </c>
      <c r="AN297" s="576">
        <f t="shared" si="755"/>
        <v>84.600000000000009</v>
      </c>
      <c r="AO297" s="577">
        <f t="shared" si="755"/>
        <v>64.399999999999991</v>
      </c>
      <c r="AP297" s="574"/>
      <c r="AQ297" s="575"/>
      <c r="AR297" s="576">
        <f t="shared" si="756"/>
        <v>0</v>
      </c>
      <c r="AS297" s="577">
        <f t="shared" si="756"/>
        <v>0</v>
      </c>
      <c r="AT297" s="576">
        <f t="shared" si="757"/>
        <v>4.4164634146341459</v>
      </c>
      <c r="AU297" s="577">
        <f t="shared" si="757"/>
        <v>4.4080000000000004</v>
      </c>
      <c r="AV297" s="576">
        <f t="shared" si="758"/>
        <v>1448.6</v>
      </c>
      <c r="AW297" s="577">
        <f t="shared" si="758"/>
        <v>1542.8000000000002</v>
      </c>
      <c r="AX297" s="574">
        <v>116.2</v>
      </c>
      <c r="AY297" s="575">
        <v>114.4</v>
      </c>
      <c r="AZ297" s="576">
        <f t="shared" si="759"/>
        <v>36022</v>
      </c>
      <c r="BA297" s="577">
        <f t="shared" si="759"/>
        <v>38438.400000000001</v>
      </c>
      <c r="BB297" s="574">
        <v>112.8</v>
      </c>
      <c r="BC297" s="575">
        <v>112.9</v>
      </c>
      <c r="BD297" s="576">
        <f t="shared" si="760"/>
        <v>2030.3999999999999</v>
      </c>
      <c r="BE297" s="577">
        <f t="shared" si="760"/>
        <v>1580.6000000000001</v>
      </c>
      <c r="BF297" s="574"/>
      <c r="BG297" s="575"/>
      <c r="BH297" s="576">
        <f t="shared" si="761"/>
        <v>0</v>
      </c>
      <c r="BI297" s="577">
        <f t="shared" si="761"/>
        <v>0</v>
      </c>
      <c r="BJ297" s="576">
        <f t="shared" si="762"/>
        <v>116.01341463414634</v>
      </c>
      <c r="BK297" s="577">
        <f t="shared" si="762"/>
        <v>114.34</v>
      </c>
      <c r="BL297" s="576">
        <f t="shared" si="763"/>
        <v>38052.400000000001</v>
      </c>
      <c r="BM297" s="577">
        <f t="shared" si="763"/>
        <v>40019</v>
      </c>
      <c r="BN297" s="574">
        <v>238</v>
      </c>
      <c r="BO297" s="575">
        <v>267</v>
      </c>
      <c r="BP297" s="576">
        <f t="shared" si="764"/>
        <v>238</v>
      </c>
      <c r="BQ297" s="577">
        <f t="shared" si="764"/>
        <v>267</v>
      </c>
      <c r="BR297" s="574">
        <v>13</v>
      </c>
      <c r="BS297" s="575">
        <v>16</v>
      </c>
      <c r="BT297" s="576">
        <f t="shared" si="765"/>
        <v>13</v>
      </c>
      <c r="BU297" s="577">
        <f t="shared" si="765"/>
        <v>16</v>
      </c>
      <c r="BV297" s="574"/>
      <c r="BW297" s="575"/>
      <c r="BX297" s="576">
        <f t="shared" si="766"/>
        <v>0</v>
      </c>
      <c r="BY297" s="577">
        <f t="shared" si="766"/>
        <v>0</v>
      </c>
      <c r="BZ297" s="576">
        <f t="shared" si="767"/>
        <v>251</v>
      </c>
      <c r="CA297" s="577">
        <f t="shared" si="767"/>
        <v>283</v>
      </c>
      <c r="CB297" s="576">
        <f t="shared" si="768"/>
        <v>251</v>
      </c>
      <c r="CC297" s="577">
        <f t="shared" si="768"/>
        <v>283</v>
      </c>
      <c r="CD297" s="574">
        <v>4.9000000000000004</v>
      </c>
      <c r="CE297" s="575">
        <v>4.8</v>
      </c>
      <c r="CF297" s="576">
        <f t="shared" si="769"/>
        <v>1166.2</v>
      </c>
      <c r="CG297" s="577">
        <f t="shared" si="769"/>
        <v>1281.5999999999999</v>
      </c>
      <c r="CH297" s="574">
        <v>5.6</v>
      </c>
      <c r="CI297" s="575">
        <v>5.3</v>
      </c>
      <c r="CJ297" s="576">
        <f t="shared" si="770"/>
        <v>72.8</v>
      </c>
      <c r="CK297" s="577">
        <f t="shared" si="770"/>
        <v>84.8</v>
      </c>
      <c r="CL297" s="574"/>
      <c r="CM297" s="575"/>
      <c r="CN297" s="576">
        <f t="shared" si="771"/>
        <v>0</v>
      </c>
      <c r="CO297" s="577">
        <f t="shared" si="771"/>
        <v>0</v>
      </c>
      <c r="CP297" s="576">
        <f t="shared" si="772"/>
        <v>4.9362549800796813</v>
      </c>
      <c r="CQ297" s="577">
        <f t="shared" si="772"/>
        <v>4.8282685512367483</v>
      </c>
      <c r="CR297" s="576">
        <f t="shared" si="773"/>
        <v>1239</v>
      </c>
      <c r="CS297" s="577">
        <f t="shared" si="773"/>
        <v>1366.3999999999999</v>
      </c>
      <c r="CT297" s="574">
        <v>128.1</v>
      </c>
      <c r="CU297" s="575">
        <v>125.8</v>
      </c>
      <c r="CV297" s="576">
        <f t="shared" si="774"/>
        <v>30487.8</v>
      </c>
      <c r="CW297" s="577">
        <f t="shared" si="774"/>
        <v>33588.6</v>
      </c>
      <c r="CX297" s="574">
        <v>120.9</v>
      </c>
      <c r="CY297" s="575">
        <v>132.1</v>
      </c>
      <c r="CZ297" s="576">
        <f t="shared" si="775"/>
        <v>1571.7</v>
      </c>
      <c r="DA297" s="577">
        <f t="shared" si="775"/>
        <v>2113.6</v>
      </c>
      <c r="DB297" s="574"/>
      <c r="DC297" s="575"/>
      <c r="DD297" s="576">
        <f t="shared" si="776"/>
        <v>0</v>
      </c>
      <c r="DE297" s="577">
        <f t="shared" si="776"/>
        <v>0</v>
      </c>
      <c r="DF297" s="576">
        <f t="shared" si="777"/>
        <v>127.72709163346613</v>
      </c>
      <c r="DG297" s="577">
        <f t="shared" si="777"/>
        <v>126.15618374558302</v>
      </c>
      <c r="DH297" s="576">
        <f t="shared" si="778"/>
        <v>32059.5</v>
      </c>
      <c r="DI297" s="577">
        <f t="shared" si="778"/>
        <v>35702.199999999997</v>
      </c>
      <c r="DJ297" s="576">
        <f t="shared" si="779"/>
        <v>579</v>
      </c>
      <c r="DK297" s="577">
        <f t="shared" si="779"/>
        <v>633</v>
      </c>
      <c r="DL297" s="576">
        <f t="shared" si="779"/>
        <v>579</v>
      </c>
      <c r="DM297" s="577">
        <f t="shared" si="779"/>
        <v>633</v>
      </c>
      <c r="DN297" s="576">
        <f t="shared" si="780"/>
        <v>4.6417962003454232</v>
      </c>
      <c r="DO297" s="577">
        <f t="shared" si="780"/>
        <v>4.5958925750394943</v>
      </c>
      <c r="DP297" s="576">
        <f t="shared" si="781"/>
        <v>2687.6</v>
      </c>
      <c r="DQ297" s="577">
        <f t="shared" si="781"/>
        <v>2909.2</v>
      </c>
      <c r="DR297" s="576">
        <f t="shared" si="782"/>
        <v>121.09136442141623</v>
      </c>
      <c r="DS297" s="577">
        <f t="shared" si="782"/>
        <v>119.62274881516588</v>
      </c>
      <c r="DT297" s="576">
        <f t="shared" si="783"/>
        <v>70111.899999999994</v>
      </c>
      <c r="DU297" s="577">
        <f t="shared" si="783"/>
        <v>75721.2</v>
      </c>
      <c r="DV297" s="574">
        <v>563</v>
      </c>
      <c r="DW297" s="575">
        <v>599</v>
      </c>
      <c r="DX297" s="576">
        <f t="shared" si="784"/>
        <v>563</v>
      </c>
      <c r="DY297" s="577">
        <f t="shared" si="784"/>
        <v>599</v>
      </c>
      <c r="DZ297" s="574">
        <v>325</v>
      </c>
      <c r="EA297" s="575">
        <v>303</v>
      </c>
      <c r="EB297" s="576">
        <f t="shared" si="785"/>
        <v>325</v>
      </c>
      <c r="EC297" s="577">
        <f t="shared" si="785"/>
        <v>303</v>
      </c>
      <c r="ED297" s="574"/>
      <c r="EE297" s="575"/>
      <c r="EF297" s="576">
        <f t="shared" si="786"/>
        <v>0</v>
      </c>
      <c r="EG297" s="577">
        <f t="shared" si="786"/>
        <v>0</v>
      </c>
      <c r="EH297" s="576">
        <f t="shared" si="787"/>
        <v>888</v>
      </c>
      <c r="EI297" s="577">
        <f t="shared" si="787"/>
        <v>902</v>
      </c>
      <c r="EJ297" s="576">
        <f t="shared" si="788"/>
        <v>888</v>
      </c>
      <c r="EK297" s="577">
        <f t="shared" si="788"/>
        <v>902</v>
      </c>
      <c r="EL297" s="574">
        <v>3.2</v>
      </c>
      <c r="EM297" s="575">
        <v>3.2</v>
      </c>
      <c r="EN297" s="576">
        <f t="shared" si="789"/>
        <v>1801.6000000000001</v>
      </c>
      <c r="EO297" s="577">
        <f t="shared" si="789"/>
        <v>1916.8000000000002</v>
      </c>
      <c r="EP297" s="574">
        <v>3.6</v>
      </c>
      <c r="EQ297" s="575">
        <v>3.5</v>
      </c>
      <c r="ER297" s="576">
        <f t="shared" si="790"/>
        <v>1170</v>
      </c>
      <c r="ES297" s="577">
        <f t="shared" si="790"/>
        <v>1060.5</v>
      </c>
      <c r="ET297" s="574"/>
      <c r="EU297" s="575"/>
      <c r="EV297" s="576">
        <f t="shared" si="791"/>
        <v>0</v>
      </c>
      <c r="EW297" s="577">
        <f t="shared" si="791"/>
        <v>0</v>
      </c>
      <c r="EX297" s="576">
        <f t="shared" si="792"/>
        <v>3.346396396396397</v>
      </c>
      <c r="EY297" s="577">
        <f t="shared" si="792"/>
        <v>3.3007760532150776</v>
      </c>
      <c r="EZ297" s="576">
        <f t="shared" si="793"/>
        <v>2971.6000000000004</v>
      </c>
      <c r="FA297" s="577">
        <f t="shared" si="793"/>
        <v>2977.3</v>
      </c>
      <c r="FB297" s="574">
        <v>77.2</v>
      </c>
      <c r="FC297" s="575">
        <v>76.599999999999994</v>
      </c>
      <c r="FD297" s="576">
        <f t="shared" si="794"/>
        <v>43463.6</v>
      </c>
      <c r="FE297" s="577">
        <f t="shared" si="794"/>
        <v>45883.399999999994</v>
      </c>
      <c r="FF297" s="574">
        <v>59</v>
      </c>
      <c r="FG297" s="575">
        <v>61</v>
      </c>
      <c r="FH297" s="576">
        <f t="shared" si="795"/>
        <v>19175</v>
      </c>
      <c r="FI297" s="577">
        <f t="shared" si="795"/>
        <v>18483</v>
      </c>
      <c r="FJ297" s="574"/>
      <c r="FK297" s="575"/>
      <c r="FL297" s="576">
        <f t="shared" si="796"/>
        <v>0</v>
      </c>
      <c r="FM297" s="577">
        <f t="shared" si="796"/>
        <v>0</v>
      </c>
      <c r="FN297" s="576">
        <f t="shared" si="797"/>
        <v>70.538963963963965</v>
      </c>
      <c r="FO297" s="577">
        <f t="shared" si="797"/>
        <v>71.359645232815964</v>
      </c>
      <c r="FP297" s="576">
        <f t="shared" si="798"/>
        <v>62638.6</v>
      </c>
      <c r="FQ297" s="577">
        <f t="shared" si="798"/>
        <v>64366.400000000001</v>
      </c>
      <c r="FR297" s="574">
        <v>90</v>
      </c>
      <c r="FS297" s="575">
        <v>97</v>
      </c>
      <c r="FT297" s="576">
        <f t="shared" si="799"/>
        <v>90</v>
      </c>
      <c r="FU297" s="577">
        <f t="shared" si="799"/>
        <v>97</v>
      </c>
      <c r="FV297" s="574">
        <v>3.2</v>
      </c>
      <c r="FW297" s="575">
        <v>4.0999999999999996</v>
      </c>
      <c r="FX297" s="576">
        <f t="shared" si="800"/>
        <v>288</v>
      </c>
      <c r="FY297" s="577">
        <f t="shared" si="800"/>
        <v>397.7</v>
      </c>
      <c r="FZ297" s="574">
        <v>42.5</v>
      </c>
      <c r="GA297" s="575">
        <v>47.5</v>
      </c>
      <c r="GB297" s="576">
        <f t="shared" si="801"/>
        <v>3825</v>
      </c>
      <c r="GC297" s="577">
        <f t="shared" si="801"/>
        <v>4607.5</v>
      </c>
      <c r="GD297" s="576">
        <f t="shared" si="802"/>
        <v>1111</v>
      </c>
      <c r="GE297" s="577">
        <f t="shared" si="802"/>
        <v>1202</v>
      </c>
      <c r="GF297" s="576">
        <f t="shared" si="802"/>
        <v>1111</v>
      </c>
      <c r="GG297" s="577">
        <f t="shared" si="802"/>
        <v>1202</v>
      </c>
      <c r="GH297" s="576">
        <f t="shared" si="803"/>
        <v>4331.8</v>
      </c>
      <c r="GI297" s="577">
        <f t="shared" si="803"/>
        <v>4676.8</v>
      </c>
      <c r="GJ297" s="576">
        <f t="shared" si="804"/>
        <v>109973.4</v>
      </c>
      <c r="GK297" s="577">
        <f t="shared" si="804"/>
        <v>117910.39999999999</v>
      </c>
      <c r="GL297" s="576">
        <f t="shared" si="805"/>
        <v>356</v>
      </c>
      <c r="GM297" s="577">
        <f t="shared" si="805"/>
        <v>333</v>
      </c>
      <c r="GN297" s="576">
        <f t="shared" si="805"/>
        <v>356</v>
      </c>
      <c r="GO297" s="577">
        <f t="shared" si="805"/>
        <v>333</v>
      </c>
      <c r="GP297" s="576">
        <f t="shared" si="806"/>
        <v>1327.4</v>
      </c>
      <c r="GQ297" s="577">
        <f t="shared" si="806"/>
        <v>1209.7</v>
      </c>
      <c r="GR297" s="576">
        <f t="shared" si="807"/>
        <v>22777.1</v>
      </c>
      <c r="GS297" s="577">
        <f t="shared" si="807"/>
        <v>22177.200000000001</v>
      </c>
      <c r="GT297" s="576">
        <f t="shared" si="808"/>
        <v>1467</v>
      </c>
      <c r="GU297" s="577">
        <f t="shared" si="808"/>
        <v>1535</v>
      </c>
      <c r="GV297" s="576">
        <f t="shared" si="808"/>
        <v>1467</v>
      </c>
      <c r="GW297" s="577">
        <f t="shared" si="808"/>
        <v>1535</v>
      </c>
      <c r="GX297" s="576">
        <f t="shared" si="809"/>
        <v>5659.2000000000007</v>
      </c>
      <c r="GY297" s="577">
        <f t="shared" si="809"/>
        <v>5886.5</v>
      </c>
      <c r="GZ297" s="576">
        <f t="shared" si="809"/>
        <v>132750.5</v>
      </c>
      <c r="HA297" s="577">
        <f t="shared" si="809"/>
        <v>140087.6</v>
      </c>
      <c r="HB297" s="576">
        <f t="shared" si="810"/>
        <v>0</v>
      </c>
      <c r="HC297" s="577">
        <f t="shared" si="810"/>
        <v>0</v>
      </c>
      <c r="HD297" s="576">
        <f t="shared" si="810"/>
        <v>0</v>
      </c>
      <c r="HE297" s="577">
        <f t="shared" si="810"/>
        <v>0</v>
      </c>
      <c r="HF297" s="576" t="str">
        <f t="shared" si="811"/>
        <v/>
      </c>
      <c r="HG297" s="577" t="str">
        <f t="shared" si="811"/>
        <v/>
      </c>
      <c r="HH297" s="576" t="str">
        <f t="shared" si="812"/>
        <v/>
      </c>
      <c r="HI297" s="577" t="str">
        <f t="shared" si="812"/>
        <v/>
      </c>
      <c r="HJ297" s="576">
        <f t="shared" si="813"/>
        <v>5947.2000000000007</v>
      </c>
      <c r="HK297" s="577">
        <f t="shared" si="813"/>
        <v>6284.2</v>
      </c>
      <c r="HL297" s="576">
        <f t="shared" si="814"/>
        <v>136575.5</v>
      </c>
      <c r="HM297" s="577">
        <f t="shared" si="814"/>
        <v>144695.1</v>
      </c>
    </row>
    <row r="298" spans="1:221" s="26" customFormat="1" ht="15" customHeight="1">
      <c r="A298" s="117" t="s">
        <v>638</v>
      </c>
      <c r="B298" s="604" t="s">
        <v>667</v>
      </c>
      <c r="C298" s="599"/>
      <c r="D298" s="10">
        <v>483036</v>
      </c>
      <c r="E298" s="10">
        <v>4</v>
      </c>
      <c r="F298" s="574">
        <v>583</v>
      </c>
      <c r="G298" s="575">
        <v>624</v>
      </c>
      <c r="H298" s="574">
        <v>2</v>
      </c>
      <c r="I298" s="600">
        <v>5</v>
      </c>
      <c r="J298" s="576">
        <f t="shared" si="747"/>
        <v>581</v>
      </c>
      <c r="K298" s="577">
        <f t="shared" si="747"/>
        <v>619</v>
      </c>
      <c r="L298" s="574"/>
      <c r="M298" s="575"/>
      <c r="N298" s="576">
        <f t="shared" si="748"/>
        <v>581</v>
      </c>
      <c r="O298" s="578">
        <f t="shared" si="748"/>
        <v>619</v>
      </c>
      <c r="P298" s="576">
        <f t="shared" si="748"/>
        <v>581</v>
      </c>
      <c r="Q298" s="578">
        <f t="shared" si="748"/>
        <v>619</v>
      </c>
      <c r="R298" s="574">
        <v>0</v>
      </c>
      <c r="S298" s="575"/>
      <c r="T298" s="576">
        <f t="shared" si="749"/>
        <v>0</v>
      </c>
      <c r="U298" s="577">
        <f t="shared" si="749"/>
        <v>0</v>
      </c>
      <c r="V298" s="574">
        <v>0</v>
      </c>
      <c r="W298" s="575"/>
      <c r="X298" s="576">
        <f t="shared" si="750"/>
        <v>0</v>
      </c>
      <c r="Y298" s="577">
        <f t="shared" si="750"/>
        <v>0</v>
      </c>
      <c r="Z298" s="574"/>
      <c r="AA298" s="575"/>
      <c r="AB298" s="576">
        <f t="shared" si="751"/>
        <v>0</v>
      </c>
      <c r="AC298" s="577">
        <f t="shared" si="751"/>
        <v>0</v>
      </c>
      <c r="AD298" s="576">
        <f t="shared" si="752"/>
        <v>0</v>
      </c>
      <c r="AE298" s="577">
        <f t="shared" si="752"/>
        <v>0</v>
      </c>
      <c r="AF298" s="576">
        <f t="shared" si="753"/>
        <v>0</v>
      </c>
      <c r="AG298" s="577">
        <f t="shared" si="753"/>
        <v>0</v>
      </c>
      <c r="AH298" s="574">
        <v>0</v>
      </c>
      <c r="AI298" s="575"/>
      <c r="AJ298" s="576">
        <f t="shared" si="754"/>
        <v>0</v>
      </c>
      <c r="AK298" s="577">
        <f t="shared" si="754"/>
        <v>0</v>
      </c>
      <c r="AL298" s="574">
        <v>0</v>
      </c>
      <c r="AM298" s="575"/>
      <c r="AN298" s="576">
        <f t="shared" si="755"/>
        <v>0</v>
      </c>
      <c r="AO298" s="577">
        <f t="shared" si="755"/>
        <v>0</v>
      </c>
      <c r="AP298" s="574"/>
      <c r="AQ298" s="575"/>
      <c r="AR298" s="576">
        <f t="shared" si="756"/>
        <v>0</v>
      </c>
      <c r="AS298" s="577">
        <f t="shared" si="756"/>
        <v>0</v>
      </c>
      <c r="AT298" s="576">
        <f t="shared" si="757"/>
        <v>0</v>
      </c>
      <c r="AU298" s="577">
        <f t="shared" si="757"/>
        <v>0</v>
      </c>
      <c r="AV298" s="576">
        <f t="shared" si="758"/>
        <v>0</v>
      </c>
      <c r="AW298" s="577">
        <f t="shared" si="758"/>
        <v>0</v>
      </c>
      <c r="AX298" s="574">
        <v>0</v>
      </c>
      <c r="AY298" s="575"/>
      <c r="AZ298" s="576">
        <f t="shared" si="759"/>
        <v>0</v>
      </c>
      <c r="BA298" s="577">
        <f t="shared" si="759"/>
        <v>0</v>
      </c>
      <c r="BB298" s="574">
        <v>0</v>
      </c>
      <c r="BC298" s="575"/>
      <c r="BD298" s="576">
        <f t="shared" si="760"/>
        <v>0</v>
      </c>
      <c r="BE298" s="577">
        <f t="shared" si="760"/>
        <v>0</v>
      </c>
      <c r="BF298" s="574"/>
      <c r="BG298" s="575"/>
      <c r="BH298" s="576">
        <f t="shared" si="761"/>
        <v>0</v>
      </c>
      <c r="BI298" s="577">
        <f t="shared" si="761"/>
        <v>0</v>
      </c>
      <c r="BJ298" s="576">
        <f t="shared" si="762"/>
        <v>0</v>
      </c>
      <c r="BK298" s="577">
        <f t="shared" si="762"/>
        <v>0</v>
      </c>
      <c r="BL298" s="576">
        <f t="shared" si="763"/>
        <v>0</v>
      </c>
      <c r="BM298" s="577">
        <f t="shared" si="763"/>
        <v>0</v>
      </c>
      <c r="BN298" s="574">
        <v>0</v>
      </c>
      <c r="BO298" s="575"/>
      <c r="BP298" s="576">
        <f t="shared" si="764"/>
        <v>0</v>
      </c>
      <c r="BQ298" s="577">
        <f t="shared" si="764"/>
        <v>0</v>
      </c>
      <c r="BR298" s="574">
        <v>0</v>
      </c>
      <c r="BS298" s="575"/>
      <c r="BT298" s="576">
        <f t="shared" si="765"/>
        <v>0</v>
      </c>
      <c r="BU298" s="577">
        <f t="shared" si="765"/>
        <v>0</v>
      </c>
      <c r="BV298" s="574"/>
      <c r="BW298" s="575"/>
      <c r="BX298" s="576">
        <f t="shared" si="766"/>
        <v>0</v>
      </c>
      <c r="BY298" s="577">
        <f t="shared" si="766"/>
        <v>0</v>
      </c>
      <c r="BZ298" s="576">
        <f t="shared" si="767"/>
        <v>0</v>
      </c>
      <c r="CA298" s="577">
        <f t="shared" si="767"/>
        <v>0</v>
      </c>
      <c r="CB298" s="576">
        <f t="shared" si="768"/>
        <v>0</v>
      </c>
      <c r="CC298" s="577">
        <f t="shared" si="768"/>
        <v>0</v>
      </c>
      <c r="CD298" s="574">
        <v>0</v>
      </c>
      <c r="CE298" s="575"/>
      <c r="CF298" s="576">
        <f t="shared" si="769"/>
        <v>0</v>
      </c>
      <c r="CG298" s="577">
        <f t="shared" si="769"/>
        <v>0</v>
      </c>
      <c r="CH298" s="574">
        <v>0</v>
      </c>
      <c r="CI298" s="575"/>
      <c r="CJ298" s="576">
        <f t="shared" si="770"/>
        <v>0</v>
      </c>
      <c r="CK298" s="577">
        <f t="shared" si="770"/>
        <v>0</v>
      </c>
      <c r="CL298" s="574"/>
      <c r="CM298" s="575"/>
      <c r="CN298" s="576">
        <f t="shared" si="771"/>
        <v>0</v>
      </c>
      <c r="CO298" s="577">
        <f t="shared" si="771"/>
        <v>0</v>
      </c>
      <c r="CP298" s="576">
        <f t="shared" si="772"/>
        <v>0</v>
      </c>
      <c r="CQ298" s="577">
        <f t="shared" si="772"/>
        <v>0</v>
      </c>
      <c r="CR298" s="576">
        <f t="shared" si="773"/>
        <v>0</v>
      </c>
      <c r="CS298" s="577">
        <f t="shared" si="773"/>
        <v>0</v>
      </c>
      <c r="CT298" s="574">
        <v>0</v>
      </c>
      <c r="CU298" s="575"/>
      <c r="CV298" s="576">
        <f t="shared" si="774"/>
        <v>0</v>
      </c>
      <c r="CW298" s="577">
        <f t="shared" si="774"/>
        <v>0</v>
      </c>
      <c r="CX298" s="574">
        <v>0</v>
      </c>
      <c r="CY298" s="575"/>
      <c r="CZ298" s="576">
        <f t="shared" si="775"/>
        <v>0</v>
      </c>
      <c r="DA298" s="577">
        <f t="shared" si="775"/>
        <v>0</v>
      </c>
      <c r="DB298" s="574"/>
      <c r="DC298" s="575"/>
      <c r="DD298" s="576">
        <f t="shared" si="776"/>
        <v>0</v>
      </c>
      <c r="DE298" s="577">
        <f t="shared" si="776"/>
        <v>0</v>
      </c>
      <c r="DF298" s="576">
        <f t="shared" si="777"/>
        <v>0</v>
      </c>
      <c r="DG298" s="577">
        <f t="shared" si="777"/>
        <v>0</v>
      </c>
      <c r="DH298" s="576">
        <f t="shared" si="778"/>
        <v>0</v>
      </c>
      <c r="DI298" s="577">
        <f t="shared" si="778"/>
        <v>0</v>
      </c>
      <c r="DJ298" s="576">
        <f t="shared" si="779"/>
        <v>0</v>
      </c>
      <c r="DK298" s="577">
        <f t="shared" si="779"/>
        <v>0</v>
      </c>
      <c r="DL298" s="576">
        <f t="shared" si="779"/>
        <v>0</v>
      </c>
      <c r="DM298" s="577">
        <f t="shared" si="779"/>
        <v>0</v>
      </c>
      <c r="DN298" s="576">
        <f t="shared" si="780"/>
        <v>0</v>
      </c>
      <c r="DO298" s="577">
        <f t="shared" si="780"/>
        <v>0</v>
      </c>
      <c r="DP298" s="576">
        <f t="shared" si="781"/>
        <v>0</v>
      </c>
      <c r="DQ298" s="577">
        <f t="shared" si="781"/>
        <v>0</v>
      </c>
      <c r="DR298" s="576">
        <f t="shared" si="782"/>
        <v>0</v>
      </c>
      <c r="DS298" s="577">
        <f t="shared" si="782"/>
        <v>0</v>
      </c>
      <c r="DT298" s="576">
        <f t="shared" si="783"/>
        <v>0</v>
      </c>
      <c r="DU298" s="577">
        <f t="shared" si="783"/>
        <v>0</v>
      </c>
      <c r="DV298" s="574">
        <v>118</v>
      </c>
      <c r="DW298" s="575">
        <v>151</v>
      </c>
      <c r="DX298" s="576">
        <f t="shared" si="784"/>
        <v>118</v>
      </c>
      <c r="DY298" s="577">
        <f t="shared" si="784"/>
        <v>151</v>
      </c>
      <c r="DZ298" s="574">
        <v>430</v>
      </c>
      <c r="EA298" s="575">
        <v>444</v>
      </c>
      <c r="EB298" s="576">
        <f t="shared" si="785"/>
        <v>430</v>
      </c>
      <c r="EC298" s="577">
        <f t="shared" si="785"/>
        <v>444</v>
      </c>
      <c r="ED298" s="574"/>
      <c r="EE298" s="575"/>
      <c r="EF298" s="576">
        <f t="shared" si="786"/>
        <v>0</v>
      </c>
      <c r="EG298" s="577">
        <f t="shared" si="786"/>
        <v>0</v>
      </c>
      <c r="EH298" s="576">
        <f t="shared" si="787"/>
        <v>548</v>
      </c>
      <c r="EI298" s="577">
        <f t="shared" si="787"/>
        <v>595</v>
      </c>
      <c r="EJ298" s="576">
        <f t="shared" si="788"/>
        <v>548</v>
      </c>
      <c r="EK298" s="577">
        <f t="shared" si="788"/>
        <v>595</v>
      </c>
      <c r="EL298" s="574">
        <v>2.4</v>
      </c>
      <c r="EM298" s="575">
        <v>2.6</v>
      </c>
      <c r="EN298" s="576">
        <f t="shared" si="789"/>
        <v>283.2</v>
      </c>
      <c r="EO298" s="577">
        <f t="shared" si="789"/>
        <v>392.6</v>
      </c>
      <c r="EP298" s="574">
        <v>2.9</v>
      </c>
      <c r="EQ298" s="575">
        <v>3.1</v>
      </c>
      <c r="ER298" s="576">
        <f t="shared" si="790"/>
        <v>1247</v>
      </c>
      <c r="ES298" s="577">
        <f t="shared" si="790"/>
        <v>1376.4</v>
      </c>
      <c r="ET298" s="574"/>
      <c r="EU298" s="575"/>
      <c r="EV298" s="576">
        <f t="shared" si="791"/>
        <v>0</v>
      </c>
      <c r="EW298" s="577">
        <f t="shared" si="791"/>
        <v>0</v>
      </c>
      <c r="EX298" s="576">
        <f t="shared" si="792"/>
        <v>2.7923357664233577</v>
      </c>
      <c r="EY298" s="577">
        <f t="shared" si="792"/>
        <v>2.9731092436974791</v>
      </c>
      <c r="EZ298" s="576">
        <f t="shared" si="793"/>
        <v>1530.2</v>
      </c>
      <c r="FA298" s="577">
        <f t="shared" si="793"/>
        <v>1769</v>
      </c>
      <c r="FB298" s="574">
        <v>56.6</v>
      </c>
      <c r="FC298" s="575">
        <v>57.7</v>
      </c>
      <c r="FD298" s="576">
        <f t="shared" si="794"/>
        <v>6678.8</v>
      </c>
      <c r="FE298" s="577">
        <f t="shared" si="794"/>
        <v>8712.7000000000007</v>
      </c>
      <c r="FF298" s="574">
        <v>53.4</v>
      </c>
      <c r="FG298" s="575">
        <v>53.8</v>
      </c>
      <c r="FH298" s="576">
        <f t="shared" si="795"/>
        <v>22962</v>
      </c>
      <c r="FI298" s="577">
        <f t="shared" si="795"/>
        <v>23887.199999999997</v>
      </c>
      <c r="FJ298" s="574"/>
      <c r="FK298" s="575"/>
      <c r="FL298" s="576">
        <f t="shared" si="796"/>
        <v>0</v>
      </c>
      <c r="FM298" s="577">
        <f t="shared" si="796"/>
        <v>0</v>
      </c>
      <c r="FN298" s="576">
        <f t="shared" si="797"/>
        <v>54.089051094890507</v>
      </c>
      <c r="FO298" s="577">
        <f t="shared" si="797"/>
        <v>54.789747899159657</v>
      </c>
      <c r="FP298" s="576">
        <f t="shared" si="798"/>
        <v>29640.799999999999</v>
      </c>
      <c r="FQ298" s="577">
        <f t="shared" si="798"/>
        <v>32599.899999999998</v>
      </c>
      <c r="FR298" s="574">
        <v>33</v>
      </c>
      <c r="FS298" s="575">
        <v>24</v>
      </c>
      <c r="FT298" s="576">
        <f t="shared" si="799"/>
        <v>33</v>
      </c>
      <c r="FU298" s="577">
        <f t="shared" si="799"/>
        <v>24</v>
      </c>
      <c r="FV298" s="574">
        <v>3.7</v>
      </c>
      <c r="FW298" s="575">
        <v>5</v>
      </c>
      <c r="FX298" s="576">
        <f t="shared" si="800"/>
        <v>122.10000000000001</v>
      </c>
      <c r="FY298" s="577">
        <f t="shared" si="800"/>
        <v>120</v>
      </c>
      <c r="FZ298" s="574">
        <v>24.5</v>
      </c>
      <c r="GA298" s="575">
        <v>31</v>
      </c>
      <c r="GB298" s="576">
        <f t="shared" si="801"/>
        <v>808.5</v>
      </c>
      <c r="GC298" s="577">
        <f t="shared" si="801"/>
        <v>744</v>
      </c>
      <c r="GD298" s="576">
        <f t="shared" si="802"/>
        <v>118</v>
      </c>
      <c r="GE298" s="577">
        <f t="shared" si="802"/>
        <v>151</v>
      </c>
      <c r="GF298" s="576">
        <f t="shared" si="802"/>
        <v>118</v>
      </c>
      <c r="GG298" s="577">
        <f t="shared" si="802"/>
        <v>151</v>
      </c>
      <c r="GH298" s="576">
        <f t="shared" si="803"/>
        <v>283.2</v>
      </c>
      <c r="GI298" s="577">
        <f t="shared" si="803"/>
        <v>392.6</v>
      </c>
      <c r="GJ298" s="576">
        <f t="shared" si="804"/>
        <v>6678.8</v>
      </c>
      <c r="GK298" s="577">
        <f t="shared" si="804"/>
        <v>8712.7000000000007</v>
      </c>
      <c r="GL298" s="576">
        <f t="shared" si="805"/>
        <v>430</v>
      </c>
      <c r="GM298" s="577">
        <f t="shared" si="805"/>
        <v>444</v>
      </c>
      <c r="GN298" s="576">
        <f t="shared" si="805"/>
        <v>430</v>
      </c>
      <c r="GO298" s="577">
        <f t="shared" si="805"/>
        <v>444</v>
      </c>
      <c r="GP298" s="576">
        <f t="shared" si="806"/>
        <v>1247</v>
      </c>
      <c r="GQ298" s="577">
        <f t="shared" si="806"/>
        <v>1376.4</v>
      </c>
      <c r="GR298" s="576">
        <f t="shared" si="807"/>
        <v>22962</v>
      </c>
      <c r="GS298" s="577">
        <f t="shared" si="807"/>
        <v>23887.199999999997</v>
      </c>
      <c r="GT298" s="576">
        <f t="shared" si="808"/>
        <v>548</v>
      </c>
      <c r="GU298" s="577">
        <f t="shared" si="808"/>
        <v>595</v>
      </c>
      <c r="GV298" s="576">
        <f t="shared" si="808"/>
        <v>548</v>
      </c>
      <c r="GW298" s="577">
        <f t="shared" si="808"/>
        <v>595</v>
      </c>
      <c r="GX298" s="576">
        <f t="shared" si="809"/>
        <v>1530.2</v>
      </c>
      <c r="GY298" s="577">
        <f t="shared" si="809"/>
        <v>1769</v>
      </c>
      <c r="GZ298" s="576">
        <f t="shared" si="809"/>
        <v>29640.799999999999</v>
      </c>
      <c r="HA298" s="577">
        <f t="shared" si="809"/>
        <v>32599.899999999998</v>
      </c>
      <c r="HB298" s="576">
        <f t="shared" si="810"/>
        <v>0</v>
      </c>
      <c r="HC298" s="577">
        <f t="shared" si="810"/>
        <v>0</v>
      </c>
      <c r="HD298" s="576">
        <f t="shared" si="810"/>
        <v>0</v>
      </c>
      <c r="HE298" s="577">
        <f t="shared" si="810"/>
        <v>0</v>
      </c>
      <c r="HF298" s="576" t="str">
        <f t="shared" si="811"/>
        <v/>
      </c>
      <c r="HG298" s="577" t="str">
        <f t="shared" si="811"/>
        <v/>
      </c>
      <c r="HH298" s="576" t="str">
        <f t="shared" si="812"/>
        <v/>
      </c>
      <c r="HI298" s="577" t="str">
        <f t="shared" si="812"/>
        <v/>
      </c>
      <c r="HJ298" s="576">
        <f t="shared" si="813"/>
        <v>1652.3</v>
      </c>
      <c r="HK298" s="577">
        <f t="shared" si="813"/>
        <v>1889</v>
      </c>
      <c r="HL298" s="576">
        <f t="shared" si="814"/>
        <v>30449.3</v>
      </c>
      <c r="HM298" s="577">
        <f t="shared" si="814"/>
        <v>33343.899999999994</v>
      </c>
    </row>
    <row r="299" spans="1:221" s="26" customFormat="1" ht="15" customHeight="1">
      <c r="A299" s="594" t="s">
        <v>638</v>
      </c>
      <c r="B299" s="595" t="s">
        <v>668</v>
      </c>
      <c r="C299" s="599"/>
      <c r="D299" s="10">
        <v>224545</v>
      </c>
      <c r="E299" s="10">
        <v>4</v>
      </c>
      <c r="F299" s="574">
        <v>356</v>
      </c>
      <c r="G299" s="575">
        <v>373</v>
      </c>
      <c r="H299" s="574">
        <v>0</v>
      </c>
      <c r="I299" s="575">
        <v>0</v>
      </c>
      <c r="J299" s="576">
        <f t="shared" si="747"/>
        <v>356</v>
      </c>
      <c r="K299" s="577">
        <f t="shared" si="747"/>
        <v>373</v>
      </c>
      <c r="L299" s="574"/>
      <c r="M299" s="575"/>
      <c r="N299" s="576">
        <f t="shared" si="748"/>
        <v>356</v>
      </c>
      <c r="O299" s="578">
        <f t="shared" si="748"/>
        <v>371</v>
      </c>
      <c r="P299" s="576">
        <f t="shared" si="748"/>
        <v>356</v>
      </c>
      <c r="Q299" s="578">
        <f t="shared" si="748"/>
        <v>371</v>
      </c>
      <c r="R299" s="574">
        <v>38</v>
      </c>
      <c r="S299" s="575">
        <v>40</v>
      </c>
      <c r="T299" s="576">
        <f t="shared" si="749"/>
        <v>38</v>
      </c>
      <c r="U299" s="577">
        <f t="shared" si="749"/>
        <v>40</v>
      </c>
      <c r="V299" s="574">
        <v>1</v>
      </c>
      <c r="W299" s="597"/>
      <c r="X299" s="576">
        <f t="shared" si="750"/>
        <v>1</v>
      </c>
      <c r="Y299" s="577">
        <f t="shared" si="750"/>
        <v>0</v>
      </c>
      <c r="Z299" s="574"/>
      <c r="AA299" s="575"/>
      <c r="AB299" s="576">
        <f t="shared" si="751"/>
        <v>0</v>
      </c>
      <c r="AC299" s="577">
        <f t="shared" si="751"/>
        <v>0</v>
      </c>
      <c r="AD299" s="576">
        <f t="shared" si="752"/>
        <v>39</v>
      </c>
      <c r="AE299" s="577">
        <f t="shared" si="752"/>
        <v>40</v>
      </c>
      <c r="AF299" s="576">
        <f t="shared" si="753"/>
        <v>39</v>
      </c>
      <c r="AG299" s="577">
        <f t="shared" si="753"/>
        <v>40</v>
      </c>
      <c r="AH299" s="574">
        <v>4.2</v>
      </c>
      <c r="AI299" s="575">
        <v>4.3</v>
      </c>
      <c r="AJ299" s="576">
        <f t="shared" si="754"/>
        <v>159.6</v>
      </c>
      <c r="AK299" s="577">
        <f t="shared" si="754"/>
        <v>172</v>
      </c>
      <c r="AL299" s="574">
        <v>4</v>
      </c>
      <c r="AM299" s="597"/>
      <c r="AN299" s="576">
        <f t="shared" si="755"/>
        <v>4</v>
      </c>
      <c r="AO299" s="577">
        <f t="shared" si="755"/>
        <v>0</v>
      </c>
      <c r="AP299" s="574"/>
      <c r="AQ299" s="575"/>
      <c r="AR299" s="576">
        <f t="shared" si="756"/>
        <v>0</v>
      </c>
      <c r="AS299" s="577">
        <f t="shared" si="756"/>
        <v>0</v>
      </c>
      <c r="AT299" s="576">
        <f t="shared" si="757"/>
        <v>4.1948717948717951</v>
      </c>
      <c r="AU299" s="577">
        <f t="shared" si="757"/>
        <v>4.3</v>
      </c>
      <c r="AV299" s="576">
        <f t="shared" si="758"/>
        <v>163.6</v>
      </c>
      <c r="AW299" s="577">
        <f t="shared" si="758"/>
        <v>172</v>
      </c>
      <c r="AX299" s="574">
        <v>113.5</v>
      </c>
      <c r="AY299" s="575">
        <v>109.3</v>
      </c>
      <c r="AZ299" s="576">
        <f t="shared" si="759"/>
        <v>4313</v>
      </c>
      <c r="BA299" s="577">
        <f t="shared" si="759"/>
        <v>4372</v>
      </c>
      <c r="BB299" s="574">
        <v>138</v>
      </c>
      <c r="BC299" s="597"/>
      <c r="BD299" s="576">
        <f t="shared" si="760"/>
        <v>138</v>
      </c>
      <c r="BE299" s="577">
        <f t="shared" si="760"/>
        <v>0</v>
      </c>
      <c r="BF299" s="574"/>
      <c r="BG299" s="575"/>
      <c r="BH299" s="576">
        <f t="shared" si="761"/>
        <v>0</v>
      </c>
      <c r="BI299" s="577">
        <f t="shared" si="761"/>
        <v>0</v>
      </c>
      <c r="BJ299" s="576">
        <f t="shared" si="762"/>
        <v>114.12820512820512</v>
      </c>
      <c r="BK299" s="577">
        <f t="shared" si="762"/>
        <v>109.3</v>
      </c>
      <c r="BL299" s="576">
        <f t="shared" si="763"/>
        <v>4451</v>
      </c>
      <c r="BM299" s="577">
        <f t="shared" si="763"/>
        <v>4372</v>
      </c>
      <c r="BN299" s="574">
        <v>26</v>
      </c>
      <c r="BO299" s="575">
        <v>26</v>
      </c>
      <c r="BP299" s="576">
        <f t="shared" si="764"/>
        <v>26</v>
      </c>
      <c r="BQ299" s="577">
        <f t="shared" si="764"/>
        <v>26</v>
      </c>
      <c r="BR299" s="574">
        <v>0</v>
      </c>
      <c r="BS299" s="575"/>
      <c r="BT299" s="576">
        <f t="shared" si="765"/>
        <v>0</v>
      </c>
      <c r="BU299" s="577">
        <f t="shared" si="765"/>
        <v>0</v>
      </c>
      <c r="BV299" s="574"/>
      <c r="BW299" s="575"/>
      <c r="BX299" s="576">
        <f t="shared" si="766"/>
        <v>0</v>
      </c>
      <c r="BY299" s="577">
        <f t="shared" si="766"/>
        <v>0</v>
      </c>
      <c r="BZ299" s="576">
        <f t="shared" si="767"/>
        <v>26</v>
      </c>
      <c r="CA299" s="577">
        <f t="shared" si="767"/>
        <v>26</v>
      </c>
      <c r="CB299" s="576">
        <f t="shared" si="768"/>
        <v>26</v>
      </c>
      <c r="CC299" s="577">
        <f t="shared" si="768"/>
        <v>26</v>
      </c>
      <c r="CD299" s="574">
        <v>4.7</v>
      </c>
      <c r="CE299" s="575">
        <v>4.9000000000000004</v>
      </c>
      <c r="CF299" s="576">
        <f t="shared" si="769"/>
        <v>122.2</v>
      </c>
      <c r="CG299" s="577">
        <f t="shared" si="769"/>
        <v>127.4</v>
      </c>
      <c r="CH299" s="574">
        <v>0</v>
      </c>
      <c r="CI299" s="575"/>
      <c r="CJ299" s="576">
        <f t="shared" si="770"/>
        <v>0</v>
      </c>
      <c r="CK299" s="577">
        <f t="shared" si="770"/>
        <v>0</v>
      </c>
      <c r="CL299" s="574"/>
      <c r="CM299" s="575"/>
      <c r="CN299" s="576">
        <f t="shared" si="771"/>
        <v>0</v>
      </c>
      <c r="CO299" s="577">
        <f t="shared" si="771"/>
        <v>0</v>
      </c>
      <c r="CP299" s="576">
        <f t="shared" si="772"/>
        <v>4.7</v>
      </c>
      <c r="CQ299" s="577">
        <f t="shared" si="772"/>
        <v>4.9000000000000004</v>
      </c>
      <c r="CR299" s="576">
        <f t="shared" si="773"/>
        <v>122.2</v>
      </c>
      <c r="CS299" s="577">
        <f t="shared" si="773"/>
        <v>127.4</v>
      </c>
      <c r="CT299" s="574">
        <v>121.8</v>
      </c>
      <c r="CU299" s="575">
        <v>123.9</v>
      </c>
      <c r="CV299" s="576">
        <f t="shared" si="774"/>
        <v>3166.7999999999997</v>
      </c>
      <c r="CW299" s="577">
        <f t="shared" si="774"/>
        <v>3221.4</v>
      </c>
      <c r="CX299" s="574">
        <v>0</v>
      </c>
      <c r="CY299" s="575"/>
      <c r="CZ299" s="576">
        <f t="shared" si="775"/>
        <v>0</v>
      </c>
      <c r="DA299" s="577">
        <f t="shared" si="775"/>
        <v>0</v>
      </c>
      <c r="DB299" s="574"/>
      <c r="DC299" s="575"/>
      <c r="DD299" s="576">
        <f t="shared" si="776"/>
        <v>0</v>
      </c>
      <c r="DE299" s="577">
        <f t="shared" si="776"/>
        <v>0</v>
      </c>
      <c r="DF299" s="576">
        <f t="shared" si="777"/>
        <v>121.79999999999998</v>
      </c>
      <c r="DG299" s="577">
        <f t="shared" si="777"/>
        <v>123.9</v>
      </c>
      <c r="DH299" s="576">
        <f t="shared" si="778"/>
        <v>3166.7999999999997</v>
      </c>
      <c r="DI299" s="577">
        <f t="shared" si="778"/>
        <v>3221.4</v>
      </c>
      <c r="DJ299" s="576">
        <f t="shared" si="779"/>
        <v>65</v>
      </c>
      <c r="DK299" s="577">
        <f t="shared" si="779"/>
        <v>66</v>
      </c>
      <c r="DL299" s="576">
        <f t="shared" si="779"/>
        <v>65</v>
      </c>
      <c r="DM299" s="577">
        <f t="shared" si="779"/>
        <v>66</v>
      </c>
      <c r="DN299" s="576">
        <f t="shared" si="780"/>
        <v>4.3969230769230769</v>
      </c>
      <c r="DO299" s="577">
        <f t="shared" si="780"/>
        <v>4.5363636363636362</v>
      </c>
      <c r="DP299" s="576">
        <f t="shared" si="781"/>
        <v>285.8</v>
      </c>
      <c r="DQ299" s="577">
        <f t="shared" si="781"/>
        <v>299.39999999999998</v>
      </c>
      <c r="DR299" s="576">
        <f t="shared" si="782"/>
        <v>117.19692307692307</v>
      </c>
      <c r="DS299" s="577">
        <f t="shared" si="782"/>
        <v>115.05151515151515</v>
      </c>
      <c r="DT299" s="576">
        <f t="shared" si="783"/>
        <v>7617.7999999999993</v>
      </c>
      <c r="DU299" s="577">
        <f t="shared" si="783"/>
        <v>7593.4</v>
      </c>
      <c r="DV299" s="574">
        <v>143</v>
      </c>
      <c r="DW299" s="575">
        <v>143</v>
      </c>
      <c r="DX299" s="576">
        <f t="shared" si="784"/>
        <v>143</v>
      </c>
      <c r="DY299" s="577">
        <f t="shared" si="784"/>
        <v>143</v>
      </c>
      <c r="DZ299" s="574">
        <v>108</v>
      </c>
      <c r="EA299" s="575">
        <v>129</v>
      </c>
      <c r="EB299" s="576">
        <f t="shared" si="785"/>
        <v>108</v>
      </c>
      <c r="EC299" s="577">
        <f t="shared" si="785"/>
        <v>129</v>
      </c>
      <c r="ED299" s="574"/>
      <c r="EE299" s="575"/>
      <c r="EF299" s="576">
        <f t="shared" si="786"/>
        <v>0</v>
      </c>
      <c r="EG299" s="577">
        <f t="shared" si="786"/>
        <v>0</v>
      </c>
      <c r="EH299" s="576">
        <f t="shared" si="787"/>
        <v>251</v>
      </c>
      <c r="EI299" s="577">
        <f t="shared" si="787"/>
        <v>272</v>
      </c>
      <c r="EJ299" s="576">
        <f t="shared" si="788"/>
        <v>251</v>
      </c>
      <c r="EK299" s="577">
        <f t="shared" si="788"/>
        <v>272</v>
      </c>
      <c r="EL299" s="574">
        <v>2.9</v>
      </c>
      <c r="EM299" s="575">
        <v>2.8</v>
      </c>
      <c r="EN299" s="576">
        <f t="shared" si="789"/>
        <v>414.7</v>
      </c>
      <c r="EO299" s="577">
        <f t="shared" si="789"/>
        <v>400.4</v>
      </c>
      <c r="EP299" s="574">
        <v>3.8</v>
      </c>
      <c r="EQ299" s="575">
        <v>3.2</v>
      </c>
      <c r="ER299" s="576">
        <f t="shared" si="790"/>
        <v>410.4</v>
      </c>
      <c r="ES299" s="577">
        <f t="shared" si="790"/>
        <v>412.8</v>
      </c>
      <c r="ET299" s="574"/>
      <c r="EU299" s="575"/>
      <c r="EV299" s="576">
        <f t="shared" si="791"/>
        <v>0</v>
      </c>
      <c r="EW299" s="577">
        <f t="shared" si="791"/>
        <v>0</v>
      </c>
      <c r="EX299" s="576">
        <f t="shared" si="792"/>
        <v>3.2872509960159357</v>
      </c>
      <c r="EY299" s="577">
        <f t="shared" si="792"/>
        <v>2.9897058823529412</v>
      </c>
      <c r="EZ299" s="576">
        <f t="shared" si="793"/>
        <v>825.09999999999991</v>
      </c>
      <c r="FA299" s="577">
        <f t="shared" si="793"/>
        <v>813.2</v>
      </c>
      <c r="FB299" s="574">
        <v>67.8</v>
      </c>
      <c r="FC299" s="575">
        <v>68</v>
      </c>
      <c r="FD299" s="576">
        <f t="shared" si="794"/>
        <v>9695.4</v>
      </c>
      <c r="FE299" s="577">
        <f t="shared" si="794"/>
        <v>9724</v>
      </c>
      <c r="FF299" s="574">
        <v>56.1</v>
      </c>
      <c r="FG299" s="575">
        <v>54.6</v>
      </c>
      <c r="FH299" s="576">
        <f t="shared" si="795"/>
        <v>6058.8</v>
      </c>
      <c r="FI299" s="577">
        <f t="shared" si="795"/>
        <v>7043.4000000000005</v>
      </c>
      <c r="FJ299" s="574"/>
      <c r="FK299" s="575"/>
      <c r="FL299" s="576">
        <f t="shared" si="796"/>
        <v>0</v>
      </c>
      <c r="FM299" s="577">
        <f t="shared" si="796"/>
        <v>0</v>
      </c>
      <c r="FN299" s="576">
        <f t="shared" si="797"/>
        <v>62.765737051792833</v>
      </c>
      <c r="FO299" s="577">
        <f t="shared" si="797"/>
        <v>61.644852941176474</v>
      </c>
      <c r="FP299" s="576">
        <f t="shared" si="798"/>
        <v>15754.2</v>
      </c>
      <c r="FQ299" s="577">
        <f t="shared" si="798"/>
        <v>16767.400000000001</v>
      </c>
      <c r="FR299" s="574">
        <v>40</v>
      </c>
      <c r="FS299" s="575">
        <v>33</v>
      </c>
      <c r="FT299" s="576">
        <f t="shared" si="799"/>
        <v>40</v>
      </c>
      <c r="FU299" s="577">
        <f t="shared" si="799"/>
        <v>33</v>
      </c>
      <c r="FV299" s="574">
        <v>3.8</v>
      </c>
      <c r="FW299" s="575">
        <v>4.3</v>
      </c>
      <c r="FX299" s="576">
        <f t="shared" si="800"/>
        <v>152</v>
      </c>
      <c r="FY299" s="577">
        <f t="shared" si="800"/>
        <v>141.9</v>
      </c>
      <c r="FZ299" s="574">
        <v>52.1</v>
      </c>
      <c r="GA299" s="575">
        <v>64.099999999999994</v>
      </c>
      <c r="GB299" s="576">
        <f t="shared" si="801"/>
        <v>2084</v>
      </c>
      <c r="GC299" s="577">
        <f t="shared" si="801"/>
        <v>2115.2999999999997</v>
      </c>
      <c r="GD299" s="576">
        <f t="shared" si="802"/>
        <v>207</v>
      </c>
      <c r="GE299" s="577">
        <f t="shared" si="802"/>
        <v>209</v>
      </c>
      <c r="GF299" s="576">
        <f t="shared" si="802"/>
        <v>207</v>
      </c>
      <c r="GG299" s="577">
        <f t="shared" si="802"/>
        <v>209</v>
      </c>
      <c r="GH299" s="576">
        <f t="shared" si="803"/>
        <v>696.5</v>
      </c>
      <c r="GI299" s="577">
        <f t="shared" si="803"/>
        <v>699.8</v>
      </c>
      <c r="GJ299" s="576">
        <f t="shared" si="804"/>
        <v>17175.199999999997</v>
      </c>
      <c r="GK299" s="577">
        <f t="shared" si="804"/>
        <v>17317.400000000001</v>
      </c>
      <c r="GL299" s="576">
        <f t="shared" si="805"/>
        <v>109</v>
      </c>
      <c r="GM299" s="577">
        <f t="shared" si="805"/>
        <v>129</v>
      </c>
      <c r="GN299" s="576">
        <f t="shared" si="805"/>
        <v>109</v>
      </c>
      <c r="GO299" s="577">
        <f t="shared" si="805"/>
        <v>129</v>
      </c>
      <c r="GP299" s="576">
        <f t="shared" si="806"/>
        <v>414.4</v>
      </c>
      <c r="GQ299" s="577">
        <f t="shared" si="806"/>
        <v>412.8</v>
      </c>
      <c r="GR299" s="576">
        <f t="shared" si="807"/>
        <v>6196.8</v>
      </c>
      <c r="GS299" s="577">
        <f t="shared" si="807"/>
        <v>7043.4000000000005</v>
      </c>
      <c r="GT299" s="576">
        <f t="shared" si="808"/>
        <v>316</v>
      </c>
      <c r="GU299" s="577">
        <f t="shared" si="808"/>
        <v>338</v>
      </c>
      <c r="GV299" s="576">
        <f t="shared" si="808"/>
        <v>316</v>
      </c>
      <c r="GW299" s="577">
        <f t="shared" si="808"/>
        <v>338</v>
      </c>
      <c r="GX299" s="576">
        <f t="shared" si="809"/>
        <v>1110.9000000000001</v>
      </c>
      <c r="GY299" s="577">
        <f t="shared" si="809"/>
        <v>1112.5999999999999</v>
      </c>
      <c r="GZ299" s="576">
        <f t="shared" si="809"/>
        <v>23371.999999999996</v>
      </c>
      <c r="HA299" s="577">
        <f t="shared" si="809"/>
        <v>24360.800000000003</v>
      </c>
      <c r="HB299" s="576">
        <f t="shared" si="810"/>
        <v>0</v>
      </c>
      <c r="HC299" s="577">
        <f t="shared" si="810"/>
        <v>0</v>
      </c>
      <c r="HD299" s="576">
        <f t="shared" si="810"/>
        <v>0</v>
      </c>
      <c r="HE299" s="577">
        <f t="shared" si="810"/>
        <v>0</v>
      </c>
      <c r="HF299" s="576" t="str">
        <f t="shared" si="811"/>
        <v/>
      </c>
      <c r="HG299" s="577" t="str">
        <f t="shared" si="811"/>
        <v/>
      </c>
      <c r="HH299" s="576" t="str">
        <f t="shared" si="812"/>
        <v/>
      </c>
      <c r="HI299" s="577" t="str">
        <f t="shared" si="812"/>
        <v/>
      </c>
      <c r="HJ299" s="576">
        <f t="shared" si="813"/>
        <v>1262.8999999999999</v>
      </c>
      <c r="HK299" s="577">
        <f t="shared" si="813"/>
        <v>1254.5</v>
      </c>
      <c r="HL299" s="576">
        <f t="shared" si="814"/>
        <v>25456</v>
      </c>
      <c r="HM299" s="577">
        <f t="shared" si="814"/>
        <v>26476.100000000002</v>
      </c>
    </row>
    <row r="300" spans="1:221" s="26" customFormat="1" ht="15" customHeight="1">
      <c r="A300" s="594" t="s">
        <v>638</v>
      </c>
      <c r="B300" s="595" t="s">
        <v>669</v>
      </c>
      <c r="C300" s="599"/>
      <c r="D300" s="10">
        <v>225502</v>
      </c>
      <c r="E300" s="10">
        <v>4</v>
      </c>
      <c r="F300" s="574">
        <v>629</v>
      </c>
      <c r="G300" s="575">
        <v>681</v>
      </c>
      <c r="H300" s="574">
        <v>0</v>
      </c>
      <c r="I300" s="575">
        <v>0</v>
      </c>
      <c r="J300" s="576">
        <f t="shared" si="747"/>
        <v>629</v>
      </c>
      <c r="K300" s="577">
        <f t="shared" si="747"/>
        <v>681</v>
      </c>
      <c r="L300" s="574"/>
      <c r="M300" s="575"/>
      <c r="N300" s="576">
        <f t="shared" si="748"/>
        <v>629</v>
      </c>
      <c r="O300" s="578">
        <f t="shared" si="748"/>
        <v>679</v>
      </c>
      <c r="P300" s="576">
        <f t="shared" si="748"/>
        <v>629</v>
      </c>
      <c r="Q300" s="578">
        <f t="shared" si="748"/>
        <v>679</v>
      </c>
      <c r="R300" s="574">
        <v>17</v>
      </c>
      <c r="S300" s="597">
        <v>27</v>
      </c>
      <c r="T300" s="576">
        <f t="shared" si="749"/>
        <v>17</v>
      </c>
      <c r="U300" s="577">
        <f t="shared" si="749"/>
        <v>27</v>
      </c>
      <c r="V300" s="574">
        <v>0</v>
      </c>
      <c r="W300" s="575"/>
      <c r="X300" s="576">
        <f t="shared" si="750"/>
        <v>0</v>
      </c>
      <c r="Y300" s="577">
        <f t="shared" si="750"/>
        <v>0</v>
      </c>
      <c r="Z300" s="574"/>
      <c r="AA300" s="575"/>
      <c r="AB300" s="576">
        <f t="shared" si="751"/>
        <v>0</v>
      </c>
      <c r="AC300" s="577">
        <f t="shared" si="751"/>
        <v>0</v>
      </c>
      <c r="AD300" s="576">
        <f t="shared" si="752"/>
        <v>17</v>
      </c>
      <c r="AE300" s="577">
        <f t="shared" si="752"/>
        <v>27</v>
      </c>
      <c r="AF300" s="576">
        <f t="shared" si="753"/>
        <v>17</v>
      </c>
      <c r="AG300" s="577">
        <f t="shared" si="753"/>
        <v>27</v>
      </c>
      <c r="AH300" s="574">
        <v>4.3</v>
      </c>
      <c r="AI300" s="575">
        <v>4.3</v>
      </c>
      <c r="AJ300" s="576">
        <f t="shared" si="754"/>
        <v>73.099999999999994</v>
      </c>
      <c r="AK300" s="577">
        <f t="shared" si="754"/>
        <v>116.1</v>
      </c>
      <c r="AL300" s="574">
        <v>0</v>
      </c>
      <c r="AM300" s="575"/>
      <c r="AN300" s="576">
        <f t="shared" si="755"/>
        <v>0</v>
      </c>
      <c r="AO300" s="577">
        <f t="shared" si="755"/>
        <v>0</v>
      </c>
      <c r="AP300" s="574"/>
      <c r="AQ300" s="575"/>
      <c r="AR300" s="576">
        <f t="shared" si="756"/>
        <v>0</v>
      </c>
      <c r="AS300" s="577">
        <f t="shared" si="756"/>
        <v>0</v>
      </c>
      <c r="AT300" s="576">
        <f t="shared" si="757"/>
        <v>4.3</v>
      </c>
      <c r="AU300" s="577">
        <f t="shared" si="757"/>
        <v>4.3</v>
      </c>
      <c r="AV300" s="576">
        <f t="shared" si="758"/>
        <v>73.099999999999994</v>
      </c>
      <c r="AW300" s="577">
        <f t="shared" si="758"/>
        <v>116.1</v>
      </c>
      <c r="AX300" s="574">
        <v>120.6</v>
      </c>
      <c r="AY300" s="575">
        <v>120.4</v>
      </c>
      <c r="AZ300" s="576">
        <f t="shared" si="759"/>
        <v>2050.1999999999998</v>
      </c>
      <c r="BA300" s="577">
        <f t="shared" si="759"/>
        <v>3250.8</v>
      </c>
      <c r="BB300" s="574">
        <v>0</v>
      </c>
      <c r="BC300" s="575"/>
      <c r="BD300" s="576">
        <f t="shared" si="760"/>
        <v>0</v>
      </c>
      <c r="BE300" s="577">
        <f t="shared" si="760"/>
        <v>0</v>
      </c>
      <c r="BF300" s="574"/>
      <c r="BG300" s="575"/>
      <c r="BH300" s="576">
        <f t="shared" si="761"/>
        <v>0</v>
      </c>
      <c r="BI300" s="577">
        <f t="shared" si="761"/>
        <v>0</v>
      </c>
      <c r="BJ300" s="576">
        <f t="shared" si="762"/>
        <v>120.6</v>
      </c>
      <c r="BK300" s="577">
        <f t="shared" si="762"/>
        <v>120.4</v>
      </c>
      <c r="BL300" s="576">
        <f t="shared" si="763"/>
        <v>2050.1999999999998</v>
      </c>
      <c r="BM300" s="577">
        <f t="shared" si="763"/>
        <v>3250.8</v>
      </c>
      <c r="BN300" s="574">
        <v>41</v>
      </c>
      <c r="BO300" s="575">
        <v>48</v>
      </c>
      <c r="BP300" s="576">
        <f t="shared" si="764"/>
        <v>41</v>
      </c>
      <c r="BQ300" s="577">
        <f t="shared" si="764"/>
        <v>48</v>
      </c>
      <c r="BR300" s="574">
        <v>1</v>
      </c>
      <c r="BS300" s="597"/>
      <c r="BT300" s="576">
        <f t="shared" si="765"/>
        <v>1</v>
      </c>
      <c r="BU300" s="577">
        <f t="shared" si="765"/>
        <v>0</v>
      </c>
      <c r="BV300" s="574"/>
      <c r="BW300" s="575"/>
      <c r="BX300" s="576">
        <f t="shared" si="766"/>
        <v>0</v>
      </c>
      <c r="BY300" s="577">
        <f t="shared" si="766"/>
        <v>0</v>
      </c>
      <c r="BZ300" s="576">
        <f t="shared" si="767"/>
        <v>42</v>
      </c>
      <c r="CA300" s="577">
        <f t="shared" si="767"/>
        <v>48</v>
      </c>
      <c r="CB300" s="576">
        <f t="shared" si="768"/>
        <v>42</v>
      </c>
      <c r="CC300" s="577">
        <f t="shared" si="768"/>
        <v>48</v>
      </c>
      <c r="CD300" s="574">
        <v>4.7</v>
      </c>
      <c r="CE300" s="575">
        <v>4.7</v>
      </c>
      <c r="CF300" s="576">
        <f t="shared" si="769"/>
        <v>192.70000000000002</v>
      </c>
      <c r="CG300" s="577">
        <f t="shared" si="769"/>
        <v>225.60000000000002</v>
      </c>
      <c r="CH300" s="574">
        <v>7</v>
      </c>
      <c r="CI300" s="597"/>
      <c r="CJ300" s="576">
        <f t="shared" si="770"/>
        <v>7</v>
      </c>
      <c r="CK300" s="577">
        <f t="shared" si="770"/>
        <v>0</v>
      </c>
      <c r="CL300" s="574"/>
      <c r="CM300" s="575"/>
      <c r="CN300" s="576">
        <f t="shared" si="771"/>
        <v>0</v>
      </c>
      <c r="CO300" s="577">
        <f t="shared" si="771"/>
        <v>0</v>
      </c>
      <c r="CP300" s="576">
        <f t="shared" si="772"/>
        <v>4.7547619047619047</v>
      </c>
      <c r="CQ300" s="577">
        <f t="shared" si="772"/>
        <v>4.7</v>
      </c>
      <c r="CR300" s="576">
        <f t="shared" si="773"/>
        <v>199.7</v>
      </c>
      <c r="CS300" s="577">
        <f t="shared" si="773"/>
        <v>225.60000000000002</v>
      </c>
      <c r="CT300" s="574">
        <v>126.6</v>
      </c>
      <c r="CU300" s="575">
        <v>127.9</v>
      </c>
      <c r="CV300" s="576">
        <f t="shared" si="774"/>
        <v>5190.5999999999995</v>
      </c>
      <c r="CW300" s="577">
        <f t="shared" si="774"/>
        <v>6139.2000000000007</v>
      </c>
      <c r="CX300" s="574">
        <v>117</v>
      </c>
      <c r="CY300" s="597"/>
      <c r="CZ300" s="576">
        <f t="shared" si="775"/>
        <v>117</v>
      </c>
      <c r="DA300" s="577">
        <f t="shared" si="775"/>
        <v>0</v>
      </c>
      <c r="DB300" s="574"/>
      <c r="DC300" s="575"/>
      <c r="DD300" s="576">
        <f t="shared" si="776"/>
        <v>0</v>
      </c>
      <c r="DE300" s="577">
        <f t="shared" si="776"/>
        <v>0</v>
      </c>
      <c r="DF300" s="576">
        <f t="shared" si="777"/>
        <v>126.37142857142855</v>
      </c>
      <c r="DG300" s="577">
        <f t="shared" si="777"/>
        <v>127.90000000000002</v>
      </c>
      <c r="DH300" s="576">
        <f t="shared" si="778"/>
        <v>5307.5999999999995</v>
      </c>
      <c r="DI300" s="577">
        <f t="shared" si="778"/>
        <v>6139.2000000000007</v>
      </c>
      <c r="DJ300" s="576">
        <f t="shared" si="779"/>
        <v>59</v>
      </c>
      <c r="DK300" s="577">
        <f t="shared" si="779"/>
        <v>75</v>
      </c>
      <c r="DL300" s="576">
        <f t="shared" si="779"/>
        <v>59</v>
      </c>
      <c r="DM300" s="577">
        <f t="shared" si="779"/>
        <v>75</v>
      </c>
      <c r="DN300" s="576">
        <f t="shared" si="780"/>
        <v>4.6237288135593211</v>
      </c>
      <c r="DO300" s="577">
        <f t="shared" si="780"/>
        <v>4.5560000000000009</v>
      </c>
      <c r="DP300" s="576">
        <f t="shared" si="781"/>
        <v>272.79999999999995</v>
      </c>
      <c r="DQ300" s="577">
        <f t="shared" si="781"/>
        <v>341.70000000000005</v>
      </c>
      <c r="DR300" s="576">
        <f t="shared" si="782"/>
        <v>124.70847457627117</v>
      </c>
      <c r="DS300" s="577">
        <f t="shared" si="782"/>
        <v>125.2</v>
      </c>
      <c r="DT300" s="576">
        <f t="shared" si="783"/>
        <v>7357.7999999999993</v>
      </c>
      <c r="DU300" s="577">
        <f t="shared" si="783"/>
        <v>9390</v>
      </c>
      <c r="DV300" s="574">
        <v>213</v>
      </c>
      <c r="DW300" s="575">
        <v>207</v>
      </c>
      <c r="DX300" s="576">
        <f t="shared" si="784"/>
        <v>213</v>
      </c>
      <c r="DY300" s="577">
        <f t="shared" si="784"/>
        <v>207</v>
      </c>
      <c r="DZ300" s="574">
        <v>285</v>
      </c>
      <c r="EA300" s="575">
        <v>315</v>
      </c>
      <c r="EB300" s="576">
        <f t="shared" si="785"/>
        <v>285</v>
      </c>
      <c r="EC300" s="577">
        <f t="shared" si="785"/>
        <v>315</v>
      </c>
      <c r="ED300" s="574"/>
      <c r="EE300" s="575"/>
      <c r="EF300" s="576">
        <f t="shared" si="786"/>
        <v>0</v>
      </c>
      <c r="EG300" s="577">
        <f t="shared" si="786"/>
        <v>0</v>
      </c>
      <c r="EH300" s="576">
        <f t="shared" si="787"/>
        <v>498</v>
      </c>
      <c r="EI300" s="577">
        <f t="shared" si="787"/>
        <v>522</v>
      </c>
      <c r="EJ300" s="576">
        <f t="shared" si="788"/>
        <v>498</v>
      </c>
      <c r="EK300" s="577">
        <f t="shared" si="788"/>
        <v>522</v>
      </c>
      <c r="EL300" s="574">
        <v>3.3</v>
      </c>
      <c r="EM300" s="575">
        <v>3.1</v>
      </c>
      <c r="EN300" s="576">
        <f t="shared" si="789"/>
        <v>702.9</v>
      </c>
      <c r="EO300" s="577">
        <f t="shared" si="789"/>
        <v>641.70000000000005</v>
      </c>
      <c r="EP300" s="574">
        <v>3.7</v>
      </c>
      <c r="EQ300" s="575">
        <v>3.6</v>
      </c>
      <c r="ER300" s="576">
        <f t="shared" si="790"/>
        <v>1054.5</v>
      </c>
      <c r="ES300" s="577">
        <f t="shared" si="790"/>
        <v>1134</v>
      </c>
      <c r="ET300" s="574"/>
      <c r="EU300" s="575"/>
      <c r="EV300" s="576">
        <f t="shared" si="791"/>
        <v>0</v>
      </c>
      <c r="EW300" s="577">
        <f t="shared" si="791"/>
        <v>0</v>
      </c>
      <c r="EX300" s="576">
        <f t="shared" si="792"/>
        <v>3.5289156626506024</v>
      </c>
      <c r="EY300" s="577">
        <f t="shared" si="792"/>
        <v>3.4017241379310348</v>
      </c>
      <c r="EZ300" s="576">
        <f t="shared" si="793"/>
        <v>1757.4</v>
      </c>
      <c r="FA300" s="577">
        <f t="shared" si="793"/>
        <v>1775.7</v>
      </c>
      <c r="FB300" s="574">
        <v>73.400000000000006</v>
      </c>
      <c r="FC300" s="575">
        <v>69.5</v>
      </c>
      <c r="FD300" s="576">
        <f t="shared" si="794"/>
        <v>15634.2</v>
      </c>
      <c r="FE300" s="577">
        <f t="shared" si="794"/>
        <v>14386.5</v>
      </c>
      <c r="FF300" s="574">
        <v>63</v>
      </c>
      <c r="FG300" s="575">
        <v>62</v>
      </c>
      <c r="FH300" s="576">
        <f t="shared" si="795"/>
        <v>17955</v>
      </c>
      <c r="FI300" s="577">
        <f t="shared" si="795"/>
        <v>19530</v>
      </c>
      <c r="FJ300" s="574"/>
      <c r="FK300" s="575"/>
      <c r="FL300" s="576">
        <f t="shared" si="796"/>
        <v>0</v>
      </c>
      <c r="FM300" s="577">
        <f t="shared" si="796"/>
        <v>0</v>
      </c>
      <c r="FN300" s="576">
        <f t="shared" si="797"/>
        <v>67.448192771084337</v>
      </c>
      <c r="FO300" s="577">
        <f t="shared" si="797"/>
        <v>64.974137931034477</v>
      </c>
      <c r="FP300" s="576">
        <f t="shared" si="798"/>
        <v>33589.199999999997</v>
      </c>
      <c r="FQ300" s="577">
        <f t="shared" si="798"/>
        <v>33916.5</v>
      </c>
      <c r="FR300" s="574">
        <v>72</v>
      </c>
      <c r="FS300" s="575">
        <v>82</v>
      </c>
      <c r="FT300" s="576">
        <f t="shared" si="799"/>
        <v>72</v>
      </c>
      <c r="FU300" s="577">
        <f t="shared" si="799"/>
        <v>82</v>
      </c>
      <c r="FV300" s="574">
        <v>3.6</v>
      </c>
      <c r="FW300" s="575">
        <v>3.9</v>
      </c>
      <c r="FX300" s="576">
        <f t="shared" si="800"/>
        <v>259.2</v>
      </c>
      <c r="FY300" s="577">
        <f t="shared" si="800"/>
        <v>319.8</v>
      </c>
      <c r="FZ300" s="574">
        <v>59.6</v>
      </c>
      <c r="GA300" s="575">
        <v>62.2</v>
      </c>
      <c r="GB300" s="576">
        <f t="shared" si="801"/>
        <v>4291.2</v>
      </c>
      <c r="GC300" s="577">
        <f t="shared" si="801"/>
        <v>5100.4000000000005</v>
      </c>
      <c r="GD300" s="576">
        <f t="shared" si="802"/>
        <v>271</v>
      </c>
      <c r="GE300" s="577">
        <f t="shared" si="802"/>
        <v>282</v>
      </c>
      <c r="GF300" s="576">
        <f t="shared" si="802"/>
        <v>271</v>
      </c>
      <c r="GG300" s="577">
        <f t="shared" si="802"/>
        <v>282</v>
      </c>
      <c r="GH300" s="576">
        <f t="shared" si="803"/>
        <v>968.7</v>
      </c>
      <c r="GI300" s="577">
        <f t="shared" si="803"/>
        <v>983.40000000000009</v>
      </c>
      <c r="GJ300" s="576">
        <f t="shared" si="804"/>
        <v>22875</v>
      </c>
      <c r="GK300" s="577">
        <f t="shared" si="804"/>
        <v>23776.5</v>
      </c>
      <c r="GL300" s="576">
        <f t="shared" si="805"/>
        <v>286</v>
      </c>
      <c r="GM300" s="577">
        <f t="shared" si="805"/>
        <v>315</v>
      </c>
      <c r="GN300" s="576">
        <f t="shared" si="805"/>
        <v>286</v>
      </c>
      <c r="GO300" s="577">
        <f t="shared" si="805"/>
        <v>315</v>
      </c>
      <c r="GP300" s="576">
        <f t="shared" si="806"/>
        <v>1061.5</v>
      </c>
      <c r="GQ300" s="577">
        <f t="shared" si="806"/>
        <v>1134</v>
      </c>
      <c r="GR300" s="576">
        <f t="shared" si="807"/>
        <v>18072</v>
      </c>
      <c r="GS300" s="577">
        <f t="shared" si="807"/>
        <v>19530</v>
      </c>
      <c r="GT300" s="576">
        <f t="shared" si="808"/>
        <v>557</v>
      </c>
      <c r="GU300" s="577">
        <f t="shared" si="808"/>
        <v>597</v>
      </c>
      <c r="GV300" s="576">
        <f t="shared" si="808"/>
        <v>557</v>
      </c>
      <c r="GW300" s="577">
        <f t="shared" si="808"/>
        <v>597</v>
      </c>
      <c r="GX300" s="576">
        <f t="shared" si="809"/>
        <v>2030.2</v>
      </c>
      <c r="GY300" s="577">
        <f t="shared" si="809"/>
        <v>2117.4</v>
      </c>
      <c r="GZ300" s="576">
        <f t="shared" si="809"/>
        <v>40947</v>
      </c>
      <c r="HA300" s="577">
        <f t="shared" si="809"/>
        <v>43306.5</v>
      </c>
      <c r="HB300" s="576">
        <f t="shared" si="810"/>
        <v>0</v>
      </c>
      <c r="HC300" s="577">
        <f t="shared" si="810"/>
        <v>0</v>
      </c>
      <c r="HD300" s="576">
        <f t="shared" si="810"/>
        <v>0</v>
      </c>
      <c r="HE300" s="577">
        <f t="shared" si="810"/>
        <v>0</v>
      </c>
      <c r="HF300" s="576" t="str">
        <f t="shared" si="811"/>
        <v/>
      </c>
      <c r="HG300" s="577" t="str">
        <f t="shared" si="811"/>
        <v/>
      </c>
      <c r="HH300" s="576" t="str">
        <f t="shared" si="812"/>
        <v/>
      </c>
      <c r="HI300" s="577" t="str">
        <f t="shared" si="812"/>
        <v/>
      </c>
      <c r="HJ300" s="576">
        <f t="shared" si="813"/>
        <v>2289.4</v>
      </c>
      <c r="HK300" s="577">
        <f t="shared" si="813"/>
        <v>2437.2000000000003</v>
      </c>
      <c r="HL300" s="576">
        <f t="shared" si="814"/>
        <v>45238.2</v>
      </c>
      <c r="HM300" s="577">
        <f t="shared" si="814"/>
        <v>48406.9</v>
      </c>
    </row>
    <row r="301" spans="1:221" s="26" customFormat="1" ht="15" customHeight="1">
      <c r="A301" s="594" t="s">
        <v>638</v>
      </c>
      <c r="B301" s="595" t="s">
        <v>670</v>
      </c>
      <c r="C301" s="119"/>
      <c r="D301" s="10" t="s">
        <v>671</v>
      </c>
      <c r="E301" s="10">
        <v>5</v>
      </c>
      <c r="F301" s="574">
        <v>171</v>
      </c>
      <c r="G301" s="575">
        <v>205</v>
      </c>
      <c r="H301" s="574">
        <v>1</v>
      </c>
      <c r="I301" s="575">
        <v>1</v>
      </c>
      <c r="J301" s="576">
        <f t="shared" ref="J301:K332" si="815">F301-H301</f>
        <v>170</v>
      </c>
      <c r="K301" s="577">
        <f t="shared" si="815"/>
        <v>204</v>
      </c>
      <c r="L301" s="574"/>
      <c r="M301" s="575"/>
      <c r="N301" s="576">
        <f t="shared" ref="N301:Q332" si="816">+R301+V301+Z301+BN301+BR301+BV301+DV301+DZ301+ED301+FR301</f>
        <v>170</v>
      </c>
      <c r="O301" s="578">
        <f t="shared" si="816"/>
        <v>204</v>
      </c>
      <c r="P301" s="576">
        <f t="shared" si="816"/>
        <v>170</v>
      </c>
      <c r="Q301" s="578">
        <f t="shared" si="816"/>
        <v>204</v>
      </c>
      <c r="R301" s="574">
        <v>0</v>
      </c>
      <c r="S301" s="575"/>
      <c r="T301" s="576">
        <f t="shared" ref="T301:U332" si="817">IF(AX301&gt;0,R301,)</f>
        <v>0</v>
      </c>
      <c r="U301" s="577">
        <f t="shared" si="817"/>
        <v>0</v>
      </c>
      <c r="V301" s="574">
        <v>0</v>
      </c>
      <c r="W301" s="575"/>
      <c r="X301" s="576">
        <f t="shared" ref="X301:Y332" si="818">IF(BB301&gt;0,V301,)</f>
        <v>0</v>
      </c>
      <c r="Y301" s="577">
        <f t="shared" si="818"/>
        <v>0</v>
      </c>
      <c r="Z301" s="574"/>
      <c r="AA301" s="575"/>
      <c r="AB301" s="576">
        <f t="shared" ref="AB301:AC332" si="819">IF(BF301&gt;0,Z301,)</f>
        <v>0</v>
      </c>
      <c r="AC301" s="577">
        <f t="shared" si="819"/>
        <v>0</v>
      </c>
      <c r="AD301" s="576">
        <f t="shared" ref="AD301:AE332" si="820">R301+V301+Z301</f>
        <v>0</v>
      </c>
      <c r="AE301" s="577">
        <f t="shared" si="820"/>
        <v>0</v>
      </c>
      <c r="AF301" s="576">
        <f t="shared" ref="AF301:AG332" si="821">IF(BJ301&gt;0,AD301,)</f>
        <v>0</v>
      </c>
      <c r="AG301" s="577">
        <f t="shared" si="821"/>
        <v>0</v>
      </c>
      <c r="AH301" s="574">
        <v>0</v>
      </c>
      <c r="AI301" s="575"/>
      <c r="AJ301" s="576">
        <f t="shared" ref="AJ301:AK332" si="822">IF(R301&gt;0,(R301*AH301),)</f>
        <v>0</v>
      </c>
      <c r="AK301" s="577">
        <f t="shared" si="822"/>
        <v>0</v>
      </c>
      <c r="AL301" s="574">
        <v>0</v>
      </c>
      <c r="AM301" s="575"/>
      <c r="AN301" s="576">
        <f t="shared" ref="AN301:AO332" si="823">IF(V301&gt;0,(V301*AL301),)</f>
        <v>0</v>
      </c>
      <c r="AO301" s="577">
        <f t="shared" si="823"/>
        <v>0</v>
      </c>
      <c r="AP301" s="574"/>
      <c r="AQ301" s="575"/>
      <c r="AR301" s="576">
        <f t="shared" ref="AR301:AS332" si="824">IF(Z301&gt;0,(Z301*AP301),)</f>
        <v>0</v>
      </c>
      <c r="AS301" s="577">
        <f t="shared" si="824"/>
        <v>0</v>
      </c>
      <c r="AT301" s="576">
        <f t="shared" ref="AT301:AU332" si="825">IF(AD301&gt;0,((AJ301+AN301+AR301)/AD301),)</f>
        <v>0</v>
      </c>
      <c r="AU301" s="577">
        <f t="shared" si="825"/>
        <v>0</v>
      </c>
      <c r="AV301" s="576">
        <f t="shared" ref="AV301:AW332" si="826">IF(AD301&gt;0,(AD301*AT301),)</f>
        <v>0</v>
      </c>
      <c r="AW301" s="577">
        <f t="shared" si="826"/>
        <v>0</v>
      </c>
      <c r="AX301" s="574">
        <v>0</v>
      </c>
      <c r="AY301" s="575"/>
      <c r="AZ301" s="576">
        <f t="shared" ref="AZ301:BA332" si="827">IF(T301&gt;0,(T301*AX301),)</f>
        <v>0</v>
      </c>
      <c r="BA301" s="577">
        <f t="shared" si="827"/>
        <v>0</v>
      </c>
      <c r="BB301" s="574">
        <v>0</v>
      </c>
      <c r="BC301" s="575"/>
      <c r="BD301" s="576">
        <f t="shared" ref="BD301:BE332" si="828">IF(X301&gt;0,(X301*BB301),)</f>
        <v>0</v>
      </c>
      <c r="BE301" s="577">
        <f t="shared" si="828"/>
        <v>0</v>
      </c>
      <c r="BF301" s="574"/>
      <c r="BG301" s="575"/>
      <c r="BH301" s="576">
        <f t="shared" ref="BH301:BI332" si="829">IF(AB301&gt;0,(AB301*BF301),)</f>
        <v>0</v>
      </c>
      <c r="BI301" s="577">
        <f t="shared" si="829"/>
        <v>0</v>
      </c>
      <c r="BJ301" s="576">
        <f t="shared" ref="BJ301:BK332" si="830">IF((AZ301+BD301+BH301)&gt;0,((AZ301+BD301+BH301)/AD301),)</f>
        <v>0</v>
      </c>
      <c r="BK301" s="577">
        <f t="shared" si="830"/>
        <v>0</v>
      </c>
      <c r="BL301" s="576">
        <f t="shared" ref="BL301:BM332" si="831">IF(AF301&gt;0,(AD301*BJ301),)</f>
        <v>0</v>
      </c>
      <c r="BM301" s="577">
        <f t="shared" si="831"/>
        <v>0</v>
      </c>
      <c r="BN301" s="574">
        <v>0</v>
      </c>
      <c r="BO301" s="575"/>
      <c r="BP301" s="576">
        <f t="shared" ref="BP301:BQ332" si="832">IF(CT301&gt;0,BN301,)</f>
        <v>0</v>
      </c>
      <c r="BQ301" s="577">
        <f t="shared" si="832"/>
        <v>0</v>
      </c>
      <c r="BR301" s="574">
        <v>1</v>
      </c>
      <c r="BS301" s="597"/>
      <c r="BT301" s="576">
        <f t="shared" ref="BT301:BU332" si="833">IF(CX301&gt;0,BR301,)</f>
        <v>1</v>
      </c>
      <c r="BU301" s="577">
        <f t="shared" si="833"/>
        <v>0</v>
      </c>
      <c r="BV301" s="574"/>
      <c r="BW301" s="575"/>
      <c r="BX301" s="576">
        <f t="shared" ref="BX301:BY332" si="834">IF(DB301&gt;0,BV301,)</f>
        <v>0</v>
      </c>
      <c r="BY301" s="577">
        <f t="shared" si="834"/>
        <v>0</v>
      </c>
      <c r="BZ301" s="576">
        <f t="shared" ref="BZ301:CA332" si="835">BN301+BR301+BV301</f>
        <v>1</v>
      </c>
      <c r="CA301" s="577">
        <f t="shared" si="835"/>
        <v>0</v>
      </c>
      <c r="CB301" s="576">
        <f t="shared" ref="CB301:CC332" si="836">IF(DF301&gt;0,BZ301,)</f>
        <v>1</v>
      </c>
      <c r="CC301" s="577">
        <f t="shared" si="836"/>
        <v>0</v>
      </c>
      <c r="CD301" s="574">
        <v>0</v>
      </c>
      <c r="CE301" s="575"/>
      <c r="CF301" s="576">
        <f t="shared" ref="CF301:CG332" si="837">IF(BN301&gt;0,(BN301*CD301),)</f>
        <v>0</v>
      </c>
      <c r="CG301" s="577">
        <f t="shared" si="837"/>
        <v>0</v>
      </c>
      <c r="CH301" s="574">
        <v>5</v>
      </c>
      <c r="CI301" s="597"/>
      <c r="CJ301" s="576">
        <f t="shared" ref="CJ301:CK332" si="838">IF(BR301&gt;0,(BR301*CH301),)</f>
        <v>5</v>
      </c>
      <c r="CK301" s="577">
        <f t="shared" si="838"/>
        <v>0</v>
      </c>
      <c r="CL301" s="574"/>
      <c r="CM301" s="575"/>
      <c r="CN301" s="576">
        <f t="shared" ref="CN301:CO332" si="839">IF(BV301&gt;0,(BV301*CL301),)</f>
        <v>0</v>
      </c>
      <c r="CO301" s="577">
        <f t="shared" si="839"/>
        <v>0</v>
      </c>
      <c r="CP301" s="576">
        <f t="shared" ref="CP301:CQ332" si="840">IF(BZ301&gt;0,((CF301+CJ301+CN301)/BZ301),)</f>
        <v>5</v>
      </c>
      <c r="CQ301" s="577">
        <f t="shared" si="840"/>
        <v>0</v>
      </c>
      <c r="CR301" s="576">
        <f t="shared" ref="CR301:CS332" si="841">IF(BZ301&gt;0,(BZ301*CP301),)</f>
        <v>5</v>
      </c>
      <c r="CS301" s="577">
        <f t="shared" si="841"/>
        <v>0</v>
      </c>
      <c r="CT301" s="574">
        <v>0</v>
      </c>
      <c r="CU301" s="575"/>
      <c r="CV301" s="576">
        <f t="shared" ref="CV301:CW332" si="842">IF(BP301&gt;0,(BP301*CT301),)</f>
        <v>0</v>
      </c>
      <c r="CW301" s="577">
        <f t="shared" si="842"/>
        <v>0</v>
      </c>
      <c r="CX301" s="574">
        <v>51</v>
      </c>
      <c r="CY301" s="597"/>
      <c r="CZ301" s="576">
        <f t="shared" ref="CZ301:DA332" si="843">IF(BT301&gt;0,(BT301*CX301),)</f>
        <v>51</v>
      </c>
      <c r="DA301" s="577">
        <f t="shared" si="843"/>
        <v>0</v>
      </c>
      <c r="DB301" s="574"/>
      <c r="DC301" s="575"/>
      <c r="DD301" s="576">
        <f t="shared" ref="DD301:DE332" si="844">IF(BX301&gt;0,(BX301*DB301),)</f>
        <v>0</v>
      </c>
      <c r="DE301" s="577">
        <f t="shared" si="844"/>
        <v>0</v>
      </c>
      <c r="DF301" s="576">
        <f t="shared" ref="DF301:DG332" si="845">IF((CV301+CZ301+DD301)&gt;0,((CV301+CZ301+DD301)/BZ301),)</f>
        <v>51</v>
      </c>
      <c r="DG301" s="577">
        <f t="shared" si="845"/>
        <v>0</v>
      </c>
      <c r="DH301" s="576">
        <f t="shared" ref="DH301:DI332" si="846">IF(CB301&gt;0,(BZ301*DF301),)</f>
        <v>51</v>
      </c>
      <c r="DI301" s="577">
        <f t="shared" si="846"/>
        <v>0</v>
      </c>
      <c r="DJ301" s="576">
        <f t="shared" ref="DJ301:DM332" si="847">AD301+BZ301</f>
        <v>1</v>
      </c>
      <c r="DK301" s="577">
        <f t="shared" si="847"/>
        <v>0</v>
      </c>
      <c r="DL301" s="576">
        <f t="shared" si="847"/>
        <v>1</v>
      </c>
      <c r="DM301" s="577">
        <f t="shared" si="847"/>
        <v>0</v>
      </c>
      <c r="DN301" s="576">
        <f t="shared" ref="DN301:DO332" si="848">IF(DJ301&gt;0,((AD301*AT301)+(BZ301*CP301))/DJ301,)</f>
        <v>5</v>
      </c>
      <c r="DO301" s="577">
        <f t="shared" si="848"/>
        <v>0</v>
      </c>
      <c r="DP301" s="576">
        <f t="shared" ref="DP301:DQ332" si="849">IF(DJ301&gt;0,(DJ301*DN301),)</f>
        <v>5</v>
      </c>
      <c r="DQ301" s="577">
        <f t="shared" si="849"/>
        <v>0</v>
      </c>
      <c r="DR301" s="576">
        <f t="shared" ref="DR301:DS332" si="850">IF(DL301&gt;0,((AF301*BJ301)+(CB301*DF301))/DL301,)</f>
        <v>51</v>
      </c>
      <c r="DS301" s="577">
        <f t="shared" si="850"/>
        <v>0</v>
      </c>
      <c r="DT301" s="576">
        <f t="shared" ref="DT301:DU332" si="851">IF(DL301&gt;0,(DL301*DR301),)</f>
        <v>51</v>
      </c>
      <c r="DU301" s="577">
        <f t="shared" si="851"/>
        <v>0</v>
      </c>
      <c r="DV301" s="574">
        <v>43</v>
      </c>
      <c r="DW301" s="575">
        <v>60</v>
      </c>
      <c r="DX301" s="576">
        <f t="shared" ref="DX301:DY332" si="852">IF(FB301&gt;0,DV301,)</f>
        <v>43</v>
      </c>
      <c r="DY301" s="577">
        <f t="shared" si="852"/>
        <v>60</v>
      </c>
      <c r="DZ301" s="574">
        <v>114</v>
      </c>
      <c r="EA301" s="575">
        <v>130</v>
      </c>
      <c r="EB301" s="576">
        <f t="shared" ref="EB301:EC332" si="853">IF(FF301&gt;0,DZ301,)</f>
        <v>114</v>
      </c>
      <c r="EC301" s="577">
        <f t="shared" si="853"/>
        <v>130</v>
      </c>
      <c r="ED301" s="574"/>
      <c r="EE301" s="575"/>
      <c r="EF301" s="576">
        <f t="shared" ref="EF301:EG332" si="854">IF(FJ301&gt;0,ED301,)</f>
        <v>0</v>
      </c>
      <c r="EG301" s="577">
        <f t="shared" si="854"/>
        <v>0</v>
      </c>
      <c r="EH301" s="576">
        <f t="shared" ref="EH301:EI332" si="855">DV301+DZ301+ED301</f>
        <v>157</v>
      </c>
      <c r="EI301" s="577">
        <f t="shared" si="855"/>
        <v>190</v>
      </c>
      <c r="EJ301" s="576">
        <f t="shared" ref="EJ301:EK332" si="856">IF(FN301&gt;0,EH301,)</f>
        <v>157</v>
      </c>
      <c r="EK301" s="577">
        <f t="shared" si="856"/>
        <v>190</v>
      </c>
      <c r="EL301" s="574">
        <v>3.4</v>
      </c>
      <c r="EM301" s="575">
        <v>3.4</v>
      </c>
      <c r="EN301" s="576">
        <f t="shared" ref="EN301:EO332" si="857">IF(DV301&gt;0,(DV301*EL301),)</f>
        <v>146.19999999999999</v>
      </c>
      <c r="EO301" s="577">
        <f t="shared" si="857"/>
        <v>204</v>
      </c>
      <c r="EP301" s="574">
        <v>4</v>
      </c>
      <c r="EQ301" s="575">
        <v>3.8</v>
      </c>
      <c r="ER301" s="576">
        <f t="shared" ref="ER301:ES332" si="858">IF(DZ301&gt;0,(DZ301*EP301),)</f>
        <v>456</v>
      </c>
      <c r="ES301" s="577">
        <f t="shared" si="858"/>
        <v>494</v>
      </c>
      <c r="ET301" s="574"/>
      <c r="EU301" s="575"/>
      <c r="EV301" s="576">
        <f t="shared" ref="EV301:EW332" si="859">IF(ED301&gt;0,(ED301*ET301),)</f>
        <v>0</v>
      </c>
      <c r="EW301" s="577">
        <f t="shared" si="859"/>
        <v>0</v>
      </c>
      <c r="EX301" s="576">
        <f t="shared" ref="EX301:EY332" si="860">IF(EH301&gt;0,((EN301+ER301+EV301)/EH301),)</f>
        <v>3.8356687898089175</v>
      </c>
      <c r="EY301" s="577">
        <f t="shared" si="860"/>
        <v>3.6736842105263157</v>
      </c>
      <c r="EZ301" s="576">
        <f t="shared" ref="EZ301:FA332" si="861">IF(EH301&gt;0,(EH301*EX301),)</f>
        <v>602.20000000000005</v>
      </c>
      <c r="FA301" s="577">
        <f t="shared" si="861"/>
        <v>698</v>
      </c>
      <c r="FB301" s="574">
        <v>67.599999999999994</v>
      </c>
      <c r="FC301" s="575">
        <v>66.400000000000006</v>
      </c>
      <c r="FD301" s="576">
        <f t="shared" ref="FD301:FE332" si="862">IF(DX301&gt;0,(DX301*FB301),)</f>
        <v>2906.7999999999997</v>
      </c>
      <c r="FE301" s="577">
        <f t="shared" si="862"/>
        <v>3984.0000000000005</v>
      </c>
      <c r="FF301" s="574">
        <v>61.1</v>
      </c>
      <c r="FG301" s="575">
        <v>62.4</v>
      </c>
      <c r="FH301" s="576">
        <f t="shared" ref="FH301:FI332" si="863">IF(EB301&gt;0,(EB301*FF301),)</f>
        <v>6965.4000000000005</v>
      </c>
      <c r="FI301" s="577">
        <f t="shared" si="863"/>
        <v>8112</v>
      </c>
      <c r="FJ301" s="574"/>
      <c r="FK301" s="575"/>
      <c r="FL301" s="576">
        <f t="shared" ref="FL301:FM332" si="864">IF(EF301&gt;0,(EF301*FJ301),)</f>
        <v>0</v>
      </c>
      <c r="FM301" s="577">
        <f t="shared" si="864"/>
        <v>0</v>
      </c>
      <c r="FN301" s="576">
        <f t="shared" ref="FN301:FO332" si="865">IF((FD301+FH301+FL301)&gt;0,((FD301+FH301+FL301)/EH301),)</f>
        <v>62.880254777070071</v>
      </c>
      <c r="FO301" s="577">
        <f t="shared" si="865"/>
        <v>63.663157894736841</v>
      </c>
      <c r="FP301" s="576">
        <f t="shared" ref="FP301:FQ332" si="866">IF(EH301&gt;0,(EH301*FN301),)</f>
        <v>9872.2000000000007</v>
      </c>
      <c r="FQ301" s="577">
        <f t="shared" si="866"/>
        <v>12096</v>
      </c>
      <c r="FR301" s="574">
        <v>12</v>
      </c>
      <c r="FS301" s="575">
        <v>14</v>
      </c>
      <c r="FT301" s="576">
        <f t="shared" ref="FT301:FU332" si="867">IF(FZ301&gt;0,FR301,)</f>
        <v>12</v>
      </c>
      <c r="FU301" s="577">
        <f t="shared" si="867"/>
        <v>14</v>
      </c>
      <c r="FV301" s="574">
        <v>7.4</v>
      </c>
      <c r="FW301" s="575">
        <v>5.3</v>
      </c>
      <c r="FX301" s="576">
        <f t="shared" ref="FX301:FY332" si="868">IF(FR301&gt;0,(FR301*FV301),)</f>
        <v>88.800000000000011</v>
      </c>
      <c r="FY301" s="577">
        <f t="shared" si="868"/>
        <v>74.2</v>
      </c>
      <c r="FZ301" s="574">
        <v>68</v>
      </c>
      <c r="GA301" s="575">
        <v>56.8</v>
      </c>
      <c r="GB301" s="576">
        <f t="shared" ref="GB301:GC332" si="869">IF(FZ301&gt;0,(FR301*FZ301),)</f>
        <v>816</v>
      </c>
      <c r="GC301" s="577">
        <f t="shared" si="869"/>
        <v>795.19999999999993</v>
      </c>
      <c r="GD301" s="576">
        <f t="shared" ref="GD301:GG332" si="870">(R301+BN301+DV301)</f>
        <v>43</v>
      </c>
      <c r="GE301" s="577">
        <f t="shared" si="870"/>
        <v>60</v>
      </c>
      <c r="GF301" s="576">
        <f t="shared" si="870"/>
        <v>43</v>
      </c>
      <c r="GG301" s="577">
        <f t="shared" si="870"/>
        <v>60</v>
      </c>
      <c r="GH301" s="576">
        <f t="shared" ref="GH301:GI332" si="871">IF(GD301&gt;0,(AJ301+CF301+EN301),"")</f>
        <v>146.19999999999999</v>
      </c>
      <c r="GI301" s="577">
        <f t="shared" si="871"/>
        <v>204</v>
      </c>
      <c r="GJ301" s="576">
        <f t="shared" ref="GJ301:GK332" si="872">IF(GF301&gt;0,(AZ301+CV301+FD301),"")</f>
        <v>2906.7999999999997</v>
      </c>
      <c r="GK301" s="577">
        <f t="shared" si="872"/>
        <v>3984.0000000000005</v>
      </c>
      <c r="GL301" s="576">
        <f t="shared" ref="GL301:GO332" si="873">(V301+BR301+DZ301)</f>
        <v>115</v>
      </c>
      <c r="GM301" s="577">
        <f t="shared" si="873"/>
        <v>130</v>
      </c>
      <c r="GN301" s="576">
        <f t="shared" si="873"/>
        <v>115</v>
      </c>
      <c r="GO301" s="577">
        <f t="shared" si="873"/>
        <v>130</v>
      </c>
      <c r="GP301" s="576">
        <f t="shared" ref="GP301:GQ332" si="874">IF(GL301&gt;0,AN301+CJ301+ER301,)</f>
        <v>461</v>
      </c>
      <c r="GQ301" s="577">
        <f t="shared" si="874"/>
        <v>494</v>
      </c>
      <c r="GR301" s="576">
        <f t="shared" ref="GR301:GS332" si="875">IF(GN301&gt;0,BD301+CZ301+FH301,)</f>
        <v>7016.4000000000005</v>
      </c>
      <c r="GS301" s="577">
        <f t="shared" si="875"/>
        <v>8112</v>
      </c>
      <c r="GT301" s="576">
        <f t="shared" ref="GT301:GW332" si="876">+GL301+GD301</f>
        <v>158</v>
      </c>
      <c r="GU301" s="577">
        <f t="shared" si="876"/>
        <v>190</v>
      </c>
      <c r="GV301" s="576">
        <f t="shared" si="876"/>
        <v>158</v>
      </c>
      <c r="GW301" s="577">
        <f t="shared" si="876"/>
        <v>190</v>
      </c>
      <c r="GX301" s="576">
        <f t="shared" ref="GX301:HA332" si="877">IF(GT301&gt;0,(GH301+GP301),"")</f>
        <v>607.20000000000005</v>
      </c>
      <c r="GY301" s="577">
        <f t="shared" si="877"/>
        <v>698</v>
      </c>
      <c r="GZ301" s="576">
        <f t="shared" si="877"/>
        <v>9923.2000000000007</v>
      </c>
      <c r="HA301" s="577">
        <f t="shared" si="877"/>
        <v>12096</v>
      </c>
      <c r="HB301" s="576">
        <f t="shared" ref="HB301:HE332" si="878">(Z301+BV301+ED301)</f>
        <v>0</v>
      </c>
      <c r="HC301" s="577">
        <f t="shared" si="878"/>
        <v>0</v>
      </c>
      <c r="HD301" s="576">
        <f t="shared" si="878"/>
        <v>0</v>
      </c>
      <c r="HE301" s="577">
        <f t="shared" si="878"/>
        <v>0</v>
      </c>
      <c r="HF301" s="576" t="str">
        <f t="shared" ref="HF301:HG332" si="879">IF(HB301&gt;0,(AR301+CN301+EV301),"")</f>
        <v/>
      </c>
      <c r="HG301" s="577" t="str">
        <f t="shared" si="879"/>
        <v/>
      </c>
      <c r="HH301" s="576" t="str">
        <f t="shared" ref="HH301:HI332" si="880">IF(HD301&gt;0,(BH301+DD301+FL301),"")</f>
        <v/>
      </c>
      <c r="HI301" s="577" t="str">
        <f t="shared" si="880"/>
        <v/>
      </c>
      <c r="HJ301" s="576">
        <f t="shared" ref="HJ301:HK332" si="881">IF((DJ301+EH301+FR301)&gt;0,(DP301+EZ301+FX301),"")</f>
        <v>696</v>
      </c>
      <c r="HK301" s="577">
        <f t="shared" si="881"/>
        <v>772.2</v>
      </c>
      <c r="HL301" s="576">
        <f t="shared" ref="HL301:HM332" si="882">IF((DL301+EJ301+FT301)&gt;0,(DT301+FP301+GB301),"")</f>
        <v>10739.2</v>
      </c>
      <c r="HM301" s="577">
        <f t="shared" si="882"/>
        <v>12891.2</v>
      </c>
    </row>
    <row r="302" spans="1:221" s="26" customFormat="1" ht="15" customHeight="1">
      <c r="A302" s="117" t="s">
        <v>638</v>
      </c>
      <c r="B302" s="604" t="s">
        <v>672</v>
      </c>
      <c r="C302" s="119" t="s">
        <v>1126</v>
      </c>
      <c r="D302" s="10">
        <v>870501</v>
      </c>
      <c r="E302" s="10">
        <v>5</v>
      </c>
      <c r="F302" s="574">
        <v>1125</v>
      </c>
      <c r="G302" s="575">
        <v>1179</v>
      </c>
      <c r="H302" s="574">
        <v>3</v>
      </c>
      <c r="I302" s="597">
        <v>1</v>
      </c>
      <c r="J302" s="576">
        <f t="shared" si="815"/>
        <v>1122</v>
      </c>
      <c r="K302" s="577">
        <f t="shared" si="815"/>
        <v>1178</v>
      </c>
      <c r="L302" s="574"/>
      <c r="M302" s="575"/>
      <c r="N302" s="576">
        <f t="shared" si="816"/>
        <v>1122</v>
      </c>
      <c r="O302" s="578">
        <f t="shared" si="816"/>
        <v>1177</v>
      </c>
      <c r="P302" s="576">
        <f t="shared" si="816"/>
        <v>1122</v>
      </c>
      <c r="Q302" s="578">
        <f t="shared" si="816"/>
        <v>1177</v>
      </c>
      <c r="R302" s="574">
        <v>0</v>
      </c>
      <c r="S302" s="575"/>
      <c r="T302" s="576">
        <f t="shared" si="817"/>
        <v>0</v>
      </c>
      <c r="U302" s="577">
        <f t="shared" si="817"/>
        <v>0</v>
      </c>
      <c r="V302" s="574">
        <v>0</v>
      </c>
      <c r="W302" s="575"/>
      <c r="X302" s="576">
        <f t="shared" si="818"/>
        <v>0</v>
      </c>
      <c r="Y302" s="577">
        <f t="shared" si="818"/>
        <v>0</v>
      </c>
      <c r="Z302" s="574"/>
      <c r="AA302" s="575"/>
      <c r="AB302" s="576">
        <f t="shared" si="819"/>
        <v>0</v>
      </c>
      <c r="AC302" s="577">
        <f t="shared" si="819"/>
        <v>0</v>
      </c>
      <c r="AD302" s="576">
        <f t="shared" si="820"/>
        <v>0</v>
      </c>
      <c r="AE302" s="577">
        <f t="shared" si="820"/>
        <v>0</v>
      </c>
      <c r="AF302" s="576">
        <f t="shared" si="821"/>
        <v>0</v>
      </c>
      <c r="AG302" s="577">
        <f t="shared" si="821"/>
        <v>0</v>
      </c>
      <c r="AH302" s="574">
        <v>0</v>
      </c>
      <c r="AI302" s="575"/>
      <c r="AJ302" s="576">
        <f t="shared" si="822"/>
        <v>0</v>
      </c>
      <c r="AK302" s="577">
        <f t="shared" si="822"/>
        <v>0</v>
      </c>
      <c r="AL302" s="574">
        <v>0</v>
      </c>
      <c r="AM302" s="575"/>
      <c r="AN302" s="576">
        <f t="shared" si="823"/>
        <v>0</v>
      </c>
      <c r="AO302" s="577">
        <f t="shared" si="823"/>
        <v>0</v>
      </c>
      <c r="AP302" s="574"/>
      <c r="AQ302" s="575"/>
      <c r="AR302" s="576">
        <f t="shared" si="824"/>
        <v>0</v>
      </c>
      <c r="AS302" s="577">
        <f t="shared" si="824"/>
        <v>0</v>
      </c>
      <c r="AT302" s="576">
        <f t="shared" si="825"/>
        <v>0</v>
      </c>
      <c r="AU302" s="577">
        <f t="shared" si="825"/>
        <v>0</v>
      </c>
      <c r="AV302" s="576">
        <f t="shared" si="826"/>
        <v>0</v>
      </c>
      <c r="AW302" s="577">
        <f t="shared" si="826"/>
        <v>0</v>
      </c>
      <c r="AX302" s="574">
        <v>0</v>
      </c>
      <c r="AY302" s="575"/>
      <c r="AZ302" s="576">
        <f t="shared" si="827"/>
        <v>0</v>
      </c>
      <c r="BA302" s="577">
        <f t="shared" si="827"/>
        <v>0</v>
      </c>
      <c r="BB302" s="574">
        <v>0</v>
      </c>
      <c r="BC302" s="575"/>
      <c r="BD302" s="576">
        <f t="shared" si="828"/>
        <v>0</v>
      </c>
      <c r="BE302" s="577">
        <f t="shared" si="828"/>
        <v>0</v>
      </c>
      <c r="BF302" s="574"/>
      <c r="BG302" s="575"/>
      <c r="BH302" s="576">
        <f t="shared" si="829"/>
        <v>0</v>
      </c>
      <c r="BI302" s="577">
        <f t="shared" si="829"/>
        <v>0</v>
      </c>
      <c r="BJ302" s="576">
        <f t="shared" si="830"/>
        <v>0</v>
      </c>
      <c r="BK302" s="577">
        <f t="shared" si="830"/>
        <v>0</v>
      </c>
      <c r="BL302" s="576">
        <f t="shared" si="831"/>
        <v>0</v>
      </c>
      <c r="BM302" s="577">
        <f t="shared" si="831"/>
        <v>0</v>
      </c>
      <c r="BN302" s="574">
        <v>0</v>
      </c>
      <c r="BO302" s="575"/>
      <c r="BP302" s="576">
        <f t="shared" si="832"/>
        <v>0</v>
      </c>
      <c r="BQ302" s="577">
        <f t="shared" si="832"/>
        <v>0</v>
      </c>
      <c r="BR302" s="574">
        <v>0</v>
      </c>
      <c r="BS302" s="575"/>
      <c r="BT302" s="576">
        <f t="shared" si="833"/>
        <v>0</v>
      </c>
      <c r="BU302" s="577">
        <f t="shared" si="833"/>
        <v>0</v>
      </c>
      <c r="BV302" s="574"/>
      <c r="BW302" s="575"/>
      <c r="BX302" s="576">
        <f t="shared" si="834"/>
        <v>0</v>
      </c>
      <c r="BY302" s="577">
        <f t="shared" si="834"/>
        <v>0</v>
      </c>
      <c r="BZ302" s="576">
        <f t="shared" si="835"/>
        <v>0</v>
      </c>
      <c r="CA302" s="577">
        <f t="shared" si="835"/>
        <v>0</v>
      </c>
      <c r="CB302" s="576">
        <f t="shared" si="836"/>
        <v>0</v>
      </c>
      <c r="CC302" s="577">
        <f t="shared" si="836"/>
        <v>0</v>
      </c>
      <c r="CD302" s="574">
        <v>0</v>
      </c>
      <c r="CE302" s="575"/>
      <c r="CF302" s="576">
        <f t="shared" si="837"/>
        <v>0</v>
      </c>
      <c r="CG302" s="577">
        <f t="shared" si="837"/>
        <v>0</v>
      </c>
      <c r="CH302" s="574">
        <v>0</v>
      </c>
      <c r="CI302" s="575"/>
      <c r="CJ302" s="576">
        <f t="shared" si="838"/>
        <v>0</v>
      </c>
      <c r="CK302" s="577">
        <f t="shared" si="838"/>
        <v>0</v>
      </c>
      <c r="CL302" s="574"/>
      <c r="CM302" s="575"/>
      <c r="CN302" s="576">
        <f t="shared" si="839"/>
        <v>0</v>
      </c>
      <c r="CO302" s="577">
        <f t="shared" si="839"/>
        <v>0</v>
      </c>
      <c r="CP302" s="576">
        <f t="shared" si="840"/>
        <v>0</v>
      </c>
      <c r="CQ302" s="577">
        <f t="shared" si="840"/>
        <v>0</v>
      </c>
      <c r="CR302" s="576">
        <f t="shared" si="841"/>
        <v>0</v>
      </c>
      <c r="CS302" s="577">
        <f t="shared" si="841"/>
        <v>0</v>
      </c>
      <c r="CT302" s="574">
        <v>0</v>
      </c>
      <c r="CU302" s="575"/>
      <c r="CV302" s="576">
        <f t="shared" si="842"/>
        <v>0</v>
      </c>
      <c r="CW302" s="577">
        <f t="shared" si="842"/>
        <v>0</v>
      </c>
      <c r="CX302" s="574">
        <v>0</v>
      </c>
      <c r="CY302" s="575"/>
      <c r="CZ302" s="576">
        <f t="shared" si="843"/>
        <v>0</v>
      </c>
      <c r="DA302" s="577">
        <f t="shared" si="843"/>
        <v>0</v>
      </c>
      <c r="DB302" s="574"/>
      <c r="DC302" s="575"/>
      <c r="DD302" s="576">
        <f t="shared" si="844"/>
        <v>0</v>
      </c>
      <c r="DE302" s="577">
        <f t="shared" si="844"/>
        <v>0</v>
      </c>
      <c r="DF302" s="576">
        <f t="shared" si="845"/>
        <v>0</v>
      </c>
      <c r="DG302" s="577">
        <f t="shared" si="845"/>
        <v>0</v>
      </c>
      <c r="DH302" s="576">
        <f t="shared" si="846"/>
        <v>0</v>
      </c>
      <c r="DI302" s="577">
        <f t="shared" si="846"/>
        <v>0</v>
      </c>
      <c r="DJ302" s="576">
        <f t="shared" si="847"/>
        <v>0</v>
      </c>
      <c r="DK302" s="577">
        <f t="shared" si="847"/>
        <v>0</v>
      </c>
      <c r="DL302" s="576">
        <f t="shared" si="847"/>
        <v>0</v>
      </c>
      <c r="DM302" s="577">
        <f t="shared" si="847"/>
        <v>0</v>
      </c>
      <c r="DN302" s="576">
        <f t="shared" si="848"/>
        <v>0</v>
      </c>
      <c r="DO302" s="577">
        <f t="shared" si="848"/>
        <v>0</v>
      </c>
      <c r="DP302" s="576">
        <f t="shared" si="849"/>
        <v>0</v>
      </c>
      <c r="DQ302" s="577">
        <f t="shared" si="849"/>
        <v>0</v>
      </c>
      <c r="DR302" s="576">
        <f t="shared" si="850"/>
        <v>0</v>
      </c>
      <c r="DS302" s="577">
        <f t="shared" si="850"/>
        <v>0</v>
      </c>
      <c r="DT302" s="576">
        <f t="shared" si="851"/>
        <v>0</v>
      </c>
      <c r="DU302" s="577">
        <f t="shared" si="851"/>
        <v>0</v>
      </c>
      <c r="DV302" s="574">
        <v>528</v>
      </c>
      <c r="DW302" s="575">
        <v>589</v>
      </c>
      <c r="DX302" s="576">
        <f t="shared" si="852"/>
        <v>528</v>
      </c>
      <c r="DY302" s="577">
        <f t="shared" si="852"/>
        <v>589</v>
      </c>
      <c r="DZ302" s="574">
        <v>571</v>
      </c>
      <c r="EA302" s="575">
        <v>573</v>
      </c>
      <c r="EB302" s="576">
        <f t="shared" si="853"/>
        <v>571</v>
      </c>
      <c r="EC302" s="577">
        <f t="shared" si="853"/>
        <v>573</v>
      </c>
      <c r="ED302" s="574"/>
      <c r="EE302" s="575"/>
      <c r="EF302" s="576">
        <f t="shared" si="854"/>
        <v>0</v>
      </c>
      <c r="EG302" s="577">
        <f t="shared" si="854"/>
        <v>0</v>
      </c>
      <c r="EH302" s="576">
        <f t="shared" si="855"/>
        <v>1099</v>
      </c>
      <c r="EI302" s="577">
        <f t="shared" si="855"/>
        <v>1162</v>
      </c>
      <c r="EJ302" s="576">
        <f t="shared" si="856"/>
        <v>1099</v>
      </c>
      <c r="EK302" s="577">
        <f t="shared" si="856"/>
        <v>1162</v>
      </c>
      <c r="EL302" s="574">
        <v>2.7</v>
      </c>
      <c r="EM302" s="575">
        <v>2.8</v>
      </c>
      <c r="EN302" s="576">
        <f t="shared" si="857"/>
        <v>1425.6000000000001</v>
      </c>
      <c r="EO302" s="577">
        <f t="shared" si="857"/>
        <v>1649.1999999999998</v>
      </c>
      <c r="EP302" s="574">
        <v>3.1</v>
      </c>
      <c r="EQ302" s="575">
        <v>3.2</v>
      </c>
      <c r="ER302" s="576">
        <f t="shared" si="858"/>
        <v>1770.1000000000001</v>
      </c>
      <c r="ES302" s="577">
        <f t="shared" si="858"/>
        <v>1833.6000000000001</v>
      </c>
      <c r="ET302" s="574"/>
      <c r="EU302" s="575"/>
      <c r="EV302" s="576">
        <f t="shared" si="859"/>
        <v>0</v>
      </c>
      <c r="EW302" s="577">
        <f t="shared" si="859"/>
        <v>0</v>
      </c>
      <c r="EX302" s="576">
        <f t="shared" si="860"/>
        <v>2.9078252957233852</v>
      </c>
      <c r="EY302" s="577">
        <f t="shared" si="860"/>
        <v>2.9972461273666093</v>
      </c>
      <c r="EZ302" s="576">
        <f t="shared" si="861"/>
        <v>3195.7000000000003</v>
      </c>
      <c r="FA302" s="577">
        <f t="shared" si="861"/>
        <v>3482.8</v>
      </c>
      <c r="FB302" s="574">
        <v>59</v>
      </c>
      <c r="FC302" s="575">
        <v>61</v>
      </c>
      <c r="FD302" s="576">
        <f t="shared" si="862"/>
        <v>31152</v>
      </c>
      <c r="FE302" s="577">
        <f t="shared" si="862"/>
        <v>35929</v>
      </c>
      <c r="FF302" s="574">
        <v>54.5</v>
      </c>
      <c r="FG302" s="575">
        <v>56.3</v>
      </c>
      <c r="FH302" s="576">
        <f t="shared" si="863"/>
        <v>31119.5</v>
      </c>
      <c r="FI302" s="577">
        <f t="shared" si="863"/>
        <v>32259.899999999998</v>
      </c>
      <c r="FJ302" s="574"/>
      <c r="FK302" s="575"/>
      <c r="FL302" s="576">
        <f t="shared" si="864"/>
        <v>0</v>
      </c>
      <c r="FM302" s="577">
        <f t="shared" si="864"/>
        <v>0</v>
      </c>
      <c r="FN302" s="576">
        <f t="shared" si="865"/>
        <v>56.661965423111923</v>
      </c>
      <c r="FO302" s="577">
        <f t="shared" si="865"/>
        <v>58.682358003442339</v>
      </c>
      <c r="FP302" s="576">
        <f t="shared" si="866"/>
        <v>62271.5</v>
      </c>
      <c r="FQ302" s="577">
        <f t="shared" si="866"/>
        <v>68188.899999999994</v>
      </c>
      <c r="FR302" s="574">
        <v>23</v>
      </c>
      <c r="FS302" s="575">
        <v>15</v>
      </c>
      <c r="FT302" s="576">
        <f t="shared" si="867"/>
        <v>23</v>
      </c>
      <c r="FU302" s="577">
        <f t="shared" si="867"/>
        <v>15</v>
      </c>
      <c r="FV302" s="574">
        <v>3.1</v>
      </c>
      <c r="FW302" s="575">
        <v>3.6</v>
      </c>
      <c r="FX302" s="576">
        <f t="shared" si="868"/>
        <v>71.3</v>
      </c>
      <c r="FY302" s="577">
        <f t="shared" si="868"/>
        <v>54</v>
      </c>
      <c r="FZ302" s="574">
        <v>30</v>
      </c>
      <c r="GA302" s="575">
        <v>34.6</v>
      </c>
      <c r="GB302" s="576">
        <f t="shared" si="869"/>
        <v>690</v>
      </c>
      <c r="GC302" s="577">
        <f t="shared" si="869"/>
        <v>519</v>
      </c>
      <c r="GD302" s="576">
        <f t="shared" si="870"/>
        <v>528</v>
      </c>
      <c r="GE302" s="577">
        <f t="shared" si="870"/>
        <v>589</v>
      </c>
      <c r="GF302" s="576">
        <f t="shared" si="870"/>
        <v>528</v>
      </c>
      <c r="GG302" s="577">
        <f t="shared" si="870"/>
        <v>589</v>
      </c>
      <c r="GH302" s="576">
        <f t="shared" si="871"/>
        <v>1425.6000000000001</v>
      </c>
      <c r="GI302" s="577">
        <f t="shared" si="871"/>
        <v>1649.1999999999998</v>
      </c>
      <c r="GJ302" s="576">
        <f t="shared" si="872"/>
        <v>31152</v>
      </c>
      <c r="GK302" s="577">
        <f t="shared" si="872"/>
        <v>35929</v>
      </c>
      <c r="GL302" s="576">
        <f t="shared" si="873"/>
        <v>571</v>
      </c>
      <c r="GM302" s="577">
        <f t="shared" si="873"/>
        <v>573</v>
      </c>
      <c r="GN302" s="576">
        <f t="shared" si="873"/>
        <v>571</v>
      </c>
      <c r="GO302" s="577">
        <f t="shared" si="873"/>
        <v>573</v>
      </c>
      <c r="GP302" s="576">
        <f t="shared" si="874"/>
        <v>1770.1000000000001</v>
      </c>
      <c r="GQ302" s="577">
        <f t="shared" si="874"/>
        <v>1833.6000000000001</v>
      </c>
      <c r="GR302" s="576">
        <f t="shared" si="875"/>
        <v>31119.5</v>
      </c>
      <c r="GS302" s="577">
        <f t="shared" si="875"/>
        <v>32259.899999999998</v>
      </c>
      <c r="GT302" s="576">
        <f t="shared" si="876"/>
        <v>1099</v>
      </c>
      <c r="GU302" s="577">
        <f t="shared" si="876"/>
        <v>1162</v>
      </c>
      <c r="GV302" s="576">
        <f t="shared" si="876"/>
        <v>1099</v>
      </c>
      <c r="GW302" s="577">
        <f t="shared" si="876"/>
        <v>1162</v>
      </c>
      <c r="GX302" s="576">
        <f t="shared" si="877"/>
        <v>3195.7000000000003</v>
      </c>
      <c r="GY302" s="577">
        <f t="shared" si="877"/>
        <v>3482.8</v>
      </c>
      <c r="GZ302" s="576">
        <f t="shared" si="877"/>
        <v>62271.5</v>
      </c>
      <c r="HA302" s="577">
        <f t="shared" si="877"/>
        <v>68188.899999999994</v>
      </c>
      <c r="HB302" s="576">
        <f t="shared" si="878"/>
        <v>0</v>
      </c>
      <c r="HC302" s="577">
        <f t="shared" si="878"/>
        <v>0</v>
      </c>
      <c r="HD302" s="576">
        <f t="shared" si="878"/>
        <v>0</v>
      </c>
      <c r="HE302" s="577">
        <f t="shared" si="878"/>
        <v>0</v>
      </c>
      <c r="HF302" s="576" t="str">
        <f t="shared" si="879"/>
        <v/>
      </c>
      <c r="HG302" s="577" t="str">
        <f t="shared" si="879"/>
        <v/>
      </c>
      <c r="HH302" s="576" t="str">
        <f t="shared" si="880"/>
        <v/>
      </c>
      <c r="HI302" s="577" t="str">
        <f t="shared" si="880"/>
        <v/>
      </c>
      <c r="HJ302" s="576">
        <f t="shared" si="881"/>
        <v>3267.0000000000005</v>
      </c>
      <c r="HK302" s="577">
        <f t="shared" si="881"/>
        <v>3536.8</v>
      </c>
      <c r="HL302" s="576">
        <f t="shared" si="882"/>
        <v>62961.5</v>
      </c>
      <c r="HM302" s="577">
        <f t="shared" si="882"/>
        <v>68707.899999999994</v>
      </c>
    </row>
    <row r="303" spans="1:221" s="26" customFormat="1" ht="15" customHeight="1">
      <c r="A303" s="594" t="s">
        <v>638</v>
      </c>
      <c r="B303" s="595" t="s">
        <v>674</v>
      </c>
      <c r="C303" s="598"/>
      <c r="D303" s="10">
        <v>228714</v>
      </c>
      <c r="E303" s="10">
        <v>5</v>
      </c>
      <c r="F303" s="574">
        <v>414</v>
      </c>
      <c r="G303" s="575">
        <v>462</v>
      </c>
      <c r="H303" s="574">
        <v>11</v>
      </c>
      <c r="I303" s="597">
        <v>19</v>
      </c>
      <c r="J303" s="576">
        <f t="shared" si="815"/>
        <v>403</v>
      </c>
      <c r="K303" s="577">
        <f t="shared" si="815"/>
        <v>443</v>
      </c>
      <c r="L303" s="574"/>
      <c r="M303" s="575"/>
      <c r="N303" s="576">
        <f t="shared" si="816"/>
        <v>403</v>
      </c>
      <c r="O303" s="577">
        <f t="shared" si="816"/>
        <v>443</v>
      </c>
      <c r="P303" s="576">
        <f t="shared" si="816"/>
        <v>403</v>
      </c>
      <c r="Q303" s="577">
        <f t="shared" si="816"/>
        <v>443</v>
      </c>
      <c r="R303" s="574">
        <v>66</v>
      </c>
      <c r="S303" s="575">
        <v>92</v>
      </c>
      <c r="T303" s="576">
        <f t="shared" si="817"/>
        <v>66</v>
      </c>
      <c r="U303" s="577">
        <f t="shared" si="817"/>
        <v>92</v>
      </c>
      <c r="V303" s="574">
        <v>9</v>
      </c>
      <c r="W303" s="575">
        <v>7</v>
      </c>
      <c r="X303" s="576">
        <f t="shared" si="818"/>
        <v>9</v>
      </c>
      <c r="Y303" s="577">
        <f t="shared" si="818"/>
        <v>7</v>
      </c>
      <c r="Z303" s="574"/>
      <c r="AA303" s="575"/>
      <c r="AB303" s="576">
        <f t="shared" si="819"/>
        <v>0</v>
      </c>
      <c r="AC303" s="577">
        <f t="shared" si="819"/>
        <v>0</v>
      </c>
      <c r="AD303" s="576">
        <f t="shared" si="820"/>
        <v>75</v>
      </c>
      <c r="AE303" s="577">
        <f t="shared" si="820"/>
        <v>99</v>
      </c>
      <c r="AF303" s="576">
        <f t="shared" si="821"/>
        <v>75</v>
      </c>
      <c r="AG303" s="577">
        <f t="shared" si="821"/>
        <v>99</v>
      </c>
      <c r="AH303" s="574">
        <v>4.2</v>
      </c>
      <c r="AI303" s="575">
        <v>4.3</v>
      </c>
      <c r="AJ303" s="576">
        <f t="shared" si="822"/>
        <v>277.2</v>
      </c>
      <c r="AK303" s="577">
        <f t="shared" si="822"/>
        <v>395.59999999999997</v>
      </c>
      <c r="AL303" s="574">
        <v>4.7</v>
      </c>
      <c r="AM303" s="575">
        <v>5</v>
      </c>
      <c r="AN303" s="576">
        <f t="shared" si="823"/>
        <v>42.300000000000004</v>
      </c>
      <c r="AO303" s="577">
        <f t="shared" si="823"/>
        <v>35</v>
      </c>
      <c r="AP303" s="574"/>
      <c r="AQ303" s="575"/>
      <c r="AR303" s="576">
        <f t="shared" si="824"/>
        <v>0</v>
      </c>
      <c r="AS303" s="577">
        <f t="shared" si="824"/>
        <v>0</v>
      </c>
      <c r="AT303" s="576">
        <f t="shared" si="825"/>
        <v>4.26</v>
      </c>
      <c r="AU303" s="577">
        <f t="shared" si="825"/>
        <v>4.3494949494949493</v>
      </c>
      <c r="AV303" s="576">
        <f t="shared" si="826"/>
        <v>319.5</v>
      </c>
      <c r="AW303" s="577">
        <f t="shared" si="826"/>
        <v>430.59999999999997</v>
      </c>
      <c r="AX303" s="574">
        <v>123.3</v>
      </c>
      <c r="AY303" s="575">
        <v>121.5</v>
      </c>
      <c r="AZ303" s="576">
        <f t="shared" si="827"/>
        <v>8137.8</v>
      </c>
      <c r="BA303" s="577">
        <f t="shared" si="827"/>
        <v>11178</v>
      </c>
      <c r="BB303" s="574">
        <v>132.4</v>
      </c>
      <c r="BC303" s="575">
        <v>120</v>
      </c>
      <c r="BD303" s="576">
        <f t="shared" si="828"/>
        <v>1191.6000000000001</v>
      </c>
      <c r="BE303" s="577">
        <f t="shared" si="828"/>
        <v>840</v>
      </c>
      <c r="BF303" s="574"/>
      <c r="BG303" s="575"/>
      <c r="BH303" s="576">
        <f t="shared" si="829"/>
        <v>0</v>
      </c>
      <c r="BI303" s="577">
        <f t="shared" si="829"/>
        <v>0</v>
      </c>
      <c r="BJ303" s="576">
        <f t="shared" si="830"/>
        <v>124.392</v>
      </c>
      <c r="BK303" s="577">
        <f t="shared" si="830"/>
        <v>121.39393939393939</v>
      </c>
      <c r="BL303" s="576">
        <f t="shared" si="831"/>
        <v>9329.4</v>
      </c>
      <c r="BM303" s="577">
        <f t="shared" si="831"/>
        <v>12018</v>
      </c>
      <c r="BN303" s="574">
        <v>106</v>
      </c>
      <c r="BO303" s="575">
        <v>118</v>
      </c>
      <c r="BP303" s="576">
        <f t="shared" si="832"/>
        <v>106</v>
      </c>
      <c r="BQ303" s="577">
        <f t="shared" si="832"/>
        <v>118</v>
      </c>
      <c r="BR303" s="574">
        <v>18</v>
      </c>
      <c r="BS303" s="575">
        <v>17</v>
      </c>
      <c r="BT303" s="576">
        <f t="shared" si="833"/>
        <v>18</v>
      </c>
      <c r="BU303" s="577">
        <f t="shared" si="833"/>
        <v>17</v>
      </c>
      <c r="BV303" s="574"/>
      <c r="BW303" s="575"/>
      <c r="BX303" s="576">
        <f t="shared" si="834"/>
        <v>0</v>
      </c>
      <c r="BY303" s="577">
        <f t="shared" si="834"/>
        <v>0</v>
      </c>
      <c r="BZ303" s="576">
        <f t="shared" si="835"/>
        <v>124</v>
      </c>
      <c r="CA303" s="577">
        <f t="shared" si="835"/>
        <v>135</v>
      </c>
      <c r="CB303" s="576">
        <f t="shared" si="836"/>
        <v>124</v>
      </c>
      <c r="CC303" s="577">
        <f t="shared" si="836"/>
        <v>135</v>
      </c>
      <c r="CD303" s="574">
        <v>4.5</v>
      </c>
      <c r="CE303" s="575">
        <v>4.5999999999999996</v>
      </c>
      <c r="CF303" s="576">
        <f t="shared" si="837"/>
        <v>477</v>
      </c>
      <c r="CG303" s="577">
        <f t="shared" si="837"/>
        <v>542.79999999999995</v>
      </c>
      <c r="CH303" s="574">
        <v>4.5999999999999996</v>
      </c>
      <c r="CI303" s="575">
        <v>4.5999999999999996</v>
      </c>
      <c r="CJ303" s="576">
        <f t="shared" si="838"/>
        <v>82.8</v>
      </c>
      <c r="CK303" s="577">
        <f t="shared" si="838"/>
        <v>78.199999999999989</v>
      </c>
      <c r="CL303" s="574"/>
      <c r="CM303" s="575"/>
      <c r="CN303" s="576">
        <f t="shared" si="839"/>
        <v>0</v>
      </c>
      <c r="CO303" s="577">
        <f t="shared" si="839"/>
        <v>0</v>
      </c>
      <c r="CP303" s="576">
        <f t="shared" si="840"/>
        <v>4.5145161290322573</v>
      </c>
      <c r="CQ303" s="577">
        <f t="shared" si="840"/>
        <v>4.5999999999999996</v>
      </c>
      <c r="CR303" s="576">
        <f t="shared" si="841"/>
        <v>559.79999999999995</v>
      </c>
      <c r="CS303" s="577">
        <f t="shared" si="841"/>
        <v>621</v>
      </c>
      <c r="CT303" s="574">
        <v>129</v>
      </c>
      <c r="CU303" s="575">
        <v>132.4</v>
      </c>
      <c r="CV303" s="576">
        <f t="shared" si="842"/>
        <v>13674</v>
      </c>
      <c r="CW303" s="577">
        <f t="shared" si="842"/>
        <v>15623.2</v>
      </c>
      <c r="CX303" s="574">
        <v>134.69999999999999</v>
      </c>
      <c r="CY303" s="575">
        <v>129</v>
      </c>
      <c r="CZ303" s="576">
        <f t="shared" si="843"/>
        <v>2424.6</v>
      </c>
      <c r="DA303" s="577">
        <f t="shared" si="843"/>
        <v>2193</v>
      </c>
      <c r="DB303" s="574"/>
      <c r="DC303" s="575"/>
      <c r="DD303" s="576">
        <f t="shared" si="844"/>
        <v>0</v>
      </c>
      <c r="DE303" s="577">
        <f t="shared" si="844"/>
        <v>0</v>
      </c>
      <c r="DF303" s="576">
        <f t="shared" si="845"/>
        <v>129.82741935483872</v>
      </c>
      <c r="DG303" s="577">
        <f t="shared" si="845"/>
        <v>131.97185185185185</v>
      </c>
      <c r="DH303" s="576">
        <f t="shared" si="846"/>
        <v>16098.600000000002</v>
      </c>
      <c r="DI303" s="577">
        <f t="shared" si="846"/>
        <v>17816.2</v>
      </c>
      <c r="DJ303" s="576">
        <f t="shared" si="847"/>
        <v>199</v>
      </c>
      <c r="DK303" s="577">
        <f t="shared" si="847"/>
        <v>234</v>
      </c>
      <c r="DL303" s="576">
        <f t="shared" si="847"/>
        <v>199</v>
      </c>
      <c r="DM303" s="577">
        <f t="shared" si="847"/>
        <v>234</v>
      </c>
      <c r="DN303" s="576">
        <f t="shared" si="848"/>
        <v>4.4185929648241205</v>
      </c>
      <c r="DO303" s="577">
        <f t="shared" si="848"/>
        <v>4.494017094017094</v>
      </c>
      <c r="DP303" s="576">
        <f t="shared" si="849"/>
        <v>879.3</v>
      </c>
      <c r="DQ303" s="577">
        <f t="shared" si="849"/>
        <v>1051.5999999999999</v>
      </c>
      <c r="DR303" s="576">
        <f t="shared" si="850"/>
        <v>127.77889447236181</v>
      </c>
      <c r="DS303" s="577">
        <f t="shared" si="850"/>
        <v>127.4965811965812</v>
      </c>
      <c r="DT303" s="576">
        <f t="shared" si="851"/>
        <v>25428</v>
      </c>
      <c r="DU303" s="577">
        <f t="shared" si="851"/>
        <v>29834.2</v>
      </c>
      <c r="DV303" s="574">
        <v>163</v>
      </c>
      <c r="DW303" s="575">
        <v>174</v>
      </c>
      <c r="DX303" s="576">
        <f t="shared" si="852"/>
        <v>163</v>
      </c>
      <c r="DY303" s="577">
        <f t="shared" si="852"/>
        <v>174</v>
      </c>
      <c r="DZ303" s="574">
        <v>23</v>
      </c>
      <c r="EA303" s="575">
        <v>22</v>
      </c>
      <c r="EB303" s="576">
        <f t="shared" si="853"/>
        <v>23</v>
      </c>
      <c r="EC303" s="577">
        <f t="shared" si="853"/>
        <v>22</v>
      </c>
      <c r="ED303" s="574"/>
      <c r="EE303" s="575"/>
      <c r="EF303" s="576">
        <f t="shared" si="854"/>
        <v>0</v>
      </c>
      <c r="EG303" s="577">
        <f t="shared" si="854"/>
        <v>0</v>
      </c>
      <c r="EH303" s="576">
        <f t="shared" si="855"/>
        <v>186</v>
      </c>
      <c r="EI303" s="577">
        <f t="shared" si="855"/>
        <v>196</v>
      </c>
      <c r="EJ303" s="576">
        <f t="shared" si="856"/>
        <v>186</v>
      </c>
      <c r="EK303" s="577">
        <f t="shared" si="856"/>
        <v>196</v>
      </c>
      <c r="EL303" s="574">
        <v>3.7</v>
      </c>
      <c r="EM303" s="575">
        <v>3.7</v>
      </c>
      <c r="EN303" s="576">
        <f t="shared" si="857"/>
        <v>603.1</v>
      </c>
      <c r="EO303" s="577">
        <f t="shared" si="857"/>
        <v>643.80000000000007</v>
      </c>
      <c r="EP303" s="574">
        <v>3.5</v>
      </c>
      <c r="EQ303" s="575">
        <v>3.5</v>
      </c>
      <c r="ER303" s="576">
        <f t="shared" si="858"/>
        <v>80.5</v>
      </c>
      <c r="ES303" s="577">
        <f t="shared" si="858"/>
        <v>77</v>
      </c>
      <c r="ET303" s="574"/>
      <c r="EU303" s="575"/>
      <c r="EV303" s="576">
        <f t="shared" si="859"/>
        <v>0</v>
      </c>
      <c r="EW303" s="577">
        <f t="shared" si="859"/>
        <v>0</v>
      </c>
      <c r="EX303" s="576">
        <f t="shared" si="860"/>
        <v>3.6752688172043011</v>
      </c>
      <c r="EY303" s="577">
        <f t="shared" si="860"/>
        <v>3.6775510204081634</v>
      </c>
      <c r="EZ303" s="576">
        <f t="shared" si="861"/>
        <v>683.6</v>
      </c>
      <c r="FA303" s="577">
        <f t="shared" si="861"/>
        <v>720.80000000000007</v>
      </c>
      <c r="FB303" s="574">
        <v>104.4</v>
      </c>
      <c r="FC303" s="575">
        <v>102.1</v>
      </c>
      <c r="FD303" s="576">
        <f t="shared" si="862"/>
        <v>17017.2</v>
      </c>
      <c r="FE303" s="577">
        <f t="shared" si="862"/>
        <v>17765.399999999998</v>
      </c>
      <c r="FF303" s="574">
        <v>91.9</v>
      </c>
      <c r="FG303" s="575">
        <v>85.9</v>
      </c>
      <c r="FH303" s="576">
        <f t="shared" si="863"/>
        <v>2113.7000000000003</v>
      </c>
      <c r="FI303" s="577">
        <f t="shared" si="863"/>
        <v>1889.8000000000002</v>
      </c>
      <c r="FJ303" s="574"/>
      <c r="FK303" s="575"/>
      <c r="FL303" s="576">
        <f t="shared" si="864"/>
        <v>0</v>
      </c>
      <c r="FM303" s="577">
        <f t="shared" si="864"/>
        <v>0</v>
      </c>
      <c r="FN303" s="576">
        <f t="shared" si="865"/>
        <v>102.85430107526882</v>
      </c>
      <c r="FO303" s="577">
        <f t="shared" si="865"/>
        <v>100.28163265306121</v>
      </c>
      <c r="FP303" s="576">
        <f t="shared" si="866"/>
        <v>19130.900000000001</v>
      </c>
      <c r="FQ303" s="577">
        <f t="shared" si="866"/>
        <v>19655.199999999997</v>
      </c>
      <c r="FR303" s="574">
        <v>18</v>
      </c>
      <c r="FS303" s="575">
        <v>13</v>
      </c>
      <c r="FT303" s="576">
        <f t="shared" si="867"/>
        <v>18</v>
      </c>
      <c r="FU303" s="577">
        <f t="shared" si="867"/>
        <v>13</v>
      </c>
      <c r="FV303" s="574">
        <v>2.7</v>
      </c>
      <c r="FW303" s="575">
        <v>1.5</v>
      </c>
      <c r="FX303" s="576">
        <f t="shared" si="868"/>
        <v>48.6</v>
      </c>
      <c r="FY303" s="577">
        <f t="shared" si="868"/>
        <v>19.5</v>
      </c>
      <c r="FZ303" s="574">
        <v>39.299999999999997</v>
      </c>
      <c r="GA303" s="575">
        <v>41.2</v>
      </c>
      <c r="GB303" s="576">
        <f t="shared" si="869"/>
        <v>707.4</v>
      </c>
      <c r="GC303" s="577">
        <f t="shared" si="869"/>
        <v>535.6</v>
      </c>
      <c r="GD303" s="576">
        <f t="shared" si="870"/>
        <v>335</v>
      </c>
      <c r="GE303" s="577">
        <f t="shared" si="870"/>
        <v>384</v>
      </c>
      <c r="GF303" s="576">
        <f t="shared" si="870"/>
        <v>335</v>
      </c>
      <c r="GG303" s="577">
        <f t="shared" si="870"/>
        <v>384</v>
      </c>
      <c r="GH303" s="576">
        <f t="shared" si="871"/>
        <v>1357.3000000000002</v>
      </c>
      <c r="GI303" s="577">
        <f t="shared" si="871"/>
        <v>1582.1999999999998</v>
      </c>
      <c r="GJ303" s="576">
        <f t="shared" si="872"/>
        <v>38829</v>
      </c>
      <c r="GK303" s="577">
        <f t="shared" si="872"/>
        <v>44566.6</v>
      </c>
      <c r="GL303" s="576">
        <f t="shared" si="873"/>
        <v>50</v>
      </c>
      <c r="GM303" s="577">
        <f t="shared" si="873"/>
        <v>46</v>
      </c>
      <c r="GN303" s="576">
        <f t="shared" si="873"/>
        <v>50</v>
      </c>
      <c r="GO303" s="577">
        <f t="shared" si="873"/>
        <v>46</v>
      </c>
      <c r="GP303" s="576">
        <f t="shared" si="874"/>
        <v>205.6</v>
      </c>
      <c r="GQ303" s="577">
        <f t="shared" si="874"/>
        <v>190.2</v>
      </c>
      <c r="GR303" s="576">
        <f t="shared" si="875"/>
        <v>5729.9</v>
      </c>
      <c r="GS303" s="577">
        <f t="shared" si="875"/>
        <v>4922.8</v>
      </c>
      <c r="GT303" s="576">
        <f t="shared" si="876"/>
        <v>385</v>
      </c>
      <c r="GU303" s="577">
        <f t="shared" si="876"/>
        <v>430</v>
      </c>
      <c r="GV303" s="576">
        <f t="shared" si="876"/>
        <v>385</v>
      </c>
      <c r="GW303" s="577">
        <f t="shared" si="876"/>
        <v>430</v>
      </c>
      <c r="GX303" s="576">
        <f t="shared" si="877"/>
        <v>1562.9</v>
      </c>
      <c r="GY303" s="577">
        <f t="shared" si="877"/>
        <v>1772.3999999999999</v>
      </c>
      <c r="GZ303" s="576">
        <f t="shared" si="877"/>
        <v>44558.9</v>
      </c>
      <c r="HA303" s="577">
        <f t="shared" si="877"/>
        <v>49489.4</v>
      </c>
      <c r="HB303" s="576">
        <f t="shared" si="878"/>
        <v>0</v>
      </c>
      <c r="HC303" s="577">
        <f t="shared" si="878"/>
        <v>0</v>
      </c>
      <c r="HD303" s="576">
        <f t="shared" si="878"/>
        <v>0</v>
      </c>
      <c r="HE303" s="577">
        <f t="shared" si="878"/>
        <v>0</v>
      </c>
      <c r="HF303" s="576" t="str">
        <f t="shared" si="879"/>
        <v/>
      </c>
      <c r="HG303" s="577" t="str">
        <f t="shared" si="879"/>
        <v/>
      </c>
      <c r="HH303" s="576" t="str">
        <f t="shared" si="880"/>
        <v/>
      </c>
      <c r="HI303" s="577" t="str">
        <f t="shared" si="880"/>
        <v/>
      </c>
      <c r="HJ303" s="576">
        <f t="shared" si="881"/>
        <v>1611.5</v>
      </c>
      <c r="HK303" s="577">
        <f t="shared" si="881"/>
        <v>1791.9</v>
      </c>
      <c r="HL303" s="576">
        <f t="shared" si="882"/>
        <v>45266.3</v>
      </c>
      <c r="HM303" s="577">
        <f t="shared" si="882"/>
        <v>50024.999999999993</v>
      </c>
    </row>
    <row r="304" spans="1:221" s="26" customFormat="1" ht="15" customHeight="1">
      <c r="A304" s="594" t="s">
        <v>638</v>
      </c>
      <c r="B304" s="595" t="s">
        <v>673</v>
      </c>
      <c r="C304" s="119" t="s">
        <v>1125</v>
      </c>
      <c r="D304" s="10">
        <v>225432</v>
      </c>
      <c r="E304" s="10">
        <v>5</v>
      </c>
      <c r="F304" s="574">
        <v>2801</v>
      </c>
      <c r="G304" s="575">
        <v>2782</v>
      </c>
      <c r="H304" s="574">
        <v>4</v>
      </c>
      <c r="I304" s="600">
        <v>10</v>
      </c>
      <c r="J304" s="576">
        <f t="shared" si="815"/>
        <v>2797</v>
      </c>
      <c r="K304" s="577">
        <f t="shared" si="815"/>
        <v>2772</v>
      </c>
      <c r="L304" s="574"/>
      <c r="M304" s="575"/>
      <c r="N304" s="576">
        <f t="shared" si="816"/>
        <v>2797</v>
      </c>
      <c r="O304" s="577">
        <f t="shared" si="816"/>
        <v>2772</v>
      </c>
      <c r="P304" s="576">
        <f t="shared" si="816"/>
        <v>2797</v>
      </c>
      <c r="Q304" s="577">
        <f t="shared" si="816"/>
        <v>2772</v>
      </c>
      <c r="R304" s="574">
        <v>83</v>
      </c>
      <c r="S304" s="575">
        <v>78</v>
      </c>
      <c r="T304" s="576">
        <f t="shared" si="817"/>
        <v>83</v>
      </c>
      <c r="U304" s="577">
        <f t="shared" si="817"/>
        <v>78</v>
      </c>
      <c r="V304" s="574">
        <v>10</v>
      </c>
      <c r="W304" s="575">
        <v>8</v>
      </c>
      <c r="X304" s="576">
        <f t="shared" si="818"/>
        <v>10</v>
      </c>
      <c r="Y304" s="577">
        <f t="shared" si="818"/>
        <v>8</v>
      </c>
      <c r="Z304" s="574"/>
      <c r="AA304" s="575"/>
      <c r="AB304" s="576">
        <f t="shared" si="819"/>
        <v>0</v>
      </c>
      <c r="AC304" s="577">
        <f t="shared" si="819"/>
        <v>0</v>
      </c>
      <c r="AD304" s="576">
        <f t="shared" si="820"/>
        <v>93</v>
      </c>
      <c r="AE304" s="577">
        <f t="shared" si="820"/>
        <v>86</v>
      </c>
      <c r="AF304" s="576">
        <f t="shared" si="821"/>
        <v>93</v>
      </c>
      <c r="AG304" s="577">
        <f t="shared" si="821"/>
        <v>86</v>
      </c>
      <c r="AH304" s="574">
        <v>5.0999999999999996</v>
      </c>
      <c r="AI304" s="575">
        <v>5</v>
      </c>
      <c r="AJ304" s="576">
        <f t="shared" si="822"/>
        <v>423.29999999999995</v>
      </c>
      <c r="AK304" s="577">
        <f t="shared" si="822"/>
        <v>390</v>
      </c>
      <c r="AL304" s="574">
        <v>6.1</v>
      </c>
      <c r="AM304" s="575">
        <v>5</v>
      </c>
      <c r="AN304" s="576">
        <f t="shared" si="823"/>
        <v>61</v>
      </c>
      <c r="AO304" s="577">
        <f t="shared" si="823"/>
        <v>40</v>
      </c>
      <c r="AP304" s="574"/>
      <c r="AQ304" s="575"/>
      <c r="AR304" s="576">
        <f t="shared" si="824"/>
        <v>0</v>
      </c>
      <c r="AS304" s="577">
        <f t="shared" si="824"/>
        <v>0</v>
      </c>
      <c r="AT304" s="576">
        <f t="shared" si="825"/>
        <v>5.2075268817204297</v>
      </c>
      <c r="AU304" s="577">
        <f t="shared" si="825"/>
        <v>5</v>
      </c>
      <c r="AV304" s="576">
        <f t="shared" si="826"/>
        <v>484.29999999999995</v>
      </c>
      <c r="AW304" s="577">
        <f t="shared" si="826"/>
        <v>430</v>
      </c>
      <c r="AX304" s="574">
        <v>122.7</v>
      </c>
      <c r="AY304" s="575">
        <v>120.1</v>
      </c>
      <c r="AZ304" s="576">
        <f t="shared" si="827"/>
        <v>10184.1</v>
      </c>
      <c r="BA304" s="577">
        <f t="shared" si="827"/>
        <v>9367.7999999999993</v>
      </c>
      <c r="BB304" s="574">
        <v>131.30000000000001</v>
      </c>
      <c r="BC304" s="575">
        <v>113.1</v>
      </c>
      <c r="BD304" s="576">
        <f t="shared" si="828"/>
        <v>1313</v>
      </c>
      <c r="BE304" s="577">
        <f t="shared" si="828"/>
        <v>904.8</v>
      </c>
      <c r="BF304" s="574"/>
      <c r="BG304" s="575"/>
      <c r="BH304" s="576">
        <f t="shared" si="829"/>
        <v>0</v>
      </c>
      <c r="BI304" s="577">
        <f t="shared" si="829"/>
        <v>0</v>
      </c>
      <c r="BJ304" s="576">
        <f t="shared" si="830"/>
        <v>123.6247311827957</v>
      </c>
      <c r="BK304" s="577">
        <f t="shared" si="830"/>
        <v>119.44883720930231</v>
      </c>
      <c r="BL304" s="576">
        <f t="shared" si="831"/>
        <v>11497.1</v>
      </c>
      <c r="BM304" s="577">
        <f t="shared" si="831"/>
        <v>10272.599999999999</v>
      </c>
      <c r="BN304" s="574">
        <v>213</v>
      </c>
      <c r="BO304" s="575">
        <v>273</v>
      </c>
      <c r="BP304" s="576">
        <f t="shared" si="832"/>
        <v>213</v>
      </c>
      <c r="BQ304" s="577">
        <f t="shared" si="832"/>
        <v>273</v>
      </c>
      <c r="BR304" s="574">
        <v>45</v>
      </c>
      <c r="BS304" s="575">
        <v>38</v>
      </c>
      <c r="BT304" s="576">
        <f t="shared" si="833"/>
        <v>45</v>
      </c>
      <c r="BU304" s="577">
        <f t="shared" si="833"/>
        <v>38</v>
      </c>
      <c r="BV304" s="574"/>
      <c r="BW304" s="575"/>
      <c r="BX304" s="576">
        <f t="shared" si="834"/>
        <v>0</v>
      </c>
      <c r="BY304" s="577">
        <f t="shared" si="834"/>
        <v>0</v>
      </c>
      <c r="BZ304" s="576">
        <f t="shared" si="835"/>
        <v>258</v>
      </c>
      <c r="CA304" s="577">
        <f t="shared" si="835"/>
        <v>311</v>
      </c>
      <c r="CB304" s="576">
        <f t="shared" si="836"/>
        <v>258</v>
      </c>
      <c r="CC304" s="577">
        <f t="shared" si="836"/>
        <v>311</v>
      </c>
      <c r="CD304" s="574">
        <v>5.6</v>
      </c>
      <c r="CE304" s="575">
        <v>5.7</v>
      </c>
      <c r="CF304" s="576">
        <f t="shared" si="837"/>
        <v>1192.8</v>
      </c>
      <c r="CG304" s="577">
        <f t="shared" si="837"/>
        <v>1556.1000000000001</v>
      </c>
      <c r="CH304" s="574">
        <v>6.7</v>
      </c>
      <c r="CI304" s="575">
        <v>7.3</v>
      </c>
      <c r="CJ304" s="576">
        <f t="shared" si="838"/>
        <v>301.5</v>
      </c>
      <c r="CK304" s="577">
        <f t="shared" si="838"/>
        <v>277.39999999999998</v>
      </c>
      <c r="CL304" s="574"/>
      <c r="CM304" s="575"/>
      <c r="CN304" s="576">
        <f t="shared" si="839"/>
        <v>0</v>
      </c>
      <c r="CO304" s="577">
        <f t="shared" si="839"/>
        <v>0</v>
      </c>
      <c r="CP304" s="576">
        <f t="shared" si="840"/>
        <v>5.7918604651162786</v>
      </c>
      <c r="CQ304" s="577">
        <f t="shared" si="840"/>
        <v>5.895498392282958</v>
      </c>
      <c r="CR304" s="576">
        <f t="shared" si="841"/>
        <v>1494.3</v>
      </c>
      <c r="CS304" s="577">
        <f t="shared" si="841"/>
        <v>1833.5</v>
      </c>
      <c r="CT304" s="574">
        <v>137.5</v>
      </c>
      <c r="CU304" s="575">
        <v>136.80000000000001</v>
      </c>
      <c r="CV304" s="576">
        <f t="shared" si="842"/>
        <v>29287.5</v>
      </c>
      <c r="CW304" s="577">
        <f t="shared" si="842"/>
        <v>37346.400000000001</v>
      </c>
      <c r="CX304" s="574">
        <v>145</v>
      </c>
      <c r="CY304" s="575">
        <v>136.80000000000001</v>
      </c>
      <c r="CZ304" s="576">
        <f t="shared" si="843"/>
        <v>6525</v>
      </c>
      <c r="DA304" s="577">
        <f t="shared" si="843"/>
        <v>5198.4000000000005</v>
      </c>
      <c r="DB304" s="574"/>
      <c r="DC304" s="575"/>
      <c r="DD304" s="576">
        <f t="shared" si="844"/>
        <v>0</v>
      </c>
      <c r="DE304" s="577">
        <f t="shared" si="844"/>
        <v>0</v>
      </c>
      <c r="DF304" s="576">
        <f t="shared" si="845"/>
        <v>138.80813953488371</v>
      </c>
      <c r="DG304" s="577">
        <f t="shared" si="845"/>
        <v>136.80000000000001</v>
      </c>
      <c r="DH304" s="576">
        <f t="shared" si="846"/>
        <v>35812.5</v>
      </c>
      <c r="DI304" s="577">
        <f t="shared" si="846"/>
        <v>42544.800000000003</v>
      </c>
      <c r="DJ304" s="576">
        <f t="shared" si="847"/>
        <v>351</v>
      </c>
      <c r="DK304" s="577">
        <f t="shared" si="847"/>
        <v>397</v>
      </c>
      <c r="DL304" s="576">
        <f t="shared" si="847"/>
        <v>351</v>
      </c>
      <c r="DM304" s="577">
        <f t="shared" si="847"/>
        <v>397</v>
      </c>
      <c r="DN304" s="576">
        <f t="shared" si="848"/>
        <v>5.6370370370370368</v>
      </c>
      <c r="DO304" s="577">
        <f t="shared" si="848"/>
        <v>5.7015113350125946</v>
      </c>
      <c r="DP304" s="576">
        <f t="shared" si="849"/>
        <v>1978.6</v>
      </c>
      <c r="DQ304" s="577">
        <f t="shared" si="849"/>
        <v>2263.5</v>
      </c>
      <c r="DR304" s="576">
        <f t="shared" si="850"/>
        <v>134.78518518518518</v>
      </c>
      <c r="DS304" s="577">
        <f t="shared" si="850"/>
        <v>133.04130982367758</v>
      </c>
      <c r="DT304" s="576">
        <f t="shared" si="851"/>
        <v>47309.599999999999</v>
      </c>
      <c r="DU304" s="577">
        <f t="shared" si="851"/>
        <v>52817.4</v>
      </c>
      <c r="DV304" s="574">
        <v>1018</v>
      </c>
      <c r="DW304" s="575">
        <v>978</v>
      </c>
      <c r="DX304" s="576">
        <f t="shared" si="852"/>
        <v>1018</v>
      </c>
      <c r="DY304" s="577">
        <f t="shared" si="852"/>
        <v>978</v>
      </c>
      <c r="DZ304" s="574">
        <v>1236</v>
      </c>
      <c r="EA304" s="575">
        <v>1259</v>
      </c>
      <c r="EB304" s="576">
        <f t="shared" si="853"/>
        <v>1236</v>
      </c>
      <c r="EC304" s="577">
        <f t="shared" si="853"/>
        <v>1259</v>
      </c>
      <c r="ED304" s="574"/>
      <c r="EE304" s="575"/>
      <c r="EF304" s="576">
        <f t="shared" si="854"/>
        <v>0</v>
      </c>
      <c r="EG304" s="577">
        <f t="shared" si="854"/>
        <v>0</v>
      </c>
      <c r="EH304" s="576">
        <f t="shared" si="855"/>
        <v>2254</v>
      </c>
      <c r="EI304" s="577">
        <f t="shared" si="855"/>
        <v>2237</v>
      </c>
      <c r="EJ304" s="576">
        <f t="shared" si="856"/>
        <v>2254</v>
      </c>
      <c r="EK304" s="577">
        <f t="shared" si="856"/>
        <v>2237</v>
      </c>
      <c r="EL304" s="574">
        <v>3.6</v>
      </c>
      <c r="EM304" s="575">
        <v>3.5</v>
      </c>
      <c r="EN304" s="576">
        <f t="shared" si="857"/>
        <v>3664.8</v>
      </c>
      <c r="EO304" s="577">
        <f t="shared" si="857"/>
        <v>3423</v>
      </c>
      <c r="EP304" s="574">
        <v>3.7</v>
      </c>
      <c r="EQ304" s="575">
        <v>3.7</v>
      </c>
      <c r="ER304" s="576">
        <f t="shared" si="858"/>
        <v>4573.2</v>
      </c>
      <c r="ES304" s="577">
        <f t="shared" si="858"/>
        <v>4658.3</v>
      </c>
      <c r="ET304" s="574"/>
      <c r="EU304" s="575"/>
      <c r="EV304" s="576">
        <f t="shared" si="859"/>
        <v>0</v>
      </c>
      <c r="EW304" s="577">
        <f t="shared" si="859"/>
        <v>0</v>
      </c>
      <c r="EX304" s="576">
        <f t="shared" si="860"/>
        <v>3.6548358473824312</v>
      </c>
      <c r="EY304" s="577">
        <f t="shared" si="860"/>
        <v>3.6125614662494412</v>
      </c>
      <c r="EZ304" s="576">
        <f t="shared" si="861"/>
        <v>8238</v>
      </c>
      <c r="FA304" s="577">
        <f t="shared" si="861"/>
        <v>8081.3</v>
      </c>
      <c r="FB304" s="574">
        <v>79.900000000000006</v>
      </c>
      <c r="FC304" s="575">
        <v>77.7</v>
      </c>
      <c r="FD304" s="576">
        <f t="shared" si="862"/>
        <v>81338.200000000012</v>
      </c>
      <c r="FE304" s="577">
        <f t="shared" si="862"/>
        <v>75990.600000000006</v>
      </c>
      <c r="FF304" s="574">
        <v>68.2</v>
      </c>
      <c r="FG304" s="575">
        <v>67.8</v>
      </c>
      <c r="FH304" s="576">
        <f t="shared" si="863"/>
        <v>84295.2</v>
      </c>
      <c r="FI304" s="577">
        <f t="shared" si="863"/>
        <v>85360.2</v>
      </c>
      <c r="FJ304" s="574"/>
      <c r="FK304" s="575"/>
      <c r="FL304" s="576">
        <f t="shared" si="864"/>
        <v>0</v>
      </c>
      <c r="FM304" s="577">
        <f t="shared" si="864"/>
        <v>0</v>
      </c>
      <c r="FN304" s="576">
        <f t="shared" si="865"/>
        <v>73.484205856255556</v>
      </c>
      <c r="FO304" s="577">
        <f t="shared" si="865"/>
        <v>72.128207420652657</v>
      </c>
      <c r="FP304" s="576">
        <f t="shared" si="866"/>
        <v>165633.40000000002</v>
      </c>
      <c r="FQ304" s="577">
        <f t="shared" si="866"/>
        <v>161350.79999999999</v>
      </c>
      <c r="FR304" s="574">
        <v>192</v>
      </c>
      <c r="FS304" s="575">
        <v>138</v>
      </c>
      <c r="FT304" s="576">
        <f t="shared" si="867"/>
        <v>192</v>
      </c>
      <c r="FU304" s="577">
        <f t="shared" si="867"/>
        <v>138</v>
      </c>
      <c r="FV304" s="574">
        <v>6.2</v>
      </c>
      <c r="FW304" s="575">
        <v>6.5</v>
      </c>
      <c r="FX304" s="576">
        <f t="shared" si="868"/>
        <v>1190.4000000000001</v>
      </c>
      <c r="FY304" s="577">
        <f t="shared" si="868"/>
        <v>897</v>
      </c>
      <c r="FZ304" s="574">
        <v>69.900000000000006</v>
      </c>
      <c r="GA304" s="575">
        <v>75.8</v>
      </c>
      <c r="GB304" s="576">
        <f t="shared" si="869"/>
        <v>13420.800000000001</v>
      </c>
      <c r="GC304" s="577">
        <f t="shared" si="869"/>
        <v>10460.4</v>
      </c>
      <c r="GD304" s="576">
        <f t="shared" si="870"/>
        <v>1314</v>
      </c>
      <c r="GE304" s="577">
        <f t="shared" si="870"/>
        <v>1329</v>
      </c>
      <c r="GF304" s="576">
        <f t="shared" si="870"/>
        <v>1314</v>
      </c>
      <c r="GG304" s="577">
        <f t="shared" si="870"/>
        <v>1329</v>
      </c>
      <c r="GH304" s="576">
        <f t="shared" si="871"/>
        <v>5280.9</v>
      </c>
      <c r="GI304" s="577">
        <f t="shared" si="871"/>
        <v>5369.1</v>
      </c>
      <c r="GJ304" s="576">
        <f t="shared" si="872"/>
        <v>120809.80000000002</v>
      </c>
      <c r="GK304" s="577">
        <f t="shared" si="872"/>
        <v>122704.8</v>
      </c>
      <c r="GL304" s="576">
        <f t="shared" si="873"/>
        <v>1291</v>
      </c>
      <c r="GM304" s="577">
        <f t="shared" si="873"/>
        <v>1305</v>
      </c>
      <c r="GN304" s="576">
        <f t="shared" si="873"/>
        <v>1291</v>
      </c>
      <c r="GO304" s="577">
        <f t="shared" si="873"/>
        <v>1305</v>
      </c>
      <c r="GP304" s="576">
        <f t="shared" si="874"/>
        <v>4935.7</v>
      </c>
      <c r="GQ304" s="577">
        <f t="shared" si="874"/>
        <v>4975.7</v>
      </c>
      <c r="GR304" s="576">
        <f t="shared" si="875"/>
        <v>92133.2</v>
      </c>
      <c r="GS304" s="577">
        <f t="shared" si="875"/>
        <v>91463.4</v>
      </c>
      <c r="GT304" s="576">
        <f t="shared" si="876"/>
        <v>2605</v>
      </c>
      <c r="GU304" s="577">
        <f t="shared" si="876"/>
        <v>2634</v>
      </c>
      <c r="GV304" s="576">
        <f t="shared" si="876"/>
        <v>2605</v>
      </c>
      <c r="GW304" s="577">
        <f t="shared" si="876"/>
        <v>2634</v>
      </c>
      <c r="GX304" s="576">
        <f t="shared" si="877"/>
        <v>10216.599999999999</v>
      </c>
      <c r="GY304" s="577">
        <f t="shared" si="877"/>
        <v>10344.799999999999</v>
      </c>
      <c r="GZ304" s="576">
        <f t="shared" si="877"/>
        <v>212943</v>
      </c>
      <c r="HA304" s="577">
        <f t="shared" si="877"/>
        <v>214168.2</v>
      </c>
      <c r="HB304" s="576">
        <f t="shared" si="878"/>
        <v>0</v>
      </c>
      <c r="HC304" s="577">
        <f t="shared" si="878"/>
        <v>0</v>
      </c>
      <c r="HD304" s="576">
        <f t="shared" si="878"/>
        <v>0</v>
      </c>
      <c r="HE304" s="577">
        <f t="shared" si="878"/>
        <v>0</v>
      </c>
      <c r="HF304" s="576" t="str">
        <f t="shared" si="879"/>
        <v/>
      </c>
      <c r="HG304" s="577" t="str">
        <f t="shared" si="879"/>
        <v/>
      </c>
      <c r="HH304" s="576" t="str">
        <f t="shared" si="880"/>
        <v/>
      </c>
      <c r="HI304" s="577" t="str">
        <f t="shared" si="880"/>
        <v/>
      </c>
      <c r="HJ304" s="576">
        <f t="shared" si="881"/>
        <v>11407</v>
      </c>
      <c r="HK304" s="577">
        <f t="shared" si="881"/>
        <v>11241.8</v>
      </c>
      <c r="HL304" s="576">
        <f t="shared" si="882"/>
        <v>226363.80000000002</v>
      </c>
      <c r="HM304" s="577">
        <f t="shared" si="882"/>
        <v>224628.59999999998</v>
      </c>
    </row>
    <row r="305" spans="1:221" s="26" customFormat="1" ht="15" customHeight="1">
      <c r="A305" s="594" t="s">
        <v>638</v>
      </c>
      <c r="B305" s="605" t="s">
        <v>675</v>
      </c>
      <c r="C305" s="599"/>
      <c r="D305" s="10">
        <v>223506</v>
      </c>
      <c r="E305" s="10">
        <v>7</v>
      </c>
      <c r="F305" s="574">
        <v>475</v>
      </c>
      <c r="G305" s="575">
        <v>623</v>
      </c>
      <c r="H305" s="574">
        <v>11</v>
      </c>
      <c r="I305" s="575">
        <v>10</v>
      </c>
      <c r="J305" s="576">
        <f t="shared" si="815"/>
        <v>464</v>
      </c>
      <c r="K305" s="577">
        <f t="shared" si="815"/>
        <v>613</v>
      </c>
      <c r="L305" s="574"/>
      <c r="M305" s="575"/>
      <c r="N305" s="576">
        <f t="shared" si="816"/>
        <v>464</v>
      </c>
      <c r="O305" s="577">
        <f t="shared" si="816"/>
        <v>613</v>
      </c>
      <c r="P305" s="576">
        <f t="shared" si="816"/>
        <v>464</v>
      </c>
      <c r="Q305" s="577">
        <f t="shared" si="816"/>
        <v>613</v>
      </c>
      <c r="R305" s="574">
        <v>61</v>
      </c>
      <c r="S305" s="597">
        <v>105</v>
      </c>
      <c r="T305" s="576">
        <f t="shared" si="817"/>
        <v>61</v>
      </c>
      <c r="U305" s="577">
        <f t="shared" si="817"/>
        <v>105</v>
      </c>
      <c r="V305" s="574">
        <v>90</v>
      </c>
      <c r="W305" s="575">
        <v>119</v>
      </c>
      <c r="X305" s="576">
        <f t="shared" si="818"/>
        <v>90</v>
      </c>
      <c r="Y305" s="577">
        <f t="shared" si="818"/>
        <v>119</v>
      </c>
      <c r="Z305" s="574"/>
      <c r="AA305" s="575"/>
      <c r="AB305" s="576">
        <f t="shared" si="819"/>
        <v>0</v>
      </c>
      <c r="AC305" s="577">
        <f t="shared" si="819"/>
        <v>0</v>
      </c>
      <c r="AD305" s="576">
        <f t="shared" si="820"/>
        <v>151</v>
      </c>
      <c r="AE305" s="577">
        <f t="shared" si="820"/>
        <v>224</v>
      </c>
      <c r="AF305" s="576">
        <f t="shared" si="821"/>
        <v>151</v>
      </c>
      <c r="AG305" s="577">
        <f t="shared" si="821"/>
        <v>224</v>
      </c>
      <c r="AH305" s="574">
        <v>3.6</v>
      </c>
      <c r="AI305" s="575">
        <v>3.6</v>
      </c>
      <c r="AJ305" s="576">
        <f t="shared" si="822"/>
        <v>219.6</v>
      </c>
      <c r="AK305" s="577">
        <f t="shared" si="822"/>
        <v>378</v>
      </c>
      <c r="AL305" s="574">
        <v>3.4</v>
      </c>
      <c r="AM305" s="575">
        <v>3.6</v>
      </c>
      <c r="AN305" s="576">
        <f t="shared" si="823"/>
        <v>306</v>
      </c>
      <c r="AO305" s="577">
        <f t="shared" si="823"/>
        <v>428.40000000000003</v>
      </c>
      <c r="AP305" s="574"/>
      <c r="AQ305" s="575"/>
      <c r="AR305" s="576">
        <f t="shared" si="824"/>
        <v>0</v>
      </c>
      <c r="AS305" s="577">
        <f t="shared" si="824"/>
        <v>0</v>
      </c>
      <c r="AT305" s="576">
        <f t="shared" si="825"/>
        <v>3.4807947019867553</v>
      </c>
      <c r="AU305" s="577">
        <f t="shared" si="825"/>
        <v>3.6000000000000005</v>
      </c>
      <c r="AV305" s="576">
        <f t="shared" si="826"/>
        <v>525.6</v>
      </c>
      <c r="AW305" s="577">
        <f t="shared" si="826"/>
        <v>806.40000000000009</v>
      </c>
      <c r="AX305" s="574">
        <v>66.8</v>
      </c>
      <c r="AY305" s="575">
        <v>58.1</v>
      </c>
      <c r="AZ305" s="576">
        <f t="shared" si="827"/>
        <v>4074.7999999999997</v>
      </c>
      <c r="BA305" s="577">
        <f t="shared" si="827"/>
        <v>6100.5</v>
      </c>
      <c r="BB305" s="574">
        <v>60.4</v>
      </c>
      <c r="BC305" s="575">
        <v>55.8</v>
      </c>
      <c r="BD305" s="576">
        <f t="shared" si="828"/>
        <v>5436</v>
      </c>
      <c r="BE305" s="577">
        <f t="shared" si="828"/>
        <v>6640.2</v>
      </c>
      <c r="BF305" s="574"/>
      <c r="BG305" s="575"/>
      <c r="BH305" s="576">
        <f t="shared" si="829"/>
        <v>0</v>
      </c>
      <c r="BI305" s="577">
        <f t="shared" si="829"/>
        <v>0</v>
      </c>
      <c r="BJ305" s="576">
        <f t="shared" si="830"/>
        <v>62.985430463576151</v>
      </c>
      <c r="BK305" s="577">
        <f t="shared" si="830"/>
        <v>56.878125000000004</v>
      </c>
      <c r="BL305" s="576">
        <f t="shared" si="831"/>
        <v>9510.7999999999993</v>
      </c>
      <c r="BM305" s="577">
        <f t="shared" si="831"/>
        <v>12740.7</v>
      </c>
      <c r="BN305" s="574">
        <v>43</v>
      </c>
      <c r="BO305" s="597">
        <v>69</v>
      </c>
      <c r="BP305" s="576">
        <f t="shared" si="832"/>
        <v>43</v>
      </c>
      <c r="BQ305" s="577">
        <f t="shared" si="832"/>
        <v>69</v>
      </c>
      <c r="BR305" s="574">
        <v>70</v>
      </c>
      <c r="BS305" s="575">
        <v>63</v>
      </c>
      <c r="BT305" s="576">
        <f t="shared" si="833"/>
        <v>70</v>
      </c>
      <c r="BU305" s="577">
        <f t="shared" si="833"/>
        <v>63</v>
      </c>
      <c r="BV305" s="574"/>
      <c r="BW305" s="575"/>
      <c r="BX305" s="576">
        <f t="shared" si="834"/>
        <v>0</v>
      </c>
      <c r="BY305" s="577">
        <f t="shared" si="834"/>
        <v>0</v>
      </c>
      <c r="BZ305" s="576">
        <f t="shared" si="835"/>
        <v>113</v>
      </c>
      <c r="CA305" s="577">
        <f t="shared" si="835"/>
        <v>132</v>
      </c>
      <c r="CB305" s="576">
        <f t="shared" si="836"/>
        <v>113</v>
      </c>
      <c r="CC305" s="577">
        <f t="shared" si="836"/>
        <v>132</v>
      </c>
      <c r="CD305" s="574">
        <v>4.9000000000000004</v>
      </c>
      <c r="CE305" s="575">
        <v>5.2</v>
      </c>
      <c r="CF305" s="576">
        <f t="shared" si="837"/>
        <v>210.70000000000002</v>
      </c>
      <c r="CG305" s="577">
        <f t="shared" si="837"/>
        <v>358.8</v>
      </c>
      <c r="CH305" s="574">
        <v>4.7</v>
      </c>
      <c r="CI305" s="575">
        <v>4.9000000000000004</v>
      </c>
      <c r="CJ305" s="576">
        <f t="shared" si="838"/>
        <v>329</v>
      </c>
      <c r="CK305" s="577">
        <f t="shared" si="838"/>
        <v>308.70000000000005</v>
      </c>
      <c r="CL305" s="574"/>
      <c r="CM305" s="575"/>
      <c r="CN305" s="576">
        <f t="shared" si="839"/>
        <v>0</v>
      </c>
      <c r="CO305" s="577">
        <f t="shared" si="839"/>
        <v>0</v>
      </c>
      <c r="CP305" s="576">
        <f t="shared" si="840"/>
        <v>4.7761061946902661</v>
      </c>
      <c r="CQ305" s="577">
        <f t="shared" si="840"/>
        <v>5.0568181818181817</v>
      </c>
      <c r="CR305" s="576">
        <f t="shared" si="841"/>
        <v>539.70000000000005</v>
      </c>
      <c r="CS305" s="577">
        <f t="shared" si="841"/>
        <v>667.5</v>
      </c>
      <c r="CT305" s="574">
        <v>87.3</v>
      </c>
      <c r="CU305" s="575">
        <v>85.8</v>
      </c>
      <c r="CV305" s="576">
        <f t="shared" si="842"/>
        <v>3753.9</v>
      </c>
      <c r="CW305" s="577">
        <f t="shared" si="842"/>
        <v>5920.2</v>
      </c>
      <c r="CX305" s="574">
        <v>83.3</v>
      </c>
      <c r="CY305" s="575">
        <v>81.599999999999994</v>
      </c>
      <c r="CZ305" s="576">
        <f t="shared" si="843"/>
        <v>5831</v>
      </c>
      <c r="DA305" s="577">
        <f t="shared" si="843"/>
        <v>5140.7999999999993</v>
      </c>
      <c r="DB305" s="574"/>
      <c r="DC305" s="575"/>
      <c r="DD305" s="576">
        <f t="shared" si="844"/>
        <v>0</v>
      </c>
      <c r="DE305" s="577">
        <f t="shared" si="844"/>
        <v>0</v>
      </c>
      <c r="DF305" s="576">
        <f t="shared" si="845"/>
        <v>84.822123893805312</v>
      </c>
      <c r="DG305" s="577">
        <f t="shared" si="845"/>
        <v>83.795454545454547</v>
      </c>
      <c r="DH305" s="576">
        <f t="shared" si="846"/>
        <v>9584.9</v>
      </c>
      <c r="DI305" s="577">
        <f t="shared" si="846"/>
        <v>11061</v>
      </c>
      <c r="DJ305" s="576">
        <f t="shared" si="847"/>
        <v>264</v>
      </c>
      <c r="DK305" s="577">
        <f t="shared" si="847"/>
        <v>356</v>
      </c>
      <c r="DL305" s="576">
        <f t="shared" si="847"/>
        <v>264</v>
      </c>
      <c r="DM305" s="577">
        <f t="shared" si="847"/>
        <v>356</v>
      </c>
      <c r="DN305" s="576">
        <f t="shared" si="848"/>
        <v>4.0352272727272736</v>
      </c>
      <c r="DO305" s="577">
        <f t="shared" si="848"/>
        <v>4.1401685393258427</v>
      </c>
      <c r="DP305" s="576">
        <f t="shared" si="849"/>
        <v>1065.3000000000002</v>
      </c>
      <c r="DQ305" s="577">
        <f t="shared" si="849"/>
        <v>1473.9</v>
      </c>
      <c r="DR305" s="576">
        <f t="shared" si="850"/>
        <v>72.332196969696952</v>
      </c>
      <c r="DS305" s="577">
        <f t="shared" si="850"/>
        <v>66.85870786516854</v>
      </c>
      <c r="DT305" s="576">
        <f t="shared" si="851"/>
        <v>19095.699999999997</v>
      </c>
      <c r="DU305" s="577">
        <f t="shared" si="851"/>
        <v>23801.7</v>
      </c>
      <c r="DV305" s="574">
        <v>25</v>
      </c>
      <c r="DW305" s="575">
        <v>36</v>
      </c>
      <c r="DX305" s="576">
        <f t="shared" si="852"/>
        <v>25</v>
      </c>
      <c r="DY305" s="577">
        <f t="shared" si="852"/>
        <v>36</v>
      </c>
      <c r="DZ305" s="574">
        <v>78</v>
      </c>
      <c r="EA305" s="575">
        <v>75</v>
      </c>
      <c r="EB305" s="576">
        <f t="shared" si="853"/>
        <v>78</v>
      </c>
      <c r="EC305" s="577">
        <f t="shared" si="853"/>
        <v>75</v>
      </c>
      <c r="ED305" s="574"/>
      <c r="EE305" s="575"/>
      <c r="EF305" s="576">
        <f t="shared" si="854"/>
        <v>0</v>
      </c>
      <c r="EG305" s="577">
        <f t="shared" si="854"/>
        <v>0</v>
      </c>
      <c r="EH305" s="576">
        <f t="shared" si="855"/>
        <v>103</v>
      </c>
      <c r="EI305" s="577">
        <f t="shared" si="855"/>
        <v>111</v>
      </c>
      <c r="EJ305" s="576">
        <f t="shared" si="856"/>
        <v>103</v>
      </c>
      <c r="EK305" s="577">
        <f t="shared" si="856"/>
        <v>111</v>
      </c>
      <c r="EL305" s="574">
        <v>3.8</v>
      </c>
      <c r="EM305" s="575">
        <v>3.3</v>
      </c>
      <c r="EN305" s="576">
        <f t="shared" si="857"/>
        <v>95</v>
      </c>
      <c r="EO305" s="577">
        <f t="shared" si="857"/>
        <v>118.8</v>
      </c>
      <c r="EP305" s="574">
        <v>3.9</v>
      </c>
      <c r="EQ305" s="575">
        <v>3.4</v>
      </c>
      <c r="ER305" s="576">
        <f t="shared" si="858"/>
        <v>304.2</v>
      </c>
      <c r="ES305" s="577">
        <f t="shared" si="858"/>
        <v>255</v>
      </c>
      <c r="ET305" s="574"/>
      <c r="EU305" s="575"/>
      <c r="EV305" s="576">
        <f t="shared" si="859"/>
        <v>0</v>
      </c>
      <c r="EW305" s="577">
        <f t="shared" si="859"/>
        <v>0</v>
      </c>
      <c r="EX305" s="576">
        <f t="shared" si="860"/>
        <v>3.8757281553398055</v>
      </c>
      <c r="EY305" s="577">
        <f t="shared" si="860"/>
        <v>3.3675675675675678</v>
      </c>
      <c r="EZ305" s="576">
        <f t="shared" si="861"/>
        <v>399.2</v>
      </c>
      <c r="FA305" s="577">
        <f t="shared" si="861"/>
        <v>373.8</v>
      </c>
      <c r="FB305" s="574">
        <v>63.4</v>
      </c>
      <c r="FC305" s="575">
        <v>54.6</v>
      </c>
      <c r="FD305" s="576">
        <f t="shared" si="862"/>
        <v>1585</v>
      </c>
      <c r="FE305" s="577">
        <f t="shared" si="862"/>
        <v>1965.6000000000001</v>
      </c>
      <c r="FF305" s="574">
        <v>62.8</v>
      </c>
      <c r="FG305" s="575">
        <v>49.8</v>
      </c>
      <c r="FH305" s="576">
        <f t="shared" si="863"/>
        <v>4898.3999999999996</v>
      </c>
      <c r="FI305" s="577">
        <f t="shared" si="863"/>
        <v>3735</v>
      </c>
      <c r="FJ305" s="574"/>
      <c r="FK305" s="575"/>
      <c r="FL305" s="576">
        <f t="shared" si="864"/>
        <v>0</v>
      </c>
      <c r="FM305" s="577">
        <f t="shared" si="864"/>
        <v>0</v>
      </c>
      <c r="FN305" s="576">
        <f t="shared" si="865"/>
        <v>62.945631067961159</v>
      </c>
      <c r="FO305" s="577">
        <f t="shared" si="865"/>
        <v>51.356756756756759</v>
      </c>
      <c r="FP305" s="576">
        <f t="shared" si="866"/>
        <v>6483.4</v>
      </c>
      <c r="FQ305" s="577">
        <f t="shared" si="866"/>
        <v>5700.6</v>
      </c>
      <c r="FR305" s="574">
        <v>97</v>
      </c>
      <c r="FS305" s="597">
        <v>146</v>
      </c>
      <c r="FT305" s="576">
        <f t="shared" si="867"/>
        <v>97</v>
      </c>
      <c r="FU305" s="577">
        <f t="shared" si="867"/>
        <v>146</v>
      </c>
      <c r="FV305" s="574">
        <v>5.3</v>
      </c>
      <c r="FW305" s="575">
        <v>4.7</v>
      </c>
      <c r="FX305" s="576">
        <f t="shared" si="868"/>
        <v>514.1</v>
      </c>
      <c r="FY305" s="577">
        <f t="shared" si="868"/>
        <v>686.2</v>
      </c>
      <c r="FZ305" s="574">
        <v>60.5</v>
      </c>
      <c r="GA305" s="575">
        <v>52.6</v>
      </c>
      <c r="GB305" s="576">
        <f t="shared" si="869"/>
        <v>5868.5</v>
      </c>
      <c r="GC305" s="577">
        <f t="shared" si="869"/>
        <v>7679.6</v>
      </c>
      <c r="GD305" s="576">
        <f t="shared" si="870"/>
        <v>129</v>
      </c>
      <c r="GE305" s="577">
        <f t="shared" si="870"/>
        <v>210</v>
      </c>
      <c r="GF305" s="576">
        <f t="shared" si="870"/>
        <v>129</v>
      </c>
      <c r="GG305" s="577">
        <f t="shared" si="870"/>
        <v>210</v>
      </c>
      <c r="GH305" s="576">
        <f t="shared" si="871"/>
        <v>525.29999999999995</v>
      </c>
      <c r="GI305" s="577">
        <f t="shared" si="871"/>
        <v>855.59999999999991</v>
      </c>
      <c r="GJ305" s="576">
        <f t="shared" si="872"/>
        <v>9413.7000000000007</v>
      </c>
      <c r="GK305" s="577">
        <f t="shared" si="872"/>
        <v>13986.300000000001</v>
      </c>
      <c r="GL305" s="576">
        <f t="shared" si="873"/>
        <v>238</v>
      </c>
      <c r="GM305" s="577">
        <f t="shared" si="873"/>
        <v>257</v>
      </c>
      <c r="GN305" s="576">
        <f t="shared" si="873"/>
        <v>238</v>
      </c>
      <c r="GO305" s="577">
        <f t="shared" si="873"/>
        <v>257</v>
      </c>
      <c r="GP305" s="576">
        <f t="shared" si="874"/>
        <v>939.2</v>
      </c>
      <c r="GQ305" s="577">
        <f t="shared" si="874"/>
        <v>992.10000000000014</v>
      </c>
      <c r="GR305" s="576">
        <f t="shared" si="875"/>
        <v>16165.4</v>
      </c>
      <c r="GS305" s="577">
        <f t="shared" si="875"/>
        <v>15516</v>
      </c>
      <c r="GT305" s="576">
        <f t="shared" si="876"/>
        <v>367</v>
      </c>
      <c r="GU305" s="577">
        <f t="shared" si="876"/>
        <v>467</v>
      </c>
      <c r="GV305" s="576">
        <f t="shared" si="876"/>
        <v>367</v>
      </c>
      <c r="GW305" s="577">
        <f t="shared" si="876"/>
        <v>467</v>
      </c>
      <c r="GX305" s="576">
        <f t="shared" si="877"/>
        <v>1464.5</v>
      </c>
      <c r="GY305" s="577">
        <f t="shared" si="877"/>
        <v>1847.7</v>
      </c>
      <c r="GZ305" s="576">
        <f t="shared" si="877"/>
        <v>25579.1</v>
      </c>
      <c r="HA305" s="577">
        <f t="shared" si="877"/>
        <v>29502.300000000003</v>
      </c>
      <c r="HB305" s="576">
        <f t="shared" si="878"/>
        <v>0</v>
      </c>
      <c r="HC305" s="577">
        <f t="shared" si="878"/>
        <v>0</v>
      </c>
      <c r="HD305" s="576">
        <f t="shared" si="878"/>
        <v>0</v>
      </c>
      <c r="HE305" s="577">
        <f t="shared" si="878"/>
        <v>0</v>
      </c>
      <c r="HF305" s="576" t="str">
        <f t="shared" si="879"/>
        <v/>
      </c>
      <c r="HG305" s="577" t="str">
        <f t="shared" si="879"/>
        <v/>
      </c>
      <c r="HH305" s="576" t="str">
        <f t="shared" si="880"/>
        <v/>
      </c>
      <c r="HI305" s="577" t="str">
        <f t="shared" si="880"/>
        <v/>
      </c>
      <c r="HJ305" s="576">
        <f t="shared" si="881"/>
        <v>1978.6000000000004</v>
      </c>
      <c r="HK305" s="577">
        <f t="shared" si="881"/>
        <v>2533.9</v>
      </c>
      <c r="HL305" s="576">
        <f t="shared" si="882"/>
        <v>31447.599999999999</v>
      </c>
      <c r="HM305" s="577">
        <f t="shared" si="882"/>
        <v>37181.9</v>
      </c>
    </row>
    <row r="306" spans="1:221" s="26" customFormat="1" ht="15" customHeight="1">
      <c r="A306" s="594" t="s">
        <v>638</v>
      </c>
      <c r="B306" s="605" t="s">
        <v>676</v>
      </c>
      <c r="C306" s="599"/>
      <c r="D306" s="10">
        <v>226806</v>
      </c>
      <c r="E306" s="10">
        <v>7</v>
      </c>
      <c r="F306" s="574">
        <v>579</v>
      </c>
      <c r="G306" s="575">
        <v>530</v>
      </c>
      <c r="H306" s="574">
        <v>3</v>
      </c>
      <c r="I306" s="600">
        <v>10</v>
      </c>
      <c r="J306" s="576">
        <f t="shared" si="815"/>
        <v>576</v>
      </c>
      <c r="K306" s="577">
        <f t="shared" si="815"/>
        <v>520</v>
      </c>
      <c r="L306" s="574"/>
      <c r="M306" s="575"/>
      <c r="N306" s="576">
        <f t="shared" si="816"/>
        <v>576</v>
      </c>
      <c r="O306" s="577">
        <f t="shared" si="816"/>
        <v>520</v>
      </c>
      <c r="P306" s="576">
        <f t="shared" si="816"/>
        <v>576</v>
      </c>
      <c r="Q306" s="577">
        <f t="shared" si="816"/>
        <v>520</v>
      </c>
      <c r="R306" s="574">
        <v>45</v>
      </c>
      <c r="S306" s="575">
        <v>55</v>
      </c>
      <c r="T306" s="576">
        <f t="shared" si="817"/>
        <v>45</v>
      </c>
      <c r="U306" s="577">
        <f t="shared" si="817"/>
        <v>55</v>
      </c>
      <c r="V306" s="574">
        <v>23</v>
      </c>
      <c r="W306" s="575">
        <v>22</v>
      </c>
      <c r="X306" s="576">
        <f t="shared" si="818"/>
        <v>23</v>
      </c>
      <c r="Y306" s="577">
        <f t="shared" si="818"/>
        <v>22</v>
      </c>
      <c r="Z306" s="574"/>
      <c r="AA306" s="575"/>
      <c r="AB306" s="576">
        <f t="shared" si="819"/>
        <v>0</v>
      </c>
      <c r="AC306" s="577">
        <f t="shared" si="819"/>
        <v>0</v>
      </c>
      <c r="AD306" s="576">
        <f t="shared" si="820"/>
        <v>68</v>
      </c>
      <c r="AE306" s="577">
        <f t="shared" si="820"/>
        <v>77</v>
      </c>
      <c r="AF306" s="576">
        <f t="shared" si="821"/>
        <v>68</v>
      </c>
      <c r="AG306" s="577">
        <f t="shared" si="821"/>
        <v>77</v>
      </c>
      <c r="AH306" s="574">
        <v>4</v>
      </c>
      <c r="AI306" s="575">
        <v>3.3</v>
      </c>
      <c r="AJ306" s="576">
        <f t="shared" si="822"/>
        <v>180</v>
      </c>
      <c r="AK306" s="577">
        <f t="shared" si="822"/>
        <v>181.5</v>
      </c>
      <c r="AL306" s="574">
        <v>3.6</v>
      </c>
      <c r="AM306" s="575">
        <v>3.3</v>
      </c>
      <c r="AN306" s="576">
        <f t="shared" si="823"/>
        <v>82.8</v>
      </c>
      <c r="AO306" s="577">
        <f t="shared" si="823"/>
        <v>72.599999999999994</v>
      </c>
      <c r="AP306" s="574"/>
      <c r="AQ306" s="575"/>
      <c r="AR306" s="576">
        <f t="shared" si="824"/>
        <v>0</v>
      </c>
      <c r="AS306" s="577">
        <f t="shared" si="824"/>
        <v>0</v>
      </c>
      <c r="AT306" s="576">
        <f t="shared" si="825"/>
        <v>3.8647058823529412</v>
      </c>
      <c r="AU306" s="577">
        <f t="shared" si="825"/>
        <v>3.3</v>
      </c>
      <c r="AV306" s="576">
        <f t="shared" si="826"/>
        <v>262.8</v>
      </c>
      <c r="AW306" s="577">
        <f t="shared" si="826"/>
        <v>254.1</v>
      </c>
      <c r="AX306" s="574">
        <v>68.400000000000006</v>
      </c>
      <c r="AY306" s="575">
        <v>65.3</v>
      </c>
      <c r="AZ306" s="576">
        <f t="shared" si="827"/>
        <v>3078.0000000000005</v>
      </c>
      <c r="BA306" s="577">
        <f t="shared" si="827"/>
        <v>3591.5</v>
      </c>
      <c r="BB306" s="574">
        <v>68.3</v>
      </c>
      <c r="BC306" s="575">
        <v>63.5</v>
      </c>
      <c r="BD306" s="576">
        <f t="shared" si="828"/>
        <v>1570.8999999999999</v>
      </c>
      <c r="BE306" s="577">
        <f t="shared" si="828"/>
        <v>1397</v>
      </c>
      <c r="BF306" s="574"/>
      <c r="BG306" s="575"/>
      <c r="BH306" s="576">
        <f t="shared" si="829"/>
        <v>0</v>
      </c>
      <c r="BI306" s="577">
        <f t="shared" si="829"/>
        <v>0</v>
      </c>
      <c r="BJ306" s="576">
        <f t="shared" si="830"/>
        <v>68.366176470588243</v>
      </c>
      <c r="BK306" s="577">
        <f t="shared" si="830"/>
        <v>64.785714285714292</v>
      </c>
      <c r="BL306" s="576">
        <f t="shared" si="831"/>
        <v>4648.9000000000005</v>
      </c>
      <c r="BM306" s="577">
        <f t="shared" si="831"/>
        <v>4988.5000000000009</v>
      </c>
      <c r="BN306" s="574">
        <v>135</v>
      </c>
      <c r="BO306" s="575">
        <v>102</v>
      </c>
      <c r="BP306" s="576">
        <f t="shared" si="832"/>
        <v>135</v>
      </c>
      <c r="BQ306" s="577">
        <f t="shared" si="832"/>
        <v>102</v>
      </c>
      <c r="BR306" s="574">
        <v>58</v>
      </c>
      <c r="BS306" s="575">
        <v>61</v>
      </c>
      <c r="BT306" s="576">
        <f t="shared" si="833"/>
        <v>58</v>
      </c>
      <c r="BU306" s="577">
        <f t="shared" si="833"/>
        <v>61</v>
      </c>
      <c r="BV306" s="574"/>
      <c r="BW306" s="575"/>
      <c r="BX306" s="576">
        <f t="shared" si="834"/>
        <v>0</v>
      </c>
      <c r="BY306" s="577">
        <f t="shared" si="834"/>
        <v>0</v>
      </c>
      <c r="BZ306" s="576">
        <f t="shared" si="835"/>
        <v>193</v>
      </c>
      <c r="CA306" s="577">
        <f t="shared" si="835"/>
        <v>163</v>
      </c>
      <c r="CB306" s="576">
        <f t="shared" si="836"/>
        <v>193</v>
      </c>
      <c r="CC306" s="577">
        <f t="shared" si="836"/>
        <v>163</v>
      </c>
      <c r="CD306" s="574">
        <v>4</v>
      </c>
      <c r="CE306" s="575">
        <v>4</v>
      </c>
      <c r="CF306" s="576">
        <f t="shared" si="837"/>
        <v>540</v>
      </c>
      <c r="CG306" s="577">
        <f t="shared" si="837"/>
        <v>408</v>
      </c>
      <c r="CH306" s="574">
        <v>4.4000000000000004</v>
      </c>
      <c r="CI306" s="575">
        <v>4.7</v>
      </c>
      <c r="CJ306" s="576">
        <f t="shared" si="838"/>
        <v>255.20000000000002</v>
      </c>
      <c r="CK306" s="577">
        <f t="shared" si="838"/>
        <v>286.7</v>
      </c>
      <c r="CL306" s="574"/>
      <c r="CM306" s="575"/>
      <c r="CN306" s="576">
        <f t="shared" si="839"/>
        <v>0</v>
      </c>
      <c r="CO306" s="577">
        <f t="shared" si="839"/>
        <v>0</v>
      </c>
      <c r="CP306" s="576">
        <f t="shared" si="840"/>
        <v>4.1202072538860106</v>
      </c>
      <c r="CQ306" s="577">
        <f t="shared" si="840"/>
        <v>4.2619631901840496</v>
      </c>
      <c r="CR306" s="576">
        <f t="shared" si="841"/>
        <v>795.2</v>
      </c>
      <c r="CS306" s="577">
        <f t="shared" si="841"/>
        <v>694.7</v>
      </c>
      <c r="CT306" s="574">
        <v>81.099999999999994</v>
      </c>
      <c r="CU306" s="575">
        <v>82.4</v>
      </c>
      <c r="CV306" s="576">
        <f t="shared" si="842"/>
        <v>10948.5</v>
      </c>
      <c r="CW306" s="577">
        <f t="shared" si="842"/>
        <v>8404.8000000000011</v>
      </c>
      <c r="CX306" s="574">
        <v>81.7</v>
      </c>
      <c r="CY306" s="575">
        <v>84.8</v>
      </c>
      <c r="CZ306" s="576">
        <f t="shared" si="843"/>
        <v>4738.6000000000004</v>
      </c>
      <c r="DA306" s="577">
        <f t="shared" si="843"/>
        <v>5172.8</v>
      </c>
      <c r="DB306" s="574"/>
      <c r="DC306" s="575"/>
      <c r="DD306" s="576">
        <f t="shared" si="844"/>
        <v>0</v>
      </c>
      <c r="DE306" s="577">
        <f t="shared" si="844"/>
        <v>0</v>
      </c>
      <c r="DF306" s="576">
        <f t="shared" si="845"/>
        <v>81.28031088082902</v>
      </c>
      <c r="DG306" s="577">
        <f t="shared" si="845"/>
        <v>83.298159509202463</v>
      </c>
      <c r="DH306" s="576">
        <f t="shared" si="846"/>
        <v>15687.1</v>
      </c>
      <c r="DI306" s="577">
        <f t="shared" si="846"/>
        <v>13577.600000000002</v>
      </c>
      <c r="DJ306" s="576">
        <f t="shared" si="847"/>
        <v>261</v>
      </c>
      <c r="DK306" s="577">
        <f t="shared" si="847"/>
        <v>240</v>
      </c>
      <c r="DL306" s="576">
        <f t="shared" si="847"/>
        <v>261</v>
      </c>
      <c r="DM306" s="577">
        <f t="shared" si="847"/>
        <v>240</v>
      </c>
      <c r="DN306" s="576">
        <f t="shared" si="848"/>
        <v>4.0536398467432946</v>
      </c>
      <c r="DO306" s="577">
        <f t="shared" si="848"/>
        <v>3.9533333333333336</v>
      </c>
      <c r="DP306" s="576">
        <f t="shared" si="849"/>
        <v>1058</v>
      </c>
      <c r="DQ306" s="577">
        <f t="shared" si="849"/>
        <v>948.80000000000007</v>
      </c>
      <c r="DR306" s="576">
        <f t="shared" si="850"/>
        <v>77.915708812260533</v>
      </c>
      <c r="DS306" s="577">
        <f t="shared" si="850"/>
        <v>77.358750000000015</v>
      </c>
      <c r="DT306" s="576">
        <f t="shared" si="851"/>
        <v>20336</v>
      </c>
      <c r="DU306" s="577">
        <f t="shared" si="851"/>
        <v>18566.100000000002</v>
      </c>
      <c r="DV306" s="574">
        <v>72</v>
      </c>
      <c r="DW306" s="575">
        <v>62</v>
      </c>
      <c r="DX306" s="576">
        <f t="shared" si="852"/>
        <v>72</v>
      </c>
      <c r="DY306" s="577">
        <f t="shared" si="852"/>
        <v>62</v>
      </c>
      <c r="DZ306" s="574">
        <v>93</v>
      </c>
      <c r="EA306" s="575">
        <v>88</v>
      </c>
      <c r="EB306" s="576">
        <f t="shared" si="853"/>
        <v>93</v>
      </c>
      <c r="EC306" s="577">
        <f t="shared" si="853"/>
        <v>88</v>
      </c>
      <c r="ED306" s="574"/>
      <c r="EE306" s="575"/>
      <c r="EF306" s="576">
        <f t="shared" si="854"/>
        <v>0</v>
      </c>
      <c r="EG306" s="577">
        <f t="shared" si="854"/>
        <v>0</v>
      </c>
      <c r="EH306" s="576">
        <f t="shared" si="855"/>
        <v>165</v>
      </c>
      <c r="EI306" s="577">
        <f t="shared" si="855"/>
        <v>150</v>
      </c>
      <c r="EJ306" s="576">
        <f t="shared" si="856"/>
        <v>165</v>
      </c>
      <c r="EK306" s="577">
        <f t="shared" si="856"/>
        <v>150</v>
      </c>
      <c r="EL306" s="574">
        <v>3</v>
      </c>
      <c r="EM306" s="575">
        <v>2.7</v>
      </c>
      <c r="EN306" s="576">
        <f t="shared" si="857"/>
        <v>216</v>
      </c>
      <c r="EO306" s="577">
        <f t="shared" si="857"/>
        <v>167.4</v>
      </c>
      <c r="EP306" s="574">
        <v>2.8</v>
      </c>
      <c r="EQ306" s="575">
        <v>3.5</v>
      </c>
      <c r="ER306" s="576">
        <f t="shared" si="858"/>
        <v>260.39999999999998</v>
      </c>
      <c r="ES306" s="577">
        <f t="shared" si="858"/>
        <v>308</v>
      </c>
      <c r="ET306" s="574"/>
      <c r="EU306" s="575"/>
      <c r="EV306" s="576">
        <f t="shared" si="859"/>
        <v>0</v>
      </c>
      <c r="EW306" s="577">
        <f t="shared" si="859"/>
        <v>0</v>
      </c>
      <c r="EX306" s="576">
        <f t="shared" si="860"/>
        <v>2.8872727272727272</v>
      </c>
      <c r="EY306" s="577">
        <f t="shared" si="860"/>
        <v>3.1693333333333333</v>
      </c>
      <c r="EZ306" s="576">
        <f t="shared" si="861"/>
        <v>476.4</v>
      </c>
      <c r="FA306" s="577">
        <f t="shared" si="861"/>
        <v>475.4</v>
      </c>
      <c r="FB306" s="574">
        <v>60</v>
      </c>
      <c r="FC306" s="575">
        <v>60.2</v>
      </c>
      <c r="FD306" s="576">
        <f t="shared" si="862"/>
        <v>4320</v>
      </c>
      <c r="FE306" s="577">
        <f t="shared" si="862"/>
        <v>3732.4</v>
      </c>
      <c r="FF306" s="574">
        <v>46</v>
      </c>
      <c r="FG306" s="575">
        <v>54.4</v>
      </c>
      <c r="FH306" s="576">
        <f t="shared" si="863"/>
        <v>4278</v>
      </c>
      <c r="FI306" s="577">
        <f t="shared" si="863"/>
        <v>4787.2</v>
      </c>
      <c r="FJ306" s="574"/>
      <c r="FK306" s="575"/>
      <c r="FL306" s="576">
        <f t="shared" si="864"/>
        <v>0</v>
      </c>
      <c r="FM306" s="577">
        <f t="shared" si="864"/>
        <v>0</v>
      </c>
      <c r="FN306" s="576">
        <f t="shared" si="865"/>
        <v>52.109090909090909</v>
      </c>
      <c r="FO306" s="577">
        <f t="shared" si="865"/>
        <v>56.797333333333334</v>
      </c>
      <c r="FP306" s="576">
        <f t="shared" si="866"/>
        <v>8598</v>
      </c>
      <c r="FQ306" s="577">
        <f t="shared" si="866"/>
        <v>8519.6</v>
      </c>
      <c r="FR306" s="574">
        <v>150</v>
      </c>
      <c r="FS306" s="575">
        <v>130</v>
      </c>
      <c r="FT306" s="576">
        <f t="shared" si="867"/>
        <v>150</v>
      </c>
      <c r="FU306" s="577">
        <f t="shared" si="867"/>
        <v>130</v>
      </c>
      <c r="FV306" s="574">
        <v>4.3</v>
      </c>
      <c r="FW306" s="575">
        <v>4.5</v>
      </c>
      <c r="FX306" s="576">
        <f t="shared" si="868"/>
        <v>645</v>
      </c>
      <c r="FY306" s="577">
        <f t="shared" si="868"/>
        <v>585</v>
      </c>
      <c r="FZ306" s="574">
        <v>59.4</v>
      </c>
      <c r="GA306" s="575">
        <v>47.4</v>
      </c>
      <c r="GB306" s="576">
        <f t="shared" si="869"/>
        <v>8910</v>
      </c>
      <c r="GC306" s="577">
        <f t="shared" si="869"/>
        <v>6162</v>
      </c>
      <c r="GD306" s="576">
        <f t="shared" si="870"/>
        <v>252</v>
      </c>
      <c r="GE306" s="577">
        <f t="shared" si="870"/>
        <v>219</v>
      </c>
      <c r="GF306" s="576">
        <f t="shared" si="870"/>
        <v>252</v>
      </c>
      <c r="GG306" s="577">
        <f t="shared" si="870"/>
        <v>219</v>
      </c>
      <c r="GH306" s="576">
        <f t="shared" si="871"/>
        <v>936</v>
      </c>
      <c r="GI306" s="577">
        <f t="shared" si="871"/>
        <v>756.9</v>
      </c>
      <c r="GJ306" s="576">
        <f t="shared" si="872"/>
        <v>18346.5</v>
      </c>
      <c r="GK306" s="577">
        <f t="shared" si="872"/>
        <v>15728.7</v>
      </c>
      <c r="GL306" s="576">
        <f t="shared" si="873"/>
        <v>174</v>
      </c>
      <c r="GM306" s="577">
        <f t="shared" si="873"/>
        <v>171</v>
      </c>
      <c r="GN306" s="576">
        <f t="shared" si="873"/>
        <v>174</v>
      </c>
      <c r="GO306" s="577">
        <f t="shared" si="873"/>
        <v>171</v>
      </c>
      <c r="GP306" s="576">
        <f t="shared" si="874"/>
        <v>598.4</v>
      </c>
      <c r="GQ306" s="577">
        <f t="shared" si="874"/>
        <v>667.3</v>
      </c>
      <c r="GR306" s="576">
        <f t="shared" si="875"/>
        <v>10587.5</v>
      </c>
      <c r="GS306" s="577">
        <f t="shared" si="875"/>
        <v>11357</v>
      </c>
      <c r="GT306" s="576">
        <f t="shared" si="876"/>
        <v>426</v>
      </c>
      <c r="GU306" s="577">
        <f t="shared" si="876"/>
        <v>390</v>
      </c>
      <c r="GV306" s="576">
        <f t="shared" si="876"/>
        <v>426</v>
      </c>
      <c r="GW306" s="577">
        <f t="shared" si="876"/>
        <v>390</v>
      </c>
      <c r="GX306" s="576">
        <f t="shared" si="877"/>
        <v>1534.4</v>
      </c>
      <c r="GY306" s="577">
        <f t="shared" si="877"/>
        <v>1424.1999999999998</v>
      </c>
      <c r="GZ306" s="576">
        <f t="shared" si="877"/>
        <v>28934</v>
      </c>
      <c r="HA306" s="577">
        <f t="shared" si="877"/>
        <v>27085.7</v>
      </c>
      <c r="HB306" s="576">
        <f t="shared" si="878"/>
        <v>0</v>
      </c>
      <c r="HC306" s="577">
        <f t="shared" si="878"/>
        <v>0</v>
      </c>
      <c r="HD306" s="576">
        <f t="shared" si="878"/>
        <v>0</v>
      </c>
      <c r="HE306" s="577">
        <f t="shared" si="878"/>
        <v>0</v>
      </c>
      <c r="HF306" s="576" t="str">
        <f t="shared" si="879"/>
        <v/>
      </c>
      <c r="HG306" s="577" t="str">
        <f t="shared" si="879"/>
        <v/>
      </c>
      <c r="HH306" s="576" t="str">
        <f t="shared" si="880"/>
        <v/>
      </c>
      <c r="HI306" s="577" t="str">
        <f t="shared" si="880"/>
        <v/>
      </c>
      <c r="HJ306" s="576">
        <f t="shared" si="881"/>
        <v>2179.4</v>
      </c>
      <c r="HK306" s="577">
        <f t="shared" si="881"/>
        <v>2009.2</v>
      </c>
      <c r="HL306" s="576">
        <f t="shared" si="882"/>
        <v>37844</v>
      </c>
      <c r="HM306" s="577">
        <f t="shared" si="882"/>
        <v>33247.700000000004</v>
      </c>
    </row>
    <row r="307" spans="1:221" s="26" customFormat="1" ht="15" customHeight="1">
      <c r="A307" s="594" t="s">
        <v>638</v>
      </c>
      <c r="B307" s="605" t="s">
        <v>677</v>
      </c>
      <c r="C307" s="599"/>
      <c r="D307" s="10">
        <v>409315</v>
      </c>
      <c r="E307" s="118">
        <v>7</v>
      </c>
      <c r="F307" s="574">
        <v>3680</v>
      </c>
      <c r="G307" s="575">
        <v>4183</v>
      </c>
      <c r="H307" s="574">
        <v>21</v>
      </c>
      <c r="I307" s="575">
        <v>21</v>
      </c>
      <c r="J307" s="576">
        <f t="shared" si="815"/>
        <v>3659</v>
      </c>
      <c r="K307" s="577">
        <f t="shared" si="815"/>
        <v>4162</v>
      </c>
      <c r="L307" s="574"/>
      <c r="M307" s="575"/>
      <c r="N307" s="576">
        <f t="shared" si="816"/>
        <v>3659</v>
      </c>
      <c r="O307" s="577">
        <f t="shared" si="816"/>
        <v>4162</v>
      </c>
      <c r="P307" s="576">
        <f t="shared" si="816"/>
        <v>3659</v>
      </c>
      <c r="Q307" s="577">
        <f t="shared" si="816"/>
        <v>4162</v>
      </c>
      <c r="R307" s="574">
        <v>398</v>
      </c>
      <c r="S307" s="575">
        <v>450</v>
      </c>
      <c r="T307" s="576">
        <f t="shared" si="817"/>
        <v>398</v>
      </c>
      <c r="U307" s="577">
        <f t="shared" si="817"/>
        <v>450</v>
      </c>
      <c r="V307" s="574">
        <v>493</v>
      </c>
      <c r="W307" s="575">
        <v>632</v>
      </c>
      <c r="X307" s="576">
        <f t="shared" si="818"/>
        <v>493</v>
      </c>
      <c r="Y307" s="577">
        <f t="shared" si="818"/>
        <v>632</v>
      </c>
      <c r="Z307" s="574"/>
      <c r="AA307" s="575"/>
      <c r="AB307" s="576">
        <f t="shared" si="819"/>
        <v>0</v>
      </c>
      <c r="AC307" s="577">
        <f t="shared" si="819"/>
        <v>0</v>
      </c>
      <c r="AD307" s="576">
        <f t="shared" si="820"/>
        <v>891</v>
      </c>
      <c r="AE307" s="577">
        <f t="shared" si="820"/>
        <v>1082</v>
      </c>
      <c r="AF307" s="576">
        <f t="shared" si="821"/>
        <v>891</v>
      </c>
      <c r="AG307" s="577">
        <f t="shared" si="821"/>
        <v>1082</v>
      </c>
      <c r="AH307" s="574">
        <v>3.9</v>
      </c>
      <c r="AI307" s="575">
        <v>3.8</v>
      </c>
      <c r="AJ307" s="576">
        <f t="shared" si="822"/>
        <v>1552.2</v>
      </c>
      <c r="AK307" s="577">
        <f t="shared" si="822"/>
        <v>1710</v>
      </c>
      <c r="AL307" s="574">
        <v>2.9</v>
      </c>
      <c r="AM307" s="575">
        <v>2.7</v>
      </c>
      <c r="AN307" s="576">
        <f t="shared" si="823"/>
        <v>1429.7</v>
      </c>
      <c r="AO307" s="577">
        <f t="shared" si="823"/>
        <v>1706.4</v>
      </c>
      <c r="AP307" s="574"/>
      <c r="AQ307" s="575"/>
      <c r="AR307" s="576">
        <f t="shared" si="824"/>
        <v>0</v>
      </c>
      <c r="AS307" s="577">
        <f t="shared" si="824"/>
        <v>0</v>
      </c>
      <c r="AT307" s="576">
        <f t="shared" si="825"/>
        <v>3.3466891133557803</v>
      </c>
      <c r="AU307" s="577">
        <f t="shared" si="825"/>
        <v>3.1574861367837341</v>
      </c>
      <c r="AV307" s="576">
        <f t="shared" si="826"/>
        <v>2981.9</v>
      </c>
      <c r="AW307" s="577">
        <f t="shared" si="826"/>
        <v>3416.4000000000005</v>
      </c>
      <c r="AX307" s="574">
        <v>76.599999999999994</v>
      </c>
      <c r="AY307" s="575">
        <v>72.8</v>
      </c>
      <c r="AZ307" s="576">
        <f t="shared" si="827"/>
        <v>30486.799999999999</v>
      </c>
      <c r="BA307" s="577">
        <f t="shared" si="827"/>
        <v>32760</v>
      </c>
      <c r="BB307" s="574">
        <v>42.8</v>
      </c>
      <c r="BC307" s="575">
        <v>40</v>
      </c>
      <c r="BD307" s="576">
        <f t="shared" si="828"/>
        <v>21100.399999999998</v>
      </c>
      <c r="BE307" s="577">
        <f t="shared" si="828"/>
        <v>25280</v>
      </c>
      <c r="BF307" s="574"/>
      <c r="BG307" s="575"/>
      <c r="BH307" s="576">
        <f t="shared" si="829"/>
        <v>0</v>
      </c>
      <c r="BI307" s="577">
        <f t="shared" si="829"/>
        <v>0</v>
      </c>
      <c r="BJ307" s="576">
        <f t="shared" si="830"/>
        <v>57.898092031425364</v>
      </c>
      <c r="BK307" s="577">
        <f t="shared" si="830"/>
        <v>53.641404805914974</v>
      </c>
      <c r="BL307" s="576">
        <f t="shared" si="831"/>
        <v>51587.199999999997</v>
      </c>
      <c r="BM307" s="577">
        <f t="shared" si="831"/>
        <v>58040</v>
      </c>
      <c r="BN307" s="574">
        <v>586</v>
      </c>
      <c r="BO307" s="575">
        <v>606</v>
      </c>
      <c r="BP307" s="576">
        <f t="shared" si="832"/>
        <v>586</v>
      </c>
      <c r="BQ307" s="577">
        <f t="shared" si="832"/>
        <v>606</v>
      </c>
      <c r="BR307" s="574">
        <v>333</v>
      </c>
      <c r="BS307" s="575">
        <v>459</v>
      </c>
      <c r="BT307" s="576">
        <f t="shared" si="833"/>
        <v>333</v>
      </c>
      <c r="BU307" s="577">
        <f t="shared" si="833"/>
        <v>459</v>
      </c>
      <c r="BV307" s="574"/>
      <c r="BW307" s="575"/>
      <c r="BX307" s="576">
        <f t="shared" si="834"/>
        <v>0</v>
      </c>
      <c r="BY307" s="577">
        <f t="shared" si="834"/>
        <v>0</v>
      </c>
      <c r="BZ307" s="576">
        <f t="shared" si="835"/>
        <v>919</v>
      </c>
      <c r="CA307" s="577">
        <f t="shared" si="835"/>
        <v>1065</v>
      </c>
      <c r="CB307" s="576">
        <f t="shared" si="836"/>
        <v>919</v>
      </c>
      <c r="CC307" s="577">
        <f t="shared" si="836"/>
        <v>1065</v>
      </c>
      <c r="CD307" s="574">
        <v>4.7</v>
      </c>
      <c r="CE307" s="575">
        <v>4.3</v>
      </c>
      <c r="CF307" s="576">
        <f t="shared" si="837"/>
        <v>2754.2000000000003</v>
      </c>
      <c r="CG307" s="577">
        <f t="shared" si="837"/>
        <v>2605.7999999999997</v>
      </c>
      <c r="CH307" s="574">
        <v>4.8</v>
      </c>
      <c r="CI307" s="575">
        <v>4.4000000000000004</v>
      </c>
      <c r="CJ307" s="576">
        <f t="shared" si="838"/>
        <v>1598.3999999999999</v>
      </c>
      <c r="CK307" s="577">
        <f t="shared" si="838"/>
        <v>2019.6000000000001</v>
      </c>
      <c r="CL307" s="574"/>
      <c r="CM307" s="575"/>
      <c r="CN307" s="576">
        <f t="shared" si="839"/>
        <v>0</v>
      </c>
      <c r="CO307" s="577">
        <f t="shared" si="839"/>
        <v>0</v>
      </c>
      <c r="CP307" s="576">
        <f t="shared" si="840"/>
        <v>4.7362350380848754</v>
      </c>
      <c r="CQ307" s="577">
        <f t="shared" si="840"/>
        <v>4.3430985915492952</v>
      </c>
      <c r="CR307" s="576">
        <f t="shared" si="841"/>
        <v>4352.6000000000004</v>
      </c>
      <c r="CS307" s="577">
        <f t="shared" si="841"/>
        <v>4625.3999999999996</v>
      </c>
      <c r="CT307" s="574">
        <v>88.6</v>
      </c>
      <c r="CU307" s="575">
        <v>83.6</v>
      </c>
      <c r="CV307" s="576">
        <f t="shared" si="842"/>
        <v>51919.6</v>
      </c>
      <c r="CW307" s="577">
        <f t="shared" si="842"/>
        <v>50661.599999999999</v>
      </c>
      <c r="CX307" s="574">
        <v>84.3</v>
      </c>
      <c r="CY307" s="575">
        <v>81.3</v>
      </c>
      <c r="CZ307" s="576">
        <f t="shared" si="843"/>
        <v>28071.899999999998</v>
      </c>
      <c r="DA307" s="577">
        <f t="shared" si="843"/>
        <v>37316.699999999997</v>
      </c>
      <c r="DB307" s="574"/>
      <c r="DC307" s="575"/>
      <c r="DD307" s="576">
        <f t="shared" si="844"/>
        <v>0</v>
      </c>
      <c r="DE307" s="577">
        <f t="shared" si="844"/>
        <v>0</v>
      </c>
      <c r="DF307" s="576">
        <f t="shared" si="845"/>
        <v>87.041893362350379</v>
      </c>
      <c r="DG307" s="577">
        <f t="shared" si="845"/>
        <v>82.608732394366186</v>
      </c>
      <c r="DH307" s="576">
        <f t="shared" si="846"/>
        <v>79991.5</v>
      </c>
      <c r="DI307" s="577">
        <f t="shared" si="846"/>
        <v>87978.299999999988</v>
      </c>
      <c r="DJ307" s="576">
        <f t="shared" si="847"/>
        <v>1810</v>
      </c>
      <c r="DK307" s="577">
        <f t="shared" si="847"/>
        <v>2147</v>
      </c>
      <c r="DL307" s="576">
        <f t="shared" si="847"/>
        <v>1810</v>
      </c>
      <c r="DM307" s="577">
        <f t="shared" si="847"/>
        <v>2147</v>
      </c>
      <c r="DN307" s="576">
        <f t="shared" si="848"/>
        <v>4.0522099447513815</v>
      </c>
      <c r="DO307" s="577">
        <f t="shared" si="848"/>
        <v>3.7455985095482069</v>
      </c>
      <c r="DP307" s="576">
        <f t="shared" si="849"/>
        <v>7334.5000000000009</v>
      </c>
      <c r="DQ307" s="577">
        <f t="shared" si="849"/>
        <v>8041.8</v>
      </c>
      <c r="DR307" s="576">
        <f t="shared" si="850"/>
        <v>72.695414364640897</v>
      </c>
      <c r="DS307" s="577">
        <f t="shared" si="850"/>
        <v>68.010386585933858</v>
      </c>
      <c r="DT307" s="576">
        <f t="shared" si="851"/>
        <v>131578.70000000001</v>
      </c>
      <c r="DU307" s="577">
        <f t="shared" si="851"/>
        <v>146018.29999999999</v>
      </c>
      <c r="DV307" s="574">
        <v>234</v>
      </c>
      <c r="DW307" s="575">
        <v>246</v>
      </c>
      <c r="DX307" s="576">
        <f t="shared" si="852"/>
        <v>234</v>
      </c>
      <c r="DY307" s="577">
        <f t="shared" si="852"/>
        <v>246</v>
      </c>
      <c r="DZ307" s="574">
        <v>345</v>
      </c>
      <c r="EA307" s="575">
        <v>355</v>
      </c>
      <c r="EB307" s="576">
        <f t="shared" si="853"/>
        <v>345</v>
      </c>
      <c r="EC307" s="577">
        <f t="shared" si="853"/>
        <v>355</v>
      </c>
      <c r="ED307" s="574"/>
      <c r="EE307" s="575"/>
      <c r="EF307" s="576">
        <f t="shared" si="854"/>
        <v>0</v>
      </c>
      <c r="EG307" s="577">
        <f t="shared" si="854"/>
        <v>0</v>
      </c>
      <c r="EH307" s="576">
        <f t="shared" si="855"/>
        <v>579</v>
      </c>
      <c r="EI307" s="577">
        <f t="shared" si="855"/>
        <v>601</v>
      </c>
      <c r="EJ307" s="576">
        <f t="shared" si="856"/>
        <v>579</v>
      </c>
      <c r="EK307" s="577">
        <f t="shared" si="856"/>
        <v>601</v>
      </c>
      <c r="EL307" s="574">
        <v>3.7</v>
      </c>
      <c r="EM307" s="575">
        <v>3.9</v>
      </c>
      <c r="EN307" s="576">
        <f t="shared" si="857"/>
        <v>865.80000000000007</v>
      </c>
      <c r="EO307" s="577">
        <f t="shared" si="857"/>
        <v>959.4</v>
      </c>
      <c r="EP307" s="574">
        <v>4</v>
      </c>
      <c r="EQ307" s="575">
        <v>3.9</v>
      </c>
      <c r="ER307" s="576">
        <f t="shared" si="858"/>
        <v>1380</v>
      </c>
      <c r="ES307" s="577">
        <f t="shared" si="858"/>
        <v>1384.5</v>
      </c>
      <c r="ET307" s="574"/>
      <c r="EU307" s="575"/>
      <c r="EV307" s="576">
        <f t="shared" si="859"/>
        <v>0</v>
      </c>
      <c r="EW307" s="577">
        <f t="shared" si="859"/>
        <v>0</v>
      </c>
      <c r="EX307" s="576">
        <f t="shared" si="860"/>
        <v>3.8787564766839382</v>
      </c>
      <c r="EY307" s="577">
        <f t="shared" si="860"/>
        <v>3.9000000000000004</v>
      </c>
      <c r="EZ307" s="576">
        <f t="shared" si="861"/>
        <v>2245.8000000000002</v>
      </c>
      <c r="FA307" s="577">
        <f t="shared" si="861"/>
        <v>2343.9</v>
      </c>
      <c r="FB307" s="574">
        <v>64</v>
      </c>
      <c r="FC307" s="575">
        <v>69.3</v>
      </c>
      <c r="FD307" s="576">
        <f t="shared" si="862"/>
        <v>14976</v>
      </c>
      <c r="FE307" s="577">
        <f t="shared" si="862"/>
        <v>17047.8</v>
      </c>
      <c r="FF307" s="574">
        <v>62</v>
      </c>
      <c r="FG307" s="575">
        <v>60.5</v>
      </c>
      <c r="FH307" s="576">
        <f t="shared" si="863"/>
        <v>21390</v>
      </c>
      <c r="FI307" s="577">
        <f t="shared" si="863"/>
        <v>21477.5</v>
      </c>
      <c r="FJ307" s="574"/>
      <c r="FK307" s="575"/>
      <c r="FL307" s="576">
        <f t="shared" si="864"/>
        <v>0</v>
      </c>
      <c r="FM307" s="577">
        <f t="shared" si="864"/>
        <v>0</v>
      </c>
      <c r="FN307" s="576">
        <f t="shared" si="865"/>
        <v>62.808290155440417</v>
      </c>
      <c r="FO307" s="577">
        <f t="shared" si="865"/>
        <v>64.101996672212977</v>
      </c>
      <c r="FP307" s="576">
        <f t="shared" si="866"/>
        <v>36366</v>
      </c>
      <c r="FQ307" s="577">
        <f t="shared" si="866"/>
        <v>38525.299999999996</v>
      </c>
      <c r="FR307" s="574">
        <v>1270</v>
      </c>
      <c r="FS307" s="575">
        <v>1414</v>
      </c>
      <c r="FT307" s="576">
        <f t="shared" si="867"/>
        <v>1270</v>
      </c>
      <c r="FU307" s="577">
        <f t="shared" si="867"/>
        <v>1414</v>
      </c>
      <c r="FV307" s="574">
        <v>2.4</v>
      </c>
      <c r="FW307" s="575">
        <v>2.1</v>
      </c>
      <c r="FX307" s="576">
        <f t="shared" si="868"/>
        <v>3048</v>
      </c>
      <c r="FY307" s="577">
        <f t="shared" si="868"/>
        <v>2969.4</v>
      </c>
      <c r="FZ307" s="574">
        <v>27.7</v>
      </c>
      <c r="GA307" s="575">
        <v>22.1</v>
      </c>
      <c r="GB307" s="576">
        <f t="shared" si="869"/>
        <v>35179</v>
      </c>
      <c r="GC307" s="577">
        <f t="shared" si="869"/>
        <v>31249.4</v>
      </c>
      <c r="GD307" s="576">
        <f t="shared" si="870"/>
        <v>1218</v>
      </c>
      <c r="GE307" s="577">
        <f t="shared" si="870"/>
        <v>1302</v>
      </c>
      <c r="GF307" s="576">
        <f t="shared" si="870"/>
        <v>1218</v>
      </c>
      <c r="GG307" s="577">
        <f t="shared" si="870"/>
        <v>1302</v>
      </c>
      <c r="GH307" s="576">
        <f t="shared" si="871"/>
        <v>5172.2000000000007</v>
      </c>
      <c r="GI307" s="577">
        <f t="shared" si="871"/>
        <v>5275.1999999999989</v>
      </c>
      <c r="GJ307" s="576">
        <f t="shared" si="872"/>
        <v>97382.399999999994</v>
      </c>
      <c r="GK307" s="577">
        <f t="shared" si="872"/>
        <v>100469.40000000001</v>
      </c>
      <c r="GL307" s="576">
        <f t="shared" si="873"/>
        <v>1171</v>
      </c>
      <c r="GM307" s="577">
        <f t="shared" si="873"/>
        <v>1446</v>
      </c>
      <c r="GN307" s="576">
        <f t="shared" si="873"/>
        <v>1171</v>
      </c>
      <c r="GO307" s="577">
        <f t="shared" si="873"/>
        <v>1446</v>
      </c>
      <c r="GP307" s="576">
        <f t="shared" si="874"/>
        <v>4408.1000000000004</v>
      </c>
      <c r="GQ307" s="577">
        <f t="shared" si="874"/>
        <v>5110.5</v>
      </c>
      <c r="GR307" s="576">
        <f t="shared" si="875"/>
        <v>70562.299999999988</v>
      </c>
      <c r="GS307" s="577">
        <f t="shared" si="875"/>
        <v>84074.2</v>
      </c>
      <c r="GT307" s="576">
        <f t="shared" si="876"/>
        <v>2389</v>
      </c>
      <c r="GU307" s="577">
        <f t="shared" si="876"/>
        <v>2748</v>
      </c>
      <c r="GV307" s="576">
        <f t="shared" si="876"/>
        <v>2389</v>
      </c>
      <c r="GW307" s="577">
        <f t="shared" si="876"/>
        <v>2748</v>
      </c>
      <c r="GX307" s="576">
        <f t="shared" si="877"/>
        <v>9580.3000000000011</v>
      </c>
      <c r="GY307" s="577">
        <f t="shared" si="877"/>
        <v>10385.699999999999</v>
      </c>
      <c r="GZ307" s="576">
        <f t="shared" si="877"/>
        <v>167944.69999999998</v>
      </c>
      <c r="HA307" s="577">
        <f t="shared" si="877"/>
        <v>184543.6</v>
      </c>
      <c r="HB307" s="576">
        <f t="shared" si="878"/>
        <v>0</v>
      </c>
      <c r="HC307" s="577">
        <f t="shared" si="878"/>
        <v>0</v>
      </c>
      <c r="HD307" s="576">
        <f t="shared" si="878"/>
        <v>0</v>
      </c>
      <c r="HE307" s="577">
        <f t="shared" si="878"/>
        <v>0</v>
      </c>
      <c r="HF307" s="576" t="str">
        <f t="shared" si="879"/>
        <v/>
      </c>
      <c r="HG307" s="577" t="str">
        <f t="shared" si="879"/>
        <v/>
      </c>
      <c r="HH307" s="576" t="str">
        <f t="shared" si="880"/>
        <v/>
      </c>
      <c r="HI307" s="577" t="str">
        <f t="shared" si="880"/>
        <v/>
      </c>
      <c r="HJ307" s="576">
        <f t="shared" si="881"/>
        <v>12628.300000000001</v>
      </c>
      <c r="HK307" s="577">
        <f t="shared" si="881"/>
        <v>13355.1</v>
      </c>
      <c r="HL307" s="576">
        <f t="shared" si="882"/>
        <v>203123.7</v>
      </c>
      <c r="HM307" s="577">
        <f t="shared" si="882"/>
        <v>215792.99999999997</v>
      </c>
    </row>
    <row r="308" spans="1:221" s="26" customFormat="1" ht="15" customHeight="1">
      <c r="A308" s="594" t="s">
        <v>638</v>
      </c>
      <c r="B308" s="595" t="s">
        <v>678</v>
      </c>
      <c r="C308" s="599"/>
      <c r="D308" s="10">
        <v>222576</v>
      </c>
      <c r="E308" s="10">
        <v>8</v>
      </c>
      <c r="F308" s="574">
        <v>1153</v>
      </c>
      <c r="G308" s="575">
        <v>1200</v>
      </c>
      <c r="H308" s="574">
        <v>15</v>
      </c>
      <c r="I308" s="575">
        <v>8</v>
      </c>
      <c r="J308" s="576">
        <f t="shared" si="815"/>
        <v>1138</v>
      </c>
      <c r="K308" s="577">
        <f t="shared" si="815"/>
        <v>1192</v>
      </c>
      <c r="L308" s="574"/>
      <c r="M308" s="575"/>
      <c r="N308" s="576">
        <f t="shared" si="816"/>
        <v>1138</v>
      </c>
      <c r="O308" s="577">
        <f t="shared" si="816"/>
        <v>1192</v>
      </c>
      <c r="P308" s="576">
        <f t="shared" si="816"/>
        <v>1138</v>
      </c>
      <c r="Q308" s="577">
        <f t="shared" si="816"/>
        <v>1192</v>
      </c>
      <c r="R308" s="574">
        <v>134</v>
      </c>
      <c r="S308" s="575">
        <v>93</v>
      </c>
      <c r="T308" s="576">
        <f t="shared" si="817"/>
        <v>134</v>
      </c>
      <c r="U308" s="577">
        <f t="shared" si="817"/>
        <v>93</v>
      </c>
      <c r="V308" s="574">
        <v>73</v>
      </c>
      <c r="W308" s="597">
        <v>123</v>
      </c>
      <c r="X308" s="576">
        <f t="shared" si="818"/>
        <v>73</v>
      </c>
      <c r="Y308" s="577">
        <f t="shared" si="818"/>
        <v>123</v>
      </c>
      <c r="Z308" s="574"/>
      <c r="AA308" s="575"/>
      <c r="AB308" s="576">
        <f t="shared" si="819"/>
        <v>0</v>
      </c>
      <c r="AC308" s="577">
        <f t="shared" si="819"/>
        <v>0</v>
      </c>
      <c r="AD308" s="576">
        <f t="shared" si="820"/>
        <v>207</v>
      </c>
      <c r="AE308" s="577">
        <f t="shared" si="820"/>
        <v>216</v>
      </c>
      <c r="AF308" s="576">
        <f t="shared" si="821"/>
        <v>207</v>
      </c>
      <c r="AG308" s="577">
        <f t="shared" si="821"/>
        <v>216</v>
      </c>
      <c r="AH308" s="574">
        <v>3.7</v>
      </c>
      <c r="AI308" s="575">
        <v>4.2</v>
      </c>
      <c r="AJ308" s="576">
        <f t="shared" si="822"/>
        <v>495.8</v>
      </c>
      <c r="AK308" s="577">
        <f t="shared" si="822"/>
        <v>390.6</v>
      </c>
      <c r="AL308" s="574">
        <v>3.5</v>
      </c>
      <c r="AM308" s="575">
        <v>3</v>
      </c>
      <c r="AN308" s="576">
        <f t="shared" si="823"/>
        <v>255.5</v>
      </c>
      <c r="AO308" s="577">
        <f t="shared" si="823"/>
        <v>369</v>
      </c>
      <c r="AP308" s="574"/>
      <c r="AQ308" s="575"/>
      <c r="AR308" s="576">
        <f t="shared" si="824"/>
        <v>0</v>
      </c>
      <c r="AS308" s="577">
        <f t="shared" si="824"/>
        <v>0</v>
      </c>
      <c r="AT308" s="576">
        <f t="shared" si="825"/>
        <v>3.629468599033816</v>
      </c>
      <c r="AU308" s="577">
        <f t="shared" si="825"/>
        <v>3.5166666666666666</v>
      </c>
      <c r="AV308" s="576">
        <f t="shared" si="826"/>
        <v>751.3</v>
      </c>
      <c r="AW308" s="577">
        <f t="shared" si="826"/>
        <v>759.6</v>
      </c>
      <c r="AX308" s="574">
        <v>65.8</v>
      </c>
      <c r="AY308" s="575">
        <v>72</v>
      </c>
      <c r="AZ308" s="576">
        <f t="shared" si="827"/>
        <v>8817.1999999999989</v>
      </c>
      <c r="BA308" s="577">
        <f t="shared" si="827"/>
        <v>6696</v>
      </c>
      <c r="BB308" s="574">
        <v>57.7</v>
      </c>
      <c r="BC308" s="575">
        <v>56.3</v>
      </c>
      <c r="BD308" s="576">
        <f t="shared" si="828"/>
        <v>4212.1000000000004</v>
      </c>
      <c r="BE308" s="577">
        <f t="shared" si="828"/>
        <v>6924.9</v>
      </c>
      <c r="BF308" s="574"/>
      <c r="BG308" s="575"/>
      <c r="BH308" s="576">
        <f t="shared" si="829"/>
        <v>0</v>
      </c>
      <c r="BI308" s="577">
        <f t="shared" si="829"/>
        <v>0</v>
      </c>
      <c r="BJ308" s="576">
        <f t="shared" si="830"/>
        <v>62.943478260869561</v>
      </c>
      <c r="BK308" s="577">
        <f t="shared" si="830"/>
        <v>63.05972222222222</v>
      </c>
      <c r="BL308" s="576">
        <f t="shared" si="831"/>
        <v>13029.3</v>
      </c>
      <c r="BM308" s="577">
        <f t="shared" si="831"/>
        <v>13620.9</v>
      </c>
      <c r="BN308" s="574">
        <v>205</v>
      </c>
      <c r="BO308" s="575">
        <v>192</v>
      </c>
      <c r="BP308" s="576">
        <f t="shared" si="832"/>
        <v>205</v>
      </c>
      <c r="BQ308" s="577">
        <f t="shared" si="832"/>
        <v>192</v>
      </c>
      <c r="BR308" s="574">
        <v>209</v>
      </c>
      <c r="BS308" s="575">
        <v>248</v>
      </c>
      <c r="BT308" s="576">
        <f t="shared" si="833"/>
        <v>209</v>
      </c>
      <c r="BU308" s="577">
        <f t="shared" si="833"/>
        <v>248</v>
      </c>
      <c r="BV308" s="574"/>
      <c r="BW308" s="575"/>
      <c r="BX308" s="576">
        <f t="shared" si="834"/>
        <v>0</v>
      </c>
      <c r="BY308" s="577">
        <f t="shared" si="834"/>
        <v>0</v>
      </c>
      <c r="BZ308" s="576">
        <f t="shared" si="835"/>
        <v>414</v>
      </c>
      <c r="CA308" s="577">
        <f t="shared" si="835"/>
        <v>440</v>
      </c>
      <c r="CB308" s="576">
        <f t="shared" si="836"/>
        <v>414</v>
      </c>
      <c r="CC308" s="577">
        <f t="shared" si="836"/>
        <v>440</v>
      </c>
      <c r="CD308" s="574">
        <v>4.5</v>
      </c>
      <c r="CE308" s="575">
        <v>5.3</v>
      </c>
      <c r="CF308" s="576">
        <f t="shared" si="837"/>
        <v>922.5</v>
      </c>
      <c r="CG308" s="577">
        <f t="shared" si="837"/>
        <v>1017.5999999999999</v>
      </c>
      <c r="CH308" s="574">
        <v>5.2</v>
      </c>
      <c r="CI308" s="575">
        <v>4.8</v>
      </c>
      <c r="CJ308" s="576">
        <f t="shared" si="838"/>
        <v>1086.8</v>
      </c>
      <c r="CK308" s="577">
        <f t="shared" si="838"/>
        <v>1190.3999999999999</v>
      </c>
      <c r="CL308" s="574"/>
      <c r="CM308" s="575"/>
      <c r="CN308" s="576">
        <f t="shared" si="839"/>
        <v>0</v>
      </c>
      <c r="CO308" s="577">
        <f t="shared" si="839"/>
        <v>0</v>
      </c>
      <c r="CP308" s="576">
        <f t="shared" si="840"/>
        <v>4.853381642512077</v>
      </c>
      <c r="CQ308" s="577">
        <f t="shared" si="840"/>
        <v>5.0181818181818185</v>
      </c>
      <c r="CR308" s="576">
        <f t="shared" si="841"/>
        <v>2009.3</v>
      </c>
      <c r="CS308" s="577">
        <f t="shared" si="841"/>
        <v>2208</v>
      </c>
      <c r="CT308" s="574">
        <v>80</v>
      </c>
      <c r="CU308" s="575">
        <v>86.2</v>
      </c>
      <c r="CV308" s="576">
        <f t="shared" si="842"/>
        <v>16400</v>
      </c>
      <c r="CW308" s="577">
        <f t="shared" si="842"/>
        <v>16550.400000000001</v>
      </c>
      <c r="CX308" s="574">
        <v>79.900000000000006</v>
      </c>
      <c r="CY308" s="575">
        <v>80.2</v>
      </c>
      <c r="CZ308" s="576">
        <f t="shared" si="843"/>
        <v>16699.100000000002</v>
      </c>
      <c r="DA308" s="577">
        <f t="shared" si="843"/>
        <v>19889.600000000002</v>
      </c>
      <c r="DB308" s="574"/>
      <c r="DC308" s="575"/>
      <c r="DD308" s="576">
        <f t="shared" si="844"/>
        <v>0</v>
      </c>
      <c r="DE308" s="577">
        <f t="shared" si="844"/>
        <v>0</v>
      </c>
      <c r="DF308" s="576">
        <f t="shared" si="845"/>
        <v>79.949516908212573</v>
      </c>
      <c r="DG308" s="577">
        <f t="shared" si="845"/>
        <v>82.818181818181813</v>
      </c>
      <c r="DH308" s="576">
        <f t="shared" si="846"/>
        <v>33099.100000000006</v>
      </c>
      <c r="DI308" s="577">
        <f t="shared" si="846"/>
        <v>36440</v>
      </c>
      <c r="DJ308" s="576">
        <f t="shared" si="847"/>
        <v>621</v>
      </c>
      <c r="DK308" s="577">
        <f t="shared" si="847"/>
        <v>656</v>
      </c>
      <c r="DL308" s="576">
        <f t="shared" si="847"/>
        <v>621</v>
      </c>
      <c r="DM308" s="577">
        <f t="shared" si="847"/>
        <v>656</v>
      </c>
      <c r="DN308" s="576">
        <f t="shared" si="848"/>
        <v>4.4454106280193235</v>
      </c>
      <c r="DO308" s="577">
        <f t="shared" si="848"/>
        <v>4.5237804878048777</v>
      </c>
      <c r="DP308" s="576">
        <f t="shared" si="849"/>
        <v>2760.6</v>
      </c>
      <c r="DQ308" s="577">
        <f t="shared" si="849"/>
        <v>2967.6</v>
      </c>
      <c r="DR308" s="576">
        <f t="shared" si="850"/>
        <v>74.280837359098243</v>
      </c>
      <c r="DS308" s="577">
        <f t="shared" si="850"/>
        <v>76.31234756097561</v>
      </c>
      <c r="DT308" s="576">
        <f t="shared" si="851"/>
        <v>46128.400000000009</v>
      </c>
      <c r="DU308" s="577">
        <f t="shared" si="851"/>
        <v>50060.9</v>
      </c>
      <c r="DV308" s="574">
        <v>73</v>
      </c>
      <c r="DW308" s="575">
        <v>70</v>
      </c>
      <c r="DX308" s="576">
        <f t="shared" si="852"/>
        <v>73</v>
      </c>
      <c r="DY308" s="577">
        <f t="shared" si="852"/>
        <v>70</v>
      </c>
      <c r="DZ308" s="574">
        <v>185</v>
      </c>
      <c r="EA308" s="575">
        <v>202</v>
      </c>
      <c r="EB308" s="576">
        <f t="shared" si="853"/>
        <v>185</v>
      </c>
      <c r="EC308" s="577">
        <f t="shared" si="853"/>
        <v>202</v>
      </c>
      <c r="ED308" s="574"/>
      <c r="EE308" s="575"/>
      <c r="EF308" s="576">
        <f t="shared" si="854"/>
        <v>0</v>
      </c>
      <c r="EG308" s="577">
        <f t="shared" si="854"/>
        <v>0</v>
      </c>
      <c r="EH308" s="576">
        <f t="shared" si="855"/>
        <v>258</v>
      </c>
      <c r="EI308" s="577">
        <f t="shared" si="855"/>
        <v>272</v>
      </c>
      <c r="EJ308" s="576">
        <f t="shared" si="856"/>
        <v>258</v>
      </c>
      <c r="EK308" s="577">
        <f t="shared" si="856"/>
        <v>272</v>
      </c>
      <c r="EL308" s="574">
        <v>3.8</v>
      </c>
      <c r="EM308" s="575">
        <v>4.3</v>
      </c>
      <c r="EN308" s="576">
        <f t="shared" si="857"/>
        <v>277.39999999999998</v>
      </c>
      <c r="EO308" s="577">
        <f t="shared" si="857"/>
        <v>301</v>
      </c>
      <c r="EP308" s="574">
        <v>3.9</v>
      </c>
      <c r="EQ308" s="575">
        <v>3.1</v>
      </c>
      <c r="ER308" s="576">
        <f t="shared" si="858"/>
        <v>721.5</v>
      </c>
      <c r="ES308" s="577">
        <f t="shared" si="858"/>
        <v>626.20000000000005</v>
      </c>
      <c r="ET308" s="574"/>
      <c r="EU308" s="575"/>
      <c r="EV308" s="576">
        <f t="shared" si="859"/>
        <v>0</v>
      </c>
      <c r="EW308" s="577">
        <f t="shared" si="859"/>
        <v>0</v>
      </c>
      <c r="EX308" s="576">
        <f t="shared" si="860"/>
        <v>3.8717054263565891</v>
      </c>
      <c r="EY308" s="577">
        <f t="shared" si="860"/>
        <v>3.408823529411765</v>
      </c>
      <c r="EZ308" s="576">
        <f t="shared" si="861"/>
        <v>998.9</v>
      </c>
      <c r="FA308" s="577">
        <f t="shared" si="861"/>
        <v>927.2</v>
      </c>
      <c r="FB308" s="574">
        <v>65.599999999999994</v>
      </c>
      <c r="FC308" s="575">
        <v>63.2</v>
      </c>
      <c r="FD308" s="576">
        <f t="shared" si="862"/>
        <v>4788.7999999999993</v>
      </c>
      <c r="FE308" s="577">
        <f t="shared" si="862"/>
        <v>4424</v>
      </c>
      <c r="FF308" s="574">
        <v>56.3</v>
      </c>
      <c r="FG308" s="575">
        <v>48.4</v>
      </c>
      <c r="FH308" s="576">
        <f t="shared" si="863"/>
        <v>10415.5</v>
      </c>
      <c r="FI308" s="577">
        <f t="shared" si="863"/>
        <v>9776.7999999999993</v>
      </c>
      <c r="FJ308" s="574"/>
      <c r="FK308" s="575"/>
      <c r="FL308" s="576">
        <f t="shared" si="864"/>
        <v>0</v>
      </c>
      <c r="FM308" s="577">
        <f t="shared" si="864"/>
        <v>0</v>
      </c>
      <c r="FN308" s="576">
        <f t="shared" si="865"/>
        <v>58.931395348837206</v>
      </c>
      <c r="FO308" s="577">
        <f t="shared" si="865"/>
        <v>52.20882352941176</v>
      </c>
      <c r="FP308" s="576">
        <f t="shared" si="866"/>
        <v>15204.3</v>
      </c>
      <c r="FQ308" s="577">
        <f t="shared" si="866"/>
        <v>14200.8</v>
      </c>
      <c r="FR308" s="574">
        <v>259</v>
      </c>
      <c r="FS308" s="575">
        <v>264</v>
      </c>
      <c r="FT308" s="576">
        <f t="shared" si="867"/>
        <v>259</v>
      </c>
      <c r="FU308" s="577">
        <f t="shared" si="867"/>
        <v>264</v>
      </c>
      <c r="FV308" s="574">
        <v>5.7</v>
      </c>
      <c r="FW308" s="575">
        <v>5.6</v>
      </c>
      <c r="FX308" s="576">
        <f t="shared" si="868"/>
        <v>1476.3</v>
      </c>
      <c r="FY308" s="577">
        <f t="shared" si="868"/>
        <v>1478.3999999999999</v>
      </c>
      <c r="FZ308" s="574">
        <v>65.900000000000006</v>
      </c>
      <c r="GA308" s="575">
        <v>60.3</v>
      </c>
      <c r="GB308" s="576">
        <f t="shared" si="869"/>
        <v>17068.100000000002</v>
      </c>
      <c r="GC308" s="577">
        <f t="shared" si="869"/>
        <v>15919.199999999999</v>
      </c>
      <c r="GD308" s="576">
        <f t="shared" si="870"/>
        <v>412</v>
      </c>
      <c r="GE308" s="577">
        <f t="shared" si="870"/>
        <v>355</v>
      </c>
      <c r="GF308" s="576">
        <f t="shared" si="870"/>
        <v>412</v>
      </c>
      <c r="GG308" s="577">
        <f t="shared" si="870"/>
        <v>355</v>
      </c>
      <c r="GH308" s="576">
        <f t="shared" si="871"/>
        <v>1695.6999999999998</v>
      </c>
      <c r="GI308" s="577">
        <f t="shared" si="871"/>
        <v>1709.1999999999998</v>
      </c>
      <c r="GJ308" s="576">
        <f t="shared" si="872"/>
        <v>30005.999999999996</v>
      </c>
      <c r="GK308" s="577">
        <f t="shared" si="872"/>
        <v>27670.400000000001</v>
      </c>
      <c r="GL308" s="576">
        <f t="shared" si="873"/>
        <v>467</v>
      </c>
      <c r="GM308" s="577">
        <f t="shared" si="873"/>
        <v>573</v>
      </c>
      <c r="GN308" s="576">
        <f t="shared" si="873"/>
        <v>467</v>
      </c>
      <c r="GO308" s="577">
        <f t="shared" si="873"/>
        <v>573</v>
      </c>
      <c r="GP308" s="576">
        <f t="shared" si="874"/>
        <v>2063.8000000000002</v>
      </c>
      <c r="GQ308" s="577">
        <f t="shared" si="874"/>
        <v>2185.6</v>
      </c>
      <c r="GR308" s="576">
        <f t="shared" si="875"/>
        <v>31326.700000000004</v>
      </c>
      <c r="GS308" s="577">
        <f t="shared" si="875"/>
        <v>36591.300000000003</v>
      </c>
      <c r="GT308" s="576">
        <f t="shared" si="876"/>
        <v>879</v>
      </c>
      <c r="GU308" s="577">
        <f t="shared" si="876"/>
        <v>928</v>
      </c>
      <c r="GV308" s="576">
        <f t="shared" si="876"/>
        <v>879</v>
      </c>
      <c r="GW308" s="577">
        <f t="shared" si="876"/>
        <v>928</v>
      </c>
      <c r="GX308" s="576">
        <f t="shared" si="877"/>
        <v>3759.5</v>
      </c>
      <c r="GY308" s="577">
        <f t="shared" si="877"/>
        <v>3894.7999999999997</v>
      </c>
      <c r="GZ308" s="576">
        <f t="shared" si="877"/>
        <v>61332.7</v>
      </c>
      <c r="HA308" s="577">
        <f t="shared" si="877"/>
        <v>64261.700000000004</v>
      </c>
      <c r="HB308" s="576">
        <f t="shared" si="878"/>
        <v>0</v>
      </c>
      <c r="HC308" s="577">
        <f t="shared" si="878"/>
        <v>0</v>
      </c>
      <c r="HD308" s="576">
        <f t="shared" si="878"/>
        <v>0</v>
      </c>
      <c r="HE308" s="577">
        <f t="shared" si="878"/>
        <v>0</v>
      </c>
      <c r="HF308" s="576" t="str">
        <f t="shared" si="879"/>
        <v/>
      </c>
      <c r="HG308" s="577" t="str">
        <f t="shared" si="879"/>
        <v/>
      </c>
      <c r="HH308" s="576" t="str">
        <f t="shared" si="880"/>
        <v/>
      </c>
      <c r="HI308" s="577" t="str">
        <f t="shared" si="880"/>
        <v/>
      </c>
      <c r="HJ308" s="576">
        <f t="shared" si="881"/>
        <v>5235.8</v>
      </c>
      <c r="HK308" s="577">
        <f t="shared" si="881"/>
        <v>5373.2</v>
      </c>
      <c r="HL308" s="576">
        <f t="shared" si="882"/>
        <v>78400.800000000017</v>
      </c>
      <c r="HM308" s="577">
        <f t="shared" si="882"/>
        <v>80180.899999999994</v>
      </c>
    </row>
    <row r="309" spans="1:221" s="26" customFormat="1" ht="15" customHeight="1">
      <c r="A309" s="594" t="s">
        <v>638</v>
      </c>
      <c r="B309" s="595" t="s">
        <v>679</v>
      </c>
      <c r="C309" s="599"/>
      <c r="D309" s="10">
        <v>222992</v>
      </c>
      <c r="E309" s="10">
        <v>8</v>
      </c>
      <c r="F309" s="574">
        <v>3469</v>
      </c>
      <c r="G309" s="575">
        <v>3413</v>
      </c>
      <c r="H309" s="574">
        <v>67</v>
      </c>
      <c r="I309" s="575">
        <v>48</v>
      </c>
      <c r="J309" s="576">
        <f t="shared" si="815"/>
        <v>3402</v>
      </c>
      <c r="K309" s="577">
        <f t="shared" si="815"/>
        <v>3365</v>
      </c>
      <c r="L309" s="574"/>
      <c r="M309" s="575"/>
      <c r="N309" s="576">
        <f t="shared" si="816"/>
        <v>3402</v>
      </c>
      <c r="O309" s="577">
        <f t="shared" si="816"/>
        <v>3365</v>
      </c>
      <c r="P309" s="576">
        <f t="shared" si="816"/>
        <v>3402</v>
      </c>
      <c r="Q309" s="577">
        <f t="shared" si="816"/>
        <v>3365</v>
      </c>
      <c r="R309" s="574">
        <v>124</v>
      </c>
      <c r="S309" s="575">
        <v>153</v>
      </c>
      <c r="T309" s="576">
        <f t="shared" si="817"/>
        <v>124</v>
      </c>
      <c r="U309" s="577">
        <f t="shared" si="817"/>
        <v>153</v>
      </c>
      <c r="V309" s="574">
        <v>171</v>
      </c>
      <c r="W309" s="575">
        <v>179</v>
      </c>
      <c r="X309" s="576">
        <f t="shared" si="818"/>
        <v>171</v>
      </c>
      <c r="Y309" s="577">
        <f t="shared" si="818"/>
        <v>179</v>
      </c>
      <c r="Z309" s="574"/>
      <c r="AA309" s="575"/>
      <c r="AB309" s="576">
        <f t="shared" si="819"/>
        <v>0</v>
      </c>
      <c r="AC309" s="577">
        <f t="shared" si="819"/>
        <v>0</v>
      </c>
      <c r="AD309" s="576">
        <f t="shared" si="820"/>
        <v>295</v>
      </c>
      <c r="AE309" s="577">
        <f t="shared" si="820"/>
        <v>332</v>
      </c>
      <c r="AF309" s="576">
        <f t="shared" si="821"/>
        <v>295</v>
      </c>
      <c r="AG309" s="577">
        <f t="shared" si="821"/>
        <v>332</v>
      </c>
      <c r="AH309" s="574">
        <v>4.5</v>
      </c>
      <c r="AI309" s="575">
        <v>4.4000000000000004</v>
      </c>
      <c r="AJ309" s="576">
        <f t="shared" si="822"/>
        <v>558</v>
      </c>
      <c r="AK309" s="577">
        <f t="shared" si="822"/>
        <v>673.2</v>
      </c>
      <c r="AL309" s="574">
        <v>4.8</v>
      </c>
      <c r="AM309" s="575">
        <v>4.7</v>
      </c>
      <c r="AN309" s="576">
        <f t="shared" si="823"/>
        <v>820.8</v>
      </c>
      <c r="AO309" s="577">
        <f t="shared" si="823"/>
        <v>841.30000000000007</v>
      </c>
      <c r="AP309" s="574"/>
      <c r="AQ309" s="575"/>
      <c r="AR309" s="576">
        <f t="shared" si="824"/>
        <v>0</v>
      </c>
      <c r="AS309" s="577">
        <f t="shared" si="824"/>
        <v>0</v>
      </c>
      <c r="AT309" s="576">
        <f t="shared" si="825"/>
        <v>4.6738983050847454</v>
      </c>
      <c r="AU309" s="577">
        <f t="shared" si="825"/>
        <v>4.5617469879518069</v>
      </c>
      <c r="AV309" s="576">
        <f t="shared" si="826"/>
        <v>1378.8</v>
      </c>
      <c r="AW309" s="577">
        <f t="shared" si="826"/>
        <v>1514.5</v>
      </c>
      <c r="AX309" s="574">
        <v>68.400000000000006</v>
      </c>
      <c r="AY309" s="575">
        <v>70.900000000000006</v>
      </c>
      <c r="AZ309" s="576">
        <f t="shared" si="827"/>
        <v>8481.6</v>
      </c>
      <c r="BA309" s="577">
        <f t="shared" si="827"/>
        <v>10847.7</v>
      </c>
      <c r="BB309" s="574">
        <v>67.5</v>
      </c>
      <c r="BC309" s="575">
        <v>69.2</v>
      </c>
      <c r="BD309" s="576">
        <f t="shared" si="828"/>
        <v>11542.5</v>
      </c>
      <c r="BE309" s="577">
        <f t="shared" si="828"/>
        <v>12386.800000000001</v>
      </c>
      <c r="BF309" s="574"/>
      <c r="BG309" s="575"/>
      <c r="BH309" s="576">
        <f t="shared" si="829"/>
        <v>0</v>
      </c>
      <c r="BI309" s="577">
        <f t="shared" si="829"/>
        <v>0</v>
      </c>
      <c r="BJ309" s="576">
        <f t="shared" si="830"/>
        <v>67.878305084745762</v>
      </c>
      <c r="BK309" s="577">
        <f t="shared" si="830"/>
        <v>69.983433734939766</v>
      </c>
      <c r="BL309" s="576">
        <f t="shared" si="831"/>
        <v>20024.099999999999</v>
      </c>
      <c r="BM309" s="577">
        <f t="shared" si="831"/>
        <v>23234.500000000004</v>
      </c>
      <c r="BN309" s="574">
        <v>425</v>
      </c>
      <c r="BO309" s="575">
        <v>393</v>
      </c>
      <c r="BP309" s="576">
        <f t="shared" si="832"/>
        <v>425</v>
      </c>
      <c r="BQ309" s="577">
        <f t="shared" si="832"/>
        <v>393</v>
      </c>
      <c r="BR309" s="574">
        <v>618</v>
      </c>
      <c r="BS309" s="575">
        <v>596</v>
      </c>
      <c r="BT309" s="576">
        <f t="shared" si="833"/>
        <v>618</v>
      </c>
      <c r="BU309" s="577">
        <f t="shared" si="833"/>
        <v>596</v>
      </c>
      <c r="BV309" s="574"/>
      <c r="BW309" s="575"/>
      <c r="BX309" s="576">
        <f t="shared" si="834"/>
        <v>0</v>
      </c>
      <c r="BY309" s="577">
        <f t="shared" si="834"/>
        <v>0</v>
      </c>
      <c r="BZ309" s="576">
        <f t="shared" si="835"/>
        <v>1043</v>
      </c>
      <c r="CA309" s="577">
        <f t="shared" si="835"/>
        <v>989</v>
      </c>
      <c r="CB309" s="576">
        <f t="shared" si="836"/>
        <v>1043</v>
      </c>
      <c r="CC309" s="577">
        <f t="shared" si="836"/>
        <v>989</v>
      </c>
      <c r="CD309" s="574">
        <v>5.3</v>
      </c>
      <c r="CE309" s="575">
        <v>4.5999999999999996</v>
      </c>
      <c r="CF309" s="576">
        <f t="shared" si="837"/>
        <v>2252.5</v>
      </c>
      <c r="CG309" s="577">
        <f t="shared" si="837"/>
        <v>1807.8</v>
      </c>
      <c r="CH309" s="574">
        <v>5.9</v>
      </c>
      <c r="CI309" s="575">
        <v>5.4</v>
      </c>
      <c r="CJ309" s="576">
        <f t="shared" si="838"/>
        <v>3646.2000000000003</v>
      </c>
      <c r="CK309" s="577">
        <f t="shared" si="838"/>
        <v>3218.4</v>
      </c>
      <c r="CL309" s="574"/>
      <c r="CM309" s="575"/>
      <c r="CN309" s="576">
        <f t="shared" si="839"/>
        <v>0</v>
      </c>
      <c r="CO309" s="577">
        <f t="shared" si="839"/>
        <v>0</v>
      </c>
      <c r="CP309" s="576">
        <f t="shared" si="840"/>
        <v>5.6555129434324076</v>
      </c>
      <c r="CQ309" s="577">
        <f t="shared" si="840"/>
        <v>5.0821031344792722</v>
      </c>
      <c r="CR309" s="576">
        <f t="shared" si="841"/>
        <v>5898.7000000000007</v>
      </c>
      <c r="CS309" s="577">
        <f t="shared" si="841"/>
        <v>5026.2</v>
      </c>
      <c r="CT309" s="574">
        <v>81.7</v>
      </c>
      <c r="CU309" s="575">
        <v>74.099999999999994</v>
      </c>
      <c r="CV309" s="576">
        <f t="shared" si="842"/>
        <v>34722.5</v>
      </c>
      <c r="CW309" s="577">
        <f t="shared" si="842"/>
        <v>29121.3</v>
      </c>
      <c r="CX309" s="574">
        <v>85.3</v>
      </c>
      <c r="CY309" s="575">
        <v>82.1</v>
      </c>
      <c r="CZ309" s="576">
        <f t="shared" si="843"/>
        <v>52715.4</v>
      </c>
      <c r="DA309" s="577">
        <f t="shared" si="843"/>
        <v>48931.6</v>
      </c>
      <c r="DB309" s="574"/>
      <c r="DC309" s="575"/>
      <c r="DD309" s="576">
        <f t="shared" si="844"/>
        <v>0</v>
      </c>
      <c r="DE309" s="577">
        <f t="shared" si="844"/>
        <v>0</v>
      </c>
      <c r="DF309" s="576">
        <f t="shared" si="845"/>
        <v>83.833077660594427</v>
      </c>
      <c r="DG309" s="577">
        <f t="shared" si="845"/>
        <v>78.921031344792709</v>
      </c>
      <c r="DH309" s="576">
        <f t="shared" si="846"/>
        <v>87437.9</v>
      </c>
      <c r="DI309" s="577">
        <f t="shared" si="846"/>
        <v>78052.899999999994</v>
      </c>
      <c r="DJ309" s="576">
        <f t="shared" si="847"/>
        <v>1338</v>
      </c>
      <c r="DK309" s="577">
        <f t="shared" si="847"/>
        <v>1321</v>
      </c>
      <c r="DL309" s="576">
        <f t="shared" si="847"/>
        <v>1338</v>
      </c>
      <c r="DM309" s="577">
        <f t="shared" si="847"/>
        <v>1321</v>
      </c>
      <c r="DN309" s="576">
        <f t="shared" si="848"/>
        <v>5.4390881913303444</v>
      </c>
      <c r="DO309" s="577">
        <f t="shared" si="848"/>
        <v>4.9513247539742622</v>
      </c>
      <c r="DP309" s="576">
        <f t="shared" si="849"/>
        <v>7277.5000000000009</v>
      </c>
      <c r="DQ309" s="577">
        <f t="shared" si="849"/>
        <v>6540.7000000000007</v>
      </c>
      <c r="DR309" s="576">
        <f t="shared" si="850"/>
        <v>80.31539611360239</v>
      </c>
      <c r="DS309" s="577">
        <f t="shared" si="850"/>
        <v>76.674791824375475</v>
      </c>
      <c r="DT309" s="576">
        <f t="shared" si="851"/>
        <v>107462</v>
      </c>
      <c r="DU309" s="577">
        <f t="shared" si="851"/>
        <v>101287.40000000001</v>
      </c>
      <c r="DV309" s="574">
        <v>399</v>
      </c>
      <c r="DW309" s="575">
        <v>323</v>
      </c>
      <c r="DX309" s="576">
        <f t="shared" si="852"/>
        <v>399</v>
      </c>
      <c r="DY309" s="577">
        <f t="shared" si="852"/>
        <v>323</v>
      </c>
      <c r="DZ309" s="574">
        <v>840</v>
      </c>
      <c r="EA309" s="575">
        <v>825</v>
      </c>
      <c r="EB309" s="576">
        <f t="shared" si="853"/>
        <v>840</v>
      </c>
      <c r="EC309" s="577">
        <f t="shared" si="853"/>
        <v>825</v>
      </c>
      <c r="ED309" s="574"/>
      <c r="EE309" s="575"/>
      <c r="EF309" s="576">
        <f t="shared" si="854"/>
        <v>0</v>
      </c>
      <c r="EG309" s="577">
        <f t="shared" si="854"/>
        <v>0</v>
      </c>
      <c r="EH309" s="576">
        <f t="shared" si="855"/>
        <v>1239</v>
      </c>
      <c r="EI309" s="577">
        <f t="shared" si="855"/>
        <v>1148</v>
      </c>
      <c r="EJ309" s="576">
        <f t="shared" si="856"/>
        <v>1239</v>
      </c>
      <c r="EK309" s="577">
        <f t="shared" si="856"/>
        <v>1148</v>
      </c>
      <c r="EL309" s="574">
        <v>3.9</v>
      </c>
      <c r="EM309" s="575">
        <v>3.7</v>
      </c>
      <c r="EN309" s="576">
        <f t="shared" si="857"/>
        <v>1556.1</v>
      </c>
      <c r="EO309" s="577">
        <f t="shared" si="857"/>
        <v>1195.1000000000001</v>
      </c>
      <c r="EP309" s="574">
        <v>4.5</v>
      </c>
      <c r="EQ309" s="575">
        <v>4.3</v>
      </c>
      <c r="ER309" s="576">
        <f t="shared" si="858"/>
        <v>3780</v>
      </c>
      <c r="ES309" s="577">
        <f t="shared" si="858"/>
        <v>3547.5</v>
      </c>
      <c r="ET309" s="574"/>
      <c r="EU309" s="575"/>
      <c r="EV309" s="576">
        <f t="shared" si="859"/>
        <v>0</v>
      </c>
      <c r="EW309" s="577">
        <f t="shared" si="859"/>
        <v>0</v>
      </c>
      <c r="EX309" s="576">
        <f t="shared" si="860"/>
        <v>4.3067796610169493</v>
      </c>
      <c r="EY309" s="577">
        <f t="shared" si="860"/>
        <v>4.1311846689895475</v>
      </c>
      <c r="EZ309" s="576">
        <f t="shared" si="861"/>
        <v>5336.1</v>
      </c>
      <c r="FA309" s="577">
        <f t="shared" si="861"/>
        <v>4742.6000000000004</v>
      </c>
      <c r="FB309" s="574">
        <v>65.5</v>
      </c>
      <c r="FC309" s="575">
        <v>61.5</v>
      </c>
      <c r="FD309" s="576">
        <f t="shared" si="862"/>
        <v>26134.5</v>
      </c>
      <c r="FE309" s="577">
        <f t="shared" si="862"/>
        <v>19864.5</v>
      </c>
      <c r="FF309" s="574">
        <v>61.8</v>
      </c>
      <c r="FG309" s="575">
        <v>58.9</v>
      </c>
      <c r="FH309" s="576">
        <f t="shared" si="863"/>
        <v>51912</v>
      </c>
      <c r="FI309" s="577">
        <f t="shared" si="863"/>
        <v>48592.5</v>
      </c>
      <c r="FJ309" s="574"/>
      <c r="FK309" s="575"/>
      <c r="FL309" s="576">
        <f t="shared" si="864"/>
        <v>0</v>
      </c>
      <c r="FM309" s="577">
        <f t="shared" si="864"/>
        <v>0</v>
      </c>
      <c r="FN309" s="576">
        <f t="shared" si="865"/>
        <v>62.991525423728817</v>
      </c>
      <c r="FO309" s="577">
        <f t="shared" si="865"/>
        <v>59.631533101045299</v>
      </c>
      <c r="FP309" s="576">
        <f t="shared" si="866"/>
        <v>78046.5</v>
      </c>
      <c r="FQ309" s="577">
        <f t="shared" si="866"/>
        <v>68457</v>
      </c>
      <c r="FR309" s="574">
        <v>825</v>
      </c>
      <c r="FS309" s="575">
        <v>896</v>
      </c>
      <c r="FT309" s="576">
        <f t="shared" si="867"/>
        <v>825</v>
      </c>
      <c r="FU309" s="577">
        <f t="shared" si="867"/>
        <v>896</v>
      </c>
      <c r="FV309" s="574">
        <v>5.9</v>
      </c>
      <c r="FW309" s="575">
        <v>5.0999999999999996</v>
      </c>
      <c r="FX309" s="576">
        <f t="shared" si="868"/>
        <v>4867.5</v>
      </c>
      <c r="FY309" s="577">
        <f t="shared" si="868"/>
        <v>4569.5999999999995</v>
      </c>
      <c r="FZ309" s="574">
        <v>67.5</v>
      </c>
      <c r="GA309" s="575">
        <v>58</v>
      </c>
      <c r="GB309" s="576">
        <f t="shared" si="869"/>
        <v>55687.5</v>
      </c>
      <c r="GC309" s="577">
        <f t="shared" si="869"/>
        <v>51968</v>
      </c>
      <c r="GD309" s="576">
        <f t="shared" si="870"/>
        <v>948</v>
      </c>
      <c r="GE309" s="577">
        <f t="shared" si="870"/>
        <v>869</v>
      </c>
      <c r="GF309" s="576">
        <f t="shared" si="870"/>
        <v>948</v>
      </c>
      <c r="GG309" s="577">
        <f t="shared" si="870"/>
        <v>869</v>
      </c>
      <c r="GH309" s="576">
        <f t="shared" si="871"/>
        <v>4366.6000000000004</v>
      </c>
      <c r="GI309" s="577">
        <f t="shared" si="871"/>
        <v>3676.1000000000004</v>
      </c>
      <c r="GJ309" s="576">
        <f t="shared" si="872"/>
        <v>69338.600000000006</v>
      </c>
      <c r="GK309" s="577">
        <f t="shared" si="872"/>
        <v>59833.5</v>
      </c>
      <c r="GL309" s="576">
        <f t="shared" si="873"/>
        <v>1629</v>
      </c>
      <c r="GM309" s="577">
        <f t="shared" si="873"/>
        <v>1600</v>
      </c>
      <c r="GN309" s="576">
        <f t="shared" si="873"/>
        <v>1629</v>
      </c>
      <c r="GO309" s="577">
        <f t="shared" si="873"/>
        <v>1600</v>
      </c>
      <c r="GP309" s="576">
        <f t="shared" si="874"/>
        <v>8247</v>
      </c>
      <c r="GQ309" s="577">
        <f t="shared" si="874"/>
        <v>7607.2000000000007</v>
      </c>
      <c r="GR309" s="576">
        <f t="shared" si="875"/>
        <v>116169.9</v>
      </c>
      <c r="GS309" s="577">
        <f t="shared" si="875"/>
        <v>109910.9</v>
      </c>
      <c r="GT309" s="576">
        <f t="shared" si="876"/>
        <v>2577</v>
      </c>
      <c r="GU309" s="577">
        <f t="shared" si="876"/>
        <v>2469</v>
      </c>
      <c r="GV309" s="576">
        <f t="shared" si="876"/>
        <v>2577</v>
      </c>
      <c r="GW309" s="577">
        <f t="shared" si="876"/>
        <v>2469</v>
      </c>
      <c r="GX309" s="576">
        <f t="shared" si="877"/>
        <v>12613.6</v>
      </c>
      <c r="GY309" s="577">
        <f t="shared" si="877"/>
        <v>11283.300000000001</v>
      </c>
      <c r="GZ309" s="576">
        <f t="shared" si="877"/>
        <v>185508.5</v>
      </c>
      <c r="HA309" s="577">
        <f t="shared" si="877"/>
        <v>169744.4</v>
      </c>
      <c r="HB309" s="576">
        <f t="shared" si="878"/>
        <v>0</v>
      </c>
      <c r="HC309" s="577">
        <f t="shared" si="878"/>
        <v>0</v>
      </c>
      <c r="HD309" s="576">
        <f t="shared" si="878"/>
        <v>0</v>
      </c>
      <c r="HE309" s="577">
        <f t="shared" si="878"/>
        <v>0</v>
      </c>
      <c r="HF309" s="576" t="str">
        <f t="shared" si="879"/>
        <v/>
      </c>
      <c r="HG309" s="577" t="str">
        <f t="shared" si="879"/>
        <v/>
      </c>
      <c r="HH309" s="576" t="str">
        <f t="shared" si="880"/>
        <v/>
      </c>
      <c r="HI309" s="577" t="str">
        <f t="shared" si="880"/>
        <v/>
      </c>
      <c r="HJ309" s="576">
        <f t="shared" si="881"/>
        <v>17481.100000000002</v>
      </c>
      <c r="HK309" s="577">
        <f t="shared" si="881"/>
        <v>15852.900000000001</v>
      </c>
      <c r="HL309" s="576">
        <f t="shared" si="882"/>
        <v>241196</v>
      </c>
      <c r="HM309" s="577">
        <f t="shared" si="882"/>
        <v>221712.40000000002</v>
      </c>
    </row>
    <row r="310" spans="1:221" s="26" customFormat="1" ht="15" customHeight="1">
      <c r="A310" s="594" t="s">
        <v>638</v>
      </c>
      <c r="B310" s="595" t="s">
        <v>680</v>
      </c>
      <c r="C310" s="599"/>
      <c r="D310" s="10">
        <v>223427</v>
      </c>
      <c r="E310" s="10">
        <v>8</v>
      </c>
      <c r="F310" s="574">
        <v>2170</v>
      </c>
      <c r="G310" s="575">
        <v>1998</v>
      </c>
      <c r="H310" s="574">
        <v>27</v>
      </c>
      <c r="I310" s="575">
        <v>21</v>
      </c>
      <c r="J310" s="576">
        <f t="shared" si="815"/>
        <v>2143</v>
      </c>
      <c r="K310" s="577">
        <f t="shared" si="815"/>
        <v>1977</v>
      </c>
      <c r="L310" s="574"/>
      <c r="M310" s="575"/>
      <c r="N310" s="576">
        <f t="shared" si="816"/>
        <v>2143</v>
      </c>
      <c r="O310" s="577">
        <f t="shared" si="816"/>
        <v>1977</v>
      </c>
      <c r="P310" s="576">
        <f t="shared" si="816"/>
        <v>2143</v>
      </c>
      <c r="Q310" s="577">
        <f t="shared" si="816"/>
        <v>1977</v>
      </c>
      <c r="R310" s="574">
        <v>297</v>
      </c>
      <c r="S310" s="575">
        <v>231</v>
      </c>
      <c r="T310" s="576">
        <f t="shared" si="817"/>
        <v>297</v>
      </c>
      <c r="U310" s="577">
        <f t="shared" si="817"/>
        <v>231</v>
      </c>
      <c r="V310" s="574">
        <v>209</v>
      </c>
      <c r="W310" s="575">
        <v>158</v>
      </c>
      <c r="X310" s="576">
        <f t="shared" si="818"/>
        <v>209</v>
      </c>
      <c r="Y310" s="577">
        <f t="shared" si="818"/>
        <v>158</v>
      </c>
      <c r="Z310" s="574"/>
      <c r="AA310" s="575"/>
      <c r="AB310" s="576">
        <f t="shared" si="819"/>
        <v>0</v>
      </c>
      <c r="AC310" s="577">
        <f t="shared" si="819"/>
        <v>0</v>
      </c>
      <c r="AD310" s="576">
        <f t="shared" si="820"/>
        <v>506</v>
      </c>
      <c r="AE310" s="577">
        <f t="shared" si="820"/>
        <v>389</v>
      </c>
      <c r="AF310" s="576">
        <f t="shared" si="821"/>
        <v>506</v>
      </c>
      <c r="AG310" s="577">
        <f t="shared" si="821"/>
        <v>389</v>
      </c>
      <c r="AH310" s="574">
        <v>4.0999999999999996</v>
      </c>
      <c r="AI310" s="575">
        <v>4</v>
      </c>
      <c r="AJ310" s="576">
        <f t="shared" si="822"/>
        <v>1217.6999999999998</v>
      </c>
      <c r="AK310" s="577">
        <f t="shared" si="822"/>
        <v>924</v>
      </c>
      <c r="AL310" s="574">
        <v>3.8</v>
      </c>
      <c r="AM310" s="575">
        <v>3.9</v>
      </c>
      <c r="AN310" s="576">
        <f t="shared" si="823"/>
        <v>794.19999999999993</v>
      </c>
      <c r="AO310" s="577">
        <f t="shared" si="823"/>
        <v>616.19999999999993</v>
      </c>
      <c r="AP310" s="574"/>
      <c r="AQ310" s="575"/>
      <c r="AR310" s="576">
        <f t="shared" si="824"/>
        <v>0</v>
      </c>
      <c r="AS310" s="577">
        <f t="shared" si="824"/>
        <v>0</v>
      </c>
      <c r="AT310" s="576">
        <f t="shared" si="825"/>
        <v>3.9760869565217383</v>
      </c>
      <c r="AU310" s="577">
        <f t="shared" si="825"/>
        <v>3.9593830334190225</v>
      </c>
      <c r="AV310" s="576">
        <f t="shared" si="826"/>
        <v>2011.8999999999996</v>
      </c>
      <c r="AW310" s="577">
        <f t="shared" si="826"/>
        <v>1540.1999999999998</v>
      </c>
      <c r="AX310" s="574">
        <v>56.8</v>
      </c>
      <c r="AY310" s="575">
        <v>60.6</v>
      </c>
      <c r="AZ310" s="576">
        <f t="shared" si="827"/>
        <v>16869.599999999999</v>
      </c>
      <c r="BA310" s="577">
        <f t="shared" si="827"/>
        <v>13998.6</v>
      </c>
      <c r="BB310" s="574">
        <v>47.9</v>
      </c>
      <c r="BC310" s="575">
        <v>46.8</v>
      </c>
      <c r="BD310" s="576">
        <f t="shared" si="828"/>
        <v>10011.1</v>
      </c>
      <c r="BE310" s="577">
        <f t="shared" si="828"/>
        <v>7394.4</v>
      </c>
      <c r="BF310" s="574"/>
      <c r="BG310" s="575"/>
      <c r="BH310" s="576">
        <f t="shared" si="829"/>
        <v>0</v>
      </c>
      <c r="BI310" s="577">
        <f t="shared" si="829"/>
        <v>0</v>
      </c>
      <c r="BJ310" s="576">
        <f t="shared" si="830"/>
        <v>53.123913043478254</v>
      </c>
      <c r="BK310" s="577">
        <f t="shared" si="830"/>
        <v>54.994858611825194</v>
      </c>
      <c r="BL310" s="576">
        <f t="shared" si="831"/>
        <v>26880.699999999997</v>
      </c>
      <c r="BM310" s="577">
        <f t="shared" si="831"/>
        <v>21393</v>
      </c>
      <c r="BN310" s="574">
        <v>631</v>
      </c>
      <c r="BO310" s="575">
        <v>558</v>
      </c>
      <c r="BP310" s="576">
        <f t="shared" si="832"/>
        <v>631</v>
      </c>
      <c r="BQ310" s="577">
        <f t="shared" si="832"/>
        <v>558</v>
      </c>
      <c r="BR310" s="574">
        <v>310</v>
      </c>
      <c r="BS310" s="575">
        <v>291</v>
      </c>
      <c r="BT310" s="576">
        <f t="shared" si="833"/>
        <v>310</v>
      </c>
      <c r="BU310" s="577">
        <f t="shared" si="833"/>
        <v>291</v>
      </c>
      <c r="BV310" s="574"/>
      <c r="BW310" s="575"/>
      <c r="BX310" s="576">
        <f t="shared" si="834"/>
        <v>0</v>
      </c>
      <c r="BY310" s="577">
        <f t="shared" si="834"/>
        <v>0</v>
      </c>
      <c r="BZ310" s="576">
        <f t="shared" si="835"/>
        <v>941</v>
      </c>
      <c r="CA310" s="577">
        <f t="shared" si="835"/>
        <v>849</v>
      </c>
      <c r="CB310" s="576">
        <f t="shared" si="836"/>
        <v>941</v>
      </c>
      <c r="CC310" s="577">
        <f t="shared" si="836"/>
        <v>849</v>
      </c>
      <c r="CD310" s="574">
        <v>4.5999999999999996</v>
      </c>
      <c r="CE310" s="575">
        <v>4.4000000000000004</v>
      </c>
      <c r="CF310" s="576">
        <f t="shared" si="837"/>
        <v>2902.6</v>
      </c>
      <c r="CG310" s="577">
        <f t="shared" si="837"/>
        <v>2455.2000000000003</v>
      </c>
      <c r="CH310" s="574">
        <v>4.4000000000000004</v>
      </c>
      <c r="CI310" s="575">
        <v>4.5</v>
      </c>
      <c r="CJ310" s="576">
        <f t="shared" si="838"/>
        <v>1364</v>
      </c>
      <c r="CK310" s="577">
        <f t="shared" si="838"/>
        <v>1309.5</v>
      </c>
      <c r="CL310" s="574"/>
      <c r="CM310" s="575"/>
      <c r="CN310" s="576">
        <f t="shared" si="839"/>
        <v>0</v>
      </c>
      <c r="CO310" s="577">
        <f t="shared" si="839"/>
        <v>0</v>
      </c>
      <c r="CP310" s="576">
        <f t="shared" si="840"/>
        <v>4.5341126461211481</v>
      </c>
      <c r="CQ310" s="577">
        <f t="shared" si="840"/>
        <v>4.4342756183745582</v>
      </c>
      <c r="CR310" s="576">
        <f t="shared" si="841"/>
        <v>4266.6000000000004</v>
      </c>
      <c r="CS310" s="577">
        <f t="shared" si="841"/>
        <v>3764.7</v>
      </c>
      <c r="CT310" s="574">
        <v>68.8</v>
      </c>
      <c r="CU310" s="575">
        <v>67.099999999999994</v>
      </c>
      <c r="CV310" s="576">
        <f t="shared" si="842"/>
        <v>43412.799999999996</v>
      </c>
      <c r="CW310" s="577">
        <f t="shared" si="842"/>
        <v>37441.799999999996</v>
      </c>
      <c r="CX310" s="574">
        <v>61.3</v>
      </c>
      <c r="CY310" s="575">
        <v>62.4</v>
      </c>
      <c r="CZ310" s="576">
        <f t="shared" si="843"/>
        <v>19003</v>
      </c>
      <c r="DA310" s="577">
        <f t="shared" si="843"/>
        <v>18158.399999999998</v>
      </c>
      <c r="DB310" s="574"/>
      <c r="DC310" s="575"/>
      <c r="DD310" s="576">
        <f t="shared" si="844"/>
        <v>0</v>
      </c>
      <c r="DE310" s="577">
        <f t="shared" si="844"/>
        <v>0</v>
      </c>
      <c r="DF310" s="576">
        <f t="shared" si="845"/>
        <v>66.32922422954303</v>
      </c>
      <c r="DG310" s="577">
        <f t="shared" si="845"/>
        <v>65.489045936395755</v>
      </c>
      <c r="DH310" s="576">
        <f t="shared" si="846"/>
        <v>62415.799999999988</v>
      </c>
      <c r="DI310" s="577">
        <f t="shared" si="846"/>
        <v>55600.2</v>
      </c>
      <c r="DJ310" s="576">
        <f t="shared" si="847"/>
        <v>1447</v>
      </c>
      <c r="DK310" s="577">
        <f t="shared" si="847"/>
        <v>1238</v>
      </c>
      <c r="DL310" s="576">
        <f t="shared" si="847"/>
        <v>1447</v>
      </c>
      <c r="DM310" s="577">
        <f t="shared" si="847"/>
        <v>1238</v>
      </c>
      <c r="DN310" s="576">
        <f t="shared" si="848"/>
        <v>4.3389771941948858</v>
      </c>
      <c r="DO310" s="577">
        <f t="shared" si="848"/>
        <v>4.2850565428109855</v>
      </c>
      <c r="DP310" s="576">
        <f t="shared" si="849"/>
        <v>6278.5</v>
      </c>
      <c r="DQ310" s="577">
        <f t="shared" si="849"/>
        <v>5304.9</v>
      </c>
      <c r="DR310" s="576">
        <f t="shared" si="850"/>
        <v>61.711472011057353</v>
      </c>
      <c r="DS310" s="577">
        <f t="shared" si="850"/>
        <v>62.191599353796441</v>
      </c>
      <c r="DT310" s="576">
        <f t="shared" si="851"/>
        <v>89296.499999999985</v>
      </c>
      <c r="DU310" s="577">
        <f t="shared" si="851"/>
        <v>76993.2</v>
      </c>
      <c r="DV310" s="574">
        <v>338</v>
      </c>
      <c r="DW310" s="575">
        <v>358</v>
      </c>
      <c r="DX310" s="576">
        <f t="shared" si="852"/>
        <v>338</v>
      </c>
      <c r="DY310" s="577">
        <f t="shared" si="852"/>
        <v>358</v>
      </c>
      <c r="DZ310" s="574">
        <v>247</v>
      </c>
      <c r="EA310" s="575">
        <v>239</v>
      </c>
      <c r="EB310" s="576">
        <f t="shared" si="853"/>
        <v>247</v>
      </c>
      <c r="EC310" s="577">
        <f t="shared" si="853"/>
        <v>239</v>
      </c>
      <c r="ED310" s="574"/>
      <c r="EE310" s="575"/>
      <c r="EF310" s="576">
        <f t="shared" si="854"/>
        <v>0</v>
      </c>
      <c r="EG310" s="577">
        <f t="shared" si="854"/>
        <v>0</v>
      </c>
      <c r="EH310" s="576">
        <f t="shared" si="855"/>
        <v>585</v>
      </c>
      <c r="EI310" s="577">
        <f t="shared" si="855"/>
        <v>597</v>
      </c>
      <c r="EJ310" s="576">
        <f t="shared" si="856"/>
        <v>585</v>
      </c>
      <c r="EK310" s="577">
        <f t="shared" si="856"/>
        <v>597</v>
      </c>
      <c r="EL310" s="574">
        <v>4.0999999999999996</v>
      </c>
      <c r="EM310" s="575">
        <v>3.5</v>
      </c>
      <c r="EN310" s="576">
        <f t="shared" si="857"/>
        <v>1385.8</v>
      </c>
      <c r="EO310" s="577">
        <f t="shared" si="857"/>
        <v>1253</v>
      </c>
      <c r="EP310" s="574">
        <v>3.9</v>
      </c>
      <c r="EQ310" s="575">
        <v>3.7</v>
      </c>
      <c r="ER310" s="576">
        <f t="shared" si="858"/>
        <v>963.3</v>
      </c>
      <c r="ES310" s="577">
        <f t="shared" si="858"/>
        <v>884.30000000000007</v>
      </c>
      <c r="ET310" s="574"/>
      <c r="EU310" s="575"/>
      <c r="EV310" s="576">
        <f t="shared" si="859"/>
        <v>0</v>
      </c>
      <c r="EW310" s="577">
        <f t="shared" si="859"/>
        <v>0</v>
      </c>
      <c r="EX310" s="576">
        <f t="shared" si="860"/>
        <v>4.0155555555555553</v>
      </c>
      <c r="EY310" s="577">
        <f t="shared" si="860"/>
        <v>3.580067001675042</v>
      </c>
      <c r="EZ310" s="576">
        <f t="shared" si="861"/>
        <v>2349.1</v>
      </c>
      <c r="FA310" s="577">
        <f t="shared" si="861"/>
        <v>2137.3000000000002</v>
      </c>
      <c r="FB310" s="574">
        <v>57.9</v>
      </c>
      <c r="FC310" s="575">
        <v>55.5</v>
      </c>
      <c r="FD310" s="576">
        <f t="shared" si="862"/>
        <v>19570.2</v>
      </c>
      <c r="FE310" s="577">
        <f t="shared" si="862"/>
        <v>19869</v>
      </c>
      <c r="FF310" s="574">
        <v>48.7</v>
      </c>
      <c r="FG310" s="575">
        <v>45.4</v>
      </c>
      <c r="FH310" s="576">
        <f t="shared" si="863"/>
        <v>12028.900000000001</v>
      </c>
      <c r="FI310" s="577">
        <f t="shared" si="863"/>
        <v>10850.6</v>
      </c>
      <c r="FJ310" s="574"/>
      <c r="FK310" s="575"/>
      <c r="FL310" s="576">
        <f t="shared" si="864"/>
        <v>0</v>
      </c>
      <c r="FM310" s="577">
        <f t="shared" si="864"/>
        <v>0</v>
      </c>
      <c r="FN310" s="576">
        <f t="shared" si="865"/>
        <v>54.015555555555558</v>
      </c>
      <c r="FO310" s="577">
        <f t="shared" si="865"/>
        <v>51.45661641541038</v>
      </c>
      <c r="FP310" s="576">
        <f t="shared" si="866"/>
        <v>31599.100000000002</v>
      </c>
      <c r="FQ310" s="577">
        <f t="shared" si="866"/>
        <v>30719.599999999999</v>
      </c>
      <c r="FR310" s="574">
        <v>111</v>
      </c>
      <c r="FS310" s="575">
        <v>142</v>
      </c>
      <c r="FT310" s="576">
        <f t="shared" si="867"/>
        <v>111</v>
      </c>
      <c r="FU310" s="577">
        <f t="shared" si="867"/>
        <v>142</v>
      </c>
      <c r="FV310" s="574">
        <v>4.8</v>
      </c>
      <c r="FW310" s="575">
        <v>3.8</v>
      </c>
      <c r="FX310" s="576">
        <f t="shared" si="868"/>
        <v>532.79999999999995</v>
      </c>
      <c r="FY310" s="577">
        <f t="shared" si="868"/>
        <v>539.6</v>
      </c>
      <c r="FZ310" s="574">
        <v>43.5</v>
      </c>
      <c r="GA310" s="575">
        <v>33.4</v>
      </c>
      <c r="GB310" s="576">
        <f t="shared" si="869"/>
        <v>4828.5</v>
      </c>
      <c r="GC310" s="577">
        <f t="shared" si="869"/>
        <v>4742.8</v>
      </c>
      <c r="GD310" s="576">
        <f t="shared" si="870"/>
        <v>1266</v>
      </c>
      <c r="GE310" s="577">
        <f t="shared" si="870"/>
        <v>1147</v>
      </c>
      <c r="GF310" s="576">
        <f t="shared" si="870"/>
        <v>1266</v>
      </c>
      <c r="GG310" s="577">
        <f t="shared" si="870"/>
        <v>1147</v>
      </c>
      <c r="GH310" s="576">
        <f t="shared" si="871"/>
        <v>5506.0999999999995</v>
      </c>
      <c r="GI310" s="577">
        <f t="shared" si="871"/>
        <v>4632.2000000000007</v>
      </c>
      <c r="GJ310" s="576">
        <f t="shared" si="872"/>
        <v>79852.599999999991</v>
      </c>
      <c r="GK310" s="577">
        <f t="shared" si="872"/>
        <v>71309.399999999994</v>
      </c>
      <c r="GL310" s="576">
        <f t="shared" si="873"/>
        <v>766</v>
      </c>
      <c r="GM310" s="577">
        <f t="shared" si="873"/>
        <v>688</v>
      </c>
      <c r="GN310" s="576">
        <f t="shared" si="873"/>
        <v>766</v>
      </c>
      <c r="GO310" s="577">
        <f t="shared" si="873"/>
        <v>688</v>
      </c>
      <c r="GP310" s="576">
        <f t="shared" si="874"/>
        <v>3121.5</v>
      </c>
      <c r="GQ310" s="577">
        <f t="shared" si="874"/>
        <v>2810</v>
      </c>
      <c r="GR310" s="576">
        <f t="shared" si="875"/>
        <v>41043</v>
      </c>
      <c r="GS310" s="577">
        <f t="shared" si="875"/>
        <v>36403.399999999994</v>
      </c>
      <c r="GT310" s="576">
        <f t="shared" si="876"/>
        <v>2032</v>
      </c>
      <c r="GU310" s="577">
        <f t="shared" si="876"/>
        <v>1835</v>
      </c>
      <c r="GV310" s="576">
        <f t="shared" si="876"/>
        <v>2032</v>
      </c>
      <c r="GW310" s="577">
        <f t="shared" si="876"/>
        <v>1835</v>
      </c>
      <c r="GX310" s="576">
        <f t="shared" si="877"/>
        <v>8627.5999999999985</v>
      </c>
      <c r="GY310" s="577">
        <f t="shared" si="877"/>
        <v>7442.2000000000007</v>
      </c>
      <c r="GZ310" s="576">
        <f t="shared" si="877"/>
        <v>120895.59999999999</v>
      </c>
      <c r="HA310" s="577">
        <f t="shared" si="877"/>
        <v>107712.79999999999</v>
      </c>
      <c r="HB310" s="576">
        <f t="shared" si="878"/>
        <v>0</v>
      </c>
      <c r="HC310" s="577">
        <f t="shared" si="878"/>
        <v>0</v>
      </c>
      <c r="HD310" s="576">
        <f t="shared" si="878"/>
        <v>0</v>
      </c>
      <c r="HE310" s="577">
        <f t="shared" si="878"/>
        <v>0</v>
      </c>
      <c r="HF310" s="576" t="str">
        <f t="shared" si="879"/>
        <v/>
      </c>
      <c r="HG310" s="577" t="str">
        <f t="shared" si="879"/>
        <v/>
      </c>
      <c r="HH310" s="576" t="str">
        <f t="shared" si="880"/>
        <v/>
      </c>
      <c r="HI310" s="577" t="str">
        <f t="shared" si="880"/>
        <v/>
      </c>
      <c r="HJ310" s="576">
        <f t="shared" si="881"/>
        <v>9160.4</v>
      </c>
      <c r="HK310" s="577">
        <f t="shared" si="881"/>
        <v>7981.8</v>
      </c>
      <c r="HL310" s="576">
        <f t="shared" si="882"/>
        <v>125724.09999999999</v>
      </c>
      <c r="HM310" s="577">
        <f t="shared" si="882"/>
        <v>112455.59999999999</v>
      </c>
    </row>
    <row r="311" spans="1:221" s="26" customFormat="1" ht="15" customHeight="1">
      <c r="A311" s="594" t="s">
        <v>638</v>
      </c>
      <c r="B311" s="595" t="s">
        <v>681</v>
      </c>
      <c r="C311" s="599"/>
      <c r="D311" s="10">
        <v>223524</v>
      </c>
      <c r="E311" s="10">
        <v>8</v>
      </c>
      <c r="F311" s="574">
        <v>996</v>
      </c>
      <c r="G311" s="575">
        <v>1099</v>
      </c>
      <c r="H311" s="574">
        <v>16</v>
      </c>
      <c r="I311" s="575">
        <v>14</v>
      </c>
      <c r="J311" s="576">
        <f t="shared" si="815"/>
        <v>980</v>
      </c>
      <c r="K311" s="577">
        <f t="shared" si="815"/>
        <v>1085</v>
      </c>
      <c r="L311" s="574"/>
      <c r="M311" s="575"/>
      <c r="N311" s="576">
        <f t="shared" si="816"/>
        <v>980</v>
      </c>
      <c r="O311" s="577">
        <f t="shared" si="816"/>
        <v>1085</v>
      </c>
      <c r="P311" s="576">
        <f t="shared" si="816"/>
        <v>980</v>
      </c>
      <c r="Q311" s="577">
        <f t="shared" si="816"/>
        <v>1085</v>
      </c>
      <c r="R311" s="574">
        <v>15</v>
      </c>
      <c r="S311" s="575">
        <v>22</v>
      </c>
      <c r="T311" s="576">
        <f t="shared" si="817"/>
        <v>15</v>
      </c>
      <c r="U311" s="577">
        <f t="shared" si="817"/>
        <v>22</v>
      </c>
      <c r="V311" s="574">
        <v>24</v>
      </c>
      <c r="W311" s="575">
        <v>27</v>
      </c>
      <c r="X311" s="576">
        <f t="shared" si="818"/>
        <v>24</v>
      </c>
      <c r="Y311" s="577">
        <f t="shared" si="818"/>
        <v>27</v>
      </c>
      <c r="Z311" s="574"/>
      <c r="AA311" s="575"/>
      <c r="AB311" s="576">
        <f t="shared" si="819"/>
        <v>0</v>
      </c>
      <c r="AC311" s="577">
        <f t="shared" si="819"/>
        <v>0</v>
      </c>
      <c r="AD311" s="576">
        <f t="shared" si="820"/>
        <v>39</v>
      </c>
      <c r="AE311" s="577">
        <f t="shared" si="820"/>
        <v>49</v>
      </c>
      <c r="AF311" s="576">
        <f t="shared" si="821"/>
        <v>39</v>
      </c>
      <c r="AG311" s="577">
        <f t="shared" si="821"/>
        <v>49</v>
      </c>
      <c r="AH311" s="574">
        <v>3.5</v>
      </c>
      <c r="AI311" s="575">
        <v>4.0999999999999996</v>
      </c>
      <c r="AJ311" s="576">
        <f t="shared" si="822"/>
        <v>52.5</v>
      </c>
      <c r="AK311" s="577">
        <f t="shared" si="822"/>
        <v>90.199999999999989</v>
      </c>
      <c r="AL311" s="574">
        <v>3.8</v>
      </c>
      <c r="AM311" s="575">
        <v>3</v>
      </c>
      <c r="AN311" s="576">
        <f t="shared" si="823"/>
        <v>91.199999999999989</v>
      </c>
      <c r="AO311" s="577">
        <f t="shared" si="823"/>
        <v>81</v>
      </c>
      <c r="AP311" s="574"/>
      <c r="AQ311" s="575"/>
      <c r="AR311" s="576">
        <f t="shared" si="824"/>
        <v>0</v>
      </c>
      <c r="AS311" s="577">
        <f t="shared" si="824"/>
        <v>0</v>
      </c>
      <c r="AT311" s="576">
        <f t="shared" si="825"/>
        <v>3.6846153846153844</v>
      </c>
      <c r="AU311" s="577">
        <f t="shared" si="825"/>
        <v>3.4938775510204079</v>
      </c>
      <c r="AV311" s="576">
        <f t="shared" si="826"/>
        <v>143.69999999999999</v>
      </c>
      <c r="AW311" s="577">
        <f t="shared" si="826"/>
        <v>171.2</v>
      </c>
      <c r="AX311" s="574">
        <v>61</v>
      </c>
      <c r="AY311" s="575">
        <v>62.4</v>
      </c>
      <c r="AZ311" s="576">
        <f t="shared" si="827"/>
        <v>915</v>
      </c>
      <c r="BA311" s="577">
        <f t="shared" si="827"/>
        <v>1372.8</v>
      </c>
      <c r="BB311" s="574">
        <v>57.1</v>
      </c>
      <c r="BC311" s="575">
        <v>51.9</v>
      </c>
      <c r="BD311" s="576">
        <f t="shared" si="828"/>
        <v>1370.4</v>
      </c>
      <c r="BE311" s="577">
        <f t="shared" si="828"/>
        <v>1401.3</v>
      </c>
      <c r="BF311" s="574"/>
      <c r="BG311" s="575"/>
      <c r="BH311" s="576">
        <f t="shared" si="829"/>
        <v>0</v>
      </c>
      <c r="BI311" s="577">
        <f t="shared" si="829"/>
        <v>0</v>
      </c>
      <c r="BJ311" s="576">
        <f t="shared" si="830"/>
        <v>58.6</v>
      </c>
      <c r="BK311" s="577">
        <f t="shared" si="830"/>
        <v>56.614285714285714</v>
      </c>
      <c r="BL311" s="576">
        <f t="shared" si="831"/>
        <v>2285.4</v>
      </c>
      <c r="BM311" s="577">
        <f t="shared" si="831"/>
        <v>2774.1</v>
      </c>
      <c r="BN311" s="574">
        <v>112</v>
      </c>
      <c r="BO311" s="575">
        <v>104</v>
      </c>
      <c r="BP311" s="576">
        <f t="shared" si="832"/>
        <v>112</v>
      </c>
      <c r="BQ311" s="577">
        <f t="shared" si="832"/>
        <v>104</v>
      </c>
      <c r="BR311" s="574">
        <v>198</v>
      </c>
      <c r="BS311" s="575">
        <v>223</v>
      </c>
      <c r="BT311" s="576">
        <f t="shared" si="833"/>
        <v>198</v>
      </c>
      <c r="BU311" s="577">
        <f t="shared" si="833"/>
        <v>223</v>
      </c>
      <c r="BV311" s="574"/>
      <c r="BW311" s="575"/>
      <c r="BX311" s="576">
        <f t="shared" si="834"/>
        <v>0</v>
      </c>
      <c r="BY311" s="577">
        <f t="shared" si="834"/>
        <v>0</v>
      </c>
      <c r="BZ311" s="576">
        <f t="shared" si="835"/>
        <v>310</v>
      </c>
      <c r="CA311" s="577">
        <f t="shared" si="835"/>
        <v>327</v>
      </c>
      <c r="CB311" s="576">
        <f t="shared" si="836"/>
        <v>310</v>
      </c>
      <c r="CC311" s="577">
        <f t="shared" si="836"/>
        <v>327</v>
      </c>
      <c r="CD311" s="574">
        <v>4.2</v>
      </c>
      <c r="CE311" s="575">
        <v>4.5999999999999996</v>
      </c>
      <c r="CF311" s="576">
        <f t="shared" si="837"/>
        <v>470.40000000000003</v>
      </c>
      <c r="CG311" s="577">
        <f t="shared" si="837"/>
        <v>478.4</v>
      </c>
      <c r="CH311" s="574">
        <v>4.8</v>
      </c>
      <c r="CI311" s="575">
        <v>4.5999999999999996</v>
      </c>
      <c r="CJ311" s="576">
        <f t="shared" si="838"/>
        <v>950.4</v>
      </c>
      <c r="CK311" s="577">
        <f t="shared" si="838"/>
        <v>1025.8</v>
      </c>
      <c r="CL311" s="574"/>
      <c r="CM311" s="575"/>
      <c r="CN311" s="576">
        <f t="shared" si="839"/>
        <v>0</v>
      </c>
      <c r="CO311" s="577">
        <f t="shared" si="839"/>
        <v>0</v>
      </c>
      <c r="CP311" s="576">
        <f t="shared" si="840"/>
        <v>4.5832258064516127</v>
      </c>
      <c r="CQ311" s="577">
        <f t="shared" si="840"/>
        <v>4.5999999999999996</v>
      </c>
      <c r="CR311" s="576">
        <f t="shared" si="841"/>
        <v>1420.8</v>
      </c>
      <c r="CS311" s="577">
        <f t="shared" si="841"/>
        <v>1504.1999999999998</v>
      </c>
      <c r="CT311" s="574">
        <v>72.900000000000006</v>
      </c>
      <c r="CU311" s="575">
        <v>74.900000000000006</v>
      </c>
      <c r="CV311" s="576">
        <f t="shared" si="842"/>
        <v>8164.8000000000011</v>
      </c>
      <c r="CW311" s="577">
        <f t="shared" si="842"/>
        <v>7789.6</v>
      </c>
      <c r="CX311" s="574">
        <v>74.8</v>
      </c>
      <c r="CY311" s="575">
        <v>73.8</v>
      </c>
      <c r="CZ311" s="576">
        <f t="shared" si="843"/>
        <v>14810.4</v>
      </c>
      <c r="DA311" s="577">
        <f t="shared" si="843"/>
        <v>16457.399999999998</v>
      </c>
      <c r="DB311" s="574"/>
      <c r="DC311" s="575"/>
      <c r="DD311" s="576">
        <f t="shared" si="844"/>
        <v>0</v>
      </c>
      <c r="DE311" s="577">
        <f t="shared" si="844"/>
        <v>0</v>
      </c>
      <c r="DF311" s="576">
        <f t="shared" si="845"/>
        <v>74.11354838709677</v>
      </c>
      <c r="DG311" s="577">
        <f t="shared" si="845"/>
        <v>74.149847094801217</v>
      </c>
      <c r="DH311" s="576">
        <f t="shared" si="846"/>
        <v>22975.199999999997</v>
      </c>
      <c r="DI311" s="577">
        <f t="shared" si="846"/>
        <v>24246.999999999996</v>
      </c>
      <c r="DJ311" s="576">
        <f t="shared" si="847"/>
        <v>349</v>
      </c>
      <c r="DK311" s="577">
        <f t="shared" si="847"/>
        <v>376</v>
      </c>
      <c r="DL311" s="576">
        <f t="shared" si="847"/>
        <v>349</v>
      </c>
      <c r="DM311" s="577">
        <f t="shared" si="847"/>
        <v>376</v>
      </c>
      <c r="DN311" s="576">
        <f t="shared" si="848"/>
        <v>4.4828080229226357</v>
      </c>
      <c r="DO311" s="577">
        <f t="shared" si="848"/>
        <v>4.4558510638297868</v>
      </c>
      <c r="DP311" s="576">
        <f t="shared" si="849"/>
        <v>1564.4999999999998</v>
      </c>
      <c r="DQ311" s="577">
        <f t="shared" si="849"/>
        <v>1675.3999999999999</v>
      </c>
      <c r="DR311" s="576">
        <f t="shared" si="850"/>
        <v>72.379942693409731</v>
      </c>
      <c r="DS311" s="577">
        <f t="shared" si="850"/>
        <v>71.864627659574452</v>
      </c>
      <c r="DT311" s="576">
        <f t="shared" si="851"/>
        <v>25260.599999999995</v>
      </c>
      <c r="DU311" s="577">
        <f t="shared" si="851"/>
        <v>27021.099999999995</v>
      </c>
      <c r="DV311" s="574">
        <v>51</v>
      </c>
      <c r="DW311" s="575">
        <v>56</v>
      </c>
      <c r="DX311" s="576">
        <f t="shared" si="852"/>
        <v>51</v>
      </c>
      <c r="DY311" s="577">
        <f t="shared" si="852"/>
        <v>56</v>
      </c>
      <c r="DZ311" s="574">
        <v>198</v>
      </c>
      <c r="EA311" s="575">
        <v>252</v>
      </c>
      <c r="EB311" s="576">
        <f t="shared" si="853"/>
        <v>198</v>
      </c>
      <c r="EC311" s="577">
        <f t="shared" si="853"/>
        <v>252</v>
      </c>
      <c r="ED311" s="574"/>
      <c r="EE311" s="575"/>
      <c r="EF311" s="576">
        <f t="shared" si="854"/>
        <v>0</v>
      </c>
      <c r="EG311" s="577">
        <f t="shared" si="854"/>
        <v>0</v>
      </c>
      <c r="EH311" s="576">
        <f t="shared" si="855"/>
        <v>249</v>
      </c>
      <c r="EI311" s="577">
        <f t="shared" si="855"/>
        <v>308</v>
      </c>
      <c r="EJ311" s="576">
        <f t="shared" si="856"/>
        <v>249</v>
      </c>
      <c r="EK311" s="577">
        <f t="shared" si="856"/>
        <v>308</v>
      </c>
      <c r="EL311" s="574">
        <v>3.2</v>
      </c>
      <c r="EM311" s="575">
        <v>2.9</v>
      </c>
      <c r="EN311" s="576">
        <f t="shared" si="857"/>
        <v>163.20000000000002</v>
      </c>
      <c r="EO311" s="577">
        <f t="shared" si="857"/>
        <v>162.4</v>
      </c>
      <c r="EP311" s="574">
        <v>3.3</v>
      </c>
      <c r="EQ311" s="575">
        <v>3.4</v>
      </c>
      <c r="ER311" s="576">
        <f t="shared" si="858"/>
        <v>653.4</v>
      </c>
      <c r="ES311" s="577">
        <f t="shared" si="858"/>
        <v>856.8</v>
      </c>
      <c r="ET311" s="574"/>
      <c r="EU311" s="575"/>
      <c r="EV311" s="576">
        <f t="shared" si="859"/>
        <v>0</v>
      </c>
      <c r="EW311" s="577">
        <f t="shared" si="859"/>
        <v>0</v>
      </c>
      <c r="EX311" s="576">
        <f t="shared" si="860"/>
        <v>3.2795180722891568</v>
      </c>
      <c r="EY311" s="577">
        <f t="shared" si="860"/>
        <v>3.3090909090909091</v>
      </c>
      <c r="EZ311" s="576">
        <f t="shared" si="861"/>
        <v>816.6</v>
      </c>
      <c r="FA311" s="577">
        <f t="shared" si="861"/>
        <v>1019.2</v>
      </c>
      <c r="FB311" s="574">
        <v>51.4</v>
      </c>
      <c r="FC311" s="575">
        <v>46.9</v>
      </c>
      <c r="FD311" s="576">
        <f t="shared" si="862"/>
        <v>2621.4</v>
      </c>
      <c r="FE311" s="577">
        <f t="shared" si="862"/>
        <v>2626.4</v>
      </c>
      <c r="FF311" s="574">
        <v>43.4</v>
      </c>
      <c r="FG311" s="575">
        <v>44.6</v>
      </c>
      <c r="FH311" s="576">
        <f t="shared" si="863"/>
        <v>8593.1999999999989</v>
      </c>
      <c r="FI311" s="577">
        <f t="shared" si="863"/>
        <v>11239.2</v>
      </c>
      <c r="FJ311" s="574"/>
      <c r="FK311" s="575"/>
      <c r="FL311" s="576">
        <f t="shared" si="864"/>
        <v>0</v>
      </c>
      <c r="FM311" s="577">
        <f t="shared" si="864"/>
        <v>0</v>
      </c>
      <c r="FN311" s="576">
        <f t="shared" si="865"/>
        <v>45.038554216867468</v>
      </c>
      <c r="FO311" s="577">
        <f t="shared" si="865"/>
        <v>45.018181818181816</v>
      </c>
      <c r="FP311" s="576">
        <f t="shared" si="866"/>
        <v>11214.599999999999</v>
      </c>
      <c r="FQ311" s="577">
        <f t="shared" si="866"/>
        <v>13865.599999999999</v>
      </c>
      <c r="FR311" s="574">
        <v>382</v>
      </c>
      <c r="FS311" s="575">
        <v>401</v>
      </c>
      <c r="FT311" s="576">
        <f t="shared" si="867"/>
        <v>382</v>
      </c>
      <c r="FU311" s="577">
        <f t="shared" si="867"/>
        <v>401</v>
      </c>
      <c r="FV311" s="574">
        <v>3.6</v>
      </c>
      <c r="FW311" s="575">
        <v>3.2</v>
      </c>
      <c r="FX311" s="576">
        <f t="shared" si="868"/>
        <v>1375.2</v>
      </c>
      <c r="FY311" s="577">
        <f t="shared" si="868"/>
        <v>1283.2</v>
      </c>
      <c r="FZ311" s="574">
        <v>41.3</v>
      </c>
      <c r="GA311" s="575">
        <v>36.6</v>
      </c>
      <c r="GB311" s="576">
        <f t="shared" si="869"/>
        <v>15776.599999999999</v>
      </c>
      <c r="GC311" s="577">
        <f t="shared" si="869"/>
        <v>14676.6</v>
      </c>
      <c r="GD311" s="576">
        <f t="shared" si="870"/>
        <v>178</v>
      </c>
      <c r="GE311" s="577">
        <f t="shared" si="870"/>
        <v>182</v>
      </c>
      <c r="GF311" s="576">
        <f t="shared" si="870"/>
        <v>178</v>
      </c>
      <c r="GG311" s="577">
        <f t="shared" si="870"/>
        <v>182</v>
      </c>
      <c r="GH311" s="576">
        <f t="shared" si="871"/>
        <v>686.10000000000014</v>
      </c>
      <c r="GI311" s="577">
        <f t="shared" si="871"/>
        <v>730.99999999999989</v>
      </c>
      <c r="GJ311" s="576">
        <f t="shared" si="872"/>
        <v>11701.2</v>
      </c>
      <c r="GK311" s="577">
        <f t="shared" si="872"/>
        <v>11788.8</v>
      </c>
      <c r="GL311" s="576">
        <f t="shared" si="873"/>
        <v>420</v>
      </c>
      <c r="GM311" s="577">
        <f t="shared" si="873"/>
        <v>502</v>
      </c>
      <c r="GN311" s="576">
        <f t="shared" si="873"/>
        <v>420</v>
      </c>
      <c r="GO311" s="577">
        <f t="shared" si="873"/>
        <v>502</v>
      </c>
      <c r="GP311" s="576">
        <f t="shared" si="874"/>
        <v>1695</v>
      </c>
      <c r="GQ311" s="577">
        <f t="shared" si="874"/>
        <v>1963.6</v>
      </c>
      <c r="GR311" s="576">
        <f t="shared" si="875"/>
        <v>24774</v>
      </c>
      <c r="GS311" s="577">
        <f t="shared" si="875"/>
        <v>29097.899999999998</v>
      </c>
      <c r="GT311" s="576">
        <f t="shared" si="876"/>
        <v>598</v>
      </c>
      <c r="GU311" s="577">
        <f t="shared" si="876"/>
        <v>684</v>
      </c>
      <c r="GV311" s="576">
        <f t="shared" si="876"/>
        <v>598</v>
      </c>
      <c r="GW311" s="577">
        <f t="shared" si="876"/>
        <v>684</v>
      </c>
      <c r="GX311" s="576">
        <f t="shared" si="877"/>
        <v>2381.1000000000004</v>
      </c>
      <c r="GY311" s="577">
        <f t="shared" si="877"/>
        <v>2694.6</v>
      </c>
      <c r="GZ311" s="576">
        <f t="shared" si="877"/>
        <v>36475.199999999997</v>
      </c>
      <c r="HA311" s="577">
        <f t="shared" si="877"/>
        <v>40886.699999999997</v>
      </c>
      <c r="HB311" s="576">
        <f t="shared" si="878"/>
        <v>0</v>
      </c>
      <c r="HC311" s="577">
        <f t="shared" si="878"/>
        <v>0</v>
      </c>
      <c r="HD311" s="576">
        <f t="shared" si="878"/>
        <v>0</v>
      </c>
      <c r="HE311" s="577">
        <f t="shared" si="878"/>
        <v>0</v>
      </c>
      <c r="HF311" s="576" t="str">
        <f t="shared" si="879"/>
        <v/>
      </c>
      <c r="HG311" s="577" t="str">
        <f t="shared" si="879"/>
        <v/>
      </c>
      <c r="HH311" s="576" t="str">
        <f t="shared" si="880"/>
        <v/>
      </c>
      <c r="HI311" s="577" t="str">
        <f t="shared" si="880"/>
        <v/>
      </c>
      <c r="HJ311" s="576">
        <f t="shared" si="881"/>
        <v>3756.3</v>
      </c>
      <c r="HK311" s="577">
        <f t="shared" si="881"/>
        <v>3977.8</v>
      </c>
      <c r="HL311" s="576">
        <f t="shared" si="882"/>
        <v>52251.799999999996</v>
      </c>
      <c r="HM311" s="577">
        <f t="shared" si="882"/>
        <v>55563.299999999996</v>
      </c>
    </row>
    <row r="312" spans="1:221" s="26" customFormat="1" ht="15" customHeight="1">
      <c r="A312" s="594" t="s">
        <v>638</v>
      </c>
      <c r="B312" s="595" t="s">
        <v>682</v>
      </c>
      <c r="C312" s="599"/>
      <c r="D312" s="10">
        <v>223816</v>
      </c>
      <c r="E312" s="10">
        <v>8</v>
      </c>
      <c r="F312" s="574">
        <v>1841</v>
      </c>
      <c r="G312" s="575">
        <v>1709</v>
      </c>
      <c r="H312" s="574">
        <v>86</v>
      </c>
      <c r="I312" s="575">
        <v>96</v>
      </c>
      <c r="J312" s="576">
        <f t="shared" si="815"/>
        <v>1755</v>
      </c>
      <c r="K312" s="577">
        <f t="shared" si="815"/>
        <v>1613</v>
      </c>
      <c r="L312" s="574"/>
      <c r="M312" s="575"/>
      <c r="N312" s="576">
        <f t="shared" si="816"/>
        <v>1755</v>
      </c>
      <c r="O312" s="577">
        <f t="shared" si="816"/>
        <v>1613</v>
      </c>
      <c r="P312" s="576">
        <f t="shared" si="816"/>
        <v>1755</v>
      </c>
      <c r="Q312" s="577">
        <f t="shared" si="816"/>
        <v>1613</v>
      </c>
      <c r="R312" s="574">
        <v>29</v>
      </c>
      <c r="S312" s="575">
        <v>29</v>
      </c>
      <c r="T312" s="576">
        <f t="shared" si="817"/>
        <v>29</v>
      </c>
      <c r="U312" s="577">
        <f t="shared" si="817"/>
        <v>29</v>
      </c>
      <c r="V312" s="574">
        <v>36</v>
      </c>
      <c r="W312" s="575">
        <v>28</v>
      </c>
      <c r="X312" s="576">
        <f t="shared" si="818"/>
        <v>36</v>
      </c>
      <c r="Y312" s="577">
        <f t="shared" si="818"/>
        <v>28</v>
      </c>
      <c r="Z312" s="574"/>
      <c r="AA312" s="575"/>
      <c r="AB312" s="576">
        <f t="shared" si="819"/>
        <v>0</v>
      </c>
      <c r="AC312" s="577">
        <f t="shared" si="819"/>
        <v>0</v>
      </c>
      <c r="AD312" s="576">
        <f t="shared" si="820"/>
        <v>65</v>
      </c>
      <c r="AE312" s="577">
        <f t="shared" si="820"/>
        <v>57</v>
      </c>
      <c r="AF312" s="576">
        <f t="shared" si="821"/>
        <v>65</v>
      </c>
      <c r="AG312" s="577">
        <f t="shared" si="821"/>
        <v>57</v>
      </c>
      <c r="AH312" s="574">
        <v>3.8</v>
      </c>
      <c r="AI312" s="575">
        <v>3.5</v>
      </c>
      <c r="AJ312" s="576">
        <f t="shared" si="822"/>
        <v>110.19999999999999</v>
      </c>
      <c r="AK312" s="577">
        <f t="shared" si="822"/>
        <v>101.5</v>
      </c>
      <c r="AL312" s="574">
        <v>2.9</v>
      </c>
      <c r="AM312" s="575">
        <v>3.5</v>
      </c>
      <c r="AN312" s="576">
        <f t="shared" si="823"/>
        <v>104.39999999999999</v>
      </c>
      <c r="AO312" s="577">
        <f t="shared" si="823"/>
        <v>98</v>
      </c>
      <c r="AP312" s="574"/>
      <c r="AQ312" s="575"/>
      <c r="AR312" s="576">
        <f t="shared" si="824"/>
        <v>0</v>
      </c>
      <c r="AS312" s="577">
        <f t="shared" si="824"/>
        <v>0</v>
      </c>
      <c r="AT312" s="576">
        <f t="shared" si="825"/>
        <v>3.3015384615384611</v>
      </c>
      <c r="AU312" s="577">
        <f t="shared" si="825"/>
        <v>3.5</v>
      </c>
      <c r="AV312" s="576">
        <f t="shared" si="826"/>
        <v>214.59999999999997</v>
      </c>
      <c r="AW312" s="577">
        <f t="shared" si="826"/>
        <v>199.5</v>
      </c>
      <c r="AX312" s="574">
        <v>55.7</v>
      </c>
      <c r="AY312" s="575">
        <v>56.9</v>
      </c>
      <c r="AZ312" s="576">
        <f t="shared" si="827"/>
        <v>1615.3000000000002</v>
      </c>
      <c r="BA312" s="577">
        <f t="shared" si="827"/>
        <v>1650.1</v>
      </c>
      <c r="BB312" s="574">
        <v>49.4</v>
      </c>
      <c r="BC312" s="575">
        <v>49.9</v>
      </c>
      <c r="BD312" s="576">
        <f t="shared" si="828"/>
        <v>1778.3999999999999</v>
      </c>
      <c r="BE312" s="577">
        <f t="shared" si="828"/>
        <v>1397.2</v>
      </c>
      <c r="BF312" s="574"/>
      <c r="BG312" s="575"/>
      <c r="BH312" s="576">
        <f t="shared" si="829"/>
        <v>0</v>
      </c>
      <c r="BI312" s="577">
        <f t="shared" si="829"/>
        <v>0</v>
      </c>
      <c r="BJ312" s="576">
        <f t="shared" si="830"/>
        <v>52.21076923076923</v>
      </c>
      <c r="BK312" s="577">
        <f t="shared" si="830"/>
        <v>53.46140350877193</v>
      </c>
      <c r="BL312" s="576">
        <f t="shared" si="831"/>
        <v>3393.7</v>
      </c>
      <c r="BM312" s="577">
        <f t="shared" si="831"/>
        <v>3047.3</v>
      </c>
      <c r="BN312" s="574">
        <v>173</v>
      </c>
      <c r="BO312" s="575">
        <v>120</v>
      </c>
      <c r="BP312" s="576">
        <f t="shared" si="832"/>
        <v>173</v>
      </c>
      <c r="BQ312" s="577">
        <f t="shared" si="832"/>
        <v>120</v>
      </c>
      <c r="BR312" s="574">
        <v>279</v>
      </c>
      <c r="BS312" s="575">
        <v>254</v>
      </c>
      <c r="BT312" s="576">
        <f t="shared" si="833"/>
        <v>279</v>
      </c>
      <c r="BU312" s="577">
        <f t="shared" si="833"/>
        <v>254</v>
      </c>
      <c r="BV312" s="574"/>
      <c r="BW312" s="575"/>
      <c r="BX312" s="576">
        <f t="shared" si="834"/>
        <v>0</v>
      </c>
      <c r="BY312" s="577">
        <f t="shared" si="834"/>
        <v>0</v>
      </c>
      <c r="BZ312" s="576">
        <f t="shared" si="835"/>
        <v>452</v>
      </c>
      <c r="CA312" s="577">
        <f t="shared" si="835"/>
        <v>374</v>
      </c>
      <c r="CB312" s="576">
        <f t="shared" si="836"/>
        <v>452</v>
      </c>
      <c r="CC312" s="577">
        <f t="shared" si="836"/>
        <v>374</v>
      </c>
      <c r="CD312" s="574">
        <v>4.3</v>
      </c>
      <c r="CE312" s="575">
        <v>4.4000000000000004</v>
      </c>
      <c r="CF312" s="576">
        <f t="shared" si="837"/>
        <v>743.9</v>
      </c>
      <c r="CG312" s="577">
        <f t="shared" si="837"/>
        <v>528</v>
      </c>
      <c r="CH312" s="574">
        <v>5</v>
      </c>
      <c r="CI312" s="575">
        <v>4.8</v>
      </c>
      <c r="CJ312" s="576">
        <f t="shared" si="838"/>
        <v>1395</v>
      </c>
      <c r="CK312" s="577">
        <f t="shared" si="838"/>
        <v>1219.2</v>
      </c>
      <c r="CL312" s="574"/>
      <c r="CM312" s="575"/>
      <c r="CN312" s="576">
        <f t="shared" si="839"/>
        <v>0</v>
      </c>
      <c r="CO312" s="577">
        <f t="shared" si="839"/>
        <v>0</v>
      </c>
      <c r="CP312" s="576">
        <f t="shared" si="840"/>
        <v>4.7320796460176995</v>
      </c>
      <c r="CQ312" s="577">
        <f t="shared" si="840"/>
        <v>4.6716577540106954</v>
      </c>
      <c r="CR312" s="576">
        <f t="shared" si="841"/>
        <v>2138.9</v>
      </c>
      <c r="CS312" s="577">
        <f t="shared" si="841"/>
        <v>1747.2</v>
      </c>
      <c r="CT312" s="574">
        <v>78.400000000000006</v>
      </c>
      <c r="CU312" s="575">
        <v>82.1</v>
      </c>
      <c r="CV312" s="576">
        <f t="shared" si="842"/>
        <v>13563.2</v>
      </c>
      <c r="CW312" s="577">
        <f t="shared" si="842"/>
        <v>9852</v>
      </c>
      <c r="CX312" s="574">
        <v>60.8</v>
      </c>
      <c r="CY312" s="575">
        <v>61.8</v>
      </c>
      <c r="CZ312" s="576">
        <f t="shared" si="843"/>
        <v>16963.2</v>
      </c>
      <c r="DA312" s="577">
        <f t="shared" si="843"/>
        <v>15697.199999999999</v>
      </c>
      <c r="DB312" s="574"/>
      <c r="DC312" s="575"/>
      <c r="DD312" s="576">
        <f t="shared" si="844"/>
        <v>0</v>
      </c>
      <c r="DE312" s="577">
        <f t="shared" si="844"/>
        <v>0</v>
      </c>
      <c r="DF312" s="576">
        <f t="shared" si="845"/>
        <v>67.536283185840716</v>
      </c>
      <c r="DG312" s="577">
        <f t="shared" si="845"/>
        <v>68.313368983957218</v>
      </c>
      <c r="DH312" s="576">
        <f t="shared" si="846"/>
        <v>30526.400000000005</v>
      </c>
      <c r="DI312" s="577">
        <f t="shared" si="846"/>
        <v>25549.200000000001</v>
      </c>
      <c r="DJ312" s="576">
        <f t="shared" si="847"/>
        <v>517</v>
      </c>
      <c r="DK312" s="577">
        <f t="shared" si="847"/>
        <v>431</v>
      </c>
      <c r="DL312" s="576">
        <f t="shared" si="847"/>
        <v>517</v>
      </c>
      <c r="DM312" s="577">
        <f t="shared" si="847"/>
        <v>431</v>
      </c>
      <c r="DN312" s="576">
        <f t="shared" si="848"/>
        <v>4.5522243713733079</v>
      </c>
      <c r="DO312" s="577">
        <f t="shared" si="848"/>
        <v>4.5167053364269139</v>
      </c>
      <c r="DP312" s="576">
        <f t="shared" si="849"/>
        <v>2353.5</v>
      </c>
      <c r="DQ312" s="577">
        <f t="shared" si="849"/>
        <v>1946.6999999999998</v>
      </c>
      <c r="DR312" s="576">
        <f t="shared" si="850"/>
        <v>65.609477756286282</v>
      </c>
      <c r="DS312" s="577">
        <f t="shared" si="850"/>
        <v>66.349187935034806</v>
      </c>
      <c r="DT312" s="576">
        <f t="shared" si="851"/>
        <v>33920.100000000006</v>
      </c>
      <c r="DU312" s="577">
        <f t="shared" si="851"/>
        <v>28596.5</v>
      </c>
      <c r="DV312" s="574">
        <v>102</v>
      </c>
      <c r="DW312" s="575">
        <v>105</v>
      </c>
      <c r="DX312" s="576">
        <f t="shared" si="852"/>
        <v>102</v>
      </c>
      <c r="DY312" s="577">
        <f t="shared" si="852"/>
        <v>105</v>
      </c>
      <c r="DZ312" s="574">
        <v>313</v>
      </c>
      <c r="EA312" s="575">
        <v>317</v>
      </c>
      <c r="EB312" s="576">
        <f t="shared" si="853"/>
        <v>313</v>
      </c>
      <c r="EC312" s="577">
        <f t="shared" si="853"/>
        <v>317</v>
      </c>
      <c r="ED312" s="574"/>
      <c r="EE312" s="575"/>
      <c r="EF312" s="576">
        <f t="shared" si="854"/>
        <v>0</v>
      </c>
      <c r="EG312" s="577">
        <f t="shared" si="854"/>
        <v>0</v>
      </c>
      <c r="EH312" s="576">
        <f t="shared" si="855"/>
        <v>415</v>
      </c>
      <c r="EI312" s="577">
        <f t="shared" si="855"/>
        <v>422</v>
      </c>
      <c r="EJ312" s="576">
        <f t="shared" si="856"/>
        <v>415</v>
      </c>
      <c r="EK312" s="577">
        <f t="shared" si="856"/>
        <v>422</v>
      </c>
      <c r="EL312" s="574">
        <v>3.4</v>
      </c>
      <c r="EM312" s="575">
        <v>3</v>
      </c>
      <c r="EN312" s="576">
        <f t="shared" si="857"/>
        <v>346.8</v>
      </c>
      <c r="EO312" s="577">
        <f t="shared" si="857"/>
        <v>315</v>
      </c>
      <c r="EP312" s="574">
        <v>3.5</v>
      </c>
      <c r="EQ312" s="575">
        <v>3.4</v>
      </c>
      <c r="ER312" s="576">
        <f t="shared" si="858"/>
        <v>1095.5</v>
      </c>
      <c r="ES312" s="577">
        <f t="shared" si="858"/>
        <v>1077.8</v>
      </c>
      <c r="ET312" s="574"/>
      <c r="EU312" s="575"/>
      <c r="EV312" s="576">
        <f t="shared" si="859"/>
        <v>0</v>
      </c>
      <c r="EW312" s="577">
        <f t="shared" si="859"/>
        <v>0</v>
      </c>
      <c r="EX312" s="576">
        <f t="shared" si="860"/>
        <v>3.475421686746988</v>
      </c>
      <c r="EY312" s="577">
        <f t="shared" si="860"/>
        <v>3.3004739336492892</v>
      </c>
      <c r="EZ312" s="576">
        <f t="shared" si="861"/>
        <v>1442.3</v>
      </c>
      <c r="FA312" s="577">
        <f t="shared" si="861"/>
        <v>1392.8</v>
      </c>
      <c r="FB312" s="574">
        <v>59.9</v>
      </c>
      <c r="FC312" s="575">
        <v>55.1</v>
      </c>
      <c r="FD312" s="576">
        <f t="shared" si="862"/>
        <v>6109.8</v>
      </c>
      <c r="FE312" s="577">
        <f t="shared" si="862"/>
        <v>5785.5</v>
      </c>
      <c r="FF312" s="574">
        <v>41.3</v>
      </c>
      <c r="FG312" s="575">
        <v>42.2</v>
      </c>
      <c r="FH312" s="576">
        <f t="shared" si="863"/>
        <v>12926.9</v>
      </c>
      <c r="FI312" s="577">
        <f t="shared" si="863"/>
        <v>13377.400000000001</v>
      </c>
      <c r="FJ312" s="574"/>
      <c r="FK312" s="575"/>
      <c r="FL312" s="576">
        <f t="shared" si="864"/>
        <v>0</v>
      </c>
      <c r="FM312" s="577">
        <f t="shared" si="864"/>
        <v>0</v>
      </c>
      <c r="FN312" s="576">
        <f t="shared" si="865"/>
        <v>45.871566265060245</v>
      </c>
      <c r="FO312" s="577">
        <f t="shared" si="865"/>
        <v>45.409715639810429</v>
      </c>
      <c r="FP312" s="576">
        <f t="shared" si="866"/>
        <v>19036.7</v>
      </c>
      <c r="FQ312" s="577">
        <f t="shared" si="866"/>
        <v>19162.900000000001</v>
      </c>
      <c r="FR312" s="574">
        <v>823</v>
      </c>
      <c r="FS312" s="575">
        <v>760</v>
      </c>
      <c r="FT312" s="576">
        <f t="shared" si="867"/>
        <v>823</v>
      </c>
      <c r="FU312" s="577">
        <f t="shared" si="867"/>
        <v>760</v>
      </c>
      <c r="FV312" s="574">
        <v>3.9</v>
      </c>
      <c r="FW312" s="575">
        <v>4.2</v>
      </c>
      <c r="FX312" s="576">
        <f t="shared" si="868"/>
        <v>3209.7</v>
      </c>
      <c r="FY312" s="577">
        <f t="shared" si="868"/>
        <v>3192</v>
      </c>
      <c r="FZ312" s="574">
        <v>36.5</v>
      </c>
      <c r="GA312" s="575">
        <v>38.4</v>
      </c>
      <c r="GB312" s="576">
        <f t="shared" si="869"/>
        <v>30039.5</v>
      </c>
      <c r="GC312" s="577">
        <f t="shared" si="869"/>
        <v>29184</v>
      </c>
      <c r="GD312" s="576">
        <f t="shared" si="870"/>
        <v>304</v>
      </c>
      <c r="GE312" s="577">
        <f t="shared" si="870"/>
        <v>254</v>
      </c>
      <c r="GF312" s="576">
        <f t="shared" si="870"/>
        <v>304</v>
      </c>
      <c r="GG312" s="577">
        <f t="shared" si="870"/>
        <v>254</v>
      </c>
      <c r="GH312" s="576">
        <f t="shared" si="871"/>
        <v>1200.8999999999999</v>
      </c>
      <c r="GI312" s="577">
        <f t="shared" si="871"/>
        <v>944.5</v>
      </c>
      <c r="GJ312" s="576">
        <f t="shared" si="872"/>
        <v>21288.3</v>
      </c>
      <c r="GK312" s="577">
        <f t="shared" si="872"/>
        <v>17287.599999999999</v>
      </c>
      <c r="GL312" s="576">
        <f t="shared" si="873"/>
        <v>628</v>
      </c>
      <c r="GM312" s="577">
        <f t="shared" si="873"/>
        <v>599</v>
      </c>
      <c r="GN312" s="576">
        <f t="shared" si="873"/>
        <v>628</v>
      </c>
      <c r="GO312" s="577">
        <f t="shared" si="873"/>
        <v>599</v>
      </c>
      <c r="GP312" s="576">
        <f t="shared" si="874"/>
        <v>2594.9</v>
      </c>
      <c r="GQ312" s="577">
        <f t="shared" si="874"/>
        <v>2395</v>
      </c>
      <c r="GR312" s="576">
        <f t="shared" si="875"/>
        <v>31668.5</v>
      </c>
      <c r="GS312" s="577">
        <f t="shared" si="875"/>
        <v>30471.8</v>
      </c>
      <c r="GT312" s="576">
        <f t="shared" si="876"/>
        <v>932</v>
      </c>
      <c r="GU312" s="577">
        <f t="shared" si="876"/>
        <v>853</v>
      </c>
      <c r="GV312" s="576">
        <f t="shared" si="876"/>
        <v>932</v>
      </c>
      <c r="GW312" s="577">
        <f t="shared" si="876"/>
        <v>853</v>
      </c>
      <c r="GX312" s="576">
        <f t="shared" si="877"/>
        <v>3795.8</v>
      </c>
      <c r="GY312" s="577">
        <f t="shared" si="877"/>
        <v>3339.5</v>
      </c>
      <c r="GZ312" s="576">
        <f t="shared" si="877"/>
        <v>52956.800000000003</v>
      </c>
      <c r="HA312" s="577">
        <f t="shared" si="877"/>
        <v>47759.399999999994</v>
      </c>
      <c r="HB312" s="576">
        <f t="shared" si="878"/>
        <v>0</v>
      </c>
      <c r="HC312" s="577">
        <f t="shared" si="878"/>
        <v>0</v>
      </c>
      <c r="HD312" s="576">
        <f t="shared" si="878"/>
        <v>0</v>
      </c>
      <c r="HE312" s="577">
        <f t="shared" si="878"/>
        <v>0</v>
      </c>
      <c r="HF312" s="576" t="str">
        <f t="shared" si="879"/>
        <v/>
      </c>
      <c r="HG312" s="577" t="str">
        <f t="shared" si="879"/>
        <v/>
      </c>
      <c r="HH312" s="576" t="str">
        <f t="shared" si="880"/>
        <v/>
      </c>
      <c r="HI312" s="577" t="str">
        <f t="shared" si="880"/>
        <v/>
      </c>
      <c r="HJ312" s="576">
        <f t="shared" si="881"/>
        <v>7005.5</v>
      </c>
      <c r="HK312" s="577">
        <f t="shared" si="881"/>
        <v>6531.5</v>
      </c>
      <c r="HL312" s="576">
        <f t="shared" si="882"/>
        <v>82996.3</v>
      </c>
      <c r="HM312" s="577">
        <f t="shared" si="882"/>
        <v>76943.399999999994</v>
      </c>
    </row>
    <row r="313" spans="1:221" s="26" customFormat="1" ht="15" customHeight="1">
      <c r="A313" s="594" t="s">
        <v>638</v>
      </c>
      <c r="B313" s="595" t="s">
        <v>683</v>
      </c>
      <c r="C313" s="599"/>
      <c r="D313" s="10">
        <v>247834</v>
      </c>
      <c r="E313" s="10">
        <v>8</v>
      </c>
      <c r="F313" s="574">
        <v>2943</v>
      </c>
      <c r="G313" s="575">
        <v>2649</v>
      </c>
      <c r="H313" s="574">
        <v>82</v>
      </c>
      <c r="I313" s="575">
        <v>70</v>
      </c>
      <c r="J313" s="576">
        <f t="shared" si="815"/>
        <v>2861</v>
      </c>
      <c r="K313" s="577">
        <f t="shared" si="815"/>
        <v>2579</v>
      </c>
      <c r="L313" s="574"/>
      <c r="M313" s="575"/>
      <c r="N313" s="576">
        <f t="shared" si="816"/>
        <v>2861</v>
      </c>
      <c r="O313" s="577">
        <f t="shared" si="816"/>
        <v>2579</v>
      </c>
      <c r="P313" s="576">
        <f t="shared" si="816"/>
        <v>2861</v>
      </c>
      <c r="Q313" s="577">
        <f t="shared" si="816"/>
        <v>2579</v>
      </c>
      <c r="R313" s="574">
        <v>176</v>
      </c>
      <c r="S313" s="575">
        <v>124</v>
      </c>
      <c r="T313" s="576">
        <f t="shared" si="817"/>
        <v>176</v>
      </c>
      <c r="U313" s="577">
        <f t="shared" si="817"/>
        <v>124</v>
      </c>
      <c r="V313" s="574">
        <v>98</v>
      </c>
      <c r="W313" s="575">
        <v>115</v>
      </c>
      <c r="X313" s="576">
        <f t="shared" si="818"/>
        <v>98</v>
      </c>
      <c r="Y313" s="577">
        <f t="shared" si="818"/>
        <v>115</v>
      </c>
      <c r="Z313" s="574"/>
      <c r="AA313" s="575"/>
      <c r="AB313" s="576">
        <f t="shared" si="819"/>
        <v>0</v>
      </c>
      <c r="AC313" s="577">
        <f t="shared" si="819"/>
        <v>0</v>
      </c>
      <c r="AD313" s="576">
        <f t="shared" si="820"/>
        <v>274</v>
      </c>
      <c r="AE313" s="577">
        <f t="shared" si="820"/>
        <v>239</v>
      </c>
      <c r="AF313" s="576">
        <f t="shared" si="821"/>
        <v>274</v>
      </c>
      <c r="AG313" s="577">
        <f t="shared" si="821"/>
        <v>239</v>
      </c>
      <c r="AH313" s="574">
        <v>3.2</v>
      </c>
      <c r="AI313" s="575">
        <v>3.1</v>
      </c>
      <c r="AJ313" s="576">
        <f t="shared" si="822"/>
        <v>563.20000000000005</v>
      </c>
      <c r="AK313" s="577">
        <f t="shared" si="822"/>
        <v>384.40000000000003</v>
      </c>
      <c r="AL313" s="574">
        <v>3.1</v>
      </c>
      <c r="AM313" s="575">
        <v>3.2</v>
      </c>
      <c r="AN313" s="576">
        <f t="shared" si="823"/>
        <v>303.8</v>
      </c>
      <c r="AO313" s="577">
        <f t="shared" si="823"/>
        <v>368</v>
      </c>
      <c r="AP313" s="574"/>
      <c r="AQ313" s="575"/>
      <c r="AR313" s="576">
        <f t="shared" si="824"/>
        <v>0</v>
      </c>
      <c r="AS313" s="577">
        <f t="shared" si="824"/>
        <v>0</v>
      </c>
      <c r="AT313" s="576">
        <f t="shared" si="825"/>
        <v>3.164233576642336</v>
      </c>
      <c r="AU313" s="577">
        <f t="shared" si="825"/>
        <v>3.1481171548117159</v>
      </c>
      <c r="AV313" s="576">
        <f t="shared" si="826"/>
        <v>867</v>
      </c>
      <c r="AW313" s="577">
        <f t="shared" si="826"/>
        <v>752.40000000000009</v>
      </c>
      <c r="AX313" s="574">
        <v>63.5</v>
      </c>
      <c r="AY313" s="575">
        <v>62.7</v>
      </c>
      <c r="AZ313" s="576">
        <f t="shared" si="827"/>
        <v>11176</v>
      </c>
      <c r="BA313" s="577">
        <f t="shared" si="827"/>
        <v>7774.8</v>
      </c>
      <c r="BB313" s="574">
        <v>57.4</v>
      </c>
      <c r="BC313" s="575">
        <v>60.8</v>
      </c>
      <c r="BD313" s="576">
        <f t="shared" si="828"/>
        <v>5625.2</v>
      </c>
      <c r="BE313" s="577">
        <f t="shared" si="828"/>
        <v>6992</v>
      </c>
      <c r="BF313" s="574"/>
      <c r="BG313" s="575"/>
      <c r="BH313" s="576">
        <f t="shared" si="829"/>
        <v>0</v>
      </c>
      <c r="BI313" s="577">
        <f t="shared" si="829"/>
        <v>0</v>
      </c>
      <c r="BJ313" s="576">
        <f t="shared" si="830"/>
        <v>61.318248175182482</v>
      </c>
      <c r="BK313" s="577">
        <f t="shared" si="830"/>
        <v>61.785774058577402</v>
      </c>
      <c r="BL313" s="576">
        <f t="shared" si="831"/>
        <v>16801.2</v>
      </c>
      <c r="BM313" s="577">
        <f t="shared" si="831"/>
        <v>14766.8</v>
      </c>
      <c r="BN313" s="574">
        <v>800</v>
      </c>
      <c r="BO313" s="575">
        <v>696</v>
      </c>
      <c r="BP313" s="576">
        <f t="shared" si="832"/>
        <v>800</v>
      </c>
      <c r="BQ313" s="577">
        <f t="shared" si="832"/>
        <v>696</v>
      </c>
      <c r="BR313" s="574">
        <v>495</v>
      </c>
      <c r="BS313" s="575">
        <v>492</v>
      </c>
      <c r="BT313" s="576">
        <f t="shared" si="833"/>
        <v>495</v>
      </c>
      <c r="BU313" s="577">
        <f t="shared" si="833"/>
        <v>492</v>
      </c>
      <c r="BV313" s="574"/>
      <c r="BW313" s="575"/>
      <c r="BX313" s="576">
        <f t="shared" si="834"/>
        <v>0</v>
      </c>
      <c r="BY313" s="577">
        <f t="shared" si="834"/>
        <v>0</v>
      </c>
      <c r="BZ313" s="576">
        <f t="shared" si="835"/>
        <v>1295</v>
      </c>
      <c r="CA313" s="577">
        <f t="shared" si="835"/>
        <v>1188</v>
      </c>
      <c r="CB313" s="576">
        <f t="shared" si="836"/>
        <v>1295</v>
      </c>
      <c r="CC313" s="577">
        <f t="shared" si="836"/>
        <v>1188</v>
      </c>
      <c r="CD313" s="574">
        <v>4.2</v>
      </c>
      <c r="CE313" s="575">
        <v>4</v>
      </c>
      <c r="CF313" s="576">
        <f t="shared" si="837"/>
        <v>3360</v>
      </c>
      <c r="CG313" s="577">
        <f t="shared" si="837"/>
        <v>2784</v>
      </c>
      <c r="CH313" s="574">
        <v>4.7</v>
      </c>
      <c r="CI313" s="575">
        <v>4.5</v>
      </c>
      <c r="CJ313" s="576">
        <f t="shared" si="838"/>
        <v>2326.5</v>
      </c>
      <c r="CK313" s="577">
        <f t="shared" si="838"/>
        <v>2214</v>
      </c>
      <c r="CL313" s="574"/>
      <c r="CM313" s="575"/>
      <c r="CN313" s="576">
        <f t="shared" si="839"/>
        <v>0</v>
      </c>
      <c r="CO313" s="577">
        <f t="shared" si="839"/>
        <v>0</v>
      </c>
      <c r="CP313" s="576">
        <f t="shared" si="840"/>
        <v>4.391119691119691</v>
      </c>
      <c r="CQ313" s="577">
        <f t="shared" si="840"/>
        <v>4.2070707070707067</v>
      </c>
      <c r="CR313" s="576">
        <f t="shared" si="841"/>
        <v>5686.5</v>
      </c>
      <c r="CS313" s="577">
        <f t="shared" si="841"/>
        <v>4998</v>
      </c>
      <c r="CT313" s="574">
        <v>79.599999999999994</v>
      </c>
      <c r="CU313" s="575">
        <v>78.7</v>
      </c>
      <c r="CV313" s="576">
        <f t="shared" si="842"/>
        <v>63679.999999999993</v>
      </c>
      <c r="CW313" s="577">
        <f t="shared" si="842"/>
        <v>54775.200000000004</v>
      </c>
      <c r="CX313" s="574">
        <v>80.2</v>
      </c>
      <c r="CY313" s="575">
        <v>78.099999999999994</v>
      </c>
      <c r="CZ313" s="576">
        <f t="shared" si="843"/>
        <v>39699</v>
      </c>
      <c r="DA313" s="577">
        <f t="shared" si="843"/>
        <v>38425.199999999997</v>
      </c>
      <c r="DB313" s="574"/>
      <c r="DC313" s="575"/>
      <c r="DD313" s="576">
        <f t="shared" si="844"/>
        <v>0</v>
      </c>
      <c r="DE313" s="577">
        <f t="shared" si="844"/>
        <v>0</v>
      </c>
      <c r="DF313" s="576">
        <f t="shared" si="845"/>
        <v>79.829343629343626</v>
      </c>
      <c r="DG313" s="577">
        <f t="shared" si="845"/>
        <v>78.451515151515153</v>
      </c>
      <c r="DH313" s="576">
        <f t="shared" si="846"/>
        <v>103379</v>
      </c>
      <c r="DI313" s="577">
        <f t="shared" si="846"/>
        <v>93200.400000000009</v>
      </c>
      <c r="DJ313" s="576">
        <f t="shared" si="847"/>
        <v>1569</v>
      </c>
      <c r="DK313" s="577">
        <f t="shared" si="847"/>
        <v>1427</v>
      </c>
      <c r="DL313" s="576">
        <f t="shared" si="847"/>
        <v>1569</v>
      </c>
      <c r="DM313" s="577">
        <f t="shared" si="847"/>
        <v>1427</v>
      </c>
      <c r="DN313" s="576">
        <f t="shared" si="848"/>
        <v>4.176864244741874</v>
      </c>
      <c r="DO313" s="577">
        <f t="shared" si="848"/>
        <v>4.0297126839523472</v>
      </c>
      <c r="DP313" s="576">
        <f t="shared" si="849"/>
        <v>6553.5</v>
      </c>
      <c r="DQ313" s="577">
        <f t="shared" si="849"/>
        <v>5750.4</v>
      </c>
      <c r="DR313" s="576">
        <f t="shared" si="850"/>
        <v>76.596685787125551</v>
      </c>
      <c r="DS313" s="577">
        <f t="shared" si="850"/>
        <v>75.660266292922216</v>
      </c>
      <c r="DT313" s="576">
        <f t="shared" si="851"/>
        <v>120180.2</v>
      </c>
      <c r="DU313" s="577">
        <f t="shared" si="851"/>
        <v>107967.2</v>
      </c>
      <c r="DV313" s="574">
        <v>334</v>
      </c>
      <c r="DW313" s="575">
        <v>293</v>
      </c>
      <c r="DX313" s="576">
        <f t="shared" si="852"/>
        <v>334</v>
      </c>
      <c r="DY313" s="577">
        <f t="shared" si="852"/>
        <v>293</v>
      </c>
      <c r="DZ313" s="574">
        <v>636</v>
      </c>
      <c r="EA313" s="575">
        <v>595</v>
      </c>
      <c r="EB313" s="576">
        <f t="shared" si="853"/>
        <v>636</v>
      </c>
      <c r="EC313" s="577">
        <f t="shared" si="853"/>
        <v>595</v>
      </c>
      <c r="ED313" s="574"/>
      <c r="EE313" s="575"/>
      <c r="EF313" s="576">
        <f t="shared" si="854"/>
        <v>0</v>
      </c>
      <c r="EG313" s="577">
        <f t="shared" si="854"/>
        <v>0</v>
      </c>
      <c r="EH313" s="576">
        <f t="shared" si="855"/>
        <v>970</v>
      </c>
      <c r="EI313" s="577">
        <f t="shared" si="855"/>
        <v>888</v>
      </c>
      <c r="EJ313" s="576">
        <f t="shared" si="856"/>
        <v>970</v>
      </c>
      <c r="EK313" s="577">
        <f t="shared" si="856"/>
        <v>888</v>
      </c>
      <c r="EL313" s="574">
        <v>3.4</v>
      </c>
      <c r="EM313" s="575">
        <v>3.2</v>
      </c>
      <c r="EN313" s="576">
        <f t="shared" si="857"/>
        <v>1135.5999999999999</v>
      </c>
      <c r="EO313" s="577">
        <f t="shared" si="857"/>
        <v>937.6</v>
      </c>
      <c r="EP313" s="574">
        <v>3.8</v>
      </c>
      <c r="EQ313" s="575">
        <v>3.6</v>
      </c>
      <c r="ER313" s="576">
        <f t="shared" si="858"/>
        <v>2416.7999999999997</v>
      </c>
      <c r="ES313" s="577">
        <f t="shared" si="858"/>
        <v>2142</v>
      </c>
      <c r="ET313" s="574"/>
      <c r="EU313" s="575"/>
      <c r="EV313" s="576">
        <f t="shared" si="859"/>
        <v>0</v>
      </c>
      <c r="EW313" s="577">
        <f t="shared" si="859"/>
        <v>0</v>
      </c>
      <c r="EX313" s="576">
        <f t="shared" si="860"/>
        <v>3.6622680412371129</v>
      </c>
      <c r="EY313" s="577">
        <f t="shared" si="860"/>
        <v>3.468018018018018</v>
      </c>
      <c r="EZ313" s="576">
        <f t="shared" si="861"/>
        <v>3552.3999999999996</v>
      </c>
      <c r="FA313" s="577">
        <f t="shared" si="861"/>
        <v>3079.6</v>
      </c>
      <c r="FB313" s="574">
        <v>60.4</v>
      </c>
      <c r="FC313" s="575">
        <v>61.2</v>
      </c>
      <c r="FD313" s="576">
        <f t="shared" si="862"/>
        <v>20173.599999999999</v>
      </c>
      <c r="FE313" s="577">
        <f t="shared" si="862"/>
        <v>17931.600000000002</v>
      </c>
      <c r="FF313" s="574">
        <v>56.6</v>
      </c>
      <c r="FG313" s="575">
        <v>53.4</v>
      </c>
      <c r="FH313" s="576">
        <f t="shared" si="863"/>
        <v>35997.599999999999</v>
      </c>
      <c r="FI313" s="577">
        <f t="shared" si="863"/>
        <v>31773</v>
      </c>
      <c r="FJ313" s="574"/>
      <c r="FK313" s="575"/>
      <c r="FL313" s="576">
        <f t="shared" si="864"/>
        <v>0</v>
      </c>
      <c r="FM313" s="577">
        <f t="shared" si="864"/>
        <v>0</v>
      </c>
      <c r="FN313" s="576">
        <f t="shared" si="865"/>
        <v>57.90845360824742</v>
      </c>
      <c r="FO313" s="577">
        <f t="shared" si="865"/>
        <v>55.973648648648656</v>
      </c>
      <c r="FP313" s="576">
        <f t="shared" si="866"/>
        <v>56171.199999999997</v>
      </c>
      <c r="FQ313" s="577">
        <f t="shared" si="866"/>
        <v>49704.600000000006</v>
      </c>
      <c r="FR313" s="574">
        <v>322</v>
      </c>
      <c r="FS313" s="575">
        <v>264</v>
      </c>
      <c r="FT313" s="576">
        <f t="shared" si="867"/>
        <v>322</v>
      </c>
      <c r="FU313" s="577">
        <f t="shared" si="867"/>
        <v>264</v>
      </c>
      <c r="FV313" s="574">
        <v>5.0999999999999996</v>
      </c>
      <c r="FW313" s="575">
        <v>4.8</v>
      </c>
      <c r="FX313" s="576">
        <f t="shared" si="868"/>
        <v>1642.1999999999998</v>
      </c>
      <c r="FY313" s="577">
        <f t="shared" si="868"/>
        <v>1267.2</v>
      </c>
      <c r="FZ313" s="574">
        <v>57.4</v>
      </c>
      <c r="GA313" s="575">
        <v>53.5</v>
      </c>
      <c r="GB313" s="576">
        <f t="shared" si="869"/>
        <v>18482.8</v>
      </c>
      <c r="GC313" s="577">
        <f t="shared" si="869"/>
        <v>14124</v>
      </c>
      <c r="GD313" s="576">
        <f t="shared" si="870"/>
        <v>1310</v>
      </c>
      <c r="GE313" s="577">
        <f t="shared" si="870"/>
        <v>1113</v>
      </c>
      <c r="GF313" s="576">
        <f t="shared" si="870"/>
        <v>1310</v>
      </c>
      <c r="GG313" s="577">
        <f t="shared" si="870"/>
        <v>1113</v>
      </c>
      <c r="GH313" s="576">
        <f t="shared" si="871"/>
        <v>5058.7999999999993</v>
      </c>
      <c r="GI313" s="577">
        <f t="shared" si="871"/>
        <v>4106</v>
      </c>
      <c r="GJ313" s="576">
        <f t="shared" si="872"/>
        <v>95029.6</v>
      </c>
      <c r="GK313" s="577">
        <f t="shared" si="872"/>
        <v>80481.600000000006</v>
      </c>
      <c r="GL313" s="576">
        <f t="shared" si="873"/>
        <v>1229</v>
      </c>
      <c r="GM313" s="577">
        <f t="shared" si="873"/>
        <v>1202</v>
      </c>
      <c r="GN313" s="576">
        <f t="shared" si="873"/>
        <v>1229</v>
      </c>
      <c r="GO313" s="577">
        <f t="shared" si="873"/>
        <v>1202</v>
      </c>
      <c r="GP313" s="576">
        <f t="shared" si="874"/>
        <v>5047.1000000000004</v>
      </c>
      <c r="GQ313" s="577">
        <f t="shared" si="874"/>
        <v>4724</v>
      </c>
      <c r="GR313" s="576">
        <f t="shared" si="875"/>
        <v>81321.799999999988</v>
      </c>
      <c r="GS313" s="577">
        <f t="shared" si="875"/>
        <v>77190.2</v>
      </c>
      <c r="GT313" s="576">
        <f t="shared" si="876"/>
        <v>2539</v>
      </c>
      <c r="GU313" s="577">
        <f t="shared" si="876"/>
        <v>2315</v>
      </c>
      <c r="GV313" s="576">
        <f t="shared" si="876"/>
        <v>2539</v>
      </c>
      <c r="GW313" s="577">
        <f t="shared" si="876"/>
        <v>2315</v>
      </c>
      <c r="GX313" s="576">
        <f t="shared" si="877"/>
        <v>10105.9</v>
      </c>
      <c r="GY313" s="577">
        <f t="shared" si="877"/>
        <v>8830</v>
      </c>
      <c r="GZ313" s="576">
        <f t="shared" si="877"/>
        <v>176351.4</v>
      </c>
      <c r="HA313" s="577">
        <f t="shared" si="877"/>
        <v>157671.79999999999</v>
      </c>
      <c r="HB313" s="576">
        <f t="shared" si="878"/>
        <v>0</v>
      </c>
      <c r="HC313" s="577">
        <f t="shared" si="878"/>
        <v>0</v>
      </c>
      <c r="HD313" s="576">
        <f t="shared" si="878"/>
        <v>0</v>
      </c>
      <c r="HE313" s="577">
        <f t="shared" si="878"/>
        <v>0</v>
      </c>
      <c r="HF313" s="576" t="str">
        <f t="shared" si="879"/>
        <v/>
      </c>
      <c r="HG313" s="577" t="str">
        <f t="shared" si="879"/>
        <v/>
      </c>
      <c r="HH313" s="576" t="str">
        <f t="shared" si="880"/>
        <v/>
      </c>
      <c r="HI313" s="577" t="str">
        <f t="shared" si="880"/>
        <v/>
      </c>
      <c r="HJ313" s="576">
        <f t="shared" si="881"/>
        <v>11748.099999999999</v>
      </c>
      <c r="HK313" s="577">
        <f t="shared" si="881"/>
        <v>10097.200000000001</v>
      </c>
      <c r="HL313" s="576">
        <f t="shared" si="882"/>
        <v>194834.19999999998</v>
      </c>
      <c r="HM313" s="577">
        <f t="shared" si="882"/>
        <v>171795.8</v>
      </c>
    </row>
    <row r="314" spans="1:221" s="26" customFormat="1" ht="15" customHeight="1">
      <c r="A314" s="594" t="s">
        <v>638</v>
      </c>
      <c r="B314" s="595" t="s">
        <v>684</v>
      </c>
      <c r="C314" s="599"/>
      <c r="D314" s="10">
        <v>224350</v>
      </c>
      <c r="E314" s="10">
        <v>8</v>
      </c>
      <c r="F314" s="574">
        <v>1292</v>
      </c>
      <c r="G314" s="575">
        <v>1422</v>
      </c>
      <c r="H314" s="574">
        <v>128</v>
      </c>
      <c r="I314" s="597">
        <v>229</v>
      </c>
      <c r="J314" s="576">
        <f t="shared" si="815"/>
        <v>1164</v>
      </c>
      <c r="K314" s="577">
        <f t="shared" si="815"/>
        <v>1193</v>
      </c>
      <c r="L314" s="574"/>
      <c r="M314" s="575"/>
      <c r="N314" s="576">
        <f t="shared" si="816"/>
        <v>1164</v>
      </c>
      <c r="O314" s="577">
        <f t="shared" si="816"/>
        <v>1193</v>
      </c>
      <c r="P314" s="576">
        <f t="shared" si="816"/>
        <v>1164</v>
      </c>
      <c r="Q314" s="577">
        <f t="shared" si="816"/>
        <v>1193</v>
      </c>
      <c r="R314" s="574">
        <v>47</v>
      </c>
      <c r="S314" s="575">
        <v>45</v>
      </c>
      <c r="T314" s="576">
        <f t="shared" si="817"/>
        <v>47</v>
      </c>
      <c r="U314" s="577">
        <f t="shared" si="817"/>
        <v>45</v>
      </c>
      <c r="V314" s="574">
        <v>28</v>
      </c>
      <c r="W314" s="575">
        <v>41</v>
      </c>
      <c r="X314" s="576">
        <f t="shared" si="818"/>
        <v>28</v>
      </c>
      <c r="Y314" s="577">
        <f t="shared" si="818"/>
        <v>41</v>
      </c>
      <c r="Z314" s="574"/>
      <c r="AA314" s="575"/>
      <c r="AB314" s="576">
        <f t="shared" si="819"/>
        <v>0</v>
      </c>
      <c r="AC314" s="577">
        <f t="shared" si="819"/>
        <v>0</v>
      </c>
      <c r="AD314" s="576">
        <f t="shared" si="820"/>
        <v>75</v>
      </c>
      <c r="AE314" s="577">
        <f t="shared" si="820"/>
        <v>86</v>
      </c>
      <c r="AF314" s="576">
        <f t="shared" si="821"/>
        <v>75</v>
      </c>
      <c r="AG314" s="577">
        <f t="shared" si="821"/>
        <v>86</v>
      </c>
      <c r="AH314" s="574">
        <v>3.9</v>
      </c>
      <c r="AI314" s="575">
        <v>4.0999999999999996</v>
      </c>
      <c r="AJ314" s="576">
        <f t="shared" si="822"/>
        <v>183.29999999999998</v>
      </c>
      <c r="AK314" s="577">
        <f t="shared" si="822"/>
        <v>184.49999999999997</v>
      </c>
      <c r="AL314" s="574">
        <v>4.2</v>
      </c>
      <c r="AM314" s="575">
        <v>4.3</v>
      </c>
      <c r="AN314" s="576">
        <f t="shared" si="823"/>
        <v>117.60000000000001</v>
      </c>
      <c r="AO314" s="577">
        <f t="shared" si="823"/>
        <v>176.29999999999998</v>
      </c>
      <c r="AP314" s="574"/>
      <c r="AQ314" s="575"/>
      <c r="AR314" s="576">
        <f t="shared" si="824"/>
        <v>0</v>
      </c>
      <c r="AS314" s="577">
        <f t="shared" si="824"/>
        <v>0</v>
      </c>
      <c r="AT314" s="576">
        <f t="shared" si="825"/>
        <v>4.0119999999999996</v>
      </c>
      <c r="AU314" s="577">
        <f t="shared" si="825"/>
        <v>4.195348837209302</v>
      </c>
      <c r="AV314" s="576">
        <f t="shared" si="826"/>
        <v>300.89999999999998</v>
      </c>
      <c r="AW314" s="577">
        <f t="shared" si="826"/>
        <v>360.79999999999995</v>
      </c>
      <c r="AX314" s="574">
        <v>82.3</v>
      </c>
      <c r="AY314" s="575">
        <v>78.900000000000006</v>
      </c>
      <c r="AZ314" s="576">
        <f t="shared" si="827"/>
        <v>3868.1</v>
      </c>
      <c r="BA314" s="577">
        <f t="shared" si="827"/>
        <v>3550.5000000000005</v>
      </c>
      <c r="BB314" s="574">
        <v>80.099999999999994</v>
      </c>
      <c r="BC314" s="575">
        <v>74.8</v>
      </c>
      <c r="BD314" s="576">
        <f t="shared" si="828"/>
        <v>2242.7999999999997</v>
      </c>
      <c r="BE314" s="577">
        <f t="shared" si="828"/>
        <v>3066.7999999999997</v>
      </c>
      <c r="BF314" s="574"/>
      <c r="BG314" s="575"/>
      <c r="BH314" s="576">
        <f t="shared" si="829"/>
        <v>0</v>
      </c>
      <c r="BI314" s="577">
        <f t="shared" si="829"/>
        <v>0</v>
      </c>
      <c r="BJ314" s="576">
        <f t="shared" si="830"/>
        <v>81.478666666666655</v>
      </c>
      <c r="BK314" s="577">
        <f t="shared" si="830"/>
        <v>76.945348837209309</v>
      </c>
      <c r="BL314" s="576">
        <f t="shared" si="831"/>
        <v>6110.8999999999987</v>
      </c>
      <c r="BM314" s="577">
        <f t="shared" si="831"/>
        <v>6617.3</v>
      </c>
      <c r="BN314" s="574">
        <v>162</v>
      </c>
      <c r="BO314" s="575">
        <v>150</v>
      </c>
      <c r="BP314" s="576">
        <f t="shared" si="832"/>
        <v>162</v>
      </c>
      <c r="BQ314" s="577">
        <f t="shared" si="832"/>
        <v>150</v>
      </c>
      <c r="BR314" s="574">
        <v>187</v>
      </c>
      <c r="BS314" s="575">
        <v>219</v>
      </c>
      <c r="BT314" s="576">
        <f t="shared" si="833"/>
        <v>187</v>
      </c>
      <c r="BU314" s="577">
        <f t="shared" si="833"/>
        <v>219</v>
      </c>
      <c r="BV314" s="574"/>
      <c r="BW314" s="575"/>
      <c r="BX314" s="576">
        <f t="shared" si="834"/>
        <v>0</v>
      </c>
      <c r="BY314" s="577">
        <f t="shared" si="834"/>
        <v>0</v>
      </c>
      <c r="BZ314" s="576">
        <f t="shared" si="835"/>
        <v>349</v>
      </c>
      <c r="CA314" s="577">
        <f t="shared" si="835"/>
        <v>369</v>
      </c>
      <c r="CB314" s="576">
        <f t="shared" si="836"/>
        <v>349</v>
      </c>
      <c r="CC314" s="577">
        <f t="shared" si="836"/>
        <v>369</v>
      </c>
      <c r="CD314" s="574">
        <v>4.8</v>
      </c>
      <c r="CE314" s="575">
        <v>4.8</v>
      </c>
      <c r="CF314" s="576">
        <f t="shared" si="837"/>
        <v>777.6</v>
      </c>
      <c r="CG314" s="577">
        <f t="shared" si="837"/>
        <v>720</v>
      </c>
      <c r="CH314" s="574">
        <v>5.2</v>
      </c>
      <c r="CI314" s="575">
        <v>5.6</v>
      </c>
      <c r="CJ314" s="576">
        <f t="shared" si="838"/>
        <v>972.4</v>
      </c>
      <c r="CK314" s="577">
        <f t="shared" si="838"/>
        <v>1226.3999999999999</v>
      </c>
      <c r="CL314" s="574"/>
      <c r="CM314" s="575"/>
      <c r="CN314" s="576">
        <f t="shared" si="839"/>
        <v>0</v>
      </c>
      <c r="CO314" s="577">
        <f t="shared" si="839"/>
        <v>0</v>
      </c>
      <c r="CP314" s="576">
        <f t="shared" si="840"/>
        <v>5.0143266475644701</v>
      </c>
      <c r="CQ314" s="577">
        <f t="shared" si="840"/>
        <v>5.2747967479674793</v>
      </c>
      <c r="CR314" s="576">
        <f t="shared" si="841"/>
        <v>1750</v>
      </c>
      <c r="CS314" s="577">
        <f t="shared" si="841"/>
        <v>1946.3999999999999</v>
      </c>
      <c r="CT314" s="574">
        <v>92.5</v>
      </c>
      <c r="CU314" s="575">
        <v>90.2</v>
      </c>
      <c r="CV314" s="576">
        <f t="shared" si="842"/>
        <v>14985</v>
      </c>
      <c r="CW314" s="577">
        <f t="shared" si="842"/>
        <v>13530</v>
      </c>
      <c r="CX314" s="574">
        <v>85.9</v>
      </c>
      <c r="CY314" s="575">
        <v>88.6</v>
      </c>
      <c r="CZ314" s="576">
        <f t="shared" si="843"/>
        <v>16063.300000000001</v>
      </c>
      <c r="DA314" s="577">
        <f t="shared" si="843"/>
        <v>19403.399999999998</v>
      </c>
      <c r="DB314" s="574"/>
      <c r="DC314" s="575"/>
      <c r="DD314" s="576">
        <f t="shared" si="844"/>
        <v>0</v>
      </c>
      <c r="DE314" s="577">
        <f t="shared" si="844"/>
        <v>0</v>
      </c>
      <c r="DF314" s="576">
        <f t="shared" si="845"/>
        <v>88.963610315186259</v>
      </c>
      <c r="DG314" s="577">
        <f t="shared" si="845"/>
        <v>89.250406504065026</v>
      </c>
      <c r="DH314" s="576">
        <f t="shared" si="846"/>
        <v>31048.300000000003</v>
      </c>
      <c r="DI314" s="577">
        <f t="shared" si="846"/>
        <v>32933.399999999994</v>
      </c>
      <c r="DJ314" s="576">
        <f t="shared" si="847"/>
        <v>424</v>
      </c>
      <c r="DK314" s="577">
        <f t="shared" si="847"/>
        <v>455</v>
      </c>
      <c r="DL314" s="576">
        <f t="shared" si="847"/>
        <v>424</v>
      </c>
      <c r="DM314" s="577">
        <f t="shared" si="847"/>
        <v>455</v>
      </c>
      <c r="DN314" s="576">
        <f t="shared" si="848"/>
        <v>4.837028301886793</v>
      </c>
      <c r="DO314" s="577">
        <f t="shared" si="848"/>
        <v>5.0707692307692307</v>
      </c>
      <c r="DP314" s="576">
        <f t="shared" si="849"/>
        <v>2050.9</v>
      </c>
      <c r="DQ314" s="577">
        <f t="shared" si="849"/>
        <v>2307.1999999999998</v>
      </c>
      <c r="DR314" s="576">
        <f t="shared" si="850"/>
        <v>87.639622641509447</v>
      </c>
      <c r="DS314" s="577">
        <f t="shared" si="850"/>
        <v>86.924615384615379</v>
      </c>
      <c r="DT314" s="576">
        <f t="shared" si="851"/>
        <v>37159.200000000004</v>
      </c>
      <c r="DU314" s="577">
        <f t="shared" si="851"/>
        <v>39550.699999999997</v>
      </c>
      <c r="DV314" s="574">
        <v>123</v>
      </c>
      <c r="DW314" s="575">
        <v>138</v>
      </c>
      <c r="DX314" s="576">
        <f t="shared" si="852"/>
        <v>123</v>
      </c>
      <c r="DY314" s="577">
        <f t="shared" si="852"/>
        <v>138</v>
      </c>
      <c r="DZ314" s="574">
        <v>264</v>
      </c>
      <c r="EA314" s="575">
        <v>246</v>
      </c>
      <c r="EB314" s="576">
        <f t="shared" si="853"/>
        <v>264</v>
      </c>
      <c r="EC314" s="577">
        <f t="shared" si="853"/>
        <v>246</v>
      </c>
      <c r="ED314" s="574"/>
      <c r="EE314" s="575"/>
      <c r="EF314" s="576">
        <f t="shared" si="854"/>
        <v>0</v>
      </c>
      <c r="EG314" s="577">
        <f t="shared" si="854"/>
        <v>0</v>
      </c>
      <c r="EH314" s="576">
        <f t="shared" si="855"/>
        <v>387</v>
      </c>
      <c r="EI314" s="577">
        <f t="shared" si="855"/>
        <v>384</v>
      </c>
      <c r="EJ314" s="576">
        <f t="shared" si="856"/>
        <v>387</v>
      </c>
      <c r="EK314" s="577">
        <f t="shared" si="856"/>
        <v>384</v>
      </c>
      <c r="EL314" s="574">
        <v>3.4</v>
      </c>
      <c r="EM314" s="575">
        <v>3.3</v>
      </c>
      <c r="EN314" s="576">
        <f t="shared" si="857"/>
        <v>418.2</v>
      </c>
      <c r="EO314" s="577">
        <f t="shared" si="857"/>
        <v>455.4</v>
      </c>
      <c r="EP314" s="574">
        <v>3.8</v>
      </c>
      <c r="EQ314" s="575">
        <v>4</v>
      </c>
      <c r="ER314" s="576">
        <f t="shared" si="858"/>
        <v>1003.1999999999999</v>
      </c>
      <c r="ES314" s="577">
        <f t="shared" si="858"/>
        <v>984</v>
      </c>
      <c r="ET314" s="574"/>
      <c r="EU314" s="575"/>
      <c r="EV314" s="576">
        <f t="shared" si="859"/>
        <v>0</v>
      </c>
      <c r="EW314" s="577">
        <f t="shared" si="859"/>
        <v>0</v>
      </c>
      <c r="EX314" s="576">
        <f t="shared" si="860"/>
        <v>3.6728682170542633</v>
      </c>
      <c r="EY314" s="577">
        <f t="shared" si="860"/>
        <v>3.7484375000000001</v>
      </c>
      <c r="EZ314" s="576">
        <f t="shared" si="861"/>
        <v>1421.3999999999999</v>
      </c>
      <c r="FA314" s="577">
        <f t="shared" si="861"/>
        <v>1439.4</v>
      </c>
      <c r="FB314" s="574">
        <v>67</v>
      </c>
      <c r="FC314" s="575">
        <v>66.599999999999994</v>
      </c>
      <c r="FD314" s="576">
        <f t="shared" si="862"/>
        <v>8241</v>
      </c>
      <c r="FE314" s="577">
        <f t="shared" si="862"/>
        <v>9190.7999999999993</v>
      </c>
      <c r="FF314" s="574">
        <v>59.5</v>
      </c>
      <c r="FG314" s="575">
        <v>61.1</v>
      </c>
      <c r="FH314" s="576">
        <f t="shared" si="863"/>
        <v>15708</v>
      </c>
      <c r="FI314" s="577">
        <f t="shared" si="863"/>
        <v>15030.6</v>
      </c>
      <c r="FJ314" s="574"/>
      <c r="FK314" s="575"/>
      <c r="FL314" s="576">
        <f t="shared" si="864"/>
        <v>0</v>
      </c>
      <c r="FM314" s="577">
        <f t="shared" si="864"/>
        <v>0</v>
      </c>
      <c r="FN314" s="576">
        <f t="shared" si="865"/>
        <v>61.883720930232556</v>
      </c>
      <c r="FO314" s="577">
        <f t="shared" si="865"/>
        <v>63.076562500000001</v>
      </c>
      <c r="FP314" s="576">
        <f t="shared" si="866"/>
        <v>23949</v>
      </c>
      <c r="FQ314" s="577">
        <f t="shared" si="866"/>
        <v>24221.4</v>
      </c>
      <c r="FR314" s="574">
        <v>353</v>
      </c>
      <c r="FS314" s="575">
        <v>354</v>
      </c>
      <c r="FT314" s="576">
        <f t="shared" si="867"/>
        <v>353</v>
      </c>
      <c r="FU314" s="577">
        <f t="shared" si="867"/>
        <v>354</v>
      </c>
      <c r="FV314" s="574">
        <v>5</v>
      </c>
      <c r="FW314" s="575">
        <v>4.7</v>
      </c>
      <c r="FX314" s="576">
        <f t="shared" si="868"/>
        <v>1765</v>
      </c>
      <c r="FY314" s="577">
        <f t="shared" si="868"/>
        <v>1663.8</v>
      </c>
      <c r="FZ314" s="574">
        <v>64.599999999999994</v>
      </c>
      <c r="GA314" s="575">
        <v>59.5</v>
      </c>
      <c r="GB314" s="576">
        <f t="shared" si="869"/>
        <v>22803.8</v>
      </c>
      <c r="GC314" s="577">
        <f t="shared" si="869"/>
        <v>21063</v>
      </c>
      <c r="GD314" s="576">
        <f t="shared" si="870"/>
        <v>332</v>
      </c>
      <c r="GE314" s="577">
        <f t="shared" si="870"/>
        <v>333</v>
      </c>
      <c r="GF314" s="576">
        <f t="shared" si="870"/>
        <v>332</v>
      </c>
      <c r="GG314" s="577">
        <f t="shared" si="870"/>
        <v>333</v>
      </c>
      <c r="GH314" s="576">
        <f t="shared" si="871"/>
        <v>1379.1</v>
      </c>
      <c r="GI314" s="577">
        <f t="shared" si="871"/>
        <v>1359.9</v>
      </c>
      <c r="GJ314" s="576">
        <f t="shared" si="872"/>
        <v>27094.1</v>
      </c>
      <c r="GK314" s="577">
        <f t="shared" si="872"/>
        <v>26271.3</v>
      </c>
      <c r="GL314" s="576">
        <f t="shared" si="873"/>
        <v>479</v>
      </c>
      <c r="GM314" s="577">
        <f t="shared" si="873"/>
        <v>506</v>
      </c>
      <c r="GN314" s="576">
        <f t="shared" si="873"/>
        <v>479</v>
      </c>
      <c r="GO314" s="577">
        <f t="shared" si="873"/>
        <v>506</v>
      </c>
      <c r="GP314" s="576">
        <f t="shared" si="874"/>
        <v>2093.1999999999998</v>
      </c>
      <c r="GQ314" s="577">
        <f t="shared" si="874"/>
        <v>2386.6999999999998</v>
      </c>
      <c r="GR314" s="576">
        <f t="shared" si="875"/>
        <v>34014.100000000006</v>
      </c>
      <c r="GS314" s="577">
        <f t="shared" si="875"/>
        <v>37500.799999999996</v>
      </c>
      <c r="GT314" s="576">
        <f t="shared" si="876"/>
        <v>811</v>
      </c>
      <c r="GU314" s="577">
        <f t="shared" si="876"/>
        <v>839</v>
      </c>
      <c r="GV314" s="576">
        <f t="shared" si="876"/>
        <v>811</v>
      </c>
      <c r="GW314" s="577">
        <f t="shared" si="876"/>
        <v>839</v>
      </c>
      <c r="GX314" s="576">
        <f t="shared" si="877"/>
        <v>3472.2999999999997</v>
      </c>
      <c r="GY314" s="577">
        <f t="shared" si="877"/>
        <v>3746.6</v>
      </c>
      <c r="GZ314" s="576">
        <f t="shared" si="877"/>
        <v>61108.200000000004</v>
      </c>
      <c r="HA314" s="577">
        <f t="shared" si="877"/>
        <v>63772.099999999991</v>
      </c>
      <c r="HB314" s="576">
        <f t="shared" si="878"/>
        <v>0</v>
      </c>
      <c r="HC314" s="577">
        <f t="shared" si="878"/>
        <v>0</v>
      </c>
      <c r="HD314" s="576">
        <f t="shared" si="878"/>
        <v>0</v>
      </c>
      <c r="HE314" s="577">
        <f t="shared" si="878"/>
        <v>0</v>
      </c>
      <c r="HF314" s="576" t="str">
        <f t="shared" si="879"/>
        <v/>
      </c>
      <c r="HG314" s="577" t="str">
        <f t="shared" si="879"/>
        <v/>
      </c>
      <c r="HH314" s="576" t="str">
        <f t="shared" si="880"/>
        <v/>
      </c>
      <c r="HI314" s="577" t="str">
        <f t="shared" si="880"/>
        <v/>
      </c>
      <c r="HJ314" s="576">
        <f t="shared" si="881"/>
        <v>5237.3</v>
      </c>
      <c r="HK314" s="577">
        <f t="shared" si="881"/>
        <v>5410.4</v>
      </c>
      <c r="HL314" s="576">
        <f t="shared" si="882"/>
        <v>83912</v>
      </c>
      <c r="HM314" s="577">
        <f t="shared" si="882"/>
        <v>84835.1</v>
      </c>
    </row>
    <row r="315" spans="1:221" s="26" customFormat="1" ht="15" customHeight="1">
      <c r="A315" s="594" t="s">
        <v>638</v>
      </c>
      <c r="B315" s="595" t="s">
        <v>685</v>
      </c>
      <c r="C315" s="599"/>
      <c r="D315" s="10">
        <v>224572</v>
      </c>
      <c r="E315" s="10">
        <v>8</v>
      </c>
      <c r="F315" s="574">
        <v>982</v>
      </c>
      <c r="G315" s="575">
        <v>1408</v>
      </c>
      <c r="H315" s="574">
        <v>9</v>
      </c>
      <c r="I315" s="575">
        <v>9</v>
      </c>
      <c r="J315" s="576">
        <f t="shared" si="815"/>
        <v>973</v>
      </c>
      <c r="K315" s="577">
        <f t="shared" si="815"/>
        <v>1399</v>
      </c>
      <c r="L315" s="574"/>
      <c r="M315" s="575"/>
      <c r="N315" s="576">
        <f t="shared" si="816"/>
        <v>973</v>
      </c>
      <c r="O315" s="577">
        <f t="shared" si="816"/>
        <v>1399</v>
      </c>
      <c r="P315" s="576">
        <f t="shared" si="816"/>
        <v>973</v>
      </c>
      <c r="Q315" s="577">
        <f t="shared" si="816"/>
        <v>1399</v>
      </c>
      <c r="R315" s="574">
        <v>30</v>
      </c>
      <c r="S315" s="597">
        <v>50</v>
      </c>
      <c r="T315" s="576">
        <f t="shared" si="817"/>
        <v>30</v>
      </c>
      <c r="U315" s="577">
        <f t="shared" si="817"/>
        <v>50</v>
      </c>
      <c r="V315" s="574">
        <v>31</v>
      </c>
      <c r="W315" s="600">
        <v>92</v>
      </c>
      <c r="X315" s="576">
        <f t="shared" si="818"/>
        <v>31</v>
      </c>
      <c r="Y315" s="577">
        <f t="shared" si="818"/>
        <v>92</v>
      </c>
      <c r="Z315" s="574"/>
      <c r="AA315" s="575"/>
      <c r="AB315" s="576">
        <f t="shared" si="819"/>
        <v>0</v>
      </c>
      <c r="AC315" s="577">
        <f t="shared" si="819"/>
        <v>0</v>
      </c>
      <c r="AD315" s="576">
        <f t="shared" si="820"/>
        <v>61</v>
      </c>
      <c r="AE315" s="577">
        <f t="shared" si="820"/>
        <v>142</v>
      </c>
      <c r="AF315" s="576">
        <f t="shared" si="821"/>
        <v>61</v>
      </c>
      <c r="AG315" s="577">
        <f t="shared" si="821"/>
        <v>142</v>
      </c>
      <c r="AH315" s="574">
        <v>2.5</v>
      </c>
      <c r="AI315" s="575">
        <v>3.7</v>
      </c>
      <c r="AJ315" s="576">
        <f t="shared" si="822"/>
        <v>75</v>
      </c>
      <c r="AK315" s="577">
        <f t="shared" si="822"/>
        <v>185</v>
      </c>
      <c r="AL315" s="574">
        <v>3.7</v>
      </c>
      <c r="AM315" s="575">
        <v>3.1</v>
      </c>
      <c r="AN315" s="576">
        <f t="shared" si="823"/>
        <v>114.7</v>
      </c>
      <c r="AO315" s="577">
        <f t="shared" si="823"/>
        <v>285.2</v>
      </c>
      <c r="AP315" s="574"/>
      <c r="AQ315" s="575"/>
      <c r="AR315" s="576">
        <f t="shared" si="824"/>
        <v>0</v>
      </c>
      <c r="AS315" s="577">
        <f t="shared" si="824"/>
        <v>0</v>
      </c>
      <c r="AT315" s="576">
        <f t="shared" si="825"/>
        <v>3.1098360655737705</v>
      </c>
      <c r="AU315" s="577">
        <f t="shared" si="825"/>
        <v>3.3112676056338026</v>
      </c>
      <c r="AV315" s="576">
        <f t="shared" si="826"/>
        <v>189.7</v>
      </c>
      <c r="AW315" s="577">
        <f t="shared" si="826"/>
        <v>470.2</v>
      </c>
      <c r="AX315" s="574">
        <v>59.9</v>
      </c>
      <c r="AY315" s="575">
        <v>65.3</v>
      </c>
      <c r="AZ315" s="576">
        <f t="shared" si="827"/>
        <v>1797</v>
      </c>
      <c r="BA315" s="577">
        <f t="shared" si="827"/>
        <v>3265</v>
      </c>
      <c r="BB315" s="574">
        <v>58.4</v>
      </c>
      <c r="BC315" s="575">
        <v>43.6</v>
      </c>
      <c r="BD315" s="576">
        <f t="shared" si="828"/>
        <v>1810.3999999999999</v>
      </c>
      <c r="BE315" s="577">
        <f t="shared" si="828"/>
        <v>4011.2000000000003</v>
      </c>
      <c r="BF315" s="574"/>
      <c r="BG315" s="575"/>
      <c r="BH315" s="576">
        <f t="shared" si="829"/>
        <v>0</v>
      </c>
      <c r="BI315" s="577">
        <f t="shared" si="829"/>
        <v>0</v>
      </c>
      <c r="BJ315" s="576">
        <f t="shared" si="830"/>
        <v>59.137704918032782</v>
      </c>
      <c r="BK315" s="577">
        <f t="shared" si="830"/>
        <v>51.240845070422537</v>
      </c>
      <c r="BL315" s="576">
        <f t="shared" si="831"/>
        <v>3607.3999999999996</v>
      </c>
      <c r="BM315" s="577">
        <f t="shared" si="831"/>
        <v>7276.2000000000007</v>
      </c>
      <c r="BN315" s="574">
        <v>122</v>
      </c>
      <c r="BO315" s="597">
        <v>189</v>
      </c>
      <c r="BP315" s="576">
        <f t="shared" si="832"/>
        <v>122</v>
      </c>
      <c r="BQ315" s="577">
        <f t="shared" si="832"/>
        <v>189</v>
      </c>
      <c r="BR315" s="574">
        <v>219</v>
      </c>
      <c r="BS315" s="575">
        <v>320</v>
      </c>
      <c r="BT315" s="576">
        <f t="shared" si="833"/>
        <v>219</v>
      </c>
      <c r="BU315" s="577">
        <f t="shared" si="833"/>
        <v>320</v>
      </c>
      <c r="BV315" s="574"/>
      <c r="BW315" s="575"/>
      <c r="BX315" s="576">
        <f t="shared" si="834"/>
        <v>0</v>
      </c>
      <c r="BY315" s="577">
        <f t="shared" si="834"/>
        <v>0</v>
      </c>
      <c r="BZ315" s="576">
        <f t="shared" si="835"/>
        <v>341</v>
      </c>
      <c r="CA315" s="577">
        <f t="shared" si="835"/>
        <v>509</v>
      </c>
      <c r="CB315" s="576">
        <f t="shared" si="836"/>
        <v>341</v>
      </c>
      <c r="CC315" s="577">
        <f t="shared" si="836"/>
        <v>509</v>
      </c>
      <c r="CD315" s="574">
        <v>4.5999999999999996</v>
      </c>
      <c r="CE315" s="575">
        <v>4.5999999999999996</v>
      </c>
      <c r="CF315" s="576">
        <f t="shared" si="837"/>
        <v>561.19999999999993</v>
      </c>
      <c r="CG315" s="577">
        <f t="shared" si="837"/>
        <v>869.4</v>
      </c>
      <c r="CH315" s="574">
        <v>4.5</v>
      </c>
      <c r="CI315" s="575">
        <v>4.7</v>
      </c>
      <c r="CJ315" s="576">
        <f t="shared" si="838"/>
        <v>985.5</v>
      </c>
      <c r="CK315" s="577">
        <f t="shared" si="838"/>
        <v>1504</v>
      </c>
      <c r="CL315" s="574"/>
      <c r="CM315" s="575"/>
      <c r="CN315" s="576">
        <f t="shared" si="839"/>
        <v>0</v>
      </c>
      <c r="CO315" s="577">
        <f t="shared" si="839"/>
        <v>0</v>
      </c>
      <c r="CP315" s="576">
        <f t="shared" si="840"/>
        <v>4.5357771260997062</v>
      </c>
      <c r="CQ315" s="577">
        <f t="shared" si="840"/>
        <v>4.6628683693516697</v>
      </c>
      <c r="CR315" s="576">
        <f t="shared" si="841"/>
        <v>1546.6999999999998</v>
      </c>
      <c r="CS315" s="577">
        <f t="shared" si="841"/>
        <v>2373.4</v>
      </c>
      <c r="CT315" s="574">
        <v>80.8</v>
      </c>
      <c r="CU315" s="575">
        <v>77.599999999999994</v>
      </c>
      <c r="CV315" s="576">
        <f t="shared" si="842"/>
        <v>9857.6</v>
      </c>
      <c r="CW315" s="577">
        <f t="shared" si="842"/>
        <v>14666.4</v>
      </c>
      <c r="CX315" s="574">
        <v>73.599999999999994</v>
      </c>
      <c r="CY315" s="575">
        <v>72.5</v>
      </c>
      <c r="CZ315" s="576">
        <f t="shared" si="843"/>
        <v>16118.4</v>
      </c>
      <c r="DA315" s="577">
        <f t="shared" si="843"/>
        <v>23200</v>
      </c>
      <c r="DB315" s="574"/>
      <c r="DC315" s="575"/>
      <c r="DD315" s="576">
        <f t="shared" si="844"/>
        <v>0</v>
      </c>
      <c r="DE315" s="577">
        <f t="shared" si="844"/>
        <v>0</v>
      </c>
      <c r="DF315" s="576">
        <f t="shared" si="845"/>
        <v>76.175953079178882</v>
      </c>
      <c r="DG315" s="577">
        <f t="shared" si="845"/>
        <v>74.393713163064831</v>
      </c>
      <c r="DH315" s="576">
        <f t="shared" si="846"/>
        <v>25976</v>
      </c>
      <c r="DI315" s="577">
        <f t="shared" si="846"/>
        <v>37866.400000000001</v>
      </c>
      <c r="DJ315" s="576">
        <f t="shared" si="847"/>
        <v>402</v>
      </c>
      <c r="DK315" s="577">
        <f t="shared" si="847"/>
        <v>651</v>
      </c>
      <c r="DL315" s="576">
        <f t="shared" si="847"/>
        <v>402</v>
      </c>
      <c r="DM315" s="577">
        <f t="shared" si="847"/>
        <v>651</v>
      </c>
      <c r="DN315" s="576">
        <f t="shared" si="848"/>
        <v>4.3194029850746265</v>
      </c>
      <c r="DO315" s="577">
        <f t="shared" si="848"/>
        <v>4.3680491551459291</v>
      </c>
      <c r="DP315" s="576">
        <f t="shared" si="849"/>
        <v>1736.3999999999999</v>
      </c>
      <c r="DQ315" s="577">
        <f t="shared" si="849"/>
        <v>2843.6</v>
      </c>
      <c r="DR315" s="576">
        <f t="shared" si="850"/>
        <v>73.5905472636816</v>
      </c>
      <c r="DS315" s="577">
        <f t="shared" si="850"/>
        <v>69.343471582181266</v>
      </c>
      <c r="DT315" s="576">
        <f t="shared" si="851"/>
        <v>29583.4</v>
      </c>
      <c r="DU315" s="577">
        <f t="shared" si="851"/>
        <v>45142.600000000006</v>
      </c>
      <c r="DV315" s="574">
        <v>42</v>
      </c>
      <c r="DW315" s="597">
        <v>72</v>
      </c>
      <c r="DX315" s="576">
        <f t="shared" si="852"/>
        <v>42</v>
      </c>
      <c r="DY315" s="577">
        <f t="shared" si="852"/>
        <v>72</v>
      </c>
      <c r="DZ315" s="574">
        <v>139</v>
      </c>
      <c r="EA315" s="597">
        <v>235</v>
      </c>
      <c r="EB315" s="576">
        <f t="shared" si="853"/>
        <v>139</v>
      </c>
      <c r="EC315" s="577">
        <f t="shared" si="853"/>
        <v>235</v>
      </c>
      <c r="ED315" s="574"/>
      <c r="EE315" s="575"/>
      <c r="EF315" s="576">
        <f t="shared" si="854"/>
        <v>0</v>
      </c>
      <c r="EG315" s="577">
        <f t="shared" si="854"/>
        <v>0</v>
      </c>
      <c r="EH315" s="576">
        <f t="shared" si="855"/>
        <v>181</v>
      </c>
      <c r="EI315" s="577">
        <f t="shared" si="855"/>
        <v>307</v>
      </c>
      <c r="EJ315" s="576">
        <f t="shared" si="856"/>
        <v>181</v>
      </c>
      <c r="EK315" s="577">
        <f t="shared" si="856"/>
        <v>307</v>
      </c>
      <c r="EL315" s="574">
        <v>3.1</v>
      </c>
      <c r="EM315" s="575">
        <v>3.6</v>
      </c>
      <c r="EN315" s="576">
        <f t="shared" si="857"/>
        <v>130.20000000000002</v>
      </c>
      <c r="EO315" s="577">
        <f t="shared" si="857"/>
        <v>259.2</v>
      </c>
      <c r="EP315" s="574">
        <v>3.7</v>
      </c>
      <c r="EQ315" s="575">
        <v>3.9</v>
      </c>
      <c r="ER315" s="576">
        <f t="shared" si="858"/>
        <v>514.30000000000007</v>
      </c>
      <c r="ES315" s="577">
        <f t="shared" si="858"/>
        <v>916.5</v>
      </c>
      <c r="ET315" s="574"/>
      <c r="EU315" s="575"/>
      <c r="EV315" s="576">
        <f t="shared" si="859"/>
        <v>0</v>
      </c>
      <c r="EW315" s="577">
        <f t="shared" si="859"/>
        <v>0</v>
      </c>
      <c r="EX315" s="576">
        <f t="shared" si="860"/>
        <v>3.5607734806629843</v>
      </c>
      <c r="EY315" s="577">
        <f t="shared" si="860"/>
        <v>3.8296416938110749</v>
      </c>
      <c r="EZ315" s="576">
        <f t="shared" si="861"/>
        <v>644.50000000000011</v>
      </c>
      <c r="FA315" s="577">
        <f t="shared" si="861"/>
        <v>1175.7</v>
      </c>
      <c r="FB315" s="574">
        <v>55.5</v>
      </c>
      <c r="FC315" s="575">
        <v>53.5</v>
      </c>
      <c r="FD315" s="576">
        <f t="shared" si="862"/>
        <v>2331</v>
      </c>
      <c r="FE315" s="577">
        <f t="shared" si="862"/>
        <v>3852</v>
      </c>
      <c r="FF315" s="574">
        <v>49.2</v>
      </c>
      <c r="FG315" s="575">
        <v>44.5</v>
      </c>
      <c r="FH315" s="576">
        <f t="shared" si="863"/>
        <v>6838.8</v>
      </c>
      <c r="FI315" s="577">
        <f t="shared" si="863"/>
        <v>10457.5</v>
      </c>
      <c r="FJ315" s="574"/>
      <c r="FK315" s="575"/>
      <c r="FL315" s="576">
        <f t="shared" si="864"/>
        <v>0</v>
      </c>
      <c r="FM315" s="577">
        <f t="shared" si="864"/>
        <v>0</v>
      </c>
      <c r="FN315" s="576">
        <f t="shared" si="865"/>
        <v>50.661878453038668</v>
      </c>
      <c r="FO315" s="577">
        <f t="shared" si="865"/>
        <v>46.61074918566775</v>
      </c>
      <c r="FP315" s="576">
        <f t="shared" si="866"/>
        <v>9169.7999999999993</v>
      </c>
      <c r="FQ315" s="577">
        <f t="shared" si="866"/>
        <v>14309.5</v>
      </c>
      <c r="FR315" s="574">
        <v>390</v>
      </c>
      <c r="FS315" s="575">
        <v>441</v>
      </c>
      <c r="FT315" s="576">
        <f t="shared" si="867"/>
        <v>390</v>
      </c>
      <c r="FU315" s="577">
        <f t="shared" si="867"/>
        <v>441</v>
      </c>
      <c r="FV315" s="574">
        <v>2.8</v>
      </c>
      <c r="FW315" s="575">
        <v>4.0999999999999996</v>
      </c>
      <c r="FX315" s="576">
        <f t="shared" si="868"/>
        <v>1092</v>
      </c>
      <c r="FY315" s="577">
        <f t="shared" si="868"/>
        <v>1808.1</v>
      </c>
      <c r="FZ315" s="574">
        <v>36.4</v>
      </c>
      <c r="GA315" s="575">
        <v>43.3</v>
      </c>
      <c r="GB315" s="576">
        <f t="shared" si="869"/>
        <v>14196</v>
      </c>
      <c r="GC315" s="577">
        <f t="shared" si="869"/>
        <v>19095.3</v>
      </c>
      <c r="GD315" s="576">
        <f t="shared" si="870"/>
        <v>194</v>
      </c>
      <c r="GE315" s="577">
        <f t="shared" si="870"/>
        <v>311</v>
      </c>
      <c r="GF315" s="576">
        <f t="shared" si="870"/>
        <v>194</v>
      </c>
      <c r="GG315" s="577">
        <f t="shared" si="870"/>
        <v>311</v>
      </c>
      <c r="GH315" s="576">
        <f t="shared" si="871"/>
        <v>766.4</v>
      </c>
      <c r="GI315" s="577">
        <f t="shared" si="871"/>
        <v>1313.6000000000001</v>
      </c>
      <c r="GJ315" s="576">
        <f t="shared" si="872"/>
        <v>13985.6</v>
      </c>
      <c r="GK315" s="577">
        <f t="shared" si="872"/>
        <v>21783.4</v>
      </c>
      <c r="GL315" s="576">
        <f t="shared" si="873"/>
        <v>389</v>
      </c>
      <c r="GM315" s="577">
        <f t="shared" si="873"/>
        <v>647</v>
      </c>
      <c r="GN315" s="576">
        <f t="shared" si="873"/>
        <v>389</v>
      </c>
      <c r="GO315" s="577">
        <f t="shared" si="873"/>
        <v>647</v>
      </c>
      <c r="GP315" s="576">
        <f t="shared" si="874"/>
        <v>1614.5</v>
      </c>
      <c r="GQ315" s="577">
        <f t="shared" si="874"/>
        <v>2705.7</v>
      </c>
      <c r="GR315" s="576">
        <f t="shared" si="875"/>
        <v>24767.599999999999</v>
      </c>
      <c r="GS315" s="577">
        <f t="shared" si="875"/>
        <v>37668.699999999997</v>
      </c>
      <c r="GT315" s="576">
        <f t="shared" si="876"/>
        <v>583</v>
      </c>
      <c r="GU315" s="577">
        <f t="shared" si="876"/>
        <v>958</v>
      </c>
      <c r="GV315" s="576">
        <f t="shared" si="876"/>
        <v>583</v>
      </c>
      <c r="GW315" s="577">
        <f t="shared" si="876"/>
        <v>958</v>
      </c>
      <c r="GX315" s="576">
        <f t="shared" si="877"/>
        <v>2380.9</v>
      </c>
      <c r="GY315" s="577">
        <f t="shared" si="877"/>
        <v>4019.3</v>
      </c>
      <c r="GZ315" s="576">
        <f t="shared" si="877"/>
        <v>38753.199999999997</v>
      </c>
      <c r="HA315" s="577">
        <f t="shared" si="877"/>
        <v>59452.1</v>
      </c>
      <c r="HB315" s="576">
        <f t="shared" si="878"/>
        <v>0</v>
      </c>
      <c r="HC315" s="577">
        <f t="shared" si="878"/>
        <v>0</v>
      </c>
      <c r="HD315" s="576">
        <f t="shared" si="878"/>
        <v>0</v>
      </c>
      <c r="HE315" s="577">
        <f t="shared" si="878"/>
        <v>0</v>
      </c>
      <c r="HF315" s="576" t="str">
        <f t="shared" si="879"/>
        <v/>
      </c>
      <c r="HG315" s="577" t="str">
        <f t="shared" si="879"/>
        <v/>
      </c>
      <c r="HH315" s="576" t="str">
        <f t="shared" si="880"/>
        <v/>
      </c>
      <c r="HI315" s="577" t="str">
        <f t="shared" si="880"/>
        <v/>
      </c>
      <c r="HJ315" s="576">
        <f t="shared" si="881"/>
        <v>3472.9</v>
      </c>
      <c r="HK315" s="577">
        <f t="shared" si="881"/>
        <v>5827.4</v>
      </c>
      <c r="HL315" s="576">
        <f t="shared" si="882"/>
        <v>52949.2</v>
      </c>
      <c r="HM315" s="577">
        <f t="shared" si="882"/>
        <v>78547.400000000009</v>
      </c>
    </row>
    <row r="316" spans="1:221" s="26" customFormat="1" ht="15" customHeight="1">
      <c r="A316" s="594" t="s">
        <v>638</v>
      </c>
      <c r="B316" s="606" t="s">
        <v>1154</v>
      </c>
      <c r="C316" s="599"/>
      <c r="D316" s="10">
        <v>224615</v>
      </c>
      <c r="E316" s="10">
        <v>8</v>
      </c>
      <c r="F316" s="574">
        <v>993</v>
      </c>
      <c r="G316" s="575">
        <v>917</v>
      </c>
      <c r="H316" s="574">
        <v>12</v>
      </c>
      <c r="I316" s="575">
        <v>11</v>
      </c>
      <c r="J316" s="576">
        <f t="shared" si="815"/>
        <v>981</v>
      </c>
      <c r="K316" s="577">
        <f t="shared" si="815"/>
        <v>906</v>
      </c>
      <c r="L316" s="574"/>
      <c r="M316" s="575"/>
      <c r="N316" s="576">
        <f t="shared" si="816"/>
        <v>981</v>
      </c>
      <c r="O316" s="577">
        <f t="shared" si="816"/>
        <v>906</v>
      </c>
      <c r="P316" s="576">
        <f t="shared" si="816"/>
        <v>981</v>
      </c>
      <c r="Q316" s="577">
        <f t="shared" si="816"/>
        <v>906</v>
      </c>
      <c r="R316" s="574">
        <v>11</v>
      </c>
      <c r="S316" s="575">
        <v>7</v>
      </c>
      <c r="T316" s="576">
        <f t="shared" si="817"/>
        <v>11</v>
      </c>
      <c r="U316" s="577">
        <f t="shared" si="817"/>
        <v>7</v>
      </c>
      <c r="V316" s="574">
        <v>14</v>
      </c>
      <c r="W316" s="600">
        <v>33</v>
      </c>
      <c r="X316" s="576">
        <f t="shared" si="818"/>
        <v>14</v>
      </c>
      <c r="Y316" s="577">
        <f t="shared" si="818"/>
        <v>33</v>
      </c>
      <c r="Z316" s="574"/>
      <c r="AA316" s="575"/>
      <c r="AB316" s="576">
        <f t="shared" si="819"/>
        <v>0</v>
      </c>
      <c r="AC316" s="577">
        <f t="shared" si="819"/>
        <v>0</v>
      </c>
      <c r="AD316" s="576">
        <f t="shared" si="820"/>
        <v>25</v>
      </c>
      <c r="AE316" s="577">
        <f t="shared" si="820"/>
        <v>40</v>
      </c>
      <c r="AF316" s="576">
        <f t="shared" si="821"/>
        <v>25</v>
      </c>
      <c r="AG316" s="577">
        <f t="shared" si="821"/>
        <v>40</v>
      </c>
      <c r="AH316" s="574">
        <v>3</v>
      </c>
      <c r="AI316" s="575">
        <v>3.1</v>
      </c>
      <c r="AJ316" s="576">
        <f t="shared" si="822"/>
        <v>33</v>
      </c>
      <c r="AK316" s="577">
        <f t="shared" si="822"/>
        <v>21.7</v>
      </c>
      <c r="AL316" s="574">
        <v>4.3</v>
      </c>
      <c r="AM316" s="575">
        <v>4</v>
      </c>
      <c r="AN316" s="576">
        <f t="shared" si="823"/>
        <v>60.199999999999996</v>
      </c>
      <c r="AO316" s="577">
        <f t="shared" si="823"/>
        <v>132</v>
      </c>
      <c r="AP316" s="574"/>
      <c r="AQ316" s="575"/>
      <c r="AR316" s="576">
        <f t="shared" si="824"/>
        <v>0</v>
      </c>
      <c r="AS316" s="577">
        <f t="shared" si="824"/>
        <v>0</v>
      </c>
      <c r="AT316" s="576">
        <f t="shared" si="825"/>
        <v>3.7279999999999998</v>
      </c>
      <c r="AU316" s="577">
        <f t="shared" si="825"/>
        <v>3.8424999999999998</v>
      </c>
      <c r="AV316" s="576">
        <f t="shared" si="826"/>
        <v>93.199999999999989</v>
      </c>
      <c r="AW316" s="577">
        <f t="shared" si="826"/>
        <v>153.69999999999999</v>
      </c>
      <c r="AX316" s="574">
        <v>62</v>
      </c>
      <c r="AY316" s="575">
        <v>64.900000000000006</v>
      </c>
      <c r="AZ316" s="576">
        <f t="shared" si="827"/>
        <v>682</v>
      </c>
      <c r="BA316" s="577">
        <f t="shared" si="827"/>
        <v>454.30000000000007</v>
      </c>
      <c r="BB316" s="574">
        <v>68.8</v>
      </c>
      <c r="BC316" s="575">
        <v>42.8</v>
      </c>
      <c r="BD316" s="576">
        <f t="shared" si="828"/>
        <v>963.19999999999993</v>
      </c>
      <c r="BE316" s="577">
        <f t="shared" si="828"/>
        <v>1412.3999999999999</v>
      </c>
      <c r="BF316" s="574"/>
      <c r="BG316" s="575"/>
      <c r="BH316" s="576">
        <f t="shared" si="829"/>
        <v>0</v>
      </c>
      <c r="BI316" s="577">
        <f t="shared" si="829"/>
        <v>0</v>
      </c>
      <c r="BJ316" s="576">
        <f t="shared" si="830"/>
        <v>65.807999999999993</v>
      </c>
      <c r="BK316" s="577">
        <f t="shared" si="830"/>
        <v>46.667499999999997</v>
      </c>
      <c r="BL316" s="576">
        <f t="shared" si="831"/>
        <v>1645.1999999999998</v>
      </c>
      <c r="BM316" s="577">
        <f t="shared" si="831"/>
        <v>1866.6999999999998</v>
      </c>
      <c r="BN316" s="574">
        <v>62</v>
      </c>
      <c r="BO316" s="575">
        <v>71</v>
      </c>
      <c r="BP316" s="576">
        <f t="shared" si="832"/>
        <v>62</v>
      </c>
      <c r="BQ316" s="577">
        <f t="shared" si="832"/>
        <v>71</v>
      </c>
      <c r="BR316" s="574">
        <v>126</v>
      </c>
      <c r="BS316" s="575">
        <v>118</v>
      </c>
      <c r="BT316" s="576">
        <f t="shared" si="833"/>
        <v>126</v>
      </c>
      <c r="BU316" s="577">
        <f t="shared" si="833"/>
        <v>118</v>
      </c>
      <c r="BV316" s="574"/>
      <c r="BW316" s="575"/>
      <c r="BX316" s="576">
        <f t="shared" si="834"/>
        <v>0</v>
      </c>
      <c r="BY316" s="577">
        <f t="shared" si="834"/>
        <v>0</v>
      </c>
      <c r="BZ316" s="576">
        <f t="shared" si="835"/>
        <v>188</v>
      </c>
      <c r="CA316" s="577">
        <f t="shared" si="835"/>
        <v>189</v>
      </c>
      <c r="CB316" s="576">
        <f t="shared" si="836"/>
        <v>188</v>
      </c>
      <c r="CC316" s="577">
        <f t="shared" si="836"/>
        <v>189</v>
      </c>
      <c r="CD316" s="574">
        <v>4.8</v>
      </c>
      <c r="CE316" s="575">
        <v>4.4000000000000004</v>
      </c>
      <c r="CF316" s="576">
        <f t="shared" si="837"/>
        <v>297.59999999999997</v>
      </c>
      <c r="CG316" s="577">
        <f t="shared" si="837"/>
        <v>312.40000000000003</v>
      </c>
      <c r="CH316" s="574">
        <v>5.2</v>
      </c>
      <c r="CI316" s="575">
        <v>4.5999999999999996</v>
      </c>
      <c r="CJ316" s="576">
        <f t="shared" si="838"/>
        <v>655.20000000000005</v>
      </c>
      <c r="CK316" s="577">
        <f t="shared" si="838"/>
        <v>542.79999999999995</v>
      </c>
      <c r="CL316" s="574"/>
      <c r="CM316" s="575"/>
      <c r="CN316" s="576">
        <f t="shared" si="839"/>
        <v>0</v>
      </c>
      <c r="CO316" s="577">
        <f t="shared" si="839"/>
        <v>0</v>
      </c>
      <c r="CP316" s="576">
        <f t="shared" si="840"/>
        <v>5.0680851063829788</v>
      </c>
      <c r="CQ316" s="577">
        <f t="shared" si="840"/>
        <v>4.5248677248677254</v>
      </c>
      <c r="CR316" s="576">
        <f t="shared" si="841"/>
        <v>952.80000000000007</v>
      </c>
      <c r="CS316" s="577">
        <f t="shared" si="841"/>
        <v>855.2</v>
      </c>
      <c r="CT316" s="574">
        <v>84</v>
      </c>
      <c r="CU316" s="575">
        <v>80.2</v>
      </c>
      <c r="CV316" s="576">
        <f t="shared" si="842"/>
        <v>5208</v>
      </c>
      <c r="CW316" s="577">
        <f t="shared" si="842"/>
        <v>5694.2</v>
      </c>
      <c r="CX316" s="574">
        <v>74.7</v>
      </c>
      <c r="CY316" s="575">
        <v>74.3</v>
      </c>
      <c r="CZ316" s="576">
        <f t="shared" si="843"/>
        <v>9412.2000000000007</v>
      </c>
      <c r="DA316" s="577">
        <f t="shared" si="843"/>
        <v>8767.4</v>
      </c>
      <c r="DB316" s="574"/>
      <c r="DC316" s="575"/>
      <c r="DD316" s="576">
        <f t="shared" si="844"/>
        <v>0</v>
      </c>
      <c r="DE316" s="577">
        <f t="shared" si="844"/>
        <v>0</v>
      </c>
      <c r="DF316" s="576">
        <f t="shared" si="845"/>
        <v>77.767021276595742</v>
      </c>
      <c r="DG316" s="577">
        <f t="shared" si="845"/>
        <v>76.516402116402105</v>
      </c>
      <c r="DH316" s="576">
        <f t="shared" si="846"/>
        <v>14620.199999999999</v>
      </c>
      <c r="DI316" s="577">
        <f t="shared" si="846"/>
        <v>14461.599999999999</v>
      </c>
      <c r="DJ316" s="576">
        <f t="shared" si="847"/>
        <v>213</v>
      </c>
      <c r="DK316" s="577">
        <f t="shared" si="847"/>
        <v>229</v>
      </c>
      <c r="DL316" s="576">
        <f t="shared" si="847"/>
        <v>213</v>
      </c>
      <c r="DM316" s="577">
        <f t="shared" si="847"/>
        <v>229</v>
      </c>
      <c r="DN316" s="576">
        <f t="shared" si="848"/>
        <v>4.910798122065728</v>
      </c>
      <c r="DO316" s="577">
        <f t="shared" si="848"/>
        <v>4.4056768558951971</v>
      </c>
      <c r="DP316" s="576">
        <f t="shared" si="849"/>
        <v>1046</v>
      </c>
      <c r="DQ316" s="577">
        <f t="shared" si="849"/>
        <v>1008.9000000000001</v>
      </c>
      <c r="DR316" s="576">
        <f t="shared" si="850"/>
        <v>76.363380281690127</v>
      </c>
      <c r="DS316" s="577">
        <f t="shared" si="850"/>
        <v>71.302620087336237</v>
      </c>
      <c r="DT316" s="576">
        <f t="shared" si="851"/>
        <v>16265.399999999998</v>
      </c>
      <c r="DU316" s="577">
        <f t="shared" si="851"/>
        <v>16328.299999999997</v>
      </c>
      <c r="DV316" s="574">
        <v>40</v>
      </c>
      <c r="DW316" s="575">
        <v>53</v>
      </c>
      <c r="DX316" s="576">
        <f t="shared" si="852"/>
        <v>40</v>
      </c>
      <c r="DY316" s="577">
        <f t="shared" si="852"/>
        <v>53</v>
      </c>
      <c r="DZ316" s="574">
        <v>289</v>
      </c>
      <c r="EA316" s="575">
        <v>231</v>
      </c>
      <c r="EB316" s="576">
        <f t="shared" si="853"/>
        <v>289</v>
      </c>
      <c r="EC316" s="577">
        <f t="shared" si="853"/>
        <v>231</v>
      </c>
      <c r="ED316" s="574"/>
      <c r="EE316" s="575"/>
      <c r="EF316" s="576">
        <f t="shared" si="854"/>
        <v>0</v>
      </c>
      <c r="EG316" s="577">
        <f t="shared" si="854"/>
        <v>0</v>
      </c>
      <c r="EH316" s="576">
        <f t="shared" si="855"/>
        <v>329</v>
      </c>
      <c r="EI316" s="577">
        <f t="shared" si="855"/>
        <v>284</v>
      </c>
      <c r="EJ316" s="576">
        <f t="shared" si="856"/>
        <v>329</v>
      </c>
      <c r="EK316" s="577">
        <f t="shared" si="856"/>
        <v>284</v>
      </c>
      <c r="EL316" s="574">
        <v>3.3</v>
      </c>
      <c r="EM316" s="575">
        <v>2.8</v>
      </c>
      <c r="EN316" s="576">
        <f t="shared" si="857"/>
        <v>132</v>
      </c>
      <c r="EO316" s="577">
        <f t="shared" si="857"/>
        <v>148.39999999999998</v>
      </c>
      <c r="EP316" s="574">
        <v>3.8</v>
      </c>
      <c r="EQ316" s="575">
        <v>3.7</v>
      </c>
      <c r="ER316" s="576">
        <f t="shared" si="858"/>
        <v>1098.2</v>
      </c>
      <c r="ES316" s="577">
        <f t="shared" si="858"/>
        <v>854.7</v>
      </c>
      <c r="ET316" s="574"/>
      <c r="EU316" s="575"/>
      <c r="EV316" s="576">
        <f t="shared" si="859"/>
        <v>0</v>
      </c>
      <c r="EW316" s="577">
        <f t="shared" si="859"/>
        <v>0</v>
      </c>
      <c r="EX316" s="576">
        <f t="shared" si="860"/>
        <v>3.7392097264437689</v>
      </c>
      <c r="EY316" s="577">
        <f t="shared" si="860"/>
        <v>3.5320422535211269</v>
      </c>
      <c r="EZ316" s="576">
        <f t="shared" si="861"/>
        <v>1230.2</v>
      </c>
      <c r="FA316" s="577">
        <f t="shared" si="861"/>
        <v>1003.1</v>
      </c>
      <c r="FB316" s="574">
        <v>51.5</v>
      </c>
      <c r="FC316" s="575">
        <v>50</v>
      </c>
      <c r="FD316" s="576">
        <f t="shared" si="862"/>
        <v>2060</v>
      </c>
      <c r="FE316" s="577">
        <f t="shared" si="862"/>
        <v>2650</v>
      </c>
      <c r="FF316" s="574">
        <v>47</v>
      </c>
      <c r="FG316" s="575">
        <v>45.3</v>
      </c>
      <c r="FH316" s="576">
        <f t="shared" si="863"/>
        <v>13583</v>
      </c>
      <c r="FI316" s="577">
        <f t="shared" si="863"/>
        <v>10464.299999999999</v>
      </c>
      <c r="FJ316" s="574"/>
      <c r="FK316" s="575"/>
      <c r="FL316" s="576">
        <f t="shared" si="864"/>
        <v>0</v>
      </c>
      <c r="FM316" s="577">
        <f t="shared" si="864"/>
        <v>0</v>
      </c>
      <c r="FN316" s="576">
        <f t="shared" si="865"/>
        <v>47.547112462006076</v>
      </c>
      <c r="FO316" s="577">
        <f t="shared" si="865"/>
        <v>46.177112676056332</v>
      </c>
      <c r="FP316" s="576">
        <f t="shared" si="866"/>
        <v>15643</v>
      </c>
      <c r="FQ316" s="577">
        <f t="shared" si="866"/>
        <v>13114.299999999997</v>
      </c>
      <c r="FR316" s="574">
        <v>439</v>
      </c>
      <c r="FS316" s="575">
        <v>393</v>
      </c>
      <c r="FT316" s="576">
        <f t="shared" si="867"/>
        <v>439</v>
      </c>
      <c r="FU316" s="577">
        <f t="shared" si="867"/>
        <v>393</v>
      </c>
      <c r="FV316" s="574">
        <v>3.8</v>
      </c>
      <c r="FW316" s="575">
        <v>3.9</v>
      </c>
      <c r="FX316" s="576">
        <f t="shared" si="868"/>
        <v>1668.1999999999998</v>
      </c>
      <c r="FY316" s="577">
        <f t="shared" si="868"/>
        <v>1532.7</v>
      </c>
      <c r="FZ316" s="574">
        <v>43.5</v>
      </c>
      <c r="GA316" s="575">
        <v>42.1</v>
      </c>
      <c r="GB316" s="576">
        <f t="shared" si="869"/>
        <v>19096.5</v>
      </c>
      <c r="GC316" s="577">
        <f t="shared" si="869"/>
        <v>16545.3</v>
      </c>
      <c r="GD316" s="576">
        <f t="shared" si="870"/>
        <v>113</v>
      </c>
      <c r="GE316" s="577">
        <f t="shared" si="870"/>
        <v>131</v>
      </c>
      <c r="GF316" s="576">
        <f t="shared" si="870"/>
        <v>113</v>
      </c>
      <c r="GG316" s="577">
        <f t="shared" si="870"/>
        <v>131</v>
      </c>
      <c r="GH316" s="576">
        <f t="shared" si="871"/>
        <v>462.59999999999997</v>
      </c>
      <c r="GI316" s="577">
        <f t="shared" si="871"/>
        <v>482.5</v>
      </c>
      <c r="GJ316" s="576">
        <f t="shared" si="872"/>
        <v>7950</v>
      </c>
      <c r="GK316" s="577">
        <f t="shared" si="872"/>
        <v>8798.5</v>
      </c>
      <c r="GL316" s="576">
        <f t="shared" si="873"/>
        <v>429</v>
      </c>
      <c r="GM316" s="577">
        <f t="shared" si="873"/>
        <v>382</v>
      </c>
      <c r="GN316" s="576">
        <f t="shared" si="873"/>
        <v>429</v>
      </c>
      <c r="GO316" s="577">
        <f t="shared" si="873"/>
        <v>382</v>
      </c>
      <c r="GP316" s="576">
        <f t="shared" si="874"/>
        <v>1813.6000000000001</v>
      </c>
      <c r="GQ316" s="577">
        <f t="shared" si="874"/>
        <v>1529.5</v>
      </c>
      <c r="GR316" s="576">
        <f t="shared" si="875"/>
        <v>23958.400000000001</v>
      </c>
      <c r="GS316" s="577">
        <f t="shared" si="875"/>
        <v>20644.099999999999</v>
      </c>
      <c r="GT316" s="576">
        <f t="shared" si="876"/>
        <v>542</v>
      </c>
      <c r="GU316" s="577">
        <f t="shared" si="876"/>
        <v>513</v>
      </c>
      <c r="GV316" s="576">
        <f t="shared" si="876"/>
        <v>542</v>
      </c>
      <c r="GW316" s="577">
        <f t="shared" si="876"/>
        <v>513</v>
      </c>
      <c r="GX316" s="576">
        <f t="shared" si="877"/>
        <v>2276.2000000000003</v>
      </c>
      <c r="GY316" s="577">
        <f t="shared" si="877"/>
        <v>2012</v>
      </c>
      <c r="GZ316" s="576">
        <f t="shared" si="877"/>
        <v>31908.400000000001</v>
      </c>
      <c r="HA316" s="577">
        <f t="shared" si="877"/>
        <v>29442.6</v>
      </c>
      <c r="HB316" s="576">
        <f t="shared" si="878"/>
        <v>0</v>
      </c>
      <c r="HC316" s="577">
        <f t="shared" si="878"/>
        <v>0</v>
      </c>
      <c r="HD316" s="576">
        <f t="shared" si="878"/>
        <v>0</v>
      </c>
      <c r="HE316" s="577">
        <f t="shared" si="878"/>
        <v>0</v>
      </c>
      <c r="HF316" s="576" t="str">
        <f t="shared" si="879"/>
        <v/>
      </c>
      <c r="HG316" s="577" t="str">
        <f t="shared" si="879"/>
        <v/>
      </c>
      <c r="HH316" s="576" t="str">
        <f t="shared" si="880"/>
        <v/>
      </c>
      <c r="HI316" s="577" t="str">
        <f t="shared" si="880"/>
        <v/>
      </c>
      <c r="HJ316" s="576">
        <f t="shared" si="881"/>
        <v>3944.3999999999996</v>
      </c>
      <c r="HK316" s="577">
        <f t="shared" si="881"/>
        <v>3544.7</v>
      </c>
      <c r="HL316" s="576">
        <f t="shared" si="882"/>
        <v>51004.899999999994</v>
      </c>
      <c r="HM316" s="577">
        <f t="shared" si="882"/>
        <v>45987.899999999994</v>
      </c>
    </row>
    <row r="317" spans="1:221" s="26" customFormat="1" ht="15" customHeight="1">
      <c r="A317" s="594" t="s">
        <v>638</v>
      </c>
      <c r="B317" s="595" t="s">
        <v>686</v>
      </c>
      <c r="C317" s="599"/>
      <c r="D317" s="10">
        <v>224642</v>
      </c>
      <c r="E317" s="10">
        <v>8</v>
      </c>
      <c r="F317" s="574">
        <v>3601</v>
      </c>
      <c r="G317" s="575">
        <v>3581</v>
      </c>
      <c r="H317" s="574">
        <v>93</v>
      </c>
      <c r="I317" s="575">
        <v>91</v>
      </c>
      <c r="J317" s="576">
        <f t="shared" si="815"/>
        <v>3508</v>
      </c>
      <c r="K317" s="577">
        <f t="shared" si="815"/>
        <v>3490</v>
      </c>
      <c r="L317" s="574"/>
      <c r="M317" s="575"/>
      <c r="N317" s="576">
        <f t="shared" si="816"/>
        <v>3508</v>
      </c>
      <c r="O317" s="577">
        <f t="shared" si="816"/>
        <v>3490</v>
      </c>
      <c r="P317" s="576">
        <f t="shared" si="816"/>
        <v>3508</v>
      </c>
      <c r="Q317" s="577">
        <f t="shared" si="816"/>
        <v>3490</v>
      </c>
      <c r="R317" s="574">
        <v>201</v>
      </c>
      <c r="S317" s="575">
        <v>209</v>
      </c>
      <c r="T317" s="576">
        <f t="shared" si="817"/>
        <v>201</v>
      </c>
      <c r="U317" s="577">
        <f t="shared" si="817"/>
        <v>209</v>
      </c>
      <c r="V317" s="574">
        <v>121</v>
      </c>
      <c r="W317" s="575">
        <v>131</v>
      </c>
      <c r="X317" s="576">
        <f t="shared" si="818"/>
        <v>121</v>
      </c>
      <c r="Y317" s="577">
        <f t="shared" si="818"/>
        <v>131</v>
      </c>
      <c r="Z317" s="574"/>
      <c r="AA317" s="575"/>
      <c r="AB317" s="576">
        <f t="shared" si="819"/>
        <v>0</v>
      </c>
      <c r="AC317" s="577">
        <f t="shared" si="819"/>
        <v>0</v>
      </c>
      <c r="AD317" s="576">
        <f t="shared" si="820"/>
        <v>322</v>
      </c>
      <c r="AE317" s="577">
        <f t="shared" si="820"/>
        <v>340</v>
      </c>
      <c r="AF317" s="576">
        <f t="shared" si="821"/>
        <v>322</v>
      </c>
      <c r="AG317" s="577">
        <f t="shared" si="821"/>
        <v>340</v>
      </c>
      <c r="AH317" s="574">
        <v>3.9</v>
      </c>
      <c r="AI317" s="575">
        <v>3.2</v>
      </c>
      <c r="AJ317" s="576">
        <f t="shared" si="822"/>
        <v>783.9</v>
      </c>
      <c r="AK317" s="577">
        <f t="shared" si="822"/>
        <v>668.80000000000007</v>
      </c>
      <c r="AL317" s="574">
        <v>4.0999999999999996</v>
      </c>
      <c r="AM317" s="575">
        <v>4.3</v>
      </c>
      <c r="AN317" s="576">
        <f t="shared" si="823"/>
        <v>496.09999999999997</v>
      </c>
      <c r="AO317" s="577">
        <f t="shared" si="823"/>
        <v>563.29999999999995</v>
      </c>
      <c r="AP317" s="574"/>
      <c r="AQ317" s="575"/>
      <c r="AR317" s="576">
        <f t="shared" si="824"/>
        <v>0</v>
      </c>
      <c r="AS317" s="577">
        <f t="shared" si="824"/>
        <v>0</v>
      </c>
      <c r="AT317" s="576">
        <f t="shared" si="825"/>
        <v>3.9751552795031055</v>
      </c>
      <c r="AU317" s="577">
        <f t="shared" si="825"/>
        <v>3.6238235294117644</v>
      </c>
      <c r="AV317" s="576">
        <f t="shared" si="826"/>
        <v>1280</v>
      </c>
      <c r="AW317" s="577">
        <f t="shared" si="826"/>
        <v>1232.0999999999999</v>
      </c>
      <c r="AX317" s="574">
        <v>70.099999999999994</v>
      </c>
      <c r="AY317" s="575">
        <v>63.3</v>
      </c>
      <c r="AZ317" s="576">
        <f t="shared" si="827"/>
        <v>14090.099999999999</v>
      </c>
      <c r="BA317" s="577">
        <f t="shared" si="827"/>
        <v>13229.699999999999</v>
      </c>
      <c r="BB317" s="574">
        <v>63.5</v>
      </c>
      <c r="BC317" s="575">
        <v>67</v>
      </c>
      <c r="BD317" s="576">
        <f t="shared" si="828"/>
        <v>7683.5</v>
      </c>
      <c r="BE317" s="577">
        <f t="shared" si="828"/>
        <v>8777</v>
      </c>
      <c r="BF317" s="574"/>
      <c r="BG317" s="575"/>
      <c r="BH317" s="576">
        <f t="shared" si="829"/>
        <v>0</v>
      </c>
      <c r="BI317" s="577">
        <f t="shared" si="829"/>
        <v>0</v>
      </c>
      <c r="BJ317" s="576">
        <f t="shared" si="830"/>
        <v>67.619875776397507</v>
      </c>
      <c r="BK317" s="577">
        <f t="shared" si="830"/>
        <v>64.725588235294111</v>
      </c>
      <c r="BL317" s="576">
        <f t="shared" si="831"/>
        <v>21773.599999999999</v>
      </c>
      <c r="BM317" s="577">
        <f t="shared" si="831"/>
        <v>22006.699999999997</v>
      </c>
      <c r="BN317" s="574">
        <v>860</v>
      </c>
      <c r="BO317" s="575">
        <v>791</v>
      </c>
      <c r="BP317" s="576">
        <f t="shared" si="832"/>
        <v>860</v>
      </c>
      <c r="BQ317" s="577">
        <f t="shared" si="832"/>
        <v>791</v>
      </c>
      <c r="BR317" s="574">
        <v>634</v>
      </c>
      <c r="BS317" s="575">
        <v>617</v>
      </c>
      <c r="BT317" s="576">
        <f t="shared" si="833"/>
        <v>634</v>
      </c>
      <c r="BU317" s="577">
        <f t="shared" si="833"/>
        <v>617</v>
      </c>
      <c r="BV317" s="574"/>
      <c r="BW317" s="575"/>
      <c r="BX317" s="576">
        <f t="shared" si="834"/>
        <v>0</v>
      </c>
      <c r="BY317" s="577">
        <f t="shared" si="834"/>
        <v>0</v>
      </c>
      <c r="BZ317" s="576">
        <f t="shared" si="835"/>
        <v>1494</v>
      </c>
      <c r="CA317" s="577">
        <f t="shared" si="835"/>
        <v>1408</v>
      </c>
      <c r="CB317" s="576">
        <f t="shared" si="836"/>
        <v>1494</v>
      </c>
      <c r="CC317" s="577">
        <f t="shared" si="836"/>
        <v>1408</v>
      </c>
      <c r="CD317" s="574">
        <v>4.7</v>
      </c>
      <c r="CE317" s="575">
        <v>4.5999999999999996</v>
      </c>
      <c r="CF317" s="576">
        <f t="shared" si="837"/>
        <v>4042</v>
      </c>
      <c r="CG317" s="577">
        <f t="shared" si="837"/>
        <v>3638.6</v>
      </c>
      <c r="CH317" s="574">
        <v>5.0999999999999996</v>
      </c>
      <c r="CI317" s="575">
        <v>4.9000000000000004</v>
      </c>
      <c r="CJ317" s="576">
        <f t="shared" si="838"/>
        <v>3233.3999999999996</v>
      </c>
      <c r="CK317" s="577">
        <f t="shared" si="838"/>
        <v>3023.3</v>
      </c>
      <c r="CL317" s="574"/>
      <c r="CM317" s="575"/>
      <c r="CN317" s="576">
        <f t="shared" si="839"/>
        <v>0</v>
      </c>
      <c r="CO317" s="577">
        <f t="shared" si="839"/>
        <v>0</v>
      </c>
      <c r="CP317" s="576">
        <f t="shared" si="840"/>
        <v>4.869745649263721</v>
      </c>
      <c r="CQ317" s="577">
        <f t="shared" si="840"/>
        <v>4.7314630681818182</v>
      </c>
      <c r="CR317" s="576">
        <f t="shared" si="841"/>
        <v>7275.3999999999987</v>
      </c>
      <c r="CS317" s="577">
        <f t="shared" si="841"/>
        <v>6661.9</v>
      </c>
      <c r="CT317" s="574">
        <v>84.8</v>
      </c>
      <c r="CU317" s="575">
        <v>83.3</v>
      </c>
      <c r="CV317" s="576">
        <f t="shared" si="842"/>
        <v>72928</v>
      </c>
      <c r="CW317" s="577">
        <f t="shared" si="842"/>
        <v>65890.3</v>
      </c>
      <c r="CX317" s="574">
        <v>87.3</v>
      </c>
      <c r="CY317" s="575">
        <v>84.7</v>
      </c>
      <c r="CZ317" s="576">
        <f t="shared" si="843"/>
        <v>55348.2</v>
      </c>
      <c r="DA317" s="577">
        <f t="shared" si="843"/>
        <v>52259.9</v>
      </c>
      <c r="DB317" s="574"/>
      <c r="DC317" s="575"/>
      <c r="DD317" s="576">
        <f t="shared" si="844"/>
        <v>0</v>
      </c>
      <c r="DE317" s="577">
        <f t="shared" si="844"/>
        <v>0</v>
      </c>
      <c r="DF317" s="576">
        <f t="shared" si="845"/>
        <v>85.860910307898251</v>
      </c>
      <c r="DG317" s="577">
        <f t="shared" si="845"/>
        <v>83.913494318181833</v>
      </c>
      <c r="DH317" s="576">
        <f t="shared" si="846"/>
        <v>128276.19999999998</v>
      </c>
      <c r="DI317" s="577">
        <f t="shared" si="846"/>
        <v>118150.20000000003</v>
      </c>
      <c r="DJ317" s="576">
        <f t="shared" si="847"/>
        <v>1816</v>
      </c>
      <c r="DK317" s="577">
        <f t="shared" si="847"/>
        <v>1748</v>
      </c>
      <c r="DL317" s="576">
        <f t="shared" si="847"/>
        <v>1816</v>
      </c>
      <c r="DM317" s="577">
        <f t="shared" si="847"/>
        <v>1748</v>
      </c>
      <c r="DN317" s="576">
        <f t="shared" si="848"/>
        <v>4.7111233480176198</v>
      </c>
      <c r="DO317" s="577">
        <f t="shared" si="848"/>
        <v>4.5160183066361554</v>
      </c>
      <c r="DP317" s="576">
        <f t="shared" si="849"/>
        <v>8555.3999999999978</v>
      </c>
      <c r="DQ317" s="577">
        <f t="shared" si="849"/>
        <v>7894</v>
      </c>
      <c r="DR317" s="576">
        <f t="shared" si="850"/>
        <v>82.626541850220264</v>
      </c>
      <c r="DS317" s="577">
        <f t="shared" si="850"/>
        <v>80.181292906178498</v>
      </c>
      <c r="DT317" s="576">
        <f t="shared" si="851"/>
        <v>150049.79999999999</v>
      </c>
      <c r="DU317" s="577">
        <f t="shared" si="851"/>
        <v>140156.90000000002</v>
      </c>
      <c r="DV317" s="574">
        <v>233</v>
      </c>
      <c r="DW317" s="575">
        <v>230</v>
      </c>
      <c r="DX317" s="576">
        <f t="shared" si="852"/>
        <v>233</v>
      </c>
      <c r="DY317" s="577">
        <f t="shared" si="852"/>
        <v>230</v>
      </c>
      <c r="DZ317" s="574">
        <v>458</v>
      </c>
      <c r="EA317" s="575">
        <v>411</v>
      </c>
      <c r="EB317" s="576">
        <f t="shared" si="853"/>
        <v>458</v>
      </c>
      <c r="EC317" s="577">
        <f t="shared" si="853"/>
        <v>411</v>
      </c>
      <c r="ED317" s="574"/>
      <c r="EE317" s="575"/>
      <c r="EF317" s="576">
        <f t="shared" si="854"/>
        <v>0</v>
      </c>
      <c r="EG317" s="577">
        <f t="shared" si="854"/>
        <v>0</v>
      </c>
      <c r="EH317" s="576">
        <f t="shared" si="855"/>
        <v>691</v>
      </c>
      <c r="EI317" s="577">
        <f t="shared" si="855"/>
        <v>641</v>
      </c>
      <c r="EJ317" s="576">
        <f t="shared" si="856"/>
        <v>691</v>
      </c>
      <c r="EK317" s="577">
        <f t="shared" si="856"/>
        <v>641</v>
      </c>
      <c r="EL317" s="574">
        <v>3.4</v>
      </c>
      <c r="EM317" s="575">
        <v>3.6</v>
      </c>
      <c r="EN317" s="576">
        <f t="shared" si="857"/>
        <v>792.19999999999993</v>
      </c>
      <c r="EO317" s="577">
        <f t="shared" si="857"/>
        <v>828</v>
      </c>
      <c r="EP317" s="574">
        <v>3.8</v>
      </c>
      <c r="EQ317" s="575">
        <v>3.7</v>
      </c>
      <c r="ER317" s="576">
        <f t="shared" si="858"/>
        <v>1740.3999999999999</v>
      </c>
      <c r="ES317" s="577">
        <f t="shared" si="858"/>
        <v>1520.7</v>
      </c>
      <c r="ET317" s="574"/>
      <c r="EU317" s="575"/>
      <c r="EV317" s="576">
        <f t="shared" si="859"/>
        <v>0</v>
      </c>
      <c r="EW317" s="577">
        <f t="shared" si="859"/>
        <v>0</v>
      </c>
      <c r="EX317" s="576">
        <f t="shared" si="860"/>
        <v>3.6651230101302459</v>
      </c>
      <c r="EY317" s="577">
        <f t="shared" si="860"/>
        <v>3.6641185647425893</v>
      </c>
      <c r="EZ317" s="576">
        <f t="shared" si="861"/>
        <v>2532.6</v>
      </c>
      <c r="FA317" s="577">
        <f t="shared" si="861"/>
        <v>2348.6999999999998</v>
      </c>
      <c r="FB317" s="574">
        <v>63</v>
      </c>
      <c r="FC317" s="575">
        <v>64.099999999999994</v>
      </c>
      <c r="FD317" s="576">
        <f t="shared" si="862"/>
        <v>14679</v>
      </c>
      <c r="FE317" s="577">
        <f t="shared" si="862"/>
        <v>14742.999999999998</v>
      </c>
      <c r="FF317" s="574">
        <v>49.7</v>
      </c>
      <c r="FG317" s="575">
        <v>48</v>
      </c>
      <c r="FH317" s="576">
        <f t="shared" si="863"/>
        <v>22762.600000000002</v>
      </c>
      <c r="FI317" s="577">
        <f t="shared" si="863"/>
        <v>19728</v>
      </c>
      <c r="FJ317" s="574"/>
      <c r="FK317" s="575"/>
      <c r="FL317" s="576">
        <f t="shared" si="864"/>
        <v>0</v>
      </c>
      <c r="FM317" s="577">
        <f t="shared" si="864"/>
        <v>0</v>
      </c>
      <c r="FN317" s="576">
        <f t="shared" si="865"/>
        <v>54.184659913169327</v>
      </c>
      <c r="FO317" s="577">
        <f t="shared" si="865"/>
        <v>53.776911076443056</v>
      </c>
      <c r="FP317" s="576">
        <f t="shared" si="866"/>
        <v>37441.600000000006</v>
      </c>
      <c r="FQ317" s="577">
        <f t="shared" si="866"/>
        <v>34471</v>
      </c>
      <c r="FR317" s="574">
        <v>1001</v>
      </c>
      <c r="FS317" s="575">
        <v>1101</v>
      </c>
      <c r="FT317" s="576">
        <f t="shared" si="867"/>
        <v>1001</v>
      </c>
      <c r="FU317" s="577">
        <f t="shared" si="867"/>
        <v>1101</v>
      </c>
      <c r="FV317" s="574">
        <v>3.3</v>
      </c>
      <c r="FW317" s="575">
        <v>2.7</v>
      </c>
      <c r="FX317" s="576">
        <f t="shared" si="868"/>
        <v>3303.2999999999997</v>
      </c>
      <c r="FY317" s="577">
        <f t="shared" si="868"/>
        <v>2972.7000000000003</v>
      </c>
      <c r="FZ317" s="574">
        <v>33</v>
      </c>
      <c r="GA317" s="575">
        <v>27.9</v>
      </c>
      <c r="GB317" s="576">
        <f t="shared" si="869"/>
        <v>33033</v>
      </c>
      <c r="GC317" s="577">
        <f t="shared" si="869"/>
        <v>30717.899999999998</v>
      </c>
      <c r="GD317" s="576">
        <f t="shared" si="870"/>
        <v>1294</v>
      </c>
      <c r="GE317" s="577">
        <f t="shared" si="870"/>
        <v>1230</v>
      </c>
      <c r="GF317" s="576">
        <f t="shared" si="870"/>
        <v>1294</v>
      </c>
      <c r="GG317" s="577">
        <f t="shared" si="870"/>
        <v>1230</v>
      </c>
      <c r="GH317" s="576">
        <f t="shared" si="871"/>
        <v>5618.0999999999995</v>
      </c>
      <c r="GI317" s="577">
        <f t="shared" si="871"/>
        <v>5135.3999999999996</v>
      </c>
      <c r="GJ317" s="576">
        <f t="shared" si="872"/>
        <v>101697.1</v>
      </c>
      <c r="GK317" s="577">
        <f t="shared" si="872"/>
        <v>93863</v>
      </c>
      <c r="GL317" s="576">
        <f t="shared" si="873"/>
        <v>1213</v>
      </c>
      <c r="GM317" s="577">
        <f t="shared" si="873"/>
        <v>1159</v>
      </c>
      <c r="GN317" s="576">
        <f t="shared" si="873"/>
        <v>1213</v>
      </c>
      <c r="GO317" s="577">
        <f t="shared" si="873"/>
        <v>1159</v>
      </c>
      <c r="GP317" s="576">
        <f t="shared" si="874"/>
        <v>5469.9</v>
      </c>
      <c r="GQ317" s="577">
        <f t="shared" si="874"/>
        <v>5107.3</v>
      </c>
      <c r="GR317" s="576">
        <f t="shared" si="875"/>
        <v>85794.3</v>
      </c>
      <c r="GS317" s="577">
        <f t="shared" si="875"/>
        <v>80764.899999999994</v>
      </c>
      <c r="GT317" s="576">
        <f t="shared" si="876"/>
        <v>2507</v>
      </c>
      <c r="GU317" s="577">
        <f t="shared" si="876"/>
        <v>2389</v>
      </c>
      <c r="GV317" s="576">
        <f t="shared" si="876"/>
        <v>2507</v>
      </c>
      <c r="GW317" s="577">
        <f t="shared" si="876"/>
        <v>2389</v>
      </c>
      <c r="GX317" s="576">
        <f t="shared" si="877"/>
        <v>11088</v>
      </c>
      <c r="GY317" s="577">
        <f t="shared" si="877"/>
        <v>10242.700000000001</v>
      </c>
      <c r="GZ317" s="576">
        <f t="shared" si="877"/>
        <v>187491.40000000002</v>
      </c>
      <c r="HA317" s="577">
        <f t="shared" si="877"/>
        <v>174627.9</v>
      </c>
      <c r="HB317" s="576">
        <f t="shared" si="878"/>
        <v>0</v>
      </c>
      <c r="HC317" s="577">
        <f t="shared" si="878"/>
        <v>0</v>
      </c>
      <c r="HD317" s="576">
        <f t="shared" si="878"/>
        <v>0</v>
      </c>
      <c r="HE317" s="577">
        <f t="shared" si="878"/>
        <v>0</v>
      </c>
      <c r="HF317" s="576" t="str">
        <f t="shared" si="879"/>
        <v/>
      </c>
      <c r="HG317" s="577" t="str">
        <f t="shared" si="879"/>
        <v/>
      </c>
      <c r="HH317" s="576" t="str">
        <f t="shared" si="880"/>
        <v/>
      </c>
      <c r="HI317" s="577" t="str">
        <f t="shared" si="880"/>
        <v/>
      </c>
      <c r="HJ317" s="576">
        <f t="shared" si="881"/>
        <v>14391.299999999997</v>
      </c>
      <c r="HK317" s="577">
        <f t="shared" si="881"/>
        <v>13215.400000000001</v>
      </c>
      <c r="HL317" s="576">
        <f t="shared" si="882"/>
        <v>220524.4</v>
      </c>
      <c r="HM317" s="577">
        <f t="shared" si="882"/>
        <v>205345.80000000002</v>
      </c>
    </row>
    <row r="318" spans="1:221" s="26" customFormat="1" ht="15" customHeight="1">
      <c r="A318" s="594" t="s">
        <v>638</v>
      </c>
      <c r="B318" s="595" t="s">
        <v>687</v>
      </c>
      <c r="C318" s="599"/>
      <c r="D318" s="10">
        <v>225423</v>
      </c>
      <c r="E318" s="10">
        <v>8</v>
      </c>
      <c r="F318" s="574">
        <v>6145</v>
      </c>
      <c r="G318" s="575">
        <v>5814</v>
      </c>
      <c r="H318" s="574">
        <v>32</v>
      </c>
      <c r="I318" s="600">
        <v>76</v>
      </c>
      <c r="J318" s="576">
        <f t="shared" si="815"/>
        <v>6113</v>
      </c>
      <c r="K318" s="577">
        <f t="shared" si="815"/>
        <v>5738</v>
      </c>
      <c r="L318" s="574"/>
      <c r="M318" s="575"/>
      <c r="N318" s="576">
        <f t="shared" si="816"/>
        <v>6113</v>
      </c>
      <c r="O318" s="577">
        <f t="shared" si="816"/>
        <v>5738</v>
      </c>
      <c r="P318" s="576">
        <f t="shared" si="816"/>
        <v>6113</v>
      </c>
      <c r="Q318" s="577">
        <f t="shared" si="816"/>
        <v>5738</v>
      </c>
      <c r="R318" s="574">
        <v>87</v>
      </c>
      <c r="S318" s="575">
        <v>92</v>
      </c>
      <c r="T318" s="576">
        <f t="shared" si="817"/>
        <v>87</v>
      </c>
      <c r="U318" s="577">
        <f t="shared" si="817"/>
        <v>92</v>
      </c>
      <c r="V318" s="574">
        <v>202</v>
      </c>
      <c r="W318" s="575">
        <v>185</v>
      </c>
      <c r="X318" s="576">
        <f t="shared" si="818"/>
        <v>202</v>
      </c>
      <c r="Y318" s="577">
        <f t="shared" si="818"/>
        <v>185</v>
      </c>
      <c r="Z318" s="574"/>
      <c r="AA318" s="575"/>
      <c r="AB318" s="576">
        <f t="shared" si="819"/>
        <v>0</v>
      </c>
      <c r="AC318" s="577">
        <f t="shared" si="819"/>
        <v>0</v>
      </c>
      <c r="AD318" s="576">
        <f t="shared" si="820"/>
        <v>289</v>
      </c>
      <c r="AE318" s="577">
        <f t="shared" si="820"/>
        <v>277</v>
      </c>
      <c r="AF318" s="576">
        <f t="shared" si="821"/>
        <v>289</v>
      </c>
      <c r="AG318" s="577">
        <f t="shared" si="821"/>
        <v>277</v>
      </c>
      <c r="AH318" s="574">
        <v>3.7</v>
      </c>
      <c r="AI318" s="575">
        <v>3.6</v>
      </c>
      <c r="AJ318" s="576">
        <f t="shared" si="822"/>
        <v>321.90000000000003</v>
      </c>
      <c r="AK318" s="577">
        <f t="shared" si="822"/>
        <v>331.2</v>
      </c>
      <c r="AL318" s="574">
        <v>4</v>
      </c>
      <c r="AM318" s="575">
        <v>4.0999999999999996</v>
      </c>
      <c r="AN318" s="576">
        <f t="shared" si="823"/>
        <v>808</v>
      </c>
      <c r="AO318" s="577">
        <f t="shared" si="823"/>
        <v>758.49999999999989</v>
      </c>
      <c r="AP318" s="574"/>
      <c r="AQ318" s="575"/>
      <c r="AR318" s="576">
        <f t="shared" si="824"/>
        <v>0</v>
      </c>
      <c r="AS318" s="577">
        <f t="shared" si="824"/>
        <v>0</v>
      </c>
      <c r="AT318" s="576">
        <f t="shared" si="825"/>
        <v>3.9096885813148794</v>
      </c>
      <c r="AU318" s="577">
        <f t="shared" si="825"/>
        <v>3.933935018050541</v>
      </c>
      <c r="AV318" s="576">
        <f t="shared" si="826"/>
        <v>1129.9000000000001</v>
      </c>
      <c r="AW318" s="577">
        <f t="shared" si="826"/>
        <v>1089.6999999999998</v>
      </c>
      <c r="AX318" s="574">
        <v>66.2</v>
      </c>
      <c r="AY318" s="575">
        <v>63.1</v>
      </c>
      <c r="AZ318" s="576">
        <f t="shared" si="827"/>
        <v>5759.4000000000005</v>
      </c>
      <c r="BA318" s="577">
        <f t="shared" si="827"/>
        <v>5805.2</v>
      </c>
      <c r="BB318" s="574">
        <v>59.8</v>
      </c>
      <c r="BC318" s="575">
        <v>59.5</v>
      </c>
      <c r="BD318" s="576">
        <f t="shared" si="828"/>
        <v>12079.599999999999</v>
      </c>
      <c r="BE318" s="577">
        <f t="shared" si="828"/>
        <v>11007.5</v>
      </c>
      <c r="BF318" s="574"/>
      <c r="BG318" s="575"/>
      <c r="BH318" s="576">
        <f t="shared" si="829"/>
        <v>0</v>
      </c>
      <c r="BI318" s="577">
        <f t="shared" si="829"/>
        <v>0</v>
      </c>
      <c r="BJ318" s="576">
        <f t="shared" si="830"/>
        <v>61.726643598615915</v>
      </c>
      <c r="BK318" s="577">
        <f t="shared" si="830"/>
        <v>60.695667870036104</v>
      </c>
      <c r="BL318" s="576">
        <f t="shared" si="831"/>
        <v>17839</v>
      </c>
      <c r="BM318" s="577">
        <f t="shared" si="831"/>
        <v>16812.7</v>
      </c>
      <c r="BN318" s="574">
        <v>913</v>
      </c>
      <c r="BO318" s="575">
        <v>947</v>
      </c>
      <c r="BP318" s="576">
        <f t="shared" si="832"/>
        <v>913</v>
      </c>
      <c r="BQ318" s="577">
        <f t="shared" si="832"/>
        <v>947</v>
      </c>
      <c r="BR318" s="574">
        <v>1414</v>
      </c>
      <c r="BS318" s="575">
        <v>1255</v>
      </c>
      <c r="BT318" s="576">
        <f t="shared" si="833"/>
        <v>1414</v>
      </c>
      <c r="BU318" s="577">
        <f t="shared" si="833"/>
        <v>1255</v>
      </c>
      <c r="BV318" s="574"/>
      <c r="BW318" s="575"/>
      <c r="BX318" s="576">
        <f t="shared" si="834"/>
        <v>0</v>
      </c>
      <c r="BY318" s="577">
        <f t="shared" si="834"/>
        <v>0</v>
      </c>
      <c r="BZ318" s="576">
        <f t="shared" si="835"/>
        <v>2327</v>
      </c>
      <c r="CA318" s="577">
        <f t="shared" si="835"/>
        <v>2202</v>
      </c>
      <c r="CB318" s="576">
        <f t="shared" si="836"/>
        <v>2327</v>
      </c>
      <c r="CC318" s="577">
        <f t="shared" si="836"/>
        <v>2202</v>
      </c>
      <c r="CD318" s="574">
        <v>4.0999999999999996</v>
      </c>
      <c r="CE318" s="575">
        <v>4</v>
      </c>
      <c r="CF318" s="576">
        <f t="shared" si="837"/>
        <v>3743.2999999999997</v>
      </c>
      <c r="CG318" s="577">
        <f t="shared" si="837"/>
        <v>3788</v>
      </c>
      <c r="CH318" s="574">
        <v>5</v>
      </c>
      <c r="CI318" s="575">
        <v>4.9000000000000004</v>
      </c>
      <c r="CJ318" s="576">
        <f t="shared" si="838"/>
        <v>7070</v>
      </c>
      <c r="CK318" s="577">
        <f t="shared" si="838"/>
        <v>6149.5</v>
      </c>
      <c r="CL318" s="574"/>
      <c r="CM318" s="575"/>
      <c r="CN318" s="576">
        <f t="shared" si="839"/>
        <v>0</v>
      </c>
      <c r="CO318" s="577">
        <f t="shared" si="839"/>
        <v>0</v>
      </c>
      <c r="CP318" s="576">
        <f t="shared" si="840"/>
        <v>4.6468844005156855</v>
      </c>
      <c r="CQ318" s="577">
        <f t="shared" si="840"/>
        <v>4.5129427792915529</v>
      </c>
      <c r="CR318" s="576">
        <f t="shared" si="841"/>
        <v>10813.300000000001</v>
      </c>
      <c r="CS318" s="577">
        <f t="shared" si="841"/>
        <v>9937.5</v>
      </c>
      <c r="CT318" s="574">
        <v>89.2</v>
      </c>
      <c r="CU318" s="575">
        <v>86.3</v>
      </c>
      <c r="CV318" s="576">
        <f t="shared" si="842"/>
        <v>81439.600000000006</v>
      </c>
      <c r="CW318" s="577">
        <f t="shared" si="842"/>
        <v>81726.099999999991</v>
      </c>
      <c r="CX318" s="574">
        <v>85.6</v>
      </c>
      <c r="CY318" s="575">
        <v>83.7</v>
      </c>
      <c r="CZ318" s="576">
        <f t="shared" si="843"/>
        <v>121038.39999999999</v>
      </c>
      <c r="DA318" s="577">
        <f t="shared" si="843"/>
        <v>105043.5</v>
      </c>
      <c r="DB318" s="574"/>
      <c r="DC318" s="575"/>
      <c r="DD318" s="576">
        <f t="shared" si="844"/>
        <v>0</v>
      </c>
      <c r="DE318" s="577">
        <f t="shared" si="844"/>
        <v>0</v>
      </c>
      <c r="DF318" s="576">
        <f t="shared" si="845"/>
        <v>87.012462397937256</v>
      </c>
      <c r="DG318" s="577">
        <f t="shared" si="845"/>
        <v>84.818165304268831</v>
      </c>
      <c r="DH318" s="576">
        <f t="shared" si="846"/>
        <v>202478</v>
      </c>
      <c r="DI318" s="577">
        <f t="shared" si="846"/>
        <v>186769.59999999998</v>
      </c>
      <c r="DJ318" s="576">
        <f t="shared" si="847"/>
        <v>2616</v>
      </c>
      <c r="DK318" s="577">
        <f t="shared" si="847"/>
        <v>2479</v>
      </c>
      <c r="DL318" s="576">
        <f t="shared" si="847"/>
        <v>2616</v>
      </c>
      <c r="DM318" s="577">
        <f t="shared" si="847"/>
        <v>2479</v>
      </c>
      <c r="DN318" s="576">
        <f t="shared" si="848"/>
        <v>4.5654434250764533</v>
      </c>
      <c r="DO318" s="577">
        <f t="shared" si="848"/>
        <v>4.4482452601855593</v>
      </c>
      <c r="DP318" s="576">
        <f t="shared" si="849"/>
        <v>11943.200000000003</v>
      </c>
      <c r="DQ318" s="577">
        <f t="shared" si="849"/>
        <v>11027.2</v>
      </c>
      <c r="DR318" s="576">
        <f t="shared" si="850"/>
        <v>84.219036697247702</v>
      </c>
      <c r="DS318" s="577">
        <f t="shared" si="850"/>
        <v>82.122751109318273</v>
      </c>
      <c r="DT318" s="576">
        <f t="shared" si="851"/>
        <v>220317</v>
      </c>
      <c r="DU318" s="577">
        <f t="shared" si="851"/>
        <v>203582.3</v>
      </c>
      <c r="DV318" s="574">
        <v>607</v>
      </c>
      <c r="DW318" s="575">
        <v>574</v>
      </c>
      <c r="DX318" s="576">
        <f t="shared" si="852"/>
        <v>607</v>
      </c>
      <c r="DY318" s="577">
        <f t="shared" si="852"/>
        <v>574</v>
      </c>
      <c r="DZ318" s="574">
        <v>1468</v>
      </c>
      <c r="EA318" s="575">
        <v>1330</v>
      </c>
      <c r="EB318" s="576">
        <f t="shared" si="853"/>
        <v>1468</v>
      </c>
      <c r="EC318" s="577">
        <f t="shared" si="853"/>
        <v>1330</v>
      </c>
      <c r="ED318" s="574"/>
      <c r="EE318" s="575"/>
      <c r="EF318" s="576">
        <f t="shared" si="854"/>
        <v>0</v>
      </c>
      <c r="EG318" s="577">
        <f t="shared" si="854"/>
        <v>0</v>
      </c>
      <c r="EH318" s="576">
        <f t="shared" si="855"/>
        <v>2075</v>
      </c>
      <c r="EI318" s="577">
        <f t="shared" si="855"/>
        <v>1904</v>
      </c>
      <c r="EJ318" s="576">
        <f t="shared" si="856"/>
        <v>2075</v>
      </c>
      <c r="EK318" s="577">
        <f t="shared" si="856"/>
        <v>1904</v>
      </c>
      <c r="EL318" s="574">
        <v>3.1</v>
      </c>
      <c r="EM318" s="575">
        <v>3.3</v>
      </c>
      <c r="EN318" s="576">
        <f t="shared" si="857"/>
        <v>1881.7</v>
      </c>
      <c r="EO318" s="577">
        <f t="shared" si="857"/>
        <v>1894.1999999999998</v>
      </c>
      <c r="EP318" s="574">
        <v>3.6</v>
      </c>
      <c r="EQ318" s="575">
        <v>3.7</v>
      </c>
      <c r="ER318" s="576">
        <f t="shared" si="858"/>
        <v>5284.8</v>
      </c>
      <c r="ES318" s="577">
        <f t="shared" si="858"/>
        <v>4921</v>
      </c>
      <c r="ET318" s="574"/>
      <c r="EU318" s="575"/>
      <c r="EV318" s="576">
        <f t="shared" si="859"/>
        <v>0</v>
      </c>
      <c r="EW318" s="577">
        <f t="shared" si="859"/>
        <v>0</v>
      </c>
      <c r="EX318" s="576">
        <f t="shared" si="860"/>
        <v>3.4537349397590362</v>
      </c>
      <c r="EY318" s="577">
        <f t="shared" si="860"/>
        <v>3.5794117647058821</v>
      </c>
      <c r="EZ318" s="576">
        <f t="shared" si="861"/>
        <v>7166.5</v>
      </c>
      <c r="FA318" s="577">
        <f t="shared" si="861"/>
        <v>6815.2</v>
      </c>
      <c r="FB318" s="574">
        <v>64.2</v>
      </c>
      <c r="FC318" s="575">
        <v>66.099999999999994</v>
      </c>
      <c r="FD318" s="576">
        <f t="shared" si="862"/>
        <v>38969.4</v>
      </c>
      <c r="FE318" s="577">
        <f t="shared" si="862"/>
        <v>37941.399999999994</v>
      </c>
      <c r="FF318" s="574">
        <v>56.9</v>
      </c>
      <c r="FG318" s="575">
        <v>57.1</v>
      </c>
      <c r="FH318" s="576">
        <f t="shared" si="863"/>
        <v>83529.2</v>
      </c>
      <c r="FI318" s="577">
        <f t="shared" si="863"/>
        <v>75943</v>
      </c>
      <c r="FJ318" s="574"/>
      <c r="FK318" s="575"/>
      <c r="FL318" s="576">
        <f t="shared" si="864"/>
        <v>0</v>
      </c>
      <c r="FM318" s="577">
        <f t="shared" si="864"/>
        <v>0</v>
      </c>
      <c r="FN318" s="576">
        <f t="shared" si="865"/>
        <v>59.035469879518075</v>
      </c>
      <c r="FO318" s="577">
        <f t="shared" si="865"/>
        <v>59.813235294117646</v>
      </c>
      <c r="FP318" s="576">
        <f t="shared" si="866"/>
        <v>122498.6</v>
      </c>
      <c r="FQ318" s="577">
        <f t="shared" si="866"/>
        <v>113884.4</v>
      </c>
      <c r="FR318" s="574">
        <v>1422</v>
      </c>
      <c r="FS318" s="575">
        <v>1355</v>
      </c>
      <c r="FT318" s="576">
        <f t="shared" si="867"/>
        <v>1422</v>
      </c>
      <c r="FU318" s="577">
        <f t="shared" si="867"/>
        <v>1355</v>
      </c>
      <c r="FV318" s="574">
        <v>3.9</v>
      </c>
      <c r="FW318" s="575">
        <v>3.6</v>
      </c>
      <c r="FX318" s="576">
        <f t="shared" si="868"/>
        <v>5545.8</v>
      </c>
      <c r="FY318" s="577">
        <f t="shared" si="868"/>
        <v>4878</v>
      </c>
      <c r="FZ318" s="574">
        <v>38.700000000000003</v>
      </c>
      <c r="GA318" s="575">
        <v>37.4</v>
      </c>
      <c r="GB318" s="576">
        <f t="shared" si="869"/>
        <v>55031.4</v>
      </c>
      <c r="GC318" s="577">
        <f t="shared" si="869"/>
        <v>50677</v>
      </c>
      <c r="GD318" s="576">
        <f t="shared" si="870"/>
        <v>1607</v>
      </c>
      <c r="GE318" s="577">
        <f t="shared" si="870"/>
        <v>1613</v>
      </c>
      <c r="GF318" s="576">
        <f t="shared" si="870"/>
        <v>1607</v>
      </c>
      <c r="GG318" s="577">
        <f t="shared" si="870"/>
        <v>1613</v>
      </c>
      <c r="GH318" s="576">
        <f t="shared" si="871"/>
        <v>5946.9</v>
      </c>
      <c r="GI318" s="577">
        <f t="shared" si="871"/>
        <v>6013.4</v>
      </c>
      <c r="GJ318" s="576">
        <f t="shared" si="872"/>
        <v>126168.4</v>
      </c>
      <c r="GK318" s="577">
        <f t="shared" si="872"/>
        <v>125472.69999999998</v>
      </c>
      <c r="GL318" s="576">
        <f t="shared" si="873"/>
        <v>3084</v>
      </c>
      <c r="GM318" s="577">
        <f t="shared" si="873"/>
        <v>2770</v>
      </c>
      <c r="GN318" s="576">
        <f t="shared" si="873"/>
        <v>3084</v>
      </c>
      <c r="GO318" s="577">
        <f t="shared" si="873"/>
        <v>2770</v>
      </c>
      <c r="GP318" s="576">
        <f t="shared" si="874"/>
        <v>13162.8</v>
      </c>
      <c r="GQ318" s="577">
        <f t="shared" si="874"/>
        <v>11829</v>
      </c>
      <c r="GR318" s="576">
        <f t="shared" si="875"/>
        <v>216647.2</v>
      </c>
      <c r="GS318" s="577">
        <f t="shared" si="875"/>
        <v>191994</v>
      </c>
      <c r="GT318" s="576">
        <f t="shared" si="876"/>
        <v>4691</v>
      </c>
      <c r="GU318" s="577">
        <f t="shared" si="876"/>
        <v>4383</v>
      </c>
      <c r="GV318" s="576">
        <f t="shared" si="876"/>
        <v>4691</v>
      </c>
      <c r="GW318" s="577">
        <f t="shared" si="876"/>
        <v>4383</v>
      </c>
      <c r="GX318" s="576">
        <f t="shared" si="877"/>
        <v>19109.699999999997</v>
      </c>
      <c r="GY318" s="577">
        <f t="shared" si="877"/>
        <v>17842.400000000001</v>
      </c>
      <c r="GZ318" s="576">
        <f t="shared" si="877"/>
        <v>342815.6</v>
      </c>
      <c r="HA318" s="577">
        <f t="shared" si="877"/>
        <v>317466.69999999995</v>
      </c>
      <c r="HB318" s="576">
        <f t="shared" si="878"/>
        <v>0</v>
      </c>
      <c r="HC318" s="577">
        <f t="shared" si="878"/>
        <v>0</v>
      </c>
      <c r="HD318" s="576">
        <f t="shared" si="878"/>
        <v>0</v>
      </c>
      <c r="HE318" s="577">
        <f t="shared" si="878"/>
        <v>0</v>
      </c>
      <c r="HF318" s="576" t="str">
        <f t="shared" si="879"/>
        <v/>
      </c>
      <c r="HG318" s="577" t="str">
        <f t="shared" si="879"/>
        <v/>
      </c>
      <c r="HH318" s="576" t="str">
        <f t="shared" si="880"/>
        <v/>
      </c>
      <c r="HI318" s="577" t="str">
        <f t="shared" si="880"/>
        <v/>
      </c>
      <c r="HJ318" s="576">
        <f t="shared" si="881"/>
        <v>24655.500000000004</v>
      </c>
      <c r="HK318" s="577">
        <f t="shared" si="881"/>
        <v>22720.400000000001</v>
      </c>
      <c r="HL318" s="576">
        <f t="shared" si="882"/>
        <v>397847</v>
      </c>
      <c r="HM318" s="577">
        <f t="shared" si="882"/>
        <v>368143.69999999995</v>
      </c>
    </row>
    <row r="319" spans="1:221" s="26" customFormat="1" ht="15" customHeight="1">
      <c r="A319" s="594" t="s">
        <v>638</v>
      </c>
      <c r="B319" s="595" t="s">
        <v>688</v>
      </c>
      <c r="C319" s="599"/>
      <c r="D319" s="10">
        <v>226134</v>
      </c>
      <c r="E319" s="10">
        <v>8</v>
      </c>
      <c r="F319" s="574">
        <v>936</v>
      </c>
      <c r="G319" s="575">
        <v>1066</v>
      </c>
      <c r="H319" s="574">
        <v>7</v>
      </c>
      <c r="I319" s="575">
        <v>9</v>
      </c>
      <c r="J319" s="576">
        <f t="shared" si="815"/>
        <v>929</v>
      </c>
      <c r="K319" s="577">
        <f t="shared" si="815"/>
        <v>1057</v>
      </c>
      <c r="L319" s="574"/>
      <c r="M319" s="575"/>
      <c r="N319" s="576">
        <f t="shared" si="816"/>
        <v>929</v>
      </c>
      <c r="O319" s="577">
        <f t="shared" si="816"/>
        <v>1057</v>
      </c>
      <c r="P319" s="576">
        <f t="shared" si="816"/>
        <v>929</v>
      </c>
      <c r="Q319" s="577">
        <f t="shared" si="816"/>
        <v>1057</v>
      </c>
      <c r="R319" s="574">
        <v>76</v>
      </c>
      <c r="S319" s="575">
        <v>79</v>
      </c>
      <c r="T319" s="576">
        <f t="shared" si="817"/>
        <v>76</v>
      </c>
      <c r="U319" s="577">
        <f t="shared" si="817"/>
        <v>79</v>
      </c>
      <c r="V319" s="574">
        <v>31</v>
      </c>
      <c r="W319" s="597">
        <v>50</v>
      </c>
      <c r="X319" s="576">
        <f t="shared" si="818"/>
        <v>31</v>
      </c>
      <c r="Y319" s="577">
        <f t="shared" si="818"/>
        <v>50</v>
      </c>
      <c r="Z319" s="574"/>
      <c r="AA319" s="575"/>
      <c r="AB319" s="576">
        <f t="shared" si="819"/>
        <v>0</v>
      </c>
      <c r="AC319" s="577">
        <f t="shared" si="819"/>
        <v>0</v>
      </c>
      <c r="AD319" s="576">
        <f t="shared" si="820"/>
        <v>107</v>
      </c>
      <c r="AE319" s="577">
        <f t="shared" si="820"/>
        <v>129</v>
      </c>
      <c r="AF319" s="576">
        <f t="shared" si="821"/>
        <v>107</v>
      </c>
      <c r="AG319" s="577">
        <f t="shared" si="821"/>
        <v>129</v>
      </c>
      <c r="AH319" s="574">
        <v>3</v>
      </c>
      <c r="AI319" s="575">
        <v>3.7</v>
      </c>
      <c r="AJ319" s="576">
        <f t="shared" si="822"/>
        <v>228</v>
      </c>
      <c r="AK319" s="577">
        <f t="shared" si="822"/>
        <v>292.3</v>
      </c>
      <c r="AL319" s="574">
        <v>3.6</v>
      </c>
      <c r="AM319" s="575">
        <v>3.9</v>
      </c>
      <c r="AN319" s="576">
        <f t="shared" si="823"/>
        <v>111.60000000000001</v>
      </c>
      <c r="AO319" s="577">
        <f t="shared" si="823"/>
        <v>195</v>
      </c>
      <c r="AP319" s="574"/>
      <c r="AQ319" s="575"/>
      <c r="AR319" s="576">
        <f t="shared" si="824"/>
        <v>0</v>
      </c>
      <c r="AS319" s="577">
        <f t="shared" si="824"/>
        <v>0</v>
      </c>
      <c r="AT319" s="576">
        <f t="shared" si="825"/>
        <v>3.1738317757009349</v>
      </c>
      <c r="AU319" s="577">
        <f t="shared" si="825"/>
        <v>3.7775193798449611</v>
      </c>
      <c r="AV319" s="576">
        <f t="shared" si="826"/>
        <v>339.6</v>
      </c>
      <c r="AW319" s="577">
        <f t="shared" si="826"/>
        <v>487.3</v>
      </c>
      <c r="AX319" s="574">
        <v>60.6</v>
      </c>
      <c r="AY319" s="575">
        <v>66.099999999999994</v>
      </c>
      <c r="AZ319" s="576">
        <f t="shared" si="827"/>
        <v>4605.6000000000004</v>
      </c>
      <c r="BA319" s="577">
        <f t="shared" si="827"/>
        <v>5221.8999999999996</v>
      </c>
      <c r="BB319" s="574">
        <v>61.8</v>
      </c>
      <c r="BC319" s="575">
        <v>65.900000000000006</v>
      </c>
      <c r="BD319" s="576">
        <f t="shared" si="828"/>
        <v>1915.8</v>
      </c>
      <c r="BE319" s="577">
        <f t="shared" si="828"/>
        <v>3295.0000000000005</v>
      </c>
      <c r="BF319" s="574"/>
      <c r="BG319" s="575"/>
      <c r="BH319" s="576">
        <f t="shared" si="829"/>
        <v>0</v>
      </c>
      <c r="BI319" s="577">
        <f t="shared" si="829"/>
        <v>0</v>
      </c>
      <c r="BJ319" s="576">
        <f t="shared" si="830"/>
        <v>60.947663551401874</v>
      </c>
      <c r="BK319" s="577">
        <f t="shared" si="830"/>
        <v>66.022480620155036</v>
      </c>
      <c r="BL319" s="576">
        <f t="shared" si="831"/>
        <v>6521.4000000000005</v>
      </c>
      <c r="BM319" s="577">
        <f t="shared" si="831"/>
        <v>8516.9</v>
      </c>
      <c r="BN319" s="574">
        <v>329</v>
      </c>
      <c r="BO319" s="575">
        <v>342</v>
      </c>
      <c r="BP319" s="576">
        <f t="shared" si="832"/>
        <v>329</v>
      </c>
      <c r="BQ319" s="577">
        <f t="shared" si="832"/>
        <v>342</v>
      </c>
      <c r="BR319" s="574">
        <v>238</v>
      </c>
      <c r="BS319" s="575">
        <v>279</v>
      </c>
      <c r="BT319" s="576">
        <f t="shared" si="833"/>
        <v>238</v>
      </c>
      <c r="BU319" s="577">
        <f t="shared" si="833"/>
        <v>279</v>
      </c>
      <c r="BV319" s="574"/>
      <c r="BW319" s="575"/>
      <c r="BX319" s="576">
        <f t="shared" si="834"/>
        <v>0</v>
      </c>
      <c r="BY319" s="577">
        <f t="shared" si="834"/>
        <v>0</v>
      </c>
      <c r="BZ319" s="576">
        <f t="shared" si="835"/>
        <v>567</v>
      </c>
      <c r="CA319" s="577">
        <f t="shared" si="835"/>
        <v>621</v>
      </c>
      <c r="CB319" s="576">
        <f t="shared" si="836"/>
        <v>567</v>
      </c>
      <c r="CC319" s="577">
        <f t="shared" si="836"/>
        <v>621</v>
      </c>
      <c r="CD319" s="574">
        <v>4</v>
      </c>
      <c r="CE319" s="575">
        <v>4.3</v>
      </c>
      <c r="CF319" s="576">
        <f t="shared" si="837"/>
        <v>1316</v>
      </c>
      <c r="CG319" s="577">
        <f t="shared" si="837"/>
        <v>1470.6</v>
      </c>
      <c r="CH319" s="574">
        <v>4.5</v>
      </c>
      <c r="CI319" s="575">
        <v>4.5999999999999996</v>
      </c>
      <c r="CJ319" s="576">
        <f t="shared" si="838"/>
        <v>1071</v>
      </c>
      <c r="CK319" s="577">
        <f t="shared" si="838"/>
        <v>1283.3999999999999</v>
      </c>
      <c r="CL319" s="574"/>
      <c r="CM319" s="575"/>
      <c r="CN319" s="576">
        <f t="shared" si="839"/>
        <v>0</v>
      </c>
      <c r="CO319" s="577">
        <f t="shared" si="839"/>
        <v>0</v>
      </c>
      <c r="CP319" s="576">
        <f t="shared" si="840"/>
        <v>4.2098765432098766</v>
      </c>
      <c r="CQ319" s="577">
        <f t="shared" si="840"/>
        <v>4.4347826086956523</v>
      </c>
      <c r="CR319" s="576">
        <f t="shared" si="841"/>
        <v>2387</v>
      </c>
      <c r="CS319" s="577">
        <f t="shared" si="841"/>
        <v>2754</v>
      </c>
      <c r="CT319" s="574">
        <v>77.8</v>
      </c>
      <c r="CU319" s="575">
        <v>78.400000000000006</v>
      </c>
      <c r="CV319" s="576">
        <f t="shared" si="842"/>
        <v>25596.2</v>
      </c>
      <c r="CW319" s="577">
        <f t="shared" si="842"/>
        <v>26812.800000000003</v>
      </c>
      <c r="CX319" s="574">
        <v>83.9</v>
      </c>
      <c r="CY319" s="575">
        <v>84.2</v>
      </c>
      <c r="CZ319" s="576">
        <f t="shared" si="843"/>
        <v>19968.2</v>
      </c>
      <c r="DA319" s="577">
        <f t="shared" si="843"/>
        <v>23491.8</v>
      </c>
      <c r="DB319" s="574"/>
      <c r="DC319" s="575"/>
      <c r="DD319" s="576">
        <f t="shared" si="844"/>
        <v>0</v>
      </c>
      <c r="DE319" s="577">
        <f t="shared" si="844"/>
        <v>0</v>
      </c>
      <c r="DF319" s="576">
        <f t="shared" si="845"/>
        <v>80.360493827160496</v>
      </c>
      <c r="DG319" s="577">
        <f t="shared" si="845"/>
        <v>81.005797101449289</v>
      </c>
      <c r="DH319" s="576">
        <f t="shared" si="846"/>
        <v>45564.4</v>
      </c>
      <c r="DI319" s="577">
        <f t="shared" si="846"/>
        <v>50304.600000000006</v>
      </c>
      <c r="DJ319" s="576">
        <f t="shared" si="847"/>
        <v>674</v>
      </c>
      <c r="DK319" s="577">
        <f t="shared" si="847"/>
        <v>750</v>
      </c>
      <c r="DL319" s="576">
        <f t="shared" si="847"/>
        <v>674</v>
      </c>
      <c r="DM319" s="577">
        <f t="shared" si="847"/>
        <v>750</v>
      </c>
      <c r="DN319" s="576">
        <f t="shared" si="848"/>
        <v>4.0454005934718102</v>
      </c>
      <c r="DO319" s="577">
        <f t="shared" si="848"/>
        <v>4.3217333333333334</v>
      </c>
      <c r="DP319" s="576">
        <f t="shared" si="849"/>
        <v>2726.6</v>
      </c>
      <c r="DQ319" s="577">
        <f t="shared" si="849"/>
        <v>3241.3</v>
      </c>
      <c r="DR319" s="576">
        <f t="shared" si="850"/>
        <v>77.278635014836794</v>
      </c>
      <c r="DS319" s="577">
        <f t="shared" si="850"/>
        <v>78.428666666666672</v>
      </c>
      <c r="DT319" s="576">
        <f t="shared" si="851"/>
        <v>52085.8</v>
      </c>
      <c r="DU319" s="577">
        <f t="shared" si="851"/>
        <v>58821.500000000007</v>
      </c>
      <c r="DV319" s="574">
        <v>35</v>
      </c>
      <c r="DW319" s="575">
        <v>44</v>
      </c>
      <c r="DX319" s="576">
        <f t="shared" si="852"/>
        <v>35</v>
      </c>
      <c r="DY319" s="577">
        <f t="shared" si="852"/>
        <v>44</v>
      </c>
      <c r="DZ319" s="574">
        <v>64</v>
      </c>
      <c r="EA319" s="575">
        <v>70</v>
      </c>
      <c r="EB319" s="576">
        <f t="shared" si="853"/>
        <v>64</v>
      </c>
      <c r="EC319" s="577">
        <f t="shared" si="853"/>
        <v>70</v>
      </c>
      <c r="ED319" s="574"/>
      <c r="EE319" s="575"/>
      <c r="EF319" s="576">
        <f t="shared" si="854"/>
        <v>0</v>
      </c>
      <c r="EG319" s="577">
        <f t="shared" si="854"/>
        <v>0</v>
      </c>
      <c r="EH319" s="576">
        <f t="shared" si="855"/>
        <v>99</v>
      </c>
      <c r="EI319" s="577">
        <f t="shared" si="855"/>
        <v>114</v>
      </c>
      <c r="EJ319" s="576">
        <f t="shared" si="856"/>
        <v>99</v>
      </c>
      <c r="EK319" s="577">
        <f t="shared" si="856"/>
        <v>114</v>
      </c>
      <c r="EL319" s="574">
        <v>3.5</v>
      </c>
      <c r="EM319" s="575">
        <v>4.3</v>
      </c>
      <c r="EN319" s="576">
        <f t="shared" si="857"/>
        <v>122.5</v>
      </c>
      <c r="EO319" s="577">
        <f t="shared" si="857"/>
        <v>189.2</v>
      </c>
      <c r="EP319" s="574">
        <v>4</v>
      </c>
      <c r="EQ319" s="575">
        <v>4.8</v>
      </c>
      <c r="ER319" s="576">
        <f t="shared" si="858"/>
        <v>256</v>
      </c>
      <c r="ES319" s="577">
        <f t="shared" si="858"/>
        <v>336</v>
      </c>
      <c r="ET319" s="574"/>
      <c r="EU319" s="575"/>
      <c r="EV319" s="576">
        <f t="shared" si="859"/>
        <v>0</v>
      </c>
      <c r="EW319" s="577">
        <f t="shared" si="859"/>
        <v>0</v>
      </c>
      <c r="EX319" s="576">
        <f t="shared" si="860"/>
        <v>3.8232323232323231</v>
      </c>
      <c r="EY319" s="577">
        <f t="shared" si="860"/>
        <v>4.6070175438596497</v>
      </c>
      <c r="EZ319" s="576">
        <f t="shared" si="861"/>
        <v>378.5</v>
      </c>
      <c r="FA319" s="577">
        <f t="shared" si="861"/>
        <v>525.20000000000005</v>
      </c>
      <c r="FB319" s="574">
        <v>62.3</v>
      </c>
      <c r="FC319" s="575">
        <v>58.5</v>
      </c>
      <c r="FD319" s="576">
        <f t="shared" si="862"/>
        <v>2180.5</v>
      </c>
      <c r="FE319" s="577">
        <f t="shared" si="862"/>
        <v>2574</v>
      </c>
      <c r="FF319" s="574">
        <v>55.4</v>
      </c>
      <c r="FG319" s="575">
        <v>54.4</v>
      </c>
      <c r="FH319" s="576">
        <f t="shared" si="863"/>
        <v>3545.6</v>
      </c>
      <c r="FI319" s="577">
        <f t="shared" si="863"/>
        <v>3808</v>
      </c>
      <c r="FJ319" s="574"/>
      <c r="FK319" s="575"/>
      <c r="FL319" s="576">
        <f t="shared" si="864"/>
        <v>0</v>
      </c>
      <c r="FM319" s="577">
        <f t="shared" si="864"/>
        <v>0</v>
      </c>
      <c r="FN319" s="576">
        <f t="shared" si="865"/>
        <v>57.839393939393943</v>
      </c>
      <c r="FO319" s="577">
        <f t="shared" si="865"/>
        <v>55.982456140350877</v>
      </c>
      <c r="FP319" s="576">
        <f t="shared" si="866"/>
        <v>5726.1</v>
      </c>
      <c r="FQ319" s="577">
        <f t="shared" si="866"/>
        <v>6382</v>
      </c>
      <c r="FR319" s="574">
        <v>156</v>
      </c>
      <c r="FS319" s="575">
        <v>193</v>
      </c>
      <c r="FT319" s="576">
        <f t="shared" si="867"/>
        <v>156</v>
      </c>
      <c r="FU319" s="577">
        <f t="shared" si="867"/>
        <v>193</v>
      </c>
      <c r="FV319" s="574">
        <v>6.1</v>
      </c>
      <c r="FW319" s="575">
        <v>6.8</v>
      </c>
      <c r="FX319" s="576">
        <f t="shared" si="868"/>
        <v>951.59999999999991</v>
      </c>
      <c r="FY319" s="577">
        <f t="shared" si="868"/>
        <v>1312.3999999999999</v>
      </c>
      <c r="FZ319" s="574">
        <v>66.900000000000006</v>
      </c>
      <c r="GA319" s="575">
        <v>60.1</v>
      </c>
      <c r="GB319" s="576">
        <f t="shared" si="869"/>
        <v>10436.400000000001</v>
      </c>
      <c r="GC319" s="577">
        <f t="shared" si="869"/>
        <v>11599.300000000001</v>
      </c>
      <c r="GD319" s="576">
        <f t="shared" si="870"/>
        <v>440</v>
      </c>
      <c r="GE319" s="577">
        <f t="shared" si="870"/>
        <v>465</v>
      </c>
      <c r="GF319" s="576">
        <f t="shared" si="870"/>
        <v>440</v>
      </c>
      <c r="GG319" s="577">
        <f t="shared" si="870"/>
        <v>465</v>
      </c>
      <c r="GH319" s="576">
        <f t="shared" si="871"/>
        <v>1666.5</v>
      </c>
      <c r="GI319" s="577">
        <f t="shared" si="871"/>
        <v>1952.1</v>
      </c>
      <c r="GJ319" s="576">
        <f t="shared" si="872"/>
        <v>32382.300000000003</v>
      </c>
      <c r="GK319" s="577">
        <f t="shared" si="872"/>
        <v>34608.700000000004</v>
      </c>
      <c r="GL319" s="576">
        <f t="shared" si="873"/>
        <v>333</v>
      </c>
      <c r="GM319" s="577">
        <f t="shared" si="873"/>
        <v>399</v>
      </c>
      <c r="GN319" s="576">
        <f t="shared" si="873"/>
        <v>333</v>
      </c>
      <c r="GO319" s="577">
        <f t="shared" si="873"/>
        <v>399</v>
      </c>
      <c r="GP319" s="576">
        <f t="shared" si="874"/>
        <v>1438.6</v>
      </c>
      <c r="GQ319" s="577">
        <f t="shared" si="874"/>
        <v>1814.3999999999999</v>
      </c>
      <c r="GR319" s="576">
        <f t="shared" si="875"/>
        <v>25429.599999999999</v>
      </c>
      <c r="GS319" s="577">
        <f t="shared" si="875"/>
        <v>30594.799999999999</v>
      </c>
      <c r="GT319" s="576">
        <f t="shared" si="876"/>
        <v>773</v>
      </c>
      <c r="GU319" s="577">
        <f t="shared" si="876"/>
        <v>864</v>
      </c>
      <c r="GV319" s="576">
        <f t="shared" si="876"/>
        <v>773</v>
      </c>
      <c r="GW319" s="577">
        <f t="shared" si="876"/>
        <v>864</v>
      </c>
      <c r="GX319" s="576">
        <f t="shared" si="877"/>
        <v>3105.1</v>
      </c>
      <c r="GY319" s="577">
        <f t="shared" si="877"/>
        <v>3766.5</v>
      </c>
      <c r="GZ319" s="576">
        <f t="shared" si="877"/>
        <v>57811.9</v>
      </c>
      <c r="HA319" s="577">
        <f t="shared" si="877"/>
        <v>65203.5</v>
      </c>
      <c r="HB319" s="576">
        <f t="shared" si="878"/>
        <v>0</v>
      </c>
      <c r="HC319" s="577">
        <f t="shared" si="878"/>
        <v>0</v>
      </c>
      <c r="HD319" s="576">
        <f t="shared" si="878"/>
        <v>0</v>
      </c>
      <c r="HE319" s="577">
        <f t="shared" si="878"/>
        <v>0</v>
      </c>
      <c r="HF319" s="576" t="str">
        <f t="shared" si="879"/>
        <v/>
      </c>
      <c r="HG319" s="577" t="str">
        <f t="shared" si="879"/>
        <v/>
      </c>
      <c r="HH319" s="576" t="str">
        <f t="shared" si="880"/>
        <v/>
      </c>
      <c r="HI319" s="577" t="str">
        <f t="shared" si="880"/>
        <v/>
      </c>
      <c r="HJ319" s="576">
        <f t="shared" si="881"/>
        <v>4056.7</v>
      </c>
      <c r="HK319" s="577">
        <f t="shared" si="881"/>
        <v>5078.8999999999996</v>
      </c>
      <c r="HL319" s="576">
        <f t="shared" si="882"/>
        <v>68248.3</v>
      </c>
      <c r="HM319" s="577">
        <f t="shared" si="882"/>
        <v>76802.8</v>
      </c>
    </row>
    <row r="320" spans="1:221" s="26" customFormat="1" ht="15" customHeight="1">
      <c r="A320" s="594" t="s">
        <v>638</v>
      </c>
      <c r="B320" s="595" t="s">
        <v>689</v>
      </c>
      <c r="C320" s="599"/>
      <c r="D320" s="10">
        <v>227182</v>
      </c>
      <c r="E320" s="10">
        <v>8</v>
      </c>
      <c r="F320" s="574">
        <v>7143</v>
      </c>
      <c r="G320" s="575">
        <v>7291</v>
      </c>
      <c r="H320" s="574">
        <v>10</v>
      </c>
      <c r="I320" s="575">
        <v>5</v>
      </c>
      <c r="J320" s="576">
        <f t="shared" si="815"/>
        <v>7133</v>
      </c>
      <c r="K320" s="577">
        <f t="shared" si="815"/>
        <v>7286</v>
      </c>
      <c r="L320" s="574"/>
      <c r="M320" s="575"/>
      <c r="N320" s="576">
        <f t="shared" si="816"/>
        <v>7133</v>
      </c>
      <c r="O320" s="577">
        <f t="shared" si="816"/>
        <v>7286</v>
      </c>
      <c r="P320" s="576">
        <f t="shared" si="816"/>
        <v>7133</v>
      </c>
      <c r="Q320" s="577">
        <f t="shared" si="816"/>
        <v>7286</v>
      </c>
      <c r="R320" s="574">
        <v>281</v>
      </c>
      <c r="S320" s="600">
        <v>568</v>
      </c>
      <c r="T320" s="576">
        <f t="shared" si="817"/>
        <v>281</v>
      </c>
      <c r="U320" s="577">
        <f t="shared" si="817"/>
        <v>568</v>
      </c>
      <c r="V320" s="574">
        <v>364</v>
      </c>
      <c r="W320" s="575">
        <v>444</v>
      </c>
      <c r="X320" s="576">
        <f t="shared" si="818"/>
        <v>364</v>
      </c>
      <c r="Y320" s="577">
        <f t="shared" si="818"/>
        <v>444</v>
      </c>
      <c r="Z320" s="574"/>
      <c r="AA320" s="575"/>
      <c r="AB320" s="576">
        <f t="shared" si="819"/>
        <v>0</v>
      </c>
      <c r="AC320" s="577">
        <f t="shared" si="819"/>
        <v>0</v>
      </c>
      <c r="AD320" s="576">
        <f t="shared" si="820"/>
        <v>645</v>
      </c>
      <c r="AE320" s="577">
        <f t="shared" si="820"/>
        <v>1012</v>
      </c>
      <c r="AF320" s="576">
        <f t="shared" si="821"/>
        <v>645</v>
      </c>
      <c r="AG320" s="577">
        <f t="shared" si="821"/>
        <v>1012</v>
      </c>
      <c r="AH320" s="574">
        <v>3.3</v>
      </c>
      <c r="AI320" s="575">
        <v>3.8</v>
      </c>
      <c r="AJ320" s="576">
        <f t="shared" si="822"/>
        <v>927.3</v>
      </c>
      <c r="AK320" s="577">
        <f t="shared" si="822"/>
        <v>2158.4</v>
      </c>
      <c r="AL320" s="574">
        <v>3.9</v>
      </c>
      <c r="AM320" s="575">
        <v>3.7</v>
      </c>
      <c r="AN320" s="576">
        <f t="shared" si="823"/>
        <v>1419.6</v>
      </c>
      <c r="AO320" s="577">
        <f t="shared" si="823"/>
        <v>1642.8000000000002</v>
      </c>
      <c r="AP320" s="574"/>
      <c r="AQ320" s="575"/>
      <c r="AR320" s="576">
        <f t="shared" si="824"/>
        <v>0</v>
      </c>
      <c r="AS320" s="577">
        <f t="shared" si="824"/>
        <v>0</v>
      </c>
      <c r="AT320" s="576">
        <f t="shared" si="825"/>
        <v>3.6386046511627903</v>
      </c>
      <c r="AU320" s="577">
        <f t="shared" si="825"/>
        <v>3.756126482213439</v>
      </c>
      <c r="AV320" s="576">
        <f t="shared" si="826"/>
        <v>2346.8999999999996</v>
      </c>
      <c r="AW320" s="577">
        <f t="shared" si="826"/>
        <v>3801.2000000000003</v>
      </c>
      <c r="AX320" s="574">
        <v>65.7</v>
      </c>
      <c r="AY320" s="575">
        <v>84.4</v>
      </c>
      <c r="AZ320" s="576">
        <f t="shared" si="827"/>
        <v>18461.7</v>
      </c>
      <c r="BA320" s="577">
        <f t="shared" si="827"/>
        <v>47939.200000000004</v>
      </c>
      <c r="BB320" s="574">
        <v>64.8</v>
      </c>
      <c r="BC320" s="575">
        <v>73.099999999999994</v>
      </c>
      <c r="BD320" s="576">
        <f t="shared" si="828"/>
        <v>23587.200000000001</v>
      </c>
      <c r="BE320" s="577">
        <f t="shared" si="828"/>
        <v>32456.399999999998</v>
      </c>
      <c r="BF320" s="574"/>
      <c r="BG320" s="575"/>
      <c r="BH320" s="576">
        <f t="shared" si="829"/>
        <v>0</v>
      </c>
      <c r="BI320" s="577">
        <f t="shared" si="829"/>
        <v>0</v>
      </c>
      <c r="BJ320" s="576">
        <f t="shared" si="830"/>
        <v>65.192093023255822</v>
      </c>
      <c r="BK320" s="577">
        <f t="shared" si="830"/>
        <v>79.442292490118589</v>
      </c>
      <c r="BL320" s="576">
        <f t="shared" si="831"/>
        <v>42048.900000000009</v>
      </c>
      <c r="BM320" s="577">
        <f t="shared" si="831"/>
        <v>80395.600000000006</v>
      </c>
      <c r="BN320" s="574">
        <v>1240</v>
      </c>
      <c r="BO320" s="575">
        <v>1720</v>
      </c>
      <c r="BP320" s="576">
        <f t="shared" si="832"/>
        <v>1240</v>
      </c>
      <c r="BQ320" s="577">
        <f t="shared" si="832"/>
        <v>1720</v>
      </c>
      <c r="BR320" s="574">
        <v>2138</v>
      </c>
      <c r="BS320" s="575">
        <v>2298</v>
      </c>
      <c r="BT320" s="576">
        <f t="shared" si="833"/>
        <v>2138</v>
      </c>
      <c r="BU320" s="577">
        <f t="shared" si="833"/>
        <v>2298</v>
      </c>
      <c r="BV320" s="574"/>
      <c r="BW320" s="575"/>
      <c r="BX320" s="576">
        <f t="shared" si="834"/>
        <v>0</v>
      </c>
      <c r="BY320" s="577">
        <f t="shared" si="834"/>
        <v>0</v>
      </c>
      <c r="BZ320" s="576">
        <f t="shared" si="835"/>
        <v>3378</v>
      </c>
      <c r="CA320" s="577">
        <f t="shared" si="835"/>
        <v>4018</v>
      </c>
      <c r="CB320" s="576">
        <f t="shared" si="836"/>
        <v>3378</v>
      </c>
      <c r="CC320" s="577">
        <f t="shared" si="836"/>
        <v>4018</v>
      </c>
      <c r="CD320" s="574">
        <v>4.3</v>
      </c>
      <c r="CE320" s="575">
        <v>4.7</v>
      </c>
      <c r="CF320" s="576">
        <f t="shared" si="837"/>
        <v>5332</v>
      </c>
      <c r="CG320" s="577">
        <f t="shared" si="837"/>
        <v>8084</v>
      </c>
      <c r="CH320" s="574">
        <v>4.9000000000000004</v>
      </c>
      <c r="CI320" s="575">
        <v>5.0999999999999996</v>
      </c>
      <c r="CJ320" s="576">
        <f t="shared" si="838"/>
        <v>10476.200000000001</v>
      </c>
      <c r="CK320" s="577">
        <f t="shared" si="838"/>
        <v>11719.8</v>
      </c>
      <c r="CL320" s="574"/>
      <c r="CM320" s="575"/>
      <c r="CN320" s="576">
        <f t="shared" si="839"/>
        <v>0</v>
      </c>
      <c r="CO320" s="577">
        <f t="shared" si="839"/>
        <v>0</v>
      </c>
      <c r="CP320" s="576">
        <f t="shared" si="840"/>
        <v>4.679751332149201</v>
      </c>
      <c r="CQ320" s="577">
        <f t="shared" si="840"/>
        <v>4.9287705326032851</v>
      </c>
      <c r="CR320" s="576">
        <f t="shared" si="841"/>
        <v>15808.2</v>
      </c>
      <c r="CS320" s="577">
        <f t="shared" si="841"/>
        <v>19803.8</v>
      </c>
      <c r="CT320" s="574">
        <v>81.599999999999994</v>
      </c>
      <c r="CU320" s="575">
        <v>94.7</v>
      </c>
      <c r="CV320" s="576">
        <f t="shared" si="842"/>
        <v>101184</v>
      </c>
      <c r="CW320" s="577">
        <f t="shared" si="842"/>
        <v>162884</v>
      </c>
      <c r="CX320" s="574">
        <v>82.1</v>
      </c>
      <c r="CY320" s="575">
        <v>89.4</v>
      </c>
      <c r="CZ320" s="576">
        <f t="shared" si="843"/>
        <v>175529.8</v>
      </c>
      <c r="DA320" s="577">
        <f t="shared" si="843"/>
        <v>205441.2</v>
      </c>
      <c r="DB320" s="574"/>
      <c r="DC320" s="575"/>
      <c r="DD320" s="576">
        <f t="shared" si="844"/>
        <v>0</v>
      </c>
      <c r="DE320" s="577">
        <f t="shared" si="844"/>
        <v>0</v>
      </c>
      <c r="DF320" s="576">
        <f t="shared" si="845"/>
        <v>81.916459443457668</v>
      </c>
      <c r="DG320" s="577">
        <f t="shared" si="845"/>
        <v>91.668790443006472</v>
      </c>
      <c r="DH320" s="576">
        <f t="shared" si="846"/>
        <v>276713.8</v>
      </c>
      <c r="DI320" s="577">
        <f t="shared" si="846"/>
        <v>368325.2</v>
      </c>
      <c r="DJ320" s="576">
        <f t="shared" si="847"/>
        <v>4023</v>
      </c>
      <c r="DK320" s="577">
        <f t="shared" si="847"/>
        <v>5030</v>
      </c>
      <c r="DL320" s="576">
        <f t="shared" si="847"/>
        <v>4023</v>
      </c>
      <c r="DM320" s="577">
        <f t="shared" si="847"/>
        <v>5030</v>
      </c>
      <c r="DN320" s="576">
        <f t="shared" si="848"/>
        <v>4.5128262490678592</v>
      </c>
      <c r="DO320" s="577">
        <f t="shared" si="848"/>
        <v>4.6928429423459246</v>
      </c>
      <c r="DP320" s="576">
        <f t="shared" si="849"/>
        <v>18155.099999999999</v>
      </c>
      <c r="DQ320" s="577">
        <f t="shared" si="849"/>
        <v>23605</v>
      </c>
      <c r="DR320" s="576">
        <f t="shared" si="850"/>
        <v>79.235073328361921</v>
      </c>
      <c r="DS320" s="577">
        <f t="shared" si="850"/>
        <v>89.208906560636194</v>
      </c>
      <c r="DT320" s="576">
        <f t="shared" si="851"/>
        <v>318762.7</v>
      </c>
      <c r="DU320" s="577">
        <f t="shared" si="851"/>
        <v>448720.80000000005</v>
      </c>
      <c r="DV320" s="574">
        <v>360</v>
      </c>
      <c r="DW320" s="575">
        <v>196</v>
      </c>
      <c r="DX320" s="576">
        <f t="shared" si="852"/>
        <v>360</v>
      </c>
      <c r="DY320" s="577">
        <f t="shared" si="852"/>
        <v>196</v>
      </c>
      <c r="DZ320" s="574">
        <v>1266</v>
      </c>
      <c r="EA320" s="597">
        <v>512</v>
      </c>
      <c r="EB320" s="576">
        <f t="shared" si="853"/>
        <v>1266</v>
      </c>
      <c r="EC320" s="577">
        <f t="shared" si="853"/>
        <v>512</v>
      </c>
      <c r="ED320" s="574"/>
      <c r="EE320" s="575"/>
      <c r="EF320" s="576">
        <f t="shared" si="854"/>
        <v>0</v>
      </c>
      <c r="EG320" s="577">
        <f t="shared" si="854"/>
        <v>0</v>
      </c>
      <c r="EH320" s="576">
        <f t="shared" si="855"/>
        <v>1626</v>
      </c>
      <c r="EI320" s="577">
        <f t="shared" si="855"/>
        <v>708</v>
      </c>
      <c r="EJ320" s="576">
        <f t="shared" si="856"/>
        <v>1626</v>
      </c>
      <c r="EK320" s="577">
        <f t="shared" si="856"/>
        <v>708</v>
      </c>
      <c r="EL320" s="574">
        <v>3.8</v>
      </c>
      <c r="EM320" s="575">
        <v>4.2</v>
      </c>
      <c r="EN320" s="576">
        <f t="shared" si="857"/>
        <v>1368</v>
      </c>
      <c r="EO320" s="577">
        <f t="shared" si="857"/>
        <v>823.2</v>
      </c>
      <c r="EP320" s="574">
        <v>3.9</v>
      </c>
      <c r="EQ320" s="575">
        <v>4.7</v>
      </c>
      <c r="ER320" s="576">
        <f t="shared" si="858"/>
        <v>4937.3999999999996</v>
      </c>
      <c r="ES320" s="577">
        <f t="shared" si="858"/>
        <v>2406.4</v>
      </c>
      <c r="ET320" s="574"/>
      <c r="EU320" s="575"/>
      <c r="EV320" s="576">
        <f t="shared" si="859"/>
        <v>0</v>
      </c>
      <c r="EW320" s="577">
        <f t="shared" si="859"/>
        <v>0</v>
      </c>
      <c r="EX320" s="576">
        <f t="shared" si="860"/>
        <v>3.8778597785977857</v>
      </c>
      <c r="EY320" s="577">
        <f t="shared" si="860"/>
        <v>4.5615819209039552</v>
      </c>
      <c r="EZ320" s="576">
        <f t="shared" si="861"/>
        <v>6305.4</v>
      </c>
      <c r="FA320" s="577">
        <f t="shared" si="861"/>
        <v>3229.6000000000004</v>
      </c>
      <c r="FB320" s="574">
        <v>64</v>
      </c>
      <c r="FC320" s="575">
        <v>72.900000000000006</v>
      </c>
      <c r="FD320" s="576">
        <f t="shared" si="862"/>
        <v>23040</v>
      </c>
      <c r="FE320" s="577">
        <f t="shared" si="862"/>
        <v>14288.400000000001</v>
      </c>
      <c r="FF320" s="574">
        <v>56.3</v>
      </c>
      <c r="FG320" s="575">
        <v>68.7</v>
      </c>
      <c r="FH320" s="576">
        <f t="shared" si="863"/>
        <v>71275.8</v>
      </c>
      <c r="FI320" s="577">
        <f t="shared" si="863"/>
        <v>35174.400000000001</v>
      </c>
      <c r="FJ320" s="574"/>
      <c r="FK320" s="575"/>
      <c r="FL320" s="576">
        <f t="shared" si="864"/>
        <v>0</v>
      </c>
      <c r="FM320" s="577">
        <f t="shared" si="864"/>
        <v>0</v>
      </c>
      <c r="FN320" s="576">
        <f t="shared" si="865"/>
        <v>58.004797047970484</v>
      </c>
      <c r="FO320" s="577">
        <f t="shared" si="865"/>
        <v>69.862711864406791</v>
      </c>
      <c r="FP320" s="576">
        <f t="shared" si="866"/>
        <v>94315.8</v>
      </c>
      <c r="FQ320" s="577">
        <f t="shared" si="866"/>
        <v>49462.80000000001</v>
      </c>
      <c r="FR320" s="574">
        <v>1484</v>
      </c>
      <c r="FS320" s="575">
        <v>1548</v>
      </c>
      <c r="FT320" s="576">
        <f t="shared" si="867"/>
        <v>1484</v>
      </c>
      <c r="FU320" s="577">
        <f t="shared" si="867"/>
        <v>1548</v>
      </c>
      <c r="FV320" s="574">
        <v>3.8</v>
      </c>
      <c r="FW320" s="575">
        <v>4.0999999999999996</v>
      </c>
      <c r="FX320" s="576">
        <f t="shared" si="868"/>
        <v>5639.2</v>
      </c>
      <c r="FY320" s="577">
        <f t="shared" si="868"/>
        <v>6346.7999999999993</v>
      </c>
      <c r="FZ320" s="574">
        <v>42.6</v>
      </c>
      <c r="GA320" s="575">
        <v>51.7</v>
      </c>
      <c r="GB320" s="576">
        <f t="shared" si="869"/>
        <v>63218.400000000001</v>
      </c>
      <c r="GC320" s="577">
        <f t="shared" si="869"/>
        <v>80031.600000000006</v>
      </c>
      <c r="GD320" s="576">
        <f t="shared" si="870"/>
        <v>1881</v>
      </c>
      <c r="GE320" s="577">
        <f t="shared" si="870"/>
        <v>2484</v>
      </c>
      <c r="GF320" s="576">
        <f t="shared" si="870"/>
        <v>1881</v>
      </c>
      <c r="GG320" s="577">
        <f t="shared" si="870"/>
        <v>2484</v>
      </c>
      <c r="GH320" s="576">
        <f t="shared" si="871"/>
        <v>7627.3</v>
      </c>
      <c r="GI320" s="577">
        <f t="shared" si="871"/>
        <v>11065.6</v>
      </c>
      <c r="GJ320" s="576">
        <f t="shared" si="872"/>
        <v>142685.70000000001</v>
      </c>
      <c r="GK320" s="577">
        <f t="shared" si="872"/>
        <v>225111.6</v>
      </c>
      <c r="GL320" s="576">
        <f t="shared" si="873"/>
        <v>3768</v>
      </c>
      <c r="GM320" s="577">
        <f t="shared" si="873"/>
        <v>3254</v>
      </c>
      <c r="GN320" s="576">
        <f t="shared" si="873"/>
        <v>3768</v>
      </c>
      <c r="GO320" s="577">
        <f t="shared" si="873"/>
        <v>3254</v>
      </c>
      <c r="GP320" s="576">
        <f t="shared" si="874"/>
        <v>16833.2</v>
      </c>
      <c r="GQ320" s="577">
        <f t="shared" si="874"/>
        <v>15768.999999999998</v>
      </c>
      <c r="GR320" s="576">
        <f t="shared" si="875"/>
        <v>270392.8</v>
      </c>
      <c r="GS320" s="577">
        <f t="shared" si="875"/>
        <v>273072</v>
      </c>
      <c r="GT320" s="576">
        <f t="shared" si="876"/>
        <v>5649</v>
      </c>
      <c r="GU320" s="577">
        <f t="shared" si="876"/>
        <v>5738</v>
      </c>
      <c r="GV320" s="576">
        <f t="shared" si="876"/>
        <v>5649</v>
      </c>
      <c r="GW320" s="577">
        <f t="shared" si="876"/>
        <v>5738</v>
      </c>
      <c r="GX320" s="576">
        <f t="shared" si="877"/>
        <v>24460.5</v>
      </c>
      <c r="GY320" s="577">
        <f t="shared" si="877"/>
        <v>26834.6</v>
      </c>
      <c r="GZ320" s="576">
        <f t="shared" si="877"/>
        <v>413078.5</v>
      </c>
      <c r="HA320" s="577">
        <f t="shared" si="877"/>
        <v>498183.6</v>
      </c>
      <c r="HB320" s="576">
        <f t="shared" si="878"/>
        <v>0</v>
      </c>
      <c r="HC320" s="577">
        <f t="shared" si="878"/>
        <v>0</v>
      </c>
      <c r="HD320" s="576">
        <f t="shared" si="878"/>
        <v>0</v>
      </c>
      <c r="HE320" s="577">
        <f t="shared" si="878"/>
        <v>0</v>
      </c>
      <c r="HF320" s="576" t="str">
        <f t="shared" si="879"/>
        <v/>
      </c>
      <c r="HG320" s="577" t="str">
        <f t="shared" si="879"/>
        <v/>
      </c>
      <c r="HH320" s="576" t="str">
        <f t="shared" si="880"/>
        <v/>
      </c>
      <c r="HI320" s="577" t="str">
        <f t="shared" si="880"/>
        <v/>
      </c>
      <c r="HJ320" s="576">
        <f t="shared" si="881"/>
        <v>30099.7</v>
      </c>
      <c r="HK320" s="577">
        <f t="shared" si="881"/>
        <v>33181.399999999994</v>
      </c>
      <c r="HL320" s="576">
        <f t="shared" si="882"/>
        <v>476296.9</v>
      </c>
      <c r="HM320" s="577">
        <f t="shared" si="882"/>
        <v>578215.20000000007</v>
      </c>
    </row>
    <row r="321" spans="1:221" s="26" customFormat="1" ht="15" customHeight="1">
      <c r="A321" s="594" t="s">
        <v>638</v>
      </c>
      <c r="B321" s="595" t="s">
        <v>690</v>
      </c>
      <c r="C321" s="599"/>
      <c r="D321" s="10">
        <v>226578</v>
      </c>
      <c r="E321" s="10">
        <v>8</v>
      </c>
      <c r="F321" s="574">
        <v>1306</v>
      </c>
      <c r="G321" s="575">
        <v>1270</v>
      </c>
      <c r="H321" s="574">
        <v>86</v>
      </c>
      <c r="I321" s="575">
        <v>61</v>
      </c>
      <c r="J321" s="576">
        <f t="shared" si="815"/>
        <v>1220</v>
      </c>
      <c r="K321" s="577">
        <f t="shared" si="815"/>
        <v>1209</v>
      </c>
      <c r="L321" s="574"/>
      <c r="M321" s="575"/>
      <c r="N321" s="576">
        <f t="shared" si="816"/>
        <v>1220</v>
      </c>
      <c r="O321" s="577">
        <f t="shared" si="816"/>
        <v>1209</v>
      </c>
      <c r="P321" s="576">
        <f t="shared" si="816"/>
        <v>1220</v>
      </c>
      <c r="Q321" s="577">
        <f t="shared" si="816"/>
        <v>1209</v>
      </c>
      <c r="R321" s="574">
        <v>175</v>
      </c>
      <c r="S321" s="575">
        <v>173</v>
      </c>
      <c r="T321" s="576">
        <f t="shared" si="817"/>
        <v>175</v>
      </c>
      <c r="U321" s="577">
        <f t="shared" si="817"/>
        <v>173</v>
      </c>
      <c r="V321" s="574">
        <v>58</v>
      </c>
      <c r="W321" s="575">
        <v>64</v>
      </c>
      <c r="X321" s="576">
        <f t="shared" si="818"/>
        <v>58</v>
      </c>
      <c r="Y321" s="577">
        <f t="shared" si="818"/>
        <v>64</v>
      </c>
      <c r="Z321" s="574"/>
      <c r="AA321" s="575"/>
      <c r="AB321" s="576">
        <f t="shared" si="819"/>
        <v>0</v>
      </c>
      <c r="AC321" s="577">
        <f t="shared" si="819"/>
        <v>0</v>
      </c>
      <c r="AD321" s="576">
        <f t="shared" si="820"/>
        <v>233</v>
      </c>
      <c r="AE321" s="577">
        <f t="shared" si="820"/>
        <v>237</v>
      </c>
      <c r="AF321" s="576">
        <f t="shared" si="821"/>
        <v>233</v>
      </c>
      <c r="AG321" s="577">
        <f t="shared" si="821"/>
        <v>237</v>
      </c>
      <c r="AH321" s="574">
        <v>3.8</v>
      </c>
      <c r="AI321" s="575">
        <v>3.6</v>
      </c>
      <c r="AJ321" s="576">
        <f t="shared" si="822"/>
        <v>665</v>
      </c>
      <c r="AK321" s="577">
        <f t="shared" si="822"/>
        <v>622.80000000000007</v>
      </c>
      <c r="AL321" s="574">
        <v>3.7</v>
      </c>
      <c r="AM321" s="575">
        <v>3.5</v>
      </c>
      <c r="AN321" s="576">
        <f t="shared" si="823"/>
        <v>214.60000000000002</v>
      </c>
      <c r="AO321" s="577">
        <f t="shared" si="823"/>
        <v>224</v>
      </c>
      <c r="AP321" s="574"/>
      <c r="AQ321" s="575"/>
      <c r="AR321" s="576">
        <f t="shared" si="824"/>
        <v>0</v>
      </c>
      <c r="AS321" s="577">
        <f t="shared" si="824"/>
        <v>0</v>
      </c>
      <c r="AT321" s="576">
        <f t="shared" si="825"/>
        <v>3.7751072961373393</v>
      </c>
      <c r="AU321" s="577">
        <f t="shared" si="825"/>
        <v>3.5729957805907175</v>
      </c>
      <c r="AV321" s="576">
        <f t="shared" si="826"/>
        <v>879.6</v>
      </c>
      <c r="AW321" s="577">
        <f t="shared" si="826"/>
        <v>846.80000000000007</v>
      </c>
      <c r="AX321" s="574">
        <v>76.099999999999994</v>
      </c>
      <c r="AY321" s="575">
        <v>70.599999999999994</v>
      </c>
      <c r="AZ321" s="576">
        <f t="shared" si="827"/>
        <v>13317.499999999998</v>
      </c>
      <c r="BA321" s="577">
        <f t="shared" si="827"/>
        <v>12213.8</v>
      </c>
      <c r="BB321" s="574">
        <v>75.5</v>
      </c>
      <c r="BC321" s="575">
        <v>67.099999999999994</v>
      </c>
      <c r="BD321" s="576">
        <f t="shared" si="828"/>
        <v>4379</v>
      </c>
      <c r="BE321" s="577">
        <f t="shared" si="828"/>
        <v>4294.3999999999996</v>
      </c>
      <c r="BF321" s="574"/>
      <c r="BG321" s="575"/>
      <c r="BH321" s="576">
        <f t="shared" si="829"/>
        <v>0</v>
      </c>
      <c r="BI321" s="577">
        <f t="shared" si="829"/>
        <v>0</v>
      </c>
      <c r="BJ321" s="576">
        <f t="shared" si="830"/>
        <v>75.950643776824037</v>
      </c>
      <c r="BK321" s="577">
        <f t="shared" si="830"/>
        <v>69.65485232067509</v>
      </c>
      <c r="BL321" s="576">
        <f t="shared" si="831"/>
        <v>17696.5</v>
      </c>
      <c r="BM321" s="577">
        <f t="shared" si="831"/>
        <v>16508.199999999997</v>
      </c>
      <c r="BN321" s="574">
        <v>266</v>
      </c>
      <c r="BO321" s="575">
        <v>278</v>
      </c>
      <c r="BP321" s="576">
        <f t="shared" si="832"/>
        <v>266</v>
      </c>
      <c r="BQ321" s="577">
        <f t="shared" si="832"/>
        <v>278</v>
      </c>
      <c r="BR321" s="574">
        <v>112</v>
      </c>
      <c r="BS321" s="575">
        <v>105</v>
      </c>
      <c r="BT321" s="576">
        <f t="shared" si="833"/>
        <v>112</v>
      </c>
      <c r="BU321" s="577">
        <f t="shared" si="833"/>
        <v>105</v>
      </c>
      <c r="BV321" s="574"/>
      <c r="BW321" s="575"/>
      <c r="BX321" s="576">
        <f t="shared" si="834"/>
        <v>0</v>
      </c>
      <c r="BY321" s="577">
        <f t="shared" si="834"/>
        <v>0</v>
      </c>
      <c r="BZ321" s="576">
        <f t="shared" si="835"/>
        <v>378</v>
      </c>
      <c r="CA321" s="577">
        <f t="shared" si="835"/>
        <v>383</v>
      </c>
      <c r="CB321" s="576">
        <f t="shared" si="836"/>
        <v>378</v>
      </c>
      <c r="CC321" s="577">
        <f t="shared" si="836"/>
        <v>383</v>
      </c>
      <c r="CD321" s="574">
        <v>4.3</v>
      </c>
      <c r="CE321" s="575">
        <v>4.3</v>
      </c>
      <c r="CF321" s="576">
        <f t="shared" si="837"/>
        <v>1143.8</v>
      </c>
      <c r="CG321" s="577">
        <f t="shared" si="837"/>
        <v>1195.3999999999999</v>
      </c>
      <c r="CH321" s="574">
        <v>4.8</v>
      </c>
      <c r="CI321" s="575">
        <v>4.5</v>
      </c>
      <c r="CJ321" s="576">
        <f t="shared" si="838"/>
        <v>537.6</v>
      </c>
      <c r="CK321" s="577">
        <f t="shared" si="838"/>
        <v>472.5</v>
      </c>
      <c r="CL321" s="574"/>
      <c r="CM321" s="575"/>
      <c r="CN321" s="576">
        <f t="shared" si="839"/>
        <v>0</v>
      </c>
      <c r="CO321" s="577">
        <f t="shared" si="839"/>
        <v>0</v>
      </c>
      <c r="CP321" s="576">
        <f t="shared" si="840"/>
        <v>4.4481481481481486</v>
      </c>
      <c r="CQ321" s="577">
        <f t="shared" si="840"/>
        <v>4.3548302872062656</v>
      </c>
      <c r="CR321" s="576">
        <f t="shared" si="841"/>
        <v>1681.4</v>
      </c>
      <c r="CS321" s="577">
        <f t="shared" si="841"/>
        <v>1667.8999999999996</v>
      </c>
      <c r="CT321" s="574">
        <v>87.5</v>
      </c>
      <c r="CU321" s="575">
        <v>87.3</v>
      </c>
      <c r="CV321" s="576">
        <f t="shared" si="842"/>
        <v>23275</v>
      </c>
      <c r="CW321" s="577">
        <f t="shared" si="842"/>
        <v>24269.399999999998</v>
      </c>
      <c r="CX321" s="574">
        <v>93.2</v>
      </c>
      <c r="CY321" s="575">
        <v>86.4</v>
      </c>
      <c r="CZ321" s="576">
        <f t="shared" si="843"/>
        <v>10438.4</v>
      </c>
      <c r="DA321" s="577">
        <f t="shared" si="843"/>
        <v>9072</v>
      </c>
      <c r="DB321" s="574"/>
      <c r="DC321" s="575"/>
      <c r="DD321" s="576">
        <f t="shared" si="844"/>
        <v>0</v>
      </c>
      <c r="DE321" s="577">
        <f t="shared" si="844"/>
        <v>0</v>
      </c>
      <c r="DF321" s="576">
        <f t="shared" si="845"/>
        <v>89.188888888888897</v>
      </c>
      <c r="DG321" s="577">
        <f t="shared" si="845"/>
        <v>87.053263707571787</v>
      </c>
      <c r="DH321" s="576">
        <f t="shared" si="846"/>
        <v>33713.4</v>
      </c>
      <c r="DI321" s="577">
        <f t="shared" si="846"/>
        <v>33341.399999999994</v>
      </c>
      <c r="DJ321" s="576">
        <f t="shared" si="847"/>
        <v>611</v>
      </c>
      <c r="DK321" s="577">
        <f t="shared" si="847"/>
        <v>620</v>
      </c>
      <c r="DL321" s="576">
        <f t="shared" si="847"/>
        <v>611</v>
      </c>
      <c r="DM321" s="577">
        <f t="shared" si="847"/>
        <v>620</v>
      </c>
      <c r="DN321" s="576">
        <f t="shared" si="848"/>
        <v>4.1914893617021276</v>
      </c>
      <c r="DO321" s="577">
        <f t="shared" si="848"/>
        <v>4.0559677419354836</v>
      </c>
      <c r="DP321" s="576">
        <f t="shared" si="849"/>
        <v>2561</v>
      </c>
      <c r="DQ321" s="577">
        <f t="shared" si="849"/>
        <v>2514.6999999999998</v>
      </c>
      <c r="DR321" s="576">
        <f t="shared" si="850"/>
        <v>84.140589198036011</v>
      </c>
      <c r="DS321" s="577">
        <f t="shared" si="850"/>
        <v>80.402580645161279</v>
      </c>
      <c r="DT321" s="576">
        <f t="shared" si="851"/>
        <v>51409.9</v>
      </c>
      <c r="DU321" s="577">
        <f t="shared" si="851"/>
        <v>49849.599999999991</v>
      </c>
      <c r="DV321" s="574">
        <v>175</v>
      </c>
      <c r="DW321" s="575">
        <v>155</v>
      </c>
      <c r="DX321" s="576">
        <f t="shared" si="852"/>
        <v>175</v>
      </c>
      <c r="DY321" s="577">
        <f t="shared" si="852"/>
        <v>155</v>
      </c>
      <c r="DZ321" s="574">
        <v>180</v>
      </c>
      <c r="EA321" s="575">
        <v>192</v>
      </c>
      <c r="EB321" s="576">
        <f t="shared" si="853"/>
        <v>180</v>
      </c>
      <c r="EC321" s="577">
        <f t="shared" si="853"/>
        <v>192</v>
      </c>
      <c r="ED321" s="574"/>
      <c r="EE321" s="575"/>
      <c r="EF321" s="576">
        <f t="shared" si="854"/>
        <v>0</v>
      </c>
      <c r="EG321" s="577">
        <f t="shared" si="854"/>
        <v>0</v>
      </c>
      <c r="EH321" s="576">
        <f t="shared" si="855"/>
        <v>355</v>
      </c>
      <c r="EI321" s="577">
        <f t="shared" si="855"/>
        <v>347</v>
      </c>
      <c r="EJ321" s="576">
        <f t="shared" si="856"/>
        <v>355</v>
      </c>
      <c r="EK321" s="577">
        <f t="shared" si="856"/>
        <v>347</v>
      </c>
      <c r="EL321" s="574">
        <v>3.2</v>
      </c>
      <c r="EM321" s="575">
        <v>3.3</v>
      </c>
      <c r="EN321" s="576">
        <f t="shared" si="857"/>
        <v>560</v>
      </c>
      <c r="EO321" s="577">
        <f t="shared" si="857"/>
        <v>511.5</v>
      </c>
      <c r="EP321" s="574">
        <v>3.5</v>
      </c>
      <c r="EQ321" s="575">
        <v>3.6</v>
      </c>
      <c r="ER321" s="576">
        <f t="shared" si="858"/>
        <v>630</v>
      </c>
      <c r="ES321" s="577">
        <f t="shared" si="858"/>
        <v>691.2</v>
      </c>
      <c r="ET321" s="574"/>
      <c r="EU321" s="575"/>
      <c r="EV321" s="576">
        <f t="shared" si="859"/>
        <v>0</v>
      </c>
      <c r="EW321" s="577">
        <f t="shared" si="859"/>
        <v>0</v>
      </c>
      <c r="EX321" s="576">
        <f t="shared" si="860"/>
        <v>3.352112676056338</v>
      </c>
      <c r="EY321" s="577">
        <f t="shared" si="860"/>
        <v>3.4659942363112393</v>
      </c>
      <c r="EZ321" s="576">
        <f t="shared" si="861"/>
        <v>1190</v>
      </c>
      <c r="FA321" s="577">
        <f t="shared" si="861"/>
        <v>1202.7</v>
      </c>
      <c r="FB321" s="574">
        <v>64.5</v>
      </c>
      <c r="FC321" s="575">
        <v>63.4</v>
      </c>
      <c r="FD321" s="576">
        <f t="shared" si="862"/>
        <v>11287.5</v>
      </c>
      <c r="FE321" s="577">
        <f t="shared" si="862"/>
        <v>9827</v>
      </c>
      <c r="FF321" s="574">
        <v>59.6</v>
      </c>
      <c r="FG321" s="575">
        <v>57.5</v>
      </c>
      <c r="FH321" s="576">
        <f t="shared" si="863"/>
        <v>10728</v>
      </c>
      <c r="FI321" s="577">
        <f t="shared" si="863"/>
        <v>11040</v>
      </c>
      <c r="FJ321" s="574"/>
      <c r="FK321" s="575"/>
      <c r="FL321" s="576">
        <f t="shared" si="864"/>
        <v>0</v>
      </c>
      <c r="FM321" s="577">
        <f t="shared" si="864"/>
        <v>0</v>
      </c>
      <c r="FN321" s="576">
        <f t="shared" si="865"/>
        <v>62.015492957746481</v>
      </c>
      <c r="FO321" s="577">
        <f t="shared" si="865"/>
        <v>60.135446685878961</v>
      </c>
      <c r="FP321" s="576">
        <f t="shared" si="866"/>
        <v>22015.5</v>
      </c>
      <c r="FQ321" s="577">
        <f t="shared" si="866"/>
        <v>20867</v>
      </c>
      <c r="FR321" s="574">
        <v>254</v>
      </c>
      <c r="FS321" s="575">
        <v>242</v>
      </c>
      <c r="FT321" s="576">
        <f t="shared" si="867"/>
        <v>254</v>
      </c>
      <c r="FU321" s="577">
        <f t="shared" si="867"/>
        <v>242</v>
      </c>
      <c r="FV321" s="574">
        <v>5.3</v>
      </c>
      <c r="FW321" s="575">
        <v>5.0999999999999996</v>
      </c>
      <c r="FX321" s="576">
        <f t="shared" si="868"/>
        <v>1346.2</v>
      </c>
      <c r="FY321" s="577">
        <f t="shared" si="868"/>
        <v>1234.1999999999998</v>
      </c>
      <c r="FZ321" s="574">
        <v>68.400000000000006</v>
      </c>
      <c r="GA321" s="575">
        <v>62.5</v>
      </c>
      <c r="GB321" s="576">
        <f t="shared" si="869"/>
        <v>17373.600000000002</v>
      </c>
      <c r="GC321" s="577">
        <f t="shared" si="869"/>
        <v>15125</v>
      </c>
      <c r="GD321" s="576">
        <f t="shared" si="870"/>
        <v>616</v>
      </c>
      <c r="GE321" s="577">
        <f t="shared" si="870"/>
        <v>606</v>
      </c>
      <c r="GF321" s="576">
        <f t="shared" si="870"/>
        <v>616</v>
      </c>
      <c r="GG321" s="577">
        <f t="shared" si="870"/>
        <v>606</v>
      </c>
      <c r="GH321" s="576">
        <f t="shared" si="871"/>
        <v>2368.8000000000002</v>
      </c>
      <c r="GI321" s="577">
        <f t="shared" si="871"/>
        <v>2329.6999999999998</v>
      </c>
      <c r="GJ321" s="576">
        <f t="shared" si="872"/>
        <v>47880</v>
      </c>
      <c r="GK321" s="577">
        <f t="shared" si="872"/>
        <v>46310.2</v>
      </c>
      <c r="GL321" s="576">
        <f t="shared" si="873"/>
        <v>350</v>
      </c>
      <c r="GM321" s="577">
        <f t="shared" si="873"/>
        <v>361</v>
      </c>
      <c r="GN321" s="576">
        <f t="shared" si="873"/>
        <v>350</v>
      </c>
      <c r="GO321" s="577">
        <f t="shared" si="873"/>
        <v>361</v>
      </c>
      <c r="GP321" s="576">
        <f t="shared" si="874"/>
        <v>1382.2</v>
      </c>
      <c r="GQ321" s="577">
        <f t="shared" si="874"/>
        <v>1387.7</v>
      </c>
      <c r="GR321" s="576">
        <f t="shared" si="875"/>
        <v>25545.4</v>
      </c>
      <c r="GS321" s="577">
        <f t="shared" si="875"/>
        <v>24406.400000000001</v>
      </c>
      <c r="GT321" s="576">
        <f t="shared" si="876"/>
        <v>966</v>
      </c>
      <c r="GU321" s="577">
        <f t="shared" si="876"/>
        <v>967</v>
      </c>
      <c r="GV321" s="576">
        <f t="shared" si="876"/>
        <v>966</v>
      </c>
      <c r="GW321" s="577">
        <f t="shared" si="876"/>
        <v>967</v>
      </c>
      <c r="GX321" s="576">
        <f t="shared" si="877"/>
        <v>3751</v>
      </c>
      <c r="GY321" s="577">
        <f t="shared" si="877"/>
        <v>3717.3999999999996</v>
      </c>
      <c r="GZ321" s="576">
        <f t="shared" si="877"/>
        <v>73425.399999999994</v>
      </c>
      <c r="HA321" s="577">
        <f t="shared" si="877"/>
        <v>70716.600000000006</v>
      </c>
      <c r="HB321" s="576">
        <f t="shared" si="878"/>
        <v>0</v>
      </c>
      <c r="HC321" s="577">
        <f t="shared" si="878"/>
        <v>0</v>
      </c>
      <c r="HD321" s="576">
        <f t="shared" si="878"/>
        <v>0</v>
      </c>
      <c r="HE321" s="577">
        <f t="shared" si="878"/>
        <v>0</v>
      </c>
      <c r="HF321" s="576" t="str">
        <f t="shared" si="879"/>
        <v/>
      </c>
      <c r="HG321" s="577" t="str">
        <f t="shared" si="879"/>
        <v/>
      </c>
      <c r="HH321" s="576" t="str">
        <f t="shared" si="880"/>
        <v/>
      </c>
      <c r="HI321" s="577" t="str">
        <f t="shared" si="880"/>
        <v/>
      </c>
      <c r="HJ321" s="576">
        <f t="shared" si="881"/>
        <v>5097.2</v>
      </c>
      <c r="HK321" s="577">
        <f t="shared" si="881"/>
        <v>4951.5999999999995</v>
      </c>
      <c r="HL321" s="576">
        <f t="shared" si="882"/>
        <v>90799</v>
      </c>
      <c r="HM321" s="577">
        <f t="shared" si="882"/>
        <v>85841.599999999991</v>
      </c>
    </row>
    <row r="322" spans="1:221" s="26" customFormat="1" ht="15" customHeight="1">
      <c r="A322" s="594" t="s">
        <v>638</v>
      </c>
      <c r="B322" s="595" t="s">
        <v>691</v>
      </c>
      <c r="C322" s="599"/>
      <c r="D322" s="10">
        <v>227146</v>
      </c>
      <c r="E322" s="118">
        <v>8</v>
      </c>
      <c r="F322" s="574">
        <v>963</v>
      </c>
      <c r="G322" s="575">
        <v>935</v>
      </c>
      <c r="H322" s="574">
        <v>8</v>
      </c>
      <c r="I322" s="575">
        <v>7</v>
      </c>
      <c r="J322" s="576">
        <f t="shared" si="815"/>
        <v>955</v>
      </c>
      <c r="K322" s="577">
        <f t="shared" si="815"/>
        <v>928</v>
      </c>
      <c r="L322" s="574"/>
      <c r="M322" s="575"/>
      <c r="N322" s="576">
        <f t="shared" si="816"/>
        <v>955</v>
      </c>
      <c r="O322" s="577">
        <f t="shared" si="816"/>
        <v>928</v>
      </c>
      <c r="P322" s="576">
        <f t="shared" si="816"/>
        <v>955</v>
      </c>
      <c r="Q322" s="577">
        <f t="shared" si="816"/>
        <v>928</v>
      </c>
      <c r="R322" s="574">
        <v>130</v>
      </c>
      <c r="S322" s="575">
        <v>132</v>
      </c>
      <c r="T322" s="576">
        <f t="shared" si="817"/>
        <v>130</v>
      </c>
      <c r="U322" s="577">
        <f t="shared" si="817"/>
        <v>132</v>
      </c>
      <c r="V322" s="574">
        <v>70</v>
      </c>
      <c r="W322" s="575">
        <v>69</v>
      </c>
      <c r="X322" s="576">
        <f t="shared" si="818"/>
        <v>70</v>
      </c>
      <c r="Y322" s="577">
        <f t="shared" si="818"/>
        <v>69</v>
      </c>
      <c r="Z322" s="574"/>
      <c r="AA322" s="575"/>
      <c r="AB322" s="576">
        <f t="shared" si="819"/>
        <v>0</v>
      </c>
      <c r="AC322" s="577">
        <f t="shared" si="819"/>
        <v>0</v>
      </c>
      <c r="AD322" s="576">
        <f t="shared" si="820"/>
        <v>200</v>
      </c>
      <c r="AE322" s="577">
        <f t="shared" si="820"/>
        <v>201</v>
      </c>
      <c r="AF322" s="576">
        <f t="shared" si="821"/>
        <v>200</v>
      </c>
      <c r="AG322" s="577">
        <f t="shared" si="821"/>
        <v>201</v>
      </c>
      <c r="AH322" s="574">
        <v>3.2</v>
      </c>
      <c r="AI322" s="575">
        <v>3</v>
      </c>
      <c r="AJ322" s="576">
        <f t="shared" si="822"/>
        <v>416</v>
      </c>
      <c r="AK322" s="577">
        <f t="shared" si="822"/>
        <v>396</v>
      </c>
      <c r="AL322" s="574">
        <v>3.5</v>
      </c>
      <c r="AM322" s="575">
        <v>3.5</v>
      </c>
      <c r="AN322" s="576">
        <f t="shared" si="823"/>
        <v>245</v>
      </c>
      <c r="AO322" s="577">
        <f t="shared" si="823"/>
        <v>241.5</v>
      </c>
      <c r="AP322" s="574"/>
      <c r="AQ322" s="575"/>
      <c r="AR322" s="576">
        <f t="shared" si="824"/>
        <v>0</v>
      </c>
      <c r="AS322" s="577">
        <f t="shared" si="824"/>
        <v>0</v>
      </c>
      <c r="AT322" s="576">
        <f t="shared" si="825"/>
        <v>3.3050000000000002</v>
      </c>
      <c r="AU322" s="577">
        <f t="shared" si="825"/>
        <v>3.1716417910447761</v>
      </c>
      <c r="AV322" s="576">
        <f t="shared" si="826"/>
        <v>661</v>
      </c>
      <c r="AW322" s="577">
        <f t="shared" si="826"/>
        <v>637.5</v>
      </c>
      <c r="AX322" s="574">
        <v>66.7</v>
      </c>
      <c r="AY322" s="575">
        <v>62.1</v>
      </c>
      <c r="AZ322" s="576">
        <f t="shared" si="827"/>
        <v>8671</v>
      </c>
      <c r="BA322" s="577">
        <f t="shared" si="827"/>
        <v>8197.2000000000007</v>
      </c>
      <c r="BB322" s="574">
        <v>65.900000000000006</v>
      </c>
      <c r="BC322" s="575">
        <v>62.3</v>
      </c>
      <c r="BD322" s="576">
        <f t="shared" si="828"/>
        <v>4613</v>
      </c>
      <c r="BE322" s="577">
        <f t="shared" si="828"/>
        <v>4298.7</v>
      </c>
      <c r="BF322" s="574"/>
      <c r="BG322" s="575"/>
      <c r="BH322" s="576">
        <f t="shared" si="829"/>
        <v>0</v>
      </c>
      <c r="BI322" s="577">
        <f t="shared" si="829"/>
        <v>0</v>
      </c>
      <c r="BJ322" s="576">
        <f t="shared" si="830"/>
        <v>66.42</v>
      </c>
      <c r="BK322" s="577">
        <f t="shared" si="830"/>
        <v>62.168656716417921</v>
      </c>
      <c r="BL322" s="576">
        <f t="shared" si="831"/>
        <v>13284</v>
      </c>
      <c r="BM322" s="577">
        <f t="shared" si="831"/>
        <v>12495.900000000001</v>
      </c>
      <c r="BN322" s="574">
        <v>196</v>
      </c>
      <c r="BO322" s="575">
        <v>198</v>
      </c>
      <c r="BP322" s="576">
        <f t="shared" si="832"/>
        <v>196</v>
      </c>
      <c r="BQ322" s="577">
        <f t="shared" si="832"/>
        <v>198</v>
      </c>
      <c r="BR322" s="574">
        <v>98</v>
      </c>
      <c r="BS322" s="575">
        <v>95</v>
      </c>
      <c r="BT322" s="576">
        <f t="shared" si="833"/>
        <v>98</v>
      </c>
      <c r="BU322" s="577">
        <f t="shared" si="833"/>
        <v>95</v>
      </c>
      <c r="BV322" s="574"/>
      <c r="BW322" s="575"/>
      <c r="BX322" s="576">
        <f t="shared" si="834"/>
        <v>0</v>
      </c>
      <c r="BY322" s="577">
        <f t="shared" si="834"/>
        <v>0</v>
      </c>
      <c r="BZ322" s="576">
        <f t="shared" si="835"/>
        <v>294</v>
      </c>
      <c r="CA322" s="577">
        <f t="shared" si="835"/>
        <v>293</v>
      </c>
      <c r="CB322" s="576">
        <f t="shared" si="836"/>
        <v>294</v>
      </c>
      <c r="CC322" s="577">
        <f t="shared" si="836"/>
        <v>293</v>
      </c>
      <c r="CD322" s="574">
        <v>3.6</v>
      </c>
      <c r="CE322" s="575">
        <v>3.8</v>
      </c>
      <c r="CF322" s="576">
        <f t="shared" si="837"/>
        <v>705.6</v>
      </c>
      <c r="CG322" s="577">
        <f t="shared" si="837"/>
        <v>752.4</v>
      </c>
      <c r="CH322" s="574">
        <v>4.0999999999999996</v>
      </c>
      <c r="CI322" s="575">
        <v>4.0999999999999996</v>
      </c>
      <c r="CJ322" s="576">
        <f t="shared" si="838"/>
        <v>401.79999999999995</v>
      </c>
      <c r="CK322" s="577">
        <f t="shared" si="838"/>
        <v>389.49999999999994</v>
      </c>
      <c r="CL322" s="574"/>
      <c r="CM322" s="575"/>
      <c r="CN322" s="576">
        <f t="shared" si="839"/>
        <v>0</v>
      </c>
      <c r="CO322" s="577">
        <f t="shared" si="839"/>
        <v>0</v>
      </c>
      <c r="CP322" s="576">
        <f t="shared" si="840"/>
        <v>3.7666666666666671</v>
      </c>
      <c r="CQ322" s="577">
        <f t="shared" si="840"/>
        <v>3.8972696245733784</v>
      </c>
      <c r="CR322" s="576">
        <f t="shared" si="841"/>
        <v>1107.4000000000001</v>
      </c>
      <c r="CS322" s="577">
        <f t="shared" si="841"/>
        <v>1141.8999999999999</v>
      </c>
      <c r="CT322" s="574">
        <v>79.7</v>
      </c>
      <c r="CU322" s="575">
        <v>79.5</v>
      </c>
      <c r="CV322" s="576">
        <f t="shared" si="842"/>
        <v>15621.2</v>
      </c>
      <c r="CW322" s="577">
        <f t="shared" si="842"/>
        <v>15741</v>
      </c>
      <c r="CX322" s="574">
        <v>81.099999999999994</v>
      </c>
      <c r="CY322" s="575">
        <v>76.400000000000006</v>
      </c>
      <c r="CZ322" s="576">
        <f t="shared" si="843"/>
        <v>7947.7999999999993</v>
      </c>
      <c r="DA322" s="577">
        <f t="shared" si="843"/>
        <v>7258.0000000000009</v>
      </c>
      <c r="DB322" s="574"/>
      <c r="DC322" s="575"/>
      <c r="DD322" s="576">
        <f t="shared" si="844"/>
        <v>0</v>
      </c>
      <c r="DE322" s="577">
        <f t="shared" si="844"/>
        <v>0</v>
      </c>
      <c r="DF322" s="576">
        <f t="shared" si="845"/>
        <v>80.166666666666671</v>
      </c>
      <c r="DG322" s="577">
        <f t="shared" si="845"/>
        <v>78.49488054607508</v>
      </c>
      <c r="DH322" s="576">
        <f t="shared" si="846"/>
        <v>23569</v>
      </c>
      <c r="DI322" s="577">
        <f t="shared" si="846"/>
        <v>22999</v>
      </c>
      <c r="DJ322" s="576">
        <f t="shared" si="847"/>
        <v>494</v>
      </c>
      <c r="DK322" s="577">
        <f t="shared" si="847"/>
        <v>494</v>
      </c>
      <c r="DL322" s="576">
        <f t="shared" si="847"/>
        <v>494</v>
      </c>
      <c r="DM322" s="577">
        <f t="shared" si="847"/>
        <v>494</v>
      </c>
      <c r="DN322" s="576">
        <f t="shared" si="848"/>
        <v>3.5797570850202431</v>
      </c>
      <c r="DO322" s="577">
        <f t="shared" si="848"/>
        <v>3.6020242914979756</v>
      </c>
      <c r="DP322" s="576">
        <f t="shared" si="849"/>
        <v>1768.4</v>
      </c>
      <c r="DQ322" s="577">
        <f t="shared" si="849"/>
        <v>1779.3999999999999</v>
      </c>
      <c r="DR322" s="576">
        <f t="shared" si="850"/>
        <v>74.60121457489879</v>
      </c>
      <c r="DS322" s="577">
        <f t="shared" si="850"/>
        <v>71.852024291497983</v>
      </c>
      <c r="DT322" s="576">
        <f t="shared" si="851"/>
        <v>36853</v>
      </c>
      <c r="DU322" s="577">
        <f t="shared" si="851"/>
        <v>35494.9</v>
      </c>
      <c r="DV322" s="574">
        <v>114</v>
      </c>
      <c r="DW322" s="575">
        <v>95</v>
      </c>
      <c r="DX322" s="576">
        <f t="shared" si="852"/>
        <v>114</v>
      </c>
      <c r="DY322" s="577">
        <f t="shared" si="852"/>
        <v>95</v>
      </c>
      <c r="DZ322" s="574">
        <v>155</v>
      </c>
      <c r="EA322" s="575">
        <v>164</v>
      </c>
      <c r="EB322" s="576">
        <f t="shared" si="853"/>
        <v>155</v>
      </c>
      <c r="EC322" s="577">
        <f t="shared" si="853"/>
        <v>164</v>
      </c>
      <c r="ED322" s="574"/>
      <c r="EE322" s="575"/>
      <c r="EF322" s="576">
        <f t="shared" si="854"/>
        <v>0</v>
      </c>
      <c r="EG322" s="577">
        <f t="shared" si="854"/>
        <v>0</v>
      </c>
      <c r="EH322" s="576">
        <f t="shared" si="855"/>
        <v>269</v>
      </c>
      <c r="EI322" s="577">
        <f t="shared" si="855"/>
        <v>259</v>
      </c>
      <c r="EJ322" s="576">
        <f t="shared" si="856"/>
        <v>269</v>
      </c>
      <c r="EK322" s="577">
        <f t="shared" si="856"/>
        <v>259</v>
      </c>
      <c r="EL322" s="574">
        <v>3.1</v>
      </c>
      <c r="EM322" s="575">
        <v>3.5</v>
      </c>
      <c r="EN322" s="576">
        <f t="shared" si="857"/>
        <v>353.40000000000003</v>
      </c>
      <c r="EO322" s="577">
        <f t="shared" si="857"/>
        <v>332.5</v>
      </c>
      <c r="EP322" s="574">
        <v>3.3</v>
      </c>
      <c r="EQ322" s="575">
        <v>2.8</v>
      </c>
      <c r="ER322" s="576">
        <f t="shared" si="858"/>
        <v>511.5</v>
      </c>
      <c r="ES322" s="577">
        <f t="shared" si="858"/>
        <v>459.2</v>
      </c>
      <c r="ET322" s="574"/>
      <c r="EU322" s="575"/>
      <c r="EV322" s="576">
        <f t="shared" si="859"/>
        <v>0</v>
      </c>
      <c r="EW322" s="577">
        <f t="shared" si="859"/>
        <v>0</v>
      </c>
      <c r="EX322" s="576">
        <f t="shared" si="860"/>
        <v>3.2152416356877325</v>
      </c>
      <c r="EY322" s="577">
        <f t="shared" si="860"/>
        <v>3.0567567567567568</v>
      </c>
      <c r="EZ322" s="576">
        <f t="shared" si="861"/>
        <v>864.90000000000009</v>
      </c>
      <c r="FA322" s="577">
        <f t="shared" si="861"/>
        <v>791.7</v>
      </c>
      <c r="FB322" s="574">
        <v>60.9</v>
      </c>
      <c r="FC322" s="575">
        <v>63.7</v>
      </c>
      <c r="FD322" s="576">
        <f t="shared" si="862"/>
        <v>6942.5999999999995</v>
      </c>
      <c r="FE322" s="577">
        <f t="shared" si="862"/>
        <v>6051.5</v>
      </c>
      <c r="FF322" s="574">
        <v>52.7</v>
      </c>
      <c r="FG322" s="575">
        <v>49.8</v>
      </c>
      <c r="FH322" s="576">
        <f t="shared" si="863"/>
        <v>8168.5</v>
      </c>
      <c r="FI322" s="577">
        <f t="shared" si="863"/>
        <v>8167.2</v>
      </c>
      <c r="FJ322" s="574"/>
      <c r="FK322" s="575"/>
      <c r="FL322" s="576">
        <f t="shared" si="864"/>
        <v>0</v>
      </c>
      <c r="FM322" s="577">
        <f t="shared" si="864"/>
        <v>0</v>
      </c>
      <c r="FN322" s="576">
        <f t="shared" si="865"/>
        <v>56.175092936802969</v>
      </c>
      <c r="FO322" s="577">
        <f t="shared" si="865"/>
        <v>54.898455598455598</v>
      </c>
      <c r="FP322" s="576">
        <f t="shared" si="866"/>
        <v>15111.099999999999</v>
      </c>
      <c r="FQ322" s="577">
        <f t="shared" si="866"/>
        <v>14218.7</v>
      </c>
      <c r="FR322" s="574">
        <v>192</v>
      </c>
      <c r="FS322" s="575">
        <v>175</v>
      </c>
      <c r="FT322" s="576">
        <f t="shared" si="867"/>
        <v>192</v>
      </c>
      <c r="FU322" s="577">
        <f t="shared" si="867"/>
        <v>175</v>
      </c>
      <c r="FV322" s="574">
        <v>2.7</v>
      </c>
      <c r="FW322" s="575">
        <v>2.1</v>
      </c>
      <c r="FX322" s="576">
        <f t="shared" si="868"/>
        <v>518.40000000000009</v>
      </c>
      <c r="FY322" s="577">
        <f t="shared" si="868"/>
        <v>367.5</v>
      </c>
      <c r="FZ322" s="574">
        <v>34.4</v>
      </c>
      <c r="GA322" s="575">
        <v>25.1</v>
      </c>
      <c r="GB322" s="576">
        <f t="shared" si="869"/>
        <v>6604.7999999999993</v>
      </c>
      <c r="GC322" s="577">
        <f t="shared" si="869"/>
        <v>4392.5</v>
      </c>
      <c r="GD322" s="576">
        <f t="shared" si="870"/>
        <v>440</v>
      </c>
      <c r="GE322" s="577">
        <f t="shared" si="870"/>
        <v>425</v>
      </c>
      <c r="GF322" s="576">
        <f t="shared" si="870"/>
        <v>440</v>
      </c>
      <c r="GG322" s="577">
        <f t="shared" si="870"/>
        <v>425</v>
      </c>
      <c r="GH322" s="576">
        <f t="shared" si="871"/>
        <v>1475</v>
      </c>
      <c r="GI322" s="577">
        <f t="shared" si="871"/>
        <v>1480.9</v>
      </c>
      <c r="GJ322" s="576">
        <f t="shared" si="872"/>
        <v>31234.799999999999</v>
      </c>
      <c r="GK322" s="577">
        <f t="shared" si="872"/>
        <v>29989.7</v>
      </c>
      <c r="GL322" s="576">
        <f t="shared" si="873"/>
        <v>323</v>
      </c>
      <c r="GM322" s="577">
        <f t="shared" si="873"/>
        <v>328</v>
      </c>
      <c r="GN322" s="576">
        <f t="shared" si="873"/>
        <v>323</v>
      </c>
      <c r="GO322" s="577">
        <f t="shared" si="873"/>
        <v>328</v>
      </c>
      <c r="GP322" s="576">
        <f t="shared" si="874"/>
        <v>1158.3</v>
      </c>
      <c r="GQ322" s="577">
        <f t="shared" si="874"/>
        <v>1090.2</v>
      </c>
      <c r="GR322" s="576">
        <f t="shared" si="875"/>
        <v>20729.3</v>
      </c>
      <c r="GS322" s="577">
        <f t="shared" si="875"/>
        <v>19723.900000000001</v>
      </c>
      <c r="GT322" s="576">
        <f t="shared" si="876"/>
        <v>763</v>
      </c>
      <c r="GU322" s="577">
        <f t="shared" si="876"/>
        <v>753</v>
      </c>
      <c r="GV322" s="576">
        <f t="shared" si="876"/>
        <v>763</v>
      </c>
      <c r="GW322" s="577">
        <f t="shared" si="876"/>
        <v>753</v>
      </c>
      <c r="GX322" s="576">
        <f t="shared" si="877"/>
        <v>2633.3</v>
      </c>
      <c r="GY322" s="577">
        <f t="shared" si="877"/>
        <v>2571.1000000000004</v>
      </c>
      <c r="GZ322" s="576">
        <f t="shared" si="877"/>
        <v>51964.1</v>
      </c>
      <c r="HA322" s="577">
        <f t="shared" si="877"/>
        <v>49713.600000000006</v>
      </c>
      <c r="HB322" s="576">
        <f t="shared" si="878"/>
        <v>0</v>
      </c>
      <c r="HC322" s="577">
        <f t="shared" si="878"/>
        <v>0</v>
      </c>
      <c r="HD322" s="576">
        <f t="shared" si="878"/>
        <v>0</v>
      </c>
      <c r="HE322" s="577">
        <f t="shared" si="878"/>
        <v>0</v>
      </c>
      <c r="HF322" s="576" t="str">
        <f t="shared" si="879"/>
        <v/>
      </c>
      <c r="HG322" s="577" t="str">
        <f t="shared" si="879"/>
        <v/>
      </c>
      <c r="HH322" s="576" t="str">
        <f t="shared" si="880"/>
        <v/>
      </c>
      <c r="HI322" s="577" t="str">
        <f t="shared" si="880"/>
        <v/>
      </c>
      <c r="HJ322" s="576">
        <f t="shared" si="881"/>
        <v>3151.7000000000003</v>
      </c>
      <c r="HK322" s="577">
        <f t="shared" si="881"/>
        <v>2938.6</v>
      </c>
      <c r="HL322" s="576">
        <f t="shared" si="882"/>
        <v>58568.899999999994</v>
      </c>
      <c r="HM322" s="577">
        <f t="shared" si="882"/>
        <v>54106.100000000006</v>
      </c>
    </row>
    <row r="323" spans="1:221" s="26" customFormat="1" ht="15" customHeight="1">
      <c r="A323" s="594" t="s">
        <v>638</v>
      </c>
      <c r="B323" s="606" t="s">
        <v>692</v>
      </c>
      <c r="C323" s="599"/>
      <c r="D323" s="10">
        <v>224110</v>
      </c>
      <c r="E323" s="10">
        <v>8</v>
      </c>
      <c r="F323" s="574">
        <v>737</v>
      </c>
      <c r="G323" s="575">
        <v>860</v>
      </c>
      <c r="H323" s="574">
        <v>3</v>
      </c>
      <c r="I323" s="600">
        <v>8</v>
      </c>
      <c r="J323" s="576">
        <f t="shared" si="815"/>
        <v>734</v>
      </c>
      <c r="K323" s="577">
        <f t="shared" si="815"/>
        <v>852</v>
      </c>
      <c r="L323" s="574"/>
      <c r="M323" s="575"/>
      <c r="N323" s="576">
        <f t="shared" si="816"/>
        <v>734</v>
      </c>
      <c r="O323" s="577">
        <f t="shared" si="816"/>
        <v>852</v>
      </c>
      <c r="P323" s="576">
        <f t="shared" si="816"/>
        <v>734</v>
      </c>
      <c r="Q323" s="577">
        <f t="shared" si="816"/>
        <v>852</v>
      </c>
      <c r="R323" s="574">
        <v>38</v>
      </c>
      <c r="S323" s="597">
        <v>60</v>
      </c>
      <c r="T323" s="576">
        <f t="shared" si="817"/>
        <v>38</v>
      </c>
      <c r="U323" s="577">
        <f t="shared" si="817"/>
        <v>60</v>
      </c>
      <c r="V323" s="574">
        <v>31</v>
      </c>
      <c r="W323" s="575">
        <v>39</v>
      </c>
      <c r="X323" s="576">
        <f t="shared" si="818"/>
        <v>31</v>
      </c>
      <c r="Y323" s="577">
        <f t="shared" si="818"/>
        <v>39</v>
      </c>
      <c r="Z323" s="574"/>
      <c r="AA323" s="575"/>
      <c r="AB323" s="576">
        <f t="shared" si="819"/>
        <v>0</v>
      </c>
      <c r="AC323" s="577">
        <f t="shared" si="819"/>
        <v>0</v>
      </c>
      <c r="AD323" s="576">
        <f t="shared" si="820"/>
        <v>69</v>
      </c>
      <c r="AE323" s="577">
        <f t="shared" si="820"/>
        <v>99</v>
      </c>
      <c r="AF323" s="576">
        <f t="shared" si="821"/>
        <v>69</v>
      </c>
      <c r="AG323" s="577">
        <f t="shared" si="821"/>
        <v>99</v>
      </c>
      <c r="AH323" s="574">
        <v>3.1</v>
      </c>
      <c r="AI323" s="575">
        <v>3.3</v>
      </c>
      <c r="AJ323" s="576">
        <f t="shared" si="822"/>
        <v>117.8</v>
      </c>
      <c r="AK323" s="577">
        <f t="shared" si="822"/>
        <v>198</v>
      </c>
      <c r="AL323" s="574">
        <v>3.3</v>
      </c>
      <c r="AM323" s="575">
        <v>3.1</v>
      </c>
      <c r="AN323" s="576">
        <f t="shared" si="823"/>
        <v>102.3</v>
      </c>
      <c r="AO323" s="577">
        <f t="shared" si="823"/>
        <v>120.9</v>
      </c>
      <c r="AP323" s="574"/>
      <c r="AQ323" s="575"/>
      <c r="AR323" s="576">
        <f t="shared" si="824"/>
        <v>0</v>
      </c>
      <c r="AS323" s="577">
        <f t="shared" si="824"/>
        <v>0</v>
      </c>
      <c r="AT323" s="576">
        <f t="shared" si="825"/>
        <v>3.189855072463768</v>
      </c>
      <c r="AU323" s="577">
        <f t="shared" si="825"/>
        <v>3.2212121212121212</v>
      </c>
      <c r="AV323" s="576">
        <f t="shared" si="826"/>
        <v>220.1</v>
      </c>
      <c r="AW323" s="577">
        <f t="shared" si="826"/>
        <v>318.89999999999998</v>
      </c>
      <c r="AX323" s="574">
        <v>60</v>
      </c>
      <c r="AY323" s="575">
        <v>61.5</v>
      </c>
      <c r="AZ323" s="576">
        <f t="shared" si="827"/>
        <v>2280</v>
      </c>
      <c r="BA323" s="577">
        <f t="shared" si="827"/>
        <v>3690</v>
      </c>
      <c r="BB323" s="574">
        <v>57.2</v>
      </c>
      <c r="BC323" s="575">
        <v>52.6</v>
      </c>
      <c r="BD323" s="576">
        <f t="shared" si="828"/>
        <v>1773.2</v>
      </c>
      <c r="BE323" s="577">
        <f t="shared" si="828"/>
        <v>2051.4</v>
      </c>
      <c r="BF323" s="574"/>
      <c r="BG323" s="575"/>
      <c r="BH323" s="576">
        <f t="shared" si="829"/>
        <v>0</v>
      </c>
      <c r="BI323" s="577">
        <f t="shared" si="829"/>
        <v>0</v>
      </c>
      <c r="BJ323" s="576">
        <f t="shared" si="830"/>
        <v>58.742028985507247</v>
      </c>
      <c r="BK323" s="577">
        <f t="shared" si="830"/>
        <v>57.993939393939392</v>
      </c>
      <c r="BL323" s="576">
        <f t="shared" si="831"/>
        <v>4053.2</v>
      </c>
      <c r="BM323" s="577">
        <f t="shared" si="831"/>
        <v>5741.4</v>
      </c>
      <c r="BN323" s="574">
        <v>177</v>
      </c>
      <c r="BO323" s="575">
        <v>207</v>
      </c>
      <c r="BP323" s="576">
        <f t="shared" si="832"/>
        <v>177</v>
      </c>
      <c r="BQ323" s="577">
        <f t="shared" si="832"/>
        <v>207</v>
      </c>
      <c r="BR323" s="574">
        <v>126</v>
      </c>
      <c r="BS323" s="575">
        <v>159</v>
      </c>
      <c r="BT323" s="576">
        <f t="shared" si="833"/>
        <v>126</v>
      </c>
      <c r="BU323" s="577">
        <f t="shared" si="833"/>
        <v>159</v>
      </c>
      <c r="BV323" s="574"/>
      <c r="BW323" s="575"/>
      <c r="BX323" s="576">
        <f t="shared" si="834"/>
        <v>0</v>
      </c>
      <c r="BY323" s="577">
        <f t="shared" si="834"/>
        <v>0</v>
      </c>
      <c r="BZ323" s="576">
        <f t="shared" si="835"/>
        <v>303</v>
      </c>
      <c r="CA323" s="577">
        <f t="shared" si="835"/>
        <v>366</v>
      </c>
      <c r="CB323" s="576">
        <f t="shared" si="836"/>
        <v>303</v>
      </c>
      <c r="CC323" s="577">
        <f t="shared" si="836"/>
        <v>366</v>
      </c>
      <c r="CD323" s="574">
        <v>4.2</v>
      </c>
      <c r="CE323" s="575">
        <v>4</v>
      </c>
      <c r="CF323" s="576">
        <f t="shared" si="837"/>
        <v>743.4</v>
      </c>
      <c r="CG323" s="577">
        <f t="shared" si="837"/>
        <v>828</v>
      </c>
      <c r="CH323" s="574">
        <v>4.7</v>
      </c>
      <c r="CI323" s="575">
        <v>4.4000000000000004</v>
      </c>
      <c r="CJ323" s="576">
        <f t="shared" si="838"/>
        <v>592.20000000000005</v>
      </c>
      <c r="CK323" s="577">
        <f t="shared" si="838"/>
        <v>699.6</v>
      </c>
      <c r="CL323" s="574"/>
      <c r="CM323" s="575"/>
      <c r="CN323" s="576">
        <f t="shared" si="839"/>
        <v>0</v>
      </c>
      <c r="CO323" s="577">
        <f t="shared" si="839"/>
        <v>0</v>
      </c>
      <c r="CP323" s="576">
        <f t="shared" si="840"/>
        <v>4.4079207920792074</v>
      </c>
      <c r="CQ323" s="577">
        <f t="shared" si="840"/>
        <v>4.1737704918032783</v>
      </c>
      <c r="CR323" s="576">
        <f t="shared" si="841"/>
        <v>1335.6</v>
      </c>
      <c r="CS323" s="577">
        <f t="shared" si="841"/>
        <v>1527.6</v>
      </c>
      <c r="CT323" s="574">
        <v>76.2</v>
      </c>
      <c r="CU323" s="575">
        <v>74.900000000000006</v>
      </c>
      <c r="CV323" s="576">
        <f t="shared" si="842"/>
        <v>13487.4</v>
      </c>
      <c r="CW323" s="577">
        <f t="shared" si="842"/>
        <v>15504.300000000001</v>
      </c>
      <c r="CX323" s="574">
        <v>76.2</v>
      </c>
      <c r="CY323" s="575">
        <v>70.8</v>
      </c>
      <c r="CZ323" s="576">
        <f t="shared" si="843"/>
        <v>9601.2000000000007</v>
      </c>
      <c r="DA323" s="577">
        <f t="shared" si="843"/>
        <v>11257.199999999999</v>
      </c>
      <c r="DB323" s="574"/>
      <c r="DC323" s="575"/>
      <c r="DD323" s="576">
        <f t="shared" si="844"/>
        <v>0</v>
      </c>
      <c r="DE323" s="577">
        <f t="shared" si="844"/>
        <v>0</v>
      </c>
      <c r="DF323" s="576">
        <f t="shared" si="845"/>
        <v>76.199999999999989</v>
      </c>
      <c r="DG323" s="577">
        <f t="shared" si="845"/>
        <v>73.118852459016395</v>
      </c>
      <c r="DH323" s="576">
        <f t="shared" si="846"/>
        <v>23088.599999999995</v>
      </c>
      <c r="DI323" s="577">
        <f t="shared" si="846"/>
        <v>26761.5</v>
      </c>
      <c r="DJ323" s="576">
        <f t="shared" si="847"/>
        <v>372</v>
      </c>
      <c r="DK323" s="577">
        <f t="shared" si="847"/>
        <v>465</v>
      </c>
      <c r="DL323" s="576">
        <f t="shared" si="847"/>
        <v>372</v>
      </c>
      <c r="DM323" s="577">
        <f t="shared" si="847"/>
        <v>465</v>
      </c>
      <c r="DN323" s="576">
        <f t="shared" si="848"/>
        <v>4.1819892473118276</v>
      </c>
      <c r="DO323" s="577">
        <f t="shared" si="848"/>
        <v>3.9709677419354841</v>
      </c>
      <c r="DP323" s="576">
        <f t="shared" si="849"/>
        <v>1555.6999999999998</v>
      </c>
      <c r="DQ323" s="577">
        <f t="shared" si="849"/>
        <v>1846.5</v>
      </c>
      <c r="DR323" s="576">
        <f t="shared" si="850"/>
        <v>72.961827956989239</v>
      </c>
      <c r="DS323" s="577">
        <f t="shared" si="850"/>
        <v>69.898709677419362</v>
      </c>
      <c r="DT323" s="576">
        <f t="shared" si="851"/>
        <v>27141.799999999996</v>
      </c>
      <c r="DU323" s="577">
        <f t="shared" si="851"/>
        <v>32502.9</v>
      </c>
      <c r="DV323" s="574">
        <v>111</v>
      </c>
      <c r="DW323" s="575">
        <v>115</v>
      </c>
      <c r="DX323" s="576">
        <f t="shared" si="852"/>
        <v>111</v>
      </c>
      <c r="DY323" s="577">
        <f t="shared" si="852"/>
        <v>115</v>
      </c>
      <c r="DZ323" s="574">
        <v>150</v>
      </c>
      <c r="EA323" s="575">
        <v>158</v>
      </c>
      <c r="EB323" s="576">
        <f t="shared" si="853"/>
        <v>150</v>
      </c>
      <c r="EC323" s="577">
        <f t="shared" si="853"/>
        <v>158</v>
      </c>
      <c r="ED323" s="574"/>
      <c r="EE323" s="575"/>
      <c r="EF323" s="576">
        <f t="shared" si="854"/>
        <v>0</v>
      </c>
      <c r="EG323" s="577">
        <f t="shared" si="854"/>
        <v>0</v>
      </c>
      <c r="EH323" s="576">
        <f t="shared" si="855"/>
        <v>261</v>
      </c>
      <c r="EI323" s="577">
        <f t="shared" si="855"/>
        <v>273</v>
      </c>
      <c r="EJ323" s="576">
        <f t="shared" si="856"/>
        <v>261</v>
      </c>
      <c r="EK323" s="577">
        <f t="shared" si="856"/>
        <v>273</v>
      </c>
      <c r="EL323" s="574">
        <v>3.3</v>
      </c>
      <c r="EM323" s="575">
        <v>3.4</v>
      </c>
      <c r="EN323" s="576">
        <f t="shared" si="857"/>
        <v>366.29999999999995</v>
      </c>
      <c r="EO323" s="577">
        <f t="shared" si="857"/>
        <v>391</v>
      </c>
      <c r="EP323" s="574">
        <v>3.6</v>
      </c>
      <c r="EQ323" s="575">
        <v>3.7</v>
      </c>
      <c r="ER323" s="576">
        <f t="shared" si="858"/>
        <v>540</v>
      </c>
      <c r="ES323" s="577">
        <f t="shared" si="858"/>
        <v>584.6</v>
      </c>
      <c r="ET323" s="574"/>
      <c r="EU323" s="575"/>
      <c r="EV323" s="576">
        <f t="shared" si="859"/>
        <v>0</v>
      </c>
      <c r="EW323" s="577">
        <f t="shared" si="859"/>
        <v>0</v>
      </c>
      <c r="EX323" s="576">
        <f t="shared" si="860"/>
        <v>3.4724137931034482</v>
      </c>
      <c r="EY323" s="577">
        <f t="shared" si="860"/>
        <v>3.5736263736263738</v>
      </c>
      <c r="EZ323" s="576">
        <f t="shared" si="861"/>
        <v>906.3</v>
      </c>
      <c r="FA323" s="577">
        <f t="shared" si="861"/>
        <v>975.6</v>
      </c>
      <c r="FB323" s="574">
        <v>59.8</v>
      </c>
      <c r="FC323" s="575">
        <v>56.5</v>
      </c>
      <c r="FD323" s="576">
        <f t="shared" si="862"/>
        <v>6637.7999999999993</v>
      </c>
      <c r="FE323" s="577">
        <f t="shared" si="862"/>
        <v>6497.5</v>
      </c>
      <c r="FF323" s="574">
        <v>54.1</v>
      </c>
      <c r="FG323" s="575">
        <v>53.5</v>
      </c>
      <c r="FH323" s="576">
        <f t="shared" si="863"/>
        <v>8115</v>
      </c>
      <c r="FI323" s="577">
        <f t="shared" si="863"/>
        <v>8453</v>
      </c>
      <c r="FJ323" s="574"/>
      <c r="FK323" s="575"/>
      <c r="FL323" s="576">
        <f t="shared" si="864"/>
        <v>0</v>
      </c>
      <c r="FM323" s="577">
        <f t="shared" si="864"/>
        <v>0</v>
      </c>
      <c r="FN323" s="576">
        <f t="shared" si="865"/>
        <v>56.524137931034481</v>
      </c>
      <c r="FO323" s="577">
        <f t="shared" si="865"/>
        <v>54.763736263736263</v>
      </c>
      <c r="FP323" s="576">
        <f t="shared" si="866"/>
        <v>14752.8</v>
      </c>
      <c r="FQ323" s="577">
        <f t="shared" si="866"/>
        <v>14950.5</v>
      </c>
      <c r="FR323" s="574">
        <v>101</v>
      </c>
      <c r="FS323" s="575">
        <v>114</v>
      </c>
      <c r="FT323" s="576">
        <f t="shared" si="867"/>
        <v>101</v>
      </c>
      <c r="FU323" s="577">
        <f t="shared" si="867"/>
        <v>114</v>
      </c>
      <c r="FV323" s="574">
        <v>5.3</v>
      </c>
      <c r="FW323" s="575">
        <v>5</v>
      </c>
      <c r="FX323" s="576">
        <f t="shared" si="868"/>
        <v>535.29999999999995</v>
      </c>
      <c r="FY323" s="577">
        <f t="shared" si="868"/>
        <v>570</v>
      </c>
      <c r="FZ323" s="574">
        <v>55.6</v>
      </c>
      <c r="GA323" s="575">
        <v>54.6</v>
      </c>
      <c r="GB323" s="576">
        <f t="shared" si="869"/>
        <v>5615.6</v>
      </c>
      <c r="GC323" s="577">
        <f t="shared" si="869"/>
        <v>6224.4000000000005</v>
      </c>
      <c r="GD323" s="576">
        <f t="shared" si="870"/>
        <v>326</v>
      </c>
      <c r="GE323" s="577">
        <f t="shared" si="870"/>
        <v>382</v>
      </c>
      <c r="GF323" s="576">
        <f t="shared" si="870"/>
        <v>326</v>
      </c>
      <c r="GG323" s="577">
        <f t="shared" si="870"/>
        <v>382</v>
      </c>
      <c r="GH323" s="576">
        <f t="shared" si="871"/>
        <v>1227.5</v>
      </c>
      <c r="GI323" s="577">
        <f t="shared" si="871"/>
        <v>1417</v>
      </c>
      <c r="GJ323" s="576">
        <f t="shared" si="872"/>
        <v>22405.199999999997</v>
      </c>
      <c r="GK323" s="577">
        <f t="shared" si="872"/>
        <v>25691.800000000003</v>
      </c>
      <c r="GL323" s="576">
        <f t="shared" si="873"/>
        <v>307</v>
      </c>
      <c r="GM323" s="577">
        <f t="shared" si="873"/>
        <v>356</v>
      </c>
      <c r="GN323" s="576">
        <f t="shared" si="873"/>
        <v>307</v>
      </c>
      <c r="GO323" s="577">
        <f t="shared" si="873"/>
        <v>356</v>
      </c>
      <c r="GP323" s="576">
        <f t="shared" si="874"/>
        <v>1234.5</v>
      </c>
      <c r="GQ323" s="577">
        <f t="shared" si="874"/>
        <v>1405.1</v>
      </c>
      <c r="GR323" s="576">
        <f t="shared" si="875"/>
        <v>19489.400000000001</v>
      </c>
      <c r="GS323" s="577">
        <f t="shared" si="875"/>
        <v>21761.599999999999</v>
      </c>
      <c r="GT323" s="576">
        <f t="shared" si="876"/>
        <v>633</v>
      </c>
      <c r="GU323" s="577">
        <f t="shared" si="876"/>
        <v>738</v>
      </c>
      <c r="GV323" s="576">
        <f t="shared" si="876"/>
        <v>633</v>
      </c>
      <c r="GW323" s="577">
        <f t="shared" si="876"/>
        <v>738</v>
      </c>
      <c r="GX323" s="576">
        <f t="shared" si="877"/>
        <v>2462</v>
      </c>
      <c r="GY323" s="577">
        <f t="shared" si="877"/>
        <v>2822.1</v>
      </c>
      <c r="GZ323" s="576">
        <f t="shared" si="877"/>
        <v>41894.6</v>
      </c>
      <c r="HA323" s="577">
        <f t="shared" si="877"/>
        <v>47453.4</v>
      </c>
      <c r="HB323" s="576">
        <f t="shared" si="878"/>
        <v>0</v>
      </c>
      <c r="HC323" s="577">
        <f t="shared" si="878"/>
        <v>0</v>
      </c>
      <c r="HD323" s="576">
        <f t="shared" si="878"/>
        <v>0</v>
      </c>
      <c r="HE323" s="577">
        <f t="shared" si="878"/>
        <v>0</v>
      </c>
      <c r="HF323" s="576" t="str">
        <f t="shared" si="879"/>
        <v/>
      </c>
      <c r="HG323" s="577" t="str">
        <f t="shared" si="879"/>
        <v/>
      </c>
      <c r="HH323" s="576" t="str">
        <f t="shared" si="880"/>
        <v/>
      </c>
      <c r="HI323" s="577" t="str">
        <f t="shared" si="880"/>
        <v/>
      </c>
      <c r="HJ323" s="576">
        <f t="shared" si="881"/>
        <v>2997.3</v>
      </c>
      <c r="HK323" s="577">
        <f t="shared" si="881"/>
        <v>3392.1</v>
      </c>
      <c r="HL323" s="576">
        <f t="shared" si="882"/>
        <v>47510.19999999999</v>
      </c>
      <c r="HM323" s="577">
        <f t="shared" si="882"/>
        <v>53677.8</v>
      </c>
    </row>
    <row r="324" spans="1:221" s="26" customFormat="1" ht="15" customHeight="1">
      <c r="A324" s="594" t="s">
        <v>638</v>
      </c>
      <c r="B324" s="595" t="s">
        <v>693</v>
      </c>
      <c r="C324" s="599"/>
      <c r="D324" s="10">
        <v>227191</v>
      </c>
      <c r="E324" s="10">
        <v>8</v>
      </c>
      <c r="F324" s="574">
        <v>1042</v>
      </c>
      <c r="G324" s="575">
        <v>1223</v>
      </c>
      <c r="H324" s="574">
        <v>8</v>
      </c>
      <c r="I324" s="575">
        <v>9</v>
      </c>
      <c r="J324" s="576">
        <f t="shared" si="815"/>
        <v>1034</v>
      </c>
      <c r="K324" s="577">
        <f t="shared" si="815"/>
        <v>1214</v>
      </c>
      <c r="L324" s="574"/>
      <c r="M324" s="575"/>
      <c r="N324" s="576">
        <f t="shared" si="816"/>
        <v>1034</v>
      </c>
      <c r="O324" s="577">
        <f t="shared" si="816"/>
        <v>1214</v>
      </c>
      <c r="P324" s="576">
        <f t="shared" si="816"/>
        <v>1034</v>
      </c>
      <c r="Q324" s="577">
        <f t="shared" si="816"/>
        <v>1214</v>
      </c>
      <c r="R324" s="574">
        <v>19</v>
      </c>
      <c r="S324" s="575">
        <v>19</v>
      </c>
      <c r="T324" s="576">
        <f t="shared" si="817"/>
        <v>19</v>
      </c>
      <c r="U324" s="577">
        <f t="shared" si="817"/>
        <v>19</v>
      </c>
      <c r="V324" s="574">
        <v>18</v>
      </c>
      <c r="W324" s="597">
        <v>32</v>
      </c>
      <c r="X324" s="576">
        <f t="shared" si="818"/>
        <v>18</v>
      </c>
      <c r="Y324" s="577">
        <f t="shared" si="818"/>
        <v>32</v>
      </c>
      <c r="Z324" s="574"/>
      <c r="AA324" s="575"/>
      <c r="AB324" s="576">
        <f t="shared" si="819"/>
        <v>0</v>
      </c>
      <c r="AC324" s="577">
        <f t="shared" si="819"/>
        <v>0</v>
      </c>
      <c r="AD324" s="576">
        <f t="shared" si="820"/>
        <v>37</v>
      </c>
      <c r="AE324" s="577">
        <f t="shared" si="820"/>
        <v>51</v>
      </c>
      <c r="AF324" s="576">
        <f t="shared" si="821"/>
        <v>37</v>
      </c>
      <c r="AG324" s="577">
        <f t="shared" si="821"/>
        <v>51</v>
      </c>
      <c r="AH324" s="574">
        <v>3.9</v>
      </c>
      <c r="AI324" s="575">
        <v>3.7</v>
      </c>
      <c r="AJ324" s="576">
        <f t="shared" si="822"/>
        <v>74.099999999999994</v>
      </c>
      <c r="AK324" s="577">
        <f t="shared" si="822"/>
        <v>70.3</v>
      </c>
      <c r="AL324" s="574">
        <v>4.3</v>
      </c>
      <c r="AM324" s="575">
        <v>3.7</v>
      </c>
      <c r="AN324" s="576">
        <f t="shared" si="823"/>
        <v>77.399999999999991</v>
      </c>
      <c r="AO324" s="577">
        <f t="shared" si="823"/>
        <v>118.4</v>
      </c>
      <c r="AP324" s="574"/>
      <c r="AQ324" s="575"/>
      <c r="AR324" s="576">
        <f t="shared" si="824"/>
        <v>0</v>
      </c>
      <c r="AS324" s="577">
        <f t="shared" si="824"/>
        <v>0</v>
      </c>
      <c r="AT324" s="576">
        <f t="shared" si="825"/>
        <v>4.0945945945945947</v>
      </c>
      <c r="AU324" s="577">
        <f t="shared" si="825"/>
        <v>3.6999999999999997</v>
      </c>
      <c r="AV324" s="576">
        <f t="shared" si="826"/>
        <v>151.5</v>
      </c>
      <c r="AW324" s="577">
        <f t="shared" si="826"/>
        <v>188.7</v>
      </c>
      <c r="AX324" s="574">
        <v>57.8</v>
      </c>
      <c r="AY324" s="575">
        <v>68.599999999999994</v>
      </c>
      <c r="AZ324" s="576">
        <f t="shared" si="827"/>
        <v>1098.2</v>
      </c>
      <c r="BA324" s="577">
        <f t="shared" si="827"/>
        <v>1303.3999999999999</v>
      </c>
      <c r="BB324" s="574">
        <v>53.2</v>
      </c>
      <c r="BC324" s="575">
        <v>50</v>
      </c>
      <c r="BD324" s="576">
        <f t="shared" si="828"/>
        <v>957.6</v>
      </c>
      <c r="BE324" s="577">
        <f t="shared" si="828"/>
        <v>1600</v>
      </c>
      <c r="BF324" s="574"/>
      <c r="BG324" s="575"/>
      <c r="BH324" s="576">
        <f t="shared" si="829"/>
        <v>0</v>
      </c>
      <c r="BI324" s="577">
        <f t="shared" si="829"/>
        <v>0</v>
      </c>
      <c r="BJ324" s="576">
        <f t="shared" si="830"/>
        <v>55.562162162162167</v>
      </c>
      <c r="BK324" s="577">
        <f t="shared" si="830"/>
        <v>56.929411764705875</v>
      </c>
      <c r="BL324" s="576">
        <f t="shared" si="831"/>
        <v>2055.8000000000002</v>
      </c>
      <c r="BM324" s="577">
        <f t="shared" si="831"/>
        <v>2903.3999999999996</v>
      </c>
      <c r="BN324" s="574">
        <v>183</v>
      </c>
      <c r="BO324" s="575">
        <v>195</v>
      </c>
      <c r="BP324" s="576">
        <f t="shared" si="832"/>
        <v>183</v>
      </c>
      <c r="BQ324" s="577">
        <f t="shared" si="832"/>
        <v>195</v>
      </c>
      <c r="BR324" s="574">
        <v>164</v>
      </c>
      <c r="BS324" s="597">
        <v>281</v>
      </c>
      <c r="BT324" s="576">
        <f t="shared" si="833"/>
        <v>164</v>
      </c>
      <c r="BU324" s="577">
        <f t="shared" si="833"/>
        <v>281</v>
      </c>
      <c r="BV324" s="574"/>
      <c r="BW324" s="575"/>
      <c r="BX324" s="576">
        <f t="shared" si="834"/>
        <v>0</v>
      </c>
      <c r="BY324" s="577">
        <f t="shared" si="834"/>
        <v>0</v>
      </c>
      <c r="BZ324" s="576">
        <f t="shared" si="835"/>
        <v>347</v>
      </c>
      <c r="CA324" s="577">
        <f t="shared" si="835"/>
        <v>476</v>
      </c>
      <c r="CB324" s="576">
        <f t="shared" si="836"/>
        <v>347</v>
      </c>
      <c r="CC324" s="577">
        <f t="shared" si="836"/>
        <v>476</v>
      </c>
      <c r="CD324" s="574">
        <v>4</v>
      </c>
      <c r="CE324" s="575">
        <v>3.6</v>
      </c>
      <c r="CF324" s="576">
        <f t="shared" si="837"/>
        <v>732</v>
      </c>
      <c r="CG324" s="577">
        <f t="shared" si="837"/>
        <v>702</v>
      </c>
      <c r="CH324" s="574">
        <v>4.9000000000000004</v>
      </c>
      <c r="CI324" s="575">
        <v>3.9</v>
      </c>
      <c r="CJ324" s="576">
        <f t="shared" si="838"/>
        <v>803.6</v>
      </c>
      <c r="CK324" s="577">
        <f t="shared" si="838"/>
        <v>1095.8999999999999</v>
      </c>
      <c r="CL324" s="574"/>
      <c r="CM324" s="575"/>
      <c r="CN324" s="576">
        <f t="shared" si="839"/>
        <v>0</v>
      </c>
      <c r="CO324" s="577">
        <f t="shared" si="839"/>
        <v>0</v>
      </c>
      <c r="CP324" s="576">
        <f t="shared" si="840"/>
        <v>4.4253602305475503</v>
      </c>
      <c r="CQ324" s="577">
        <f t="shared" si="840"/>
        <v>3.7771008403361344</v>
      </c>
      <c r="CR324" s="576">
        <f t="shared" si="841"/>
        <v>1535.6</v>
      </c>
      <c r="CS324" s="577">
        <f t="shared" si="841"/>
        <v>1797.8999999999999</v>
      </c>
      <c r="CT324" s="574">
        <v>67.7</v>
      </c>
      <c r="CU324" s="575">
        <v>62.5</v>
      </c>
      <c r="CV324" s="576">
        <f t="shared" si="842"/>
        <v>12389.1</v>
      </c>
      <c r="CW324" s="577">
        <f t="shared" si="842"/>
        <v>12187.5</v>
      </c>
      <c r="CX324" s="574">
        <v>64.599999999999994</v>
      </c>
      <c r="CY324" s="575">
        <v>60.2</v>
      </c>
      <c r="CZ324" s="576">
        <f t="shared" si="843"/>
        <v>10594.4</v>
      </c>
      <c r="DA324" s="577">
        <f t="shared" si="843"/>
        <v>16916.2</v>
      </c>
      <c r="DB324" s="574"/>
      <c r="DC324" s="575"/>
      <c r="DD324" s="576">
        <f t="shared" si="844"/>
        <v>0</v>
      </c>
      <c r="DE324" s="577">
        <f t="shared" si="844"/>
        <v>0</v>
      </c>
      <c r="DF324" s="576">
        <f t="shared" si="845"/>
        <v>66.234870317002887</v>
      </c>
      <c r="DG324" s="577">
        <f t="shared" si="845"/>
        <v>61.142226890756305</v>
      </c>
      <c r="DH324" s="576">
        <f t="shared" si="846"/>
        <v>22983.5</v>
      </c>
      <c r="DI324" s="577">
        <f t="shared" si="846"/>
        <v>29103.7</v>
      </c>
      <c r="DJ324" s="576">
        <f t="shared" si="847"/>
        <v>384</v>
      </c>
      <c r="DK324" s="577">
        <f t="shared" si="847"/>
        <v>527</v>
      </c>
      <c r="DL324" s="576">
        <f t="shared" si="847"/>
        <v>384</v>
      </c>
      <c r="DM324" s="577">
        <f t="shared" si="847"/>
        <v>527</v>
      </c>
      <c r="DN324" s="576">
        <f t="shared" si="848"/>
        <v>4.3934895833333334</v>
      </c>
      <c r="DO324" s="577">
        <f t="shared" si="848"/>
        <v>3.769639468690702</v>
      </c>
      <c r="DP324" s="576">
        <f t="shared" si="849"/>
        <v>1687.1</v>
      </c>
      <c r="DQ324" s="577">
        <f t="shared" si="849"/>
        <v>1986.6</v>
      </c>
      <c r="DR324" s="576">
        <f t="shared" si="850"/>
        <v>65.20651041666666</v>
      </c>
      <c r="DS324" s="577">
        <f t="shared" si="850"/>
        <v>60.734535104364326</v>
      </c>
      <c r="DT324" s="576">
        <f t="shared" si="851"/>
        <v>25039.299999999996</v>
      </c>
      <c r="DU324" s="577">
        <f t="shared" si="851"/>
        <v>32007.1</v>
      </c>
      <c r="DV324" s="574">
        <v>54</v>
      </c>
      <c r="DW324" s="575">
        <v>50</v>
      </c>
      <c r="DX324" s="576">
        <f t="shared" si="852"/>
        <v>54</v>
      </c>
      <c r="DY324" s="577">
        <f t="shared" si="852"/>
        <v>50</v>
      </c>
      <c r="DZ324" s="574">
        <v>190</v>
      </c>
      <c r="EA324" s="575">
        <v>198</v>
      </c>
      <c r="EB324" s="576">
        <f t="shared" si="853"/>
        <v>190</v>
      </c>
      <c r="EC324" s="577">
        <f t="shared" si="853"/>
        <v>198</v>
      </c>
      <c r="ED324" s="574"/>
      <c r="EE324" s="575"/>
      <c r="EF324" s="576">
        <f t="shared" si="854"/>
        <v>0</v>
      </c>
      <c r="EG324" s="577">
        <f t="shared" si="854"/>
        <v>0</v>
      </c>
      <c r="EH324" s="576">
        <f t="shared" si="855"/>
        <v>244</v>
      </c>
      <c r="EI324" s="577">
        <f t="shared" si="855"/>
        <v>248</v>
      </c>
      <c r="EJ324" s="576">
        <f t="shared" si="856"/>
        <v>244</v>
      </c>
      <c r="EK324" s="577">
        <f t="shared" si="856"/>
        <v>248</v>
      </c>
      <c r="EL324" s="574">
        <v>3.4</v>
      </c>
      <c r="EM324" s="575">
        <v>2.7</v>
      </c>
      <c r="EN324" s="576">
        <f t="shared" si="857"/>
        <v>183.6</v>
      </c>
      <c r="EO324" s="577">
        <f t="shared" si="857"/>
        <v>135</v>
      </c>
      <c r="EP324" s="574">
        <v>3.4</v>
      </c>
      <c r="EQ324" s="575">
        <v>3.5</v>
      </c>
      <c r="ER324" s="576">
        <f t="shared" si="858"/>
        <v>646</v>
      </c>
      <c r="ES324" s="577">
        <f t="shared" si="858"/>
        <v>693</v>
      </c>
      <c r="ET324" s="574"/>
      <c r="EU324" s="575"/>
      <c r="EV324" s="576">
        <f t="shared" si="859"/>
        <v>0</v>
      </c>
      <c r="EW324" s="577">
        <f t="shared" si="859"/>
        <v>0</v>
      </c>
      <c r="EX324" s="576">
        <f t="shared" si="860"/>
        <v>3.4</v>
      </c>
      <c r="EY324" s="577">
        <f t="shared" si="860"/>
        <v>3.338709677419355</v>
      </c>
      <c r="EZ324" s="576">
        <f t="shared" si="861"/>
        <v>829.6</v>
      </c>
      <c r="FA324" s="577">
        <f t="shared" si="861"/>
        <v>828</v>
      </c>
      <c r="FB324" s="574">
        <v>48.1</v>
      </c>
      <c r="FC324" s="575">
        <v>42.2</v>
      </c>
      <c r="FD324" s="576">
        <f t="shared" si="862"/>
        <v>2597.4</v>
      </c>
      <c r="FE324" s="577">
        <f t="shared" si="862"/>
        <v>2110</v>
      </c>
      <c r="FF324" s="574">
        <v>35.4</v>
      </c>
      <c r="FG324" s="575">
        <v>40.1</v>
      </c>
      <c r="FH324" s="576">
        <f t="shared" si="863"/>
        <v>6726</v>
      </c>
      <c r="FI324" s="577">
        <f t="shared" si="863"/>
        <v>7939.8</v>
      </c>
      <c r="FJ324" s="574"/>
      <c r="FK324" s="575"/>
      <c r="FL324" s="576">
        <f t="shared" si="864"/>
        <v>0</v>
      </c>
      <c r="FM324" s="577">
        <f t="shared" si="864"/>
        <v>0</v>
      </c>
      <c r="FN324" s="576">
        <f t="shared" si="865"/>
        <v>38.210655737704919</v>
      </c>
      <c r="FO324" s="577">
        <f t="shared" si="865"/>
        <v>40.523387096774194</v>
      </c>
      <c r="FP324" s="576">
        <f t="shared" si="866"/>
        <v>9323.4</v>
      </c>
      <c r="FQ324" s="577">
        <f t="shared" si="866"/>
        <v>10049.799999999999</v>
      </c>
      <c r="FR324" s="574">
        <v>406</v>
      </c>
      <c r="FS324" s="575">
        <v>439</v>
      </c>
      <c r="FT324" s="576">
        <f t="shared" si="867"/>
        <v>406</v>
      </c>
      <c r="FU324" s="577">
        <f t="shared" si="867"/>
        <v>439</v>
      </c>
      <c r="FV324" s="574">
        <v>3.5</v>
      </c>
      <c r="FW324" s="575">
        <v>3.5</v>
      </c>
      <c r="FX324" s="576">
        <f t="shared" si="868"/>
        <v>1421</v>
      </c>
      <c r="FY324" s="577">
        <f t="shared" si="868"/>
        <v>1536.5</v>
      </c>
      <c r="FZ324" s="574">
        <v>37.1</v>
      </c>
      <c r="GA324" s="575">
        <v>38.299999999999997</v>
      </c>
      <c r="GB324" s="576">
        <f t="shared" si="869"/>
        <v>15062.6</v>
      </c>
      <c r="GC324" s="577">
        <f t="shared" si="869"/>
        <v>16813.699999999997</v>
      </c>
      <c r="GD324" s="576">
        <f t="shared" si="870"/>
        <v>256</v>
      </c>
      <c r="GE324" s="577">
        <f t="shared" si="870"/>
        <v>264</v>
      </c>
      <c r="GF324" s="576">
        <f t="shared" si="870"/>
        <v>256</v>
      </c>
      <c r="GG324" s="577">
        <f t="shared" si="870"/>
        <v>264</v>
      </c>
      <c r="GH324" s="576">
        <f t="shared" si="871"/>
        <v>989.7</v>
      </c>
      <c r="GI324" s="577">
        <f t="shared" si="871"/>
        <v>907.3</v>
      </c>
      <c r="GJ324" s="576">
        <f t="shared" si="872"/>
        <v>16084.7</v>
      </c>
      <c r="GK324" s="577">
        <f t="shared" si="872"/>
        <v>15600.9</v>
      </c>
      <c r="GL324" s="576">
        <f t="shared" si="873"/>
        <v>372</v>
      </c>
      <c r="GM324" s="577">
        <f t="shared" si="873"/>
        <v>511</v>
      </c>
      <c r="GN324" s="576">
        <f t="shared" si="873"/>
        <v>372</v>
      </c>
      <c r="GO324" s="577">
        <f t="shared" si="873"/>
        <v>511</v>
      </c>
      <c r="GP324" s="576">
        <f t="shared" si="874"/>
        <v>1527</v>
      </c>
      <c r="GQ324" s="577">
        <f t="shared" si="874"/>
        <v>1907.3</v>
      </c>
      <c r="GR324" s="576">
        <f t="shared" si="875"/>
        <v>18278</v>
      </c>
      <c r="GS324" s="577">
        <f t="shared" si="875"/>
        <v>26456</v>
      </c>
      <c r="GT324" s="576">
        <f t="shared" si="876"/>
        <v>628</v>
      </c>
      <c r="GU324" s="577">
        <f t="shared" si="876"/>
        <v>775</v>
      </c>
      <c r="GV324" s="576">
        <f t="shared" si="876"/>
        <v>628</v>
      </c>
      <c r="GW324" s="577">
        <f t="shared" si="876"/>
        <v>775</v>
      </c>
      <c r="GX324" s="576">
        <f t="shared" si="877"/>
        <v>2516.6999999999998</v>
      </c>
      <c r="GY324" s="577">
        <f t="shared" si="877"/>
        <v>2814.6</v>
      </c>
      <c r="GZ324" s="576">
        <f t="shared" si="877"/>
        <v>34362.699999999997</v>
      </c>
      <c r="HA324" s="577">
        <f t="shared" si="877"/>
        <v>42056.9</v>
      </c>
      <c r="HB324" s="576">
        <f t="shared" si="878"/>
        <v>0</v>
      </c>
      <c r="HC324" s="577">
        <f t="shared" si="878"/>
        <v>0</v>
      </c>
      <c r="HD324" s="576">
        <f t="shared" si="878"/>
        <v>0</v>
      </c>
      <c r="HE324" s="577">
        <f t="shared" si="878"/>
        <v>0</v>
      </c>
      <c r="HF324" s="576" t="str">
        <f t="shared" si="879"/>
        <v/>
      </c>
      <c r="HG324" s="577" t="str">
        <f t="shared" si="879"/>
        <v/>
      </c>
      <c r="HH324" s="576" t="str">
        <f t="shared" si="880"/>
        <v/>
      </c>
      <c r="HI324" s="577" t="str">
        <f t="shared" si="880"/>
        <v/>
      </c>
      <c r="HJ324" s="576">
        <f t="shared" si="881"/>
        <v>3937.7</v>
      </c>
      <c r="HK324" s="577">
        <f t="shared" si="881"/>
        <v>4351.1000000000004</v>
      </c>
      <c r="HL324" s="576">
        <f t="shared" si="882"/>
        <v>49425.299999999996</v>
      </c>
      <c r="HM324" s="577">
        <f t="shared" si="882"/>
        <v>58870.599999999991</v>
      </c>
    </row>
    <row r="325" spans="1:221" s="26" customFormat="1" ht="15" customHeight="1">
      <c r="A325" s="594" t="s">
        <v>638</v>
      </c>
      <c r="B325" s="595" t="s">
        <v>694</v>
      </c>
      <c r="C325" s="599"/>
      <c r="D325" s="10">
        <v>420398</v>
      </c>
      <c r="E325" s="10">
        <v>8</v>
      </c>
      <c r="F325" s="574">
        <v>3086</v>
      </c>
      <c r="G325" s="575">
        <v>2547</v>
      </c>
      <c r="H325" s="574">
        <v>613</v>
      </c>
      <c r="I325" s="597">
        <v>139</v>
      </c>
      <c r="J325" s="576">
        <f t="shared" si="815"/>
        <v>2473</v>
      </c>
      <c r="K325" s="577">
        <f t="shared" si="815"/>
        <v>2408</v>
      </c>
      <c r="L325" s="574"/>
      <c r="M325" s="575"/>
      <c r="N325" s="576">
        <f t="shared" si="816"/>
        <v>2473</v>
      </c>
      <c r="O325" s="577">
        <f t="shared" si="816"/>
        <v>2408</v>
      </c>
      <c r="P325" s="576">
        <f t="shared" si="816"/>
        <v>2473</v>
      </c>
      <c r="Q325" s="577">
        <f t="shared" si="816"/>
        <v>2408</v>
      </c>
      <c r="R325" s="574">
        <v>172</v>
      </c>
      <c r="S325" s="575">
        <v>156</v>
      </c>
      <c r="T325" s="576">
        <f t="shared" si="817"/>
        <v>172</v>
      </c>
      <c r="U325" s="577">
        <f t="shared" si="817"/>
        <v>156</v>
      </c>
      <c r="V325" s="574">
        <v>130</v>
      </c>
      <c r="W325" s="575">
        <v>125</v>
      </c>
      <c r="X325" s="576">
        <f t="shared" si="818"/>
        <v>130</v>
      </c>
      <c r="Y325" s="577">
        <f t="shared" si="818"/>
        <v>125</v>
      </c>
      <c r="Z325" s="574"/>
      <c r="AA325" s="575"/>
      <c r="AB325" s="576">
        <f t="shared" si="819"/>
        <v>0</v>
      </c>
      <c r="AC325" s="577">
        <f t="shared" si="819"/>
        <v>0</v>
      </c>
      <c r="AD325" s="576">
        <f t="shared" si="820"/>
        <v>302</v>
      </c>
      <c r="AE325" s="577">
        <f t="shared" si="820"/>
        <v>281</v>
      </c>
      <c r="AF325" s="576">
        <f t="shared" si="821"/>
        <v>302</v>
      </c>
      <c r="AG325" s="577">
        <f t="shared" si="821"/>
        <v>281</v>
      </c>
      <c r="AH325" s="574">
        <v>3.6</v>
      </c>
      <c r="AI325" s="575">
        <v>3.2</v>
      </c>
      <c r="AJ325" s="576">
        <f t="shared" si="822"/>
        <v>619.20000000000005</v>
      </c>
      <c r="AK325" s="577">
        <f t="shared" si="822"/>
        <v>499.20000000000005</v>
      </c>
      <c r="AL325" s="574">
        <v>4</v>
      </c>
      <c r="AM325" s="575">
        <v>3.6</v>
      </c>
      <c r="AN325" s="576">
        <f t="shared" si="823"/>
        <v>520</v>
      </c>
      <c r="AO325" s="577">
        <f t="shared" si="823"/>
        <v>450</v>
      </c>
      <c r="AP325" s="574"/>
      <c r="AQ325" s="575"/>
      <c r="AR325" s="576">
        <f t="shared" si="824"/>
        <v>0</v>
      </c>
      <c r="AS325" s="577">
        <f t="shared" si="824"/>
        <v>0</v>
      </c>
      <c r="AT325" s="576">
        <f t="shared" si="825"/>
        <v>3.7721854304635762</v>
      </c>
      <c r="AU325" s="577">
        <f t="shared" si="825"/>
        <v>3.3779359430604985</v>
      </c>
      <c r="AV325" s="576">
        <f t="shared" si="826"/>
        <v>1139.2</v>
      </c>
      <c r="AW325" s="577">
        <f t="shared" si="826"/>
        <v>949.2</v>
      </c>
      <c r="AX325" s="574">
        <v>61.7</v>
      </c>
      <c r="AY325" s="575">
        <v>57.3</v>
      </c>
      <c r="AZ325" s="576">
        <f t="shared" si="827"/>
        <v>10612.4</v>
      </c>
      <c r="BA325" s="577">
        <f t="shared" si="827"/>
        <v>8938.7999999999993</v>
      </c>
      <c r="BB325" s="574">
        <v>58.1</v>
      </c>
      <c r="BC325" s="575">
        <v>58</v>
      </c>
      <c r="BD325" s="576">
        <f t="shared" si="828"/>
        <v>7553</v>
      </c>
      <c r="BE325" s="577">
        <f t="shared" si="828"/>
        <v>7250</v>
      </c>
      <c r="BF325" s="574"/>
      <c r="BG325" s="575"/>
      <c r="BH325" s="576">
        <f t="shared" si="829"/>
        <v>0</v>
      </c>
      <c r="BI325" s="577">
        <f t="shared" si="829"/>
        <v>0</v>
      </c>
      <c r="BJ325" s="576">
        <f t="shared" si="830"/>
        <v>60.150331125827819</v>
      </c>
      <c r="BK325" s="577">
        <f t="shared" si="830"/>
        <v>57.611387900355872</v>
      </c>
      <c r="BL325" s="576">
        <f t="shared" si="831"/>
        <v>18165.400000000001</v>
      </c>
      <c r="BM325" s="577">
        <f t="shared" si="831"/>
        <v>16188.8</v>
      </c>
      <c r="BN325" s="574">
        <v>467</v>
      </c>
      <c r="BO325" s="575">
        <v>522</v>
      </c>
      <c r="BP325" s="576">
        <f t="shared" si="832"/>
        <v>467</v>
      </c>
      <c r="BQ325" s="577">
        <f t="shared" si="832"/>
        <v>522</v>
      </c>
      <c r="BR325" s="574">
        <v>571</v>
      </c>
      <c r="BS325" s="575">
        <v>553</v>
      </c>
      <c r="BT325" s="576">
        <f t="shared" si="833"/>
        <v>571</v>
      </c>
      <c r="BU325" s="577">
        <f t="shared" si="833"/>
        <v>553</v>
      </c>
      <c r="BV325" s="574"/>
      <c r="BW325" s="575"/>
      <c r="BX325" s="576">
        <f t="shared" si="834"/>
        <v>0</v>
      </c>
      <c r="BY325" s="577">
        <f t="shared" si="834"/>
        <v>0</v>
      </c>
      <c r="BZ325" s="576">
        <f t="shared" si="835"/>
        <v>1038</v>
      </c>
      <c r="CA325" s="577">
        <f t="shared" si="835"/>
        <v>1075</v>
      </c>
      <c r="CB325" s="576">
        <f t="shared" si="836"/>
        <v>1038</v>
      </c>
      <c r="CC325" s="577">
        <f t="shared" si="836"/>
        <v>1075</v>
      </c>
      <c r="CD325" s="574">
        <v>4.2</v>
      </c>
      <c r="CE325" s="575">
        <v>3.7</v>
      </c>
      <c r="CF325" s="576">
        <f t="shared" si="837"/>
        <v>1961.4</v>
      </c>
      <c r="CG325" s="577">
        <f t="shared" si="837"/>
        <v>1931.4</v>
      </c>
      <c r="CH325" s="574">
        <v>4.8</v>
      </c>
      <c r="CI325" s="575">
        <v>4.4000000000000004</v>
      </c>
      <c r="CJ325" s="576">
        <f t="shared" si="838"/>
        <v>2740.7999999999997</v>
      </c>
      <c r="CK325" s="577">
        <f t="shared" si="838"/>
        <v>2433.2000000000003</v>
      </c>
      <c r="CL325" s="574"/>
      <c r="CM325" s="575"/>
      <c r="CN325" s="576">
        <f t="shared" si="839"/>
        <v>0</v>
      </c>
      <c r="CO325" s="577">
        <f t="shared" si="839"/>
        <v>0</v>
      </c>
      <c r="CP325" s="576">
        <f t="shared" si="840"/>
        <v>4.5300578034682077</v>
      </c>
      <c r="CQ325" s="577">
        <f t="shared" si="840"/>
        <v>4.0600930232558143</v>
      </c>
      <c r="CR325" s="576">
        <f t="shared" si="841"/>
        <v>4702.2</v>
      </c>
      <c r="CS325" s="577">
        <f t="shared" si="841"/>
        <v>4364.6000000000004</v>
      </c>
      <c r="CT325" s="574">
        <v>73.2</v>
      </c>
      <c r="CU325" s="575">
        <v>70.099999999999994</v>
      </c>
      <c r="CV325" s="576">
        <f t="shared" si="842"/>
        <v>34184.400000000001</v>
      </c>
      <c r="CW325" s="577">
        <f t="shared" si="842"/>
        <v>36592.199999999997</v>
      </c>
      <c r="CX325" s="574">
        <v>74.5</v>
      </c>
      <c r="CY325" s="575">
        <v>70.3</v>
      </c>
      <c r="CZ325" s="576">
        <f t="shared" si="843"/>
        <v>42539.5</v>
      </c>
      <c r="DA325" s="577">
        <f t="shared" si="843"/>
        <v>38875.9</v>
      </c>
      <c r="DB325" s="574"/>
      <c r="DC325" s="575"/>
      <c r="DD325" s="576">
        <f t="shared" si="844"/>
        <v>0</v>
      </c>
      <c r="DE325" s="577">
        <f t="shared" si="844"/>
        <v>0</v>
      </c>
      <c r="DF325" s="576">
        <f t="shared" si="845"/>
        <v>73.915125240847772</v>
      </c>
      <c r="DG325" s="577">
        <f t="shared" si="845"/>
        <v>70.202883720930231</v>
      </c>
      <c r="DH325" s="576">
        <f t="shared" si="846"/>
        <v>76723.899999999994</v>
      </c>
      <c r="DI325" s="577">
        <f t="shared" si="846"/>
        <v>75468.099999999991</v>
      </c>
      <c r="DJ325" s="576">
        <f t="shared" si="847"/>
        <v>1340</v>
      </c>
      <c r="DK325" s="577">
        <f t="shared" si="847"/>
        <v>1356</v>
      </c>
      <c r="DL325" s="576">
        <f t="shared" si="847"/>
        <v>1340</v>
      </c>
      <c r="DM325" s="577">
        <f t="shared" si="847"/>
        <v>1356</v>
      </c>
      <c r="DN325" s="576">
        <f t="shared" si="848"/>
        <v>4.3592537313432835</v>
      </c>
      <c r="DO325" s="577">
        <f t="shared" si="848"/>
        <v>3.9187315634218289</v>
      </c>
      <c r="DP325" s="576">
        <f t="shared" si="849"/>
        <v>5841.4</v>
      </c>
      <c r="DQ325" s="577">
        <f t="shared" si="849"/>
        <v>5313.8</v>
      </c>
      <c r="DR325" s="576">
        <f t="shared" si="850"/>
        <v>70.812910447761183</v>
      </c>
      <c r="DS325" s="577">
        <f t="shared" si="850"/>
        <v>67.593584070796453</v>
      </c>
      <c r="DT325" s="576">
        <f t="shared" si="851"/>
        <v>94889.299999999988</v>
      </c>
      <c r="DU325" s="577">
        <f t="shared" si="851"/>
        <v>91656.9</v>
      </c>
      <c r="DV325" s="574">
        <v>272</v>
      </c>
      <c r="DW325" s="575">
        <v>241</v>
      </c>
      <c r="DX325" s="576">
        <f t="shared" si="852"/>
        <v>272</v>
      </c>
      <c r="DY325" s="577">
        <f t="shared" si="852"/>
        <v>241</v>
      </c>
      <c r="DZ325" s="574">
        <v>525</v>
      </c>
      <c r="EA325" s="575">
        <v>553</v>
      </c>
      <c r="EB325" s="576">
        <f t="shared" si="853"/>
        <v>525</v>
      </c>
      <c r="EC325" s="577">
        <f t="shared" si="853"/>
        <v>553</v>
      </c>
      <c r="ED325" s="574"/>
      <c r="EE325" s="575"/>
      <c r="EF325" s="576">
        <f t="shared" si="854"/>
        <v>0</v>
      </c>
      <c r="EG325" s="577">
        <f t="shared" si="854"/>
        <v>0</v>
      </c>
      <c r="EH325" s="576">
        <f t="shared" si="855"/>
        <v>797</v>
      </c>
      <c r="EI325" s="577">
        <f t="shared" si="855"/>
        <v>794</v>
      </c>
      <c r="EJ325" s="576">
        <f t="shared" si="856"/>
        <v>797</v>
      </c>
      <c r="EK325" s="577">
        <f t="shared" si="856"/>
        <v>794</v>
      </c>
      <c r="EL325" s="574">
        <v>3.5</v>
      </c>
      <c r="EM325" s="575">
        <v>3.3</v>
      </c>
      <c r="EN325" s="576">
        <f t="shared" si="857"/>
        <v>952</v>
      </c>
      <c r="EO325" s="577">
        <f t="shared" si="857"/>
        <v>795.3</v>
      </c>
      <c r="EP325" s="574">
        <v>3.8</v>
      </c>
      <c r="EQ325" s="575">
        <v>3.5</v>
      </c>
      <c r="ER325" s="576">
        <f t="shared" si="858"/>
        <v>1995</v>
      </c>
      <c r="ES325" s="577">
        <f t="shared" si="858"/>
        <v>1935.5</v>
      </c>
      <c r="ET325" s="574"/>
      <c r="EU325" s="575"/>
      <c r="EV325" s="576">
        <f t="shared" si="859"/>
        <v>0</v>
      </c>
      <c r="EW325" s="577">
        <f t="shared" si="859"/>
        <v>0</v>
      </c>
      <c r="EX325" s="576">
        <f t="shared" si="860"/>
        <v>3.697616060225847</v>
      </c>
      <c r="EY325" s="577">
        <f t="shared" si="860"/>
        <v>3.4392947103274563</v>
      </c>
      <c r="EZ325" s="576">
        <f t="shared" si="861"/>
        <v>2947</v>
      </c>
      <c r="FA325" s="577">
        <f t="shared" si="861"/>
        <v>2730.8</v>
      </c>
      <c r="FB325" s="574">
        <v>56.1</v>
      </c>
      <c r="FC325" s="575">
        <v>51.7</v>
      </c>
      <c r="FD325" s="576">
        <f t="shared" si="862"/>
        <v>15259.2</v>
      </c>
      <c r="FE325" s="577">
        <f t="shared" si="862"/>
        <v>12459.7</v>
      </c>
      <c r="FF325" s="574">
        <v>47.6</v>
      </c>
      <c r="FG325" s="575">
        <v>44.1</v>
      </c>
      <c r="FH325" s="576">
        <f t="shared" si="863"/>
        <v>24990</v>
      </c>
      <c r="FI325" s="577">
        <f t="shared" si="863"/>
        <v>24387.3</v>
      </c>
      <c r="FJ325" s="574"/>
      <c r="FK325" s="575"/>
      <c r="FL325" s="576">
        <f t="shared" si="864"/>
        <v>0</v>
      </c>
      <c r="FM325" s="577">
        <f t="shared" si="864"/>
        <v>0</v>
      </c>
      <c r="FN325" s="576">
        <f t="shared" si="865"/>
        <v>50.500878293600998</v>
      </c>
      <c r="FO325" s="577">
        <f t="shared" si="865"/>
        <v>46.406801007556673</v>
      </c>
      <c r="FP325" s="576">
        <f t="shared" si="866"/>
        <v>40249.199999999997</v>
      </c>
      <c r="FQ325" s="577">
        <f t="shared" si="866"/>
        <v>36847</v>
      </c>
      <c r="FR325" s="574">
        <v>336</v>
      </c>
      <c r="FS325" s="575">
        <v>258</v>
      </c>
      <c r="FT325" s="576">
        <f t="shared" si="867"/>
        <v>336</v>
      </c>
      <c r="FU325" s="577">
        <f t="shared" si="867"/>
        <v>258</v>
      </c>
      <c r="FV325" s="574">
        <v>4.5999999999999996</v>
      </c>
      <c r="FW325" s="575">
        <v>4.9000000000000004</v>
      </c>
      <c r="FX325" s="576">
        <f t="shared" si="868"/>
        <v>1545.6</v>
      </c>
      <c r="FY325" s="577">
        <f t="shared" si="868"/>
        <v>1264.2</v>
      </c>
      <c r="FZ325" s="574">
        <v>49.6</v>
      </c>
      <c r="GA325" s="575">
        <v>45.4</v>
      </c>
      <c r="GB325" s="576">
        <f t="shared" si="869"/>
        <v>16665.600000000002</v>
      </c>
      <c r="GC325" s="577">
        <f t="shared" si="869"/>
        <v>11713.199999999999</v>
      </c>
      <c r="GD325" s="576">
        <f t="shared" si="870"/>
        <v>911</v>
      </c>
      <c r="GE325" s="577">
        <f t="shared" si="870"/>
        <v>919</v>
      </c>
      <c r="GF325" s="576">
        <f t="shared" si="870"/>
        <v>911</v>
      </c>
      <c r="GG325" s="577">
        <f t="shared" si="870"/>
        <v>919</v>
      </c>
      <c r="GH325" s="576">
        <f t="shared" si="871"/>
        <v>3532.6000000000004</v>
      </c>
      <c r="GI325" s="577">
        <f t="shared" si="871"/>
        <v>3225.9000000000005</v>
      </c>
      <c r="GJ325" s="576">
        <f t="shared" si="872"/>
        <v>60056</v>
      </c>
      <c r="GK325" s="577">
        <f t="shared" si="872"/>
        <v>57990.7</v>
      </c>
      <c r="GL325" s="576">
        <f t="shared" si="873"/>
        <v>1226</v>
      </c>
      <c r="GM325" s="577">
        <f t="shared" si="873"/>
        <v>1231</v>
      </c>
      <c r="GN325" s="576">
        <f t="shared" si="873"/>
        <v>1226</v>
      </c>
      <c r="GO325" s="577">
        <f t="shared" si="873"/>
        <v>1231</v>
      </c>
      <c r="GP325" s="576">
        <f t="shared" si="874"/>
        <v>5255.7999999999993</v>
      </c>
      <c r="GQ325" s="577">
        <f t="shared" si="874"/>
        <v>4818.7000000000007</v>
      </c>
      <c r="GR325" s="576">
        <f t="shared" si="875"/>
        <v>75082.5</v>
      </c>
      <c r="GS325" s="577">
        <f t="shared" si="875"/>
        <v>70513.2</v>
      </c>
      <c r="GT325" s="576">
        <f t="shared" si="876"/>
        <v>2137</v>
      </c>
      <c r="GU325" s="577">
        <f t="shared" si="876"/>
        <v>2150</v>
      </c>
      <c r="GV325" s="576">
        <f t="shared" si="876"/>
        <v>2137</v>
      </c>
      <c r="GW325" s="577">
        <f t="shared" si="876"/>
        <v>2150</v>
      </c>
      <c r="GX325" s="576">
        <f t="shared" si="877"/>
        <v>8788.4</v>
      </c>
      <c r="GY325" s="577">
        <f t="shared" si="877"/>
        <v>8044.6000000000013</v>
      </c>
      <c r="GZ325" s="576">
        <f t="shared" si="877"/>
        <v>135138.5</v>
      </c>
      <c r="HA325" s="577">
        <f t="shared" si="877"/>
        <v>128503.9</v>
      </c>
      <c r="HB325" s="576">
        <f t="shared" si="878"/>
        <v>0</v>
      </c>
      <c r="HC325" s="577">
        <f t="shared" si="878"/>
        <v>0</v>
      </c>
      <c r="HD325" s="576">
        <f t="shared" si="878"/>
        <v>0</v>
      </c>
      <c r="HE325" s="577">
        <f t="shared" si="878"/>
        <v>0</v>
      </c>
      <c r="HF325" s="576" t="str">
        <f t="shared" si="879"/>
        <v/>
      </c>
      <c r="HG325" s="577" t="str">
        <f t="shared" si="879"/>
        <v/>
      </c>
      <c r="HH325" s="576" t="str">
        <f t="shared" si="880"/>
        <v/>
      </c>
      <c r="HI325" s="577" t="str">
        <f t="shared" si="880"/>
        <v/>
      </c>
      <c r="HJ325" s="576">
        <f t="shared" si="881"/>
        <v>10334</v>
      </c>
      <c r="HK325" s="577">
        <f t="shared" si="881"/>
        <v>9308.8000000000011</v>
      </c>
      <c r="HL325" s="576">
        <f t="shared" si="882"/>
        <v>151804.1</v>
      </c>
      <c r="HM325" s="577">
        <f t="shared" si="882"/>
        <v>140217.1</v>
      </c>
    </row>
    <row r="326" spans="1:221" s="26" customFormat="1" ht="15" customHeight="1">
      <c r="A326" s="594" t="s">
        <v>638</v>
      </c>
      <c r="B326" s="595" t="s">
        <v>695</v>
      </c>
      <c r="C326" s="599"/>
      <c r="D326" s="10">
        <v>246354</v>
      </c>
      <c r="E326" s="10">
        <v>8</v>
      </c>
      <c r="F326" s="574">
        <v>1331</v>
      </c>
      <c r="G326" s="575">
        <v>1493</v>
      </c>
      <c r="H326" s="574">
        <v>211</v>
      </c>
      <c r="I326" s="575">
        <v>204</v>
      </c>
      <c r="J326" s="576">
        <f t="shared" si="815"/>
        <v>1120</v>
      </c>
      <c r="K326" s="577">
        <f t="shared" si="815"/>
        <v>1289</v>
      </c>
      <c r="L326" s="574"/>
      <c r="M326" s="575"/>
      <c r="N326" s="576">
        <f t="shared" si="816"/>
        <v>1120</v>
      </c>
      <c r="O326" s="577">
        <f t="shared" si="816"/>
        <v>1289</v>
      </c>
      <c r="P326" s="576">
        <f t="shared" si="816"/>
        <v>1120</v>
      </c>
      <c r="Q326" s="577">
        <f t="shared" si="816"/>
        <v>1289</v>
      </c>
      <c r="R326" s="574">
        <v>84</v>
      </c>
      <c r="S326" s="575">
        <v>78</v>
      </c>
      <c r="T326" s="576">
        <f t="shared" si="817"/>
        <v>84</v>
      </c>
      <c r="U326" s="577">
        <f t="shared" si="817"/>
        <v>78</v>
      </c>
      <c r="V326" s="574">
        <v>58</v>
      </c>
      <c r="W326" s="575">
        <v>74</v>
      </c>
      <c r="X326" s="576">
        <f t="shared" si="818"/>
        <v>58</v>
      </c>
      <c r="Y326" s="577">
        <f t="shared" si="818"/>
        <v>74</v>
      </c>
      <c r="Z326" s="574"/>
      <c r="AA326" s="575"/>
      <c r="AB326" s="576">
        <f t="shared" si="819"/>
        <v>0</v>
      </c>
      <c r="AC326" s="577">
        <f t="shared" si="819"/>
        <v>0</v>
      </c>
      <c r="AD326" s="576">
        <f t="shared" si="820"/>
        <v>142</v>
      </c>
      <c r="AE326" s="577">
        <f t="shared" si="820"/>
        <v>152</v>
      </c>
      <c r="AF326" s="576">
        <f t="shared" si="821"/>
        <v>142</v>
      </c>
      <c r="AG326" s="577">
        <f t="shared" si="821"/>
        <v>152</v>
      </c>
      <c r="AH326" s="574">
        <v>3.4</v>
      </c>
      <c r="AI326" s="575">
        <v>3.9</v>
      </c>
      <c r="AJ326" s="576">
        <f t="shared" si="822"/>
        <v>285.59999999999997</v>
      </c>
      <c r="AK326" s="577">
        <f t="shared" si="822"/>
        <v>304.2</v>
      </c>
      <c r="AL326" s="574">
        <v>3.9</v>
      </c>
      <c r="AM326" s="575">
        <v>3.2</v>
      </c>
      <c r="AN326" s="576">
        <f t="shared" si="823"/>
        <v>226.2</v>
      </c>
      <c r="AO326" s="577">
        <f t="shared" si="823"/>
        <v>236.8</v>
      </c>
      <c r="AP326" s="574"/>
      <c r="AQ326" s="575"/>
      <c r="AR326" s="576">
        <f t="shared" si="824"/>
        <v>0</v>
      </c>
      <c r="AS326" s="577">
        <f t="shared" si="824"/>
        <v>0</v>
      </c>
      <c r="AT326" s="576">
        <f t="shared" si="825"/>
        <v>3.6042253521126759</v>
      </c>
      <c r="AU326" s="577">
        <f t="shared" si="825"/>
        <v>3.5592105263157894</v>
      </c>
      <c r="AV326" s="576">
        <f t="shared" si="826"/>
        <v>511.79999999999995</v>
      </c>
      <c r="AW326" s="577">
        <f t="shared" si="826"/>
        <v>541</v>
      </c>
      <c r="AX326" s="574">
        <v>58.1</v>
      </c>
      <c r="AY326" s="575">
        <v>59.1</v>
      </c>
      <c r="AZ326" s="576">
        <f t="shared" si="827"/>
        <v>4880.4000000000005</v>
      </c>
      <c r="BA326" s="577">
        <f t="shared" si="827"/>
        <v>4609.8</v>
      </c>
      <c r="BB326" s="574">
        <v>59.6</v>
      </c>
      <c r="BC326" s="575">
        <v>41.2</v>
      </c>
      <c r="BD326" s="576">
        <f t="shared" si="828"/>
        <v>3456.8</v>
      </c>
      <c r="BE326" s="577">
        <f t="shared" si="828"/>
        <v>3048.8</v>
      </c>
      <c r="BF326" s="574"/>
      <c r="BG326" s="575"/>
      <c r="BH326" s="576">
        <f t="shared" si="829"/>
        <v>0</v>
      </c>
      <c r="BI326" s="577">
        <f t="shared" si="829"/>
        <v>0</v>
      </c>
      <c r="BJ326" s="576">
        <f t="shared" si="830"/>
        <v>58.712676056338033</v>
      </c>
      <c r="BK326" s="577">
        <f t="shared" si="830"/>
        <v>50.385526315789477</v>
      </c>
      <c r="BL326" s="576">
        <f t="shared" si="831"/>
        <v>8337.2000000000007</v>
      </c>
      <c r="BM326" s="577">
        <f t="shared" si="831"/>
        <v>7658.6</v>
      </c>
      <c r="BN326" s="574">
        <v>208</v>
      </c>
      <c r="BO326" s="575">
        <v>228</v>
      </c>
      <c r="BP326" s="576">
        <f t="shared" si="832"/>
        <v>208</v>
      </c>
      <c r="BQ326" s="577">
        <f t="shared" si="832"/>
        <v>228</v>
      </c>
      <c r="BR326" s="574">
        <v>253</v>
      </c>
      <c r="BS326" s="575">
        <v>278</v>
      </c>
      <c r="BT326" s="576">
        <f t="shared" si="833"/>
        <v>253</v>
      </c>
      <c r="BU326" s="577">
        <f t="shared" si="833"/>
        <v>278</v>
      </c>
      <c r="BV326" s="574"/>
      <c r="BW326" s="575"/>
      <c r="BX326" s="576">
        <f t="shared" si="834"/>
        <v>0</v>
      </c>
      <c r="BY326" s="577">
        <f t="shared" si="834"/>
        <v>0</v>
      </c>
      <c r="BZ326" s="576">
        <f t="shared" si="835"/>
        <v>461</v>
      </c>
      <c r="CA326" s="577">
        <f t="shared" si="835"/>
        <v>506</v>
      </c>
      <c r="CB326" s="576">
        <f t="shared" si="836"/>
        <v>461</v>
      </c>
      <c r="CC326" s="577">
        <f t="shared" si="836"/>
        <v>506</v>
      </c>
      <c r="CD326" s="574">
        <v>4.5</v>
      </c>
      <c r="CE326" s="575">
        <v>4.2</v>
      </c>
      <c r="CF326" s="576">
        <f t="shared" si="837"/>
        <v>936</v>
      </c>
      <c r="CG326" s="577">
        <f t="shared" si="837"/>
        <v>957.6</v>
      </c>
      <c r="CH326" s="574">
        <v>4.5</v>
      </c>
      <c r="CI326" s="575">
        <v>4.2</v>
      </c>
      <c r="CJ326" s="576">
        <f t="shared" si="838"/>
        <v>1138.5</v>
      </c>
      <c r="CK326" s="577">
        <f t="shared" si="838"/>
        <v>1167.6000000000001</v>
      </c>
      <c r="CL326" s="574"/>
      <c r="CM326" s="575"/>
      <c r="CN326" s="576">
        <f t="shared" si="839"/>
        <v>0</v>
      </c>
      <c r="CO326" s="577">
        <f t="shared" si="839"/>
        <v>0</v>
      </c>
      <c r="CP326" s="576">
        <f t="shared" si="840"/>
        <v>4.5</v>
      </c>
      <c r="CQ326" s="577">
        <f t="shared" si="840"/>
        <v>4.2</v>
      </c>
      <c r="CR326" s="576">
        <f t="shared" si="841"/>
        <v>2074.5</v>
      </c>
      <c r="CS326" s="577">
        <f t="shared" si="841"/>
        <v>2125.2000000000003</v>
      </c>
      <c r="CT326" s="574">
        <v>75.599999999999994</v>
      </c>
      <c r="CU326" s="575">
        <v>74.5</v>
      </c>
      <c r="CV326" s="576">
        <f t="shared" si="842"/>
        <v>15724.8</v>
      </c>
      <c r="CW326" s="577">
        <f t="shared" si="842"/>
        <v>16986</v>
      </c>
      <c r="CX326" s="574">
        <v>77</v>
      </c>
      <c r="CY326" s="575">
        <v>74.599999999999994</v>
      </c>
      <c r="CZ326" s="576">
        <f t="shared" si="843"/>
        <v>19481</v>
      </c>
      <c r="DA326" s="577">
        <f t="shared" si="843"/>
        <v>20738.8</v>
      </c>
      <c r="DB326" s="574"/>
      <c r="DC326" s="575"/>
      <c r="DD326" s="576">
        <f t="shared" si="844"/>
        <v>0</v>
      </c>
      <c r="DE326" s="577">
        <f t="shared" si="844"/>
        <v>0</v>
      </c>
      <c r="DF326" s="576">
        <f t="shared" si="845"/>
        <v>76.368329718004347</v>
      </c>
      <c r="DG326" s="577">
        <f t="shared" si="845"/>
        <v>74.55494071146245</v>
      </c>
      <c r="DH326" s="576">
        <f t="shared" si="846"/>
        <v>35205.800000000003</v>
      </c>
      <c r="DI326" s="577">
        <f t="shared" si="846"/>
        <v>37724.800000000003</v>
      </c>
      <c r="DJ326" s="576">
        <f t="shared" si="847"/>
        <v>603</v>
      </c>
      <c r="DK326" s="577">
        <f t="shared" si="847"/>
        <v>658</v>
      </c>
      <c r="DL326" s="576">
        <f t="shared" si="847"/>
        <v>603</v>
      </c>
      <c r="DM326" s="577">
        <f t="shared" si="847"/>
        <v>658</v>
      </c>
      <c r="DN326" s="576">
        <f t="shared" si="848"/>
        <v>4.2890547263681595</v>
      </c>
      <c r="DO326" s="577">
        <f t="shared" si="848"/>
        <v>4.0519756838905776</v>
      </c>
      <c r="DP326" s="576">
        <f t="shared" si="849"/>
        <v>2586.3000000000002</v>
      </c>
      <c r="DQ326" s="577">
        <f t="shared" si="849"/>
        <v>2666.2000000000003</v>
      </c>
      <c r="DR326" s="576">
        <f t="shared" si="850"/>
        <v>72.210613598673305</v>
      </c>
      <c r="DS326" s="577">
        <f t="shared" si="850"/>
        <v>68.971732522796358</v>
      </c>
      <c r="DT326" s="576">
        <f t="shared" si="851"/>
        <v>43543</v>
      </c>
      <c r="DU326" s="577">
        <f t="shared" si="851"/>
        <v>45383.4</v>
      </c>
      <c r="DV326" s="574">
        <v>81</v>
      </c>
      <c r="DW326" s="575">
        <v>93</v>
      </c>
      <c r="DX326" s="576">
        <f t="shared" si="852"/>
        <v>81</v>
      </c>
      <c r="DY326" s="577">
        <f t="shared" si="852"/>
        <v>93</v>
      </c>
      <c r="DZ326" s="574">
        <v>230</v>
      </c>
      <c r="EA326" s="575">
        <v>208</v>
      </c>
      <c r="EB326" s="576">
        <f t="shared" si="853"/>
        <v>230</v>
      </c>
      <c r="EC326" s="577">
        <f t="shared" si="853"/>
        <v>208</v>
      </c>
      <c r="ED326" s="574"/>
      <c r="EE326" s="575"/>
      <c r="EF326" s="576">
        <f t="shared" si="854"/>
        <v>0</v>
      </c>
      <c r="EG326" s="577">
        <f t="shared" si="854"/>
        <v>0</v>
      </c>
      <c r="EH326" s="576">
        <f t="shared" si="855"/>
        <v>311</v>
      </c>
      <c r="EI326" s="577">
        <f t="shared" si="855"/>
        <v>301</v>
      </c>
      <c r="EJ326" s="576">
        <f t="shared" si="856"/>
        <v>311</v>
      </c>
      <c r="EK326" s="577">
        <f t="shared" si="856"/>
        <v>301</v>
      </c>
      <c r="EL326" s="574">
        <v>3.4</v>
      </c>
      <c r="EM326" s="575">
        <v>3</v>
      </c>
      <c r="EN326" s="576">
        <f t="shared" si="857"/>
        <v>275.39999999999998</v>
      </c>
      <c r="EO326" s="577">
        <f t="shared" si="857"/>
        <v>279</v>
      </c>
      <c r="EP326" s="574">
        <v>3.6</v>
      </c>
      <c r="EQ326" s="575">
        <v>3.7</v>
      </c>
      <c r="ER326" s="576">
        <f t="shared" si="858"/>
        <v>828</v>
      </c>
      <c r="ES326" s="577">
        <f t="shared" si="858"/>
        <v>769.6</v>
      </c>
      <c r="ET326" s="574"/>
      <c r="EU326" s="575"/>
      <c r="EV326" s="576">
        <f t="shared" si="859"/>
        <v>0</v>
      </c>
      <c r="EW326" s="577">
        <f t="shared" si="859"/>
        <v>0</v>
      </c>
      <c r="EX326" s="576">
        <f t="shared" si="860"/>
        <v>3.5479099678456594</v>
      </c>
      <c r="EY326" s="577">
        <f t="shared" si="860"/>
        <v>3.483720930232558</v>
      </c>
      <c r="EZ326" s="576">
        <f t="shared" si="861"/>
        <v>1103.4000000000001</v>
      </c>
      <c r="FA326" s="577">
        <f t="shared" si="861"/>
        <v>1048.5999999999999</v>
      </c>
      <c r="FB326" s="574">
        <v>51.8</v>
      </c>
      <c r="FC326" s="575">
        <v>51.7</v>
      </c>
      <c r="FD326" s="576">
        <f t="shared" si="862"/>
        <v>4195.8</v>
      </c>
      <c r="FE326" s="577">
        <f t="shared" si="862"/>
        <v>4808.1000000000004</v>
      </c>
      <c r="FF326" s="574">
        <v>42.7</v>
      </c>
      <c r="FG326" s="575">
        <v>42.7</v>
      </c>
      <c r="FH326" s="576">
        <f t="shared" si="863"/>
        <v>9821</v>
      </c>
      <c r="FI326" s="577">
        <f t="shared" si="863"/>
        <v>8881.6</v>
      </c>
      <c r="FJ326" s="574"/>
      <c r="FK326" s="575"/>
      <c r="FL326" s="576">
        <f t="shared" si="864"/>
        <v>0</v>
      </c>
      <c r="FM326" s="577">
        <f t="shared" si="864"/>
        <v>0</v>
      </c>
      <c r="FN326" s="576">
        <f t="shared" si="865"/>
        <v>45.070096463022509</v>
      </c>
      <c r="FO326" s="577">
        <f t="shared" si="865"/>
        <v>45.48073089700997</v>
      </c>
      <c r="FP326" s="576">
        <f t="shared" si="866"/>
        <v>14016.800000000001</v>
      </c>
      <c r="FQ326" s="577">
        <f t="shared" si="866"/>
        <v>13689.7</v>
      </c>
      <c r="FR326" s="574">
        <v>206</v>
      </c>
      <c r="FS326" s="597">
        <v>330</v>
      </c>
      <c r="FT326" s="576">
        <f t="shared" si="867"/>
        <v>206</v>
      </c>
      <c r="FU326" s="577">
        <f t="shared" si="867"/>
        <v>330</v>
      </c>
      <c r="FV326" s="574">
        <v>4.7</v>
      </c>
      <c r="FW326" s="575">
        <v>2.7</v>
      </c>
      <c r="FX326" s="576">
        <f t="shared" si="868"/>
        <v>968.2</v>
      </c>
      <c r="FY326" s="577">
        <f t="shared" si="868"/>
        <v>891.00000000000011</v>
      </c>
      <c r="FZ326" s="574">
        <v>45.1</v>
      </c>
      <c r="GA326" s="597">
        <v>22.4</v>
      </c>
      <c r="GB326" s="576">
        <f t="shared" si="869"/>
        <v>9290.6</v>
      </c>
      <c r="GC326" s="577">
        <f t="shared" si="869"/>
        <v>7391.9999999999991</v>
      </c>
      <c r="GD326" s="576">
        <f t="shared" si="870"/>
        <v>373</v>
      </c>
      <c r="GE326" s="577">
        <f t="shared" si="870"/>
        <v>399</v>
      </c>
      <c r="GF326" s="576">
        <f t="shared" si="870"/>
        <v>373</v>
      </c>
      <c r="GG326" s="577">
        <f t="shared" si="870"/>
        <v>399</v>
      </c>
      <c r="GH326" s="576">
        <f t="shared" si="871"/>
        <v>1497</v>
      </c>
      <c r="GI326" s="577">
        <f t="shared" si="871"/>
        <v>1540.8</v>
      </c>
      <c r="GJ326" s="576">
        <f t="shared" si="872"/>
        <v>24801</v>
      </c>
      <c r="GK326" s="577">
        <f t="shared" si="872"/>
        <v>26403.9</v>
      </c>
      <c r="GL326" s="576">
        <f t="shared" si="873"/>
        <v>541</v>
      </c>
      <c r="GM326" s="577">
        <f t="shared" si="873"/>
        <v>560</v>
      </c>
      <c r="GN326" s="576">
        <f t="shared" si="873"/>
        <v>541</v>
      </c>
      <c r="GO326" s="577">
        <f t="shared" si="873"/>
        <v>560</v>
      </c>
      <c r="GP326" s="576">
        <f t="shared" si="874"/>
        <v>2192.6999999999998</v>
      </c>
      <c r="GQ326" s="577">
        <f t="shared" si="874"/>
        <v>2174</v>
      </c>
      <c r="GR326" s="576">
        <f t="shared" si="875"/>
        <v>32758.799999999999</v>
      </c>
      <c r="GS326" s="577">
        <f t="shared" si="875"/>
        <v>32669.199999999997</v>
      </c>
      <c r="GT326" s="576">
        <f t="shared" si="876"/>
        <v>914</v>
      </c>
      <c r="GU326" s="577">
        <f t="shared" si="876"/>
        <v>959</v>
      </c>
      <c r="GV326" s="576">
        <f t="shared" si="876"/>
        <v>914</v>
      </c>
      <c r="GW326" s="577">
        <f t="shared" si="876"/>
        <v>959</v>
      </c>
      <c r="GX326" s="576">
        <f t="shared" si="877"/>
        <v>3689.7</v>
      </c>
      <c r="GY326" s="577">
        <f t="shared" si="877"/>
        <v>3714.8</v>
      </c>
      <c r="GZ326" s="576">
        <f t="shared" si="877"/>
        <v>57559.8</v>
      </c>
      <c r="HA326" s="577">
        <f t="shared" si="877"/>
        <v>59073.1</v>
      </c>
      <c r="HB326" s="576">
        <f t="shared" si="878"/>
        <v>0</v>
      </c>
      <c r="HC326" s="577">
        <f t="shared" si="878"/>
        <v>0</v>
      </c>
      <c r="HD326" s="576">
        <f t="shared" si="878"/>
        <v>0</v>
      </c>
      <c r="HE326" s="577">
        <f t="shared" si="878"/>
        <v>0</v>
      </c>
      <c r="HF326" s="576" t="str">
        <f t="shared" si="879"/>
        <v/>
      </c>
      <c r="HG326" s="577" t="str">
        <f t="shared" si="879"/>
        <v/>
      </c>
      <c r="HH326" s="576" t="str">
        <f t="shared" si="880"/>
        <v/>
      </c>
      <c r="HI326" s="577" t="str">
        <f t="shared" si="880"/>
        <v/>
      </c>
      <c r="HJ326" s="576">
        <f t="shared" si="881"/>
        <v>4657.9000000000005</v>
      </c>
      <c r="HK326" s="577">
        <f t="shared" si="881"/>
        <v>4605.8</v>
      </c>
      <c r="HL326" s="576">
        <f t="shared" si="882"/>
        <v>66850.400000000009</v>
      </c>
      <c r="HM326" s="577">
        <f t="shared" si="882"/>
        <v>66465.100000000006</v>
      </c>
    </row>
    <row r="327" spans="1:221" s="26" customFormat="1" ht="15" customHeight="1">
      <c r="A327" s="594" t="s">
        <v>638</v>
      </c>
      <c r="B327" s="595" t="s">
        <v>696</v>
      </c>
      <c r="C327" s="599"/>
      <c r="D327" s="10">
        <v>227766</v>
      </c>
      <c r="E327" s="10">
        <v>8</v>
      </c>
      <c r="F327" s="574">
        <v>1993</v>
      </c>
      <c r="G327" s="575">
        <v>2305</v>
      </c>
      <c r="H327" s="574">
        <v>67</v>
      </c>
      <c r="I327" s="575">
        <v>88</v>
      </c>
      <c r="J327" s="576">
        <f t="shared" si="815"/>
        <v>1926</v>
      </c>
      <c r="K327" s="577">
        <f t="shared" si="815"/>
        <v>2217</v>
      </c>
      <c r="L327" s="574"/>
      <c r="M327" s="575"/>
      <c r="N327" s="576">
        <f t="shared" si="816"/>
        <v>1926</v>
      </c>
      <c r="O327" s="577">
        <f t="shared" si="816"/>
        <v>2217</v>
      </c>
      <c r="P327" s="576">
        <f t="shared" si="816"/>
        <v>1926</v>
      </c>
      <c r="Q327" s="577">
        <f t="shared" si="816"/>
        <v>2217</v>
      </c>
      <c r="R327" s="574">
        <v>56</v>
      </c>
      <c r="S327" s="575">
        <v>61</v>
      </c>
      <c r="T327" s="576">
        <f t="shared" si="817"/>
        <v>56</v>
      </c>
      <c r="U327" s="577">
        <f t="shared" si="817"/>
        <v>61</v>
      </c>
      <c r="V327" s="574">
        <v>66</v>
      </c>
      <c r="W327" s="575">
        <v>98</v>
      </c>
      <c r="X327" s="576">
        <f t="shared" si="818"/>
        <v>66</v>
      </c>
      <c r="Y327" s="577">
        <f t="shared" si="818"/>
        <v>98</v>
      </c>
      <c r="Z327" s="574"/>
      <c r="AA327" s="575"/>
      <c r="AB327" s="576">
        <f t="shared" si="819"/>
        <v>0</v>
      </c>
      <c r="AC327" s="577">
        <f t="shared" si="819"/>
        <v>0</v>
      </c>
      <c r="AD327" s="576">
        <f t="shared" si="820"/>
        <v>122</v>
      </c>
      <c r="AE327" s="577">
        <f t="shared" si="820"/>
        <v>159</v>
      </c>
      <c r="AF327" s="576">
        <f t="shared" si="821"/>
        <v>122</v>
      </c>
      <c r="AG327" s="577">
        <f t="shared" si="821"/>
        <v>159</v>
      </c>
      <c r="AH327" s="574">
        <v>3.1</v>
      </c>
      <c r="AI327" s="575">
        <v>3.7</v>
      </c>
      <c r="AJ327" s="576">
        <f t="shared" si="822"/>
        <v>173.6</v>
      </c>
      <c r="AK327" s="577">
        <f t="shared" si="822"/>
        <v>225.70000000000002</v>
      </c>
      <c r="AL327" s="574">
        <v>3.6</v>
      </c>
      <c r="AM327" s="575">
        <v>3.5</v>
      </c>
      <c r="AN327" s="576">
        <f t="shared" si="823"/>
        <v>237.6</v>
      </c>
      <c r="AO327" s="577">
        <f t="shared" si="823"/>
        <v>343</v>
      </c>
      <c r="AP327" s="574"/>
      <c r="AQ327" s="575"/>
      <c r="AR327" s="576">
        <f t="shared" si="824"/>
        <v>0</v>
      </c>
      <c r="AS327" s="577">
        <f t="shared" si="824"/>
        <v>0</v>
      </c>
      <c r="AT327" s="576">
        <f t="shared" si="825"/>
        <v>3.3704918032786884</v>
      </c>
      <c r="AU327" s="577">
        <f t="shared" si="825"/>
        <v>3.5767295597484279</v>
      </c>
      <c r="AV327" s="576">
        <f t="shared" si="826"/>
        <v>411.2</v>
      </c>
      <c r="AW327" s="577">
        <f t="shared" si="826"/>
        <v>568.70000000000005</v>
      </c>
      <c r="AX327" s="574">
        <v>60.1</v>
      </c>
      <c r="AY327" s="575">
        <v>63.4</v>
      </c>
      <c r="AZ327" s="576">
        <f t="shared" si="827"/>
        <v>3365.6</v>
      </c>
      <c r="BA327" s="577">
        <f t="shared" si="827"/>
        <v>3867.4</v>
      </c>
      <c r="BB327" s="574">
        <v>57.4</v>
      </c>
      <c r="BC327" s="575">
        <v>50.3</v>
      </c>
      <c r="BD327" s="576">
        <f t="shared" si="828"/>
        <v>3788.4</v>
      </c>
      <c r="BE327" s="577">
        <f t="shared" si="828"/>
        <v>4929.3999999999996</v>
      </c>
      <c r="BF327" s="574"/>
      <c r="BG327" s="575"/>
      <c r="BH327" s="576">
        <f t="shared" si="829"/>
        <v>0</v>
      </c>
      <c r="BI327" s="577">
        <f t="shared" si="829"/>
        <v>0</v>
      </c>
      <c r="BJ327" s="576">
        <f t="shared" si="830"/>
        <v>58.639344262295083</v>
      </c>
      <c r="BK327" s="577">
        <f t="shared" si="830"/>
        <v>55.325786163522011</v>
      </c>
      <c r="BL327" s="576">
        <f t="shared" si="831"/>
        <v>7154</v>
      </c>
      <c r="BM327" s="577">
        <f t="shared" si="831"/>
        <v>8796.7999999999993</v>
      </c>
      <c r="BN327" s="574">
        <v>232</v>
      </c>
      <c r="BO327" s="575">
        <v>263</v>
      </c>
      <c r="BP327" s="576">
        <f t="shared" si="832"/>
        <v>232</v>
      </c>
      <c r="BQ327" s="577">
        <f t="shared" si="832"/>
        <v>263</v>
      </c>
      <c r="BR327" s="574">
        <v>438</v>
      </c>
      <c r="BS327" s="575">
        <v>437</v>
      </c>
      <c r="BT327" s="576">
        <f t="shared" si="833"/>
        <v>438</v>
      </c>
      <c r="BU327" s="577">
        <f t="shared" si="833"/>
        <v>437</v>
      </c>
      <c r="BV327" s="574"/>
      <c r="BW327" s="575"/>
      <c r="BX327" s="576">
        <f t="shared" si="834"/>
        <v>0</v>
      </c>
      <c r="BY327" s="577">
        <f t="shared" si="834"/>
        <v>0</v>
      </c>
      <c r="BZ327" s="576">
        <f t="shared" si="835"/>
        <v>670</v>
      </c>
      <c r="CA327" s="577">
        <f t="shared" si="835"/>
        <v>700</v>
      </c>
      <c r="CB327" s="576">
        <f t="shared" si="836"/>
        <v>670</v>
      </c>
      <c r="CC327" s="577">
        <f t="shared" si="836"/>
        <v>700</v>
      </c>
      <c r="CD327" s="574">
        <v>4.2</v>
      </c>
      <c r="CE327" s="575">
        <v>4.2</v>
      </c>
      <c r="CF327" s="576">
        <f t="shared" si="837"/>
        <v>974.40000000000009</v>
      </c>
      <c r="CG327" s="577">
        <f t="shared" si="837"/>
        <v>1104.6000000000001</v>
      </c>
      <c r="CH327" s="574">
        <v>4.5</v>
      </c>
      <c r="CI327" s="575">
        <v>4.7</v>
      </c>
      <c r="CJ327" s="576">
        <f t="shared" si="838"/>
        <v>1971</v>
      </c>
      <c r="CK327" s="577">
        <f t="shared" si="838"/>
        <v>2053.9</v>
      </c>
      <c r="CL327" s="574"/>
      <c r="CM327" s="575"/>
      <c r="CN327" s="576">
        <f t="shared" si="839"/>
        <v>0</v>
      </c>
      <c r="CO327" s="577">
        <f t="shared" si="839"/>
        <v>0</v>
      </c>
      <c r="CP327" s="576">
        <f t="shared" si="840"/>
        <v>4.3961194029850752</v>
      </c>
      <c r="CQ327" s="577">
        <f t="shared" si="840"/>
        <v>4.512142857142857</v>
      </c>
      <c r="CR327" s="576">
        <f t="shared" si="841"/>
        <v>2945.4000000000005</v>
      </c>
      <c r="CS327" s="577">
        <f t="shared" si="841"/>
        <v>3158.5</v>
      </c>
      <c r="CT327" s="574">
        <v>74.8</v>
      </c>
      <c r="CU327" s="575">
        <v>73.599999999999994</v>
      </c>
      <c r="CV327" s="576">
        <f t="shared" si="842"/>
        <v>17353.599999999999</v>
      </c>
      <c r="CW327" s="577">
        <f t="shared" si="842"/>
        <v>19356.8</v>
      </c>
      <c r="CX327" s="574">
        <v>80.099999999999994</v>
      </c>
      <c r="CY327" s="575">
        <v>79.5</v>
      </c>
      <c r="CZ327" s="576">
        <f t="shared" si="843"/>
        <v>35083.799999999996</v>
      </c>
      <c r="DA327" s="577">
        <f t="shared" si="843"/>
        <v>34741.5</v>
      </c>
      <c r="DB327" s="574"/>
      <c r="DC327" s="575"/>
      <c r="DD327" s="576">
        <f t="shared" si="844"/>
        <v>0</v>
      </c>
      <c r="DE327" s="577">
        <f t="shared" si="844"/>
        <v>0</v>
      </c>
      <c r="DF327" s="576">
        <f t="shared" si="845"/>
        <v>78.264776119402981</v>
      </c>
      <c r="DG327" s="577">
        <f t="shared" si="845"/>
        <v>77.283285714285725</v>
      </c>
      <c r="DH327" s="576">
        <f t="shared" si="846"/>
        <v>52437.399999999994</v>
      </c>
      <c r="DI327" s="577">
        <f t="shared" si="846"/>
        <v>54098.30000000001</v>
      </c>
      <c r="DJ327" s="576">
        <f t="shared" si="847"/>
        <v>792</v>
      </c>
      <c r="DK327" s="577">
        <f t="shared" si="847"/>
        <v>859</v>
      </c>
      <c r="DL327" s="576">
        <f t="shared" si="847"/>
        <v>792</v>
      </c>
      <c r="DM327" s="577">
        <f t="shared" si="847"/>
        <v>859</v>
      </c>
      <c r="DN327" s="576">
        <f t="shared" si="848"/>
        <v>4.2381313131313139</v>
      </c>
      <c r="DO327" s="577">
        <f t="shared" si="848"/>
        <v>4.3389988358556462</v>
      </c>
      <c r="DP327" s="576">
        <f t="shared" si="849"/>
        <v>3356.6000000000004</v>
      </c>
      <c r="DQ327" s="577">
        <f t="shared" si="849"/>
        <v>3727.2000000000003</v>
      </c>
      <c r="DR327" s="576">
        <f t="shared" si="850"/>
        <v>75.24166666666666</v>
      </c>
      <c r="DS327" s="577">
        <f t="shared" si="850"/>
        <v>73.218975552968573</v>
      </c>
      <c r="DT327" s="576">
        <f t="shared" si="851"/>
        <v>59591.399999999994</v>
      </c>
      <c r="DU327" s="577">
        <f t="shared" si="851"/>
        <v>62895.100000000006</v>
      </c>
      <c r="DV327" s="574">
        <v>68</v>
      </c>
      <c r="DW327" s="575">
        <v>89</v>
      </c>
      <c r="DX327" s="576">
        <f t="shared" si="852"/>
        <v>68</v>
      </c>
      <c r="DY327" s="577">
        <f t="shared" si="852"/>
        <v>89</v>
      </c>
      <c r="DZ327" s="574">
        <v>298</v>
      </c>
      <c r="EA327" s="575">
        <v>393</v>
      </c>
      <c r="EB327" s="576">
        <f t="shared" si="853"/>
        <v>298</v>
      </c>
      <c r="EC327" s="577">
        <f t="shared" si="853"/>
        <v>393</v>
      </c>
      <c r="ED327" s="574"/>
      <c r="EE327" s="575"/>
      <c r="EF327" s="576">
        <f t="shared" si="854"/>
        <v>0</v>
      </c>
      <c r="EG327" s="577">
        <f t="shared" si="854"/>
        <v>0</v>
      </c>
      <c r="EH327" s="576">
        <f t="shared" si="855"/>
        <v>366</v>
      </c>
      <c r="EI327" s="577">
        <f t="shared" si="855"/>
        <v>482</v>
      </c>
      <c r="EJ327" s="576">
        <f t="shared" si="856"/>
        <v>366</v>
      </c>
      <c r="EK327" s="577">
        <f t="shared" si="856"/>
        <v>482</v>
      </c>
      <c r="EL327" s="574">
        <v>2.9</v>
      </c>
      <c r="EM327" s="575">
        <v>3.1</v>
      </c>
      <c r="EN327" s="576">
        <f t="shared" si="857"/>
        <v>197.2</v>
      </c>
      <c r="EO327" s="577">
        <f t="shared" si="857"/>
        <v>275.90000000000003</v>
      </c>
      <c r="EP327" s="574">
        <v>3.6</v>
      </c>
      <c r="EQ327" s="575">
        <v>3.5</v>
      </c>
      <c r="ER327" s="576">
        <f t="shared" si="858"/>
        <v>1072.8</v>
      </c>
      <c r="ES327" s="577">
        <f t="shared" si="858"/>
        <v>1375.5</v>
      </c>
      <c r="ET327" s="574"/>
      <c r="EU327" s="575"/>
      <c r="EV327" s="576">
        <f t="shared" si="859"/>
        <v>0</v>
      </c>
      <c r="EW327" s="577">
        <f t="shared" si="859"/>
        <v>0</v>
      </c>
      <c r="EX327" s="576">
        <f t="shared" si="860"/>
        <v>3.4699453551912569</v>
      </c>
      <c r="EY327" s="577">
        <f t="shared" si="860"/>
        <v>3.4261410788381745</v>
      </c>
      <c r="EZ327" s="576">
        <f t="shared" si="861"/>
        <v>1270</v>
      </c>
      <c r="FA327" s="577">
        <f t="shared" si="861"/>
        <v>1651.4</v>
      </c>
      <c r="FB327" s="574">
        <v>52.3</v>
      </c>
      <c r="FC327" s="575">
        <v>51.3</v>
      </c>
      <c r="FD327" s="576">
        <f t="shared" si="862"/>
        <v>3556.3999999999996</v>
      </c>
      <c r="FE327" s="577">
        <f t="shared" si="862"/>
        <v>4565.7</v>
      </c>
      <c r="FF327" s="574">
        <v>41.8</v>
      </c>
      <c r="FG327" s="575">
        <v>37.799999999999997</v>
      </c>
      <c r="FH327" s="576">
        <f t="shared" si="863"/>
        <v>12456.4</v>
      </c>
      <c r="FI327" s="577">
        <f t="shared" si="863"/>
        <v>14855.4</v>
      </c>
      <c r="FJ327" s="574"/>
      <c r="FK327" s="575"/>
      <c r="FL327" s="576">
        <f t="shared" si="864"/>
        <v>0</v>
      </c>
      <c r="FM327" s="577">
        <f t="shared" si="864"/>
        <v>0</v>
      </c>
      <c r="FN327" s="576">
        <f t="shared" si="865"/>
        <v>43.750819672131144</v>
      </c>
      <c r="FO327" s="577">
        <f t="shared" si="865"/>
        <v>40.292738589211616</v>
      </c>
      <c r="FP327" s="576">
        <f t="shared" si="866"/>
        <v>16012.8</v>
      </c>
      <c r="FQ327" s="577">
        <f t="shared" si="866"/>
        <v>19421.099999999999</v>
      </c>
      <c r="FR327" s="574">
        <v>768</v>
      </c>
      <c r="FS327" s="575">
        <v>876</v>
      </c>
      <c r="FT327" s="576">
        <f t="shared" si="867"/>
        <v>768</v>
      </c>
      <c r="FU327" s="577">
        <f t="shared" si="867"/>
        <v>876</v>
      </c>
      <c r="FV327" s="574">
        <v>2.7</v>
      </c>
      <c r="FW327" s="575">
        <v>2.9</v>
      </c>
      <c r="FX327" s="576">
        <f t="shared" si="868"/>
        <v>2073.6000000000004</v>
      </c>
      <c r="FY327" s="577">
        <f t="shared" si="868"/>
        <v>2540.4</v>
      </c>
      <c r="FZ327" s="574">
        <v>27.8</v>
      </c>
      <c r="GA327" s="575">
        <v>29.6</v>
      </c>
      <c r="GB327" s="576">
        <f t="shared" si="869"/>
        <v>21350.400000000001</v>
      </c>
      <c r="GC327" s="577">
        <f t="shared" si="869"/>
        <v>25929.600000000002</v>
      </c>
      <c r="GD327" s="576">
        <f t="shared" si="870"/>
        <v>356</v>
      </c>
      <c r="GE327" s="577">
        <f t="shared" si="870"/>
        <v>413</v>
      </c>
      <c r="GF327" s="576">
        <f t="shared" si="870"/>
        <v>356</v>
      </c>
      <c r="GG327" s="577">
        <f t="shared" si="870"/>
        <v>413</v>
      </c>
      <c r="GH327" s="576">
        <f t="shared" si="871"/>
        <v>1345.2</v>
      </c>
      <c r="GI327" s="577">
        <f t="shared" si="871"/>
        <v>1606.2000000000003</v>
      </c>
      <c r="GJ327" s="576">
        <f t="shared" si="872"/>
        <v>24275.599999999999</v>
      </c>
      <c r="GK327" s="577">
        <f t="shared" si="872"/>
        <v>27789.9</v>
      </c>
      <c r="GL327" s="576">
        <f t="shared" si="873"/>
        <v>802</v>
      </c>
      <c r="GM327" s="577">
        <f t="shared" si="873"/>
        <v>928</v>
      </c>
      <c r="GN327" s="576">
        <f t="shared" si="873"/>
        <v>802</v>
      </c>
      <c r="GO327" s="577">
        <f t="shared" si="873"/>
        <v>928</v>
      </c>
      <c r="GP327" s="576">
        <f t="shared" si="874"/>
        <v>3281.3999999999996</v>
      </c>
      <c r="GQ327" s="577">
        <f t="shared" si="874"/>
        <v>3772.4</v>
      </c>
      <c r="GR327" s="576">
        <f t="shared" si="875"/>
        <v>51328.6</v>
      </c>
      <c r="GS327" s="577">
        <f t="shared" si="875"/>
        <v>54526.3</v>
      </c>
      <c r="GT327" s="576">
        <f t="shared" si="876"/>
        <v>1158</v>
      </c>
      <c r="GU327" s="577">
        <f t="shared" si="876"/>
        <v>1341</v>
      </c>
      <c r="GV327" s="576">
        <f t="shared" si="876"/>
        <v>1158</v>
      </c>
      <c r="GW327" s="577">
        <f t="shared" si="876"/>
        <v>1341</v>
      </c>
      <c r="GX327" s="576">
        <f t="shared" si="877"/>
        <v>4626.5999999999995</v>
      </c>
      <c r="GY327" s="577">
        <f t="shared" si="877"/>
        <v>5378.6</v>
      </c>
      <c r="GZ327" s="576">
        <f t="shared" si="877"/>
        <v>75604.2</v>
      </c>
      <c r="HA327" s="577">
        <f t="shared" si="877"/>
        <v>82316.200000000012</v>
      </c>
      <c r="HB327" s="576">
        <f t="shared" si="878"/>
        <v>0</v>
      </c>
      <c r="HC327" s="577">
        <f t="shared" si="878"/>
        <v>0</v>
      </c>
      <c r="HD327" s="576">
        <f t="shared" si="878"/>
        <v>0</v>
      </c>
      <c r="HE327" s="577">
        <f t="shared" si="878"/>
        <v>0</v>
      </c>
      <c r="HF327" s="576" t="str">
        <f t="shared" si="879"/>
        <v/>
      </c>
      <c r="HG327" s="577" t="str">
        <f t="shared" si="879"/>
        <v/>
      </c>
      <c r="HH327" s="576" t="str">
        <f t="shared" si="880"/>
        <v/>
      </c>
      <c r="HI327" s="577" t="str">
        <f t="shared" si="880"/>
        <v/>
      </c>
      <c r="HJ327" s="576">
        <f t="shared" si="881"/>
        <v>6700.2000000000007</v>
      </c>
      <c r="HK327" s="577">
        <f t="shared" si="881"/>
        <v>7919</v>
      </c>
      <c r="HL327" s="576">
        <f t="shared" si="882"/>
        <v>96954.6</v>
      </c>
      <c r="HM327" s="577">
        <f t="shared" si="882"/>
        <v>108245.80000000002</v>
      </c>
    </row>
    <row r="328" spans="1:221" s="26" customFormat="1" ht="15" customHeight="1">
      <c r="A328" s="594" t="s">
        <v>638</v>
      </c>
      <c r="B328" s="595" t="s">
        <v>697</v>
      </c>
      <c r="C328" s="599"/>
      <c r="D328" s="10">
        <v>227924</v>
      </c>
      <c r="E328" s="10">
        <v>8</v>
      </c>
      <c r="F328" s="574">
        <v>4617</v>
      </c>
      <c r="G328" s="575">
        <v>3210</v>
      </c>
      <c r="H328" s="574">
        <v>454</v>
      </c>
      <c r="I328" s="575">
        <v>254</v>
      </c>
      <c r="J328" s="576">
        <f t="shared" si="815"/>
        <v>4163</v>
      </c>
      <c r="K328" s="577">
        <f t="shared" si="815"/>
        <v>2956</v>
      </c>
      <c r="L328" s="574"/>
      <c r="M328" s="575"/>
      <c r="N328" s="576">
        <f t="shared" si="816"/>
        <v>4163</v>
      </c>
      <c r="O328" s="577">
        <f t="shared" si="816"/>
        <v>2956</v>
      </c>
      <c r="P328" s="576">
        <f t="shared" si="816"/>
        <v>4163</v>
      </c>
      <c r="Q328" s="577">
        <f t="shared" si="816"/>
        <v>2956</v>
      </c>
      <c r="R328" s="574">
        <v>123</v>
      </c>
      <c r="S328" s="575">
        <v>73</v>
      </c>
      <c r="T328" s="576">
        <f t="shared" si="817"/>
        <v>123</v>
      </c>
      <c r="U328" s="577">
        <f t="shared" si="817"/>
        <v>73</v>
      </c>
      <c r="V328" s="574">
        <v>88</v>
      </c>
      <c r="W328" s="575">
        <v>73</v>
      </c>
      <c r="X328" s="576">
        <f t="shared" si="818"/>
        <v>88</v>
      </c>
      <c r="Y328" s="577">
        <f t="shared" si="818"/>
        <v>73</v>
      </c>
      <c r="Z328" s="574"/>
      <c r="AA328" s="575"/>
      <c r="AB328" s="576">
        <f t="shared" si="819"/>
        <v>0</v>
      </c>
      <c r="AC328" s="577">
        <f t="shared" si="819"/>
        <v>0</v>
      </c>
      <c r="AD328" s="576">
        <f t="shared" si="820"/>
        <v>211</v>
      </c>
      <c r="AE328" s="577">
        <f t="shared" si="820"/>
        <v>146</v>
      </c>
      <c r="AF328" s="576">
        <f t="shared" si="821"/>
        <v>211</v>
      </c>
      <c r="AG328" s="577">
        <f t="shared" si="821"/>
        <v>146</v>
      </c>
      <c r="AH328" s="574">
        <v>4.0999999999999996</v>
      </c>
      <c r="AI328" s="575">
        <v>3.7</v>
      </c>
      <c r="AJ328" s="576">
        <f t="shared" si="822"/>
        <v>504.29999999999995</v>
      </c>
      <c r="AK328" s="577">
        <f t="shared" si="822"/>
        <v>270.10000000000002</v>
      </c>
      <c r="AL328" s="574">
        <v>4.5</v>
      </c>
      <c r="AM328" s="575">
        <v>3.9</v>
      </c>
      <c r="AN328" s="576">
        <f t="shared" si="823"/>
        <v>396</v>
      </c>
      <c r="AO328" s="577">
        <f t="shared" si="823"/>
        <v>284.7</v>
      </c>
      <c r="AP328" s="574"/>
      <c r="AQ328" s="575"/>
      <c r="AR328" s="576">
        <f t="shared" si="824"/>
        <v>0</v>
      </c>
      <c r="AS328" s="577">
        <f t="shared" si="824"/>
        <v>0</v>
      </c>
      <c r="AT328" s="576">
        <f t="shared" si="825"/>
        <v>4.2668246445497626</v>
      </c>
      <c r="AU328" s="577">
        <f t="shared" si="825"/>
        <v>3.8</v>
      </c>
      <c r="AV328" s="576">
        <f t="shared" si="826"/>
        <v>900.3</v>
      </c>
      <c r="AW328" s="577">
        <f t="shared" si="826"/>
        <v>554.79999999999995</v>
      </c>
      <c r="AX328" s="574">
        <v>63.4</v>
      </c>
      <c r="AY328" s="575">
        <v>66.099999999999994</v>
      </c>
      <c r="AZ328" s="576">
        <f t="shared" si="827"/>
        <v>7798.2</v>
      </c>
      <c r="BA328" s="577">
        <f t="shared" si="827"/>
        <v>4825.2999999999993</v>
      </c>
      <c r="BB328" s="574">
        <v>55.7</v>
      </c>
      <c r="BC328" s="575">
        <v>45.7</v>
      </c>
      <c r="BD328" s="576">
        <f t="shared" si="828"/>
        <v>4901.6000000000004</v>
      </c>
      <c r="BE328" s="577">
        <f t="shared" si="828"/>
        <v>3336.1000000000004</v>
      </c>
      <c r="BF328" s="574"/>
      <c r="BG328" s="575"/>
      <c r="BH328" s="576">
        <f t="shared" si="829"/>
        <v>0</v>
      </c>
      <c r="BI328" s="577">
        <f t="shared" si="829"/>
        <v>0</v>
      </c>
      <c r="BJ328" s="576">
        <f t="shared" si="830"/>
        <v>60.188625592417061</v>
      </c>
      <c r="BK328" s="577">
        <f t="shared" si="830"/>
        <v>55.9</v>
      </c>
      <c r="BL328" s="576">
        <f t="shared" si="831"/>
        <v>12699.8</v>
      </c>
      <c r="BM328" s="577">
        <f t="shared" si="831"/>
        <v>8161.4</v>
      </c>
      <c r="BN328" s="574">
        <v>655</v>
      </c>
      <c r="BO328" s="575">
        <v>394</v>
      </c>
      <c r="BP328" s="576">
        <f t="shared" si="832"/>
        <v>655</v>
      </c>
      <c r="BQ328" s="577">
        <f t="shared" si="832"/>
        <v>394</v>
      </c>
      <c r="BR328" s="574">
        <v>670</v>
      </c>
      <c r="BS328" s="575">
        <v>534</v>
      </c>
      <c r="BT328" s="576">
        <f t="shared" si="833"/>
        <v>670</v>
      </c>
      <c r="BU328" s="577">
        <f t="shared" si="833"/>
        <v>534</v>
      </c>
      <c r="BV328" s="574"/>
      <c r="BW328" s="575"/>
      <c r="BX328" s="576">
        <f t="shared" si="834"/>
        <v>0</v>
      </c>
      <c r="BY328" s="577">
        <f t="shared" si="834"/>
        <v>0</v>
      </c>
      <c r="BZ328" s="576">
        <f t="shared" si="835"/>
        <v>1325</v>
      </c>
      <c r="CA328" s="577">
        <f t="shared" si="835"/>
        <v>928</v>
      </c>
      <c r="CB328" s="576">
        <f t="shared" si="836"/>
        <v>1325</v>
      </c>
      <c r="CC328" s="577">
        <f t="shared" si="836"/>
        <v>928</v>
      </c>
      <c r="CD328" s="574">
        <v>5.5</v>
      </c>
      <c r="CE328" s="575">
        <v>4.5999999999999996</v>
      </c>
      <c r="CF328" s="576">
        <f t="shared" si="837"/>
        <v>3602.5</v>
      </c>
      <c r="CG328" s="577">
        <f t="shared" si="837"/>
        <v>1812.3999999999999</v>
      </c>
      <c r="CH328" s="574">
        <v>5.2</v>
      </c>
      <c r="CI328" s="575">
        <v>4.8</v>
      </c>
      <c r="CJ328" s="576">
        <f t="shared" si="838"/>
        <v>3484</v>
      </c>
      <c r="CK328" s="577">
        <f t="shared" si="838"/>
        <v>2563.1999999999998</v>
      </c>
      <c r="CL328" s="574"/>
      <c r="CM328" s="575"/>
      <c r="CN328" s="576">
        <f t="shared" si="839"/>
        <v>0</v>
      </c>
      <c r="CO328" s="577">
        <f t="shared" si="839"/>
        <v>0</v>
      </c>
      <c r="CP328" s="576">
        <f t="shared" si="840"/>
        <v>5.348301886792453</v>
      </c>
      <c r="CQ328" s="577">
        <f t="shared" si="840"/>
        <v>4.7150862068965509</v>
      </c>
      <c r="CR328" s="576">
        <f t="shared" si="841"/>
        <v>7086.5</v>
      </c>
      <c r="CS328" s="577">
        <f t="shared" si="841"/>
        <v>4375.5999999999995</v>
      </c>
      <c r="CT328" s="574">
        <v>81.3</v>
      </c>
      <c r="CU328" s="575">
        <v>77.2</v>
      </c>
      <c r="CV328" s="576">
        <f t="shared" si="842"/>
        <v>53251.5</v>
      </c>
      <c r="CW328" s="577">
        <f t="shared" si="842"/>
        <v>30416.800000000003</v>
      </c>
      <c r="CX328" s="574">
        <v>73.8</v>
      </c>
      <c r="CY328" s="575">
        <v>71.900000000000006</v>
      </c>
      <c r="CZ328" s="576">
        <f t="shared" si="843"/>
        <v>49446</v>
      </c>
      <c r="DA328" s="577">
        <f t="shared" si="843"/>
        <v>38394.600000000006</v>
      </c>
      <c r="DB328" s="574"/>
      <c r="DC328" s="575"/>
      <c r="DD328" s="576">
        <f t="shared" si="844"/>
        <v>0</v>
      </c>
      <c r="DE328" s="577">
        <f t="shared" si="844"/>
        <v>0</v>
      </c>
      <c r="DF328" s="576">
        <f t="shared" si="845"/>
        <v>77.507547169811318</v>
      </c>
      <c r="DG328" s="577">
        <f t="shared" si="845"/>
        <v>74.150215517241392</v>
      </c>
      <c r="DH328" s="576">
        <f t="shared" si="846"/>
        <v>102697.5</v>
      </c>
      <c r="DI328" s="577">
        <f t="shared" si="846"/>
        <v>68811.400000000009</v>
      </c>
      <c r="DJ328" s="576">
        <f t="shared" si="847"/>
        <v>1536</v>
      </c>
      <c r="DK328" s="577">
        <f t="shared" si="847"/>
        <v>1074</v>
      </c>
      <c r="DL328" s="576">
        <f t="shared" si="847"/>
        <v>1536</v>
      </c>
      <c r="DM328" s="577">
        <f t="shared" si="847"/>
        <v>1074</v>
      </c>
      <c r="DN328" s="576">
        <f t="shared" si="848"/>
        <v>5.1997395833333337</v>
      </c>
      <c r="DO328" s="577">
        <f t="shared" si="848"/>
        <v>4.590689013035381</v>
      </c>
      <c r="DP328" s="576">
        <f t="shared" si="849"/>
        <v>7986.8000000000011</v>
      </c>
      <c r="DQ328" s="577">
        <f t="shared" si="849"/>
        <v>4930.3999999999996</v>
      </c>
      <c r="DR328" s="576">
        <f t="shared" si="850"/>
        <v>75.12845052083334</v>
      </c>
      <c r="DS328" s="577">
        <f t="shared" si="850"/>
        <v>71.66927374301676</v>
      </c>
      <c r="DT328" s="576">
        <f t="shared" si="851"/>
        <v>115397.30000000002</v>
      </c>
      <c r="DU328" s="577">
        <f t="shared" si="851"/>
        <v>76972.800000000003</v>
      </c>
      <c r="DV328" s="574">
        <v>425</v>
      </c>
      <c r="DW328" s="575">
        <v>267</v>
      </c>
      <c r="DX328" s="576">
        <f t="shared" si="852"/>
        <v>425</v>
      </c>
      <c r="DY328" s="577">
        <f t="shared" si="852"/>
        <v>267</v>
      </c>
      <c r="DZ328" s="574">
        <v>1097</v>
      </c>
      <c r="EA328" s="575">
        <v>851</v>
      </c>
      <c r="EB328" s="576">
        <f t="shared" si="853"/>
        <v>1097</v>
      </c>
      <c r="EC328" s="577">
        <f t="shared" si="853"/>
        <v>851</v>
      </c>
      <c r="ED328" s="574"/>
      <c r="EE328" s="575"/>
      <c r="EF328" s="576">
        <f t="shared" si="854"/>
        <v>0</v>
      </c>
      <c r="EG328" s="577">
        <f t="shared" si="854"/>
        <v>0</v>
      </c>
      <c r="EH328" s="576">
        <f t="shared" si="855"/>
        <v>1522</v>
      </c>
      <c r="EI328" s="577">
        <f t="shared" si="855"/>
        <v>1118</v>
      </c>
      <c r="EJ328" s="576">
        <f t="shared" si="856"/>
        <v>1522</v>
      </c>
      <c r="EK328" s="577">
        <f t="shared" si="856"/>
        <v>1118</v>
      </c>
      <c r="EL328" s="574">
        <v>4.5999999999999996</v>
      </c>
      <c r="EM328" s="575">
        <v>3.9</v>
      </c>
      <c r="EN328" s="576">
        <f t="shared" si="857"/>
        <v>1954.9999999999998</v>
      </c>
      <c r="EO328" s="577">
        <f t="shared" si="857"/>
        <v>1041.3</v>
      </c>
      <c r="EP328" s="574">
        <v>4.4000000000000004</v>
      </c>
      <c r="EQ328" s="575">
        <v>3.9</v>
      </c>
      <c r="ER328" s="576">
        <f t="shared" si="858"/>
        <v>4826.8</v>
      </c>
      <c r="ES328" s="577">
        <f t="shared" si="858"/>
        <v>3318.9</v>
      </c>
      <c r="ET328" s="574"/>
      <c r="EU328" s="575"/>
      <c r="EV328" s="576">
        <f t="shared" si="859"/>
        <v>0</v>
      </c>
      <c r="EW328" s="577">
        <f t="shared" si="859"/>
        <v>0</v>
      </c>
      <c r="EX328" s="576">
        <f t="shared" si="860"/>
        <v>4.4558475689881734</v>
      </c>
      <c r="EY328" s="577">
        <f t="shared" si="860"/>
        <v>3.9</v>
      </c>
      <c r="EZ328" s="576">
        <f t="shared" si="861"/>
        <v>6781.8</v>
      </c>
      <c r="FA328" s="577">
        <f t="shared" si="861"/>
        <v>4360.2</v>
      </c>
      <c r="FB328" s="574">
        <v>64</v>
      </c>
      <c r="FC328" s="575">
        <v>59.9</v>
      </c>
      <c r="FD328" s="576">
        <f t="shared" si="862"/>
        <v>27200</v>
      </c>
      <c r="FE328" s="577">
        <f t="shared" si="862"/>
        <v>15993.3</v>
      </c>
      <c r="FF328" s="574">
        <v>49.2</v>
      </c>
      <c r="FG328" s="575">
        <v>45.8</v>
      </c>
      <c r="FH328" s="576">
        <f t="shared" si="863"/>
        <v>53972.4</v>
      </c>
      <c r="FI328" s="577">
        <f t="shared" si="863"/>
        <v>38975.799999999996</v>
      </c>
      <c r="FJ328" s="574"/>
      <c r="FK328" s="575"/>
      <c r="FL328" s="576">
        <f t="shared" si="864"/>
        <v>0</v>
      </c>
      <c r="FM328" s="577">
        <f t="shared" si="864"/>
        <v>0</v>
      </c>
      <c r="FN328" s="576">
        <f t="shared" si="865"/>
        <v>53.332720105124835</v>
      </c>
      <c r="FO328" s="577">
        <f t="shared" si="865"/>
        <v>49.167352415026826</v>
      </c>
      <c r="FP328" s="576">
        <f t="shared" si="866"/>
        <v>81172.399999999994</v>
      </c>
      <c r="FQ328" s="577">
        <f t="shared" si="866"/>
        <v>54969.099999999991</v>
      </c>
      <c r="FR328" s="574">
        <v>1105</v>
      </c>
      <c r="FS328" s="575">
        <v>764</v>
      </c>
      <c r="FT328" s="576">
        <f t="shared" si="867"/>
        <v>1105</v>
      </c>
      <c r="FU328" s="577">
        <f t="shared" si="867"/>
        <v>764</v>
      </c>
      <c r="FV328" s="574">
        <v>5.2</v>
      </c>
      <c r="FW328" s="575">
        <v>4.5</v>
      </c>
      <c r="FX328" s="576">
        <f t="shared" si="868"/>
        <v>5746</v>
      </c>
      <c r="FY328" s="577">
        <f t="shared" si="868"/>
        <v>3438</v>
      </c>
      <c r="FZ328" s="574">
        <v>46.8</v>
      </c>
      <c r="GA328" s="575">
        <v>39.700000000000003</v>
      </c>
      <c r="GB328" s="576">
        <f t="shared" si="869"/>
        <v>51714</v>
      </c>
      <c r="GC328" s="577">
        <f t="shared" si="869"/>
        <v>30330.800000000003</v>
      </c>
      <c r="GD328" s="576">
        <f t="shared" si="870"/>
        <v>1203</v>
      </c>
      <c r="GE328" s="577">
        <f t="shared" si="870"/>
        <v>734</v>
      </c>
      <c r="GF328" s="576">
        <f t="shared" si="870"/>
        <v>1203</v>
      </c>
      <c r="GG328" s="577">
        <f t="shared" si="870"/>
        <v>734</v>
      </c>
      <c r="GH328" s="576">
        <f t="shared" si="871"/>
        <v>6061.8</v>
      </c>
      <c r="GI328" s="577">
        <f t="shared" si="871"/>
        <v>3123.8</v>
      </c>
      <c r="GJ328" s="576">
        <f t="shared" si="872"/>
        <v>88249.7</v>
      </c>
      <c r="GK328" s="577">
        <f t="shared" si="872"/>
        <v>51235.400000000009</v>
      </c>
      <c r="GL328" s="576">
        <f t="shared" si="873"/>
        <v>1855</v>
      </c>
      <c r="GM328" s="577">
        <f t="shared" si="873"/>
        <v>1458</v>
      </c>
      <c r="GN328" s="576">
        <f t="shared" si="873"/>
        <v>1855</v>
      </c>
      <c r="GO328" s="577">
        <f t="shared" si="873"/>
        <v>1458</v>
      </c>
      <c r="GP328" s="576">
        <f t="shared" si="874"/>
        <v>8706.7999999999993</v>
      </c>
      <c r="GQ328" s="577">
        <f t="shared" si="874"/>
        <v>6166.7999999999993</v>
      </c>
      <c r="GR328" s="576">
        <f t="shared" si="875"/>
        <v>108320</v>
      </c>
      <c r="GS328" s="577">
        <f t="shared" si="875"/>
        <v>80706.5</v>
      </c>
      <c r="GT328" s="576">
        <f t="shared" si="876"/>
        <v>3058</v>
      </c>
      <c r="GU328" s="577">
        <f t="shared" si="876"/>
        <v>2192</v>
      </c>
      <c r="GV328" s="576">
        <f t="shared" si="876"/>
        <v>3058</v>
      </c>
      <c r="GW328" s="577">
        <f t="shared" si="876"/>
        <v>2192</v>
      </c>
      <c r="GX328" s="576">
        <f t="shared" si="877"/>
        <v>14768.599999999999</v>
      </c>
      <c r="GY328" s="577">
        <f t="shared" si="877"/>
        <v>9290.5999999999985</v>
      </c>
      <c r="GZ328" s="576">
        <f t="shared" si="877"/>
        <v>196569.7</v>
      </c>
      <c r="HA328" s="577">
        <f t="shared" si="877"/>
        <v>131941.90000000002</v>
      </c>
      <c r="HB328" s="576">
        <f t="shared" si="878"/>
        <v>0</v>
      </c>
      <c r="HC328" s="577">
        <f t="shared" si="878"/>
        <v>0</v>
      </c>
      <c r="HD328" s="576">
        <f t="shared" si="878"/>
        <v>0</v>
      </c>
      <c r="HE328" s="577">
        <f t="shared" si="878"/>
        <v>0</v>
      </c>
      <c r="HF328" s="576" t="str">
        <f t="shared" si="879"/>
        <v/>
      </c>
      <c r="HG328" s="577" t="str">
        <f t="shared" si="879"/>
        <v/>
      </c>
      <c r="HH328" s="576" t="str">
        <f t="shared" si="880"/>
        <v/>
      </c>
      <c r="HI328" s="577" t="str">
        <f t="shared" si="880"/>
        <v/>
      </c>
      <c r="HJ328" s="576">
        <f t="shared" si="881"/>
        <v>20514.600000000002</v>
      </c>
      <c r="HK328" s="577">
        <f t="shared" si="881"/>
        <v>12728.599999999999</v>
      </c>
      <c r="HL328" s="576">
        <f t="shared" si="882"/>
        <v>248283.7</v>
      </c>
      <c r="HM328" s="577">
        <f t="shared" si="882"/>
        <v>162272.70000000001</v>
      </c>
    </row>
    <row r="329" spans="1:221" s="26" customFormat="1" ht="15" customHeight="1">
      <c r="A329" s="594" t="s">
        <v>638</v>
      </c>
      <c r="B329" s="595" t="s">
        <v>698</v>
      </c>
      <c r="C329" s="599"/>
      <c r="D329" s="10">
        <v>227979</v>
      </c>
      <c r="E329" s="10">
        <v>8</v>
      </c>
      <c r="F329" s="574">
        <v>4359</v>
      </c>
      <c r="G329" s="575">
        <v>4705</v>
      </c>
      <c r="H329" s="574">
        <v>49</v>
      </c>
      <c r="I329" s="600">
        <v>119</v>
      </c>
      <c r="J329" s="576">
        <f t="shared" si="815"/>
        <v>4310</v>
      </c>
      <c r="K329" s="577">
        <f t="shared" si="815"/>
        <v>4586</v>
      </c>
      <c r="L329" s="574"/>
      <c r="M329" s="575"/>
      <c r="N329" s="576">
        <f t="shared" si="816"/>
        <v>4310</v>
      </c>
      <c r="O329" s="577">
        <f t="shared" si="816"/>
        <v>4586</v>
      </c>
      <c r="P329" s="576">
        <f t="shared" si="816"/>
        <v>4310</v>
      </c>
      <c r="Q329" s="577">
        <f t="shared" si="816"/>
        <v>4586</v>
      </c>
      <c r="R329" s="574">
        <v>261</v>
      </c>
      <c r="S329" s="575">
        <v>345</v>
      </c>
      <c r="T329" s="576">
        <f t="shared" si="817"/>
        <v>261</v>
      </c>
      <c r="U329" s="577">
        <f t="shared" si="817"/>
        <v>345</v>
      </c>
      <c r="V329" s="574">
        <v>268</v>
      </c>
      <c r="W329" s="575">
        <v>297</v>
      </c>
      <c r="X329" s="576">
        <f t="shared" si="818"/>
        <v>268</v>
      </c>
      <c r="Y329" s="577">
        <f t="shared" si="818"/>
        <v>297</v>
      </c>
      <c r="Z329" s="574"/>
      <c r="AA329" s="575"/>
      <c r="AB329" s="576">
        <f t="shared" si="819"/>
        <v>0</v>
      </c>
      <c r="AC329" s="577">
        <f t="shared" si="819"/>
        <v>0</v>
      </c>
      <c r="AD329" s="576">
        <f t="shared" si="820"/>
        <v>529</v>
      </c>
      <c r="AE329" s="577">
        <f t="shared" si="820"/>
        <v>642</v>
      </c>
      <c r="AF329" s="576">
        <f t="shared" si="821"/>
        <v>529</v>
      </c>
      <c r="AG329" s="577">
        <f t="shared" si="821"/>
        <v>642</v>
      </c>
      <c r="AH329" s="574">
        <v>3.8</v>
      </c>
      <c r="AI329" s="575">
        <v>4.3</v>
      </c>
      <c r="AJ329" s="576">
        <f t="shared" si="822"/>
        <v>991.8</v>
      </c>
      <c r="AK329" s="577">
        <f t="shared" si="822"/>
        <v>1483.5</v>
      </c>
      <c r="AL329" s="574">
        <v>3.5</v>
      </c>
      <c r="AM329" s="575">
        <v>3.6</v>
      </c>
      <c r="AN329" s="576">
        <f t="shared" si="823"/>
        <v>938</v>
      </c>
      <c r="AO329" s="577">
        <f t="shared" si="823"/>
        <v>1069.2</v>
      </c>
      <c r="AP329" s="574"/>
      <c r="AQ329" s="575"/>
      <c r="AR329" s="576">
        <f t="shared" si="824"/>
        <v>0</v>
      </c>
      <c r="AS329" s="577">
        <f t="shared" si="824"/>
        <v>0</v>
      </c>
      <c r="AT329" s="576">
        <f t="shared" si="825"/>
        <v>3.6480151228733457</v>
      </c>
      <c r="AU329" s="577">
        <f t="shared" si="825"/>
        <v>3.976168224299065</v>
      </c>
      <c r="AV329" s="576">
        <f t="shared" si="826"/>
        <v>1929.8</v>
      </c>
      <c r="AW329" s="577">
        <f t="shared" si="826"/>
        <v>2552.6999999999998</v>
      </c>
      <c r="AX329" s="574">
        <v>70.099999999999994</v>
      </c>
      <c r="AY329" s="575">
        <v>88.8</v>
      </c>
      <c r="AZ329" s="576">
        <f t="shared" si="827"/>
        <v>18296.099999999999</v>
      </c>
      <c r="BA329" s="577">
        <f t="shared" si="827"/>
        <v>30636</v>
      </c>
      <c r="BB329" s="574">
        <v>61</v>
      </c>
      <c r="BC329" s="575">
        <v>71</v>
      </c>
      <c r="BD329" s="576">
        <f t="shared" si="828"/>
        <v>16348</v>
      </c>
      <c r="BE329" s="577">
        <f t="shared" si="828"/>
        <v>21087</v>
      </c>
      <c r="BF329" s="574"/>
      <c r="BG329" s="575"/>
      <c r="BH329" s="576">
        <f t="shared" si="829"/>
        <v>0</v>
      </c>
      <c r="BI329" s="577">
        <f t="shared" si="829"/>
        <v>0</v>
      </c>
      <c r="BJ329" s="576">
        <f t="shared" si="830"/>
        <v>65.489792060491496</v>
      </c>
      <c r="BK329" s="577">
        <f t="shared" si="830"/>
        <v>80.565420560747668</v>
      </c>
      <c r="BL329" s="576">
        <f t="shared" si="831"/>
        <v>34644.1</v>
      </c>
      <c r="BM329" s="577">
        <f t="shared" si="831"/>
        <v>51723</v>
      </c>
      <c r="BN329" s="574">
        <v>956</v>
      </c>
      <c r="BO329" s="575">
        <v>1252</v>
      </c>
      <c r="BP329" s="576">
        <f t="shared" si="832"/>
        <v>956</v>
      </c>
      <c r="BQ329" s="577">
        <f t="shared" si="832"/>
        <v>1252</v>
      </c>
      <c r="BR329" s="574">
        <v>958</v>
      </c>
      <c r="BS329" s="575">
        <v>1251</v>
      </c>
      <c r="BT329" s="576">
        <f t="shared" si="833"/>
        <v>958</v>
      </c>
      <c r="BU329" s="577">
        <f t="shared" si="833"/>
        <v>1251</v>
      </c>
      <c r="BV329" s="574"/>
      <c r="BW329" s="575"/>
      <c r="BX329" s="576">
        <f t="shared" si="834"/>
        <v>0</v>
      </c>
      <c r="BY329" s="577">
        <f t="shared" si="834"/>
        <v>0</v>
      </c>
      <c r="BZ329" s="576">
        <f t="shared" si="835"/>
        <v>1914</v>
      </c>
      <c r="CA329" s="577">
        <f t="shared" si="835"/>
        <v>2503</v>
      </c>
      <c r="CB329" s="576">
        <f t="shared" si="836"/>
        <v>1914</v>
      </c>
      <c r="CC329" s="577">
        <f t="shared" si="836"/>
        <v>2503</v>
      </c>
      <c r="CD329" s="574">
        <v>4.5999999999999996</v>
      </c>
      <c r="CE329" s="575">
        <v>5.0999999999999996</v>
      </c>
      <c r="CF329" s="576">
        <f t="shared" si="837"/>
        <v>4397.5999999999995</v>
      </c>
      <c r="CG329" s="577">
        <f t="shared" si="837"/>
        <v>6385.2</v>
      </c>
      <c r="CH329" s="574">
        <v>4.5999999999999996</v>
      </c>
      <c r="CI329" s="575">
        <v>4.9000000000000004</v>
      </c>
      <c r="CJ329" s="576">
        <f t="shared" si="838"/>
        <v>4406.7999999999993</v>
      </c>
      <c r="CK329" s="577">
        <f t="shared" si="838"/>
        <v>6129.9000000000005</v>
      </c>
      <c r="CL329" s="574"/>
      <c r="CM329" s="575"/>
      <c r="CN329" s="576">
        <f t="shared" si="839"/>
        <v>0</v>
      </c>
      <c r="CO329" s="577">
        <f t="shared" si="839"/>
        <v>0</v>
      </c>
      <c r="CP329" s="576">
        <f t="shared" si="840"/>
        <v>4.5999999999999988</v>
      </c>
      <c r="CQ329" s="577">
        <f t="shared" si="840"/>
        <v>5.0000399520575307</v>
      </c>
      <c r="CR329" s="576">
        <f t="shared" si="841"/>
        <v>8804.3999999999978</v>
      </c>
      <c r="CS329" s="577">
        <f t="shared" si="841"/>
        <v>12515.099999999999</v>
      </c>
      <c r="CT329" s="574">
        <v>87.1</v>
      </c>
      <c r="CU329" s="575">
        <v>97.6</v>
      </c>
      <c r="CV329" s="576">
        <f t="shared" si="842"/>
        <v>83267.599999999991</v>
      </c>
      <c r="CW329" s="577">
        <f t="shared" si="842"/>
        <v>122195.2</v>
      </c>
      <c r="CX329" s="574">
        <v>84.3</v>
      </c>
      <c r="CY329" s="575">
        <v>90.4</v>
      </c>
      <c r="CZ329" s="576">
        <f t="shared" si="843"/>
        <v>80759.399999999994</v>
      </c>
      <c r="DA329" s="577">
        <f t="shared" si="843"/>
        <v>113090.40000000001</v>
      </c>
      <c r="DB329" s="574"/>
      <c r="DC329" s="575"/>
      <c r="DD329" s="576">
        <f t="shared" si="844"/>
        <v>0</v>
      </c>
      <c r="DE329" s="577">
        <f t="shared" si="844"/>
        <v>0</v>
      </c>
      <c r="DF329" s="576">
        <f t="shared" si="845"/>
        <v>85.698537095088824</v>
      </c>
      <c r="DG329" s="577">
        <f t="shared" si="845"/>
        <v>94.00143827407112</v>
      </c>
      <c r="DH329" s="576">
        <f t="shared" si="846"/>
        <v>164027</v>
      </c>
      <c r="DI329" s="577">
        <f t="shared" si="846"/>
        <v>235285.6</v>
      </c>
      <c r="DJ329" s="576">
        <f t="shared" si="847"/>
        <v>2443</v>
      </c>
      <c r="DK329" s="577">
        <f t="shared" si="847"/>
        <v>3145</v>
      </c>
      <c r="DL329" s="576">
        <f t="shared" si="847"/>
        <v>2443</v>
      </c>
      <c r="DM329" s="577">
        <f t="shared" si="847"/>
        <v>3145</v>
      </c>
      <c r="DN329" s="576">
        <f t="shared" si="848"/>
        <v>4.3938600081866541</v>
      </c>
      <c r="DO329" s="577">
        <f t="shared" si="848"/>
        <v>4.7910333863275039</v>
      </c>
      <c r="DP329" s="576">
        <f t="shared" si="849"/>
        <v>10734.199999999995</v>
      </c>
      <c r="DQ329" s="577">
        <f t="shared" si="849"/>
        <v>15067.8</v>
      </c>
      <c r="DR329" s="576">
        <f t="shared" si="850"/>
        <v>81.322595169873111</v>
      </c>
      <c r="DS329" s="577">
        <f t="shared" si="850"/>
        <v>91.258696343402221</v>
      </c>
      <c r="DT329" s="576">
        <f t="shared" si="851"/>
        <v>198671.1</v>
      </c>
      <c r="DU329" s="577">
        <f t="shared" si="851"/>
        <v>287008.59999999998</v>
      </c>
      <c r="DV329" s="574">
        <v>247</v>
      </c>
      <c r="DW329" s="575">
        <v>143</v>
      </c>
      <c r="DX329" s="576">
        <f t="shared" si="852"/>
        <v>247</v>
      </c>
      <c r="DY329" s="577">
        <f t="shared" si="852"/>
        <v>143</v>
      </c>
      <c r="DZ329" s="574">
        <v>841</v>
      </c>
      <c r="EA329" s="597">
        <v>316</v>
      </c>
      <c r="EB329" s="576">
        <f t="shared" si="853"/>
        <v>841</v>
      </c>
      <c r="EC329" s="577">
        <f t="shared" si="853"/>
        <v>316</v>
      </c>
      <c r="ED329" s="574"/>
      <c r="EE329" s="575"/>
      <c r="EF329" s="576">
        <f t="shared" si="854"/>
        <v>0</v>
      </c>
      <c r="EG329" s="577">
        <f t="shared" si="854"/>
        <v>0</v>
      </c>
      <c r="EH329" s="576">
        <f t="shared" si="855"/>
        <v>1088</v>
      </c>
      <c r="EI329" s="577">
        <f t="shared" si="855"/>
        <v>459</v>
      </c>
      <c r="EJ329" s="576">
        <f t="shared" si="856"/>
        <v>1088</v>
      </c>
      <c r="EK329" s="577">
        <f t="shared" si="856"/>
        <v>459</v>
      </c>
      <c r="EL329" s="574">
        <v>3.8</v>
      </c>
      <c r="EM329" s="575">
        <v>4.4000000000000004</v>
      </c>
      <c r="EN329" s="576">
        <f t="shared" si="857"/>
        <v>938.59999999999991</v>
      </c>
      <c r="EO329" s="577">
        <f t="shared" si="857"/>
        <v>629.20000000000005</v>
      </c>
      <c r="EP329" s="574">
        <v>3.6</v>
      </c>
      <c r="EQ329" s="575">
        <v>4.2</v>
      </c>
      <c r="ER329" s="576">
        <f t="shared" si="858"/>
        <v>3027.6</v>
      </c>
      <c r="ES329" s="577">
        <f t="shared" si="858"/>
        <v>1327.2</v>
      </c>
      <c r="ET329" s="574"/>
      <c r="EU329" s="575"/>
      <c r="EV329" s="576">
        <f t="shared" si="859"/>
        <v>0</v>
      </c>
      <c r="EW329" s="577">
        <f t="shared" si="859"/>
        <v>0</v>
      </c>
      <c r="EX329" s="576">
        <f t="shared" si="860"/>
        <v>3.6454044117647055</v>
      </c>
      <c r="EY329" s="577">
        <f t="shared" si="860"/>
        <v>4.2623093681917217</v>
      </c>
      <c r="EZ329" s="576">
        <f t="shared" si="861"/>
        <v>3966.2</v>
      </c>
      <c r="FA329" s="577">
        <f t="shared" si="861"/>
        <v>1956.4000000000003</v>
      </c>
      <c r="FB329" s="574">
        <v>66.8</v>
      </c>
      <c r="FC329" s="575">
        <v>78.3</v>
      </c>
      <c r="FD329" s="576">
        <f t="shared" si="862"/>
        <v>16499.599999999999</v>
      </c>
      <c r="FE329" s="577">
        <f t="shared" si="862"/>
        <v>11196.9</v>
      </c>
      <c r="FF329" s="574">
        <v>56.1</v>
      </c>
      <c r="FG329" s="575">
        <v>71.099999999999994</v>
      </c>
      <c r="FH329" s="576">
        <f t="shared" si="863"/>
        <v>47180.1</v>
      </c>
      <c r="FI329" s="577">
        <f t="shared" si="863"/>
        <v>22467.599999999999</v>
      </c>
      <c r="FJ329" s="574"/>
      <c r="FK329" s="575"/>
      <c r="FL329" s="576">
        <f t="shared" si="864"/>
        <v>0</v>
      </c>
      <c r="FM329" s="577">
        <f t="shared" si="864"/>
        <v>0</v>
      </c>
      <c r="FN329" s="576">
        <f t="shared" si="865"/>
        <v>58.52913602941176</v>
      </c>
      <c r="FO329" s="577">
        <f t="shared" si="865"/>
        <v>73.343137254901961</v>
      </c>
      <c r="FP329" s="576">
        <f t="shared" si="866"/>
        <v>63679.7</v>
      </c>
      <c r="FQ329" s="577">
        <f t="shared" si="866"/>
        <v>33664.5</v>
      </c>
      <c r="FR329" s="574">
        <v>779</v>
      </c>
      <c r="FS329" s="575">
        <v>982</v>
      </c>
      <c r="FT329" s="576">
        <f t="shared" si="867"/>
        <v>779</v>
      </c>
      <c r="FU329" s="577">
        <f t="shared" si="867"/>
        <v>982</v>
      </c>
      <c r="FV329" s="574">
        <v>4</v>
      </c>
      <c r="FW329" s="575">
        <v>5.3</v>
      </c>
      <c r="FX329" s="576">
        <f t="shared" si="868"/>
        <v>3116</v>
      </c>
      <c r="FY329" s="577">
        <f t="shared" si="868"/>
        <v>5204.5999999999995</v>
      </c>
      <c r="FZ329" s="574">
        <v>42.6</v>
      </c>
      <c r="GA329" s="575">
        <v>63.4</v>
      </c>
      <c r="GB329" s="576">
        <f t="shared" si="869"/>
        <v>33185.4</v>
      </c>
      <c r="GC329" s="577">
        <f t="shared" si="869"/>
        <v>62258.799999999996</v>
      </c>
      <c r="GD329" s="576">
        <f t="shared" si="870"/>
        <v>1464</v>
      </c>
      <c r="GE329" s="577">
        <f t="shared" si="870"/>
        <v>1740</v>
      </c>
      <c r="GF329" s="576">
        <f t="shared" si="870"/>
        <v>1464</v>
      </c>
      <c r="GG329" s="577">
        <f t="shared" si="870"/>
        <v>1740</v>
      </c>
      <c r="GH329" s="576">
        <f t="shared" si="871"/>
        <v>6328</v>
      </c>
      <c r="GI329" s="577">
        <f t="shared" si="871"/>
        <v>8497.9</v>
      </c>
      <c r="GJ329" s="576">
        <f t="shared" si="872"/>
        <v>118063.29999999999</v>
      </c>
      <c r="GK329" s="577">
        <f t="shared" si="872"/>
        <v>164028.1</v>
      </c>
      <c r="GL329" s="576">
        <f t="shared" si="873"/>
        <v>2067</v>
      </c>
      <c r="GM329" s="577">
        <f t="shared" si="873"/>
        <v>1864</v>
      </c>
      <c r="GN329" s="576">
        <f t="shared" si="873"/>
        <v>2067</v>
      </c>
      <c r="GO329" s="577">
        <f t="shared" si="873"/>
        <v>1864</v>
      </c>
      <c r="GP329" s="576">
        <f t="shared" si="874"/>
        <v>8372.4</v>
      </c>
      <c r="GQ329" s="577">
        <f t="shared" si="874"/>
        <v>8526.3000000000011</v>
      </c>
      <c r="GR329" s="576">
        <f t="shared" si="875"/>
        <v>144287.5</v>
      </c>
      <c r="GS329" s="577">
        <f t="shared" si="875"/>
        <v>156645.00000000003</v>
      </c>
      <c r="GT329" s="576">
        <f t="shared" si="876"/>
        <v>3531</v>
      </c>
      <c r="GU329" s="577">
        <f t="shared" si="876"/>
        <v>3604</v>
      </c>
      <c r="GV329" s="576">
        <f t="shared" si="876"/>
        <v>3531</v>
      </c>
      <c r="GW329" s="577">
        <f t="shared" si="876"/>
        <v>3604</v>
      </c>
      <c r="GX329" s="576">
        <f t="shared" si="877"/>
        <v>14700.4</v>
      </c>
      <c r="GY329" s="577">
        <f t="shared" si="877"/>
        <v>17024.2</v>
      </c>
      <c r="GZ329" s="576">
        <f t="shared" si="877"/>
        <v>262350.8</v>
      </c>
      <c r="HA329" s="577">
        <f t="shared" si="877"/>
        <v>320673.10000000003</v>
      </c>
      <c r="HB329" s="576">
        <f t="shared" si="878"/>
        <v>0</v>
      </c>
      <c r="HC329" s="577">
        <f t="shared" si="878"/>
        <v>0</v>
      </c>
      <c r="HD329" s="576">
        <f t="shared" si="878"/>
        <v>0</v>
      </c>
      <c r="HE329" s="577">
        <f t="shared" si="878"/>
        <v>0</v>
      </c>
      <c r="HF329" s="576" t="str">
        <f t="shared" si="879"/>
        <v/>
      </c>
      <c r="HG329" s="577" t="str">
        <f t="shared" si="879"/>
        <v/>
      </c>
      <c r="HH329" s="576" t="str">
        <f t="shared" si="880"/>
        <v/>
      </c>
      <c r="HI329" s="577" t="str">
        <f t="shared" si="880"/>
        <v/>
      </c>
      <c r="HJ329" s="576">
        <f t="shared" si="881"/>
        <v>17816.399999999994</v>
      </c>
      <c r="HK329" s="577">
        <f t="shared" si="881"/>
        <v>22228.799999999999</v>
      </c>
      <c r="HL329" s="576">
        <f t="shared" si="882"/>
        <v>295536.2</v>
      </c>
      <c r="HM329" s="577">
        <f t="shared" si="882"/>
        <v>382931.89999999997</v>
      </c>
    </row>
    <row r="330" spans="1:221" s="26" customFormat="1" ht="15" customHeight="1">
      <c r="A330" s="594" t="s">
        <v>638</v>
      </c>
      <c r="B330" s="595" t="s">
        <v>699</v>
      </c>
      <c r="C330" s="599"/>
      <c r="D330" s="10">
        <v>228158</v>
      </c>
      <c r="E330" s="10">
        <v>8</v>
      </c>
      <c r="F330" s="574">
        <v>829</v>
      </c>
      <c r="G330" s="575">
        <v>861</v>
      </c>
      <c r="H330" s="574">
        <v>3</v>
      </c>
      <c r="I330" s="600">
        <v>13</v>
      </c>
      <c r="J330" s="576">
        <f t="shared" si="815"/>
        <v>826</v>
      </c>
      <c r="K330" s="577">
        <f t="shared" si="815"/>
        <v>848</v>
      </c>
      <c r="L330" s="574"/>
      <c r="M330" s="575"/>
      <c r="N330" s="576">
        <f t="shared" si="816"/>
        <v>826</v>
      </c>
      <c r="O330" s="577">
        <f t="shared" si="816"/>
        <v>848</v>
      </c>
      <c r="P330" s="576">
        <f t="shared" si="816"/>
        <v>826</v>
      </c>
      <c r="Q330" s="577">
        <f t="shared" si="816"/>
        <v>848</v>
      </c>
      <c r="R330" s="574">
        <v>112</v>
      </c>
      <c r="S330" s="575">
        <v>108</v>
      </c>
      <c r="T330" s="576">
        <f t="shared" si="817"/>
        <v>112</v>
      </c>
      <c r="U330" s="577">
        <f t="shared" si="817"/>
        <v>108</v>
      </c>
      <c r="V330" s="574">
        <v>36</v>
      </c>
      <c r="W330" s="575">
        <v>21</v>
      </c>
      <c r="X330" s="576">
        <f t="shared" si="818"/>
        <v>36</v>
      </c>
      <c r="Y330" s="577">
        <f t="shared" si="818"/>
        <v>21</v>
      </c>
      <c r="Z330" s="574"/>
      <c r="AA330" s="575"/>
      <c r="AB330" s="576">
        <f t="shared" si="819"/>
        <v>0</v>
      </c>
      <c r="AC330" s="577">
        <f t="shared" si="819"/>
        <v>0</v>
      </c>
      <c r="AD330" s="576">
        <f t="shared" si="820"/>
        <v>148</v>
      </c>
      <c r="AE330" s="577">
        <f t="shared" si="820"/>
        <v>129</v>
      </c>
      <c r="AF330" s="576">
        <f t="shared" si="821"/>
        <v>148</v>
      </c>
      <c r="AG330" s="577">
        <f t="shared" si="821"/>
        <v>129</v>
      </c>
      <c r="AH330" s="574">
        <v>3.2</v>
      </c>
      <c r="AI330" s="575">
        <v>3.1</v>
      </c>
      <c r="AJ330" s="576">
        <f t="shared" si="822"/>
        <v>358.40000000000003</v>
      </c>
      <c r="AK330" s="577">
        <f t="shared" si="822"/>
        <v>334.8</v>
      </c>
      <c r="AL330" s="574">
        <v>3.1</v>
      </c>
      <c r="AM330" s="575">
        <v>2.8</v>
      </c>
      <c r="AN330" s="576">
        <f t="shared" si="823"/>
        <v>111.60000000000001</v>
      </c>
      <c r="AO330" s="577">
        <f t="shared" si="823"/>
        <v>58.8</v>
      </c>
      <c r="AP330" s="574"/>
      <c r="AQ330" s="575"/>
      <c r="AR330" s="576">
        <f t="shared" si="824"/>
        <v>0</v>
      </c>
      <c r="AS330" s="577">
        <f t="shared" si="824"/>
        <v>0</v>
      </c>
      <c r="AT330" s="576">
        <f t="shared" si="825"/>
        <v>3.1756756756756759</v>
      </c>
      <c r="AU330" s="577">
        <f t="shared" si="825"/>
        <v>3.0511627906976746</v>
      </c>
      <c r="AV330" s="576">
        <f t="shared" si="826"/>
        <v>470.00000000000006</v>
      </c>
      <c r="AW330" s="577">
        <f t="shared" si="826"/>
        <v>393.6</v>
      </c>
      <c r="AX330" s="574">
        <v>69.2</v>
      </c>
      <c r="AY330" s="575">
        <v>67</v>
      </c>
      <c r="AZ330" s="576">
        <f t="shared" si="827"/>
        <v>7750.4000000000005</v>
      </c>
      <c r="BA330" s="577">
        <f t="shared" si="827"/>
        <v>7236</v>
      </c>
      <c r="BB330" s="574">
        <v>58.3</v>
      </c>
      <c r="BC330" s="575">
        <v>57.9</v>
      </c>
      <c r="BD330" s="576">
        <f t="shared" si="828"/>
        <v>2098.7999999999997</v>
      </c>
      <c r="BE330" s="577">
        <f t="shared" si="828"/>
        <v>1215.8999999999999</v>
      </c>
      <c r="BF330" s="574"/>
      <c r="BG330" s="575"/>
      <c r="BH330" s="576">
        <f t="shared" si="829"/>
        <v>0</v>
      </c>
      <c r="BI330" s="577">
        <f t="shared" si="829"/>
        <v>0</v>
      </c>
      <c r="BJ330" s="576">
        <f t="shared" si="830"/>
        <v>66.548648648648651</v>
      </c>
      <c r="BK330" s="577">
        <f t="shared" si="830"/>
        <v>65.518604651162789</v>
      </c>
      <c r="BL330" s="576">
        <f t="shared" si="831"/>
        <v>9849.2000000000007</v>
      </c>
      <c r="BM330" s="577">
        <f t="shared" si="831"/>
        <v>8451.9</v>
      </c>
      <c r="BN330" s="574">
        <v>252</v>
      </c>
      <c r="BO330" s="575">
        <v>239</v>
      </c>
      <c r="BP330" s="576">
        <f t="shared" si="832"/>
        <v>252</v>
      </c>
      <c r="BQ330" s="577">
        <f t="shared" si="832"/>
        <v>239</v>
      </c>
      <c r="BR330" s="574">
        <v>67</v>
      </c>
      <c r="BS330" s="575">
        <v>76</v>
      </c>
      <c r="BT330" s="576">
        <f t="shared" si="833"/>
        <v>67</v>
      </c>
      <c r="BU330" s="577">
        <f t="shared" si="833"/>
        <v>76</v>
      </c>
      <c r="BV330" s="574"/>
      <c r="BW330" s="575"/>
      <c r="BX330" s="576">
        <f t="shared" si="834"/>
        <v>0</v>
      </c>
      <c r="BY330" s="577">
        <f t="shared" si="834"/>
        <v>0</v>
      </c>
      <c r="BZ330" s="576">
        <f t="shared" si="835"/>
        <v>319</v>
      </c>
      <c r="CA330" s="577">
        <f t="shared" si="835"/>
        <v>315</v>
      </c>
      <c r="CB330" s="576">
        <f t="shared" si="836"/>
        <v>319</v>
      </c>
      <c r="CC330" s="577">
        <f t="shared" si="836"/>
        <v>315</v>
      </c>
      <c r="CD330" s="574">
        <v>4.0999999999999996</v>
      </c>
      <c r="CE330" s="575">
        <v>3.8</v>
      </c>
      <c r="CF330" s="576">
        <f t="shared" si="837"/>
        <v>1033.1999999999998</v>
      </c>
      <c r="CG330" s="577">
        <f t="shared" si="837"/>
        <v>908.19999999999993</v>
      </c>
      <c r="CH330" s="574">
        <v>5.2</v>
      </c>
      <c r="CI330" s="575">
        <v>5</v>
      </c>
      <c r="CJ330" s="576">
        <f t="shared" si="838"/>
        <v>348.40000000000003</v>
      </c>
      <c r="CK330" s="577">
        <f t="shared" si="838"/>
        <v>380</v>
      </c>
      <c r="CL330" s="574"/>
      <c r="CM330" s="575"/>
      <c r="CN330" s="576">
        <f t="shared" si="839"/>
        <v>0</v>
      </c>
      <c r="CO330" s="577">
        <f t="shared" si="839"/>
        <v>0</v>
      </c>
      <c r="CP330" s="576">
        <f t="shared" si="840"/>
        <v>4.3310344827586205</v>
      </c>
      <c r="CQ330" s="577">
        <f t="shared" si="840"/>
        <v>4.0895238095238087</v>
      </c>
      <c r="CR330" s="576">
        <f t="shared" si="841"/>
        <v>1381.6</v>
      </c>
      <c r="CS330" s="577">
        <f t="shared" si="841"/>
        <v>1288.1999999999998</v>
      </c>
      <c r="CT330" s="574">
        <v>87.4</v>
      </c>
      <c r="CU330" s="575">
        <v>82.6</v>
      </c>
      <c r="CV330" s="576">
        <f t="shared" si="842"/>
        <v>22024.800000000003</v>
      </c>
      <c r="CW330" s="577">
        <f t="shared" si="842"/>
        <v>19741.399999999998</v>
      </c>
      <c r="CX330" s="574">
        <v>88.8</v>
      </c>
      <c r="CY330" s="575">
        <v>91.6</v>
      </c>
      <c r="CZ330" s="576">
        <f t="shared" si="843"/>
        <v>5949.5999999999995</v>
      </c>
      <c r="DA330" s="577">
        <f t="shared" si="843"/>
        <v>6961.5999999999995</v>
      </c>
      <c r="DB330" s="574"/>
      <c r="DC330" s="575"/>
      <c r="DD330" s="576">
        <f t="shared" si="844"/>
        <v>0</v>
      </c>
      <c r="DE330" s="577">
        <f t="shared" si="844"/>
        <v>0</v>
      </c>
      <c r="DF330" s="576">
        <f t="shared" si="845"/>
        <v>87.694043887147345</v>
      </c>
      <c r="DG330" s="577">
        <f t="shared" si="845"/>
        <v>84.771428571428558</v>
      </c>
      <c r="DH330" s="576">
        <f t="shared" si="846"/>
        <v>27974.400000000001</v>
      </c>
      <c r="DI330" s="577">
        <f t="shared" si="846"/>
        <v>26702.999999999996</v>
      </c>
      <c r="DJ330" s="576">
        <f t="shared" si="847"/>
        <v>467</v>
      </c>
      <c r="DK330" s="577">
        <f t="shared" si="847"/>
        <v>444</v>
      </c>
      <c r="DL330" s="576">
        <f t="shared" si="847"/>
        <v>467</v>
      </c>
      <c r="DM330" s="577">
        <f t="shared" si="847"/>
        <v>444</v>
      </c>
      <c r="DN330" s="576">
        <f t="shared" si="848"/>
        <v>3.9648822269807278</v>
      </c>
      <c r="DO330" s="577">
        <f t="shared" si="848"/>
        <v>3.787837837837837</v>
      </c>
      <c r="DP330" s="576">
        <f t="shared" si="849"/>
        <v>1851.6</v>
      </c>
      <c r="DQ330" s="577">
        <f t="shared" si="849"/>
        <v>1681.7999999999997</v>
      </c>
      <c r="DR330" s="576">
        <f t="shared" si="850"/>
        <v>80.992719486081384</v>
      </c>
      <c r="DS330" s="577">
        <f t="shared" si="850"/>
        <v>79.177702702702689</v>
      </c>
      <c r="DT330" s="576">
        <f t="shared" si="851"/>
        <v>37823.600000000006</v>
      </c>
      <c r="DU330" s="577">
        <f t="shared" si="851"/>
        <v>35154.899999999994</v>
      </c>
      <c r="DV330" s="574">
        <v>146</v>
      </c>
      <c r="DW330" s="575">
        <v>193</v>
      </c>
      <c r="DX330" s="576">
        <f t="shared" si="852"/>
        <v>146</v>
      </c>
      <c r="DY330" s="577">
        <f t="shared" si="852"/>
        <v>193</v>
      </c>
      <c r="DZ330" s="574">
        <v>116</v>
      </c>
      <c r="EA330" s="575">
        <v>109</v>
      </c>
      <c r="EB330" s="576">
        <f t="shared" si="853"/>
        <v>116</v>
      </c>
      <c r="EC330" s="577">
        <f t="shared" si="853"/>
        <v>109</v>
      </c>
      <c r="ED330" s="574"/>
      <c r="EE330" s="575"/>
      <c r="EF330" s="576">
        <f t="shared" si="854"/>
        <v>0</v>
      </c>
      <c r="EG330" s="577">
        <f t="shared" si="854"/>
        <v>0</v>
      </c>
      <c r="EH330" s="576">
        <f t="shared" si="855"/>
        <v>262</v>
      </c>
      <c r="EI330" s="577">
        <f t="shared" si="855"/>
        <v>302</v>
      </c>
      <c r="EJ330" s="576">
        <f t="shared" si="856"/>
        <v>262</v>
      </c>
      <c r="EK330" s="577">
        <f t="shared" si="856"/>
        <v>302</v>
      </c>
      <c r="EL330" s="574">
        <v>3.3</v>
      </c>
      <c r="EM330" s="575">
        <v>3.2</v>
      </c>
      <c r="EN330" s="576">
        <f t="shared" si="857"/>
        <v>481.79999999999995</v>
      </c>
      <c r="EO330" s="577">
        <f t="shared" si="857"/>
        <v>617.6</v>
      </c>
      <c r="EP330" s="574">
        <v>3.6</v>
      </c>
      <c r="EQ330" s="575">
        <v>3.5</v>
      </c>
      <c r="ER330" s="576">
        <f t="shared" si="858"/>
        <v>417.6</v>
      </c>
      <c r="ES330" s="577">
        <f t="shared" si="858"/>
        <v>381.5</v>
      </c>
      <c r="ET330" s="574"/>
      <c r="EU330" s="575"/>
      <c r="EV330" s="576">
        <f t="shared" si="859"/>
        <v>0</v>
      </c>
      <c r="EW330" s="577">
        <f t="shared" si="859"/>
        <v>0</v>
      </c>
      <c r="EX330" s="576">
        <f t="shared" si="860"/>
        <v>3.4328244274809161</v>
      </c>
      <c r="EY330" s="577">
        <f t="shared" si="860"/>
        <v>3.3082781456953643</v>
      </c>
      <c r="EZ330" s="576">
        <f t="shared" si="861"/>
        <v>899.4</v>
      </c>
      <c r="FA330" s="577">
        <f t="shared" si="861"/>
        <v>999.1</v>
      </c>
      <c r="FB330" s="574">
        <v>68.599999999999994</v>
      </c>
      <c r="FC330" s="575">
        <v>66.3</v>
      </c>
      <c r="FD330" s="576">
        <f t="shared" si="862"/>
        <v>10015.599999999999</v>
      </c>
      <c r="FE330" s="577">
        <f t="shared" si="862"/>
        <v>12795.9</v>
      </c>
      <c r="FF330" s="574">
        <v>60.3</v>
      </c>
      <c r="FG330" s="575">
        <v>56.7</v>
      </c>
      <c r="FH330" s="576">
        <f t="shared" si="863"/>
        <v>6994.7999999999993</v>
      </c>
      <c r="FI330" s="577">
        <f t="shared" si="863"/>
        <v>6180.3</v>
      </c>
      <c r="FJ330" s="574"/>
      <c r="FK330" s="575"/>
      <c r="FL330" s="576">
        <f t="shared" si="864"/>
        <v>0</v>
      </c>
      <c r="FM330" s="577">
        <f t="shared" si="864"/>
        <v>0</v>
      </c>
      <c r="FN330" s="576">
        <f t="shared" si="865"/>
        <v>64.92519083969465</v>
      </c>
      <c r="FO330" s="577">
        <f t="shared" si="865"/>
        <v>62.835099337748346</v>
      </c>
      <c r="FP330" s="576">
        <f t="shared" si="866"/>
        <v>17010.399999999998</v>
      </c>
      <c r="FQ330" s="577">
        <f t="shared" si="866"/>
        <v>18976.2</v>
      </c>
      <c r="FR330" s="574">
        <v>97</v>
      </c>
      <c r="FS330" s="575">
        <v>102</v>
      </c>
      <c r="FT330" s="576">
        <f t="shared" si="867"/>
        <v>97</v>
      </c>
      <c r="FU330" s="577">
        <f t="shared" si="867"/>
        <v>102</v>
      </c>
      <c r="FV330" s="574">
        <v>5.3</v>
      </c>
      <c r="FW330" s="575">
        <v>4.5999999999999996</v>
      </c>
      <c r="FX330" s="576">
        <f t="shared" si="868"/>
        <v>514.1</v>
      </c>
      <c r="FY330" s="577">
        <f t="shared" si="868"/>
        <v>469.2</v>
      </c>
      <c r="FZ330" s="574">
        <v>61.3</v>
      </c>
      <c r="GA330" s="575">
        <v>52</v>
      </c>
      <c r="GB330" s="576">
        <f t="shared" si="869"/>
        <v>5946.0999999999995</v>
      </c>
      <c r="GC330" s="577">
        <f t="shared" si="869"/>
        <v>5304</v>
      </c>
      <c r="GD330" s="576">
        <f t="shared" si="870"/>
        <v>510</v>
      </c>
      <c r="GE330" s="577">
        <f t="shared" si="870"/>
        <v>540</v>
      </c>
      <c r="GF330" s="576">
        <f t="shared" si="870"/>
        <v>510</v>
      </c>
      <c r="GG330" s="577">
        <f t="shared" si="870"/>
        <v>540</v>
      </c>
      <c r="GH330" s="576">
        <f t="shared" si="871"/>
        <v>1873.3999999999999</v>
      </c>
      <c r="GI330" s="577">
        <f t="shared" si="871"/>
        <v>1860.6</v>
      </c>
      <c r="GJ330" s="576">
        <f t="shared" si="872"/>
        <v>39790.800000000003</v>
      </c>
      <c r="GK330" s="577">
        <f t="shared" si="872"/>
        <v>39773.299999999996</v>
      </c>
      <c r="GL330" s="576">
        <f t="shared" si="873"/>
        <v>219</v>
      </c>
      <c r="GM330" s="577">
        <f t="shared" si="873"/>
        <v>206</v>
      </c>
      <c r="GN330" s="576">
        <f t="shared" si="873"/>
        <v>219</v>
      </c>
      <c r="GO330" s="577">
        <f t="shared" si="873"/>
        <v>206</v>
      </c>
      <c r="GP330" s="576">
        <f t="shared" si="874"/>
        <v>877.60000000000014</v>
      </c>
      <c r="GQ330" s="577">
        <f t="shared" si="874"/>
        <v>820.3</v>
      </c>
      <c r="GR330" s="576">
        <f t="shared" si="875"/>
        <v>15043.199999999999</v>
      </c>
      <c r="GS330" s="577">
        <f t="shared" si="875"/>
        <v>14357.8</v>
      </c>
      <c r="GT330" s="576">
        <f t="shared" si="876"/>
        <v>729</v>
      </c>
      <c r="GU330" s="577">
        <f t="shared" si="876"/>
        <v>746</v>
      </c>
      <c r="GV330" s="576">
        <f t="shared" si="876"/>
        <v>729</v>
      </c>
      <c r="GW330" s="577">
        <f t="shared" si="876"/>
        <v>746</v>
      </c>
      <c r="GX330" s="576">
        <f t="shared" si="877"/>
        <v>2751</v>
      </c>
      <c r="GY330" s="577">
        <f t="shared" si="877"/>
        <v>2680.8999999999996</v>
      </c>
      <c r="GZ330" s="576">
        <f t="shared" si="877"/>
        <v>54834</v>
      </c>
      <c r="HA330" s="577">
        <f t="shared" si="877"/>
        <v>54131.099999999991</v>
      </c>
      <c r="HB330" s="576">
        <f t="shared" si="878"/>
        <v>0</v>
      </c>
      <c r="HC330" s="577">
        <f t="shared" si="878"/>
        <v>0</v>
      </c>
      <c r="HD330" s="576">
        <f t="shared" si="878"/>
        <v>0</v>
      </c>
      <c r="HE330" s="577">
        <f t="shared" si="878"/>
        <v>0</v>
      </c>
      <c r="HF330" s="576" t="str">
        <f t="shared" si="879"/>
        <v/>
      </c>
      <c r="HG330" s="577" t="str">
        <f t="shared" si="879"/>
        <v/>
      </c>
      <c r="HH330" s="576" t="str">
        <f t="shared" si="880"/>
        <v/>
      </c>
      <c r="HI330" s="577" t="str">
        <f t="shared" si="880"/>
        <v/>
      </c>
      <c r="HJ330" s="576">
        <f t="shared" si="881"/>
        <v>3265.1</v>
      </c>
      <c r="HK330" s="577">
        <f t="shared" si="881"/>
        <v>3150.0999999999995</v>
      </c>
      <c r="HL330" s="576">
        <f t="shared" si="882"/>
        <v>60780.1</v>
      </c>
      <c r="HM330" s="577">
        <f t="shared" si="882"/>
        <v>59435.099999999991</v>
      </c>
    </row>
    <row r="331" spans="1:221" s="26" customFormat="1" ht="15" customHeight="1">
      <c r="A331" s="594" t="s">
        <v>638</v>
      </c>
      <c r="B331" s="595" t="s">
        <v>700</v>
      </c>
      <c r="C331" s="599"/>
      <c r="D331" s="10">
        <v>227854</v>
      </c>
      <c r="E331" s="10">
        <v>8</v>
      </c>
      <c r="F331" s="574">
        <v>1144</v>
      </c>
      <c r="G331" s="575">
        <v>1194</v>
      </c>
      <c r="H331" s="574">
        <v>79</v>
      </c>
      <c r="I331" s="575">
        <v>74</v>
      </c>
      <c r="J331" s="576">
        <f t="shared" si="815"/>
        <v>1065</v>
      </c>
      <c r="K331" s="577">
        <f t="shared" si="815"/>
        <v>1120</v>
      </c>
      <c r="L331" s="574"/>
      <c r="M331" s="575"/>
      <c r="N331" s="576">
        <f t="shared" si="816"/>
        <v>1065</v>
      </c>
      <c r="O331" s="577">
        <f t="shared" si="816"/>
        <v>1120</v>
      </c>
      <c r="P331" s="576">
        <f t="shared" si="816"/>
        <v>1065</v>
      </c>
      <c r="Q331" s="577">
        <f t="shared" si="816"/>
        <v>1120</v>
      </c>
      <c r="R331" s="574">
        <v>29</v>
      </c>
      <c r="S331" s="575">
        <v>16</v>
      </c>
      <c r="T331" s="576">
        <f t="shared" si="817"/>
        <v>29</v>
      </c>
      <c r="U331" s="577">
        <f t="shared" si="817"/>
        <v>16</v>
      </c>
      <c r="V331" s="574">
        <v>25</v>
      </c>
      <c r="W331" s="575">
        <v>23</v>
      </c>
      <c r="X331" s="576">
        <f t="shared" si="818"/>
        <v>25</v>
      </c>
      <c r="Y331" s="577">
        <f t="shared" si="818"/>
        <v>23</v>
      </c>
      <c r="Z331" s="574"/>
      <c r="AA331" s="575"/>
      <c r="AB331" s="576">
        <f t="shared" si="819"/>
        <v>0</v>
      </c>
      <c r="AC331" s="577">
        <f t="shared" si="819"/>
        <v>0</v>
      </c>
      <c r="AD331" s="576">
        <f t="shared" si="820"/>
        <v>54</v>
      </c>
      <c r="AE331" s="577">
        <f t="shared" si="820"/>
        <v>39</v>
      </c>
      <c r="AF331" s="576">
        <f t="shared" si="821"/>
        <v>54</v>
      </c>
      <c r="AG331" s="577">
        <f t="shared" si="821"/>
        <v>39</v>
      </c>
      <c r="AH331" s="574">
        <v>3.6</v>
      </c>
      <c r="AI331" s="575">
        <v>2.6</v>
      </c>
      <c r="AJ331" s="576">
        <f t="shared" si="822"/>
        <v>104.4</v>
      </c>
      <c r="AK331" s="577">
        <f t="shared" si="822"/>
        <v>41.6</v>
      </c>
      <c r="AL331" s="574">
        <v>3.2</v>
      </c>
      <c r="AM331" s="575">
        <v>3.3</v>
      </c>
      <c r="AN331" s="576">
        <f t="shared" si="823"/>
        <v>80</v>
      </c>
      <c r="AO331" s="577">
        <f t="shared" si="823"/>
        <v>75.899999999999991</v>
      </c>
      <c r="AP331" s="574"/>
      <c r="AQ331" s="575"/>
      <c r="AR331" s="576">
        <f t="shared" si="824"/>
        <v>0</v>
      </c>
      <c r="AS331" s="577">
        <f t="shared" si="824"/>
        <v>0</v>
      </c>
      <c r="AT331" s="576">
        <f t="shared" si="825"/>
        <v>3.414814814814815</v>
      </c>
      <c r="AU331" s="577">
        <f t="shared" si="825"/>
        <v>3.0128205128205128</v>
      </c>
      <c r="AV331" s="576">
        <f t="shared" si="826"/>
        <v>184.4</v>
      </c>
      <c r="AW331" s="577">
        <f t="shared" si="826"/>
        <v>117.5</v>
      </c>
      <c r="AX331" s="574">
        <v>71.400000000000006</v>
      </c>
      <c r="AY331" s="575">
        <v>69</v>
      </c>
      <c r="AZ331" s="576">
        <f t="shared" si="827"/>
        <v>2070.6000000000004</v>
      </c>
      <c r="BA331" s="577">
        <f t="shared" si="827"/>
        <v>1104</v>
      </c>
      <c r="BB331" s="574">
        <v>55.6</v>
      </c>
      <c r="BC331" s="575">
        <v>50</v>
      </c>
      <c r="BD331" s="576">
        <f t="shared" si="828"/>
        <v>1390</v>
      </c>
      <c r="BE331" s="577">
        <f t="shared" si="828"/>
        <v>1150</v>
      </c>
      <c r="BF331" s="574"/>
      <c r="BG331" s="575"/>
      <c r="BH331" s="576">
        <f t="shared" si="829"/>
        <v>0</v>
      </c>
      <c r="BI331" s="577">
        <f t="shared" si="829"/>
        <v>0</v>
      </c>
      <c r="BJ331" s="576">
        <f t="shared" si="830"/>
        <v>64.085185185185196</v>
      </c>
      <c r="BK331" s="577">
        <f t="shared" si="830"/>
        <v>57.794871794871796</v>
      </c>
      <c r="BL331" s="576">
        <f t="shared" si="831"/>
        <v>3460.6000000000004</v>
      </c>
      <c r="BM331" s="577">
        <f t="shared" si="831"/>
        <v>2254</v>
      </c>
      <c r="BN331" s="574">
        <v>155</v>
      </c>
      <c r="BO331" s="575">
        <v>153</v>
      </c>
      <c r="BP331" s="576">
        <f t="shared" si="832"/>
        <v>155</v>
      </c>
      <c r="BQ331" s="577">
        <f t="shared" si="832"/>
        <v>153</v>
      </c>
      <c r="BR331" s="574">
        <v>149</v>
      </c>
      <c r="BS331" s="575">
        <v>179</v>
      </c>
      <c r="BT331" s="576">
        <f t="shared" si="833"/>
        <v>149</v>
      </c>
      <c r="BU331" s="577">
        <f t="shared" si="833"/>
        <v>179</v>
      </c>
      <c r="BV331" s="574"/>
      <c r="BW331" s="575"/>
      <c r="BX331" s="576">
        <f t="shared" si="834"/>
        <v>0</v>
      </c>
      <c r="BY331" s="577">
        <f t="shared" si="834"/>
        <v>0</v>
      </c>
      <c r="BZ331" s="576">
        <f t="shared" si="835"/>
        <v>304</v>
      </c>
      <c r="CA331" s="577">
        <f t="shared" si="835"/>
        <v>332</v>
      </c>
      <c r="CB331" s="576">
        <f t="shared" si="836"/>
        <v>304</v>
      </c>
      <c r="CC331" s="577">
        <f t="shared" si="836"/>
        <v>332</v>
      </c>
      <c r="CD331" s="574">
        <v>4.9000000000000004</v>
      </c>
      <c r="CE331" s="575">
        <v>4.2</v>
      </c>
      <c r="CF331" s="576">
        <f t="shared" si="837"/>
        <v>759.5</v>
      </c>
      <c r="CG331" s="577">
        <f t="shared" si="837"/>
        <v>642.6</v>
      </c>
      <c r="CH331" s="574">
        <v>4.5999999999999996</v>
      </c>
      <c r="CI331" s="575">
        <v>4.3</v>
      </c>
      <c r="CJ331" s="576">
        <f t="shared" si="838"/>
        <v>685.4</v>
      </c>
      <c r="CK331" s="577">
        <f t="shared" si="838"/>
        <v>769.69999999999993</v>
      </c>
      <c r="CL331" s="574"/>
      <c r="CM331" s="575"/>
      <c r="CN331" s="576">
        <f t="shared" si="839"/>
        <v>0</v>
      </c>
      <c r="CO331" s="577">
        <f t="shared" si="839"/>
        <v>0</v>
      </c>
      <c r="CP331" s="576">
        <f t="shared" si="840"/>
        <v>4.7529605263157899</v>
      </c>
      <c r="CQ331" s="577">
        <f t="shared" si="840"/>
        <v>4.2539156626506021</v>
      </c>
      <c r="CR331" s="576">
        <f t="shared" si="841"/>
        <v>1444.9</v>
      </c>
      <c r="CS331" s="577">
        <f t="shared" si="841"/>
        <v>1412.3</v>
      </c>
      <c r="CT331" s="574">
        <v>81.400000000000006</v>
      </c>
      <c r="CU331" s="575">
        <v>73.400000000000006</v>
      </c>
      <c r="CV331" s="576">
        <f t="shared" si="842"/>
        <v>12617</v>
      </c>
      <c r="CW331" s="577">
        <f t="shared" si="842"/>
        <v>11230.2</v>
      </c>
      <c r="CX331" s="574">
        <v>73</v>
      </c>
      <c r="CY331" s="575">
        <v>71.7</v>
      </c>
      <c r="CZ331" s="576">
        <f t="shared" si="843"/>
        <v>10877</v>
      </c>
      <c r="DA331" s="577">
        <f t="shared" si="843"/>
        <v>12834.300000000001</v>
      </c>
      <c r="DB331" s="574"/>
      <c r="DC331" s="575"/>
      <c r="DD331" s="576">
        <f t="shared" si="844"/>
        <v>0</v>
      </c>
      <c r="DE331" s="577">
        <f t="shared" si="844"/>
        <v>0</v>
      </c>
      <c r="DF331" s="576">
        <f t="shared" si="845"/>
        <v>77.28289473684211</v>
      </c>
      <c r="DG331" s="577">
        <f t="shared" si="845"/>
        <v>72.483433734939766</v>
      </c>
      <c r="DH331" s="576">
        <f t="shared" si="846"/>
        <v>23494</v>
      </c>
      <c r="DI331" s="577">
        <f t="shared" si="846"/>
        <v>24064.500000000004</v>
      </c>
      <c r="DJ331" s="576">
        <f t="shared" si="847"/>
        <v>358</v>
      </c>
      <c r="DK331" s="577">
        <f t="shared" si="847"/>
        <v>371</v>
      </c>
      <c r="DL331" s="576">
        <f t="shared" si="847"/>
        <v>358</v>
      </c>
      <c r="DM331" s="577">
        <f t="shared" si="847"/>
        <v>371</v>
      </c>
      <c r="DN331" s="576">
        <f t="shared" si="848"/>
        <v>4.5511173184357547</v>
      </c>
      <c r="DO331" s="577">
        <f t="shared" si="848"/>
        <v>4.1234501347708896</v>
      </c>
      <c r="DP331" s="576">
        <f t="shared" si="849"/>
        <v>1629.3000000000002</v>
      </c>
      <c r="DQ331" s="577">
        <f t="shared" si="849"/>
        <v>1529.8</v>
      </c>
      <c r="DR331" s="576">
        <f t="shared" si="850"/>
        <v>75.292178770949718</v>
      </c>
      <c r="DS331" s="577">
        <f t="shared" si="850"/>
        <v>70.939353099730468</v>
      </c>
      <c r="DT331" s="576">
        <f t="shared" si="851"/>
        <v>26954.6</v>
      </c>
      <c r="DU331" s="577">
        <f t="shared" si="851"/>
        <v>26318.500000000004</v>
      </c>
      <c r="DV331" s="574">
        <v>114</v>
      </c>
      <c r="DW331" s="575">
        <v>82</v>
      </c>
      <c r="DX331" s="576">
        <f t="shared" si="852"/>
        <v>114</v>
      </c>
      <c r="DY331" s="577">
        <f t="shared" si="852"/>
        <v>82</v>
      </c>
      <c r="DZ331" s="574">
        <v>330</v>
      </c>
      <c r="EA331" s="575">
        <v>330</v>
      </c>
      <c r="EB331" s="576">
        <f t="shared" si="853"/>
        <v>330</v>
      </c>
      <c r="EC331" s="577">
        <f t="shared" si="853"/>
        <v>330</v>
      </c>
      <c r="ED331" s="574"/>
      <c r="EE331" s="575"/>
      <c r="EF331" s="576">
        <f t="shared" si="854"/>
        <v>0</v>
      </c>
      <c r="EG331" s="577">
        <f t="shared" si="854"/>
        <v>0</v>
      </c>
      <c r="EH331" s="576">
        <f t="shared" si="855"/>
        <v>444</v>
      </c>
      <c r="EI331" s="577">
        <f t="shared" si="855"/>
        <v>412</v>
      </c>
      <c r="EJ331" s="576">
        <f t="shared" si="856"/>
        <v>444</v>
      </c>
      <c r="EK331" s="577">
        <f t="shared" si="856"/>
        <v>412</v>
      </c>
      <c r="EL331" s="574">
        <v>3.8</v>
      </c>
      <c r="EM331" s="575">
        <v>3.7</v>
      </c>
      <c r="EN331" s="576">
        <f t="shared" si="857"/>
        <v>433.2</v>
      </c>
      <c r="EO331" s="577">
        <f t="shared" si="857"/>
        <v>303.40000000000003</v>
      </c>
      <c r="EP331" s="574">
        <v>3.8</v>
      </c>
      <c r="EQ331" s="575">
        <v>3.6</v>
      </c>
      <c r="ER331" s="576">
        <f t="shared" si="858"/>
        <v>1254</v>
      </c>
      <c r="ES331" s="577">
        <f t="shared" si="858"/>
        <v>1188</v>
      </c>
      <c r="ET331" s="574"/>
      <c r="EU331" s="575"/>
      <c r="EV331" s="576">
        <f t="shared" si="859"/>
        <v>0</v>
      </c>
      <c r="EW331" s="577">
        <f t="shared" si="859"/>
        <v>0</v>
      </c>
      <c r="EX331" s="576">
        <f t="shared" si="860"/>
        <v>3.8000000000000003</v>
      </c>
      <c r="EY331" s="577">
        <f t="shared" si="860"/>
        <v>3.6199029126213595</v>
      </c>
      <c r="EZ331" s="576">
        <f t="shared" si="861"/>
        <v>1687.2</v>
      </c>
      <c r="FA331" s="577">
        <f t="shared" si="861"/>
        <v>1491.4</v>
      </c>
      <c r="FB331" s="574">
        <v>62.6</v>
      </c>
      <c r="FC331" s="575">
        <v>56.4</v>
      </c>
      <c r="FD331" s="576">
        <f t="shared" si="862"/>
        <v>7136.4000000000005</v>
      </c>
      <c r="FE331" s="577">
        <f t="shared" si="862"/>
        <v>4624.8</v>
      </c>
      <c r="FF331" s="574">
        <v>53</v>
      </c>
      <c r="FG331" s="575">
        <v>49.2</v>
      </c>
      <c r="FH331" s="576">
        <f t="shared" si="863"/>
        <v>17490</v>
      </c>
      <c r="FI331" s="577">
        <f t="shared" si="863"/>
        <v>16236.000000000002</v>
      </c>
      <c r="FJ331" s="574"/>
      <c r="FK331" s="575"/>
      <c r="FL331" s="576">
        <f t="shared" si="864"/>
        <v>0</v>
      </c>
      <c r="FM331" s="577">
        <f t="shared" si="864"/>
        <v>0</v>
      </c>
      <c r="FN331" s="576">
        <f t="shared" si="865"/>
        <v>55.464864864864872</v>
      </c>
      <c r="FO331" s="577">
        <f t="shared" si="865"/>
        <v>50.633009708737873</v>
      </c>
      <c r="FP331" s="576">
        <f t="shared" si="866"/>
        <v>24626.400000000001</v>
      </c>
      <c r="FQ331" s="577">
        <f t="shared" si="866"/>
        <v>20860.800000000003</v>
      </c>
      <c r="FR331" s="574">
        <v>263</v>
      </c>
      <c r="FS331" s="575">
        <v>337</v>
      </c>
      <c r="FT331" s="576">
        <f t="shared" si="867"/>
        <v>263</v>
      </c>
      <c r="FU331" s="577">
        <f t="shared" si="867"/>
        <v>337</v>
      </c>
      <c r="FV331" s="574">
        <v>4.3</v>
      </c>
      <c r="FW331" s="575">
        <v>3.2</v>
      </c>
      <c r="FX331" s="576">
        <f t="shared" si="868"/>
        <v>1130.8999999999999</v>
      </c>
      <c r="FY331" s="577">
        <f t="shared" si="868"/>
        <v>1078.4000000000001</v>
      </c>
      <c r="FZ331" s="574">
        <v>45.2</v>
      </c>
      <c r="GA331" s="575">
        <v>34.200000000000003</v>
      </c>
      <c r="GB331" s="576">
        <f t="shared" si="869"/>
        <v>11887.6</v>
      </c>
      <c r="GC331" s="577">
        <f t="shared" si="869"/>
        <v>11525.400000000001</v>
      </c>
      <c r="GD331" s="576">
        <f t="shared" si="870"/>
        <v>298</v>
      </c>
      <c r="GE331" s="577">
        <f t="shared" si="870"/>
        <v>251</v>
      </c>
      <c r="GF331" s="576">
        <f t="shared" si="870"/>
        <v>298</v>
      </c>
      <c r="GG331" s="577">
        <f t="shared" si="870"/>
        <v>251</v>
      </c>
      <c r="GH331" s="576">
        <f t="shared" si="871"/>
        <v>1297.0999999999999</v>
      </c>
      <c r="GI331" s="577">
        <f t="shared" si="871"/>
        <v>987.60000000000014</v>
      </c>
      <c r="GJ331" s="576">
        <f t="shared" si="872"/>
        <v>21824</v>
      </c>
      <c r="GK331" s="577">
        <f t="shared" si="872"/>
        <v>16959</v>
      </c>
      <c r="GL331" s="576">
        <f t="shared" si="873"/>
        <v>504</v>
      </c>
      <c r="GM331" s="577">
        <f t="shared" si="873"/>
        <v>532</v>
      </c>
      <c r="GN331" s="576">
        <f t="shared" si="873"/>
        <v>504</v>
      </c>
      <c r="GO331" s="577">
        <f t="shared" si="873"/>
        <v>532</v>
      </c>
      <c r="GP331" s="576">
        <f t="shared" si="874"/>
        <v>2019.4</v>
      </c>
      <c r="GQ331" s="577">
        <f t="shared" si="874"/>
        <v>2033.6</v>
      </c>
      <c r="GR331" s="576">
        <f t="shared" si="875"/>
        <v>29757</v>
      </c>
      <c r="GS331" s="577">
        <f t="shared" si="875"/>
        <v>30220.300000000003</v>
      </c>
      <c r="GT331" s="576">
        <f t="shared" si="876"/>
        <v>802</v>
      </c>
      <c r="GU331" s="577">
        <f t="shared" si="876"/>
        <v>783</v>
      </c>
      <c r="GV331" s="576">
        <f t="shared" si="876"/>
        <v>802</v>
      </c>
      <c r="GW331" s="577">
        <f t="shared" si="876"/>
        <v>783</v>
      </c>
      <c r="GX331" s="576">
        <f t="shared" si="877"/>
        <v>3316.5</v>
      </c>
      <c r="GY331" s="577">
        <f t="shared" si="877"/>
        <v>3021.2</v>
      </c>
      <c r="GZ331" s="576">
        <f t="shared" si="877"/>
        <v>51581</v>
      </c>
      <c r="HA331" s="577">
        <f t="shared" si="877"/>
        <v>47179.3</v>
      </c>
      <c r="HB331" s="576">
        <f t="shared" si="878"/>
        <v>0</v>
      </c>
      <c r="HC331" s="577">
        <f t="shared" si="878"/>
        <v>0</v>
      </c>
      <c r="HD331" s="576">
        <f t="shared" si="878"/>
        <v>0</v>
      </c>
      <c r="HE331" s="577">
        <f t="shared" si="878"/>
        <v>0</v>
      </c>
      <c r="HF331" s="576" t="str">
        <f t="shared" si="879"/>
        <v/>
      </c>
      <c r="HG331" s="577" t="str">
        <f t="shared" si="879"/>
        <v/>
      </c>
      <c r="HH331" s="576" t="str">
        <f t="shared" si="880"/>
        <v/>
      </c>
      <c r="HI331" s="577" t="str">
        <f t="shared" si="880"/>
        <v/>
      </c>
      <c r="HJ331" s="576">
        <f t="shared" si="881"/>
        <v>4447.3999999999996</v>
      </c>
      <c r="HK331" s="577">
        <f t="shared" si="881"/>
        <v>4099.6000000000004</v>
      </c>
      <c r="HL331" s="576">
        <f t="shared" si="882"/>
        <v>63468.6</v>
      </c>
      <c r="HM331" s="577">
        <f t="shared" si="882"/>
        <v>58704.700000000004</v>
      </c>
    </row>
    <row r="332" spans="1:221" s="26" customFormat="1" ht="15" customHeight="1">
      <c r="A332" s="594" t="s">
        <v>638</v>
      </c>
      <c r="B332" s="595" t="s">
        <v>701</v>
      </c>
      <c r="C332" s="599"/>
      <c r="D332" s="10">
        <v>228547</v>
      </c>
      <c r="E332" s="10">
        <v>8</v>
      </c>
      <c r="F332" s="574">
        <v>5434</v>
      </c>
      <c r="G332" s="575">
        <v>5590</v>
      </c>
      <c r="H332" s="574">
        <v>74</v>
      </c>
      <c r="I332" s="575">
        <v>75</v>
      </c>
      <c r="J332" s="576">
        <f t="shared" si="815"/>
        <v>5360</v>
      </c>
      <c r="K332" s="577">
        <f t="shared" si="815"/>
        <v>5515</v>
      </c>
      <c r="L332" s="574"/>
      <c r="M332" s="575"/>
      <c r="N332" s="576">
        <f t="shared" si="816"/>
        <v>5360</v>
      </c>
      <c r="O332" s="577">
        <f t="shared" si="816"/>
        <v>5515</v>
      </c>
      <c r="P332" s="576">
        <f t="shared" si="816"/>
        <v>5360</v>
      </c>
      <c r="Q332" s="577">
        <f t="shared" si="816"/>
        <v>5515</v>
      </c>
      <c r="R332" s="574">
        <v>223</v>
      </c>
      <c r="S332" s="575">
        <v>322</v>
      </c>
      <c r="T332" s="576">
        <f t="shared" si="817"/>
        <v>223</v>
      </c>
      <c r="U332" s="577">
        <f t="shared" si="817"/>
        <v>322</v>
      </c>
      <c r="V332" s="574">
        <v>251</v>
      </c>
      <c r="W332" s="575">
        <v>328</v>
      </c>
      <c r="X332" s="576">
        <f t="shared" si="818"/>
        <v>251</v>
      </c>
      <c r="Y332" s="577">
        <f t="shared" si="818"/>
        <v>328</v>
      </c>
      <c r="Z332" s="574"/>
      <c r="AA332" s="575"/>
      <c r="AB332" s="576">
        <f t="shared" si="819"/>
        <v>0</v>
      </c>
      <c r="AC332" s="577">
        <f t="shared" si="819"/>
        <v>0</v>
      </c>
      <c r="AD332" s="576">
        <f t="shared" si="820"/>
        <v>474</v>
      </c>
      <c r="AE332" s="577">
        <f t="shared" si="820"/>
        <v>650</v>
      </c>
      <c r="AF332" s="576">
        <f t="shared" si="821"/>
        <v>474</v>
      </c>
      <c r="AG332" s="577">
        <f t="shared" si="821"/>
        <v>650</v>
      </c>
      <c r="AH332" s="574">
        <v>3.3</v>
      </c>
      <c r="AI332" s="575">
        <v>3.9</v>
      </c>
      <c r="AJ332" s="576">
        <f t="shared" si="822"/>
        <v>735.9</v>
      </c>
      <c r="AK332" s="577">
        <f t="shared" si="822"/>
        <v>1255.8</v>
      </c>
      <c r="AL332" s="574">
        <v>3.8</v>
      </c>
      <c r="AM332" s="575">
        <v>3.7</v>
      </c>
      <c r="AN332" s="576">
        <f t="shared" si="823"/>
        <v>953.8</v>
      </c>
      <c r="AO332" s="577">
        <f t="shared" si="823"/>
        <v>1213.6000000000001</v>
      </c>
      <c r="AP332" s="574"/>
      <c r="AQ332" s="575"/>
      <c r="AR332" s="576">
        <f t="shared" si="824"/>
        <v>0</v>
      </c>
      <c r="AS332" s="577">
        <f t="shared" si="824"/>
        <v>0</v>
      </c>
      <c r="AT332" s="576">
        <f t="shared" si="825"/>
        <v>3.5647679324894512</v>
      </c>
      <c r="AU332" s="577">
        <f t="shared" si="825"/>
        <v>3.7990769230769232</v>
      </c>
      <c r="AV332" s="576">
        <f t="shared" si="826"/>
        <v>1689.6999999999998</v>
      </c>
      <c r="AW332" s="577">
        <f t="shared" si="826"/>
        <v>2469.4</v>
      </c>
      <c r="AX332" s="574">
        <v>61.9</v>
      </c>
      <c r="AY332" s="575">
        <v>78.3</v>
      </c>
      <c r="AZ332" s="576">
        <f t="shared" si="827"/>
        <v>13803.699999999999</v>
      </c>
      <c r="BA332" s="577">
        <f t="shared" si="827"/>
        <v>25212.6</v>
      </c>
      <c r="BB332" s="574">
        <v>63.2</v>
      </c>
      <c r="BC332" s="575">
        <v>66.400000000000006</v>
      </c>
      <c r="BD332" s="576">
        <f t="shared" si="828"/>
        <v>15863.2</v>
      </c>
      <c r="BE332" s="577">
        <f t="shared" si="828"/>
        <v>21779.200000000001</v>
      </c>
      <c r="BF332" s="574"/>
      <c r="BG332" s="575"/>
      <c r="BH332" s="576">
        <f t="shared" si="829"/>
        <v>0</v>
      </c>
      <c r="BI332" s="577">
        <f t="shared" si="829"/>
        <v>0</v>
      </c>
      <c r="BJ332" s="576">
        <f t="shared" si="830"/>
        <v>62.58839662447258</v>
      </c>
      <c r="BK332" s="577">
        <f t="shared" si="830"/>
        <v>72.295076923076934</v>
      </c>
      <c r="BL332" s="576">
        <f t="shared" si="831"/>
        <v>29666.9</v>
      </c>
      <c r="BM332" s="577">
        <f t="shared" si="831"/>
        <v>46991.80000000001</v>
      </c>
      <c r="BN332" s="574">
        <v>907</v>
      </c>
      <c r="BO332" s="575">
        <v>1172</v>
      </c>
      <c r="BP332" s="576">
        <f t="shared" si="832"/>
        <v>907</v>
      </c>
      <c r="BQ332" s="577">
        <f t="shared" si="832"/>
        <v>1172</v>
      </c>
      <c r="BR332" s="574">
        <v>1640</v>
      </c>
      <c r="BS332" s="575">
        <v>1676</v>
      </c>
      <c r="BT332" s="576">
        <f t="shared" si="833"/>
        <v>1640</v>
      </c>
      <c r="BU332" s="577">
        <f t="shared" si="833"/>
        <v>1676</v>
      </c>
      <c r="BV332" s="574"/>
      <c r="BW332" s="575"/>
      <c r="BX332" s="576">
        <f t="shared" si="834"/>
        <v>0</v>
      </c>
      <c r="BY332" s="577">
        <f t="shared" si="834"/>
        <v>0</v>
      </c>
      <c r="BZ332" s="576">
        <f t="shared" si="835"/>
        <v>2547</v>
      </c>
      <c r="CA332" s="577">
        <f t="shared" si="835"/>
        <v>2848</v>
      </c>
      <c r="CB332" s="576">
        <f t="shared" si="836"/>
        <v>2547</v>
      </c>
      <c r="CC332" s="577">
        <f t="shared" si="836"/>
        <v>2848</v>
      </c>
      <c r="CD332" s="574">
        <v>4.3</v>
      </c>
      <c r="CE332" s="575">
        <v>4.7</v>
      </c>
      <c r="CF332" s="576">
        <f t="shared" si="837"/>
        <v>3900.1</v>
      </c>
      <c r="CG332" s="577">
        <f t="shared" si="837"/>
        <v>5508.4000000000005</v>
      </c>
      <c r="CH332" s="574">
        <v>4.9000000000000004</v>
      </c>
      <c r="CI332" s="575">
        <v>4.9000000000000004</v>
      </c>
      <c r="CJ332" s="576">
        <f t="shared" si="838"/>
        <v>8036.0000000000009</v>
      </c>
      <c r="CK332" s="577">
        <f t="shared" si="838"/>
        <v>8212.4000000000015</v>
      </c>
      <c r="CL332" s="574"/>
      <c r="CM332" s="575"/>
      <c r="CN332" s="576">
        <f t="shared" si="839"/>
        <v>0</v>
      </c>
      <c r="CO332" s="577">
        <f t="shared" si="839"/>
        <v>0</v>
      </c>
      <c r="CP332" s="576">
        <f t="shared" si="840"/>
        <v>4.6863368669022378</v>
      </c>
      <c r="CQ332" s="577">
        <f t="shared" si="840"/>
        <v>4.8176966292134837</v>
      </c>
      <c r="CR332" s="576">
        <f t="shared" si="841"/>
        <v>11936.1</v>
      </c>
      <c r="CS332" s="577">
        <f t="shared" si="841"/>
        <v>13720.800000000001</v>
      </c>
      <c r="CT332" s="574">
        <v>80.3</v>
      </c>
      <c r="CU332" s="575">
        <v>91.4</v>
      </c>
      <c r="CV332" s="576">
        <f t="shared" si="842"/>
        <v>72832.099999999991</v>
      </c>
      <c r="CW332" s="577">
        <f t="shared" si="842"/>
        <v>107120.8</v>
      </c>
      <c r="CX332" s="574">
        <v>83.1</v>
      </c>
      <c r="CY332" s="575">
        <v>88.7</v>
      </c>
      <c r="CZ332" s="576">
        <f t="shared" si="843"/>
        <v>136284</v>
      </c>
      <c r="DA332" s="577">
        <f t="shared" si="843"/>
        <v>148661.20000000001</v>
      </c>
      <c r="DB332" s="574"/>
      <c r="DC332" s="575"/>
      <c r="DD332" s="576">
        <f t="shared" si="844"/>
        <v>0</v>
      </c>
      <c r="DE332" s="577">
        <f t="shared" si="844"/>
        <v>0</v>
      </c>
      <c r="DF332" s="576">
        <f t="shared" si="845"/>
        <v>82.102905378877097</v>
      </c>
      <c r="DG332" s="577">
        <f t="shared" si="845"/>
        <v>89.811095505617971</v>
      </c>
      <c r="DH332" s="576">
        <f t="shared" si="846"/>
        <v>209116.09999999998</v>
      </c>
      <c r="DI332" s="577">
        <f t="shared" si="846"/>
        <v>255781.99999999997</v>
      </c>
      <c r="DJ332" s="576">
        <f t="shared" si="847"/>
        <v>3021</v>
      </c>
      <c r="DK332" s="577">
        <f t="shared" si="847"/>
        <v>3498</v>
      </c>
      <c r="DL332" s="576">
        <f t="shared" si="847"/>
        <v>3021</v>
      </c>
      <c r="DM332" s="577">
        <f t="shared" si="847"/>
        <v>3498</v>
      </c>
      <c r="DN332" s="576">
        <f t="shared" si="848"/>
        <v>4.510360807679576</v>
      </c>
      <c r="DO332" s="577">
        <f t="shared" si="848"/>
        <v>4.6284162378502005</v>
      </c>
      <c r="DP332" s="576">
        <f t="shared" si="849"/>
        <v>13625.8</v>
      </c>
      <c r="DQ332" s="577">
        <f t="shared" si="849"/>
        <v>16190.2</v>
      </c>
      <c r="DR332" s="576">
        <f t="shared" si="850"/>
        <v>79.041046011254537</v>
      </c>
      <c r="DS332" s="577">
        <f t="shared" si="850"/>
        <v>86.556260720411657</v>
      </c>
      <c r="DT332" s="576">
        <f t="shared" si="851"/>
        <v>238782.99999999994</v>
      </c>
      <c r="DU332" s="577">
        <f t="shared" si="851"/>
        <v>302773.8</v>
      </c>
      <c r="DV332" s="574">
        <v>259</v>
      </c>
      <c r="DW332" s="575">
        <v>136</v>
      </c>
      <c r="DX332" s="576">
        <f t="shared" si="852"/>
        <v>259</v>
      </c>
      <c r="DY332" s="577">
        <f t="shared" si="852"/>
        <v>136</v>
      </c>
      <c r="DZ332" s="574">
        <v>1029</v>
      </c>
      <c r="EA332" s="575">
        <v>518</v>
      </c>
      <c r="EB332" s="576">
        <f t="shared" si="853"/>
        <v>1029</v>
      </c>
      <c r="EC332" s="577">
        <f t="shared" si="853"/>
        <v>518</v>
      </c>
      <c r="ED332" s="574"/>
      <c r="EE332" s="575"/>
      <c r="EF332" s="576">
        <f t="shared" si="854"/>
        <v>0</v>
      </c>
      <c r="EG332" s="577">
        <f t="shared" si="854"/>
        <v>0</v>
      </c>
      <c r="EH332" s="576">
        <f t="shared" si="855"/>
        <v>1288</v>
      </c>
      <c r="EI332" s="577">
        <f t="shared" si="855"/>
        <v>654</v>
      </c>
      <c r="EJ332" s="576">
        <f t="shared" si="856"/>
        <v>1288</v>
      </c>
      <c r="EK332" s="577">
        <f t="shared" si="856"/>
        <v>654</v>
      </c>
      <c r="EL332" s="574">
        <v>3.6</v>
      </c>
      <c r="EM332" s="575">
        <v>4.5999999999999996</v>
      </c>
      <c r="EN332" s="576">
        <f t="shared" si="857"/>
        <v>932.4</v>
      </c>
      <c r="EO332" s="577">
        <f t="shared" si="857"/>
        <v>625.59999999999991</v>
      </c>
      <c r="EP332" s="574">
        <v>3.9</v>
      </c>
      <c r="EQ332" s="575">
        <v>4.2</v>
      </c>
      <c r="ER332" s="576">
        <f t="shared" si="858"/>
        <v>4013.1</v>
      </c>
      <c r="ES332" s="577">
        <f t="shared" si="858"/>
        <v>2175.6</v>
      </c>
      <c r="ET332" s="574"/>
      <c r="EU332" s="575"/>
      <c r="EV332" s="576">
        <f t="shared" si="859"/>
        <v>0</v>
      </c>
      <c r="EW332" s="577">
        <f t="shared" si="859"/>
        <v>0</v>
      </c>
      <c r="EX332" s="576">
        <f t="shared" si="860"/>
        <v>3.839673913043478</v>
      </c>
      <c r="EY332" s="577">
        <f t="shared" si="860"/>
        <v>4.283180428134556</v>
      </c>
      <c r="EZ332" s="576">
        <f t="shared" si="861"/>
        <v>4945.5</v>
      </c>
      <c r="FA332" s="577">
        <f t="shared" si="861"/>
        <v>2801.2</v>
      </c>
      <c r="FB332" s="574">
        <v>64</v>
      </c>
      <c r="FC332" s="575">
        <v>77.599999999999994</v>
      </c>
      <c r="FD332" s="576">
        <f t="shared" si="862"/>
        <v>16576</v>
      </c>
      <c r="FE332" s="577">
        <f t="shared" si="862"/>
        <v>10553.599999999999</v>
      </c>
      <c r="FF332" s="574">
        <v>58</v>
      </c>
      <c r="FG332" s="575">
        <v>64.2</v>
      </c>
      <c r="FH332" s="576">
        <f t="shared" si="863"/>
        <v>59682</v>
      </c>
      <c r="FI332" s="577">
        <f t="shared" si="863"/>
        <v>33255.599999999999</v>
      </c>
      <c r="FJ332" s="574"/>
      <c r="FK332" s="575"/>
      <c r="FL332" s="576">
        <f t="shared" si="864"/>
        <v>0</v>
      </c>
      <c r="FM332" s="577">
        <f t="shared" si="864"/>
        <v>0</v>
      </c>
      <c r="FN332" s="576">
        <f t="shared" si="865"/>
        <v>59.206521739130437</v>
      </c>
      <c r="FO332" s="577">
        <f t="shared" si="865"/>
        <v>66.986544342507642</v>
      </c>
      <c r="FP332" s="576">
        <f t="shared" si="866"/>
        <v>76258</v>
      </c>
      <c r="FQ332" s="577">
        <f t="shared" si="866"/>
        <v>43809.2</v>
      </c>
      <c r="FR332" s="574">
        <v>1051</v>
      </c>
      <c r="FS332" s="575">
        <v>1363</v>
      </c>
      <c r="FT332" s="576">
        <f t="shared" si="867"/>
        <v>1051</v>
      </c>
      <c r="FU332" s="577">
        <f t="shared" si="867"/>
        <v>1363</v>
      </c>
      <c r="FV332" s="574">
        <v>4.5999999999999996</v>
      </c>
      <c r="FW332" s="575">
        <v>4.5999999999999996</v>
      </c>
      <c r="FX332" s="576">
        <f t="shared" si="868"/>
        <v>4834.5999999999995</v>
      </c>
      <c r="FY332" s="577">
        <f t="shared" si="868"/>
        <v>6269.7999999999993</v>
      </c>
      <c r="FZ332" s="574">
        <v>54.3</v>
      </c>
      <c r="GA332" s="575">
        <v>56.9</v>
      </c>
      <c r="GB332" s="576">
        <f t="shared" si="869"/>
        <v>57069.299999999996</v>
      </c>
      <c r="GC332" s="577">
        <f t="shared" si="869"/>
        <v>77554.7</v>
      </c>
      <c r="GD332" s="576">
        <f t="shared" si="870"/>
        <v>1389</v>
      </c>
      <c r="GE332" s="577">
        <f t="shared" si="870"/>
        <v>1630</v>
      </c>
      <c r="GF332" s="576">
        <f t="shared" si="870"/>
        <v>1389</v>
      </c>
      <c r="GG332" s="577">
        <f t="shared" si="870"/>
        <v>1630</v>
      </c>
      <c r="GH332" s="576">
        <f t="shared" si="871"/>
        <v>5568.4</v>
      </c>
      <c r="GI332" s="577">
        <f t="shared" si="871"/>
        <v>7389.8000000000011</v>
      </c>
      <c r="GJ332" s="576">
        <f t="shared" si="872"/>
        <v>103211.79999999999</v>
      </c>
      <c r="GK332" s="577">
        <f t="shared" si="872"/>
        <v>142887</v>
      </c>
      <c r="GL332" s="576">
        <f t="shared" si="873"/>
        <v>2920</v>
      </c>
      <c r="GM332" s="577">
        <f t="shared" si="873"/>
        <v>2522</v>
      </c>
      <c r="GN332" s="576">
        <f t="shared" si="873"/>
        <v>2920</v>
      </c>
      <c r="GO332" s="577">
        <f t="shared" si="873"/>
        <v>2522</v>
      </c>
      <c r="GP332" s="576">
        <f t="shared" si="874"/>
        <v>13002.900000000001</v>
      </c>
      <c r="GQ332" s="577">
        <f t="shared" si="874"/>
        <v>11601.600000000002</v>
      </c>
      <c r="GR332" s="576">
        <f t="shared" si="875"/>
        <v>211829.2</v>
      </c>
      <c r="GS332" s="577">
        <f t="shared" si="875"/>
        <v>203696.00000000003</v>
      </c>
      <c r="GT332" s="576">
        <f t="shared" si="876"/>
        <v>4309</v>
      </c>
      <c r="GU332" s="577">
        <f t="shared" si="876"/>
        <v>4152</v>
      </c>
      <c r="GV332" s="576">
        <f t="shared" si="876"/>
        <v>4309</v>
      </c>
      <c r="GW332" s="577">
        <f t="shared" si="876"/>
        <v>4152</v>
      </c>
      <c r="GX332" s="576">
        <f t="shared" si="877"/>
        <v>18571.300000000003</v>
      </c>
      <c r="GY332" s="577">
        <f t="shared" si="877"/>
        <v>18991.400000000001</v>
      </c>
      <c r="GZ332" s="576">
        <f t="shared" si="877"/>
        <v>315041</v>
      </c>
      <c r="HA332" s="577">
        <f t="shared" si="877"/>
        <v>346583</v>
      </c>
      <c r="HB332" s="576">
        <f t="shared" si="878"/>
        <v>0</v>
      </c>
      <c r="HC332" s="577">
        <f t="shared" si="878"/>
        <v>0</v>
      </c>
      <c r="HD332" s="576">
        <f t="shared" si="878"/>
        <v>0</v>
      </c>
      <c r="HE332" s="577">
        <f t="shared" si="878"/>
        <v>0</v>
      </c>
      <c r="HF332" s="576" t="str">
        <f t="shared" si="879"/>
        <v/>
      </c>
      <c r="HG332" s="577" t="str">
        <f t="shared" si="879"/>
        <v/>
      </c>
      <c r="HH332" s="576" t="str">
        <f t="shared" si="880"/>
        <v/>
      </c>
      <c r="HI332" s="577" t="str">
        <f t="shared" si="880"/>
        <v/>
      </c>
      <c r="HJ332" s="576">
        <f t="shared" si="881"/>
        <v>23405.899999999998</v>
      </c>
      <c r="HK332" s="577">
        <f t="shared" si="881"/>
        <v>25261.200000000001</v>
      </c>
      <c r="HL332" s="576">
        <f t="shared" si="882"/>
        <v>372110.29999999993</v>
      </c>
      <c r="HM332" s="577">
        <f t="shared" si="882"/>
        <v>424137.7</v>
      </c>
    </row>
    <row r="333" spans="1:221" s="26" customFormat="1" ht="15" customHeight="1">
      <c r="A333" s="594" t="s">
        <v>638</v>
      </c>
      <c r="B333" s="11" t="s">
        <v>702</v>
      </c>
      <c r="C333" s="599"/>
      <c r="D333" s="10">
        <v>225308</v>
      </c>
      <c r="E333" s="10">
        <v>8</v>
      </c>
      <c r="F333" s="574">
        <v>880</v>
      </c>
      <c r="G333" s="575">
        <v>1025</v>
      </c>
      <c r="H333" s="574">
        <v>14</v>
      </c>
      <c r="I333" s="575">
        <v>8</v>
      </c>
      <c r="J333" s="576">
        <f t="shared" ref="J333:K364" si="883">F333-H333</f>
        <v>866</v>
      </c>
      <c r="K333" s="577">
        <f t="shared" si="883"/>
        <v>1017</v>
      </c>
      <c r="L333" s="574"/>
      <c r="M333" s="575"/>
      <c r="N333" s="576">
        <f t="shared" ref="N333:Q364" si="884">+R333+V333+Z333+BN333+BR333+BV333+DV333+DZ333+ED333+FR333</f>
        <v>866</v>
      </c>
      <c r="O333" s="577">
        <f t="shared" si="884"/>
        <v>1017</v>
      </c>
      <c r="P333" s="576">
        <f t="shared" si="884"/>
        <v>866</v>
      </c>
      <c r="Q333" s="577">
        <f t="shared" si="884"/>
        <v>1017</v>
      </c>
      <c r="R333" s="574">
        <v>78</v>
      </c>
      <c r="S333" s="575">
        <v>76</v>
      </c>
      <c r="T333" s="576">
        <f t="shared" ref="T333:U364" si="885">IF(AX333&gt;0,R333,)</f>
        <v>78</v>
      </c>
      <c r="U333" s="577">
        <f t="shared" si="885"/>
        <v>76</v>
      </c>
      <c r="V333" s="574">
        <v>52</v>
      </c>
      <c r="W333" s="575">
        <v>44</v>
      </c>
      <c r="X333" s="576">
        <f t="shared" ref="X333:Y364" si="886">IF(BB333&gt;0,V333,)</f>
        <v>52</v>
      </c>
      <c r="Y333" s="577">
        <f t="shared" si="886"/>
        <v>44</v>
      </c>
      <c r="Z333" s="574"/>
      <c r="AA333" s="575"/>
      <c r="AB333" s="576">
        <f t="shared" ref="AB333:AC364" si="887">IF(BF333&gt;0,Z333,)</f>
        <v>0</v>
      </c>
      <c r="AC333" s="577">
        <f t="shared" si="887"/>
        <v>0</v>
      </c>
      <c r="AD333" s="576">
        <f t="shared" ref="AD333:AE364" si="888">R333+V333+Z333</f>
        <v>130</v>
      </c>
      <c r="AE333" s="577">
        <f t="shared" si="888"/>
        <v>120</v>
      </c>
      <c r="AF333" s="576">
        <f t="shared" ref="AF333:AG364" si="889">IF(BJ333&gt;0,AD333,)</f>
        <v>130</v>
      </c>
      <c r="AG333" s="577">
        <f t="shared" si="889"/>
        <v>120</v>
      </c>
      <c r="AH333" s="574">
        <v>3.3</v>
      </c>
      <c r="AI333" s="575">
        <v>3</v>
      </c>
      <c r="AJ333" s="576">
        <f t="shared" ref="AJ333:AK364" si="890">IF(R333&gt;0,(R333*AH333),)</f>
        <v>257.39999999999998</v>
      </c>
      <c r="AK333" s="577">
        <f t="shared" si="890"/>
        <v>228</v>
      </c>
      <c r="AL333" s="574">
        <v>3.6</v>
      </c>
      <c r="AM333" s="575">
        <v>3.8</v>
      </c>
      <c r="AN333" s="576">
        <f t="shared" ref="AN333:AO364" si="891">IF(V333&gt;0,(V333*AL333),)</f>
        <v>187.20000000000002</v>
      </c>
      <c r="AO333" s="577">
        <f t="shared" si="891"/>
        <v>167.2</v>
      </c>
      <c r="AP333" s="574"/>
      <c r="AQ333" s="575"/>
      <c r="AR333" s="576">
        <f t="shared" ref="AR333:AS364" si="892">IF(Z333&gt;0,(Z333*AP333),)</f>
        <v>0</v>
      </c>
      <c r="AS333" s="577">
        <f t="shared" si="892"/>
        <v>0</v>
      </c>
      <c r="AT333" s="576">
        <f t="shared" ref="AT333:AU364" si="893">IF(AD333&gt;0,((AJ333+AN333+AR333)/AD333),)</f>
        <v>3.4200000000000004</v>
      </c>
      <c r="AU333" s="577">
        <f t="shared" si="893"/>
        <v>3.2933333333333334</v>
      </c>
      <c r="AV333" s="576">
        <f t="shared" ref="AV333:AW364" si="894">IF(AD333&gt;0,(AD333*AT333),)</f>
        <v>444.6</v>
      </c>
      <c r="AW333" s="577">
        <f t="shared" si="894"/>
        <v>395.2</v>
      </c>
      <c r="AX333" s="574">
        <v>61.4</v>
      </c>
      <c r="AY333" s="575">
        <v>63</v>
      </c>
      <c r="AZ333" s="576">
        <f t="shared" ref="AZ333:BA364" si="895">IF(T333&gt;0,(T333*AX333),)</f>
        <v>4789.2</v>
      </c>
      <c r="BA333" s="577">
        <f t="shared" si="895"/>
        <v>4788</v>
      </c>
      <c r="BB333" s="574">
        <v>61.3</v>
      </c>
      <c r="BC333" s="575">
        <v>58.4</v>
      </c>
      <c r="BD333" s="576">
        <f t="shared" ref="BD333:BE364" si="896">IF(X333&gt;0,(X333*BB333),)</f>
        <v>3187.6</v>
      </c>
      <c r="BE333" s="577">
        <f t="shared" si="896"/>
        <v>2569.6</v>
      </c>
      <c r="BF333" s="574"/>
      <c r="BG333" s="575"/>
      <c r="BH333" s="576">
        <f t="shared" ref="BH333:BI364" si="897">IF(AB333&gt;0,(AB333*BF333),)</f>
        <v>0</v>
      </c>
      <c r="BI333" s="577">
        <f t="shared" si="897"/>
        <v>0</v>
      </c>
      <c r="BJ333" s="576">
        <f t="shared" ref="BJ333:BK364" si="898">IF((AZ333+BD333+BH333)&gt;0,((AZ333+BD333+BH333)/AD333),)</f>
        <v>61.359999999999992</v>
      </c>
      <c r="BK333" s="577">
        <f t="shared" si="898"/>
        <v>61.31333333333334</v>
      </c>
      <c r="BL333" s="576">
        <f t="shared" ref="BL333:BM364" si="899">IF(AF333&gt;0,(AD333*BJ333),)</f>
        <v>7976.7999999999993</v>
      </c>
      <c r="BM333" s="577">
        <f t="shared" si="899"/>
        <v>7357.6</v>
      </c>
      <c r="BN333" s="574">
        <v>155</v>
      </c>
      <c r="BO333" s="575">
        <v>166</v>
      </c>
      <c r="BP333" s="576">
        <f t="shared" ref="BP333:BQ364" si="900">IF(CT333&gt;0,BN333,)</f>
        <v>155</v>
      </c>
      <c r="BQ333" s="577">
        <f t="shared" si="900"/>
        <v>166</v>
      </c>
      <c r="BR333" s="574">
        <v>122</v>
      </c>
      <c r="BS333" s="575">
        <v>133</v>
      </c>
      <c r="BT333" s="576">
        <f t="shared" ref="BT333:BU364" si="901">IF(CX333&gt;0,BR333,)</f>
        <v>122</v>
      </c>
      <c r="BU333" s="577">
        <f t="shared" si="901"/>
        <v>133</v>
      </c>
      <c r="BV333" s="574"/>
      <c r="BW333" s="575"/>
      <c r="BX333" s="576">
        <f t="shared" ref="BX333:BY364" si="902">IF(DB333&gt;0,BV333,)</f>
        <v>0</v>
      </c>
      <c r="BY333" s="577">
        <f t="shared" si="902"/>
        <v>0</v>
      </c>
      <c r="BZ333" s="576">
        <f t="shared" ref="BZ333:CA364" si="903">BN333+BR333+BV333</f>
        <v>277</v>
      </c>
      <c r="CA333" s="577">
        <f t="shared" si="903"/>
        <v>299</v>
      </c>
      <c r="CB333" s="576">
        <f t="shared" ref="CB333:CC364" si="904">IF(DF333&gt;0,BZ333,)</f>
        <v>277</v>
      </c>
      <c r="CC333" s="577">
        <f t="shared" si="904"/>
        <v>299</v>
      </c>
      <c r="CD333" s="574">
        <v>3.9</v>
      </c>
      <c r="CE333" s="575">
        <v>3.7</v>
      </c>
      <c r="CF333" s="576">
        <f t="shared" ref="CF333:CG364" si="905">IF(BN333&gt;0,(BN333*CD333),)</f>
        <v>604.5</v>
      </c>
      <c r="CG333" s="577">
        <f t="shared" si="905"/>
        <v>614.20000000000005</v>
      </c>
      <c r="CH333" s="574">
        <v>4.7</v>
      </c>
      <c r="CI333" s="575">
        <v>4.2</v>
      </c>
      <c r="CJ333" s="576">
        <f t="shared" ref="CJ333:CK364" si="906">IF(BR333&gt;0,(BR333*CH333),)</f>
        <v>573.4</v>
      </c>
      <c r="CK333" s="577">
        <f t="shared" si="906"/>
        <v>558.6</v>
      </c>
      <c r="CL333" s="574"/>
      <c r="CM333" s="575"/>
      <c r="CN333" s="576">
        <f t="shared" ref="CN333:CO364" si="907">IF(BV333&gt;0,(BV333*CL333),)</f>
        <v>0</v>
      </c>
      <c r="CO333" s="577">
        <f t="shared" si="907"/>
        <v>0</v>
      </c>
      <c r="CP333" s="576">
        <f t="shared" ref="CP333:CQ364" si="908">IF(BZ333&gt;0,((CF333+CJ333+CN333)/BZ333),)</f>
        <v>4.2523465703971119</v>
      </c>
      <c r="CQ333" s="577">
        <f t="shared" si="908"/>
        <v>3.9224080267558534</v>
      </c>
      <c r="CR333" s="576">
        <f t="shared" ref="CR333:CS364" si="909">IF(BZ333&gt;0,(BZ333*CP333),)</f>
        <v>1177.9000000000001</v>
      </c>
      <c r="CS333" s="577">
        <f t="shared" si="909"/>
        <v>1172.8000000000002</v>
      </c>
      <c r="CT333" s="574">
        <v>83.3</v>
      </c>
      <c r="CU333" s="575">
        <v>79</v>
      </c>
      <c r="CV333" s="576">
        <f t="shared" ref="CV333:CW364" si="910">IF(BP333&gt;0,(BP333*CT333),)</f>
        <v>12911.5</v>
      </c>
      <c r="CW333" s="577">
        <f t="shared" si="910"/>
        <v>13114</v>
      </c>
      <c r="CX333" s="574">
        <v>85.9</v>
      </c>
      <c r="CY333" s="575">
        <v>81.5</v>
      </c>
      <c r="CZ333" s="576">
        <f t="shared" ref="CZ333:DA364" si="911">IF(BT333&gt;0,(BT333*CX333),)</f>
        <v>10479.800000000001</v>
      </c>
      <c r="DA333" s="577">
        <f t="shared" si="911"/>
        <v>10839.5</v>
      </c>
      <c r="DB333" s="574"/>
      <c r="DC333" s="575"/>
      <c r="DD333" s="576">
        <f t="shared" ref="DD333:DE364" si="912">IF(BX333&gt;0,(BX333*DB333),)</f>
        <v>0</v>
      </c>
      <c r="DE333" s="577">
        <f t="shared" si="912"/>
        <v>0</v>
      </c>
      <c r="DF333" s="576">
        <f t="shared" ref="DF333:DG364" si="913">IF((CV333+CZ333+DD333)&gt;0,((CV333+CZ333+DD333)/BZ333),)</f>
        <v>84.445126353790627</v>
      </c>
      <c r="DG333" s="577">
        <f t="shared" si="913"/>
        <v>80.11204013377926</v>
      </c>
      <c r="DH333" s="576">
        <f t="shared" ref="DH333:DI364" si="914">IF(CB333&gt;0,(BZ333*DF333),)</f>
        <v>23391.300000000003</v>
      </c>
      <c r="DI333" s="577">
        <f t="shared" si="914"/>
        <v>23953.5</v>
      </c>
      <c r="DJ333" s="576">
        <f t="shared" ref="DJ333:DM364" si="915">AD333+BZ333</f>
        <v>407</v>
      </c>
      <c r="DK333" s="577">
        <f t="shared" si="915"/>
        <v>419</v>
      </c>
      <c r="DL333" s="576">
        <f t="shared" si="915"/>
        <v>407</v>
      </c>
      <c r="DM333" s="577">
        <f t="shared" si="915"/>
        <v>419</v>
      </c>
      <c r="DN333" s="576">
        <f t="shared" ref="DN333:DO364" si="916">IF(DJ333&gt;0,((AD333*AT333)+(BZ333*CP333))/DJ333,)</f>
        <v>3.9864864864864864</v>
      </c>
      <c r="DO333" s="577">
        <f t="shared" si="916"/>
        <v>3.742243436754177</v>
      </c>
      <c r="DP333" s="576">
        <f t="shared" ref="DP333:DQ364" si="917">IF(DJ333&gt;0,(DJ333*DN333),)</f>
        <v>1622.5</v>
      </c>
      <c r="DQ333" s="577">
        <f t="shared" si="917"/>
        <v>1568.0000000000002</v>
      </c>
      <c r="DR333" s="576">
        <f t="shared" ref="DR333:DS364" si="918">IF(DL333&gt;0,((AF333*BJ333)+(CB333*DF333))/DL333,)</f>
        <v>77.071498771498781</v>
      </c>
      <c r="DS333" s="577">
        <f t="shared" si="918"/>
        <v>74.728162291169454</v>
      </c>
      <c r="DT333" s="576">
        <f t="shared" ref="DT333:DU364" si="919">IF(DL333&gt;0,(DL333*DR333),)</f>
        <v>31368.100000000006</v>
      </c>
      <c r="DU333" s="577">
        <f t="shared" si="919"/>
        <v>31311.100000000002</v>
      </c>
      <c r="DV333" s="574">
        <v>88</v>
      </c>
      <c r="DW333" s="575">
        <v>122</v>
      </c>
      <c r="DX333" s="576">
        <f t="shared" ref="DX333:DY364" si="920">IF(FB333&gt;0,DV333,)</f>
        <v>88</v>
      </c>
      <c r="DY333" s="577">
        <f t="shared" si="920"/>
        <v>122</v>
      </c>
      <c r="DZ333" s="574">
        <v>160</v>
      </c>
      <c r="EA333" s="575">
        <v>165</v>
      </c>
      <c r="EB333" s="576">
        <f t="shared" ref="EB333:EC364" si="921">IF(FF333&gt;0,DZ333,)</f>
        <v>160</v>
      </c>
      <c r="EC333" s="577">
        <f t="shared" si="921"/>
        <v>165</v>
      </c>
      <c r="ED333" s="574"/>
      <c r="EE333" s="575"/>
      <c r="EF333" s="576">
        <f t="shared" ref="EF333:EG364" si="922">IF(FJ333&gt;0,ED333,)</f>
        <v>0</v>
      </c>
      <c r="EG333" s="577">
        <f t="shared" si="922"/>
        <v>0</v>
      </c>
      <c r="EH333" s="576">
        <f t="shared" ref="EH333:EI364" si="923">DV333+DZ333+ED333</f>
        <v>248</v>
      </c>
      <c r="EI333" s="577">
        <f t="shared" si="923"/>
        <v>287</v>
      </c>
      <c r="EJ333" s="576">
        <f t="shared" ref="EJ333:EK364" si="924">IF(FN333&gt;0,EH333,)</f>
        <v>248</v>
      </c>
      <c r="EK333" s="577">
        <f t="shared" si="924"/>
        <v>287</v>
      </c>
      <c r="EL333" s="574">
        <v>3.2</v>
      </c>
      <c r="EM333" s="575">
        <v>2.7</v>
      </c>
      <c r="EN333" s="576">
        <f t="shared" ref="EN333:EO364" si="925">IF(DV333&gt;0,(DV333*EL333),)</f>
        <v>281.60000000000002</v>
      </c>
      <c r="EO333" s="577">
        <f t="shared" si="925"/>
        <v>329.40000000000003</v>
      </c>
      <c r="EP333" s="574">
        <v>3.3</v>
      </c>
      <c r="EQ333" s="575">
        <v>3.2</v>
      </c>
      <c r="ER333" s="576">
        <f t="shared" ref="ER333:ES364" si="926">IF(DZ333&gt;0,(DZ333*EP333),)</f>
        <v>528</v>
      </c>
      <c r="ES333" s="577">
        <f t="shared" si="926"/>
        <v>528</v>
      </c>
      <c r="ET333" s="574"/>
      <c r="EU333" s="575"/>
      <c r="EV333" s="576">
        <f t="shared" ref="EV333:EW364" si="927">IF(ED333&gt;0,(ED333*ET333),)</f>
        <v>0</v>
      </c>
      <c r="EW333" s="577">
        <f t="shared" si="927"/>
        <v>0</v>
      </c>
      <c r="EX333" s="576">
        <f t="shared" ref="EX333:EY364" si="928">IF(EH333&gt;0,((EN333+ER333+EV333)/EH333),)</f>
        <v>3.2645161290322582</v>
      </c>
      <c r="EY333" s="577">
        <f t="shared" si="928"/>
        <v>2.9874564459930317</v>
      </c>
      <c r="EZ333" s="576">
        <f t="shared" ref="EZ333:FA364" si="929">IF(EH333&gt;0,(EH333*EX333),)</f>
        <v>809.6</v>
      </c>
      <c r="FA333" s="577">
        <f t="shared" si="929"/>
        <v>857.40000000000009</v>
      </c>
      <c r="FB333" s="574">
        <v>62.4</v>
      </c>
      <c r="FC333" s="575">
        <v>55.7</v>
      </c>
      <c r="FD333" s="576">
        <f t="shared" ref="FD333:FE364" si="930">IF(DX333&gt;0,(DX333*FB333),)</f>
        <v>5491.2</v>
      </c>
      <c r="FE333" s="577">
        <f t="shared" si="930"/>
        <v>6795.4000000000005</v>
      </c>
      <c r="FF333" s="574">
        <v>53.9</v>
      </c>
      <c r="FG333" s="575">
        <v>49.4</v>
      </c>
      <c r="FH333" s="576">
        <f t="shared" ref="FH333:FI364" si="931">IF(EB333&gt;0,(EB333*FF333),)</f>
        <v>8624</v>
      </c>
      <c r="FI333" s="577">
        <f t="shared" si="931"/>
        <v>8151</v>
      </c>
      <c r="FJ333" s="574"/>
      <c r="FK333" s="575"/>
      <c r="FL333" s="576">
        <f t="shared" ref="FL333:FM364" si="932">IF(EF333&gt;0,(EF333*FJ333),)</f>
        <v>0</v>
      </c>
      <c r="FM333" s="577">
        <f t="shared" si="932"/>
        <v>0</v>
      </c>
      <c r="FN333" s="576">
        <f t="shared" ref="FN333:FO364" si="933">IF((FD333+FH333+FL333)&gt;0,((FD333+FH333+FL333)/EH333),)</f>
        <v>56.91612903225807</v>
      </c>
      <c r="FO333" s="577">
        <f t="shared" si="933"/>
        <v>52.078048780487812</v>
      </c>
      <c r="FP333" s="576">
        <f t="shared" ref="FP333:FQ364" si="934">IF(EH333&gt;0,(EH333*FN333),)</f>
        <v>14115.2</v>
      </c>
      <c r="FQ333" s="577">
        <f t="shared" si="934"/>
        <v>14946.400000000001</v>
      </c>
      <c r="FR333" s="574">
        <v>211</v>
      </c>
      <c r="FS333" s="575">
        <v>311</v>
      </c>
      <c r="FT333" s="576">
        <f t="shared" ref="FT333:FU364" si="935">IF(FZ333&gt;0,FR333,)</f>
        <v>211</v>
      </c>
      <c r="FU333" s="577">
        <f t="shared" si="935"/>
        <v>311</v>
      </c>
      <c r="FV333" s="574">
        <v>4</v>
      </c>
      <c r="FW333" s="575">
        <v>3.4</v>
      </c>
      <c r="FX333" s="576">
        <f t="shared" ref="FX333:FY364" si="936">IF(FR333&gt;0,(FR333*FV333),)</f>
        <v>844</v>
      </c>
      <c r="FY333" s="577">
        <f t="shared" si="936"/>
        <v>1057.3999999999999</v>
      </c>
      <c r="FZ333" s="574">
        <v>48.1</v>
      </c>
      <c r="GA333" s="575">
        <v>37.200000000000003</v>
      </c>
      <c r="GB333" s="576">
        <f t="shared" ref="GB333:GC364" si="937">IF(FZ333&gt;0,(FR333*FZ333),)</f>
        <v>10149.1</v>
      </c>
      <c r="GC333" s="577">
        <f t="shared" si="937"/>
        <v>11569.2</v>
      </c>
      <c r="GD333" s="576">
        <f t="shared" ref="GD333:GG364" si="938">(R333+BN333+DV333)</f>
        <v>321</v>
      </c>
      <c r="GE333" s="577">
        <f t="shared" si="938"/>
        <v>364</v>
      </c>
      <c r="GF333" s="576">
        <f t="shared" si="938"/>
        <v>321</v>
      </c>
      <c r="GG333" s="577">
        <f t="shared" si="938"/>
        <v>364</v>
      </c>
      <c r="GH333" s="576">
        <f t="shared" ref="GH333:GI364" si="939">IF(GD333&gt;0,(AJ333+CF333+EN333),"")</f>
        <v>1143.5</v>
      </c>
      <c r="GI333" s="577">
        <f t="shared" si="939"/>
        <v>1171.6000000000001</v>
      </c>
      <c r="GJ333" s="576">
        <f t="shared" ref="GJ333:GK364" si="940">IF(GF333&gt;0,(AZ333+CV333+FD333),"")</f>
        <v>23191.9</v>
      </c>
      <c r="GK333" s="577">
        <f t="shared" si="940"/>
        <v>24697.4</v>
      </c>
      <c r="GL333" s="576">
        <f t="shared" ref="GL333:GO364" si="941">(V333+BR333+DZ333)</f>
        <v>334</v>
      </c>
      <c r="GM333" s="577">
        <f t="shared" si="941"/>
        <v>342</v>
      </c>
      <c r="GN333" s="576">
        <f t="shared" si="941"/>
        <v>334</v>
      </c>
      <c r="GO333" s="577">
        <f t="shared" si="941"/>
        <v>342</v>
      </c>
      <c r="GP333" s="576">
        <f t="shared" ref="GP333:GQ364" si="942">IF(GL333&gt;0,AN333+CJ333+ER333,)</f>
        <v>1288.5999999999999</v>
      </c>
      <c r="GQ333" s="577">
        <f t="shared" si="942"/>
        <v>1253.8</v>
      </c>
      <c r="GR333" s="576">
        <f t="shared" ref="GR333:GS364" si="943">IF(GN333&gt;0,BD333+CZ333+FH333,)</f>
        <v>22291.4</v>
      </c>
      <c r="GS333" s="577">
        <f t="shared" si="943"/>
        <v>21560.1</v>
      </c>
      <c r="GT333" s="576">
        <f t="shared" ref="GT333:GW364" si="944">+GL333+GD333</f>
        <v>655</v>
      </c>
      <c r="GU333" s="577">
        <f t="shared" si="944"/>
        <v>706</v>
      </c>
      <c r="GV333" s="576">
        <f t="shared" si="944"/>
        <v>655</v>
      </c>
      <c r="GW333" s="577">
        <f t="shared" si="944"/>
        <v>706</v>
      </c>
      <c r="GX333" s="576">
        <f t="shared" ref="GX333:HA364" si="945">IF(GT333&gt;0,(GH333+GP333),"")</f>
        <v>2432.1</v>
      </c>
      <c r="GY333" s="577">
        <f t="shared" si="945"/>
        <v>2425.4</v>
      </c>
      <c r="GZ333" s="576">
        <f t="shared" si="945"/>
        <v>45483.3</v>
      </c>
      <c r="HA333" s="577">
        <f t="shared" si="945"/>
        <v>46257.5</v>
      </c>
      <c r="HB333" s="576">
        <f t="shared" ref="HB333:HE364" si="946">(Z333+BV333+ED333)</f>
        <v>0</v>
      </c>
      <c r="HC333" s="577">
        <f t="shared" si="946"/>
        <v>0</v>
      </c>
      <c r="HD333" s="576">
        <f t="shared" si="946"/>
        <v>0</v>
      </c>
      <c r="HE333" s="577">
        <f t="shared" si="946"/>
        <v>0</v>
      </c>
      <c r="HF333" s="576" t="str">
        <f t="shared" ref="HF333:HG364" si="947">IF(HB333&gt;0,(AR333+CN333+EV333),"")</f>
        <v/>
      </c>
      <c r="HG333" s="577" t="str">
        <f t="shared" si="947"/>
        <v/>
      </c>
      <c r="HH333" s="576" t="str">
        <f t="shared" ref="HH333:HI364" si="948">IF(HD333&gt;0,(BH333+DD333+FL333),"")</f>
        <v/>
      </c>
      <c r="HI333" s="577" t="str">
        <f t="shared" si="948"/>
        <v/>
      </c>
      <c r="HJ333" s="576">
        <f t="shared" ref="HJ333:HK364" si="949">IF((DJ333+EH333+FR333)&gt;0,(DP333+EZ333+FX333),"")</f>
        <v>3276.1</v>
      </c>
      <c r="HK333" s="577">
        <f t="shared" si="949"/>
        <v>3482.8</v>
      </c>
      <c r="HL333" s="576">
        <f t="shared" ref="HL333:HM364" si="950">IF((DL333+EJ333+FT333)&gt;0,(DT333+FP333+GB333),"")</f>
        <v>55632.4</v>
      </c>
      <c r="HM333" s="577">
        <f t="shared" si="950"/>
        <v>57826.7</v>
      </c>
    </row>
    <row r="334" spans="1:221" s="26" customFormat="1" ht="15" customHeight="1">
      <c r="A334" s="594" t="s">
        <v>638</v>
      </c>
      <c r="B334" s="595" t="s">
        <v>703</v>
      </c>
      <c r="C334" s="119" t="s">
        <v>1132</v>
      </c>
      <c r="D334" s="10">
        <v>229355</v>
      </c>
      <c r="E334" s="10">
        <v>8</v>
      </c>
      <c r="F334" s="574">
        <v>1300</v>
      </c>
      <c r="G334" s="575">
        <v>1508</v>
      </c>
      <c r="H334" s="574">
        <v>26</v>
      </c>
      <c r="I334" s="575">
        <v>22</v>
      </c>
      <c r="J334" s="576">
        <f t="shared" si="883"/>
        <v>1274</v>
      </c>
      <c r="K334" s="577">
        <f t="shared" si="883"/>
        <v>1486</v>
      </c>
      <c r="L334" s="574"/>
      <c r="M334" s="575"/>
      <c r="N334" s="576">
        <f t="shared" si="884"/>
        <v>1274</v>
      </c>
      <c r="O334" s="577">
        <f t="shared" si="884"/>
        <v>1486</v>
      </c>
      <c r="P334" s="576">
        <f t="shared" si="884"/>
        <v>1274</v>
      </c>
      <c r="Q334" s="577">
        <f t="shared" si="884"/>
        <v>1486</v>
      </c>
      <c r="R334" s="574">
        <v>181</v>
      </c>
      <c r="S334" s="575">
        <v>222</v>
      </c>
      <c r="T334" s="576">
        <f t="shared" si="885"/>
        <v>181</v>
      </c>
      <c r="U334" s="577">
        <f t="shared" si="885"/>
        <v>222</v>
      </c>
      <c r="V334" s="574">
        <v>55</v>
      </c>
      <c r="W334" s="575">
        <v>65</v>
      </c>
      <c r="X334" s="576">
        <f t="shared" si="886"/>
        <v>55</v>
      </c>
      <c r="Y334" s="577">
        <f t="shared" si="886"/>
        <v>65</v>
      </c>
      <c r="Z334" s="574"/>
      <c r="AA334" s="575"/>
      <c r="AB334" s="576">
        <f t="shared" si="887"/>
        <v>0</v>
      </c>
      <c r="AC334" s="577">
        <f t="shared" si="887"/>
        <v>0</v>
      </c>
      <c r="AD334" s="576">
        <f t="shared" si="888"/>
        <v>236</v>
      </c>
      <c r="AE334" s="577">
        <f t="shared" si="888"/>
        <v>287</v>
      </c>
      <c r="AF334" s="576">
        <f t="shared" si="889"/>
        <v>236</v>
      </c>
      <c r="AG334" s="577">
        <f t="shared" si="889"/>
        <v>287</v>
      </c>
      <c r="AH334" s="574">
        <v>2.8</v>
      </c>
      <c r="AI334" s="575">
        <v>3</v>
      </c>
      <c r="AJ334" s="576">
        <f t="shared" si="890"/>
        <v>506.79999999999995</v>
      </c>
      <c r="AK334" s="577">
        <f t="shared" si="890"/>
        <v>666</v>
      </c>
      <c r="AL334" s="574">
        <v>3.7</v>
      </c>
      <c r="AM334" s="575">
        <v>2.9</v>
      </c>
      <c r="AN334" s="576">
        <f t="shared" si="891"/>
        <v>203.5</v>
      </c>
      <c r="AO334" s="577">
        <f t="shared" si="891"/>
        <v>188.5</v>
      </c>
      <c r="AP334" s="574"/>
      <c r="AQ334" s="575"/>
      <c r="AR334" s="576">
        <f t="shared" si="892"/>
        <v>0</v>
      </c>
      <c r="AS334" s="577">
        <f t="shared" si="892"/>
        <v>0</v>
      </c>
      <c r="AT334" s="576">
        <f t="shared" si="893"/>
        <v>3.009745762711864</v>
      </c>
      <c r="AU334" s="577">
        <f t="shared" si="893"/>
        <v>2.9773519163763065</v>
      </c>
      <c r="AV334" s="576">
        <f t="shared" si="894"/>
        <v>710.3</v>
      </c>
      <c r="AW334" s="577">
        <f t="shared" si="894"/>
        <v>854.5</v>
      </c>
      <c r="AX334" s="574">
        <v>64</v>
      </c>
      <c r="AY334" s="575">
        <v>63.9</v>
      </c>
      <c r="AZ334" s="576">
        <f t="shared" si="895"/>
        <v>11584</v>
      </c>
      <c r="BA334" s="577">
        <f t="shared" si="895"/>
        <v>14185.8</v>
      </c>
      <c r="BB334" s="574">
        <v>67.099999999999994</v>
      </c>
      <c r="BC334" s="575">
        <v>59.7</v>
      </c>
      <c r="BD334" s="576">
        <f t="shared" si="896"/>
        <v>3690.4999999999995</v>
      </c>
      <c r="BE334" s="577">
        <f t="shared" si="896"/>
        <v>3880.5</v>
      </c>
      <c r="BF334" s="574"/>
      <c r="BG334" s="575"/>
      <c r="BH334" s="576">
        <f t="shared" si="897"/>
        <v>0</v>
      </c>
      <c r="BI334" s="577">
        <f t="shared" si="897"/>
        <v>0</v>
      </c>
      <c r="BJ334" s="576">
        <f t="shared" si="898"/>
        <v>64.722457627118644</v>
      </c>
      <c r="BK334" s="577">
        <f t="shared" si="898"/>
        <v>62.948780487804875</v>
      </c>
      <c r="BL334" s="576">
        <f t="shared" si="899"/>
        <v>15274.5</v>
      </c>
      <c r="BM334" s="577">
        <f t="shared" si="899"/>
        <v>18066.3</v>
      </c>
      <c r="BN334" s="574">
        <v>388</v>
      </c>
      <c r="BO334" s="575">
        <v>422</v>
      </c>
      <c r="BP334" s="576">
        <f t="shared" si="900"/>
        <v>388</v>
      </c>
      <c r="BQ334" s="577">
        <f t="shared" si="900"/>
        <v>422</v>
      </c>
      <c r="BR334" s="574">
        <v>127</v>
      </c>
      <c r="BS334" s="575">
        <v>151</v>
      </c>
      <c r="BT334" s="576">
        <f t="shared" si="901"/>
        <v>127</v>
      </c>
      <c r="BU334" s="577">
        <f t="shared" si="901"/>
        <v>151</v>
      </c>
      <c r="BV334" s="574"/>
      <c r="BW334" s="575"/>
      <c r="BX334" s="576">
        <f t="shared" si="902"/>
        <v>0</v>
      </c>
      <c r="BY334" s="577">
        <f t="shared" si="902"/>
        <v>0</v>
      </c>
      <c r="BZ334" s="576">
        <f t="shared" si="903"/>
        <v>515</v>
      </c>
      <c r="CA334" s="577">
        <f t="shared" si="903"/>
        <v>573</v>
      </c>
      <c r="CB334" s="576">
        <f t="shared" si="904"/>
        <v>515</v>
      </c>
      <c r="CC334" s="577">
        <f t="shared" si="904"/>
        <v>573</v>
      </c>
      <c r="CD334" s="574">
        <v>3.8</v>
      </c>
      <c r="CE334" s="575">
        <v>3.9</v>
      </c>
      <c r="CF334" s="576">
        <f t="shared" si="905"/>
        <v>1474.3999999999999</v>
      </c>
      <c r="CG334" s="577">
        <f t="shared" si="905"/>
        <v>1645.8</v>
      </c>
      <c r="CH334" s="574">
        <v>4.2</v>
      </c>
      <c r="CI334" s="575">
        <v>4.2</v>
      </c>
      <c r="CJ334" s="576">
        <f t="shared" si="906"/>
        <v>533.4</v>
      </c>
      <c r="CK334" s="577">
        <f t="shared" si="906"/>
        <v>634.20000000000005</v>
      </c>
      <c r="CL334" s="574"/>
      <c r="CM334" s="575"/>
      <c r="CN334" s="576">
        <f t="shared" si="907"/>
        <v>0</v>
      </c>
      <c r="CO334" s="577">
        <f t="shared" si="907"/>
        <v>0</v>
      </c>
      <c r="CP334" s="576">
        <f t="shared" si="908"/>
        <v>3.8986407766990285</v>
      </c>
      <c r="CQ334" s="577">
        <f t="shared" si="908"/>
        <v>3.9790575916230368</v>
      </c>
      <c r="CR334" s="576">
        <f t="shared" si="909"/>
        <v>2007.7999999999997</v>
      </c>
      <c r="CS334" s="577">
        <f t="shared" si="909"/>
        <v>2280</v>
      </c>
      <c r="CT334" s="574">
        <v>81.2</v>
      </c>
      <c r="CU334" s="575">
        <v>80.099999999999994</v>
      </c>
      <c r="CV334" s="576">
        <f t="shared" si="910"/>
        <v>31505.600000000002</v>
      </c>
      <c r="CW334" s="577">
        <f t="shared" si="910"/>
        <v>33802.199999999997</v>
      </c>
      <c r="CX334" s="574">
        <v>79.8</v>
      </c>
      <c r="CY334" s="575">
        <v>81.099999999999994</v>
      </c>
      <c r="CZ334" s="576">
        <f t="shared" si="911"/>
        <v>10134.6</v>
      </c>
      <c r="DA334" s="577">
        <f t="shared" si="911"/>
        <v>12246.099999999999</v>
      </c>
      <c r="DB334" s="574"/>
      <c r="DC334" s="575"/>
      <c r="DD334" s="576">
        <f t="shared" si="912"/>
        <v>0</v>
      </c>
      <c r="DE334" s="577">
        <f t="shared" si="912"/>
        <v>0</v>
      </c>
      <c r="DF334" s="576">
        <f t="shared" si="913"/>
        <v>80.854757281553404</v>
      </c>
      <c r="DG334" s="577">
        <f t="shared" si="913"/>
        <v>80.363525305410121</v>
      </c>
      <c r="DH334" s="576">
        <f t="shared" si="914"/>
        <v>41640.200000000004</v>
      </c>
      <c r="DI334" s="577">
        <f t="shared" si="914"/>
        <v>46048.3</v>
      </c>
      <c r="DJ334" s="576">
        <f t="shared" si="915"/>
        <v>751</v>
      </c>
      <c r="DK334" s="577">
        <f t="shared" si="915"/>
        <v>860</v>
      </c>
      <c r="DL334" s="576">
        <f t="shared" si="915"/>
        <v>751</v>
      </c>
      <c r="DM334" s="577">
        <f t="shared" si="915"/>
        <v>860</v>
      </c>
      <c r="DN334" s="576">
        <f t="shared" si="916"/>
        <v>3.619307589880159</v>
      </c>
      <c r="DO334" s="577">
        <f t="shared" si="916"/>
        <v>3.644767441860465</v>
      </c>
      <c r="DP334" s="576">
        <f t="shared" si="917"/>
        <v>2718.0999999999995</v>
      </c>
      <c r="DQ334" s="577">
        <f t="shared" si="917"/>
        <v>3134.5</v>
      </c>
      <c r="DR334" s="576">
        <f t="shared" si="918"/>
        <v>75.785219707057266</v>
      </c>
      <c r="DS334" s="577">
        <f t="shared" si="918"/>
        <v>74.551860465116292</v>
      </c>
      <c r="DT334" s="576">
        <f t="shared" si="919"/>
        <v>56914.700000000004</v>
      </c>
      <c r="DU334" s="577">
        <f t="shared" si="919"/>
        <v>64114.600000000013</v>
      </c>
      <c r="DV334" s="574">
        <v>156</v>
      </c>
      <c r="DW334" s="575">
        <v>193</v>
      </c>
      <c r="DX334" s="576">
        <f t="shared" si="920"/>
        <v>156</v>
      </c>
      <c r="DY334" s="577">
        <f t="shared" si="920"/>
        <v>193</v>
      </c>
      <c r="DZ334" s="574">
        <v>185</v>
      </c>
      <c r="EA334" s="575">
        <v>220</v>
      </c>
      <c r="EB334" s="576">
        <f t="shared" si="921"/>
        <v>185</v>
      </c>
      <c r="EC334" s="577">
        <f t="shared" si="921"/>
        <v>220</v>
      </c>
      <c r="ED334" s="574"/>
      <c r="EE334" s="575"/>
      <c r="EF334" s="576">
        <f t="shared" si="922"/>
        <v>0</v>
      </c>
      <c r="EG334" s="577">
        <f t="shared" si="922"/>
        <v>0</v>
      </c>
      <c r="EH334" s="576">
        <f t="shared" si="923"/>
        <v>341</v>
      </c>
      <c r="EI334" s="577">
        <f t="shared" si="923"/>
        <v>413</v>
      </c>
      <c r="EJ334" s="576">
        <f t="shared" si="924"/>
        <v>341</v>
      </c>
      <c r="EK334" s="577">
        <f t="shared" si="924"/>
        <v>413</v>
      </c>
      <c r="EL334" s="574">
        <v>2.9</v>
      </c>
      <c r="EM334" s="575">
        <v>3</v>
      </c>
      <c r="EN334" s="576">
        <f t="shared" si="925"/>
        <v>452.4</v>
      </c>
      <c r="EO334" s="577">
        <f t="shared" si="925"/>
        <v>579</v>
      </c>
      <c r="EP334" s="574">
        <v>3.1</v>
      </c>
      <c r="EQ334" s="575">
        <v>3.1</v>
      </c>
      <c r="ER334" s="576">
        <f t="shared" si="926"/>
        <v>573.5</v>
      </c>
      <c r="ES334" s="577">
        <f t="shared" si="926"/>
        <v>682</v>
      </c>
      <c r="ET334" s="574"/>
      <c r="EU334" s="575"/>
      <c r="EV334" s="576">
        <f t="shared" si="927"/>
        <v>0</v>
      </c>
      <c r="EW334" s="577">
        <f t="shared" si="927"/>
        <v>0</v>
      </c>
      <c r="EX334" s="576">
        <f t="shared" si="928"/>
        <v>3.0085043988269797</v>
      </c>
      <c r="EY334" s="577">
        <f t="shared" si="928"/>
        <v>3.053268765133172</v>
      </c>
      <c r="EZ334" s="576">
        <f t="shared" si="929"/>
        <v>1025.9000000000001</v>
      </c>
      <c r="FA334" s="577">
        <f t="shared" si="929"/>
        <v>1261</v>
      </c>
      <c r="FB334" s="574">
        <v>55.7</v>
      </c>
      <c r="FC334" s="575">
        <v>57.3</v>
      </c>
      <c r="FD334" s="576">
        <f t="shared" si="930"/>
        <v>8689.2000000000007</v>
      </c>
      <c r="FE334" s="577">
        <f t="shared" si="930"/>
        <v>11058.9</v>
      </c>
      <c r="FF334" s="574">
        <v>51.6</v>
      </c>
      <c r="FG334" s="575">
        <v>49.1</v>
      </c>
      <c r="FH334" s="576">
        <f t="shared" si="931"/>
        <v>9546</v>
      </c>
      <c r="FI334" s="577">
        <f t="shared" si="931"/>
        <v>10802</v>
      </c>
      <c r="FJ334" s="574"/>
      <c r="FK334" s="575"/>
      <c r="FL334" s="576">
        <f t="shared" si="932"/>
        <v>0</v>
      </c>
      <c r="FM334" s="577">
        <f t="shared" si="932"/>
        <v>0</v>
      </c>
      <c r="FN334" s="576">
        <f t="shared" si="933"/>
        <v>53.475659824046922</v>
      </c>
      <c r="FO334" s="577">
        <f t="shared" si="933"/>
        <v>52.931961259079905</v>
      </c>
      <c r="FP334" s="576">
        <f t="shared" si="934"/>
        <v>18235.2</v>
      </c>
      <c r="FQ334" s="577">
        <f t="shared" si="934"/>
        <v>21860.9</v>
      </c>
      <c r="FR334" s="574">
        <v>182</v>
      </c>
      <c r="FS334" s="575">
        <v>213</v>
      </c>
      <c r="FT334" s="576">
        <f t="shared" si="935"/>
        <v>182</v>
      </c>
      <c r="FU334" s="577">
        <f t="shared" si="935"/>
        <v>213</v>
      </c>
      <c r="FV334" s="574">
        <v>5.6</v>
      </c>
      <c r="FW334" s="575">
        <v>5.4</v>
      </c>
      <c r="FX334" s="576">
        <f t="shared" si="936"/>
        <v>1019.1999999999999</v>
      </c>
      <c r="FY334" s="577">
        <f t="shared" si="936"/>
        <v>1150.2</v>
      </c>
      <c r="FZ334" s="574">
        <v>63.2</v>
      </c>
      <c r="GA334" s="575">
        <v>61.9</v>
      </c>
      <c r="GB334" s="576">
        <f t="shared" si="937"/>
        <v>11502.4</v>
      </c>
      <c r="GC334" s="577">
        <f t="shared" si="937"/>
        <v>13184.699999999999</v>
      </c>
      <c r="GD334" s="576">
        <f t="shared" si="938"/>
        <v>725</v>
      </c>
      <c r="GE334" s="577">
        <f t="shared" si="938"/>
        <v>837</v>
      </c>
      <c r="GF334" s="576">
        <f t="shared" si="938"/>
        <v>725</v>
      </c>
      <c r="GG334" s="577">
        <f t="shared" si="938"/>
        <v>837</v>
      </c>
      <c r="GH334" s="576">
        <f t="shared" si="939"/>
        <v>2433.6</v>
      </c>
      <c r="GI334" s="577">
        <f t="shared" si="939"/>
        <v>2890.8</v>
      </c>
      <c r="GJ334" s="576">
        <f t="shared" si="940"/>
        <v>51778.8</v>
      </c>
      <c r="GK334" s="577">
        <f t="shared" si="940"/>
        <v>59046.9</v>
      </c>
      <c r="GL334" s="576">
        <f t="shared" si="941"/>
        <v>367</v>
      </c>
      <c r="GM334" s="577">
        <f t="shared" si="941"/>
        <v>436</v>
      </c>
      <c r="GN334" s="576">
        <f t="shared" si="941"/>
        <v>367</v>
      </c>
      <c r="GO334" s="577">
        <f t="shared" si="941"/>
        <v>436</v>
      </c>
      <c r="GP334" s="576">
        <f t="shared" si="942"/>
        <v>1310.4000000000001</v>
      </c>
      <c r="GQ334" s="577">
        <f t="shared" si="942"/>
        <v>1504.7</v>
      </c>
      <c r="GR334" s="576">
        <f t="shared" si="943"/>
        <v>23371.1</v>
      </c>
      <c r="GS334" s="577">
        <f t="shared" si="943"/>
        <v>26928.6</v>
      </c>
      <c r="GT334" s="576">
        <f t="shared" si="944"/>
        <v>1092</v>
      </c>
      <c r="GU334" s="577">
        <f t="shared" si="944"/>
        <v>1273</v>
      </c>
      <c r="GV334" s="576">
        <f t="shared" si="944"/>
        <v>1092</v>
      </c>
      <c r="GW334" s="577">
        <f t="shared" si="944"/>
        <v>1273</v>
      </c>
      <c r="GX334" s="576">
        <f t="shared" si="945"/>
        <v>3744</v>
      </c>
      <c r="GY334" s="577">
        <f t="shared" si="945"/>
        <v>4395.5</v>
      </c>
      <c r="GZ334" s="576">
        <f t="shared" si="945"/>
        <v>75149.899999999994</v>
      </c>
      <c r="HA334" s="577">
        <f t="shared" si="945"/>
        <v>85975.5</v>
      </c>
      <c r="HB334" s="576">
        <f t="shared" si="946"/>
        <v>0</v>
      </c>
      <c r="HC334" s="577">
        <f t="shared" si="946"/>
        <v>0</v>
      </c>
      <c r="HD334" s="576">
        <f t="shared" si="946"/>
        <v>0</v>
      </c>
      <c r="HE334" s="577">
        <f t="shared" si="946"/>
        <v>0</v>
      </c>
      <c r="HF334" s="576" t="str">
        <f t="shared" si="947"/>
        <v/>
      </c>
      <c r="HG334" s="577" t="str">
        <f t="shared" si="947"/>
        <v/>
      </c>
      <c r="HH334" s="576" t="str">
        <f t="shared" si="948"/>
        <v/>
      </c>
      <c r="HI334" s="577" t="str">
        <f t="shared" si="948"/>
        <v/>
      </c>
      <c r="HJ334" s="576">
        <f t="shared" si="949"/>
        <v>4763.2</v>
      </c>
      <c r="HK334" s="577">
        <f t="shared" si="949"/>
        <v>5545.7</v>
      </c>
      <c r="HL334" s="576">
        <f t="shared" si="950"/>
        <v>86652.3</v>
      </c>
      <c r="HM334" s="577">
        <f t="shared" si="950"/>
        <v>99160.200000000012</v>
      </c>
    </row>
    <row r="335" spans="1:221" s="26" customFormat="1" ht="15" customHeight="1">
      <c r="A335" s="594" t="s">
        <v>638</v>
      </c>
      <c r="B335" s="595" t="s">
        <v>704</v>
      </c>
      <c r="C335" s="599"/>
      <c r="D335" s="10">
        <v>222567</v>
      </c>
      <c r="E335" s="10">
        <v>9</v>
      </c>
      <c r="F335" s="574">
        <v>821</v>
      </c>
      <c r="G335" s="575">
        <v>868</v>
      </c>
      <c r="H335" s="574">
        <v>39</v>
      </c>
      <c r="I335" s="597">
        <v>10</v>
      </c>
      <c r="J335" s="576">
        <f t="shared" si="883"/>
        <v>782</v>
      </c>
      <c r="K335" s="577">
        <f t="shared" si="883"/>
        <v>858</v>
      </c>
      <c r="L335" s="574"/>
      <c r="M335" s="575"/>
      <c r="N335" s="576">
        <f t="shared" si="884"/>
        <v>782</v>
      </c>
      <c r="O335" s="577">
        <f t="shared" si="884"/>
        <v>858</v>
      </c>
      <c r="P335" s="576">
        <f t="shared" si="884"/>
        <v>782</v>
      </c>
      <c r="Q335" s="577">
        <f t="shared" si="884"/>
        <v>858</v>
      </c>
      <c r="R335" s="574">
        <v>48</v>
      </c>
      <c r="S335" s="575">
        <v>55</v>
      </c>
      <c r="T335" s="576">
        <f t="shared" si="885"/>
        <v>48</v>
      </c>
      <c r="U335" s="577">
        <f t="shared" si="885"/>
        <v>55</v>
      </c>
      <c r="V335" s="574">
        <v>47</v>
      </c>
      <c r="W335" s="575">
        <v>58</v>
      </c>
      <c r="X335" s="576">
        <f t="shared" si="886"/>
        <v>47</v>
      </c>
      <c r="Y335" s="577">
        <f t="shared" si="886"/>
        <v>58</v>
      </c>
      <c r="Z335" s="574"/>
      <c r="AA335" s="575"/>
      <c r="AB335" s="576">
        <f t="shared" si="887"/>
        <v>0</v>
      </c>
      <c r="AC335" s="577">
        <f t="shared" si="887"/>
        <v>0</v>
      </c>
      <c r="AD335" s="576">
        <f t="shared" si="888"/>
        <v>95</v>
      </c>
      <c r="AE335" s="577">
        <f t="shared" si="888"/>
        <v>113</v>
      </c>
      <c r="AF335" s="576">
        <f t="shared" si="889"/>
        <v>95</v>
      </c>
      <c r="AG335" s="577">
        <f t="shared" si="889"/>
        <v>113</v>
      </c>
      <c r="AH335" s="574">
        <v>4.0999999999999996</v>
      </c>
      <c r="AI335" s="575">
        <v>3.3</v>
      </c>
      <c r="AJ335" s="576">
        <f t="shared" si="890"/>
        <v>196.79999999999998</v>
      </c>
      <c r="AK335" s="577">
        <f t="shared" si="890"/>
        <v>181.5</v>
      </c>
      <c r="AL335" s="574">
        <v>3.6</v>
      </c>
      <c r="AM335" s="575">
        <v>3.2</v>
      </c>
      <c r="AN335" s="576">
        <f t="shared" si="891"/>
        <v>169.20000000000002</v>
      </c>
      <c r="AO335" s="577">
        <f t="shared" si="891"/>
        <v>185.60000000000002</v>
      </c>
      <c r="AP335" s="574"/>
      <c r="AQ335" s="575"/>
      <c r="AR335" s="576">
        <f t="shared" si="892"/>
        <v>0</v>
      </c>
      <c r="AS335" s="577">
        <f t="shared" si="892"/>
        <v>0</v>
      </c>
      <c r="AT335" s="576">
        <f t="shared" si="893"/>
        <v>3.8526315789473684</v>
      </c>
      <c r="AU335" s="577">
        <f t="shared" si="893"/>
        <v>3.2486725663716816</v>
      </c>
      <c r="AV335" s="576">
        <f t="shared" si="894"/>
        <v>366</v>
      </c>
      <c r="AW335" s="577">
        <f t="shared" si="894"/>
        <v>367.1</v>
      </c>
      <c r="AX335" s="574">
        <v>65.599999999999994</v>
      </c>
      <c r="AY335" s="575">
        <v>63.6</v>
      </c>
      <c r="AZ335" s="576">
        <f t="shared" si="895"/>
        <v>3148.7999999999997</v>
      </c>
      <c r="BA335" s="577">
        <f t="shared" si="895"/>
        <v>3498</v>
      </c>
      <c r="BB335" s="574">
        <v>61.1</v>
      </c>
      <c r="BC335" s="575">
        <v>53.2</v>
      </c>
      <c r="BD335" s="576">
        <f t="shared" si="896"/>
        <v>2871.7000000000003</v>
      </c>
      <c r="BE335" s="577">
        <f t="shared" si="896"/>
        <v>3085.6000000000004</v>
      </c>
      <c r="BF335" s="574"/>
      <c r="BG335" s="575"/>
      <c r="BH335" s="576">
        <f t="shared" si="897"/>
        <v>0</v>
      </c>
      <c r="BI335" s="577">
        <f t="shared" si="897"/>
        <v>0</v>
      </c>
      <c r="BJ335" s="576">
        <f t="shared" si="898"/>
        <v>63.373684210526314</v>
      </c>
      <c r="BK335" s="577">
        <f t="shared" si="898"/>
        <v>58.26194690265487</v>
      </c>
      <c r="BL335" s="576">
        <f t="shared" si="899"/>
        <v>6020.5</v>
      </c>
      <c r="BM335" s="577">
        <f t="shared" si="899"/>
        <v>6583.6</v>
      </c>
      <c r="BN335" s="574">
        <v>95</v>
      </c>
      <c r="BO335" s="575">
        <v>122</v>
      </c>
      <c r="BP335" s="576">
        <f t="shared" si="900"/>
        <v>95</v>
      </c>
      <c r="BQ335" s="577">
        <f t="shared" si="900"/>
        <v>122</v>
      </c>
      <c r="BR335" s="574">
        <v>81</v>
      </c>
      <c r="BS335" s="575">
        <v>100</v>
      </c>
      <c r="BT335" s="576">
        <f t="shared" si="901"/>
        <v>81</v>
      </c>
      <c r="BU335" s="577">
        <f t="shared" si="901"/>
        <v>100</v>
      </c>
      <c r="BV335" s="574"/>
      <c r="BW335" s="575"/>
      <c r="BX335" s="576">
        <f t="shared" si="902"/>
        <v>0</v>
      </c>
      <c r="BY335" s="577">
        <f t="shared" si="902"/>
        <v>0</v>
      </c>
      <c r="BZ335" s="576">
        <f t="shared" si="903"/>
        <v>176</v>
      </c>
      <c r="CA335" s="577">
        <f t="shared" si="903"/>
        <v>222</v>
      </c>
      <c r="CB335" s="576">
        <f t="shared" si="904"/>
        <v>176</v>
      </c>
      <c r="CC335" s="577">
        <f t="shared" si="904"/>
        <v>222</v>
      </c>
      <c r="CD335" s="574">
        <v>4.5999999999999996</v>
      </c>
      <c r="CE335" s="575">
        <v>4.5</v>
      </c>
      <c r="CF335" s="576">
        <f t="shared" si="905"/>
        <v>436.99999999999994</v>
      </c>
      <c r="CG335" s="577">
        <f t="shared" si="905"/>
        <v>549</v>
      </c>
      <c r="CH335" s="574">
        <v>4.7</v>
      </c>
      <c r="CI335" s="575">
        <v>4.5</v>
      </c>
      <c r="CJ335" s="576">
        <f t="shared" si="906"/>
        <v>380.7</v>
      </c>
      <c r="CK335" s="577">
        <f t="shared" si="906"/>
        <v>450</v>
      </c>
      <c r="CL335" s="574"/>
      <c r="CM335" s="575"/>
      <c r="CN335" s="576">
        <f t="shared" si="907"/>
        <v>0</v>
      </c>
      <c r="CO335" s="577">
        <f t="shared" si="907"/>
        <v>0</v>
      </c>
      <c r="CP335" s="576">
        <f t="shared" si="908"/>
        <v>4.6460227272727268</v>
      </c>
      <c r="CQ335" s="577">
        <f t="shared" si="908"/>
        <v>4.5</v>
      </c>
      <c r="CR335" s="576">
        <f t="shared" si="909"/>
        <v>817.69999999999993</v>
      </c>
      <c r="CS335" s="577">
        <f t="shared" si="909"/>
        <v>999</v>
      </c>
      <c r="CT335" s="574">
        <v>81.3</v>
      </c>
      <c r="CU335" s="575">
        <v>81.599999999999994</v>
      </c>
      <c r="CV335" s="576">
        <f t="shared" si="910"/>
        <v>7723.5</v>
      </c>
      <c r="CW335" s="577">
        <f t="shared" si="910"/>
        <v>9955.1999999999989</v>
      </c>
      <c r="CX335" s="574">
        <v>80.8</v>
      </c>
      <c r="CY335" s="575">
        <v>77.599999999999994</v>
      </c>
      <c r="CZ335" s="576">
        <f t="shared" si="911"/>
        <v>6544.8</v>
      </c>
      <c r="DA335" s="577">
        <f t="shared" si="911"/>
        <v>7759.9999999999991</v>
      </c>
      <c r="DB335" s="574"/>
      <c r="DC335" s="575"/>
      <c r="DD335" s="576">
        <f t="shared" si="912"/>
        <v>0</v>
      </c>
      <c r="DE335" s="577">
        <f t="shared" si="912"/>
        <v>0</v>
      </c>
      <c r="DF335" s="576">
        <f t="shared" si="913"/>
        <v>81.069886363636357</v>
      </c>
      <c r="DG335" s="577">
        <f t="shared" si="913"/>
        <v>79.798198198198179</v>
      </c>
      <c r="DH335" s="576">
        <f t="shared" si="914"/>
        <v>14268.3</v>
      </c>
      <c r="DI335" s="577">
        <f t="shared" si="914"/>
        <v>17715.199999999997</v>
      </c>
      <c r="DJ335" s="576">
        <f t="shared" si="915"/>
        <v>271</v>
      </c>
      <c r="DK335" s="577">
        <f t="shared" si="915"/>
        <v>335</v>
      </c>
      <c r="DL335" s="576">
        <f t="shared" si="915"/>
        <v>271</v>
      </c>
      <c r="DM335" s="577">
        <f t="shared" si="915"/>
        <v>335</v>
      </c>
      <c r="DN335" s="576">
        <f t="shared" si="916"/>
        <v>4.3678966789667886</v>
      </c>
      <c r="DO335" s="577">
        <f t="shared" si="916"/>
        <v>4.0779104477611936</v>
      </c>
      <c r="DP335" s="576">
        <f t="shared" si="917"/>
        <v>1183.6999999999996</v>
      </c>
      <c r="DQ335" s="577">
        <f t="shared" si="917"/>
        <v>1366.1</v>
      </c>
      <c r="DR335" s="576">
        <f t="shared" si="918"/>
        <v>74.866420664206643</v>
      </c>
      <c r="DS335" s="577">
        <f t="shared" si="918"/>
        <v>72.533731343283563</v>
      </c>
      <c r="DT335" s="576">
        <f t="shared" si="919"/>
        <v>20288.8</v>
      </c>
      <c r="DU335" s="577">
        <f t="shared" si="919"/>
        <v>24298.799999999992</v>
      </c>
      <c r="DV335" s="574">
        <v>97</v>
      </c>
      <c r="DW335" s="575">
        <v>94</v>
      </c>
      <c r="DX335" s="576">
        <f t="shared" si="920"/>
        <v>97</v>
      </c>
      <c r="DY335" s="577">
        <f t="shared" si="920"/>
        <v>94</v>
      </c>
      <c r="DZ335" s="574">
        <v>206</v>
      </c>
      <c r="EA335" s="575">
        <v>197</v>
      </c>
      <c r="EB335" s="576">
        <f t="shared" si="921"/>
        <v>206</v>
      </c>
      <c r="EC335" s="577">
        <f t="shared" si="921"/>
        <v>197</v>
      </c>
      <c r="ED335" s="574"/>
      <c r="EE335" s="575"/>
      <c r="EF335" s="576">
        <f t="shared" si="922"/>
        <v>0</v>
      </c>
      <c r="EG335" s="577">
        <f t="shared" si="922"/>
        <v>0</v>
      </c>
      <c r="EH335" s="576">
        <f t="shared" si="923"/>
        <v>303</v>
      </c>
      <c r="EI335" s="577">
        <f t="shared" si="923"/>
        <v>291</v>
      </c>
      <c r="EJ335" s="576">
        <f t="shared" si="924"/>
        <v>303</v>
      </c>
      <c r="EK335" s="577">
        <f t="shared" si="924"/>
        <v>291</v>
      </c>
      <c r="EL335" s="574">
        <v>2.9</v>
      </c>
      <c r="EM335" s="575">
        <v>3</v>
      </c>
      <c r="EN335" s="576">
        <f t="shared" si="925"/>
        <v>281.3</v>
      </c>
      <c r="EO335" s="577">
        <f t="shared" si="925"/>
        <v>282</v>
      </c>
      <c r="EP335" s="574">
        <v>3.2</v>
      </c>
      <c r="EQ335" s="575">
        <v>3.1</v>
      </c>
      <c r="ER335" s="576">
        <f t="shared" si="926"/>
        <v>659.2</v>
      </c>
      <c r="ES335" s="577">
        <f t="shared" si="926"/>
        <v>610.70000000000005</v>
      </c>
      <c r="ET335" s="574"/>
      <c r="EU335" s="575"/>
      <c r="EV335" s="576">
        <f t="shared" si="927"/>
        <v>0</v>
      </c>
      <c r="EW335" s="577">
        <f t="shared" si="927"/>
        <v>0</v>
      </c>
      <c r="EX335" s="576">
        <f t="shared" si="928"/>
        <v>3.1039603960396041</v>
      </c>
      <c r="EY335" s="577">
        <f t="shared" si="928"/>
        <v>3.0676975945017184</v>
      </c>
      <c r="EZ335" s="576">
        <f t="shared" si="929"/>
        <v>940.5</v>
      </c>
      <c r="FA335" s="577">
        <f t="shared" si="929"/>
        <v>892.7</v>
      </c>
      <c r="FB335" s="574">
        <v>59.3</v>
      </c>
      <c r="FC335" s="575">
        <v>53.4</v>
      </c>
      <c r="FD335" s="576">
        <f t="shared" si="930"/>
        <v>5752.0999999999995</v>
      </c>
      <c r="FE335" s="577">
        <f t="shared" si="930"/>
        <v>5019.5999999999995</v>
      </c>
      <c r="FF335" s="574">
        <v>50.6</v>
      </c>
      <c r="FG335" s="575">
        <v>50.5</v>
      </c>
      <c r="FH335" s="576">
        <f t="shared" si="931"/>
        <v>10423.6</v>
      </c>
      <c r="FI335" s="577">
        <f t="shared" si="931"/>
        <v>9948.5</v>
      </c>
      <c r="FJ335" s="574"/>
      <c r="FK335" s="575"/>
      <c r="FL335" s="576">
        <f t="shared" si="932"/>
        <v>0</v>
      </c>
      <c r="FM335" s="577">
        <f t="shared" si="932"/>
        <v>0</v>
      </c>
      <c r="FN335" s="576">
        <f t="shared" si="933"/>
        <v>53.385148514851487</v>
      </c>
      <c r="FO335" s="577">
        <f t="shared" si="933"/>
        <v>51.436769759450165</v>
      </c>
      <c r="FP335" s="576">
        <f t="shared" si="934"/>
        <v>16175.7</v>
      </c>
      <c r="FQ335" s="577">
        <f t="shared" si="934"/>
        <v>14968.099999999999</v>
      </c>
      <c r="FR335" s="574">
        <v>208</v>
      </c>
      <c r="FS335" s="575">
        <v>232</v>
      </c>
      <c r="FT335" s="576">
        <f t="shared" si="935"/>
        <v>208</v>
      </c>
      <c r="FU335" s="577">
        <f t="shared" si="935"/>
        <v>232</v>
      </c>
      <c r="FV335" s="574">
        <v>2.2000000000000002</v>
      </c>
      <c r="FW335" s="575">
        <v>1.8</v>
      </c>
      <c r="FX335" s="576">
        <f t="shared" si="936"/>
        <v>457.6</v>
      </c>
      <c r="FY335" s="577">
        <f t="shared" si="936"/>
        <v>417.6</v>
      </c>
      <c r="FZ335" s="574">
        <v>23.3</v>
      </c>
      <c r="GA335" s="575">
        <v>18.899999999999999</v>
      </c>
      <c r="GB335" s="576">
        <f t="shared" si="937"/>
        <v>4846.4000000000005</v>
      </c>
      <c r="GC335" s="577">
        <f t="shared" si="937"/>
        <v>4384.7999999999993</v>
      </c>
      <c r="GD335" s="576">
        <f t="shared" si="938"/>
        <v>240</v>
      </c>
      <c r="GE335" s="577">
        <f t="shared" si="938"/>
        <v>271</v>
      </c>
      <c r="GF335" s="576">
        <f t="shared" si="938"/>
        <v>240</v>
      </c>
      <c r="GG335" s="577">
        <f t="shared" si="938"/>
        <v>271</v>
      </c>
      <c r="GH335" s="576">
        <f t="shared" si="939"/>
        <v>915.09999999999991</v>
      </c>
      <c r="GI335" s="577">
        <f t="shared" si="939"/>
        <v>1012.5</v>
      </c>
      <c r="GJ335" s="576">
        <f t="shared" si="940"/>
        <v>16624.399999999998</v>
      </c>
      <c r="GK335" s="577">
        <f t="shared" si="940"/>
        <v>18472.8</v>
      </c>
      <c r="GL335" s="576">
        <f t="shared" si="941"/>
        <v>334</v>
      </c>
      <c r="GM335" s="577">
        <f t="shared" si="941"/>
        <v>355</v>
      </c>
      <c r="GN335" s="576">
        <f t="shared" si="941"/>
        <v>334</v>
      </c>
      <c r="GO335" s="577">
        <f t="shared" si="941"/>
        <v>355</v>
      </c>
      <c r="GP335" s="576">
        <f t="shared" si="942"/>
        <v>1209.0999999999999</v>
      </c>
      <c r="GQ335" s="577">
        <f t="shared" si="942"/>
        <v>1246.3000000000002</v>
      </c>
      <c r="GR335" s="576">
        <f t="shared" si="943"/>
        <v>19840.099999999999</v>
      </c>
      <c r="GS335" s="577">
        <f t="shared" si="943"/>
        <v>20794.099999999999</v>
      </c>
      <c r="GT335" s="576">
        <f t="shared" si="944"/>
        <v>574</v>
      </c>
      <c r="GU335" s="577">
        <f t="shared" si="944"/>
        <v>626</v>
      </c>
      <c r="GV335" s="576">
        <f t="shared" si="944"/>
        <v>574</v>
      </c>
      <c r="GW335" s="577">
        <f t="shared" si="944"/>
        <v>626</v>
      </c>
      <c r="GX335" s="576">
        <f t="shared" si="945"/>
        <v>2124.1999999999998</v>
      </c>
      <c r="GY335" s="577">
        <f t="shared" si="945"/>
        <v>2258.8000000000002</v>
      </c>
      <c r="GZ335" s="576">
        <f t="shared" si="945"/>
        <v>36464.5</v>
      </c>
      <c r="HA335" s="577">
        <f t="shared" si="945"/>
        <v>39266.899999999994</v>
      </c>
      <c r="HB335" s="576">
        <f t="shared" si="946"/>
        <v>0</v>
      </c>
      <c r="HC335" s="577">
        <f t="shared" si="946"/>
        <v>0</v>
      </c>
      <c r="HD335" s="576">
        <f t="shared" si="946"/>
        <v>0</v>
      </c>
      <c r="HE335" s="577">
        <f t="shared" si="946"/>
        <v>0</v>
      </c>
      <c r="HF335" s="576" t="str">
        <f t="shared" si="947"/>
        <v/>
      </c>
      <c r="HG335" s="577" t="str">
        <f t="shared" si="947"/>
        <v/>
      </c>
      <c r="HH335" s="576" t="str">
        <f t="shared" si="948"/>
        <v/>
      </c>
      <c r="HI335" s="577" t="str">
        <f t="shared" si="948"/>
        <v/>
      </c>
      <c r="HJ335" s="576">
        <f t="shared" si="949"/>
        <v>2581.7999999999997</v>
      </c>
      <c r="HK335" s="577">
        <f t="shared" si="949"/>
        <v>2676.4</v>
      </c>
      <c r="HL335" s="576">
        <f t="shared" si="950"/>
        <v>41310.9</v>
      </c>
      <c r="HM335" s="577">
        <f t="shared" si="950"/>
        <v>43651.7</v>
      </c>
    </row>
    <row r="336" spans="1:221" s="26" customFormat="1" ht="15" customHeight="1">
      <c r="A336" s="594" t="s">
        <v>638</v>
      </c>
      <c r="B336" s="595" t="s">
        <v>705</v>
      </c>
      <c r="C336" s="599"/>
      <c r="D336" s="10">
        <v>222822</v>
      </c>
      <c r="E336" s="10">
        <v>9</v>
      </c>
      <c r="F336" s="574">
        <v>361</v>
      </c>
      <c r="G336" s="575">
        <v>367</v>
      </c>
      <c r="H336" s="574">
        <v>2</v>
      </c>
      <c r="I336" s="575">
        <v>3</v>
      </c>
      <c r="J336" s="576">
        <f t="shared" si="883"/>
        <v>359</v>
      </c>
      <c r="K336" s="577">
        <f t="shared" si="883"/>
        <v>364</v>
      </c>
      <c r="L336" s="574"/>
      <c r="M336" s="575"/>
      <c r="N336" s="576">
        <f t="shared" si="884"/>
        <v>359</v>
      </c>
      <c r="O336" s="577">
        <f t="shared" si="884"/>
        <v>364</v>
      </c>
      <c r="P336" s="576">
        <f t="shared" si="884"/>
        <v>359</v>
      </c>
      <c r="Q336" s="577">
        <f t="shared" si="884"/>
        <v>364</v>
      </c>
      <c r="R336" s="574">
        <v>19</v>
      </c>
      <c r="S336" s="597">
        <v>29</v>
      </c>
      <c r="T336" s="576">
        <f t="shared" si="885"/>
        <v>19</v>
      </c>
      <c r="U336" s="577">
        <f t="shared" si="885"/>
        <v>29</v>
      </c>
      <c r="V336" s="574">
        <v>15</v>
      </c>
      <c r="W336" s="597">
        <v>25</v>
      </c>
      <c r="X336" s="576">
        <f t="shared" si="886"/>
        <v>15</v>
      </c>
      <c r="Y336" s="577">
        <f t="shared" si="886"/>
        <v>25</v>
      </c>
      <c r="Z336" s="574"/>
      <c r="AA336" s="575"/>
      <c r="AB336" s="576">
        <f t="shared" si="887"/>
        <v>0</v>
      </c>
      <c r="AC336" s="577">
        <f t="shared" si="887"/>
        <v>0</v>
      </c>
      <c r="AD336" s="576">
        <f t="shared" si="888"/>
        <v>34</v>
      </c>
      <c r="AE336" s="577">
        <f t="shared" si="888"/>
        <v>54</v>
      </c>
      <c r="AF336" s="576">
        <f t="shared" si="889"/>
        <v>34</v>
      </c>
      <c r="AG336" s="577">
        <f t="shared" si="889"/>
        <v>54</v>
      </c>
      <c r="AH336" s="574">
        <v>3.9</v>
      </c>
      <c r="AI336" s="575">
        <v>3.4</v>
      </c>
      <c r="AJ336" s="576">
        <f t="shared" si="890"/>
        <v>74.099999999999994</v>
      </c>
      <c r="AK336" s="577">
        <f t="shared" si="890"/>
        <v>98.6</v>
      </c>
      <c r="AL336" s="574">
        <v>3.5</v>
      </c>
      <c r="AM336" s="575">
        <v>3.5</v>
      </c>
      <c r="AN336" s="576">
        <f t="shared" si="891"/>
        <v>52.5</v>
      </c>
      <c r="AO336" s="577">
        <f t="shared" si="891"/>
        <v>87.5</v>
      </c>
      <c r="AP336" s="574"/>
      <c r="AQ336" s="575"/>
      <c r="AR336" s="576">
        <f t="shared" si="892"/>
        <v>0</v>
      </c>
      <c r="AS336" s="577">
        <f t="shared" si="892"/>
        <v>0</v>
      </c>
      <c r="AT336" s="576">
        <f t="shared" si="893"/>
        <v>3.7235294117647055</v>
      </c>
      <c r="AU336" s="577">
        <f t="shared" si="893"/>
        <v>3.4462962962962962</v>
      </c>
      <c r="AV336" s="576">
        <f t="shared" si="894"/>
        <v>126.6</v>
      </c>
      <c r="AW336" s="577">
        <f t="shared" si="894"/>
        <v>186.1</v>
      </c>
      <c r="AX336" s="574">
        <v>74.2</v>
      </c>
      <c r="AY336" s="575">
        <v>73.3</v>
      </c>
      <c r="AZ336" s="576">
        <f t="shared" si="895"/>
        <v>1409.8</v>
      </c>
      <c r="BA336" s="577">
        <f t="shared" si="895"/>
        <v>2125.6999999999998</v>
      </c>
      <c r="BB336" s="574">
        <v>72.8</v>
      </c>
      <c r="BC336" s="575">
        <v>69.099999999999994</v>
      </c>
      <c r="BD336" s="576">
        <f t="shared" si="896"/>
        <v>1092</v>
      </c>
      <c r="BE336" s="577">
        <f t="shared" si="896"/>
        <v>1727.4999999999998</v>
      </c>
      <c r="BF336" s="574"/>
      <c r="BG336" s="575"/>
      <c r="BH336" s="576">
        <f t="shared" si="897"/>
        <v>0</v>
      </c>
      <c r="BI336" s="577">
        <f t="shared" si="897"/>
        <v>0</v>
      </c>
      <c r="BJ336" s="576">
        <f t="shared" si="898"/>
        <v>73.582352941176481</v>
      </c>
      <c r="BK336" s="577">
        <f t="shared" si="898"/>
        <v>71.355555555555554</v>
      </c>
      <c r="BL336" s="576">
        <f t="shared" si="899"/>
        <v>2501.8000000000002</v>
      </c>
      <c r="BM336" s="577">
        <f t="shared" si="899"/>
        <v>3853.2</v>
      </c>
      <c r="BN336" s="574">
        <v>105</v>
      </c>
      <c r="BO336" s="575">
        <v>97</v>
      </c>
      <c r="BP336" s="576">
        <f t="shared" si="900"/>
        <v>105</v>
      </c>
      <c r="BQ336" s="577">
        <f t="shared" si="900"/>
        <v>97</v>
      </c>
      <c r="BR336" s="574">
        <v>44</v>
      </c>
      <c r="BS336" s="575">
        <v>48</v>
      </c>
      <c r="BT336" s="576">
        <f t="shared" si="901"/>
        <v>44</v>
      </c>
      <c r="BU336" s="577">
        <f t="shared" si="901"/>
        <v>48</v>
      </c>
      <c r="BV336" s="574"/>
      <c r="BW336" s="575"/>
      <c r="BX336" s="576">
        <f t="shared" si="902"/>
        <v>0</v>
      </c>
      <c r="BY336" s="577">
        <f t="shared" si="902"/>
        <v>0</v>
      </c>
      <c r="BZ336" s="576">
        <f t="shared" si="903"/>
        <v>149</v>
      </c>
      <c r="CA336" s="577">
        <f t="shared" si="903"/>
        <v>145</v>
      </c>
      <c r="CB336" s="576">
        <f t="shared" si="904"/>
        <v>149</v>
      </c>
      <c r="CC336" s="577">
        <f t="shared" si="904"/>
        <v>145</v>
      </c>
      <c r="CD336" s="574">
        <v>4.4000000000000004</v>
      </c>
      <c r="CE336" s="575">
        <v>4.2</v>
      </c>
      <c r="CF336" s="576">
        <f t="shared" si="905"/>
        <v>462.00000000000006</v>
      </c>
      <c r="CG336" s="577">
        <f t="shared" si="905"/>
        <v>407.40000000000003</v>
      </c>
      <c r="CH336" s="574">
        <v>5</v>
      </c>
      <c r="CI336" s="575">
        <v>4.5999999999999996</v>
      </c>
      <c r="CJ336" s="576">
        <f t="shared" si="906"/>
        <v>220</v>
      </c>
      <c r="CK336" s="577">
        <f t="shared" si="906"/>
        <v>220.79999999999998</v>
      </c>
      <c r="CL336" s="574"/>
      <c r="CM336" s="575"/>
      <c r="CN336" s="576">
        <f t="shared" si="907"/>
        <v>0</v>
      </c>
      <c r="CO336" s="577">
        <f t="shared" si="907"/>
        <v>0</v>
      </c>
      <c r="CP336" s="576">
        <f t="shared" si="908"/>
        <v>4.5771812080536911</v>
      </c>
      <c r="CQ336" s="577">
        <f t="shared" si="908"/>
        <v>4.3324137931034485</v>
      </c>
      <c r="CR336" s="576">
        <f t="shared" si="909"/>
        <v>682</v>
      </c>
      <c r="CS336" s="577">
        <f t="shared" si="909"/>
        <v>628.20000000000005</v>
      </c>
      <c r="CT336" s="574">
        <v>85.1</v>
      </c>
      <c r="CU336" s="575">
        <v>86.4</v>
      </c>
      <c r="CV336" s="576">
        <f t="shared" si="910"/>
        <v>8935.5</v>
      </c>
      <c r="CW336" s="577">
        <f t="shared" si="910"/>
        <v>8380.8000000000011</v>
      </c>
      <c r="CX336" s="574">
        <v>82</v>
      </c>
      <c r="CY336" s="575">
        <v>82.3</v>
      </c>
      <c r="CZ336" s="576">
        <f t="shared" si="911"/>
        <v>3608</v>
      </c>
      <c r="DA336" s="577">
        <f t="shared" si="911"/>
        <v>3950.3999999999996</v>
      </c>
      <c r="DB336" s="574"/>
      <c r="DC336" s="575"/>
      <c r="DD336" s="576">
        <f t="shared" si="912"/>
        <v>0</v>
      </c>
      <c r="DE336" s="577">
        <f t="shared" si="912"/>
        <v>0</v>
      </c>
      <c r="DF336" s="576">
        <f t="shared" si="913"/>
        <v>84.18456375838926</v>
      </c>
      <c r="DG336" s="577">
        <f t="shared" si="913"/>
        <v>85.042758620689654</v>
      </c>
      <c r="DH336" s="576">
        <f t="shared" si="914"/>
        <v>12543.5</v>
      </c>
      <c r="DI336" s="577">
        <f t="shared" si="914"/>
        <v>12331.199999999999</v>
      </c>
      <c r="DJ336" s="576">
        <f t="shared" si="915"/>
        <v>183</v>
      </c>
      <c r="DK336" s="577">
        <f t="shared" si="915"/>
        <v>199</v>
      </c>
      <c r="DL336" s="576">
        <f t="shared" si="915"/>
        <v>183</v>
      </c>
      <c r="DM336" s="577">
        <f t="shared" si="915"/>
        <v>199</v>
      </c>
      <c r="DN336" s="576">
        <f t="shared" si="916"/>
        <v>4.418579234972678</v>
      </c>
      <c r="DO336" s="577">
        <f t="shared" si="916"/>
        <v>4.0919597989949752</v>
      </c>
      <c r="DP336" s="576">
        <f t="shared" si="917"/>
        <v>808.6</v>
      </c>
      <c r="DQ336" s="577">
        <f t="shared" si="917"/>
        <v>814.30000000000007</v>
      </c>
      <c r="DR336" s="576">
        <f t="shared" si="918"/>
        <v>82.214754098360658</v>
      </c>
      <c r="DS336" s="577">
        <f t="shared" si="918"/>
        <v>81.328643216080394</v>
      </c>
      <c r="DT336" s="576">
        <f t="shared" si="919"/>
        <v>15045.300000000001</v>
      </c>
      <c r="DU336" s="577">
        <f t="shared" si="919"/>
        <v>16184.399999999998</v>
      </c>
      <c r="DV336" s="574">
        <v>47</v>
      </c>
      <c r="DW336" s="575">
        <v>32</v>
      </c>
      <c r="DX336" s="576">
        <f t="shared" si="920"/>
        <v>47</v>
      </c>
      <c r="DY336" s="577">
        <f t="shared" si="920"/>
        <v>32</v>
      </c>
      <c r="DZ336" s="574">
        <v>50</v>
      </c>
      <c r="EA336" s="575">
        <v>46</v>
      </c>
      <c r="EB336" s="576">
        <f t="shared" si="921"/>
        <v>50</v>
      </c>
      <c r="EC336" s="577">
        <f t="shared" si="921"/>
        <v>46</v>
      </c>
      <c r="ED336" s="574"/>
      <c r="EE336" s="575"/>
      <c r="EF336" s="576">
        <f t="shared" si="922"/>
        <v>0</v>
      </c>
      <c r="EG336" s="577">
        <f t="shared" si="922"/>
        <v>0</v>
      </c>
      <c r="EH336" s="576">
        <f t="shared" si="923"/>
        <v>97</v>
      </c>
      <c r="EI336" s="577">
        <f t="shared" si="923"/>
        <v>78</v>
      </c>
      <c r="EJ336" s="576">
        <f t="shared" si="924"/>
        <v>97</v>
      </c>
      <c r="EK336" s="577">
        <f t="shared" si="924"/>
        <v>78</v>
      </c>
      <c r="EL336" s="574">
        <v>3.2</v>
      </c>
      <c r="EM336" s="575">
        <v>2.4</v>
      </c>
      <c r="EN336" s="576">
        <f t="shared" si="925"/>
        <v>150.4</v>
      </c>
      <c r="EO336" s="577">
        <f t="shared" si="925"/>
        <v>76.8</v>
      </c>
      <c r="EP336" s="574">
        <v>3.8</v>
      </c>
      <c r="EQ336" s="575">
        <v>3.8</v>
      </c>
      <c r="ER336" s="576">
        <f t="shared" si="926"/>
        <v>190</v>
      </c>
      <c r="ES336" s="577">
        <f t="shared" si="926"/>
        <v>174.79999999999998</v>
      </c>
      <c r="ET336" s="574"/>
      <c r="EU336" s="575"/>
      <c r="EV336" s="576">
        <f t="shared" si="927"/>
        <v>0</v>
      </c>
      <c r="EW336" s="577">
        <f t="shared" si="927"/>
        <v>0</v>
      </c>
      <c r="EX336" s="576">
        <f t="shared" si="928"/>
        <v>3.5092783505154639</v>
      </c>
      <c r="EY336" s="577">
        <f t="shared" si="928"/>
        <v>3.2256410256410253</v>
      </c>
      <c r="EZ336" s="576">
        <f t="shared" si="929"/>
        <v>340.4</v>
      </c>
      <c r="FA336" s="577">
        <f t="shared" si="929"/>
        <v>251.59999999999997</v>
      </c>
      <c r="FB336" s="574">
        <v>63.8</v>
      </c>
      <c r="FC336" s="575">
        <v>58.1</v>
      </c>
      <c r="FD336" s="576">
        <f t="shared" si="930"/>
        <v>2998.6</v>
      </c>
      <c r="FE336" s="577">
        <f t="shared" si="930"/>
        <v>1859.2</v>
      </c>
      <c r="FF336" s="574">
        <v>59.5</v>
      </c>
      <c r="FG336" s="575">
        <v>64.2</v>
      </c>
      <c r="FH336" s="576">
        <f t="shared" si="931"/>
        <v>2975</v>
      </c>
      <c r="FI336" s="577">
        <f t="shared" si="931"/>
        <v>2953.2000000000003</v>
      </c>
      <c r="FJ336" s="574"/>
      <c r="FK336" s="575"/>
      <c r="FL336" s="576">
        <f t="shared" si="932"/>
        <v>0</v>
      </c>
      <c r="FM336" s="577">
        <f t="shared" si="932"/>
        <v>0</v>
      </c>
      <c r="FN336" s="576">
        <f t="shared" si="933"/>
        <v>61.583505154639177</v>
      </c>
      <c r="FO336" s="577">
        <f t="shared" si="933"/>
        <v>61.697435897435902</v>
      </c>
      <c r="FP336" s="576">
        <f t="shared" si="934"/>
        <v>5973.6</v>
      </c>
      <c r="FQ336" s="577">
        <f t="shared" si="934"/>
        <v>4812.4000000000005</v>
      </c>
      <c r="FR336" s="574">
        <v>79</v>
      </c>
      <c r="FS336" s="575">
        <v>87</v>
      </c>
      <c r="FT336" s="576">
        <f t="shared" si="935"/>
        <v>79</v>
      </c>
      <c r="FU336" s="577">
        <f t="shared" si="935"/>
        <v>87</v>
      </c>
      <c r="FV336" s="574">
        <v>4.0999999999999996</v>
      </c>
      <c r="FW336" s="575">
        <v>4.9000000000000004</v>
      </c>
      <c r="FX336" s="576">
        <f t="shared" si="936"/>
        <v>323.89999999999998</v>
      </c>
      <c r="FY336" s="577">
        <f t="shared" si="936"/>
        <v>426.3</v>
      </c>
      <c r="FZ336" s="574">
        <v>57.4</v>
      </c>
      <c r="GA336" s="575">
        <v>56.4</v>
      </c>
      <c r="GB336" s="576">
        <f t="shared" si="937"/>
        <v>4534.5999999999995</v>
      </c>
      <c r="GC336" s="577">
        <f t="shared" si="937"/>
        <v>4906.8</v>
      </c>
      <c r="GD336" s="576">
        <f t="shared" si="938"/>
        <v>171</v>
      </c>
      <c r="GE336" s="577">
        <f t="shared" si="938"/>
        <v>158</v>
      </c>
      <c r="GF336" s="576">
        <f t="shared" si="938"/>
        <v>171</v>
      </c>
      <c r="GG336" s="577">
        <f t="shared" si="938"/>
        <v>158</v>
      </c>
      <c r="GH336" s="576">
        <f t="shared" si="939"/>
        <v>686.5</v>
      </c>
      <c r="GI336" s="577">
        <f t="shared" si="939"/>
        <v>582.79999999999995</v>
      </c>
      <c r="GJ336" s="576">
        <f t="shared" si="940"/>
        <v>13343.9</v>
      </c>
      <c r="GK336" s="577">
        <f t="shared" si="940"/>
        <v>12365.7</v>
      </c>
      <c r="GL336" s="576">
        <f t="shared" si="941"/>
        <v>109</v>
      </c>
      <c r="GM336" s="577">
        <f t="shared" si="941"/>
        <v>119</v>
      </c>
      <c r="GN336" s="576">
        <f t="shared" si="941"/>
        <v>109</v>
      </c>
      <c r="GO336" s="577">
        <f t="shared" si="941"/>
        <v>119</v>
      </c>
      <c r="GP336" s="576">
        <f t="shared" si="942"/>
        <v>462.5</v>
      </c>
      <c r="GQ336" s="577">
        <f t="shared" si="942"/>
        <v>483.09999999999991</v>
      </c>
      <c r="GR336" s="576">
        <f t="shared" si="943"/>
        <v>7675</v>
      </c>
      <c r="GS336" s="577">
        <f t="shared" si="943"/>
        <v>8631.1</v>
      </c>
      <c r="GT336" s="576">
        <f t="shared" si="944"/>
        <v>280</v>
      </c>
      <c r="GU336" s="577">
        <f t="shared" si="944"/>
        <v>277</v>
      </c>
      <c r="GV336" s="576">
        <f t="shared" si="944"/>
        <v>280</v>
      </c>
      <c r="GW336" s="577">
        <f t="shared" si="944"/>
        <v>277</v>
      </c>
      <c r="GX336" s="576">
        <f t="shared" si="945"/>
        <v>1149</v>
      </c>
      <c r="GY336" s="577">
        <f t="shared" si="945"/>
        <v>1065.8999999999999</v>
      </c>
      <c r="GZ336" s="576">
        <f t="shared" si="945"/>
        <v>21018.9</v>
      </c>
      <c r="HA336" s="577">
        <f t="shared" si="945"/>
        <v>20996.800000000003</v>
      </c>
      <c r="HB336" s="576">
        <f t="shared" si="946"/>
        <v>0</v>
      </c>
      <c r="HC336" s="577">
        <f t="shared" si="946"/>
        <v>0</v>
      </c>
      <c r="HD336" s="576">
        <f t="shared" si="946"/>
        <v>0</v>
      </c>
      <c r="HE336" s="577">
        <f t="shared" si="946"/>
        <v>0</v>
      </c>
      <c r="HF336" s="576" t="str">
        <f t="shared" si="947"/>
        <v/>
      </c>
      <c r="HG336" s="577" t="str">
        <f t="shared" si="947"/>
        <v/>
      </c>
      <c r="HH336" s="576" t="str">
        <f t="shared" si="948"/>
        <v/>
      </c>
      <c r="HI336" s="577" t="str">
        <f t="shared" si="948"/>
        <v/>
      </c>
      <c r="HJ336" s="576">
        <f t="shared" si="949"/>
        <v>1472.9</v>
      </c>
      <c r="HK336" s="577">
        <f t="shared" si="949"/>
        <v>1492.2</v>
      </c>
      <c r="HL336" s="576">
        <f t="shared" si="950"/>
        <v>25553.5</v>
      </c>
      <c r="HM336" s="577">
        <f t="shared" si="950"/>
        <v>25903.599999999999</v>
      </c>
    </row>
    <row r="337" spans="1:221" s="26" customFormat="1" ht="15" customHeight="1">
      <c r="A337" s="594" t="s">
        <v>638</v>
      </c>
      <c r="B337" s="595" t="s">
        <v>706</v>
      </c>
      <c r="C337" s="599"/>
      <c r="D337" s="10">
        <v>223773</v>
      </c>
      <c r="E337" s="10">
        <v>9</v>
      </c>
      <c r="F337" s="574">
        <v>596</v>
      </c>
      <c r="G337" s="575">
        <v>648</v>
      </c>
      <c r="H337" s="574">
        <v>8</v>
      </c>
      <c r="I337" s="575">
        <v>8</v>
      </c>
      <c r="J337" s="576">
        <f t="shared" si="883"/>
        <v>588</v>
      </c>
      <c r="K337" s="577">
        <f t="shared" si="883"/>
        <v>640</v>
      </c>
      <c r="L337" s="574"/>
      <c r="M337" s="575"/>
      <c r="N337" s="576">
        <f t="shared" si="884"/>
        <v>588</v>
      </c>
      <c r="O337" s="577">
        <f t="shared" si="884"/>
        <v>640</v>
      </c>
      <c r="P337" s="576">
        <f t="shared" si="884"/>
        <v>588</v>
      </c>
      <c r="Q337" s="577">
        <f t="shared" si="884"/>
        <v>640</v>
      </c>
      <c r="R337" s="574">
        <v>12</v>
      </c>
      <c r="S337" s="575">
        <v>14</v>
      </c>
      <c r="T337" s="576">
        <f t="shared" si="885"/>
        <v>12</v>
      </c>
      <c r="U337" s="577">
        <f t="shared" si="885"/>
        <v>14</v>
      </c>
      <c r="V337" s="574">
        <v>13</v>
      </c>
      <c r="W337" s="575">
        <v>15</v>
      </c>
      <c r="X337" s="576">
        <f t="shared" si="886"/>
        <v>13</v>
      </c>
      <c r="Y337" s="577">
        <f t="shared" si="886"/>
        <v>15</v>
      </c>
      <c r="Z337" s="574"/>
      <c r="AA337" s="575"/>
      <c r="AB337" s="576">
        <f t="shared" si="887"/>
        <v>0</v>
      </c>
      <c r="AC337" s="577">
        <f t="shared" si="887"/>
        <v>0</v>
      </c>
      <c r="AD337" s="576">
        <f t="shared" si="888"/>
        <v>25</v>
      </c>
      <c r="AE337" s="577">
        <f t="shared" si="888"/>
        <v>29</v>
      </c>
      <c r="AF337" s="576">
        <f t="shared" si="889"/>
        <v>25</v>
      </c>
      <c r="AG337" s="577">
        <f t="shared" si="889"/>
        <v>29</v>
      </c>
      <c r="AH337" s="574">
        <v>2.8</v>
      </c>
      <c r="AI337" s="575">
        <v>3.5</v>
      </c>
      <c r="AJ337" s="576">
        <f t="shared" si="890"/>
        <v>33.599999999999994</v>
      </c>
      <c r="AK337" s="577">
        <f t="shared" si="890"/>
        <v>49</v>
      </c>
      <c r="AL337" s="574">
        <v>2.4</v>
      </c>
      <c r="AM337" s="575">
        <v>2.4</v>
      </c>
      <c r="AN337" s="576">
        <f t="shared" si="891"/>
        <v>31.2</v>
      </c>
      <c r="AO337" s="577">
        <f t="shared" si="891"/>
        <v>36</v>
      </c>
      <c r="AP337" s="574"/>
      <c r="AQ337" s="575"/>
      <c r="AR337" s="576">
        <f t="shared" si="892"/>
        <v>0</v>
      </c>
      <c r="AS337" s="577">
        <f t="shared" si="892"/>
        <v>0</v>
      </c>
      <c r="AT337" s="576">
        <f t="shared" si="893"/>
        <v>2.5920000000000001</v>
      </c>
      <c r="AU337" s="577">
        <f t="shared" si="893"/>
        <v>2.9310344827586206</v>
      </c>
      <c r="AV337" s="576">
        <f t="shared" si="894"/>
        <v>64.8</v>
      </c>
      <c r="AW337" s="577">
        <f t="shared" si="894"/>
        <v>85</v>
      </c>
      <c r="AX337" s="574">
        <v>54.4</v>
      </c>
      <c r="AY337" s="575">
        <v>57.3</v>
      </c>
      <c r="AZ337" s="576">
        <f t="shared" si="895"/>
        <v>652.79999999999995</v>
      </c>
      <c r="BA337" s="577">
        <f t="shared" si="895"/>
        <v>802.19999999999993</v>
      </c>
      <c r="BB337" s="574">
        <v>47.4</v>
      </c>
      <c r="BC337" s="575">
        <v>37</v>
      </c>
      <c r="BD337" s="576">
        <f t="shared" si="896"/>
        <v>616.19999999999993</v>
      </c>
      <c r="BE337" s="577">
        <f t="shared" si="896"/>
        <v>555</v>
      </c>
      <c r="BF337" s="574"/>
      <c r="BG337" s="575"/>
      <c r="BH337" s="576">
        <f t="shared" si="897"/>
        <v>0</v>
      </c>
      <c r="BI337" s="577">
        <f t="shared" si="897"/>
        <v>0</v>
      </c>
      <c r="BJ337" s="576">
        <f t="shared" si="898"/>
        <v>50.76</v>
      </c>
      <c r="BK337" s="577">
        <f t="shared" si="898"/>
        <v>46.8</v>
      </c>
      <c r="BL337" s="576">
        <f t="shared" si="899"/>
        <v>1269</v>
      </c>
      <c r="BM337" s="577">
        <f t="shared" si="899"/>
        <v>1357.1999999999998</v>
      </c>
      <c r="BN337" s="574">
        <v>49</v>
      </c>
      <c r="BO337" s="575">
        <v>51</v>
      </c>
      <c r="BP337" s="576">
        <f t="shared" si="900"/>
        <v>49</v>
      </c>
      <c r="BQ337" s="577">
        <f t="shared" si="900"/>
        <v>51</v>
      </c>
      <c r="BR337" s="574">
        <v>55</v>
      </c>
      <c r="BS337" s="575">
        <v>60</v>
      </c>
      <c r="BT337" s="576">
        <f t="shared" si="901"/>
        <v>55</v>
      </c>
      <c r="BU337" s="577">
        <f t="shared" si="901"/>
        <v>60</v>
      </c>
      <c r="BV337" s="574"/>
      <c r="BW337" s="575"/>
      <c r="BX337" s="576">
        <f t="shared" si="902"/>
        <v>0</v>
      </c>
      <c r="BY337" s="577">
        <f t="shared" si="902"/>
        <v>0</v>
      </c>
      <c r="BZ337" s="576">
        <f t="shared" si="903"/>
        <v>104</v>
      </c>
      <c r="CA337" s="577">
        <f t="shared" si="903"/>
        <v>111</v>
      </c>
      <c r="CB337" s="576">
        <f t="shared" si="904"/>
        <v>104</v>
      </c>
      <c r="CC337" s="577">
        <f t="shared" si="904"/>
        <v>111</v>
      </c>
      <c r="CD337" s="574">
        <v>4.4000000000000004</v>
      </c>
      <c r="CE337" s="575">
        <v>4.5</v>
      </c>
      <c r="CF337" s="576">
        <f t="shared" si="905"/>
        <v>215.60000000000002</v>
      </c>
      <c r="CG337" s="577">
        <f t="shared" si="905"/>
        <v>229.5</v>
      </c>
      <c r="CH337" s="574">
        <v>4.5</v>
      </c>
      <c r="CI337" s="575">
        <v>4.4000000000000004</v>
      </c>
      <c r="CJ337" s="576">
        <f t="shared" si="906"/>
        <v>247.5</v>
      </c>
      <c r="CK337" s="577">
        <f t="shared" si="906"/>
        <v>264</v>
      </c>
      <c r="CL337" s="574"/>
      <c r="CM337" s="575"/>
      <c r="CN337" s="576">
        <f t="shared" si="907"/>
        <v>0</v>
      </c>
      <c r="CO337" s="577">
        <f t="shared" si="907"/>
        <v>0</v>
      </c>
      <c r="CP337" s="576">
        <f t="shared" si="908"/>
        <v>4.4528846153846153</v>
      </c>
      <c r="CQ337" s="577">
        <f t="shared" si="908"/>
        <v>4.4459459459459456</v>
      </c>
      <c r="CR337" s="576">
        <f t="shared" si="909"/>
        <v>463.1</v>
      </c>
      <c r="CS337" s="577">
        <f t="shared" si="909"/>
        <v>493.49999999999994</v>
      </c>
      <c r="CT337" s="574">
        <v>72.8</v>
      </c>
      <c r="CU337" s="575">
        <v>74.3</v>
      </c>
      <c r="CV337" s="576">
        <f t="shared" si="910"/>
        <v>3567.2</v>
      </c>
      <c r="CW337" s="577">
        <f t="shared" si="910"/>
        <v>3789.2999999999997</v>
      </c>
      <c r="CX337" s="574">
        <v>71.400000000000006</v>
      </c>
      <c r="CY337" s="575">
        <v>64</v>
      </c>
      <c r="CZ337" s="576">
        <f t="shared" si="911"/>
        <v>3927.0000000000005</v>
      </c>
      <c r="DA337" s="577">
        <f t="shared" si="911"/>
        <v>3840</v>
      </c>
      <c r="DB337" s="574"/>
      <c r="DC337" s="575"/>
      <c r="DD337" s="576">
        <f t="shared" si="912"/>
        <v>0</v>
      </c>
      <c r="DE337" s="577">
        <f t="shared" si="912"/>
        <v>0</v>
      </c>
      <c r="DF337" s="576">
        <f t="shared" si="913"/>
        <v>72.059615384615398</v>
      </c>
      <c r="DG337" s="577">
        <f t="shared" si="913"/>
        <v>68.732432432432432</v>
      </c>
      <c r="DH337" s="576">
        <f t="shared" si="914"/>
        <v>7494.2000000000016</v>
      </c>
      <c r="DI337" s="577">
        <f t="shared" si="914"/>
        <v>7629.3</v>
      </c>
      <c r="DJ337" s="576">
        <f t="shared" si="915"/>
        <v>129</v>
      </c>
      <c r="DK337" s="577">
        <f t="shared" si="915"/>
        <v>140</v>
      </c>
      <c r="DL337" s="576">
        <f t="shared" si="915"/>
        <v>129</v>
      </c>
      <c r="DM337" s="577">
        <f t="shared" si="915"/>
        <v>140</v>
      </c>
      <c r="DN337" s="576">
        <f t="shared" si="916"/>
        <v>4.0922480620155035</v>
      </c>
      <c r="DO337" s="577">
        <f t="shared" si="916"/>
        <v>4.1321428571428571</v>
      </c>
      <c r="DP337" s="576">
        <f t="shared" si="917"/>
        <v>527.9</v>
      </c>
      <c r="DQ337" s="577">
        <f t="shared" si="917"/>
        <v>578.5</v>
      </c>
      <c r="DR337" s="576">
        <f t="shared" si="918"/>
        <v>67.931782945736444</v>
      </c>
      <c r="DS337" s="577">
        <f t="shared" si="918"/>
        <v>64.189285714285717</v>
      </c>
      <c r="DT337" s="576">
        <f t="shared" si="919"/>
        <v>8763.2000000000007</v>
      </c>
      <c r="DU337" s="577">
        <f t="shared" si="919"/>
        <v>8986.5</v>
      </c>
      <c r="DV337" s="574">
        <v>48</v>
      </c>
      <c r="DW337" s="575">
        <v>29</v>
      </c>
      <c r="DX337" s="576">
        <f t="shared" si="920"/>
        <v>48</v>
      </c>
      <c r="DY337" s="577">
        <f t="shared" si="920"/>
        <v>29</v>
      </c>
      <c r="DZ337" s="574">
        <v>109</v>
      </c>
      <c r="EA337" s="575">
        <v>122</v>
      </c>
      <c r="EB337" s="576">
        <f t="shared" si="921"/>
        <v>109</v>
      </c>
      <c r="EC337" s="577">
        <f t="shared" si="921"/>
        <v>122</v>
      </c>
      <c r="ED337" s="574"/>
      <c r="EE337" s="575"/>
      <c r="EF337" s="576">
        <f t="shared" si="922"/>
        <v>0</v>
      </c>
      <c r="EG337" s="577">
        <f t="shared" si="922"/>
        <v>0</v>
      </c>
      <c r="EH337" s="576">
        <f t="shared" si="923"/>
        <v>157</v>
      </c>
      <c r="EI337" s="577">
        <f t="shared" si="923"/>
        <v>151</v>
      </c>
      <c r="EJ337" s="576">
        <f t="shared" si="924"/>
        <v>157</v>
      </c>
      <c r="EK337" s="577">
        <f t="shared" si="924"/>
        <v>151</v>
      </c>
      <c r="EL337" s="574">
        <v>2.9</v>
      </c>
      <c r="EM337" s="575">
        <v>3.5</v>
      </c>
      <c r="EN337" s="576">
        <f t="shared" si="925"/>
        <v>139.19999999999999</v>
      </c>
      <c r="EO337" s="577">
        <f t="shared" si="925"/>
        <v>101.5</v>
      </c>
      <c r="EP337" s="574">
        <v>2.8</v>
      </c>
      <c r="EQ337" s="575">
        <v>2.8</v>
      </c>
      <c r="ER337" s="576">
        <f t="shared" si="926"/>
        <v>305.2</v>
      </c>
      <c r="ES337" s="577">
        <f t="shared" si="926"/>
        <v>341.59999999999997</v>
      </c>
      <c r="ET337" s="574"/>
      <c r="EU337" s="575"/>
      <c r="EV337" s="576">
        <f t="shared" si="927"/>
        <v>0</v>
      </c>
      <c r="EW337" s="577">
        <f t="shared" si="927"/>
        <v>0</v>
      </c>
      <c r="EX337" s="576">
        <f t="shared" si="928"/>
        <v>2.8305732484076431</v>
      </c>
      <c r="EY337" s="577">
        <f t="shared" si="928"/>
        <v>2.9344370860927151</v>
      </c>
      <c r="EZ337" s="576">
        <f t="shared" si="929"/>
        <v>444.4</v>
      </c>
      <c r="FA337" s="577">
        <f t="shared" si="929"/>
        <v>443.09999999999997</v>
      </c>
      <c r="FB337" s="574">
        <v>50.1</v>
      </c>
      <c r="FC337" s="575">
        <v>51</v>
      </c>
      <c r="FD337" s="576">
        <f t="shared" si="930"/>
        <v>2404.8000000000002</v>
      </c>
      <c r="FE337" s="577">
        <f t="shared" si="930"/>
        <v>1479</v>
      </c>
      <c r="FF337" s="574">
        <v>37.299999999999997</v>
      </c>
      <c r="FG337" s="575">
        <v>38.5</v>
      </c>
      <c r="FH337" s="576">
        <f t="shared" si="931"/>
        <v>4065.7</v>
      </c>
      <c r="FI337" s="577">
        <f t="shared" si="931"/>
        <v>4697</v>
      </c>
      <c r="FJ337" s="574"/>
      <c r="FK337" s="575"/>
      <c r="FL337" s="576">
        <f t="shared" si="932"/>
        <v>0</v>
      </c>
      <c r="FM337" s="577">
        <f t="shared" si="932"/>
        <v>0</v>
      </c>
      <c r="FN337" s="576">
        <f t="shared" si="933"/>
        <v>41.213375796178347</v>
      </c>
      <c r="FO337" s="577">
        <f t="shared" si="933"/>
        <v>40.900662251655632</v>
      </c>
      <c r="FP337" s="576">
        <f t="shared" si="934"/>
        <v>6470.5000000000009</v>
      </c>
      <c r="FQ337" s="577">
        <f t="shared" si="934"/>
        <v>6176</v>
      </c>
      <c r="FR337" s="574">
        <v>302</v>
      </c>
      <c r="FS337" s="575">
        <v>349</v>
      </c>
      <c r="FT337" s="576">
        <f t="shared" si="935"/>
        <v>302</v>
      </c>
      <c r="FU337" s="577">
        <f t="shared" si="935"/>
        <v>349</v>
      </c>
      <c r="FV337" s="574">
        <v>1.4</v>
      </c>
      <c r="FW337" s="575">
        <v>1.6</v>
      </c>
      <c r="FX337" s="576">
        <f t="shared" si="936"/>
        <v>422.79999999999995</v>
      </c>
      <c r="FY337" s="577">
        <f t="shared" si="936"/>
        <v>558.4</v>
      </c>
      <c r="FZ337" s="574">
        <v>15</v>
      </c>
      <c r="GA337" s="575">
        <v>14.9</v>
      </c>
      <c r="GB337" s="576">
        <f t="shared" si="937"/>
        <v>4530</v>
      </c>
      <c r="GC337" s="577">
        <f t="shared" si="937"/>
        <v>5200.1000000000004</v>
      </c>
      <c r="GD337" s="576">
        <f t="shared" si="938"/>
        <v>109</v>
      </c>
      <c r="GE337" s="577">
        <f t="shared" si="938"/>
        <v>94</v>
      </c>
      <c r="GF337" s="576">
        <f t="shared" si="938"/>
        <v>109</v>
      </c>
      <c r="GG337" s="577">
        <f t="shared" si="938"/>
        <v>94</v>
      </c>
      <c r="GH337" s="576">
        <f t="shared" si="939"/>
        <v>388.4</v>
      </c>
      <c r="GI337" s="577">
        <f t="shared" si="939"/>
        <v>380</v>
      </c>
      <c r="GJ337" s="576">
        <f t="shared" si="940"/>
        <v>6624.8</v>
      </c>
      <c r="GK337" s="577">
        <f t="shared" si="940"/>
        <v>6070.5</v>
      </c>
      <c r="GL337" s="576">
        <f t="shared" si="941"/>
        <v>177</v>
      </c>
      <c r="GM337" s="577">
        <f t="shared" si="941"/>
        <v>197</v>
      </c>
      <c r="GN337" s="576">
        <f t="shared" si="941"/>
        <v>177</v>
      </c>
      <c r="GO337" s="577">
        <f t="shared" si="941"/>
        <v>197</v>
      </c>
      <c r="GP337" s="576">
        <f t="shared" si="942"/>
        <v>583.9</v>
      </c>
      <c r="GQ337" s="577">
        <f t="shared" si="942"/>
        <v>641.59999999999991</v>
      </c>
      <c r="GR337" s="576">
        <f t="shared" si="943"/>
        <v>8608.9000000000015</v>
      </c>
      <c r="GS337" s="577">
        <f t="shared" si="943"/>
        <v>9092</v>
      </c>
      <c r="GT337" s="576">
        <f t="shared" si="944"/>
        <v>286</v>
      </c>
      <c r="GU337" s="577">
        <f t="shared" si="944"/>
        <v>291</v>
      </c>
      <c r="GV337" s="576">
        <f t="shared" si="944"/>
        <v>286</v>
      </c>
      <c r="GW337" s="577">
        <f t="shared" si="944"/>
        <v>291</v>
      </c>
      <c r="GX337" s="576">
        <f t="shared" si="945"/>
        <v>972.3</v>
      </c>
      <c r="GY337" s="577">
        <f t="shared" si="945"/>
        <v>1021.5999999999999</v>
      </c>
      <c r="GZ337" s="576">
        <f t="shared" si="945"/>
        <v>15233.7</v>
      </c>
      <c r="HA337" s="577">
        <f t="shared" si="945"/>
        <v>15162.5</v>
      </c>
      <c r="HB337" s="576">
        <f t="shared" si="946"/>
        <v>0</v>
      </c>
      <c r="HC337" s="577">
        <f t="shared" si="946"/>
        <v>0</v>
      </c>
      <c r="HD337" s="576">
        <f t="shared" si="946"/>
        <v>0</v>
      </c>
      <c r="HE337" s="577">
        <f t="shared" si="946"/>
        <v>0</v>
      </c>
      <c r="HF337" s="576" t="str">
        <f t="shared" si="947"/>
        <v/>
      </c>
      <c r="HG337" s="577" t="str">
        <f t="shared" si="947"/>
        <v/>
      </c>
      <c r="HH337" s="576" t="str">
        <f t="shared" si="948"/>
        <v/>
      </c>
      <c r="HI337" s="577" t="str">
        <f t="shared" si="948"/>
        <v/>
      </c>
      <c r="HJ337" s="576">
        <f t="shared" si="949"/>
        <v>1395.1</v>
      </c>
      <c r="HK337" s="577">
        <f t="shared" si="949"/>
        <v>1580</v>
      </c>
      <c r="HL337" s="576">
        <f t="shared" si="950"/>
        <v>19763.7</v>
      </c>
      <c r="HM337" s="577">
        <f t="shared" si="950"/>
        <v>20362.599999999999</v>
      </c>
    </row>
    <row r="338" spans="1:221" s="26" customFormat="1" ht="15" customHeight="1">
      <c r="A338" s="594" t="s">
        <v>638</v>
      </c>
      <c r="B338" s="595" t="s">
        <v>1155</v>
      </c>
      <c r="C338" s="599"/>
      <c r="D338" s="10">
        <v>223898</v>
      </c>
      <c r="E338" s="10">
        <v>9</v>
      </c>
      <c r="F338" s="574">
        <v>331</v>
      </c>
      <c r="G338" s="575">
        <v>426</v>
      </c>
      <c r="H338" s="574">
        <v>6</v>
      </c>
      <c r="I338" s="600">
        <v>27</v>
      </c>
      <c r="J338" s="576">
        <f t="shared" si="883"/>
        <v>325</v>
      </c>
      <c r="K338" s="577">
        <f t="shared" si="883"/>
        <v>399</v>
      </c>
      <c r="L338" s="574"/>
      <c r="M338" s="575"/>
      <c r="N338" s="576">
        <f t="shared" si="884"/>
        <v>325</v>
      </c>
      <c r="O338" s="577">
        <f t="shared" si="884"/>
        <v>399</v>
      </c>
      <c r="P338" s="576">
        <f t="shared" si="884"/>
        <v>325</v>
      </c>
      <c r="Q338" s="577">
        <f t="shared" si="884"/>
        <v>399</v>
      </c>
      <c r="R338" s="574">
        <v>18</v>
      </c>
      <c r="S338" s="575">
        <v>27</v>
      </c>
      <c r="T338" s="576">
        <f t="shared" si="885"/>
        <v>18</v>
      </c>
      <c r="U338" s="577">
        <f t="shared" si="885"/>
        <v>27</v>
      </c>
      <c r="V338" s="574">
        <v>8</v>
      </c>
      <c r="W338" s="600">
        <v>18</v>
      </c>
      <c r="X338" s="576">
        <f t="shared" si="886"/>
        <v>8</v>
      </c>
      <c r="Y338" s="577">
        <f t="shared" si="886"/>
        <v>18</v>
      </c>
      <c r="Z338" s="574"/>
      <c r="AA338" s="575"/>
      <c r="AB338" s="576">
        <f t="shared" si="887"/>
        <v>0</v>
      </c>
      <c r="AC338" s="577">
        <f t="shared" si="887"/>
        <v>0</v>
      </c>
      <c r="AD338" s="576">
        <f t="shared" si="888"/>
        <v>26</v>
      </c>
      <c r="AE338" s="577">
        <f t="shared" si="888"/>
        <v>45</v>
      </c>
      <c r="AF338" s="576">
        <f t="shared" si="889"/>
        <v>26</v>
      </c>
      <c r="AG338" s="577">
        <f t="shared" si="889"/>
        <v>45</v>
      </c>
      <c r="AH338" s="574">
        <v>2.1</v>
      </c>
      <c r="AI338" s="575">
        <v>2.5</v>
      </c>
      <c r="AJ338" s="576">
        <f t="shared" si="890"/>
        <v>37.800000000000004</v>
      </c>
      <c r="AK338" s="577">
        <f t="shared" si="890"/>
        <v>67.5</v>
      </c>
      <c r="AL338" s="574">
        <v>3.1</v>
      </c>
      <c r="AM338" s="575">
        <v>3.1</v>
      </c>
      <c r="AN338" s="576">
        <f t="shared" si="891"/>
        <v>24.8</v>
      </c>
      <c r="AO338" s="577">
        <f t="shared" si="891"/>
        <v>55.800000000000004</v>
      </c>
      <c r="AP338" s="574"/>
      <c r="AQ338" s="575"/>
      <c r="AR338" s="576">
        <f t="shared" si="892"/>
        <v>0</v>
      </c>
      <c r="AS338" s="577">
        <f t="shared" si="892"/>
        <v>0</v>
      </c>
      <c r="AT338" s="576">
        <f t="shared" si="893"/>
        <v>2.407692307692308</v>
      </c>
      <c r="AU338" s="577">
        <f t="shared" si="893"/>
        <v>2.74</v>
      </c>
      <c r="AV338" s="576">
        <f t="shared" si="894"/>
        <v>62.600000000000009</v>
      </c>
      <c r="AW338" s="577">
        <f t="shared" si="894"/>
        <v>123.30000000000001</v>
      </c>
      <c r="AX338" s="574">
        <v>51.3</v>
      </c>
      <c r="AY338" s="575">
        <v>50.8</v>
      </c>
      <c r="AZ338" s="576">
        <f t="shared" si="895"/>
        <v>923.4</v>
      </c>
      <c r="BA338" s="577">
        <f t="shared" si="895"/>
        <v>1371.6</v>
      </c>
      <c r="BB338" s="574">
        <v>50.4</v>
      </c>
      <c r="BC338" s="575">
        <v>50.1</v>
      </c>
      <c r="BD338" s="576">
        <f t="shared" si="896"/>
        <v>403.2</v>
      </c>
      <c r="BE338" s="577">
        <f t="shared" si="896"/>
        <v>901.80000000000007</v>
      </c>
      <c r="BF338" s="574"/>
      <c r="BG338" s="575"/>
      <c r="BH338" s="576">
        <f t="shared" si="897"/>
        <v>0</v>
      </c>
      <c r="BI338" s="577">
        <f t="shared" si="897"/>
        <v>0</v>
      </c>
      <c r="BJ338" s="576">
        <f t="shared" si="898"/>
        <v>51.023076923076921</v>
      </c>
      <c r="BK338" s="577">
        <f t="shared" si="898"/>
        <v>50.52</v>
      </c>
      <c r="BL338" s="576">
        <f t="shared" si="899"/>
        <v>1326.6</v>
      </c>
      <c r="BM338" s="577">
        <f t="shared" si="899"/>
        <v>2273.4</v>
      </c>
      <c r="BN338" s="574">
        <v>83</v>
      </c>
      <c r="BO338" s="575">
        <v>97</v>
      </c>
      <c r="BP338" s="576">
        <f t="shared" si="900"/>
        <v>83</v>
      </c>
      <c r="BQ338" s="577">
        <f t="shared" si="900"/>
        <v>97</v>
      </c>
      <c r="BR338" s="574">
        <v>44</v>
      </c>
      <c r="BS338" s="575">
        <v>55</v>
      </c>
      <c r="BT338" s="576">
        <f t="shared" si="901"/>
        <v>44</v>
      </c>
      <c r="BU338" s="577">
        <f t="shared" si="901"/>
        <v>55</v>
      </c>
      <c r="BV338" s="574"/>
      <c r="BW338" s="575"/>
      <c r="BX338" s="576">
        <f t="shared" si="902"/>
        <v>0</v>
      </c>
      <c r="BY338" s="577">
        <f t="shared" si="902"/>
        <v>0</v>
      </c>
      <c r="BZ338" s="576">
        <f t="shared" si="903"/>
        <v>127</v>
      </c>
      <c r="CA338" s="577">
        <f t="shared" si="903"/>
        <v>152</v>
      </c>
      <c r="CB338" s="576">
        <f t="shared" si="904"/>
        <v>127</v>
      </c>
      <c r="CC338" s="577">
        <f t="shared" si="904"/>
        <v>152</v>
      </c>
      <c r="CD338" s="574">
        <v>4.0999999999999996</v>
      </c>
      <c r="CE338" s="575">
        <v>4</v>
      </c>
      <c r="CF338" s="576">
        <f t="shared" si="905"/>
        <v>340.29999999999995</v>
      </c>
      <c r="CG338" s="577">
        <f t="shared" si="905"/>
        <v>388</v>
      </c>
      <c r="CH338" s="574">
        <v>4.5</v>
      </c>
      <c r="CI338" s="575">
        <v>5.4</v>
      </c>
      <c r="CJ338" s="576">
        <f t="shared" si="906"/>
        <v>198</v>
      </c>
      <c r="CK338" s="577">
        <f t="shared" si="906"/>
        <v>297</v>
      </c>
      <c r="CL338" s="574"/>
      <c r="CM338" s="575"/>
      <c r="CN338" s="576">
        <f t="shared" si="907"/>
        <v>0</v>
      </c>
      <c r="CO338" s="577">
        <f t="shared" si="907"/>
        <v>0</v>
      </c>
      <c r="CP338" s="576">
        <f t="shared" si="908"/>
        <v>4.2385826771653541</v>
      </c>
      <c r="CQ338" s="577">
        <f t="shared" si="908"/>
        <v>4.5065789473684212</v>
      </c>
      <c r="CR338" s="576">
        <f t="shared" si="909"/>
        <v>538.29999999999995</v>
      </c>
      <c r="CS338" s="577">
        <f t="shared" si="909"/>
        <v>685</v>
      </c>
      <c r="CT338" s="574">
        <v>77.3</v>
      </c>
      <c r="CU338" s="575">
        <v>77.5</v>
      </c>
      <c r="CV338" s="576">
        <f t="shared" si="910"/>
        <v>6415.9</v>
      </c>
      <c r="CW338" s="577">
        <f t="shared" si="910"/>
        <v>7517.5</v>
      </c>
      <c r="CX338" s="574">
        <v>87</v>
      </c>
      <c r="CY338" s="575">
        <v>87.9</v>
      </c>
      <c r="CZ338" s="576">
        <f t="shared" si="911"/>
        <v>3828</v>
      </c>
      <c r="DA338" s="577">
        <f t="shared" si="911"/>
        <v>4834.5</v>
      </c>
      <c r="DB338" s="574"/>
      <c r="DC338" s="575"/>
      <c r="DD338" s="576">
        <f t="shared" si="912"/>
        <v>0</v>
      </c>
      <c r="DE338" s="577">
        <f t="shared" si="912"/>
        <v>0</v>
      </c>
      <c r="DF338" s="576">
        <f t="shared" si="913"/>
        <v>80.66062992125984</v>
      </c>
      <c r="DG338" s="577">
        <f t="shared" si="913"/>
        <v>81.263157894736835</v>
      </c>
      <c r="DH338" s="576">
        <f t="shared" si="914"/>
        <v>10243.9</v>
      </c>
      <c r="DI338" s="577">
        <f t="shared" si="914"/>
        <v>12351.999999999998</v>
      </c>
      <c r="DJ338" s="576">
        <f t="shared" si="915"/>
        <v>153</v>
      </c>
      <c r="DK338" s="577">
        <f t="shared" si="915"/>
        <v>197</v>
      </c>
      <c r="DL338" s="576">
        <f t="shared" si="915"/>
        <v>153</v>
      </c>
      <c r="DM338" s="577">
        <f t="shared" si="915"/>
        <v>197</v>
      </c>
      <c r="DN338" s="576">
        <f t="shared" si="916"/>
        <v>3.9274509803921567</v>
      </c>
      <c r="DO338" s="577">
        <f t="shared" si="916"/>
        <v>4.1030456852791879</v>
      </c>
      <c r="DP338" s="576">
        <f t="shared" si="917"/>
        <v>600.9</v>
      </c>
      <c r="DQ338" s="577">
        <f t="shared" si="917"/>
        <v>808.30000000000007</v>
      </c>
      <c r="DR338" s="576">
        <f t="shared" si="918"/>
        <v>75.624183006535944</v>
      </c>
      <c r="DS338" s="577">
        <f t="shared" si="918"/>
        <v>74.240609137055827</v>
      </c>
      <c r="DT338" s="576">
        <f t="shared" si="919"/>
        <v>11570.5</v>
      </c>
      <c r="DU338" s="577">
        <f t="shared" si="919"/>
        <v>14625.399999999998</v>
      </c>
      <c r="DV338" s="574">
        <v>74</v>
      </c>
      <c r="DW338" s="575">
        <v>81</v>
      </c>
      <c r="DX338" s="576">
        <f t="shared" si="920"/>
        <v>74</v>
      </c>
      <c r="DY338" s="577">
        <f t="shared" si="920"/>
        <v>81</v>
      </c>
      <c r="DZ338" s="574">
        <v>58</v>
      </c>
      <c r="EA338" s="575">
        <v>68</v>
      </c>
      <c r="EB338" s="576">
        <f t="shared" si="921"/>
        <v>58</v>
      </c>
      <c r="EC338" s="577">
        <f t="shared" si="921"/>
        <v>68</v>
      </c>
      <c r="ED338" s="574"/>
      <c r="EE338" s="575"/>
      <c r="EF338" s="576">
        <f t="shared" si="922"/>
        <v>0</v>
      </c>
      <c r="EG338" s="577">
        <f t="shared" si="922"/>
        <v>0</v>
      </c>
      <c r="EH338" s="576">
        <f t="shared" si="923"/>
        <v>132</v>
      </c>
      <c r="EI338" s="577">
        <f t="shared" si="923"/>
        <v>149</v>
      </c>
      <c r="EJ338" s="576">
        <f t="shared" si="924"/>
        <v>132</v>
      </c>
      <c r="EK338" s="577">
        <f t="shared" si="924"/>
        <v>149</v>
      </c>
      <c r="EL338" s="574">
        <v>2.5</v>
      </c>
      <c r="EM338" s="575">
        <v>3</v>
      </c>
      <c r="EN338" s="576">
        <f t="shared" si="925"/>
        <v>185</v>
      </c>
      <c r="EO338" s="577">
        <f t="shared" si="925"/>
        <v>243</v>
      </c>
      <c r="EP338" s="574">
        <v>3.3</v>
      </c>
      <c r="EQ338" s="575">
        <v>2.7</v>
      </c>
      <c r="ER338" s="576">
        <f t="shared" si="926"/>
        <v>191.39999999999998</v>
      </c>
      <c r="ES338" s="577">
        <f t="shared" si="926"/>
        <v>183.60000000000002</v>
      </c>
      <c r="ET338" s="574"/>
      <c r="EU338" s="575"/>
      <c r="EV338" s="576">
        <f t="shared" si="927"/>
        <v>0</v>
      </c>
      <c r="EW338" s="577">
        <f t="shared" si="927"/>
        <v>0</v>
      </c>
      <c r="EX338" s="576">
        <f t="shared" si="928"/>
        <v>2.8515151515151516</v>
      </c>
      <c r="EY338" s="577">
        <f t="shared" si="928"/>
        <v>2.8630872483221479</v>
      </c>
      <c r="EZ338" s="576">
        <f t="shared" si="929"/>
        <v>376.4</v>
      </c>
      <c r="FA338" s="577">
        <f t="shared" si="929"/>
        <v>426.6</v>
      </c>
      <c r="FB338" s="574">
        <v>55</v>
      </c>
      <c r="FC338" s="575">
        <v>56.7</v>
      </c>
      <c r="FD338" s="576">
        <f t="shared" si="930"/>
        <v>4070</v>
      </c>
      <c r="FE338" s="577">
        <f t="shared" si="930"/>
        <v>4592.7</v>
      </c>
      <c r="FF338" s="574">
        <v>60.3</v>
      </c>
      <c r="FG338" s="575">
        <v>48</v>
      </c>
      <c r="FH338" s="576">
        <f t="shared" si="931"/>
        <v>3497.3999999999996</v>
      </c>
      <c r="FI338" s="577">
        <f t="shared" si="931"/>
        <v>3264</v>
      </c>
      <c r="FJ338" s="574"/>
      <c r="FK338" s="575"/>
      <c r="FL338" s="576">
        <f t="shared" si="932"/>
        <v>0</v>
      </c>
      <c r="FM338" s="577">
        <f t="shared" si="932"/>
        <v>0</v>
      </c>
      <c r="FN338" s="576">
        <f t="shared" si="933"/>
        <v>57.328787878787878</v>
      </c>
      <c r="FO338" s="577">
        <f t="shared" si="933"/>
        <v>52.729530201342278</v>
      </c>
      <c r="FP338" s="576">
        <f t="shared" si="934"/>
        <v>7567.4</v>
      </c>
      <c r="FQ338" s="577">
        <f t="shared" si="934"/>
        <v>7856.7</v>
      </c>
      <c r="FR338" s="574">
        <v>40</v>
      </c>
      <c r="FS338" s="575">
        <v>53</v>
      </c>
      <c r="FT338" s="576">
        <f t="shared" si="935"/>
        <v>40</v>
      </c>
      <c r="FU338" s="577">
        <f t="shared" si="935"/>
        <v>53</v>
      </c>
      <c r="FV338" s="574">
        <v>4.9000000000000004</v>
      </c>
      <c r="FW338" s="575">
        <v>5</v>
      </c>
      <c r="FX338" s="576">
        <f t="shared" si="936"/>
        <v>196</v>
      </c>
      <c r="FY338" s="577">
        <f t="shared" si="936"/>
        <v>265</v>
      </c>
      <c r="FZ338" s="574">
        <v>61.5</v>
      </c>
      <c r="GA338" s="575">
        <v>52.4</v>
      </c>
      <c r="GB338" s="576">
        <f t="shared" si="937"/>
        <v>2460</v>
      </c>
      <c r="GC338" s="577">
        <f t="shared" si="937"/>
        <v>2777.2</v>
      </c>
      <c r="GD338" s="576">
        <f t="shared" si="938"/>
        <v>175</v>
      </c>
      <c r="GE338" s="577">
        <f t="shared" si="938"/>
        <v>205</v>
      </c>
      <c r="GF338" s="576">
        <f t="shared" si="938"/>
        <v>175</v>
      </c>
      <c r="GG338" s="577">
        <f t="shared" si="938"/>
        <v>205</v>
      </c>
      <c r="GH338" s="576">
        <f t="shared" si="939"/>
        <v>563.09999999999991</v>
      </c>
      <c r="GI338" s="577">
        <f t="shared" si="939"/>
        <v>698.5</v>
      </c>
      <c r="GJ338" s="576">
        <f t="shared" si="940"/>
        <v>11409.3</v>
      </c>
      <c r="GK338" s="577">
        <f t="shared" si="940"/>
        <v>13481.8</v>
      </c>
      <c r="GL338" s="576">
        <f t="shared" si="941"/>
        <v>110</v>
      </c>
      <c r="GM338" s="577">
        <f t="shared" si="941"/>
        <v>141</v>
      </c>
      <c r="GN338" s="576">
        <f t="shared" si="941"/>
        <v>110</v>
      </c>
      <c r="GO338" s="577">
        <f t="shared" si="941"/>
        <v>141</v>
      </c>
      <c r="GP338" s="576">
        <f t="shared" si="942"/>
        <v>414.2</v>
      </c>
      <c r="GQ338" s="577">
        <f t="shared" si="942"/>
        <v>536.40000000000009</v>
      </c>
      <c r="GR338" s="576">
        <f t="shared" si="943"/>
        <v>7728.5999999999995</v>
      </c>
      <c r="GS338" s="577">
        <f t="shared" si="943"/>
        <v>9000.2999999999993</v>
      </c>
      <c r="GT338" s="576">
        <f t="shared" si="944"/>
        <v>285</v>
      </c>
      <c r="GU338" s="577">
        <f t="shared" si="944"/>
        <v>346</v>
      </c>
      <c r="GV338" s="576">
        <f t="shared" si="944"/>
        <v>285</v>
      </c>
      <c r="GW338" s="577">
        <f t="shared" si="944"/>
        <v>346</v>
      </c>
      <c r="GX338" s="576">
        <f t="shared" si="945"/>
        <v>977.3</v>
      </c>
      <c r="GY338" s="577">
        <f t="shared" si="945"/>
        <v>1234.9000000000001</v>
      </c>
      <c r="GZ338" s="576">
        <f t="shared" si="945"/>
        <v>19137.899999999998</v>
      </c>
      <c r="HA338" s="577">
        <f t="shared" si="945"/>
        <v>22482.1</v>
      </c>
      <c r="HB338" s="576">
        <f t="shared" si="946"/>
        <v>0</v>
      </c>
      <c r="HC338" s="577">
        <f t="shared" si="946"/>
        <v>0</v>
      </c>
      <c r="HD338" s="576">
        <f t="shared" si="946"/>
        <v>0</v>
      </c>
      <c r="HE338" s="577">
        <f t="shared" si="946"/>
        <v>0</v>
      </c>
      <c r="HF338" s="576" t="str">
        <f t="shared" si="947"/>
        <v/>
      </c>
      <c r="HG338" s="577" t="str">
        <f t="shared" si="947"/>
        <v/>
      </c>
      <c r="HH338" s="576" t="str">
        <f t="shared" si="948"/>
        <v/>
      </c>
      <c r="HI338" s="577" t="str">
        <f t="shared" si="948"/>
        <v/>
      </c>
      <c r="HJ338" s="576">
        <f t="shared" si="949"/>
        <v>1173.3</v>
      </c>
      <c r="HK338" s="577">
        <f t="shared" si="949"/>
        <v>1499.9</v>
      </c>
      <c r="HL338" s="576">
        <f t="shared" si="950"/>
        <v>21597.9</v>
      </c>
      <c r="HM338" s="577">
        <f t="shared" si="950"/>
        <v>25259.3</v>
      </c>
    </row>
    <row r="339" spans="1:221" s="26" customFormat="1" ht="15" customHeight="1">
      <c r="A339" s="594" t="s">
        <v>638</v>
      </c>
      <c r="B339" s="595" t="s">
        <v>707</v>
      </c>
      <c r="C339" s="599"/>
      <c r="D339" s="10">
        <v>223320</v>
      </c>
      <c r="E339" s="10">
        <v>9</v>
      </c>
      <c r="F339" s="574">
        <v>349</v>
      </c>
      <c r="G339" s="575">
        <v>403</v>
      </c>
      <c r="H339" s="574">
        <v>6</v>
      </c>
      <c r="I339" s="575">
        <v>7</v>
      </c>
      <c r="J339" s="576">
        <f t="shared" si="883"/>
        <v>343</v>
      </c>
      <c r="K339" s="577">
        <f t="shared" si="883"/>
        <v>396</v>
      </c>
      <c r="L339" s="574"/>
      <c r="M339" s="575"/>
      <c r="N339" s="576">
        <f t="shared" si="884"/>
        <v>343</v>
      </c>
      <c r="O339" s="577">
        <f t="shared" si="884"/>
        <v>396</v>
      </c>
      <c r="P339" s="576">
        <f t="shared" si="884"/>
        <v>343</v>
      </c>
      <c r="Q339" s="577">
        <f t="shared" si="884"/>
        <v>396</v>
      </c>
      <c r="R339" s="574">
        <v>37</v>
      </c>
      <c r="S339" s="575">
        <v>28</v>
      </c>
      <c r="T339" s="576">
        <f t="shared" si="885"/>
        <v>37</v>
      </c>
      <c r="U339" s="577">
        <f t="shared" si="885"/>
        <v>28</v>
      </c>
      <c r="V339" s="574">
        <v>27</v>
      </c>
      <c r="W339" s="597">
        <v>52</v>
      </c>
      <c r="X339" s="576">
        <f t="shared" si="886"/>
        <v>27</v>
      </c>
      <c r="Y339" s="577">
        <f t="shared" si="886"/>
        <v>52</v>
      </c>
      <c r="Z339" s="574"/>
      <c r="AA339" s="575"/>
      <c r="AB339" s="576">
        <f t="shared" si="887"/>
        <v>0</v>
      </c>
      <c r="AC339" s="577">
        <f t="shared" si="887"/>
        <v>0</v>
      </c>
      <c r="AD339" s="576">
        <f t="shared" si="888"/>
        <v>64</v>
      </c>
      <c r="AE339" s="577">
        <f t="shared" si="888"/>
        <v>80</v>
      </c>
      <c r="AF339" s="576">
        <f t="shared" si="889"/>
        <v>64</v>
      </c>
      <c r="AG339" s="577">
        <f t="shared" si="889"/>
        <v>80</v>
      </c>
      <c r="AH339" s="574">
        <v>3.3</v>
      </c>
      <c r="AI339" s="575">
        <v>3.4</v>
      </c>
      <c r="AJ339" s="576">
        <f t="shared" si="890"/>
        <v>122.1</v>
      </c>
      <c r="AK339" s="577">
        <f t="shared" si="890"/>
        <v>95.2</v>
      </c>
      <c r="AL339" s="574">
        <v>3.7</v>
      </c>
      <c r="AM339" s="575">
        <v>3.2</v>
      </c>
      <c r="AN339" s="576">
        <f t="shared" si="891"/>
        <v>99.9</v>
      </c>
      <c r="AO339" s="577">
        <f t="shared" si="891"/>
        <v>166.4</v>
      </c>
      <c r="AP339" s="574"/>
      <c r="AQ339" s="575"/>
      <c r="AR339" s="576">
        <f t="shared" si="892"/>
        <v>0</v>
      </c>
      <c r="AS339" s="577">
        <f t="shared" si="892"/>
        <v>0</v>
      </c>
      <c r="AT339" s="576">
        <f t="shared" si="893"/>
        <v>3.46875</v>
      </c>
      <c r="AU339" s="577">
        <f t="shared" si="893"/>
        <v>3.2700000000000005</v>
      </c>
      <c r="AV339" s="576">
        <f t="shared" si="894"/>
        <v>222</v>
      </c>
      <c r="AW339" s="577">
        <f t="shared" si="894"/>
        <v>261.60000000000002</v>
      </c>
      <c r="AX339" s="574">
        <v>69.900000000000006</v>
      </c>
      <c r="AY339" s="575">
        <v>67.099999999999994</v>
      </c>
      <c r="AZ339" s="576">
        <f t="shared" si="895"/>
        <v>2586.3000000000002</v>
      </c>
      <c r="BA339" s="577">
        <f t="shared" si="895"/>
        <v>1878.7999999999997</v>
      </c>
      <c r="BB339" s="574">
        <v>54.9</v>
      </c>
      <c r="BC339" s="575">
        <v>40.299999999999997</v>
      </c>
      <c r="BD339" s="576">
        <f t="shared" si="896"/>
        <v>1482.3</v>
      </c>
      <c r="BE339" s="577">
        <f t="shared" si="896"/>
        <v>2095.6</v>
      </c>
      <c r="BF339" s="574"/>
      <c r="BG339" s="575"/>
      <c r="BH339" s="576">
        <f t="shared" si="897"/>
        <v>0</v>
      </c>
      <c r="BI339" s="577">
        <f t="shared" si="897"/>
        <v>0</v>
      </c>
      <c r="BJ339" s="576">
        <f t="shared" si="898"/>
        <v>63.571875000000006</v>
      </c>
      <c r="BK339" s="577">
        <f t="shared" si="898"/>
        <v>49.679999999999993</v>
      </c>
      <c r="BL339" s="576">
        <f t="shared" si="899"/>
        <v>4068.6000000000004</v>
      </c>
      <c r="BM339" s="577">
        <f t="shared" si="899"/>
        <v>3974.3999999999996</v>
      </c>
      <c r="BN339" s="574">
        <v>91</v>
      </c>
      <c r="BO339" s="575">
        <v>91</v>
      </c>
      <c r="BP339" s="576">
        <f t="shared" si="900"/>
        <v>91</v>
      </c>
      <c r="BQ339" s="577">
        <f t="shared" si="900"/>
        <v>91</v>
      </c>
      <c r="BR339" s="574">
        <v>46</v>
      </c>
      <c r="BS339" s="575">
        <v>46</v>
      </c>
      <c r="BT339" s="576">
        <f t="shared" si="901"/>
        <v>46</v>
      </c>
      <c r="BU339" s="577">
        <f t="shared" si="901"/>
        <v>46</v>
      </c>
      <c r="BV339" s="574"/>
      <c r="BW339" s="575"/>
      <c r="BX339" s="576">
        <f t="shared" si="902"/>
        <v>0</v>
      </c>
      <c r="BY339" s="577">
        <f t="shared" si="902"/>
        <v>0</v>
      </c>
      <c r="BZ339" s="576">
        <f t="shared" si="903"/>
        <v>137</v>
      </c>
      <c r="CA339" s="577">
        <f t="shared" si="903"/>
        <v>137</v>
      </c>
      <c r="CB339" s="576">
        <f t="shared" si="904"/>
        <v>137</v>
      </c>
      <c r="CC339" s="577">
        <f t="shared" si="904"/>
        <v>137</v>
      </c>
      <c r="CD339" s="574">
        <v>4</v>
      </c>
      <c r="CE339" s="575">
        <v>4.3</v>
      </c>
      <c r="CF339" s="576">
        <f t="shared" si="905"/>
        <v>364</v>
      </c>
      <c r="CG339" s="577">
        <f t="shared" si="905"/>
        <v>391.3</v>
      </c>
      <c r="CH339" s="574">
        <v>4.3</v>
      </c>
      <c r="CI339" s="575">
        <v>4.5</v>
      </c>
      <c r="CJ339" s="576">
        <f t="shared" si="906"/>
        <v>197.79999999999998</v>
      </c>
      <c r="CK339" s="577">
        <f t="shared" si="906"/>
        <v>207</v>
      </c>
      <c r="CL339" s="574"/>
      <c r="CM339" s="575"/>
      <c r="CN339" s="576">
        <f t="shared" si="907"/>
        <v>0</v>
      </c>
      <c r="CO339" s="577">
        <f t="shared" si="907"/>
        <v>0</v>
      </c>
      <c r="CP339" s="576">
        <f t="shared" si="908"/>
        <v>4.1007299270072988</v>
      </c>
      <c r="CQ339" s="577">
        <f t="shared" si="908"/>
        <v>4.3671532846715326</v>
      </c>
      <c r="CR339" s="576">
        <f t="shared" si="909"/>
        <v>561.79999999999995</v>
      </c>
      <c r="CS339" s="577">
        <f t="shared" si="909"/>
        <v>598.29999999999995</v>
      </c>
      <c r="CT339" s="574">
        <v>81.099999999999994</v>
      </c>
      <c r="CU339" s="575">
        <v>79.099999999999994</v>
      </c>
      <c r="CV339" s="576">
        <f t="shared" si="910"/>
        <v>7380.0999999999995</v>
      </c>
      <c r="CW339" s="577">
        <f t="shared" si="910"/>
        <v>7198.0999999999995</v>
      </c>
      <c r="CX339" s="574">
        <v>69.900000000000006</v>
      </c>
      <c r="CY339" s="575">
        <v>73.2</v>
      </c>
      <c r="CZ339" s="576">
        <f t="shared" si="911"/>
        <v>3215.4</v>
      </c>
      <c r="DA339" s="577">
        <f t="shared" si="911"/>
        <v>3367.2000000000003</v>
      </c>
      <c r="DB339" s="574"/>
      <c r="DC339" s="575"/>
      <c r="DD339" s="576">
        <f t="shared" si="912"/>
        <v>0</v>
      </c>
      <c r="DE339" s="577">
        <f t="shared" si="912"/>
        <v>0</v>
      </c>
      <c r="DF339" s="576">
        <f t="shared" si="913"/>
        <v>77.339416058394164</v>
      </c>
      <c r="DG339" s="577">
        <f t="shared" si="913"/>
        <v>77.118978102189772</v>
      </c>
      <c r="DH339" s="576">
        <f t="shared" si="914"/>
        <v>10595.5</v>
      </c>
      <c r="DI339" s="577">
        <f t="shared" si="914"/>
        <v>10565.3</v>
      </c>
      <c r="DJ339" s="576">
        <f t="shared" si="915"/>
        <v>201</v>
      </c>
      <c r="DK339" s="577">
        <f t="shared" si="915"/>
        <v>217</v>
      </c>
      <c r="DL339" s="576">
        <f t="shared" si="915"/>
        <v>201</v>
      </c>
      <c r="DM339" s="577">
        <f t="shared" si="915"/>
        <v>217</v>
      </c>
      <c r="DN339" s="576">
        <f t="shared" si="916"/>
        <v>3.8995024875621889</v>
      </c>
      <c r="DO339" s="577">
        <f t="shared" si="916"/>
        <v>3.9626728110599077</v>
      </c>
      <c r="DP339" s="576">
        <f t="shared" si="917"/>
        <v>783.8</v>
      </c>
      <c r="DQ339" s="577">
        <f t="shared" si="917"/>
        <v>859.9</v>
      </c>
      <c r="DR339" s="576">
        <f t="shared" si="918"/>
        <v>72.955721393034821</v>
      </c>
      <c r="DS339" s="577">
        <f t="shared" si="918"/>
        <v>67.00322580645161</v>
      </c>
      <c r="DT339" s="576">
        <f t="shared" si="919"/>
        <v>14664.099999999999</v>
      </c>
      <c r="DU339" s="577">
        <f t="shared" si="919"/>
        <v>14539.699999999999</v>
      </c>
      <c r="DV339" s="574">
        <v>51</v>
      </c>
      <c r="DW339" s="575">
        <v>55</v>
      </c>
      <c r="DX339" s="576">
        <f t="shared" si="920"/>
        <v>51</v>
      </c>
      <c r="DY339" s="577">
        <f t="shared" si="920"/>
        <v>55</v>
      </c>
      <c r="DZ339" s="574">
        <v>51</v>
      </c>
      <c r="EA339" s="575">
        <v>60</v>
      </c>
      <c r="EB339" s="576">
        <f t="shared" si="921"/>
        <v>51</v>
      </c>
      <c r="EC339" s="577">
        <f t="shared" si="921"/>
        <v>60</v>
      </c>
      <c r="ED339" s="574"/>
      <c r="EE339" s="575"/>
      <c r="EF339" s="576">
        <f t="shared" si="922"/>
        <v>0</v>
      </c>
      <c r="EG339" s="577">
        <f t="shared" si="922"/>
        <v>0</v>
      </c>
      <c r="EH339" s="576">
        <f t="shared" si="923"/>
        <v>102</v>
      </c>
      <c r="EI339" s="577">
        <f t="shared" si="923"/>
        <v>115</v>
      </c>
      <c r="EJ339" s="576">
        <f t="shared" si="924"/>
        <v>102</v>
      </c>
      <c r="EK339" s="577">
        <f t="shared" si="924"/>
        <v>115</v>
      </c>
      <c r="EL339" s="574">
        <v>2.6</v>
      </c>
      <c r="EM339" s="575">
        <v>2.5</v>
      </c>
      <c r="EN339" s="576">
        <f t="shared" si="925"/>
        <v>132.6</v>
      </c>
      <c r="EO339" s="577">
        <f t="shared" si="925"/>
        <v>137.5</v>
      </c>
      <c r="EP339" s="574">
        <v>2.5</v>
      </c>
      <c r="EQ339" s="575">
        <v>2.5</v>
      </c>
      <c r="ER339" s="576">
        <f t="shared" si="926"/>
        <v>127.5</v>
      </c>
      <c r="ES339" s="577">
        <f t="shared" si="926"/>
        <v>150</v>
      </c>
      <c r="ET339" s="574"/>
      <c r="EU339" s="575"/>
      <c r="EV339" s="576">
        <f t="shared" si="927"/>
        <v>0</v>
      </c>
      <c r="EW339" s="577">
        <f t="shared" si="927"/>
        <v>0</v>
      </c>
      <c r="EX339" s="576">
        <f t="shared" si="928"/>
        <v>2.5500000000000003</v>
      </c>
      <c r="EY339" s="577">
        <f t="shared" si="928"/>
        <v>2.5</v>
      </c>
      <c r="EZ339" s="576">
        <f t="shared" si="929"/>
        <v>260.10000000000002</v>
      </c>
      <c r="FA339" s="577">
        <f t="shared" si="929"/>
        <v>287.5</v>
      </c>
      <c r="FB339" s="574">
        <v>56</v>
      </c>
      <c r="FC339" s="575">
        <v>53.7</v>
      </c>
      <c r="FD339" s="576">
        <f t="shared" si="930"/>
        <v>2856</v>
      </c>
      <c r="FE339" s="577">
        <f t="shared" si="930"/>
        <v>2953.5</v>
      </c>
      <c r="FF339" s="574">
        <v>43.4</v>
      </c>
      <c r="FG339" s="575">
        <v>42.5</v>
      </c>
      <c r="FH339" s="576">
        <f t="shared" si="931"/>
        <v>2213.4</v>
      </c>
      <c r="FI339" s="577">
        <f t="shared" si="931"/>
        <v>2550</v>
      </c>
      <c r="FJ339" s="574"/>
      <c r="FK339" s="575"/>
      <c r="FL339" s="576">
        <f t="shared" si="932"/>
        <v>0</v>
      </c>
      <c r="FM339" s="577">
        <f t="shared" si="932"/>
        <v>0</v>
      </c>
      <c r="FN339" s="576">
        <f t="shared" si="933"/>
        <v>49.699999999999996</v>
      </c>
      <c r="FO339" s="577">
        <f t="shared" si="933"/>
        <v>47.856521739130436</v>
      </c>
      <c r="FP339" s="576">
        <f t="shared" si="934"/>
        <v>5069.3999999999996</v>
      </c>
      <c r="FQ339" s="577">
        <f t="shared" si="934"/>
        <v>5503.5</v>
      </c>
      <c r="FR339" s="574">
        <v>40</v>
      </c>
      <c r="FS339" s="597">
        <v>64</v>
      </c>
      <c r="FT339" s="576">
        <f t="shared" si="935"/>
        <v>40</v>
      </c>
      <c r="FU339" s="577">
        <f t="shared" si="935"/>
        <v>64</v>
      </c>
      <c r="FV339" s="574">
        <v>5.0999999999999996</v>
      </c>
      <c r="FW339" s="575">
        <v>5.4</v>
      </c>
      <c r="FX339" s="576">
        <f t="shared" si="936"/>
        <v>204</v>
      </c>
      <c r="FY339" s="577">
        <f t="shared" si="936"/>
        <v>345.6</v>
      </c>
      <c r="FZ339" s="574">
        <v>53.6</v>
      </c>
      <c r="GA339" s="575">
        <v>56.2</v>
      </c>
      <c r="GB339" s="576">
        <f t="shared" si="937"/>
        <v>2144</v>
      </c>
      <c r="GC339" s="577">
        <f t="shared" si="937"/>
        <v>3596.8</v>
      </c>
      <c r="GD339" s="576">
        <f t="shared" si="938"/>
        <v>179</v>
      </c>
      <c r="GE339" s="577">
        <f t="shared" si="938"/>
        <v>174</v>
      </c>
      <c r="GF339" s="576">
        <f t="shared" si="938"/>
        <v>179</v>
      </c>
      <c r="GG339" s="577">
        <f t="shared" si="938"/>
        <v>174</v>
      </c>
      <c r="GH339" s="576">
        <f t="shared" si="939"/>
        <v>618.70000000000005</v>
      </c>
      <c r="GI339" s="577">
        <f t="shared" si="939"/>
        <v>624</v>
      </c>
      <c r="GJ339" s="576">
        <f t="shared" si="940"/>
        <v>12822.4</v>
      </c>
      <c r="GK339" s="577">
        <f t="shared" si="940"/>
        <v>12030.4</v>
      </c>
      <c r="GL339" s="576">
        <f t="shared" si="941"/>
        <v>124</v>
      </c>
      <c r="GM339" s="577">
        <f t="shared" si="941"/>
        <v>158</v>
      </c>
      <c r="GN339" s="576">
        <f t="shared" si="941"/>
        <v>124</v>
      </c>
      <c r="GO339" s="577">
        <f t="shared" si="941"/>
        <v>158</v>
      </c>
      <c r="GP339" s="576">
        <f t="shared" si="942"/>
        <v>425.2</v>
      </c>
      <c r="GQ339" s="577">
        <f t="shared" si="942"/>
        <v>523.4</v>
      </c>
      <c r="GR339" s="576">
        <f t="shared" si="943"/>
        <v>6911.1</v>
      </c>
      <c r="GS339" s="577">
        <f t="shared" si="943"/>
        <v>8012.8</v>
      </c>
      <c r="GT339" s="576">
        <f t="shared" si="944"/>
        <v>303</v>
      </c>
      <c r="GU339" s="577">
        <f t="shared" si="944"/>
        <v>332</v>
      </c>
      <c r="GV339" s="576">
        <f t="shared" si="944"/>
        <v>303</v>
      </c>
      <c r="GW339" s="577">
        <f t="shared" si="944"/>
        <v>332</v>
      </c>
      <c r="GX339" s="576">
        <f t="shared" si="945"/>
        <v>1043.9000000000001</v>
      </c>
      <c r="GY339" s="577">
        <f t="shared" si="945"/>
        <v>1147.4000000000001</v>
      </c>
      <c r="GZ339" s="576">
        <f t="shared" si="945"/>
        <v>19733.5</v>
      </c>
      <c r="HA339" s="577">
        <f t="shared" si="945"/>
        <v>20043.2</v>
      </c>
      <c r="HB339" s="576">
        <f t="shared" si="946"/>
        <v>0</v>
      </c>
      <c r="HC339" s="577">
        <f t="shared" si="946"/>
        <v>0</v>
      </c>
      <c r="HD339" s="576">
        <f t="shared" si="946"/>
        <v>0</v>
      </c>
      <c r="HE339" s="577">
        <f t="shared" si="946"/>
        <v>0</v>
      </c>
      <c r="HF339" s="576" t="str">
        <f t="shared" si="947"/>
        <v/>
      </c>
      <c r="HG339" s="577" t="str">
        <f t="shared" si="947"/>
        <v/>
      </c>
      <c r="HH339" s="576" t="str">
        <f t="shared" si="948"/>
        <v/>
      </c>
      <c r="HI339" s="577" t="str">
        <f t="shared" si="948"/>
        <v/>
      </c>
      <c r="HJ339" s="576">
        <f t="shared" si="949"/>
        <v>1247.9000000000001</v>
      </c>
      <c r="HK339" s="577">
        <f t="shared" si="949"/>
        <v>1493</v>
      </c>
      <c r="HL339" s="576">
        <f t="shared" si="950"/>
        <v>21877.5</v>
      </c>
      <c r="HM339" s="577">
        <f t="shared" si="950"/>
        <v>23639.999999999996</v>
      </c>
    </row>
    <row r="340" spans="1:221" s="26" customFormat="1" ht="15" customHeight="1">
      <c r="A340" s="594" t="s">
        <v>638</v>
      </c>
      <c r="B340" s="595" t="s">
        <v>708</v>
      </c>
      <c r="C340" s="599"/>
      <c r="D340" s="10">
        <v>226408</v>
      </c>
      <c r="E340" s="10">
        <v>9</v>
      </c>
      <c r="F340" s="574">
        <v>469</v>
      </c>
      <c r="G340" s="575">
        <v>601</v>
      </c>
      <c r="H340" s="574">
        <v>3</v>
      </c>
      <c r="I340" s="575">
        <v>3</v>
      </c>
      <c r="J340" s="576">
        <f t="shared" si="883"/>
        <v>466</v>
      </c>
      <c r="K340" s="577">
        <f t="shared" si="883"/>
        <v>598</v>
      </c>
      <c r="L340" s="574"/>
      <c r="M340" s="575"/>
      <c r="N340" s="576">
        <f t="shared" si="884"/>
        <v>466</v>
      </c>
      <c r="O340" s="577">
        <f t="shared" si="884"/>
        <v>598</v>
      </c>
      <c r="P340" s="576">
        <f t="shared" si="884"/>
        <v>466</v>
      </c>
      <c r="Q340" s="577">
        <f t="shared" si="884"/>
        <v>598</v>
      </c>
      <c r="R340" s="574">
        <v>16</v>
      </c>
      <c r="S340" s="600">
        <v>34</v>
      </c>
      <c r="T340" s="576">
        <f t="shared" si="885"/>
        <v>16</v>
      </c>
      <c r="U340" s="577">
        <f t="shared" si="885"/>
        <v>34</v>
      </c>
      <c r="V340" s="574">
        <v>15</v>
      </c>
      <c r="W340" s="600">
        <v>38</v>
      </c>
      <c r="X340" s="576">
        <f t="shared" si="886"/>
        <v>15</v>
      </c>
      <c r="Y340" s="577">
        <f t="shared" si="886"/>
        <v>38</v>
      </c>
      <c r="Z340" s="574"/>
      <c r="AA340" s="575"/>
      <c r="AB340" s="576">
        <f t="shared" si="887"/>
        <v>0</v>
      </c>
      <c r="AC340" s="577">
        <f t="shared" si="887"/>
        <v>0</v>
      </c>
      <c r="AD340" s="576">
        <f t="shared" si="888"/>
        <v>31</v>
      </c>
      <c r="AE340" s="577">
        <f t="shared" si="888"/>
        <v>72</v>
      </c>
      <c r="AF340" s="576">
        <f t="shared" si="889"/>
        <v>31</v>
      </c>
      <c r="AG340" s="577">
        <f t="shared" si="889"/>
        <v>72</v>
      </c>
      <c r="AH340" s="574">
        <v>3</v>
      </c>
      <c r="AI340" s="575">
        <v>2.4</v>
      </c>
      <c r="AJ340" s="576">
        <f t="shared" si="890"/>
        <v>48</v>
      </c>
      <c r="AK340" s="577">
        <f t="shared" si="890"/>
        <v>81.599999999999994</v>
      </c>
      <c r="AL340" s="574">
        <v>2.7</v>
      </c>
      <c r="AM340" s="575">
        <v>2.2999999999999998</v>
      </c>
      <c r="AN340" s="576">
        <f t="shared" si="891"/>
        <v>40.5</v>
      </c>
      <c r="AO340" s="577">
        <f t="shared" si="891"/>
        <v>87.399999999999991</v>
      </c>
      <c r="AP340" s="574"/>
      <c r="AQ340" s="575"/>
      <c r="AR340" s="576">
        <f t="shared" si="892"/>
        <v>0</v>
      </c>
      <c r="AS340" s="577">
        <f t="shared" si="892"/>
        <v>0</v>
      </c>
      <c r="AT340" s="576">
        <f t="shared" si="893"/>
        <v>2.8548387096774195</v>
      </c>
      <c r="AU340" s="577">
        <f t="shared" si="893"/>
        <v>2.3472222222222223</v>
      </c>
      <c r="AV340" s="576">
        <f t="shared" si="894"/>
        <v>88.5</v>
      </c>
      <c r="AW340" s="577">
        <f t="shared" si="894"/>
        <v>169</v>
      </c>
      <c r="AX340" s="574">
        <v>50.5</v>
      </c>
      <c r="AY340" s="575">
        <v>33.1</v>
      </c>
      <c r="AZ340" s="576">
        <f t="shared" si="895"/>
        <v>808</v>
      </c>
      <c r="BA340" s="577">
        <f t="shared" si="895"/>
        <v>1125.4000000000001</v>
      </c>
      <c r="BB340" s="574">
        <v>51.3</v>
      </c>
      <c r="BC340" s="575">
        <v>32.6</v>
      </c>
      <c r="BD340" s="576">
        <f t="shared" si="896"/>
        <v>769.5</v>
      </c>
      <c r="BE340" s="577">
        <f t="shared" si="896"/>
        <v>1238.8</v>
      </c>
      <c r="BF340" s="574"/>
      <c r="BG340" s="575"/>
      <c r="BH340" s="576">
        <f t="shared" si="897"/>
        <v>0</v>
      </c>
      <c r="BI340" s="577">
        <f t="shared" si="897"/>
        <v>0</v>
      </c>
      <c r="BJ340" s="576">
        <f t="shared" si="898"/>
        <v>50.887096774193552</v>
      </c>
      <c r="BK340" s="577">
        <f t="shared" si="898"/>
        <v>32.836111111111109</v>
      </c>
      <c r="BL340" s="576">
        <f t="shared" si="899"/>
        <v>1577.5</v>
      </c>
      <c r="BM340" s="577">
        <f t="shared" si="899"/>
        <v>2364.1999999999998</v>
      </c>
      <c r="BN340" s="574">
        <v>70</v>
      </c>
      <c r="BO340" s="575">
        <v>79</v>
      </c>
      <c r="BP340" s="576">
        <f t="shared" si="900"/>
        <v>70</v>
      </c>
      <c r="BQ340" s="577">
        <f t="shared" si="900"/>
        <v>79</v>
      </c>
      <c r="BR340" s="574">
        <v>61</v>
      </c>
      <c r="BS340" s="597">
        <v>96</v>
      </c>
      <c r="BT340" s="576">
        <f t="shared" si="901"/>
        <v>61</v>
      </c>
      <c r="BU340" s="577">
        <f t="shared" si="901"/>
        <v>96</v>
      </c>
      <c r="BV340" s="574"/>
      <c r="BW340" s="575"/>
      <c r="BX340" s="576">
        <f t="shared" si="902"/>
        <v>0</v>
      </c>
      <c r="BY340" s="577">
        <f t="shared" si="902"/>
        <v>0</v>
      </c>
      <c r="BZ340" s="576">
        <f t="shared" si="903"/>
        <v>131</v>
      </c>
      <c r="CA340" s="577">
        <f t="shared" si="903"/>
        <v>175</v>
      </c>
      <c r="CB340" s="576">
        <f t="shared" si="904"/>
        <v>131</v>
      </c>
      <c r="CC340" s="577">
        <f t="shared" si="904"/>
        <v>175</v>
      </c>
      <c r="CD340" s="574">
        <v>4.5</v>
      </c>
      <c r="CE340" s="575">
        <v>4.5999999999999996</v>
      </c>
      <c r="CF340" s="576">
        <f t="shared" si="905"/>
        <v>315</v>
      </c>
      <c r="CG340" s="577">
        <f t="shared" si="905"/>
        <v>363.4</v>
      </c>
      <c r="CH340" s="574">
        <v>4.3</v>
      </c>
      <c r="CI340" s="575">
        <v>4</v>
      </c>
      <c r="CJ340" s="576">
        <f t="shared" si="906"/>
        <v>262.3</v>
      </c>
      <c r="CK340" s="577">
        <f t="shared" si="906"/>
        <v>384</v>
      </c>
      <c r="CL340" s="574"/>
      <c r="CM340" s="575"/>
      <c r="CN340" s="576">
        <f t="shared" si="907"/>
        <v>0</v>
      </c>
      <c r="CO340" s="577">
        <f t="shared" si="907"/>
        <v>0</v>
      </c>
      <c r="CP340" s="576">
        <f t="shared" si="908"/>
        <v>4.4068702290076329</v>
      </c>
      <c r="CQ340" s="577">
        <f t="shared" si="908"/>
        <v>4.2708571428571425</v>
      </c>
      <c r="CR340" s="576">
        <f t="shared" si="909"/>
        <v>577.29999999999995</v>
      </c>
      <c r="CS340" s="577">
        <f t="shared" si="909"/>
        <v>747.4</v>
      </c>
      <c r="CT340" s="574">
        <v>79.099999999999994</v>
      </c>
      <c r="CU340" s="575">
        <v>79.900000000000006</v>
      </c>
      <c r="CV340" s="576">
        <f t="shared" si="910"/>
        <v>5537</v>
      </c>
      <c r="CW340" s="577">
        <f t="shared" si="910"/>
        <v>6312.1</v>
      </c>
      <c r="CX340" s="574">
        <v>74.5</v>
      </c>
      <c r="CY340" s="575">
        <v>73.2</v>
      </c>
      <c r="CZ340" s="576">
        <f t="shared" si="911"/>
        <v>4544.5</v>
      </c>
      <c r="DA340" s="577">
        <f t="shared" si="911"/>
        <v>7027.2000000000007</v>
      </c>
      <c r="DB340" s="574"/>
      <c r="DC340" s="575"/>
      <c r="DD340" s="576">
        <f t="shared" si="912"/>
        <v>0</v>
      </c>
      <c r="DE340" s="577">
        <f t="shared" si="912"/>
        <v>0</v>
      </c>
      <c r="DF340" s="576">
        <f t="shared" si="913"/>
        <v>76.958015267175568</v>
      </c>
      <c r="DG340" s="577">
        <f t="shared" si="913"/>
        <v>76.224571428571437</v>
      </c>
      <c r="DH340" s="576">
        <f t="shared" si="914"/>
        <v>10081.5</v>
      </c>
      <c r="DI340" s="577">
        <f t="shared" si="914"/>
        <v>13339.300000000001</v>
      </c>
      <c r="DJ340" s="576">
        <f t="shared" si="915"/>
        <v>162</v>
      </c>
      <c r="DK340" s="577">
        <f t="shared" si="915"/>
        <v>247</v>
      </c>
      <c r="DL340" s="576">
        <f t="shared" si="915"/>
        <v>162</v>
      </c>
      <c r="DM340" s="577">
        <f t="shared" si="915"/>
        <v>247</v>
      </c>
      <c r="DN340" s="576">
        <f t="shared" si="916"/>
        <v>4.1098765432098761</v>
      </c>
      <c r="DO340" s="577">
        <f t="shared" si="916"/>
        <v>3.7101214574898784</v>
      </c>
      <c r="DP340" s="576">
        <f t="shared" si="917"/>
        <v>665.8</v>
      </c>
      <c r="DQ340" s="577">
        <f t="shared" si="917"/>
        <v>916.4</v>
      </c>
      <c r="DR340" s="576">
        <f t="shared" si="918"/>
        <v>71.96913580246914</v>
      </c>
      <c r="DS340" s="577">
        <f t="shared" si="918"/>
        <v>63.57692307692308</v>
      </c>
      <c r="DT340" s="576">
        <f t="shared" si="919"/>
        <v>11659</v>
      </c>
      <c r="DU340" s="577">
        <f t="shared" si="919"/>
        <v>15703.5</v>
      </c>
      <c r="DV340" s="574">
        <v>49</v>
      </c>
      <c r="DW340" s="575">
        <v>52</v>
      </c>
      <c r="DX340" s="576">
        <f t="shared" si="920"/>
        <v>49</v>
      </c>
      <c r="DY340" s="577">
        <f t="shared" si="920"/>
        <v>52</v>
      </c>
      <c r="DZ340" s="574">
        <v>111</v>
      </c>
      <c r="EA340" s="575">
        <v>142</v>
      </c>
      <c r="EB340" s="576">
        <f t="shared" si="921"/>
        <v>111</v>
      </c>
      <c r="EC340" s="577">
        <f t="shared" si="921"/>
        <v>142</v>
      </c>
      <c r="ED340" s="574"/>
      <c r="EE340" s="575"/>
      <c r="EF340" s="576">
        <f t="shared" si="922"/>
        <v>0</v>
      </c>
      <c r="EG340" s="577">
        <f t="shared" si="922"/>
        <v>0</v>
      </c>
      <c r="EH340" s="576">
        <f t="shared" si="923"/>
        <v>160</v>
      </c>
      <c r="EI340" s="577">
        <f t="shared" si="923"/>
        <v>194</v>
      </c>
      <c r="EJ340" s="576">
        <f t="shared" si="924"/>
        <v>160</v>
      </c>
      <c r="EK340" s="577">
        <f t="shared" si="924"/>
        <v>194</v>
      </c>
      <c r="EL340" s="574">
        <v>3.4</v>
      </c>
      <c r="EM340" s="575">
        <v>3</v>
      </c>
      <c r="EN340" s="576">
        <f t="shared" si="925"/>
        <v>166.6</v>
      </c>
      <c r="EO340" s="577">
        <f t="shared" si="925"/>
        <v>156</v>
      </c>
      <c r="EP340" s="574">
        <v>3.5</v>
      </c>
      <c r="EQ340" s="575">
        <v>3.3</v>
      </c>
      <c r="ER340" s="576">
        <f t="shared" si="926"/>
        <v>388.5</v>
      </c>
      <c r="ES340" s="577">
        <f t="shared" si="926"/>
        <v>468.59999999999997</v>
      </c>
      <c r="ET340" s="574"/>
      <c r="EU340" s="575"/>
      <c r="EV340" s="576">
        <f t="shared" si="927"/>
        <v>0</v>
      </c>
      <c r="EW340" s="577">
        <f t="shared" si="927"/>
        <v>0</v>
      </c>
      <c r="EX340" s="576">
        <f t="shared" si="928"/>
        <v>3.4693750000000003</v>
      </c>
      <c r="EY340" s="577">
        <f t="shared" si="928"/>
        <v>3.219587628865979</v>
      </c>
      <c r="EZ340" s="576">
        <f t="shared" si="929"/>
        <v>555.1</v>
      </c>
      <c r="FA340" s="577">
        <f t="shared" si="929"/>
        <v>624.59999999999991</v>
      </c>
      <c r="FB340" s="574">
        <v>63.2</v>
      </c>
      <c r="FC340" s="575">
        <v>60.6</v>
      </c>
      <c r="FD340" s="576">
        <f t="shared" si="930"/>
        <v>3096.8</v>
      </c>
      <c r="FE340" s="577">
        <f t="shared" si="930"/>
        <v>3151.2000000000003</v>
      </c>
      <c r="FF340" s="574">
        <v>55.2</v>
      </c>
      <c r="FG340" s="575">
        <v>53</v>
      </c>
      <c r="FH340" s="576">
        <f t="shared" si="931"/>
        <v>6127.2000000000007</v>
      </c>
      <c r="FI340" s="577">
        <f t="shared" si="931"/>
        <v>7526</v>
      </c>
      <c r="FJ340" s="574"/>
      <c r="FK340" s="575"/>
      <c r="FL340" s="576">
        <f t="shared" si="932"/>
        <v>0</v>
      </c>
      <c r="FM340" s="577">
        <f t="shared" si="932"/>
        <v>0</v>
      </c>
      <c r="FN340" s="576">
        <f t="shared" si="933"/>
        <v>57.65</v>
      </c>
      <c r="FO340" s="577">
        <f t="shared" si="933"/>
        <v>55.037113402061863</v>
      </c>
      <c r="FP340" s="576">
        <f t="shared" si="934"/>
        <v>9224</v>
      </c>
      <c r="FQ340" s="577">
        <f t="shared" si="934"/>
        <v>10677.2</v>
      </c>
      <c r="FR340" s="574">
        <v>144</v>
      </c>
      <c r="FS340" s="575">
        <v>157</v>
      </c>
      <c r="FT340" s="576">
        <f t="shared" si="935"/>
        <v>144</v>
      </c>
      <c r="FU340" s="577">
        <f t="shared" si="935"/>
        <v>157</v>
      </c>
      <c r="FV340" s="574">
        <v>3.9</v>
      </c>
      <c r="FW340" s="575">
        <v>5.0999999999999996</v>
      </c>
      <c r="FX340" s="576">
        <f t="shared" si="936"/>
        <v>561.6</v>
      </c>
      <c r="FY340" s="577">
        <f t="shared" si="936"/>
        <v>800.69999999999993</v>
      </c>
      <c r="FZ340" s="574">
        <v>50.4</v>
      </c>
      <c r="GA340" s="575">
        <v>57</v>
      </c>
      <c r="GB340" s="576">
        <f t="shared" si="937"/>
        <v>7257.5999999999995</v>
      </c>
      <c r="GC340" s="577">
        <f t="shared" si="937"/>
        <v>8949</v>
      </c>
      <c r="GD340" s="576">
        <f t="shared" si="938"/>
        <v>135</v>
      </c>
      <c r="GE340" s="577">
        <f t="shared" si="938"/>
        <v>165</v>
      </c>
      <c r="GF340" s="576">
        <f t="shared" si="938"/>
        <v>135</v>
      </c>
      <c r="GG340" s="577">
        <f t="shared" si="938"/>
        <v>165</v>
      </c>
      <c r="GH340" s="576">
        <f t="shared" si="939"/>
        <v>529.6</v>
      </c>
      <c r="GI340" s="577">
        <f t="shared" si="939"/>
        <v>601</v>
      </c>
      <c r="GJ340" s="576">
        <f t="shared" si="940"/>
        <v>9441.7999999999993</v>
      </c>
      <c r="GK340" s="577">
        <f t="shared" si="940"/>
        <v>10588.7</v>
      </c>
      <c r="GL340" s="576">
        <f t="shared" si="941"/>
        <v>187</v>
      </c>
      <c r="GM340" s="577">
        <f t="shared" si="941"/>
        <v>276</v>
      </c>
      <c r="GN340" s="576">
        <f t="shared" si="941"/>
        <v>187</v>
      </c>
      <c r="GO340" s="577">
        <f t="shared" si="941"/>
        <v>276</v>
      </c>
      <c r="GP340" s="576">
        <f t="shared" si="942"/>
        <v>691.3</v>
      </c>
      <c r="GQ340" s="577">
        <f t="shared" si="942"/>
        <v>940</v>
      </c>
      <c r="GR340" s="576">
        <f t="shared" si="943"/>
        <v>11441.2</v>
      </c>
      <c r="GS340" s="577">
        <f t="shared" si="943"/>
        <v>15792</v>
      </c>
      <c r="GT340" s="576">
        <f t="shared" si="944"/>
        <v>322</v>
      </c>
      <c r="GU340" s="577">
        <f t="shared" si="944"/>
        <v>441</v>
      </c>
      <c r="GV340" s="576">
        <f t="shared" si="944"/>
        <v>322</v>
      </c>
      <c r="GW340" s="577">
        <f t="shared" si="944"/>
        <v>441</v>
      </c>
      <c r="GX340" s="576">
        <f t="shared" si="945"/>
        <v>1220.9000000000001</v>
      </c>
      <c r="GY340" s="577">
        <f t="shared" si="945"/>
        <v>1541</v>
      </c>
      <c r="GZ340" s="576">
        <f t="shared" si="945"/>
        <v>20883</v>
      </c>
      <c r="HA340" s="577">
        <f t="shared" si="945"/>
        <v>26380.7</v>
      </c>
      <c r="HB340" s="576">
        <f t="shared" si="946"/>
        <v>0</v>
      </c>
      <c r="HC340" s="577">
        <f t="shared" si="946"/>
        <v>0</v>
      </c>
      <c r="HD340" s="576">
        <f t="shared" si="946"/>
        <v>0</v>
      </c>
      <c r="HE340" s="577">
        <f t="shared" si="946"/>
        <v>0</v>
      </c>
      <c r="HF340" s="576" t="str">
        <f t="shared" si="947"/>
        <v/>
      </c>
      <c r="HG340" s="577" t="str">
        <f t="shared" si="947"/>
        <v/>
      </c>
      <c r="HH340" s="576" t="str">
        <f t="shared" si="948"/>
        <v/>
      </c>
      <c r="HI340" s="577" t="str">
        <f t="shared" si="948"/>
        <v/>
      </c>
      <c r="HJ340" s="576">
        <f t="shared" si="949"/>
        <v>1782.5</v>
      </c>
      <c r="HK340" s="577">
        <f t="shared" si="949"/>
        <v>2341.6999999999998</v>
      </c>
      <c r="HL340" s="576">
        <f t="shared" si="950"/>
        <v>28140.6</v>
      </c>
      <c r="HM340" s="577">
        <f t="shared" si="950"/>
        <v>35329.699999999997</v>
      </c>
    </row>
    <row r="341" spans="1:221" s="26" customFormat="1" ht="15" customHeight="1">
      <c r="A341" s="594" t="s">
        <v>638</v>
      </c>
      <c r="B341" s="595" t="s">
        <v>709</v>
      </c>
      <c r="C341" s="599"/>
      <c r="D341" s="10">
        <v>225070</v>
      </c>
      <c r="E341" s="10">
        <v>9</v>
      </c>
      <c r="F341" s="574">
        <v>570</v>
      </c>
      <c r="G341" s="575">
        <v>566</v>
      </c>
      <c r="H341" s="574">
        <v>15</v>
      </c>
      <c r="I341" s="575">
        <v>18</v>
      </c>
      <c r="J341" s="576">
        <f t="shared" si="883"/>
        <v>555</v>
      </c>
      <c r="K341" s="577">
        <f t="shared" si="883"/>
        <v>548</v>
      </c>
      <c r="L341" s="574"/>
      <c r="M341" s="575"/>
      <c r="N341" s="576">
        <f t="shared" si="884"/>
        <v>555</v>
      </c>
      <c r="O341" s="577">
        <f t="shared" si="884"/>
        <v>548</v>
      </c>
      <c r="P341" s="576">
        <f t="shared" si="884"/>
        <v>555</v>
      </c>
      <c r="Q341" s="577">
        <f t="shared" si="884"/>
        <v>548</v>
      </c>
      <c r="R341" s="574">
        <v>53</v>
      </c>
      <c r="S341" s="575">
        <v>62</v>
      </c>
      <c r="T341" s="576">
        <f t="shared" si="885"/>
        <v>53</v>
      </c>
      <c r="U341" s="577">
        <f t="shared" si="885"/>
        <v>62</v>
      </c>
      <c r="V341" s="574">
        <v>20</v>
      </c>
      <c r="W341" s="600">
        <v>42</v>
      </c>
      <c r="X341" s="576">
        <f t="shared" si="886"/>
        <v>20</v>
      </c>
      <c r="Y341" s="577">
        <f t="shared" si="886"/>
        <v>42</v>
      </c>
      <c r="Z341" s="574"/>
      <c r="AA341" s="575"/>
      <c r="AB341" s="576">
        <f t="shared" si="887"/>
        <v>0</v>
      </c>
      <c r="AC341" s="577">
        <f t="shared" si="887"/>
        <v>0</v>
      </c>
      <c r="AD341" s="576">
        <f t="shared" si="888"/>
        <v>73</v>
      </c>
      <c r="AE341" s="577">
        <f t="shared" si="888"/>
        <v>104</v>
      </c>
      <c r="AF341" s="576">
        <f t="shared" si="889"/>
        <v>73</v>
      </c>
      <c r="AG341" s="577">
        <f t="shared" si="889"/>
        <v>104</v>
      </c>
      <c r="AH341" s="574">
        <v>2.9</v>
      </c>
      <c r="AI341" s="575">
        <v>3.3</v>
      </c>
      <c r="AJ341" s="576">
        <f t="shared" si="890"/>
        <v>153.69999999999999</v>
      </c>
      <c r="AK341" s="577">
        <f t="shared" si="890"/>
        <v>204.6</v>
      </c>
      <c r="AL341" s="574">
        <v>3.3</v>
      </c>
      <c r="AM341" s="575">
        <v>2.9</v>
      </c>
      <c r="AN341" s="576">
        <f t="shared" si="891"/>
        <v>66</v>
      </c>
      <c r="AO341" s="577">
        <f t="shared" si="891"/>
        <v>121.8</v>
      </c>
      <c r="AP341" s="574"/>
      <c r="AQ341" s="575"/>
      <c r="AR341" s="576">
        <f t="shared" si="892"/>
        <v>0</v>
      </c>
      <c r="AS341" s="577">
        <f t="shared" si="892"/>
        <v>0</v>
      </c>
      <c r="AT341" s="576">
        <f t="shared" si="893"/>
        <v>3.0095890410958903</v>
      </c>
      <c r="AU341" s="577">
        <f t="shared" si="893"/>
        <v>3.1384615384615384</v>
      </c>
      <c r="AV341" s="576">
        <f t="shared" si="894"/>
        <v>219.7</v>
      </c>
      <c r="AW341" s="577">
        <f t="shared" si="894"/>
        <v>326.39999999999998</v>
      </c>
      <c r="AX341" s="574">
        <v>62.6</v>
      </c>
      <c r="AY341" s="575">
        <v>64.7</v>
      </c>
      <c r="AZ341" s="576">
        <f t="shared" si="895"/>
        <v>3317.8</v>
      </c>
      <c r="BA341" s="577">
        <f t="shared" si="895"/>
        <v>4011.4</v>
      </c>
      <c r="BB341" s="574">
        <v>61.4</v>
      </c>
      <c r="BC341" s="575">
        <v>46.8</v>
      </c>
      <c r="BD341" s="576">
        <f t="shared" si="896"/>
        <v>1228</v>
      </c>
      <c r="BE341" s="577">
        <f t="shared" si="896"/>
        <v>1965.6</v>
      </c>
      <c r="BF341" s="574"/>
      <c r="BG341" s="575"/>
      <c r="BH341" s="576">
        <f t="shared" si="897"/>
        <v>0</v>
      </c>
      <c r="BI341" s="577">
        <f t="shared" si="897"/>
        <v>0</v>
      </c>
      <c r="BJ341" s="576">
        <f t="shared" si="898"/>
        <v>62.271232876712332</v>
      </c>
      <c r="BK341" s="577">
        <f t="shared" si="898"/>
        <v>57.471153846153847</v>
      </c>
      <c r="BL341" s="576">
        <f t="shared" si="899"/>
        <v>4545.8</v>
      </c>
      <c r="BM341" s="577">
        <f t="shared" si="899"/>
        <v>5977</v>
      </c>
      <c r="BN341" s="574">
        <v>153</v>
      </c>
      <c r="BO341" s="575">
        <v>120</v>
      </c>
      <c r="BP341" s="576">
        <f t="shared" si="900"/>
        <v>153</v>
      </c>
      <c r="BQ341" s="577">
        <f t="shared" si="900"/>
        <v>120</v>
      </c>
      <c r="BR341" s="574">
        <v>61</v>
      </c>
      <c r="BS341" s="575">
        <v>74</v>
      </c>
      <c r="BT341" s="576">
        <f t="shared" si="901"/>
        <v>61</v>
      </c>
      <c r="BU341" s="577">
        <f t="shared" si="901"/>
        <v>74</v>
      </c>
      <c r="BV341" s="574"/>
      <c r="BW341" s="575"/>
      <c r="BX341" s="576">
        <f t="shared" si="902"/>
        <v>0</v>
      </c>
      <c r="BY341" s="577">
        <f t="shared" si="902"/>
        <v>0</v>
      </c>
      <c r="BZ341" s="576">
        <f t="shared" si="903"/>
        <v>214</v>
      </c>
      <c r="CA341" s="577">
        <f t="shared" si="903"/>
        <v>194</v>
      </c>
      <c r="CB341" s="576">
        <f t="shared" si="904"/>
        <v>214</v>
      </c>
      <c r="CC341" s="577">
        <f t="shared" si="904"/>
        <v>194</v>
      </c>
      <c r="CD341" s="574">
        <v>4.4000000000000004</v>
      </c>
      <c r="CE341" s="575">
        <v>4.0999999999999996</v>
      </c>
      <c r="CF341" s="576">
        <f t="shared" si="905"/>
        <v>673.2</v>
      </c>
      <c r="CG341" s="577">
        <f t="shared" si="905"/>
        <v>491.99999999999994</v>
      </c>
      <c r="CH341" s="574">
        <v>4.9000000000000004</v>
      </c>
      <c r="CI341" s="575">
        <v>4.0999999999999996</v>
      </c>
      <c r="CJ341" s="576">
        <f t="shared" si="906"/>
        <v>298.90000000000003</v>
      </c>
      <c r="CK341" s="577">
        <f t="shared" si="906"/>
        <v>303.39999999999998</v>
      </c>
      <c r="CL341" s="574"/>
      <c r="CM341" s="575"/>
      <c r="CN341" s="576">
        <f t="shared" si="907"/>
        <v>0</v>
      </c>
      <c r="CO341" s="577">
        <f t="shared" si="907"/>
        <v>0</v>
      </c>
      <c r="CP341" s="576">
        <f t="shared" si="908"/>
        <v>4.5425233644859819</v>
      </c>
      <c r="CQ341" s="577">
        <f t="shared" si="908"/>
        <v>4.0999999999999996</v>
      </c>
      <c r="CR341" s="576">
        <f t="shared" si="909"/>
        <v>972.10000000000014</v>
      </c>
      <c r="CS341" s="577">
        <f t="shared" si="909"/>
        <v>795.4</v>
      </c>
      <c r="CT341" s="574">
        <v>84.5</v>
      </c>
      <c r="CU341" s="575">
        <v>77.400000000000006</v>
      </c>
      <c r="CV341" s="576">
        <f t="shared" si="910"/>
        <v>12928.5</v>
      </c>
      <c r="CW341" s="577">
        <f t="shared" si="910"/>
        <v>9288</v>
      </c>
      <c r="CX341" s="574">
        <v>83.7</v>
      </c>
      <c r="CY341" s="575">
        <v>74.900000000000006</v>
      </c>
      <c r="CZ341" s="576">
        <f t="shared" si="911"/>
        <v>5105.7</v>
      </c>
      <c r="DA341" s="577">
        <f t="shared" si="911"/>
        <v>5542.6</v>
      </c>
      <c r="DB341" s="574"/>
      <c r="DC341" s="575"/>
      <c r="DD341" s="576">
        <f t="shared" si="912"/>
        <v>0</v>
      </c>
      <c r="DE341" s="577">
        <f t="shared" si="912"/>
        <v>0</v>
      </c>
      <c r="DF341" s="576">
        <f t="shared" si="913"/>
        <v>84.271962616822435</v>
      </c>
      <c r="DG341" s="577">
        <f t="shared" si="913"/>
        <v>76.446391752577327</v>
      </c>
      <c r="DH341" s="576">
        <f t="shared" si="914"/>
        <v>18034.2</v>
      </c>
      <c r="DI341" s="577">
        <f t="shared" si="914"/>
        <v>14830.600000000002</v>
      </c>
      <c r="DJ341" s="576">
        <f t="shared" si="915"/>
        <v>287</v>
      </c>
      <c r="DK341" s="577">
        <f t="shared" si="915"/>
        <v>298</v>
      </c>
      <c r="DL341" s="576">
        <f t="shared" si="915"/>
        <v>287</v>
      </c>
      <c r="DM341" s="577">
        <f t="shared" si="915"/>
        <v>298</v>
      </c>
      <c r="DN341" s="576">
        <f t="shared" si="916"/>
        <v>4.1526132404181189</v>
      </c>
      <c r="DO341" s="577">
        <f t="shared" si="916"/>
        <v>3.7644295302013422</v>
      </c>
      <c r="DP341" s="576">
        <f t="shared" si="917"/>
        <v>1191.8000000000002</v>
      </c>
      <c r="DQ341" s="577">
        <f t="shared" si="917"/>
        <v>1121.8</v>
      </c>
      <c r="DR341" s="576">
        <f t="shared" si="918"/>
        <v>78.675958188153317</v>
      </c>
      <c r="DS341" s="577">
        <f t="shared" si="918"/>
        <v>69.824161073825508</v>
      </c>
      <c r="DT341" s="576">
        <f t="shared" si="919"/>
        <v>22580.000000000004</v>
      </c>
      <c r="DU341" s="577">
        <f t="shared" si="919"/>
        <v>20807.600000000002</v>
      </c>
      <c r="DV341" s="574">
        <v>50</v>
      </c>
      <c r="DW341" s="575">
        <v>48</v>
      </c>
      <c r="DX341" s="576">
        <f t="shared" si="920"/>
        <v>50</v>
      </c>
      <c r="DY341" s="577">
        <f t="shared" si="920"/>
        <v>48</v>
      </c>
      <c r="DZ341" s="574">
        <v>109</v>
      </c>
      <c r="EA341" s="575">
        <v>92</v>
      </c>
      <c r="EB341" s="576">
        <f t="shared" si="921"/>
        <v>109</v>
      </c>
      <c r="EC341" s="577">
        <f t="shared" si="921"/>
        <v>92</v>
      </c>
      <c r="ED341" s="574"/>
      <c r="EE341" s="575"/>
      <c r="EF341" s="576">
        <f t="shared" si="922"/>
        <v>0</v>
      </c>
      <c r="EG341" s="577">
        <f t="shared" si="922"/>
        <v>0</v>
      </c>
      <c r="EH341" s="576">
        <f t="shared" si="923"/>
        <v>159</v>
      </c>
      <c r="EI341" s="577">
        <f t="shared" si="923"/>
        <v>140</v>
      </c>
      <c r="EJ341" s="576">
        <f t="shared" si="924"/>
        <v>159</v>
      </c>
      <c r="EK341" s="577">
        <f t="shared" si="924"/>
        <v>140</v>
      </c>
      <c r="EL341" s="574">
        <v>2.9</v>
      </c>
      <c r="EM341" s="575">
        <v>3.1</v>
      </c>
      <c r="EN341" s="576">
        <f t="shared" si="925"/>
        <v>145</v>
      </c>
      <c r="EO341" s="577">
        <f t="shared" si="925"/>
        <v>148.80000000000001</v>
      </c>
      <c r="EP341" s="574">
        <v>2.9</v>
      </c>
      <c r="EQ341" s="575">
        <v>3.8</v>
      </c>
      <c r="ER341" s="576">
        <f t="shared" si="926"/>
        <v>316.09999999999997</v>
      </c>
      <c r="ES341" s="577">
        <f t="shared" si="926"/>
        <v>349.59999999999997</v>
      </c>
      <c r="ET341" s="574"/>
      <c r="EU341" s="575"/>
      <c r="EV341" s="576">
        <f t="shared" si="927"/>
        <v>0</v>
      </c>
      <c r="EW341" s="577">
        <f t="shared" si="927"/>
        <v>0</v>
      </c>
      <c r="EX341" s="576">
        <f t="shared" si="928"/>
        <v>2.9</v>
      </c>
      <c r="EY341" s="577">
        <f t="shared" si="928"/>
        <v>3.56</v>
      </c>
      <c r="EZ341" s="576">
        <f t="shared" si="929"/>
        <v>461.09999999999997</v>
      </c>
      <c r="FA341" s="577">
        <f t="shared" si="929"/>
        <v>498.40000000000003</v>
      </c>
      <c r="FB341" s="574">
        <v>55.2</v>
      </c>
      <c r="FC341" s="575">
        <v>58.5</v>
      </c>
      <c r="FD341" s="576">
        <f t="shared" si="930"/>
        <v>2760</v>
      </c>
      <c r="FE341" s="577">
        <f t="shared" si="930"/>
        <v>2808</v>
      </c>
      <c r="FF341" s="574">
        <v>49.3</v>
      </c>
      <c r="FG341" s="575">
        <v>56.1</v>
      </c>
      <c r="FH341" s="576">
        <f t="shared" si="931"/>
        <v>5373.7</v>
      </c>
      <c r="FI341" s="577">
        <f t="shared" si="931"/>
        <v>5161.2</v>
      </c>
      <c r="FJ341" s="574"/>
      <c r="FK341" s="575"/>
      <c r="FL341" s="576">
        <f t="shared" si="932"/>
        <v>0</v>
      </c>
      <c r="FM341" s="577">
        <f t="shared" si="932"/>
        <v>0</v>
      </c>
      <c r="FN341" s="576">
        <f t="shared" si="933"/>
        <v>51.155345911949688</v>
      </c>
      <c r="FO341" s="577">
        <f t="shared" si="933"/>
        <v>56.92285714285714</v>
      </c>
      <c r="FP341" s="576">
        <f t="shared" si="934"/>
        <v>8133.7000000000007</v>
      </c>
      <c r="FQ341" s="577">
        <f t="shared" si="934"/>
        <v>7969.2</v>
      </c>
      <c r="FR341" s="574">
        <v>109</v>
      </c>
      <c r="FS341" s="575">
        <v>110</v>
      </c>
      <c r="FT341" s="576">
        <f t="shared" si="935"/>
        <v>109</v>
      </c>
      <c r="FU341" s="577">
        <f t="shared" si="935"/>
        <v>110</v>
      </c>
      <c r="FV341" s="574">
        <v>5</v>
      </c>
      <c r="FW341" s="575">
        <v>4.0999999999999996</v>
      </c>
      <c r="FX341" s="576">
        <f t="shared" si="936"/>
        <v>545</v>
      </c>
      <c r="FY341" s="577">
        <f t="shared" si="936"/>
        <v>450.99999999999994</v>
      </c>
      <c r="FZ341" s="574">
        <v>61</v>
      </c>
      <c r="GA341" s="575">
        <v>58.3</v>
      </c>
      <c r="GB341" s="576">
        <f t="shared" si="937"/>
        <v>6649</v>
      </c>
      <c r="GC341" s="577">
        <f t="shared" si="937"/>
        <v>6413</v>
      </c>
      <c r="GD341" s="576">
        <f t="shared" si="938"/>
        <v>256</v>
      </c>
      <c r="GE341" s="577">
        <f t="shared" si="938"/>
        <v>230</v>
      </c>
      <c r="GF341" s="576">
        <f t="shared" si="938"/>
        <v>256</v>
      </c>
      <c r="GG341" s="577">
        <f t="shared" si="938"/>
        <v>230</v>
      </c>
      <c r="GH341" s="576">
        <f t="shared" si="939"/>
        <v>971.90000000000009</v>
      </c>
      <c r="GI341" s="577">
        <f t="shared" si="939"/>
        <v>845.39999999999986</v>
      </c>
      <c r="GJ341" s="576">
        <f t="shared" si="940"/>
        <v>19006.3</v>
      </c>
      <c r="GK341" s="577">
        <f t="shared" si="940"/>
        <v>16107.4</v>
      </c>
      <c r="GL341" s="576">
        <f t="shared" si="941"/>
        <v>190</v>
      </c>
      <c r="GM341" s="577">
        <f t="shared" si="941"/>
        <v>208</v>
      </c>
      <c r="GN341" s="576">
        <f t="shared" si="941"/>
        <v>190</v>
      </c>
      <c r="GO341" s="577">
        <f t="shared" si="941"/>
        <v>208</v>
      </c>
      <c r="GP341" s="576">
        <f t="shared" si="942"/>
        <v>681</v>
      </c>
      <c r="GQ341" s="577">
        <f t="shared" si="942"/>
        <v>774.8</v>
      </c>
      <c r="GR341" s="576">
        <f t="shared" si="943"/>
        <v>11707.4</v>
      </c>
      <c r="GS341" s="577">
        <f t="shared" si="943"/>
        <v>12669.400000000001</v>
      </c>
      <c r="GT341" s="576">
        <f t="shared" si="944"/>
        <v>446</v>
      </c>
      <c r="GU341" s="577">
        <f t="shared" si="944"/>
        <v>438</v>
      </c>
      <c r="GV341" s="576">
        <f t="shared" si="944"/>
        <v>446</v>
      </c>
      <c r="GW341" s="577">
        <f t="shared" si="944"/>
        <v>438</v>
      </c>
      <c r="GX341" s="576">
        <f t="shared" si="945"/>
        <v>1652.9</v>
      </c>
      <c r="GY341" s="577">
        <f t="shared" si="945"/>
        <v>1620.1999999999998</v>
      </c>
      <c r="GZ341" s="576">
        <f t="shared" si="945"/>
        <v>30713.699999999997</v>
      </c>
      <c r="HA341" s="577">
        <f t="shared" si="945"/>
        <v>28776.800000000003</v>
      </c>
      <c r="HB341" s="576">
        <f t="shared" si="946"/>
        <v>0</v>
      </c>
      <c r="HC341" s="577">
        <f t="shared" si="946"/>
        <v>0</v>
      </c>
      <c r="HD341" s="576">
        <f t="shared" si="946"/>
        <v>0</v>
      </c>
      <c r="HE341" s="577">
        <f t="shared" si="946"/>
        <v>0</v>
      </c>
      <c r="HF341" s="576" t="str">
        <f t="shared" si="947"/>
        <v/>
      </c>
      <c r="HG341" s="577" t="str">
        <f t="shared" si="947"/>
        <v/>
      </c>
      <c r="HH341" s="576" t="str">
        <f t="shared" si="948"/>
        <v/>
      </c>
      <c r="HI341" s="577" t="str">
        <f t="shared" si="948"/>
        <v/>
      </c>
      <c r="HJ341" s="576">
        <f t="shared" si="949"/>
        <v>2197.9</v>
      </c>
      <c r="HK341" s="577">
        <f t="shared" si="949"/>
        <v>2071.1999999999998</v>
      </c>
      <c r="HL341" s="576">
        <f t="shared" si="950"/>
        <v>37362.700000000004</v>
      </c>
      <c r="HM341" s="577">
        <f t="shared" si="950"/>
        <v>35189.800000000003</v>
      </c>
    </row>
    <row r="342" spans="1:221" s="26" customFormat="1" ht="15" customHeight="1">
      <c r="A342" s="594" t="s">
        <v>638</v>
      </c>
      <c r="B342" s="595" t="s">
        <v>710</v>
      </c>
      <c r="C342" s="599"/>
      <c r="D342" s="10">
        <v>225371</v>
      </c>
      <c r="E342" s="10">
        <v>9</v>
      </c>
      <c r="F342" s="574">
        <v>392</v>
      </c>
      <c r="G342" s="575">
        <v>414</v>
      </c>
      <c r="H342" s="574">
        <v>28</v>
      </c>
      <c r="I342" s="575">
        <v>23</v>
      </c>
      <c r="J342" s="576">
        <f t="shared" si="883"/>
        <v>364</v>
      </c>
      <c r="K342" s="577">
        <f t="shared" si="883"/>
        <v>391</v>
      </c>
      <c r="L342" s="574"/>
      <c r="M342" s="575"/>
      <c r="N342" s="576">
        <f t="shared" si="884"/>
        <v>364</v>
      </c>
      <c r="O342" s="577">
        <f t="shared" si="884"/>
        <v>391</v>
      </c>
      <c r="P342" s="576">
        <f t="shared" si="884"/>
        <v>364</v>
      </c>
      <c r="Q342" s="577">
        <f t="shared" si="884"/>
        <v>391</v>
      </c>
      <c r="R342" s="574">
        <v>30</v>
      </c>
      <c r="S342" s="575">
        <v>35</v>
      </c>
      <c r="T342" s="576">
        <f t="shared" si="885"/>
        <v>30</v>
      </c>
      <c r="U342" s="577">
        <f t="shared" si="885"/>
        <v>35</v>
      </c>
      <c r="V342" s="574">
        <v>11</v>
      </c>
      <c r="W342" s="575">
        <v>16</v>
      </c>
      <c r="X342" s="576">
        <f t="shared" si="886"/>
        <v>11</v>
      </c>
      <c r="Y342" s="577">
        <f t="shared" si="886"/>
        <v>16</v>
      </c>
      <c r="Z342" s="574"/>
      <c r="AA342" s="575"/>
      <c r="AB342" s="576">
        <f t="shared" si="887"/>
        <v>0</v>
      </c>
      <c r="AC342" s="577">
        <f t="shared" si="887"/>
        <v>0</v>
      </c>
      <c r="AD342" s="576">
        <f t="shared" si="888"/>
        <v>41</v>
      </c>
      <c r="AE342" s="577">
        <f t="shared" si="888"/>
        <v>51</v>
      </c>
      <c r="AF342" s="576">
        <f t="shared" si="889"/>
        <v>41</v>
      </c>
      <c r="AG342" s="577">
        <f t="shared" si="889"/>
        <v>51</v>
      </c>
      <c r="AH342" s="574">
        <v>3.7</v>
      </c>
      <c r="AI342" s="575">
        <v>3</v>
      </c>
      <c r="AJ342" s="576">
        <f t="shared" si="890"/>
        <v>111</v>
      </c>
      <c r="AK342" s="577">
        <f t="shared" si="890"/>
        <v>105</v>
      </c>
      <c r="AL342" s="574">
        <v>3.5</v>
      </c>
      <c r="AM342" s="575">
        <v>2.6</v>
      </c>
      <c r="AN342" s="576">
        <f t="shared" si="891"/>
        <v>38.5</v>
      </c>
      <c r="AO342" s="577">
        <f t="shared" si="891"/>
        <v>41.6</v>
      </c>
      <c r="AP342" s="574"/>
      <c r="AQ342" s="575"/>
      <c r="AR342" s="576">
        <f t="shared" si="892"/>
        <v>0</v>
      </c>
      <c r="AS342" s="577">
        <f t="shared" si="892"/>
        <v>0</v>
      </c>
      <c r="AT342" s="576">
        <f t="shared" si="893"/>
        <v>3.6463414634146343</v>
      </c>
      <c r="AU342" s="577">
        <f t="shared" si="893"/>
        <v>2.8745098039215686</v>
      </c>
      <c r="AV342" s="576">
        <f t="shared" si="894"/>
        <v>149.5</v>
      </c>
      <c r="AW342" s="577">
        <f t="shared" si="894"/>
        <v>146.6</v>
      </c>
      <c r="AX342" s="574">
        <v>64.5</v>
      </c>
      <c r="AY342" s="575">
        <v>55.6</v>
      </c>
      <c r="AZ342" s="576">
        <f t="shared" si="895"/>
        <v>1935</v>
      </c>
      <c r="BA342" s="577">
        <f t="shared" si="895"/>
        <v>1946</v>
      </c>
      <c r="BB342" s="574">
        <v>59.6</v>
      </c>
      <c r="BC342" s="575">
        <v>45.8</v>
      </c>
      <c r="BD342" s="576">
        <f t="shared" si="896"/>
        <v>655.6</v>
      </c>
      <c r="BE342" s="577">
        <f t="shared" si="896"/>
        <v>732.8</v>
      </c>
      <c r="BF342" s="574"/>
      <c r="BG342" s="575"/>
      <c r="BH342" s="576">
        <f t="shared" si="897"/>
        <v>0</v>
      </c>
      <c r="BI342" s="577">
        <f t="shared" si="897"/>
        <v>0</v>
      </c>
      <c r="BJ342" s="576">
        <f t="shared" si="898"/>
        <v>63.185365853658531</v>
      </c>
      <c r="BK342" s="577">
        <f t="shared" si="898"/>
        <v>52.525490196078437</v>
      </c>
      <c r="BL342" s="576">
        <f t="shared" si="899"/>
        <v>2590.6</v>
      </c>
      <c r="BM342" s="577">
        <f t="shared" si="899"/>
        <v>2678.8</v>
      </c>
      <c r="BN342" s="574">
        <v>92</v>
      </c>
      <c r="BO342" s="575">
        <v>114</v>
      </c>
      <c r="BP342" s="576">
        <f t="shared" si="900"/>
        <v>92</v>
      </c>
      <c r="BQ342" s="577">
        <f t="shared" si="900"/>
        <v>114</v>
      </c>
      <c r="BR342" s="574">
        <v>48</v>
      </c>
      <c r="BS342" s="575">
        <v>24</v>
      </c>
      <c r="BT342" s="576">
        <f t="shared" si="901"/>
        <v>48</v>
      </c>
      <c r="BU342" s="577">
        <f t="shared" si="901"/>
        <v>24</v>
      </c>
      <c r="BV342" s="574"/>
      <c r="BW342" s="575"/>
      <c r="BX342" s="576">
        <f t="shared" si="902"/>
        <v>0</v>
      </c>
      <c r="BY342" s="577">
        <f t="shared" si="902"/>
        <v>0</v>
      </c>
      <c r="BZ342" s="576">
        <f t="shared" si="903"/>
        <v>140</v>
      </c>
      <c r="CA342" s="577">
        <f t="shared" si="903"/>
        <v>138</v>
      </c>
      <c r="CB342" s="576">
        <f t="shared" si="904"/>
        <v>140</v>
      </c>
      <c r="CC342" s="577">
        <f t="shared" si="904"/>
        <v>138</v>
      </c>
      <c r="CD342" s="574">
        <v>3.5</v>
      </c>
      <c r="CE342" s="575">
        <v>3.7</v>
      </c>
      <c r="CF342" s="576">
        <f t="shared" si="905"/>
        <v>322</v>
      </c>
      <c r="CG342" s="577">
        <f t="shared" si="905"/>
        <v>421.8</v>
      </c>
      <c r="CH342" s="574">
        <v>4.9000000000000004</v>
      </c>
      <c r="CI342" s="575">
        <v>4.5</v>
      </c>
      <c r="CJ342" s="576">
        <f t="shared" si="906"/>
        <v>235.20000000000002</v>
      </c>
      <c r="CK342" s="577">
        <f t="shared" si="906"/>
        <v>108</v>
      </c>
      <c r="CL342" s="574"/>
      <c r="CM342" s="575"/>
      <c r="CN342" s="576">
        <f t="shared" si="907"/>
        <v>0</v>
      </c>
      <c r="CO342" s="577">
        <f t="shared" si="907"/>
        <v>0</v>
      </c>
      <c r="CP342" s="576">
        <f t="shared" si="908"/>
        <v>3.9800000000000004</v>
      </c>
      <c r="CQ342" s="577">
        <f t="shared" si="908"/>
        <v>3.8391304347826085</v>
      </c>
      <c r="CR342" s="576">
        <f t="shared" si="909"/>
        <v>557.20000000000005</v>
      </c>
      <c r="CS342" s="577">
        <f t="shared" si="909"/>
        <v>529.79999999999995</v>
      </c>
      <c r="CT342" s="574">
        <v>75.3</v>
      </c>
      <c r="CU342" s="575">
        <v>75.099999999999994</v>
      </c>
      <c r="CV342" s="576">
        <f t="shared" si="910"/>
        <v>6927.5999999999995</v>
      </c>
      <c r="CW342" s="577">
        <f t="shared" si="910"/>
        <v>8561.4</v>
      </c>
      <c r="CX342" s="574">
        <v>79.099999999999994</v>
      </c>
      <c r="CY342" s="575">
        <v>74.2</v>
      </c>
      <c r="CZ342" s="576">
        <f t="shared" si="911"/>
        <v>3796.7999999999997</v>
      </c>
      <c r="DA342" s="577">
        <f t="shared" si="911"/>
        <v>1780.8000000000002</v>
      </c>
      <c r="DB342" s="574"/>
      <c r="DC342" s="575"/>
      <c r="DD342" s="576">
        <f t="shared" si="912"/>
        <v>0</v>
      </c>
      <c r="DE342" s="577">
        <f t="shared" si="912"/>
        <v>0</v>
      </c>
      <c r="DF342" s="576">
        <f t="shared" si="913"/>
        <v>76.602857142857147</v>
      </c>
      <c r="DG342" s="577">
        <f t="shared" si="913"/>
        <v>74.943478260869568</v>
      </c>
      <c r="DH342" s="576">
        <f t="shared" si="914"/>
        <v>10724.400000000001</v>
      </c>
      <c r="DI342" s="577">
        <f t="shared" si="914"/>
        <v>10342.200000000001</v>
      </c>
      <c r="DJ342" s="576">
        <f t="shared" si="915"/>
        <v>181</v>
      </c>
      <c r="DK342" s="577">
        <f t="shared" si="915"/>
        <v>189</v>
      </c>
      <c r="DL342" s="576">
        <f t="shared" si="915"/>
        <v>181</v>
      </c>
      <c r="DM342" s="577">
        <f t="shared" si="915"/>
        <v>189</v>
      </c>
      <c r="DN342" s="576">
        <f t="shared" si="916"/>
        <v>3.9044198895027629</v>
      </c>
      <c r="DO342" s="577">
        <f t="shared" si="916"/>
        <v>3.5788359788359787</v>
      </c>
      <c r="DP342" s="576">
        <f t="shared" si="917"/>
        <v>706.7</v>
      </c>
      <c r="DQ342" s="577">
        <f t="shared" si="917"/>
        <v>676.4</v>
      </c>
      <c r="DR342" s="576">
        <f t="shared" si="918"/>
        <v>73.563535911602216</v>
      </c>
      <c r="DS342" s="577">
        <f t="shared" si="918"/>
        <v>68.894179894179899</v>
      </c>
      <c r="DT342" s="576">
        <f t="shared" si="919"/>
        <v>13315.000000000002</v>
      </c>
      <c r="DU342" s="577">
        <f t="shared" si="919"/>
        <v>13021.000000000002</v>
      </c>
      <c r="DV342" s="574">
        <v>67</v>
      </c>
      <c r="DW342" s="575">
        <v>74</v>
      </c>
      <c r="DX342" s="576">
        <f t="shared" si="920"/>
        <v>67</v>
      </c>
      <c r="DY342" s="577">
        <f t="shared" si="920"/>
        <v>74</v>
      </c>
      <c r="DZ342" s="574">
        <v>50</v>
      </c>
      <c r="EA342" s="575">
        <v>58</v>
      </c>
      <c r="EB342" s="576">
        <f t="shared" si="921"/>
        <v>50</v>
      </c>
      <c r="EC342" s="577">
        <f t="shared" si="921"/>
        <v>58</v>
      </c>
      <c r="ED342" s="574"/>
      <c r="EE342" s="575"/>
      <c r="EF342" s="576">
        <f t="shared" si="922"/>
        <v>0</v>
      </c>
      <c r="EG342" s="577">
        <f t="shared" si="922"/>
        <v>0</v>
      </c>
      <c r="EH342" s="576">
        <f t="shared" si="923"/>
        <v>117</v>
      </c>
      <c r="EI342" s="577">
        <f t="shared" si="923"/>
        <v>132</v>
      </c>
      <c r="EJ342" s="576">
        <f t="shared" si="924"/>
        <v>117</v>
      </c>
      <c r="EK342" s="577">
        <f t="shared" si="924"/>
        <v>132</v>
      </c>
      <c r="EL342" s="574">
        <v>3</v>
      </c>
      <c r="EM342" s="575">
        <v>3</v>
      </c>
      <c r="EN342" s="576">
        <f t="shared" si="925"/>
        <v>201</v>
      </c>
      <c r="EO342" s="577">
        <f t="shared" si="925"/>
        <v>222</v>
      </c>
      <c r="EP342" s="574">
        <v>3.1</v>
      </c>
      <c r="EQ342" s="575">
        <v>3.3</v>
      </c>
      <c r="ER342" s="576">
        <f t="shared" si="926"/>
        <v>155</v>
      </c>
      <c r="ES342" s="577">
        <f t="shared" si="926"/>
        <v>191.39999999999998</v>
      </c>
      <c r="ET342" s="574"/>
      <c r="EU342" s="575"/>
      <c r="EV342" s="576">
        <f t="shared" si="927"/>
        <v>0</v>
      </c>
      <c r="EW342" s="577">
        <f t="shared" si="927"/>
        <v>0</v>
      </c>
      <c r="EX342" s="576">
        <f t="shared" si="928"/>
        <v>3.0427350427350426</v>
      </c>
      <c r="EY342" s="577">
        <f t="shared" si="928"/>
        <v>3.1318181818181818</v>
      </c>
      <c r="EZ342" s="576">
        <f t="shared" si="929"/>
        <v>356</v>
      </c>
      <c r="FA342" s="577">
        <f t="shared" si="929"/>
        <v>413.4</v>
      </c>
      <c r="FB342" s="574">
        <v>61.4</v>
      </c>
      <c r="FC342" s="575">
        <v>60.7</v>
      </c>
      <c r="FD342" s="576">
        <f t="shared" si="930"/>
        <v>4113.8</v>
      </c>
      <c r="FE342" s="577">
        <f t="shared" si="930"/>
        <v>4491.8</v>
      </c>
      <c r="FF342" s="574">
        <v>52</v>
      </c>
      <c r="FG342" s="575">
        <v>45</v>
      </c>
      <c r="FH342" s="576">
        <f t="shared" si="931"/>
        <v>2600</v>
      </c>
      <c r="FI342" s="577">
        <f t="shared" si="931"/>
        <v>2610</v>
      </c>
      <c r="FJ342" s="574"/>
      <c r="FK342" s="575"/>
      <c r="FL342" s="576">
        <f t="shared" si="932"/>
        <v>0</v>
      </c>
      <c r="FM342" s="577">
        <f t="shared" si="932"/>
        <v>0</v>
      </c>
      <c r="FN342" s="576">
        <f t="shared" si="933"/>
        <v>57.382905982905982</v>
      </c>
      <c r="FO342" s="577">
        <f t="shared" si="933"/>
        <v>53.801515151515154</v>
      </c>
      <c r="FP342" s="576">
        <f t="shared" si="934"/>
        <v>6713.8</v>
      </c>
      <c r="FQ342" s="577">
        <f t="shared" si="934"/>
        <v>7101.8</v>
      </c>
      <c r="FR342" s="574">
        <v>66</v>
      </c>
      <c r="FS342" s="575">
        <v>70</v>
      </c>
      <c r="FT342" s="576">
        <f t="shared" si="935"/>
        <v>66</v>
      </c>
      <c r="FU342" s="577">
        <f t="shared" si="935"/>
        <v>70</v>
      </c>
      <c r="FV342" s="574">
        <v>4</v>
      </c>
      <c r="FW342" s="575">
        <v>3.7</v>
      </c>
      <c r="FX342" s="576">
        <f t="shared" si="936"/>
        <v>264</v>
      </c>
      <c r="FY342" s="577">
        <f t="shared" si="936"/>
        <v>259</v>
      </c>
      <c r="FZ342" s="574">
        <v>56.1</v>
      </c>
      <c r="GA342" s="575">
        <v>55.9</v>
      </c>
      <c r="GB342" s="576">
        <f t="shared" si="937"/>
        <v>3702.6</v>
      </c>
      <c r="GC342" s="577">
        <f t="shared" si="937"/>
        <v>3913</v>
      </c>
      <c r="GD342" s="576">
        <f t="shared" si="938"/>
        <v>189</v>
      </c>
      <c r="GE342" s="577">
        <f t="shared" si="938"/>
        <v>223</v>
      </c>
      <c r="GF342" s="576">
        <f t="shared" si="938"/>
        <v>189</v>
      </c>
      <c r="GG342" s="577">
        <f t="shared" si="938"/>
        <v>223</v>
      </c>
      <c r="GH342" s="576">
        <f t="shared" si="939"/>
        <v>634</v>
      </c>
      <c r="GI342" s="577">
        <f t="shared" si="939"/>
        <v>748.8</v>
      </c>
      <c r="GJ342" s="576">
        <f t="shared" si="940"/>
        <v>12976.399999999998</v>
      </c>
      <c r="GK342" s="577">
        <f t="shared" si="940"/>
        <v>14999.2</v>
      </c>
      <c r="GL342" s="576">
        <f t="shared" si="941"/>
        <v>109</v>
      </c>
      <c r="GM342" s="577">
        <f t="shared" si="941"/>
        <v>98</v>
      </c>
      <c r="GN342" s="576">
        <f t="shared" si="941"/>
        <v>109</v>
      </c>
      <c r="GO342" s="577">
        <f t="shared" si="941"/>
        <v>98</v>
      </c>
      <c r="GP342" s="576">
        <f t="shared" si="942"/>
        <v>428.70000000000005</v>
      </c>
      <c r="GQ342" s="577">
        <f t="shared" si="942"/>
        <v>341</v>
      </c>
      <c r="GR342" s="576">
        <f t="shared" si="943"/>
        <v>7052.4</v>
      </c>
      <c r="GS342" s="577">
        <f t="shared" si="943"/>
        <v>5123.6000000000004</v>
      </c>
      <c r="GT342" s="576">
        <f t="shared" si="944"/>
        <v>298</v>
      </c>
      <c r="GU342" s="577">
        <f t="shared" si="944"/>
        <v>321</v>
      </c>
      <c r="GV342" s="576">
        <f t="shared" si="944"/>
        <v>298</v>
      </c>
      <c r="GW342" s="577">
        <f t="shared" si="944"/>
        <v>321</v>
      </c>
      <c r="GX342" s="576">
        <f t="shared" si="945"/>
        <v>1062.7</v>
      </c>
      <c r="GY342" s="577">
        <f t="shared" si="945"/>
        <v>1089.8</v>
      </c>
      <c r="GZ342" s="576">
        <f t="shared" si="945"/>
        <v>20028.799999999996</v>
      </c>
      <c r="HA342" s="577">
        <f t="shared" si="945"/>
        <v>20122.800000000003</v>
      </c>
      <c r="HB342" s="576">
        <f t="shared" si="946"/>
        <v>0</v>
      </c>
      <c r="HC342" s="577">
        <f t="shared" si="946"/>
        <v>0</v>
      </c>
      <c r="HD342" s="576">
        <f t="shared" si="946"/>
        <v>0</v>
      </c>
      <c r="HE342" s="577">
        <f t="shared" si="946"/>
        <v>0</v>
      </c>
      <c r="HF342" s="576" t="str">
        <f t="shared" si="947"/>
        <v/>
      </c>
      <c r="HG342" s="577" t="str">
        <f t="shared" si="947"/>
        <v/>
      </c>
      <c r="HH342" s="576" t="str">
        <f t="shared" si="948"/>
        <v/>
      </c>
      <c r="HI342" s="577" t="str">
        <f t="shared" si="948"/>
        <v/>
      </c>
      <c r="HJ342" s="576">
        <f t="shared" si="949"/>
        <v>1326.7</v>
      </c>
      <c r="HK342" s="577">
        <f t="shared" si="949"/>
        <v>1348.8</v>
      </c>
      <c r="HL342" s="576">
        <f t="shared" si="950"/>
        <v>23731.4</v>
      </c>
      <c r="HM342" s="577">
        <f t="shared" si="950"/>
        <v>24035.800000000003</v>
      </c>
    </row>
    <row r="343" spans="1:221" s="26" customFormat="1" ht="15" customHeight="1">
      <c r="A343" s="594" t="s">
        <v>638</v>
      </c>
      <c r="B343" s="595" t="s">
        <v>711</v>
      </c>
      <c r="C343" s="599"/>
      <c r="D343" s="10">
        <v>225520</v>
      </c>
      <c r="E343" s="10">
        <v>9</v>
      </c>
      <c r="F343" s="574">
        <v>390</v>
      </c>
      <c r="G343" s="575">
        <v>489</v>
      </c>
      <c r="H343" s="574">
        <v>5</v>
      </c>
      <c r="I343" s="597">
        <v>8</v>
      </c>
      <c r="J343" s="576">
        <f t="shared" si="883"/>
        <v>385</v>
      </c>
      <c r="K343" s="577">
        <f t="shared" si="883"/>
        <v>481</v>
      </c>
      <c r="L343" s="574"/>
      <c r="M343" s="575"/>
      <c r="N343" s="576">
        <f t="shared" si="884"/>
        <v>385</v>
      </c>
      <c r="O343" s="577">
        <f t="shared" si="884"/>
        <v>481</v>
      </c>
      <c r="P343" s="576">
        <f t="shared" si="884"/>
        <v>385</v>
      </c>
      <c r="Q343" s="577">
        <f t="shared" si="884"/>
        <v>481</v>
      </c>
      <c r="R343" s="574">
        <v>44</v>
      </c>
      <c r="S343" s="575">
        <v>49</v>
      </c>
      <c r="T343" s="576">
        <f t="shared" si="885"/>
        <v>44</v>
      </c>
      <c r="U343" s="577">
        <f t="shared" si="885"/>
        <v>49</v>
      </c>
      <c r="V343" s="574">
        <v>26</v>
      </c>
      <c r="W343" s="575">
        <v>33</v>
      </c>
      <c r="X343" s="576">
        <f t="shared" si="886"/>
        <v>26</v>
      </c>
      <c r="Y343" s="577">
        <f t="shared" si="886"/>
        <v>33</v>
      </c>
      <c r="Z343" s="574"/>
      <c r="AA343" s="575"/>
      <c r="AB343" s="576">
        <f t="shared" si="887"/>
        <v>0</v>
      </c>
      <c r="AC343" s="577">
        <f t="shared" si="887"/>
        <v>0</v>
      </c>
      <c r="AD343" s="576">
        <f t="shared" si="888"/>
        <v>70</v>
      </c>
      <c r="AE343" s="577">
        <f t="shared" si="888"/>
        <v>82</v>
      </c>
      <c r="AF343" s="576">
        <f t="shared" si="889"/>
        <v>70</v>
      </c>
      <c r="AG343" s="577">
        <f t="shared" si="889"/>
        <v>82</v>
      </c>
      <c r="AH343" s="574">
        <v>3.1</v>
      </c>
      <c r="AI343" s="575">
        <v>3.1</v>
      </c>
      <c r="AJ343" s="576">
        <f t="shared" si="890"/>
        <v>136.4</v>
      </c>
      <c r="AK343" s="577">
        <f t="shared" si="890"/>
        <v>151.9</v>
      </c>
      <c r="AL343" s="574">
        <v>3.4</v>
      </c>
      <c r="AM343" s="575">
        <v>3.3</v>
      </c>
      <c r="AN343" s="576">
        <f t="shared" si="891"/>
        <v>88.399999999999991</v>
      </c>
      <c r="AO343" s="577">
        <f t="shared" si="891"/>
        <v>108.89999999999999</v>
      </c>
      <c r="AP343" s="574"/>
      <c r="AQ343" s="575"/>
      <c r="AR343" s="576">
        <f t="shared" si="892"/>
        <v>0</v>
      </c>
      <c r="AS343" s="577">
        <f t="shared" si="892"/>
        <v>0</v>
      </c>
      <c r="AT343" s="576">
        <f t="shared" si="893"/>
        <v>3.2114285714285717</v>
      </c>
      <c r="AU343" s="577">
        <f t="shared" si="893"/>
        <v>3.1804878048780489</v>
      </c>
      <c r="AV343" s="576">
        <f t="shared" si="894"/>
        <v>224.8</v>
      </c>
      <c r="AW343" s="577">
        <f t="shared" si="894"/>
        <v>260.8</v>
      </c>
      <c r="AX343" s="574">
        <v>54.8</v>
      </c>
      <c r="AY343" s="575">
        <v>57.7</v>
      </c>
      <c r="AZ343" s="576">
        <f t="shared" si="895"/>
        <v>2411.1999999999998</v>
      </c>
      <c r="BA343" s="577">
        <f t="shared" si="895"/>
        <v>2827.3</v>
      </c>
      <c r="BB343" s="574">
        <v>46.7</v>
      </c>
      <c r="BC343" s="575">
        <v>50.3</v>
      </c>
      <c r="BD343" s="576">
        <f t="shared" si="896"/>
        <v>1214.2</v>
      </c>
      <c r="BE343" s="577">
        <f t="shared" si="896"/>
        <v>1659.8999999999999</v>
      </c>
      <c r="BF343" s="574"/>
      <c r="BG343" s="575"/>
      <c r="BH343" s="576">
        <f t="shared" si="897"/>
        <v>0</v>
      </c>
      <c r="BI343" s="577">
        <f t="shared" si="897"/>
        <v>0</v>
      </c>
      <c r="BJ343" s="576">
        <f t="shared" si="898"/>
        <v>51.791428571428568</v>
      </c>
      <c r="BK343" s="577">
        <f t="shared" si="898"/>
        <v>54.721951219512192</v>
      </c>
      <c r="BL343" s="576">
        <f t="shared" si="899"/>
        <v>3625.3999999999996</v>
      </c>
      <c r="BM343" s="577">
        <f t="shared" si="899"/>
        <v>4487.2</v>
      </c>
      <c r="BN343" s="574">
        <v>51</v>
      </c>
      <c r="BO343" s="575">
        <v>68</v>
      </c>
      <c r="BP343" s="576">
        <f t="shared" si="900"/>
        <v>51</v>
      </c>
      <c r="BQ343" s="577">
        <f t="shared" si="900"/>
        <v>68</v>
      </c>
      <c r="BR343" s="574">
        <v>33</v>
      </c>
      <c r="BS343" s="575">
        <v>32</v>
      </c>
      <c r="BT343" s="576">
        <f t="shared" si="901"/>
        <v>33</v>
      </c>
      <c r="BU343" s="577">
        <f t="shared" si="901"/>
        <v>32</v>
      </c>
      <c r="BV343" s="574"/>
      <c r="BW343" s="575"/>
      <c r="BX343" s="576">
        <f t="shared" si="902"/>
        <v>0</v>
      </c>
      <c r="BY343" s="577">
        <f t="shared" si="902"/>
        <v>0</v>
      </c>
      <c r="BZ343" s="576">
        <f t="shared" si="903"/>
        <v>84</v>
      </c>
      <c r="CA343" s="577">
        <f t="shared" si="903"/>
        <v>100</v>
      </c>
      <c r="CB343" s="576">
        <f t="shared" si="904"/>
        <v>84</v>
      </c>
      <c r="CC343" s="577">
        <f t="shared" si="904"/>
        <v>100</v>
      </c>
      <c r="CD343" s="574">
        <v>3.9</v>
      </c>
      <c r="CE343" s="575">
        <v>4.0999999999999996</v>
      </c>
      <c r="CF343" s="576">
        <f t="shared" si="905"/>
        <v>198.9</v>
      </c>
      <c r="CG343" s="577">
        <f t="shared" si="905"/>
        <v>278.79999999999995</v>
      </c>
      <c r="CH343" s="574">
        <v>5.5</v>
      </c>
      <c r="CI343" s="575">
        <v>4.8</v>
      </c>
      <c r="CJ343" s="576">
        <f t="shared" si="906"/>
        <v>181.5</v>
      </c>
      <c r="CK343" s="577">
        <f t="shared" si="906"/>
        <v>153.6</v>
      </c>
      <c r="CL343" s="574"/>
      <c r="CM343" s="575"/>
      <c r="CN343" s="576">
        <f t="shared" si="907"/>
        <v>0</v>
      </c>
      <c r="CO343" s="577">
        <f t="shared" si="907"/>
        <v>0</v>
      </c>
      <c r="CP343" s="576">
        <f t="shared" si="908"/>
        <v>4.5285714285714285</v>
      </c>
      <c r="CQ343" s="577">
        <f t="shared" si="908"/>
        <v>4.3239999999999998</v>
      </c>
      <c r="CR343" s="576">
        <f t="shared" si="909"/>
        <v>380.4</v>
      </c>
      <c r="CS343" s="577">
        <f t="shared" si="909"/>
        <v>432.4</v>
      </c>
      <c r="CT343" s="574">
        <v>77.400000000000006</v>
      </c>
      <c r="CU343" s="575">
        <v>69.599999999999994</v>
      </c>
      <c r="CV343" s="576">
        <f t="shared" si="910"/>
        <v>3947.4</v>
      </c>
      <c r="CW343" s="577">
        <f t="shared" si="910"/>
        <v>4732.7999999999993</v>
      </c>
      <c r="CX343" s="574">
        <v>77.7</v>
      </c>
      <c r="CY343" s="575">
        <v>63.2</v>
      </c>
      <c r="CZ343" s="576">
        <f t="shared" si="911"/>
        <v>2564.1</v>
      </c>
      <c r="DA343" s="577">
        <f t="shared" si="911"/>
        <v>2022.4</v>
      </c>
      <c r="DB343" s="574"/>
      <c r="DC343" s="575"/>
      <c r="DD343" s="576">
        <f t="shared" si="912"/>
        <v>0</v>
      </c>
      <c r="DE343" s="577">
        <f t="shared" si="912"/>
        <v>0</v>
      </c>
      <c r="DF343" s="576">
        <f t="shared" si="913"/>
        <v>77.517857142857139</v>
      </c>
      <c r="DG343" s="577">
        <f t="shared" si="913"/>
        <v>67.551999999999992</v>
      </c>
      <c r="DH343" s="576">
        <f t="shared" si="914"/>
        <v>6511.5</v>
      </c>
      <c r="DI343" s="577">
        <f t="shared" si="914"/>
        <v>6755.1999999999989</v>
      </c>
      <c r="DJ343" s="576">
        <f t="shared" si="915"/>
        <v>154</v>
      </c>
      <c r="DK343" s="577">
        <f t="shared" si="915"/>
        <v>182</v>
      </c>
      <c r="DL343" s="576">
        <f t="shared" si="915"/>
        <v>154</v>
      </c>
      <c r="DM343" s="577">
        <f t="shared" si="915"/>
        <v>182</v>
      </c>
      <c r="DN343" s="576">
        <f t="shared" si="916"/>
        <v>3.92987012987013</v>
      </c>
      <c r="DO343" s="577">
        <f t="shared" si="916"/>
        <v>3.808791208791209</v>
      </c>
      <c r="DP343" s="576">
        <f t="shared" si="917"/>
        <v>605.20000000000005</v>
      </c>
      <c r="DQ343" s="577">
        <f t="shared" si="917"/>
        <v>693.2</v>
      </c>
      <c r="DR343" s="576">
        <f t="shared" si="918"/>
        <v>65.824025974025972</v>
      </c>
      <c r="DS343" s="577">
        <f t="shared" si="918"/>
        <v>61.771428571428558</v>
      </c>
      <c r="DT343" s="576">
        <f t="shared" si="919"/>
        <v>10136.9</v>
      </c>
      <c r="DU343" s="577">
        <f t="shared" si="919"/>
        <v>11242.399999999998</v>
      </c>
      <c r="DV343" s="574">
        <v>67</v>
      </c>
      <c r="DW343" s="575">
        <v>87</v>
      </c>
      <c r="DX343" s="576">
        <f t="shared" si="920"/>
        <v>67</v>
      </c>
      <c r="DY343" s="577">
        <f t="shared" si="920"/>
        <v>87</v>
      </c>
      <c r="DZ343" s="574">
        <v>95</v>
      </c>
      <c r="EA343" s="575">
        <v>142</v>
      </c>
      <c r="EB343" s="576">
        <f t="shared" si="921"/>
        <v>95</v>
      </c>
      <c r="EC343" s="577">
        <f t="shared" si="921"/>
        <v>142</v>
      </c>
      <c r="ED343" s="574"/>
      <c r="EE343" s="575"/>
      <c r="EF343" s="576">
        <f t="shared" si="922"/>
        <v>0</v>
      </c>
      <c r="EG343" s="577">
        <f t="shared" si="922"/>
        <v>0</v>
      </c>
      <c r="EH343" s="576">
        <f t="shared" si="923"/>
        <v>162</v>
      </c>
      <c r="EI343" s="577">
        <f t="shared" si="923"/>
        <v>229</v>
      </c>
      <c r="EJ343" s="576">
        <f t="shared" si="924"/>
        <v>162</v>
      </c>
      <c r="EK343" s="577">
        <f t="shared" si="924"/>
        <v>229</v>
      </c>
      <c r="EL343" s="574">
        <v>2.6</v>
      </c>
      <c r="EM343" s="575">
        <v>2.4</v>
      </c>
      <c r="EN343" s="576">
        <f t="shared" si="925"/>
        <v>174.20000000000002</v>
      </c>
      <c r="EO343" s="577">
        <f t="shared" si="925"/>
        <v>208.79999999999998</v>
      </c>
      <c r="EP343" s="574">
        <v>3.3</v>
      </c>
      <c r="EQ343" s="575">
        <v>2.8</v>
      </c>
      <c r="ER343" s="576">
        <f t="shared" si="926"/>
        <v>313.5</v>
      </c>
      <c r="ES343" s="577">
        <f t="shared" si="926"/>
        <v>397.59999999999997</v>
      </c>
      <c r="ET343" s="574"/>
      <c r="EU343" s="575"/>
      <c r="EV343" s="576">
        <f t="shared" si="927"/>
        <v>0</v>
      </c>
      <c r="EW343" s="577">
        <f t="shared" si="927"/>
        <v>0</v>
      </c>
      <c r="EX343" s="576">
        <f t="shared" si="928"/>
        <v>3.0104938271604942</v>
      </c>
      <c r="EY343" s="577">
        <f t="shared" si="928"/>
        <v>2.6480349344978165</v>
      </c>
      <c r="EZ343" s="576">
        <f t="shared" si="929"/>
        <v>487.70000000000005</v>
      </c>
      <c r="FA343" s="577">
        <f t="shared" si="929"/>
        <v>606.4</v>
      </c>
      <c r="FB343" s="574">
        <v>50.1</v>
      </c>
      <c r="FC343" s="575">
        <v>46.1</v>
      </c>
      <c r="FD343" s="576">
        <f t="shared" si="930"/>
        <v>3356.7000000000003</v>
      </c>
      <c r="FE343" s="577">
        <f t="shared" si="930"/>
        <v>4010.7000000000003</v>
      </c>
      <c r="FF343" s="574">
        <v>44.4</v>
      </c>
      <c r="FG343" s="575">
        <v>38.5</v>
      </c>
      <c r="FH343" s="576">
        <f t="shared" si="931"/>
        <v>4218</v>
      </c>
      <c r="FI343" s="577">
        <f t="shared" si="931"/>
        <v>5467</v>
      </c>
      <c r="FJ343" s="574"/>
      <c r="FK343" s="575"/>
      <c r="FL343" s="576">
        <f t="shared" si="932"/>
        <v>0</v>
      </c>
      <c r="FM343" s="577">
        <f t="shared" si="932"/>
        <v>0</v>
      </c>
      <c r="FN343" s="576">
        <f t="shared" si="933"/>
        <v>46.757407407407413</v>
      </c>
      <c r="FO343" s="577">
        <f t="shared" si="933"/>
        <v>41.387336244541487</v>
      </c>
      <c r="FP343" s="576">
        <f t="shared" si="934"/>
        <v>7574.7000000000007</v>
      </c>
      <c r="FQ343" s="577">
        <f t="shared" si="934"/>
        <v>9477.7000000000007</v>
      </c>
      <c r="FR343" s="574">
        <v>69</v>
      </c>
      <c r="FS343" s="575">
        <v>70</v>
      </c>
      <c r="FT343" s="576">
        <f t="shared" si="935"/>
        <v>69</v>
      </c>
      <c r="FU343" s="577">
        <f t="shared" si="935"/>
        <v>70</v>
      </c>
      <c r="FV343" s="574">
        <v>4.9000000000000004</v>
      </c>
      <c r="FW343" s="575">
        <v>4.3</v>
      </c>
      <c r="FX343" s="576">
        <f t="shared" si="936"/>
        <v>338.1</v>
      </c>
      <c r="FY343" s="577">
        <f t="shared" si="936"/>
        <v>301</v>
      </c>
      <c r="FZ343" s="574">
        <v>51.4</v>
      </c>
      <c r="GA343" s="575">
        <v>47.9</v>
      </c>
      <c r="GB343" s="576">
        <f t="shared" si="937"/>
        <v>3546.6</v>
      </c>
      <c r="GC343" s="577">
        <f t="shared" si="937"/>
        <v>3353</v>
      </c>
      <c r="GD343" s="576">
        <f t="shared" si="938"/>
        <v>162</v>
      </c>
      <c r="GE343" s="577">
        <f t="shared" si="938"/>
        <v>204</v>
      </c>
      <c r="GF343" s="576">
        <f t="shared" si="938"/>
        <v>162</v>
      </c>
      <c r="GG343" s="577">
        <f t="shared" si="938"/>
        <v>204</v>
      </c>
      <c r="GH343" s="576">
        <f t="shared" si="939"/>
        <v>509.5</v>
      </c>
      <c r="GI343" s="577">
        <f t="shared" si="939"/>
        <v>639.49999999999989</v>
      </c>
      <c r="GJ343" s="576">
        <f t="shared" si="940"/>
        <v>9715.3000000000011</v>
      </c>
      <c r="GK343" s="577">
        <f t="shared" si="940"/>
        <v>11570.8</v>
      </c>
      <c r="GL343" s="576">
        <f t="shared" si="941"/>
        <v>154</v>
      </c>
      <c r="GM343" s="577">
        <f t="shared" si="941"/>
        <v>207</v>
      </c>
      <c r="GN343" s="576">
        <f t="shared" si="941"/>
        <v>154</v>
      </c>
      <c r="GO343" s="577">
        <f t="shared" si="941"/>
        <v>207</v>
      </c>
      <c r="GP343" s="576">
        <f t="shared" si="942"/>
        <v>583.4</v>
      </c>
      <c r="GQ343" s="577">
        <f t="shared" si="942"/>
        <v>660.09999999999991</v>
      </c>
      <c r="GR343" s="576">
        <f t="shared" si="943"/>
        <v>7996.3</v>
      </c>
      <c r="GS343" s="577">
        <f t="shared" si="943"/>
        <v>9149.2999999999993</v>
      </c>
      <c r="GT343" s="576">
        <f t="shared" si="944"/>
        <v>316</v>
      </c>
      <c r="GU343" s="577">
        <f t="shared" si="944"/>
        <v>411</v>
      </c>
      <c r="GV343" s="576">
        <f t="shared" si="944"/>
        <v>316</v>
      </c>
      <c r="GW343" s="577">
        <f t="shared" si="944"/>
        <v>411</v>
      </c>
      <c r="GX343" s="576">
        <f t="shared" si="945"/>
        <v>1092.9000000000001</v>
      </c>
      <c r="GY343" s="577">
        <f t="shared" si="945"/>
        <v>1299.5999999999999</v>
      </c>
      <c r="GZ343" s="576">
        <f t="shared" si="945"/>
        <v>17711.600000000002</v>
      </c>
      <c r="HA343" s="577">
        <f t="shared" si="945"/>
        <v>20720.099999999999</v>
      </c>
      <c r="HB343" s="576">
        <f t="shared" si="946"/>
        <v>0</v>
      </c>
      <c r="HC343" s="577">
        <f t="shared" si="946"/>
        <v>0</v>
      </c>
      <c r="HD343" s="576">
        <f t="shared" si="946"/>
        <v>0</v>
      </c>
      <c r="HE343" s="577">
        <f t="shared" si="946"/>
        <v>0</v>
      </c>
      <c r="HF343" s="576" t="str">
        <f t="shared" si="947"/>
        <v/>
      </c>
      <c r="HG343" s="577" t="str">
        <f t="shared" si="947"/>
        <v/>
      </c>
      <c r="HH343" s="576" t="str">
        <f t="shared" si="948"/>
        <v/>
      </c>
      <c r="HI343" s="577" t="str">
        <f t="shared" si="948"/>
        <v/>
      </c>
      <c r="HJ343" s="576">
        <f t="shared" si="949"/>
        <v>1431</v>
      </c>
      <c r="HK343" s="577">
        <f t="shared" si="949"/>
        <v>1600.6</v>
      </c>
      <c r="HL343" s="576">
        <f t="shared" si="950"/>
        <v>21258.199999999997</v>
      </c>
      <c r="HM343" s="577">
        <f t="shared" si="950"/>
        <v>24073.1</v>
      </c>
    </row>
    <row r="344" spans="1:221" s="26" customFormat="1" ht="15" customHeight="1">
      <c r="A344" s="594" t="s">
        <v>638</v>
      </c>
      <c r="B344" s="11" t="s">
        <v>712</v>
      </c>
      <c r="C344" s="599"/>
      <c r="D344" s="10">
        <v>226019</v>
      </c>
      <c r="E344" s="10">
        <v>9</v>
      </c>
      <c r="F344" s="574">
        <v>699</v>
      </c>
      <c r="G344" s="575">
        <v>672</v>
      </c>
      <c r="H344" s="574">
        <v>36</v>
      </c>
      <c r="I344" s="597">
        <v>17</v>
      </c>
      <c r="J344" s="576">
        <f t="shared" si="883"/>
        <v>663</v>
      </c>
      <c r="K344" s="577">
        <f t="shared" si="883"/>
        <v>655</v>
      </c>
      <c r="L344" s="574"/>
      <c r="M344" s="575"/>
      <c r="N344" s="576">
        <f t="shared" si="884"/>
        <v>663</v>
      </c>
      <c r="O344" s="577">
        <f t="shared" si="884"/>
        <v>655</v>
      </c>
      <c r="P344" s="576">
        <f t="shared" si="884"/>
        <v>663</v>
      </c>
      <c r="Q344" s="577">
        <f t="shared" si="884"/>
        <v>655</v>
      </c>
      <c r="R344" s="574">
        <v>91</v>
      </c>
      <c r="S344" s="575">
        <v>102</v>
      </c>
      <c r="T344" s="576">
        <f t="shared" si="885"/>
        <v>91</v>
      </c>
      <c r="U344" s="577">
        <f t="shared" si="885"/>
        <v>102</v>
      </c>
      <c r="V344" s="574">
        <v>26</v>
      </c>
      <c r="W344" s="575">
        <v>23</v>
      </c>
      <c r="X344" s="576">
        <f t="shared" si="886"/>
        <v>26</v>
      </c>
      <c r="Y344" s="577">
        <f t="shared" si="886"/>
        <v>23</v>
      </c>
      <c r="Z344" s="574"/>
      <c r="AA344" s="575"/>
      <c r="AB344" s="576">
        <f t="shared" si="887"/>
        <v>0</v>
      </c>
      <c r="AC344" s="577">
        <f t="shared" si="887"/>
        <v>0</v>
      </c>
      <c r="AD344" s="576">
        <f t="shared" si="888"/>
        <v>117</v>
      </c>
      <c r="AE344" s="577">
        <f t="shared" si="888"/>
        <v>125</v>
      </c>
      <c r="AF344" s="576">
        <f t="shared" si="889"/>
        <v>117</v>
      </c>
      <c r="AG344" s="577">
        <f t="shared" si="889"/>
        <v>125</v>
      </c>
      <c r="AH344" s="574">
        <v>3.6</v>
      </c>
      <c r="AI344" s="575">
        <v>3</v>
      </c>
      <c r="AJ344" s="576">
        <f t="shared" si="890"/>
        <v>327.60000000000002</v>
      </c>
      <c r="AK344" s="577">
        <f t="shared" si="890"/>
        <v>306</v>
      </c>
      <c r="AL344" s="574">
        <v>3.7</v>
      </c>
      <c r="AM344" s="575">
        <v>3.8</v>
      </c>
      <c r="AN344" s="576">
        <f t="shared" si="891"/>
        <v>96.2</v>
      </c>
      <c r="AO344" s="577">
        <f t="shared" si="891"/>
        <v>87.399999999999991</v>
      </c>
      <c r="AP344" s="574"/>
      <c r="AQ344" s="575"/>
      <c r="AR344" s="576">
        <f t="shared" si="892"/>
        <v>0</v>
      </c>
      <c r="AS344" s="577">
        <f t="shared" si="892"/>
        <v>0</v>
      </c>
      <c r="AT344" s="576">
        <f t="shared" si="893"/>
        <v>3.6222222222222222</v>
      </c>
      <c r="AU344" s="577">
        <f t="shared" si="893"/>
        <v>3.1471999999999998</v>
      </c>
      <c r="AV344" s="576">
        <f t="shared" si="894"/>
        <v>423.8</v>
      </c>
      <c r="AW344" s="577">
        <f t="shared" si="894"/>
        <v>393.4</v>
      </c>
      <c r="AX344" s="574">
        <v>64.2</v>
      </c>
      <c r="AY344" s="575">
        <v>65</v>
      </c>
      <c r="AZ344" s="576">
        <f t="shared" si="895"/>
        <v>5842.2</v>
      </c>
      <c r="BA344" s="577">
        <f t="shared" si="895"/>
        <v>6630</v>
      </c>
      <c r="BB344" s="574">
        <v>59.7</v>
      </c>
      <c r="BC344" s="575">
        <v>71.900000000000006</v>
      </c>
      <c r="BD344" s="576">
        <f t="shared" si="896"/>
        <v>1552.2</v>
      </c>
      <c r="BE344" s="577">
        <f t="shared" si="896"/>
        <v>1653.7</v>
      </c>
      <c r="BF344" s="574"/>
      <c r="BG344" s="575"/>
      <c r="BH344" s="576">
        <f t="shared" si="897"/>
        <v>0</v>
      </c>
      <c r="BI344" s="577">
        <f t="shared" si="897"/>
        <v>0</v>
      </c>
      <c r="BJ344" s="576">
        <f t="shared" si="898"/>
        <v>63.199999999999996</v>
      </c>
      <c r="BK344" s="577">
        <f t="shared" si="898"/>
        <v>66.269600000000011</v>
      </c>
      <c r="BL344" s="576">
        <f t="shared" si="899"/>
        <v>7394.4</v>
      </c>
      <c r="BM344" s="577">
        <f t="shared" si="899"/>
        <v>8283.7000000000007</v>
      </c>
      <c r="BN344" s="574">
        <v>196</v>
      </c>
      <c r="BO344" s="575">
        <v>173</v>
      </c>
      <c r="BP344" s="576">
        <f t="shared" si="900"/>
        <v>196</v>
      </c>
      <c r="BQ344" s="577">
        <f t="shared" si="900"/>
        <v>173</v>
      </c>
      <c r="BR344" s="574">
        <v>80</v>
      </c>
      <c r="BS344" s="575">
        <v>64</v>
      </c>
      <c r="BT344" s="576">
        <f t="shared" si="901"/>
        <v>80</v>
      </c>
      <c r="BU344" s="577">
        <f t="shared" si="901"/>
        <v>64</v>
      </c>
      <c r="BV344" s="574"/>
      <c r="BW344" s="575"/>
      <c r="BX344" s="576">
        <f t="shared" si="902"/>
        <v>0</v>
      </c>
      <c r="BY344" s="577">
        <f t="shared" si="902"/>
        <v>0</v>
      </c>
      <c r="BZ344" s="576">
        <f t="shared" si="903"/>
        <v>276</v>
      </c>
      <c r="CA344" s="577">
        <f t="shared" si="903"/>
        <v>237</v>
      </c>
      <c r="CB344" s="576">
        <f t="shared" si="904"/>
        <v>276</v>
      </c>
      <c r="CC344" s="577">
        <f t="shared" si="904"/>
        <v>237</v>
      </c>
      <c r="CD344" s="574">
        <v>4.3</v>
      </c>
      <c r="CE344" s="575">
        <v>3.9</v>
      </c>
      <c r="CF344" s="576">
        <f t="shared" si="905"/>
        <v>842.8</v>
      </c>
      <c r="CG344" s="577">
        <f t="shared" si="905"/>
        <v>674.69999999999993</v>
      </c>
      <c r="CH344" s="574">
        <v>4.9000000000000004</v>
      </c>
      <c r="CI344" s="575">
        <v>3.9</v>
      </c>
      <c r="CJ344" s="576">
        <f t="shared" si="906"/>
        <v>392</v>
      </c>
      <c r="CK344" s="577">
        <f t="shared" si="906"/>
        <v>249.6</v>
      </c>
      <c r="CL344" s="574"/>
      <c r="CM344" s="575"/>
      <c r="CN344" s="576">
        <f t="shared" si="907"/>
        <v>0</v>
      </c>
      <c r="CO344" s="577">
        <f t="shared" si="907"/>
        <v>0</v>
      </c>
      <c r="CP344" s="576">
        <f t="shared" si="908"/>
        <v>4.4739130434782606</v>
      </c>
      <c r="CQ344" s="577">
        <f t="shared" si="908"/>
        <v>3.9</v>
      </c>
      <c r="CR344" s="576">
        <f t="shared" si="909"/>
        <v>1234.8</v>
      </c>
      <c r="CS344" s="577">
        <f t="shared" si="909"/>
        <v>924.3</v>
      </c>
      <c r="CT344" s="574">
        <v>82.6</v>
      </c>
      <c r="CU344" s="575">
        <v>82.5</v>
      </c>
      <c r="CV344" s="576">
        <f t="shared" si="910"/>
        <v>16189.599999999999</v>
      </c>
      <c r="CW344" s="577">
        <f t="shared" si="910"/>
        <v>14272.5</v>
      </c>
      <c r="CX344" s="574">
        <v>85.4</v>
      </c>
      <c r="CY344" s="575">
        <v>77.599999999999994</v>
      </c>
      <c r="CZ344" s="576">
        <f t="shared" si="911"/>
        <v>6832</v>
      </c>
      <c r="DA344" s="577">
        <f t="shared" si="911"/>
        <v>4966.3999999999996</v>
      </c>
      <c r="DB344" s="574"/>
      <c r="DC344" s="575"/>
      <c r="DD344" s="576">
        <f t="shared" si="912"/>
        <v>0</v>
      </c>
      <c r="DE344" s="577">
        <f t="shared" si="912"/>
        <v>0</v>
      </c>
      <c r="DF344" s="576">
        <f t="shared" si="913"/>
        <v>83.411594202898542</v>
      </c>
      <c r="DG344" s="577">
        <f t="shared" si="913"/>
        <v>81.17679324894516</v>
      </c>
      <c r="DH344" s="576">
        <f t="shared" si="914"/>
        <v>23021.599999999999</v>
      </c>
      <c r="DI344" s="577">
        <f t="shared" si="914"/>
        <v>19238.900000000001</v>
      </c>
      <c r="DJ344" s="576">
        <f t="shared" si="915"/>
        <v>393</v>
      </c>
      <c r="DK344" s="577">
        <f t="shared" si="915"/>
        <v>362</v>
      </c>
      <c r="DL344" s="576">
        <f t="shared" si="915"/>
        <v>393</v>
      </c>
      <c r="DM344" s="577">
        <f t="shared" si="915"/>
        <v>362</v>
      </c>
      <c r="DN344" s="576">
        <f t="shared" si="916"/>
        <v>4.220356234096692</v>
      </c>
      <c r="DO344" s="577">
        <f t="shared" si="916"/>
        <v>3.640055248618784</v>
      </c>
      <c r="DP344" s="576">
        <f t="shared" si="917"/>
        <v>1658.6</v>
      </c>
      <c r="DQ344" s="577">
        <f t="shared" si="917"/>
        <v>1317.6999999999998</v>
      </c>
      <c r="DR344" s="576">
        <f t="shared" si="918"/>
        <v>77.394402035623415</v>
      </c>
      <c r="DS344" s="577">
        <f t="shared" si="918"/>
        <v>76.029281767955808</v>
      </c>
      <c r="DT344" s="576">
        <f t="shared" si="919"/>
        <v>30416.000000000004</v>
      </c>
      <c r="DU344" s="577">
        <f t="shared" si="919"/>
        <v>27522.600000000002</v>
      </c>
      <c r="DV344" s="574">
        <v>98</v>
      </c>
      <c r="DW344" s="575">
        <v>80</v>
      </c>
      <c r="DX344" s="576">
        <f t="shared" si="920"/>
        <v>98</v>
      </c>
      <c r="DY344" s="577">
        <f t="shared" si="920"/>
        <v>80</v>
      </c>
      <c r="DZ344" s="574">
        <v>72</v>
      </c>
      <c r="EA344" s="575">
        <v>67</v>
      </c>
      <c r="EB344" s="576">
        <f t="shared" si="921"/>
        <v>72</v>
      </c>
      <c r="EC344" s="577">
        <f t="shared" si="921"/>
        <v>67</v>
      </c>
      <c r="ED344" s="574"/>
      <c r="EE344" s="575"/>
      <c r="EF344" s="576">
        <f t="shared" si="922"/>
        <v>0</v>
      </c>
      <c r="EG344" s="577">
        <f t="shared" si="922"/>
        <v>0</v>
      </c>
      <c r="EH344" s="576">
        <f t="shared" si="923"/>
        <v>170</v>
      </c>
      <c r="EI344" s="577">
        <f t="shared" si="923"/>
        <v>147</v>
      </c>
      <c r="EJ344" s="576">
        <f t="shared" si="924"/>
        <v>170</v>
      </c>
      <c r="EK344" s="577">
        <f t="shared" si="924"/>
        <v>147</v>
      </c>
      <c r="EL344" s="574">
        <v>2.9</v>
      </c>
      <c r="EM344" s="575">
        <v>3.3</v>
      </c>
      <c r="EN344" s="576">
        <f t="shared" si="925"/>
        <v>284.2</v>
      </c>
      <c r="EO344" s="577">
        <f t="shared" si="925"/>
        <v>264</v>
      </c>
      <c r="EP344" s="574">
        <v>3</v>
      </c>
      <c r="EQ344" s="575">
        <v>3.5</v>
      </c>
      <c r="ER344" s="576">
        <f t="shared" si="926"/>
        <v>216</v>
      </c>
      <c r="ES344" s="577">
        <f t="shared" si="926"/>
        <v>234.5</v>
      </c>
      <c r="ET344" s="574"/>
      <c r="EU344" s="575"/>
      <c r="EV344" s="576">
        <f t="shared" si="927"/>
        <v>0</v>
      </c>
      <c r="EW344" s="577">
        <f t="shared" si="927"/>
        <v>0</v>
      </c>
      <c r="EX344" s="576">
        <f t="shared" si="928"/>
        <v>2.9423529411764706</v>
      </c>
      <c r="EY344" s="577">
        <f t="shared" si="928"/>
        <v>3.3911564625850339</v>
      </c>
      <c r="EZ344" s="576">
        <f t="shared" si="929"/>
        <v>500.2</v>
      </c>
      <c r="FA344" s="577">
        <f t="shared" si="929"/>
        <v>498.5</v>
      </c>
      <c r="FB344" s="574">
        <v>61.2</v>
      </c>
      <c r="FC344" s="575">
        <v>65.099999999999994</v>
      </c>
      <c r="FD344" s="576">
        <f t="shared" si="930"/>
        <v>5997.6</v>
      </c>
      <c r="FE344" s="577">
        <f t="shared" si="930"/>
        <v>5208</v>
      </c>
      <c r="FF344" s="574">
        <v>51.8</v>
      </c>
      <c r="FG344" s="575">
        <v>55</v>
      </c>
      <c r="FH344" s="576">
        <f t="shared" si="931"/>
        <v>3729.6</v>
      </c>
      <c r="FI344" s="577">
        <f t="shared" si="931"/>
        <v>3685</v>
      </c>
      <c r="FJ344" s="574"/>
      <c r="FK344" s="575"/>
      <c r="FL344" s="576">
        <f t="shared" si="932"/>
        <v>0</v>
      </c>
      <c r="FM344" s="577">
        <f t="shared" si="932"/>
        <v>0</v>
      </c>
      <c r="FN344" s="576">
        <f t="shared" si="933"/>
        <v>57.218823529411772</v>
      </c>
      <c r="FO344" s="577">
        <f t="shared" si="933"/>
        <v>60.496598639455783</v>
      </c>
      <c r="FP344" s="576">
        <f t="shared" si="934"/>
        <v>9727.2000000000007</v>
      </c>
      <c r="FQ344" s="577">
        <f t="shared" si="934"/>
        <v>8893</v>
      </c>
      <c r="FR344" s="574">
        <v>100</v>
      </c>
      <c r="FS344" s="575">
        <v>146</v>
      </c>
      <c r="FT344" s="576">
        <f t="shared" si="935"/>
        <v>100</v>
      </c>
      <c r="FU344" s="577">
        <f t="shared" si="935"/>
        <v>146</v>
      </c>
      <c r="FV344" s="574">
        <v>4.4000000000000004</v>
      </c>
      <c r="FW344" s="575">
        <v>4.0999999999999996</v>
      </c>
      <c r="FX344" s="576">
        <f t="shared" si="936"/>
        <v>440.00000000000006</v>
      </c>
      <c r="FY344" s="577">
        <f t="shared" si="936"/>
        <v>598.59999999999991</v>
      </c>
      <c r="FZ344" s="574">
        <v>58</v>
      </c>
      <c r="GA344" s="575">
        <v>60.9</v>
      </c>
      <c r="GB344" s="576">
        <f t="shared" si="937"/>
        <v>5800</v>
      </c>
      <c r="GC344" s="577">
        <f t="shared" si="937"/>
        <v>8891.4</v>
      </c>
      <c r="GD344" s="576">
        <f t="shared" si="938"/>
        <v>385</v>
      </c>
      <c r="GE344" s="577">
        <f t="shared" si="938"/>
        <v>355</v>
      </c>
      <c r="GF344" s="576">
        <f t="shared" si="938"/>
        <v>385</v>
      </c>
      <c r="GG344" s="577">
        <f t="shared" si="938"/>
        <v>355</v>
      </c>
      <c r="GH344" s="576">
        <f t="shared" si="939"/>
        <v>1454.6000000000001</v>
      </c>
      <c r="GI344" s="577">
        <f t="shared" si="939"/>
        <v>1244.6999999999998</v>
      </c>
      <c r="GJ344" s="576">
        <f t="shared" si="940"/>
        <v>28029.4</v>
      </c>
      <c r="GK344" s="577">
        <f t="shared" si="940"/>
        <v>26110.5</v>
      </c>
      <c r="GL344" s="576">
        <f t="shared" si="941"/>
        <v>178</v>
      </c>
      <c r="GM344" s="577">
        <f t="shared" si="941"/>
        <v>154</v>
      </c>
      <c r="GN344" s="576">
        <f t="shared" si="941"/>
        <v>178</v>
      </c>
      <c r="GO344" s="577">
        <f t="shared" si="941"/>
        <v>154</v>
      </c>
      <c r="GP344" s="576">
        <f t="shared" si="942"/>
        <v>704.2</v>
      </c>
      <c r="GQ344" s="577">
        <f t="shared" si="942"/>
        <v>571.5</v>
      </c>
      <c r="GR344" s="576">
        <f t="shared" si="943"/>
        <v>12113.800000000001</v>
      </c>
      <c r="GS344" s="577">
        <f t="shared" si="943"/>
        <v>10305.099999999999</v>
      </c>
      <c r="GT344" s="576">
        <f t="shared" si="944"/>
        <v>563</v>
      </c>
      <c r="GU344" s="577">
        <f t="shared" si="944"/>
        <v>509</v>
      </c>
      <c r="GV344" s="576">
        <f t="shared" si="944"/>
        <v>563</v>
      </c>
      <c r="GW344" s="577">
        <f t="shared" si="944"/>
        <v>509</v>
      </c>
      <c r="GX344" s="576">
        <f t="shared" si="945"/>
        <v>2158.8000000000002</v>
      </c>
      <c r="GY344" s="577">
        <f t="shared" si="945"/>
        <v>1816.1999999999998</v>
      </c>
      <c r="GZ344" s="576">
        <f t="shared" si="945"/>
        <v>40143.200000000004</v>
      </c>
      <c r="HA344" s="577">
        <f t="shared" si="945"/>
        <v>36415.599999999999</v>
      </c>
      <c r="HB344" s="576">
        <f t="shared" si="946"/>
        <v>0</v>
      </c>
      <c r="HC344" s="577">
        <f t="shared" si="946"/>
        <v>0</v>
      </c>
      <c r="HD344" s="576">
        <f t="shared" si="946"/>
        <v>0</v>
      </c>
      <c r="HE344" s="577">
        <f t="shared" si="946"/>
        <v>0</v>
      </c>
      <c r="HF344" s="576" t="str">
        <f t="shared" si="947"/>
        <v/>
      </c>
      <c r="HG344" s="577" t="str">
        <f t="shared" si="947"/>
        <v/>
      </c>
      <c r="HH344" s="576" t="str">
        <f t="shared" si="948"/>
        <v/>
      </c>
      <c r="HI344" s="577" t="str">
        <f t="shared" si="948"/>
        <v/>
      </c>
      <c r="HJ344" s="576">
        <f t="shared" si="949"/>
        <v>2598.7999999999997</v>
      </c>
      <c r="HK344" s="577">
        <f t="shared" si="949"/>
        <v>2414.7999999999997</v>
      </c>
      <c r="HL344" s="576">
        <f t="shared" si="950"/>
        <v>45943.200000000004</v>
      </c>
      <c r="HM344" s="577">
        <f t="shared" si="950"/>
        <v>45307.000000000007</v>
      </c>
    </row>
    <row r="345" spans="1:221" s="26" customFormat="1" ht="15" customHeight="1">
      <c r="A345" s="594" t="s">
        <v>638</v>
      </c>
      <c r="B345" s="595" t="s">
        <v>713</v>
      </c>
      <c r="C345" s="599"/>
      <c r="D345" s="10">
        <v>441760</v>
      </c>
      <c r="E345" s="118">
        <v>9</v>
      </c>
      <c r="F345" s="574">
        <v>487</v>
      </c>
      <c r="G345" s="575">
        <v>442</v>
      </c>
      <c r="H345" s="574">
        <v>1</v>
      </c>
      <c r="I345" s="597">
        <v>0</v>
      </c>
      <c r="J345" s="576">
        <f t="shared" si="883"/>
        <v>486</v>
      </c>
      <c r="K345" s="577">
        <f t="shared" si="883"/>
        <v>442</v>
      </c>
      <c r="L345" s="574"/>
      <c r="M345" s="575"/>
      <c r="N345" s="576">
        <f t="shared" si="884"/>
        <v>486</v>
      </c>
      <c r="O345" s="577">
        <f t="shared" si="884"/>
        <v>442</v>
      </c>
      <c r="P345" s="576">
        <f t="shared" si="884"/>
        <v>486</v>
      </c>
      <c r="Q345" s="577">
        <f t="shared" si="884"/>
        <v>442</v>
      </c>
      <c r="R345" s="574">
        <v>24</v>
      </c>
      <c r="S345" s="575">
        <v>19</v>
      </c>
      <c r="T345" s="576">
        <f t="shared" si="885"/>
        <v>24</v>
      </c>
      <c r="U345" s="577">
        <f t="shared" si="885"/>
        <v>19</v>
      </c>
      <c r="V345" s="574">
        <v>11</v>
      </c>
      <c r="W345" s="575">
        <v>13</v>
      </c>
      <c r="X345" s="576">
        <f t="shared" si="886"/>
        <v>11</v>
      </c>
      <c r="Y345" s="577">
        <f t="shared" si="886"/>
        <v>13</v>
      </c>
      <c r="Z345" s="574"/>
      <c r="AA345" s="575"/>
      <c r="AB345" s="576">
        <f t="shared" si="887"/>
        <v>0</v>
      </c>
      <c r="AC345" s="577">
        <f t="shared" si="887"/>
        <v>0</v>
      </c>
      <c r="AD345" s="576">
        <f t="shared" si="888"/>
        <v>35</v>
      </c>
      <c r="AE345" s="577">
        <f t="shared" si="888"/>
        <v>32</v>
      </c>
      <c r="AF345" s="576">
        <f t="shared" si="889"/>
        <v>35</v>
      </c>
      <c r="AG345" s="577">
        <f t="shared" si="889"/>
        <v>32</v>
      </c>
      <c r="AH345" s="574">
        <v>3</v>
      </c>
      <c r="AI345" s="575">
        <v>2.7</v>
      </c>
      <c r="AJ345" s="576">
        <f t="shared" si="890"/>
        <v>72</v>
      </c>
      <c r="AK345" s="577">
        <f t="shared" si="890"/>
        <v>51.300000000000004</v>
      </c>
      <c r="AL345" s="574">
        <v>3.5</v>
      </c>
      <c r="AM345" s="575">
        <v>3.3</v>
      </c>
      <c r="AN345" s="576">
        <f t="shared" si="891"/>
        <v>38.5</v>
      </c>
      <c r="AO345" s="577">
        <f t="shared" si="891"/>
        <v>42.9</v>
      </c>
      <c r="AP345" s="574"/>
      <c r="AQ345" s="575"/>
      <c r="AR345" s="576">
        <f t="shared" si="892"/>
        <v>0</v>
      </c>
      <c r="AS345" s="577">
        <f t="shared" si="892"/>
        <v>0</v>
      </c>
      <c r="AT345" s="576">
        <f t="shared" si="893"/>
        <v>3.157142857142857</v>
      </c>
      <c r="AU345" s="577">
        <f t="shared" si="893"/>
        <v>2.9437500000000001</v>
      </c>
      <c r="AV345" s="576">
        <f t="shared" si="894"/>
        <v>110.5</v>
      </c>
      <c r="AW345" s="577">
        <f t="shared" si="894"/>
        <v>94.2</v>
      </c>
      <c r="AX345" s="574">
        <v>64.7</v>
      </c>
      <c r="AY345" s="575">
        <v>59.1</v>
      </c>
      <c r="AZ345" s="576">
        <f t="shared" si="895"/>
        <v>1552.8000000000002</v>
      </c>
      <c r="BA345" s="577">
        <f t="shared" si="895"/>
        <v>1122.9000000000001</v>
      </c>
      <c r="BB345" s="574">
        <v>70.8</v>
      </c>
      <c r="BC345" s="575">
        <v>65.3</v>
      </c>
      <c r="BD345" s="576">
        <f t="shared" si="896"/>
        <v>778.8</v>
      </c>
      <c r="BE345" s="577">
        <f t="shared" si="896"/>
        <v>848.9</v>
      </c>
      <c r="BF345" s="574"/>
      <c r="BG345" s="575"/>
      <c r="BH345" s="576">
        <f t="shared" si="897"/>
        <v>0</v>
      </c>
      <c r="BI345" s="577">
        <f t="shared" si="897"/>
        <v>0</v>
      </c>
      <c r="BJ345" s="576">
        <f t="shared" si="898"/>
        <v>66.617142857142866</v>
      </c>
      <c r="BK345" s="577">
        <f t="shared" si="898"/>
        <v>61.618750000000006</v>
      </c>
      <c r="BL345" s="576">
        <f t="shared" si="899"/>
        <v>2331.6000000000004</v>
      </c>
      <c r="BM345" s="577">
        <f t="shared" si="899"/>
        <v>1971.8000000000002</v>
      </c>
      <c r="BN345" s="574">
        <v>125</v>
      </c>
      <c r="BO345" s="575">
        <v>108</v>
      </c>
      <c r="BP345" s="576">
        <f t="shared" si="900"/>
        <v>125</v>
      </c>
      <c r="BQ345" s="577">
        <f t="shared" si="900"/>
        <v>108</v>
      </c>
      <c r="BR345" s="574">
        <v>60</v>
      </c>
      <c r="BS345" s="575">
        <v>53</v>
      </c>
      <c r="BT345" s="576">
        <f t="shared" si="901"/>
        <v>60</v>
      </c>
      <c r="BU345" s="577">
        <f t="shared" si="901"/>
        <v>53</v>
      </c>
      <c r="BV345" s="574"/>
      <c r="BW345" s="575"/>
      <c r="BX345" s="576">
        <f t="shared" si="902"/>
        <v>0</v>
      </c>
      <c r="BY345" s="577">
        <f t="shared" si="902"/>
        <v>0</v>
      </c>
      <c r="BZ345" s="576">
        <f t="shared" si="903"/>
        <v>185</v>
      </c>
      <c r="CA345" s="577">
        <f t="shared" si="903"/>
        <v>161</v>
      </c>
      <c r="CB345" s="576">
        <f t="shared" si="904"/>
        <v>185</v>
      </c>
      <c r="CC345" s="577">
        <f t="shared" si="904"/>
        <v>161</v>
      </c>
      <c r="CD345" s="574">
        <v>3.9</v>
      </c>
      <c r="CE345" s="575">
        <v>3.6</v>
      </c>
      <c r="CF345" s="576">
        <f t="shared" si="905"/>
        <v>487.5</v>
      </c>
      <c r="CG345" s="577">
        <f t="shared" si="905"/>
        <v>388.8</v>
      </c>
      <c r="CH345" s="574">
        <v>4</v>
      </c>
      <c r="CI345" s="575">
        <v>3.7</v>
      </c>
      <c r="CJ345" s="576">
        <f t="shared" si="906"/>
        <v>240</v>
      </c>
      <c r="CK345" s="577">
        <f t="shared" si="906"/>
        <v>196.10000000000002</v>
      </c>
      <c r="CL345" s="574"/>
      <c r="CM345" s="575"/>
      <c r="CN345" s="576">
        <f t="shared" si="907"/>
        <v>0</v>
      </c>
      <c r="CO345" s="577">
        <f t="shared" si="907"/>
        <v>0</v>
      </c>
      <c r="CP345" s="576">
        <f t="shared" si="908"/>
        <v>3.9324324324324325</v>
      </c>
      <c r="CQ345" s="577">
        <f t="shared" si="908"/>
        <v>3.6329192546583857</v>
      </c>
      <c r="CR345" s="576">
        <f t="shared" si="909"/>
        <v>727.5</v>
      </c>
      <c r="CS345" s="577">
        <f t="shared" si="909"/>
        <v>584.90000000000009</v>
      </c>
      <c r="CT345" s="574">
        <v>77.3</v>
      </c>
      <c r="CU345" s="575">
        <v>73.5</v>
      </c>
      <c r="CV345" s="576">
        <f t="shared" si="910"/>
        <v>9662.5</v>
      </c>
      <c r="CW345" s="577">
        <f t="shared" si="910"/>
        <v>7938</v>
      </c>
      <c r="CX345" s="574">
        <v>75.3</v>
      </c>
      <c r="CY345" s="575">
        <v>72.2</v>
      </c>
      <c r="CZ345" s="576">
        <f t="shared" si="911"/>
        <v>4518</v>
      </c>
      <c r="DA345" s="577">
        <f t="shared" si="911"/>
        <v>3826.6000000000004</v>
      </c>
      <c r="DB345" s="574"/>
      <c r="DC345" s="575"/>
      <c r="DD345" s="576">
        <f t="shared" si="912"/>
        <v>0</v>
      </c>
      <c r="DE345" s="577">
        <f t="shared" si="912"/>
        <v>0</v>
      </c>
      <c r="DF345" s="576">
        <f t="shared" si="913"/>
        <v>76.651351351351352</v>
      </c>
      <c r="DG345" s="577">
        <f t="shared" si="913"/>
        <v>73.072049689441002</v>
      </c>
      <c r="DH345" s="576">
        <f t="shared" si="914"/>
        <v>14180.5</v>
      </c>
      <c r="DI345" s="577">
        <f t="shared" si="914"/>
        <v>11764.600000000002</v>
      </c>
      <c r="DJ345" s="576">
        <f t="shared" si="915"/>
        <v>220</v>
      </c>
      <c r="DK345" s="577">
        <f t="shared" si="915"/>
        <v>193</v>
      </c>
      <c r="DL345" s="576">
        <f t="shared" si="915"/>
        <v>220</v>
      </c>
      <c r="DM345" s="577">
        <f t="shared" si="915"/>
        <v>193</v>
      </c>
      <c r="DN345" s="576">
        <f t="shared" si="916"/>
        <v>3.8090909090909091</v>
      </c>
      <c r="DO345" s="577">
        <f t="shared" si="916"/>
        <v>3.5186528497409335</v>
      </c>
      <c r="DP345" s="576">
        <f t="shared" si="917"/>
        <v>838</v>
      </c>
      <c r="DQ345" s="577">
        <f t="shared" si="917"/>
        <v>679.10000000000014</v>
      </c>
      <c r="DR345" s="576">
        <f t="shared" si="918"/>
        <v>75.054999999999993</v>
      </c>
      <c r="DS345" s="577">
        <f t="shared" si="918"/>
        <v>71.173056994818666</v>
      </c>
      <c r="DT345" s="576">
        <f t="shared" si="919"/>
        <v>16512.099999999999</v>
      </c>
      <c r="DU345" s="577">
        <f t="shared" si="919"/>
        <v>13736.400000000003</v>
      </c>
      <c r="DV345" s="574">
        <v>114</v>
      </c>
      <c r="DW345" s="575">
        <v>72</v>
      </c>
      <c r="DX345" s="576">
        <f t="shared" si="920"/>
        <v>114</v>
      </c>
      <c r="DY345" s="577">
        <f t="shared" si="920"/>
        <v>72</v>
      </c>
      <c r="DZ345" s="574">
        <v>116</v>
      </c>
      <c r="EA345" s="575">
        <v>134</v>
      </c>
      <c r="EB345" s="576">
        <f t="shared" si="921"/>
        <v>116</v>
      </c>
      <c r="EC345" s="577">
        <f t="shared" si="921"/>
        <v>134</v>
      </c>
      <c r="ED345" s="574"/>
      <c r="EE345" s="575"/>
      <c r="EF345" s="576">
        <f t="shared" si="922"/>
        <v>0</v>
      </c>
      <c r="EG345" s="577">
        <f t="shared" si="922"/>
        <v>0</v>
      </c>
      <c r="EH345" s="576">
        <f t="shared" si="923"/>
        <v>230</v>
      </c>
      <c r="EI345" s="577">
        <f t="shared" si="923"/>
        <v>206</v>
      </c>
      <c r="EJ345" s="576">
        <f t="shared" si="924"/>
        <v>230</v>
      </c>
      <c r="EK345" s="577">
        <f t="shared" si="924"/>
        <v>206</v>
      </c>
      <c r="EL345" s="574">
        <v>2.9</v>
      </c>
      <c r="EM345" s="575">
        <v>2.5</v>
      </c>
      <c r="EN345" s="576">
        <f t="shared" si="925"/>
        <v>330.59999999999997</v>
      </c>
      <c r="EO345" s="577">
        <f t="shared" si="925"/>
        <v>180</v>
      </c>
      <c r="EP345" s="574">
        <v>3</v>
      </c>
      <c r="EQ345" s="575">
        <v>3.3</v>
      </c>
      <c r="ER345" s="576">
        <f t="shared" si="926"/>
        <v>348</v>
      </c>
      <c r="ES345" s="577">
        <f t="shared" si="926"/>
        <v>442.2</v>
      </c>
      <c r="ET345" s="574"/>
      <c r="EU345" s="575"/>
      <c r="EV345" s="576">
        <f t="shared" si="927"/>
        <v>0</v>
      </c>
      <c r="EW345" s="577">
        <f t="shared" si="927"/>
        <v>0</v>
      </c>
      <c r="EX345" s="576">
        <f t="shared" si="928"/>
        <v>2.9504347826086952</v>
      </c>
      <c r="EY345" s="577">
        <f t="shared" si="928"/>
        <v>3.0203883495145631</v>
      </c>
      <c r="EZ345" s="576">
        <f t="shared" si="929"/>
        <v>678.59999999999991</v>
      </c>
      <c r="FA345" s="577">
        <f t="shared" si="929"/>
        <v>622.20000000000005</v>
      </c>
      <c r="FB345" s="574">
        <v>58.6</v>
      </c>
      <c r="FC345" s="575">
        <v>53.8</v>
      </c>
      <c r="FD345" s="576">
        <f t="shared" si="930"/>
        <v>6680.4000000000005</v>
      </c>
      <c r="FE345" s="577">
        <f t="shared" si="930"/>
        <v>3873.6</v>
      </c>
      <c r="FF345" s="574">
        <v>56.9</v>
      </c>
      <c r="FG345" s="575">
        <v>55</v>
      </c>
      <c r="FH345" s="576">
        <f t="shared" si="931"/>
        <v>6600.4</v>
      </c>
      <c r="FI345" s="577">
        <f t="shared" si="931"/>
        <v>7370</v>
      </c>
      <c r="FJ345" s="574"/>
      <c r="FK345" s="575"/>
      <c r="FL345" s="576">
        <f t="shared" si="932"/>
        <v>0</v>
      </c>
      <c r="FM345" s="577">
        <f t="shared" si="932"/>
        <v>0</v>
      </c>
      <c r="FN345" s="576">
        <f t="shared" si="933"/>
        <v>57.742608695652173</v>
      </c>
      <c r="FO345" s="577">
        <f t="shared" si="933"/>
        <v>54.580582524271847</v>
      </c>
      <c r="FP345" s="576">
        <f t="shared" si="934"/>
        <v>13280.8</v>
      </c>
      <c r="FQ345" s="577">
        <f t="shared" si="934"/>
        <v>11243.6</v>
      </c>
      <c r="FR345" s="574">
        <v>36</v>
      </c>
      <c r="FS345" s="575">
        <v>43</v>
      </c>
      <c r="FT345" s="576">
        <f t="shared" si="935"/>
        <v>36</v>
      </c>
      <c r="FU345" s="577">
        <f t="shared" si="935"/>
        <v>43</v>
      </c>
      <c r="FV345" s="574">
        <v>4.8</v>
      </c>
      <c r="FW345" s="575">
        <v>4.4000000000000004</v>
      </c>
      <c r="FX345" s="576">
        <f t="shared" si="936"/>
        <v>172.79999999999998</v>
      </c>
      <c r="FY345" s="577">
        <f t="shared" si="936"/>
        <v>189.20000000000002</v>
      </c>
      <c r="FZ345" s="574">
        <v>58.6</v>
      </c>
      <c r="GA345" s="575">
        <v>59</v>
      </c>
      <c r="GB345" s="576">
        <f t="shared" si="937"/>
        <v>2109.6</v>
      </c>
      <c r="GC345" s="577">
        <f t="shared" si="937"/>
        <v>2537</v>
      </c>
      <c r="GD345" s="576">
        <f t="shared" si="938"/>
        <v>263</v>
      </c>
      <c r="GE345" s="577">
        <f t="shared" si="938"/>
        <v>199</v>
      </c>
      <c r="GF345" s="576">
        <f t="shared" si="938"/>
        <v>263</v>
      </c>
      <c r="GG345" s="577">
        <f t="shared" si="938"/>
        <v>199</v>
      </c>
      <c r="GH345" s="576">
        <f t="shared" si="939"/>
        <v>890.09999999999991</v>
      </c>
      <c r="GI345" s="577">
        <f t="shared" si="939"/>
        <v>620.1</v>
      </c>
      <c r="GJ345" s="576">
        <f t="shared" si="940"/>
        <v>17895.7</v>
      </c>
      <c r="GK345" s="577">
        <f t="shared" si="940"/>
        <v>12934.5</v>
      </c>
      <c r="GL345" s="576">
        <f t="shared" si="941"/>
        <v>187</v>
      </c>
      <c r="GM345" s="577">
        <f t="shared" si="941"/>
        <v>200</v>
      </c>
      <c r="GN345" s="576">
        <f t="shared" si="941"/>
        <v>187</v>
      </c>
      <c r="GO345" s="577">
        <f t="shared" si="941"/>
        <v>200</v>
      </c>
      <c r="GP345" s="576">
        <f t="shared" si="942"/>
        <v>626.5</v>
      </c>
      <c r="GQ345" s="577">
        <f t="shared" si="942"/>
        <v>681.2</v>
      </c>
      <c r="GR345" s="576">
        <f t="shared" si="943"/>
        <v>11897.2</v>
      </c>
      <c r="GS345" s="577">
        <f t="shared" si="943"/>
        <v>12045.5</v>
      </c>
      <c r="GT345" s="576">
        <f t="shared" si="944"/>
        <v>450</v>
      </c>
      <c r="GU345" s="577">
        <f t="shared" si="944"/>
        <v>399</v>
      </c>
      <c r="GV345" s="576">
        <f t="shared" si="944"/>
        <v>450</v>
      </c>
      <c r="GW345" s="577">
        <f t="shared" si="944"/>
        <v>399</v>
      </c>
      <c r="GX345" s="576">
        <f t="shared" si="945"/>
        <v>1516.6</v>
      </c>
      <c r="GY345" s="577">
        <f t="shared" si="945"/>
        <v>1301.3000000000002</v>
      </c>
      <c r="GZ345" s="576">
        <f t="shared" si="945"/>
        <v>29792.9</v>
      </c>
      <c r="HA345" s="577">
        <f t="shared" si="945"/>
        <v>24980</v>
      </c>
      <c r="HB345" s="576">
        <f t="shared" si="946"/>
        <v>0</v>
      </c>
      <c r="HC345" s="577">
        <f t="shared" si="946"/>
        <v>0</v>
      </c>
      <c r="HD345" s="576">
        <f t="shared" si="946"/>
        <v>0</v>
      </c>
      <c r="HE345" s="577">
        <f t="shared" si="946"/>
        <v>0</v>
      </c>
      <c r="HF345" s="576" t="str">
        <f t="shared" si="947"/>
        <v/>
      </c>
      <c r="HG345" s="577" t="str">
        <f t="shared" si="947"/>
        <v/>
      </c>
      <c r="HH345" s="576" t="str">
        <f t="shared" si="948"/>
        <v/>
      </c>
      <c r="HI345" s="577" t="str">
        <f t="shared" si="948"/>
        <v/>
      </c>
      <c r="HJ345" s="576">
        <f t="shared" si="949"/>
        <v>1689.3999999999999</v>
      </c>
      <c r="HK345" s="577">
        <f t="shared" si="949"/>
        <v>1490.5000000000002</v>
      </c>
      <c r="HL345" s="576">
        <f t="shared" si="950"/>
        <v>31902.499999999996</v>
      </c>
      <c r="HM345" s="577">
        <f t="shared" si="950"/>
        <v>27517.000000000004</v>
      </c>
    </row>
    <row r="346" spans="1:221" s="26" customFormat="1" ht="15" customHeight="1">
      <c r="A346" s="594" t="s">
        <v>638</v>
      </c>
      <c r="B346" s="595" t="s">
        <v>715</v>
      </c>
      <c r="C346" s="119"/>
      <c r="D346" s="10">
        <v>226204</v>
      </c>
      <c r="E346" s="10">
        <v>9</v>
      </c>
      <c r="F346" s="574">
        <v>1028</v>
      </c>
      <c r="G346" s="575">
        <v>1145</v>
      </c>
      <c r="H346" s="574">
        <v>70</v>
      </c>
      <c r="I346" s="575">
        <v>72</v>
      </c>
      <c r="J346" s="576">
        <f t="shared" si="883"/>
        <v>958</v>
      </c>
      <c r="K346" s="577">
        <f t="shared" si="883"/>
        <v>1073</v>
      </c>
      <c r="L346" s="574"/>
      <c r="M346" s="575"/>
      <c r="N346" s="576">
        <f t="shared" si="884"/>
        <v>958</v>
      </c>
      <c r="O346" s="577">
        <f t="shared" si="884"/>
        <v>1073</v>
      </c>
      <c r="P346" s="576">
        <f t="shared" si="884"/>
        <v>958</v>
      </c>
      <c r="Q346" s="577">
        <f t="shared" si="884"/>
        <v>1073</v>
      </c>
      <c r="R346" s="574">
        <v>47</v>
      </c>
      <c r="S346" s="597">
        <v>71</v>
      </c>
      <c r="T346" s="576">
        <f t="shared" si="885"/>
        <v>47</v>
      </c>
      <c r="U346" s="577">
        <f t="shared" si="885"/>
        <v>71</v>
      </c>
      <c r="V346" s="574">
        <v>37</v>
      </c>
      <c r="W346" s="575">
        <v>47</v>
      </c>
      <c r="X346" s="576">
        <f t="shared" si="886"/>
        <v>37</v>
      </c>
      <c r="Y346" s="577">
        <f t="shared" si="886"/>
        <v>47</v>
      </c>
      <c r="Z346" s="574"/>
      <c r="AA346" s="575"/>
      <c r="AB346" s="576">
        <f t="shared" si="887"/>
        <v>0</v>
      </c>
      <c r="AC346" s="577">
        <f t="shared" si="887"/>
        <v>0</v>
      </c>
      <c r="AD346" s="576">
        <f t="shared" si="888"/>
        <v>84</v>
      </c>
      <c r="AE346" s="577">
        <f t="shared" si="888"/>
        <v>118</v>
      </c>
      <c r="AF346" s="576">
        <f t="shared" si="889"/>
        <v>84</v>
      </c>
      <c r="AG346" s="577">
        <f t="shared" si="889"/>
        <v>118</v>
      </c>
      <c r="AH346" s="574">
        <v>3.9</v>
      </c>
      <c r="AI346" s="575">
        <v>3.4</v>
      </c>
      <c r="AJ346" s="576">
        <f t="shared" si="890"/>
        <v>183.29999999999998</v>
      </c>
      <c r="AK346" s="577">
        <f t="shared" si="890"/>
        <v>241.4</v>
      </c>
      <c r="AL346" s="574">
        <v>3.4</v>
      </c>
      <c r="AM346" s="575">
        <v>3.7</v>
      </c>
      <c r="AN346" s="576">
        <f t="shared" si="891"/>
        <v>125.8</v>
      </c>
      <c r="AO346" s="577">
        <f t="shared" si="891"/>
        <v>173.9</v>
      </c>
      <c r="AP346" s="574"/>
      <c r="AQ346" s="575"/>
      <c r="AR346" s="576">
        <f t="shared" si="892"/>
        <v>0</v>
      </c>
      <c r="AS346" s="577">
        <f t="shared" si="892"/>
        <v>0</v>
      </c>
      <c r="AT346" s="576">
        <f t="shared" si="893"/>
        <v>3.6797619047619046</v>
      </c>
      <c r="AU346" s="577">
        <f t="shared" si="893"/>
        <v>3.5194915254237289</v>
      </c>
      <c r="AV346" s="576">
        <f t="shared" si="894"/>
        <v>309.09999999999997</v>
      </c>
      <c r="AW346" s="577">
        <f t="shared" si="894"/>
        <v>415.3</v>
      </c>
      <c r="AX346" s="574">
        <v>77.400000000000006</v>
      </c>
      <c r="AY346" s="575">
        <v>64.5</v>
      </c>
      <c r="AZ346" s="576">
        <f t="shared" si="895"/>
        <v>3637.8</v>
      </c>
      <c r="BA346" s="577">
        <f t="shared" si="895"/>
        <v>4579.5</v>
      </c>
      <c r="BB346" s="574">
        <v>68.7</v>
      </c>
      <c r="BC346" s="575">
        <v>58.4</v>
      </c>
      <c r="BD346" s="576">
        <f t="shared" si="896"/>
        <v>2541.9</v>
      </c>
      <c r="BE346" s="577">
        <f t="shared" si="896"/>
        <v>2744.7999999999997</v>
      </c>
      <c r="BF346" s="574"/>
      <c r="BG346" s="575"/>
      <c r="BH346" s="576">
        <f t="shared" si="897"/>
        <v>0</v>
      </c>
      <c r="BI346" s="577">
        <f t="shared" si="897"/>
        <v>0</v>
      </c>
      <c r="BJ346" s="576">
        <f t="shared" si="898"/>
        <v>73.56785714285715</v>
      </c>
      <c r="BK346" s="577">
        <f t="shared" si="898"/>
        <v>62.070338983050839</v>
      </c>
      <c r="BL346" s="576">
        <f t="shared" si="899"/>
        <v>6179.7000000000007</v>
      </c>
      <c r="BM346" s="577">
        <f t="shared" si="899"/>
        <v>7324.2999999999993</v>
      </c>
      <c r="BN346" s="574">
        <v>154</v>
      </c>
      <c r="BO346" s="575">
        <v>158</v>
      </c>
      <c r="BP346" s="576">
        <f t="shared" si="900"/>
        <v>154</v>
      </c>
      <c r="BQ346" s="577">
        <f t="shared" si="900"/>
        <v>158</v>
      </c>
      <c r="BR346" s="574">
        <v>183</v>
      </c>
      <c r="BS346" s="575">
        <v>220</v>
      </c>
      <c r="BT346" s="576">
        <f t="shared" si="901"/>
        <v>183</v>
      </c>
      <c r="BU346" s="577">
        <f t="shared" si="901"/>
        <v>220</v>
      </c>
      <c r="BV346" s="574"/>
      <c r="BW346" s="575"/>
      <c r="BX346" s="576">
        <f t="shared" si="902"/>
        <v>0</v>
      </c>
      <c r="BY346" s="577">
        <f t="shared" si="902"/>
        <v>0</v>
      </c>
      <c r="BZ346" s="576">
        <f t="shared" si="903"/>
        <v>337</v>
      </c>
      <c r="CA346" s="577">
        <f t="shared" si="903"/>
        <v>378</v>
      </c>
      <c r="CB346" s="576">
        <f t="shared" si="904"/>
        <v>337</v>
      </c>
      <c r="CC346" s="577">
        <f t="shared" si="904"/>
        <v>378</v>
      </c>
      <c r="CD346" s="574">
        <v>4.5</v>
      </c>
      <c r="CE346" s="575">
        <v>4.4000000000000004</v>
      </c>
      <c r="CF346" s="576">
        <f t="shared" si="905"/>
        <v>693</v>
      </c>
      <c r="CG346" s="577">
        <f t="shared" si="905"/>
        <v>695.2</v>
      </c>
      <c r="CH346" s="574">
        <v>4.3</v>
      </c>
      <c r="CI346" s="575">
        <v>4.3</v>
      </c>
      <c r="CJ346" s="576">
        <f t="shared" si="906"/>
        <v>786.9</v>
      </c>
      <c r="CK346" s="577">
        <f t="shared" si="906"/>
        <v>946</v>
      </c>
      <c r="CL346" s="574"/>
      <c r="CM346" s="575"/>
      <c r="CN346" s="576">
        <f t="shared" si="907"/>
        <v>0</v>
      </c>
      <c r="CO346" s="577">
        <f t="shared" si="907"/>
        <v>0</v>
      </c>
      <c r="CP346" s="576">
        <f t="shared" si="908"/>
        <v>4.3913946587537094</v>
      </c>
      <c r="CQ346" s="577">
        <f t="shared" si="908"/>
        <v>4.3417989417989418</v>
      </c>
      <c r="CR346" s="576">
        <f t="shared" si="909"/>
        <v>1479.9</v>
      </c>
      <c r="CS346" s="577">
        <f t="shared" si="909"/>
        <v>1641.2</v>
      </c>
      <c r="CT346" s="574">
        <v>87.1</v>
      </c>
      <c r="CU346" s="575">
        <v>83.5</v>
      </c>
      <c r="CV346" s="576">
        <f t="shared" si="910"/>
        <v>13413.4</v>
      </c>
      <c r="CW346" s="577">
        <f t="shared" si="910"/>
        <v>13193</v>
      </c>
      <c r="CX346" s="574">
        <v>82.9</v>
      </c>
      <c r="CY346" s="575">
        <v>81.099999999999994</v>
      </c>
      <c r="CZ346" s="576">
        <f t="shared" si="911"/>
        <v>15170.7</v>
      </c>
      <c r="DA346" s="577">
        <f t="shared" si="911"/>
        <v>17842</v>
      </c>
      <c r="DB346" s="574"/>
      <c r="DC346" s="575"/>
      <c r="DD346" s="576">
        <f t="shared" si="912"/>
        <v>0</v>
      </c>
      <c r="DE346" s="577">
        <f t="shared" si="912"/>
        <v>0</v>
      </c>
      <c r="DF346" s="576">
        <f t="shared" si="913"/>
        <v>84.819287833827886</v>
      </c>
      <c r="DG346" s="577">
        <f t="shared" si="913"/>
        <v>82.103174603174608</v>
      </c>
      <c r="DH346" s="576">
        <f t="shared" si="914"/>
        <v>28584.1</v>
      </c>
      <c r="DI346" s="577">
        <f t="shared" si="914"/>
        <v>31035.000000000004</v>
      </c>
      <c r="DJ346" s="576">
        <f t="shared" si="915"/>
        <v>421</v>
      </c>
      <c r="DK346" s="577">
        <f t="shared" si="915"/>
        <v>496</v>
      </c>
      <c r="DL346" s="576">
        <f t="shared" si="915"/>
        <v>421</v>
      </c>
      <c r="DM346" s="577">
        <f t="shared" si="915"/>
        <v>496</v>
      </c>
      <c r="DN346" s="576">
        <f t="shared" si="916"/>
        <v>4.2494061757719717</v>
      </c>
      <c r="DO346" s="577">
        <f t="shared" si="916"/>
        <v>4.14616935483871</v>
      </c>
      <c r="DP346" s="576">
        <f t="shared" si="917"/>
        <v>1789</v>
      </c>
      <c r="DQ346" s="577">
        <f t="shared" si="917"/>
        <v>2056.5</v>
      </c>
      <c r="DR346" s="576">
        <f t="shared" si="918"/>
        <v>82.574346793349179</v>
      </c>
      <c r="DS346" s="577">
        <f t="shared" si="918"/>
        <v>77.33729838709678</v>
      </c>
      <c r="DT346" s="576">
        <f t="shared" si="919"/>
        <v>34763.800000000003</v>
      </c>
      <c r="DU346" s="577">
        <f t="shared" si="919"/>
        <v>38359.300000000003</v>
      </c>
      <c r="DV346" s="574">
        <v>84</v>
      </c>
      <c r="DW346" s="575">
        <v>75</v>
      </c>
      <c r="DX346" s="576">
        <f t="shared" si="920"/>
        <v>84</v>
      </c>
      <c r="DY346" s="577">
        <f t="shared" si="920"/>
        <v>75</v>
      </c>
      <c r="DZ346" s="574">
        <v>174</v>
      </c>
      <c r="EA346" s="575">
        <v>213</v>
      </c>
      <c r="EB346" s="576">
        <f t="shared" si="921"/>
        <v>174</v>
      </c>
      <c r="EC346" s="577">
        <f t="shared" si="921"/>
        <v>213</v>
      </c>
      <c r="ED346" s="574"/>
      <c r="EE346" s="575"/>
      <c r="EF346" s="576">
        <f t="shared" si="922"/>
        <v>0</v>
      </c>
      <c r="EG346" s="577">
        <f t="shared" si="922"/>
        <v>0</v>
      </c>
      <c r="EH346" s="576">
        <f t="shared" si="923"/>
        <v>258</v>
      </c>
      <c r="EI346" s="577">
        <f t="shared" si="923"/>
        <v>288</v>
      </c>
      <c r="EJ346" s="576">
        <f t="shared" si="924"/>
        <v>258</v>
      </c>
      <c r="EK346" s="577">
        <f t="shared" si="924"/>
        <v>288</v>
      </c>
      <c r="EL346" s="574">
        <v>2.9</v>
      </c>
      <c r="EM346" s="575">
        <v>3</v>
      </c>
      <c r="EN346" s="576">
        <f t="shared" si="925"/>
        <v>243.6</v>
      </c>
      <c r="EO346" s="577">
        <f t="shared" si="925"/>
        <v>225</v>
      </c>
      <c r="EP346" s="574">
        <v>3.2</v>
      </c>
      <c r="EQ346" s="575">
        <v>3.3</v>
      </c>
      <c r="ER346" s="576">
        <f t="shared" si="926"/>
        <v>556.80000000000007</v>
      </c>
      <c r="ES346" s="577">
        <f t="shared" si="926"/>
        <v>702.9</v>
      </c>
      <c r="ET346" s="574"/>
      <c r="EU346" s="575"/>
      <c r="EV346" s="576">
        <f t="shared" si="927"/>
        <v>0</v>
      </c>
      <c r="EW346" s="577">
        <f t="shared" si="927"/>
        <v>0</v>
      </c>
      <c r="EX346" s="576">
        <f t="shared" si="928"/>
        <v>3.1023255813953492</v>
      </c>
      <c r="EY346" s="577">
        <f t="shared" si="928"/>
        <v>3.2218749999999998</v>
      </c>
      <c r="EZ346" s="576">
        <f t="shared" si="929"/>
        <v>800.40000000000009</v>
      </c>
      <c r="FA346" s="577">
        <f t="shared" si="929"/>
        <v>927.9</v>
      </c>
      <c r="FB346" s="574">
        <v>62.5</v>
      </c>
      <c r="FC346" s="575">
        <v>63.7</v>
      </c>
      <c r="FD346" s="576">
        <f t="shared" si="930"/>
        <v>5250</v>
      </c>
      <c r="FE346" s="577">
        <f t="shared" si="930"/>
        <v>4777.5</v>
      </c>
      <c r="FF346" s="574">
        <v>61.1</v>
      </c>
      <c r="FG346" s="575">
        <v>57.5</v>
      </c>
      <c r="FH346" s="576">
        <f t="shared" si="931"/>
        <v>10631.4</v>
      </c>
      <c r="FI346" s="577">
        <f t="shared" si="931"/>
        <v>12247.5</v>
      </c>
      <c r="FJ346" s="574"/>
      <c r="FK346" s="575"/>
      <c r="FL346" s="576">
        <f t="shared" si="932"/>
        <v>0</v>
      </c>
      <c r="FM346" s="577">
        <f t="shared" si="932"/>
        <v>0</v>
      </c>
      <c r="FN346" s="576">
        <f t="shared" si="933"/>
        <v>61.555813953488368</v>
      </c>
      <c r="FO346" s="577">
        <f t="shared" si="933"/>
        <v>59.114583333333336</v>
      </c>
      <c r="FP346" s="576">
        <f t="shared" si="934"/>
        <v>15881.4</v>
      </c>
      <c r="FQ346" s="577">
        <f t="shared" si="934"/>
        <v>17025</v>
      </c>
      <c r="FR346" s="574">
        <v>279</v>
      </c>
      <c r="FS346" s="575">
        <v>289</v>
      </c>
      <c r="FT346" s="576">
        <f t="shared" si="935"/>
        <v>279</v>
      </c>
      <c r="FU346" s="577">
        <f t="shared" si="935"/>
        <v>289</v>
      </c>
      <c r="FV346" s="574">
        <v>4.3</v>
      </c>
      <c r="FW346" s="575">
        <v>4.4000000000000004</v>
      </c>
      <c r="FX346" s="576">
        <f t="shared" si="936"/>
        <v>1199.7</v>
      </c>
      <c r="FY346" s="577">
        <f t="shared" si="936"/>
        <v>1271.6000000000001</v>
      </c>
      <c r="FZ346" s="574">
        <v>59.5</v>
      </c>
      <c r="GA346" s="575">
        <v>59.8</v>
      </c>
      <c r="GB346" s="576">
        <f t="shared" si="937"/>
        <v>16600.5</v>
      </c>
      <c r="GC346" s="577">
        <f t="shared" si="937"/>
        <v>17282.2</v>
      </c>
      <c r="GD346" s="576">
        <f t="shared" si="938"/>
        <v>285</v>
      </c>
      <c r="GE346" s="577">
        <f t="shared" si="938"/>
        <v>304</v>
      </c>
      <c r="GF346" s="576">
        <f t="shared" si="938"/>
        <v>285</v>
      </c>
      <c r="GG346" s="577">
        <f t="shared" si="938"/>
        <v>304</v>
      </c>
      <c r="GH346" s="576">
        <f t="shared" si="939"/>
        <v>1119.8999999999999</v>
      </c>
      <c r="GI346" s="577">
        <f t="shared" si="939"/>
        <v>1161.5999999999999</v>
      </c>
      <c r="GJ346" s="576">
        <f t="shared" si="940"/>
        <v>22301.200000000001</v>
      </c>
      <c r="GK346" s="577">
        <f t="shared" si="940"/>
        <v>22550</v>
      </c>
      <c r="GL346" s="576">
        <f t="shared" si="941"/>
        <v>394</v>
      </c>
      <c r="GM346" s="577">
        <f t="shared" si="941"/>
        <v>480</v>
      </c>
      <c r="GN346" s="576">
        <f t="shared" si="941"/>
        <v>394</v>
      </c>
      <c r="GO346" s="577">
        <f t="shared" si="941"/>
        <v>480</v>
      </c>
      <c r="GP346" s="576">
        <f t="shared" si="942"/>
        <v>1469.5</v>
      </c>
      <c r="GQ346" s="577">
        <f t="shared" si="942"/>
        <v>1822.8000000000002</v>
      </c>
      <c r="GR346" s="576">
        <f t="shared" si="943"/>
        <v>28344</v>
      </c>
      <c r="GS346" s="577">
        <f t="shared" si="943"/>
        <v>32834.300000000003</v>
      </c>
      <c r="GT346" s="576">
        <f t="shared" si="944"/>
        <v>679</v>
      </c>
      <c r="GU346" s="577">
        <f t="shared" si="944"/>
        <v>784</v>
      </c>
      <c r="GV346" s="576">
        <f t="shared" si="944"/>
        <v>679</v>
      </c>
      <c r="GW346" s="577">
        <f t="shared" si="944"/>
        <v>784</v>
      </c>
      <c r="GX346" s="576">
        <f t="shared" si="945"/>
        <v>2589.3999999999996</v>
      </c>
      <c r="GY346" s="577">
        <f t="shared" si="945"/>
        <v>2984.4</v>
      </c>
      <c r="GZ346" s="576">
        <f t="shared" si="945"/>
        <v>50645.2</v>
      </c>
      <c r="HA346" s="577">
        <f t="shared" si="945"/>
        <v>55384.3</v>
      </c>
      <c r="HB346" s="576">
        <f t="shared" si="946"/>
        <v>0</v>
      </c>
      <c r="HC346" s="577">
        <f t="shared" si="946"/>
        <v>0</v>
      </c>
      <c r="HD346" s="576">
        <f t="shared" si="946"/>
        <v>0</v>
      </c>
      <c r="HE346" s="577">
        <f t="shared" si="946"/>
        <v>0</v>
      </c>
      <c r="HF346" s="576" t="str">
        <f t="shared" si="947"/>
        <v/>
      </c>
      <c r="HG346" s="577" t="str">
        <f t="shared" si="947"/>
        <v/>
      </c>
      <c r="HH346" s="576" t="str">
        <f t="shared" si="948"/>
        <v/>
      </c>
      <c r="HI346" s="577" t="str">
        <f t="shared" si="948"/>
        <v/>
      </c>
      <c r="HJ346" s="576">
        <f t="shared" si="949"/>
        <v>3789.1000000000004</v>
      </c>
      <c r="HK346" s="577">
        <f t="shared" si="949"/>
        <v>4256</v>
      </c>
      <c r="HL346" s="576">
        <f t="shared" si="950"/>
        <v>67245.700000000012</v>
      </c>
      <c r="HM346" s="577">
        <f t="shared" si="950"/>
        <v>72666.5</v>
      </c>
    </row>
    <row r="347" spans="1:221" s="26" customFormat="1" ht="15" customHeight="1">
      <c r="A347" s="594" t="s">
        <v>638</v>
      </c>
      <c r="B347" s="606" t="s">
        <v>1156</v>
      </c>
      <c r="C347" s="99" t="s">
        <v>1149</v>
      </c>
      <c r="D347" s="522">
        <v>226930</v>
      </c>
      <c r="E347" s="529">
        <v>8</v>
      </c>
      <c r="F347" s="574">
        <v>870</v>
      </c>
      <c r="G347" s="575">
        <v>955</v>
      </c>
      <c r="H347" s="574">
        <v>8</v>
      </c>
      <c r="I347" s="575">
        <v>12</v>
      </c>
      <c r="J347" s="576">
        <f t="shared" si="883"/>
        <v>862</v>
      </c>
      <c r="K347" s="577">
        <f t="shared" si="883"/>
        <v>943</v>
      </c>
      <c r="L347" s="574"/>
      <c r="M347" s="575"/>
      <c r="N347" s="576">
        <f t="shared" si="884"/>
        <v>862</v>
      </c>
      <c r="O347" s="577">
        <f t="shared" si="884"/>
        <v>943</v>
      </c>
      <c r="P347" s="576">
        <f t="shared" si="884"/>
        <v>862</v>
      </c>
      <c r="Q347" s="577">
        <f t="shared" si="884"/>
        <v>943</v>
      </c>
      <c r="R347" s="574">
        <v>39</v>
      </c>
      <c r="S347" s="575">
        <v>33</v>
      </c>
      <c r="T347" s="576">
        <f t="shared" si="885"/>
        <v>39</v>
      </c>
      <c r="U347" s="577">
        <f t="shared" si="885"/>
        <v>33</v>
      </c>
      <c r="V347" s="574">
        <v>25</v>
      </c>
      <c r="W347" s="575">
        <v>31</v>
      </c>
      <c r="X347" s="576">
        <f t="shared" si="886"/>
        <v>25</v>
      </c>
      <c r="Y347" s="577">
        <f t="shared" si="886"/>
        <v>31</v>
      </c>
      <c r="Z347" s="574"/>
      <c r="AA347" s="575"/>
      <c r="AB347" s="576">
        <f t="shared" si="887"/>
        <v>0</v>
      </c>
      <c r="AC347" s="577">
        <f t="shared" si="887"/>
        <v>0</v>
      </c>
      <c r="AD347" s="576">
        <f t="shared" si="888"/>
        <v>64</v>
      </c>
      <c r="AE347" s="577">
        <f t="shared" si="888"/>
        <v>64</v>
      </c>
      <c r="AF347" s="576">
        <f t="shared" si="889"/>
        <v>64</v>
      </c>
      <c r="AG347" s="577">
        <f t="shared" si="889"/>
        <v>64</v>
      </c>
      <c r="AH347" s="574">
        <v>3.3</v>
      </c>
      <c r="AI347" s="575">
        <v>3.1</v>
      </c>
      <c r="AJ347" s="576">
        <f t="shared" si="890"/>
        <v>128.69999999999999</v>
      </c>
      <c r="AK347" s="577">
        <f t="shared" si="890"/>
        <v>102.3</v>
      </c>
      <c r="AL347" s="574">
        <v>3.6</v>
      </c>
      <c r="AM347" s="575">
        <v>3.3</v>
      </c>
      <c r="AN347" s="576">
        <f t="shared" si="891"/>
        <v>90</v>
      </c>
      <c r="AO347" s="577">
        <f t="shared" si="891"/>
        <v>102.3</v>
      </c>
      <c r="AP347" s="574"/>
      <c r="AQ347" s="575"/>
      <c r="AR347" s="576">
        <f t="shared" si="892"/>
        <v>0</v>
      </c>
      <c r="AS347" s="577">
        <f t="shared" si="892"/>
        <v>0</v>
      </c>
      <c r="AT347" s="576">
        <f t="shared" si="893"/>
        <v>3.4171874999999998</v>
      </c>
      <c r="AU347" s="577">
        <f t="shared" si="893"/>
        <v>3.1968749999999999</v>
      </c>
      <c r="AV347" s="576">
        <f t="shared" si="894"/>
        <v>218.7</v>
      </c>
      <c r="AW347" s="577">
        <f t="shared" si="894"/>
        <v>204.6</v>
      </c>
      <c r="AX347" s="574">
        <v>60.7</v>
      </c>
      <c r="AY347" s="575">
        <v>58.4</v>
      </c>
      <c r="AZ347" s="576">
        <f t="shared" si="895"/>
        <v>2367.3000000000002</v>
      </c>
      <c r="BA347" s="577">
        <f t="shared" si="895"/>
        <v>1927.2</v>
      </c>
      <c r="BB347" s="574">
        <v>55.9</v>
      </c>
      <c r="BC347" s="575">
        <v>43.2</v>
      </c>
      <c r="BD347" s="576">
        <f t="shared" si="896"/>
        <v>1397.5</v>
      </c>
      <c r="BE347" s="577">
        <f t="shared" si="896"/>
        <v>1339.2</v>
      </c>
      <c r="BF347" s="574"/>
      <c r="BG347" s="575"/>
      <c r="BH347" s="576">
        <f t="shared" si="897"/>
        <v>0</v>
      </c>
      <c r="BI347" s="577">
        <f t="shared" si="897"/>
        <v>0</v>
      </c>
      <c r="BJ347" s="576">
        <f t="shared" si="898"/>
        <v>58.825000000000003</v>
      </c>
      <c r="BK347" s="577">
        <f t="shared" si="898"/>
        <v>51.037500000000001</v>
      </c>
      <c r="BL347" s="576">
        <f t="shared" si="899"/>
        <v>3764.8</v>
      </c>
      <c r="BM347" s="577">
        <f t="shared" si="899"/>
        <v>3266.4</v>
      </c>
      <c r="BN347" s="574">
        <v>153</v>
      </c>
      <c r="BO347" s="575">
        <v>170</v>
      </c>
      <c r="BP347" s="576">
        <f t="shared" si="900"/>
        <v>153</v>
      </c>
      <c r="BQ347" s="577">
        <f t="shared" si="900"/>
        <v>170</v>
      </c>
      <c r="BR347" s="574">
        <v>135</v>
      </c>
      <c r="BS347" s="575">
        <v>120</v>
      </c>
      <c r="BT347" s="576">
        <f t="shared" si="901"/>
        <v>135</v>
      </c>
      <c r="BU347" s="577">
        <f t="shared" si="901"/>
        <v>120</v>
      </c>
      <c r="BV347" s="574"/>
      <c r="BW347" s="575"/>
      <c r="BX347" s="576">
        <f t="shared" si="902"/>
        <v>0</v>
      </c>
      <c r="BY347" s="577">
        <f t="shared" si="902"/>
        <v>0</v>
      </c>
      <c r="BZ347" s="576">
        <f t="shared" si="903"/>
        <v>288</v>
      </c>
      <c r="CA347" s="577">
        <f t="shared" si="903"/>
        <v>290</v>
      </c>
      <c r="CB347" s="576">
        <f t="shared" si="904"/>
        <v>288</v>
      </c>
      <c r="CC347" s="577">
        <f t="shared" si="904"/>
        <v>290</v>
      </c>
      <c r="CD347" s="574">
        <v>4.7</v>
      </c>
      <c r="CE347" s="575">
        <v>4.2</v>
      </c>
      <c r="CF347" s="576">
        <f t="shared" si="905"/>
        <v>719.1</v>
      </c>
      <c r="CG347" s="577">
        <f t="shared" si="905"/>
        <v>714</v>
      </c>
      <c r="CH347" s="574">
        <v>5</v>
      </c>
      <c r="CI347" s="575">
        <v>4.3</v>
      </c>
      <c r="CJ347" s="576">
        <f t="shared" si="906"/>
        <v>675</v>
      </c>
      <c r="CK347" s="577">
        <f t="shared" si="906"/>
        <v>516</v>
      </c>
      <c r="CL347" s="574"/>
      <c r="CM347" s="575"/>
      <c r="CN347" s="576">
        <f t="shared" si="907"/>
        <v>0</v>
      </c>
      <c r="CO347" s="577">
        <f t="shared" si="907"/>
        <v>0</v>
      </c>
      <c r="CP347" s="576">
        <f t="shared" si="908"/>
        <v>4.8406249999999993</v>
      </c>
      <c r="CQ347" s="577">
        <f t="shared" si="908"/>
        <v>4.2413793103448274</v>
      </c>
      <c r="CR347" s="576">
        <f t="shared" si="909"/>
        <v>1394.1</v>
      </c>
      <c r="CS347" s="577">
        <f t="shared" si="909"/>
        <v>1230</v>
      </c>
      <c r="CT347" s="574">
        <v>74</v>
      </c>
      <c r="CU347" s="575">
        <v>69.400000000000006</v>
      </c>
      <c r="CV347" s="576">
        <f t="shared" si="910"/>
        <v>11322</v>
      </c>
      <c r="CW347" s="577">
        <f t="shared" si="910"/>
        <v>11798.000000000002</v>
      </c>
      <c r="CX347" s="574">
        <v>66.7</v>
      </c>
      <c r="CY347" s="575">
        <v>68.5</v>
      </c>
      <c r="CZ347" s="576">
        <f t="shared" si="911"/>
        <v>9004.5</v>
      </c>
      <c r="DA347" s="577">
        <f t="shared" si="911"/>
        <v>8220</v>
      </c>
      <c r="DB347" s="574"/>
      <c r="DC347" s="575"/>
      <c r="DD347" s="576">
        <f t="shared" si="912"/>
        <v>0</v>
      </c>
      <c r="DE347" s="577">
        <f t="shared" si="912"/>
        <v>0</v>
      </c>
      <c r="DF347" s="576">
        <f t="shared" si="913"/>
        <v>70.578125</v>
      </c>
      <c r="DG347" s="577">
        <f t="shared" si="913"/>
        <v>69.027586206896558</v>
      </c>
      <c r="DH347" s="576">
        <f t="shared" si="914"/>
        <v>20326.5</v>
      </c>
      <c r="DI347" s="577">
        <f t="shared" si="914"/>
        <v>20018</v>
      </c>
      <c r="DJ347" s="576">
        <f t="shared" si="915"/>
        <v>352</v>
      </c>
      <c r="DK347" s="577">
        <f t="shared" si="915"/>
        <v>354</v>
      </c>
      <c r="DL347" s="576">
        <f t="shared" si="915"/>
        <v>352</v>
      </c>
      <c r="DM347" s="577">
        <f t="shared" si="915"/>
        <v>354</v>
      </c>
      <c r="DN347" s="576">
        <f t="shared" si="916"/>
        <v>4.581818181818182</v>
      </c>
      <c r="DO347" s="577">
        <f t="shared" si="916"/>
        <v>4.0525423728813559</v>
      </c>
      <c r="DP347" s="576">
        <f t="shared" si="917"/>
        <v>1612.8000000000002</v>
      </c>
      <c r="DQ347" s="577">
        <f t="shared" si="917"/>
        <v>1434.6</v>
      </c>
      <c r="DR347" s="576">
        <f t="shared" si="918"/>
        <v>68.441193181818178</v>
      </c>
      <c r="DS347" s="577">
        <f t="shared" si="918"/>
        <v>65.775141242937863</v>
      </c>
      <c r="DT347" s="576">
        <f t="shared" si="919"/>
        <v>24091.3</v>
      </c>
      <c r="DU347" s="577">
        <f t="shared" si="919"/>
        <v>23284.400000000005</v>
      </c>
      <c r="DV347" s="574">
        <v>37</v>
      </c>
      <c r="DW347" s="575">
        <v>43</v>
      </c>
      <c r="DX347" s="576">
        <f t="shared" si="920"/>
        <v>37</v>
      </c>
      <c r="DY347" s="577">
        <f t="shared" si="920"/>
        <v>43</v>
      </c>
      <c r="DZ347" s="574">
        <v>134</v>
      </c>
      <c r="EA347" s="575">
        <v>153</v>
      </c>
      <c r="EB347" s="576">
        <f t="shared" si="921"/>
        <v>134</v>
      </c>
      <c r="EC347" s="577">
        <f t="shared" si="921"/>
        <v>153</v>
      </c>
      <c r="ED347" s="574"/>
      <c r="EE347" s="575"/>
      <c r="EF347" s="576">
        <f t="shared" si="922"/>
        <v>0</v>
      </c>
      <c r="EG347" s="577">
        <f t="shared" si="922"/>
        <v>0</v>
      </c>
      <c r="EH347" s="576">
        <f t="shared" si="923"/>
        <v>171</v>
      </c>
      <c r="EI347" s="577">
        <f t="shared" si="923"/>
        <v>196</v>
      </c>
      <c r="EJ347" s="576">
        <f t="shared" si="924"/>
        <v>171</v>
      </c>
      <c r="EK347" s="577">
        <f t="shared" si="924"/>
        <v>196</v>
      </c>
      <c r="EL347" s="574">
        <v>3.4</v>
      </c>
      <c r="EM347" s="575">
        <v>2.8</v>
      </c>
      <c r="EN347" s="576">
        <f t="shared" si="925"/>
        <v>125.8</v>
      </c>
      <c r="EO347" s="577">
        <f t="shared" si="925"/>
        <v>120.39999999999999</v>
      </c>
      <c r="EP347" s="574">
        <v>3.6</v>
      </c>
      <c r="EQ347" s="575">
        <v>3.2</v>
      </c>
      <c r="ER347" s="576">
        <f t="shared" si="926"/>
        <v>482.40000000000003</v>
      </c>
      <c r="ES347" s="577">
        <f t="shared" si="926"/>
        <v>489.6</v>
      </c>
      <c r="ET347" s="574"/>
      <c r="EU347" s="575"/>
      <c r="EV347" s="576">
        <f t="shared" si="927"/>
        <v>0</v>
      </c>
      <c r="EW347" s="577">
        <f t="shared" si="927"/>
        <v>0</v>
      </c>
      <c r="EX347" s="576">
        <f t="shared" si="928"/>
        <v>3.5567251461988305</v>
      </c>
      <c r="EY347" s="577">
        <f t="shared" si="928"/>
        <v>3.1122448979591835</v>
      </c>
      <c r="EZ347" s="576">
        <f t="shared" si="929"/>
        <v>608.20000000000005</v>
      </c>
      <c r="FA347" s="577">
        <f t="shared" si="929"/>
        <v>610</v>
      </c>
      <c r="FB347" s="574">
        <v>51.7</v>
      </c>
      <c r="FC347" s="575">
        <v>44.9</v>
      </c>
      <c r="FD347" s="576">
        <f t="shared" si="930"/>
        <v>1912.9</v>
      </c>
      <c r="FE347" s="577">
        <f t="shared" si="930"/>
        <v>1930.7</v>
      </c>
      <c r="FF347" s="574">
        <v>41.9</v>
      </c>
      <c r="FG347" s="575">
        <v>37.700000000000003</v>
      </c>
      <c r="FH347" s="576">
        <f t="shared" si="931"/>
        <v>5614.5999999999995</v>
      </c>
      <c r="FI347" s="577">
        <f t="shared" si="931"/>
        <v>5768.1</v>
      </c>
      <c r="FJ347" s="574"/>
      <c r="FK347" s="575"/>
      <c r="FL347" s="576">
        <f t="shared" si="932"/>
        <v>0</v>
      </c>
      <c r="FM347" s="577">
        <f t="shared" si="932"/>
        <v>0</v>
      </c>
      <c r="FN347" s="576">
        <f t="shared" si="933"/>
        <v>44.020467836257311</v>
      </c>
      <c r="FO347" s="577">
        <f t="shared" si="933"/>
        <v>39.279591836734696</v>
      </c>
      <c r="FP347" s="576">
        <f t="shared" si="934"/>
        <v>7527.5</v>
      </c>
      <c r="FQ347" s="577">
        <f t="shared" si="934"/>
        <v>7698.8</v>
      </c>
      <c r="FR347" s="574">
        <v>339</v>
      </c>
      <c r="FS347" s="575">
        <v>393</v>
      </c>
      <c r="FT347" s="576">
        <f t="shared" si="935"/>
        <v>339</v>
      </c>
      <c r="FU347" s="577">
        <f t="shared" si="935"/>
        <v>393</v>
      </c>
      <c r="FV347" s="574">
        <v>3.3</v>
      </c>
      <c r="FW347" s="575">
        <v>3.1</v>
      </c>
      <c r="FX347" s="576">
        <f t="shared" si="936"/>
        <v>1118.7</v>
      </c>
      <c r="FY347" s="577">
        <f t="shared" si="936"/>
        <v>1218.3</v>
      </c>
      <c r="FZ347" s="574">
        <v>33</v>
      </c>
      <c r="GA347" s="575">
        <v>32.6</v>
      </c>
      <c r="GB347" s="576">
        <f t="shared" si="937"/>
        <v>11187</v>
      </c>
      <c r="GC347" s="577">
        <f t="shared" si="937"/>
        <v>12811.800000000001</v>
      </c>
      <c r="GD347" s="576">
        <f t="shared" si="938"/>
        <v>229</v>
      </c>
      <c r="GE347" s="577">
        <f t="shared" si="938"/>
        <v>246</v>
      </c>
      <c r="GF347" s="576">
        <f t="shared" si="938"/>
        <v>229</v>
      </c>
      <c r="GG347" s="577">
        <f t="shared" si="938"/>
        <v>246</v>
      </c>
      <c r="GH347" s="576">
        <f t="shared" si="939"/>
        <v>973.59999999999991</v>
      </c>
      <c r="GI347" s="577">
        <f t="shared" si="939"/>
        <v>936.69999999999993</v>
      </c>
      <c r="GJ347" s="576">
        <f t="shared" si="940"/>
        <v>15602.199999999999</v>
      </c>
      <c r="GK347" s="577">
        <f t="shared" si="940"/>
        <v>15655.900000000003</v>
      </c>
      <c r="GL347" s="576">
        <f t="shared" si="941"/>
        <v>294</v>
      </c>
      <c r="GM347" s="577">
        <f t="shared" si="941"/>
        <v>304</v>
      </c>
      <c r="GN347" s="576">
        <f t="shared" si="941"/>
        <v>294</v>
      </c>
      <c r="GO347" s="577">
        <f t="shared" si="941"/>
        <v>304</v>
      </c>
      <c r="GP347" s="576">
        <f t="shared" si="942"/>
        <v>1247.4000000000001</v>
      </c>
      <c r="GQ347" s="577">
        <f t="shared" si="942"/>
        <v>1107.9000000000001</v>
      </c>
      <c r="GR347" s="576">
        <f t="shared" si="943"/>
        <v>16016.599999999999</v>
      </c>
      <c r="GS347" s="577">
        <f t="shared" si="943"/>
        <v>15327.300000000001</v>
      </c>
      <c r="GT347" s="576">
        <f t="shared" si="944"/>
        <v>523</v>
      </c>
      <c r="GU347" s="577">
        <f t="shared" si="944"/>
        <v>550</v>
      </c>
      <c r="GV347" s="576">
        <f t="shared" si="944"/>
        <v>523</v>
      </c>
      <c r="GW347" s="577">
        <f t="shared" si="944"/>
        <v>550</v>
      </c>
      <c r="GX347" s="576">
        <f t="shared" si="945"/>
        <v>2221</v>
      </c>
      <c r="GY347" s="577">
        <f t="shared" si="945"/>
        <v>2044.6</v>
      </c>
      <c r="GZ347" s="576">
        <f t="shared" si="945"/>
        <v>31618.799999999996</v>
      </c>
      <c r="HA347" s="577">
        <f t="shared" si="945"/>
        <v>30983.200000000004</v>
      </c>
      <c r="HB347" s="576">
        <f t="shared" si="946"/>
        <v>0</v>
      </c>
      <c r="HC347" s="577">
        <f t="shared" si="946"/>
        <v>0</v>
      </c>
      <c r="HD347" s="576">
        <f t="shared" si="946"/>
        <v>0</v>
      </c>
      <c r="HE347" s="577">
        <f t="shared" si="946"/>
        <v>0</v>
      </c>
      <c r="HF347" s="576" t="str">
        <f t="shared" si="947"/>
        <v/>
      </c>
      <c r="HG347" s="577" t="str">
        <f t="shared" si="947"/>
        <v/>
      </c>
      <c r="HH347" s="576" t="str">
        <f t="shared" si="948"/>
        <v/>
      </c>
      <c r="HI347" s="577" t="str">
        <f t="shared" si="948"/>
        <v/>
      </c>
      <c r="HJ347" s="576">
        <f t="shared" si="949"/>
        <v>3339.7</v>
      </c>
      <c r="HK347" s="577">
        <f t="shared" si="949"/>
        <v>3262.8999999999996</v>
      </c>
      <c r="HL347" s="576">
        <f t="shared" si="950"/>
        <v>42805.8</v>
      </c>
      <c r="HM347" s="577">
        <f t="shared" si="950"/>
        <v>43795.000000000007</v>
      </c>
    </row>
    <row r="348" spans="1:221">
      <c r="A348" s="594" t="s">
        <v>638</v>
      </c>
      <c r="B348" s="11" t="s">
        <v>716</v>
      </c>
      <c r="C348" s="596"/>
      <c r="D348" s="10">
        <v>227225</v>
      </c>
      <c r="E348" s="10">
        <v>9</v>
      </c>
      <c r="F348" s="574">
        <v>352</v>
      </c>
      <c r="G348" s="575">
        <v>421</v>
      </c>
      <c r="H348" s="574">
        <v>6</v>
      </c>
      <c r="I348" s="597">
        <v>10</v>
      </c>
      <c r="J348" s="576">
        <f t="shared" si="883"/>
        <v>346</v>
      </c>
      <c r="K348" s="577">
        <f t="shared" si="883"/>
        <v>411</v>
      </c>
      <c r="L348" s="574"/>
      <c r="M348" s="575"/>
      <c r="N348" s="576">
        <f t="shared" si="884"/>
        <v>346</v>
      </c>
      <c r="O348" s="577">
        <f t="shared" si="884"/>
        <v>411</v>
      </c>
      <c r="P348" s="576">
        <f t="shared" si="884"/>
        <v>346</v>
      </c>
      <c r="Q348" s="577">
        <f t="shared" si="884"/>
        <v>411</v>
      </c>
      <c r="R348" s="574">
        <v>35</v>
      </c>
      <c r="S348" s="597">
        <v>55</v>
      </c>
      <c r="T348" s="576">
        <f t="shared" si="885"/>
        <v>35</v>
      </c>
      <c r="U348" s="577">
        <f t="shared" si="885"/>
        <v>55</v>
      </c>
      <c r="V348" s="574">
        <v>19</v>
      </c>
      <c r="W348" s="575">
        <v>26</v>
      </c>
      <c r="X348" s="576">
        <f t="shared" si="886"/>
        <v>19</v>
      </c>
      <c r="Y348" s="577">
        <f t="shared" si="886"/>
        <v>26</v>
      </c>
      <c r="Z348" s="574"/>
      <c r="AA348" s="575"/>
      <c r="AB348" s="576">
        <f t="shared" si="887"/>
        <v>0</v>
      </c>
      <c r="AC348" s="577">
        <f t="shared" si="887"/>
        <v>0</v>
      </c>
      <c r="AD348" s="576">
        <f t="shared" si="888"/>
        <v>54</v>
      </c>
      <c r="AE348" s="577">
        <f t="shared" si="888"/>
        <v>81</v>
      </c>
      <c r="AF348" s="576">
        <f t="shared" si="889"/>
        <v>54</v>
      </c>
      <c r="AG348" s="577">
        <f t="shared" si="889"/>
        <v>81</v>
      </c>
      <c r="AH348" s="574">
        <v>3.1</v>
      </c>
      <c r="AI348" s="575">
        <v>3.2</v>
      </c>
      <c r="AJ348" s="576">
        <f t="shared" si="890"/>
        <v>108.5</v>
      </c>
      <c r="AK348" s="577">
        <f t="shared" si="890"/>
        <v>176</v>
      </c>
      <c r="AL348" s="574">
        <v>3</v>
      </c>
      <c r="AM348" s="575">
        <v>2.6</v>
      </c>
      <c r="AN348" s="576">
        <f t="shared" si="891"/>
        <v>57</v>
      </c>
      <c r="AO348" s="577">
        <f t="shared" si="891"/>
        <v>67.600000000000009</v>
      </c>
      <c r="AP348" s="574"/>
      <c r="AQ348" s="575"/>
      <c r="AR348" s="576">
        <f t="shared" si="892"/>
        <v>0</v>
      </c>
      <c r="AS348" s="577">
        <f t="shared" si="892"/>
        <v>0</v>
      </c>
      <c r="AT348" s="576">
        <f t="shared" si="893"/>
        <v>3.0648148148148149</v>
      </c>
      <c r="AU348" s="577">
        <f t="shared" si="893"/>
        <v>3.0074074074074075</v>
      </c>
      <c r="AV348" s="576">
        <f t="shared" si="894"/>
        <v>165.5</v>
      </c>
      <c r="AW348" s="577">
        <f t="shared" si="894"/>
        <v>243.60000000000002</v>
      </c>
      <c r="AX348" s="574">
        <v>68.8</v>
      </c>
      <c r="AY348" s="575">
        <v>64.099999999999994</v>
      </c>
      <c r="AZ348" s="576">
        <f t="shared" si="895"/>
        <v>2408</v>
      </c>
      <c r="BA348" s="577">
        <f t="shared" si="895"/>
        <v>3525.4999999999995</v>
      </c>
      <c r="BB348" s="574">
        <v>71.5</v>
      </c>
      <c r="BC348" s="575">
        <v>59.2</v>
      </c>
      <c r="BD348" s="576">
        <f t="shared" si="896"/>
        <v>1358.5</v>
      </c>
      <c r="BE348" s="577">
        <f t="shared" si="896"/>
        <v>1539.2</v>
      </c>
      <c r="BF348" s="574"/>
      <c r="BG348" s="575"/>
      <c r="BH348" s="576">
        <f t="shared" si="897"/>
        <v>0</v>
      </c>
      <c r="BI348" s="577">
        <f t="shared" si="897"/>
        <v>0</v>
      </c>
      <c r="BJ348" s="576">
        <f t="shared" si="898"/>
        <v>69.75</v>
      </c>
      <c r="BK348" s="577">
        <f t="shared" si="898"/>
        <v>62.527160493827161</v>
      </c>
      <c r="BL348" s="576">
        <f t="shared" si="899"/>
        <v>3766.5</v>
      </c>
      <c r="BM348" s="577">
        <f t="shared" si="899"/>
        <v>5064.7</v>
      </c>
      <c r="BN348" s="574">
        <v>88</v>
      </c>
      <c r="BO348" s="575">
        <v>96</v>
      </c>
      <c r="BP348" s="576">
        <f t="shared" si="900"/>
        <v>88</v>
      </c>
      <c r="BQ348" s="577">
        <f t="shared" si="900"/>
        <v>96</v>
      </c>
      <c r="BR348" s="574">
        <v>37</v>
      </c>
      <c r="BS348" s="597">
        <v>57</v>
      </c>
      <c r="BT348" s="576">
        <f t="shared" si="901"/>
        <v>37</v>
      </c>
      <c r="BU348" s="577">
        <f t="shared" si="901"/>
        <v>57</v>
      </c>
      <c r="BV348" s="574"/>
      <c r="BW348" s="575"/>
      <c r="BX348" s="576">
        <f t="shared" si="902"/>
        <v>0</v>
      </c>
      <c r="BY348" s="577">
        <f t="shared" si="902"/>
        <v>0</v>
      </c>
      <c r="BZ348" s="576">
        <f t="shared" si="903"/>
        <v>125</v>
      </c>
      <c r="CA348" s="577">
        <f t="shared" si="903"/>
        <v>153</v>
      </c>
      <c r="CB348" s="576">
        <f t="shared" si="904"/>
        <v>125</v>
      </c>
      <c r="CC348" s="577">
        <f t="shared" si="904"/>
        <v>153</v>
      </c>
      <c r="CD348" s="574">
        <v>4.3</v>
      </c>
      <c r="CE348" s="575">
        <v>4.5</v>
      </c>
      <c r="CF348" s="576">
        <f t="shared" si="905"/>
        <v>378.4</v>
      </c>
      <c r="CG348" s="577">
        <f t="shared" si="905"/>
        <v>432</v>
      </c>
      <c r="CH348" s="574">
        <v>4.5</v>
      </c>
      <c r="CI348" s="575">
        <v>4.0999999999999996</v>
      </c>
      <c r="CJ348" s="576">
        <f t="shared" si="906"/>
        <v>166.5</v>
      </c>
      <c r="CK348" s="577">
        <f t="shared" si="906"/>
        <v>233.7</v>
      </c>
      <c r="CL348" s="574"/>
      <c r="CM348" s="575"/>
      <c r="CN348" s="576">
        <f t="shared" si="907"/>
        <v>0</v>
      </c>
      <c r="CO348" s="577">
        <f t="shared" si="907"/>
        <v>0</v>
      </c>
      <c r="CP348" s="576">
        <f t="shared" si="908"/>
        <v>4.3591999999999995</v>
      </c>
      <c r="CQ348" s="577">
        <f t="shared" si="908"/>
        <v>4.3509803921568633</v>
      </c>
      <c r="CR348" s="576">
        <f t="shared" si="909"/>
        <v>544.9</v>
      </c>
      <c r="CS348" s="577">
        <f t="shared" si="909"/>
        <v>665.7</v>
      </c>
      <c r="CT348" s="574">
        <v>84.1</v>
      </c>
      <c r="CU348" s="575">
        <v>85.5</v>
      </c>
      <c r="CV348" s="576">
        <f t="shared" si="910"/>
        <v>7400.7999999999993</v>
      </c>
      <c r="CW348" s="577">
        <f t="shared" si="910"/>
        <v>8208</v>
      </c>
      <c r="CX348" s="574">
        <v>79.8</v>
      </c>
      <c r="CY348" s="575">
        <v>75.2</v>
      </c>
      <c r="CZ348" s="576">
        <f t="shared" si="911"/>
        <v>2952.6</v>
      </c>
      <c r="DA348" s="577">
        <f t="shared" si="911"/>
        <v>4286.4000000000005</v>
      </c>
      <c r="DB348" s="574"/>
      <c r="DC348" s="575"/>
      <c r="DD348" s="576">
        <f t="shared" si="912"/>
        <v>0</v>
      </c>
      <c r="DE348" s="577">
        <f t="shared" si="912"/>
        <v>0</v>
      </c>
      <c r="DF348" s="576">
        <f t="shared" si="913"/>
        <v>82.827199999999991</v>
      </c>
      <c r="DG348" s="577">
        <f t="shared" si="913"/>
        <v>81.662745098039224</v>
      </c>
      <c r="DH348" s="576">
        <f t="shared" si="914"/>
        <v>10353.4</v>
      </c>
      <c r="DI348" s="577">
        <f t="shared" si="914"/>
        <v>12494.400000000001</v>
      </c>
      <c r="DJ348" s="576">
        <f t="shared" si="915"/>
        <v>179</v>
      </c>
      <c r="DK348" s="577">
        <f t="shared" si="915"/>
        <v>234</v>
      </c>
      <c r="DL348" s="576">
        <f t="shared" si="915"/>
        <v>179</v>
      </c>
      <c r="DM348" s="577">
        <f t="shared" si="915"/>
        <v>234</v>
      </c>
      <c r="DN348" s="576">
        <f t="shared" si="916"/>
        <v>3.9687150837988825</v>
      </c>
      <c r="DO348" s="577">
        <f t="shared" si="916"/>
        <v>3.8858974358974363</v>
      </c>
      <c r="DP348" s="576">
        <f t="shared" si="917"/>
        <v>710.4</v>
      </c>
      <c r="DQ348" s="577">
        <f t="shared" si="917"/>
        <v>909.30000000000007</v>
      </c>
      <c r="DR348" s="576">
        <f t="shared" si="918"/>
        <v>78.882122905027927</v>
      </c>
      <c r="DS348" s="577">
        <f t="shared" si="918"/>
        <v>75.038888888888891</v>
      </c>
      <c r="DT348" s="576">
        <f t="shared" si="919"/>
        <v>14119.9</v>
      </c>
      <c r="DU348" s="577">
        <f t="shared" si="919"/>
        <v>17559.100000000002</v>
      </c>
      <c r="DV348" s="574">
        <v>39</v>
      </c>
      <c r="DW348" s="575">
        <v>39</v>
      </c>
      <c r="DX348" s="576">
        <f t="shared" si="920"/>
        <v>39</v>
      </c>
      <c r="DY348" s="577">
        <f t="shared" si="920"/>
        <v>39</v>
      </c>
      <c r="DZ348" s="574">
        <v>49</v>
      </c>
      <c r="EA348" s="575">
        <v>51</v>
      </c>
      <c r="EB348" s="576">
        <f t="shared" si="921"/>
        <v>49</v>
      </c>
      <c r="EC348" s="577">
        <f t="shared" si="921"/>
        <v>51</v>
      </c>
      <c r="ED348" s="574"/>
      <c r="EE348" s="575"/>
      <c r="EF348" s="576">
        <f t="shared" si="922"/>
        <v>0</v>
      </c>
      <c r="EG348" s="577">
        <f t="shared" si="922"/>
        <v>0</v>
      </c>
      <c r="EH348" s="576">
        <f t="shared" si="923"/>
        <v>88</v>
      </c>
      <c r="EI348" s="577">
        <f t="shared" si="923"/>
        <v>90</v>
      </c>
      <c r="EJ348" s="576">
        <f t="shared" si="924"/>
        <v>88</v>
      </c>
      <c r="EK348" s="577">
        <f t="shared" si="924"/>
        <v>90</v>
      </c>
      <c r="EL348" s="574">
        <v>3.3</v>
      </c>
      <c r="EM348" s="575">
        <v>3.3</v>
      </c>
      <c r="EN348" s="576">
        <f t="shared" si="925"/>
        <v>128.69999999999999</v>
      </c>
      <c r="EO348" s="577">
        <f t="shared" si="925"/>
        <v>128.69999999999999</v>
      </c>
      <c r="EP348" s="574">
        <v>2.7</v>
      </c>
      <c r="EQ348" s="575">
        <v>2.7</v>
      </c>
      <c r="ER348" s="576">
        <f t="shared" si="926"/>
        <v>132.30000000000001</v>
      </c>
      <c r="ES348" s="577">
        <f t="shared" si="926"/>
        <v>137.70000000000002</v>
      </c>
      <c r="ET348" s="574"/>
      <c r="EU348" s="575"/>
      <c r="EV348" s="576">
        <f t="shared" si="927"/>
        <v>0</v>
      </c>
      <c r="EW348" s="577">
        <f t="shared" si="927"/>
        <v>0</v>
      </c>
      <c r="EX348" s="576">
        <f t="shared" si="928"/>
        <v>2.9659090909090908</v>
      </c>
      <c r="EY348" s="577">
        <f t="shared" si="928"/>
        <v>2.96</v>
      </c>
      <c r="EZ348" s="576">
        <f t="shared" si="929"/>
        <v>261</v>
      </c>
      <c r="FA348" s="577">
        <f t="shared" si="929"/>
        <v>266.39999999999998</v>
      </c>
      <c r="FB348" s="574">
        <v>61.3</v>
      </c>
      <c r="FC348" s="575">
        <v>60.2</v>
      </c>
      <c r="FD348" s="576">
        <f t="shared" si="930"/>
        <v>2390.6999999999998</v>
      </c>
      <c r="FE348" s="577">
        <f t="shared" si="930"/>
        <v>2347.8000000000002</v>
      </c>
      <c r="FF348" s="574">
        <v>47.7</v>
      </c>
      <c r="FG348" s="575">
        <v>47.4</v>
      </c>
      <c r="FH348" s="576">
        <f t="shared" si="931"/>
        <v>2337.3000000000002</v>
      </c>
      <c r="FI348" s="577">
        <f t="shared" si="931"/>
        <v>2417.4</v>
      </c>
      <c r="FJ348" s="574"/>
      <c r="FK348" s="575"/>
      <c r="FL348" s="576">
        <f t="shared" si="932"/>
        <v>0</v>
      </c>
      <c r="FM348" s="577">
        <f t="shared" si="932"/>
        <v>0</v>
      </c>
      <c r="FN348" s="576">
        <f t="shared" si="933"/>
        <v>53.727272727272727</v>
      </c>
      <c r="FO348" s="577">
        <f t="shared" si="933"/>
        <v>52.946666666666673</v>
      </c>
      <c r="FP348" s="576">
        <f t="shared" si="934"/>
        <v>4728</v>
      </c>
      <c r="FQ348" s="577">
        <f t="shared" si="934"/>
        <v>4765.2000000000007</v>
      </c>
      <c r="FR348" s="574">
        <v>79</v>
      </c>
      <c r="FS348" s="575">
        <v>87</v>
      </c>
      <c r="FT348" s="576">
        <f t="shared" si="935"/>
        <v>79</v>
      </c>
      <c r="FU348" s="577">
        <f t="shared" si="935"/>
        <v>87</v>
      </c>
      <c r="FV348" s="574">
        <v>3.9</v>
      </c>
      <c r="FW348" s="575">
        <v>4.0999999999999996</v>
      </c>
      <c r="FX348" s="576">
        <f t="shared" si="936"/>
        <v>308.09999999999997</v>
      </c>
      <c r="FY348" s="577">
        <f t="shared" si="936"/>
        <v>356.7</v>
      </c>
      <c r="FZ348" s="574">
        <v>55.8</v>
      </c>
      <c r="GA348" s="575">
        <v>60.2</v>
      </c>
      <c r="GB348" s="576">
        <f t="shared" si="937"/>
        <v>4408.2</v>
      </c>
      <c r="GC348" s="577">
        <f t="shared" si="937"/>
        <v>5237.4000000000005</v>
      </c>
      <c r="GD348" s="576">
        <f t="shared" si="938"/>
        <v>162</v>
      </c>
      <c r="GE348" s="577">
        <f t="shared" si="938"/>
        <v>190</v>
      </c>
      <c r="GF348" s="576">
        <f t="shared" si="938"/>
        <v>162</v>
      </c>
      <c r="GG348" s="577">
        <f t="shared" si="938"/>
        <v>190</v>
      </c>
      <c r="GH348" s="576">
        <f t="shared" si="939"/>
        <v>615.59999999999991</v>
      </c>
      <c r="GI348" s="577">
        <f t="shared" si="939"/>
        <v>736.7</v>
      </c>
      <c r="GJ348" s="576">
        <f t="shared" si="940"/>
        <v>12199.5</v>
      </c>
      <c r="GK348" s="577">
        <f t="shared" si="940"/>
        <v>14081.3</v>
      </c>
      <c r="GL348" s="576">
        <f t="shared" si="941"/>
        <v>105</v>
      </c>
      <c r="GM348" s="577">
        <f t="shared" si="941"/>
        <v>134</v>
      </c>
      <c r="GN348" s="576">
        <f t="shared" si="941"/>
        <v>105</v>
      </c>
      <c r="GO348" s="577">
        <f t="shared" si="941"/>
        <v>134</v>
      </c>
      <c r="GP348" s="576">
        <f t="shared" si="942"/>
        <v>355.8</v>
      </c>
      <c r="GQ348" s="577">
        <f t="shared" si="942"/>
        <v>439</v>
      </c>
      <c r="GR348" s="576">
        <f t="shared" si="943"/>
        <v>6648.4000000000005</v>
      </c>
      <c r="GS348" s="577">
        <f t="shared" si="943"/>
        <v>8243</v>
      </c>
      <c r="GT348" s="576">
        <f t="shared" si="944"/>
        <v>267</v>
      </c>
      <c r="GU348" s="577">
        <f t="shared" si="944"/>
        <v>324</v>
      </c>
      <c r="GV348" s="576">
        <f t="shared" si="944"/>
        <v>267</v>
      </c>
      <c r="GW348" s="577">
        <f t="shared" si="944"/>
        <v>324</v>
      </c>
      <c r="GX348" s="576">
        <f t="shared" si="945"/>
        <v>971.39999999999986</v>
      </c>
      <c r="GY348" s="577">
        <f t="shared" si="945"/>
        <v>1175.7</v>
      </c>
      <c r="GZ348" s="576">
        <f t="shared" si="945"/>
        <v>18847.900000000001</v>
      </c>
      <c r="HA348" s="577">
        <f t="shared" si="945"/>
        <v>22324.3</v>
      </c>
      <c r="HB348" s="576">
        <f t="shared" si="946"/>
        <v>0</v>
      </c>
      <c r="HC348" s="577">
        <f t="shared" si="946"/>
        <v>0</v>
      </c>
      <c r="HD348" s="576">
        <f t="shared" si="946"/>
        <v>0</v>
      </c>
      <c r="HE348" s="577">
        <f t="shared" si="946"/>
        <v>0</v>
      </c>
      <c r="HF348" s="576" t="str">
        <f t="shared" si="947"/>
        <v/>
      </c>
      <c r="HG348" s="577" t="str">
        <f t="shared" si="947"/>
        <v/>
      </c>
      <c r="HH348" s="576" t="str">
        <f t="shared" si="948"/>
        <v/>
      </c>
      <c r="HI348" s="577" t="str">
        <f t="shared" si="948"/>
        <v/>
      </c>
      <c r="HJ348" s="576">
        <f t="shared" si="949"/>
        <v>1279.5</v>
      </c>
      <c r="HK348" s="577">
        <f t="shared" si="949"/>
        <v>1532.4</v>
      </c>
      <c r="HL348" s="576">
        <f t="shared" si="950"/>
        <v>23256.100000000002</v>
      </c>
      <c r="HM348" s="577">
        <f t="shared" si="950"/>
        <v>27561.700000000004</v>
      </c>
    </row>
    <row r="349" spans="1:221">
      <c r="A349" s="603" t="s">
        <v>638</v>
      </c>
      <c r="B349" s="595" t="s">
        <v>717</v>
      </c>
      <c r="C349" s="596"/>
      <c r="D349" s="10">
        <v>227304</v>
      </c>
      <c r="E349" s="10">
        <v>9</v>
      </c>
      <c r="F349" s="574">
        <v>759</v>
      </c>
      <c r="G349" s="575">
        <v>750</v>
      </c>
      <c r="H349" s="574">
        <v>104</v>
      </c>
      <c r="I349" s="575">
        <v>67</v>
      </c>
      <c r="J349" s="576">
        <f t="shared" si="883"/>
        <v>655</v>
      </c>
      <c r="K349" s="577">
        <f t="shared" si="883"/>
        <v>683</v>
      </c>
      <c r="L349" s="574"/>
      <c r="M349" s="575"/>
      <c r="N349" s="576">
        <f t="shared" si="884"/>
        <v>655</v>
      </c>
      <c r="O349" s="577">
        <f t="shared" si="884"/>
        <v>683</v>
      </c>
      <c r="P349" s="576">
        <f t="shared" si="884"/>
        <v>655</v>
      </c>
      <c r="Q349" s="577">
        <f t="shared" si="884"/>
        <v>683</v>
      </c>
      <c r="R349" s="574">
        <v>41</v>
      </c>
      <c r="S349" s="575">
        <v>50</v>
      </c>
      <c r="T349" s="576">
        <f t="shared" si="885"/>
        <v>41</v>
      </c>
      <c r="U349" s="577">
        <f t="shared" si="885"/>
        <v>50</v>
      </c>
      <c r="V349" s="574">
        <v>52</v>
      </c>
      <c r="W349" s="575">
        <v>42</v>
      </c>
      <c r="X349" s="576">
        <f t="shared" si="886"/>
        <v>52</v>
      </c>
      <c r="Y349" s="577">
        <f t="shared" si="886"/>
        <v>42</v>
      </c>
      <c r="Z349" s="574"/>
      <c r="AA349" s="575"/>
      <c r="AB349" s="576">
        <f t="shared" si="887"/>
        <v>0</v>
      </c>
      <c r="AC349" s="577">
        <f t="shared" si="887"/>
        <v>0</v>
      </c>
      <c r="AD349" s="576">
        <f t="shared" si="888"/>
        <v>93</v>
      </c>
      <c r="AE349" s="577">
        <f t="shared" si="888"/>
        <v>92</v>
      </c>
      <c r="AF349" s="576">
        <f t="shared" si="889"/>
        <v>93</v>
      </c>
      <c r="AG349" s="577">
        <f t="shared" si="889"/>
        <v>92</v>
      </c>
      <c r="AH349" s="574">
        <v>3.6</v>
      </c>
      <c r="AI349" s="575">
        <v>3.2</v>
      </c>
      <c r="AJ349" s="576">
        <f t="shared" si="890"/>
        <v>147.6</v>
      </c>
      <c r="AK349" s="577">
        <f t="shared" si="890"/>
        <v>160</v>
      </c>
      <c r="AL349" s="574">
        <v>4</v>
      </c>
      <c r="AM349" s="575">
        <v>3.9</v>
      </c>
      <c r="AN349" s="576">
        <f t="shared" si="891"/>
        <v>208</v>
      </c>
      <c r="AO349" s="577">
        <f t="shared" si="891"/>
        <v>163.79999999999998</v>
      </c>
      <c r="AP349" s="574"/>
      <c r="AQ349" s="575"/>
      <c r="AR349" s="576">
        <f t="shared" si="892"/>
        <v>0</v>
      </c>
      <c r="AS349" s="577">
        <f t="shared" si="892"/>
        <v>0</v>
      </c>
      <c r="AT349" s="576">
        <f t="shared" si="893"/>
        <v>3.8236559139784947</v>
      </c>
      <c r="AU349" s="577">
        <f t="shared" si="893"/>
        <v>3.5195652173913037</v>
      </c>
      <c r="AV349" s="576">
        <f t="shared" si="894"/>
        <v>355.6</v>
      </c>
      <c r="AW349" s="577">
        <f t="shared" si="894"/>
        <v>323.79999999999995</v>
      </c>
      <c r="AX349" s="574">
        <v>77.400000000000006</v>
      </c>
      <c r="AY349" s="575">
        <v>63.1</v>
      </c>
      <c r="AZ349" s="576">
        <f t="shared" si="895"/>
        <v>3173.4</v>
      </c>
      <c r="BA349" s="577">
        <f t="shared" si="895"/>
        <v>3155</v>
      </c>
      <c r="BB349" s="574">
        <v>73.099999999999994</v>
      </c>
      <c r="BC349" s="575">
        <v>72.099999999999994</v>
      </c>
      <c r="BD349" s="576">
        <f t="shared" si="896"/>
        <v>3801.2</v>
      </c>
      <c r="BE349" s="577">
        <f t="shared" si="896"/>
        <v>3028.2</v>
      </c>
      <c r="BF349" s="574"/>
      <c r="BG349" s="575"/>
      <c r="BH349" s="576">
        <f t="shared" si="897"/>
        <v>0</v>
      </c>
      <c r="BI349" s="577">
        <f t="shared" si="897"/>
        <v>0</v>
      </c>
      <c r="BJ349" s="576">
        <f t="shared" si="898"/>
        <v>74.995698924731187</v>
      </c>
      <c r="BK349" s="577">
        <f t="shared" si="898"/>
        <v>67.208695652173915</v>
      </c>
      <c r="BL349" s="576">
        <f t="shared" si="899"/>
        <v>6974.6</v>
      </c>
      <c r="BM349" s="577">
        <f t="shared" si="899"/>
        <v>6183.2</v>
      </c>
      <c r="BN349" s="574">
        <v>99</v>
      </c>
      <c r="BO349" s="575">
        <v>134</v>
      </c>
      <c r="BP349" s="576">
        <f t="shared" si="900"/>
        <v>99</v>
      </c>
      <c r="BQ349" s="577">
        <f t="shared" si="900"/>
        <v>134</v>
      </c>
      <c r="BR349" s="574">
        <v>147</v>
      </c>
      <c r="BS349" s="575">
        <v>156</v>
      </c>
      <c r="BT349" s="576">
        <f t="shared" si="901"/>
        <v>147</v>
      </c>
      <c r="BU349" s="577">
        <f t="shared" si="901"/>
        <v>156</v>
      </c>
      <c r="BV349" s="574"/>
      <c r="BW349" s="575"/>
      <c r="BX349" s="576">
        <f t="shared" si="902"/>
        <v>0</v>
      </c>
      <c r="BY349" s="577">
        <f t="shared" si="902"/>
        <v>0</v>
      </c>
      <c r="BZ349" s="576">
        <f t="shared" si="903"/>
        <v>246</v>
      </c>
      <c r="CA349" s="577">
        <f t="shared" si="903"/>
        <v>290</v>
      </c>
      <c r="CB349" s="576">
        <f t="shared" si="904"/>
        <v>246</v>
      </c>
      <c r="CC349" s="577">
        <f t="shared" si="904"/>
        <v>290</v>
      </c>
      <c r="CD349" s="574">
        <v>5</v>
      </c>
      <c r="CE349" s="575">
        <v>4.0999999999999996</v>
      </c>
      <c r="CF349" s="576">
        <f t="shared" si="905"/>
        <v>495</v>
      </c>
      <c r="CG349" s="577">
        <f t="shared" si="905"/>
        <v>549.4</v>
      </c>
      <c r="CH349" s="574">
        <v>3.9</v>
      </c>
      <c r="CI349" s="575">
        <v>4.4000000000000004</v>
      </c>
      <c r="CJ349" s="576">
        <f t="shared" si="906"/>
        <v>573.29999999999995</v>
      </c>
      <c r="CK349" s="577">
        <f t="shared" si="906"/>
        <v>686.40000000000009</v>
      </c>
      <c r="CL349" s="574"/>
      <c r="CM349" s="575"/>
      <c r="CN349" s="576">
        <f t="shared" si="907"/>
        <v>0</v>
      </c>
      <c r="CO349" s="577">
        <f t="shared" si="907"/>
        <v>0</v>
      </c>
      <c r="CP349" s="576">
        <f t="shared" si="908"/>
        <v>4.3426829268292684</v>
      </c>
      <c r="CQ349" s="577">
        <f t="shared" si="908"/>
        <v>4.2613793103448279</v>
      </c>
      <c r="CR349" s="576">
        <f t="shared" si="909"/>
        <v>1068.3</v>
      </c>
      <c r="CS349" s="577">
        <f t="shared" si="909"/>
        <v>1235.8000000000002</v>
      </c>
      <c r="CT349" s="574">
        <v>88.7</v>
      </c>
      <c r="CU349" s="575">
        <v>80.7</v>
      </c>
      <c r="CV349" s="576">
        <f t="shared" si="910"/>
        <v>8781.3000000000011</v>
      </c>
      <c r="CW349" s="577">
        <f t="shared" si="910"/>
        <v>10813.800000000001</v>
      </c>
      <c r="CX349" s="574">
        <v>74.3</v>
      </c>
      <c r="CY349" s="575">
        <v>78.7</v>
      </c>
      <c r="CZ349" s="576">
        <f t="shared" si="911"/>
        <v>10922.1</v>
      </c>
      <c r="DA349" s="577">
        <f t="shared" si="911"/>
        <v>12277.2</v>
      </c>
      <c r="DB349" s="574"/>
      <c r="DC349" s="575"/>
      <c r="DD349" s="576">
        <f t="shared" si="912"/>
        <v>0</v>
      </c>
      <c r="DE349" s="577">
        <f t="shared" si="912"/>
        <v>0</v>
      </c>
      <c r="DF349" s="576">
        <f t="shared" si="913"/>
        <v>80.095121951219525</v>
      </c>
      <c r="DG349" s="577">
        <f t="shared" si="913"/>
        <v>79.624137931034483</v>
      </c>
      <c r="DH349" s="576">
        <f t="shared" si="914"/>
        <v>19703.400000000001</v>
      </c>
      <c r="DI349" s="577">
        <f t="shared" si="914"/>
        <v>23091</v>
      </c>
      <c r="DJ349" s="576">
        <f t="shared" si="915"/>
        <v>339</v>
      </c>
      <c r="DK349" s="577">
        <f t="shared" si="915"/>
        <v>382</v>
      </c>
      <c r="DL349" s="576">
        <f t="shared" si="915"/>
        <v>339</v>
      </c>
      <c r="DM349" s="577">
        <f t="shared" si="915"/>
        <v>382</v>
      </c>
      <c r="DN349" s="576">
        <f t="shared" si="916"/>
        <v>4.2002949852507374</v>
      </c>
      <c r="DO349" s="577">
        <f t="shared" si="916"/>
        <v>4.0827225130890055</v>
      </c>
      <c r="DP349" s="576">
        <f t="shared" si="917"/>
        <v>1423.9</v>
      </c>
      <c r="DQ349" s="577">
        <f t="shared" si="917"/>
        <v>1559.6000000000001</v>
      </c>
      <c r="DR349" s="576">
        <f t="shared" si="918"/>
        <v>78.69616519174042</v>
      </c>
      <c r="DS349" s="577">
        <f t="shared" si="918"/>
        <v>76.634031413612561</v>
      </c>
      <c r="DT349" s="576">
        <f t="shared" si="919"/>
        <v>26678.000000000004</v>
      </c>
      <c r="DU349" s="577">
        <f t="shared" si="919"/>
        <v>29274.199999999997</v>
      </c>
      <c r="DV349" s="574">
        <v>49</v>
      </c>
      <c r="DW349" s="575">
        <v>45</v>
      </c>
      <c r="DX349" s="576">
        <f t="shared" si="920"/>
        <v>49</v>
      </c>
      <c r="DY349" s="577">
        <f t="shared" si="920"/>
        <v>45</v>
      </c>
      <c r="DZ349" s="574">
        <v>143</v>
      </c>
      <c r="EA349" s="575">
        <v>129</v>
      </c>
      <c r="EB349" s="576">
        <f t="shared" si="921"/>
        <v>143</v>
      </c>
      <c r="EC349" s="577">
        <f t="shared" si="921"/>
        <v>129</v>
      </c>
      <c r="ED349" s="574"/>
      <c r="EE349" s="575"/>
      <c r="EF349" s="576">
        <f t="shared" si="922"/>
        <v>0</v>
      </c>
      <c r="EG349" s="577">
        <f t="shared" si="922"/>
        <v>0</v>
      </c>
      <c r="EH349" s="576">
        <f t="shared" si="923"/>
        <v>192</v>
      </c>
      <c r="EI349" s="577">
        <f t="shared" si="923"/>
        <v>174</v>
      </c>
      <c r="EJ349" s="576">
        <f t="shared" si="924"/>
        <v>192</v>
      </c>
      <c r="EK349" s="577">
        <f t="shared" si="924"/>
        <v>174</v>
      </c>
      <c r="EL349" s="574">
        <v>3.6</v>
      </c>
      <c r="EM349" s="575">
        <v>3.3</v>
      </c>
      <c r="EN349" s="576">
        <f t="shared" si="925"/>
        <v>176.4</v>
      </c>
      <c r="EO349" s="577">
        <f t="shared" si="925"/>
        <v>148.5</v>
      </c>
      <c r="EP349" s="574">
        <v>3.3</v>
      </c>
      <c r="EQ349" s="575">
        <v>3.3</v>
      </c>
      <c r="ER349" s="576">
        <f t="shared" si="926"/>
        <v>471.9</v>
      </c>
      <c r="ES349" s="577">
        <f t="shared" si="926"/>
        <v>425.7</v>
      </c>
      <c r="ET349" s="574"/>
      <c r="EU349" s="575"/>
      <c r="EV349" s="576">
        <f t="shared" si="927"/>
        <v>0</v>
      </c>
      <c r="EW349" s="577">
        <f t="shared" si="927"/>
        <v>0</v>
      </c>
      <c r="EX349" s="576">
        <f t="shared" si="928"/>
        <v>3.3765624999999999</v>
      </c>
      <c r="EY349" s="577">
        <f t="shared" si="928"/>
        <v>3.3000000000000003</v>
      </c>
      <c r="EZ349" s="576">
        <f t="shared" si="929"/>
        <v>648.29999999999995</v>
      </c>
      <c r="FA349" s="577">
        <f t="shared" si="929"/>
        <v>574.20000000000005</v>
      </c>
      <c r="FB349" s="574">
        <v>60.6</v>
      </c>
      <c r="FC349" s="575">
        <v>60.8</v>
      </c>
      <c r="FD349" s="576">
        <f t="shared" si="930"/>
        <v>2969.4</v>
      </c>
      <c r="FE349" s="577">
        <f t="shared" si="930"/>
        <v>2736</v>
      </c>
      <c r="FF349" s="574">
        <v>52.8</v>
      </c>
      <c r="FG349" s="575">
        <v>50.5</v>
      </c>
      <c r="FH349" s="576">
        <f t="shared" si="931"/>
        <v>7550.4</v>
      </c>
      <c r="FI349" s="577">
        <f t="shared" si="931"/>
        <v>6514.5</v>
      </c>
      <c r="FJ349" s="574"/>
      <c r="FK349" s="575"/>
      <c r="FL349" s="576">
        <f t="shared" si="932"/>
        <v>0</v>
      </c>
      <c r="FM349" s="577">
        <f t="shared" si="932"/>
        <v>0</v>
      </c>
      <c r="FN349" s="576">
        <f t="shared" si="933"/>
        <v>54.790624999999999</v>
      </c>
      <c r="FO349" s="577">
        <f t="shared" si="933"/>
        <v>53.163793103448278</v>
      </c>
      <c r="FP349" s="576">
        <f t="shared" si="934"/>
        <v>10519.8</v>
      </c>
      <c r="FQ349" s="577">
        <f t="shared" si="934"/>
        <v>9250.5</v>
      </c>
      <c r="FR349" s="574">
        <v>124</v>
      </c>
      <c r="FS349" s="575">
        <v>127</v>
      </c>
      <c r="FT349" s="576">
        <f t="shared" si="935"/>
        <v>124</v>
      </c>
      <c r="FU349" s="577">
        <f t="shared" si="935"/>
        <v>127</v>
      </c>
      <c r="FV349" s="574">
        <v>4.7</v>
      </c>
      <c r="FW349" s="575">
        <v>3.9</v>
      </c>
      <c r="FX349" s="576">
        <f t="shared" si="936"/>
        <v>582.80000000000007</v>
      </c>
      <c r="FY349" s="577">
        <f t="shared" si="936"/>
        <v>495.3</v>
      </c>
      <c r="FZ349" s="574">
        <v>47.8</v>
      </c>
      <c r="GA349" s="575">
        <v>43.8</v>
      </c>
      <c r="GB349" s="576">
        <f t="shared" si="937"/>
        <v>5927.2</v>
      </c>
      <c r="GC349" s="577">
        <f t="shared" si="937"/>
        <v>5562.5999999999995</v>
      </c>
      <c r="GD349" s="576">
        <f t="shared" si="938"/>
        <v>189</v>
      </c>
      <c r="GE349" s="577">
        <f t="shared" si="938"/>
        <v>229</v>
      </c>
      <c r="GF349" s="576">
        <f t="shared" si="938"/>
        <v>189</v>
      </c>
      <c r="GG349" s="577">
        <f t="shared" si="938"/>
        <v>229</v>
      </c>
      <c r="GH349" s="576">
        <f t="shared" si="939"/>
        <v>819</v>
      </c>
      <c r="GI349" s="577">
        <f t="shared" si="939"/>
        <v>857.9</v>
      </c>
      <c r="GJ349" s="576">
        <f t="shared" si="940"/>
        <v>14924.1</v>
      </c>
      <c r="GK349" s="577">
        <f t="shared" si="940"/>
        <v>16704.800000000003</v>
      </c>
      <c r="GL349" s="576">
        <f t="shared" si="941"/>
        <v>342</v>
      </c>
      <c r="GM349" s="577">
        <f t="shared" si="941"/>
        <v>327</v>
      </c>
      <c r="GN349" s="576">
        <f t="shared" si="941"/>
        <v>342</v>
      </c>
      <c r="GO349" s="577">
        <f t="shared" si="941"/>
        <v>327</v>
      </c>
      <c r="GP349" s="576">
        <f t="shared" si="942"/>
        <v>1253.1999999999998</v>
      </c>
      <c r="GQ349" s="577">
        <f t="shared" si="942"/>
        <v>1275.9000000000001</v>
      </c>
      <c r="GR349" s="576">
        <f t="shared" si="943"/>
        <v>22273.699999999997</v>
      </c>
      <c r="GS349" s="577">
        <f t="shared" si="943"/>
        <v>21819.9</v>
      </c>
      <c r="GT349" s="576">
        <f t="shared" si="944"/>
        <v>531</v>
      </c>
      <c r="GU349" s="577">
        <f t="shared" si="944"/>
        <v>556</v>
      </c>
      <c r="GV349" s="576">
        <f t="shared" si="944"/>
        <v>531</v>
      </c>
      <c r="GW349" s="577">
        <f t="shared" si="944"/>
        <v>556</v>
      </c>
      <c r="GX349" s="576">
        <f t="shared" si="945"/>
        <v>2072.1999999999998</v>
      </c>
      <c r="GY349" s="577">
        <f t="shared" si="945"/>
        <v>2133.8000000000002</v>
      </c>
      <c r="GZ349" s="576">
        <f t="shared" si="945"/>
        <v>37197.799999999996</v>
      </c>
      <c r="HA349" s="577">
        <f t="shared" si="945"/>
        <v>38524.700000000004</v>
      </c>
      <c r="HB349" s="576">
        <f t="shared" si="946"/>
        <v>0</v>
      </c>
      <c r="HC349" s="577">
        <f t="shared" si="946"/>
        <v>0</v>
      </c>
      <c r="HD349" s="576">
        <f t="shared" si="946"/>
        <v>0</v>
      </c>
      <c r="HE349" s="577">
        <f t="shared" si="946"/>
        <v>0</v>
      </c>
      <c r="HF349" s="576" t="str">
        <f t="shared" si="947"/>
        <v/>
      </c>
      <c r="HG349" s="577" t="str">
        <f t="shared" si="947"/>
        <v/>
      </c>
      <c r="HH349" s="576" t="str">
        <f t="shared" si="948"/>
        <v/>
      </c>
      <c r="HI349" s="577" t="str">
        <f t="shared" si="948"/>
        <v/>
      </c>
      <c r="HJ349" s="576">
        <f t="shared" si="949"/>
        <v>2655</v>
      </c>
      <c r="HK349" s="577">
        <f t="shared" si="949"/>
        <v>2629.1000000000004</v>
      </c>
      <c r="HL349" s="576">
        <f t="shared" si="950"/>
        <v>43125</v>
      </c>
      <c r="HM349" s="577">
        <f t="shared" si="950"/>
        <v>44087.299999999996</v>
      </c>
    </row>
    <row r="350" spans="1:221">
      <c r="A350" s="603" t="s">
        <v>638</v>
      </c>
      <c r="B350" s="595" t="s">
        <v>718</v>
      </c>
      <c r="C350" s="596"/>
      <c r="D350" s="10">
        <v>227401</v>
      </c>
      <c r="E350" s="10">
        <v>9</v>
      </c>
      <c r="F350" s="574">
        <v>539</v>
      </c>
      <c r="G350" s="575">
        <v>520</v>
      </c>
      <c r="H350" s="574">
        <v>6</v>
      </c>
      <c r="I350" s="575">
        <v>3</v>
      </c>
      <c r="J350" s="576">
        <f t="shared" si="883"/>
        <v>533</v>
      </c>
      <c r="K350" s="577">
        <f t="shared" si="883"/>
        <v>517</v>
      </c>
      <c r="L350" s="574"/>
      <c r="M350" s="575"/>
      <c r="N350" s="576">
        <f t="shared" si="884"/>
        <v>533</v>
      </c>
      <c r="O350" s="577">
        <f t="shared" si="884"/>
        <v>517</v>
      </c>
      <c r="P350" s="576">
        <f t="shared" si="884"/>
        <v>533</v>
      </c>
      <c r="Q350" s="577">
        <f t="shared" si="884"/>
        <v>517</v>
      </c>
      <c r="R350" s="574">
        <v>71</v>
      </c>
      <c r="S350" s="575">
        <v>48</v>
      </c>
      <c r="T350" s="576">
        <f t="shared" si="885"/>
        <v>71</v>
      </c>
      <c r="U350" s="577">
        <f t="shared" si="885"/>
        <v>48</v>
      </c>
      <c r="V350" s="574">
        <v>88</v>
      </c>
      <c r="W350" s="575">
        <v>88</v>
      </c>
      <c r="X350" s="576">
        <f t="shared" si="886"/>
        <v>88</v>
      </c>
      <c r="Y350" s="577">
        <f t="shared" si="886"/>
        <v>88</v>
      </c>
      <c r="Z350" s="574"/>
      <c r="AA350" s="575"/>
      <c r="AB350" s="576">
        <f t="shared" si="887"/>
        <v>0</v>
      </c>
      <c r="AC350" s="577">
        <f t="shared" si="887"/>
        <v>0</v>
      </c>
      <c r="AD350" s="576">
        <f t="shared" si="888"/>
        <v>159</v>
      </c>
      <c r="AE350" s="577">
        <f t="shared" si="888"/>
        <v>136</v>
      </c>
      <c r="AF350" s="576">
        <f t="shared" si="889"/>
        <v>159</v>
      </c>
      <c r="AG350" s="577">
        <f t="shared" si="889"/>
        <v>136</v>
      </c>
      <c r="AH350" s="574">
        <v>3.3</v>
      </c>
      <c r="AI350" s="575">
        <v>2.8</v>
      </c>
      <c r="AJ350" s="576">
        <f t="shared" si="890"/>
        <v>234.29999999999998</v>
      </c>
      <c r="AK350" s="577">
        <f t="shared" si="890"/>
        <v>134.39999999999998</v>
      </c>
      <c r="AL350" s="574">
        <v>2.2999999999999998</v>
      </c>
      <c r="AM350" s="575">
        <v>2.5</v>
      </c>
      <c r="AN350" s="576">
        <f t="shared" si="891"/>
        <v>202.39999999999998</v>
      </c>
      <c r="AO350" s="577">
        <f t="shared" si="891"/>
        <v>220</v>
      </c>
      <c r="AP350" s="574"/>
      <c r="AQ350" s="575"/>
      <c r="AR350" s="576">
        <f t="shared" si="892"/>
        <v>0</v>
      </c>
      <c r="AS350" s="577">
        <f t="shared" si="892"/>
        <v>0</v>
      </c>
      <c r="AT350" s="576">
        <f t="shared" si="893"/>
        <v>2.7465408805031442</v>
      </c>
      <c r="AU350" s="577">
        <f t="shared" si="893"/>
        <v>2.6058823529411761</v>
      </c>
      <c r="AV350" s="576">
        <f t="shared" si="894"/>
        <v>436.69999999999993</v>
      </c>
      <c r="AW350" s="577">
        <f t="shared" si="894"/>
        <v>354.4</v>
      </c>
      <c r="AX350" s="574">
        <v>64.3</v>
      </c>
      <c r="AY350" s="575">
        <v>55.5</v>
      </c>
      <c r="AZ350" s="576">
        <f t="shared" si="895"/>
        <v>4565.3</v>
      </c>
      <c r="BA350" s="577">
        <f t="shared" si="895"/>
        <v>2664</v>
      </c>
      <c r="BB350" s="574">
        <v>46.7</v>
      </c>
      <c r="BC350" s="575">
        <v>47.5</v>
      </c>
      <c r="BD350" s="576">
        <f t="shared" si="896"/>
        <v>4109.6000000000004</v>
      </c>
      <c r="BE350" s="577">
        <f t="shared" si="896"/>
        <v>4180</v>
      </c>
      <c r="BF350" s="574"/>
      <c r="BG350" s="575"/>
      <c r="BH350" s="576">
        <f t="shared" si="897"/>
        <v>0</v>
      </c>
      <c r="BI350" s="577">
        <f t="shared" si="897"/>
        <v>0</v>
      </c>
      <c r="BJ350" s="576">
        <f t="shared" si="898"/>
        <v>54.559119496855352</v>
      </c>
      <c r="BK350" s="577">
        <f t="shared" si="898"/>
        <v>50.323529411764703</v>
      </c>
      <c r="BL350" s="576">
        <f t="shared" si="899"/>
        <v>8674.9000000000015</v>
      </c>
      <c r="BM350" s="577">
        <f t="shared" si="899"/>
        <v>6844</v>
      </c>
      <c r="BN350" s="574">
        <v>124</v>
      </c>
      <c r="BO350" s="575">
        <v>128</v>
      </c>
      <c r="BP350" s="576">
        <f t="shared" si="900"/>
        <v>124</v>
      </c>
      <c r="BQ350" s="577">
        <f t="shared" si="900"/>
        <v>128</v>
      </c>
      <c r="BR350" s="574">
        <v>44</v>
      </c>
      <c r="BS350" s="575">
        <v>50</v>
      </c>
      <c r="BT350" s="576">
        <f t="shared" si="901"/>
        <v>44</v>
      </c>
      <c r="BU350" s="577">
        <f t="shared" si="901"/>
        <v>50</v>
      </c>
      <c r="BV350" s="574"/>
      <c r="BW350" s="575"/>
      <c r="BX350" s="576">
        <f t="shared" si="902"/>
        <v>0</v>
      </c>
      <c r="BY350" s="577">
        <f t="shared" si="902"/>
        <v>0</v>
      </c>
      <c r="BZ350" s="576">
        <f t="shared" si="903"/>
        <v>168</v>
      </c>
      <c r="CA350" s="577">
        <f t="shared" si="903"/>
        <v>178</v>
      </c>
      <c r="CB350" s="576">
        <f t="shared" si="904"/>
        <v>168</v>
      </c>
      <c r="CC350" s="577">
        <f t="shared" si="904"/>
        <v>178</v>
      </c>
      <c r="CD350" s="574">
        <v>4</v>
      </c>
      <c r="CE350" s="575">
        <v>4</v>
      </c>
      <c r="CF350" s="576">
        <f t="shared" si="905"/>
        <v>496</v>
      </c>
      <c r="CG350" s="577">
        <f t="shared" si="905"/>
        <v>512</v>
      </c>
      <c r="CH350" s="574">
        <v>4.7</v>
      </c>
      <c r="CI350" s="575">
        <v>4.0999999999999996</v>
      </c>
      <c r="CJ350" s="576">
        <f t="shared" si="906"/>
        <v>206.8</v>
      </c>
      <c r="CK350" s="577">
        <f t="shared" si="906"/>
        <v>204.99999999999997</v>
      </c>
      <c r="CL350" s="574"/>
      <c r="CM350" s="575"/>
      <c r="CN350" s="576">
        <f t="shared" si="907"/>
        <v>0</v>
      </c>
      <c r="CO350" s="577">
        <f t="shared" si="907"/>
        <v>0</v>
      </c>
      <c r="CP350" s="576">
        <f t="shared" si="908"/>
        <v>4.1833333333333327</v>
      </c>
      <c r="CQ350" s="577">
        <f t="shared" si="908"/>
        <v>4.0280898876404496</v>
      </c>
      <c r="CR350" s="576">
        <f t="shared" si="909"/>
        <v>702.79999999999984</v>
      </c>
      <c r="CS350" s="577">
        <f t="shared" si="909"/>
        <v>717</v>
      </c>
      <c r="CT350" s="574">
        <v>75.3</v>
      </c>
      <c r="CU350" s="575">
        <v>76.099999999999994</v>
      </c>
      <c r="CV350" s="576">
        <f t="shared" si="910"/>
        <v>9337.1999999999989</v>
      </c>
      <c r="CW350" s="577">
        <f t="shared" si="910"/>
        <v>9740.7999999999993</v>
      </c>
      <c r="CX350" s="574">
        <v>79.400000000000006</v>
      </c>
      <c r="CY350" s="575">
        <v>73.2</v>
      </c>
      <c r="CZ350" s="576">
        <f t="shared" si="911"/>
        <v>3493.6000000000004</v>
      </c>
      <c r="DA350" s="577">
        <f t="shared" si="911"/>
        <v>3660</v>
      </c>
      <c r="DB350" s="574"/>
      <c r="DC350" s="575"/>
      <c r="DD350" s="576">
        <f t="shared" si="912"/>
        <v>0</v>
      </c>
      <c r="DE350" s="577">
        <f t="shared" si="912"/>
        <v>0</v>
      </c>
      <c r="DF350" s="576">
        <f t="shared" si="913"/>
        <v>76.373809523809513</v>
      </c>
      <c r="DG350" s="577">
        <f t="shared" si="913"/>
        <v>75.285393258426964</v>
      </c>
      <c r="DH350" s="576">
        <f t="shared" si="914"/>
        <v>12830.799999999997</v>
      </c>
      <c r="DI350" s="577">
        <f t="shared" si="914"/>
        <v>13400.8</v>
      </c>
      <c r="DJ350" s="576">
        <f t="shared" si="915"/>
        <v>327</v>
      </c>
      <c r="DK350" s="577">
        <f t="shared" si="915"/>
        <v>314</v>
      </c>
      <c r="DL350" s="576">
        <f t="shared" si="915"/>
        <v>327</v>
      </c>
      <c r="DM350" s="577">
        <f t="shared" si="915"/>
        <v>314</v>
      </c>
      <c r="DN350" s="576">
        <f t="shared" si="916"/>
        <v>3.4847094801223233</v>
      </c>
      <c r="DO350" s="577">
        <f t="shared" si="916"/>
        <v>3.4121019108280257</v>
      </c>
      <c r="DP350" s="576">
        <f t="shared" si="917"/>
        <v>1139.4999999999998</v>
      </c>
      <c r="DQ350" s="577">
        <f t="shared" si="917"/>
        <v>1071.4000000000001</v>
      </c>
      <c r="DR350" s="576">
        <f t="shared" si="918"/>
        <v>65.766666666666652</v>
      </c>
      <c r="DS350" s="577">
        <f t="shared" si="918"/>
        <v>64.473885350318469</v>
      </c>
      <c r="DT350" s="576">
        <f t="shared" si="919"/>
        <v>21505.699999999993</v>
      </c>
      <c r="DU350" s="577">
        <f t="shared" si="919"/>
        <v>20244.8</v>
      </c>
      <c r="DV350" s="574">
        <v>62</v>
      </c>
      <c r="DW350" s="575">
        <v>53</v>
      </c>
      <c r="DX350" s="576">
        <f t="shared" si="920"/>
        <v>62</v>
      </c>
      <c r="DY350" s="577">
        <f t="shared" si="920"/>
        <v>53</v>
      </c>
      <c r="DZ350" s="574">
        <v>46</v>
      </c>
      <c r="EA350" s="575">
        <v>43</v>
      </c>
      <c r="EB350" s="576">
        <f t="shared" si="921"/>
        <v>46</v>
      </c>
      <c r="EC350" s="577">
        <f t="shared" si="921"/>
        <v>43</v>
      </c>
      <c r="ED350" s="574"/>
      <c r="EE350" s="575"/>
      <c r="EF350" s="576">
        <f t="shared" si="922"/>
        <v>0</v>
      </c>
      <c r="EG350" s="577">
        <f t="shared" si="922"/>
        <v>0</v>
      </c>
      <c r="EH350" s="576">
        <f t="shared" si="923"/>
        <v>108</v>
      </c>
      <c r="EI350" s="577">
        <f t="shared" si="923"/>
        <v>96</v>
      </c>
      <c r="EJ350" s="576">
        <f t="shared" si="924"/>
        <v>108</v>
      </c>
      <c r="EK350" s="577">
        <f t="shared" si="924"/>
        <v>96</v>
      </c>
      <c r="EL350" s="574">
        <v>3</v>
      </c>
      <c r="EM350" s="575">
        <v>3.1</v>
      </c>
      <c r="EN350" s="576">
        <f t="shared" si="925"/>
        <v>186</v>
      </c>
      <c r="EO350" s="577">
        <f t="shared" si="925"/>
        <v>164.3</v>
      </c>
      <c r="EP350" s="574">
        <v>3.1</v>
      </c>
      <c r="EQ350" s="575">
        <v>3.2</v>
      </c>
      <c r="ER350" s="576">
        <f t="shared" si="926"/>
        <v>142.6</v>
      </c>
      <c r="ES350" s="577">
        <f t="shared" si="926"/>
        <v>137.6</v>
      </c>
      <c r="ET350" s="574"/>
      <c r="EU350" s="575"/>
      <c r="EV350" s="576">
        <f t="shared" si="927"/>
        <v>0</v>
      </c>
      <c r="EW350" s="577">
        <f t="shared" si="927"/>
        <v>0</v>
      </c>
      <c r="EX350" s="576">
        <f t="shared" si="928"/>
        <v>3.0425925925925927</v>
      </c>
      <c r="EY350" s="577">
        <f t="shared" si="928"/>
        <v>3.1447916666666664</v>
      </c>
      <c r="EZ350" s="576">
        <f t="shared" si="929"/>
        <v>328.6</v>
      </c>
      <c r="FA350" s="577">
        <f t="shared" si="929"/>
        <v>301.89999999999998</v>
      </c>
      <c r="FB350" s="574">
        <v>56.1</v>
      </c>
      <c r="FC350" s="575">
        <v>62.5</v>
      </c>
      <c r="FD350" s="576">
        <f t="shared" si="930"/>
        <v>3478.2000000000003</v>
      </c>
      <c r="FE350" s="577">
        <f t="shared" si="930"/>
        <v>3312.5</v>
      </c>
      <c r="FF350" s="574">
        <v>48.5</v>
      </c>
      <c r="FG350" s="575">
        <v>46.2</v>
      </c>
      <c r="FH350" s="576">
        <f t="shared" si="931"/>
        <v>2231</v>
      </c>
      <c r="FI350" s="577">
        <f t="shared" si="931"/>
        <v>1986.6000000000001</v>
      </c>
      <c r="FJ350" s="574"/>
      <c r="FK350" s="575"/>
      <c r="FL350" s="576">
        <f t="shared" si="932"/>
        <v>0</v>
      </c>
      <c r="FM350" s="577">
        <f t="shared" si="932"/>
        <v>0</v>
      </c>
      <c r="FN350" s="576">
        <f t="shared" si="933"/>
        <v>52.862962962962968</v>
      </c>
      <c r="FO350" s="577">
        <f t="shared" si="933"/>
        <v>55.198958333333337</v>
      </c>
      <c r="FP350" s="576">
        <f t="shared" si="934"/>
        <v>5709.2000000000007</v>
      </c>
      <c r="FQ350" s="577">
        <f t="shared" si="934"/>
        <v>5299.1</v>
      </c>
      <c r="FR350" s="574">
        <v>98</v>
      </c>
      <c r="FS350" s="575">
        <v>107</v>
      </c>
      <c r="FT350" s="576">
        <f t="shared" si="935"/>
        <v>98</v>
      </c>
      <c r="FU350" s="577">
        <f t="shared" si="935"/>
        <v>107</v>
      </c>
      <c r="FV350" s="574">
        <v>4.0999999999999996</v>
      </c>
      <c r="FW350" s="575">
        <v>4.2</v>
      </c>
      <c r="FX350" s="576">
        <f t="shared" si="936"/>
        <v>401.79999999999995</v>
      </c>
      <c r="FY350" s="577">
        <f t="shared" si="936"/>
        <v>449.40000000000003</v>
      </c>
      <c r="FZ350" s="574">
        <v>43.6</v>
      </c>
      <c r="GA350" s="575">
        <v>46.9</v>
      </c>
      <c r="GB350" s="576">
        <f t="shared" si="937"/>
        <v>4272.8</v>
      </c>
      <c r="GC350" s="577">
        <f t="shared" si="937"/>
        <v>5018.3</v>
      </c>
      <c r="GD350" s="576">
        <f t="shared" si="938"/>
        <v>257</v>
      </c>
      <c r="GE350" s="577">
        <f t="shared" si="938"/>
        <v>229</v>
      </c>
      <c r="GF350" s="576">
        <f t="shared" si="938"/>
        <v>257</v>
      </c>
      <c r="GG350" s="577">
        <f t="shared" si="938"/>
        <v>229</v>
      </c>
      <c r="GH350" s="576">
        <f t="shared" si="939"/>
        <v>916.3</v>
      </c>
      <c r="GI350" s="577">
        <f t="shared" si="939"/>
        <v>810.7</v>
      </c>
      <c r="GJ350" s="576">
        <f t="shared" si="940"/>
        <v>17380.7</v>
      </c>
      <c r="GK350" s="577">
        <f t="shared" si="940"/>
        <v>15717.3</v>
      </c>
      <c r="GL350" s="576">
        <f t="shared" si="941"/>
        <v>178</v>
      </c>
      <c r="GM350" s="577">
        <f t="shared" si="941"/>
        <v>181</v>
      </c>
      <c r="GN350" s="576">
        <f t="shared" si="941"/>
        <v>178</v>
      </c>
      <c r="GO350" s="577">
        <f t="shared" si="941"/>
        <v>181</v>
      </c>
      <c r="GP350" s="576">
        <f t="shared" si="942"/>
        <v>551.79999999999995</v>
      </c>
      <c r="GQ350" s="577">
        <f t="shared" si="942"/>
        <v>562.6</v>
      </c>
      <c r="GR350" s="576">
        <f t="shared" si="943"/>
        <v>9834.2000000000007</v>
      </c>
      <c r="GS350" s="577">
        <f t="shared" si="943"/>
        <v>9826.6</v>
      </c>
      <c r="GT350" s="576">
        <f t="shared" si="944"/>
        <v>435</v>
      </c>
      <c r="GU350" s="577">
        <f t="shared" si="944"/>
        <v>410</v>
      </c>
      <c r="GV350" s="576">
        <f t="shared" si="944"/>
        <v>435</v>
      </c>
      <c r="GW350" s="577">
        <f t="shared" si="944"/>
        <v>410</v>
      </c>
      <c r="GX350" s="576">
        <f t="shared" si="945"/>
        <v>1468.1</v>
      </c>
      <c r="GY350" s="577">
        <f t="shared" si="945"/>
        <v>1373.3000000000002</v>
      </c>
      <c r="GZ350" s="576">
        <f t="shared" si="945"/>
        <v>27214.9</v>
      </c>
      <c r="HA350" s="577">
        <f t="shared" si="945"/>
        <v>25543.9</v>
      </c>
      <c r="HB350" s="576">
        <f t="shared" si="946"/>
        <v>0</v>
      </c>
      <c r="HC350" s="577">
        <f t="shared" si="946"/>
        <v>0</v>
      </c>
      <c r="HD350" s="576">
        <f t="shared" si="946"/>
        <v>0</v>
      </c>
      <c r="HE350" s="577">
        <f t="shared" si="946"/>
        <v>0</v>
      </c>
      <c r="HF350" s="576" t="str">
        <f t="shared" si="947"/>
        <v/>
      </c>
      <c r="HG350" s="577" t="str">
        <f t="shared" si="947"/>
        <v/>
      </c>
      <c r="HH350" s="576" t="str">
        <f t="shared" si="948"/>
        <v/>
      </c>
      <c r="HI350" s="577" t="str">
        <f t="shared" si="948"/>
        <v/>
      </c>
      <c r="HJ350" s="576">
        <f t="shared" si="949"/>
        <v>1869.8999999999999</v>
      </c>
      <c r="HK350" s="577">
        <f t="shared" si="949"/>
        <v>1822.7000000000003</v>
      </c>
      <c r="HL350" s="576">
        <f t="shared" si="950"/>
        <v>31487.699999999993</v>
      </c>
      <c r="HM350" s="577">
        <f t="shared" si="950"/>
        <v>30562.2</v>
      </c>
    </row>
    <row r="351" spans="1:221">
      <c r="A351" s="603" t="s">
        <v>638</v>
      </c>
      <c r="B351" s="595" t="s">
        <v>719</v>
      </c>
      <c r="C351" s="596"/>
      <c r="D351" s="10">
        <v>228316</v>
      </c>
      <c r="E351" s="10">
        <v>9</v>
      </c>
      <c r="F351" s="574">
        <v>631</v>
      </c>
      <c r="G351" s="575">
        <v>597</v>
      </c>
      <c r="H351" s="574">
        <v>26</v>
      </c>
      <c r="I351" s="575">
        <v>19</v>
      </c>
      <c r="J351" s="576">
        <f t="shared" si="883"/>
        <v>605</v>
      </c>
      <c r="K351" s="577">
        <f t="shared" si="883"/>
        <v>578</v>
      </c>
      <c r="L351" s="574"/>
      <c r="M351" s="575"/>
      <c r="N351" s="576">
        <f t="shared" si="884"/>
        <v>605</v>
      </c>
      <c r="O351" s="577">
        <f t="shared" si="884"/>
        <v>578</v>
      </c>
      <c r="P351" s="576">
        <f t="shared" si="884"/>
        <v>605</v>
      </c>
      <c r="Q351" s="577">
        <f t="shared" si="884"/>
        <v>578</v>
      </c>
      <c r="R351" s="574">
        <v>71</v>
      </c>
      <c r="S351" s="575">
        <v>64</v>
      </c>
      <c r="T351" s="576">
        <f t="shared" si="885"/>
        <v>71</v>
      </c>
      <c r="U351" s="577">
        <f t="shared" si="885"/>
        <v>64</v>
      </c>
      <c r="V351" s="574">
        <v>67</v>
      </c>
      <c r="W351" s="575">
        <v>57</v>
      </c>
      <c r="X351" s="576">
        <f t="shared" si="886"/>
        <v>67</v>
      </c>
      <c r="Y351" s="577">
        <f t="shared" si="886"/>
        <v>57</v>
      </c>
      <c r="Z351" s="574"/>
      <c r="AA351" s="575"/>
      <c r="AB351" s="576">
        <f t="shared" si="887"/>
        <v>0</v>
      </c>
      <c r="AC351" s="577">
        <f t="shared" si="887"/>
        <v>0</v>
      </c>
      <c r="AD351" s="576">
        <f t="shared" si="888"/>
        <v>138</v>
      </c>
      <c r="AE351" s="577">
        <f t="shared" si="888"/>
        <v>121</v>
      </c>
      <c r="AF351" s="576">
        <f t="shared" si="889"/>
        <v>138</v>
      </c>
      <c r="AG351" s="577">
        <f t="shared" si="889"/>
        <v>121</v>
      </c>
      <c r="AH351" s="574">
        <v>3.4</v>
      </c>
      <c r="AI351" s="575">
        <v>2.9</v>
      </c>
      <c r="AJ351" s="576">
        <f t="shared" si="890"/>
        <v>241.4</v>
      </c>
      <c r="AK351" s="577">
        <f t="shared" si="890"/>
        <v>185.6</v>
      </c>
      <c r="AL351" s="574">
        <v>2.4</v>
      </c>
      <c r="AM351" s="575">
        <v>2.5</v>
      </c>
      <c r="AN351" s="576">
        <f t="shared" si="891"/>
        <v>160.79999999999998</v>
      </c>
      <c r="AO351" s="577">
        <f t="shared" si="891"/>
        <v>142.5</v>
      </c>
      <c r="AP351" s="574"/>
      <c r="AQ351" s="575"/>
      <c r="AR351" s="576">
        <f t="shared" si="892"/>
        <v>0</v>
      </c>
      <c r="AS351" s="577">
        <f t="shared" si="892"/>
        <v>0</v>
      </c>
      <c r="AT351" s="576">
        <f t="shared" si="893"/>
        <v>2.9144927536231884</v>
      </c>
      <c r="AU351" s="577">
        <f t="shared" si="893"/>
        <v>2.7115702479338846</v>
      </c>
      <c r="AV351" s="576">
        <f t="shared" si="894"/>
        <v>402.2</v>
      </c>
      <c r="AW351" s="577">
        <f t="shared" si="894"/>
        <v>328.1</v>
      </c>
      <c r="AX351" s="574">
        <v>61.3</v>
      </c>
      <c r="AY351" s="575">
        <v>56.6</v>
      </c>
      <c r="AZ351" s="576">
        <f t="shared" si="895"/>
        <v>4352.3</v>
      </c>
      <c r="BA351" s="577">
        <f t="shared" si="895"/>
        <v>3622.4</v>
      </c>
      <c r="BB351" s="574">
        <v>44.2</v>
      </c>
      <c r="BC351" s="575">
        <v>36.9</v>
      </c>
      <c r="BD351" s="576">
        <f t="shared" si="896"/>
        <v>2961.4</v>
      </c>
      <c r="BE351" s="577">
        <f t="shared" si="896"/>
        <v>2103.2999999999997</v>
      </c>
      <c r="BF351" s="574"/>
      <c r="BG351" s="575"/>
      <c r="BH351" s="576">
        <f t="shared" si="897"/>
        <v>0</v>
      </c>
      <c r="BI351" s="577">
        <f t="shared" si="897"/>
        <v>0</v>
      </c>
      <c r="BJ351" s="576">
        <f t="shared" si="898"/>
        <v>52.997826086956529</v>
      </c>
      <c r="BK351" s="577">
        <f t="shared" si="898"/>
        <v>47.319834710743798</v>
      </c>
      <c r="BL351" s="576">
        <f t="shared" si="899"/>
        <v>7313.7000000000007</v>
      </c>
      <c r="BM351" s="577">
        <f t="shared" si="899"/>
        <v>5725.7</v>
      </c>
      <c r="BN351" s="574">
        <v>162</v>
      </c>
      <c r="BO351" s="575">
        <v>166</v>
      </c>
      <c r="BP351" s="576">
        <f t="shared" si="900"/>
        <v>162</v>
      </c>
      <c r="BQ351" s="577">
        <f t="shared" si="900"/>
        <v>166</v>
      </c>
      <c r="BR351" s="574">
        <v>134</v>
      </c>
      <c r="BS351" s="575">
        <v>128</v>
      </c>
      <c r="BT351" s="576">
        <f t="shared" si="901"/>
        <v>134</v>
      </c>
      <c r="BU351" s="577">
        <f t="shared" si="901"/>
        <v>128</v>
      </c>
      <c r="BV351" s="574"/>
      <c r="BW351" s="575"/>
      <c r="BX351" s="576">
        <f t="shared" si="902"/>
        <v>0</v>
      </c>
      <c r="BY351" s="577">
        <f t="shared" si="902"/>
        <v>0</v>
      </c>
      <c r="BZ351" s="576">
        <f t="shared" si="903"/>
        <v>296</v>
      </c>
      <c r="CA351" s="577">
        <f t="shared" si="903"/>
        <v>294</v>
      </c>
      <c r="CB351" s="576">
        <f t="shared" si="904"/>
        <v>296</v>
      </c>
      <c r="CC351" s="577">
        <f t="shared" si="904"/>
        <v>294</v>
      </c>
      <c r="CD351" s="574">
        <v>4.2</v>
      </c>
      <c r="CE351" s="575">
        <v>3.9</v>
      </c>
      <c r="CF351" s="576">
        <f t="shared" si="905"/>
        <v>680.4</v>
      </c>
      <c r="CG351" s="577">
        <f t="shared" si="905"/>
        <v>647.4</v>
      </c>
      <c r="CH351" s="574">
        <v>4.0999999999999996</v>
      </c>
      <c r="CI351" s="575">
        <v>4.0999999999999996</v>
      </c>
      <c r="CJ351" s="576">
        <f t="shared" si="906"/>
        <v>549.4</v>
      </c>
      <c r="CK351" s="577">
        <f t="shared" si="906"/>
        <v>524.79999999999995</v>
      </c>
      <c r="CL351" s="574"/>
      <c r="CM351" s="575"/>
      <c r="CN351" s="576">
        <f t="shared" si="907"/>
        <v>0</v>
      </c>
      <c r="CO351" s="577">
        <f t="shared" si="907"/>
        <v>0</v>
      </c>
      <c r="CP351" s="576">
        <f t="shared" si="908"/>
        <v>4.1547297297297296</v>
      </c>
      <c r="CQ351" s="577">
        <f t="shared" si="908"/>
        <v>3.9870748299319723</v>
      </c>
      <c r="CR351" s="576">
        <f t="shared" si="909"/>
        <v>1229.8</v>
      </c>
      <c r="CS351" s="577">
        <f t="shared" si="909"/>
        <v>1172.1999999999998</v>
      </c>
      <c r="CT351" s="574">
        <v>79.8</v>
      </c>
      <c r="CU351" s="575">
        <v>75.099999999999994</v>
      </c>
      <c r="CV351" s="576">
        <f t="shared" si="910"/>
        <v>12927.6</v>
      </c>
      <c r="CW351" s="577">
        <f t="shared" si="910"/>
        <v>12466.599999999999</v>
      </c>
      <c r="CX351" s="574">
        <v>70</v>
      </c>
      <c r="CY351" s="575">
        <v>68.3</v>
      </c>
      <c r="CZ351" s="576">
        <f t="shared" si="911"/>
        <v>9380</v>
      </c>
      <c r="DA351" s="577">
        <f t="shared" si="911"/>
        <v>8742.4</v>
      </c>
      <c r="DB351" s="574"/>
      <c r="DC351" s="575"/>
      <c r="DD351" s="576">
        <f t="shared" si="912"/>
        <v>0</v>
      </c>
      <c r="DE351" s="577">
        <f t="shared" si="912"/>
        <v>0</v>
      </c>
      <c r="DF351" s="576">
        <f t="shared" si="913"/>
        <v>75.36351351351351</v>
      </c>
      <c r="DG351" s="577">
        <f t="shared" si="913"/>
        <v>72.139455782312922</v>
      </c>
      <c r="DH351" s="576">
        <f t="shared" si="914"/>
        <v>22307.599999999999</v>
      </c>
      <c r="DI351" s="577">
        <f t="shared" si="914"/>
        <v>21209</v>
      </c>
      <c r="DJ351" s="576">
        <f t="shared" si="915"/>
        <v>434</v>
      </c>
      <c r="DK351" s="577">
        <f t="shared" si="915"/>
        <v>415</v>
      </c>
      <c r="DL351" s="576">
        <f t="shared" si="915"/>
        <v>434</v>
      </c>
      <c r="DM351" s="577">
        <f t="shared" si="915"/>
        <v>415</v>
      </c>
      <c r="DN351" s="576">
        <f t="shared" si="916"/>
        <v>3.7603686635944702</v>
      </c>
      <c r="DO351" s="577">
        <f t="shared" si="916"/>
        <v>3.6151807228915658</v>
      </c>
      <c r="DP351" s="576">
        <f t="shared" si="917"/>
        <v>1632</v>
      </c>
      <c r="DQ351" s="577">
        <f t="shared" si="917"/>
        <v>1500.2999999999997</v>
      </c>
      <c r="DR351" s="576">
        <f t="shared" si="918"/>
        <v>68.251843317972344</v>
      </c>
      <c r="DS351" s="577">
        <f t="shared" si="918"/>
        <v>64.902891566265069</v>
      </c>
      <c r="DT351" s="576">
        <f t="shared" si="919"/>
        <v>29621.3</v>
      </c>
      <c r="DU351" s="577">
        <f t="shared" si="919"/>
        <v>26934.700000000004</v>
      </c>
      <c r="DV351" s="574">
        <v>38</v>
      </c>
      <c r="DW351" s="575">
        <v>33</v>
      </c>
      <c r="DX351" s="576">
        <f t="shared" si="920"/>
        <v>38</v>
      </c>
      <c r="DY351" s="577">
        <f t="shared" si="920"/>
        <v>33</v>
      </c>
      <c r="DZ351" s="574">
        <v>53</v>
      </c>
      <c r="EA351" s="575">
        <v>49</v>
      </c>
      <c r="EB351" s="576">
        <f t="shared" si="921"/>
        <v>53</v>
      </c>
      <c r="EC351" s="577">
        <f t="shared" si="921"/>
        <v>49</v>
      </c>
      <c r="ED351" s="574"/>
      <c r="EE351" s="575"/>
      <c r="EF351" s="576">
        <f t="shared" si="922"/>
        <v>0</v>
      </c>
      <c r="EG351" s="577">
        <f t="shared" si="922"/>
        <v>0</v>
      </c>
      <c r="EH351" s="576">
        <f t="shared" si="923"/>
        <v>91</v>
      </c>
      <c r="EI351" s="577">
        <f t="shared" si="923"/>
        <v>82</v>
      </c>
      <c r="EJ351" s="576">
        <f t="shared" si="924"/>
        <v>91</v>
      </c>
      <c r="EK351" s="577">
        <f t="shared" si="924"/>
        <v>82</v>
      </c>
      <c r="EL351" s="574">
        <v>2.8</v>
      </c>
      <c r="EM351" s="575">
        <v>2.9</v>
      </c>
      <c r="EN351" s="576">
        <f t="shared" si="925"/>
        <v>106.39999999999999</v>
      </c>
      <c r="EO351" s="577">
        <f t="shared" si="925"/>
        <v>95.7</v>
      </c>
      <c r="EP351" s="574">
        <v>3.4</v>
      </c>
      <c r="EQ351" s="575">
        <v>3.6</v>
      </c>
      <c r="ER351" s="576">
        <f t="shared" si="926"/>
        <v>180.2</v>
      </c>
      <c r="ES351" s="577">
        <f t="shared" si="926"/>
        <v>176.4</v>
      </c>
      <c r="ET351" s="574"/>
      <c r="EU351" s="575"/>
      <c r="EV351" s="576">
        <f t="shared" si="927"/>
        <v>0</v>
      </c>
      <c r="EW351" s="577">
        <f t="shared" si="927"/>
        <v>0</v>
      </c>
      <c r="EX351" s="576">
        <f t="shared" si="928"/>
        <v>3.1494505494505489</v>
      </c>
      <c r="EY351" s="577">
        <f t="shared" si="928"/>
        <v>3.3182926829268293</v>
      </c>
      <c r="EZ351" s="576">
        <f t="shared" si="929"/>
        <v>286.59999999999997</v>
      </c>
      <c r="FA351" s="577">
        <f t="shared" si="929"/>
        <v>272.10000000000002</v>
      </c>
      <c r="FB351" s="574">
        <v>49.4</v>
      </c>
      <c r="FC351" s="575">
        <v>52.5</v>
      </c>
      <c r="FD351" s="576">
        <f t="shared" si="930"/>
        <v>1877.2</v>
      </c>
      <c r="FE351" s="577">
        <f t="shared" si="930"/>
        <v>1732.5</v>
      </c>
      <c r="FF351" s="574">
        <v>56.7</v>
      </c>
      <c r="FG351" s="575">
        <v>57.8</v>
      </c>
      <c r="FH351" s="576">
        <f t="shared" si="931"/>
        <v>3005.1000000000004</v>
      </c>
      <c r="FI351" s="577">
        <f t="shared" si="931"/>
        <v>2832.2</v>
      </c>
      <c r="FJ351" s="574"/>
      <c r="FK351" s="575"/>
      <c r="FL351" s="576">
        <f t="shared" si="932"/>
        <v>0</v>
      </c>
      <c r="FM351" s="577">
        <f t="shared" si="932"/>
        <v>0</v>
      </c>
      <c r="FN351" s="576">
        <f t="shared" si="933"/>
        <v>53.651648351648355</v>
      </c>
      <c r="FO351" s="577">
        <f t="shared" si="933"/>
        <v>55.667073170731705</v>
      </c>
      <c r="FP351" s="576">
        <f t="shared" si="934"/>
        <v>4882.3</v>
      </c>
      <c r="FQ351" s="577">
        <f t="shared" si="934"/>
        <v>4564.7</v>
      </c>
      <c r="FR351" s="574">
        <v>80</v>
      </c>
      <c r="FS351" s="575">
        <v>81</v>
      </c>
      <c r="FT351" s="576">
        <f t="shared" si="935"/>
        <v>80</v>
      </c>
      <c r="FU351" s="577">
        <f t="shared" si="935"/>
        <v>81</v>
      </c>
      <c r="FV351" s="574">
        <v>4</v>
      </c>
      <c r="FW351" s="575">
        <v>5</v>
      </c>
      <c r="FX351" s="576">
        <f t="shared" si="936"/>
        <v>320</v>
      </c>
      <c r="FY351" s="577">
        <f t="shared" si="936"/>
        <v>405</v>
      </c>
      <c r="FZ351" s="574">
        <v>41</v>
      </c>
      <c r="GA351" s="575">
        <v>44.3</v>
      </c>
      <c r="GB351" s="576">
        <f t="shared" si="937"/>
        <v>3280</v>
      </c>
      <c r="GC351" s="577">
        <f t="shared" si="937"/>
        <v>3588.2999999999997</v>
      </c>
      <c r="GD351" s="576">
        <f t="shared" si="938"/>
        <v>271</v>
      </c>
      <c r="GE351" s="577">
        <f t="shared" si="938"/>
        <v>263</v>
      </c>
      <c r="GF351" s="576">
        <f t="shared" si="938"/>
        <v>271</v>
      </c>
      <c r="GG351" s="577">
        <f t="shared" si="938"/>
        <v>263</v>
      </c>
      <c r="GH351" s="576">
        <f t="shared" si="939"/>
        <v>1028.2</v>
      </c>
      <c r="GI351" s="577">
        <f t="shared" si="939"/>
        <v>928.7</v>
      </c>
      <c r="GJ351" s="576">
        <f t="shared" si="940"/>
        <v>19157.100000000002</v>
      </c>
      <c r="GK351" s="577">
        <f t="shared" si="940"/>
        <v>17821.5</v>
      </c>
      <c r="GL351" s="576">
        <f t="shared" si="941"/>
        <v>254</v>
      </c>
      <c r="GM351" s="577">
        <f t="shared" si="941"/>
        <v>234</v>
      </c>
      <c r="GN351" s="576">
        <f t="shared" si="941"/>
        <v>254</v>
      </c>
      <c r="GO351" s="577">
        <f t="shared" si="941"/>
        <v>234</v>
      </c>
      <c r="GP351" s="576">
        <f t="shared" si="942"/>
        <v>890.39999999999986</v>
      </c>
      <c r="GQ351" s="577">
        <f t="shared" si="942"/>
        <v>843.69999999999993</v>
      </c>
      <c r="GR351" s="576">
        <f t="shared" si="943"/>
        <v>15346.5</v>
      </c>
      <c r="GS351" s="577">
        <f t="shared" si="943"/>
        <v>13677.899999999998</v>
      </c>
      <c r="GT351" s="576">
        <f t="shared" si="944"/>
        <v>525</v>
      </c>
      <c r="GU351" s="577">
        <f t="shared" si="944"/>
        <v>497</v>
      </c>
      <c r="GV351" s="576">
        <f t="shared" si="944"/>
        <v>525</v>
      </c>
      <c r="GW351" s="577">
        <f t="shared" si="944"/>
        <v>497</v>
      </c>
      <c r="GX351" s="576">
        <f t="shared" si="945"/>
        <v>1918.6</v>
      </c>
      <c r="GY351" s="577">
        <f t="shared" si="945"/>
        <v>1772.4</v>
      </c>
      <c r="GZ351" s="576">
        <f t="shared" si="945"/>
        <v>34503.600000000006</v>
      </c>
      <c r="HA351" s="577">
        <f t="shared" si="945"/>
        <v>31499.399999999998</v>
      </c>
      <c r="HB351" s="576">
        <f t="shared" si="946"/>
        <v>0</v>
      </c>
      <c r="HC351" s="577">
        <f t="shared" si="946"/>
        <v>0</v>
      </c>
      <c r="HD351" s="576">
        <f t="shared" si="946"/>
        <v>0</v>
      </c>
      <c r="HE351" s="577">
        <f t="shared" si="946"/>
        <v>0</v>
      </c>
      <c r="HF351" s="576" t="str">
        <f t="shared" si="947"/>
        <v/>
      </c>
      <c r="HG351" s="577" t="str">
        <f t="shared" si="947"/>
        <v/>
      </c>
      <c r="HH351" s="576" t="str">
        <f t="shared" si="948"/>
        <v/>
      </c>
      <c r="HI351" s="577" t="str">
        <f t="shared" si="948"/>
        <v/>
      </c>
      <c r="HJ351" s="576">
        <f t="shared" si="949"/>
        <v>2238.6</v>
      </c>
      <c r="HK351" s="577">
        <f t="shared" si="949"/>
        <v>2177.3999999999996</v>
      </c>
      <c r="HL351" s="576">
        <f t="shared" si="950"/>
        <v>37783.599999999999</v>
      </c>
      <c r="HM351" s="577">
        <f t="shared" si="950"/>
        <v>35087.700000000004</v>
      </c>
    </row>
    <row r="352" spans="1:221">
      <c r="A352" s="594" t="s">
        <v>638</v>
      </c>
      <c r="B352" s="595" t="s">
        <v>720</v>
      </c>
      <c r="C352" s="596"/>
      <c r="D352" s="10">
        <v>228608</v>
      </c>
      <c r="E352" s="10">
        <v>9</v>
      </c>
      <c r="F352" s="574">
        <v>500</v>
      </c>
      <c r="G352" s="575">
        <v>544</v>
      </c>
      <c r="H352" s="574">
        <v>2</v>
      </c>
      <c r="I352" s="575">
        <v>2</v>
      </c>
      <c r="J352" s="576">
        <f t="shared" si="883"/>
        <v>498</v>
      </c>
      <c r="K352" s="577">
        <f t="shared" si="883"/>
        <v>542</v>
      </c>
      <c r="L352" s="574"/>
      <c r="M352" s="575"/>
      <c r="N352" s="576">
        <f t="shared" si="884"/>
        <v>498</v>
      </c>
      <c r="O352" s="577">
        <f t="shared" si="884"/>
        <v>542</v>
      </c>
      <c r="P352" s="576">
        <f t="shared" si="884"/>
        <v>498</v>
      </c>
      <c r="Q352" s="577">
        <f t="shared" si="884"/>
        <v>542</v>
      </c>
      <c r="R352" s="574">
        <v>25</v>
      </c>
      <c r="S352" s="575">
        <v>29</v>
      </c>
      <c r="T352" s="576">
        <f t="shared" si="885"/>
        <v>25</v>
      </c>
      <c r="U352" s="577">
        <f t="shared" si="885"/>
        <v>29</v>
      </c>
      <c r="V352" s="574">
        <v>13</v>
      </c>
      <c r="W352" s="597">
        <v>22</v>
      </c>
      <c r="X352" s="576">
        <f t="shared" si="886"/>
        <v>13</v>
      </c>
      <c r="Y352" s="577">
        <f t="shared" si="886"/>
        <v>22</v>
      </c>
      <c r="Z352" s="574"/>
      <c r="AA352" s="575"/>
      <c r="AB352" s="576">
        <f t="shared" si="887"/>
        <v>0</v>
      </c>
      <c r="AC352" s="577">
        <f t="shared" si="887"/>
        <v>0</v>
      </c>
      <c r="AD352" s="576">
        <f t="shared" si="888"/>
        <v>38</v>
      </c>
      <c r="AE352" s="577">
        <f t="shared" si="888"/>
        <v>51</v>
      </c>
      <c r="AF352" s="576">
        <f t="shared" si="889"/>
        <v>38</v>
      </c>
      <c r="AG352" s="577">
        <f t="shared" si="889"/>
        <v>51</v>
      </c>
      <c r="AH352" s="574">
        <v>3.2</v>
      </c>
      <c r="AI352" s="575">
        <v>4.0999999999999996</v>
      </c>
      <c r="AJ352" s="576">
        <f t="shared" si="890"/>
        <v>80</v>
      </c>
      <c r="AK352" s="577">
        <f t="shared" si="890"/>
        <v>118.89999999999999</v>
      </c>
      <c r="AL352" s="574">
        <v>5</v>
      </c>
      <c r="AM352" s="575">
        <v>4</v>
      </c>
      <c r="AN352" s="576">
        <f t="shared" si="891"/>
        <v>65</v>
      </c>
      <c r="AO352" s="577">
        <f t="shared" si="891"/>
        <v>88</v>
      </c>
      <c r="AP352" s="574"/>
      <c r="AQ352" s="575"/>
      <c r="AR352" s="576">
        <f t="shared" si="892"/>
        <v>0</v>
      </c>
      <c r="AS352" s="577">
        <f t="shared" si="892"/>
        <v>0</v>
      </c>
      <c r="AT352" s="576">
        <f t="shared" si="893"/>
        <v>3.8157894736842106</v>
      </c>
      <c r="AU352" s="577">
        <f t="shared" si="893"/>
        <v>4.056862745098039</v>
      </c>
      <c r="AV352" s="576">
        <f t="shared" si="894"/>
        <v>145</v>
      </c>
      <c r="AW352" s="577">
        <f t="shared" si="894"/>
        <v>206.89999999999998</v>
      </c>
      <c r="AX352" s="574">
        <v>65.8</v>
      </c>
      <c r="AY352" s="575">
        <v>68.900000000000006</v>
      </c>
      <c r="AZ352" s="576">
        <f t="shared" si="895"/>
        <v>1645</v>
      </c>
      <c r="BA352" s="577">
        <f t="shared" si="895"/>
        <v>1998.1000000000001</v>
      </c>
      <c r="BB352" s="574">
        <v>82.5</v>
      </c>
      <c r="BC352" s="575">
        <v>61</v>
      </c>
      <c r="BD352" s="576">
        <f t="shared" si="896"/>
        <v>1072.5</v>
      </c>
      <c r="BE352" s="577">
        <f t="shared" si="896"/>
        <v>1342</v>
      </c>
      <c r="BF352" s="574"/>
      <c r="BG352" s="575"/>
      <c r="BH352" s="576">
        <f t="shared" si="897"/>
        <v>0</v>
      </c>
      <c r="BI352" s="577">
        <f t="shared" si="897"/>
        <v>0</v>
      </c>
      <c r="BJ352" s="576">
        <f t="shared" si="898"/>
        <v>71.513157894736835</v>
      </c>
      <c r="BK352" s="577">
        <f t="shared" si="898"/>
        <v>65.492156862745105</v>
      </c>
      <c r="BL352" s="576">
        <f t="shared" si="899"/>
        <v>2717.4999999999995</v>
      </c>
      <c r="BM352" s="577">
        <f t="shared" si="899"/>
        <v>3340.1000000000004</v>
      </c>
      <c r="BN352" s="574">
        <v>75</v>
      </c>
      <c r="BO352" s="575">
        <v>86</v>
      </c>
      <c r="BP352" s="576">
        <f t="shared" si="900"/>
        <v>75</v>
      </c>
      <c r="BQ352" s="577">
        <f t="shared" si="900"/>
        <v>86</v>
      </c>
      <c r="BR352" s="574">
        <v>52</v>
      </c>
      <c r="BS352" s="575">
        <v>59</v>
      </c>
      <c r="BT352" s="576">
        <f t="shared" si="901"/>
        <v>52</v>
      </c>
      <c r="BU352" s="577">
        <f t="shared" si="901"/>
        <v>59</v>
      </c>
      <c r="BV352" s="574"/>
      <c r="BW352" s="575"/>
      <c r="BX352" s="576">
        <f t="shared" si="902"/>
        <v>0</v>
      </c>
      <c r="BY352" s="577">
        <f t="shared" si="902"/>
        <v>0</v>
      </c>
      <c r="BZ352" s="576">
        <f t="shared" si="903"/>
        <v>127</v>
      </c>
      <c r="CA352" s="577">
        <f t="shared" si="903"/>
        <v>145</v>
      </c>
      <c r="CB352" s="576">
        <f t="shared" si="904"/>
        <v>127</v>
      </c>
      <c r="CC352" s="577">
        <f t="shared" si="904"/>
        <v>145</v>
      </c>
      <c r="CD352" s="574">
        <v>3.8</v>
      </c>
      <c r="CE352" s="575">
        <v>4</v>
      </c>
      <c r="CF352" s="576">
        <f t="shared" si="905"/>
        <v>285</v>
      </c>
      <c r="CG352" s="577">
        <f t="shared" si="905"/>
        <v>344</v>
      </c>
      <c r="CH352" s="574">
        <v>4.3</v>
      </c>
      <c r="CI352" s="575">
        <v>4.5</v>
      </c>
      <c r="CJ352" s="576">
        <f t="shared" si="906"/>
        <v>223.6</v>
      </c>
      <c r="CK352" s="577">
        <f t="shared" si="906"/>
        <v>265.5</v>
      </c>
      <c r="CL352" s="574"/>
      <c r="CM352" s="575"/>
      <c r="CN352" s="576">
        <f t="shared" si="907"/>
        <v>0</v>
      </c>
      <c r="CO352" s="577">
        <f t="shared" si="907"/>
        <v>0</v>
      </c>
      <c r="CP352" s="576">
        <f t="shared" si="908"/>
        <v>4.0047244094488192</v>
      </c>
      <c r="CQ352" s="577">
        <f t="shared" si="908"/>
        <v>4.203448275862069</v>
      </c>
      <c r="CR352" s="576">
        <f t="shared" si="909"/>
        <v>508.6</v>
      </c>
      <c r="CS352" s="577">
        <f t="shared" si="909"/>
        <v>609.5</v>
      </c>
      <c r="CT352" s="574">
        <v>79.2</v>
      </c>
      <c r="CU352" s="575">
        <v>78.599999999999994</v>
      </c>
      <c r="CV352" s="576">
        <f t="shared" si="910"/>
        <v>5940</v>
      </c>
      <c r="CW352" s="577">
        <f t="shared" si="910"/>
        <v>6759.5999999999995</v>
      </c>
      <c r="CX352" s="574">
        <v>84.8</v>
      </c>
      <c r="CY352" s="575">
        <v>87.1</v>
      </c>
      <c r="CZ352" s="576">
        <f t="shared" si="911"/>
        <v>4409.5999999999995</v>
      </c>
      <c r="DA352" s="577">
        <f t="shared" si="911"/>
        <v>5138.8999999999996</v>
      </c>
      <c r="DB352" s="574"/>
      <c r="DC352" s="575"/>
      <c r="DD352" s="576">
        <f t="shared" si="912"/>
        <v>0</v>
      </c>
      <c r="DE352" s="577">
        <f t="shared" si="912"/>
        <v>0</v>
      </c>
      <c r="DF352" s="576">
        <f t="shared" si="913"/>
        <v>81.492913385826753</v>
      </c>
      <c r="DG352" s="577">
        <f t="shared" si="913"/>
        <v>82.058620689655172</v>
      </c>
      <c r="DH352" s="576">
        <f t="shared" si="914"/>
        <v>10349.599999999999</v>
      </c>
      <c r="DI352" s="577">
        <f t="shared" si="914"/>
        <v>11898.5</v>
      </c>
      <c r="DJ352" s="576">
        <f t="shared" si="915"/>
        <v>165</v>
      </c>
      <c r="DK352" s="577">
        <f t="shared" si="915"/>
        <v>196</v>
      </c>
      <c r="DL352" s="576">
        <f t="shared" si="915"/>
        <v>165</v>
      </c>
      <c r="DM352" s="577">
        <f t="shared" si="915"/>
        <v>196</v>
      </c>
      <c r="DN352" s="576">
        <f t="shared" si="916"/>
        <v>3.9612121212121214</v>
      </c>
      <c r="DO352" s="577">
        <f t="shared" si="916"/>
        <v>4.1653061224489791</v>
      </c>
      <c r="DP352" s="576">
        <f t="shared" si="917"/>
        <v>653.6</v>
      </c>
      <c r="DQ352" s="577">
        <f t="shared" si="917"/>
        <v>816.39999999999986</v>
      </c>
      <c r="DR352" s="576">
        <f t="shared" si="918"/>
        <v>79.194545454545448</v>
      </c>
      <c r="DS352" s="577">
        <f t="shared" si="918"/>
        <v>77.747959183673473</v>
      </c>
      <c r="DT352" s="576">
        <f t="shared" si="919"/>
        <v>13067.099999999999</v>
      </c>
      <c r="DU352" s="577">
        <f t="shared" si="919"/>
        <v>15238.6</v>
      </c>
      <c r="DV352" s="574">
        <v>38</v>
      </c>
      <c r="DW352" s="575">
        <v>48</v>
      </c>
      <c r="DX352" s="576">
        <f t="shared" si="920"/>
        <v>38</v>
      </c>
      <c r="DY352" s="577">
        <f t="shared" si="920"/>
        <v>48</v>
      </c>
      <c r="DZ352" s="574">
        <v>151</v>
      </c>
      <c r="EA352" s="575">
        <v>149</v>
      </c>
      <c r="EB352" s="576">
        <f t="shared" si="921"/>
        <v>151</v>
      </c>
      <c r="EC352" s="577">
        <f t="shared" si="921"/>
        <v>149</v>
      </c>
      <c r="ED352" s="574"/>
      <c r="EE352" s="575"/>
      <c r="EF352" s="576">
        <f t="shared" si="922"/>
        <v>0</v>
      </c>
      <c r="EG352" s="577">
        <f t="shared" si="922"/>
        <v>0</v>
      </c>
      <c r="EH352" s="576">
        <f t="shared" si="923"/>
        <v>189</v>
      </c>
      <c r="EI352" s="577">
        <f t="shared" si="923"/>
        <v>197</v>
      </c>
      <c r="EJ352" s="576">
        <f t="shared" si="924"/>
        <v>189</v>
      </c>
      <c r="EK352" s="577">
        <f t="shared" si="924"/>
        <v>197</v>
      </c>
      <c r="EL352" s="574">
        <v>2.2999999999999998</v>
      </c>
      <c r="EM352" s="575">
        <v>2.9</v>
      </c>
      <c r="EN352" s="576">
        <f t="shared" si="925"/>
        <v>87.399999999999991</v>
      </c>
      <c r="EO352" s="577">
        <f t="shared" si="925"/>
        <v>139.19999999999999</v>
      </c>
      <c r="EP352" s="574">
        <v>2.6</v>
      </c>
      <c r="EQ352" s="575">
        <v>2.5</v>
      </c>
      <c r="ER352" s="576">
        <f t="shared" si="926"/>
        <v>392.6</v>
      </c>
      <c r="ES352" s="577">
        <f t="shared" si="926"/>
        <v>372.5</v>
      </c>
      <c r="ET352" s="574"/>
      <c r="EU352" s="575"/>
      <c r="EV352" s="576">
        <f t="shared" si="927"/>
        <v>0</v>
      </c>
      <c r="EW352" s="577">
        <f t="shared" si="927"/>
        <v>0</v>
      </c>
      <c r="EX352" s="576">
        <f t="shared" si="928"/>
        <v>2.5396825396825395</v>
      </c>
      <c r="EY352" s="577">
        <f t="shared" si="928"/>
        <v>2.5974619289340102</v>
      </c>
      <c r="EZ352" s="576">
        <f t="shared" si="929"/>
        <v>480</v>
      </c>
      <c r="FA352" s="577">
        <f t="shared" si="929"/>
        <v>511.7</v>
      </c>
      <c r="FB352" s="574">
        <v>50.5</v>
      </c>
      <c r="FC352" s="575">
        <v>54.8</v>
      </c>
      <c r="FD352" s="576">
        <f t="shared" si="930"/>
        <v>1919</v>
      </c>
      <c r="FE352" s="577">
        <f t="shared" si="930"/>
        <v>2630.3999999999996</v>
      </c>
      <c r="FF352" s="574">
        <v>40.799999999999997</v>
      </c>
      <c r="FG352" s="575">
        <v>39.5</v>
      </c>
      <c r="FH352" s="576">
        <f t="shared" si="931"/>
        <v>6160.7999999999993</v>
      </c>
      <c r="FI352" s="577">
        <f t="shared" si="931"/>
        <v>5885.5</v>
      </c>
      <c r="FJ352" s="574"/>
      <c r="FK352" s="575"/>
      <c r="FL352" s="576">
        <f t="shared" si="932"/>
        <v>0</v>
      </c>
      <c r="FM352" s="577">
        <f t="shared" si="932"/>
        <v>0</v>
      </c>
      <c r="FN352" s="576">
        <f t="shared" si="933"/>
        <v>42.750264550264546</v>
      </c>
      <c r="FO352" s="577">
        <f t="shared" si="933"/>
        <v>43.227918781725883</v>
      </c>
      <c r="FP352" s="576">
        <f t="shared" si="934"/>
        <v>8079.7999999999993</v>
      </c>
      <c r="FQ352" s="577">
        <f t="shared" si="934"/>
        <v>8515.9</v>
      </c>
      <c r="FR352" s="574">
        <v>144</v>
      </c>
      <c r="FS352" s="575">
        <v>149</v>
      </c>
      <c r="FT352" s="576">
        <f t="shared" si="935"/>
        <v>144</v>
      </c>
      <c r="FU352" s="577">
        <f t="shared" si="935"/>
        <v>149</v>
      </c>
      <c r="FV352" s="574">
        <v>2.7</v>
      </c>
      <c r="FW352" s="575">
        <v>2.6</v>
      </c>
      <c r="FX352" s="576">
        <f t="shared" si="936"/>
        <v>388.8</v>
      </c>
      <c r="FY352" s="577">
        <f t="shared" si="936"/>
        <v>387.40000000000003</v>
      </c>
      <c r="FZ352" s="574">
        <v>36.299999999999997</v>
      </c>
      <c r="GA352" s="575">
        <v>33.700000000000003</v>
      </c>
      <c r="GB352" s="576">
        <f t="shared" si="937"/>
        <v>5227.2</v>
      </c>
      <c r="GC352" s="577">
        <f t="shared" si="937"/>
        <v>5021.3</v>
      </c>
      <c r="GD352" s="576">
        <f t="shared" si="938"/>
        <v>138</v>
      </c>
      <c r="GE352" s="577">
        <f t="shared" si="938"/>
        <v>163</v>
      </c>
      <c r="GF352" s="576">
        <f t="shared" si="938"/>
        <v>138</v>
      </c>
      <c r="GG352" s="577">
        <f t="shared" si="938"/>
        <v>163</v>
      </c>
      <c r="GH352" s="576">
        <f t="shared" si="939"/>
        <v>452.4</v>
      </c>
      <c r="GI352" s="577">
        <f t="shared" si="939"/>
        <v>602.09999999999991</v>
      </c>
      <c r="GJ352" s="576">
        <f t="shared" si="940"/>
        <v>9504</v>
      </c>
      <c r="GK352" s="577">
        <f t="shared" si="940"/>
        <v>11388.099999999999</v>
      </c>
      <c r="GL352" s="576">
        <f t="shared" si="941"/>
        <v>216</v>
      </c>
      <c r="GM352" s="577">
        <f t="shared" si="941"/>
        <v>230</v>
      </c>
      <c r="GN352" s="576">
        <f t="shared" si="941"/>
        <v>216</v>
      </c>
      <c r="GO352" s="577">
        <f t="shared" si="941"/>
        <v>230</v>
      </c>
      <c r="GP352" s="576">
        <f t="shared" si="942"/>
        <v>681.2</v>
      </c>
      <c r="GQ352" s="577">
        <f t="shared" si="942"/>
        <v>726</v>
      </c>
      <c r="GR352" s="576">
        <f t="shared" si="943"/>
        <v>11642.899999999998</v>
      </c>
      <c r="GS352" s="577">
        <f t="shared" si="943"/>
        <v>12366.4</v>
      </c>
      <c r="GT352" s="576">
        <f t="shared" si="944"/>
        <v>354</v>
      </c>
      <c r="GU352" s="577">
        <f t="shared" si="944"/>
        <v>393</v>
      </c>
      <c r="GV352" s="576">
        <f t="shared" si="944"/>
        <v>354</v>
      </c>
      <c r="GW352" s="577">
        <f t="shared" si="944"/>
        <v>393</v>
      </c>
      <c r="GX352" s="576">
        <f t="shared" si="945"/>
        <v>1133.5999999999999</v>
      </c>
      <c r="GY352" s="577">
        <f t="shared" si="945"/>
        <v>1328.1</v>
      </c>
      <c r="GZ352" s="576">
        <f t="shared" si="945"/>
        <v>21146.899999999998</v>
      </c>
      <c r="HA352" s="577">
        <f t="shared" si="945"/>
        <v>23754.5</v>
      </c>
      <c r="HB352" s="576">
        <f t="shared" si="946"/>
        <v>0</v>
      </c>
      <c r="HC352" s="577">
        <f t="shared" si="946"/>
        <v>0</v>
      </c>
      <c r="HD352" s="576">
        <f t="shared" si="946"/>
        <v>0</v>
      </c>
      <c r="HE352" s="577">
        <f t="shared" si="946"/>
        <v>0</v>
      </c>
      <c r="HF352" s="576" t="str">
        <f t="shared" si="947"/>
        <v/>
      </c>
      <c r="HG352" s="577" t="str">
        <f t="shared" si="947"/>
        <v/>
      </c>
      <c r="HH352" s="576" t="str">
        <f t="shared" si="948"/>
        <v/>
      </c>
      <c r="HI352" s="577" t="str">
        <f t="shared" si="948"/>
        <v/>
      </c>
      <c r="HJ352" s="576">
        <f t="shared" si="949"/>
        <v>1522.3999999999999</v>
      </c>
      <c r="HK352" s="577">
        <f t="shared" si="949"/>
        <v>1715.5</v>
      </c>
      <c r="HL352" s="576">
        <f t="shared" si="950"/>
        <v>26374.1</v>
      </c>
      <c r="HM352" s="577">
        <f t="shared" si="950"/>
        <v>28775.8</v>
      </c>
    </row>
    <row r="353" spans="1:221">
      <c r="A353" s="594" t="s">
        <v>638</v>
      </c>
      <c r="B353" s="595" t="s">
        <v>721</v>
      </c>
      <c r="C353" s="596"/>
      <c r="D353" s="10">
        <v>228699</v>
      </c>
      <c r="E353" s="10">
        <v>9</v>
      </c>
      <c r="F353" s="574">
        <v>512</v>
      </c>
      <c r="G353" s="575">
        <v>476</v>
      </c>
      <c r="H353" s="574">
        <v>0</v>
      </c>
      <c r="I353" s="600">
        <v>4</v>
      </c>
      <c r="J353" s="576">
        <f t="shared" si="883"/>
        <v>512</v>
      </c>
      <c r="K353" s="577">
        <f t="shared" si="883"/>
        <v>472</v>
      </c>
      <c r="L353" s="574"/>
      <c r="M353" s="575"/>
      <c r="N353" s="576">
        <f t="shared" si="884"/>
        <v>512</v>
      </c>
      <c r="O353" s="577">
        <f t="shared" si="884"/>
        <v>472</v>
      </c>
      <c r="P353" s="576">
        <f t="shared" si="884"/>
        <v>512</v>
      </c>
      <c r="Q353" s="577">
        <f t="shared" si="884"/>
        <v>472</v>
      </c>
      <c r="R353" s="574">
        <v>95</v>
      </c>
      <c r="S353" s="575">
        <v>90</v>
      </c>
      <c r="T353" s="576">
        <f t="shared" si="885"/>
        <v>95</v>
      </c>
      <c r="U353" s="577">
        <f t="shared" si="885"/>
        <v>90</v>
      </c>
      <c r="V353" s="574">
        <v>29</v>
      </c>
      <c r="W353" s="575">
        <v>24</v>
      </c>
      <c r="X353" s="576">
        <f t="shared" si="886"/>
        <v>29</v>
      </c>
      <c r="Y353" s="577">
        <f t="shared" si="886"/>
        <v>24</v>
      </c>
      <c r="Z353" s="574"/>
      <c r="AA353" s="575"/>
      <c r="AB353" s="576">
        <f t="shared" si="887"/>
        <v>0</v>
      </c>
      <c r="AC353" s="577">
        <f t="shared" si="887"/>
        <v>0</v>
      </c>
      <c r="AD353" s="576">
        <f t="shared" si="888"/>
        <v>124</v>
      </c>
      <c r="AE353" s="577">
        <f t="shared" si="888"/>
        <v>114</v>
      </c>
      <c r="AF353" s="576">
        <f t="shared" si="889"/>
        <v>124</v>
      </c>
      <c r="AG353" s="577">
        <f t="shared" si="889"/>
        <v>114</v>
      </c>
      <c r="AH353" s="574">
        <v>3.4</v>
      </c>
      <c r="AI353" s="575">
        <v>3.2</v>
      </c>
      <c r="AJ353" s="576">
        <f t="shared" si="890"/>
        <v>323</v>
      </c>
      <c r="AK353" s="577">
        <f t="shared" si="890"/>
        <v>288</v>
      </c>
      <c r="AL353" s="574">
        <v>3.3</v>
      </c>
      <c r="AM353" s="575">
        <v>3.5</v>
      </c>
      <c r="AN353" s="576">
        <f t="shared" si="891"/>
        <v>95.699999999999989</v>
      </c>
      <c r="AO353" s="577">
        <f t="shared" si="891"/>
        <v>84</v>
      </c>
      <c r="AP353" s="574"/>
      <c r="AQ353" s="575"/>
      <c r="AR353" s="576">
        <f t="shared" si="892"/>
        <v>0</v>
      </c>
      <c r="AS353" s="577">
        <f t="shared" si="892"/>
        <v>0</v>
      </c>
      <c r="AT353" s="576">
        <f t="shared" si="893"/>
        <v>3.3766129032258063</v>
      </c>
      <c r="AU353" s="577">
        <f t="shared" si="893"/>
        <v>3.263157894736842</v>
      </c>
      <c r="AV353" s="576">
        <f t="shared" si="894"/>
        <v>418.7</v>
      </c>
      <c r="AW353" s="577">
        <f t="shared" si="894"/>
        <v>372</v>
      </c>
      <c r="AX353" s="574">
        <v>61.1</v>
      </c>
      <c r="AY353" s="575">
        <v>55.2</v>
      </c>
      <c r="AZ353" s="576">
        <f t="shared" si="895"/>
        <v>5804.5</v>
      </c>
      <c r="BA353" s="577">
        <f t="shared" si="895"/>
        <v>4968</v>
      </c>
      <c r="BB353" s="574">
        <v>48</v>
      </c>
      <c r="BC353" s="575">
        <v>59.8</v>
      </c>
      <c r="BD353" s="576">
        <f t="shared" si="896"/>
        <v>1392</v>
      </c>
      <c r="BE353" s="577">
        <f t="shared" si="896"/>
        <v>1435.1999999999998</v>
      </c>
      <c r="BF353" s="574"/>
      <c r="BG353" s="575"/>
      <c r="BH353" s="576">
        <f t="shared" si="897"/>
        <v>0</v>
      </c>
      <c r="BI353" s="577">
        <f t="shared" si="897"/>
        <v>0</v>
      </c>
      <c r="BJ353" s="576">
        <f t="shared" si="898"/>
        <v>58.036290322580648</v>
      </c>
      <c r="BK353" s="577">
        <f t="shared" si="898"/>
        <v>56.168421052631579</v>
      </c>
      <c r="BL353" s="576">
        <f t="shared" si="899"/>
        <v>7196.5</v>
      </c>
      <c r="BM353" s="577">
        <f t="shared" si="899"/>
        <v>6403.2</v>
      </c>
      <c r="BN353" s="574">
        <v>97</v>
      </c>
      <c r="BO353" s="575">
        <v>98</v>
      </c>
      <c r="BP353" s="576">
        <f t="shared" si="900"/>
        <v>97</v>
      </c>
      <c r="BQ353" s="577">
        <f t="shared" si="900"/>
        <v>98</v>
      </c>
      <c r="BR353" s="574">
        <v>42</v>
      </c>
      <c r="BS353" s="575">
        <v>32</v>
      </c>
      <c r="BT353" s="576">
        <f t="shared" si="901"/>
        <v>42</v>
      </c>
      <c r="BU353" s="577">
        <f t="shared" si="901"/>
        <v>32</v>
      </c>
      <c r="BV353" s="574"/>
      <c r="BW353" s="575"/>
      <c r="BX353" s="576">
        <f t="shared" si="902"/>
        <v>0</v>
      </c>
      <c r="BY353" s="577">
        <f t="shared" si="902"/>
        <v>0</v>
      </c>
      <c r="BZ353" s="576">
        <f t="shared" si="903"/>
        <v>139</v>
      </c>
      <c r="CA353" s="577">
        <f t="shared" si="903"/>
        <v>130</v>
      </c>
      <c r="CB353" s="576">
        <f t="shared" si="904"/>
        <v>139</v>
      </c>
      <c r="CC353" s="577">
        <f t="shared" si="904"/>
        <v>130</v>
      </c>
      <c r="CD353" s="574">
        <v>4.5</v>
      </c>
      <c r="CE353" s="575">
        <v>4.5999999999999996</v>
      </c>
      <c r="CF353" s="576">
        <f t="shared" si="905"/>
        <v>436.5</v>
      </c>
      <c r="CG353" s="577">
        <f t="shared" si="905"/>
        <v>450.79999999999995</v>
      </c>
      <c r="CH353" s="574">
        <v>5.0999999999999996</v>
      </c>
      <c r="CI353" s="575">
        <v>4.5999999999999996</v>
      </c>
      <c r="CJ353" s="576">
        <f t="shared" si="906"/>
        <v>214.2</v>
      </c>
      <c r="CK353" s="577">
        <f t="shared" si="906"/>
        <v>147.19999999999999</v>
      </c>
      <c r="CL353" s="574"/>
      <c r="CM353" s="575"/>
      <c r="CN353" s="576">
        <f t="shared" si="907"/>
        <v>0</v>
      </c>
      <c r="CO353" s="577">
        <f t="shared" si="907"/>
        <v>0</v>
      </c>
      <c r="CP353" s="576">
        <f t="shared" si="908"/>
        <v>4.6812949640287771</v>
      </c>
      <c r="CQ353" s="577">
        <f t="shared" si="908"/>
        <v>4.5999999999999996</v>
      </c>
      <c r="CR353" s="576">
        <f t="shared" si="909"/>
        <v>650.70000000000005</v>
      </c>
      <c r="CS353" s="577">
        <f t="shared" si="909"/>
        <v>598</v>
      </c>
      <c r="CT353" s="574">
        <v>82.6</v>
      </c>
      <c r="CU353" s="575">
        <v>81.2</v>
      </c>
      <c r="CV353" s="576">
        <f t="shared" si="910"/>
        <v>8012.2</v>
      </c>
      <c r="CW353" s="577">
        <f t="shared" si="910"/>
        <v>7957.6</v>
      </c>
      <c r="CX353" s="574">
        <v>69.599999999999994</v>
      </c>
      <c r="CY353" s="575">
        <v>80.900000000000006</v>
      </c>
      <c r="CZ353" s="576">
        <f t="shared" si="911"/>
        <v>2923.2</v>
      </c>
      <c r="DA353" s="577">
        <f t="shared" si="911"/>
        <v>2588.8000000000002</v>
      </c>
      <c r="DB353" s="574"/>
      <c r="DC353" s="575"/>
      <c r="DD353" s="576">
        <f t="shared" si="912"/>
        <v>0</v>
      </c>
      <c r="DE353" s="577">
        <f t="shared" si="912"/>
        <v>0</v>
      </c>
      <c r="DF353" s="576">
        <f t="shared" si="913"/>
        <v>78.671942446043161</v>
      </c>
      <c r="DG353" s="577">
        <f t="shared" si="913"/>
        <v>81.126153846153855</v>
      </c>
      <c r="DH353" s="576">
        <f t="shared" si="914"/>
        <v>10935.4</v>
      </c>
      <c r="DI353" s="577">
        <f t="shared" si="914"/>
        <v>10546.400000000001</v>
      </c>
      <c r="DJ353" s="576">
        <f t="shared" si="915"/>
        <v>263</v>
      </c>
      <c r="DK353" s="577">
        <f t="shared" si="915"/>
        <v>244</v>
      </c>
      <c r="DL353" s="576">
        <f t="shared" si="915"/>
        <v>263</v>
      </c>
      <c r="DM353" s="577">
        <f t="shared" si="915"/>
        <v>244</v>
      </c>
      <c r="DN353" s="576">
        <f t="shared" si="916"/>
        <v>4.0661596958174906</v>
      </c>
      <c r="DO353" s="577">
        <f t="shared" si="916"/>
        <v>3.9754098360655736</v>
      </c>
      <c r="DP353" s="576">
        <f t="shared" si="917"/>
        <v>1069.4000000000001</v>
      </c>
      <c r="DQ353" s="577">
        <f t="shared" si="917"/>
        <v>970</v>
      </c>
      <c r="DR353" s="576">
        <f t="shared" si="918"/>
        <v>68.942585551330808</v>
      </c>
      <c r="DS353" s="577">
        <f t="shared" si="918"/>
        <v>69.465573770491815</v>
      </c>
      <c r="DT353" s="576">
        <f t="shared" si="919"/>
        <v>18131.900000000001</v>
      </c>
      <c r="DU353" s="577">
        <f t="shared" si="919"/>
        <v>16949.600000000002</v>
      </c>
      <c r="DV353" s="574">
        <v>58</v>
      </c>
      <c r="DW353" s="575">
        <v>61</v>
      </c>
      <c r="DX353" s="576">
        <f t="shared" si="920"/>
        <v>58</v>
      </c>
      <c r="DY353" s="577">
        <f t="shared" si="920"/>
        <v>61</v>
      </c>
      <c r="DZ353" s="574">
        <v>64</v>
      </c>
      <c r="EA353" s="575">
        <v>56</v>
      </c>
      <c r="EB353" s="576">
        <f t="shared" si="921"/>
        <v>64</v>
      </c>
      <c r="EC353" s="577">
        <f t="shared" si="921"/>
        <v>56</v>
      </c>
      <c r="ED353" s="574"/>
      <c r="EE353" s="575"/>
      <c r="EF353" s="576">
        <f t="shared" si="922"/>
        <v>0</v>
      </c>
      <c r="EG353" s="577">
        <f t="shared" si="922"/>
        <v>0</v>
      </c>
      <c r="EH353" s="576">
        <f t="shared" si="923"/>
        <v>122</v>
      </c>
      <c r="EI353" s="577">
        <f t="shared" si="923"/>
        <v>117</v>
      </c>
      <c r="EJ353" s="576">
        <f t="shared" si="924"/>
        <v>122</v>
      </c>
      <c r="EK353" s="577">
        <f t="shared" si="924"/>
        <v>117</v>
      </c>
      <c r="EL353" s="574">
        <v>3.2</v>
      </c>
      <c r="EM353" s="575">
        <v>3.3</v>
      </c>
      <c r="EN353" s="576">
        <f t="shared" si="925"/>
        <v>185.60000000000002</v>
      </c>
      <c r="EO353" s="577">
        <f t="shared" si="925"/>
        <v>201.29999999999998</v>
      </c>
      <c r="EP353" s="574">
        <v>3.1</v>
      </c>
      <c r="EQ353" s="575">
        <v>3.2</v>
      </c>
      <c r="ER353" s="576">
        <f t="shared" si="926"/>
        <v>198.4</v>
      </c>
      <c r="ES353" s="577">
        <f t="shared" si="926"/>
        <v>179.20000000000002</v>
      </c>
      <c r="ET353" s="574"/>
      <c r="EU353" s="575"/>
      <c r="EV353" s="576">
        <f t="shared" si="927"/>
        <v>0</v>
      </c>
      <c r="EW353" s="577">
        <f t="shared" si="927"/>
        <v>0</v>
      </c>
      <c r="EX353" s="576">
        <f t="shared" si="928"/>
        <v>3.1475409836065573</v>
      </c>
      <c r="EY353" s="577">
        <f t="shared" si="928"/>
        <v>3.2521367521367521</v>
      </c>
      <c r="EZ353" s="576">
        <f t="shared" si="929"/>
        <v>384</v>
      </c>
      <c r="FA353" s="577">
        <f t="shared" si="929"/>
        <v>380.5</v>
      </c>
      <c r="FB353" s="574">
        <v>57.1</v>
      </c>
      <c r="FC353" s="575">
        <v>59.5</v>
      </c>
      <c r="FD353" s="576">
        <f t="shared" si="930"/>
        <v>3311.8</v>
      </c>
      <c r="FE353" s="577">
        <f t="shared" si="930"/>
        <v>3629.5</v>
      </c>
      <c r="FF353" s="574">
        <v>49.4</v>
      </c>
      <c r="FG353" s="575">
        <v>53.1</v>
      </c>
      <c r="FH353" s="576">
        <f t="shared" si="931"/>
        <v>3161.6</v>
      </c>
      <c r="FI353" s="577">
        <f t="shared" si="931"/>
        <v>2973.6</v>
      </c>
      <c r="FJ353" s="574"/>
      <c r="FK353" s="575"/>
      <c r="FL353" s="576">
        <f t="shared" si="932"/>
        <v>0</v>
      </c>
      <c r="FM353" s="577">
        <f t="shared" si="932"/>
        <v>0</v>
      </c>
      <c r="FN353" s="576">
        <f t="shared" si="933"/>
        <v>53.060655737704913</v>
      </c>
      <c r="FO353" s="577">
        <f t="shared" si="933"/>
        <v>56.436752136752141</v>
      </c>
      <c r="FP353" s="576">
        <f t="shared" si="934"/>
        <v>6473.4</v>
      </c>
      <c r="FQ353" s="577">
        <f t="shared" si="934"/>
        <v>6603.1</v>
      </c>
      <c r="FR353" s="574">
        <v>127</v>
      </c>
      <c r="FS353" s="575">
        <v>111</v>
      </c>
      <c r="FT353" s="576">
        <f t="shared" si="935"/>
        <v>127</v>
      </c>
      <c r="FU353" s="577">
        <f t="shared" si="935"/>
        <v>111</v>
      </c>
      <c r="FV353" s="574">
        <v>5.9</v>
      </c>
      <c r="FW353" s="575">
        <v>5</v>
      </c>
      <c r="FX353" s="576">
        <f t="shared" si="936"/>
        <v>749.30000000000007</v>
      </c>
      <c r="FY353" s="577">
        <f t="shared" si="936"/>
        <v>555</v>
      </c>
      <c r="FZ353" s="574">
        <v>62</v>
      </c>
      <c r="GA353" s="575">
        <v>53.6</v>
      </c>
      <c r="GB353" s="576">
        <f t="shared" si="937"/>
        <v>7874</v>
      </c>
      <c r="GC353" s="577">
        <f t="shared" si="937"/>
        <v>5949.6</v>
      </c>
      <c r="GD353" s="576">
        <f t="shared" si="938"/>
        <v>250</v>
      </c>
      <c r="GE353" s="577">
        <f t="shared" si="938"/>
        <v>249</v>
      </c>
      <c r="GF353" s="576">
        <f t="shared" si="938"/>
        <v>250</v>
      </c>
      <c r="GG353" s="577">
        <f t="shared" si="938"/>
        <v>249</v>
      </c>
      <c r="GH353" s="576">
        <f t="shared" si="939"/>
        <v>945.1</v>
      </c>
      <c r="GI353" s="577">
        <f t="shared" si="939"/>
        <v>940.09999999999991</v>
      </c>
      <c r="GJ353" s="576">
        <f t="shared" si="940"/>
        <v>17128.5</v>
      </c>
      <c r="GK353" s="577">
        <f t="shared" si="940"/>
        <v>16555.099999999999</v>
      </c>
      <c r="GL353" s="576">
        <f t="shared" si="941"/>
        <v>135</v>
      </c>
      <c r="GM353" s="577">
        <f t="shared" si="941"/>
        <v>112</v>
      </c>
      <c r="GN353" s="576">
        <f t="shared" si="941"/>
        <v>135</v>
      </c>
      <c r="GO353" s="577">
        <f t="shared" si="941"/>
        <v>112</v>
      </c>
      <c r="GP353" s="576">
        <f t="shared" si="942"/>
        <v>508.29999999999995</v>
      </c>
      <c r="GQ353" s="577">
        <f t="shared" si="942"/>
        <v>410.4</v>
      </c>
      <c r="GR353" s="576">
        <f t="shared" si="943"/>
        <v>7476.7999999999993</v>
      </c>
      <c r="GS353" s="577">
        <f t="shared" si="943"/>
        <v>6997.6</v>
      </c>
      <c r="GT353" s="576">
        <f t="shared" si="944"/>
        <v>385</v>
      </c>
      <c r="GU353" s="577">
        <f t="shared" si="944"/>
        <v>361</v>
      </c>
      <c r="GV353" s="576">
        <f t="shared" si="944"/>
        <v>385</v>
      </c>
      <c r="GW353" s="577">
        <f t="shared" si="944"/>
        <v>361</v>
      </c>
      <c r="GX353" s="576">
        <f t="shared" si="945"/>
        <v>1453.4</v>
      </c>
      <c r="GY353" s="577">
        <f t="shared" si="945"/>
        <v>1350.5</v>
      </c>
      <c r="GZ353" s="576">
        <f t="shared" si="945"/>
        <v>24605.3</v>
      </c>
      <c r="HA353" s="577">
        <f t="shared" si="945"/>
        <v>23552.699999999997</v>
      </c>
      <c r="HB353" s="576">
        <f t="shared" si="946"/>
        <v>0</v>
      </c>
      <c r="HC353" s="577">
        <f t="shared" si="946"/>
        <v>0</v>
      </c>
      <c r="HD353" s="576">
        <f t="shared" si="946"/>
        <v>0</v>
      </c>
      <c r="HE353" s="577">
        <f t="shared" si="946"/>
        <v>0</v>
      </c>
      <c r="HF353" s="576" t="str">
        <f t="shared" si="947"/>
        <v/>
      </c>
      <c r="HG353" s="577" t="str">
        <f t="shared" si="947"/>
        <v/>
      </c>
      <c r="HH353" s="576" t="str">
        <f t="shared" si="948"/>
        <v/>
      </c>
      <c r="HI353" s="577" t="str">
        <f t="shared" si="948"/>
        <v/>
      </c>
      <c r="HJ353" s="576">
        <f t="shared" si="949"/>
        <v>2202.7000000000003</v>
      </c>
      <c r="HK353" s="577">
        <f t="shared" si="949"/>
        <v>1905.5</v>
      </c>
      <c r="HL353" s="576">
        <f t="shared" si="950"/>
        <v>32479.300000000003</v>
      </c>
      <c r="HM353" s="577">
        <f t="shared" si="950"/>
        <v>29502.300000000003</v>
      </c>
    </row>
    <row r="354" spans="1:221">
      <c r="A354" s="594" t="s">
        <v>638</v>
      </c>
      <c r="B354" s="595" t="s">
        <v>722</v>
      </c>
      <c r="C354" s="607"/>
      <c r="D354" s="10">
        <v>229072</v>
      </c>
      <c r="E354" s="10">
        <v>9</v>
      </c>
      <c r="F354" s="574">
        <v>473</v>
      </c>
      <c r="G354" s="575">
        <v>509</v>
      </c>
      <c r="H354" s="574">
        <v>7</v>
      </c>
      <c r="I354" s="597">
        <v>2</v>
      </c>
      <c r="J354" s="576">
        <f t="shared" si="883"/>
        <v>466</v>
      </c>
      <c r="K354" s="577">
        <f t="shared" si="883"/>
        <v>507</v>
      </c>
      <c r="L354" s="574"/>
      <c r="M354" s="575"/>
      <c r="N354" s="576">
        <f t="shared" si="884"/>
        <v>466</v>
      </c>
      <c r="O354" s="577">
        <f t="shared" si="884"/>
        <v>507</v>
      </c>
      <c r="P354" s="576">
        <f t="shared" si="884"/>
        <v>466</v>
      </c>
      <c r="Q354" s="577">
        <f t="shared" si="884"/>
        <v>507</v>
      </c>
      <c r="R354" s="574">
        <v>10</v>
      </c>
      <c r="S354" s="597">
        <v>18</v>
      </c>
      <c r="T354" s="576">
        <f t="shared" si="885"/>
        <v>10</v>
      </c>
      <c r="U354" s="577">
        <f t="shared" si="885"/>
        <v>18</v>
      </c>
      <c r="V354" s="574">
        <v>11</v>
      </c>
      <c r="W354" s="575">
        <v>14</v>
      </c>
      <c r="X354" s="576">
        <f t="shared" si="886"/>
        <v>11</v>
      </c>
      <c r="Y354" s="577">
        <f t="shared" si="886"/>
        <v>14</v>
      </c>
      <c r="Z354" s="574"/>
      <c r="AA354" s="575"/>
      <c r="AB354" s="576">
        <f t="shared" si="887"/>
        <v>0</v>
      </c>
      <c r="AC354" s="577">
        <f t="shared" si="887"/>
        <v>0</v>
      </c>
      <c r="AD354" s="576">
        <f t="shared" si="888"/>
        <v>21</v>
      </c>
      <c r="AE354" s="577">
        <f t="shared" si="888"/>
        <v>32</v>
      </c>
      <c r="AF354" s="576">
        <f t="shared" si="889"/>
        <v>21</v>
      </c>
      <c r="AG354" s="577">
        <f t="shared" si="889"/>
        <v>32</v>
      </c>
      <c r="AH354" s="574">
        <v>5.7</v>
      </c>
      <c r="AI354" s="575">
        <v>6.1</v>
      </c>
      <c r="AJ354" s="576">
        <f t="shared" si="890"/>
        <v>57</v>
      </c>
      <c r="AK354" s="577">
        <f t="shared" si="890"/>
        <v>109.8</v>
      </c>
      <c r="AL354" s="574">
        <v>6.4</v>
      </c>
      <c r="AM354" s="575">
        <v>5.8</v>
      </c>
      <c r="AN354" s="576">
        <f t="shared" si="891"/>
        <v>70.400000000000006</v>
      </c>
      <c r="AO354" s="577">
        <f t="shared" si="891"/>
        <v>81.2</v>
      </c>
      <c r="AP354" s="574"/>
      <c r="AQ354" s="575"/>
      <c r="AR354" s="576">
        <f t="shared" si="892"/>
        <v>0</v>
      </c>
      <c r="AS354" s="577">
        <f t="shared" si="892"/>
        <v>0</v>
      </c>
      <c r="AT354" s="576">
        <f t="shared" si="893"/>
        <v>6.0666666666666673</v>
      </c>
      <c r="AU354" s="577">
        <f t="shared" si="893"/>
        <v>5.96875</v>
      </c>
      <c r="AV354" s="576">
        <f t="shared" si="894"/>
        <v>127.40000000000002</v>
      </c>
      <c r="AW354" s="577">
        <f t="shared" si="894"/>
        <v>191</v>
      </c>
      <c r="AX354" s="574">
        <v>84.3</v>
      </c>
      <c r="AY354" s="575">
        <v>73.599999999999994</v>
      </c>
      <c r="AZ354" s="576">
        <f t="shared" si="895"/>
        <v>843</v>
      </c>
      <c r="BA354" s="577">
        <f t="shared" si="895"/>
        <v>1324.8</v>
      </c>
      <c r="BB354" s="574">
        <v>76.8</v>
      </c>
      <c r="BC354" s="575">
        <v>69.8</v>
      </c>
      <c r="BD354" s="576">
        <f t="shared" si="896"/>
        <v>844.8</v>
      </c>
      <c r="BE354" s="577">
        <f t="shared" si="896"/>
        <v>977.19999999999993</v>
      </c>
      <c r="BF354" s="574"/>
      <c r="BG354" s="575"/>
      <c r="BH354" s="576">
        <f t="shared" si="897"/>
        <v>0</v>
      </c>
      <c r="BI354" s="577">
        <f t="shared" si="897"/>
        <v>0</v>
      </c>
      <c r="BJ354" s="576">
        <f t="shared" si="898"/>
        <v>80.371428571428567</v>
      </c>
      <c r="BK354" s="577">
        <f t="shared" si="898"/>
        <v>71.9375</v>
      </c>
      <c r="BL354" s="576">
        <f t="shared" si="899"/>
        <v>1687.8</v>
      </c>
      <c r="BM354" s="577">
        <f t="shared" si="899"/>
        <v>2302</v>
      </c>
      <c r="BN354" s="574">
        <v>166</v>
      </c>
      <c r="BO354" s="575">
        <v>154</v>
      </c>
      <c r="BP354" s="576">
        <f t="shared" si="900"/>
        <v>166</v>
      </c>
      <c r="BQ354" s="577">
        <f t="shared" si="900"/>
        <v>154</v>
      </c>
      <c r="BR354" s="574">
        <v>106</v>
      </c>
      <c r="BS354" s="575">
        <v>155</v>
      </c>
      <c r="BT354" s="576">
        <f t="shared" si="901"/>
        <v>106</v>
      </c>
      <c r="BU354" s="577">
        <f t="shared" si="901"/>
        <v>155</v>
      </c>
      <c r="BV354" s="574"/>
      <c r="BW354" s="575"/>
      <c r="BX354" s="576">
        <f t="shared" si="902"/>
        <v>0</v>
      </c>
      <c r="BY354" s="577">
        <f t="shared" si="902"/>
        <v>0</v>
      </c>
      <c r="BZ354" s="576">
        <f t="shared" si="903"/>
        <v>272</v>
      </c>
      <c r="CA354" s="577">
        <f t="shared" si="903"/>
        <v>309</v>
      </c>
      <c r="CB354" s="576">
        <f t="shared" si="904"/>
        <v>272</v>
      </c>
      <c r="CC354" s="577">
        <f t="shared" si="904"/>
        <v>309</v>
      </c>
      <c r="CD354" s="574">
        <v>4.2</v>
      </c>
      <c r="CE354" s="575">
        <v>4.5999999999999996</v>
      </c>
      <c r="CF354" s="576">
        <f t="shared" si="905"/>
        <v>697.2</v>
      </c>
      <c r="CG354" s="577">
        <f t="shared" si="905"/>
        <v>708.4</v>
      </c>
      <c r="CH354" s="574">
        <v>4.5999999999999996</v>
      </c>
      <c r="CI354" s="575">
        <v>4.4000000000000004</v>
      </c>
      <c r="CJ354" s="576">
        <f t="shared" si="906"/>
        <v>487.59999999999997</v>
      </c>
      <c r="CK354" s="577">
        <f t="shared" si="906"/>
        <v>682</v>
      </c>
      <c r="CL354" s="574"/>
      <c r="CM354" s="575"/>
      <c r="CN354" s="576">
        <f t="shared" si="907"/>
        <v>0</v>
      </c>
      <c r="CO354" s="577">
        <f t="shared" si="907"/>
        <v>0</v>
      </c>
      <c r="CP354" s="576">
        <f t="shared" si="908"/>
        <v>4.3558823529411761</v>
      </c>
      <c r="CQ354" s="577">
        <f t="shared" si="908"/>
        <v>4.4996763754045315</v>
      </c>
      <c r="CR354" s="576">
        <f t="shared" si="909"/>
        <v>1184.8</v>
      </c>
      <c r="CS354" s="577">
        <f t="shared" si="909"/>
        <v>1390.4000000000003</v>
      </c>
      <c r="CT354" s="574">
        <v>75.7</v>
      </c>
      <c r="CU354" s="575">
        <v>77.099999999999994</v>
      </c>
      <c r="CV354" s="576">
        <f t="shared" si="910"/>
        <v>12566.2</v>
      </c>
      <c r="CW354" s="577">
        <f t="shared" si="910"/>
        <v>11873.4</v>
      </c>
      <c r="CX354" s="574">
        <v>77.900000000000006</v>
      </c>
      <c r="CY354" s="575">
        <v>76.5</v>
      </c>
      <c r="CZ354" s="576">
        <f t="shared" si="911"/>
        <v>8257.4000000000015</v>
      </c>
      <c r="DA354" s="577">
        <f t="shared" si="911"/>
        <v>11857.5</v>
      </c>
      <c r="DB354" s="574"/>
      <c r="DC354" s="575"/>
      <c r="DD354" s="576">
        <f t="shared" si="912"/>
        <v>0</v>
      </c>
      <c r="DE354" s="577">
        <f t="shared" si="912"/>
        <v>0</v>
      </c>
      <c r="DF354" s="576">
        <f t="shared" si="913"/>
        <v>76.557352941176475</v>
      </c>
      <c r="DG354" s="577">
        <f t="shared" si="913"/>
        <v>76.799029126213597</v>
      </c>
      <c r="DH354" s="576">
        <f t="shared" si="914"/>
        <v>20823.600000000002</v>
      </c>
      <c r="DI354" s="577">
        <f t="shared" si="914"/>
        <v>23730.9</v>
      </c>
      <c r="DJ354" s="576">
        <f t="shared" si="915"/>
        <v>293</v>
      </c>
      <c r="DK354" s="577">
        <f t="shared" si="915"/>
        <v>341</v>
      </c>
      <c r="DL354" s="576">
        <f t="shared" si="915"/>
        <v>293</v>
      </c>
      <c r="DM354" s="577">
        <f t="shared" si="915"/>
        <v>341</v>
      </c>
      <c r="DN354" s="576">
        <f t="shared" si="916"/>
        <v>4.4784982935153588</v>
      </c>
      <c r="DO354" s="577">
        <f t="shared" si="916"/>
        <v>4.6375366568914966</v>
      </c>
      <c r="DP354" s="576">
        <f t="shared" si="917"/>
        <v>1312.2</v>
      </c>
      <c r="DQ354" s="577">
        <f t="shared" si="917"/>
        <v>1581.4000000000003</v>
      </c>
      <c r="DR354" s="576">
        <f t="shared" si="918"/>
        <v>76.8307167235495</v>
      </c>
      <c r="DS354" s="577">
        <f t="shared" si="918"/>
        <v>76.342815249266863</v>
      </c>
      <c r="DT354" s="576">
        <f t="shared" si="919"/>
        <v>22511.400000000005</v>
      </c>
      <c r="DU354" s="577">
        <f t="shared" si="919"/>
        <v>26032.9</v>
      </c>
      <c r="DV354" s="574">
        <v>35</v>
      </c>
      <c r="DW354" s="575">
        <v>40</v>
      </c>
      <c r="DX354" s="576">
        <f t="shared" si="920"/>
        <v>35</v>
      </c>
      <c r="DY354" s="577">
        <f t="shared" si="920"/>
        <v>40</v>
      </c>
      <c r="DZ354" s="574">
        <v>46</v>
      </c>
      <c r="EA354" s="575">
        <v>45</v>
      </c>
      <c r="EB354" s="576">
        <f t="shared" si="921"/>
        <v>46</v>
      </c>
      <c r="EC354" s="577">
        <f t="shared" si="921"/>
        <v>45</v>
      </c>
      <c r="ED354" s="574"/>
      <c r="EE354" s="575"/>
      <c r="EF354" s="576">
        <f t="shared" si="922"/>
        <v>0</v>
      </c>
      <c r="EG354" s="577">
        <f t="shared" si="922"/>
        <v>0</v>
      </c>
      <c r="EH354" s="576">
        <f t="shared" si="923"/>
        <v>81</v>
      </c>
      <c r="EI354" s="577">
        <f t="shared" si="923"/>
        <v>85</v>
      </c>
      <c r="EJ354" s="576">
        <f t="shared" si="924"/>
        <v>81</v>
      </c>
      <c r="EK354" s="577">
        <f t="shared" si="924"/>
        <v>85</v>
      </c>
      <c r="EL354" s="574">
        <v>3.8</v>
      </c>
      <c r="EM354" s="575">
        <v>2.9</v>
      </c>
      <c r="EN354" s="576">
        <f t="shared" si="925"/>
        <v>133</v>
      </c>
      <c r="EO354" s="577">
        <f t="shared" si="925"/>
        <v>116</v>
      </c>
      <c r="EP354" s="574">
        <v>3.7</v>
      </c>
      <c r="EQ354" s="575">
        <v>4.0999999999999996</v>
      </c>
      <c r="ER354" s="576">
        <f t="shared" si="926"/>
        <v>170.20000000000002</v>
      </c>
      <c r="ES354" s="577">
        <f t="shared" si="926"/>
        <v>184.49999999999997</v>
      </c>
      <c r="ET354" s="574"/>
      <c r="EU354" s="575"/>
      <c r="EV354" s="576">
        <f t="shared" si="927"/>
        <v>0</v>
      </c>
      <c r="EW354" s="577">
        <f t="shared" si="927"/>
        <v>0</v>
      </c>
      <c r="EX354" s="576">
        <f t="shared" si="928"/>
        <v>3.7432098765432102</v>
      </c>
      <c r="EY354" s="577">
        <f t="shared" si="928"/>
        <v>3.5352941176470587</v>
      </c>
      <c r="EZ354" s="576">
        <f t="shared" si="929"/>
        <v>303.20000000000005</v>
      </c>
      <c r="FA354" s="577">
        <f t="shared" si="929"/>
        <v>300.5</v>
      </c>
      <c r="FB354" s="574">
        <v>56.3</v>
      </c>
      <c r="FC354" s="575">
        <v>54.2</v>
      </c>
      <c r="FD354" s="576">
        <f t="shared" si="930"/>
        <v>1970.5</v>
      </c>
      <c r="FE354" s="577">
        <f t="shared" si="930"/>
        <v>2168</v>
      </c>
      <c r="FF354" s="574">
        <v>49.3</v>
      </c>
      <c r="FG354" s="575">
        <v>58.7</v>
      </c>
      <c r="FH354" s="576">
        <f t="shared" si="931"/>
        <v>2267.7999999999997</v>
      </c>
      <c r="FI354" s="577">
        <f t="shared" si="931"/>
        <v>2641.5</v>
      </c>
      <c r="FJ354" s="574"/>
      <c r="FK354" s="575"/>
      <c r="FL354" s="576">
        <f t="shared" si="932"/>
        <v>0</v>
      </c>
      <c r="FM354" s="577">
        <f t="shared" si="932"/>
        <v>0</v>
      </c>
      <c r="FN354" s="576">
        <f t="shared" si="933"/>
        <v>52.32469135802468</v>
      </c>
      <c r="FO354" s="577">
        <f t="shared" si="933"/>
        <v>56.582352941176474</v>
      </c>
      <c r="FP354" s="576">
        <f t="shared" si="934"/>
        <v>4238.2999999999993</v>
      </c>
      <c r="FQ354" s="577">
        <f t="shared" si="934"/>
        <v>4809.5</v>
      </c>
      <c r="FR354" s="574">
        <v>92</v>
      </c>
      <c r="FS354" s="575">
        <v>81</v>
      </c>
      <c r="FT354" s="576">
        <f t="shared" si="935"/>
        <v>92</v>
      </c>
      <c r="FU354" s="577">
        <f t="shared" si="935"/>
        <v>81</v>
      </c>
      <c r="FV354" s="574">
        <v>5</v>
      </c>
      <c r="FW354" s="575">
        <v>5.5</v>
      </c>
      <c r="FX354" s="576">
        <f t="shared" si="936"/>
        <v>460</v>
      </c>
      <c r="FY354" s="577">
        <f t="shared" si="936"/>
        <v>445.5</v>
      </c>
      <c r="FZ354" s="574">
        <v>53.7</v>
      </c>
      <c r="GA354" s="575">
        <v>60.9</v>
      </c>
      <c r="GB354" s="576">
        <f t="shared" si="937"/>
        <v>4940.4000000000005</v>
      </c>
      <c r="GC354" s="577">
        <f t="shared" si="937"/>
        <v>4932.8999999999996</v>
      </c>
      <c r="GD354" s="576">
        <f t="shared" si="938"/>
        <v>211</v>
      </c>
      <c r="GE354" s="577">
        <f t="shared" si="938"/>
        <v>212</v>
      </c>
      <c r="GF354" s="576">
        <f t="shared" si="938"/>
        <v>211</v>
      </c>
      <c r="GG354" s="577">
        <f t="shared" si="938"/>
        <v>212</v>
      </c>
      <c r="GH354" s="576">
        <f t="shared" si="939"/>
        <v>887.2</v>
      </c>
      <c r="GI354" s="577">
        <f t="shared" si="939"/>
        <v>934.19999999999993</v>
      </c>
      <c r="GJ354" s="576">
        <f t="shared" si="940"/>
        <v>15379.7</v>
      </c>
      <c r="GK354" s="577">
        <f t="shared" si="940"/>
        <v>15366.199999999999</v>
      </c>
      <c r="GL354" s="576">
        <f t="shared" si="941"/>
        <v>163</v>
      </c>
      <c r="GM354" s="577">
        <f t="shared" si="941"/>
        <v>214</v>
      </c>
      <c r="GN354" s="576">
        <f t="shared" si="941"/>
        <v>163</v>
      </c>
      <c r="GO354" s="577">
        <f t="shared" si="941"/>
        <v>214</v>
      </c>
      <c r="GP354" s="576">
        <f t="shared" si="942"/>
        <v>728.2</v>
      </c>
      <c r="GQ354" s="577">
        <f t="shared" si="942"/>
        <v>947.7</v>
      </c>
      <c r="GR354" s="576">
        <f t="shared" si="943"/>
        <v>11370</v>
      </c>
      <c r="GS354" s="577">
        <f t="shared" si="943"/>
        <v>15476.2</v>
      </c>
      <c r="GT354" s="576">
        <f t="shared" si="944"/>
        <v>374</v>
      </c>
      <c r="GU354" s="577">
        <f t="shared" si="944"/>
        <v>426</v>
      </c>
      <c r="GV354" s="576">
        <f t="shared" si="944"/>
        <v>374</v>
      </c>
      <c r="GW354" s="577">
        <f t="shared" si="944"/>
        <v>426</v>
      </c>
      <c r="GX354" s="576">
        <f t="shared" si="945"/>
        <v>1615.4</v>
      </c>
      <c r="GY354" s="577">
        <f t="shared" si="945"/>
        <v>1881.9</v>
      </c>
      <c r="GZ354" s="576">
        <f t="shared" si="945"/>
        <v>26749.7</v>
      </c>
      <c r="HA354" s="577">
        <f t="shared" si="945"/>
        <v>30842.400000000001</v>
      </c>
      <c r="HB354" s="576">
        <f t="shared" si="946"/>
        <v>0</v>
      </c>
      <c r="HC354" s="577">
        <f t="shared" si="946"/>
        <v>0</v>
      </c>
      <c r="HD354" s="576">
        <f t="shared" si="946"/>
        <v>0</v>
      </c>
      <c r="HE354" s="577">
        <f t="shared" si="946"/>
        <v>0</v>
      </c>
      <c r="HF354" s="576" t="str">
        <f t="shared" si="947"/>
        <v/>
      </c>
      <c r="HG354" s="577" t="str">
        <f t="shared" si="947"/>
        <v/>
      </c>
      <c r="HH354" s="576" t="str">
        <f t="shared" si="948"/>
        <v/>
      </c>
      <c r="HI354" s="577" t="str">
        <f t="shared" si="948"/>
        <v/>
      </c>
      <c r="HJ354" s="576">
        <f t="shared" si="949"/>
        <v>2075.4</v>
      </c>
      <c r="HK354" s="577">
        <f t="shared" si="949"/>
        <v>2327.4000000000005</v>
      </c>
      <c r="HL354" s="576">
        <f t="shared" si="950"/>
        <v>31690.100000000006</v>
      </c>
      <c r="HM354" s="577">
        <f t="shared" si="950"/>
        <v>35775.300000000003</v>
      </c>
    </row>
    <row r="355" spans="1:221">
      <c r="A355" s="594" t="s">
        <v>638</v>
      </c>
      <c r="B355" s="595" t="s">
        <v>723</v>
      </c>
      <c r="C355" s="607"/>
      <c r="D355" s="10">
        <v>229319</v>
      </c>
      <c r="E355" s="10">
        <v>9</v>
      </c>
      <c r="F355" s="574">
        <v>554</v>
      </c>
      <c r="G355" s="575">
        <v>664</v>
      </c>
      <c r="H355" s="574">
        <v>17</v>
      </c>
      <c r="I355" s="575">
        <v>18</v>
      </c>
      <c r="J355" s="576">
        <f t="shared" si="883"/>
        <v>537</v>
      </c>
      <c r="K355" s="577">
        <f t="shared" si="883"/>
        <v>646</v>
      </c>
      <c r="L355" s="574"/>
      <c r="M355" s="575"/>
      <c r="N355" s="576">
        <f t="shared" si="884"/>
        <v>537</v>
      </c>
      <c r="O355" s="577">
        <f t="shared" si="884"/>
        <v>646</v>
      </c>
      <c r="P355" s="576">
        <f t="shared" si="884"/>
        <v>537</v>
      </c>
      <c r="Q355" s="577">
        <f t="shared" si="884"/>
        <v>646</v>
      </c>
      <c r="R355" s="574">
        <v>41</v>
      </c>
      <c r="S355" s="575">
        <v>36</v>
      </c>
      <c r="T355" s="576">
        <f t="shared" si="885"/>
        <v>41</v>
      </c>
      <c r="U355" s="577">
        <f t="shared" si="885"/>
        <v>36</v>
      </c>
      <c r="V355" s="574">
        <v>30</v>
      </c>
      <c r="W355" s="575">
        <v>45</v>
      </c>
      <c r="X355" s="576">
        <f t="shared" si="886"/>
        <v>30</v>
      </c>
      <c r="Y355" s="577">
        <f t="shared" si="886"/>
        <v>45</v>
      </c>
      <c r="Z355" s="574"/>
      <c r="AA355" s="575"/>
      <c r="AB355" s="576">
        <f t="shared" si="887"/>
        <v>0</v>
      </c>
      <c r="AC355" s="577">
        <f t="shared" si="887"/>
        <v>0</v>
      </c>
      <c r="AD355" s="576">
        <f t="shared" si="888"/>
        <v>71</v>
      </c>
      <c r="AE355" s="577">
        <f t="shared" si="888"/>
        <v>81</v>
      </c>
      <c r="AF355" s="576">
        <f t="shared" si="889"/>
        <v>71</v>
      </c>
      <c r="AG355" s="577">
        <f t="shared" si="889"/>
        <v>81</v>
      </c>
      <c r="AH355" s="574">
        <v>4</v>
      </c>
      <c r="AI355" s="575">
        <v>4.0999999999999996</v>
      </c>
      <c r="AJ355" s="576">
        <f t="shared" si="890"/>
        <v>164</v>
      </c>
      <c r="AK355" s="577">
        <f t="shared" si="890"/>
        <v>147.6</v>
      </c>
      <c r="AL355" s="574">
        <v>3.7</v>
      </c>
      <c r="AM355" s="575">
        <v>3.5</v>
      </c>
      <c r="AN355" s="576">
        <f t="shared" si="891"/>
        <v>111</v>
      </c>
      <c r="AO355" s="577">
        <f t="shared" si="891"/>
        <v>157.5</v>
      </c>
      <c r="AP355" s="574"/>
      <c r="AQ355" s="575"/>
      <c r="AR355" s="576">
        <f t="shared" si="892"/>
        <v>0</v>
      </c>
      <c r="AS355" s="577">
        <f t="shared" si="892"/>
        <v>0</v>
      </c>
      <c r="AT355" s="576">
        <f t="shared" si="893"/>
        <v>3.8732394366197185</v>
      </c>
      <c r="AU355" s="577">
        <f t="shared" si="893"/>
        <v>3.7666666666666671</v>
      </c>
      <c r="AV355" s="576">
        <f t="shared" si="894"/>
        <v>275</v>
      </c>
      <c r="AW355" s="577">
        <f t="shared" si="894"/>
        <v>305.10000000000002</v>
      </c>
      <c r="AX355" s="574">
        <v>81.7</v>
      </c>
      <c r="AY355" s="575">
        <v>85.5</v>
      </c>
      <c r="AZ355" s="576">
        <f t="shared" si="895"/>
        <v>3349.7000000000003</v>
      </c>
      <c r="BA355" s="577">
        <f t="shared" si="895"/>
        <v>3078</v>
      </c>
      <c r="BB355" s="574">
        <v>79.599999999999994</v>
      </c>
      <c r="BC355" s="575">
        <v>76.8</v>
      </c>
      <c r="BD355" s="576">
        <f t="shared" si="896"/>
        <v>2388</v>
      </c>
      <c r="BE355" s="577">
        <f t="shared" si="896"/>
        <v>3456</v>
      </c>
      <c r="BF355" s="574"/>
      <c r="BG355" s="575"/>
      <c r="BH355" s="576">
        <f t="shared" si="897"/>
        <v>0</v>
      </c>
      <c r="BI355" s="577">
        <f t="shared" si="897"/>
        <v>0</v>
      </c>
      <c r="BJ355" s="576">
        <f t="shared" si="898"/>
        <v>80.812676056338034</v>
      </c>
      <c r="BK355" s="577">
        <f t="shared" si="898"/>
        <v>80.666666666666671</v>
      </c>
      <c r="BL355" s="576">
        <f t="shared" si="899"/>
        <v>5737.7000000000007</v>
      </c>
      <c r="BM355" s="577">
        <f t="shared" si="899"/>
        <v>6534</v>
      </c>
      <c r="BN355" s="574">
        <v>165</v>
      </c>
      <c r="BO355" s="575">
        <v>176</v>
      </c>
      <c r="BP355" s="576">
        <f t="shared" si="900"/>
        <v>165</v>
      </c>
      <c r="BQ355" s="577">
        <f t="shared" si="900"/>
        <v>176</v>
      </c>
      <c r="BR355" s="574">
        <v>79</v>
      </c>
      <c r="BS355" s="575">
        <v>92</v>
      </c>
      <c r="BT355" s="576">
        <f t="shared" si="901"/>
        <v>79</v>
      </c>
      <c r="BU355" s="577">
        <f t="shared" si="901"/>
        <v>92</v>
      </c>
      <c r="BV355" s="574"/>
      <c r="BW355" s="575"/>
      <c r="BX355" s="576">
        <f t="shared" si="902"/>
        <v>0</v>
      </c>
      <c r="BY355" s="577">
        <f t="shared" si="902"/>
        <v>0</v>
      </c>
      <c r="BZ355" s="576">
        <f t="shared" si="903"/>
        <v>244</v>
      </c>
      <c r="CA355" s="577">
        <f t="shared" si="903"/>
        <v>268</v>
      </c>
      <c r="CB355" s="576">
        <f t="shared" si="904"/>
        <v>244</v>
      </c>
      <c r="CC355" s="577">
        <f t="shared" si="904"/>
        <v>268</v>
      </c>
      <c r="CD355" s="574">
        <v>3.7</v>
      </c>
      <c r="CE355" s="575">
        <v>3.7</v>
      </c>
      <c r="CF355" s="576">
        <f t="shared" si="905"/>
        <v>610.5</v>
      </c>
      <c r="CG355" s="577">
        <f t="shared" si="905"/>
        <v>651.20000000000005</v>
      </c>
      <c r="CH355" s="574">
        <v>3.8</v>
      </c>
      <c r="CI355" s="575">
        <v>4</v>
      </c>
      <c r="CJ355" s="576">
        <f t="shared" si="906"/>
        <v>300.2</v>
      </c>
      <c r="CK355" s="577">
        <f t="shared" si="906"/>
        <v>368</v>
      </c>
      <c r="CL355" s="574"/>
      <c r="CM355" s="575"/>
      <c r="CN355" s="576">
        <f t="shared" si="907"/>
        <v>0</v>
      </c>
      <c r="CO355" s="577">
        <f t="shared" si="907"/>
        <v>0</v>
      </c>
      <c r="CP355" s="576">
        <f t="shared" si="908"/>
        <v>3.7323770491803279</v>
      </c>
      <c r="CQ355" s="577">
        <f t="shared" si="908"/>
        <v>3.8029850746268656</v>
      </c>
      <c r="CR355" s="576">
        <f t="shared" si="909"/>
        <v>910.7</v>
      </c>
      <c r="CS355" s="577">
        <f t="shared" si="909"/>
        <v>1019.2</v>
      </c>
      <c r="CT355" s="574">
        <v>83.5</v>
      </c>
      <c r="CU355" s="575">
        <v>86.1</v>
      </c>
      <c r="CV355" s="576">
        <f t="shared" si="910"/>
        <v>13777.5</v>
      </c>
      <c r="CW355" s="577">
        <f t="shared" si="910"/>
        <v>15153.599999999999</v>
      </c>
      <c r="CX355" s="574">
        <v>81.599999999999994</v>
      </c>
      <c r="CY355" s="575">
        <v>80.7</v>
      </c>
      <c r="CZ355" s="576">
        <f t="shared" si="911"/>
        <v>6446.4</v>
      </c>
      <c r="DA355" s="577">
        <f t="shared" si="911"/>
        <v>7424.4000000000005</v>
      </c>
      <c r="DB355" s="574"/>
      <c r="DC355" s="575"/>
      <c r="DD355" s="576">
        <f t="shared" si="912"/>
        <v>0</v>
      </c>
      <c r="DE355" s="577">
        <f t="shared" si="912"/>
        <v>0</v>
      </c>
      <c r="DF355" s="576">
        <f t="shared" si="913"/>
        <v>82.884836065573779</v>
      </c>
      <c r="DG355" s="577">
        <f t="shared" si="913"/>
        <v>84.246268656716424</v>
      </c>
      <c r="DH355" s="576">
        <f t="shared" si="914"/>
        <v>20223.900000000001</v>
      </c>
      <c r="DI355" s="577">
        <f t="shared" si="914"/>
        <v>22578</v>
      </c>
      <c r="DJ355" s="576">
        <f t="shared" si="915"/>
        <v>315</v>
      </c>
      <c r="DK355" s="577">
        <f t="shared" si="915"/>
        <v>349</v>
      </c>
      <c r="DL355" s="576">
        <f t="shared" si="915"/>
        <v>315</v>
      </c>
      <c r="DM355" s="577">
        <f t="shared" si="915"/>
        <v>349</v>
      </c>
      <c r="DN355" s="576">
        <f t="shared" si="916"/>
        <v>3.7641269841269844</v>
      </c>
      <c r="DO355" s="577">
        <f t="shared" si="916"/>
        <v>3.7945558739255021</v>
      </c>
      <c r="DP355" s="576">
        <f t="shared" si="917"/>
        <v>1185.7</v>
      </c>
      <c r="DQ355" s="577">
        <f t="shared" si="917"/>
        <v>1324.3000000000002</v>
      </c>
      <c r="DR355" s="576">
        <f t="shared" si="918"/>
        <v>82.417777777777786</v>
      </c>
      <c r="DS355" s="577">
        <f t="shared" si="918"/>
        <v>83.415472779369622</v>
      </c>
      <c r="DT355" s="576">
        <f t="shared" si="919"/>
        <v>25961.600000000002</v>
      </c>
      <c r="DU355" s="577">
        <f t="shared" si="919"/>
        <v>29112</v>
      </c>
      <c r="DV355" s="574">
        <v>73</v>
      </c>
      <c r="DW355" s="575">
        <v>86</v>
      </c>
      <c r="DX355" s="576">
        <f t="shared" si="920"/>
        <v>73</v>
      </c>
      <c r="DY355" s="577">
        <f t="shared" si="920"/>
        <v>86</v>
      </c>
      <c r="DZ355" s="574">
        <v>75</v>
      </c>
      <c r="EA355" s="575">
        <v>100</v>
      </c>
      <c r="EB355" s="576">
        <f t="shared" si="921"/>
        <v>75</v>
      </c>
      <c r="EC355" s="577">
        <f t="shared" si="921"/>
        <v>100</v>
      </c>
      <c r="ED355" s="574"/>
      <c r="EE355" s="575"/>
      <c r="EF355" s="576">
        <f t="shared" si="922"/>
        <v>0</v>
      </c>
      <c r="EG355" s="577">
        <f t="shared" si="922"/>
        <v>0</v>
      </c>
      <c r="EH355" s="576">
        <f t="shared" si="923"/>
        <v>148</v>
      </c>
      <c r="EI355" s="577">
        <f t="shared" si="923"/>
        <v>186</v>
      </c>
      <c r="EJ355" s="576">
        <f t="shared" si="924"/>
        <v>148</v>
      </c>
      <c r="EK355" s="577">
        <f t="shared" si="924"/>
        <v>186</v>
      </c>
      <c r="EL355" s="574">
        <v>3</v>
      </c>
      <c r="EM355" s="575">
        <v>2.9</v>
      </c>
      <c r="EN355" s="576">
        <f t="shared" si="925"/>
        <v>219</v>
      </c>
      <c r="EO355" s="577">
        <f t="shared" si="925"/>
        <v>249.4</v>
      </c>
      <c r="EP355" s="574">
        <v>3.2</v>
      </c>
      <c r="EQ355" s="575">
        <v>3.1</v>
      </c>
      <c r="ER355" s="576">
        <f t="shared" si="926"/>
        <v>240</v>
      </c>
      <c r="ES355" s="577">
        <f t="shared" si="926"/>
        <v>310</v>
      </c>
      <c r="ET355" s="574"/>
      <c r="EU355" s="575"/>
      <c r="EV355" s="576">
        <f t="shared" si="927"/>
        <v>0</v>
      </c>
      <c r="EW355" s="577">
        <f t="shared" si="927"/>
        <v>0</v>
      </c>
      <c r="EX355" s="576">
        <f t="shared" si="928"/>
        <v>3.1013513513513513</v>
      </c>
      <c r="EY355" s="577">
        <f t="shared" si="928"/>
        <v>3.0075268817204299</v>
      </c>
      <c r="EZ355" s="576">
        <f t="shared" si="929"/>
        <v>459</v>
      </c>
      <c r="FA355" s="577">
        <f t="shared" si="929"/>
        <v>559.4</v>
      </c>
      <c r="FB355" s="574">
        <v>71.5</v>
      </c>
      <c r="FC355" s="575">
        <v>69.3</v>
      </c>
      <c r="FD355" s="576">
        <f t="shared" si="930"/>
        <v>5219.5</v>
      </c>
      <c r="FE355" s="577">
        <f t="shared" si="930"/>
        <v>5959.8</v>
      </c>
      <c r="FF355" s="574">
        <v>63.7</v>
      </c>
      <c r="FG355" s="575">
        <v>62.5</v>
      </c>
      <c r="FH355" s="576">
        <f t="shared" si="931"/>
        <v>4777.5</v>
      </c>
      <c r="FI355" s="577">
        <f t="shared" si="931"/>
        <v>6250</v>
      </c>
      <c r="FJ355" s="574"/>
      <c r="FK355" s="575"/>
      <c r="FL355" s="576">
        <f t="shared" si="932"/>
        <v>0</v>
      </c>
      <c r="FM355" s="577">
        <f t="shared" si="932"/>
        <v>0</v>
      </c>
      <c r="FN355" s="576">
        <f t="shared" si="933"/>
        <v>67.547297297297291</v>
      </c>
      <c r="FO355" s="577">
        <f t="shared" si="933"/>
        <v>65.644086021505373</v>
      </c>
      <c r="FP355" s="576">
        <f t="shared" si="934"/>
        <v>9997</v>
      </c>
      <c r="FQ355" s="577">
        <f t="shared" si="934"/>
        <v>12209.8</v>
      </c>
      <c r="FR355" s="574">
        <v>74</v>
      </c>
      <c r="FS355" s="575">
        <v>111</v>
      </c>
      <c r="FT355" s="576">
        <f t="shared" si="935"/>
        <v>74</v>
      </c>
      <c r="FU355" s="577">
        <f t="shared" si="935"/>
        <v>111</v>
      </c>
      <c r="FV355" s="574">
        <v>4</v>
      </c>
      <c r="FW355" s="575">
        <v>5</v>
      </c>
      <c r="FX355" s="576">
        <f t="shared" si="936"/>
        <v>296</v>
      </c>
      <c r="FY355" s="577">
        <f t="shared" si="936"/>
        <v>555</v>
      </c>
      <c r="FZ355" s="574">
        <v>63.3</v>
      </c>
      <c r="GA355" s="575">
        <v>66.3</v>
      </c>
      <c r="GB355" s="576">
        <f t="shared" si="937"/>
        <v>4684.2</v>
      </c>
      <c r="GC355" s="577">
        <f t="shared" si="937"/>
        <v>7359.2999999999993</v>
      </c>
      <c r="GD355" s="576">
        <f t="shared" si="938"/>
        <v>279</v>
      </c>
      <c r="GE355" s="577">
        <f t="shared" si="938"/>
        <v>298</v>
      </c>
      <c r="GF355" s="576">
        <f t="shared" si="938"/>
        <v>279</v>
      </c>
      <c r="GG355" s="577">
        <f t="shared" si="938"/>
        <v>298</v>
      </c>
      <c r="GH355" s="576">
        <f t="shared" si="939"/>
        <v>993.5</v>
      </c>
      <c r="GI355" s="577">
        <f t="shared" si="939"/>
        <v>1048.2</v>
      </c>
      <c r="GJ355" s="576">
        <f t="shared" si="940"/>
        <v>22346.7</v>
      </c>
      <c r="GK355" s="577">
        <f t="shared" si="940"/>
        <v>24191.399999999998</v>
      </c>
      <c r="GL355" s="576">
        <f t="shared" si="941"/>
        <v>184</v>
      </c>
      <c r="GM355" s="577">
        <f t="shared" si="941"/>
        <v>237</v>
      </c>
      <c r="GN355" s="576">
        <f t="shared" si="941"/>
        <v>184</v>
      </c>
      <c r="GO355" s="577">
        <f t="shared" si="941"/>
        <v>237</v>
      </c>
      <c r="GP355" s="576">
        <f t="shared" si="942"/>
        <v>651.20000000000005</v>
      </c>
      <c r="GQ355" s="577">
        <f t="shared" si="942"/>
        <v>835.5</v>
      </c>
      <c r="GR355" s="576">
        <f t="shared" si="943"/>
        <v>13611.9</v>
      </c>
      <c r="GS355" s="577">
        <f t="shared" si="943"/>
        <v>17130.400000000001</v>
      </c>
      <c r="GT355" s="576">
        <f t="shared" si="944"/>
        <v>463</v>
      </c>
      <c r="GU355" s="577">
        <f t="shared" si="944"/>
        <v>535</v>
      </c>
      <c r="GV355" s="576">
        <f t="shared" si="944"/>
        <v>463</v>
      </c>
      <c r="GW355" s="577">
        <f t="shared" si="944"/>
        <v>535</v>
      </c>
      <c r="GX355" s="576">
        <f t="shared" si="945"/>
        <v>1644.7</v>
      </c>
      <c r="GY355" s="577">
        <f t="shared" si="945"/>
        <v>1883.7</v>
      </c>
      <c r="GZ355" s="576">
        <f t="shared" si="945"/>
        <v>35958.6</v>
      </c>
      <c r="HA355" s="577">
        <f t="shared" si="945"/>
        <v>41321.800000000003</v>
      </c>
      <c r="HB355" s="576">
        <f t="shared" si="946"/>
        <v>0</v>
      </c>
      <c r="HC355" s="577">
        <f t="shared" si="946"/>
        <v>0</v>
      </c>
      <c r="HD355" s="576">
        <f t="shared" si="946"/>
        <v>0</v>
      </c>
      <c r="HE355" s="577">
        <f t="shared" si="946"/>
        <v>0</v>
      </c>
      <c r="HF355" s="576" t="str">
        <f t="shared" si="947"/>
        <v/>
      </c>
      <c r="HG355" s="577" t="str">
        <f t="shared" si="947"/>
        <v/>
      </c>
      <c r="HH355" s="576" t="str">
        <f t="shared" si="948"/>
        <v/>
      </c>
      <c r="HI355" s="577" t="str">
        <f t="shared" si="948"/>
        <v/>
      </c>
      <c r="HJ355" s="576">
        <f t="shared" si="949"/>
        <v>1940.7</v>
      </c>
      <c r="HK355" s="577">
        <f t="shared" si="949"/>
        <v>2438.7000000000003</v>
      </c>
      <c r="HL355" s="576">
        <f t="shared" si="950"/>
        <v>40642.800000000003</v>
      </c>
      <c r="HM355" s="577">
        <f t="shared" si="950"/>
        <v>48681.100000000006</v>
      </c>
    </row>
    <row r="356" spans="1:221">
      <c r="A356" s="594" t="s">
        <v>638</v>
      </c>
      <c r="B356" s="11" t="s">
        <v>724</v>
      </c>
      <c r="C356" s="607"/>
      <c r="D356" s="10">
        <v>228680</v>
      </c>
      <c r="E356" s="10">
        <v>9</v>
      </c>
      <c r="F356" s="574">
        <v>966</v>
      </c>
      <c r="G356" s="575">
        <v>973</v>
      </c>
      <c r="H356" s="574">
        <v>149</v>
      </c>
      <c r="I356" s="575">
        <v>166</v>
      </c>
      <c r="J356" s="576">
        <f t="shared" si="883"/>
        <v>817</v>
      </c>
      <c r="K356" s="577">
        <f t="shared" si="883"/>
        <v>807</v>
      </c>
      <c r="L356" s="574"/>
      <c r="M356" s="575"/>
      <c r="N356" s="576">
        <f t="shared" si="884"/>
        <v>817</v>
      </c>
      <c r="O356" s="577">
        <f t="shared" si="884"/>
        <v>807</v>
      </c>
      <c r="P356" s="576">
        <f t="shared" si="884"/>
        <v>817</v>
      </c>
      <c r="Q356" s="577">
        <f t="shared" si="884"/>
        <v>807</v>
      </c>
      <c r="R356" s="574">
        <v>56</v>
      </c>
      <c r="S356" s="575">
        <v>39</v>
      </c>
      <c r="T356" s="576">
        <f t="shared" si="885"/>
        <v>56</v>
      </c>
      <c r="U356" s="577">
        <f t="shared" si="885"/>
        <v>39</v>
      </c>
      <c r="V356" s="574">
        <v>10</v>
      </c>
      <c r="W356" s="575">
        <v>6</v>
      </c>
      <c r="X356" s="576">
        <f t="shared" si="886"/>
        <v>10</v>
      </c>
      <c r="Y356" s="577">
        <f t="shared" si="886"/>
        <v>6</v>
      </c>
      <c r="Z356" s="574"/>
      <c r="AA356" s="575"/>
      <c r="AB356" s="576">
        <f t="shared" si="887"/>
        <v>0</v>
      </c>
      <c r="AC356" s="577">
        <f t="shared" si="887"/>
        <v>0</v>
      </c>
      <c r="AD356" s="576">
        <f t="shared" si="888"/>
        <v>66</v>
      </c>
      <c r="AE356" s="577">
        <f t="shared" si="888"/>
        <v>45</v>
      </c>
      <c r="AF356" s="576">
        <f t="shared" si="889"/>
        <v>66</v>
      </c>
      <c r="AG356" s="577">
        <f t="shared" si="889"/>
        <v>45</v>
      </c>
      <c r="AH356" s="574">
        <v>2.8</v>
      </c>
      <c r="AI356" s="575">
        <v>3.1</v>
      </c>
      <c r="AJ356" s="576">
        <f t="shared" si="890"/>
        <v>156.79999999999998</v>
      </c>
      <c r="AK356" s="577">
        <f t="shared" si="890"/>
        <v>120.9</v>
      </c>
      <c r="AL356" s="574">
        <v>3</v>
      </c>
      <c r="AM356" s="575">
        <v>3.7</v>
      </c>
      <c r="AN356" s="576">
        <f t="shared" si="891"/>
        <v>30</v>
      </c>
      <c r="AO356" s="577">
        <f t="shared" si="891"/>
        <v>22.200000000000003</v>
      </c>
      <c r="AP356" s="574"/>
      <c r="AQ356" s="575"/>
      <c r="AR356" s="576">
        <f t="shared" si="892"/>
        <v>0</v>
      </c>
      <c r="AS356" s="577">
        <f t="shared" si="892"/>
        <v>0</v>
      </c>
      <c r="AT356" s="576">
        <f t="shared" si="893"/>
        <v>2.8303030303030301</v>
      </c>
      <c r="AU356" s="577">
        <f t="shared" si="893"/>
        <v>3.1800000000000006</v>
      </c>
      <c r="AV356" s="576">
        <f t="shared" si="894"/>
        <v>186.79999999999998</v>
      </c>
      <c r="AW356" s="577">
        <f t="shared" si="894"/>
        <v>143.10000000000002</v>
      </c>
      <c r="AX356" s="574">
        <v>75.099999999999994</v>
      </c>
      <c r="AY356" s="575">
        <v>75.2</v>
      </c>
      <c r="AZ356" s="576">
        <f t="shared" si="895"/>
        <v>4205.5999999999995</v>
      </c>
      <c r="BA356" s="577">
        <f t="shared" si="895"/>
        <v>2932.8</v>
      </c>
      <c r="BB356" s="574">
        <v>70.2</v>
      </c>
      <c r="BC356" s="575">
        <v>65.3</v>
      </c>
      <c r="BD356" s="576">
        <f t="shared" si="896"/>
        <v>702</v>
      </c>
      <c r="BE356" s="577">
        <f t="shared" si="896"/>
        <v>391.79999999999995</v>
      </c>
      <c r="BF356" s="574"/>
      <c r="BG356" s="575"/>
      <c r="BH356" s="576">
        <f t="shared" si="897"/>
        <v>0</v>
      </c>
      <c r="BI356" s="577">
        <f t="shared" si="897"/>
        <v>0</v>
      </c>
      <c r="BJ356" s="576">
        <f t="shared" si="898"/>
        <v>74.357575757575745</v>
      </c>
      <c r="BK356" s="577">
        <f t="shared" si="898"/>
        <v>73.88000000000001</v>
      </c>
      <c r="BL356" s="576">
        <f t="shared" si="899"/>
        <v>4907.5999999999995</v>
      </c>
      <c r="BM356" s="577">
        <f t="shared" si="899"/>
        <v>3324.6000000000004</v>
      </c>
      <c r="BN356" s="574">
        <v>321</v>
      </c>
      <c r="BO356" s="575">
        <v>275</v>
      </c>
      <c r="BP356" s="576">
        <f t="shared" si="900"/>
        <v>321</v>
      </c>
      <c r="BQ356" s="577">
        <f t="shared" si="900"/>
        <v>275</v>
      </c>
      <c r="BR356" s="574">
        <v>35</v>
      </c>
      <c r="BS356" s="575">
        <v>32</v>
      </c>
      <c r="BT356" s="576">
        <f t="shared" si="901"/>
        <v>35</v>
      </c>
      <c r="BU356" s="577">
        <f t="shared" si="901"/>
        <v>32</v>
      </c>
      <c r="BV356" s="574"/>
      <c r="BW356" s="575"/>
      <c r="BX356" s="576">
        <f t="shared" si="902"/>
        <v>0</v>
      </c>
      <c r="BY356" s="577">
        <f t="shared" si="902"/>
        <v>0</v>
      </c>
      <c r="BZ356" s="576">
        <f t="shared" si="903"/>
        <v>356</v>
      </c>
      <c r="CA356" s="577">
        <f t="shared" si="903"/>
        <v>307</v>
      </c>
      <c r="CB356" s="576">
        <f t="shared" si="904"/>
        <v>356</v>
      </c>
      <c r="CC356" s="577">
        <f t="shared" si="904"/>
        <v>307</v>
      </c>
      <c r="CD356" s="574">
        <v>2.9</v>
      </c>
      <c r="CE356" s="575">
        <v>2.9</v>
      </c>
      <c r="CF356" s="576">
        <f t="shared" si="905"/>
        <v>930.9</v>
      </c>
      <c r="CG356" s="577">
        <f t="shared" si="905"/>
        <v>797.5</v>
      </c>
      <c r="CH356" s="574">
        <v>3</v>
      </c>
      <c r="CI356" s="575">
        <v>3.7</v>
      </c>
      <c r="CJ356" s="576">
        <f t="shared" si="906"/>
        <v>105</v>
      </c>
      <c r="CK356" s="577">
        <f t="shared" si="906"/>
        <v>118.4</v>
      </c>
      <c r="CL356" s="574"/>
      <c r="CM356" s="575"/>
      <c r="CN356" s="576">
        <f t="shared" si="907"/>
        <v>0</v>
      </c>
      <c r="CO356" s="577">
        <f t="shared" si="907"/>
        <v>0</v>
      </c>
      <c r="CP356" s="576">
        <f t="shared" si="908"/>
        <v>2.9098314606741575</v>
      </c>
      <c r="CQ356" s="577">
        <f t="shared" si="908"/>
        <v>2.983387622149837</v>
      </c>
      <c r="CR356" s="576">
        <f t="shared" si="909"/>
        <v>1035.9000000000001</v>
      </c>
      <c r="CS356" s="577">
        <f t="shared" si="909"/>
        <v>915.9</v>
      </c>
      <c r="CT356" s="574">
        <v>83.5</v>
      </c>
      <c r="CU356" s="575">
        <v>81.099999999999994</v>
      </c>
      <c r="CV356" s="576">
        <f t="shared" si="910"/>
        <v>26803.5</v>
      </c>
      <c r="CW356" s="577">
        <f t="shared" si="910"/>
        <v>22302.5</v>
      </c>
      <c r="CX356" s="574">
        <v>79.8</v>
      </c>
      <c r="CY356" s="575">
        <v>78.599999999999994</v>
      </c>
      <c r="CZ356" s="576">
        <f t="shared" si="911"/>
        <v>2793</v>
      </c>
      <c r="DA356" s="577">
        <f t="shared" si="911"/>
        <v>2515.1999999999998</v>
      </c>
      <c r="DB356" s="574"/>
      <c r="DC356" s="575"/>
      <c r="DD356" s="576">
        <f t="shared" si="912"/>
        <v>0</v>
      </c>
      <c r="DE356" s="577">
        <f t="shared" si="912"/>
        <v>0</v>
      </c>
      <c r="DF356" s="576">
        <f t="shared" si="913"/>
        <v>83.136235955056179</v>
      </c>
      <c r="DG356" s="577">
        <f t="shared" si="913"/>
        <v>80.83941368078176</v>
      </c>
      <c r="DH356" s="576">
        <f t="shared" si="914"/>
        <v>29596.5</v>
      </c>
      <c r="DI356" s="577">
        <f t="shared" si="914"/>
        <v>24817.7</v>
      </c>
      <c r="DJ356" s="576">
        <f t="shared" si="915"/>
        <v>422</v>
      </c>
      <c r="DK356" s="577">
        <f t="shared" si="915"/>
        <v>352</v>
      </c>
      <c r="DL356" s="576">
        <f t="shared" si="915"/>
        <v>422</v>
      </c>
      <c r="DM356" s="577">
        <f t="shared" si="915"/>
        <v>352</v>
      </c>
      <c r="DN356" s="576">
        <f t="shared" si="916"/>
        <v>2.8973933649289099</v>
      </c>
      <c r="DO356" s="577">
        <f t="shared" si="916"/>
        <v>3.0085227272727271</v>
      </c>
      <c r="DP356" s="576">
        <f t="shared" si="917"/>
        <v>1222.7</v>
      </c>
      <c r="DQ356" s="577">
        <f t="shared" si="917"/>
        <v>1059</v>
      </c>
      <c r="DR356" s="576">
        <f t="shared" si="918"/>
        <v>81.76327014218009</v>
      </c>
      <c r="DS356" s="577">
        <f t="shared" si="918"/>
        <v>79.949715909090912</v>
      </c>
      <c r="DT356" s="576">
        <f t="shared" si="919"/>
        <v>34504.1</v>
      </c>
      <c r="DU356" s="577">
        <f t="shared" si="919"/>
        <v>28142.300000000003</v>
      </c>
      <c r="DV356" s="574">
        <v>255</v>
      </c>
      <c r="DW356" s="575">
        <v>287</v>
      </c>
      <c r="DX356" s="576">
        <f t="shared" si="920"/>
        <v>255</v>
      </c>
      <c r="DY356" s="577">
        <f t="shared" si="920"/>
        <v>287</v>
      </c>
      <c r="DZ356" s="574">
        <v>96</v>
      </c>
      <c r="EA356" s="575">
        <v>115</v>
      </c>
      <c r="EB356" s="576">
        <f t="shared" si="921"/>
        <v>96</v>
      </c>
      <c r="EC356" s="577">
        <f t="shared" si="921"/>
        <v>115</v>
      </c>
      <c r="ED356" s="574"/>
      <c r="EE356" s="575"/>
      <c r="EF356" s="576">
        <f t="shared" si="922"/>
        <v>0</v>
      </c>
      <c r="EG356" s="577">
        <f t="shared" si="922"/>
        <v>0</v>
      </c>
      <c r="EH356" s="576">
        <f t="shared" si="923"/>
        <v>351</v>
      </c>
      <c r="EI356" s="577">
        <f t="shared" si="923"/>
        <v>402</v>
      </c>
      <c r="EJ356" s="576">
        <f t="shared" si="924"/>
        <v>351</v>
      </c>
      <c r="EK356" s="577">
        <f t="shared" si="924"/>
        <v>402</v>
      </c>
      <c r="EL356" s="574">
        <v>2.5</v>
      </c>
      <c r="EM356" s="575">
        <v>2.5</v>
      </c>
      <c r="EN356" s="576">
        <f t="shared" si="925"/>
        <v>637.5</v>
      </c>
      <c r="EO356" s="577">
        <f t="shared" si="925"/>
        <v>717.5</v>
      </c>
      <c r="EP356" s="574">
        <v>2.4</v>
      </c>
      <c r="EQ356" s="575">
        <v>2.2999999999999998</v>
      </c>
      <c r="ER356" s="576">
        <f t="shared" si="926"/>
        <v>230.39999999999998</v>
      </c>
      <c r="ES356" s="577">
        <f t="shared" si="926"/>
        <v>264.5</v>
      </c>
      <c r="ET356" s="574"/>
      <c r="EU356" s="575"/>
      <c r="EV356" s="576">
        <f t="shared" si="927"/>
        <v>0</v>
      </c>
      <c r="EW356" s="577">
        <f t="shared" si="927"/>
        <v>0</v>
      </c>
      <c r="EX356" s="576">
        <f t="shared" si="928"/>
        <v>2.4726495726495727</v>
      </c>
      <c r="EY356" s="577">
        <f t="shared" si="928"/>
        <v>2.4427860696517412</v>
      </c>
      <c r="EZ356" s="576">
        <f t="shared" si="929"/>
        <v>867.90000000000009</v>
      </c>
      <c r="FA356" s="577">
        <f t="shared" si="929"/>
        <v>982</v>
      </c>
      <c r="FB356" s="574">
        <v>71.099999999999994</v>
      </c>
      <c r="FC356" s="575">
        <v>69.2</v>
      </c>
      <c r="FD356" s="576">
        <f t="shared" si="930"/>
        <v>18130.5</v>
      </c>
      <c r="FE356" s="577">
        <f t="shared" si="930"/>
        <v>19860.400000000001</v>
      </c>
      <c r="FF356" s="574">
        <v>59.2</v>
      </c>
      <c r="FG356" s="575">
        <v>57</v>
      </c>
      <c r="FH356" s="576">
        <f t="shared" si="931"/>
        <v>5683.2000000000007</v>
      </c>
      <c r="FI356" s="577">
        <f t="shared" si="931"/>
        <v>6555</v>
      </c>
      <c r="FJ356" s="574"/>
      <c r="FK356" s="575"/>
      <c r="FL356" s="576">
        <f t="shared" si="932"/>
        <v>0</v>
      </c>
      <c r="FM356" s="577">
        <f t="shared" si="932"/>
        <v>0</v>
      </c>
      <c r="FN356" s="576">
        <f t="shared" si="933"/>
        <v>67.845299145299151</v>
      </c>
      <c r="FO356" s="577">
        <f t="shared" si="933"/>
        <v>65.709950248756229</v>
      </c>
      <c r="FP356" s="576">
        <f t="shared" si="934"/>
        <v>23813.7</v>
      </c>
      <c r="FQ356" s="577">
        <f t="shared" si="934"/>
        <v>26415.400000000005</v>
      </c>
      <c r="FR356" s="574">
        <v>44</v>
      </c>
      <c r="FS356" s="575">
        <v>53</v>
      </c>
      <c r="FT356" s="576">
        <f t="shared" si="935"/>
        <v>44</v>
      </c>
      <c r="FU356" s="577">
        <f t="shared" si="935"/>
        <v>53</v>
      </c>
      <c r="FV356" s="574">
        <v>3.3</v>
      </c>
      <c r="FW356" s="575">
        <v>3</v>
      </c>
      <c r="FX356" s="576">
        <f t="shared" si="936"/>
        <v>145.19999999999999</v>
      </c>
      <c r="FY356" s="577">
        <f t="shared" si="936"/>
        <v>159</v>
      </c>
      <c r="FZ356" s="574">
        <v>68.5</v>
      </c>
      <c r="GA356" s="575">
        <v>70.900000000000006</v>
      </c>
      <c r="GB356" s="576">
        <f t="shared" si="937"/>
        <v>3014</v>
      </c>
      <c r="GC356" s="577">
        <f t="shared" si="937"/>
        <v>3757.7000000000003</v>
      </c>
      <c r="GD356" s="576">
        <f t="shared" si="938"/>
        <v>632</v>
      </c>
      <c r="GE356" s="577">
        <f t="shared" si="938"/>
        <v>601</v>
      </c>
      <c r="GF356" s="576">
        <f t="shared" si="938"/>
        <v>632</v>
      </c>
      <c r="GG356" s="577">
        <f t="shared" si="938"/>
        <v>601</v>
      </c>
      <c r="GH356" s="576">
        <f t="shared" si="939"/>
        <v>1725.2</v>
      </c>
      <c r="GI356" s="577">
        <f t="shared" si="939"/>
        <v>1635.9</v>
      </c>
      <c r="GJ356" s="576">
        <f t="shared" si="940"/>
        <v>49139.6</v>
      </c>
      <c r="GK356" s="577">
        <f t="shared" si="940"/>
        <v>45095.7</v>
      </c>
      <c r="GL356" s="576">
        <f t="shared" si="941"/>
        <v>141</v>
      </c>
      <c r="GM356" s="577">
        <f t="shared" si="941"/>
        <v>153</v>
      </c>
      <c r="GN356" s="576">
        <f t="shared" si="941"/>
        <v>141</v>
      </c>
      <c r="GO356" s="577">
        <f t="shared" si="941"/>
        <v>153</v>
      </c>
      <c r="GP356" s="576">
        <f t="shared" si="942"/>
        <v>365.4</v>
      </c>
      <c r="GQ356" s="577">
        <f t="shared" si="942"/>
        <v>405.1</v>
      </c>
      <c r="GR356" s="576">
        <f t="shared" si="943"/>
        <v>9178.2000000000007</v>
      </c>
      <c r="GS356" s="577">
        <f t="shared" si="943"/>
        <v>9462</v>
      </c>
      <c r="GT356" s="576">
        <f t="shared" si="944"/>
        <v>773</v>
      </c>
      <c r="GU356" s="577">
        <f t="shared" si="944"/>
        <v>754</v>
      </c>
      <c r="GV356" s="576">
        <f t="shared" si="944"/>
        <v>773</v>
      </c>
      <c r="GW356" s="577">
        <f t="shared" si="944"/>
        <v>754</v>
      </c>
      <c r="GX356" s="576">
        <f t="shared" si="945"/>
        <v>2090.6</v>
      </c>
      <c r="GY356" s="577">
        <f t="shared" si="945"/>
        <v>2041</v>
      </c>
      <c r="GZ356" s="576">
        <f t="shared" si="945"/>
        <v>58317.8</v>
      </c>
      <c r="HA356" s="577">
        <f t="shared" si="945"/>
        <v>54557.7</v>
      </c>
      <c r="HB356" s="576">
        <f t="shared" si="946"/>
        <v>0</v>
      </c>
      <c r="HC356" s="577">
        <f t="shared" si="946"/>
        <v>0</v>
      </c>
      <c r="HD356" s="576">
        <f t="shared" si="946"/>
        <v>0</v>
      </c>
      <c r="HE356" s="577">
        <f t="shared" si="946"/>
        <v>0</v>
      </c>
      <c r="HF356" s="576" t="str">
        <f t="shared" si="947"/>
        <v/>
      </c>
      <c r="HG356" s="577" t="str">
        <f t="shared" si="947"/>
        <v/>
      </c>
      <c r="HH356" s="576" t="str">
        <f t="shared" si="948"/>
        <v/>
      </c>
      <c r="HI356" s="577" t="str">
        <f t="shared" si="948"/>
        <v/>
      </c>
      <c r="HJ356" s="576">
        <f t="shared" si="949"/>
        <v>2235.8000000000002</v>
      </c>
      <c r="HK356" s="577">
        <f t="shared" si="949"/>
        <v>2200</v>
      </c>
      <c r="HL356" s="576">
        <f t="shared" si="950"/>
        <v>61331.8</v>
      </c>
      <c r="HM356" s="577">
        <f t="shared" si="950"/>
        <v>58315.400000000009</v>
      </c>
    </row>
    <row r="357" spans="1:221">
      <c r="A357" s="594" t="s">
        <v>638</v>
      </c>
      <c r="B357" s="595" t="s">
        <v>725</v>
      </c>
      <c r="C357" s="596"/>
      <c r="D357" s="10">
        <v>229504</v>
      </c>
      <c r="E357" s="118">
        <v>9</v>
      </c>
      <c r="F357" s="574">
        <v>265</v>
      </c>
      <c r="G357" s="575">
        <v>303</v>
      </c>
      <c r="H357" s="574">
        <v>12</v>
      </c>
      <c r="I357" s="575">
        <v>12</v>
      </c>
      <c r="J357" s="576">
        <f t="shared" si="883"/>
        <v>253</v>
      </c>
      <c r="K357" s="577">
        <f t="shared" si="883"/>
        <v>291</v>
      </c>
      <c r="L357" s="574"/>
      <c r="M357" s="575"/>
      <c r="N357" s="576">
        <f t="shared" si="884"/>
        <v>253</v>
      </c>
      <c r="O357" s="577">
        <f t="shared" si="884"/>
        <v>291</v>
      </c>
      <c r="P357" s="576">
        <f t="shared" si="884"/>
        <v>253</v>
      </c>
      <c r="Q357" s="577">
        <f t="shared" si="884"/>
        <v>291</v>
      </c>
      <c r="R357" s="574">
        <v>9</v>
      </c>
      <c r="S357" s="600">
        <v>22</v>
      </c>
      <c r="T357" s="576">
        <f t="shared" si="885"/>
        <v>9</v>
      </c>
      <c r="U357" s="577">
        <f t="shared" si="885"/>
        <v>22</v>
      </c>
      <c r="V357" s="574">
        <v>11</v>
      </c>
      <c r="W357" s="575">
        <v>9</v>
      </c>
      <c r="X357" s="576">
        <f t="shared" si="886"/>
        <v>11</v>
      </c>
      <c r="Y357" s="577">
        <f t="shared" si="886"/>
        <v>9</v>
      </c>
      <c r="Z357" s="574"/>
      <c r="AA357" s="575"/>
      <c r="AB357" s="576">
        <f t="shared" si="887"/>
        <v>0</v>
      </c>
      <c r="AC357" s="577">
        <f t="shared" si="887"/>
        <v>0</v>
      </c>
      <c r="AD357" s="576">
        <f t="shared" si="888"/>
        <v>20</v>
      </c>
      <c r="AE357" s="577">
        <f t="shared" si="888"/>
        <v>31</v>
      </c>
      <c r="AF357" s="576">
        <f t="shared" si="889"/>
        <v>20</v>
      </c>
      <c r="AG357" s="577">
        <f t="shared" si="889"/>
        <v>31</v>
      </c>
      <c r="AH357" s="574">
        <v>4.5999999999999996</v>
      </c>
      <c r="AI357" s="575">
        <v>2.8</v>
      </c>
      <c r="AJ357" s="576">
        <f t="shared" si="890"/>
        <v>41.4</v>
      </c>
      <c r="AK357" s="577">
        <f t="shared" si="890"/>
        <v>61.599999999999994</v>
      </c>
      <c r="AL357" s="574">
        <v>4.5999999999999996</v>
      </c>
      <c r="AM357" s="575">
        <v>3.6</v>
      </c>
      <c r="AN357" s="576">
        <f t="shared" si="891"/>
        <v>50.599999999999994</v>
      </c>
      <c r="AO357" s="577">
        <f t="shared" si="891"/>
        <v>32.4</v>
      </c>
      <c r="AP357" s="574"/>
      <c r="AQ357" s="575"/>
      <c r="AR357" s="576">
        <f t="shared" si="892"/>
        <v>0</v>
      </c>
      <c r="AS357" s="577">
        <f t="shared" si="892"/>
        <v>0</v>
      </c>
      <c r="AT357" s="576">
        <f t="shared" si="893"/>
        <v>4.5999999999999996</v>
      </c>
      <c r="AU357" s="577">
        <f t="shared" si="893"/>
        <v>3.032258064516129</v>
      </c>
      <c r="AV357" s="576">
        <f t="shared" si="894"/>
        <v>92</v>
      </c>
      <c r="AW357" s="577">
        <f t="shared" si="894"/>
        <v>94</v>
      </c>
      <c r="AX357" s="574">
        <v>76.2</v>
      </c>
      <c r="AY357" s="575">
        <v>58.9</v>
      </c>
      <c r="AZ357" s="576">
        <f t="shared" si="895"/>
        <v>685.80000000000007</v>
      </c>
      <c r="BA357" s="577">
        <f t="shared" si="895"/>
        <v>1295.8</v>
      </c>
      <c r="BB357" s="574">
        <v>67</v>
      </c>
      <c r="BC357" s="575">
        <v>56.1</v>
      </c>
      <c r="BD357" s="576">
        <f t="shared" si="896"/>
        <v>737</v>
      </c>
      <c r="BE357" s="577">
        <f t="shared" si="896"/>
        <v>504.90000000000003</v>
      </c>
      <c r="BF357" s="574"/>
      <c r="BG357" s="575"/>
      <c r="BH357" s="576">
        <f t="shared" si="897"/>
        <v>0</v>
      </c>
      <c r="BI357" s="577">
        <f t="shared" si="897"/>
        <v>0</v>
      </c>
      <c r="BJ357" s="576">
        <f t="shared" si="898"/>
        <v>71.140000000000015</v>
      </c>
      <c r="BK357" s="577">
        <f t="shared" si="898"/>
        <v>58.087096774193547</v>
      </c>
      <c r="BL357" s="576">
        <f t="shared" si="899"/>
        <v>1422.8000000000002</v>
      </c>
      <c r="BM357" s="577">
        <f t="shared" si="899"/>
        <v>1800.7</v>
      </c>
      <c r="BN357" s="574">
        <v>63</v>
      </c>
      <c r="BO357" s="575">
        <v>79</v>
      </c>
      <c r="BP357" s="576">
        <f t="shared" si="900"/>
        <v>63</v>
      </c>
      <c r="BQ357" s="577">
        <f t="shared" si="900"/>
        <v>79</v>
      </c>
      <c r="BR357" s="574">
        <v>37</v>
      </c>
      <c r="BS357" s="575">
        <v>43</v>
      </c>
      <c r="BT357" s="576">
        <f t="shared" si="901"/>
        <v>37</v>
      </c>
      <c r="BU357" s="577">
        <f t="shared" si="901"/>
        <v>43</v>
      </c>
      <c r="BV357" s="574"/>
      <c r="BW357" s="575"/>
      <c r="BX357" s="576">
        <f t="shared" si="902"/>
        <v>0</v>
      </c>
      <c r="BY357" s="577">
        <f t="shared" si="902"/>
        <v>0</v>
      </c>
      <c r="BZ357" s="576">
        <f t="shared" si="903"/>
        <v>100</v>
      </c>
      <c r="CA357" s="577">
        <f t="shared" si="903"/>
        <v>122</v>
      </c>
      <c r="CB357" s="576">
        <f t="shared" si="904"/>
        <v>100</v>
      </c>
      <c r="CC357" s="577">
        <f t="shared" si="904"/>
        <v>122</v>
      </c>
      <c r="CD357" s="574">
        <v>3.9</v>
      </c>
      <c r="CE357" s="575">
        <v>4</v>
      </c>
      <c r="CF357" s="576">
        <f t="shared" si="905"/>
        <v>245.7</v>
      </c>
      <c r="CG357" s="577">
        <f t="shared" si="905"/>
        <v>316</v>
      </c>
      <c r="CH357" s="574">
        <v>6.2</v>
      </c>
      <c r="CI357" s="575">
        <v>5</v>
      </c>
      <c r="CJ357" s="576">
        <f t="shared" si="906"/>
        <v>229.4</v>
      </c>
      <c r="CK357" s="577">
        <f t="shared" si="906"/>
        <v>215</v>
      </c>
      <c r="CL357" s="574"/>
      <c r="CM357" s="575"/>
      <c r="CN357" s="576">
        <f t="shared" si="907"/>
        <v>0</v>
      </c>
      <c r="CO357" s="577">
        <f t="shared" si="907"/>
        <v>0</v>
      </c>
      <c r="CP357" s="576">
        <f t="shared" si="908"/>
        <v>4.7510000000000003</v>
      </c>
      <c r="CQ357" s="577">
        <f t="shared" si="908"/>
        <v>4.3524590163934427</v>
      </c>
      <c r="CR357" s="576">
        <f t="shared" si="909"/>
        <v>475.1</v>
      </c>
      <c r="CS357" s="577">
        <f t="shared" si="909"/>
        <v>531</v>
      </c>
      <c r="CT357" s="574">
        <v>82.2</v>
      </c>
      <c r="CU357" s="575">
        <v>82</v>
      </c>
      <c r="CV357" s="576">
        <f t="shared" si="910"/>
        <v>5178.6000000000004</v>
      </c>
      <c r="CW357" s="577">
        <f t="shared" si="910"/>
        <v>6478</v>
      </c>
      <c r="CX357" s="574">
        <v>101.8</v>
      </c>
      <c r="CY357" s="575">
        <v>88.6</v>
      </c>
      <c r="CZ357" s="576">
        <f t="shared" si="911"/>
        <v>3766.6</v>
      </c>
      <c r="DA357" s="577">
        <f t="shared" si="911"/>
        <v>3809.7999999999997</v>
      </c>
      <c r="DB357" s="574"/>
      <c r="DC357" s="575"/>
      <c r="DD357" s="576">
        <f t="shared" si="912"/>
        <v>0</v>
      </c>
      <c r="DE357" s="577">
        <f t="shared" si="912"/>
        <v>0</v>
      </c>
      <c r="DF357" s="576">
        <f t="shared" si="913"/>
        <v>89.452000000000012</v>
      </c>
      <c r="DG357" s="577">
        <f t="shared" si="913"/>
        <v>84.326229508196718</v>
      </c>
      <c r="DH357" s="576">
        <f t="shared" si="914"/>
        <v>8945.2000000000007</v>
      </c>
      <c r="DI357" s="577">
        <f t="shared" si="914"/>
        <v>10287.799999999999</v>
      </c>
      <c r="DJ357" s="576">
        <f t="shared" si="915"/>
        <v>120</v>
      </c>
      <c r="DK357" s="577">
        <f t="shared" si="915"/>
        <v>153</v>
      </c>
      <c r="DL357" s="576">
        <f t="shared" si="915"/>
        <v>120</v>
      </c>
      <c r="DM357" s="577">
        <f t="shared" si="915"/>
        <v>153</v>
      </c>
      <c r="DN357" s="576">
        <f t="shared" si="916"/>
        <v>4.7258333333333331</v>
      </c>
      <c r="DO357" s="577">
        <f t="shared" si="916"/>
        <v>4.0849673202614376</v>
      </c>
      <c r="DP357" s="576">
        <f t="shared" si="917"/>
        <v>567.1</v>
      </c>
      <c r="DQ357" s="577">
        <f t="shared" si="917"/>
        <v>625</v>
      </c>
      <c r="DR357" s="576">
        <f t="shared" si="918"/>
        <v>86.4</v>
      </c>
      <c r="DS357" s="577">
        <f t="shared" si="918"/>
        <v>79.009803921568633</v>
      </c>
      <c r="DT357" s="576">
        <f t="shared" si="919"/>
        <v>10368</v>
      </c>
      <c r="DU357" s="577">
        <f t="shared" si="919"/>
        <v>12088.5</v>
      </c>
      <c r="DV357" s="574">
        <v>48</v>
      </c>
      <c r="DW357" s="575">
        <v>43</v>
      </c>
      <c r="DX357" s="576">
        <f t="shared" si="920"/>
        <v>48</v>
      </c>
      <c r="DY357" s="577">
        <f t="shared" si="920"/>
        <v>43</v>
      </c>
      <c r="DZ357" s="574">
        <v>40</v>
      </c>
      <c r="EA357" s="575">
        <v>39</v>
      </c>
      <c r="EB357" s="576">
        <f t="shared" si="921"/>
        <v>40</v>
      </c>
      <c r="EC357" s="577">
        <f t="shared" si="921"/>
        <v>39</v>
      </c>
      <c r="ED357" s="574"/>
      <c r="EE357" s="575"/>
      <c r="EF357" s="576">
        <f t="shared" si="922"/>
        <v>0</v>
      </c>
      <c r="EG357" s="577">
        <f t="shared" si="922"/>
        <v>0</v>
      </c>
      <c r="EH357" s="576">
        <f t="shared" si="923"/>
        <v>88</v>
      </c>
      <c r="EI357" s="577">
        <f t="shared" si="923"/>
        <v>82</v>
      </c>
      <c r="EJ357" s="576">
        <f t="shared" si="924"/>
        <v>88</v>
      </c>
      <c r="EK357" s="577">
        <f t="shared" si="924"/>
        <v>82</v>
      </c>
      <c r="EL357" s="574">
        <v>3.2</v>
      </c>
      <c r="EM357" s="575">
        <v>3</v>
      </c>
      <c r="EN357" s="576">
        <f t="shared" si="925"/>
        <v>153.60000000000002</v>
      </c>
      <c r="EO357" s="577">
        <f t="shared" si="925"/>
        <v>129</v>
      </c>
      <c r="EP357" s="574">
        <v>4.2</v>
      </c>
      <c r="EQ357" s="575">
        <v>3.2</v>
      </c>
      <c r="ER357" s="576">
        <f t="shared" si="926"/>
        <v>168</v>
      </c>
      <c r="ES357" s="577">
        <f t="shared" si="926"/>
        <v>124.80000000000001</v>
      </c>
      <c r="ET357" s="574"/>
      <c r="EU357" s="575"/>
      <c r="EV357" s="576">
        <f t="shared" si="927"/>
        <v>0</v>
      </c>
      <c r="EW357" s="577">
        <f t="shared" si="927"/>
        <v>0</v>
      </c>
      <c r="EX357" s="576">
        <f t="shared" si="928"/>
        <v>3.6545454545454548</v>
      </c>
      <c r="EY357" s="577">
        <f t="shared" si="928"/>
        <v>3.0951219512195123</v>
      </c>
      <c r="EZ357" s="576">
        <f t="shared" si="929"/>
        <v>321.60000000000002</v>
      </c>
      <c r="FA357" s="577">
        <f t="shared" si="929"/>
        <v>253.8</v>
      </c>
      <c r="FB357" s="574">
        <v>63.8</v>
      </c>
      <c r="FC357" s="575">
        <v>59</v>
      </c>
      <c r="FD357" s="576">
        <f t="shared" si="930"/>
        <v>3062.3999999999996</v>
      </c>
      <c r="FE357" s="577">
        <f t="shared" si="930"/>
        <v>2537</v>
      </c>
      <c r="FF357" s="574">
        <v>65.900000000000006</v>
      </c>
      <c r="FG357" s="575">
        <v>52.9</v>
      </c>
      <c r="FH357" s="576">
        <f t="shared" si="931"/>
        <v>2636</v>
      </c>
      <c r="FI357" s="577">
        <f t="shared" si="931"/>
        <v>2063.1</v>
      </c>
      <c r="FJ357" s="574"/>
      <c r="FK357" s="575"/>
      <c r="FL357" s="576">
        <f t="shared" si="932"/>
        <v>0</v>
      </c>
      <c r="FM357" s="577">
        <f t="shared" si="932"/>
        <v>0</v>
      </c>
      <c r="FN357" s="576">
        <f t="shared" si="933"/>
        <v>64.75454545454545</v>
      </c>
      <c r="FO357" s="577">
        <f t="shared" si="933"/>
        <v>56.098780487804881</v>
      </c>
      <c r="FP357" s="576">
        <f t="shared" si="934"/>
        <v>5698.4</v>
      </c>
      <c r="FQ357" s="577">
        <f t="shared" si="934"/>
        <v>4600.1000000000004</v>
      </c>
      <c r="FR357" s="574">
        <v>45</v>
      </c>
      <c r="FS357" s="575">
        <v>56</v>
      </c>
      <c r="FT357" s="576">
        <f t="shared" si="935"/>
        <v>45</v>
      </c>
      <c r="FU357" s="577">
        <f t="shared" si="935"/>
        <v>56</v>
      </c>
      <c r="FV357" s="574">
        <v>5.2</v>
      </c>
      <c r="FW357" s="575">
        <v>5.8</v>
      </c>
      <c r="FX357" s="576">
        <f t="shared" si="936"/>
        <v>234</v>
      </c>
      <c r="FY357" s="577">
        <f t="shared" si="936"/>
        <v>324.8</v>
      </c>
      <c r="FZ357" s="574">
        <v>66.2</v>
      </c>
      <c r="GA357" s="575">
        <v>68.099999999999994</v>
      </c>
      <c r="GB357" s="576">
        <f t="shared" si="937"/>
        <v>2979</v>
      </c>
      <c r="GC357" s="577">
        <f t="shared" si="937"/>
        <v>3813.5999999999995</v>
      </c>
      <c r="GD357" s="576">
        <f t="shared" si="938"/>
        <v>120</v>
      </c>
      <c r="GE357" s="577">
        <f t="shared" si="938"/>
        <v>144</v>
      </c>
      <c r="GF357" s="576">
        <f t="shared" si="938"/>
        <v>120</v>
      </c>
      <c r="GG357" s="577">
        <f t="shared" si="938"/>
        <v>144</v>
      </c>
      <c r="GH357" s="576">
        <f t="shared" si="939"/>
        <v>440.7</v>
      </c>
      <c r="GI357" s="577">
        <f t="shared" si="939"/>
        <v>506.6</v>
      </c>
      <c r="GJ357" s="576">
        <f t="shared" si="940"/>
        <v>8926.7999999999993</v>
      </c>
      <c r="GK357" s="577">
        <f t="shared" si="940"/>
        <v>10310.799999999999</v>
      </c>
      <c r="GL357" s="576">
        <f t="shared" si="941"/>
        <v>88</v>
      </c>
      <c r="GM357" s="577">
        <f t="shared" si="941"/>
        <v>91</v>
      </c>
      <c r="GN357" s="576">
        <f t="shared" si="941"/>
        <v>88</v>
      </c>
      <c r="GO357" s="577">
        <f t="shared" si="941"/>
        <v>91</v>
      </c>
      <c r="GP357" s="576">
        <f t="shared" si="942"/>
        <v>448</v>
      </c>
      <c r="GQ357" s="577">
        <f t="shared" si="942"/>
        <v>372.20000000000005</v>
      </c>
      <c r="GR357" s="576">
        <f t="shared" si="943"/>
        <v>7139.6</v>
      </c>
      <c r="GS357" s="577">
        <f t="shared" si="943"/>
        <v>6377.7999999999993</v>
      </c>
      <c r="GT357" s="576">
        <f t="shared" si="944"/>
        <v>208</v>
      </c>
      <c r="GU357" s="577">
        <f t="shared" si="944"/>
        <v>235</v>
      </c>
      <c r="GV357" s="576">
        <f t="shared" si="944"/>
        <v>208</v>
      </c>
      <c r="GW357" s="577">
        <f t="shared" si="944"/>
        <v>235</v>
      </c>
      <c r="GX357" s="576">
        <f t="shared" si="945"/>
        <v>888.7</v>
      </c>
      <c r="GY357" s="577">
        <f t="shared" si="945"/>
        <v>878.80000000000007</v>
      </c>
      <c r="GZ357" s="576">
        <f t="shared" si="945"/>
        <v>16066.4</v>
      </c>
      <c r="HA357" s="577">
        <f t="shared" si="945"/>
        <v>16688.599999999999</v>
      </c>
      <c r="HB357" s="576">
        <f t="shared" si="946"/>
        <v>0</v>
      </c>
      <c r="HC357" s="577">
        <f t="shared" si="946"/>
        <v>0</v>
      </c>
      <c r="HD357" s="576">
        <f t="shared" si="946"/>
        <v>0</v>
      </c>
      <c r="HE357" s="577">
        <f t="shared" si="946"/>
        <v>0</v>
      </c>
      <c r="HF357" s="576" t="str">
        <f t="shared" si="947"/>
        <v/>
      </c>
      <c r="HG357" s="577" t="str">
        <f t="shared" si="947"/>
        <v/>
      </c>
      <c r="HH357" s="576" t="str">
        <f t="shared" si="948"/>
        <v/>
      </c>
      <c r="HI357" s="577" t="str">
        <f t="shared" si="948"/>
        <v/>
      </c>
      <c r="HJ357" s="576">
        <f t="shared" si="949"/>
        <v>1122.7</v>
      </c>
      <c r="HK357" s="577">
        <f t="shared" si="949"/>
        <v>1203.5999999999999</v>
      </c>
      <c r="HL357" s="576">
        <f t="shared" si="950"/>
        <v>19045.400000000001</v>
      </c>
      <c r="HM357" s="577">
        <f t="shared" si="950"/>
        <v>20502.199999999997</v>
      </c>
    </row>
    <row r="358" spans="1:221">
      <c r="A358" s="594" t="s">
        <v>638</v>
      </c>
      <c r="B358" s="595" t="s">
        <v>726</v>
      </c>
      <c r="C358" s="596"/>
      <c r="D358" s="10">
        <v>229540</v>
      </c>
      <c r="E358" s="10">
        <v>9</v>
      </c>
      <c r="F358" s="574">
        <v>491</v>
      </c>
      <c r="G358" s="575">
        <v>460</v>
      </c>
      <c r="H358" s="574">
        <v>46</v>
      </c>
      <c r="I358" s="575">
        <v>40</v>
      </c>
      <c r="J358" s="576">
        <f t="shared" si="883"/>
        <v>445</v>
      </c>
      <c r="K358" s="577">
        <f t="shared" si="883"/>
        <v>420</v>
      </c>
      <c r="L358" s="574"/>
      <c r="M358" s="575"/>
      <c r="N358" s="576">
        <f t="shared" si="884"/>
        <v>445</v>
      </c>
      <c r="O358" s="577">
        <f t="shared" si="884"/>
        <v>420</v>
      </c>
      <c r="P358" s="576">
        <f t="shared" si="884"/>
        <v>445</v>
      </c>
      <c r="Q358" s="577">
        <f t="shared" si="884"/>
        <v>420</v>
      </c>
      <c r="R358" s="574">
        <v>34</v>
      </c>
      <c r="S358" s="575">
        <v>19</v>
      </c>
      <c r="T358" s="576">
        <f t="shared" si="885"/>
        <v>34</v>
      </c>
      <c r="U358" s="577">
        <f t="shared" si="885"/>
        <v>19</v>
      </c>
      <c r="V358" s="574">
        <v>27</v>
      </c>
      <c r="W358" s="575">
        <v>25</v>
      </c>
      <c r="X358" s="576">
        <f t="shared" si="886"/>
        <v>27</v>
      </c>
      <c r="Y358" s="577">
        <f t="shared" si="886"/>
        <v>25</v>
      </c>
      <c r="Z358" s="574"/>
      <c r="AA358" s="575"/>
      <c r="AB358" s="576">
        <f t="shared" si="887"/>
        <v>0</v>
      </c>
      <c r="AC358" s="577">
        <f t="shared" si="887"/>
        <v>0</v>
      </c>
      <c r="AD358" s="576">
        <f t="shared" si="888"/>
        <v>61</v>
      </c>
      <c r="AE358" s="577">
        <f t="shared" si="888"/>
        <v>44</v>
      </c>
      <c r="AF358" s="576">
        <f t="shared" si="889"/>
        <v>61</v>
      </c>
      <c r="AG358" s="577">
        <f t="shared" si="889"/>
        <v>44</v>
      </c>
      <c r="AH358" s="574">
        <v>3.5</v>
      </c>
      <c r="AI358" s="575">
        <v>3.8</v>
      </c>
      <c r="AJ358" s="576">
        <f t="shared" si="890"/>
        <v>119</v>
      </c>
      <c r="AK358" s="577">
        <f t="shared" si="890"/>
        <v>72.2</v>
      </c>
      <c r="AL358" s="574">
        <v>3.5</v>
      </c>
      <c r="AM358" s="575">
        <v>3.9</v>
      </c>
      <c r="AN358" s="576">
        <f t="shared" si="891"/>
        <v>94.5</v>
      </c>
      <c r="AO358" s="577">
        <f t="shared" si="891"/>
        <v>97.5</v>
      </c>
      <c r="AP358" s="574"/>
      <c r="AQ358" s="575"/>
      <c r="AR358" s="576">
        <f t="shared" si="892"/>
        <v>0</v>
      </c>
      <c r="AS358" s="577">
        <f t="shared" si="892"/>
        <v>0</v>
      </c>
      <c r="AT358" s="576">
        <f t="shared" si="893"/>
        <v>3.5</v>
      </c>
      <c r="AU358" s="577">
        <f t="shared" si="893"/>
        <v>3.8568181818181815</v>
      </c>
      <c r="AV358" s="576">
        <f t="shared" si="894"/>
        <v>213.5</v>
      </c>
      <c r="AW358" s="577">
        <f t="shared" si="894"/>
        <v>169.7</v>
      </c>
      <c r="AX358" s="574">
        <v>69.599999999999994</v>
      </c>
      <c r="AY358" s="575">
        <v>73.8</v>
      </c>
      <c r="AZ358" s="576">
        <f t="shared" si="895"/>
        <v>2366.3999999999996</v>
      </c>
      <c r="BA358" s="577">
        <f t="shared" si="895"/>
        <v>1402.2</v>
      </c>
      <c r="BB358" s="574">
        <v>69</v>
      </c>
      <c r="BC358" s="575">
        <v>65.400000000000006</v>
      </c>
      <c r="BD358" s="576">
        <f t="shared" si="896"/>
        <v>1863</v>
      </c>
      <c r="BE358" s="577">
        <f t="shared" si="896"/>
        <v>1635.0000000000002</v>
      </c>
      <c r="BF358" s="574"/>
      <c r="BG358" s="575"/>
      <c r="BH358" s="576">
        <f t="shared" si="897"/>
        <v>0</v>
      </c>
      <c r="BI358" s="577">
        <f t="shared" si="897"/>
        <v>0</v>
      </c>
      <c r="BJ358" s="576">
        <f t="shared" si="898"/>
        <v>69.334426229508196</v>
      </c>
      <c r="BK358" s="577">
        <f t="shared" si="898"/>
        <v>69.027272727272731</v>
      </c>
      <c r="BL358" s="576">
        <f t="shared" si="899"/>
        <v>4229.3999999999996</v>
      </c>
      <c r="BM358" s="577">
        <f t="shared" si="899"/>
        <v>3037.2000000000003</v>
      </c>
      <c r="BN358" s="574">
        <v>84</v>
      </c>
      <c r="BO358" s="575">
        <v>98</v>
      </c>
      <c r="BP358" s="576">
        <f t="shared" si="900"/>
        <v>84</v>
      </c>
      <c r="BQ358" s="577">
        <f t="shared" si="900"/>
        <v>98</v>
      </c>
      <c r="BR358" s="574">
        <v>90</v>
      </c>
      <c r="BS358" s="575">
        <v>103</v>
      </c>
      <c r="BT358" s="576">
        <f t="shared" si="901"/>
        <v>90</v>
      </c>
      <c r="BU358" s="577">
        <f t="shared" si="901"/>
        <v>103</v>
      </c>
      <c r="BV358" s="574"/>
      <c r="BW358" s="575"/>
      <c r="BX358" s="576">
        <f t="shared" si="902"/>
        <v>0</v>
      </c>
      <c r="BY358" s="577">
        <f t="shared" si="902"/>
        <v>0</v>
      </c>
      <c r="BZ358" s="576">
        <f t="shared" si="903"/>
        <v>174</v>
      </c>
      <c r="CA358" s="577">
        <f t="shared" si="903"/>
        <v>201</v>
      </c>
      <c r="CB358" s="576">
        <f t="shared" si="904"/>
        <v>174</v>
      </c>
      <c r="CC358" s="577">
        <f t="shared" si="904"/>
        <v>201</v>
      </c>
      <c r="CD358" s="574">
        <v>4.4000000000000004</v>
      </c>
      <c r="CE358" s="575">
        <v>4.0999999999999996</v>
      </c>
      <c r="CF358" s="576">
        <f t="shared" si="905"/>
        <v>369.6</v>
      </c>
      <c r="CG358" s="577">
        <f t="shared" si="905"/>
        <v>401.79999999999995</v>
      </c>
      <c r="CH358" s="574">
        <v>4.9000000000000004</v>
      </c>
      <c r="CI358" s="575">
        <v>5</v>
      </c>
      <c r="CJ358" s="576">
        <f t="shared" si="906"/>
        <v>441.00000000000006</v>
      </c>
      <c r="CK358" s="577">
        <f t="shared" si="906"/>
        <v>515</v>
      </c>
      <c r="CL358" s="574"/>
      <c r="CM358" s="575"/>
      <c r="CN358" s="576">
        <f t="shared" si="907"/>
        <v>0</v>
      </c>
      <c r="CO358" s="577">
        <f t="shared" si="907"/>
        <v>0</v>
      </c>
      <c r="CP358" s="576">
        <f t="shared" si="908"/>
        <v>4.658620689655173</v>
      </c>
      <c r="CQ358" s="577">
        <f t="shared" si="908"/>
        <v>4.5611940298507463</v>
      </c>
      <c r="CR358" s="576">
        <f t="shared" si="909"/>
        <v>810.60000000000014</v>
      </c>
      <c r="CS358" s="577">
        <f t="shared" si="909"/>
        <v>916.8</v>
      </c>
      <c r="CT358" s="574">
        <v>83</v>
      </c>
      <c r="CU358" s="575">
        <v>83.7</v>
      </c>
      <c r="CV358" s="576">
        <f t="shared" si="910"/>
        <v>6972</v>
      </c>
      <c r="CW358" s="577">
        <f t="shared" si="910"/>
        <v>8202.6</v>
      </c>
      <c r="CX358" s="574">
        <v>84.1</v>
      </c>
      <c r="CY358" s="575">
        <v>83.6</v>
      </c>
      <c r="CZ358" s="576">
        <f t="shared" si="911"/>
        <v>7568.9999999999991</v>
      </c>
      <c r="DA358" s="577">
        <f t="shared" si="911"/>
        <v>8610.7999999999993</v>
      </c>
      <c r="DB358" s="574"/>
      <c r="DC358" s="575"/>
      <c r="DD358" s="576">
        <f t="shared" si="912"/>
        <v>0</v>
      </c>
      <c r="DE358" s="577">
        <f t="shared" si="912"/>
        <v>0</v>
      </c>
      <c r="DF358" s="576">
        <f t="shared" si="913"/>
        <v>83.568965517241381</v>
      </c>
      <c r="DG358" s="577">
        <f t="shared" si="913"/>
        <v>83.648756218905476</v>
      </c>
      <c r="DH358" s="576">
        <f t="shared" si="914"/>
        <v>14541</v>
      </c>
      <c r="DI358" s="577">
        <f t="shared" si="914"/>
        <v>16813.400000000001</v>
      </c>
      <c r="DJ358" s="576">
        <f t="shared" si="915"/>
        <v>235</v>
      </c>
      <c r="DK358" s="577">
        <f t="shared" si="915"/>
        <v>245</v>
      </c>
      <c r="DL358" s="576">
        <f t="shared" si="915"/>
        <v>235</v>
      </c>
      <c r="DM358" s="577">
        <f t="shared" si="915"/>
        <v>245</v>
      </c>
      <c r="DN358" s="576">
        <f t="shared" si="916"/>
        <v>4.3578723404255326</v>
      </c>
      <c r="DO358" s="577">
        <f t="shared" si="916"/>
        <v>4.4346938775510205</v>
      </c>
      <c r="DP358" s="576">
        <f t="shared" si="917"/>
        <v>1024.1000000000001</v>
      </c>
      <c r="DQ358" s="577">
        <f t="shared" si="917"/>
        <v>1086.5</v>
      </c>
      <c r="DR358" s="576">
        <f t="shared" si="918"/>
        <v>79.874042553191501</v>
      </c>
      <c r="DS358" s="577">
        <f t="shared" si="918"/>
        <v>81.022857142857148</v>
      </c>
      <c r="DT358" s="576">
        <f t="shared" si="919"/>
        <v>18770.400000000001</v>
      </c>
      <c r="DU358" s="577">
        <f t="shared" si="919"/>
        <v>19850.600000000002</v>
      </c>
      <c r="DV358" s="574">
        <v>35</v>
      </c>
      <c r="DW358" s="575">
        <v>34</v>
      </c>
      <c r="DX358" s="576">
        <f t="shared" si="920"/>
        <v>35</v>
      </c>
      <c r="DY358" s="577">
        <f t="shared" si="920"/>
        <v>34</v>
      </c>
      <c r="DZ358" s="574">
        <v>64</v>
      </c>
      <c r="EA358" s="575">
        <v>54</v>
      </c>
      <c r="EB358" s="576">
        <f t="shared" si="921"/>
        <v>64</v>
      </c>
      <c r="EC358" s="577">
        <f t="shared" si="921"/>
        <v>54</v>
      </c>
      <c r="ED358" s="574"/>
      <c r="EE358" s="575"/>
      <c r="EF358" s="576">
        <f t="shared" si="922"/>
        <v>0</v>
      </c>
      <c r="EG358" s="577">
        <f t="shared" si="922"/>
        <v>0</v>
      </c>
      <c r="EH358" s="576">
        <f t="shared" si="923"/>
        <v>99</v>
      </c>
      <c r="EI358" s="577">
        <f t="shared" si="923"/>
        <v>88</v>
      </c>
      <c r="EJ358" s="576">
        <f t="shared" si="924"/>
        <v>99</v>
      </c>
      <c r="EK358" s="577">
        <f t="shared" si="924"/>
        <v>88</v>
      </c>
      <c r="EL358" s="574">
        <v>3.7</v>
      </c>
      <c r="EM358" s="575">
        <v>3.9</v>
      </c>
      <c r="EN358" s="576">
        <f t="shared" si="925"/>
        <v>129.5</v>
      </c>
      <c r="EO358" s="577">
        <f t="shared" si="925"/>
        <v>132.6</v>
      </c>
      <c r="EP358" s="574">
        <v>3.4</v>
      </c>
      <c r="EQ358" s="575">
        <v>3.9</v>
      </c>
      <c r="ER358" s="576">
        <f t="shared" si="926"/>
        <v>217.6</v>
      </c>
      <c r="ES358" s="577">
        <f t="shared" si="926"/>
        <v>210.6</v>
      </c>
      <c r="ET358" s="574"/>
      <c r="EU358" s="575"/>
      <c r="EV358" s="576">
        <f t="shared" si="927"/>
        <v>0</v>
      </c>
      <c r="EW358" s="577">
        <f t="shared" si="927"/>
        <v>0</v>
      </c>
      <c r="EX358" s="576">
        <f t="shared" si="928"/>
        <v>3.5060606060606063</v>
      </c>
      <c r="EY358" s="577">
        <f t="shared" si="928"/>
        <v>3.9</v>
      </c>
      <c r="EZ358" s="576">
        <f t="shared" si="929"/>
        <v>347.1</v>
      </c>
      <c r="FA358" s="577">
        <f t="shared" si="929"/>
        <v>343.2</v>
      </c>
      <c r="FB358" s="574">
        <v>67.5</v>
      </c>
      <c r="FC358" s="575">
        <v>72.7</v>
      </c>
      <c r="FD358" s="576">
        <f t="shared" si="930"/>
        <v>2362.5</v>
      </c>
      <c r="FE358" s="577">
        <f t="shared" si="930"/>
        <v>2471.8000000000002</v>
      </c>
      <c r="FF358" s="574">
        <v>50.9</v>
      </c>
      <c r="FG358" s="575">
        <v>63.5</v>
      </c>
      <c r="FH358" s="576">
        <f t="shared" si="931"/>
        <v>3257.6</v>
      </c>
      <c r="FI358" s="577">
        <f t="shared" si="931"/>
        <v>3429</v>
      </c>
      <c r="FJ358" s="574"/>
      <c r="FK358" s="575"/>
      <c r="FL358" s="576">
        <f t="shared" si="932"/>
        <v>0</v>
      </c>
      <c r="FM358" s="577">
        <f t="shared" si="932"/>
        <v>0</v>
      </c>
      <c r="FN358" s="576">
        <f t="shared" si="933"/>
        <v>56.768686868686871</v>
      </c>
      <c r="FO358" s="577">
        <f t="shared" si="933"/>
        <v>67.054545454545462</v>
      </c>
      <c r="FP358" s="576">
        <f t="shared" si="934"/>
        <v>5620.1</v>
      </c>
      <c r="FQ358" s="577">
        <f t="shared" si="934"/>
        <v>5900.8000000000011</v>
      </c>
      <c r="FR358" s="574">
        <v>111</v>
      </c>
      <c r="FS358" s="575">
        <v>87</v>
      </c>
      <c r="FT358" s="576">
        <f t="shared" si="935"/>
        <v>111</v>
      </c>
      <c r="FU358" s="577">
        <f t="shared" si="935"/>
        <v>87</v>
      </c>
      <c r="FV358" s="574">
        <v>5.2</v>
      </c>
      <c r="FW358" s="575">
        <v>5.4</v>
      </c>
      <c r="FX358" s="576">
        <f t="shared" si="936"/>
        <v>577.20000000000005</v>
      </c>
      <c r="FY358" s="577">
        <f t="shared" si="936"/>
        <v>469.8</v>
      </c>
      <c r="FZ358" s="574">
        <v>58.6</v>
      </c>
      <c r="GA358" s="575">
        <v>63.1</v>
      </c>
      <c r="GB358" s="576">
        <f t="shared" si="937"/>
        <v>6504.6</v>
      </c>
      <c r="GC358" s="577">
        <f t="shared" si="937"/>
        <v>5489.7</v>
      </c>
      <c r="GD358" s="576">
        <f t="shared" si="938"/>
        <v>153</v>
      </c>
      <c r="GE358" s="577">
        <f t="shared" si="938"/>
        <v>151</v>
      </c>
      <c r="GF358" s="576">
        <f t="shared" si="938"/>
        <v>153</v>
      </c>
      <c r="GG358" s="577">
        <f t="shared" si="938"/>
        <v>151</v>
      </c>
      <c r="GH358" s="576">
        <f t="shared" si="939"/>
        <v>618.1</v>
      </c>
      <c r="GI358" s="577">
        <f t="shared" si="939"/>
        <v>606.59999999999991</v>
      </c>
      <c r="GJ358" s="576">
        <f t="shared" si="940"/>
        <v>11700.9</v>
      </c>
      <c r="GK358" s="577">
        <f t="shared" si="940"/>
        <v>12076.600000000002</v>
      </c>
      <c r="GL358" s="576">
        <f t="shared" si="941"/>
        <v>181</v>
      </c>
      <c r="GM358" s="577">
        <f t="shared" si="941"/>
        <v>182</v>
      </c>
      <c r="GN358" s="576">
        <f t="shared" si="941"/>
        <v>181</v>
      </c>
      <c r="GO358" s="577">
        <f t="shared" si="941"/>
        <v>182</v>
      </c>
      <c r="GP358" s="576">
        <f t="shared" si="942"/>
        <v>753.1</v>
      </c>
      <c r="GQ358" s="577">
        <f t="shared" si="942"/>
        <v>823.1</v>
      </c>
      <c r="GR358" s="576">
        <f t="shared" si="943"/>
        <v>12689.6</v>
      </c>
      <c r="GS358" s="577">
        <f t="shared" si="943"/>
        <v>13674.8</v>
      </c>
      <c r="GT358" s="576">
        <f t="shared" si="944"/>
        <v>334</v>
      </c>
      <c r="GU358" s="577">
        <f t="shared" si="944"/>
        <v>333</v>
      </c>
      <c r="GV358" s="576">
        <f t="shared" si="944"/>
        <v>334</v>
      </c>
      <c r="GW358" s="577">
        <f t="shared" si="944"/>
        <v>333</v>
      </c>
      <c r="GX358" s="576">
        <f t="shared" si="945"/>
        <v>1371.2</v>
      </c>
      <c r="GY358" s="577">
        <f t="shared" si="945"/>
        <v>1429.6999999999998</v>
      </c>
      <c r="GZ358" s="576">
        <f t="shared" si="945"/>
        <v>24390.5</v>
      </c>
      <c r="HA358" s="577">
        <f t="shared" si="945"/>
        <v>25751.4</v>
      </c>
      <c r="HB358" s="576">
        <f t="shared" si="946"/>
        <v>0</v>
      </c>
      <c r="HC358" s="577">
        <f t="shared" si="946"/>
        <v>0</v>
      </c>
      <c r="HD358" s="576">
        <f t="shared" si="946"/>
        <v>0</v>
      </c>
      <c r="HE358" s="577">
        <f t="shared" si="946"/>
        <v>0</v>
      </c>
      <c r="HF358" s="576" t="str">
        <f t="shared" si="947"/>
        <v/>
      </c>
      <c r="HG358" s="577" t="str">
        <f t="shared" si="947"/>
        <v/>
      </c>
      <c r="HH358" s="576" t="str">
        <f t="shared" si="948"/>
        <v/>
      </c>
      <c r="HI358" s="577" t="str">
        <f t="shared" si="948"/>
        <v/>
      </c>
      <c r="HJ358" s="576">
        <f t="shared" si="949"/>
        <v>1948.4000000000003</v>
      </c>
      <c r="HK358" s="577">
        <f t="shared" si="949"/>
        <v>1899.5</v>
      </c>
      <c r="HL358" s="576">
        <f t="shared" si="950"/>
        <v>30895.1</v>
      </c>
      <c r="HM358" s="577">
        <f t="shared" si="950"/>
        <v>31241.100000000002</v>
      </c>
    </row>
    <row r="359" spans="1:221">
      <c r="A359" s="594" t="s">
        <v>638</v>
      </c>
      <c r="B359" s="595" t="s">
        <v>727</v>
      </c>
      <c r="C359" s="596"/>
      <c r="D359" s="10">
        <v>229799</v>
      </c>
      <c r="E359" s="10">
        <v>9</v>
      </c>
      <c r="F359" s="574">
        <v>718</v>
      </c>
      <c r="G359" s="575">
        <v>729</v>
      </c>
      <c r="H359" s="574">
        <v>32</v>
      </c>
      <c r="I359" s="575">
        <v>24</v>
      </c>
      <c r="J359" s="576">
        <f t="shared" si="883"/>
        <v>686</v>
      </c>
      <c r="K359" s="577">
        <f t="shared" si="883"/>
        <v>705</v>
      </c>
      <c r="L359" s="574"/>
      <c r="M359" s="575"/>
      <c r="N359" s="576">
        <f t="shared" si="884"/>
        <v>686</v>
      </c>
      <c r="O359" s="577">
        <f t="shared" si="884"/>
        <v>705</v>
      </c>
      <c r="P359" s="576">
        <f t="shared" si="884"/>
        <v>686</v>
      </c>
      <c r="Q359" s="577">
        <f t="shared" si="884"/>
        <v>705</v>
      </c>
      <c r="R359" s="574">
        <v>45</v>
      </c>
      <c r="S359" s="575">
        <v>53</v>
      </c>
      <c r="T359" s="576">
        <f t="shared" si="885"/>
        <v>45</v>
      </c>
      <c r="U359" s="577">
        <f t="shared" si="885"/>
        <v>53</v>
      </c>
      <c r="V359" s="574">
        <v>23</v>
      </c>
      <c r="W359" s="575">
        <v>31</v>
      </c>
      <c r="X359" s="576">
        <f t="shared" si="886"/>
        <v>23</v>
      </c>
      <c r="Y359" s="577">
        <f t="shared" si="886"/>
        <v>31</v>
      </c>
      <c r="Z359" s="574"/>
      <c r="AA359" s="575"/>
      <c r="AB359" s="576">
        <f t="shared" si="887"/>
        <v>0</v>
      </c>
      <c r="AC359" s="577">
        <f t="shared" si="887"/>
        <v>0</v>
      </c>
      <c r="AD359" s="576">
        <f t="shared" si="888"/>
        <v>68</v>
      </c>
      <c r="AE359" s="577">
        <f t="shared" si="888"/>
        <v>84</v>
      </c>
      <c r="AF359" s="576">
        <f t="shared" si="889"/>
        <v>68</v>
      </c>
      <c r="AG359" s="577">
        <f t="shared" si="889"/>
        <v>84</v>
      </c>
      <c r="AH359" s="574">
        <v>3.1</v>
      </c>
      <c r="AI359" s="575">
        <v>3.1</v>
      </c>
      <c r="AJ359" s="576">
        <f t="shared" si="890"/>
        <v>139.5</v>
      </c>
      <c r="AK359" s="577">
        <f t="shared" si="890"/>
        <v>164.3</v>
      </c>
      <c r="AL359" s="574">
        <v>3.4</v>
      </c>
      <c r="AM359" s="575">
        <v>3</v>
      </c>
      <c r="AN359" s="576">
        <f t="shared" si="891"/>
        <v>78.2</v>
      </c>
      <c r="AO359" s="577">
        <f t="shared" si="891"/>
        <v>93</v>
      </c>
      <c r="AP359" s="574"/>
      <c r="AQ359" s="575"/>
      <c r="AR359" s="576">
        <f t="shared" si="892"/>
        <v>0</v>
      </c>
      <c r="AS359" s="577">
        <f t="shared" si="892"/>
        <v>0</v>
      </c>
      <c r="AT359" s="576">
        <f t="shared" si="893"/>
        <v>3.2014705882352938</v>
      </c>
      <c r="AU359" s="577">
        <f t="shared" si="893"/>
        <v>3.0630952380952383</v>
      </c>
      <c r="AV359" s="576">
        <f t="shared" si="894"/>
        <v>217.7</v>
      </c>
      <c r="AW359" s="577">
        <f t="shared" si="894"/>
        <v>257.3</v>
      </c>
      <c r="AX359" s="574">
        <v>60.1</v>
      </c>
      <c r="AY359" s="575">
        <v>60.8</v>
      </c>
      <c r="AZ359" s="576">
        <f t="shared" si="895"/>
        <v>2704.5</v>
      </c>
      <c r="BA359" s="577">
        <f t="shared" si="895"/>
        <v>3222.3999999999996</v>
      </c>
      <c r="BB359" s="574">
        <v>54.1</v>
      </c>
      <c r="BC359" s="575">
        <v>53.2</v>
      </c>
      <c r="BD359" s="576">
        <f t="shared" si="896"/>
        <v>1244.3</v>
      </c>
      <c r="BE359" s="577">
        <f t="shared" si="896"/>
        <v>1649.2</v>
      </c>
      <c r="BF359" s="574"/>
      <c r="BG359" s="575"/>
      <c r="BH359" s="576">
        <f t="shared" si="897"/>
        <v>0</v>
      </c>
      <c r="BI359" s="577">
        <f t="shared" si="897"/>
        <v>0</v>
      </c>
      <c r="BJ359" s="576">
        <f t="shared" si="898"/>
        <v>58.070588235294117</v>
      </c>
      <c r="BK359" s="577">
        <f t="shared" si="898"/>
        <v>57.995238095238086</v>
      </c>
      <c r="BL359" s="576">
        <f t="shared" si="899"/>
        <v>3948.8</v>
      </c>
      <c r="BM359" s="577">
        <f t="shared" si="899"/>
        <v>4871.5999999999995</v>
      </c>
      <c r="BN359" s="574">
        <v>194</v>
      </c>
      <c r="BO359" s="575">
        <v>157</v>
      </c>
      <c r="BP359" s="576">
        <f t="shared" si="900"/>
        <v>194</v>
      </c>
      <c r="BQ359" s="577">
        <f t="shared" si="900"/>
        <v>157</v>
      </c>
      <c r="BR359" s="574">
        <v>79</v>
      </c>
      <c r="BS359" s="575">
        <v>93</v>
      </c>
      <c r="BT359" s="576">
        <f t="shared" si="901"/>
        <v>79</v>
      </c>
      <c r="BU359" s="577">
        <f t="shared" si="901"/>
        <v>93</v>
      </c>
      <c r="BV359" s="574"/>
      <c r="BW359" s="575"/>
      <c r="BX359" s="576">
        <f t="shared" si="902"/>
        <v>0</v>
      </c>
      <c r="BY359" s="577">
        <f t="shared" si="902"/>
        <v>0</v>
      </c>
      <c r="BZ359" s="576">
        <f t="shared" si="903"/>
        <v>273</v>
      </c>
      <c r="CA359" s="577">
        <f t="shared" si="903"/>
        <v>250</v>
      </c>
      <c r="CB359" s="576">
        <f t="shared" si="904"/>
        <v>273</v>
      </c>
      <c r="CC359" s="577">
        <f t="shared" si="904"/>
        <v>250</v>
      </c>
      <c r="CD359" s="574">
        <v>4.3</v>
      </c>
      <c r="CE359" s="575">
        <v>4.0999999999999996</v>
      </c>
      <c r="CF359" s="576">
        <f t="shared" si="905"/>
        <v>834.19999999999993</v>
      </c>
      <c r="CG359" s="577">
        <f t="shared" si="905"/>
        <v>643.69999999999993</v>
      </c>
      <c r="CH359" s="574">
        <v>4.5</v>
      </c>
      <c r="CI359" s="575">
        <v>4.5999999999999996</v>
      </c>
      <c r="CJ359" s="576">
        <f t="shared" si="906"/>
        <v>355.5</v>
      </c>
      <c r="CK359" s="577">
        <f t="shared" si="906"/>
        <v>427.79999999999995</v>
      </c>
      <c r="CL359" s="574"/>
      <c r="CM359" s="575"/>
      <c r="CN359" s="576">
        <f t="shared" si="907"/>
        <v>0</v>
      </c>
      <c r="CO359" s="577">
        <f t="shared" si="907"/>
        <v>0</v>
      </c>
      <c r="CP359" s="576">
        <f t="shared" si="908"/>
        <v>4.3578754578754575</v>
      </c>
      <c r="CQ359" s="577">
        <f t="shared" si="908"/>
        <v>4.2859999999999996</v>
      </c>
      <c r="CR359" s="576">
        <f t="shared" si="909"/>
        <v>1189.6999999999998</v>
      </c>
      <c r="CS359" s="577">
        <f t="shared" si="909"/>
        <v>1071.5</v>
      </c>
      <c r="CT359" s="574">
        <v>80.099999999999994</v>
      </c>
      <c r="CU359" s="575">
        <v>77.7</v>
      </c>
      <c r="CV359" s="576">
        <f t="shared" si="910"/>
        <v>15539.4</v>
      </c>
      <c r="CW359" s="577">
        <f t="shared" si="910"/>
        <v>12198.9</v>
      </c>
      <c r="CX359" s="574">
        <v>76.5</v>
      </c>
      <c r="CY359" s="575">
        <v>77.8</v>
      </c>
      <c r="CZ359" s="576">
        <f t="shared" si="911"/>
        <v>6043.5</v>
      </c>
      <c r="DA359" s="577">
        <f t="shared" si="911"/>
        <v>7235.4</v>
      </c>
      <c r="DB359" s="574"/>
      <c r="DC359" s="575"/>
      <c r="DD359" s="576">
        <f t="shared" si="912"/>
        <v>0</v>
      </c>
      <c r="DE359" s="577">
        <f t="shared" si="912"/>
        <v>0</v>
      </c>
      <c r="DF359" s="576">
        <f t="shared" si="913"/>
        <v>79.058241758241763</v>
      </c>
      <c r="DG359" s="577">
        <f t="shared" si="913"/>
        <v>77.737200000000001</v>
      </c>
      <c r="DH359" s="576">
        <f t="shared" si="914"/>
        <v>21582.9</v>
      </c>
      <c r="DI359" s="577">
        <f t="shared" si="914"/>
        <v>19434.3</v>
      </c>
      <c r="DJ359" s="576">
        <f t="shared" si="915"/>
        <v>341</v>
      </c>
      <c r="DK359" s="577">
        <f t="shared" si="915"/>
        <v>334</v>
      </c>
      <c r="DL359" s="576">
        <f t="shared" si="915"/>
        <v>341</v>
      </c>
      <c r="DM359" s="577">
        <f t="shared" si="915"/>
        <v>334</v>
      </c>
      <c r="DN359" s="576">
        <f t="shared" si="916"/>
        <v>4.127272727272727</v>
      </c>
      <c r="DO359" s="577">
        <f t="shared" si="916"/>
        <v>3.978443113772455</v>
      </c>
      <c r="DP359" s="576">
        <f t="shared" si="917"/>
        <v>1407.3999999999999</v>
      </c>
      <c r="DQ359" s="577">
        <f t="shared" si="917"/>
        <v>1328.8</v>
      </c>
      <c r="DR359" s="576">
        <f t="shared" si="918"/>
        <v>74.873020527859239</v>
      </c>
      <c r="DS359" s="577">
        <f t="shared" si="918"/>
        <v>72.772155688622746</v>
      </c>
      <c r="DT359" s="576">
        <f t="shared" si="919"/>
        <v>25531.7</v>
      </c>
      <c r="DU359" s="577">
        <f t="shared" si="919"/>
        <v>24305.899999999998</v>
      </c>
      <c r="DV359" s="574">
        <v>103</v>
      </c>
      <c r="DW359" s="575">
        <v>104</v>
      </c>
      <c r="DX359" s="576">
        <f t="shared" si="920"/>
        <v>103</v>
      </c>
      <c r="DY359" s="577">
        <f t="shared" si="920"/>
        <v>104</v>
      </c>
      <c r="DZ359" s="574">
        <v>172</v>
      </c>
      <c r="EA359" s="575">
        <v>201</v>
      </c>
      <c r="EB359" s="576">
        <f t="shared" si="921"/>
        <v>172</v>
      </c>
      <c r="EC359" s="577">
        <f t="shared" si="921"/>
        <v>201</v>
      </c>
      <c r="ED359" s="574"/>
      <c r="EE359" s="575"/>
      <c r="EF359" s="576">
        <f t="shared" si="922"/>
        <v>0</v>
      </c>
      <c r="EG359" s="577">
        <f t="shared" si="922"/>
        <v>0</v>
      </c>
      <c r="EH359" s="576">
        <f t="shared" si="923"/>
        <v>275</v>
      </c>
      <c r="EI359" s="577">
        <f t="shared" si="923"/>
        <v>305</v>
      </c>
      <c r="EJ359" s="576">
        <f t="shared" si="924"/>
        <v>275</v>
      </c>
      <c r="EK359" s="577">
        <f t="shared" si="924"/>
        <v>305</v>
      </c>
      <c r="EL359" s="574">
        <v>2.9</v>
      </c>
      <c r="EM359" s="575">
        <v>2.8</v>
      </c>
      <c r="EN359" s="576">
        <f t="shared" si="925"/>
        <v>298.7</v>
      </c>
      <c r="EO359" s="577">
        <f t="shared" si="925"/>
        <v>291.2</v>
      </c>
      <c r="EP359" s="574">
        <v>3</v>
      </c>
      <c r="EQ359" s="575">
        <v>3</v>
      </c>
      <c r="ER359" s="576">
        <f t="shared" si="926"/>
        <v>516</v>
      </c>
      <c r="ES359" s="577">
        <f t="shared" si="926"/>
        <v>603</v>
      </c>
      <c r="ET359" s="574"/>
      <c r="EU359" s="575"/>
      <c r="EV359" s="576">
        <f t="shared" si="927"/>
        <v>0</v>
      </c>
      <c r="EW359" s="577">
        <f t="shared" si="927"/>
        <v>0</v>
      </c>
      <c r="EX359" s="576">
        <f t="shared" si="928"/>
        <v>2.9625454545454546</v>
      </c>
      <c r="EY359" s="577">
        <f t="shared" si="928"/>
        <v>2.9318032786885246</v>
      </c>
      <c r="EZ359" s="576">
        <f t="shared" si="929"/>
        <v>814.7</v>
      </c>
      <c r="FA359" s="577">
        <f t="shared" si="929"/>
        <v>894.2</v>
      </c>
      <c r="FB359" s="574">
        <v>56.2</v>
      </c>
      <c r="FC359" s="575">
        <v>57.4</v>
      </c>
      <c r="FD359" s="576">
        <f t="shared" si="930"/>
        <v>5788.6</v>
      </c>
      <c r="FE359" s="577">
        <f t="shared" si="930"/>
        <v>5969.5999999999995</v>
      </c>
      <c r="FF359" s="574">
        <v>46.1</v>
      </c>
      <c r="FG359" s="575">
        <v>47.3</v>
      </c>
      <c r="FH359" s="576">
        <f t="shared" si="931"/>
        <v>7929.2</v>
      </c>
      <c r="FI359" s="577">
        <f t="shared" si="931"/>
        <v>9507.2999999999993</v>
      </c>
      <c r="FJ359" s="574"/>
      <c r="FK359" s="575"/>
      <c r="FL359" s="576">
        <f t="shared" si="932"/>
        <v>0</v>
      </c>
      <c r="FM359" s="577">
        <f t="shared" si="932"/>
        <v>0</v>
      </c>
      <c r="FN359" s="576">
        <f t="shared" si="933"/>
        <v>49.882909090909088</v>
      </c>
      <c r="FO359" s="577">
        <f t="shared" si="933"/>
        <v>50.743934426229501</v>
      </c>
      <c r="FP359" s="576">
        <f t="shared" si="934"/>
        <v>13717.8</v>
      </c>
      <c r="FQ359" s="577">
        <f t="shared" si="934"/>
        <v>15476.899999999998</v>
      </c>
      <c r="FR359" s="574">
        <v>70</v>
      </c>
      <c r="FS359" s="575">
        <v>66</v>
      </c>
      <c r="FT359" s="576">
        <f t="shared" si="935"/>
        <v>70</v>
      </c>
      <c r="FU359" s="577">
        <f t="shared" si="935"/>
        <v>66</v>
      </c>
      <c r="FV359" s="574">
        <v>4.5</v>
      </c>
      <c r="FW359" s="575">
        <v>4.7</v>
      </c>
      <c r="FX359" s="576">
        <f t="shared" si="936"/>
        <v>315</v>
      </c>
      <c r="FY359" s="577">
        <f t="shared" si="936"/>
        <v>310.2</v>
      </c>
      <c r="FZ359" s="574">
        <v>51.7</v>
      </c>
      <c r="GA359" s="575">
        <v>52.6</v>
      </c>
      <c r="GB359" s="576">
        <f t="shared" si="937"/>
        <v>3619</v>
      </c>
      <c r="GC359" s="577">
        <f t="shared" si="937"/>
        <v>3471.6</v>
      </c>
      <c r="GD359" s="576">
        <f t="shared" si="938"/>
        <v>342</v>
      </c>
      <c r="GE359" s="577">
        <f t="shared" si="938"/>
        <v>314</v>
      </c>
      <c r="GF359" s="576">
        <f t="shared" si="938"/>
        <v>342</v>
      </c>
      <c r="GG359" s="577">
        <f t="shared" si="938"/>
        <v>314</v>
      </c>
      <c r="GH359" s="576">
        <f t="shared" si="939"/>
        <v>1272.3999999999999</v>
      </c>
      <c r="GI359" s="577">
        <f t="shared" si="939"/>
        <v>1099.2</v>
      </c>
      <c r="GJ359" s="576">
        <f t="shared" si="940"/>
        <v>24032.5</v>
      </c>
      <c r="GK359" s="577">
        <f t="shared" si="940"/>
        <v>21390.899999999998</v>
      </c>
      <c r="GL359" s="576">
        <f t="shared" si="941"/>
        <v>274</v>
      </c>
      <c r="GM359" s="577">
        <f t="shared" si="941"/>
        <v>325</v>
      </c>
      <c r="GN359" s="576">
        <f t="shared" si="941"/>
        <v>274</v>
      </c>
      <c r="GO359" s="577">
        <f t="shared" si="941"/>
        <v>325</v>
      </c>
      <c r="GP359" s="576">
        <f t="shared" si="942"/>
        <v>949.7</v>
      </c>
      <c r="GQ359" s="577">
        <f t="shared" si="942"/>
        <v>1123.8</v>
      </c>
      <c r="GR359" s="576">
        <f t="shared" si="943"/>
        <v>15217</v>
      </c>
      <c r="GS359" s="577">
        <f t="shared" si="943"/>
        <v>18391.900000000001</v>
      </c>
      <c r="GT359" s="576">
        <f t="shared" si="944"/>
        <v>616</v>
      </c>
      <c r="GU359" s="577">
        <f t="shared" si="944"/>
        <v>639</v>
      </c>
      <c r="GV359" s="576">
        <f t="shared" si="944"/>
        <v>616</v>
      </c>
      <c r="GW359" s="577">
        <f t="shared" si="944"/>
        <v>639</v>
      </c>
      <c r="GX359" s="576">
        <f t="shared" si="945"/>
        <v>2222.1</v>
      </c>
      <c r="GY359" s="577">
        <f t="shared" si="945"/>
        <v>2223</v>
      </c>
      <c r="GZ359" s="576">
        <f t="shared" si="945"/>
        <v>39249.5</v>
      </c>
      <c r="HA359" s="577">
        <f t="shared" si="945"/>
        <v>39782.800000000003</v>
      </c>
      <c r="HB359" s="576">
        <f t="shared" si="946"/>
        <v>0</v>
      </c>
      <c r="HC359" s="577">
        <f t="shared" si="946"/>
        <v>0</v>
      </c>
      <c r="HD359" s="576">
        <f t="shared" si="946"/>
        <v>0</v>
      </c>
      <c r="HE359" s="577">
        <f t="shared" si="946"/>
        <v>0</v>
      </c>
      <c r="HF359" s="576" t="str">
        <f t="shared" si="947"/>
        <v/>
      </c>
      <c r="HG359" s="577" t="str">
        <f t="shared" si="947"/>
        <v/>
      </c>
      <c r="HH359" s="576" t="str">
        <f t="shared" si="948"/>
        <v/>
      </c>
      <c r="HI359" s="577" t="str">
        <f t="shared" si="948"/>
        <v/>
      </c>
      <c r="HJ359" s="576">
        <f t="shared" si="949"/>
        <v>2537.1</v>
      </c>
      <c r="HK359" s="577">
        <f t="shared" si="949"/>
        <v>2533.1999999999998</v>
      </c>
      <c r="HL359" s="576">
        <f t="shared" si="950"/>
        <v>42868.5</v>
      </c>
      <c r="HM359" s="577">
        <f t="shared" si="950"/>
        <v>43254.399999999994</v>
      </c>
    </row>
    <row r="360" spans="1:221">
      <c r="A360" s="594" t="s">
        <v>638</v>
      </c>
      <c r="B360" s="595" t="s">
        <v>728</v>
      </c>
      <c r="C360" s="596"/>
      <c r="D360" s="10">
        <v>229841</v>
      </c>
      <c r="E360" s="10">
        <v>9</v>
      </c>
      <c r="F360" s="574">
        <v>731</v>
      </c>
      <c r="G360" s="575">
        <v>744</v>
      </c>
      <c r="H360" s="574">
        <v>2</v>
      </c>
      <c r="I360" s="600">
        <v>5</v>
      </c>
      <c r="J360" s="576">
        <f t="shared" si="883"/>
        <v>729</v>
      </c>
      <c r="K360" s="577">
        <f t="shared" si="883"/>
        <v>739</v>
      </c>
      <c r="L360" s="574"/>
      <c r="M360" s="575"/>
      <c r="N360" s="576">
        <f t="shared" si="884"/>
        <v>729</v>
      </c>
      <c r="O360" s="577">
        <f t="shared" si="884"/>
        <v>739</v>
      </c>
      <c r="P360" s="576">
        <f t="shared" si="884"/>
        <v>729</v>
      </c>
      <c r="Q360" s="577">
        <f t="shared" si="884"/>
        <v>739</v>
      </c>
      <c r="R360" s="574">
        <v>74</v>
      </c>
      <c r="S360" s="575">
        <v>68</v>
      </c>
      <c r="T360" s="576">
        <f t="shared" si="885"/>
        <v>74</v>
      </c>
      <c r="U360" s="577">
        <f t="shared" si="885"/>
        <v>68</v>
      </c>
      <c r="V360" s="574">
        <v>25</v>
      </c>
      <c r="W360" s="575">
        <v>22</v>
      </c>
      <c r="X360" s="576">
        <f t="shared" si="886"/>
        <v>25</v>
      </c>
      <c r="Y360" s="577">
        <f t="shared" si="886"/>
        <v>22</v>
      </c>
      <c r="Z360" s="574"/>
      <c r="AA360" s="575"/>
      <c r="AB360" s="576">
        <f t="shared" si="887"/>
        <v>0</v>
      </c>
      <c r="AC360" s="577">
        <f t="shared" si="887"/>
        <v>0</v>
      </c>
      <c r="AD360" s="576">
        <f t="shared" si="888"/>
        <v>99</v>
      </c>
      <c r="AE360" s="577">
        <f t="shared" si="888"/>
        <v>90</v>
      </c>
      <c r="AF360" s="576">
        <f t="shared" si="889"/>
        <v>99</v>
      </c>
      <c r="AG360" s="577">
        <f t="shared" si="889"/>
        <v>90</v>
      </c>
      <c r="AH360" s="574">
        <v>4</v>
      </c>
      <c r="AI360" s="575">
        <v>3.9</v>
      </c>
      <c r="AJ360" s="576">
        <f t="shared" si="890"/>
        <v>296</v>
      </c>
      <c r="AK360" s="577">
        <f t="shared" si="890"/>
        <v>265.2</v>
      </c>
      <c r="AL360" s="574">
        <v>3.8</v>
      </c>
      <c r="AM360" s="575">
        <v>4</v>
      </c>
      <c r="AN360" s="576">
        <f t="shared" si="891"/>
        <v>95</v>
      </c>
      <c r="AO360" s="577">
        <f t="shared" si="891"/>
        <v>88</v>
      </c>
      <c r="AP360" s="574"/>
      <c r="AQ360" s="575"/>
      <c r="AR360" s="576">
        <f t="shared" si="892"/>
        <v>0</v>
      </c>
      <c r="AS360" s="577">
        <f t="shared" si="892"/>
        <v>0</v>
      </c>
      <c r="AT360" s="576">
        <f t="shared" si="893"/>
        <v>3.9494949494949494</v>
      </c>
      <c r="AU360" s="577">
        <f t="shared" si="893"/>
        <v>3.9244444444444442</v>
      </c>
      <c r="AV360" s="576">
        <f t="shared" si="894"/>
        <v>391</v>
      </c>
      <c r="AW360" s="577">
        <f t="shared" si="894"/>
        <v>353.2</v>
      </c>
      <c r="AX360" s="574">
        <v>70.2</v>
      </c>
      <c r="AY360" s="575">
        <v>66.8</v>
      </c>
      <c r="AZ360" s="576">
        <f t="shared" si="895"/>
        <v>5194.8</v>
      </c>
      <c r="BA360" s="577">
        <f t="shared" si="895"/>
        <v>4542.3999999999996</v>
      </c>
      <c r="BB360" s="574">
        <v>61.6</v>
      </c>
      <c r="BC360" s="575">
        <v>65.3</v>
      </c>
      <c r="BD360" s="576">
        <f t="shared" si="896"/>
        <v>1540</v>
      </c>
      <c r="BE360" s="577">
        <f t="shared" si="896"/>
        <v>1436.6</v>
      </c>
      <c r="BF360" s="574"/>
      <c r="BG360" s="575"/>
      <c r="BH360" s="576">
        <f t="shared" si="897"/>
        <v>0</v>
      </c>
      <c r="BI360" s="577">
        <f t="shared" si="897"/>
        <v>0</v>
      </c>
      <c r="BJ360" s="576">
        <f t="shared" si="898"/>
        <v>68.028282828282826</v>
      </c>
      <c r="BK360" s="577">
        <f t="shared" si="898"/>
        <v>66.433333333333337</v>
      </c>
      <c r="BL360" s="576">
        <f t="shared" si="899"/>
        <v>6734.8</v>
      </c>
      <c r="BM360" s="577">
        <f t="shared" si="899"/>
        <v>5979</v>
      </c>
      <c r="BN360" s="574">
        <v>274</v>
      </c>
      <c r="BO360" s="575">
        <v>286</v>
      </c>
      <c r="BP360" s="576">
        <f t="shared" si="900"/>
        <v>274</v>
      </c>
      <c r="BQ360" s="577">
        <f t="shared" si="900"/>
        <v>286</v>
      </c>
      <c r="BR360" s="574">
        <v>111</v>
      </c>
      <c r="BS360" s="575">
        <v>103</v>
      </c>
      <c r="BT360" s="576">
        <f t="shared" si="901"/>
        <v>111</v>
      </c>
      <c r="BU360" s="577">
        <f t="shared" si="901"/>
        <v>103</v>
      </c>
      <c r="BV360" s="574"/>
      <c r="BW360" s="575"/>
      <c r="BX360" s="576">
        <f t="shared" si="902"/>
        <v>0</v>
      </c>
      <c r="BY360" s="577">
        <f t="shared" si="902"/>
        <v>0</v>
      </c>
      <c r="BZ360" s="576">
        <f t="shared" si="903"/>
        <v>385</v>
      </c>
      <c r="CA360" s="577">
        <f t="shared" si="903"/>
        <v>389</v>
      </c>
      <c r="CB360" s="576">
        <f t="shared" si="904"/>
        <v>385</v>
      </c>
      <c r="CC360" s="577">
        <f t="shared" si="904"/>
        <v>389</v>
      </c>
      <c r="CD360" s="574">
        <v>4.3</v>
      </c>
      <c r="CE360" s="575">
        <v>4.5</v>
      </c>
      <c r="CF360" s="576">
        <f t="shared" si="905"/>
        <v>1178.2</v>
      </c>
      <c r="CG360" s="577">
        <f t="shared" si="905"/>
        <v>1287</v>
      </c>
      <c r="CH360" s="574">
        <v>4.7</v>
      </c>
      <c r="CI360" s="575">
        <v>5.0999999999999996</v>
      </c>
      <c r="CJ360" s="576">
        <f t="shared" si="906"/>
        <v>521.70000000000005</v>
      </c>
      <c r="CK360" s="577">
        <f t="shared" si="906"/>
        <v>525.29999999999995</v>
      </c>
      <c r="CL360" s="574"/>
      <c r="CM360" s="575"/>
      <c r="CN360" s="576">
        <f t="shared" si="907"/>
        <v>0</v>
      </c>
      <c r="CO360" s="577">
        <f t="shared" si="907"/>
        <v>0</v>
      </c>
      <c r="CP360" s="576">
        <f t="shared" si="908"/>
        <v>4.4153246753246753</v>
      </c>
      <c r="CQ360" s="577">
        <f t="shared" si="908"/>
        <v>4.6588688946015422</v>
      </c>
      <c r="CR360" s="576">
        <f t="shared" si="909"/>
        <v>1699.9</v>
      </c>
      <c r="CS360" s="577">
        <f t="shared" si="909"/>
        <v>1812.3</v>
      </c>
      <c r="CT360" s="574">
        <v>77.7</v>
      </c>
      <c r="CU360" s="575">
        <v>79.2</v>
      </c>
      <c r="CV360" s="576">
        <f t="shared" si="910"/>
        <v>21289.8</v>
      </c>
      <c r="CW360" s="577">
        <f t="shared" si="910"/>
        <v>22651.200000000001</v>
      </c>
      <c r="CX360" s="574">
        <v>77.099999999999994</v>
      </c>
      <c r="CY360" s="575">
        <v>79.599999999999994</v>
      </c>
      <c r="CZ360" s="576">
        <f t="shared" si="911"/>
        <v>8558.0999999999985</v>
      </c>
      <c r="DA360" s="577">
        <f t="shared" si="911"/>
        <v>8198.7999999999993</v>
      </c>
      <c r="DB360" s="574"/>
      <c r="DC360" s="575"/>
      <c r="DD360" s="576">
        <f t="shared" si="912"/>
        <v>0</v>
      </c>
      <c r="DE360" s="577">
        <f t="shared" si="912"/>
        <v>0</v>
      </c>
      <c r="DF360" s="576">
        <f t="shared" si="913"/>
        <v>77.527012987012981</v>
      </c>
      <c r="DG360" s="577">
        <f t="shared" si="913"/>
        <v>79.305912596401029</v>
      </c>
      <c r="DH360" s="576">
        <f t="shared" si="914"/>
        <v>29847.899999999998</v>
      </c>
      <c r="DI360" s="577">
        <f t="shared" si="914"/>
        <v>30850</v>
      </c>
      <c r="DJ360" s="576">
        <f t="shared" si="915"/>
        <v>484</v>
      </c>
      <c r="DK360" s="577">
        <f t="shared" si="915"/>
        <v>479</v>
      </c>
      <c r="DL360" s="576">
        <f t="shared" si="915"/>
        <v>484</v>
      </c>
      <c r="DM360" s="577">
        <f t="shared" si="915"/>
        <v>479</v>
      </c>
      <c r="DN360" s="576">
        <f t="shared" si="916"/>
        <v>4.3200413223140499</v>
      </c>
      <c r="DO360" s="577">
        <f t="shared" si="916"/>
        <v>4.520876826722338</v>
      </c>
      <c r="DP360" s="576">
        <f t="shared" si="917"/>
        <v>2090.9</v>
      </c>
      <c r="DQ360" s="577">
        <f t="shared" si="917"/>
        <v>2165.5</v>
      </c>
      <c r="DR360" s="576">
        <f t="shared" si="918"/>
        <v>75.584090909090904</v>
      </c>
      <c r="DS360" s="577">
        <f t="shared" si="918"/>
        <v>76.88726513569938</v>
      </c>
      <c r="DT360" s="576">
        <f t="shared" si="919"/>
        <v>36582.699999999997</v>
      </c>
      <c r="DU360" s="577">
        <f t="shared" si="919"/>
        <v>36829</v>
      </c>
      <c r="DV360" s="574">
        <v>61</v>
      </c>
      <c r="DW360" s="575">
        <v>64</v>
      </c>
      <c r="DX360" s="576">
        <f t="shared" si="920"/>
        <v>61</v>
      </c>
      <c r="DY360" s="577">
        <f t="shared" si="920"/>
        <v>64</v>
      </c>
      <c r="DZ360" s="574">
        <v>106</v>
      </c>
      <c r="EA360" s="575">
        <v>136</v>
      </c>
      <c r="EB360" s="576">
        <f t="shared" si="921"/>
        <v>106</v>
      </c>
      <c r="EC360" s="577">
        <f t="shared" si="921"/>
        <v>136</v>
      </c>
      <c r="ED360" s="574"/>
      <c r="EE360" s="575"/>
      <c r="EF360" s="576">
        <f t="shared" si="922"/>
        <v>0</v>
      </c>
      <c r="EG360" s="577">
        <f t="shared" si="922"/>
        <v>0</v>
      </c>
      <c r="EH360" s="576">
        <f t="shared" si="923"/>
        <v>167</v>
      </c>
      <c r="EI360" s="577">
        <f t="shared" si="923"/>
        <v>200</v>
      </c>
      <c r="EJ360" s="576">
        <f t="shared" si="924"/>
        <v>167</v>
      </c>
      <c r="EK360" s="577">
        <f t="shared" si="924"/>
        <v>200</v>
      </c>
      <c r="EL360" s="574">
        <v>3.5</v>
      </c>
      <c r="EM360" s="575">
        <v>3.5</v>
      </c>
      <c r="EN360" s="576">
        <f t="shared" si="925"/>
        <v>213.5</v>
      </c>
      <c r="EO360" s="577">
        <f t="shared" si="925"/>
        <v>224</v>
      </c>
      <c r="EP360" s="574">
        <v>3.3</v>
      </c>
      <c r="EQ360" s="575">
        <v>3.6</v>
      </c>
      <c r="ER360" s="576">
        <f t="shared" si="926"/>
        <v>349.79999999999995</v>
      </c>
      <c r="ES360" s="577">
        <f t="shared" si="926"/>
        <v>489.6</v>
      </c>
      <c r="ET360" s="574"/>
      <c r="EU360" s="575"/>
      <c r="EV360" s="576">
        <f t="shared" si="927"/>
        <v>0</v>
      </c>
      <c r="EW360" s="577">
        <f t="shared" si="927"/>
        <v>0</v>
      </c>
      <c r="EX360" s="576">
        <f t="shared" si="928"/>
        <v>3.3730538922155686</v>
      </c>
      <c r="EY360" s="577">
        <f t="shared" si="928"/>
        <v>3.5680000000000001</v>
      </c>
      <c r="EZ360" s="576">
        <f t="shared" si="929"/>
        <v>563.29999999999995</v>
      </c>
      <c r="FA360" s="577">
        <f t="shared" si="929"/>
        <v>713.6</v>
      </c>
      <c r="FB360" s="574">
        <v>62.4</v>
      </c>
      <c r="FC360" s="575">
        <v>56.9</v>
      </c>
      <c r="FD360" s="576">
        <f t="shared" si="930"/>
        <v>3806.4</v>
      </c>
      <c r="FE360" s="577">
        <f t="shared" si="930"/>
        <v>3641.6</v>
      </c>
      <c r="FF360" s="574">
        <v>54.2</v>
      </c>
      <c r="FG360" s="575">
        <v>53.6</v>
      </c>
      <c r="FH360" s="576">
        <f t="shared" si="931"/>
        <v>5745.2000000000007</v>
      </c>
      <c r="FI360" s="577">
        <f t="shared" si="931"/>
        <v>7289.6</v>
      </c>
      <c r="FJ360" s="574"/>
      <c r="FK360" s="575"/>
      <c r="FL360" s="576">
        <f t="shared" si="932"/>
        <v>0</v>
      </c>
      <c r="FM360" s="577">
        <f t="shared" si="932"/>
        <v>0</v>
      </c>
      <c r="FN360" s="576">
        <f t="shared" si="933"/>
        <v>57.195209580838323</v>
      </c>
      <c r="FO360" s="577">
        <f t="shared" si="933"/>
        <v>54.656000000000006</v>
      </c>
      <c r="FP360" s="576">
        <f t="shared" si="934"/>
        <v>9551.6</v>
      </c>
      <c r="FQ360" s="577">
        <f t="shared" si="934"/>
        <v>10931.2</v>
      </c>
      <c r="FR360" s="574">
        <v>78</v>
      </c>
      <c r="FS360" s="575">
        <v>60</v>
      </c>
      <c r="FT360" s="576">
        <f t="shared" si="935"/>
        <v>78</v>
      </c>
      <c r="FU360" s="577">
        <f t="shared" si="935"/>
        <v>60</v>
      </c>
      <c r="FV360" s="574">
        <v>4.4000000000000004</v>
      </c>
      <c r="FW360" s="575">
        <v>4.0999999999999996</v>
      </c>
      <c r="FX360" s="576">
        <f t="shared" si="936"/>
        <v>343.20000000000005</v>
      </c>
      <c r="FY360" s="577">
        <f t="shared" si="936"/>
        <v>245.99999999999997</v>
      </c>
      <c r="FZ360" s="574">
        <v>42</v>
      </c>
      <c r="GA360" s="575">
        <v>40.1</v>
      </c>
      <c r="GB360" s="576">
        <f t="shared" si="937"/>
        <v>3276</v>
      </c>
      <c r="GC360" s="577">
        <f t="shared" si="937"/>
        <v>2406</v>
      </c>
      <c r="GD360" s="576">
        <f t="shared" si="938"/>
        <v>409</v>
      </c>
      <c r="GE360" s="577">
        <f t="shared" si="938"/>
        <v>418</v>
      </c>
      <c r="GF360" s="576">
        <f t="shared" si="938"/>
        <v>409</v>
      </c>
      <c r="GG360" s="577">
        <f t="shared" si="938"/>
        <v>418</v>
      </c>
      <c r="GH360" s="576">
        <f t="shared" si="939"/>
        <v>1687.7</v>
      </c>
      <c r="GI360" s="577">
        <f t="shared" si="939"/>
        <v>1776.2</v>
      </c>
      <c r="GJ360" s="576">
        <f t="shared" si="940"/>
        <v>30291</v>
      </c>
      <c r="GK360" s="577">
        <f t="shared" si="940"/>
        <v>30835.199999999997</v>
      </c>
      <c r="GL360" s="576">
        <f t="shared" si="941"/>
        <v>242</v>
      </c>
      <c r="GM360" s="577">
        <f t="shared" si="941"/>
        <v>261</v>
      </c>
      <c r="GN360" s="576">
        <f t="shared" si="941"/>
        <v>242</v>
      </c>
      <c r="GO360" s="577">
        <f t="shared" si="941"/>
        <v>261</v>
      </c>
      <c r="GP360" s="576">
        <f t="shared" si="942"/>
        <v>966.5</v>
      </c>
      <c r="GQ360" s="577">
        <f t="shared" si="942"/>
        <v>1102.9000000000001</v>
      </c>
      <c r="GR360" s="576">
        <f t="shared" si="943"/>
        <v>15843.3</v>
      </c>
      <c r="GS360" s="577">
        <f t="shared" si="943"/>
        <v>16925</v>
      </c>
      <c r="GT360" s="576">
        <f t="shared" si="944"/>
        <v>651</v>
      </c>
      <c r="GU360" s="577">
        <f t="shared" si="944"/>
        <v>679</v>
      </c>
      <c r="GV360" s="576">
        <f t="shared" si="944"/>
        <v>651</v>
      </c>
      <c r="GW360" s="577">
        <f t="shared" si="944"/>
        <v>679</v>
      </c>
      <c r="GX360" s="576">
        <f t="shared" si="945"/>
        <v>2654.2</v>
      </c>
      <c r="GY360" s="577">
        <f t="shared" si="945"/>
        <v>2879.1000000000004</v>
      </c>
      <c r="GZ360" s="576">
        <f t="shared" si="945"/>
        <v>46134.3</v>
      </c>
      <c r="HA360" s="577">
        <f t="shared" si="945"/>
        <v>47760.2</v>
      </c>
      <c r="HB360" s="576">
        <f t="shared" si="946"/>
        <v>0</v>
      </c>
      <c r="HC360" s="577">
        <f t="shared" si="946"/>
        <v>0</v>
      </c>
      <c r="HD360" s="576">
        <f t="shared" si="946"/>
        <v>0</v>
      </c>
      <c r="HE360" s="577">
        <f t="shared" si="946"/>
        <v>0</v>
      </c>
      <c r="HF360" s="576" t="str">
        <f t="shared" si="947"/>
        <v/>
      </c>
      <c r="HG360" s="577" t="str">
        <f t="shared" si="947"/>
        <v/>
      </c>
      <c r="HH360" s="576" t="str">
        <f t="shared" si="948"/>
        <v/>
      </c>
      <c r="HI360" s="577" t="str">
        <f t="shared" si="948"/>
        <v/>
      </c>
      <c r="HJ360" s="576">
        <f t="shared" si="949"/>
        <v>2997.3999999999996</v>
      </c>
      <c r="HK360" s="577">
        <f t="shared" si="949"/>
        <v>3125.1</v>
      </c>
      <c r="HL360" s="576">
        <f t="shared" si="950"/>
        <v>49410.299999999996</v>
      </c>
      <c r="HM360" s="577">
        <f t="shared" si="950"/>
        <v>50166.2</v>
      </c>
    </row>
    <row r="361" spans="1:221">
      <c r="A361" s="594" t="s">
        <v>638</v>
      </c>
      <c r="B361" s="595" t="s">
        <v>729</v>
      </c>
      <c r="C361" s="596"/>
      <c r="D361" s="10">
        <v>223922</v>
      </c>
      <c r="E361" s="10">
        <v>10</v>
      </c>
      <c r="F361" s="574">
        <v>126</v>
      </c>
      <c r="G361" s="575">
        <v>159</v>
      </c>
      <c r="H361" s="574">
        <v>1</v>
      </c>
      <c r="I361" s="597">
        <v>0</v>
      </c>
      <c r="J361" s="576">
        <f t="shared" si="883"/>
        <v>125</v>
      </c>
      <c r="K361" s="577">
        <f t="shared" si="883"/>
        <v>159</v>
      </c>
      <c r="L361" s="574"/>
      <c r="M361" s="575"/>
      <c r="N361" s="576">
        <f t="shared" si="884"/>
        <v>125</v>
      </c>
      <c r="O361" s="578">
        <f t="shared" si="884"/>
        <v>156</v>
      </c>
      <c r="P361" s="576">
        <f t="shared" si="884"/>
        <v>125</v>
      </c>
      <c r="Q361" s="578">
        <f t="shared" si="884"/>
        <v>156</v>
      </c>
      <c r="R361" s="574">
        <v>18</v>
      </c>
      <c r="S361" s="575">
        <v>20</v>
      </c>
      <c r="T361" s="576">
        <f t="shared" si="885"/>
        <v>18</v>
      </c>
      <c r="U361" s="577">
        <f t="shared" si="885"/>
        <v>20</v>
      </c>
      <c r="V361" s="574">
        <v>5</v>
      </c>
      <c r="W361" s="597"/>
      <c r="X361" s="576">
        <f t="shared" si="886"/>
        <v>5</v>
      </c>
      <c r="Y361" s="577">
        <f t="shared" si="886"/>
        <v>0</v>
      </c>
      <c r="Z361" s="574"/>
      <c r="AA361" s="575"/>
      <c r="AB361" s="576">
        <f t="shared" si="887"/>
        <v>0</v>
      </c>
      <c r="AC361" s="577">
        <f t="shared" si="887"/>
        <v>0</v>
      </c>
      <c r="AD361" s="576">
        <f t="shared" si="888"/>
        <v>23</v>
      </c>
      <c r="AE361" s="577">
        <f t="shared" si="888"/>
        <v>20</v>
      </c>
      <c r="AF361" s="576">
        <f t="shared" si="889"/>
        <v>23</v>
      </c>
      <c r="AG361" s="577">
        <f t="shared" si="889"/>
        <v>20</v>
      </c>
      <c r="AH361" s="574">
        <v>2.7</v>
      </c>
      <c r="AI361" s="575">
        <v>2.2000000000000002</v>
      </c>
      <c r="AJ361" s="576">
        <f t="shared" si="890"/>
        <v>48.6</v>
      </c>
      <c r="AK361" s="577">
        <f t="shared" si="890"/>
        <v>44</v>
      </c>
      <c r="AL361" s="574">
        <v>3.3</v>
      </c>
      <c r="AM361" s="597"/>
      <c r="AN361" s="576">
        <f t="shared" si="891"/>
        <v>16.5</v>
      </c>
      <c r="AO361" s="577">
        <f t="shared" si="891"/>
        <v>0</v>
      </c>
      <c r="AP361" s="574"/>
      <c r="AQ361" s="575"/>
      <c r="AR361" s="576">
        <f t="shared" si="892"/>
        <v>0</v>
      </c>
      <c r="AS361" s="577">
        <f t="shared" si="892"/>
        <v>0</v>
      </c>
      <c r="AT361" s="576">
        <f t="shared" si="893"/>
        <v>2.8304347826086955</v>
      </c>
      <c r="AU361" s="577">
        <f t="shared" si="893"/>
        <v>2.2000000000000002</v>
      </c>
      <c r="AV361" s="576">
        <f t="shared" si="894"/>
        <v>65.099999999999994</v>
      </c>
      <c r="AW361" s="577">
        <f t="shared" si="894"/>
        <v>44</v>
      </c>
      <c r="AX361" s="574">
        <v>58.2</v>
      </c>
      <c r="AY361" s="575">
        <v>57.1</v>
      </c>
      <c r="AZ361" s="576">
        <f t="shared" si="895"/>
        <v>1047.6000000000001</v>
      </c>
      <c r="BA361" s="577">
        <f t="shared" si="895"/>
        <v>1142</v>
      </c>
      <c r="BB361" s="574">
        <v>48.6</v>
      </c>
      <c r="BC361" s="597"/>
      <c r="BD361" s="576">
        <f t="shared" si="896"/>
        <v>243</v>
      </c>
      <c r="BE361" s="577">
        <f t="shared" si="896"/>
        <v>0</v>
      </c>
      <c r="BF361" s="574"/>
      <c r="BG361" s="575"/>
      <c r="BH361" s="576">
        <f t="shared" si="897"/>
        <v>0</v>
      </c>
      <c r="BI361" s="577">
        <f t="shared" si="897"/>
        <v>0</v>
      </c>
      <c r="BJ361" s="576">
        <f t="shared" si="898"/>
        <v>56.113043478260877</v>
      </c>
      <c r="BK361" s="577">
        <f t="shared" si="898"/>
        <v>57.1</v>
      </c>
      <c r="BL361" s="576">
        <f t="shared" si="899"/>
        <v>1290.6000000000001</v>
      </c>
      <c r="BM361" s="577">
        <f t="shared" si="899"/>
        <v>1142</v>
      </c>
      <c r="BN361" s="574">
        <v>42</v>
      </c>
      <c r="BO361" s="597">
        <v>66</v>
      </c>
      <c r="BP361" s="576">
        <f t="shared" si="900"/>
        <v>42</v>
      </c>
      <c r="BQ361" s="577">
        <f t="shared" si="900"/>
        <v>66</v>
      </c>
      <c r="BR361" s="574">
        <v>14</v>
      </c>
      <c r="BS361" s="575">
        <v>11</v>
      </c>
      <c r="BT361" s="576">
        <f t="shared" si="901"/>
        <v>14</v>
      </c>
      <c r="BU361" s="577">
        <f t="shared" si="901"/>
        <v>11</v>
      </c>
      <c r="BV361" s="574"/>
      <c r="BW361" s="575"/>
      <c r="BX361" s="576">
        <f t="shared" si="902"/>
        <v>0</v>
      </c>
      <c r="BY361" s="577">
        <f t="shared" si="902"/>
        <v>0</v>
      </c>
      <c r="BZ361" s="576">
        <f t="shared" si="903"/>
        <v>56</v>
      </c>
      <c r="CA361" s="577">
        <f t="shared" si="903"/>
        <v>77</v>
      </c>
      <c r="CB361" s="576">
        <f t="shared" si="904"/>
        <v>56</v>
      </c>
      <c r="CC361" s="577">
        <f t="shared" si="904"/>
        <v>77</v>
      </c>
      <c r="CD361" s="574">
        <v>2.7</v>
      </c>
      <c r="CE361" s="575">
        <v>2.8</v>
      </c>
      <c r="CF361" s="576">
        <f t="shared" si="905"/>
        <v>113.4</v>
      </c>
      <c r="CG361" s="577">
        <f t="shared" si="905"/>
        <v>184.79999999999998</v>
      </c>
      <c r="CH361" s="574">
        <v>4.2</v>
      </c>
      <c r="CI361" s="575">
        <v>4.3</v>
      </c>
      <c r="CJ361" s="576">
        <f t="shared" si="906"/>
        <v>58.800000000000004</v>
      </c>
      <c r="CK361" s="577">
        <f t="shared" si="906"/>
        <v>47.3</v>
      </c>
      <c r="CL361" s="574"/>
      <c r="CM361" s="575"/>
      <c r="CN361" s="576">
        <f t="shared" si="907"/>
        <v>0</v>
      </c>
      <c r="CO361" s="577">
        <f t="shared" si="907"/>
        <v>0</v>
      </c>
      <c r="CP361" s="576">
        <f t="shared" si="908"/>
        <v>3.0750000000000002</v>
      </c>
      <c r="CQ361" s="577">
        <f t="shared" si="908"/>
        <v>3.0142857142857138</v>
      </c>
      <c r="CR361" s="576">
        <f t="shared" si="909"/>
        <v>172.20000000000002</v>
      </c>
      <c r="CS361" s="577">
        <f t="shared" si="909"/>
        <v>232.09999999999997</v>
      </c>
      <c r="CT361" s="574">
        <v>70.5</v>
      </c>
      <c r="CU361" s="575">
        <v>66.8</v>
      </c>
      <c r="CV361" s="576">
        <f t="shared" si="910"/>
        <v>2961</v>
      </c>
      <c r="CW361" s="577">
        <f t="shared" si="910"/>
        <v>4408.8</v>
      </c>
      <c r="CX361" s="574">
        <v>62.9</v>
      </c>
      <c r="CY361" s="575">
        <v>63.6</v>
      </c>
      <c r="CZ361" s="576">
        <f t="shared" si="911"/>
        <v>880.6</v>
      </c>
      <c r="DA361" s="577">
        <f t="shared" si="911"/>
        <v>699.6</v>
      </c>
      <c r="DB361" s="574"/>
      <c r="DC361" s="575"/>
      <c r="DD361" s="576">
        <f t="shared" si="912"/>
        <v>0</v>
      </c>
      <c r="DE361" s="577">
        <f t="shared" si="912"/>
        <v>0</v>
      </c>
      <c r="DF361" s="576">
        <f t="shared" si="913"/>
        <v>68.599999999999994</v>
      </c>
      <c r="DG361" s="577">
        <f t="shared" si="913"/>
        <v>66.342857142857156</v>
      </c>
      <c r="DH361" s="576">
        <f t="shared" si="914"/>
        <v>3841.5999999999995</v>
      </c>
      <c r="DI361" s="577">
        <f t="shared" si="914"/>
        <v>5108.4000000000015</v>
      </c>
      <c r="DJ361" s="576">
        <f t="shared" si="915"/>
        <v>79</v>
      </c>
      <c r="DK361" s="577">
        <f t="shared" si="915"/>
        <v>97</v>
      </c>
      <c r="DL361" s="576">
        <f t="shared" si="915"/>
        <v>79</v>
      </c>
      <c r="DM361" s="577">
        <f t="shared" si="915"/>
        <v>97</v>
      </c>
      <c r="DN361" s="576">
        <f t="shared" si="916"/>
        <v>3.0037974683544304</v>
      </c>
      <c r="DO361" s="577">
        <f t="shared" si="916"/>
        <v>2.8463917525773192</v>
      </c>
      <c r="DP361" s="576">
        <f t="shared" si="917"/>
        <v>237.3</v>
      </c>
      <c r="DQ361" s="577">
        <f t="shared" si="917"/>
        <v>276.09999999999997</v>
      </c>
      <c r="DR361" s="576">
        <f t="shared" si="918"/>
        <v>64.964556962025313</v>
      </c>
      <c r="DS361" s="577">
        <f t="shared" si="918"/>
        <v>64.437113402061868</v>
      </c>
      <c r="DT361" s="576">
        <f t="shared" si="919"/>
        <v>5132.2</v>
      </c>
      <c r="DU361" s="577">
        <f t="shared" si="919"/>
        <v>6250.4000000000015</v>
      </c>
      <c r="DV361" s="574">
        <v>11</v>
      </c>
      <c r="DW361" s="575">
        <v>10</v>
      </c>
      <c r="DX361" s="576">
        <f t="shared" si="920"/>
        <v>11</v>
      </c>
      <c r="DY361" s="577">
        <f t="shared" si="920"/>
        <v>10</v>
      </c>
      <c r="DZ361" s="574">
        <v>8</v>
      </c>
      <c r="EA361" s="597">
        <v>14</v>
      </c>
      <c r="EB361" s="576">
        <f t="shared" si="921"/>
        <v>8</v>
      </c>
      <c r="EC361" s="577">
        <f t="shared" si="921"/>
        <v>14</v>
      </c>
      <c r="ED361" s="574"/>
      <c r="EE361" s="575"/>
      <c r="EF361" s="576">
        <f t="shared" si="922"/>
        <v>0</v>
      </c>
      <c r="EG361" s="577">
        <f t="shared" si="922"/>
        <v>0</v>
      </c>
      <c r="EH361" s="576">
        <f t="shared" si="923"/>
        <v>19</v>
      </c>
      <c r="EI361" s="577">
        <f t="shared" si="923"/>
        <v>24</v>
      </c>
      <c r="EJ361" s="576">
        <f t="shared" si="924"/>
        <v>19</v>
      </c>
      <c r="EK361" s="577">
        <f t="shared" si="924"/>
        <v>24</v>
      </c>
      <c r="EL361" s="574">
        <v>3.7</v>
      </c>
      <c r="EM361" s="575">
        <v>2.4</v>
      </c>
      <c r="EN361" s="576">
        <f t="shared" si="925"/>
        <v>40.700000000000003</v>
      </c>
      <c r="EO361" s="577">
        <f t="shared" si="925"/>
        <v>24</v>
      </c>
      <c r="EP361" s="574">
        <v>2.6</v>
      </c>
      <c r="EQ361" s="575">
        <v>2.2999999999999998</v>
      </c>
      <c r="ER361" s="576">
        <f t="shared" si="926"/>
        <v>20.8</v>
      </c>
      <c r="ES361" s="577">
        <f t="shared" si="926"/>
        <v>32.199999999999996</v>
      </c>
      <c r="ET361" s="574"/>
      <c r="EU361" s="575"/>
      <c r="EV361" s="576">
        <f t="shared" si="927"/>
        <v>0</v>
      </c>
      <c r="EW361" s="577">
        <f t="shared" si="927"/>
        <v>0</v>
      </c>
      <c r="EX361" s="576">
        <f t="shared" si="928"/>
        <v>3.236842105263158</v>
      </c>
      <c r="EY361" s="577">
        <f t="shared" si="928"/>
        <v>2.3416666666666663</v>
      </c>
      <c r="EZ361" s="576">
        <f t="shared" si="929"/>
        <v>61.5</v>
      </c>
      <c r="FA361" s="577">
        <f t="shared" si="929"/>
        <v>56.199999999999989</v>
      </c>
      <c r="FB361" s="574">
        <v>77.400000000000006</v>
      </c>
      <c r="FC361" s="575">
        <v>46.6</v>
      </c>
      <c r="FD361" s="576">
        <f t="shared" si="930"/>
        <v>851.40000000000009</v>
      </c>
      <c r="FE361" s="577">
        <f t="shared" si="930"/>
        <v>466</v>
      </c>
      <c r="FF361" s="574">
        <v>49.6</v>
      </c>
      <c r="FG361" s="575">
        <v>47.7</v>
      </c>
      <c r="FH361" s="576">
        <f t="shared" si="931"/>
        <v>396.8</v>
      </c>
      <c r="FI361" s="577">
        <f t="shared" si="931"/>
        <v>667.80000000000007</v>
      </c>
      <c r="FJ361" s="574"/>
      <c r="FK361" s="575"/>
      <c r="FL361" s="576">
        <f t="shared" si="932"/>
        <v>0</v>
      </c>
      <c r="FM361" s="577">
        <f t="shared" si="932"/>
        <v>0</v>
      </c>
      <c r="FN361" s="576">
        <f t="shared" si="933"/>
        <v>65.694736842105272</v>
      </c>
      <c r="FO361" s="577">
        <f t="shared" si="933"/>
        <v>47.241666666666674</v>
      </c>
      <c r="FP361" s="576">
        <f t="shared" si="934"/>
        <v>1248.2000000000003</v>
      </c>
      <c r="FQ361" s="577">
        <f t="shared" si="934"/>
        <v>1133.8000000000002</v>
      </c>
      <c r="FR361" s="574">
        <v>27</v>
      </c>
      <c r="FS361" s="575">
        <v>35</v>
      </c>
      <c r="FT361" s="576">
        <f t="shared" si="935"/>
        <v>27</v>
      </c>
      <c r="FU361" s="577">
        <f t="shared" si="935"/>
        <v>35</v>
      </c>
      <c r="FV361" s="574">
        <v>3.5</v>
      </c>
      <c r="FW361" s="575">
        <v>3.4</v>
      </c>
      <c r="FX361" s="576">
        <f t="shared" si="936"/>
        <v>94.5</v>
      </c>
      <c r="FY361" s="577">
        <f t="shared" si="936"/>
        <v>119</v>
      </c>
      <c r="FZ361" s="574">
        <v>54.7</v>
      </c>
      <c r="GA361" s="575">
        <v>44.2</v>
      </c>
      <c r="GB361" s="576">
        <f t="shared" si="937"/>
        <v>1476.9</v>
      </c>
      <c r="GC361" s="577">
        <f t="shared" si="937"/>
        <v>1547</v>
      </c>
      <c r="GD361" s="576">
        <f t="shared" si="938"/>
        <v>71</v>
      </c>
      <c r="GE361" s="577">
        <f t="shared" si="938"/>
        <v>96</v>
      </c>
      <c r="GF361" s="576">
        <f t="shared" si="938"/>
        <v>71</v>
      </c>
      <c r="GG361" s="577">
        <f t="shared" si="938"/>
        <v>96</v>
      </c>
      <c r="GH361" s="576">
        <f t="shared" si="939"/>
        <v>202.7</v>
      </c>
      <c r="GI361" s="577">
        <f t="shared" si="939"/>
        <v>252.79999999999998</v>
      </c>
      <c r="GJ361" s="576">
        <f t="shared" si="940"/>
        <v>4860</v>
      </c>
      <c r="GK361" s="577">
        <f t="shared" si="940"/>
        <v>6016.8</v>
      </c>
      <c r="GL361" s="576">
        <f t="shared" si="941"/>
        <v>27</v>
      </c>
      <c r="GM361" s="577">
        <f t="shared" si="941"/>
        <v>25</v>
      </c>
      <c r="GN361" s="576">
        <f t="shared" si="941"/>
        <v>27</v>
      </c>
      <c r="GO361" s="577">
        <f t="shared" si="941"/>
        <v>25</v>
      </c>
      <c r="GP361" s="576">
        <f t="shared" si="942"/>
        <v>96.100000000000009</v>
      </c>
      <c r="GQ361" s="577">
        <f t="shared" si="942"/>
        <v>79.5</v>
      </c>
      <c r="GR361" s="576">
        <f t="shared" si="943"/>
        <v>1520.3999999999999</v>
      </c>
      <c r="GS361" s="577">
        <f t="shared" si="943"/>
        <v>1367.4</v>
      </c>
      <c r="GT361" s="576">
        <f t="shared" si="944"/>
        <v>98</v>
      </c>
      <c r="GU361" s="577">
        <f t="shared" si="944"/>
        <v>121</v>
      </c>
      <c r="GV361" s="576">
        <f t="shared" si="944"/>
        <v>98</v>
      </c>
      <c r="GW361" s="577">
        <f t="shared" si="944"/>
        <v>121</v>
      </c>
      <c r="GX361" s="576">
        <f t="shared" si="945"/>
        <v>298.8</v>
      </c>
      <c r="GY361" s="577">
        <f t="shared" si="945"/>
        <v>332.29999999999995</v>
      </c>
      <c r="GZ361" s="576">
        <f t="shared" si="945"/>
        <v>6380.4</v>
      </c>
      <c r="HA361" s="577">
        <f t="shared" si="945"/>
        <v>7384.2000000000007</v>
      </c>
      <c r="HB361" s="576">
        <f t="shared" si="946"/>
        <v>0</v>
      </c>
      <c r="HC361" s="577">
        <f t="shared" si="946"/>
        <v>0</v>
      </c>
      <c r="HD361" s="576">
        <f t="shared" si="946"/>
        <v>0</v>
      </c>
      <c r="HE361" s="577">
        <f t="shared" si="946"/>
        <v>0</v>
      </c>
      <c r="HF361" s="576" t="str">
        <f t="shared" si="947"/>
        <v/>
      </c>
      <c r="HG361" s="577" t="str">
        <f t="shared" si="947"/>
        <v/>
      </c>
      <c r="HH361" s="576" t="str">
        <f t="shared" si="948"/>
        <v/>
      </c>
      <c r="HI361" s="577" t="str">
        <f t="shared" si="948"/>
        <v/>
      </c>
      <c r="HJ361" s="576">
        <f t="shared" si="949"/>
        <v>393.3</v>
      </c>
      <c r="HK361" s="577">
        <f t="shared" si="949"/>
        <v>451.29999999999995</v>
      </c>
      <c r="HL361" s="576">
        <f t="shared" si="950"/>
        <v>7857.2999999999993</v>
      </c>
      <c r="HM361" s="577">
        <f t="shared" si="950"/>
        <v>8931.2000000000007</v>
      </c>
    </row>
    <row r="362" spans="1:221">
      <c r="A362" s="594" t="s">
        <v>638</v>
      </c>
      <c r="B362" s="595" t="s">
        <v>730</v>
      </c>
      <c r="C362" s="596"/>
      <c r="D362" s="10">
        <v>224891</v>
      </c>
      <c r="E362" s="10">
        <v>10</v>
      </c>
      <c r="F362" s="574">
        <v>92</v>
      </c>
      <c r="G362" s="575">
        <v>79</v>
      </c>
      <c r="H362" s="574">
        <v>0</v>
      </c>
      <c r="I362" s="575">
        <v>0</v>
      </c>
      <c r="J362" s="576">
        <f t="shared" si="883"/>
        <v>92</v>
      </c>
      <c r="K362" s="577">
        <f t="shared" si="883"/>
        <v>79</v>
      </c>
      <c r="L362" s="574"/>
      <c r="M362" s="575"/>
      <c r="N362" s="576">
        <f t="shared" si="884"/>
        <v>92</v>
      </c>
      <c r="O362" s="578">
        <f t="shared" si="884"/>
        <v>78</v>
      </c>
      <c r="P362" s="576">
        <f t="shared" si="884"/>
        <v>92</v>
      </c>
      <c r="Q362" s="578">
        <f t="shared" si="884"/>
        <v>78</v>
      </c>
      <c r="R362" s="574">
        <v>22</v>
      </c>
      <c r="S362" s="575">
        <v>18</v>
      </c>
      <c r="T362" s="576">
        <f t="shared" si="885"/>
        <v>22</v>
      </c>
      <c r="U362" s="577">
        <f t="shared" si="885"/>
        <v>18</v>
      </c>
      <c r="V362" s="574">
        <v>21</v>
      </c>
      <c r="W362" s="597"/>
      <c r="X362" s="576">
        <f t="shared" si="886"/>
        <v>21</v>
      </c>
      <c r="Y362" s="577">
        <f t="shared" si="886"/>
        <v>0</v>
      </c>
      <c r="Z362" s="574"/>
      <c r="AA362" s="575"/>
      <c r="AB362" s="576">
        <f t="shared" si="887"/>
        <v>0</v>
      </c>
      <c r="AC362" s="577">
        <f t="shared" si="887"/>
        <v>0</v>
      </c>
      <c r="AD362" s="576">
        <f t="shared" si="888"/>
        <v>43</v>
      </c>
      <c r="AE362" s="577">
        <f t="shared" si="888"/>
        <v>18</v>
      </c>
      <c r="AF362" s="576">
        <f t="shared" si="889"/>
        <v>43</v>
      </c>
      <c r="AG362" s="577">
        <f t="shared" si="889"/>
        <v>18</v>
      </c>
      <c r="AH362" s="574">
        <v>2.4</v>
      </c>
      <c r="AI362" s="575">
        <v>2.4</v>
      </c>
      <c r="AJ362" s="576">
        <f t="shared" si="890"/>
        <v>52.8</v>
      </c>
      <c r="AK362" s="577">
        <f t="shared" si="890"/>
        <v>43.199999999999996</v>
      </c>
      <c r="AL362" s="574">
        <v>1.8</v>
      </c>
      <c r="AM362" s="597"/>
      <c r="AN362" s="576">
        <f t="shared" si="891"/>
        <v>37.800000000000004</v>
      </c>
      <c r="AO362" s="577">
        <f t="shared" si="891"/>
        <v>0</v>
      </c>
      <c r="AP362" s="574"/>
      <c r="AQ362" s="575"/>
      <c r="AR362" s="576">
        <f t="shared" si="892"/>
        <v>0</v>
      </c>
      <c r="AS362" s="577">
        <f t="shared" si="892"/>
        <v>0</v>
      </c>
      <c r="AT362" s="576">
        <f t="shared" si="893"/>
        <v>2.1069767441860465</v>
      </c>
      <c r="AU362" s="577">
        <f t="shared" si="893"/>
        <v>2.4</v>
      </c>
      <c r="AV362" s="576">
        <f t="shared" si="894"/>
        <v>90.6</v>
      </c>
      <c r="AW362" s="577">
        <f t="shared" si="894"/>
        <v>43.199999999999996</v>
      </c>
      <c r="AX362" s="574">
        <v>52</v>
      </c>
      <c r="AY362" s="575">
        <v>53.6</v>
      </c>
      <c r="AZ362" s="576">
        <f t="shared" si="895"/>
        <v>1144</v>
      </c>
      <c r="BA362" s="577">
        <f t="shared" si="895"/>
        <v>964.80000000000007</v>
      </c>
      <c r="BB362" s="574">
        <v>13.6</v>
      </c>
      <c r="BC362" s="597"/>
      <c r="BD362" s="576">
        <f t="shared" si="896"/>
        <v>285.59999999999997</v>
      </c>
      <c r="BE362" s="577">
        <f t="shared" si="896"/>
        <v>0</v>
      </c>
      <c r="BF362" s="574"/>
      <c r="BG362" s="575"/>
      <c r="BH362" s="576">
        <f t="shared" si="897"/>
        <v>0</v>
      </c>
      <c r="BI362" s="577">
        <f t="shared" si="897"/>
        <v>0</v>
      </c>
      <c r="BJ362" s="576">
        <f t="shared" si="898"/>
        <v>33.246511627906976</v>
      </c>
      <c r="BK362" s="577">
        <f t="shared" si="898"/>
        <v>53.6</v>
      </c>
      <c r="BL362" s="576">
        <f t="shared" si="899"/>
        <v>1429.6</v>
      </c>
      <c r="BM362" s="577">
        <f t="shared" si="899"/>
        <v>964.80000000000007</v>
      </c>
      <c r="BN362" s="574">
        <v>20</v>
      </c>
      <c r="BO362" s="575">
        <v>23</v>
      </c>
      <c r="BP362" s="576">
        <f t="shared" si="900"/>
        <v>20</v>
      </c>
      <c r="BQ362" s="577">
        <f t="shared" si="900"/>
        <v>23</v>
      </c>
      <c r="BR362" s="574">
        <v>5</v>
      </c>
      <c r="BS362" s="575">
        <v>5</v>
      </c>
      <c r="BT362" s="576">
        <f t="shared" si="901"/>
        <v>5</v>
      </c>
      <c r="BU362" s="577">
        <f t="shared" si="901"/>
        <v>5</v>
      </c>
      <c r="BV362" s="574"/>
      <c r="BW362" s="575"/>
      <c r="BX362" s="576">
        <f t="shared" si="902"/>
        <v>0</v>
      </c>
      <c r="BY362" s="577">
        <f t="shared" si="902"/>
        <v>0</v>
      </c>
      <c r="BZ362" s="576">
        <f t="shared" si="903"/>
        <v>25</v>
      </c>
      <c r="CA362" s="577">
        <f t="shared" si="903"/>
        <v>28</v>
      </c>
      <c r="CB362" s="576">
        <f t="shared" si="904"/>
        <v>25</v>
      </c>
      <c r="CC362" s="577">
        <f t="shared" si="904"/>
        <v>28</v>
      </c>
      <c r="CD362" s="574">
        <v>2.4</v>
      </c>
      <c r="CE362" s="575">
        <v>2.7</v>
      </c>
      <c r="CF362" s="576">
        <f t="shared" si="905"/>
        <v>48</v>
      </c>
      <c r="CG362" s="577">
        <f t="shared" si="905"/>
        <v>62.1</v>
      </c>
      <c r="CH362" s="574">
        <v>4.2</v>
      </c>
      <c r="CI362" s="575">
        <v>3.4</v>
      </c>
      <c r="CJ362" s="576">
        <f t="shared" si="906"/>
        <v>21</v>
      </c>
      <c r="CK362" s="577">
        <f t="shared" si="906"/>
        <v>17</v>
      </c>
      <c r="CL362" s="574"/>
      <c r="CM362" s="575"/>
      <c r="CN362" s="576">
        <f t="shared" si="907"/>
        <v>0</v>
      </c>
      <c r="CO362" s="577">
        <f t="shared" si="907"/>
        <v>0</v>
      </c>
      <c r="CP362" s="576">
        <f t="shared" si="908"/>
        <v>2.76</v>
      </c>
      <c r="CQ362" s="577">
        <f t="shared" si="908"/>
        <v>2.8249999999999997</v>
      </c>
      <c r="CR362" s="576">
        <f t="shared" si="909"/>
        <v>69</v>
      </c>
      <c r="CS362" s="577">
        <f t="shared" si="909"/>
        <v>79.099999999999994</v>
      </c>
      <c r="CT362" s="574">
        <v>63.6</v>
      </c>
      <c r="CU362" s="575">
        <v>70.900000000000006</v>
      </c>
      <c r="CV362" s="576">
        <f t="shared" si="910"/>
        <v>1272</v>
      </c>
      <c r="CW362" s="577">
        <f t="shared" si="910"/>
        <v>1630.7</v>
      </c>
      <c r="CX362" s="574">
        <v>66.2</v>
      </c>
      <c r="CY362" s="575">
        <v>67</v>
      </c>
      <c r="CZ362" s="576">
        <f t="shared" si="911"/>
        <v>331</v>
      </c>
      <c r="DA362" s="577">
        <f t="shared" si="911"/>
        <v>335</v>
      </c>
      <c r="DB362" s="574"/>
      <c r="DC362" s="575"/>
      <c r="DD362" s="576">
        <f t="shared" si="912"/>
        <v>0</v>
      </c>
      <c r="DE362" s="577">
        <f t="shared" si="912"/>
        <v>0</v>
      </c>
      <c r="DF362" s="576">
        <f t="shared" si="913"/>
        <v>64.12</v>
      </c>
      <c r="DG362" s="577">
        <f t="shared" si="913"/>
        <v>70.203571428571436</v>
      </c>
      <c r="DH362" s="576">
        <f t="shared" si="914"/>
        <v>1603</v>
      </c>
      <c r="DI362" s="577">
        <f t="shared" si="914"/>
        <v>1965.7000000000003</v>
      </c>
      <c r="DJ362" s="576">
        <f t="shared" si="915"/>
        <v>68</v>
      </c>
      <c r="DK362" s="577">
        <f t="shared" si="915"/>
        <v>46</v>
      </c>
      <c r="DL362" s="576">
        <f t="shared" si="915"/>
        <v>68</v>
      </c>
      <c r="DM362" s="577">
        <f t="shared" si="915"/>
        <v>46</v>
      </c>
      <c r="DN362" s="576">
        <f t="shared" si="916"/>
        <v>2.3470588235294119</v>
      </c>
      <c r="DO362" s="577">
        <f t="shared" si="916"/>
        <v>2.6586956521739125</v>
      </c>
      <c r="DP362" s="576">
        <f t="shared" si="917"/>
        <v>159.6</v>
      </c>
      <c r="DQ362" s="577">
        <f t="shared" si="917"/>
        <v>122.29999999999997</v>
      </c>
      <c r="DR362" s="576">
        <f t="shared" si="918"/>
        <v>44.597058823529409</v>
      </c>
      <c r="DS362" s="577">
        <f t="shared" si="918"/>
        <v>63.706521739130444</v>
      </c>
      <c r="DT362" s="576">
        <f t="shared" si="919"/>
        <v>3032.6</v>
      </c>
      <c r="DU362" s="577">
        <f t="shared" si="919"/>
        <v>2930.5000000000005</v>
      </c>
      <c r="DV362" s="574">
        <v>10</v>
      </c>
      <c r="DW362" s="575">
        <v>11</v>
      </c>
      <c r="DX362" s="576">
        <f t="shared" si="920"/>
        <v>10</v>
      </c>
      <c r="DY362" s="577">
        <f t="shared" si="920"/>
        <v>11</v>
      </c>
      <c r="DZ362" s="574">
        <v>7</v>
      </c>
      <c r="EA362" s="575">
        <v>7</v>
      </c>
      <c r="EB362" s="576">
        <f t="shared" si="921"/>
        <v>7</v>
      </c>
      <c r="EC362" s="577">
        <f t="shared" si="921"/>
        <v>7</v>
      </c>
      <c r="ED362" s="574"/>
      <c r="EE362" s="575"/>
      <c r="EF362" s="576">
        <f t="shared" si="922"/>
        <v>0</v>
      </c>
      <c r="EG362" s="577">
        <f t="shared" si="922"/>
        <v>0</v>
      </c>
      <c r="EH362" s="576">
        <f t="shared" si="923"/>
        <v>17</v>
      </c>
      <c r="EI362" s="577">
        <f t="shared" si="923"/>
        <v>18</v>
      </c>
      <c r="EJ362" s="576">
        <f t="shared" si="924"/>
        <v>17</v>
      </c>
      <c r="EK362" s="577">
        <f t="shared" si="924"/>
        <v>18</v>
      </c>
      <c r="EL362" s="574">
        <v>1.8</v>
      </c>
      <c r="EM362" s="575">
        <v>1.9</v>
      </c>
      <c r="EN362" s="576">
        <f t="shared" si="925"/>
        <v>18</v>
      </c>
      <c r="EO362" s="577">
        <f t="shared" si="925"/>
        <v>20.9</v>
      </c>
      <c r="EP362" s="574">
        <v>4.2</v>
      </c>
      <c r="EQ362" s="575">
        <v>4.4000000000000004</v>
      </c>
      <c r="ER362" s="576">
        <f t="shared" si="926"/>
        <v>29.400000000000002</v>
      </c>
      <c r="ES362" s="577">
        <f t="shared" si="926"/>
        <v>30.800000000000004</v>
      </c>
      <c r="ET362" s="574"/>
      <c r="EU362" s="575"/>
      <c r="EV362" s="576">
        <f t="shared" si="927"/>
        <v>0</v>
      </c>
      <c r="EW362" s="577">
        <f t="shared" si="927"/>
        <v>0</v>
      </c>
      <c r="EX362" s="576">
        <f t="shared" si="928"/>
        <v>2.7882352941176474</v>
      </c>
      <c r="EY362" s="577">
        <f t="shared" si="928"/>
        <v>2.8722222222222222</v>
      </c>
      <c r="EZ362" s="576">
        <f t="shared" si="929"/>
        <v>47.400000000000006</v>
      </c>
      <c r="FA362" s="577">
        <f t="shared" si="929"/>
        <v>51.7</v>
      </c>
      <c r="FB362" s="574">
        <v>39</v>
      </c>
      <c r="FC362" s="575">
        <v>42.5</v>
      </c>
      <c r="FD362" s="576">
        <f t="shared" si="930"/>
        <v>390</v>
      </c>
      <c r="FE362" s="577">
        <f t="shared" si="930"/>
        <v>467.5</v>
      </c>
      <c r="FF362" s="574">
        <v>55.6</v>
      </c>
      <c r="FG362" s="575">
        <v>52.6</v>
      </c>
      <c r="FH362" s="576">
        <f t="shared" si="931"/>
        <v>389.2</v>
      </c>
      <c r="FI362" s="577">
        <f t="shared" si="931"/>
        <v>368.2</v>
      </c>
      <c r="FJ362" s="574"/>
      <c r="FK362" s="575"/>
      <c r="FL362" s="576">
        <f t="shared" si="932"/>
        <v>0</v>
      </c>
      <c r="FM362" s="577">
        <f t="shared" si="932"/>
        <v>0</v>
      </c>
      <c r="FN362" s="576">
        <f t="shared" si="933"/>
        <v>45.835294117647059</v>
      </c>
      <c r="FO362" s="577">
        <f t="shared" si="933"/>
        <v>46.427777777777777</v>
      </c>
      <c r="FP362" s="576">
        <f t="shared" si="934"/>
        <v>779.2</v>
      </c>
      <c r="FQ362" s="577">
        <f t="shared" si="934"/>
        <v>835.7</v>
      </c>
      <c r="FR362" s="574">
        <v>7</v>
      </c>
      <c r="FS362" s="597">
        <v>14</v>
      </c>
      <c r="FT362" s="576">
        <f t="shared" si="935"/>
        <v>7</v>
      </c>
      <c r="FU362" s="577">
        <f t="shared" si="935"/>
        <v>14</v>
      </c>
      <c r="FV362" s="574">
        <v>3.5</v>
      </c>
      <c r="FW362" s="597">
        <v>1.5</v>
      </c>
      <c r="FX362" s="576">
        <f t="shared" si="936"/>
        <v>24.5</v>
      </c>
      <c r="FY362" s="577">
        <f t="shared" si="936"/>
        <v>21</v>
      </c>
      <c r="FZ362" s="574">
        <v>43.1</v>
      </c>
      <c r="GA362" s="575">
        <v>28.8</v>
      </c>
      <c r="GB362" s="576">
        <f t="shared" si="937"/>
        <v>301.7</v>
      </c>
      <c r="GC362" s="577">
        <f t="shared" si="937"/>
        <v>403.2</v>
      </c>
      <c r="GD362" s="576">
        <f t="shared" si="938"/>
        <v>52</v>
      </c>
      <c r="GE362" s="577">
        <f t="shared" si="938"/>
        <v>52</v>
      </c>
      <c r="GF362" s="576">
        <f t="shared" si="938"/>
        <v>52</v>
      </c>
      <c r="GG362" s="577">
        <f t="shared" si="938"/>
        <v>52</v>
      </c>
      <c r="GH362" s="576">
        <f t="shared" si="939"/>
        <v>118.8</v>
      </c>
      <c r="GI362" s="577">
        <f t="shared" si="939"/>
        <v>126.19999999999999</v>
      </c>
      <c r="GJ362" s="576">
        <f t="shared" si="940"/>
        <v>2806</v>
      </c>
      <c r="GK362" s="577">
        <f t="shared" si="940"/>
        <v>3063</v>
      </c>
      <c r="GL362" s="576">
        <f t="shared" si="941"/>
        <v>33</v>
      </c>
      <c r="GM362" s="577">
        <f t="shared" si="941"/>
        <v>12</v>
      </c>
      <c r="GN362" s="576">
        <f t="shared" si="941"/>
        <v>33</v>
      </c>
      <c r="GO362" s="577">
        <f t="shared" si="941"/>
        <v>12</v>
      </c>
      <c r="GP362" s="576">
        <f t="shared" si="942"/>
        <v>88.2</v>
      </c>
      <c r="GQ362" s="577">
        <f t="shared" si="942"/>
        <v>47.800000000000004</v>
      </c>
      <c r="GR362" s="576">
        <f t="shared" si="943"/>
        <v>1005.8</v>
      </c>
      <c r="GS362" s="577">
        <f t="shared" si="943"/>
        <v>703.2</v>
      </c>
      <c r="GT362" s="576">
        <f t="shared" si="944"/>
        <v>85</v>
      </c>
      <c r="GU362" s="577">
        <f t="shared" si="944"/>
        <v>64</v>
      </c>
      <c r="GV362" s="576">
        <f t="shared" si="944"/>
        <v>85</v>
      </c>
      <c r="GW362" s="577">
        <f t="shared" si="944"/>
        <v>64</v>
      </c>
      <c r="GX362" s="576">
        <f t="shared" si="945"/>
        <v>207</v>
      </c>
      <c r="GY362" s="577">
        <f t="shared" si="945"/>
        <v>174</v>
      </c>
      <c r="GZ362" s="576">
        <f t="shared" si="945"/>
        <v>3811.8</v>
      </c>
      <c r="HA362" s="577">
        <f t="shared" si="945"/>
        <v>3766.2</v>
      </c>
      <c r="HB362" s="576">
        <f t="shared" si="946"/>
        <v>0</v>
      </c>
      <c r="HC362" s="577">
        <f t="shared" si="946"/>
        <v>0</v>
      </c>
      <c r="HD362" s="576">
        <f t="shared" si="946"/>
        <v>0</v>
      </c>
      <c r="HE362" s="577">
        <f t="shared" si="946"/>
        <v>0</v>
      </c>
      <c r="HF362" s="576" t="str">
        <f t="shared" si="947"/>
        <v/>
      </c>
      <c r="HG362" s="577" t="str">
        <f t="shared" si="947"/>
        <v/>
      </c>
      <c r="HH362" s="576" t="str">
        <f t="shared" si="948"/>
        <v/>
      </c>
      <c r="HI362" s="577" t="str">
        <f t="shared" si="948"/>
        <v/>
      </c>
      <c r="HJ362" s="576">
        <f t="shared" si="949"/>
        <v>231.5</v>
      </c>
      <c r="HK362" s="577">
        <f t="shared" si="949"/>
        <v>194.99999999999997</v>
      </c>
      <c r="HL362" s="576">
        <f t="shared" si="950"/>
        <v>4113.5</v>
      </c>
      <c r="HM362" s="577">
        <f t="shared" si="950"/>
        <v>4169.4000000000005</v>
      </c>
    </row>
    <row r="363" spans="1:221">
      <c r="A363" s="594" t="s">
        <v>638</v>
      </c>
      <c r="B363" s="595" t="s">
        <v>731</v>
      </c>
      <c r="C363" s="596"/>
      <c r="D363" s="10">
        <v>224961</v>
      </c>
      <c r="E363" s="10">
        <v>10</v>
      </c>
      <c r="F363" s="574">
        <v>284</v>
      </c>
      <c r="G363" s="575">
        <v>293</v>
      </c>
      <c r="H363" s="574">
        <v>8</v>
      </c>
      <c r="I363" s="575">
        <v>4</v>
      </c>
      <c r="J363" s="576">
        <f t="shared" si="883"/>
        <v>276</v>
      </c>
      <c r="K363" s="577">
        <f t="shared" si="883"/>
        <v>289</v>
      </c>
      <c r="L363" s="574"/>
      <c r="M363" s="575"/>
      <c r="N363" s="576">
        <f t="shared" si="884"/>
        <v>276</v>
      </c>
      <c r="O363" s="577">
        <f t="shared" si="884"/>
        <v>289</v>
      </c>
      <c r="P363" s="576">
        <f t="shared" si="884"/>
        <v>276</v>
      </c>
      <c r="Q363" s="577">
        <f t="shared" si="884"/>
        <v>289</v>
      </c>
      <c r="R363" s="574">
        <v>21</v>
      </c>
      <c r="S363" s="575">
        <v>18</v>
      </c>
      <c r="T363" s="576">
        <f t="shared" si="885"/>
        <v>21</v>
      </c>
      <c r="U363" s="577">
        <f t="shared" si="885"/>
        <v>18</v>
      </c>
      <c r="V363" s="574">
        <v>19</v>
      </c>
      <c r="W363" s="575">
        <v>13</v>
      </c>
      <c r="X363" s="576">
        <f t="shared" si="886"/>
        <v>19</v>
      </c>
      <c r="Y363" s="577">
        <f t="shared" si="886"/>
        <v>13</v>
      </c>
      <c r="Z363" s="574"/>
      <c r="AA363" s="575"/>
      <c r="AB363" s="576">
        <f t="shared" si="887"/>
        <v>0</v>
      </c>
      <c r="AC363" s="577">
        <f t="shared" si="887"/>
        <v>0</v>
      </c>
      <c r="AD363" s="576">
        <f t="shared" si="888"/>
        <v>40</v>
      </c>
      <c r="AE363" s="577">
        <f t="shared" si="888"/>
        <v>31</v>
      </c>
      <c r="AF363" s="576">
        <f t="shared" si="889"/>
        <v>40</v>
      </c>
      <c r="AG363" s="577">
        <f t="shared" si="889"/>
        <v>31</v>
      </c>
      <c r="AH363" s="574">
        <v>3.9</v>
      </c>
      <c r="AI363" s="575">
        <v>3.1</v>
      </c>
      <c r="AJ363" s="576">
        <f t="shared" si="890"/>
        <v>81.899999999999991</v>
      </c>
      <c r="AK363" s="577">
        <f t="shared" si="890"/>
        <v>55.800000000000004</v>
      </c>
      <c r="AL363" s="574">
        <v>4.5999999999999996</v>
      </c>
      <c r="AM363" s="575">
        <v>4.9000000000000004</v>
      </c>
      <c r="AN363" s="576">
        <f t="shared" si="891"/>
        <v>87.399999999999991</v>
      </c>
      <c r="AO363" s="577">
        <f t="shared" si="891"/>
        <v>63.7</v>
      </c>
      <c r="AP363" s="574"/>
      <c r="AQ363" s="575"/>
      <c r="AR363" s="576">
        <f t="shared" si="892"/>
        <v>0</v>
      </c>
      <c r="AS363" s="577">
        <f t="shared" si="892"/>
        <v>0</v>
      </c>
      <c r="AT363" s="576">
        <f t="shared" si="893"/>
        <v>4.2324999999999999</v>
      </c>
      <c r="AU363" s="577">
        <f t="shared" si="893"/>
        <v>3.8548387096774195</v>
      </c>
      <c r="AV363" s="576">
        <f t="shared" si="894"/>
        <v>169.3</v>
      </c>
      <c r="AW363" s="577">
        <f t="shared" si="894"/>
        <v>119.5</v>
      </c>
      <c r="AX363" s="574">
        <v>71.900000000000006</v>
      </c>
      <c r="AY363" s="575">
        <v>62.5</v>
      </c>
      <c r="AZ363" s="576">
        <f t="shared" si="895"/>
        <v>1509.9</v>
      </c>
      <c r="BA363" s="577">
        <f t="shared" si="895"/>
        <v>1125</v>
      </c>
      <c r="BB363" s="574">
        <v>65.5</v>
      </c>
      <c r="BC363" s="575">
        <v>70</v>
      </c>
      <c r="BD363" s="576">
        <f t="shared" si="896"/>
        <v>1244.5</v>
      </c>
      <c r="BE363" s="577">
        <f t="shared" si="896"/>
        <v>910</v>
      </c>
      <c r="BF363" s="574"/>
      <c r="BG363" s="575"/>
      <c r="BH363" s="576">
        <f t="shared" si="897"/>
        <v>0</v>
      </c>
      <c r="BI363" s="577">
        <f t="shared" si="897"/>
        <v>0</v>
      </c>
      <c r="BJ363" s="576">
        <f t="shared" si="898"/>
        <v>68.86</v>
      </c>
      <c r="BK363" s="577">
        <f t="shared" si="898"/>
        <v>65.645161290322577</v>
      </c>
      <c r="BL363" s="576">
        <f t="shared" si="899"/>
        <v>2754.4</v>
      </c>
      <c r="BM363" s="577">
        <f t="shared" si="899"/>
        <v>2034.9999999999998</v>
      </c>
      <c r="BN363" s="574">
        <v>40</v>
      </c>
      <c r="BO363" s="575">
        <v>40</v>
      </c>
      <c r="BP363" s="576">
        <f t="shared" si="900"/>
        <v>40</v>
      </c>
      <c r="BQ363" s="577">
        <f t="shared" si="900"/>
        <v>40</v>
      </c>
      <c r="BR363" s="574">
        <v>38</v>
      </c>
      <c r="BS363" s="575">
        <v>45</v>
      </c>
      <c r="BT363" s="576">
        <f t="shared" si="901"/>
        <v>38</v>
      </c>
      <c r="BU363" s="577">
        <f t="shared" si="901"/>
        <v>45</v>
      </c>
      <c r="BV363" s="574"/>
      <c r="BW363" s="575"/>
      <c r="BX363" s="576">
        <f t="shared" si="902"/>
        <v>0</v>
      </c>
      <c r="BY363" s="577">
        <f t="shared" si="902"/>
        <v>0</v>
      </c>
      <c r="BZ363" s="576">
        <f t="shared" si="903"/>
        <v>78</v>
      </c>
      <c r="CA363" s="577">
        <f t="shared" si="903"/>
        <v>85</v>
      </c>
      <c r="CB363" s="576">
        <f t="shared" si="904"/>
        <v>78</v>
      </c>
      <c r="CC363" s="577">
        <f t="shared" si="904"/>
        <v>85</v>
      </c>
      <c r="CD363" s="574">
        <v>4</v>
      </c>
      <c r="CE363" s="575">
        <v>4</v>
      </c>
      <c r="CF363" s="576">
        <f t="shared" si="905"/>
        <v>160</v>
      </c>
      <c r="CG363" s="577">
        <f t="shared" si="905"/>
        <v>160</v>
      </c>
      <c r="CH363" s="574">
        <v>4.5999999999999996</v>
      </c>
      <c r="CI363" s="575">
        <v>5.3</v>
      </c>
      <c r="CJ363" s="576">
        <f t="shared" si="906"/>
        <v>174.79999999999998</v>
      </c>
      <c r="CK363" s="577">
        <f t="shared" si="906"/>
        <v>238.5</v>
      </c>
      <c r="CL363" s="574"/>
      <c r="CM363" s="575"/>
      <c r="CN363" s="576">
        <f t="shared" si="907"/>
        <v>0</v>
      </c>
      <c r="CO363" s="577">
        <f t="shared" si="907"/>
        <v>0</v>
      </c>
      <c r="CP363" s="576">
        <f t="shared" si="908"/>
        <v>4.2923076923076922</v>
      </c>
      <c r="CQ363" s="577">
        <f t="shared" si="908"/>
        <v>4.6882352941176473</v>
      </c>
      <c r="CR363" s="576">
        <f t="shared" si="909"/>
        <v>334.8</v>
      </c>
      <c r="CS363" s="577">
        <f t="shared" si="909"/>
        <v>398.5</v>
      </c>
      <c r="CT363" s="574">
        <v>78.8</v>
      </c>
      <c r="CU363" s="575">
        <v>76.3</v>
      </c>
      <c r="CV363" s="576">
        <f t="shared" si="910"/>
        <v>3152</v>
      </c>
      <c r="CW363" s="577">
        <f t="shared" si="910"/>
        <v>3052</v>
      </c>
      <c r="CX363" s="574">
        <v>86.9</v>
      </c>
      <c r="CY363" s="575">
        <v>92.1</v>
      </c>
      <c r="CZ363" s="576">
        <f t="shared" si="911"/>
        <v>3302.2000000000003</v>
      </c>
      <c r="DA363" s="577">
        <f t="shared" si="911"/>
        <v>4144.5</v>
      </c>
      <c r="DB363" s="574"/>
      <c r="DC363" s="575"/>
      <c r="DD363" s="576">
        <f t="shared" si="912"/>
        <v>0</v>
      </c>
      <c r="DE363" s="577">
        <f t="shared" si="912"/>
        <v>0</v>
      </c>
      <c r="DF363" s="576">
        <f t="shared" si="913"/>
        <v>82.746153846153859</v>
      </c>
      <c r="DG363" s="577">
        <f t="shared" si="913"/>
        <v>84.664705882352948</v>
      </c>
      <c r="DH363" s="576">
        <f t="shared" si="914"/>
        <v>6454.2000000000007</v>
      </c>
      <c r="DI363" s="577">
        <f t="shared" si="914"/>
        <v>7196.5000000000009</v>
      </c>
      <c r="DJ363" s="576">
        <f t="shared" si="915"/>
        <v>118</v>
      </c>
      <c r="DK363" s="577">
        <f t="shared" si="915"/>
        <v>116</v>
      </c>
      <c r="DL363" s="576">
        <f t="shared" si="915"/>
        <v>118</v>
      </c>
      <c r="DM363" s="577">
        <f t="shared" si="915"/>
        <v>116</v>
      </c>
      <c r="DN363" s="576">
        <f t="shared" si="916"/>
        <v>4.272033898305085</v>
      </c>
      <c r="DO363" s="577">
        <f t="shared" si="916"/>
        <v>4.4655172413793105</v>
      </c>
      <c r="DP363" s="576">
        <f t="shared" si="917"/>
        <v>504.1</v>
      </c>
      <c r="DQ363" s="577">
        <f t="shared" si="917"/>
        <v>518</v>
      </c>
      <c r="DR363" s="576">
        <f t="shared" si="918"/>
        <v>78.038983050847463</v>
      </c>
      <c r="DS363" s="577">
        <f t="shared" si="918"/>
        <v>79.581896551724142</v>
      </c>
      <c r="DT363" s="576">
        <f t="shared" si="919"/>
        <v>9208.6</v>
      </c>
      <c r="DU363" s="577">
        <f t="shared" si="919"/>
        <v>9231.5</v>
      </c>
      <c r="DV363" s="574">
        <v>45</v>
      </c>
      <c r="DW363" s="575">
        <v>39</v>
      </c>
      <c r="DX363" s="576">
        <f t="shared" si="920"/>
        <v>45</v>
      </c>
      <c r="DY363" s="577">
        <f t="shared" si="920"/>
        <v>39</v>
      </c>
      <c r="DZ363" s="574">
        <v>75</v>
      </c>
      <c r="EA363" s="575">
        <v>76</v>
      </c>
      <c r="EB363" s="576">
        <f t="shared" si="921"/>
        <v>75</v>
      </c>
      <c r="EC363" s="577">
        <f t="shared" si="921"/>
        <v>76</v>
      </c>
      <c r="ED363" s="574"/>
      <c r="EE363" s="575"/>
      <c r="EF363" s="576">
        <f t="shared" si="922"/>
        <v>0</v>
      </c>
      <c r="EG363" s="577">
        <f t="shared" si="922"/>
        <v>0</v>
      </c>
      <c r="EH363" s="576">
        <f t="shared" si="923"/>
        <v>120</v>
      </c>
      <c r="EI363" s="577">
        <f t="shared" si="923"/>
        <v>115</v>
      </c>
      <c r="EJ363" s="576">
        <f t="shared" si="924"/>
        <v>120</v>
      </c>
      <c r="EK363" s="577">
        <f t="shared" si="924"/>
        <v>115</v>
      </c>
      <c r="EL363" s="574">
        <v>2.9</v>
      </c>
      <c r="EM363" s="575">
        <v>2.4</v>
      </c>
      <c r="EN363" s="576">
        <f t="shared" si="925"/>
        <v>130.5</v>
      </c>
      <c r="EO363" s="577">
        <f t="shared" si="925"/>
        <v>93.6</v>
      </c>
      <c r="EP363" s="574">
        <v>3.1</v>
      </c>
      <c r="EQ363" s="575">
        <v>2.8</v>
      </c>
      <c r="ER363" s="576">
        <f t="shared" si="926"/>
        <v>232.5</v>
      </c>
      <c r="ES363" s="577">
        <f t="shared" si="926"/>
        <v>212.79999999999998</v>
      </c>
      <c r="ET363" s="574"/>
      <c r="EU363" s="575"/>
      <c r="EV363" s="576">
        <f t="shared" si="927"/>
        <v>0</v>
      </c>
      <c r="EW363" s="577">
        <f t="shared" si="927"/>
        <v>0</v>
      </c>
      <c r="EX363" s="576">
        <f t="shared" si="928"/>
        <v>3.0249999999999999</v>
      </c>
      <c r="EY363" s="577">
        <f t="shared" si="928"/>
        <v>2.6643478260869564</v>
      </c>
      <c r="EZ363" s="576">
        <f t="shared" si="929"/>
        <v>363</v>
      </c>
      <c r="FA363" s="577">
        <f t="shared" si="929"/>
        <v>306.39999999999998</v>
      </c>
      <c r="FB363" s="574">
        <v>58.4</v>
      </c>
      <c r="FC363" s="575">
        <v>49.3</v>
      </c>
      <c r="FD363" s="576">
        <f t="shared" si="930"/>
        <v>2628</v>
      </c>
      <c r="FE363" s="577">
        <f t="shared" si="930"/>
        <v>1922.6999999999998</v>
      </c>
      <c r="FF363" s="574">
        <v>50.8</v>
      </c>
      <c r="FG363" s="575">
        <v>48.3</v>
      </c>
      <c r="FH363" s="576">
        <f t="shared" si="931"/>
        <v>3810</v>
      </c>
      <c r="FI363" s="577">
        <f t="shared" si="931"/>
        <v>3670.7999999999997</v>
      </c>
      <c r="FJ363" s="574"/>
      <c r="FK363" s="575"/>
      <c r="FL363" s="576">
        <f t="shared" si="932"/>
        <v>0</v>
      </c>
      <c r="FM363" s="577">
        <f t="shared" si="932"/>
        <v>0</v>
      </c>
      <c r="FN363" s="576">
        <f t="shared" si="933"/>
        <v>53.65</v>
      </c>
      <c r="FO363" s="577">
        <f t="shared" si="933"/>
        <v>48.639130434782608</v>
      </c>
      <c r="FP363" s="576">
        <f t="shared" si="934"/>
        <v>6438</v>
      </c>
      <c r="FQ363" s="577">
        <f t="shared" si="934"/>
        <v>5593.5</v>
      </c>
      <c r="FR363" s="574">
        <v>38</v>
      </c>
      <c r="FS363" s="597">
        <v>58</v>
      </c>
      <c r="FT363" s="576">
        <f t="shared" si="935"/>
        <v>38</v>
      </c>
      <c r="FU363" s="577">
        <f t="shared" si="935"/>
        <v>58</v>
      </c>
      <c r="FV363" s="574">
        <v>4.2</v>
      </c>
      <c r="FW363" s="575">
        <v>5.5</v>
      </c>
      <c r="FX363" s="576">
        <f t="shared" si="936"/>
        <v>159.6</v>
      </c>
      <c r="FY363" s="577">
        <f t="shared" si="936"/>
        <v>319</v>
      </c>
      <c r="FZ363" s="574">
        <v>66.400000000000006</v>
      </c>
      <c r="GA363" s="575">
        <v>67.5</v>
      </c>
      <c r="GB363" s="576">
        <f t="shared" si="937"/>
        <v>2523.2000000000003</v>
      </c>
      <c r="GC363" s="577">
        <f t="shared" si="937"/>
        <v>3915</v>
      </c>
      <c r="GD363" s="576">
        <f t="shared" si="938"/>
        <v>106</v>
      </c>
      <c r="GE363" s="577">
        <f t="shared" si="938"/>
        <v>97</v>
      </c>
      <c r="GF363" s="576">
        <f t="shared" si="938"/>
        <v>106</v>
      </c>
      <c r="GG363" s="577">
        <f t="shared" si="938"/>
        <v>97</v>
      </c>
      <c r="GH363" s="576">
        <f t="shared" si="939"/>
        <v>372.4</v>
      </c>
      <c r="GI363" s="577">
        <f t="shared" si="939"/>
        <v>309.39999999999998</v>
      </c>
      <c r="GJ363" s="576">
        <f t="shared" si="940"/>
        <v>7289.9</v>
      </c>
      <c r="GK363" s="577">
        <f t="shared" si="940"/>
        <v>6099.7</v>
      </c>
      <c r="GL363" s="576">
        <f t="shared" si="941"/>
        <v>132</v>
      </c>
      <c r="GM363" s="577">
        <f t="shared" si="941"/>
        <v>134</v>
      </c>
      <c r="GN363" s="576">
        <f t="shared" si="941"/>
        <v>132</v>
      </c>
      <c r="GO363" s="577">
        <f t="shared" si="941"/>
        <v>134</v>
      </c>
      <c r="GP363" s="576">
        <f t="shared" si="942"/>
        <v>494.7</v>
      </c>
      <c r="GQ363" s="577">
        <f t="shared" si="942"/>
        <v>515</v>
      </c>
      <c r="GR363" s="576">
        <f t="shared" si="943"/>
        <v>8356.7000000000007</v>
      </c>
      <c r="GS363" s="577">
        <f t="shared" si="943"/>
        <v>8725.2999999999993</v>
      </c>
      <c r="GT363" s="576">
        <f t="shared" si="944"/>
        <v>238</v>
      </c>
      <c r="GU363" s="577">
        <f t="shared" si="944"/>
        <v>231</v>
      </c>
      <c r="GV363" s="576">
        <f t="shared" si="944"/>
        <v>238</v>
      </c>
      <c r="GW363" s="577">
        <f t="shared" si="944"/>
        <v>231</v>
      </c>
      <c r="GX363" s="576">
        <f t="shared" si="945"/>
        <v>867.09999999999991</v>
      </c>
      <c r="GY363" s="577">
        <f t="shared" si="945"/>
        <v>824.4</v>
      </c>
      <c r="GZ363" s="576">
        <f t="shared" si="945"/>
        <v>15646.6</v>
      </c>
      <c r="HA363" s="577">
        <f t="shared" si="945"/>
        <v>14825</v>
      </c>
      <c r="HB363" s="576">
        <f t="shared" si="946"/>
        <v>0</v>
      </c>
      <c r="HC363" s="577">
        <f t="shared" si="946"/>
        <v>0</v>
      </c>
      <c r="HD363" s="576">
        <f t="shared" si="946"/>
        <v>0</v>
      </c>
      <c r="HE363" s="577">
        <f t="shared" si="946"/>
        <v>0</v>
      </c>
      <c r="HF363" s="576" t="str">
        <f t="shared" si="947"/>
        <v/>
      </c>
      <c r="HG363" s="577" t="str">
        <f t="shared" si="947"/>
        <v/>
      </c>
      <c r="HH363" s="576" t="str">
        <f t="shared" si="948"/>
        <v/>
      </c>
      <c r="HI363" s="577" t="str">
        <f t="shared" si="948"/>
        <v/>
      </c>
      <c r="HJ363" s="576">
        <f t="shared" si="949"/>
        <v>1026.7</v>
      </c>
      <c r="HK363" s="577">
        <f t="shared" si="949"/>
        <v>1143.4000000000001</v>
      </c>
      <c r="HL363" s="576">
        <f t="shared" si="950"/>
        <v>18169.8</v>
      </c>
      <c r="HM363" s="577">
        <f t="shared" si="950"/>
        <v>18740</v>
      </c>
    </row>
    <row r="364" spans="1:221">
      <c r="A364" s="594" t="s">
        <v>638</v>
      </c>
      <c r="B364" s="595" t="s">
        <v>732</v>
      </c>
      <c r="C364" s="596"/>
      <c r="D364" s="10">
        <v>226107</v>
      </c>
      <c r="E364" s="118">
        <v>10</v>
      </c>
      <c r="F364" s="574">
        <v>220</v>
      </c>
      <c r="G364" s="575">
        <v>204</v>
      </c>
      <c r="H364" s="574">
        <v>1</v>
      </c>
      <c r="I364" s="597">
        <v>2</v>
      </c>
      <c r="J364" s="576">
        <f t="shared" si="883"/>
        <v>219</v>
      </c>
      <c r="K364" s="577">
        <f t="shared" si="883"/>
        <v>202</v>
      </c>
      <c r="L364" s="574"/>
      <c r="M364" s="575"/>
      <c r="N364" s="576">
        <f t="shared" si="884"/>
        <v>219</v>
      </c>
      <c r="O364" s="577">
        <f t="shared" si="884"/>
        <v>202</v>
      </c>
      <c r="P364" s="576">
        <f t="shared" si="884"/>
        <v>219</v>
      </c>
      <c r="Q364" s="577">
        <f t="shared" si="884"/>
        <v>202</v>
      </c>
      <c r="R364" s="574">
        <v>24</v>
      </c>
      <c r="S364" s="575">
        <v>18</v>
      </c>
      <c r="T364" s="576">
        <f t="shared" si="885"/>
        <v>24</v>
      </c>
      <c r="U364" s="577">
        <f t="shared" si="885"/>
        <v>18</v>
      </c>
      <c r="V364" s="574">
        <v>1</v>
      </c>
      <c r="W364" s="600">
        <v>5</v>
      </c>
      <c r="X364" s="576">
        <f t="shared" si="886"/>
        <v>1</v>
      </c>
      <c r="Y364" s="577">
        <f t="shared" si="886"/>
        <v>5</v>
      </c>
      <c r="Z364" s="574"/>
      <c r="AA364" s="575"/>
      <c r="AB364" s="576">
        <f t="shared" si="887"/>
        <v>0</v>
      </c>
      <c r="AC364" s="577">
        <f t="shared" si="887"/>
        <v>0</v>
      </c>
      <c r="AD364" s="576">
        <f t="shared" si="888"/>
        <v>25</v>
      </c>
      <c r="AE364" s="577">
        <f t="shared" si="888"/>
        <v>23</v>
      </c>
      <c r="AF364" s="576">
        <f t="shared" si="889"/>
        <v>25</v>
      </c>
      <c r="AG364" s="577">
        <f t="shared" si="889"/>
        <v>23</v>
      </c>
      <c r="AH364" s="574">
        <v>3.4</v>
      </c>
      <c r="AI364" s="575">
        <v>3.5</v>
      </c>
      <c r="AJ364" s="576">
        <f t="shared" si="890"/>
        <v>81.599999999999994</v>
      </c>
      <c r="AK364" s="577">
        <f t="shared" si="890"/>
        <v>63</v>
      </c>
      <c r="AL364" s="574">
        <v>6.5</v>
      </c>
      <c r="AM364" s="575">
        <v>3.9</v>
      </c>
      <c r="AN364" s="576">
        <f t="shared" si="891"/>
        <v>6.5</v>
      </c>
      <c r="AO364" s="577">
        <f t="shared" si="891"/>
        <v>19.5</v>
      </c>
      <c r="AP364" s="574"/>
      <c r="AQ364" s="575"/>
      <c r="AR364" s="576">
        <f t="shared" si="892"/>
        <v>0</v>
      </c>
      <c r="AS364" s="577">
        <f t="shared" si="892"/>
        <v>0</v>
      </c>
      <c r="AT364" s="576">
        <f t="shared" si="893"/>
        <v>3.5239999999999996</v>
      </c>
      <c r="AU364" s="577">
        <f t="shared" si="893"/>
        <v>3.5869565217391304</v>
      </c>
      <c r="AV364" s="576">
        <f t="shared" si="894"/>
        <v>88.1</v>
      </c>
      <c r="AW364" s="577">
        <f t="shared" si="894"/>
        <v>82.5</v>
      </c>
      <c r="AX364" s="574">
        <v>72.7</v>
      </c>
      <c r="AY364" s="575">
        <v>71.3</v>
      </c>
      <c r="AZ364" s="576">
        <f t="shared" si="895"/>
        <v>1744.8000000000002</v>
      </c>
      <c r="BA364" s="577">
        <f t="shared" si="895"/>
        <v>1283.3999999999999</v>
      </c>
      <c r="BB364" s="574">
        <v>136</v>
      </c>
      <c r="BC364" s="575">
        <v>79</v>
      </c>
      <c r="BD364" s="576">
        <f t="shared" si="896"/>
        <v>136</v>
      </c>
      <c r="BE364" s="577">
        <f t="shared" si="896"/>
        <v>395</v>
      </c>
      <c r="BF364" s="574"/>
      <c r="BG364" s="575"/>
      <c r="BH364" s="576">
        <f t="shared" si="897"/>
        <v>0</v>
      </c>
      <c r="BI364" s="577">
        <f t="shared" si="897"/>
        <v>0</v>
      </c>
      <c r="BJ364" s="576">
        <f t="shared" si="898"/>
        <v>75.232000000000014</v>
      </c>
      <c r="BK364" s="577">
        <f t="shared" si="898"/>
        <v>72.973913043478248</v>
      </c>
      <c r="BL364" s="576">
        <f t="shared" si="899"/>
        <v>1880.8000000000004</v>
      </c>
      <c r="BM364" s="577">
        <f t="shared" si="899"/>
        <v>1678.3999999999996</v>
      </c>
      <c r="BN364" s="574">
        <v>67</v>
      </c>
      <c r="BO364" s="575">
        <v>63</v>
      </c>
      <c r="BP364" s="576">
        <f t="shared" si="900"/>
        <v>67</v>
      </c>
      <c r="BQ364" s="577">
        <f t="shared" si="900"/>
        <v>63</v>
      </c>
      <c r="BR364" s="574">
        <v>17</v>
      </c>
      <c r="BS364" s="575">
        <v>10</v>
      </c>
      <c r="BT364" s="576">
        <f t="shared" si="901"/>
        <v>17</v>
      </c>
      <c r="BU364" s="577">
        <f t="shared" si="901"/>
        <v>10</v>
      </c>
      <c r="BV364" s="574"/>
      <c r="BW364" s="575"/>
      <c r="BX364" s="576">
        <f t="shared" si="902"/>
        <v>0</v>
      </c>
      <c r="BY364" s="577">
        <f t="shared" si="902"/>
        <v>0</v>
      </c>
      <c r="BZ364" s="576">
        <f t="shared" si="903"/>
        <v>84</v>
      </c>
      <c r="CA364" s="577">
        <f t="shared" si="903"/>
        <v>73</v>
      </c>
      <c r="CB364" s="576">
        <f t="shared" si="904"/>
        <v>84</v>
      </c>
      <c r="CC364" s="577">
        <f t="shared" si="904"/>
        <v>73</v>
      </c>
      <c r="CD364" s="574">
        <v>4.4000000000000004</v>
      </c>
      <c r="CE364" s="575">
        <v>4.4000000000000004</v>
      </c>
      <c r="CF364" s="576">
        <f t="shared" si="905"/>
        <v>294.8</v>
      </c>
      <c r="CG364" s="577">
        <f t="shared" si="905"/>
        <v>277.20000000000005</v>
      </c>
      <c r="CH364" s="574">
        <v>5</v>
      </c>
      <c r="CI364" s="575">
        <v>4.2</v>
      </c>
      <c r="CJ364" s="576">
        <f t="shared" si="906"/>
        <v>85</v>
      </c>
      <c r="CK364" s="577">
        <f t="shared" si="906"/>
        <v>42</v>
      </c>
      <c r="CL364" s="574"/>
      <c r="CM364" s="575"/>
      <c r="CN364" s="576">
        <f t="shared" si="907"/>
        <v>0</v>
      </c>
      <c r="CO364" s="577">
        <f t="shared" si="907"/>
        <v>0</v>
      </c>
      <c r="CP364" s="576">
        <f t="shared" si="908"/>
        <v>4.5214285714285714</v>
      </c>
      <c r="CQ364" s="577">
        <f t="shared" si="908"/>
        <v>4.3726027397260276</v>
      </c>
      <c r="CR364" s="576">
        <f t="shared" si="909"/>
        <v>379.8</v>
      </c>
      <c r="CS364" s="577">
        <f t="shared" si="909"/>
        <v>319.20000000000005</v>
      </c>
      <c r="CT364" s="574">
        <v>85</v>
      </c>
      <c r="CU364" s="575">
        <v>85.7</v>
      </c>
      <c r="CV364" s="576">
        <f t="shared" si="910"/>
        <v>5695</v>
      </c>
      <c r="CW364" s="577">
        <f t="shared" si="910"/>
        <v>5399.1</v>
      </c>
      <c r="CX364" s="574">
        <v>85.9</v>
      </c>
      <c r="CY364" s="575">
        <v>77.2</v>
      </c>
      <c r="CZ364" s="576">
        <f t="shared" si="911"/>
        <v>1460.3000000000002</v>
      </c>
      <c r="DA364" s="577">
        <f t="shared" si="911"/>
        <v>772</v>
      </c>
      <c r="DB364" s="574"/>
      <c r="DC364" s="575"/>
      <c r="DD364" s="576">
        <f t="shared" si="912"/>
        <v>0</v>
      </c>
      <c r="DE364" s="577">
        <f t="shared" si="912"/>
        <v>0</v>
      </c>
      <c r="DF364" s="576">
        <f t="shared" si="913"/>
        <v>85.182142857142864</v>
      </c>
      <c r="DG364" s="577">
        <f t="shared" si="913"/>
        <v>84.535616438356172</v>
      </c>
      <c r="DH364" s="576">
        <f t="shared" si="914"/>
        <v>7155.3</v>
      </c>
      <c r="DI364" s="577">
        <f t="shared" si="914"/>
        <v>6171.1</v>
      </c>
      <c r="DJ364" s="576">
        <f t="shared" si="915"/>
        <v>109</v>
      </c>
      <c r="DK364" s="577">
        <f t="shared" si="915"/>
        <v>96</v>
      </c>
      <c r="DL364" s="576">
        <f t="shared" si="915"/>
        <v>109</v>
      </c>
      <c r="DM364" s="577">
        <f t="shared" si="915"/>
        <v>96</v>
      </c>
      <c r="DN364" s="576">
        <f t="shared" si="916"/>
        <v>4.2926605504587156</v>
      </c>
      <c r="DO364" s="577">
        <f t="shared" si="916"/>
        <v>4.1843750000000002</v>
      </c>
      <c r="DP364" s="576">
        <f t="shared" si="917"/>
        <v>467.9</v>
      </c>
      <c r="DQ364" s="577">
        <f t="shared" si="917"/>
        <v>401.70000000000005</v>
      </c>
      <c r="DR364" s="576">
        <f t="shared" si="918"/>
        <v>82.9</v>
      </c>
      <c r="DS364" s="577">
        <f t="shared" si="918"/>
        <v>81.765625</v>
      </c>
      <c r="DT364" s="576">
        <f t="shared" si="919"/>
        <v>9036.1</v>
      </c>
      <c r="DU364" s="577">
        <f t="shared" si="919"/>
        <v>7849.5</v>
      </c>
      <c r="DV364" s="574">
        <v>40</v>
      </c>
      <c r="DW364" s="575">
        <v>49</v>
      </c>
      <c r="DX364" s="576">
        <f t="shared" si="920"/>
        <v>40</v>
      </c>
      <c r="DY364" s="577">
        <f t="shared" si="920"/>
        <v>49</v>
      </c>
      <c r="DZ364" s="574">
        <v>36</v>
      </c>
      <c r="EA364" s="575">
        <v>38</v>
      </c>
      <c r="EB364" s="576">
        <f t="shared" si="921"/>
        <v>36</v>
      </c>
      <c r="EC364" s="577">
        <f t="shared" si="921"/>
        <v>38</v>
      </c>
      <c r="ED364" s="574"/>
      <c r="EE364" s="575"/>
      <c r="EF364" s="576">
        <f t="shared" si="922"/>
        <v>0</v>
      </c>
      <c r="EG364" s="577">
        <f t="shared" si="922"/>
        <v>0</v>
      </c>
      <c r="EH364" s="576">
        <f t="shared" si="923"/>
        <v>76</v>
      </c>
      <c r="EI364" s="577">
        <f t="shared" si="923"/>
        <v>87</v>
      </c>
      <c r="EJ364" s="576">
        <f t="shared" si="924"/>
        <v>76</v>
      </c>
      <c r="EK364" s="577">
        <f t="shared" si="924"/>
        <v>87</v>
      </c>
      <c r="EL364" s="574">
        <v>3.8</v>
      </c>
      <c r="EM364" s="575">
        <v>3.6</v>
      </c>
      <c r="EN364" s="576">
        <f t="shared" si="925"/>
        <v>152</v>
      </c>
      <c r="EO364" s="577">
        <f t="shared" si="925"/>
        <v>176.4</v>
      </c>
      <c r="EP364" s="574">
        <v>3</v>
      </c>
      <c r="EQ364" s="575">
        <v>3.5</v>
      </c>
      <c r="ER364" s="576">
        <f t="shared" si="926"/>
        <v>108</v>
      </c>
      <c r="ES364" s="577">
        <f t="shared" si="926"/>
        <v>133</v>
      </c>
      <c r="ET364" s="574"/>
      <c r="EU364" s="575"/>
      <c r="EV364" s="576">
        <f t="shared" si="927"/>
        <v>0</v>
      </c>
      <c r="EW364" s="577">
        <f t="shared" si="927"/>
        <v>0</v>
      </c>
      <c r="EX364" s="576">
        <f t="shared" si="928"/>
        <v>3.4210526315789473</v>
      </c>
      <c r="EY364" s="577">
        <f t="shared" si="928"/>
        <v>3.5563218390804594</v>
      </c>
      <c r="EZ364" s="576">
        <f t="shared" si="929"/>
        <v>260</v>
      </c>
      <c r="FA364" s="577">
        <f t="shared" si="929"/>
        <v>309.39999999999998</v>
      </c>
      <c r="FB364" s="574">
        <v>75.2</v>
      </c>
      <c r="FC364" s="575">
        <v>73.8</v>
      </c>
      <c r="FD364" s="576">
        <f t="shared" si="930"/>
        <v>3008</v>
      </c>
      <c r="FE364" s="577">
        <f t="shared" si="930"/>
        <v>3616.2</v>
      </c>
      <c r="FF364" s="574">
        <v>54.3</v>
      </c>
      <c r="FG364" s="575">
        <v>62.3</v>
      </c>
      <c r="FH364" s="576">
        <f t="shared" si="931"/>
        <v>1954.8</v>
      </c>
      <c r="FI364" s="577">
        <f t="shared" si="931"/>
        <v>2367.4</v>
      </c>
      <c r="FJ364" s="574"/>
      <c r="FK364" s="575"/>
      <c r="FL364" s="576">
        <f t="shared" si="932"/>
        <v>0</v>
      </c>
      <c r="FM364" s="577">
        <f t="shared" si="932"/>
        <v>0</v>
      </c>
      <c r="FN364" s="576">
        <f t="shared" si="933"/>
        <v>65.3</v>
      </c>
      <c r="FO364" s="577">
        <f t="shared" si="933"/>
        <v>68.777011494252875</v>
      </c>
      <c r="FP364" s="576">
        <f t="shared" si="934"/>
        <v>4962.8</v>
      </c>
      <c r="FQ364" s="577">
        <f t="shared" si="934"/>
        <v>5983.6</v>
      </c>
      <c r="FR364" s="574">
        <v>34</v>
      </c>
      <c r="FS364" s="575">
        <v>19</v>
      </c>
      <c r="FT364" s="576">
        <f t="shared" si="935"/>
        <v>34</v>
      </c>
      <c r="FU364" s="577">
        <f t="shared" si="935"/>
        <v>19</v>
      </c>
      <c r="FV364" s="574">
        <v>5.0999999999999996</v>
      </c>
      <c r="FW364" s="575">
        <v>4.9000000000000004</v>
      </c>
      <c r="FX364" s="576">
        <f t="shared" si="936"/>
        <v>173.39999999999998</v>
      </c>
      <c r="FY364" s="577">
        <f t="shared" si="936"/>
        <v>93.100000000000009</v>
      </c>
      <c r="FZ364" s="574">
        <v>66.2</v>
      </c>
      <c r="GA364" s="575">
        <v>76.900000000000006</v>
      </c>
      <c r="GB364" s="576">
        <f t="shared" si="937"/>
        <v>2250.8000000000002</v>
      </c>
      <c r="GC364" s="577">
        <f t="shared" si="937"/>
        <v>1461.1000000000001</v>
      </c>
      <c r="GD364" s="576">
        <f t="shared" si="938"/>
        <v>131</v>
      </c>
      <c r="GE364" s="577">
        <f t="shared" si="938"/>
        <v>130</v>
      </c>
      <c r="GF364" s="576">
        <f t="shared" si="938"/>
        <v>131</v>
      </c>
      <c r="GG364" s="577">
        <f t="shared" si="938"/>
        <v>130</v>
      </c>
      <c r="GH364" s="576">
        <f t="shared" si="939"/>
        <v>528.4</v>
      </c>
      <c r="GI364" s="577">
        <f t="shared" si="939"/>
        <v>516.6</v>
      </c>
      <c r="GJ364" s="576">
        <f t="shared" si="940"/>
        <v>10447.799999999999</v>
      </c>
      <c r="GK364" s="577">
        <f t="shared" si="940"/>
        <v>10298.700000000001</v>
      </c>
      <c r="GL364" s="576">
        <f t="shared" si="941"/>
        <v>54</v>
      </c>
      <c r="GM364" s="577">
        <f t="shared" si="941"/>
        <v>53</v>
      </c>
      <c r="GN364" s="576">
        <f t="shared" si="941"/>
        <v>54</v>
      </c>
      <c r="GO364" s="577">
        <f t="shared" si="941"/>
        <v>53</v>
      </c>
      <c r="GP364" s="576">
        <f t="shared" si="942"/>
        <v>199.5</v>
      </c>
      <c r="GQ364" s="577">
        <f t="shared" si="942"/>
        <v>194.5</v>
      </c>
      <c r="GR364" s="576">
        <f t="shared" si="943"/>
        <v>3551.1000000000004</v>
      </c>
      <c r="GS364" s="577">
        <f t="shared" si="943"/>
        <v>3534.4</v>
      </c>
      <c r="GT364" s="576">
        <f t="shared" si="944"/>
        <v>185</v>
      </c>
      <c r="GU364" s="577">
        <f t="shared" si="944"/>
        <v>183</v>
      </c>
      <c r="GV364" s="576">
        <f t="shared" si="944"/>
        <v>185</v>
      </c>
      <c r="GW364" s="577">
        <f t="shared" si="944"/>
        <v>183</v>
      </c>
      <c r="GX364" s="576">
        <f t="shared" si="945"/>
        <v>727.9</v>
      </c>
      <c r="GY364" s="577">
        <f t="shared" si="945"/>
        <v>711.1</v>
      </c>
      <c r="GZ364" s="576">
        <f t="shared" si="945"/>
        <v>13998.9</v>
      </c>
      <c r="HA364" s="577">
        <f t="shared" si="945"/>
        <v>13833.1</v>
      </c>
      <c r="HB364" s="576">
        <f t="shared" si="946"/>
        <v>0</v>
      </c>
      <c r="HC364" s="577">
        <f t="shared" si="946"/>
        <v>0</v>
      </c>
      <c r="HD364" s="576">
        <f t="shared" si="946"/>
        <v>0</v>
      </c>
      <c r="HE364" s="577">
        <f t="shared" si="946"/>
        <v>0</v>
      </c>
      <c r="HF364" s="576" t="str">
        <f t="shared" si="947"/>
        <v/>
      </c>
      <c r="HG364" s="577" t="str">
        <f t="shared" si="947"/>
        <v/>
      </c>
      <c r="HH364" s="576" t="str">
        <f t="shared" si="948"/>
        <v/>
      </c>
      <c r="HI364" s="577" t="str">
        <f t="shared" si="948"/>
        <v/>
      </c>
      <c r="HJ364" s="576">
        <f t="shared" si="949"/>
        <v>901.3</v>
      </c>
      <c r="HK364" s="577">
        <f t="shared" si="949"/>
        <v>804.2</v>
      </c>
      <c r="HL364" s="576">
        <f t="shared" si="950"/>
        <v>16249.7</v>
      </c>
      <c r="HM364" s="577">
        <f t="shared" si="950"/>
        <v>15294.2</v>
      </c>
    </row>
    <row r="365" spans="1:221" s="26" customFormat="1" ht="15" customHeight="1">
      <c r="A365" s="594" t="s">
        <v>638</v>
      </c>
      <c r="B365" s="11" t="s">
        <v>714</v>
      </c>
      <c r="C365" s="598"/>
      <c r="D365" s="10">
        <v>226116</v>
      </c>
      <c r="E365" s="118">
        <v>10</v>
      </c>
      <c r="F365" s="574">
        <v>249</v>
      </c>
      <c r="G365" s="575">
        <v>254</v>
      </c>
      <c r="H365" s="574">
        <v>5</v>
      </c>
      <c r="I365" s="575">
        <v>6</v>
      </c>
      <c r="J365" s="576">
        <f t="shared" ref="J365:K380" si="951">F365-H365</f>
        <v>244</v>
      </c>
      <c r="K365" s="577">
        <f t="shared" si="951"/>
        <v>248</v>
      </c>
      <c r="L365" s="574"/>
      <c r="M365" s="575"/>
      <c r="N365" s="576">
        <f t="shared" ref="N365:Q380" si="952">+R365+V365+Z365+BN365+BR365+BV365+DV365+DZ365+ED365+FR365</f>
        <v>244</v>
      </c>
      <c r="O365" s="578">
        <f t="shared" si="952"/>
        <v>245</v>
      </c>
      <c r="P365" s="576">
        <f t="shared" si="952"/>
        <v>244</v>
      </c>
      <c r="Q365" s="578">
        <f t="shared" si="952"/>
        <v>245</v>
      </c>
      <c r="R365" s="574">
        <v>15</v>
      </c>
      <c r="S365" s="575">
        <v>13</v>
      </c>
      <c r="T365" s="576">
        <f t="shared" ref="T365:U380" si="953">IF(AX365&gt;0,R365,)</f>
        <v>15</v>
      </c>
      <c r="U365" s="577">
        <f t="shared" si="953"/>
        <v>13</v>
      </c>
      <c r="V365" s="574">
        <v>7</v>
      </c>
      <c r="W365" s="597"/>
      <c r="X365" s="576">
        <f t="shared" ref="X365:Y380" si="954">IF(BB365&gt;0,V365,)</f>
        <v>7</v>
      </c>
      <c r="Y365" s="577">
        <f t="shared" si="954"/>
        <v>0</v>
      </c>
      <c r="Z365" s="574"/>
      <c r="AA365" s="575"/>
      <c r="AB365" s="576">
        <f t="shared" ref="AB365:AC380" si="955">IF(BF365&gt;0,Z365,)</f>
        <v>0</v>
      </c>
      <c r="AC365" s="577">
        <f t="shared" si="955"/>
        <v>0</v>
      </c>
      <c r="AD365" s="576">
        <f t="shared" ref="AD365:AE380" si="956">R365+V365+Z365</f>
        <v>22</v>
      </c>
      <c r="AE365" s="577">
        <f t="shared" si="956"/>
        <v>13</v>
      </c>
      <c r="AF365" s="576">
        <f t="shared" ref="AF365:AG380" si="957">IF(BJ365&gt;0,AD365,)</f>
        <v>22</v>
      </c>
      <c r="AG365" s="577">
        <f t="shared" si="957"/>
        <v>13</v>
      </c>
      <c r="AH365" s="574">
        <v>2.8</v>
      </c>
      <c r="AI365" s="575">
        <v>3.7</v>
      </c>
      <c r="AJ365" s="576">
        <f t="shared" ref="AJ365:AK380" si="958">IF(R365&gt;0,(R365*AH365),)</f>
        <v>42</v>
      </c>
      <c r="AK365" s="577">
        <f t="shared" si="958"/>
        <v>48.1</v>
      </c>
      <c r="AL365" s="574">
        <v>2.9</v>
      </c>
      <c r="AM365" s="597"/>
      <c r="AN365" s="576">
        <f t="shared" ref="AN365:AO380" si="959">IF(V365&gt;0,(V365*AL365),)</f>
        <v>20.3</v>
      </c>
      <c r="AO365" s="577">
        <f t="shared" si="959"/>
        <v>0</v>
      </c>
      <c r="AP365" s="574"/>
      <c r="AQ365" s="575"/>
      <c r="AR365" s="576">
        <f t="shared" ref="AR365:AS380" si="960">IF(Z365&gt;0,(Z365*AP365),)</f>
        <v>0</v>
      </c>
      <c r="AS365" s="577">
        <f t="shared" si="960"/>
        <v>0</v>
      </c>
      <c r="AT365" s="576">
        <f t="shared" ref="AT365:AU380" si="961">IF(AD365&gt;0,((AJ365+AN365+AR365)/AD365),)</f>
        <v>2.8318181818181816</v>
      </c>
      <c r="AU365" s="577">
        <f t="shared" si="961"/>
        <v>3.7</v>
      </c>
      <c r="AV365" s="576">
        <f t="shared" ref="AV365:AW380" si="962">IF(AD365&gt;0,(AD365*AT365),)</f>
        <v>62.3</v>
      </c>
      <c r="AW365" s="577">
        <f t="shared" si="962"/>
        <v>48.1</v>
      </c>
      <c r="AX365" s="574">
        <v>63.4</v>
      </c>
      <c r="AY365" s="575">
        <v>73.400000000000006</v>
      </c>
      <c r="AZ365" s="576">
        <f t="shared" ref="AZ365:BA380" si="963">IF(T365&gt;0,(T365*AX365),)</f>
        <v>951</v>
      </c>
      <c r="BA365" s="577">
        <f t="shared" si="963"/>
        <v>954.2</v>
      </c>
      <c r="BB365" s="574">
        <v>59.9</v>
      </c>
      <c r="BC365" s="597"/>
      <c r="BD365" s="576">
        <f t="shared" ref="BD365:BE380" si="964">IF(X365&gt;0,(X365*BB365),)</f>
        <v>419.3</v>
      </c>
      <c r="BE365" s="577">
        <f t="shared" si="964"/>
        <v>0</v>
      </c>
      <c r="BF365" s="574"/>
      <c r="BG365" s="575"/>
      <c r="BH365" s="576">
        <f t="shared" ref="BH365:BI380" si="965">IF(AB365&gt;0,(AB365*BF365),)</f>
        <v>0</v>
      </c>
      <c r="BI365" s="577">
        <f t="shared" si="965"/>
        <v>0</v>
      </c>
      <c r="BJ365" s="576">
        <f t="shared" ref="BJ365:BK380" si="966">IF((AZ365+BD365+BH365)&gt;0,((AZ365+BD365+BH365)/AD365),)</f>
        <v>62.286363636363632</v>
      </c>
      <c r="BK365" s="577">
        <f t="shared" si="966"/>
        <v>73.400000000000006</v>
      </c>
      <c r="BL365" s="576">
        <f t="shared" ref="BL365:BM380" si="967">IF(AF365&gt;0,(AD365*BJ365),)</f>
        <v>1370.3</v>
      </c>
      <c r="BM365" s="577">
        <f t="shared" si="967"/>
        <v>954.2</v>
      </c>
      <c r="BN365" s="574">
        <v>73</v>
      </c>
      <c r="BO365" s="575">
        <v>85</v>
      </c>
      <c r="BP365" s="576">
        <f t="shared" ref="BP365:BQ380" si="968">IF(CT365&gt;0,BN365,)</f>
        <v>73</v>
      </c>
      <c r="BQ365" s="577">
        <f t="shared" si="968"/>
        <v>85</v>
      </c>
      <c r="BR365" s="574">
        <v>32</v>
      </c>
      <c r="BS365" s="575">
        <v>31</v>
      </c>
      <c r="BT365" s="576">
        <f t="shared" ref="BT365:BU380" si="969">IF(CX365&gt;0,BR365,)</f>
        <v>32</v>
      </c>
      <c r="BU365" s="577">
        <f t="shared" si="969"/>
        <v>31</v>
      </c>
      <c r="BV365" s="574"/>
      <c r="BW365" s="575"/>
      <c r="BX365" s="576">
        <f t="shared" ref="BX365:BY380" si="970">IF(DB365&gt;0,BV365,)</f>
        <v>0</v>
      </c>
      <c r="BY365" s="577">
        <f t="shared" si="970"/>
        <v>0</v>
      </c>
      <c r="BZ365" s="576">
        <f t="shared" ref="BZ365:CA380" si="971">BN365+BR365+BV365</f>
        <v>105</v>
      </c>
      <c r="CA365" s="577">
        <f t="shared" si="971"/>
        <v>116</v>
      </c>
      <c r="CB365" s="576">
        <f t="shared" ref="CB365:CC380" si="972">IF(DF365&gt;0,BZ365,)</f>
        <v>105</v>
      </c>
      <c r="CC365" s="577">
        <f t="shared" si="972"/>
        <v>116</v>
      </c>
      <c r="CD365" s="574">
        <v>4.0999999999999996</v>
      </c>
      <c r="CE365" s="575">
        <v>3.6</v>
      </c>
      <c r="CF365" s="576">
        <f t="shared" ref="CF365:CG380" si="973">IF(BN365&gt;0,(BN365*CD365),)</f>
        <v>299.29999999999995</v>
      </c>
      <c r="CG365" s="577">
        <f t="shared" si="973"/>
        <v>306</v>
      </c>
      <c r="CH365" s="574">
        <v>4.8</v>
      </c>
      <c r="CI365" s="575">
        <v>4</v>
      </c>
      <c r="CJ365" s="576">
        <f t="shared" ref="CJ365:CK380" si="974">IF(BR365&gt;0,(BR365*CH365),)</f>
        <v>153.6</v>
      </c>
      <c r="CK365" s="577">
        <f t="shared" si="974"/>
        <v>124</v>
      </c>
      <c r="CL365" s="574"/>
      <c r="CM365" s="575"/>
      <c r="CN365" s="576">
        <f t="shared" ref="CN365:CO380" si="975">IF(BV365&gt;0,(BV365*CL365),)</f>
        <v>0</v>
      </c>
      <c r="CO365" s="577">
        <f t="shared" si="975"/>
        <v>0</v>
      </c>
      <c r="CP365" s="576">
        <f t="shared" ref="CP365:CQ380" si="976">IF(BZ365&gt;0,((CF365+CJ365+CN365)/BZ365),)</f>
        <v>4.3133333333333335</v>
      </c>
      <c r="CQ365" s="577">
        <f t="shared" si="976"/>
        <v>3.7068965517241379</v>
      </c>
      <c r="CR365" s="576">
        <f t="shared" ref="CR365:CS380" si="977">IF(BZ365&gt;0,(BZ365*CP365),)</f>
        <v>452.90000000000003</v>
      </c>
      <c r="CS365" s="577">
        <f t="shared" si="977"/>
        <v>430</v>
      </c>
      <c r="CT365" s="574">
        <v>80.8</v>
      </c>
      <c r="CU365" s="575">
        <v>77.3</v>
      </c>
      <c r="CV365" s="576">
        <f t="shared" ref="CV365:CW380" si="978">IF(BP365&gt;0,(BP365*CT365),)</f>
        <v>5898.4</v>
      </c>
      <c r="CW365" s="577">
        <f t="shared" si="978"/>
        <v>6570.5</v>
      </c>
      <c r="CX365" s="574">
        <v>90.5</v>
      </c>
      <c r="CY365" s="575">
        <v>82.6</v>
      </c>
      <c r="CZ365" s="576">
        <f t="shared" ref="CZ365:DA380" si="979">IF(BT365&gt;0,(BT365*CX365),)</f>
        <v>2896</v>
      </c>
      <c r="DA365" s="577">
        <f t="shared" si="979"/>
        <v>2560.6</v>
      </c>
      <c r="DB365" s="574"/>
      <c r="DC365" s="575"/>
      <c r="DD365" s="576">
        <f t="shared" ref="DD365:DE380" si="980">IF(BX365&gt;0,(BX365*DB365),)</f>
        <v>0</v>
      </c>
      <c r="DE365" s="577">
        <f t="shared" si="980"/>
        <v>0</v>
      </c>
      <c r="DF365" s="576">
        <f t="shared" ref="DF365:DG380" si="981">IF((CV365+CZ365+DD365)&gt;0,((CV365+CZ365+DD365)/BZ365),)</f>
        <v>83.756190476190469</v>
      </c>
      <c r="DG365" s="577">
        <f t="shared" si="981"/>
        <v>78.716379310344834</v>
      </c>
      <c r="DH365" s="576">
        <f t="shared" ref="DH365:DI380" si="982">IF(CB365&gt;0,(BZ365*DF365),)</f>
        <v>8794.4</v>
      </c>
      <c r="DI365" s="577">
        <f t="shared" si="982"/>
        <v>9131.1</v>
      </c>
      <c r="DJ365" s="576">
        <f t="shared" ref="DJ365:DM380" si="983">AD365+BZ365</f>
        <v>127</v>
      </c>
      <c r="DK365" s="577">
        <f t="shared" si="983"/>
        <v>129</v>
      </c>
      <c r="DL365" s="576">
        <f t="shared" si="983"/>
        <v>127</v>
      </c>
      <c r="DM365" s="577">
        <f t="shared" si="983"/>
        <v>129</v>
      </c>
      <c r="DN365" s="576">
        <f t="shared" ref="DN365:DO380" si="984">IF(DJ365&gt;0,((AD365*AT365)+(BZ365*CP365))/DJ365,)</f>
        <v>4.0566929133858274</v>
      </c>
      <c r="DO365" s="577">
        <f t="shared" si="984"/>
        <v>3.7062015503875969</v>
      </c>
      <c r="DP365" s="576">
        <f t="shared" ref="DP365:DQ380" si="985">IF(DJ365&gt;0,(DJ365*DN365),)</f>
        <v>515.20000000000005</v>
      </c>
      <c r="DQ365" s="577">
        <f t="shared" si="985"/>
        <v>478.1</v>
      </c>
      <c r="DR365" s="576">
        <f t="shared" ref="DR365:DS380" si="986">IF(DL365&gt;0,((AF365*BJ365)+(CB365*DF365))/DL365,)</f>
        <v>80.037007874015742</v>
      </c>
      <c r="DS365" s="577">
        <f t="shared" si="986"/>
        <v>78.180620155038767</v>
      </c>
      <c r="DT365" s="576">
        <f t="shared" ref="DT365:DU380" si="987">IF(DL365&gt;0,(DL365*DR365),)</f>
        <v>10164.699999999999</v>
      </c>
      <c r="DU365" s="577">
        <f t="shared" si="987"/>
        <v>10085.300000000001</v>
      </c>
      <c r="DV365" s="574">
        <v>42</v>
      </c>
      <c r="DW365" s="575">
        <v>45</v>
      </c>
      <c r="DX365" s="576">
        <f t="shared" ref="DX365:DY380" si="988">IF(FB365&gt;0,DV365,)</f>
        <v>42</v>
      </c>
      <c r="DY365" s="577">
        <f t="shared" si="988"/>
        <v>45</v>
      </c>
      <c r="DZ365" s="574">
        <v>46</v>
      </c>
      <c r="EA365" s="575">
        <v>47</v>
      </c>
      <c r="EB365" s="576">
        <f t="shared" ref="EB365:EC380" si="989">IF(FF365&gt;0,DZ365,)</f>
        <v>46</v>
      </c>
      <c r="EC365" s="577">
        <f t="shared" si="989"/>
        <v>47</v>
      </c>
      <c r="ED365" s="574"/>
      <c r="EE365" s="575"/>
      <c r="EF365" s="576">
        <f t="shared" ref="EF365:EG380" si="990">IF(FJ365&gt;0,ED365,)</f>
        <v>0</v>
      </c>
      <c r="EG365" s="577">
        <f t="shared" si="990"/>
        <v>0</v>
      </c>
      <c r="EH365" s="576">
        <f t="shared" ref="EH365:EI380" si="991">DV365+DZ365+ED365</f>
        <v>88</v>
      </c>
      <c r="EI365" s="577">
        <f t="shared" si="991"/>
        <v>92</v>
      </c>
      <c r="EJ365" s="576">
        <f t="shared" ref="EJ365:EK380" si="992">IF(FN365&gt;0,EH365,)</f>
        <v>88</v>
      </c>
      <c r="EK365" s="577">
        <f t="shared" si="992"/>
        <v>92</v>
      </c>
      <c r="EL365" s="574">
        <v>2.9</v>
      </c>
      <c r="EM365" s="575">
        <v>2.8</v>
      </c>
      <c r="EN365" s="576">
        <f t="shared" ref="EN365:EO380" si="993">IF(DV365&gt;0,(DV365*EL365),)</f>
        <v>121.8</v>
      </c>
      <c r="EO365" s="577">
        <f t="shared" si="993"/>
        <v>125.99999999999999</v>
      </c>
      <c r="EP365" s="574">
        <v>3.5</v>
      </c>
      <c r="EQ365" s="575">
        <v>3.5</v>
      </c>
      <c r="ER365" s="576">
        <f t="shared" ref="ER365:ES380" si="994">IF(DZ365&gt;0,(DZ365*EP365),)</f>
        <v>161</v>
      </c>
      <c r="ES365" s="577">
        <f t="shared" si="994"/>
        <v>164.5</v>
      </c>
      <c r="ET365" s="574"/>
      <c r="EU365" s="575"/>
      <c r="EV365" s="576">
        <f t="shared" ref="EV365:EW380" si="995">IF(ED365&gt;0,(ED365*ET365),)</f>
        <v>0</v>
      </c>
      <c r="EW365" s="577">
        <f t="shared" si="995"/>
        <v>0</v>
      </c>
      <c r="EX365" s="576">
        <f t="shared" ref="EX365:EY380" si="996">IF(EH365&gt;0,((EN365+ER365+EV365)/EH365),)</f>
        <v>3.2136363636363638</v>
      </c>
      <c r="EY365" s="577">
        <f t="shared" si="996"/>
        <v>3.1576086956521738</v>
      </c>
      <c r="EZ365" s="576">
        <f t="shared" ref="EZ365:FA380" si="997">IF(EH365&gt;0,(EH365*EX365),)</f>
        <v>282.8</v>
      </c>
      <c r="FA365" s="577">
        <f t="shared" si="997"/>
        <v>290.5</v>
      </c>
      <c r="FB365" s="574">
        <v>60.8</v>
      </c>
      <c r="FC365" s="575">
        <v>59.7</v>
      </c>
      <c r="FD365" s="576">
        <f t="shared" ref="FD365:FE380" si="998">IF(DX365&gt;0,(DX365*FB365),)</f>
        <v>2553.6</v>
      </c>
      <c r="FE365" s="577">
        <f t="shared" si="998"/>
        <v>2686.5</v>
      </c>
      <c r="FF365" s="574">
        <v>59.7</v>
      </c>
      <c r="FG365" s="575">
        <v>56.9</v>
      </c>
      <c r="FH365" s="576">
        <f t="shared" ref="FH365:FI380" si="999">IF(EB365&gt;0,(EB365*FF365),)</f>
        <v>2746.2000000000003</v>
      </c>
      <c r="FI365" s="577">
        <f t="shared" si="999"/>
        <v>2674.2999999999997</v>
      </c>
      <c r="FJ365" s="574"/>
      <c r="FK365" s="575"/>
      <c r="FL365" s="576">
        <f t="shared" ref="FL365:FM380" si="1000">IF(EF365&gt;0,(EF365*FJ365),)</f>
        <v>0</v>
      </c>
      <c r="FM365" s="577">
        <f t="shared" si="1000"/>
        <v>0</v>
      </c>
      <c r="FN365" s="576">
        <f t="shared" ref="FN365:FO380" si="1001">IF((FD365+FH365+FL365)&gt;0,((FD365+FH365+FL365)/EH365),)</f>
        <v>60.225000000000001</v>
      </c>
      <c r="FO365" s="577">
        <f t="shared" si="1001"/>
        <v>58.269565217391296</v>
      </c>
      <c r="FP365" s="576">
        <f t="shared" ref="FP365:FQ380" si="1002">IF(EH365&gt;0,(EH365*FN365),)</f>
        <v>5299.8</v>
      </c>
      <c r="FQ365" s="577">
        <f t="shared" si="1002"/>
        <v>5360.7999999999993</v>
      </c>
      <c r="FR365" s="574">
        <v>29</v>
      </c>
      <c r="FS365" s="575">
        <v>24</v>
      </c>
      <c r="FT365" s="576">
        <f t="shared" ref="FT365:FU380" si="1003">IF(FZ365&gt;0,FR365,)</f>
        <v>29</v>
      </c>
      <c r="FU365" s="577">
        <f t="shared" si="1003"/>
        <v>24</v>
      </c>
      <c r="FV365" s="574">
        <v>4.9000000000000004</v>
      </c>
      <c r="FW365" s="575">
        <v>4.5</v>
      </c>
      <c r="FX365" s="576">
        <f t="shared" ref="FX365:FY380" si="1004">IF(FR365&gt;0,(FR365*FV365),)</f>
        <v>142.10000000000002</v>
      </c>
      <c r="FY365" s="577">
        <f t="shared" si="1004"/>
        <v>108</v>
      </c>
      <c r="FZ365" s="574">
        <v>68.400000000000006</v>
      </c>
      <c r="GA365" s="575">
        <v>66.3</v>
      </c>
      <c r="GB365" s="576">
        <f t="shared" ref="GB365:GC380" si="1005">IF(FZ365&gt;0,(FR365*FZ365),)</f>
        <v>1983.6000000000001</v>
      </c>
      <c r="GC365" s="577">
        <f t="shared" si="1005"/>
        <v>1591.1999999999998</v>
      </c>
      <c r="GD365" s="576">
        <f t="shared" ref="GD365:GG380" si="1006">(R365+BN365+DV365)</f>
        <v>130</v>
      </c>
      <c r="GE365" s="577">
        <f t="shared" si="1006"/>
        <v>143</v>
      </c>
      <c r="GF365" s="576">
        <f t="shared" si="1006"/>
        <v>130</v>
      </c>
      <c r="GG365" s="577">
        <f t="shared" si="1006"/>
        <v>143</v>
      </c>
      <c r="GH365" s="576">
        <f t="shared" ref="GH365:GI380" si="1007">IF(GD365&gt;0,(AJ365+CF365+EN365),"")</f>
        <v>463.09999999999997</v>
      </c>
      <c r="GI365" s="577">
        <f t="shared" si="1007"/>
        <v>480.1</v>
      </c>
      <c r="GJ365" s="576">
        <f t="shared" ref="GJ365:GK380" si="1008">IF(GF365&gt;0,(AZ365+CV365+FD365),"")</f>
        <v>9403</v>
      </c>
      <c r="GK365" s="577">
        <f t="shared" si="1008"/>
        <v>10211.200000000001</v>
      </c>
      <c r="GL365" s="576">
        <f t="shared" ref="GL365:GO380" si="1009">(V365+BR365+DZ365)</f>
        <v>85</v>
      </c>
      <c r="GM365" s="577">
        <f t="shared" si="1009"/>
        <v>78</v>
      </c>
      <c r="GN365" s="576">
        <f t="shared" si="1009"/>
        <v>85</v>
      </c>
      <c r="GO365" s="577">
        <f t="shared" si="1009"/>
        <v>78</v>
      </c>
      <c r="GP365" s="576">
        <f t="shared" ref="GP365:GQ380" si="1010">IF(GL365&gt;0,AN365+CJ365+ER365,)</f>
        <v>334.9</v>
      </c>
      <c r="GQ365" s="577">
        <f t="shared" si="1010"/>
        <v>288.5</v>
      </c>
      <c r="GR365" s="576">
        <f t="shared" ref="GR365:GS380" si="1011">IF(GN365&gt;0,BD365+CZ365+FH365,)</f>
        <v>6061.5</v>
      </c>
      <c r="GS365" s="577">
        <f t="shared" si="1011"/>
        <v>5234.8999999999996</v>
      </c>
      <c r="GT365" s="576">
        <f t="shared" ref="GT365:GW380" si="1012">+GL365+GD365</f>
        <v>215</v>
      </c>
      <c r="GU365" s="577">
        <f t="shared" si="1012"/>
        <v>221</v>
      </c>
      <c r="GV365" s="576">
        <f t="shared" si="1012"/>
        <v>215</v>
      </c>
      <c r="GW365" s="577">
        <f t="shared" si="1012"/>
        <v>221</v>
      </c>
      <c r="GX365" s="576">
        <f t="shared" ref="GX365:HA380" si="1013">IF(GT365&gt;0,(GH365+GP365),"")</f>
        <v>798</v>
      </c>
      <c r="GY365" s="577">
        <f t="shared" si="1013"/>
        <v>768.6</v>
      </c>
      <c r="GZ365" s="576">
        <f t="shared" si="1013"/>
        <v>15464.5</v>
      </c>
      <c r="HA365" s="577">
        <f t="shared" si="1013"/>
        <v>15446.1</v>
      </c>
      <c r="HB365" s="576">
        <f t="shared" ref="HB365:HE380" si="1014">(Z365+BV365+ED365)</f>
        <v>0</v>
      </c>
      <c r="HC365" s="577">
        <f t="shared" si="1014"/>
        <v>0</v>
      </c>
      <c r="HD365" s="576">
        <f t="shared" si="1014"/>
        <v>0</v>
      </c>
      <c r="HE365" s="577">
        <f t="shared" si="1014"/>
        <v>0</v>
      </c>
      <c r="HF365" s="576" t="str">
        <f t="shared" ref="HF365:HG380" si="1015">IF(HB365&gt;0,(AR365+CN365+EV365),"")</f>
        <v/>
      </c>
      <c r="HG365" s="577" t="str">
        <f t="shared" si="1015"/>
        <v/>
      </c>
      <c r="HH365" s="576" t="str">
        <f t="shared" ref="HH365:HI380" si="1016">IF(HD365&gt;0,(BH365+DD365+FL365),"")</f>
        <v/>
      </c>
      <c r="HI365" s="577" t="str">
        <f t="shared" si="1016"/>
        <v/>
      </c>
      <c r="HJ365" s="576">
        <f t="shared" ref="HJ365:HK380" si="1017">IF((DJ365+EH365+FR365)&gt;0,(DP365+EZ365+FX365),"")</f>
        <v>940.1</v>
      </c>
      <c r="HK365" s="577">
        <f t="shared" si="1017"/>
        <v>876.6</v>
      </c>
      <c r="HL365" s="576">
        <f t="shared" ref="HL365:HM380" si="1018">IF((DL365+EJ365+FT365)&gt;0,(DT365+FP365+GB365),"")</f>
        <v>17448.099999999999</v>
      </c>
      <c r="HM365" s="577">
        <f t="shared" si="1018"/>
        <v>17037.3</v>
      </c>
    </row>
    <row r="366" spans="1:221" ht="15">
      <c r="A366" s="594" t="s">
        <v>638</v>
      </c>
      <c r="B366" s="595" t="s">
        <v>733</v>
      </c>
      <c r="C366" s="119" t="s">
        <v>1144</v>
      </c>
      <c r="D366" s="608">
        <v>488730</v>
      </c>
      <c r="E366" s="118">
        <v>10</v>
      </c>
      <c r="F366" s="574">
        <v>141</v>
      </c>
      <c r="G366" s="600">
        <v>305</v>
      </c>
      <c r="H366" s="574">
        <v>0</v>
      </c>
      <c r="I366" s="600">
        <v>1</v>
      </c>
      <c r="J366" s="576">
        <f t="shared" si="951"/>
        <v>141</v>
      </c>
      <c r="K366" s="577">
        <f t="shared" si="951"/>
        <v>304</v>
      </c>
      <c r="L366" s="574"/>
      <c r="M366" s="575"/>
      <c r="N366" s="576">
        <f t="shared" si="952"/>
        <v>141</v>
      </c>
      <c r="O366" s="577">
        <f t="shared" si="952"/>
        <v>304</v>
      </c>
      <c r="P366" s="576">
        <f t="shared" si="952"/>
        <v>141</v>
      </c>
      <c r="Q366" s="577">
        <f t="shared" si="952"/>
        <v>304</v>
      </c>
      <c r="R366" s="574">
        <v>5</v>
      </c>
      <c r="S366" s="600">
        <v>15</v>
      </c>
      <c r="T366" s="576">
        <f t="shared" si="953"/>
        <v>5</v>
      </c>
      <c r="U366" s="577">
        <f t="shared" si="953"/>
        <v>15</v>
      </c>
      <c r="V366" s="574">
        <v>5</v>
      </c>
      <c r="W366" s="600">
        <v>16</v>
      </c>
      <c r="X366" s="576">
        <f t="shared" si="954"/>
        <v>5</v>
      </c>
      <c r="Y366" s="577">
        <f t="shared" si="954"/>
        <v>16</v>
      </c>
      <c r="Z366" s="574"/>
      <c r="AA366" s="575"/>
      <c r="AB366" s="576">
        <f t="shared" si="955"/>
        <v>0</v>
      </c>
      <c r="AC366" s="577">
        <f t="shared" si="955"/>
        <v>0</v>
      </c>
      <c r="AD366" s="576">
        <f t="shared" si="956"/>
        <v>10</v>
      </c>
      <c r="AE366" s="577">
        <f t="shared" si="956"/>
        <v>31</v>
      </c>
      <c r="AF366" s="576">
        <f t="shared" si="957"/>
        <v>10</v>
      </c>
      <c r="AG366" s="577">
        <f t="shared" si="957"/>
        <v>31</v>
      </c>
      <c r="AH366" s="574">
        <v>3.5</v>
      </c>
      <c r="AI366" s="575">
        <v>2.4</v>
      </c>
      <c r="AJ366" s="576">
        <f t="shared" si="958"/>
        <v>17.5</v>
      </c>
      <c r="AK366" s="577">
        <f t="shared" si="958"/>
        <v>36</v>
      </c>
      <c r="AL366" s="574">
        <v>2.8</v>
      </c>
      <c r="AM366" s="575">
        <v>3.6</v>
      </c>
      <c r="AN366" s="576">
        <f t="shared" si="959"/>
        <v>14</v>
      </c>
      <c r="AO366" s="577">
        <f t="shared" si="959"/>
        <v>57.6</v>
      </c>
      <c r="AP366" s="574"/>
      <c r="AQ366" s="575"/>
      <c r="AR366" s="576">
        <f t="shared" si="960"/>
        <v>0</v>
      </c>
      <c r="AS366" s="577">
        <f t="shared" si="960"/>
        <v>0</v>
      </c>
      <c r="AT366" s="576">
        <f t="shared" si="961"/>
        <v>3.15</v>
      </c>
      <c r="AU366" s="577">
        <f t="shared" si="961"/>
        <v>3.0193548387096771</v>
      </c>
      <c r="AV366" s="576">
        <f t="shared" si="962"/>
        <v>31.5</v>
      </c>
      <c r="AW366" s="577">
        <f t="shared" si="962"/>
        <v>93.6</v>
      </c>
      <c r="AX366" s="574">
        <v>32.799999999999997</v>
      </c>
      <c r="AY366" s="575">
        <v>33.4</v>
      </c>
      <c r="AZ366" s="576">
        <f t="shared" si="963"/>
        <v>164</v>
      </c>
      <c r="BA366" s="577">
        <f t="shared" si="963"/>
        <v>501</v>
      </c>
      <c r="BB366" s="574">
        <v>26.4</v>
      </c>
      <c r="BC366" s="575">
        <v>38.6</v>
      </c>
      <c r="BD366" s="576">
        <f t="shared" si="964"/>
        <v>132</v>
      </c>
      <c r="BE366" s="577">
        <f t="shared" si="964"/>
        <v>617.6</v>
      </c>
      <c r="BF366" s="574"/>
      <c r="BG366" s="575"/>
      <c r="BH366" s="576">
        <f t="shared" si="965"/>
        <v>0</v>
      </c>
      <c r="BI366" s="577">
        <f t="shared" si="965"/>
        <v>0</v>
      </c>
      <c r="BJ366" s="576">
        <f t="shared" si="966"/>
        <v>29.6</v>
      </c>
      <c r="BK366" s="577">
        <f t="shared" si="966"/>
        <v>36.08387096774193</v>
      </c>
      <c r="BL366" s="576">
        <f t="shared" si="967"/>
        <v>296</v>
      </c>
      <c r="BM366" s="577">
        <f t="shared" si="967"/>
        <v>1118.5999999999999</v>
      </c>
      <c r="BN366" s="574">
        <v>17</v>
      </c>
      <c r="BO366" s="600">
        <v>35</v>
      </c>
      <c r="BP366" s="576">
        <f t="shared" si="968"/>
        <v>17</v>
      </c>
      <c r="BQ366" s="577">
        <f t="shared" si="968"/>
        <v>35</v>
      </c>
      <c r="BR366" s="574">
        <v>30</v>
      </c>
      <c r="BS366" s="600">
        <v>96</v>
      </c>
      <c r="BT366" s="576">
        <f t="shared" si="969"/>
        <v>30</v>
      </c>
      <c r="BU366" s="577">
        <f t="shared" si="969"/>
        <v>96</v>
      </c>
      <c r="BV366" s="574"/>
      <c r="BW366" s="575"/>
      <c r="BX366" s="576">
        <f t="shared" si="970"/>
        <v>0</v>
      </c>
      <c r="BY366" s="577">
        <f t="shared" si="970"/>
        <v>0</v>
      </c>
      <c r="BZ366" s="576">
        <f t="shared" si="971"/>
        <v>47</v>
      </c>
      <c r="CA366" s="577">
        <f t="shared" si="971"/>
        <v>131</v>
      </c>
      <c r="CB366" s="576">
        <f t="shared" si="972"/>
        <v>47</v>
      </c>
      <c r="CC366" s="577">
        <f t="shared" si="972"/>
        <v>131</v>
      </c>
      <c r="CD366" s="574">
        <v>3.2</v>
      </c>
      <c r="CE366" s="575">
        <v>3.1</v>
      </c>
      <c r="CF366" s="576">
        <f t="shared" si="973"/>
        <v>54.400000000000006</v>
      </c>
      <c r="CG366" s="577">
        <f t="shared" si="973"/>
        <v>108.5</v>
      </c>
      <c r="CH366" s="574">
        <v>3.8</v>
      </c>
      <c r="CI366" s="575">
        <v>3.2</v>
      </c>
      <c r="CJ366" s="576">
        <f t="shared" si="974"/>
        <v>114</v>
      </c>
      <c r="CK366" s="577">
        <f t="shared" si="974"/>
        <v>307.20000000000005</v>
      </c>
      <c r="CL366" s="574"/>
      <c r="CM366" s="575"/>
      <c r="CN366" s="576">
        <f t="shared" si="975"/>
        <v>0</v>
      </c>
      <c r="CO366" s="577">
        <f t="shared" si="975"/>
        <v>0</v>
      </c>
      <c r="CP366" s="576">
        <f t="shared" si="976"/>
        <v>3.5829787234042554</v>
      </c>
      <c r="CQ366" s="577">
        <f t="shared" si="976"/>
        <v>3.1732824427480919</v>
      </c>
      <c r="CR366" s="576">
        <f t="shared" si="977"/>
        <v>168.4</v>
      </c>
      <c r="CS366" s="577">
        <f t="shared" si="977"/>
        <v>415.70000000000005</v>
      </c>
      <c r="CT366" s="574">
        <v>46.9</v>
      </c>
      <c r="CU366" s="575">
        <v>48.5</v>
      </c>
      <c r="CV366" s="576">
        <f t="shared" si="978"/>
        <v>797.3</v>
      </c>
      <c r="CW366" s="577">
        <f t="shared" si="978"/>
        <v>1697.5</v>
      </c>
      <c r="CX366" s="574">
        <v>38.700000000000003</v>
      </c>
      <c r="CY366" s="575">
        <v>41.1</v>
      </c>
      <c r="CZ366" s="576">
        <f t="shared" si="979"/>
        <v>1161</v>
      </c>
      <c r="DA366" s="577">
        <f t="shared" si="979"/>
        <v>3945.6000000000004</v>
      </c>
      <c r="DB366" s="574"/>
      <c r="DC366" s="575"/>
      <c r="DD366" s="576">
        <f t="shared" si="980"/>
        <v>0</v>
      </c>
      <c r="DE366" s="577">
        <f t="shared" si="980"/>
        <v>0</v>
      </c>
      <c r="DF366" s="576">
        <f t="shared" si="981"/>
        <v>41.665957446808513</v>
      </c>
      <c r="DG366" s="577">
        <f t="shared" si="981"/>
        <v>43.077099236641224</v>
      </c>
      <c r="DH366" s="576">
        <f t="shared" si="982"/>
        <v>1958.3000000000002</v>
      </c>
      <c r="DI366" s="577">
        <f t="shared" si="982"/>
        <v>5643.1</v>
      </c>
      <c r="DJ366" s="576">
        <f t="shared" si="983"/>
        <v>57</v>
      </c>
      <c r="DK366" s="577">
        <f t="shared" si="983"/>
        <v>162</v>
      </c>
      <c r="DL366" s="576">
        <f t="shared" si="983"/>
        <v>57</v>
      </c>
      <c r="DM366" s="577">
        <f t="shared" si="983"/>
        <v>162</v>
      </c>
      <c r="DN366" s="576">
        <f t="shared" si="984"/>
        <v>3.5070175438596491</v>
      </c>
      <c r="DO366" s="577">
        <f t="shared" si="984"/>
        <v>3.1438271604938275</v>
      </c>
      <c r="DP366" s="576">
        <f t="shared" si="985"/>
        <v>199.9</v>
      </c>
      <c r="DQ366" s="577">
        <f t="shared" si="985"/>
        <v>509.30000000000007</v>
      </c>
      <c r="DR366" s="576">
        <f t="shared" si="986"/>
        <v>39.549122807017547</v>
      </c>
      <c r="DS366" s="577">
        <f t="shared" si="986"/>
        <v>41.738888888888894</v>
      </c>
      <c r="DT366" s="576">
        <f t="shared" si="987"/>
        <v>2254.3000000000002</v>
      </c>
      <c r="DU366" s="577">
        <f t="shared" si="987"/>
        <v>6761.7000000000007</v>
      </c>
      <c r="DV366" s="574">
        <v>7</v>
      </c>
      <c r="DW366" s="597">
        <v>14</v>
      </c>
      <c r="DX366" s="576">
        <f t="shared" si="988"/>
        <v>7</v>
      </c>
      <c r="DY366" s="577">
        <f t="shared" si="988"/>
        <v>14</v>
      </c>
      <c r="DZ366" s="574">
        <v>59</v>
      </c>
      <c r="EA366" s="597">
        <v>102</v>
      </c>
      <c r="EB366" s="576">
        <f t="shared" si="989"/>
        <v>59</v>
      </c>
      <c r="EC366" s="577">
        <f t="shared" si="989"/>
        <v>102</v>
      </c>
      <c r="ED366" s="574"/>
      <c r="EE366" s="575"/>
      <c r="EF366" s="576">
        <f t="shared" si="990"/>
        <v>0</v>
      </c>
      <c r="EG366" s="577">
        <f t="shared" si="990"/>
        <v>0</v>
      </c>
      <c r="EH366" s="576">
        <f t="shared" si="991"/>
        <v>66</v>
      </c>
      <c r="EI366" s="577">
        <f t="shared" si="991"/>
        <v>116</v>
      </c>
      <c r="EJ366" s="576">
        <f t="shared" si="992"/>
        <v>66</v>
      </c>
      <c r="EK366" s="577">
        <f t="shared" si="992"/>
        <v>116</v>
      </c>
      <c r="EL366" s="574">
        <v>3.1</v>
      </c>
      <c r="EM366" s="575">
        <v>2.4</v>
      </c>
      <c r="EN366" s="576">
        <f t="shared" si="993"/>
        <v>21.7</v>
      </c>
      <c r="EO366" s="577">
        <f t="shared" si="993"/>
        <v>33.6</v>
      </c>
      <c r="EP366" s="574">
        <v>2.8</v>
      </c>
      <c r="EQ366" s="575">
        <v>3.1</v>
      </c>
      <c r="ER366" s="576">
        <f t="shared" si="994"/>
        <v>165.2</v>
      </c>
      <c r="ES366" s="577">
        <f t="shared" si="994"/>
        <v>316.2</v>
      </c>
      <c r="ET366" s="574"/>
      <c r="EU366" s="575"/>
      <c r="EV366" s="576">
        <f t="shared" si="995"/>
        <v>0</v>
      </c>
      <c r="EW366" s="577">
        <f t="shared" si="995"/>
        <v>0</v>
      </c>
      <c r="EX366" s="576">
        <f t="shared" si="996"/>
        <v>2.8318181818181816</v>
      </c>
      <c r="EY366" s="577">
        <f t="shared" si="996"/>
        <v>3.0155172413793103</v>
      </c>
      <c r="EZ366" s="576">
        <f t="shared" si="997"/>
        <v>186.89999999999998</v>
      </c>
      <c r="FA366" s="577">
        <f t="shared" si="997"/>
        <v>349.8</v>
      </c>
      <c r="FB366" s="574">
        <v>39.700000000000003</v>
      </c>
      <c r="FC366" s="575">
        <v>34.299999999999997</v>
      </c>
      <c r="FD366" s="576">
        <f t="shared" si="998"/>
        <v>277.90000000000003</v>
      </c>
      <c r="FE366" s="577">
        <f t="shared" si="998"/>
        <v>480.19999999999993</v>
      </c>
      <c r="FF366" s="574">
        <v>26.3</v>
      </c>
      <c r="FG366" s="575">
        <v>33.799999999999997</v>
      </c>
      <c r="FH366" s="576">
        <f t="shared" si="999"/>
        <v>1551.7</v>
      </c>
      <c r="FI366" s="577">
        <f t="shared" si="999"/>
        <v>3447.6</v>
      </c>
      <c r="FJ366" s="574"/>
      <c r="FK366" s="575"/>
      <c r="FL366" s="576">
        <f t="shared" si="1000"/>
        <v>0</v>
      </c>
      <c r="FM366" s="577">
        <f t="shared" si="1000"/>
        <v>0</v>
      </c>
      <c r="FN366" s="576">
        <f t="shared" si="1001"/>
        <v>27.721212121212123</v>
      </c>
      <c r="FO366" s="577">
        <f t="shared" si="1001"/>
        <v>33.860344827586204</v>
      </c>
      <c r="FP366" s="576">
        <f t="shared" si="1002"/>
        <v>1829.6000000000001</v>
      </c>
      <c r="FQ366" s="577">
        <f t="shared" si="1002"/>
        <v>3927.7999999999997</v>
      </c>
      <c r="FR366" s="574">
        <v>18</v>
      </c>
      <c r="FS366" s="575">
        <v>26</v>
      </c>
      <c r="FT366" s="576">
        <f t="shared" si="1003"/>
        <v>18</v>
      </c>
      <c r="FU366" s="577">
        <f t="shared" si="1003"/>
        <v>26</v>
      </c>
      <c r="FV366" s="574">
        <v>2.4</v>
      </c>
      <c r="FW366" s="575">
        <v>3.2</v>
      </c>
      <c r="FX366" s="576">
        <f t="shared" si="1004"/>
        <v>43.199999999999996</v>
      </c>
      <c r="FY366" s="577">
        <f t="shared" si="1004"/>
        <v>83.2</v>
      </c>
      <c r="FZ366" s="574">
        <v>23.7</v>
      </c>
      <c r="GA366" s="575">
        <v>28.1</v>
      </c>
      <c r="GB366" s="576">
        <f t="shared" si="1005"/>
        <v>426.59999999999997</v>
      </c>
      <c r="GC366" s="577">
        <f t="shared" si="1005"/>
        <v>730.6</v>
      </c>
      <c r="GD366" s="576">
        <f t="shared" si="1006"/>
        <v>29</v>
      </c>
      <c r="GE366" s="577">
        <f t="shared" si="1006"/>
        <v>64</v>
      </c>
      <c r="GF366" s="576">
        <f t="shared" si="1006"/>
        <v>29</v>
      </c>
      <c r="GG366" s="577">
        <f t="shared" si="1006"/>
        <v>64</v>
      </c>
      <c r="GH366" s="576">
        <f t="shared" si="1007"/>
        <v>93.600000000000009</v>
      </c>
      <c r="GI366" s="577">
        <f t="shared" si="1007"/>
        <v>178.1</v>
      </c>
      <c r="GJ366" s="576">
        <f t="shared" si="1008"/>
        <v>1239.2</v>
      </c>
      <c r="GK366" s="577">
        <f t="shared" si="1008"/>
        <v>2678.7</v>
      </c>
      <c r="GL366" s="576">
        <f t="shared" si="1009"/>
        <v>94</v>
      </c>
      <c r="GM366" s="577">
        <f t="shared" si="1009"/>
        <v>214</v>
      </c>
      <c r="GN366" s="576">
        <f t="shared" si="1009"/>
        <v>94</v>
      </c>
      <c r="GO366" s="577">
        <f t="shared" si="1009"/>
        <v>214</v>
      </c>
      <c r="GP366" s="576">
        <f t="shared" si="1010"/>
        <v>293.2</v>
      </c>
      <c r="GQ366" s="577">
        <f t="shared" si="1010"/>
        <v>681</v>
      </c>
      <c r="GR366" s="576">
        <f t="shared" si="1011"/>
        <v>2844.7</v>
      </c>
      <c r="GS366" s="577">
        <f t="shared" si="1011"/>
        <v>8010.8000000000011</v>
      </c>
      <c r="GT366" s="576">
        <f t="shared" si="1012"/>
        <v>123</v>
      </c>
      <c r="GU366" s="577">
        <f t="shared" si="1012"/>
        <v>278</v>
      </c>
      <c r="GV366" s="576">
        <f t="shared" si="1012"/>
        <v>123</v>
      </c>
      <c r="GW366" s="577">
        <f t="shared" si="1012"/>
        <v>278</v>
      </c>
      <c r="GX366" s="576">
        <f t="shared" si="1013"/>
        <v>386.8</v>
      </c>
      <c r="GY366" s="577">
        <f t="shared" si="1013"/>
        <v>859.1</v>
      </c>
      <c r="GZ366" s="576">
        <f t="shared" si="1013"/>
        <v>4083.8999999999996</v>
      </c>
      <c r="HA366" s="577">
        <f t="shared" si="1013"/>
        <v>10689.5</v>
      </c>
      <c r="HB366" s="576">
        <f t="shared" si="1014"/>
        <v>0</v>
      </c>
      <c r="HC366" s="577">
        <f t="shared" si="1014"/>
        <v>0</v>
      </c>
      <c r="HD366" s="576">
        <f t="shared" si="1014"/>
        <v>0</v>
      </c>
      <c r="HE366" s="577">
        <f t="shared" si="1014"/>
        <v>0</v>
      </c>
      <c r="HF366" s="576" t="str">
        <f t="shared" si="1015"/>
        <v/>
      </c>
      <c r="HG366" s="577" t="str">
        <f t="shared" si="1015"/>
        <v/>
      </c>
      <c r="HH366" s="576" t="str">
        <f t="shared" si="1016"/>
        <v/>
      </c>
      <c r="HI366" s="577" t="str">
        <f t="shared" si="1016"/>
        <v/>
      </c>
      <c r="HJ366" s="576">
        <f t="shared" si="1017"/>
        <v>429.99999999999994</v>
      </c>
      <c r="HK366" s="577">
        <f t="shared" si="1017"/>
        <v>942.30000000000018</v>
      </c>
      <c r="HL366" s="576">
        <f t="shared" si="1018"/>
        <v>4510.5000000000009</v>
      </c>
      <c r="HM366" s="577">
        <f t="shared" si="1018"/>
        <v>11420.1</v>
      </c>
    </row>
    <row r="367" spans="1:221">
      <c r="A367" s="594" t="s">
        <v>638</v>
      </c>
      <c r="B367" s="595" t="s">
        <v>734</v>
      </c>
      <c r="C367" s="596"/>
      <c r="D367" s="10">
        <v>227386</v>
      </c>
      <c r="E367" s="10">
        <v>10</v>
      </c>
      <c r="F367" s="574">
        <v>397</v>
      </c>
      <c r="G367" s="575">
        <v>363</v>
      </c>
      <c r="H367" s="574">
        <v>11</v>
      </c>
      <c r="I367" s="575">
        <v>7</v>
      </c>
      <c r="J367" s="576">
        <f t="shared" si="951"/>
        <v>386</v>
      </c>
      <c r="K367" s="577">
        <f t="shared" si="951"/>
        <v>356</v>
      </c>
      <c r="L367" s="574"/>
      <c r="M367" s="575"/>
      <c r="N367" s="576">
        <f t="shared" si="952"/>
        <v>386</v>
      </c>
      <c r="O367" s="577">
        <f t="shared" si="952"/>
        <v>356</v>
      </c>
      <c r="P367" s="576">
        <f t="shared" si="952"/>
        <v>386</v>
      </c>
      <c r="Q367" s="577">
        <f t="shared" si="952"/>
        <v>356</v>
      </c>
      <c r="R367" s="574">
        <v>49</v>
      </c>
      <c r="S367" s="575">
        <v>50</v>
      </c>
      <c r="T367" s="576">
        <f t="shared" si="953"/>
        <v>49</v>
      </c>
      <c r="U367" s="577">
        <f t="shared" si="953"/>
        <v>50</v>
      </c>
      <c r="V367" s="574">
        <v>10</v>
      </c>
      <c r="W367" s="575">
        <v>11</v>
      </c>
      <c r="X367" s="576">
        <f t="shared" si="954"/>
        <v>10</v>
      </c>
      <c r="Y367" s="577">
        <f t="shared" si="954"/>
        <v>11</v>
      </c>
      <c r="Z367" s="574"/>
      <c r="AA367" s="575"/>
      <c r="AB367" s="576">
        <f t="shared" si="955"/>
        <v>0</v>
      </c>
      <c r="AC367" s="577">
        <f t="shared" si="955"/>
        <v>0</v>
      </c>
      <c r="AD367" s="576">
        <f t="shared" si="956"/>
        <v>59</v>
      </c>
      <c r="AE367" s="577">
        <f t="shared" si="956"/>
        <v>61</v>
      </c>
      <c r="AF367" s="576">
        <f t="shared" si="957"/>
        <v>59</v>
      </c>
      <c r="AG367" s="577">
        <f t="shared" si="957"/>
        <v>61</v>
      </c>
      <c r="AH367" s="574">
        <v>3.3</v>
      </c>
      <c r="AI367" s="575">
        <v>3.2</v>
      </c>
      <c r="AJ367" s="576">
        <f t="shared" si="958"/>
        <v>161.69999999999999</v>
      </c>
      <c r="AK367" s="577">
        <f t="shared" si="958"/>
        <v>160</v>
      </c>
      <c r="AL367" s="574">
        <v>2.1</v>
      </c>
      <c r="AM367" s="575">
        <v>2.1</v>
      </c>
      <c r="AN367" s="576">
        <f t="shared" si="959"/>
        <v>21</v>
      </c>
      <c r="AO367" s="577">
        <f t="shared" si="959"/>
        <v>23.1</v>
      </c>
      <c r="AP367" s="574"/>
      <c r="AQ367" s="575"/>
      <c r="AR367" s="576">
        <f t="shared" si="960"/>
        <v>0</v>
      </c>
      <c r="AS367" s="577">
        <f t="shared" si="960"/>
        <v>0</v>
      </c>
      <c r="AT367" s="576">
        <f t="shared" si="961"/>
        <v>3.0966101694915253</v>
      </c>
      <c r="AU367" s="577">
        <f t="shared" si="961"/>
        <v>3.0016393442622951</v>
      </c>
      <c r="AV367" s="576">
        <f t="shared" si="962"/>
        <v>182.7</v>
      </c>
      <c r="AW367" s="577">
        <f t="shared" si="962"/>
        <v>183.1</v>
      </c>
      <c r="AX367" s="574">
        <v>69.900000000000006</v>
      </c>
      <c r="AY367" s="575">
        <v>69.2</v>
      </c>
      <c r="AZ367" s="576">
        <f t="shared" si="963"/>
        <v>3425.1000000000004</v>
      </c>
      <c r="BA367" s="577">
        <f t="shared" si="963"/>
        <v>3460</v>
      </c>
      <c r="BB367" s="574">
        <v>48.1</v>
      </c>
      <c r="BC367" s="575">
        <v>39.200000000000003</v>
      </c>
      <c r="BD367" s="576">
        <f t="shared" si="964"/>
        <v>481</v>
      </c>
      <c r="BE367" s="577">
        <f t="shared" si="964"/>
        <v>431.20000000000005</v>
      </c>
      <c r="BF367" s="574"/>
      <c r="BG367" s="575"/>
      <c r="BH367" s="576">
        <f t="shared" si="965"/>
        <v>0</v>
      </c>
      <c r="BI367" s="577">
        <f t="shared" si="965"/>
        <v>0</v>
      </c>
      <c r="BJ367" s="576">
        <f t="shared" si="966"/>
        <v>66.205084745762719</v>
      </c>
      <c r="BK367" s="577">
        <f t="shared" si="966"/>
        <v>63.790163934426225</v>
      </c>
      <c r="BL367" s="576">
        <f t="shared" si="967"/>
        <v>3906.1000000000004</v>
      </c>
      <c r="BM367" s="577">
        <f t="shared" si="967"/>
        <v>3891.2</v>
      </c>
      <c r="BN367" s="574">
        <v>90</v>
      </c>
      <c r="BO367" s="575">
        <v>84</v>
      </c>
      <c r="BP367" s="576">
        <f t="shared" si="968"/>
        <v>90</v>
      </c>
      <c r="BQ367" s="577">
        <f t="shared" si="968"/>
        <v>84</v>
      </c>
      <c r="BR367" s="574">
        <v>25</v>
      </c>
      <c r="BS367" s="575">
        <v>18</v>
      </c>
      <c r="BT367" s="576">
        <f t="shared" si="969"/>
        <v>25</v>
      </c>
      <c r="BU367" s="577">
        <f t="shared" si="969"/>
        <v>18</v>
      </c>
      <c r="BV367" s="574"/>
      <c r="BW367" s="575"/>
      <c r="BX367" s="576">
        <f t="shared" si="970"/>
        <v>0</v>
      </c>
      <c r="BY367" s="577">
        <f t="shared" si="970"/>
        <v>0</v>
      </c>
      <c r="BZ367" s="576">
        <f t="shared" si="971"/>
        <v>115</v>
      </c>
      <c r="CA367" s="577">
        <f t="shared" si="971"/>
        <v>102</v>
      </c>
      <c r="CB367" s="576">
        <f t="shared" si="972"/>
        <v>115</v>
      </c>
      <c r="CC367" s="577">
        <f t="shared" si="972"/>
        <v>102</v>
      </c>
      <c r="CD367" s="574">
        <v>3.8</v>
      </c>
      <c r="CE367" s="575">
        <v>3.4</v>
      </c>
      <c r="CF367" s="576">
        <f t="shared" si="973"/>
        <v>342</v>
      </c>
      <c r="CG367" s="577">
        <f t="shared" si="973"/>
        <v>285.59999999999997</v>
      </c>
      <c r="CH367" s="574">
        <v>4.5</v>
      </c>
      <c r="CI367" s="575">
        <v>4.8</v>
      </c>
      <c r="CJ367" s="576">
        <f t="shared" si="974"/>
        <v>112.5</v>
      </c>
      <c r="CK367" s="577">
        <f t="shared" si="974"/>
        <v>86.399999999999991</v>
      </c>
      <c r="CL367" s="574"/>
      <c r="CM367" s="575"/>
      <c r="CN367" s="576">
        <f t="shared" si="975"/>
        <v>0</v>
      </c>
      <c r="CO367" s="577">
        <f t="shared" si="975"/>
        <v>0</v>
      </c>
      <c r="CP367" s="576">
        <f t="shared" si="976"/>
        <v>3.9521739130434783</v>
      </c>
      <c r="CQ367" s="577">
        <f t="shared" si="976"/>
        <v>3.6470588235294112</v>
      </c>
      <c r="CR367" s="576">
        <f t="shared" si="977"/>
        <v>454.5</v>
      </c>
      <c r="CS367" s="577">
        <f t="shared" si="977"/>
        <v>371.99999999999994</v>
      </c>
      <c r="CT367" s="574">
        <v>86.7</v>
      </c>
      <c r="CU367" s="575">
        <v>84</v>
      </c>
      <c r="CV367" s="576">
        <f t="shared" si="978"/>
        <v>7803</v>
      </c>
      <c r="CW367" s="577">
        <f t="shared" si="978"/>
        <v>7056</v>
      </c>
      <c r="CX367" s="574">
        <v>84.8</v>
      </c>
      <c r="CY367" s="575">
        <v>88.9</v>
      </c>
      <c r="CZ367" s="576">
        <f t="shared" si="979"/>
        <v>2120</v>
      </c>
      <c r="DA367" s="577">
        <f t="shared" si="979"/>
        <v>1600.2</v>
      </c>
      <c r="DB367" s="574"/>
      <c r="DC367" s="575"/>
      <c r="DD367" s="576">
        <f t="shared" si="980"/>
        <v>0</v>
      </c>
      <c r="DE367" s="577">
        <f t="shared" si="980"/>
        <v>0</v>
      </c>
      <c r="DF367" s="576">
        <f t="shared" si="981"/>
        <v>86.286956521739128</v>
      </c>
      <c r="DG367" s="577">
        <f t="shared" si="981"/>
        <v>84.864705882352951</v>
      </c>
      <c r="DH367" s="576">
        <f t="shared" si="982"/>
        <v>9923</v>
      </c>
      <c r="DI367" s="577">
        <f t="shared" si="982"/>
        <v>8656.2000000000007</v>
      </c>
      <c r="DJ367" s="576">
        <f t="shared" si="983"/>
        <v>174</v>
      </c>
      <c r="DK367" s="577">
        <f t="shared" si="983"/>
        <v>163</v>
      </c>
      <c r="DL367" s="576">
        <f t="shared" si="983"/>
        <v>174</v>
      </c>
      <c r="DM367" s="577">
        <f t="shared" si="983"/>
        <v>163</v>
      </c>
      <c r="DN367" s="576">
        <f t="shared" si="984"/>
        <v>3.6620689655172418</v>
      </c>
      <c r="DO367" s="577">
        <f t="shared" si="984"/>
        <v>3.4055214723926377</v>
      </c>
      <c r="DP367" s="576">
        <f t="shared" si="985"/>
        <v>637.20000000000005</v>
      </c>
      <c r="DQ367" s="577">
        <f t="shared" si="985"/>
        <v>555.09999999999991</v>
      </c>
      <c r="DR367" s="576">
        <f t="shared" si="986"/>
        <v>79.477586206896561</v>
      </c>
      <c r="DS367" s="577">
        <f t="shared" si="986"/>
        <v>76.977914110429452</v>
      </c>
      <c r="DT367" s="576">
        <f t="shared" si="987"/>
        <v>13829.100000000002</v>
      </c>
      <c r="DU367" s="577">
        <f t="shared" si="987"/>
        <v>12547.400000000001</v>
      </c>
      <c r="DV367" s="574">
        <v>79</v>
      </c>
      <c r="DW367" s="575">
        <v>87</v>
      </c>
      <c r="DX367" s="576">
        <f t="shared" si="988"/>
        <v>79</v>
      </c>
      <c r="DY367" s="577">
        <f t="shared" si="988"/>
        <v>87</v>
      </c>
      <c r="DZ367" s="574">
        <v>73</v>
      </c>
      <c r="EA367" s="575">
        <v>65</v>
      </c>
      <c r="EB367" s="576">
        <f t="shared" si="989"/>
        <v>73</v>
      </c>
      <c r="EC367" s="577">
        <f t="shared" si="989"/>
        <v>65</v>
      </c>
      <c r="ED367" s="574"/>
      <c r="EE367" s="575"/>
      <c r="EF367" s="576">
        <f t="shared" si="990"/>
        <v>0</v>
      </c>
      <c r="EG367" s="577">
        <f t="shared" si="990"/>
        <v>0</v>
      </c>
      <c r="EH367" s="576">
        <f t="shared" si="991"/>
        <v>152</v>
      </c>
      <c r="EI367" s="577">
        <f t="shared" si="991"/>
        <v>152</v>
      </c>
      <c r="EJ367" s="576">
        <f t="shared" si="992"/>
        <v>152</v>
      </c>
      <c r="EK367" s="577">
        <f t="shared" si="992"/>
        <v>152</v>
      </c>
      <c r="EL367" s="574">
        <v>3.1</v>
      </c>
      <c r="EM367" s="575">
        <v>3.2</v>
      </c>
      <c r="EN367" s="576">
        <f t="shared" si="993"/>
        <v>244.9</v>
      </c>
      <c r="EO367" s="577">
        <f t="shared" si="993"/>
        <v>278.40000000000003</v>
      </c>
      <c r="EP367" s="574">
        <v>3.5</v>
      </c>
      <c r="EQ367" s="575">
        <v>3.1</v>
      </c>
      <c r="ER367" s="576">
        <f t="shared" si="994"/>
        <v>255.5</v>
      </c>
      <c r="ES367" s="577">
        <f t="shared" si="994"/>
        <v>201.5</v>
      </c>
      <c r="ET367" s="574"/>
      <c r="EU367" s="575"/>
      <c r="EV367" s="576">
        <f t="shared" si="995"/>
        <v>0</v>
      </c>
      <c r="EW367" s="577">
        <f t="shared" si="995"/>
        <v>0</v>
      </c>
      <c r="EX367" s="576">
        <f t="shared" si="996"/>
        <v>3.2921052631578944</v>
      </c>
      <c r="EY367" s="577">
        <f t="shared" si="996"/>
        <v>3.1572368421052635</v>
      </c>
      <c r="EZ367" s="576">
        <f t="shared" si="997"/>
        <v>500.4</v>
      </c>
      <c r="FA367" s="577">
        <f t="shared" si="997"/>
        <v>479.90000000000003</v>
      </c>
      <c r="FB367" s="574">
        <v>66.900000000000006</v>
      </c>
      <c r="FC367" s="575">
        <v>66.7</v>
      </c>
      <c r="FD367" s="576">
        <f t="shared" si="998"/>
        <v>5285.1</v>
      </c>
      <c r="FE367" s="577">
        <f t="shared" si="998"/>
        <v>5802.9000000000005</v>
      </c>
      <c r="FF367" s="574">
        <v>54.6</v>
      </c>
      <c r="FG367" s="575">
        <v>53.2</v>
      </c>
      <c r="FH367" s="576">
        <f t="shared" si="999"/>
        <v>3985.8</v>
      </c>
      <c r="FI367" s="577">
        <f t="shared" si="999"/>
        <v>3458</v>
      </c>
      <c r="FJ367" s="574"/>
      <c r="FK367" s="575"/>
      <c r="FL367" s="576">
        <f t="shared" si="1000"/>
        <v>0</v>
      </c>
      <c r="FM367" s="577">
        <f t="shared" si="1000"/>
        <v>0</v>
      </c>
      <c r="FN367" s="576">
        <f t="shared" si="1001"/>
        <v>60.99276315789475</v>
      </c>
      <c r="FO367" s="577">
        <f t="shared" si="1001"/>
        <v>60.926973684210537</v>
      </c>
      <c r="FP367" s="576">
        <f t="shared" si="1002"/>
        <v>9270.9000000000015</v>
      </c>
      <c r="FQ367" s="577">
        <f t="shared" si="1002"/>
        <v>9260.9000000000015</v>
      </c>
      <c r="FR367" s="574">
        <v>60</v>
      </c>
      <c r="FS367" s="575">
        <v>41</v>
      </c>
      <c r="FT367" s="576">
        <f t="shared" si="1003"/>
        <v>60</v>
      </c>
      <c r="FU367" s="577">
        <f t="shared" si="1003"/>
        <v>41</v>
      </c>
      <c r="FV367" s="574">
        <v>4</v>
      </c>
      <c r="FW367" s="575">
        <v>4</v>
      </c>
      <c r="FX367" s="576">
        <f t="shared" si="1004"/>
        <v>240</v>
      </c>
      <c r="FY367" s="577">
        <f t="shared" si="1004"/>
        <v>164</v>
      </c>
      <c r="FZ367" s="574">
        <v>48.3</v>
      </c>
      <c r="GA367" s="575">
        <v>41.4</v>
      </c>
      <c r="GB367" s="576">
        <f t="shared" si="1005"/>
        <v>2898</v>
      </c>
      <c r="GC367" s="577">
        <f t="shared" si="1005"/>
        <v>1697.3999999999999</v>
      </c>
      <c r="GD367" s="576">
        <f t="shared" si="1006"/>
        <v>218</v>
      </c>
      <c r="GE367" s="577">
        <f t="shared" si="1006"/>
        <v>221</v>
      </c>
      <c r="GF367" s="576">
        <f t="shared" si="1006"/>
        <v>218</v>
      </c>
      <c r="GG367" s="577">
        <f t="shared" si="1006"/>
        <v>221</v>
      </c>
      <c r="GH367" s="576">
        <f t="shared" si="1007"/>
        <v>748.6</v>
      </c>
      <c r="GI367" s="577">
        <f t="shared" si="1007"/>
        <v>724</v>
      </c>
      <c r="GJ367" s="576">
        <f t="shared" si="1008"/>
        <v>16513.2</v>
      </c>
      <c r="GK367" s="577">
        <f t="shared" si="1008"/>
        <v>16318.900000000001</v>
      </c>
      <c r="GL367" s="576">
        <f t="shared" si="1009"/>
        <v>108</v>
      </c>
      <c r="GM367" s="577">
        <f t="shared" si="1009"/>
        <v>94</v>
      </c>
      <c r="GN367" s="576">
        <f t="shared" si="1009"/>
        <v>108</v>
      </c>
      <c r="GO367" s="577">
        <f t="shared" si="1009"/>
        <v>94</v>
      </c>
      <c r="GP367" s="576">
        <f t="shared" si="1010"/>
        <v>389</v>
      </c>
      <c r="GQ367" s="577">
        <f t="shared" si="1010"/>
        <v>311</v>
      </c>
      <c r="GR367" s="576">
        <f t="shared" si="1011"/>
        <v>6586.8</v>
      </c>
      <c r="GS367" s="577">
        <f t="shared" si="1011"/>
        <v>5489.4</v>
      </c>
      <c r="GT367" s="576">
        <f t="shared" si="1012"/>
        <v>326</v>
      </c>
      <c r="GU367" s="577">
        <f t="shared" si="1012"/>
        <v>315</v>
      </c>
      <c r="GV367" s="576">
        <f t="shared" si="1012"/>
        <v>326</v>
      </c>
      <c r="GW367" s="577">
        <f t="shared" si="1012"/>
        <v>315</v>
      </c>
      <c r="GX367" s="576">
        <f t="shared" si="1013"/>
        <v>1137.5999999999999</v>
      </c>
      <c r="GY367" s="577">
        <f t="shared" si="1013"/>
        <v>1035</v>
      </c>
      <c r="GZ367" s="576">
        <f t="shared" si="1013"/>
        <v>23100</v>
      </c>
      <c r="HA367" s="577">
        <f t="shared" si="1013"/>
        <v>21808.300000000003</v>
      </c>
      <c r="HB367" s="576">
        <f t="shared" si="1014"/>
        <v>0</v>
      </c>
      <c r="HC367" s="577">
        <f t="shared" si="1014"/>
        <v>0</v>
      </c>
      <c r="HD367" s="576">
        <f t="shared" si="1014"/>
        <v>0</v>
      </c>
      <c r="HE367" s="577">
        <f t="shared" si="1014"/>
        <v>0</v>
      </c>
      <c r="HF367" s="576" t="str">
        <f t="shared" si="1015"/>
        <v/>
      </c>
      <c r="HG367" s="577" t="str">
        <f t="shared" si="1015"/>
        <v/>
      </c>
      <c r="HH367" s="576" t="str">
        <f t="shared" si="1016"/>
        <v/>
      </c>
      <c r="HI367" s="577" t="str">
        <f t="shared" si="1016"/>
        <v/>
      </c>
      <c r="HJ367" s="576">
        <f t="shared" si="1017"/>
        <v>1377.6</v>
      </c>
      <c r="HK367" s="577">
        <f t="shared" si="1017"/>
        <v>1199</v>
      </c>
      <c r="HL367" s="576">
        <f t="shared" si="1018"/>
        <v>25998.000000000004</v>
      </c>
      <c r="HM367" s="577">
        <f t="shared" si="1018"/>
        <v>23505.700000000004</v>
      </c>
    </row>
    <row r="368" spans="1:221">
      <c r="A368" s="594" t="s">
        <v>638</v>
      </c>
      <c r="B368" s="595" t="s">
        <v>735</v>
      </c>
      <c r="C368" s="596"/>
      <c r="D368" s="10">
        <v>227687</v>
      </c>
      <c r="E368" s="10">
        <v>10</v>
      </c>
      <c r="F368" s="574">
        <v>181</v>
      </c>
      <c r="G368" s="575">
        <v>250</v>
      </c>
      <c r="H368" s="574">
        <v>9</v>
      </c>
      <c r="I368" s="575">
        <v>9</v>
      </c>
      <c r="J368" s="576">
        <f t="shared" si="951"/>
        <v>172</v>
      </c>
      <c r="K368" s="577">
        <f t="shared" si="951"/>
        <v>241</v>
      </c>
      <c r="L368" s="574"/>
      <c r="M368" s="575"/>
      <c r="N368" s="576">
        <f t="shared" si="952"/>
        <v>172</v>
      </c>
      <c r="O368" s="577">
        <f t="shared" si="952"/>
        <v>241</v>
      </c>
      <c r="P368" s="576">
        <f t="shared" si="952"/>
        <v>172</v>
      </c>
      <c r="Q368" s="577">
        <f t="shared" si="952"/>
        <v>241</v>
      </c>
      <c r="R368" s="574">
        <v>13</v>
      </c>
      <c r="S368" s="575">
        <v>11</v>
      </c>
      <c r="T368" s="576">
        <f t="shared" si="953"/>
        <v>13</v>
      </c>
      <c r="U368" s="577">
        <f t="shared" si="953"/>
        <v>11</v>
      </c>
      <c r="V368" s="574">
        <v>8</v>
      </c>
      <c r="W368" s="575">
        <v>10</v>
      </c>
      <c r="X368" s="576">
        <f t="shared" si="954"/>
        <v>8</v>
      </c>
      <c r="Y368" s="577">
        <f t="shared" si="954"/>
        <v>10</v>
      </c>
      <c r="Z368" s="574"/>
      <c r="AA368" s="575"/>
      <c r="AB368" s="576">
        <f t="shared" si="955"/>
        <v>0</v>
      </c>
      <c r="AC368" s="577">
        <f t="shared" si="955"/>
        <v>0</v>
      </c>
      <c r="AD368" s="576">
        <f t="shared" si="956"/>
        <v>21</v>
      </c>
      <c r="AE368" s="577">
        <f t="shared" si="956"/>
        <v>21</v>
      </c>
      <c r="AF368" s="576">
        <f t="shared" si="957"/>
        <v>21</v>
      </c>
      <c r="AG368" s="577">
        <f t="shared" si="957"/>
        <v>21</v>
      </c>
      <c r="AH368" s="574">
        <v>2.6</v>
      </c>
      <c r="AI368" s="575">
        <v>1.6</v>
      </c>
      <c r="AJ368" s="576">
        <f t="shared" si="958"/>
        <v>33.800000000000004</v>
      </c>
      <c r="AK368" s="577">
        <f t="shared" si="958"/>
        <v>17.600000000000001</v>
      </c>
      <c r="AL368" s="574">
        <v>2.6</v>
      </c>
      <c r="AM368" s="575">
        <v>1.4</v>
      </c>
      <c r="AN368" s="576">
        <f t="shared" si="959"/>
        <v>20.8</v>
      </c>
      <c r="AO368" s="577">
        <f t="shared" si="959"/>
        <v>14</v>
      </c>
      <c r="AP368" s="574"/>
      <c r="AQ368" s="575"/>
      <c r="AR368" s="576">
        <f t="shared" si="960"/>
        <v>0</v>
      </c>
      <c r="AS368" s="577">
        <f t="shared" si="960"/>
        <v>0</v>
      </c>
      <c r="AT368" s="576">
        <f t="shared" si="961"/>
        <v>2.6000000000000005</v>
      </c>
      <c r="AU368" s="577">
        <f t="shared" si="961"/>
        <v>1.5047619047619047</v>
      </c>
      <c r="AV368" s="576">
        <f t="shared" si="962"/>
        <v>54.600000000000009</v>
      </c>
      <c r="AW368" s="577">
        <f t="shared" si="962"/>
        <v>31.6</v>
      </c>
      <c r="AX368" s="574">
        <v>65.099999999999994</v>
      </c>
      <c r="AY368" s="575">
        <v>48.1</v>
      </c>
      <c r="AZ368" s="576">
        <f t="shared" si="963"/>
        <v>846.3</v>
      </c>
      <c r="BA368" s="577">
        <f t="shared" si="963"/>
        <v>529.1</v>
      </c>
      <c r="BB368" s="574">
        <v>56.6</v>
      </c>
      <c r="BC368" s="597">
        <v>18.600000000000001</v>
      </c>
      <c r="BD368" s="576">
        <f t="shared" si="964"/>
        <v>452.8</v>
      </c>
      <c r="BE368" s="577">
        <f t="shared" si="964"/>
        <v>186</v>
      </c>
      <c r="BF368" s="574"/>
      <c r="BG368" s="575"/>
      <c r="BH368" s="576">
        <f t="shared" si="965"/>
        <v>0</v>
      </c>
      <c r="BI368" s="577">
        <f t="shared" si="965"/>
        <v>0</v>
      </c>
      <c r="BJ368" s="576">
        <f t="shared" si="966"/>
        <v>61.861904761904761</v>
      </c>
      <c r="BK368" s="577">
        <f t="shared" si="966"/>
        <v>34.05238095238095</v>
      </c>
      <c r="BL368" s="576">
        <f t="shared" si="967"/>
        <v>1299.0999999999999</v>
      </c>
      <c r="BM368" s="577">
        <f t="shared" si="967"/>
        <v>715.09999999999991</v>
      </c>
      <c r="BN368" s="574">
        <v>63</v>
      </c>
      <c r="BO368" s="575">
        <v>85</v>
      </c>
      <c r="BP368" s="576">
        <f t="shared" si="968"/>
        <v>63</v>
      </c>
      <c r="BQ368" s="577">
        <f t="shared" si="968"/>
        <v>85</v>
      </c>
      <c r="BR368" s="574">
        <v>16</v>
      </c>
      <c r="BS368" s="575">
        <v>9</v>
      </c>
      <c r="BT368" s="576">
        <f t="shared" si="969"/>
        <v>16</v>
      </c>
      <c r="BU368" s="577">
        <f t="shared" si="969"/>
        <v>9</v>
      </c>
      <c r="BV368" s="574"/>
      <c r="BW368" s="575"/>
      <c r="BX368" s="576">
        <f t="shared" si="970"/>
        <v>0</v>
      </c>
      <c r="BY368" s="577">
        <f t="shared" si="970"/>
        <v>0</v>
      </c>
      <c r="BZ368" s="576">
        <f t="shared" si="971"/>
        <v>79</v>
      </c>
      <c r="CA368" s="577">
        <f t="shared" si="971"/>
        <v>94</v>
      </c>
      <c r="CB368" s="576">
        <f t="shared" si="972"/>
        <v>79</v>
      </c>
      <c r="CC368" s="577">
        <f t="shared" si="972"/>
        <v>94</v>
      </c>
      <c r="CD368" s="574">
        <v>2.5</v>
      </c>
      <c r="CE368" s="575">
        <v>2.7</v>
      </c>
      <c r="CF368" s="576">
        <f t="shared" si="973"/>
        <v>157.5</v>
      </c>
      <c r="CG368" s="577">
        <f t="shared" si="973"/>
        <v>229.50000000000003</v>
      </c>
      <c r="CH368" s="574">
        <v>3.8</v>
      </c>
      <c r="CI368" s="575">
        <v>3.7</v>
      </c>
      <c r="CJ368" s="576">
        <f t="shared" si="974"/>
        <v>60.8</v>
      </c>
      <c r="CK368" s="577">
        <f t="shared" si="974"/>
        <v>33.300000000000004</v>
      </c>
      <c r="CL368" s="574"/>
      <c r="CM368" s="575"/>
      <c r="CN368" s="576">
        <f t="shared" si="975"/>
        <v>0</v>
      </c>
      <c r="CO368" s="577">
        <f t="shared" si="975"/>
        <v>0</v>
      </c>
      <c r="CP368" s="576">
        <f t="shared" si="976"/>
        <v>2.7632911392405064</v>
      </c>
      <c r="CQ368" s="577">
        <f t="shared" si="976"/>
        <v>2.795744680851064</v>
      </c>
      <c r="CR368" s="576">
        <f t="shared" si="977"/>
        <v>218.3</v>
      </c>
      <c r="CS368" s="577">
        <f t="shared" si="977"/>
        <v>262.8</v>
      </c>
      <c r="CT368" s="574">
        <v>70.900000000000006</v>
      </c>
      <c r="CU368" s="575">
        <v>72.2</v>
      </c>
      <c r="CV368" s="576">
        <f t="shared" si="978"/>
        <v>4466.7000000000007</v>
      </c>
      <c r="CW368" s="577">
        <f t="shared" si="978"/>
        <v>6137</v>
      </c>
      <c r="CX368" s="574">
        <v>59.8</v>
      </c>
      <c r="CY368" s="575">
        <v>69.400000000000006</v>
      </c>
      <c r="CZ368" s="576">
        <f t="shared" si="979"/>
        <v>956.8</v>
      </c>
      <c r="DA368" s="577">
        <f t="shared" si="979"/>
        <v>624.6</v>
      </c>
      <c r="DB368" s="574"/>
      <c r="DC368" s="575"/>
      <c r="DD368" s="576">
        <f t="shared" si="980"/>
        <v>0</v>
      </c>
      <c r="DE368" s="577">
        <f t="shared" si="980"/>
        <v>0</v>
      </c>
      <c r="DF368" s="576">
        <f t="shared" si="981"/>
        <v>68.651898734177223</v>
      </c>
      <c r="DG368" s="577">
        <f t="shared" si="981"/>
        <v>71.931914893617019</v>
      </c>
      <c r="DH368" s="576">
        <f t="shared" si="982"/>
        <v>5423.5000000000009</v>
      </c>
      <c r="DI368" s="577">
        <f t="shared" si="982"/>
        <v>6761.5999999999995</v>
      </c>
      <c r="DJ368" s="576">
        <f t="shared" si="983"/>
        <v>100</v>
      </c>
      <c r="DK368" s="577">
        <f t="shared" si="983"/>
        <v>115</v>
      </c>
      <c r="DL368" s="576">
        <f t="shared" si="983"/>
        <v>100</v>
      </c>
      <c r="DM368" s="577">
        <f t="shared" si="983"/>
        <v>115</v>
      </c>
      <c r="DN368" s="576">
        <f t="shared" si="984"/>
        <v>2.7290000000000005</v>
      </c>
      <c r="DO368" s="577">
        <f t="shared" si="984"/>
        <v>2.5600000000000005</v>
      </c>
      <c r="DP368" s="576">
        <f t="shared" si="985"/>
        <v>272.90000000000003</v>
      </c>
      <c r="DQ368" s="577">
        <f t="shared" si="985"/>
        <v>294.40000000000003</v>
      </c>
      <c r="DR368" s="576">
        <f t="shared" si="986"/>
        <v>67.225999999999999</v>
      </c>
      <c r="DS368" s="577">
        <f t="shared" si="986"/>
        <v>65.01478260869564</v>
      </c>
      <c r="DT368" s="576">
        <f t="shared" si="987"/>
        <v>6722.6</v>
      </c>
      <c r="DU368" s="577">
        <f t="shared" si="987"/>
        <v>7476.6999999999989</v>
      </c>
      <c r="DV368" s="574">
        <v>36</v>
      </c>
      <c r="DW368" s="575">
        <v>43</v>
      </c>
      <c r="DX368" s="576">
        <f t="shared" si="988"/>
        <v>36</v>
      </c>
      <c r="DY368" s="577">
        <f t="shared" si="988"/>
        <v>43</v>
      </c>
      <c r="DZ368" s="574">
        <v>16</v>
      </c>
      <c r="EA368" s="597">
        <v>30</v>
      </c>
      <c r="EB368" s="576">
        <f t="shared" si="989"/>
        <v>16</v>
      </c>
      <c r="EC368" s="577">
        <f t="shared" si="989"/>
        <v>30</v>
      </c>
      <c r="ED368" s="574"/>
      <c r="EE368" s="575"/>
      <c r="EF368" s="576">
        <f t="shared" si="990"/>
        <v>0</v>
      </c>
      <c r="EG368" s="577">
        <f t="shared" si="990"/>
        <v>0</v>
      </c>
      <c r="EH368" s="576">
        <f t="shared" si="991"/>
        <v>52</v>
      </c>
      <c r="EI368" s="577">
        <f t="shared" si="991"/>
        <v>73</v>
      </c>
      <c r="EJ368" s="576">
        <f t="shared" si="992"/>
        <v>52</v>
      </c>
      <c r="EK368" s="577">
        <f t="shared" si="992"/>
        <v>73</v>
      </c>
      <c r="EL368" s="574">
        <v>2.2999999999999998</v>
      </c>
      <c r="EM368" s="575">
        <v>2.5</v>
      </c>
      <c r="EN368" s="576">
        <f t="shared" si="993"/>
        <v>82.8</v>
      </c>
      <c r="EO368" s="577">
        <f t="shared" si="993"/>
        <v>107.5</v>
      </c>
      <c r="EP368" s="574">
        <v>2.6</v>
      </c>
      <c r="EQ368" s="575">
        <v>2.1</v>
      </c>
      <c r="ER368" s="576">
        <f t="shared" si="994"/>
        <v>41.6</v>
      </c>
      <c r="ES368" s="577">
        <f t="shared" si="994"/>
        <v>63</v>
      </c>
      <c r="ET368" s="574"/>
      <c r="EU368" s="575"/>
      <c r="EV368" s="576">
        <f t="shared" si="995"/>
        <v>0</v>
      </c>
      <c r="EW368" s="577">
        <f t="shared" si="995"/>
        <v>0</v>
      </c>
      <c r="EX368" s="576">
        <f t="shared" si="996"/>
        <v>2.3923076923076922</v>
      </c>
      <c r="EY368" s="577">
        <f t="shared" si="996"/>
        <v>2.3356164383561642</v>
      </c>
      <c r="EZ368" s="576">
        <f t="shared" si="997"/>
        <v>124.39999999999999</v>
      </c>
      <c r="FA368" s="577">
        <f t="shared" si="997"/>
        <v>170.49999999999997</v>
      </c>
      <c r="FB368" s="574">
        <v>56.5</v>
      </c>
      <c r="FC368" s="575">
        <v>57.3</v>
      </c>
      <c r="FD368" s="576">
        <f t="shared" si="998"/>
        <v>2034</v>
      </c>
      <c r="FE368" s="577">
        <f t="shared" si="998"/>
        <v>2463.9</v>
      </c>
      <c r="FF368" s="574">
        <v>44.1</v>
      </c>
      <c r="FG368" s="575">
        <v>36.700000000000003</v>
      </c>
      <c r="FH368" s="576">
        <f t="shared" si="999"/>
        <v>705.6</v>
      </c>
      <c r="FI368" s="577">
        <f t="shared" si="999"/>
        <v>1101</v>
      </c>
      <c r="FJ368" s="574"/>
      <c r="FK368" s="575"/>
      <c r="FL368" s="576">
        <f t="shared" si="1000"/>
        <v>0</v>
      </c>
      <c r="FM368" s="577">
        <f t="shared" si="1000"/>
        <v>0</v>
      </c>
      <c r="FN368" s="576">
        <f t="shared" si="1001"/>
        <v>52.684615384615384</v>
      </c>
      <c r="FO368" s="577">
        <f t="shared" si="1001"/>
        <v>48.834246575342469</v>
      </c>
      <c r="FP368" s="576">
        <f t="shared" si="1002"/>
        <v>2739.6</v>
      </c>
      <c r="FQ368" s="577">
        <f t="shared" si="1002"/>
        <v>3564.9</v>
      </c>
      <c r="FR368" s="574">
        <v>20</v>
      </c>
      <c r="FS368" s="600">
        <v>53</v>
      </c>
      <c r="FT368" s="576">
        <f t="shared" si="1003"/>
        <v>20</v>
      </c>
      <c r="FU368" s="577">
        <f t="shared" si="1003"/>
        <v>53</v>
      </c>
      <c r="FV368" s="574">
        <v>1.6</v>
      </c>
      <c r="FW368" s="597">
        <v>0.7</v>
      </c>
      <c r="FX368" s="576">
        <f t="shared" si="1004"/>
        <v>32</v>
      </c>
      <c r="FY368" s="577">
        <f t="shared" si="1004"/>
        <v>37.099999999999994</v>
      </c>
      <c r="FZ368" s="574">
        <v>19.899999999999999</v>
      </c>
      <c r="GA368" s="597">
        <v>6.1</v>
      </c>
      <c r="GB368" s="576">
        <f t="shared" si="1005"/>
        <v>398</v>
      </c>
      <c r="GC368" s="577">
        <f t="shared" si="1005"/>
        <v>323.29999999999995</v>
      </c>
      <c r="GD368" s="576">
        <f t="shared" si="1006"/>
        <v>112</v>
      </c>
      <c r="GE368" s="577">
        <f t="shared" si="1006"/>
        <v>139</v>
      </c>
      <c r="GF368" s="576">
        <f t="shared" si="1006"/>
        <v>112</v>
      </c>
      <c r="GG368" s="577">
        <f t="shared" si="1006"/>
        <v>139</v>
      </c>
      <c r="GH368" s="576">
        <f t="shared" si="1007"/>
        <v>274.10000000000002</v>
      </c>
      <c r="GI368" s="577">
        <f t="shared" si="1007"/>
        <v>354.6</v>
      </c>
      <c r="GJ368" s="576">
        <f t="shared" si="1008"/>
        <v>7347.0000000000009</v>
      </c>
      <c r="GK368" s="577">
        <f t="shared" si="1008"/>
        <v>9130</v>
      </c>
      <c r="GL368" s="576">
        <f t="shared" si="1009"/>
        <v>40</v>
      </c>
      <c r="GM368" s="577">
        <f t="shared" si="1009"/>
        <v>49</v>
      </c>
      <c r="GN368" s="576">
        <f t="shared" si="1009"/>
        <v>40</v>
      </c>
      <c r="GO368" s="577">
        <f t="shared" si="1009"/>
        <v>49</v>
      </c>
      <c r="GP368" s="576">
        <f t="shared" si="1010"/>
        <v>123.19999999999999</v>
      </c>
      <c r="GQ368" s="577">
        <f t="shared" si="1010"/>
        <v>110.30000000000001</v>
      </c>
      <c r="GR368" s="576">
        <f t="shared" si="1011"/>
        <v>2115.1999999999998</v>
      </c>
      <c r="GS368" s="577">
        <f t="shared" si="1011"/>
        <v>1911.6</v>
      </c>
      <c r="GT368" s="576">
        <f t="shared" si="1012"/>
        <v>152</v>
      </c>
      <c r="GU368" s="577">
        <f t="shared" si="1012"/>
        <v>188</v>
      </c>
      <c r="GV368" s="576">
        <f t="shared" si="1012"/>
        <v>152</v>
      </c>
      <c r="GW368" s="577">
        <f t="shared" si="1012"/>
        <v>188</v>
      </c>
      <c r="GX368" s="576">
        <f t="shared" si="1013"/>
        <v>397.3</v>
      </c>
      <c r="GY368" s="577">
        <f t="shared" si="1013"/>
        <v>464.90000000000003</v>
      </c>
      <c r="GZ368" s="576">
        <f t="shared" si="1013"/>
        <v>9462.2000000000007</v>
      </c>
      <c r="HA368" s="577">
        <f t="shared" si="1013"/>
        <v>11041.6</v>
      </c>
      <c r="HB368" s="576">
        <f t="shared" si="1014"/>
        <v>0</v>
      </c>
      <c r="HC368" s="577">
        <f t="shared" si="1014"/>
        <v>0</v>
      </c>
      <c r="HD368" s="576">
        <f t="shared" si="1014"/>
        <v>0</v>
      </c>
      <c r="HE368" s="577">
        <f t="shared" si="1014"/>
        <v>0</v>
      </c>
      <c r="HF368" s="576" t="str">
        <f t="shared" si="1015"/>
        <v/>
      </c>
      <c r="HG368" s="577" t="str">
        <f t="shared" si="1015"/>
        <v/>
      </c>
      <c r="HH368" s="576" t="str">
        <f t="shared" si="1016"/>
        <v/>
      </c>
      <c r="HI368" s="577" t="str">
        <f t="shared" si="1016"/>
        <v/>
      </c>
      <c r="HJ368" s="576">
        <f t="shared" si="1017"/>
        <v>429.3</v>
      </c>
      <c r="HK368" s="577">
        <f t="shared" si="1017"/>
        <v>502</v>
      </c>
      <c r="HL368" s="576">
        <f t="shared" si="1018"/>
        <v>9860.2000000000007</v>
      </c>
      <c r="HM368" s="577">
        <f t="shared" si="1018"/>
        <v>11364.899999999998</v>
      </c>
    </row>
    <row r="369" spans="1:221">
      <c r="A369" s="594" t="s">
        <v>638</v>
      </c>
      <c r="B369" s="595" t="s">
        <v>736</v>
      </c>
      <c r="C369" s="596"/>
      <c r="D369" s="10">
        <v>382911</v>
      </c>
      <c r="E369" s="10">
        <v>10</v>
      </c>
      <c r="F369" s="574">
        <v>14</v>
      </c>
      <c r="G369" s="575">
        <v>11</v>
      </c>
      <c r="H369" s="574">
        <v>0</v>
      </c>
      <c r="I369" s="575">
        <v>0</v>
      </c>
      <c r="J369" s="576">
        <f t="shared" si="951"/>
        <v>14</v>
      </c>
      <c r="K369" s="577">
        <f t="shared" si="951"/>
        <v>11</v>
      </c>
      <c r="L369" s="574"/>
      <c r="M369" s="575"/>
      <c r="N369" s="576">
        <f t="shared" si="952"/>
        <v>14</v>
      </c>
      <c r="O369" s="578">
        <f t="shared" si="952"/>
        <v>0</v>
      </c>
      <c r="P369" s="576">
        <f t="shared" si="952"/>
        <v>14</v>
      </c>
      <c r="Q369" s="578">
        <f t="shared" si="952"/>
        <v>0</v>
      </c>
      <c r="R369" s="574">
        <v>0</v>
      </c>
      <c r="S369" s="575"/>
      <c r="T369" s="576">
        <f t="shared" si="953"/>
        <v>0</v>
      </c>
      <c r="U369" s="577">
        <f t="shared" si="953"/>
        <v>0</v>
      </c>
      <c r="V369" s="574">
        <v>0</v>
      </c>
      <c r="W369" s="575"/>
      <c r="X369" s="576">
        <f t="shared" si="954"/>
        <v>0</v>
      </c>
      <c r="Y369" s="577">
        <f t="shared" si="954"/>
        <v>0</v>
      </c>
      <c r="Z369" s="574"/>
      <c r="AA369" s="575"/>
      <c r="AB369" s="576">
        <f t="shared" si="955"/>
        <v>0</v>
      </c>
      <c r="AC369" s="577">
        <f t="shared" si="955"/>
        <v>0</v>
      </c>
      <c r="AD369" s="576">
        <f t="shared" si="956"/>
        <v>0</v>
      </c>
      <c r="AE369" s="577">
        <f t="shared" si="956"/>
        <v>0</v>
      </c>
      <c r="AF369" s="576">
        <f t="shared" si="957"/>
        <v>0</v>
      </c>
      <c r="AG369" s="577">
        <f t="shared" si="957"/>
        <v>0</v>
      </c>
      <c r="AH369" s="574">
        <v>0</v>
      </c>
      <c r="AI369" s="575"/>
      <c r="AJ369" s="576">
        <f t="shared" si="958"/>
        <v>0</v>
      </c>
      <c r="AK369" s="577">
        <f t="shared" si="958"/>
        <v>0</v>
      </c>
      <c r="AL369" s="574">
        <v>0</v>
      </c>
      <c r="AM369" s="575"/>
      <c r="AN369" s="576">
        <f t="shared" si="959"/>
        <v>0</v>
      </c>
      <c r="AO369" s="577">
        <f t="shared" si="959"/>
        <v>0</v>
      </c>
      <c r="AP369" s="574"/>
      <c r="AQ369" s="575"/>
      <c r="AR369" s="576">
        <f t="shared" si="960"/>
        <v>0</v>
      </c>
      <c r="AS369" s="577">
        <f t="shared" si="960"/>
        <v>0</v>
      </c>
      <c r="AT369" s="576">
        <f t="shared" si="961"/>
        <v>0</v>
      </c>
      <c r="AU369" s="577">
        <f t="shared" si="961"/>
        <v>0</v>
      </c>
      <c r="AV369" s="576">
        <f t="shared" si="962"/>
        <v>0</v>
      </c>
      <c r="AW369" s="577">
        <f t="shared" si="962"/>
        <v>0</v>
      </c>
      <c r="AX369" s="574">
        <v>0</v>
      </c>
      <c r="AY369" s="575"/>
      <c r="AZ369" s="576">
        <f t="shared" si="963"/>
        <v>0</v>
      </c>
      <c r="BA369" s="577">
        <f t="shared" si="963"/>
        <v>0</v>
      </c>
      <c r="BB369" s="574">
        <v>0</v>
      </c>
      <c r="BC369" s="575"/>
      <c r="BD369" s="576">
        <f t="shared" si="964"/>
        <v>0</v>
      </c>
      <c r="BE369" s="577">
        <f t="shared" si="964"/>
        <v>0</v>
      </c>
      <c r="BF369" s="574"/>
      <c r="BG369" s="575"/>
      <c r="BH369" s="576">
        <f t="shared" si="965"/>
        <v>0</v>
      </c>
      <c r="BI369" s="577">
        <f t="shared" si="965"/>
        <v>0</v>
      </c>
      <c r="BJ369" s="576">
        <f t="shared" si="966"/>
        <v>0</v>
      </c>
      <c r="BK369" s="577">
        <f t="shared" si="966"/>
        <v>0</v>
      </c>
      <c r="BL369" s="576">
        <f t="shared" si="967"/>
        <v>0</v>
      </c>
      <c r="BM369" s="577">
        <f t="shared" si="967"/>
        <v>0</v>
      </c>
      <c r="BN369" s="574">
        <v>2</v>
      </c>
      <c r="BO369" s="597"/>
      <c r="BP369" s="576">
        <f t="shared" si="968"/>
        <v>2</v>
      </c>
      <c r="BQ369" s="577">
        <f t="shared" si="968"/>
        <v>0</v>
      </c>
      <c r="BR369" s="574">
        <v>4</v>
      </c>
      <c r="BS369" s="597"/>
      <c r="BT369" s="576">
        <f t="shared" si="969"/>
        <v>4</v>
      </c>
      <c r="BU369" s="577">
        <f t="shared" si="969"/>
        <v>0</v>
      </c>
      <c r="BV369" s="574"/>
      <c r="BW369" s="575"/>
      <c r="BX369" s="576">
        <f t="shared" si="970"/>
        <v>0</v>
      </c>
      <c r="BY369" s="577">
        <f t="shared" si="970"/>
        <v>0</v>
      </c>
      <c r="BZ369" s="576">
        <f t="shared" si="971"/>
        <v>6</v>
      </c>
      <c r="CA369" s="577">
        <f t="shared" si="971"/>
        <v>0</v>
      </c>
      <c r="CB369" s="576">
        <f t="shared" si="972"/>
        <v>6</v>
      </c>
      <c r="CC369" s="577">
        <f t="shared" si="972"/>
        <v>0</v>
      </c>
      <c r="CD369" s="574">
        <v>3</v>
      </c>
      <c r="CE369" s="597"/>
      <c r="CF369" s="576">
        <f t="shared" si="973"/>
        <v>6</v>
      </c>
      <c r="CG369" s="577">
        <f t="shared" si="973"/>
        <v>0</v>
      </c>
      <c r="CH369" s="574">
        <v>3.9</v>
      </c>
      <c r="CI369" s="597"/>
      <c r="CJ369" s="576">
        <f t="shared" si="974"/>
        <v>15.6</v>
      </c>
      <c r="CK369" s="577">
        <f t="shared" si="974"/>
        <v>0</v>
      </c>
      <c r="CL369" s="574"/>
      <c r="CM369" s="575"/>
      <c r="CN369" s="576">
        <f t="shared" si="975"/>
        <v>0</v>
      </c>
      <c r="CO369" s="577">
        <f t="shared" si="975"/>
        <v>0</v>
      </c>
      <c r="CP369" s="576">
        <f t="shared" si="976"/>
        <v>3.6</v>
      </c>
      <c r="CQ369" s="577">
        <f t="shared" si="976"/>
        <v>0</v>
      </c>
      <c r="CR369" s="576">
        <f t="shared" si="977"/>
        <v>21.6</v>
      </c>
      <c r="CS369" s="577">
        <f t="shared" si="977"/>
        <v>0</v>
      </c>
      <c r="CT369" s="574">
        <v>51.5</v>
      </c>
      <c r="CU369" s="597"/>
      <c r="CV369" s="576">
        <f t="shared" si="978"/>
        <v>103</v>
      </c>
      <c r="CW369" s="577">
        <f t="shared" si="978"/>
        <v>0</v>
      </c>
      <c r="CX369" s="574">
        <v>72.3</v>
      </c>
      <c r="CY369" s="597"/>
      <c r="CZ369" s="576">
        <f t="shared" si="979"/>
        <v>289.2</v>
      </c>
      <c r="DA369" s="577">
        <f t="shared" si="979"/>
        <v>0</v>
      </c>
      <c r="DB369" s="574"/>
      <c r="DC369" s="575"/>
      <c r="DD369" s="576">
        <f t="shared" si="980"/>
        <v>0</v>
      </c>
      <c r="DE369" s="577">
        <f t="shared" si="980"/>
        <v>0</v>
      </c>
      <c r="DF369" s="576">
        <f t="shared" si="981"/>
        <v>65.36666666666666</v>
      </c>
      <c r="DG369" s="577">
        <f t="shared" si="981"/>
        <v>0</v>
      </c>
      <c r="DH369" s="576">
        <f t="shared" si="982"/>
        <v>392.19999999999993</v>
      </c>
      <c r="DI369" s="577">
        <f t="shared" si="982"/>
        <v>0</v>
      </c>
      <c r="DJ369" s="576">
        <f t="shared" si="983"/>
        <v>6</v>
      </c>
      <c r="DK369" s="577">
        <f t="shared" si="983"/>
        <v>0</v>
      </c>
      <c r="DL369" s="576">
        <f t="shared" si="983"/>
        <v>6</v>
      </c>
      <c r="DM369" s="577">
        <f t="shared" si="983"/>
        <v>0</v>
      </c>
      <c r="DN369" s="576">
        <f t="shared" si="984"/>
        <v>3.6</v>
      </c>
      <c r="DO369" s="577">
        <f t="shared" si="984"/>
        <v>0</v>
      </c>
      <c r="DP369" s="576">
        <f t="shared" si="985"/>
        <v>21.6</v>
      </c>
      <c r="DQ369" s="577">
        <f t="shared" si="985"/>
        <v>0</v>
      </c>
      <c r="DR369" s="576">
        <f t="shared" si="986"/>
        <v>65.36666666666666</v>
      </c>
      <c r="DS369" s="577">
        <f t="shared" si="986"/>
        <v>0</v>
      </c>
      <c r="DT369" s="576">
        <f t="shared" si="987"/>
        <v>392.19999999999993</v>
      </c>
      <c r="DU369" s="577">
        <f t="shared" si="987"/>
        <v>0</v>
      </c>
      <c r="DV369" s="574">
        <v>2</v>
      </c>
      <c r="DW369" s="597"/>
      <c r="DX369" s="576">
        <f t="shared" si="988"/>
        <v>2</v>
      </c>
      <c r="DY369" s="577">
        <f t="shared" si="988"/>
        <v>0</v>
      </c>
      <c r="DZ369" s="574">
        <v>2</v>
      </c>
      <c r="EA369" s="597"/>
      <c r="EB369" s="576">
        <f t="shared" si="989"/>
        <v>2</v>
      </c>
      <c r="EC369" s="577">
        <f t="shared" si="989"/>
        <v>0</v>
      </c>
      <c r="ED369" s="574"/>
      <c r="EE369" s="575"/>
      <c r="EF369" s="576">
        <f t="shared" si="990"/>
        <v>0</v>
      </c>
      <c r="EG369" s="577">
        <f t="shared" si="990"/>
        <v>0</v>
      </c>
      <c r="EH369" s="576">
        <f t="shared" si="991"/>
        <v>4</v>
      </c>
      <c r="EI369" s="577">
        <f t="shared" si="991"/>
        <v>0</v>
      </c>
      <c r="EJ369" s="576">
        <f t="shared" si="992"/>
        <v>4</v>
      </c>
      <c r="EK369" s="577">
        <f t="shared" si="992"/>
        <v>0</v>
      </c>
      <c r="EL369" s="574">
        <v>5.5</v>
      </c>
      <c r="EM369" s="597"/>
      <c r="EN369" s="576">
        <f t="shared" si="993"/>
        <v>11</v>
      </c>
      <c r="EO369" s="577">
        <f t="shared" si="993"/>
        <v>0</v>
      </c>
      <c r="EP369" s="574">
        <v>2.8</v>
      </c>
      <c r="EQ369" s="597"/>
      <c r="ER369" s="576">
        <f t="shared" si="994"/>
        <v>5.6</v>
      </c>
      <c r="ES369" s="577">
        <f t="shared" si="994"/>
        <v>0</v>
      </c>
      <c r="ET369" s="574"/>
      <c r="EU369" s="575"/>
      <c r="EV369" s="576">
        <f t="shared" si="995"/>
        <v>0</v>
      </c>
      <c r="EW369" s="577">
        <f t="shared" si="995"/>
        <v>0</v>
      </c>
      <c r="EX369" s="576">
        <f t="shared" si="996"/>
        <v>4.1500000000000004</v>
      </c>
      <c r="EY369" s="577">
        <f t="shared" si="996"/>
        <v>0</v>
      </c>
      <c r="EZ369" s="576">
        <f t="shared" si="997"/>
        <v>16.600000000000001</v>
      </c>
      <c r="FA369" s="577">
        <f t="shared" si="997"/>
        <v>0</v>
      </c>
      <c r="FB369" s="574">
        <v>45.5</v>
      </c>
      <c r="FC369" s="597"/>
      <c r="FD369" s="576">
        <f t="shared" si="998"/>
        <v>91</v>
      </c>
      <c r="FE369" s="577">
        <f t="shared" si="998"/>
        <v>0</v>
      </c>
      <c r="FF369" s="574">
        <v>30</v>
      </c>
      <c r="FG369" s="597"/>
      <c r="FH369" s="576">
        <f t="shared" si="999"/>
        <v>60</v>
      </c>
      <c r="FI369" s="577">
        <f t="shared" si="999"/>
        <v>0</v>
      </c>
      <c r="FJ369" s="574"/>
      <c r="FK369" s="575"/>
      <c r="FL369" s="576">
        <f t="shared" si="1000"/>
        <v>0</v>
      </c>
      <c r="FM369" s="577">
        <f t="shared" si="1000"/>
        <v>0</v>
      </c>
      <c r="FN369" s="576">
        <f t="shared" si="1001"/>
        <v>37.75</v>
      </c>
      <c r="FO369" s="577">
        <f t="shared" si="1001"/>
        <v>0</v>
      </c>
      <c r="FP369" s="576">
        <f t="shared" si="1002"/>
        <v>151</v>
      </c>
      <c r="FQ369" s="577">
        <f t="shared" si="1002"/>
        <v>0</v>
      </c>
      <c r="FR369" s="574">
        <v>4</v>
      </c>
      <c r="FS369" s="597"/>
      <c r="FT369" s="576">
        <f t="shared" si="1003"/>
        <v>4</v>
      </c>
      <c r="FU369" s="577">
        <f t="shared" si="1003"/>
        <v>0</v>
      </c>
      <c r="FV369" s="574">
        <v>3.8</v>
      </c>
      <c r="FW369" s="597"/>
      <c r="FX369" s="576">
        <f t="shared" si="1004"/>
        <v>15.2</v>
      </c>
      <c r="FY369" s="577">
        <f t="shared" si="1004"/>
        <v>0</v>
      </c>
      <c r="FZ369" s="574">
        <v>48.8</v>
      </c>
      <c r="GA369" s="597"/>
      <c r="GB369" s="576">
        <f t="shared" si="1005"/>
        <v>195.2</v>
      </c>
      <c r="GC369" s="577">
        <f t="shared" si="1005"/>
        <v>0</v>
      </c>
      <c r="GD369" s="576">
        <f t="shared" si="1006"/>
        <v>4</v>
      </c>
      <c r="GE369" s="577">
        <f t="shared" si="1006"/>
        <v>0</v>
      </c>
      <c r="GF369" s="576">
        <f t="shared" si="1006"/>
        <v>4</v>
      </c>
      <c r="GG369" s="577">
        <f t="shared" si="1006"/>
        <v>0</v>
      </c>
      <c r="GH369" s="576">
        <f t="shared" si="1007"/>
        <v>17</v>
      </c>
      <c r="GI369" s="577" t="str">
        <f t="shared" si="1007"/>
        <v/>
      </c>
      <c r="GJ369" s="576">
        <f t="shared" si="1008"/>
        <v>194</v>
      </c>
      <c r="GK369" s="577" t="str">
        <f t="shared" si="1008"/>
        <v/>
      </c>
      <c r="GL369" s="576">
        <f t="shared" si="1009"/>
        <v>6</v>
      </c>
      <c r="GM369" s="577">
        <f t="shared" si="1009"/>
        <v>0</v>
      </c>
      <c r="GN369" s="576">
        <f t="shared" si="1009"/>
        <v>6</v>
      </c>
      <c r="GO369" s="577">
        <f t="shared" si="1009"/>
        <v>0</v>
      </c>
      <c r="GP369" s="576">
        <f t="shared" si="1010"/>
        <v>21.2</v>
      </c>
      <c r="GQ369" s="577">
        <f t="shared" si="1010"/>
        <v>0</v>
      </c>
      <c r="GR369" s="576">
        <f t="shared" si="1011"/>
        <v>349.2</v>
      </c>
      <c r="GS369" s="577">
        <f t="shared" si="1011"/>
        <v>0</v>
      </c>
      <c r="GT369" s="576">
        <f t="shared" si="1012"/>
        <v>10</v>
      </c>
      <c r="GU369" s="577">
        <f t="shared" si="1012"/>
        <v>0</v>
      </c>
      <c r="GV369" s="576">
        <f t="shared" si="1012"/>
        <v>10</v>
      </c>
      <c r="GW369" s="577">
        <f t="shared" si="1012"/>
        <v>0</v>
      </c>
      <c r="GX369" s="576">
        <f t="shared" si="1013"/>
        <v>38.200000000000003</v>
      </c>
      <c r="GY369" s="577" t="str">
        <f t="shared" si="1013"/>
        <v/>
      </c>
      <c r="GZ369" s="576">
        <f t="shared" si="1013"/>
        <v>543.20000000000005</v>
      </c>
      <c r="HA369" s="577" t="str">
        <f t="shared" si="1013"/>
        <v/>
      </c>
      <c r="HB369" s="576">
        <f t="shared" si="1014"/>
        <v>0</v>
      </c>
      <c r="HC369" s="577">
        <f t="shared" si="1014"/>
        <v>0</v>
      </c>
      <c r="HD369" s="576">
        <f t="shared" si="1014"/>
        <v>0</v>
      </c>
      <c r="HE369" s="577">
        <f t="shared" si="1014"/>
        <v>0</v>
      </c>
      <c r="HF369" s="576" t="str">
        <f t="shared" si="1015"/>
        <v/>
      </c>
      <c r="HG369" s="577" t="str">
        <f t="shared" si="1015"/>
        <v/>
      </c>
      <c r="HH369" s="576" t="str">
        <f t="shared" si="1016"/>
        <v/>
      </c>
      <c r="HI369" s="577" t="str">
        <f t="shared" si="1016"/>
        <v/>
      </c>
      <c r="HJ369" s="576">
        <f t="shared" si="1017"/>
        <v>53.400000000000006</v>
      </c>
      <c r="HK369" s="577" t="str">
        <f t="shared" si="1017"/>
        <v/>
      </c>
      <c r="HL369" s="576">
        <f t="shared" si="1018"/>
        <v>738.39999999999986</v>
      </c>
      <c r="HM369" s="577" t="str">
        <f t="shared" si="1018"/>
        <v/>
      </c>
    </row>
    <row r="370" spans="1:221">
      <c r="A370" s="594" t="s">
        <v>638</v>
      </c>
      <c r="B370" s="601" t="s">
        <v>743</v>
      </c>
      <c r="C370" s="596" t="s">
        <v>1157</v>
      </c>
      <c r="D370" s="608" t="s">
        <v>744</v>
      </c>
      <c r="E370" s="120">
        <v>10</v>
      </c>
      <c r="F370" s="574">
        <v>3</v>
      </c>
      <c r="G370" s="600">
        <v>30</v>
      </c>
      <c r="H370" s="574">
        <v>0</v>
      </c>
      <c r="I370" s="575">
        <v>0</v>
      </c>
      <c r="J370" s="576">
        <f t="shared" si="951"/>
        <v>3</v>
      </c>
      <c r="K370" s="577">
        <f t="shared" si="951"/>
        <v>30</v>
      </c>
      <c r="L370" s="574"/>
      <c r="M370" s="575"/>
      <c r="N370" s="576">
        <f t="shared" si="952"/>
        <v>3</v>
      </c>
      <c r="O370" s="578">
        <f t="shared" si="952"/>
        <v>27</v>
      </c>
      <c r="P370" s="578">
        <f t="shared" si="952"/>
        <v>1</v>
      </c>
      <c r="Q370" s="578">
        <f t="shared" si="952"/>
        <v>27</v>
      </c>
      <c r="R370" s="574">
        <v>0</v>
      </c>
      <c r="S370" s="575"/>
      <c r="T370" s="576">
        <f t="shared" si="953"/>
        <v>0</v>
      </c>
      <c r="U370" s="577">
        <f t="shared" si="953"/>
        <v>0</v>
      </c>
      <c r="V370" s="574">
        <v>0</v>
      </c>
      <c r="W370" s="575"/>
      <c r="X370" s="576">
        <f t="shared" si="954"/>
        <v>0</v>
      </c>
      <c r="Y370" s="577">
        <f t="shared" si="954"/>
        <v>0</v>
      </c>
      <c r="Z370" s="574"/>
      <c r="AA370" s="575"/>
      <c r="AB370" s="576">
        <f t="shared" si="955"/>
        <v>0</v>
      </c>
      <c r="AC370" s="577">
        <f t="shared" si="955"/>
        <v>0</v>
      </c>
      <c r="AD370" s="576">
        <f t="shared" si="956"/>
        <v>0</v>
      </c>
      <c r="AE370" s="577">
        <f t="shared" si="956"/>
        <v>0</v>
      </c>
      <c r="AF370" s="576">
        <f t="shared" si="957"/>
        <v>0</v>
      </c>
      <c r="AG370" s="577">
        <f t="shared" si="957"/>
        <v>0</v>
      </c>
      <c r="AH370" s="574">
        <v>0</v>
      </c>
      <c r="AI370" s="575"/>
      <c r="AJ370" s="576">
        <f t="shared" si="958"/>
        <v>0</v>
      </c>
      <c r="AK370" s="577">
        <f t="shared" si="958"/>
        <v>0</v>
      </c>
      <c r="AL370" s="574">
        <v>0</v>
      </c>
      <c r="AM370" s="575"/>
      <c r="AN370" s="576">
        <f t="shared" si="959"/>
        <v>0</v>
      </c>
      <c r="AO370" s="577">
        <f t="shared" si="959"/>
        <v>0</v>
      </c>
      <c r="AP370" s="574"/>
      <c r="AQ370" s="575"/>
      <c r="AR370" s="576">
        <f t="shared" si="960"/>
        <v>0</v>
      </c>
      <c r="AS370" s="577">
        <f t="shared" si="960"/>
        <v>0</v>
      </c>
      <c r="AT370" s="576">
        <f t="shared" si="961"/>
        <v>0</v>
      </c>
      <c r="AU370" s="577">
        <f t="shared" si="961"/>
        <v>0</v>
      </c>
      <c r="AV370" s="576">
        <f t="shared" si="962"/>
        <v>0</v>
      </c>
      <c r="AW370" s="577">
        <f t="shared" si="962"/>
        <v>0</v>
      </c>
      <c r="AX370" s="574">
        <v>0</v>
      </c>
      <c r="AY370" s="575"/>
      <c r="AZ370" s="576">
        <f t="shared" si="963"/>
        <v>0</v>
      </c>
      <c r="BA370" s="577">
        <f t="shared" si="963"/>
        <v>0</v>
      </c>
      <c r="BB370" s="574">
        <v>0</v>
      </c>
      <c r="BC370" s="575"/>
      <c r="BD370" s="576">
        <f t="shared" si="964"/>
        <v>0</v>
      </c>
      <c r="BE370" s="577">
        <f t="shared" si="964"/>
        <v>0</v>
      </c>
      <c r="BF370" s="574"/>
      <c r="BG370" s="575"/>
      <c r="BH370" s="576">
        <f t="shared" si="965"/>
        <v>0</v>
      </c>
      <c r="BI370" s="577">
        <f t="shared" si="965"/>
        <v>0</v>
      </c>
      <c r="BJ370" s="576">
        <f t="shared" si="966"/>
        <v>0</v>
      </c>
      <c r="BK370" s="577">
        <f t="shared" si="966"/>
        <v>0</v>
      </c>
      <c r="BL370" s="576">
        <f t="shared" si="967"/>
        <v>0</v>
      </c>
      <c r="BM370" s="577">
        <f t="shared" si="967"/>
        <v>0</v>
      </c>
      <c r="BN370" s="574">
        <v>0</v>
      </c>
      <c r="BO370" s="600">
        <v>5</v>
      </c>
      <c r="BP370" s="576">
        <f t="shared" si="968"/>
        <v>0</v>
      </c>
      <c r="BQ370" s="577">
        <f t="shared" si="968"/>
        <v>5</v>
      </c>
      <c r="BR370" s="574">
        <v>0</v>
      </c>
      <c r="BS370" s="575"/>
      <c r="BT370" s="576">
        <f t="shared" si="969"/>
        <v>0</v>
      </c>
      <c r="BU370" s="577">
        <f t="shared" si="969"/>
        <v>0</v>
      </c>
      <c r="BV370" s="574"/>
      <c r="BW370" s="575"/>
      <c r="BX370" s="576">
        <f t="shared" si="970"/>
        <v>0</v>
      </c>
      <c r="BY370" s="577">
        <f t="shared" si="970"/>
        <v>0</v>
      </c>
      <c r="BZ370" s="576">
        <f t="shared" si="971"/>
        <v>0</v>
      </c>
      <c r="CA370" s="577">
        <f t="shared" si="971"/>
        <v>5</v>
      </c>
      <c r="CB370" s="576">
        <f t="shared" si="972"/>
        <v>0</v>
      </c>
      <c r="CC370" s="577">
        <f t="shared" si="972"/>
        <v>5</v>
      </c>
      <c r="CD370" s="574">
        <v>0</v>
      </c>
      <c r="CE370" s="600">
        <v>2</v>
      </c>
      <c r="CF370" s="576">
        <f t="shared" si="973"/>
        <v>0</v>
      </c>
      <c r="CG370" s="577">
        <f t="shared" si="973"/>
        <v>10</v>
      </c>
      <c r="CH370" s="574">
        <v>0</v>
      </c>
      <c r="CI370" s="575"/>
      <c r="CJ370" s="576">
        <f t="shared" si="974"/>
        <v>0</v>
      </c>
      <c r="CK370" s="577">
        <f t="shared" si="974"/>
        <v>0</v>
      </c>
      <c r="CL370" s="574"/>
      <c r="CM370" s="575"/>
      <c r="CN370" s="576">
        <f t="shared" si="975"/>
        <v>0</v>
      </c>
      <c r="CO370" s="577">
        <f t="shared" si="975"/>
        <v>0</v>
      </c>
      <c r="CP370" s="576">
        <f t="shared" si="976"/>
        <v>0</v>
      </c>
      <c r="CQ370" s="577">
        <f t="shared" si="976"/>
        <v>2</v>
      </c>
      <c r="CR370" s="576">
        <f t="shared" si="977"/>
        <v>0</v>
      </c>
      <c r="CS370" s="577">
        <f t="shared" si="977"/>
        <v>10</v>
      </c>
      <c r="CT370" s="574">
        <v>0</v>
      </c>
      <c r="CU370" s="600">
        <v>45.6</v>
      </c>
      <c r="CV370" s="576">
        <f t="shared" si="978"/>
        <v>0</v>
      </c>
      <c r="CW370" s="577">
        <f t="shared" si="978"/>
        <v>228</v>
      </c>
      <c r="CX370" s="574">
        <v>0</v>
      </c>
      <c r="CY370" s="575"/>
      <c r="CZ370" s="576">
        <f t="shared" si="979"/>
        <v>0</v>
      </c>
      <c r="DA370" s="577">
        <f t="shared" si="979"/>
        <v>0</v>
      </c>
      <c r="DB370" s="574"/>
      <c r="DC370" s="575"/>
      <c r="DD370" s="576">
        <f t="shared" si="980"/>
        <v>0</v>
      </c>
      <c r="DE370" s="577">
        <f t="shared" si="980"/>
        <v>0</v>
      </c>
      <c r="DF370" s="576">
        <f t="shared" si="981"/>
        <v>0</v>
      </c>
      <c r="DG370" s="577">
        <f t="shared" si="981"/>
        <v>45.6</v>
      </c>
      <c r="DH370" s="576">
        <f t="shared" si="982"/>
        <v>0</v>
      </c>
      <c r="DI370" s="577">
        <f t="shared" si="982"/>
        <v>228</v>
      </c>
      <c r="DJ370" s="576">
        <f t="shared" si="983"/>
        <v>0</v>
      </c>
      <c r="DK370" s="577">
        <f t="shared" si="983"/>
        <v>5</v>
      </c>
      <c r="DL370" s="576">
        <f t="shared" si="983"/>
        <v>0</v>
      </c>
      <c r="DM370" s="577">
        <f t="shared" si="983"/>
        <v>5</v>
      </c>
      <c r="DN370" s="576">
        <f t="shared" si="984"/>
        <v>0</v>
      </c>
      <c r="DO370" s="577">
        <f t="shared" si="984"/>
        <v>2</v>
      </c>
      <c r="DP370" s="576">
        <f t="shared" si="985"/>
        <v>0</v>
      </c>
      <c r="DQ370" s="577">
        <f t="shared" si="985"/>
        <v>10</v>
      </c>
      <c r="DR370" s="576">
        <f t="shared" si="986"/>
        <v>0</v>
      </c>
      <c r="DS370" s="577">
        <f t="shared" si="986"/>
        <v>45.6</v>
      </c>
      <c r="DT370" s="576">
        <f t="shared" si="987"/>
        <v>0</v>
      </c>
      <c r="DU370" s="577">
        <f t="shared" si="987"/>
        <v>228</v>
      </c>
      <c r="DV370" s="574">
        <v>0</v>
      </c>
      <c r="DW370" s="600">
        <v>16</v>
      </c>
      <c r="DX370" s="576">
        <f t="shared" si="988"/>
        <v>0</v>
      </c>
      <c r="DY370" s="577">
        <f t="shared" si="988"/>
        <v>16</v>
      </c>
      <c r="DZ370" s="574">
        <v>2</v>
      </c>
      <c r="EA370" s="597"/>
      <c r="EB370" s="576">
        <f t="shared" si="989"/>
        <v>0</v>
      </c>
      <c r="EC370" s="577">
        <f t="shared" si="989"/>
        <v>0</v>
      </c>
      <c r="ED370" s="574"/>
      <c r="EE370" s="575"/>
      <c r="EF370" s="576">
        <f t="shared" si="990"/>
        <v>0</v>
      </c>
      <c r="EG370" s="577">
        <f t="shared" si="990"/>
        <v>0</v>
      </c>
      <c r="EH370" s="576">
        <f t="shared" si="991"/>
        <v>2</v>
      </c>
      <c r="EI370" s="577">
        <f t="shared" si="991"/>
        <v>16</v>
      </c>
      <c r="EJ370" s="576">
        <f t="shared" si="992"/>
        <v>0</v>
      </c>
      <c r="EK370" s="577">
        <f t="shared" si="992"/>
        <v>16</v>
      </c>
      <c r="EL370" s="574">
        <v>0</v>
      </c>
      <c r="EM370" s="600">
        <v>1.9</v>
      </c>
      <c r="EN370" s="576">
        <f t="shared" si="993"/>
        <v>0</v>
      </c>
      <c r="EO370" s="577">
        <f t="shared" si="993"/>
        <v>30.4</v>
      </c>
      <c r="EP370" s="574">
        <v>0.5</v>
      </c>
      <c r="EQ370" s="597"/>
      <c r="ER370" s="576">
        <f t="shared" si="994"/>
        <v>1</v>
      </c>
      <c r="ES370" s="577">
        <f t="shared" si="994"/>
        <v>0</v>
      </c>
      <c r="ET370" s="574"/>
      <c r="EU370" s="575"/>
      <c r="EV370" s="576">
        <f t="shared" si="995"/>
        <v>0</v>
      </c>
      <c r="EW370" s="577">
        <f t="shared" si="995"/>
        <v>0</v>
      </c>
      <c r="EX370" s="576">
        <f t="shared" si="996"/>
        <v>0.5</v>
      </c>
      <c r="EY370" s="577">
        <f t="shared" si="996"/>
        <v>1.9</v>
      </c>
      <c r="EZ370" s="576">
        <f t="shared" si="997"/>
        <v>1</v>
      </c>
      <c r="FA370" s="577">
        <f t="shared" si="997"/>
        <v>30.4</v>
      </c>
      <c r="FB370" s="574">
        <v>0</v>
      </c>
      <c r="FC370" s="600">
        <v>45</v>
      </c>
      <c r="FD370" s="576">
        <f t="shared" si="998"/>
        <v>0</v>
      </c>
      <c r="FE370" s="577">
        <f t="shared" si="998"/>
        <v>720</v>
      </c>
      <c r="FF370" s="574">
        <v>0</v>
      </c>
      <c r="FG370" s="575"/>
      <c r="FH370" s="576">
        <f t="shared" si="999"/>
        <v>0</v>
      </c>
      <c r="FI370" s="577">
        <f t="shared" si="999"/>
        <v>0</v>
      </c>
      <c r="FJ370" s="574"/>
      <c r="FK370" s="575"/>
      <c r="FL370" s="576">
        <f t="shared" si="1000"/>
        <v>0</v>
      </c>
      <c r="FM370" s="577">
        <f t="shared" si="1000"/>
        <v>0</v>
      </c>
      <c r="FN370" s="576">
        <f t="shared" si="1001"/>
        <v>0</v>
      </c>
      <c r="FO370" s="577">
        <f t="shared" si="1001"/>
        <v>45</v>
      </c>
      <c r="FP370" s="576">
        <f t="shared" si="1002"/>
        <v>0</v>
      </c>
      <c r="FQ370" s="577">
        <f t="shared" si="1002"/>
        <v>720</v>
      </c>
      <c r="FR370" s="574">
        <v>1</v>
      </c>
      <c r="FS370" s="600">
        <v>6</v>
      </c>
      <c r="FT370" s="576">
        <f t="shared" si="1003"/>
        <v>1</v>
      </c>
      <c r="FU370" s="577">
        <f t="shared" si="1003"/>
        <v>6</v>
      </c>
      <c r="FV370" s="574">
        <v>1</v>
      </c>
      <c r="FW370" s="597">
        <v>1.6</v>
      </c>
      <c r="FX370" s="576">
        <f t="shared" si="1004"/>
        <v>1</v>
      </c>
      <c r="FY370" s="577">
        <f t="shared" si="1004"/>
        <v>9.6000000000000014</v>
      </c>
      <c r="FZ370" s="574">
        <v>23</v>
      </c>
      <c r="GA370" s="597">
        <v>37</v>
      </c>
      <c r="GB370" s="576">
        <f t="shared" si="1005"/>
        <v>23</v>
      </c>
      <c r="GC370" s="577">
        <f t="shared" si="1005"/>
        <v>222</v>
      </c>
      <c r="GD370" s="576">
        <f t="shared" si="1006"/>
        <v>0</v>
      </c>
      <c r="GE370" s="577">
        <f t="shared" si="1006"/>
        <v>21</v>
      </c>
      <c r="GF370" s="576">
        <f t="shared" si="1006"/>
        <v>0</v>
      </c>
      <c r="GG370" s="577">
        <f t="shared" si="1006"/>
        <v>21</v>
      </c>
      <c r="GH370" s="576" t="str">
        <f t="shared" si="1007"/>
        <v/>
      </c>
      <c r="GI370" s="577">
        <f t="shared" si="1007"/>
        <v>40.4</v>
      </c>
      <c r="GJ370" s="576" t="str">
        <f t="shared" si="1008"/>
        <v/>
      </c>
      <c r="GK370" s="577">
        <f t="shared" si="1008"/>
        <v>948</v>
      </c>
      <c r="GL370" s="576">
        <f t="shared" si="1009"/>
        <v>2</v>
      </c>
      <c r="GM370" s="577">
        <f t="shared" si="1009"/>
        <v>0</v>
      </c>
      <c r="GN370" s="576">
        <f t="shared" si="1009"/>
        <v>0</v>
      </c>
      <c r="GO370" s="577">
        <f t="shared" si="1009"/>
        <v>0</v>
      </c>
      <c r="GP370" s="576">
        <f t="shared" si="1010"/>
        <v>1</v>
      </c>
      <c r="GQ370" s="577">
        <f t="shared" si="1010"/>
        <v>0</v>
      </c>
      <c r="GR370" s="576">
        <f t="shared" si="1011"/>
        <v>0</v>
      </c>
      <c r="GS370" s="577">
        <f t="shared" si="1011"/>
        <v>0</v>
      </c>
      <c r="GT370" s="576">
        <f t="shared" si="1012"/>
        <v>2</v>
      </c>
      <c r="GU370" s="577">
        <f t="shared" si="1012"/>
        <v>21</v>
      </c>
      <c r="GV370" s="576">
        <f t="shared" si="1012"/>
        <v>0</v>
      </c>
      <c r="GW370" s="577">
        <f t="shared" si="1012"/>
        <v>21</v>
      </c>
      <c r="GX370" s="576" t="e">
        <f t="shared" si="1013"/>
        <v>#VALUE!</v>
      </c>
      <c r="GY370" s="577">
        <f t="shared" si="1013"/>
        <v>40.4</v>
      </c>
      <c r="GZ370" s="576" t="str">
        <f t="shared" si="1013"/>
        <v/>
      </c>
      <c r="HA370" s="577">
        <f t="shared" si="1013"/>
        <v>948</v>
      </c>
      <c r="HB370" s="576">
        <f t="shared" si="1014"/>
        <v>0</v>
      </c>
      <c r="HC370" s="577">
        <f t="shared" si="1014"/>
        <v>0</v>
      </c>
      <c r="HD370" s="576">
        <f t="shared" si="1014"/>
        <v>0</v>
      </c>
      <c r="HE370" s="577">
        <f t="shared" si="1014"/>
        <v>0</v>
      </c>
      <c r="HF370" s="576" t="str">
        <f t="shared" si="1015"/>
        <v/>
      </c>
      <c r="HG370" s="577" t="str">
        <f t="shared" si="1015"/>
        <v/>
      </c>
      <c r="HH370" s="576" t="str">
        <f t="shared" si="1016"/>
        <v/>
      </c>
      <c r="HI370" s="577" t="str">
        <f t="shared" si="1016"/>
        <v/>
      </c>
      <c r="HJ370" s="576">
        <f t="shared" si="1017"/>
        <v>2</v>
      </c>
      <c r="HK370" s="577">
        <f t="shared" si="1017"/>
        <v>50</v>
      </c>
      <c r="HL370" s="576">
        <f t="shared" si="1018"/>
        <v>23</v>
      </c>
      <c r="HM370" s="577">
        <f t="shared" si="1018"/>
        <v>1170</v>
      </c>
    </row>
    <row r="371" spans="1:221">
      <c r="A371" s="594" t="s">
        <v>638</v>
      </c>
      <c r="B371" s="595" t="s">
        <v>737</v>
      </c>
      <c r="C371" s="596"/>
      <c r="D371" s="10">
        <v>408394</v>
      </c>
      <c r="E371" s="10">
        <v>10</v>
      </c>
      <c r="F371" s="574">
        <v>114</v>
      </c>
      <c r="G371" s="575">
        <v>153</v>
      </c>
      <c r="H371" s="574">
        <v>3</v>
      </c>
      <c r="I371" s="600">
        <v>7</v>
      </c>
      <c r="J371" s="576">
        <f t="shared" si="951"/>
        <v>111</v>
      </c>
      <c r="K371" s="577">
        <f t="shared" si="951"/>
        <v>146</v>
      </c>
      <c r="L371" s="574"/>
      <c r="M371" s="575"/>
      <c r="N371" s="576">
        <f t="shared" si="952"/>
        <v>111</v>
      </c>
      <c r="O371" s="578">
        <f t="shared" si="952"/>
        <v>141</v>
      </c>
      <c r="P371" s="576">
        <f t="shared" si="952"/>
        <v>111</v>
      </c>
      <c r="Q371" s="578">
        <f t="shared" si="952"/>
        <v>141</v>
      </c>
      <c r="R371" s="574">
        <v>6</v>
      </c>
      <c r="S371" s="597"/>
      <c r="T371" s="576">
        <f t="shared" si="953"/>
        <v>6</v>
      </c>
      <c r="U371" s="577">
        <f t="shared" si="953"/>
        <v>0</v>
      </c>
      <c r="V371" s="574">
        <v>3</v>
      </c>
      <c r="W371" s="597"/>
      <c r="X371" s="576">
        <f t="shared" si="954"/>
        <v>3</v>
      </c>
      <c r="Y371" s="577">
        <f t="shared" si="954"/>
        <v>0</v>
      </c>
      <c r="Z371" s="574"/>
      <c r="AA371" s="575"/>
      <c r="AB371" s="576">
        <f t="shared" si="955"/>
        <v>0</v>
      </c>
      <c r="AC371" s="577">
        <f t="shared" si="955"/>
        <v>0</v>
      </c>
      <c r="AD371" s="576">
        <f t="shared" si="956"/>
        <v>9</v>
      </c>
      <c r="AE371" s="577">
        <f t="shared" si="956"/>
        <v>0</v>
      </c>
      <c r="AF371" s="576">
        <f t="shared" si="957"/>
        <v>9</v>
      </c>
      <c r="AG371" s="577">
        <f t="shared" si="957"/>
        <v>0</v>
      </c>
      <c r="AH371" s="574">
        <v>2.2999999999999998</v>
      </c>
      <c r="AI371" s="597"/>
      <c r="AJ371" s="576">
        <f t="shared" si="958"/>
        <v>13.799999999999999</v>
      </c>
      <c r="AK371" s="577">
        <f t="shared" si="958"/>
        <v>0</v>
      </c>
      <c r="AL371" s="574">
        <v>3.3</v>
      </c>
      <c r="AM371" s="597"/>
      <c r="AN371" s="576">
        <f t="shared" si="959"/>
        <v>9.8999999999999986</v>
      </c>
      <c r="AO371" s="577">
        <f t="shared" si="959"/>
        <v>0</v>
      </c>
      <c r="AP371" s="574"/>
      <c r="AQ371" s="575"/>
      <c r="AR371" s="576">
        <f t="shared" si="960"/>
        <v>0</v>
      </c>
      <c r="AS371" s="577">
        <f t="shared" si="960"/>
        <v>0</v>
      </c>
      <c r="AT371" s="576">
        <f t="shared" si="961"/>
        <v>2.6333333333333329</v>
      </c>
      <c r="AU371" s="577">
        <f t="shared" si="961"/>
        <v>0</v>
      </c>
      <c r="AV371" s="576">
        <f t="shared" si="962"/>
        <v>23.699999999999996</v>
      </c>
      <c r="AW371" s="577">
        <f t="shared" si="962"/>
        <v>0</v>
      </c>
      <c r="AX371" s="574">
        <v>59.3</v>
      </c>
      <c r="AY371" s="597"/>
      <c r="AZ371" s="576">
        <f t="shared" si="963"/>
        <v>355.79999999999995</v>
      </c>
      <c r="BA371" s="577">
        <f t="shared" si="963"/>
        <v>0</v>
      </c>
      <c r="BB371" s="574">
        <v>70.7</v>
      </c>
      <c r="BC371" s="597"/>
      <c r="BD371" s="576">
        <f t="shared" si="964"/>
        <v>212.10000000000002</v>
      </c>
      <c r="BE371" s="577">
        <f t="shared" si="964"/>
        <v>0</v>
      </c>
      <c r="BF371" s="574"/>
      <c r="BG371" s="575"/>
      <c r="BH371" s="576">
        <f t="shared" si="965"/>
        <v>0</v>
      </c>
      <c r="BI371" s="577">
        <f t="shared" si="965"/>
        <v>0</v>
      </c>
      <c r="BJ371" s="576">
        <f t="shared" si="966"/>
        <v>63.099999999999994</v>
      </c>
      <c r="BK371" s="577">
        <f t="shared" si="966"/>
        <v>0</v>
      </c>
      <c r="BL371" s="576">
        <f t="shared" si="967"/>
        <v>567.9</v>
      </c>
      <c r="BM371" s="577">
        <f t="shared" si="967"/>
        <v>0</v>
      </c>
      <c r="BN371" s="574">
        <v>36</v>
      </c>
      <c r="BO371" s="575">
        <v>43</v>
      </c>
      <c r="BP371" s="576">
        <f t="shared" si="968"/>
        <v>36</v>
      </c>
      <c r="BQ371" s="577">
        <f t="shared" si="968"/>
        <v>43</v>
      </c>
      <c r="BR371" s="574">
        <v>8</v>
      </c>
      <c r="BS371" s="597">
        <v>16</v>
      </c>
      <c r="BT371" s="576">
        <f t="shared" si="969"/>
        <v>8</v>
      </c>
      <c r="BU371" s="577">
        <f t="shared" si="969"/>
        <v>16</v>
      </c>
      <c r="BV371" s="574"/>
      <c r="BW371" s="575"/>
      <c r="BX371" s="576">
        <f t="shared" si="970"/>
        <v>0</v>
      </c>
      <c r="BY371" s="577">
        <f t="shared" si="970"/>
        <v>0</v>
      </c>
      <c r="BZ371" s="576">
        <f t="shared" si="971"/>
        <v>44</v>
      </c>
      <c r="CA371" s="577">
        <f t="shared" si="971"/>
        <v>59</v>
      </c>
      <c r="CB371" s="576">
        <f t="shared" si="972"/>
        <v>44</v>
      </c>
      <c r="CC371" s="577">
        <f t="shared" si="972"/>
        <v>59</v>
      </c>
      <c r="CD371" s="574">
        <v>2.9</v>
      </c>
      <c r="CE371" s="575">
        <v>2.6</v>
      </c>
      <c r="CF371" s="576">
        <f t="shared" si="973"/>
        <v>104.39999999999999</v>
      </c>
      <c r="CG371" s="577">
        <f t="shared" si="973"/>
        <v>111.8</v>
      </c>
      <c r="CH371" s="574">
        <v>3.4</v>
      </c>
      <c r="CI371" s="575">
        <v>2.6</v>
      </c>
      <c r="CJ371" s="576">
        <f t="shared" si="974"/>
        <v>27.2</v>
      </c>
      <c r="CK371" s="577">
        <f t="shared" si="974"/>
        <v>41.6</v>
      </c>
      <c r="CL371" s="574"/>
      <c r="CM371" s="575"/>
      <c r="CN371" s="576">
        <f t="shared" si="975"/>
        <v>0</v>
      </c>
      <c r="CO371" s="577">
        <f t="shared" si="975"/>
        <v>0</v>
      </c>
      <c r="CP371" s="576">
        <f t="shared" si="976"/>
        <v>2.9909090909090907</v>
      </c>
      <c r="CQ371" s="577">
        <f t="shared" si="976"/>
        <v>2.6</v>
      </c>
      <c r="CR371" s="576">
        <f t="shared" si="977"/>
        <v>131.6</v>
      </c>
      <c r="CS371" s="577">
        <f t="shared" si="977"/>
        <v>153.4</v>
      </c>
      <c r="CT371" s="574">
        <v>73</v>
      </c>
      <c r="CU371" s="575">
        <v>71.599999999999994</v>
      </c>
      <c r="CV371" s="576">
        <f t="shared" si="978"/>
        <v>2628</v>
      </c>
      <c r="CW371" s="577">
        <f t="shared" si="978"/>
        <v>3078.7999999999997</v>
      </c>
      <c r="CX371" s="574">
        <v>76.400000000000006</v>
      </c>
      <c r="CY371" s="575">
        <v>69</v>
      </c>
      <c r="CZ371" s="576">
        <f t="shared" si="979"/>
        <v>611.20000000000005</v>
      </c>
      <c r="DA371" s="577">
        <f t="shared" si="979"/>
        <v>1104</v>
      </c>
      <c r="DB371" s="574"/>
      <c r="DC371" s="575"/>
      <c r="DD371" s="576">
        <f t="shared" si="980"/>
        <v>0</v>
      </c>
      <c r="DE371" s="577">
        <f t="shared" si="980"/>
        <v>0</v>
      </c>
      <c r="DF371" s="576">
        <f t="shared" si="981"/>
        <v>73.61818181818181</v>
      </c>
      <c r="DG371" s="577">
        <f t="shared" si="981"/>
        <v>70.894915254237276</v>
      </c>
      <c r="DH371" s="576">
        <f t="shared" si="982"/>
        <v>3239.2</v>
      </c>
      <c r="DI371" s="577">
        <f t="shared" si="982"/>
        <v>4182.7999999999993</v>
      </c>
      <c r="DJ371" s="576">
        <f t="shared" si="983"/>
        <v>53</v>
      </c>
      <c r="DK371" s="577">
        <f t="shared" si="983"/>
        <v>59</v>
      </c>
      <c r="DL371" s="576">
        <f t="shared" si="983"/>
        <v>53</v>
      </c>
      <c r="DM371" s="577">
        <f t="shared" si="983"/>
        <v>59</v>
      </c>
      <c r="DN371" s="576">
        <f t="shared" si="984"/>
        <v>2.9301886792452825</v>
      </c>
      <c r="DO371" s="577">
        <f t="shared" si="984"/>
        <v>2.6</v>
      </c>
      <c r="DP371" s="576">
        <f t="shared" si="985"/>
        <v>155.29999999999998</v>
      </c>
      <c r="DQ371" s="577">
        <f t="shared" si="985"/>
        <v>153.4</v>
      </c>
      <c r="DR371" s="576">
        <f t="shared" si="986"/>
        <v>71.832075471698118</v>
      </c>
      <c r="DS371" s="577">
        <f t="shared" si="986"/>
        <v>70.894915254237276</v>
      </c>
      <c r="DT371" s="576">
        <f t="shared" si="987"/>
        <v>3807.1000000000004</v>
      </c>
      <c r="DU371" s="577">
        <f t="shared" si="987"/>
        <v>4182.7999999999993</v>
      </c>
      <c r="DV371" s="574">
        <v>36</v>
      </c>
      <c r="DW371" s="575">
        <v>46</v>
      </c>
      <c r="DX371" s="576">
        <f t="shared" si="988"/>
        <v>36</v>
      </c>
      <c r="DY371" s="577">
        <f t="shared" si="988"/>
        <v>46</v>
      </c>
      <c r="DZ371" s="574">
        <v>13</v>
      </c>
      <c r="EA371" s="597">
        <v>22</v>
      </c>
      <c r="EB371" s="576">
        <f t="shared" si="989"/>
        <v>13</v>
      </c>
      <c r="EC371" s="577">
        <f t="shared" si="989"/>
        <v>22</v>
      </c>
      <c r="ED371" s="574"/>
      <c r="EE371" s="575"/>
      <c r="EF371" s="576">
        <f t="shared" si="990"/>
        <v>0</v>
      </c>
      <c r="EG371" s="577">
        <f t="shared" si="990"/>
        <v>0</v>
      </c>
      <c r="EH371" s="576">
        <f t="shared" si="991"/>
        <v>49</v>
      </c>
      <c r="EI371" s="577">
        <f t="shared" si="991"/>
        <v>68</v>
      </c>
      <c r="EJ371" s="576">
        <f t="shared" si="992"/>
        <v>49</v>
      </c>
      <c r="EK371" s="577">
        <f t="shared" si="992"/>
        <v>68</v>
      </c>
      <c r="EL371" s="574">
        <v>2</v>
      </c>
      <c r="EM371" s="575">
        <v>2.5</v>
      </c>
      <c r="EN371" s="576">
        <f t="shared" si="993"/>
        <v>72</v>
      </c>
      <c r="EO371" s="577">
        <f t="shared" si="993"/>
        <v>115</v>
      </c>
      <c r="EP371" s="574">
        <v>2.1</v>
      </c>
      <c r="EQ371" s="575">
        <v>3</v>
      </c>
      <c r="ER371" s="576">
        <f t="shared" si="994"/>
        <v>27.3</v>
      </c>
      <c r="ES371" s="577">
        <f t="shared" si="994"/>
        <v>66</v>
      </c>
      <c r="ET371" s="574"/>
      <c r="EU371" s="575"/>
      <c r="EV371" s="576">
        <f t="shared" si="995"/>
        <v>0</v>
      </c>
      <c r="EW371" s="577">
        <f t="shared" si="995"/>
        <v>0</v>
      </c>
      <c r="EX371" s="576">
        <f t="shared" si="996"/>
        <v>2.0265306122448981</v>
      </c>
      <c r="EY371" s="577">
        <f t="shared" si="996"/>
        <v>2.6617647058823528</v>
      </c>
      <c r="EZ371" s="576">
        <f t="shared" si="997"/>
        <v>99.300000000000011</v>
      </c>
      <c r="FA371" s="577">
        <f t="shared" si="997"/>
        <v>181</v>
      </c>
      <c r="FB371" s="574">
        <v>56</v>
      </c>
      <c r="FC371" s="575">
        <v>58</v>
      </c>
      <c r="FD371" s="576">
        <f t="shared" si="998"/>
        <v>2016</v>
      </c>
      <c r="FE371" s="577">
        <f t="shared" si="998"/>
        <v>2668</v>
      </c>
      <c r="FF371" s="574">
        <v>46.5</v>
      </c>
      <c r="FG371" s="575">
        <v>56.3</v>
      </c>
      <c r="FH371" s="576">
        <f t="shared" si="999"/>
        <v>604.5</v>
      </c>
      <c r="FI371" s="577">
        <f t="shared" si="999"/>
        <v>1238.5999999999999</v>
      </c>
      <c r="FJ371" s="574"/>
      <c r="FK371" s="575"/>
      <c r="FL371" s="576">
        <f t="shared" si="1000"/>
        <v>0</v>
      </c>
      <c r="FM371" s="577">
        <f t="shared" si="1000"/>
        <v>0</v>
      </c>
      <c r="FN371" s="576">
        <f t="shared" si="1001"/>
        <v>53.479591836734691</v>
      </c>
      <c r="FO371" s="577">
        <f t="shared" si="1001"/>
        <v>57.449999999999996</v>
      </c>
      <c r="FP371" s="576">
        <f t="shared" si="1002"/>
        <v>2620.5</v>
      </c>
      <c r="FQ371" s="577">
        <f t="shared" si="1002"/>
        <v>3906.6</v>
      </c>
      <c r="FR371" s="574">
        <v>9</v>
      </c>
      <c r="FS371" s="597">
        <v>14</v>
      </c>
      <c r="FT371" s="576">
        <f t="shared" si="1003"/>
        <v>9</v>
      </c>
      <c r="FU371" s="577">
        <f t="shared" si="1003"/>
        <v>14</v>
      </c>
      <c r="FV371" s="574">
        <v>2.2000000000000002</v>
      </c>
      <c r="FW371" s="575">
        <v>2.4</v>
      </c>
      <c r="FX371" s="576">
        <f t="shared" si="1004"/>
        <v>19.8</v>
      </c>
      <c r="FY371" s="577">
        <f t="shared" si="1004"/>
        <v>33.6</v>
      </c>
      <c r="FZ371" s="574">
        <v>52.4</v>
      </c>
      <c r="GA371" s="575">
        <v>44.9</v>
      </c>
      <c r="GB371" s="576">
        <f t="shared" si="1005"/>
        <v>471.59999999999997</v>
      </c>
      <c r="GC371" s="577">
        <f t="shared" si="1005"/>
        <v>628.6</v>
      </c>
      <c r="GD371" s="576">
        <f t="shared" si="1006"/>
        <v>78</v>
      </c>
      <c r="GE371" s="577">
        <f t="shared" si="1006"/>
        <v>89</v>
      </c>
      <c r="GF371" s="576">
        <f t="shared" si="1006"/>
        <v>78</v>
      </c>
      <c r="GG371" s="577">
        <f t="shared" si="1006"/>
        <v>89</v>
      </c>
      <c r="GH371" s="576">
        <f t="shared" si="1007"/>
        <v>190.2</v>
      </c>
      <c r="GI371" s="577">
        <f t="shared" si="1007"/>
        <v>226.8</v>
      </c>
      <c r="GJ371" s="576">
        <f t="shared" si="1008"/>
        <v>4999.8</v>
      </c>
      <c r="GK371" s="577">
        <f t="shared" si="1008"/>
        <v>5746.7999999999993</v>
      </c>
      <c r="GL371" s="576">
        <f t="shared" si="1009"/>
        <v>24</v>
      </c>
      <c r="GM371" s="577">
        <f t="shared" si="1009"/>
        <v>38</v>
      </c>
      <c r="GN371" s="576">
        <f t="shared" si="1009"/>
        <v>24</v>
      </c>
      <c r="GO371" s="577">
        <f t="shared" si="1009"/>
        <v>38</v>
      </c>
      <c r="GP371" s="576">
        <f t="shared" si="1010"/>
        <v>64.399999999999991</v>
      </c>
      <c r="GQ371" s="577">
        <f t="shared" si="1010"/>
        <v>107.6</v>
      </c>
      <c r="GR371" s="576">
        <f t="shared" si="1011"/>
        <v>1427.8000000000002</v>
      </c>
      <c r="GS371" s="577">
        <f t="shared" si="1011"/>
        <v>2342.6</v>
      </c>
      <c r="GT371" s="576">
        <f t="shared" si="1012"/>
        <v>102</v>
      </c>
      <c r="GU371" s="577">
        <f t="shared" si="1012"/>
        <v>127</v>
      </c>
      <c r="GV371" s="576">
        <f t="shared" si="1012"/>
        <v>102</v>
      </c>
      <c r="GW371" s="577">
        <f t="shared" si="1012"/>
        <v>127</v>
      </c>
      <c r="GX371" s="576">
        <f t="shared" si="1013"/>
        <v>254.59999999999997</v>
      </c>
      <c r="GY371" s="577">
        <f t="shared" si="1013"/>
        <v>334.4</v>
      </c>
      <c r="GZ371" s="576">
        <f t="shared" si="1013"/>
        <v>6427.6</v>
      </c>
      <c r="HA371" s="577">
        <f t="shared" si="1013"/>
        <v>8089.4</v>
      </c>
      <c r="HB371" s="576">
        <f t="shared" si="1014"/>
        <v>0</v>
      </c>
      <c r="HC371" s="577">
        <f t="shared" si="1014"/>
        <v>0</v>
      </c>
      <c r="HD371" s="576">
        <f t="shared" si="1014"/>
        <v>0</v>
      </c>
      <c r="HE371" s="577">
        <f t="shared" si="1014"/>
        <v>0</v>
      </c>
      <c r="HF371" s="576" t="str">
        <f t="shared" si="1015"/>
        <v/>
      </c>
      <c r="HG371" s="577" t="str">
        <f t="shared" si="1015"/>
        <v/>
      </c>
      <c r="HH371" s="576" t="str">
        <f t="shared" si="1016"/>
        <v/>
      </c>
      <c r="HI371" s="577" t="str">
        <f t="shared" si="1016"/>
        <v/>
      </c>
      <c r="HJ371" s="576">
        <f t="shared" si="1017"/>
        <v>274.39999999999998</v>
      </c>
      <c r="HK371" s="577">
        <f t="shared" si="1017"/>
        <v>368</v>
      </c>
      <c r="HL371" s="576">
        <f t="shared" si="1018"/>
        <v>6899.2000000000007</v>
      </c>
      <c r="HM371" s="577">
        <f t="shared" si="1018"/>
        <v>8718</v>
      </c>
    </row>
    <row r="372" spans="1:221">
      <c r="A372" s="594" t="s">
        <v>638</v>
      </c>
      <c r="B372" s="601" t="s">
        <v>742</v>
      </c>
      <c r="C372" s="596" t="s">
        <v>1157</v>
      </c>
      <c r="D372" s="608" t="s">
        <v>744</v>
      </c>
      <c r="E372" s="120">
        <v>10</v>
      </c>
      <c r="F372" s="574">
        <v>30</v>
      </c>
      <c r="G372" s="575">
        <v>31</v>
      </c>
      <c r="H372" s="574">
        <v>0</v>
      </c>
      <c r="I372" s="575">
        <v>0</v>
      </c>
      <c r="J372" s="576">
        <f t="shared" si="951"/>
        <v>30</v>
      </c>
      <c r="K372" s="577">
        <f t="shared" si="951"/>
        <v>31</v>
      </c>
      <c r="L372" s="574"/>
      <c r="M372" s="575"/>
      <c r="N372" s="576">
        <f t="shared" si="952"/>
        <v>30</v>
      </c>
      <c r="O372" s="578">
        <f t="shared" si="952"/>
        <v>24</v>
      </c>
      <c r="P372" s="576">
        <f t="shared" si="952"/>
        <v>30</v>
      </c>
      <c r="Q372" s="578">
        <f t="shared" si="952"/>
        <v>24</v>
      </c>
      <c r="R372" s="574">
        <v>0</v>
      </c>
      <c r="S372" s="575"/>
      <c r="T372" s="576">
        <f t="shared" si="953"/>
        <v>0</v>
      </c>
      <c r="U372" s="577">
        <f t="shared" si="953"/>
        <v>0</v>
      </c>
      <c r="V372" s="574">
        <v>0</v>
      </c>
      <c r="W372" s="575"/>
      <c r="X372" s="576">
        <f t="shared" si="954"/>
        <v>0</v>
      </c>
      <c r="Y372" s="577">
        <f t="shared" si="954"/>
        <v>0</v>
      </c>
      <c r="Z372" s="574"/>
      <c r="AA372" s="575"/>
      <c r="AB372" s="576">
        <f t="shared" si="955"/>
        <v>0</v>
      </c>
      <c r="AC372" s="577">
        <f t="shared" si="955"/>
        <v>0</v>
      </c>
      <c r="AD372" s="576">
        <f t="shared" si="956"/>
        <v>0</v>
      </c>
      <c r="AE372" s="577">
        <f t="shared" si="956"/>
        <v>0</v>
      </c>
      <c r="AF372" s="576">
        <f t="shared" si="957"/>
        <v>0</v>
      </c>
      <c r="AG372" s="577">
        <f t="shared" si="957"/>
        <v>0</v>
      </c>
      <c r="AH372" s="574">
        <v>0</v>
      </c>
      <c r="AI372" s="575"/>
      <c r="AJ372" s="576">
        <f t="shared" si="958"/>
        <v>0</v>
      </c>
      <c r="AK372" s="577">
        <f t="shared" si="958"/>
        <v>0</v>
      </c>
      <c r="AL372" s="574">
        <v>0</v>
      </c>
      <c r="AM372" s="575"/>
      <c r="AN372" s="576">
        <f t="shared" si="959"/>
        <v>0</v>
      </c>
      <c r="AO372" s="577">
        <f t="shared" si="959"/>
        <v>0</v>
      </c>
      <c r="AP372" s="574"/>
      <c r="AQ372" s="575"/>
      <c r="AR372" s="576">
        <f t="shared" si="960"/>
        <v>0</v>
      </c>
      <c r="AS372" s="577">
        <f t="shared" si="960"/>
        <v>0</v>
      </c>
      <c r="AT372" s="576">
        <f t="shared" si="961"/>
        <v>0</v>
      </c>
      <c r="AU372" s="577">
        <f t="shared" si="961"/>
        <v>0</v>
      </c>
      <c r="AV372" s="576">
        <f t="shared" si="962"/>
        <v>0</v>
      </c>
      <c r="AW372" s="577">
        <f t="shared" si="962"/>
        <v>0</v>
      </c>
      <c r="AX372" s="574">
        <v>0</v>
      </c>
      <c r="AY372" s="575"/>
      <c r="AZ372" s="576">
        <f t="shared" si="963"/>
        <v>0</v>
      </c>
      <c r="BA372" s="577">
        <f t="shared" si="963"/>
        <v>0</v>
      </c>
      <c r="BB372" s="574">
        <v>0</v>
      </c>
      <c r="BC372" s="575"/>
      <c r="BD372" s="576">
        <f t="shared" si="964"/>
        <v>0</v>
      </c>
      <c r="BE372" s="577">
        <f t="shared" si="964"/>
        <v>0</v>
      </c>
      <c r="BF372" s="574"/>
      <c r="BG372" s="575"/>
      <c r="BH372" s="576">
        <f t="shared" si="965"/>
        <v>0</v>
      </c>
      <c r="BI372" s="577">
        <f t="shared" si="965"/>
        <v>0</v>
      </c>
      <c r="BJ372" s="576">
        <f t="shared" si="966"/>
        <v>0</v>
      </c>
      <c r="BK372" s="577">
        <f t="shared" si="966"/>
        <v>0</v>
      </c>
      <c r="BL372" s="576">
        <f t="shared" si="967"/>
        <v>0</v>
      </c>
      <c r="BM372" s="577">
        <f t="shared" si="967"/>
        <v>0</v>
      </c>
      <c r="BN372" s="574">
        <v>0</v>
      </c>
      <c r="BO372" s="575"/>
      <c r="BP372" s="576">
        <f t="shared" si="968"/>
        <v>0</v>
      </c>
      <c r="BQ372" s="577">
        <f t="shared" si="968"/>
        <v>0</v>
      </c>
      <c r="BR372" s="574">
        <v>0</v>
      </c>
      <c r="BS372" s="575"/>
      <c r="BT372" s="576">
        <f t="shared" si="969"/>
        <v>0</v>
      </c>
      <c r="BU372" s="577">
        <f t="shared" si="969"/>
        <v>0</v>
      </c>
      <c r="BV372" s="574"/>
      <c r="BW372" s="575"/>
      <c r="BX372" s="576">
        <f t="shared" si="970"/>
        <v>0</v>
      </c>
      <c r="BY372" s="577">
        <f t="shared" si="970"/>
        <v>0</v>
      </c>
      <c r="BZ372" s="576">
        <f t="shared" si="971"/>
        <v>0</v>
      </c>
      <c r="CA372" s="577">
        <f t="shared" si="971"/>
        <v>0</v>
      </c>
      <c r="CB372" s="576">
        <f t="shared" si="972"/>
        <v>0</v>
      </c>
      <c r="CC372" s="577">
        <f t="shared" si="972"/>
        <v>0</v>
      </c>
      <c r="CD372" s="574">
        <v>0</v>
      </c>
      <c r="CE372" s="575"/>
      <c r="CF372" s="576">
        <f t="shared" si="973"/>
        <v>0</v>
      </c>
      <c r="CG372" s="577">
        <f t="shared" si="973"/>
        <v>0</v>
      </c>
      <c r="CH372" s="574">
        <v>0</v>
      </c>
      <c r="CI372" s="575"/>
      <c r="CJ372" s="576">
        <f t="shared" si="974"/>
        <v>0</v>
      </c>
      <c r="CK372" s="577">
        <f t="shared" si="974"/>
        <v>0</v>
      </c>
      <c r="CL372" s="574"/>
      <c r="CM372" s="575"/>
      <c r="CN372" s="576">
        <f t="shared" si="975"/>
        <v>0</v>
      </c>
      <c r="CO372" s="577">
        <f t="shared" si="975"/>
        <v>0</v>
      </c>
      <c r="CP372" s="576">
        <f t="shared" si="976"/>
        <v>0</v>
      </c>
      <c r="CQ372" s="577">
        <f t="shared" si="976"/>
        <v>0</v>
      </c>
      <c r="CR372" s="576">
        <f t="shared" si="977"/>
        <v>0</v>
      </c>
      <c r="CS372" s="577">
        <f t="shared" si="977"/>
        <v>0</v>
      </c>
      <c r="CT372" s="574">
        <v>0</v>
      </c>
      <c r="CU372" s="575"/>
      <c r="CV372" s="576">
        <f t="shared" si="978"/>
        <v>0</v>
      </c>
      <c r="CW372" s="577">
        <f t="shared" si="978"/>
        <v>0</v>
      </c>
      <c r="CX372" s="574">
        <v>0</v>
      </c>
      <c r="CY372" s="575"/>
      <c r="CZ372" s="576">
        <f t="shared" si="979"/>
        <v>0</v>
      </c>
      <c r="DA372" s="577">
        <f t="shared" si="979"/>
        <v>0</v>
      </c>
      <c r="DB372" s="574"/>
      <c r="DC372" s="575"/>
      <c r="DD372" s="576">
        <f t="shared" si="980"/>
        <v>0</v>
      </c>
      <c r="DE372" s="577">
        <f t="shared" si="980"/>
        <v>0</v>
      </c>
      <c r="DF372" s="576">
        <f t="shared" si="981"/>
        <v>0</v>
      </c>
      <c r="DG372" s="577">
        <f t="shared" si="981"/>
        <v>0</v>
      </c>
      <c r="DH372" s="576">
        <f t="shared" si="982"/>
        <v>0</v>
      </c>
      <c r="DI372" s="577">
        <f t="shared" si="982"/>
        <v>0</v>
      </c>
      <c r="DJ372" s="576">
        <f t="shared" si="983"/>
        <v>0</v>
      </c>
      <c r="DK372" s="577">
        <f t="shared" si="983"/>
        <v>0</v>
      </c>
      <c r="DL372" s="576">
        <f t="shared" si="983"/>
        <v>0</v>
      </c>
      <c r="DM372" s="577">
        <f t="shared" si="983"/>
        <v>0</v>
      </c>
      <c r="DN372" s="576">
        <f t="shared" si="984"/>
        <v>0</v>
      </c>
      <c r="DO372" s="577">
        <f t="shared" si="984"/>
        <v>0</v>
      </c>
      <c r="DP372" s="576">
        <f t="shared" si="985"/>
        <v>0</v>
      </c>
      <c r="DQ372" s="577">
        <f t="shared" si="985"/>
        <v>0</v>
      </c>
      <c r="DR372" s="576">
        <f t="shared" si="986"/>
        <v>0</v>
      </c>
      <c r="DS372" s="577">
        <f t="shared" si="986"/>
        <v>0</v>
      </c>
      <c r="DT372" s="576">
        <f t="shared" si="987"/>
        <v>0</v>
      </c>
      <c r="DU372" s="577">
        <f t="shared" si="987"/>
        <v>0</v>
      </c>
      <c r="DV372" s="574">
        <v>9</v>
      </c>
      <c r="DW372" s="597"/>
      <c r="DX372" s="576">
        <f t="shared" si="988"/>
        <v>9</v>
      </c>
      <c r="DY372" s="577">
        <f t="shared" si="988"/>
        <v>0</v>
      </c>
      <c r="DZ372" s="574">
        <v>14</v>
      </c>
      <c r="EA372" s="575">
        <v>16</v>
      </c>
      <c r="EB372" s="576">
        <f t="shared" si="989"/>
        <v>14</v>
      </c>
      <c r="EC372" s="577">
        <f t="shared" si="989"/>
        <v>16</v>
      </c>
      <c r="ED372" s="574"/>
      <c r="EE372" s="575"/>
      <c r="EF372" s="576">
        <f t="shared" si="990"/>
        <v>0</v>
      </c>
      <c r="EG372" s="577">
        <f t="shared" si="990"/>
        <v>0</v>
      </c>
      <c r="EH372" s="576">
        <f t="shared" si="991"/>
        <v>23</v>
      </c>
      <c r="EI372" s="577">
        <f t="shared" si="991"/>
        <v>16</v>
      </c>
      <c r="EJ372" s="576">
        <f t="shared" si="992"/>
        <v>23</v>
      </c>
      <c r="EK372" s="577">
        <f t="shared" si="992"/>
        <v>16</v>
      </c>
      <c r="EL372" s="574">
        <v>1</v>
      </c>
      <c r="EM372" s="597"/>
      <c r="EN372" s="576">
        <f t="shared" si="993"/>
        <v>9</v>
      </c>
      <c r="EO372" s="577">
        <f t="shared" si="993"/>
        <v>0</v>
      </c>
      <c r="EP372" s="574">
        <v>0.9</v>
      </c>
      <c r="EQ372" s="597">
        <v>1.8</v>
      </c>
      <c r="ER372" s="576">
        <f t="shared" si="994"/>
        <v>12.6</v>
      </c>
      <c r="ES372" s="577">
        <f t="shared" si="994"/>
        <v>28.8</v>
      </c>
      <c r="ET372" s="574"/>
      <c r="EU372" s="575"/>
      <c r="EV372" s="576">
        <f t="shared" si="995"/>
        <v>0</v>
      </c>
      <c r="EW372" s="577">
        <f t="shared" si="995"/>
        <v>0</v>
      </c>
      <c r="EX372" s="576">
        <f t="shared" si="996"/>
        <v>0.93913043478260871</v>
      </c>
      <c r="EY372" s="577">
        <f t="shared" si="996"/>
        <v>1.8</v>
      </c>
      <c r="EZ372" s="576">
        <f t="shared" si="997"/>
        <v>21.6</v>
      </c>
      <c r="FA372" s="577">
        <f t="shared" si="997"/>
        <v>28.8</v>
      </c>
      <c r="FB372" s="574">
        <v>16</v>
      </c>
      <c r="FC372" s="597"/>
      <c r="FD372" s="576">
        <f t="shared" si="998"/>
        <v>144</v>
      </c>
      <c r="FE372" s="577">
        <f t="shared" si="998"/>
        <v>0</v>
      </c>
      <c r="FF372" s="574">
        <v>12.6</v>
      </c>
      <c r="FG372" s="600">
        <v>34.6</v>
      </c>
      <c r="FH372" s="576">
        <f t="shared" si="999"/>
        <v>176.4</v>
      </c>
      <c r="FI372" s="577">
        <f t="shared" si="999"/>
        <v>553.6</v>
      </c>
      <c r="FJ372" s="574"/>
      <c r="FK372" s="575"/>
      <c r="FL372" s="576">
        <f t="shared" si="1000"/>
        <v>0</v>
      </c>
      <c r="FM372" s="577">
        <f t="shared" si="1000"/>
        <v>0</v>
      </c>
      <c r="FN372" s="576">
        <f t="shared" si="1001"/>
        <v>13.930434782608694</v>
      </c>
      <c r="FO372" s="577">
        <f t="shared" si="1001"/>
        <v>34.6</v>
      </c>
      <c r="FP372" s="576">
        <f t="shared" si="1002"/>
        <v>320.39999999999998</v>
      </c>
      <c r="FQ372" s="577">
        <f t="shared" si="1002"/>
        <v>553.6</v>
      </c>
      <c r="FR372" s="574">
        <v>7</v>
      </c>
      <c r="FS372" s="575">
        <v>8</v>
      </c>
      <c r="FT372" s="576">
        <f t="shared" si="1003"/>
        <v>7</v>
      </c>
      <c r="FU372" s="577">
        <f t="shared" si="1003"/>
        <v>8</v>
      </c>
      <c r="FV372" s="574">
        <v>0.6</v>
      </c>
      <c r="FW372" s="600">
        <v>1.8</v>
      </c>
      <c r="FX372" s="576">
        <f t="shared" si="1004"/>
        <v>4.2</v>
      </c>
      <c r="FY372" s="577">
        <f t="shared" si="1004"/>
        <v>14.4</v>
      </c>
      <c r="FZ372" s="574">
        <v>6.4</v>
      </c>
      <c r="GA372" s="600">
        <v>28.1</v>
      </c>
      <c r="GB372" s="576">
        <f t="shared" si="1005"/>
        <v>44.800000000000004</v>
      </c>
      <c r="GC372" s="577">
        <f t="shared" si="1005"/>
        <v>224.8</v>
      </c>
      <c r="GD372" s="576">
        <f t="shared" si="1006"/>
        <v>9</v>
      </c>
      <c r="GE372" s="577">
        <f t="shared" si="1006"/>
        <v>0</v>
      </c>
      <c r="GF372" s="576">
        <f t="shared" si="1006"/>
        <v>9</v>
      </c>
      <c r="GG372" s="577">
        <f t="shared" si="1006"/>
        <v>0</v>
      </c>
      <c r="GH372" s="576">
        <f t="shared" si="1007"/>
        <v>9</v>
      </c>
      <c r="GI372" s="577" t="str">
        <f t="shared" si="1007"/>
        <v/>
      </c>
      <c r="GJ372" s="576">
        <f t="shared" si="1008"/>
        <v>144</v>
      </c>
      <c r="GK372" s="577" t="str">
        <f t="shared" si="1008"/>
        <v/>
      </c>
      <c r="GL372" s="576">
        <f t="shared" si="1009"/>
        <v>14</v>
      </c>
      <c r="GM372" s="577">
        <f t="shared" si="1009"/>
        <v>16</v>
      </c>
      <c r="GN372" s="576">
        <f t="shared" si="1009"/>
        <v>14</v>
      </c>
      <c r="GO372" s="577">
        <f t="shared" si="1009"/>
        <v>16</v>
      </c>
      <c r="GP372" s="576">
        <f t="shared" si="1010"/>
        <v>12.6</v>
      </c>
      <c r="GQ372" s="577">
        <f t="shared" si="1010"/>
        <v>28.8</v>
      </c>
      <c r="GR372" s="576">
        <f t="shared" si="1011"/>
        <v>176.4</v>
      </c>
      <c r="GS372" s="577">
        <f t="shared" si="1011"/>
        <v>553.6</v>
      </c>
      <c r="GT372" s="576">
        <f t="shared" si="1012"/>
        <v>23</v>
      </c>
      <c r="GU372" s="577">
        <f t="shared" si="1012"/>
        <v>16</v>
      </c>
      <c r="GV372" s="576">
        <f t="shared" si="1012"/>
        <v>23</v>
      </c>
      <c r="GW372" s="577">
        <f t="shared" si="1012"/>
        <v>16</v>
      </c>
      <c r="GX372" s="576">
        <f t="shared" si="1013"/>
        <v>21.6</v>
      </c>
      <c r="GY372" s="577" t="e">
        <f t="shared" si="1013"/>
        <v>#VALUE!</v>
      </c>
      <c r="GZ372" s="576">
        <f t="shared" si="1013"/>
        <v>320.39999999999998</v>
      </c>
      <c r="HA372" s="577" t="e">
        <f t="shared" si="1013"/>
        <v>#VALUE!</v>
      </c>
      <c r="HB372" s="576">
        <f t="shared" si="1014"/>
        <v>0</v>
      </c>
      <c r="HC372" s="577">
        <f t="shared" si="1014"/>
        <v>0</v>
      </c>
      <c r="HD372" s="576">
        <f t="shared" si="1014"/>
        <v>0</v>
      </c>
      <c r="HE372" s="577">
        <f t="shared" si="1014"/>
        <v>0</v>
      </c>
      <c r="HF372" s="576" t="str">
        <f t="shared" si="1015"/>
        <v/>
      </c>
      <c r="HG372" s="577" t="str">
        <f t="shared" si="1015"/>
        <v/>
      </c>
      <c r="HH372" s="576" t="str">
        <f t="shared" si="1016"/>
        <v/>
      </c>
      <c r="HI372" s="577" t="str">
        <f t="shared" si="1016"/>
        <v/>
      </c>
      <c r="HJ372" s="576">
        <f t="shared" si="1017"/>
        <v>25.8</v>
      </c>
      <c r="HK372" s="577">
        <f t="shared" si="1017"/>
        <v>43.2</v>
      </c>
      <c r="HL372" s="576">
        <f t="shared" si="1018"/>
        <v>365.2</v>
      </c>
      <c r="HM372" s="577">
        <f t="shared" si="1018"/>
        <v>778.40000000000009</v>
      </c>
    </row>
    <row r="373" spans="1:221">
      <c r="A373" s="594" t="s">
        <v>638</v>
      </c>
      <c r="B373" s="595" t="s">
        <v>738</v>
      </c>
      <c r="C373" s="596"/>
      <c r="D373" s="10">
        <v>229328</v>
      </c>
      <c r="E373" s="118">
        <v>10</v>
      </c>
      <c r="F373" s="574">
        <v>218</v>
      </c>
      <c r="G373" s="575">
        <v>215</v>
      </c>
      <c r="H373" s="574">
        <v>7</v>
      </c>
      <c r="I373" s="575">
        <v>7</v>
      </c>
      <c r="J373" s="576">
        <f t="shared" si="951"/>
        <v>211</v>
      </c>
      <c r="K373" s="577">
        <f t="shared" si="951"/>
        <v>208</v>
      </c>
      <c r="L373" s="574"/>
      <c r="M373" s="575"/>
      <c r="N373" s="576">
        <f t="shared" si="952"/>
        <v>211</v>
      </c>
      <c r="O373" s="578">
        <f t="shared" si="952"/>
        <v>205</v>
      </c>
      <c r="P373" s="576">
        <f t="shared" si="952"/>
        <v>211</v>
      </c>
      <c r="Q373" s="578">
        <f t="shared" si="952"/>
        <v>205</v>
      </c>
      <c r="R373" s="574">
        <v>4</v>
      </c>
      <c r="S373" s="597"/>
      <c r="T373" s="576">
        <f t="shared" si="953"/>
        <v>4</v>
      </c>
      <c r="U373" s="577">
        <f t="shared" si="953"/>
        <v>0</v>
      </c>
      <c r="V373" s="574">
        <v>7</v>
      </c>
      <c r="W373" s="597"/>
      <c r="X373" s="576">
        <f t="shared" si="954"/>
        <v>7</v>
      </c>
      <c r="Y373" s="577">
        <f t="shared" si="954"/>
        <v>0</v>
      </c>
      <c r="Z373" s="574"/>
      <c r="AA373" s="575"/>
      <c r="AB373" s="576">
        <f t="shared" si="955"/>
        <v>0</v>
      </c>
      <c r="AC373" s="577">
        <f t="shared" si="955"/>
        <v>0</v>
      </c>
      <c r="AD373" s="576">
        <f t="shared" si="956"/>
        <v>11</v>
      </c>
      <c r="AE373" s="577">
        <f t="shared" si="956"/>
        <v>0</v>
      </c>
      <c r="AF373" s="576">
        <f t="shared" si="957"/>
        <v>11</v>
      </c>
      <c r="AG373" s="577">
        <f t="shared" si="957"/>
        <v>0</v>
      </c>
      <c r="AH373" s="574">
        <v>2</v>
      </c>
      <c r="AI373" s="597"/>
      <c r="AJ373" s="576">
        <f t="shared" si="958"/>
        <v>8</v>
      </c>
      <c r="AK373" s="577">
        <f t="shared" si="958"/>
        <v>0</v>
      </c>
      <c r="AL373" s="574">
        <v>1.9</v>
      </c>
      <c r="AM373" s="597"/>
      <c r="AN373" s="576">
        <f t="shared" si="959"/>
        <v>13.299999999999999</v>
      </c>
      <c r="AO373" s="577">
        <f t="shared" si="959"/>
        <v>0</v>
      </c>
      <c r="AP373" s="574"/>
      <c r="AQ373" s="575"/>
      <c r="AR373" s="576">
        <f t="shared" si="960"/>
        <v>0</v>
      </c>
      <c r="AS373" s="577">
        <f t="shared" si="960"/>
        <v>0</v>
      </c>
      <c r="AT373" s="576">
        <f t="shared" si="961"/>
        <v>1.9363636363636361</v>
      </c>
      <c r="AU373" s="577">
        <f t="shared" si="961"/>
        <v>0</v>
      </c>
      <c r="AV373" s="576">
        <f t="shared" si="962"/>
        <v>21.299999999999997</v>
      </c>
      <c r="AW373" s="577">
        <f t="shared" si="962"/>
        <v>0</v>
      </c>
      <c r="AX373" s="574">
        <v>60.8</v>
      </c>
      <c r="AY373" s="597"/>
      <c r="AZ373" s="576">
        <f t="shared" si="963"/>
        <v>243.2</v>
      </c>
      <c r="BA373" s="577">
        <f t="shared" si="963"/>
        <v>0</v>
      </c>
      <c r="BB373" s="574">
        <v>49.8</v>
      </c>
      <c r="BC373" s="597"/>
      <c r="BD373" s="576">
        <f t="shared" si="964"/>
        <v>348.59999999999997</v>
      </c>
      <c r="BE373" s="577">
        <f t="shared" si="964"/>
        <v>0</v>
      </c>
      <c r="BF373" s="574"/>
      <c r="BG373" s="575"/>
      <c r="BH373" s="576">
        <f t="shared" si="965"/>
        <v>0</v>
      </c>
      <c r="BI373" s="577">
        <f t="shared" si="965"/>
        <v>0</v>
      </c>
      <c r="BJ373" s="576">
        <f t="shared" si="966"/>
        <v>53.8</v>
      </c>
      <c r="BK373" s="577">
        <f t="shared" si="966"/>
        <v>0</v>
      </c>
      <c r="BL373" s="576">
        <f t="shared" si="967"/>
        <v>591.79999999999995</v>
      </c>
      <c r="BM373" s="577">
        <f t="shared" si="967"/>
        <v>0</v>
      </c>
      <c r="BN373" s="574">
        <v>19</v>
      </c>
      <c r="BO373" s="575">
        <v>25</v>
      </c>
      <c r="BP373" s="576">
        <f t="shared" si="968"/>
        <v>19</v>
      </c>
      <c r="BQ373" s="577">
        <f t="shared" si="968"/>
        <v>25</v>
      </c>
      <c r="BR373" s="574">
        <v>19</v>
      </c>
      <c r="BS373" s="575">
        <v>17</v>
      </c>
      <c r="BT373" s="576">
        <f t="shared" si="969"/>
        <v>19</v>
      </c>
      <c r="BU373" s="577">
        <f t="shared" si="969"/>
        <v>17</v>
      </c>
      <c r="BV373" s="574"/>
      <c r="BW373" s="575"/>
      <c r="BX373" s="576">
        <f t="shared" si="970"/>
        <v>0</v>
      </c>
      <c r="BY373" s="577">
        <f t="shared" si="970"/>
        <v>0</v>
      </c>
      <c r="BZ373" s="576">
        <f t="shared" si="971"/>
        <v>38</v>
      </c>
      <c r="CA373" s="577">
        <f t="shared" si="971"/>
        <v>42</v>
      </c>
      <c r="CB373" s="576">
        <f t="shared" si="972"/>
        <v>38</v>
      </c>
      <c r="CC373" s="577">
        <f t="shared" si="972"/>
        <v>42</v>
      </c>
      <c r="CD373" s="574">
        <v>2.2999999999999998</v>
      </c>
      <c r="CE373" s="575">
        <v>2.1</v>
      </c>
      <c r="CF373" s="576">
        <f t="shared" si="973"/>
        <v>43.699999999999996</v>
      </c>
      <c r="CG373" s="577">
        <f t="shared" si="973"/>
        <v>52.5</v>
      </c>
      <c r="CH373" s="574">
        <v>2.7</v>
      </c>
      <c r="CI373" s="575">
        <v>3</v>
      </c>
      <c r="CJ373" s="576">
        <f t="shared" si="974"/>
        <v>51.300000000000004</v>
      </c>
      <c r="CK373" s="577">
        <f t="shared" si="974"/>
        <v>51</v>
      </c>
      <c r="CL373" s="574"/>
      <c r="CM373" s="575"/>
      <c r="CN373" s="576">
        <f t="shared" si="975"/>
        <v>0</v>
      </c>
      <c r="CO373" s="577">
        <f t="shared" si="975"/>
        <v>0</v>
      </c>
      <c r="CP373" s="576">
        <f t="shared" si="976"/>
        <v>2.5</v>
      </c>
      <c r="CQ373" s="577">
        <f t="shared" si="976"/>
        <v>2.4642857142857144</v>
      </c>
      <c r="CR373" s="576">
        <f t="shared" si="977"/>
        <v>95</v>
      </c>
      <c r="CS373" s="577">
        <f t="shared" si="977"/>
        <v>103.5</v>
      </c>
      <c r="CT373" s="574">
        <v>63.9</v>
      </c>
      <c r="CU373" s="575">
        <v>67.900000000000006</v>
      </c>
      <c r="CV373" s="576">
        <f t="shared" si="978"/>
        <v>1214.0999999999999</v>
      </c>
      <c r="CW373" s="577">
        <f t="shared" si="978"/>
        <v>1697.5000000000002</v>
      </c>
      <c r="CX373" s="574">
        <v>67.3</v>
      </c>
      <c r="CY373" s="575">
        <v>73</v>
      </c>
      <c r="CZ373" s="576">
        <f t="shared" si="979"/>
        <v>1278.7</v>
      </c>
      <c r="DA373" s="577">
        <f t="shared" si="979"/>
        <v>1241</v>
      </c>
      <c r="DB373" s="574"/>
      <c r="DC373" s="575"/>
      <c r="DD373" s="576">
        <f t="shared" si="980"/>
        <v>0</v>
      </c>
      <c r="DE373" s="577">
        <f t="shared" si="980"/>
        <v>0</v>
      </c>
      <c r="DF373" s="576">
        <f t="shared" si="981"/>
        <v>65.600000000000009</v>
      </c>
      <c r="DG373" s="577">
        <f t="shared" si="981"/>
        <v>69.964285714285708</v>
      </c>
      <c r="DH373" s="576">
        <f t="shared" si="982"/>
        <v>2492.8000000000002</v>
      </c>
      <c r="DI373" s="577">
        <f t="shared" si="982"/>
        <v>2938.4999999999995</v>
      </c>
      <c r="DJ373" s="576">
        <f t="shared" si="983"/>
        <v>49</v>
      </c>
      <c r="DK373" s="577">
        <f t="shared" si="983"/>
        <v>42</v>
      </c>
      <c r="DL373" s="576">
        <f t="shared" si="983"/>
        <v>49</v>
      </c>
      <c r="DM373" s="577">
        <f t="shared" si="983"/>
        <v>42</v>
      </c>
      <c r="DN373" s="576">
        <f t="shared" si="984"/>
        <v>2.3734693877551019</v>
      </c>
      <c r="DO373" s="577">
        <f t="shared" si="984"/>
        <v>2.4642857142857144</v>
      </c>
      <c r="DP373" s="576">
        <f t="shared" si="985"/>
        <v>116.3</v>
      </c>
      <c r="DQ373" s="577">
        <f t="shared" si="985"/>
        <v>103.5</v>
      </c>
      <c r="DR373" s="576">
        <f t="shared" si="986"/>
        <v>62.951020408163274</v>
      </c>
      <c r="DS373" s="577">
        <f t="shared" si="986"/>
        <v>69.964285714285708</v>
      </c>
      <c r="DT373" s="576">
        <f t="shared" si="987"/>
        <v>3084.6000000000004</v>
      </c>
      <c r="DU373" s="577">
        <f t="shared" si="987"/>
        <v>2938.4999999999995</v>
      </c>
      <c r="DV373" s="574">
        <v>71</v>
      </c>
      <c r="DW373" s="575">
        <v>69</v>
      </c>
      <c r="DX373" s="576">
        <f t="shared" si="988"/>
        <v>71</v>
      </c>
      <c r="DY373" s="577">
        <f t="shared" si="988"/>
        <v>69</v>
      </c>
      <c r="DZ373" s="574">
        <v>65</v>
      </c>
      <c r="EA373" s="575">
        <v>69</v>
      </c>
      <c r="EB373" s="576">
        <f t="shared" si="989"/>
        <v>65</v>
      </c>
      <c r="EC373" s="577">
        <f t="shared" si="989"/>
        <v>69</v>
      </c>
      <c r="ED373" s="574"/>
      <c r="EE373" s="575"/>
      <c r="EF373" s="576">
        <f t="shared" si="990"/>
        <v>0</v>
      </c>
      <c r="EG373" s="577">
        <f t="shared" si="990"/>
        <v>0</v>
      </c>
      <c r="EH373" s="576">
        <f t="shared" si="991"/>
        <v>136</v>
      </c>
      <c r="EI373" s="577">
        <f t="shared" si="991"/>
        <v>138</v>
      </c>
      <c r="EJ373" s="576">
        <f t="shared" si="992"/>
        <v>136</v>
      </c>
      <c r="EK373" s="577">
        <f t="shared" si="992"/>
        <v>138</v>
      </c>
      <c r="EL373" s="574">
        <v>1.7</v>
      </c>
      <c r="EM373" s="575">
        <v>1.7</v>
      </c>
      <c r="EN373" s="576">
        <f t="shared" si="993"/>
        <v>120.7</v>
      </c>
      <c r="EO373" s="577">
        <f t="shared" si="993"/>
        <v>117.3</v>
      </c>
      <c r="EP373" s="574">
        <v>2.6</v>
      </c>
      <c r="EQ373" s="575">
        <v>2.5</v>
      </c>
      <c r="ER373" s="576">
        <f t="shared" si="994"/>
        <v>169</v>
      </c>
      <c r="ES373" s="577">
        <f t="shared" si="994"/>
        <v>172.5</v>
      </c>
      <c r="ET373" s="574"/>
      <c r="EU373" s="575"/>
      <c r="EV373" s="576">
        <f t="shared" si="995"/>
        <v>0</v>
      </c>
      <c r="EW373" s="577">
        <f t="shared" si="995"/>
        <v>0</v>
      </c>
      <c r="EX373" s="576">
        <f t="shared" si="996"/>
        <v>2.1301470588235292</v>
      </c>
      <c r="EY373" s="577">
        <f t="shared" si="996"/>
        <v>2.1</v>
      </c>
      <c r="EZ373" s="576">
        <f t="shared" si="997"/>
        <v>289.7</v>
      </c>
      <c r="FA373" s="577">
        <f t="shared" si="997"/>
        <v>289.8</v>
      </c>
      <c r="FB373" s="574">
        <v>47.9</v>
      </c>
      <c r="FC373" s="575">
        <v>49</v>
      </c>
      <c r="FD373" s="576">
        <f t="shared" si="998"/>
        <v>3400.9</v>
      </c>
      <c r="FE373" s="577">
        <f t="shared" si="998"/>
        <v>3381</v>
      </c>
      <c r="FF373" s="574">
        <v>55</v>
      </c>
      <c r="FG373" s="575">
        <v>52.2</v>
      </c>
      <c r="FH373" s="576">
        <f t="shared" si="999"/>
        <v>3575</v>
      </c>
      <c r="FI373" s="577">
        <f t="shared" si="999"/>
        <v>3601.8</v>
      </c>
      <c r="FJ373" s="574"/>
      <c r="FK373" s="575"/>
      <c r="FL373" s="576">
        <f t="shared" si="1000"/>
        <v>0</v>
      </c>
      <c r="FM373" s="577">
        <f t="shared" si="1000"/>
        <v>0</v>
      </c>
      <c r="FN373" s="576">
        <f t="shared" si="1001"/>
        <v>51.293382352941173</v>
      </c>
      <c r="FO373" s="577">
        <f t="shared" si="1001"/>
        <v>50.6</v>
      </c>
      <c r="FP373" s="576">
        <f t="shared" si="1002"/>
        <v>6975.9</v>
      </c>
      <c r="FQ373" s="577">
        <f t="shared" si="1002"/>
        <v>6982.8</v>
      </c>
      <c r="FR373" s="574">
        <v>26</v>
      </c>
      <c r="FS373" s="575">
        <v>25</v>
      </c>
      <c r="FT373" s="576">
        <f t="shared" si="1003"/>
        <v>26</v>
      </c>
      <c r="FU373" s="577">
        <f t="shared" si="1003"/>
        <v>25</v>
      </c>
      <c r="FV373" s="574">
        <v>2.5</v>
      </c>
      <c r="FW373" s="575">
        <v>3.1</v>
      </c>
      <c r="FX373" s="576">
        <f t="shared" si="1004"/>
        <v>65</v>
      </c>
      <c r="FY373" s="577">
        <f t="shared" si="1004"/>
        <v>77.5</v>
      </c>
      <c r="FZ373" s="574">
        <v>48.1</v>
      </c>
      <c r="GA373" s="575">
        <v>56.3</v>
      </c>
      <c r="GB373" s="576">
        <f t="shared" si="1005"/>
        <v>1250.6000000000001</v>
      </c>
      <c r="GC373" s="577">
        <f t="shared" si="1005"/>
        <v>1407.5</v>
      </c>
      <c r="GD373" s="576">
        <f t="shared" si="1006"/>
        <v>94</v>
      </c>
      <c r="GE373" s="577">
        <f t="shared" si="1006"/>
        <v>94</v>
      </c>
      <c r="GF373" s="576">
        <f t="shared" si="1006"/>
        <v>94</v>
      </c>
      <c r="GG373" s="577">
        <f t="shared" si="1006"/>
        <v>94</v>
      </c>
      <c r="GH373" s="576">
        <f t="shared" si="1007"/>
        <v>172.4</v>
      </c>
      <c r="GI373" s="577">
        <f t="shared" si="1007"/>
        <v>169.8</v>
      </c>
      <c r="GJ373" s="576">
        <f t="shared" si="1008"/>
        <v>4858.2</v>
      </c>
      <c r="GK373" s="577">
        <f t="shared" si="1008"/>
        <v>5078.5</v>
      </c>
      <c r="GL373" s="576">
        <f t="shared" si="1009"/>
        <v>91</v>
      </c>
      <c r="GM373" s="577">
        <f t="shared" si="1009"/>
        <v>86</v>
      </c>
      <c r="GN373" s="576">
        <f t="shared" si="1009"/>
        <v>91</v>
      </c>
      <c r="GO373" s="577">
        <f t="shared" si="1009"/>
        <v>86</v>
      </c>
      <c r="GP373" s="576">
        <f t="shared" si="1010"/>
        <v>233.60000000000002</v>
      </c>
      <c r="GQ373" s="577">
        <f t="shared" si="1010"/>
        <v>223.5</v>
      </c>
      <c r="GR373" s="576">
        <f t="shared" si="1011"/>
        <v>5202.3</v>
      </c>
      <c r="GS373" s="577">
        <f t="shared" si="1011"/>
        <v>4842.8</v>
      </c>
      <c r="GT373" s="576">
        <f t="shared" si="1012"/>
        <v>185</v>
      </c>
      <c r="GU373" s="577">
        <f t="shared" si="1012"/>
        <v>180</v>
      </c>
      <c r="GV373" s="576">
        <f t="shared" si="1012"/>
        <v>185</v>
      </c>
      <c r="GW373" s="577">
        <f t="shared" si="1012"/>
        <v>180</v>
      </c>
      <c r="GX373" s="576">
        <f t="shared" si="1013"/>
        <v>406</v>
      </c>
      <c r="GY373" s="577">
        <f t="shared" si="1013"/>
        <v>393.3</v>
      </c>
      <c r="GZ373" s="576">
        <f t="shared" si="1013"/>
        <v>10060.5</v>
      </c>
      <c r="HA373" s="577">
        <f t="shared" si="1013"/>
        <v>9921.2999999999993</v>
      </c>
      <c r="HB373" s="576">
        <f t="shared" si="1014"/>
        <v>0</v>
      </c>
      <c r="HC373" s="577">
        <f t="shared" si="1014"/>
        <v>0</v>
      </c>
      <c r="HD373" s="576">
        <f t="shared" si="1014"/>
        <v>0</v>
      </c>
      <c r="HE373" s="577">
        <f t="shared" si="1014"/>
        <v>0</v>
      </c>
      <c r="HF373" s="576" t="str">
        <f t="shared" si="1015"/>
        <v/>
      </c>
      <c r="HG373" s="577" t="str">
        <f t="shared" si="1015"/>
        <v/>
      </c>
      <c r="HH373" s="576" t="str">
        <f t="shared" si="1016"/>
        <v/>
      </c>
      <c r="HI373" s="577" t="str">
        <f t="shared" si="1016"/>
        <v/>
      </c>
      <c r="HJ373" s="576">
        <f t="shared" si="1017"/>
        <v>471</v>
      </c>
      <c r="HK373" s="577">
        <f t="shared" si="1017"/>
        <v>470.8</v>
      </c>
      <c r="HL373" s="576">
        <f t="shared" si="1018"/>
        <v>11311.1</v>
      </c>
      <c r="HM373" s="577">
        <f t="shared" si="1018"/>
        <v>11328.8</v>
      </c>
    </row>
    <row r="374" spans="1:221">
      <c r="A374" s="594" t="s">
        <v>638</v>
      </c>
      <c r="B374" s="595" t="s">
        <v>740</v>
      </c>
      <c r="C374" s="596" t="s">
        <v>741</v>
      </c>
      <c r="D374" s="10">
        <v>443711</v>
      </c>
      <c r="E374" s="120">
        <v>10</v>
      </c>
      <c r="F374" s="574">
        <v>435</v>
      </c>
      <c r="G374" s="575">
        <v>561</v>
      </c>
      <c r="H374" s="574">
        <v>1</v>
      </c>
      <c r="I374" s="597">
        <v>0</v>
      </c>
      <c r="J374" s="576">
        <f t="shared" si="951"/>
        <v>434</v>
      </c>
      <c r="K374" s="577">
        <f t="shared" si="951"/>
        <v>561</v>
      </c>
      <c r="L374" s="574"/>
      <c r="M374" s="575"/>
      <c r="N374" s="576">
        <f t="shared" si="952"/>
        <v>434</v>
      </c>
      <c r="O374" s="578">
        <f t="shared" si="952"/>
        <v>558</v>
      </c>
      <c r="P374" s="576">
        <f t="shared" si="952"/>
        <v>434</v>
      </c>
      <c r="Q374" s="578">
        <f t="shared" si="952"/>
        <v>558</v>
      </c>
      <c r="R374" s="574">
        <v>13</v>
      </c>
      <c r="S374" s="600">
        <v>31</v>
      </c>
      <c r="T374" s="576">
        <f t="shared" si="953"/>
        <v>13</v>
      </c>
      <c r="U374" s="577">
        <f t="shared" si="953"/>
        <v>31</v>
      </c>
      <c r="V374" s="574">
        <v>0</v>
      </c>
      <c r="W374" s="575"/>
      <c r="X374" s="576">
        <f t="shared" si="954"/>
        <v>0</v>
      </c>
      <c r="Y374" s="577">
        <f t="shared" si="954"/>
        <v>0</v>
      </c>
      <c r="Z374" s="574"/>
      <c r="AA374" s="575"/>
      <c r="AB374" s="576">
        <f t="shared" si="955"/>
        <v>0</v>
      </c>
      <c r="AC374" s="577">
        <f t="shared" si="955"/>
        <v>0</v>
      </c>
      <c r="AD374" s="576">
        <f t="shared" si="956"/>
        <v>13</v>
      </c>
      <c r="AE374" s="577">
        <f t="shared" si="956"/>
        <v>31</v>
      </c>
      <c r="AF374" s="576">
        <f t="shared" si="957"/>
        <v>13</v>
      </c>
      <c r="AG374" s="577">
        <f t="shared" si="957"/>
        <v>31</v>
      </c>
      <c r="AH374" s="574">
        <v>4.4000000000000004</v>
      </c>
      <c r="AI374" s="575">
        <v>3.5</v>
      </c>
      <c r="AJ374" s="576">
        <f t="shared" si="958"/>
        <v>57.2</v>
      </c>
      <c r="AK374" s="577">
        <f t="shared" si="958"/>
        <v>108.5</v>
      </c>
      <c r="AL374" s="574">
        <v>0</v>
      </c>
      <c r="AM374" s="575"/>
      <c r="AN374" s="576">
        <f t="shared" si="959"/>
        <v>0</v>
      </c>
      <c r="AO374" s="577">
        <f t="shared" si="959"/>
        <v>0</v>
      </c>
      <c r="AP374" s="574"/>
      <c r="AQ374" s="575"/>
      <c r="AR374" s="576">
        <f t="shared" si="960"/>
        <v>0</v>
      </c>
      <c r="AS374" s="577">
        <f t="shared" si="960"/>
        <v>0</v>
      </c>
      <c r="AT374" s="576">
        <f t="shared" si="961"/>
        <v>4.4000000000000004</v>
      </c>
      <c r="AU374" s="577">
        <f t="shared" si="961"/>
        <v>3.5</v>
      </c>
      <c r="AV374" s="576">
        <f t="shared" si="962"/>
        <v>57.2</v>
      </c>
      <c r="AW374" s="577">
        <f t="shared" si="962"/>
        <v>108.5</v>
      </c>
      <c r="AX374" s="574">
        <v>98.8</v>
      </c>
      <c r="AY374" s="575">
        <v>92.5</v>
      </c>
      <c r="AZ374" s="576">
        <f t="shared" si="963"/>
        <v>1284.3999999999999</v>
      </c>
      <c r="BA374" s="577">
        <f t="shared" si="963"/>
        <v>2867.5</v>
      </c>
      <c r="BB374" s="574">
        <v>0</v>
      </c>
      <c r="BC374" s="575"/>
      <c r="BD374" s="576">
        <f t="shared" si="964"/>
        <v>0</v>
      </c>
      <c r="BE374" s="577">
        <f t="shared" si="964"/>
        <v>0</v>
      </c>
      <c r="BF374" s="574"/>
      <c r="BG374" s="575"/>
      <c r="BH374" s="576">
        <f t="shared" si="965"/>
        <v>0</v>
      </c>
      <c r="BI374" s="577">
        <f t="shared" si="965"/>
        <v>0</v>
      </c>
      <c r="BJ374" s="576">
        <f t="shared" si="966"/>
        <v>98.799999999999983</v>
      </c>
      <c r="BK374" s="577">
        <f t="shared" si="966"/>
        <v>92.5</v>
      </c>
      <c r="BL374" s="576">
        <f t="shared" si="967"/>
        <v>1284.3999999999999</v>
      </c>
      <c r="BM374" s="577">
        <f t="shared" si="967"/>
        <v>2867.5</v>
      </c>
      <c r="BN374" s="574">
        <v>25</v>
      </c>
      <c r="BO374" s="575">
        <v>30</v>
      </c>
      <c r="BP374" s="576">
        <f t="shared" si="968"/>
        <v>25</v>
      </c>
      <c r="BQ374" s="577">
        <f t="shared" si="968"/>
        <v>30</v>
      </c>
      <c r="BR374" s="574">
        <v>0</v>
      </c>
      <c r="BS374" s="575"/>
      <c r="BT374" s="576">
        <f t="shared" si="969"/>
        <v>0</v>
      </c>
      <c r="BU374" s="577">
        <f t="shared" si="969"/>
        <v>0</v>
      </c>
      <c r="BV374" s="574"/>
      <c r="BW374" s="575"/>
      <c r="BX374" s="576">
        <f t="shared" si="970"/>
        <v>0</v>
      </c>
      <c r="BY374" s="577">
        <f t="shared" si="970"/>
        <v>0</v>
      </c>
      <c r="BZ374" s="576">
        <f t="shared" si="971"/>
        <v>25</v>
      </c>
      <c r="CA374" s="577">
        <f t="shared" si="971"/>
        <v>30</v>
      </c>
      <c r="CB374" s="576">
        <f t="shared" si="972"/>
        <v>25</v>
      </c>
      <c r="CC374" s="577">
        <f t="shared" si="972"/>
        <v>30</v>
      </c>
      <c r="CD374" s="574">
        <v>4.4000000000000004</v>
      </c>
      <c r="CE374" s="575">
        <v>4.3</v>
      </c>
      <c r="CF374" s="576">
        <f t="shared" si="973"/>
        <v>110.00000000000001</v>
      </c>
      <c r="CG374" s="577">
        <f t="shared" si="973"/>
        <v>129</v>
      </c>
      <c r="CH374" s="574">
        <v>0</v>
      </c>
      <c r="CI374" s="575"/>
      <c r="CJ374" s="576">
        <f t="shared" si="974"/>
        <v>0</v>
      </c>
      <c r="CK374" s="577">
        <f t="shared" si="974"/>
        <v>0</v>
      </c>
      <c r="CL374" s="574"/>
      <c r="CM374" s="575"/>
      <c r="CN374" s="576">
        <f t="shared" si="975"/>
        <v>0</v>
      </c>
      <c r="CO374" s="577">
        <f t="shared" si="975"/>
        <v>0</v>
      </c>
      <c r="CP374" s="576">
        <f t="shared" si="976"/>
        <v>4.4000000000000004</v>
      </c>
      <c r="CQ374" s="577">
        <f t="shared" si="976"/>
        <v>4.3</v>
      </c>
      <c r="CR374" s="576">
        <f t="shared" si="977"/>
        <v>110.00000000000001</v>
      </c>
      <c r="CS374" s="577">
        <f t="shared" si="977"/>
        <v>129</v>
      </c>
      <c r="CT374" s="574">
        <v>112.9</v>
      </c>
      <c r="CU374" s="575">
        <v>109.7</v>
      </c>
      <c r="CV374" s="576">
        <f t="shared" si="978"/>
        <v>2822.5</v>
      </c>
      <c r="CW374" s="577">
        <f t="shared" si="978"/>
        <v>3291</v>
      </c>
      <c r="CX374" s="574">
        <v>0</v>
      </c>
      <c r="CY374" s="575"/>
      <c r="CZ374" s="576">
        <f t="shared" si="979"/>
        <v>0</v>
      </c>
      <c r="DA374" s="577">
        <f t="shared" si="979"/>
        <v>0</v>
      </c>
      <c r="DB374" s="574"/>
      <c r="DC374" s="575"/>
      <c r="DD374" s="576">
        <f t="shared" si="980"/>
        <v>0</v>
      </c>
      <c r="DE374" s="577">
        <f t="shared" si="980"/>
        <v>0</v>
      </c>
      <c r="DF374" s="576">
        <f t="shared" si="981"/>
        <v>112.9</v>
      </c>
      <c r="DG374" s="577">
        <f t="shared" si="981"/>
        <v>109.7</v>
      </c>
      <c r="DH374" s="576">
        <f t="shared" si="982"/>
        <v>2822.5</v>
      </c>
      <c r="DI374" s="577">
        <f t="shared" si="982"/>
        <v>3291</v>
      </c>
      <c r="DJ374" s="576">
        <f t="shared" si="983"/>
        <v>38</v>
      </c>
      <c r="DK374" s="577">
        <f t="shared" si="983"/>
        <v>61</v>
      </c>
      <c r="DL374" s="576">
        <f t="shared" si="983"/>
        <v>38</v>
      </c>
      <c r="DM374" s="577">
        <f t="shared" si="983"/>
        <v>61</v>
      </c>
      <c r="DN374" s="576">
        <f t="shared" si="984"/>
        <v>4.4000000000000004</v>
      </c>
      <c r="DO374" s="577">
        <f t="shared" si="984"/>
        <v>3.8934426229508197</v>
      </c>
      <c r="DP374" s="576">
        <f t="shared" si="985"/>
        <v>167.20000000000002</v>
      </c>
      <c r="DQ374" s="577">
        <f t="shared" si="985"/>
        <v>237.5</v>
      </c>
      <c r="DR374" s="576">
        <f t="shared" si="986"/>
        <v>108.07631578947367</v>
      </c>
      <c r="DS374" s="577">
        <f t="shared" si="986"/>
        <v>100.95901639344262</v>
      </c>
      <c r="DT374" s="576">
        <f t="shared" si="987"/>
        <v>4106.8999999999996</v>
      </c>
      <c r="DU374" s="577">
        <f t="shared" si="987"/>
        <v>6158.5</v>
      </c>
      <c r="DV374" s="574">
        <v>225</v>
      </c>
      <c r="DW374" s="575">
        <v>270</v>
      </c>
      <c r="DX374" s="576">
        <f t="shared" si="988"/>
        <v>225</v>
      </c>
      <c r="DY374" s="577">
        <f t="shared" si="988"/>
        <v>270</v>
      </c>
      <c r="DZ374" s="574">
        <v>150</v>
      </c>
      <c r="EA374" s="575">
        <v>211</v>
      </c>
      <c r="EB374" s="576">
        <f t="shared" si="989"/>
        <v>150</v>
      </c>
      <c r="EC374" s="577">
        <f t="shared" si="989"/>
        <v>211</v>
      </c>
      <c r="ED374" s="574"/>
      <c r="EE374" s="575"/>
      <c r="EF374" s="576">
        <f t="shared" si="990"/>
        <v>0</v>
      </c>
      <c r="EG374" s="577">
        <f t="shared" si="990"/>
        <v>0</v>
      </c>
      <c r="EH374" s="576">
        <f t="shared" si="991"/>
        <v>375</v>
      </c>
      <c r="EI374" s="577">
        <f t="shared" si="991"/>
        <v>481</v>
      </c>
      <c r="EJ374" s="576">
        <f t="shared" si="992"/>
        <v>375</v>
      </c>
      <c r="EK374" s="577">
        <f t="shared" si="992"/>
        <v>481</v>
      </c>
      <c r="EL374" s="574">
        <v>2.7</v>
      </c>
      <c r="EM374" s="575">
        <v>2.6</v>
      </c>
      <c r="EN374" s="576">
        <f t="shared" si="993"/>
        <v>607.5</v>
      </c>
      <c r="EO374" s="577">
        <f t="shared" si="993"/>
        <v>702</v>
      </c>
      <c r="EP374" s="574">
        <v>3.2</v>
      </c>
      <c r="EQ374" s="575">
        <v>3.5</v>
      </c>
      <c r="ER374" s="576">
        <f t="shared" si="994"/>
        <v>480</v>
      </c>
      <c r="ES374" s="577">
        <f t="shared" si="994"/>
        <v>738.5</v>
      </c>
      <c r="ET374" s="574"/>
      <c r="EU374" s="575"/>
      <c r="EV374" s="576">
        <f t="shared" si="995"/>
        <v>0</v>
      </c>
      <c r="EW374" s="577">
        <f t="shared" si="995"/>
        <v>0</v>
      </c>
      <c r="EX374" s="576">
        <f t="shared" si="996"/>
        <v>2.9</v>
      </c>
      <c r="EY374" s="577">
        <f t="shared" si="996"/>
        <v>2.9948024948024949</v>
      </c>
      <c r="EZ374" s="576">
        <f t="shared" si="997"/>
        <v>1087.5</v>
      </c>
      <c r="FA374" s="577">
        <f t="shared" si="997"/>
        <v>1440.5</v>
      </c>
      <c r="FB374" s="574">
        <v>62.3</v>
      </c>
      <c r="FC374" s="575">
        <v>63.8</v>
      </c>
      <c r="FD374" s="576">
        <f t="shared" si="998"/>
        <v>14017.5</v>
      </c>
      <c r="FE374" s="577">
        <f t="shared" si="998"/>
        <v>17226</v>
      </c>
      <c r="FF374" s="574">
        <v>56.8</v>
      </c>
      <c r="FG374" s="575">
        <v>58.3</v>
      </c>
      <c r="FH374" s="576">
        <f t="shared" si="999"/>
        <v>8520</v>
      </c>
      <c r="FI374" s="577">
        <f t="shared" si="999"/>
        <v>12301.3</v>
      </c>
      <c r="FJ374" s="574"/>
      <c r="FK374" s="575"/>
      <c r="FL374" s="576">
        <f t="shared" si="1000"/>
        <v>0</v>
      </c>
      <c r="FM374" s="577">
        <f t="shared" si="1000"/>
        <v>0</v>
      </c>
      <c r="FN374" s="576">
        <f t="shared" si="1001"/>
        <v>60.1</v>
      </c>
      <c r="FO374" s="577">
        <f t="shared" si="1001"/>
        <v>61.387318087318086</v>
      </c>
      <c r="FP374" s="576">
        <f t="shared" si="1002"/>
        <v>22537.5</v>
      </c>
      <c r="FQ374" s="577">
        <f t="shared" si="1002"/>
        <v>29527.3</v>
      </c>
      <c r="FR374" s="574">
        <v>21</v>
      </c>
      <c r="FS374" s="575">
        <v>16</v>
      </c>
      <c r="FT374" s="576">
        <f t="shared" si="1003"/>
        <v>21</v>
      </c>
      <c r="FU374" s="577">
        <f t="shared" si="1003"/>
        <v>16</v>
      </c>
      <c r="FV374" s="574">
        <v>3.7</v>
      </c>
      <c r="FW374" s="575">
        <v>4.3</v>
      </c>
      <c r="FX374" s="576">
        <f t="shared" si="1004"/>
        <v>77.7</v>
      </c>
      <c r="FY374" s="577">
        <f t="shared" si="1004"/>
        <v>68.8</v>
      </c>
      <c r="FZ374" s="574">
        <v>46</v>
      </c>
      <c r="GA374" s="575">
        <v>46.3</v>
      </c>
      <c r="GB374" s="576">
        <f t="shared" si="1005"/>
        <v>966</v>
      </c>
      <c r="GC374" s="577">
        <f t="shared" si="1005"/>
        <v>740.8</v>
      </c>
      <c r="GD374" s="576">
        <f t="shared" si="1006"/>
        <v>263</v>
      </c>
      <c r="GE374" s="577">
        <f t="shared" si="1006"/>
        <v>331</v>
      </c>
      <c r="GF374" s="576">
        <f t="shared" si="1006"/>
        <v>263</v>
      </c>
      <c r="GG374" s="577">
        <f t="shared" si="1006"/>
        <v>331</v>
      </c>
      <c r="GH374" s="576">
        <f t="shared" si="1007"/>
        <v>774.7</v>
      </c>
      <c r="GI374" s="577">
        <f t="shared" si="1007"/>
        <v>939.5</v>
      </c>
      <c r="GJ374" s="576">
        <f t="shared" si="1008"/>
        <v>18124.400000000001</v>
      </c>
      <c r="GK374" s="577">
        <f t="shared" si="1008"/>
        <v>23384.5</v>
      </c>
      <c r="GL374" s="576">
        <f t="shared" si="1009"/>
        <v>150</v>
      </c>
      <c r="GM374" s="577">
        <f t="shared" si="1009"/>
        <v>211</v>
      </c>
      <c r="GN374" s="576">
        <f t="shared" si="1009"/>
        <v>150</v>
      </c>
      <c r="GO374" s="577">
        <f t="shared" si="1009"/>
        <v>211</v>
      </c>
      <c r="GP374" s="576">
        <f t="shared" si="1010"/>
        <v>480</v>
      </c>
      <c r="GQ374" s="577">
        <f t="shared" si="1010"/>
        <v>738.5</v>
      </c>
      <c r="GR374" s="576">
        <f t="shared" si="1011"/>
        <v>8520</v>
      </c>
      <c r="GS374" s="577">
        <f t="shared" si="1011"/>
        <v>12301.3</v>
      </c>
      <c r="GT374" s="576">
        <f t="shared" si="1012"/>
        <v>413</v>
      </c>
      <c r="GU374" s="577">
        <f t="shared" si="1012"/>
        <v>542</v>
      </c>
      <c r="GV374" s="576">
        <f t="shared" si="1012"/>
        <v>413</v>
      </c>
      <c r="GW374" s="577">
        <f t="shared" si="1012"/>
        <v>542</v>
      </c>
      <c r="GX374" s="576">
        <f t="shared" si="1013"/>
        <v>1254.7</v>
      </c>
      <c r="GY374" s="577">
        <f t="shared" si="1013"/>
        <v>1678</v>
      </c>
      <c r="GZ374" s="576">
        <f t="shared" si="1013"/>
        <v>26644.400000000001</v>
      </c>
      <c r="HA374" s="577">
        <f t="shared" si="1013"/>
        <v>35685.800000000003</v>
      </c>
      <c r="HB374" s="576">
        <f t="shared" si="1014"/>
        <v>0</v>
      </c>
      <c r="HC374" s="577">
        <f t="shared" si="1014"/>
        <v>0</v>
      </c>
      <c r="HD374" s="576">
        <f t="shared" si="1014"/>
        <v>0</v>
      </c>
      <c r="HE374" s="577">
        <f t="shared" si="1014"/>
        <v>0</v>
      </c>
      <c r="HF374" s="576" t="str">
        <f t="shared" si="1015"/>
        <v/>
      </c>
      <c r="HG374" s="577" t="str">
        <f t="shared" si="1015"/>
        <v/>
      </c>
      <c r="HH374" s="576" t="str">
        <f t="shared" si="1016"/>
        <v/>
      </c>
      <c r="HI374" s="577" t="str">
        <f t="shared" si="1016"/>
        <v/>
      </c>
      <c r="HJ374" s="576">
        <f t="shared" si="1017"/>
        <v>1332.4</v>
      </c>
      <c r="HK374" s="577">
        <f t="shared" si="1017"/>
        <v>1746.8</v>
      </c>
      <c r="HL374" s="576">
        <f t="shared" si="1018"/>
        <v>27610.400000000001</v>
      </c>
      <c r="HM374" s="577">
        <f t="shared" si="1018"/>
        <v>36426.600000000006</v>
      </c>
    </row>
    <row r="375" spans="1:221">
      <c r="A375" s="594" t="s">
        <v>638</v>
      </c>
      <c r="B375" s="595" t="s">
        <v>739</v>
      </c>
      <c r="C375" s="596"/>
      <c r="D375" s="10">
        <v>229832</v>
      </c>
      <c r="E375" s="10">
        <v>10</v>
      </c>
      <c r="F375" s="574">
        <v>198</v>
      </c>
      <c r="G375" s="575">
        <v>236</v>
      </c>
      <c r="H375" s="574">
        <v>2</v>
      </c>
      <c r="I375" s="597">
        <v>0</v>
      </c>
      <c r="J375" s="576">
        <f t="shared" si="951"/>
        <v>196</v>
      </c>
      <c r="K375" s="577">
        <f t="shared" si="951"/>
        <v>236</v>
      </c>
      <c r="L375" s="574"/>
      <c r="M375" s="575"/>
      <c r="N375" s="576">
        <f t="shared" si="952"/>
        <v>196</v>
      </c>
      <c r="O375" s="577">
        <f t="shared" si="952"/>
        <v>236</v>
      </c>
      <c r="P375" s="576">
        <f t="shared" si="952"/>
        <v>196</v>
      </c>
      <c r="Q375" s="577">
        <f t="shared" si="952"/>
        <v>236</v>
      </c>
      <c r="R375" s="574">
        <v>27</v>
      </c>
      <c r="S375" s="575">
        <v>30</v>
      </c>
      <c r="T375" s="576">
        <f t="shared" si="953"/>
        <v>27</v>
      </c>
      <c r="U375" s="577">
        <f t="shared" si="953"/>
        <v>30</v>
      </c>
      <c r="V375" s="574">
        <v>21</v>
      </c>
      <c r="W375" s="597">
        <v>8</v>
      </c>
      <c r="X375" s="576">
        <f t="shared" si="954"/>
        <v>21</v>
      </c>
      <c r="Y375" s="577">
        <f t="shared" si="954"/>
        <v>8</v>
      </c>
      <c r="Z375" s="574"/>
      <c r="AA375" s="575"/>
      <c r="AB375" s="576">
        <f t="shared" si="955"/>
        <v>0</v>
      </c>
      <c r="AC375" s="577">
        <f t="shared" si="955"/>
        <v>0</v>
      </c>
      <c r="AD375" s="576">
        <f t="shared" si="956"/>
        <v>48</v>
      </c>
      <c r="AE375" s="577">
        <f t="shared" si="956"/>
        <v>38</v>
      </c>
      <c r="AF375" s="576">
        <f t="shared" si="957"/>
        <v>48</v>
      </c>
      <c r="AG375" s="577">
        <f t="shared" si="957"/>
        <v>38</v>
      </c>
      <c r="AH375" s="574">
        <v>2.4</v>
      </c>
      <c r="AI375" s="575">
        <v>2.6</v>
      </c>
      <c r="AJ375" s="576">
        <f t="shared" si="958"/>
        <v>64.8</v>
      </c>
      <c r="AK375" s="577">
        <f t="shared" si="958"/>
        <v>78</v>
      </c>
      <c r="AL375" s="574">
        <v>3</v>
      </c>
      <c r="AM375" s="575">
        <v>4.0999999999999996</v>
      </c>
      <c r="AN375" s="576">
        <f t="shared" si="959"/>
        <v>63</v>
      </c>
      <c r="AO375" s="577">
        <f t="shared" si="959"/>
        <v>32.799999999999997</v>
      </c>
      <c r="AP375" s="574"/>
      <c r="AQ375" s="575"/>
      <c r="AR375" s="576">
        <f t="shared" si="960"/>
        <v>0</v>
      </c>
      <c r="AS375" s="577">
        <f t="shared" si="960"/>
        <v>0</v>
      </c>
      <c r="AT375" s="576">
        <f t="shared" si="961"/>
        <v>2.6625000000000001</v>
      </c>
      <c r="AU375" s="577">
        <f t="shared" si="961"/>
        <v>2.9157894736842103</v>
      </c>
      <c r="AV375" s="576">
        <f t="shared" si="962"/>
        <v>127.80000000000001</v>
      </c>
      <c r="AW375" s="577">
        <f t="shared" si="962"/>
        <v>110.79999999999998</v>
      </c>
      <c r="AX375" s="574">
        <v>57.1</v>
      </c>
      <c r="AY375" s="575">
        <v>53.6</v>
      </c>
      <c r="AZ375" s="576">
        <f t="shared" si="963"/>
        <v>1541.7</v>
      </c>
      <c r="BA375" s="577">
        <f t="shared" si="963"/>
        <v>1608</v>
      </c>
      <c r="BB375" s="574">
        <v>7</v>
      </c>
      <c r="BC375" s="600">
        <v>39</v>
      </c>
      <c r="BD375" s="576">
        <f t="shared" si="964"/>
        <v>147</v>
      </c>
      <c r="BE375" s="577">
        <f t="shared" si="964"/>
        <v>312</v>
      </c>
      <c r="BF375" s="574"/>
      <c r="BG375" s="575"/>
      <c r="BH375" s="576">
        <f t="shared" si="965"/>
        <v>0</v>
      </c>
      <c r="BI375" s="577">
        <f t="shared" si="965"/>
        <v>0</v>
      </c>
      <c r="BJ375" s="576">
        <f t="shared" si="966"/>
        <v>35.181249999999999</v>
      </c>
      <c r="BK375" s="577">
        <f t="shared" si="966"/>
        <v>50.526315789473685</v>
      </c>
      <c r="BL375" s="576">
        <f t="shared" si="967"/>
        <v>1688.6999999999998</v>
      </c>
      <c r="BM375" s="577">
        <f t="shared" si="967"/>
        <v>1920</v>
      </c>
      <c r="BN375" s="574">
        <v>64</v>
      </c>
      <c r="BO375" s="575">
        <v>75</v>
      </c>
      <c r="BP375" s="576">
        <f t="shared" si="968"/>
        <v>64</v>
      </c>
      <c r="BQ375" s="577">
        <f t="shared" si="968"/>
        <v>75</v>
      </c>
      <c r="BR375" s="574">
        <v>10</v>
      </c>
      <c r="BS375" s="600">
        <v>23</v>
      </c>
      <c r="BT375" s="576">
        <f t="shared" si="969"/>
        <v>10</v>
      </c>
      <c r="BU375" s="577">
        <f t="shared" si="969"/>
        <v>23</v>
      </c>
      <c r="BV375" s="574"/>
      <c r="BW375" s="575"/>
      <c r="BX375" s="576">
        <f t="shared" si="970"/>
        <v>0</v>
      </c>
      <c r="BY375" s="577">
        <f t="shared" si="970"/>
        <v>0</v>
      </c>
      <c r="BZ375" s="576">
        <f t="shared" si="971"/>
        <v>74</v>
      </c>
      <c r="CA375" s="577">
        <f t="shared" si="971"/>
        <v>98</v>
      </c>
      <c r="CB375" s="576">
        <f t="shared" si="972"/>
        <v>74</v>
      </c>
      <c r="CC375" s="577">
        <f t="shared" si="972"/>
        <v>98</v>
      </c>
      <c r="CD375" s="574">
        <v>2.8</v>
      </c>
      <c r="CE375" s="575">
        <v>2.8</v>
      </c>
      <c r="CF375" s="576">
        <f t="shared" si="973"/>
        <v>179.2</v>
      </c>
      <c r="CG375" s="577">
        <f t="shared" si="973"/>
        <v>210</v>
      </c>
      <c r="CH375" s="574">
        <v>5.2</v>
      </c>
      <c r="CI375" s="575">
        <v>4.0999999999999996</v>
      </c>
      <c r="CJ375" s="576">
        <f t="shared" si="974"/>
        <v>52</v>
      </c>
      <c r="CK375" s="577">
        <f t="shared" si="974"/>
        <v>94.3</v>
      </c>
      <c r="CL375" s="574"/>
      <c r="CM375" s="575"/>
      <c r="CN375" s="576">
        <f t="shared" si="975"/>
        <v>0</v>
      </c>
      <c r="CO375" s="577">
        <f t="shared" si="975"/>
        <v>0</v>
      </c>
      <c r="CP375" s="576">
        <f t="shared" si="976"/>
        <v>3.1243243243243244</v>
      </c>
      <c r="CQ375" s="577">
        <f t="shared" si="976"/>
        <v>3.1051020408163268</v>
      </c>
      <c r="CR375" s="576">
        <f t="shared" si="977"/>
        <v>231.20000000000002</v>
      </c>
      <c r="CS375" s="577">
        <f t="shared" si="977"/>
        <v>304.3</v>
      </c>
      <c r="CT375" s="574">
        <v>71.400000000000006</v>
      </c>
      <c r="CU375" s="575">
        <v>71</v>
      </c>
      <c r="CV375" s="576">
        <f t="shared" si="978"/>
        <v>4569.6000000000004</v>
      </c>
      <c r="CW375" s="577">
        <f t="shared" si="978"/>
        <v>5325</v>
      </c>
      <c r="CX375" s="574">
        <v>59.2</v>
      </c>
      <c r="CY375" s="575">
        <v>66.2</v>
      </c>
      <c r="CZ375" s="576">
        <f t="shared" si="979"/>
        <v>592</v>
      </c>
      <c r="DA375" s="577">
        <f t="shared" si="979"/>
        <v>1522.6000000000001</v>
      </c>
      <c r="DB375" s="574"/>
      <c r="DC375" s="575"/>
      <c r="DD375" s="576">
        <f t="shared" si="980"/>
        <v>0</v>
      </c>
      <c r="DE375" s="577">
        <f t="shared" si="980"/>
        <v>0</v>
      </c>
      <c r="DF375" s="576">
        <f t="shared" si="981"/>
        <v>69.75135135135136</v>
      </c>
      <c r="DG375" s="577">
        <f t="shared" si="981"/>
        <v>69.873469387755108</v>
      </c>
      <c r="DH375" s="576">
        <f t="shared" si="982"/>
        <v>5161.6000000000004</v>
      </c>
      <c r="DI375" s="577">
        <f t="shared" si="982"/>
        <v>6847.6</v>
      </c>
      <c r="DJ375" s="576">
        <f t="shared" si="983"/>
        <v>122</v>
      </c>
      <c r="DK375" s="577">
        <f t="shared" si="983"/>
        <v>136</v>
      </c>
      <c r="DL375" s="576">
        <f t="shared" si="983"/>
        <v>122</v>
      </c>
      <c r="DM375" s="577">
        <f t="shared" si="983"/>
        <v>136</v>
      </c>
      <c r="DN375" s="576">
        <f t="shared" si="984"/>
        <v>2.942622950819672</v>
      </c>
      <c r="DO375" s="577">
        <f t="shared" si="984"/>
        <v>3.0522058823529412</v>
      </c>
      <c r="DP375" s="576">
        <f t="shared" si="985"/>
        <v>359</v>
      </c>
      <c r="DQ375" s="577">
        <f t="shared" si="985"/>
        <v>415.1</v>
      </c>
      <c r="DR375" s="576">
        <f t="shared" si="986"/>
        <v>56.15</v>
      </c>
      <c r="DS375" s="577">
        <f t="shared" si="986"/>
        <v>64.46764705882353</v>
      </c>
      <c r="DT375" s="576">
        <f t="shared" si="987"/>
        <v>6850.3</v>
      </c>
      <c r="DU375" s="577">
        <f t="shared" si="987"/>
        <v>8767.6</v>
      </c>
      <c r="DV375" s="574">
        <v>26</v>
      </c>
      <c r="DW375" s="575">
        <v>24</v>
      </c>
      <c r="DX375" s="576">
        <f t="shared" si="988"/>
        <v>26</v>
      </c>
      <c r="DY375" s="577">
        <f t="shared" si="988"/>
        <v>24</v>
      </c>
      <c r="DZ375" s="574">
        <v>10</v>
      </c>
      <c r="EA375" s="597">
        <v>16</v>
      </c>
      <c r="EB375" s="576">
        <f t="shared" si="989"/>
        <v>10</v>
      </c>
      <c r="EC375" s="577">
        <f t="shared" si="989"/>
        <v>16</v>
      </c>
      <c r="ED375" s="574"/>
      <c r="EE375" s="575"/>
      <c r="EF375" s="576">
        <f t="shared" si="990"/>
        <v>0</v>
      </c>
      <c r="EG375" s="577">
        <f t="shared" si="990"/>
        <v>0</v>
      </c>
      <c r="EH375" s="576">
        <f t="shared" si="991"/>
        <v>36</v>
      </c>
      <c r="EI375" s="577">
        <f t="shared" si="991"/>
        <v>40</v>
      </c>
      <c r="EJ375" s="576">
        <f t="shared" si="992"/>
        <v>36</v>
      </c>
      <c r="EK375" s="577">
        <f t="shared" si="992"/>
        <v>40</v>
      </c>
      <c r="EL375" s="574">
        <v>1.9</v>
      </c>
      <c r="EM375" s="575">
        <v>2.2000000000000002</v>
      </c>
      <c r="EN375" s="576">
        <f t="shared" si="993"/>
        <v>49.4</v>
      </c>
      <c r="EO375" s="577">
        <f t="shared" si="993"/>
        <v>52.800000000000004</v>
      </c>
      <c r="EP375" s="574">
        <v>2.9</v>
      </c>
      <c r="EQ375" s="575">
        <v>2.9</v>
      </c>
      <c r="ER375" s="576">
        <f t="shared" si="994"/>
        <v>29</v>
      </c>
      <c r="ES375" s="577">
        <f t="shared" si="994"/>
        <v>46.4</v>
      </c>
      <c r="ET375" s="574"/>
      <c r="EU375" s="575"/>
      <c r="EV375" s="576">
        <f t="shared" si="995"/>
        <v>0</v>
      </c>
      <c r="EW375" s="577">
        <f t="shared" si="995"/>
        <v>0</v>
      </c>
      <c r="EX375" s="576">
        <f t="shared" si="996"/>
        <v>2.177777777777778</v>
      </c>
      <c r="EY375" s="577">
        <f t="shared" si="996"/>
        <v>2.48</v>
      </c>
      <c r="EZ375" s="576">
        <f t="shared" si="997"/>
        <v>78.400000000000006</v>
      </c>
      <c r="FA375" s="577">
        <f t="shared" si="997"/>
        <v>99.2</v>
      </c>
      <c r="FB375" s="574">
        <v>43</v>
      </c>
      <c r="FC375" s="575">
        <v>39.9</v>
      </c>
      <c r="FD375" s="576">
        <f t="shared" si="998"/>
        <v>1118</v>
      </c>
      <c r="FE375" s="577">
        <f t="shared" si="998"/>
        <v>957.59999999999991</v>
      </c>
      <c r="FF375" s="574">
        <v>40.6</v>
      </c>
      <c r="FG375" s="575">
        <v>42.8</v>
      </c>
      <c r="FH375" s="576">
        <f t="shared" si="999"/>
        <v>406</v>
      </c>
      <c r="FI375" s="577">
        <f t="shared" si="999"/>
        <v>684.8</v>
      </c>
      <c r="FJ375" s="574"/>
      <c r="FK375" s="575"/>
      <c r="FL375" s="576">
        <f t="shared" si="1000"/>
        <v>0</v>
      </c>
      <c r="FM375" s="577">
        <f t="shared" si="1000"/>
        <v>0</v>
      </c>
      <c r="FN375" s="576">
        <f t="shared" si="1001"/>
        <v>42.333333333333336</v>
      </c>
      <c r="FO375" s="577">
        <f t="shared" si="1001"/>
        <v>41.059999999999995</v>
      </c>
      <c r="FP375" s="576">
        <f t="shared" si="1002"/>
        <v>1524</v>
      </c>
      <c r="FQ375" s="577">
        <f t="shared" si="1002"/>
        <v>1642.3999999999999</v>
      </c>
      <c r="FR375" s="574">
        <v>38</v>
      </c>
      <c r="FS375" s="597">
        <v>60</v>
      </c>
      <c r="FT375" s="576">
        <f t="shared" si="1003"/>
        <v>38</v>
      </c>
      <c r="FU375" s="577">
        <f t="shared" si="1003"/>
        <v>60</v>
      </c>
      <c r="FV375" s="574">
        <v>2.8</v>
      </c>
      <c r="FW375" s="575">
        <v>1.6</v>
      </c>
      <c r="FX375" s="576">
        <f t="shared" si="1004"/>
        <v>106.39999999999999</v>
      </c>
      <c r="FY375" s="577">
        <f t="shared" si="1004"/>
        <v>96</v>
      </c>
      <c r="FZ375" s="574">
        <v>29.1</v>
      </c>
      <c r="GA375" s="597">
        <v>12.5</v>
      </c>
      <c r="GB375" s="576">
        <f t="shared" si="1005"/>
        <v>1105.8</v>
      </c>
      <c r="GC375" s="577">
        <f t="shared" si="1005"/>
        <v>750</v>
      </c>
      <c r="GD375" s="576">
        <f t="shared" si="1006"/>
        <v>117</v>
      </c>
      <c r="GE375" s="577">
        <f t="shared" si="1006"/>
        <v>129</v>
      </c>
      <c r="GF375" s="576">
        <f t="shared" si="1006"/>
        <v>117</v>
      </c>
      <c r="GG375" s="577">
        <f t="shared" si="1006"/>
        <v>129</v>
      </c>
      <c r="GH375" s="576">
        <f t="shared" si="1007"/>
        <v>293.39999999999998</v>
      </c>
      <c r="GI375" s="577">
        <f t="shared" si="1007"/>
        <v>340.8</v>
      </c>
      <c r="GJ375" s="576">
        <f t="shared" si="1008"/>
        <v>7229.3</v>
      </c>
      <c r="GK375" s="577">
        <f t="shared" si="1008"/>
        <v>7890.6</v>
      </c>
      <c r="GL375" s="576">
        <f t="shared" si="1009"/>
        <v>41</v>
      </c>
      <c r="GM375" s="577">
        <f t="shared" si="1009"/>
        <v>47</v>
      </c>
      <c r="GN375" s="576">
        <f t="shared" si="1009"/>
        <v>41</v>
      </c>
      <c r="GO375" s="577">
        <f t="shared" si="1009"/>
        <v>47</v>
      </c>
      <c r="GP375" s="576">
        <f t="shared" si="1010"/>
        <v>144</v>
      </c>
      <c r="GQ375" s="577">
        <f t="shared" si="1010"/>
        <v>173.5</v>
      </c>
      <c r="GR375" s="576">
        <f t="shared" si="1011"/>
        <v>1145</v>
      </c>
      <c r="GS375" s="577">
        <f t="shared" si="1011"/>
        <v>2519.4</v>
      </c>
      <c r="GT375" s="576">
        <f t="shared" si="1012"/>
        <v>158</v>
      </c>
      <c r="GU375" s="577">
        <f t="shared" si="1012"/>
        <v>176</v>
      </c>
      <c r="GV375" s="576">
        <f t="shared" si="1012"/>
        <v>158</v>
      </c>
      <c r="GW375" s="577">
        <f t="shared" si="1012"/>
        <v>176</v>
      </c>
      <c r="GX375" s="576">
        <f t="shared" si="1013"/>
        <v>437.4</v>
      </c>
      <c r="GY375" s="577">
        <f t="shared" si="1013"/>
        <v>514.29999999999995</v>
      </c>
      <c r="GZ375" s="576">
        <f t="shared" si="1013"/>
        <v>8374.2999999999993</v>
      </c>
      <c r="HA375" s="577">
        <f t="shared" si="1013"/>
        <v>10410</v>
      </c>
      <c r="HB375" s="576">
        <f t="shared" si="1014"/>
        <v>0</v>
      </c>
      <c r="HC375" s="577">
        <f t="shared" si="1014"/>
        <v>0</v>
      </c>
      <c r="HD375" s="576">
        <f t="shared" si="1014"/>
        <v>0</v>
      </c>
      <c r="HE375" s="577">
        <f t="shared" si="1014"/>
        <v>0</v>
      </c>
      <c r="HF375" s="576" t="str">
        <f t="shared" si="1015"/>
        <v/>
      </c>
      <c r="HG375" s="577" t="str">
        <f t="shared" si="1015"/>
        <v/>
      </c>
      <c r="HH375" s="576" t="str">
        <f t="shared" si="1016"/>
        <v/>
      </c>
      <c r="HI375" s="577" t="str">
        <f t="shared" si="1016"/>
        <v/>
      </c>
      <c r="HJ375" s="576">
        <f t="shared" si="1017"/>
        <v>543.79999999999995</v>
      </c>
      <c r="HK375" s="577">
        <f t="shared" si="1017"/>
        <v>610.30000000000007</v>
      </c>
      <c r="HL375" s="576">
        <f t="shared" si="1018"/>
        <v>9480.0999999999985</v>
      </c>
      <c r="HM375" s="577">
        <f t="shared" si="1018"/>
        <v>11160</v>
      </c>
    </row>
    <row r="376" spans="1:221" s="26" customFormat="1" ht="13.5" customHeight="1">
      <c r="A376" s="9" t="s">
        <v>745</v>
      </c>
      <c r="B376" s="8" t="s">
        <v>746</v>
      </c>
      <c r="C376" s="609"/>
      <c r="D376" s="6">
        <v>232186</v>
      </c>
      <c r="E376" s="6">
        <v>1</v>
      </c>
      <c r="F376" s="574">
        <v>5443</v>
      </c>
      <c r="G376" s="575">
        <v>5706</v>
      </c>
      <c r="H376" s="574">
        <v>131</v>
      </c>
      <c r="I376" s="575">
        <v>161</v>
      </c>
      <c r="J376" s="576">
        <f t="shared" si="951"/>
        <v>5312</v>
      </c>
      <c r="K376" s="577">
        <f t="shared" si="951"/>
        <v>5545</v>
      </c>
      <c r="L376" s="574">
        <v>120</v>
      </c>
      <c r="M376" s="575">
        <v>120</v>
      </c>
      <c r="N376" s="576">
        <f t="shared" si="952"/>
        <v>5312</v>
      </c>
      <c r="O376" s="577">
        <f t="shared" si="952"/>
        <v>5545</v>
      </c>
      <c r="P376" s="576">
        <f t="shared" si="952"/>
        <v>5312</v>
      </c>
      <c r="Q376" s="577">
        <f t="shared" si="952"/>
        <v>5545</v>
      </c>
      <c r="R376" s="574">
        <v>61</v>
      </c>
      <c r="S376" s="575">
        <v>71</v>
      </c>
      <c r="T376" s="576">
        <f t="shared" si="953"/>
        <v>61</v>
      </c>
      <c r="U376" s="577">
        <f t="shared" si="953"/>
        <v>71</v>
      </c>
      <c r="V376" s="574">
        <v>1</v>
      </c>
      <c r="W376" s="575">
        <v>1</v>
      </c>
      <c r="X376" s="576">
        <f t="shared" si="954"/>
        <v>1</v>
      </c>
      <c r="Y376" s="577">
        <f t="shared" si="954"/>
        <v>1</v>
      </c>
      <c r="Z376" s="574"/>
      <c r="AA376" s="575"/>
      <c r="AB376" s="576">
        <f t="shared" si="955"/>
        <v>0</v>
      </c>
      <c r="AC376" s="577">
        <f t="shared" si="955"/>
        <v>0</v>
      </c>
      <c r="AD376" s="576">
        <f t="shared" si="956"/>
        <v>62</v>
      </c>
      <c r="AE376" s="577">
        <f t="shared" si="956"/>
        <v>72</v>
      </c>
      <c r="AF376" s="576">
        <f t="shared" si="957"/>
        <v>62</v>
      </c>
      <c r="AG376" s="577">
        <f t="shared" si="957"/>
        <v>72</v>
      </c>
      <c r="AH376" s="574">
        <v>4.14754098360656</v>
      </c>
      <c r="AI376" s="575">
        <v>4.2112676056338003</v>
      </c>
      <c r="AJ376" s="576">
        <f t="shared" si="958"/>
        <v>253.00000000000017</v>
      </c>
      <c r="AK376" s="577">
        <f t="shared" si="958"/>
        <v>298.99999999999983</v>
      </c>
      <c r="AL376" s="574">
        <v>2.5</v>
      </c>
      <c r="AM376" s="600">
        <v>10</v>
      </c>
      <c r="AN376" s="576">
        <f t="shared" si="959"/>
        <v>2.5</v>
      </c>
      <c r="AO376" s="577">
        <f t="shared" si="959"/>
        <v>10</v>
      </c>
      <c r="AP376" s="574"/>
      <c r="AQ376" s="575"/>
      <c r="AR376" s="576">
        <f t="shared" si="960"/>
        <v>0</v>
      </c>
      <c r="AS376" s="577">
        <f t="shared" si="960"/>
        <v>0</v>
      </c>
      <c r="AT376" s="576">
        <f t="shared" si="961"/>
        <v>4.1209677419354867</v>
      </c>
      <c r="AU376" s="577">
        <f t="shared" si="961"/>
        <v>4.2916666666666643</v>
      </c>
      <c r="AV376" s="576">
        <f t="shared" si="962"/>
        <v>255.50000000000017</v>
      </c>
      <c r="AW376" s="577">
        <f t="shared" si="962"/>
        <v>308.99999999999983</v>
      </c>
      <c r="AX376" s="574">
        <v>127.245901639344</v>
      </c>
      <c r="AY376" s="575">
        <v>126.859154929577</v>
      </c>
      <c r="AZ376" s="576">
        <f t="shared" si="963"/>
        <v>7761.9999999999836</v>
      </c>
      <c r="BA376" s="577">
        <f t="shared" si="963"/>
        <v>9006.9999999999673</v>
      </c>
      <c r="BB376" s="574">
        <v>73</v>
      </c>
      <c r="BC376" s="575">
        <v>93</v>
      </c>
      <c r="BD376" s="576">
        <f t="shared" si="964"/>
        <v>73</v>
      </c>
      <c r="BE376" s="577">
        <f t="shared" si="964"/>
        <v>93</v>
      </c>
      <c r="BF376" s="574"/>
      <c r="BG376" s="575"/>
      <c r="BH376" s="576">
        <f t="shared" si="965"/>
        <v>0</v>
      </c>
      <c r="BI376" s="577">
        <f t="shared" si="965"/>
        <v>0</v>
      </c>
      <c r="BJ376" s="576">
        <f t="shared" si="966"/>
        <v>126.37096774193522</v>
      </c>
      <c r="BK376" s="577">
        <f t="shared" si="966"/>
        <v>126.38888888888843</v>
      </c>
      <c r="BL376" s="576">
        <f t="shared" si="967"/>
        <v>7834.9999999999836</v>
      </c>
      <c r="BM376" s="577">
        <f t="shared" si="967"/>
        <v>9099.9999999999673</v>
      </c>
      <c r="BN376" s="574">
        <v>2211</v>
      </c>
      <c r="BO376" s="575">
        <v>2299</v>
      </c>
      <c r="BP376" s="576">
        <f t="shared" si="968"/>
        <v>2211</v>
      </c>
      <c r="BQ376" s="577">
        <f t="shared" si="968"/>
        <v>2299</v>
      </c>
      <c r="BR376" s="574">
        <v>38</v>
      </c>
      <c r="BS376" s="575">
        <v>41</v>
      </c>
      <c r="BT376" s="576">
        <f t="shared" si="969"/>
        <v>38</v>
      </c>
      <c r="BU376" s="577">
        <f t="shared" si="969"/>
        <v>41</v>
      </c>
      <c r="BV376" s="574"/>
      <c r="BW376" s="575"/>
      <c r="BX376" s="576">
        <f t="shared" si="970"/>
        <v>0</v>
      </c>
      <c r="BY376" s="577">
        <f t="shared" si="970"/>
        <v>0</v>
      </c>
      <c r="BZ376" s="576">
        <f t="shared" si="971"/>
        <v>2249</v>
      </c>
      <c r="CA376" s="577">
        <f t="shared" si="971"/>
        <v>2340</v>
      </c>
      <c r="CB376" s="576">
        <f t="shared" si="972"/>
        <v>2249</v>
      </c>
      <c r="CC376" s="577">
        <f t="shared" si="972"/>
        <v>2340</v>
      </c>
      <c r="CD376" s="574">
        <v>4.7582541836273204</v>
      </c>
      <c r="CE376" s="575">
        <v>4.7416267942583703</v>
      </c>
      <c r="CF376" s="576">
        <f t="shared" si="973"/>
        <v>10520.500000000005</v>
      </c>
      <c r="CG376" s="577">
        <f t="shared" si="973"/>
        <v>10900.999999999993</v>
      </c>
      <c r="CH376" s="574">
        <v>9.2631578947368407</v>
      </c>
      <c r="CI376" s="575">
        <v>6.8048780487804903</v>
      </c>
      <c r="CJ376" s="576">
        <f t="shared" si="974"/>
        <v>351.99999999999994</v>
      </c>
      <c r="CK376" s="577">
        <f t="shared" si="974"/>
        <v>279.00000000000011</v>
      </c>
      <c r="CL376" s="574"/>
      <c r="CM376" s="575"/>
      <c r="CN376" s="576">
        <f t="shared" si="975"/>
        <v>0</v>
      </c>
      <c r="CO376" s="577">
        <f t="shared" si="975"/>
        <v>0</v>
      </c>
      <c r="CP376" s="576">
        <f t="shared" si="976"/>
        <v>4.8343708314806602</v>
      </c>
      <c r="CQ376" s="577">
        <f t="shared" si="976"/>
        <v>4.777777777777775</v>
      </c>
      <c r="CR376" s="576">
        <f t="shared" si="977"/>
        <v>10872.500000000005</v>
      </c>
      <c r="CS376" s="577">
        <f t="shared" si="977"/>
        <v>11179.999999999993</v>
      </c>
      <c r="CT376" s="574">
        <v>131.90366350067799</v>
      </c>
      <c r="CU376" s="575">
        <v>131.03979991300599</v>
      </c>
      <c r="CV376" s="576">
        <f t="shared" si="978"/>
        <v>291638.99999999907</v>
      </c>
      <c r="CW376" s="577">
        <f t="shared" si="978"/>
        <v>301260.50000000076</v>
      </c>
      <c r="CX376" s="574">
        <v>99.289473684210506</v>
      </c>
      <c r="CY376" s="575">
        <v>101.951219512195</v>
      </c>
      <c r="CZ376" s="576">
        <f t="shared" si="979"/>
        <v>3772.9999999999991</v>
      </c>
      <c r="DA376" s="577">
        <f t="shared" si="979"/>
        <v>4179.9999999999945</v>
      </c>
      <c r="DB376" s="574"/>
      <c r="DC376" s="575"/>
      <c r="DD376" s="576">
        <f t="shared" si="980"/>
        <v>0</v>
      </c>
      <c r="DE376" s="577">
        <f t="shared" si="980"/>
        <v>0</v>
      </c>
      <c r="DF376" s="576">
        <f t="shared" si="981"/>
        <v>131.35260115606894</v>
      </c>
      <c r="DG376" s="577">
        <f t="shared" si="981"/>
        <v>130.53012820512853</v>
      </c>
      <c r="DH376" s="576">
        <f t="shared" si="982"/>
        <v>295411.99999999907</v>
      </c>
      <c r="DI376" s="577">
        <f t="shared" si="982"/>
        <v>305440.50000000076</v>
      </c>
      <c r="DJ376" s="576">
        <f t="shared" si="983"/>
        <v>2311</v>
      </c>
      <c r="DK376" s="577">
        <f t="shared" si="983"/>
        <v>2412</v>
      </c>
      <c r="DL376" s="576">
        <f t="shared" si="983"/>
        <v>2311</v>
      </c>
      <c r="DM376" s="577">
        <f t="shared" si="983"/>
        <v>2412</v>
      </c>
      <c r="DN376" s="576">
        <f t="shared" si="984"/>
        <v>4.8152315015144982</v>
      </c>
      <c r="DO376" s="577">
        <f t="shared" si="984"/>
        <v>4.7632669983416225</v>
      </c>
      <c r="DP376" s="576">
        <f t="shared" si="985"/>
        <v>11128.000000000005</v>
      </c>
      <c r="DQ376" s="577">
        <f t="shared" si="985"/>
        <v>11488.999999999993</v>
      </c>
      <c r="DR376" s="576">
        <f t="shared" si="986"/>
        <v>131.21895283427048</v>
      </c>
      <c r="DS376" s="577">
        <f t="shared" si="986"/>
        <v>130.40650912106165</v>
      </c>
      <c r="DT376" s="576">
        <f t="shared" si="987"/>
        <v>303246.99999999907</v>
      </c>
      <c r="DU376" s="577">
        <f t="shared" si="987"/>
        <v>314540.5000000007</v>
      </c>
      <c r="DV376" s="574">
        <v>2275</v>
      </c>
      <c r="DW376" s="575">
        <v>2368</v>
      </c>
      <c r="DX376" s="576">
        <f t="shared" si="988"/>
        <v>2275</v>
      </c>
      <c r="DY376" s="577">
        <f t="shared" si="988"/>
        <v>2368</v>
      </c>
      <c r="DZ376" s="574">
        <v>668</v>
      </c>
      <c r="EA376" s="575">
        <v>660</v>
      </c>
      <c r="EB376" s="576">
        <f t="shared" si="989"/>
        <v>668</v>
      </c>
      <c r="EC376" s="577">
        <f t="shared" si="989"/>
        <v>660</v>
      </c>
      <c r="ED376" s="574"/>
      <c r="EE376" s="575"/>
      <c r="EF376" s="576">
        <f t="shared" si="990"/>
        <v>0</v>
      </c>
      <c r="EG376" s="577">
        <f t="shared" si="990"/>
        <v>0</v>
      </c>
      <c r="EH376" s="576">
        <f t="shared" si="991"/>
        <v>2943</v>
      </c>
      <c r="EI376" s="577">
        <f t="shared" si="991"/>
        <v>3028</v>
      </c>
      <c r="EJ376" s="576">
        <f t="shared" si="992"/>
        <v>2943</v>
      </c>
      <c r="EK376" s="577">
        <f t="shared" si="992"/>
        <v>3028</v>
      </c>
      <c r="EL376" s="574">
        <v>3.43098901098901</v>
      </c>
      <c r="EM376" s="575">
        <v>3.4191300675675702</v>
      </c>
      <c r="EN376" s="576">
        <f t="shared" si="993"/>
        <v>7805.4999999999982</v>
      </c>
      <c r="EO376" s="577">
        <f t="shared" si="993"/>
        <v>8096.5000000000064</v>
      </c>
      <c r="EP376" s="574">
        <v>4.4071856287425204</v>
      </c>
      <c r="EQ376" s="575">
        <v>4.4340909090909104</v>
      </c>
      <c r="ER376" s="576">
        <f t="shared" si="994"/>
        <v>2944.0000000000036</v>
      </c>
      <c r="ES376" s="577">
        <f t="shared" si="994"/>
        <v>2926.5000000000009</v>
      </c>
      <c r="ET376" s="574"/>
      <c r="EU376" s="575"/>
      <c r="EV376" s="576">
        <f t="shared" si="995"/>
        <v>0</v>
      </c>
      <c r="EW376" s="577">
        <f t="shared" si="995"/>
        <v>0</v>
      </c>
      <c r="EX376" s="576">
        <f t="shared" si="996"/>
        <v>3.6525654094461442</v>
      </c>
      <c r="EY376" s="577">
        <f t="shared" si="996"/>
        <v>3.6403566710700157</v>
      </c>
      <c r="EZ376" s="576">
        <f t="shared" si="997"/>
        <v>10749.500000000002</v>
      </c>
      <c r="FA376" s="577">
        <f t="shared" si="997"/>
        <v>11023.000000000007</v>
      </c>
      <c r="FB376" s="574">
        <v>81.843516483516495</v>
      </c>
      <c r="FC376" s="575">
        <v>80.869087837837796</v>
      </c>
      <c r="FD376" s="576">
        <f t="shared" si="998"/>
        <v>186194.00000000003</v>
      </c>
      <c r="FE376" s="577">
        <f t="shared" si="998"/>
        <v>191497.99999999991</v>
      </c>
      <c r="FF376" s="574">
        <v>74.422155688622794</v>
      </c>
      <c r="FG376" s="575">
        <v>74.207575757575796</v>
      </c>
      <c r="FH376" s="576">
        <f t="shared" si="999"/>
        <v>49714.000000000029</v>
      </c>
      <c r="FI376" s="577">
        <f t="shared" si="999"/>
        <v>48977.000000000029</v>
      </c>
      <c r="FJ376" s="574"/>
      <c r="FK376" s="575"/>
      <c r="FL376" s="576">
        <f t="shared" si="1000"/>
        <v>0</v>
      </c>
      <c r="FM376" s="577">
        <f t="shared" si="1000"/>
        <v>0</v>
      </c>
      <c r="FN376" s="576">
        <f t="shared" si="1001"/>
        <v>80.159021406727845</v>
      </c>
      <c r="FO376" s="577">
        <f t="shared" si="1001"/>
        <v>79.417107001320986</v>
      </c>
      <c r="FP376" s="576">
        <f t="shared" si="1002"/>
        <v>235908.00000000006</v>
      </c>
      <c r="FQ376" s="577">
        <f t="shared" si="1002"/>
        <v>240474.99999999994</v>
      </c>
      <c r="FR376" s="574">
        <v>58</v>
      </c>
      <c r="FS376" s="575">
        <v>105</v>
      </c>
      <c r="FT376" s="576">
        <f t="shared" si="1003"/>
        <v>58</v>
      </c>
      <c r="FU376" s="577">
        <f t="shared" si="1003"/>
        <v>105</v>
      </c>
      <c r="FV376" s="574">
        <v>2.7844827586206899</v>
      </c>
      <c r="FW376" s="575">
        <v>3.5238095238095202</v>
      </c>
      <c r="FX376" s="576">
        <f t="shared" si="1004"/>
        <v>161.50000000000003</v>
      </c>
      <c r="FY376" s="577">
        <f t="shared" si="1004"/>
        <v>369.9999999999996</v>
      </c>
      <c r="FZ376" s="574">
        <v>50.465517241379303</v>
      </c>
      <c r="GA376" s="575">
        <v>62.180952380952398</v>
      </c>
      <c r="GB376" s="576">
        <f t="shared" si="1005"/>
        <v>2926.9999999999995</v>
      </c>
      <c r="GC376" s="577">
        <f t="shared" si="1005"/>
        <v>6529.0000000000018</v>
      </c>
      <c r="GD376" s="576">
        <f t="shared" si="1006"/>
        <v>4547</v>
      </c>
      <c r="GE376" s="577">
        <f t="shared" si="1006"/>
        <v>4738</v>
      </c>
      <c r="GF376" s="576">
        <f t="shared" si="1006"/>
        <v>4547</v>
      </c>
      <c r="GG376" s="577">
        <f t="shared" si="1006"/>
        <v>4738</v>
      </c>
      <c r="GH376" s="576">
        <f t="shared" si="1007"/>
        <v>18579.000000000004</v>
      </c>
      <c r="GI376" s="577">
        <f t="shared" si="1007"/>
        <v>19296.5</v>
      </c>
      <c r="GJ376" s="576">
        <f t="shared" si="1008"/>
        <v>485594.99999999907</v>
      </c>
      <c r="GK376" s="577">
        <f t="shared" si="1008"/>
        <v>501765.50000000058</v>
      </c>
      <c r="GL376" s="576">
        <f t="shared" si="1009"/>
        <v>707</v>
      </c>
      <c r="GM376" s="577">
        <f t="shared" si="1009"/>
        <v>702</v>
      </c>
      <c r="GN376" s="576">
        <f t="shared" si="1009"/>
        <v>707</v>
      </c>
      <c r="GO376" s="577">
        <f t="shared" si="1009"/>
        <v>702</v>
      </c>
      <c r="GP376" s="576">
        <f t="shared" si="1010"/>
        <v>3298.5000000000036</v>
      </c>
      <c r="GQ376" s="577">
        <f t="shared" si="1010"/>
        <v>3215.5000000000009</v>
      </c>
      <c r="GR376" s="576">
        <f t="shared" si="1011"/>
        <v>53560.000000000029</v>
      </c>
      <c r="GS376" s="577">
        <f t="shared" si="1011"/>
        <v>53250.000000000022</v>
      </c>
      <c r="GT376" s="576">
        <f t="shared" si="1012"/>
        <v>5254</v>
      </c>
      <c r="GU376" s="577">
        <f t="shared" si="1012"/>
        <v>5440</v>
      </c>
      <c r="GV376" s="576">
        <f t="shared" si="1012"/>
        <v>5254</v>
      </c>
      <c r="GW376" s="577">
        <f t="shared" si="1012"/>
        <v>5440</v>
      </c>
      <c r="GX376" s="576">
        <f t="shared" si="1013"/>
        <v>21877.500000000007</v>
      </c>
      <c r="GY376" s="577">
        <f t="shared" si="1013"/>
        <v>22512</v>
      </c>
      <c r="GZ376" s="576">
        <f t="shared" si="1013"/>
        <v>539154.99999999907</v>
      </c>
      <c r="HA376" s="577">
        <f t="shared" si="1013"/>
        <v>555015.50000000058</v>
      </c>
      <c r="HB376" s="576">
        <f t="shared" si="1014"/>
        <v>0</v>
      </c>
      <c r="HC376" s="577">
        <f t="shared" si="1014"/>
        <v>0</v>
      </c>
      <c r="HD376" s="576">
        <f t="shared" si="1014"/>
        <v>0</v>
      </c>
      <c r="HE376" s="577">
        <f t="shared" si="1014"/>
        <v>0</v>
      </c>
      <c r="HF376" s="576" t="str">
        <f t="shared" si="1015"/>
        <v/>
      </c>
      <c r="HG376" s="577" t="str">
        <f t="shared" si="1015"/>
        <v/>
      </c>
      <c r="HH376" s="576" t="str">
        <f t="shared" si="1016"/>
        <v/>
      </c>
      <c r="HI376" s="577" t="str">
        <f t="shared" si="1016"/>
        <v/>
      </c>
      <c r="HJ376" s="576">
        <f t="shared" si="1017"/>
        <v>22039.000000000007</v>
      </c>
      <c r="HK376" s="577">
        <f t="shared" si="1017"/>
        <v>22882</v>
      </c>
      <c r="HL376" s="576">
        <f t="shared" si="1018"/>
        <v>542081.99999999907</v>
      </c>
      <c r="HM376" s="577">
        <f t="shared" si="1018"/>
        <v>561544.5000000007</v>
      </c>
    </row>
    <row r="377" spans="1:221">
      <c r="A377" s="9" t="s">
        <v>745</v>
      </c>
      <c r="B377" s="8" t="s">
        <v>747</v>
      </c>
      <c r="C377" s="609"/>
      <c r="D377" s="6">
        <v>232982</v>
      </c>
      <c r="E377" s="6">
        <v>1</v>
      </c>
      <c r="F377" s="574">
        <v>4111</v>
      </c>
      <c r="G377" s="575">
        <v>4039</v>
      </c>
      <c r="H377" s="574">
        <v>96</v>
      </c>
      <c r="I377" s="575">
        <v>105</v>
      </c>
      <c r="J377" s="576">
        <f t="shared" si="951"/>
        <v>4015</v>
      </c>
      <c r="K377" s="577">
        <f t="shared" si="951"/>
        <v>3934</v>
      </c>
      <c r="L377" s="574">
        <v>120</v>
      </c>
      <c r="M377" s="575">
        <v>120</v>
      </c>
      <c r="N377" s="576">
        <f t="shared" si="952"/>
        <v>4015</v>
      </c>
      <c r="O377" s="577">
        <f t="shared" si="952"/>
        <v>3934</v>
      </c>
      <c r="P377" s="576">
        <f t="shared" si="952"/>
        <v>4015</v>
      </c>
      <c r="Q377" s="577">
        <f t="shared" si="952"/>
        <v>3934</v>
      </c>
      <c r="R377" s="574">
        <v>1</v>
      </c>
      <c r="S377" s="575">
        <v>0</v>
      </c>
      <c r="T377" s="576">
        <f t="shared" si="953"/>
        <v>1</v>
      </c>
      <c r="U377" s="577">
        <f t="shared" si="953"/>
        <v>0</v>
      </c>
      <c r="V377" s="574">
        <v>1</v>
      </c>
      <c r="W377" s="575">
        <v>0</v>
      </c>
      <c r="X377" s="576">
        <f t="shared" si="954"/>
        <v>1</v>
      </c>
      <c r="Y377" s="577">
        <f t="shared" si="954"/>
        <v>0</v>
      </c>
      <c r="Z377" s="574"/>
      <c r="AA377" s="575"/>
      <c r="AB377" s="576">
        <f t="shared" si="955"/>
        <v>0</v>
      </c>
      <c r="AC377" s="577">
        <f t="shared" si="955"/>
        <v>0</v>
      </c>
      <c r="AD377" s="576">
        <f t="shared" si="956"/>
        <v>2</v>
      </c>
      <c r="AE377" s="577">
        <f t="shared" si="956"/>
        <v>0</v>
      </c>
      <c r="AF377" s="576">
        <f t="shared" si="957"/>
        <v>2</v>
      </c>
      <c r="AG377" s="577">
        <f t="shared" si="957"/>
        <v>0</v>
      </c>
      <c r="AH377" s="574">
        <v>6</v>
      </c>
      <c r="AI377" s="575"/>
      <c r="AJ377" s="576">
        <f t="shared" si="958"/>
        <v>6</v>
      </c>
      <c r="AK377" s="577">
        <f t="shared" si="958"/>
        <v>0</v>
      </c>
      <c r="AL377" s="574">
        <v>5</v>
      </c>
      <c r="AM377" s="575"/>
      <c r="AN377" s="576">
        <f t="shared" si="959"/>
        <v>5</v>
      </c>
      <c r="AO377" s="577">
        <f t="shared" si="959"/>
        <v>0</v>
      </c>
      <c r="AP377" s="574"/>
      <c r="AQ377" s="575"/>
      <c r="AR377" s="576">
        <f t="shared" si="960"/>
        <v>0</v>
      </c>
      <c r="AS377" s="577">
        <f t="shared" si="960"/>
        <v>0</v>
      </c>
      <c r="AT377" s="576">
        <f t="shared" si="961"/>
        <v>5.5</v>
      </c>
      <c r="AU377" s="577">
        <f t="shared" si="961"/>
        <v>0</v>
      </c>
      <c r="AV377" s="576">
        <f t="shared" si="962"/>
        <v>11</v>
      </c>
      <c r="AW377" s="577">
        <f t="shared" si="962"/>
        <v>0</v>
      </c>
      <c r="AX377" s="574">
        <v>145</v>
      </c>
      <c r="AY377" s="575"/>
      <c r="AZ377" s="576">
        <f t="shared" si="963"/>
        <v>145</v>
      </c>
      <c r="BA377" s="577">
        <f t="shared" si="963"/>
        <v>0</v>
      </c>
      <c r="BB377" s="574">
        <v>81</v>
      </c>
      <c r="BC377" s="575"/>
      <c r="BD377" s="576">
        <f t="shared" si="964"/>
        <v>81</v>
      </c>
      <c r="BE377" s="577">
        <f t="shared" si="964"/>
        <v>0</v>
      </c>
      <c r="BF377" s="574"/>
      <c r="BG377" s="575"/>
      <c r="BH377" s="576">
        <f t="shared" si="965"/>
        <v>0</v>
      </c>
      <c r="BI377" s="577">
        <f t="shared" si="965"/>
        <v>0</v>
      </c>
      <c r="BJ377" s="576">
        <f t="shared" si="966"/>
        <v>113</v>
      </c>
      <c r="BK377" s="577">
        <f t="shared" si="966"/>
        <v>0</v>
      </c>
      <c r="BL377" s="576">
        <f t="shared" si="967"/>
        <v>226</v>
      </c>
      <c r="BM377" s="577">
        <f t="shared" si="967"/>
        <v>0</v>
      </c>
      <c r="BN377" s="574">
        <v>1540</v>
      </c>
      <c r="BO377" s="575">
        <v>1519</v>
      </c>
      <c r="BP377" s="576">
        <f t="shared" si="968"/>
        <v>1540</v>
      </c>
      <c r="BQ377" s="577">
        <f t="shared" si="968"/>
        <v>1519</v>
      </c>
      <c r="BR377" s="574">
        <v>189</v>
      </c>
      <c r="BS377" s="575">
        <v>186</v>
      </c>
      <c r="BT377" s="576">
        <f t="shared" si="969"/>
        <v>189</v>
      </c>
      <c r="BU377" s="577">
        <f t="shared" si="969"/>
        <v>186</v>
      </c>
      <c r="BV377" s="574"/>
      <c r="BW377" s="575"/>
      <c r="BX377" s="576">
        <f t="shared" si="970"/>
        <v>0</v>
      </c>
      <c r="BY377" s="577">
        <f t="shared" si="970"/>
        <v>0</v>
      </c>
      <c r="BZ377" s="576">
        <f t="shared" si="971"/>
        <v>1729</v>
      </c>
      <c r="CA377" s="577">
        <f t="shared" si="971"/>
        <v>1705</v>
      </c>
      <c r="CB377" s="576">
        <f t="shared" si="972"/>
        <v>1729</v>
      </c>
      <c r="CC377" s="577">
        <f t="shared" si="972"/>
        <v>1705</v>
      </c>
      <c r="CD377" s="574">
        <v>5.1701298701298697</v>
      </c>
      <c r="CE377" s="575">
        <v>5.2873601053324597</v>
      </c>
      <c r="CF377" s="576">
        <f t="shared" si="973"/>
        <v>7961.9999999999991</v>
      </c>
      <c r="CG377" s="577">
        <f t="shared" si="973"/>
        <v>8031.5000000000064</v>
      </c>
      <c r="CH377" s="574">
        <v>6.7010582010582</v>
      </c>
      <c r="CI377" s="575">
        <v>7.3037634408602203</v>
      </c>
      <c r="CJ377" s="576">
        <f t="shared" si="974"/>
        <v>1266.4999999999998</v>
      </c>
      <c r="CK377" s="577">
        <f t="shared" si="974"/>
        <v>1358.5000000000009</v>
      </c>
      <c r="CL377" s="574"/>
      <c r="CM377" s="575"/>
      <c r="CN377" s="576">
        <f t="shared" si="975"/>
        <v>0</v>
      </c>
      <c r="CO377" s="577">
        <f t="shared" si="975"/>
        <v>0</v>
      </c>
      <c r="CP377" s="576">
        <f t="shared" si="976"/>
        <v>5.3374783111625206</v>
      </c>
      <c r="CQ377" s="577">
        <f t="shared" si="976"/>
        <v>5.5073313782991242</v>
      </c>
      <c r="CR377" s="576">
        <f t="shared" si="977"/>
        <v>9228.4999999999982</v>
      </c>
      <c r="CS377" s="577">
        <f t="shared" si="977"/>
        <v>9390.0000000000073</v>
      </c>
      <c r="CT377" s="574">
        <v>131.97272727272701</v>
      </c>
      <c r="CU377" s="575">
        <v>133.32850559578699</v>
      </c>
      <c r="CV377" s="576">
        <f t="shared" si="978"/>
        <v>203237.99999999959</v>
      </c>
      <c r="CW377" s="577">
        <f t="shared" si="978"/>
        <v>202526.00000000044</v>
      </c>
      <c r="CX377" s="574">
        <v>119.566137566138</v>
      </c>
      <c r="CY377" s="575">
        <v>123.559139784946</v>
      </c>
      <c r="CZ377" s="576">
        <f t="shared" si="979"/>
        <v>22598.00000000008</v>
      </c>
      <c r="DA377" s="577">
        <f t="shared" si="979"/>
        <v>22981.999999999956</v>
      </c>
      <c r="DB377" s="574"/>
      <c r="DC377" s="575"/>
      <c r="DD377" s="576">
        <f t="shared" si="980"/>
        <v>0</v>
      </c>
      <c r="DE377" s="577">
        <f t="shared" si="980"/>
        <v>0</v>
      </c>
      <c r="DF377" s="576">
        <f t="shared" si="981"/>
        <v>130.61654135338327</v>
      </c>
      <c r="DG377" s="577">
        <f t="shared" si="981"/>
        <v>132.26275659824071</v>
      </c>
      <c r="DH377" s="576">
        <f t="shared" si="982"/>
        <v>225835.99999999968</v>
      </c>
      <c r="DI377" s="577">
        <f t="shared" si="982"/>
        <v>225508.00000000041</v>
      </c>
      <c r="DJ377" s="576">
        <f t="shared" si="983"/>
        <v>1731</v>
      </c>
      <c r="DK377" s="577">
        <f t="shared" si="983"/>
        <v>1705</v>
      </c>
      <c r="DL377" s="576">
        <f t="shared" si="983"/>
        <v>1731</v>
      </c>
      <c r="DM377" s="577">
        <f t="shared" si="983"/>
        <v>1705</v>
      </c>
      <c r="DN377" s="576">
        <f t="shared" si="984"/>
        <v>5.3376660889659142</v>
      </c>
      <c r="DO377" s="577">
        <f t="shared" si="984"/>
        <v>5.5073313782991242</v>
      </c>
      <c r="DP377" s="576">
        <f t="shared" si="985"/>
        <v>9239.4999999999982</v>
      </c>
      <c r="DQ377" s="577">
        <f t="shared" si="985"/>
        <v>9390.0000000000073</v>
      </c>
      <c r="DR377" s="576">
        <f t="shared" si="986"/>
        <v>130.59618717504316</v>
      </c>
      <c r="DS377" s="577">
        <f t="shared" si="986"/>
        <v>132.26275659824071</v>
      </c>
      <c r="DT377" s="576">
        <f t="shared" si="987"/>
        <v>226061.99999999971</v>
      </c>
      <c r="DU377" s="577">
        <f t="shared" si="987"/>
        <v>225508.00000000041</v>
      </c>
      <c r="DV377" s="574">
        <v>1451</v>
      </c>
      <c r="DW377" s="575">
        <v>1432</v>
      </c>
      <c r="DX377" s="576">
        <f t="shared" si="988"/>
        <v>1451</v>
      </c>
      <c r="DY377" s="577">
        <f t="shared" si="988"/>
        <v>1432</v>
      </c>
      <c r="DZ377" s="574">
        <v>676</v>
      </c>
      <c r="EA377" s="575">
        <v>658</v>
      </c>
      <c r="EB377" s="576">
        <f t="shared" si="989"/>
        <v>676</v>
      </c>
      <c r="EC377" s="577">
        <f t="shared" si="989"/>
        <v>658</v>
      </c>
      <c r="ED377" s="574"/>
      <c r="EE377" s="575"/>
      <c r="EF377" s="576">
        <f t="shared" si="990"/>
        <v>0</v>
      </c>
      <c r="EG377" s="577">
        <f t="shared" si="990"/>
        <v>0</v>
      </c>
      <c r="EH377" s="576">
        <f t="shared" si="991"/>
        <v>2127</v>
      </c>
      <c r="EI377" s="577">
        <f t="shared" si="991"/>
        <v>2090</v>
      </c>
      <c r="EJ377" s="576">
        <f t="shared" si="992"/>
        <v>2127</v>
      </c>
      <c r="EK377" s="577">
        <f t="shared" si="992"/>
        <v>2090</v>
      </c>
      <c r="EL377" s="574">
        <v>3.7705031013094401</v>
      </c>
      <c r="EM377" s="575">
        <v>3.8051675977653598</v>
      </c>
      <c r="EN377" s="576">
        <f t="shared" si="993"/>
        <v>5470.9999999999973</v>
      </c>
      <c r="EO377" s="577">
        <f t="shared" si="993"/>
        <v>5448.9999999999955</v>
      </c>
      <c r="EP377" s="574">
        <v>4.39201183431953</v>
      </c>
      <c r="EQ377" s="575">
        <v>4.5554711246200599</v>
      </c>
      <c r="ER377" s="576">
        <f t="shared" si="994"/>
        <v>2969.0000000000023</v>
      </c>
      <c r="ES377" s="577">
        <f t="shared" si="994"/>
        <v>2997.4999999999995</v>
      </c>
      <c r="ET377" s="574"/>
      <c r="EU377" s="575"/>
      <c r="EV377" s="576">
        <f t="shared" si="995"/>
        <v>0</v>
      </c>
      <c r="EW377" s="577">
        <f t="shared" si="995"/>
        <v>0</v>
      </c>
      <c r="EX377" s="576">
        <f t="shared" si="996"/>
        <v>3.9680300893276916</v>
      </c>
      <c r="EY377" s="577">
        <f t="shared" si="996"/>
        <v>4.0413875598086095</v>
      </c>
      <c r="EZ377" s="576">
        <f t="shared" si="997"/>
        <v>8440</v>
      </c>
      <c r="FA377" s="577">
        <f t="shared" si="997"/>
        <v>8446.4999999999945</v>
      </c>
      <c r="FB377" s="574">
        <v>85.096485182632705</v>
      </c>
      <c r="FC377" s="575">
        <v>86.168994413407802</v>
      </c>
      <c r="FD377" s="576">
        <f t="shared" si="998"/>
        <v>123475.00000000006</v>
      </c>
      <c r="FE377" s="577">
        <f t="shared" si="998"/>
        <v>123393.99999999997</v>
      </c>
      <c r="FF377" s="574">
        <v>66.7559171597633</v>
      </c>
      <c r="FG377" s="575">
        <v>67.419452887538</v>
      </c>
      <c r="FH377" s="576">
        <f t="shared" si="999"/>
        <v>45126.999999999993</v>
      </c>
      <c r="FI377" s="577">
        <f t="shared" si="999"/>
        <v>44362.000000000007</v>
      </c>
      <c r="FJ377" s="574"/>
      <c r="FK377" s="575"/>
      <c r="FL377" s="576">
        <f t="shared" si="1000"/>
        <v>0</v>
      </c>
      <c r="FM377" s="577">
        <f t="shared" si="1000"/>
        <v>0</v>
      </c>
      <c r="FN377" s="576">
        <f t="shared" si="1001"/>
        <v>79.267512929008021</v>
      </c>
      <c r="FO377" s="577">
        <f t="shared" si="1001"/>
        <v>80.266028708133959</v>
      </c>
      <c r="FP377" s="576">
        <f t="shared" si="1002"/>
        <v>168602.00000000006</v>
      </c>
      <c r="FQ377" s="577">
        <f t="shared" si="1002"/>
        <v>167755.99999999997</v>
      </c>
      <c r="FR377" s="574">
        <v>157</v>
      </c>
      <c r="FS377" s="575">
        <v>139</v>
      </c>
      <c r="FT377" s="576">
        <f t="shared" si="1003"/>
        <v>157</v>
      </c>
      <c r="FU377" s="577">
        <f t="shared" si="1003"/>
        <v>139</v>
      </c>
      <c r="FV377" s="574">
        <v>5.4076433121019098</v>
      </c>
      <c r="FW377" s="575">
        <v>5.3093525179856096</v>
      </c>
      <c r="FX377" s="576">
        <f t="shared" si="1004"/>
        <v>848.99999999999989</v>
      </c>
      <c r="FY377" s="577">
        <f t="shared" si="1004"/>
        <v>737.99999999999977</v>
      </c>
      <c r="FZ377" s="574">
        <v>59.452229299363097</v>
      </c>
      <c r="GA377" s="575">
        <v>60.064748201438803</v>
      </c>
      <c r="GB377" s="576">
        <f t="shared" si="1005"/>
        <v>9334.0000000000055</v>
      </c>
      <c r="GC377" s="577">
        <f t="shared" si="1005"/>
        <v>8348.9999999999945</v>
      </c>
      <c r="GD377" s="576">
        <f t="shared" si="1006"/>
        <v>2992</v>
      </c>
      <c r="GE377" s="577">
        <f t="shared" si="1006"/>
        <v>2951</v>
      </c>
      <c r="GF377" s="576">
        <f t="shared" si="1006"/>
        <v>2992</v>
      </c>
      <c r="GG377" s="577">
        <f t="shared" si="1006"/>
        <v>2951</v>
      </c>
      <c r="GH377" s="576">
        <f t="shared" si="1007"/>
        <v>13438.999999999996</v>
      </c>
      <c r="GI377" s="577">
        <f t="shared" si="1007"/>
        <v>13480.500000000002</v>
      </c>
      <c r="GJ377" s="576">
        <f t="shared" si="1008"/>
        <v>326857.99999999965</v>
      </c>
      <c r="GK377" s="577">
        <f t="shared" si="1008"/>
        <v>325920.00000000041</v>
      </c>
      <c r="GL377" s="576">
        <f t="shared" si="1009"/>
        <v>866</v>
      </c>
      <c r="GM377" s="577">
        <f t="shared" si="1009"/>
        <v>844</v>
      </c>
      <c r="GN377" s="576">
        <f t="shared" si="1009"/>
        <v>866</v>
      </c>
      <c r="GO377" s="577">
        <f t="shared" si="1009"/>
        <v>844</v>
      </c>
      <c r="GP377" s="576">
        <f t="shared" si="1010"/>
        <v>4240.5000000000018</v>
      </c>
      <c r="GQ377" s="577">
        <f t="shared" si="1010"/>
        <v>4356</v>
      </c>
      <c r="GR377" s="576">
        <f t="shared" si="1011"/>
        <v>67806.000000000073</v>
      </c>
      <c r="GS377" s="577">
        <f t="shared" si="1011"/>
        <v>67343.999999999971</v>
      </c>
      <c r="GT377" s="576">
        <f t="shared" si="1012"/>
        <v>3858</v>
      </c>
      <c r="GU377" s="577">
        <f t="shared" si="1012"/>
        <v>3795</v>
      </c>
      <c r="GV377" s="576">
        <f t="shared" si="1012"/>
        <v>3858</v>
      </c>
      <c r="GW377" s="577">
        <f t="shared" si="1012"/>
        <v>3795</v>
      </c>
      <c r="GX377" s="576">
        <f t="shared" si="1013"/>
        <v>17679.5</v>
      </c>
      <c r="GY377" s="577">
        <f t="shared" si="1013"/>
        <v>17836.5</v>
      </c>
      <c r="GZ377" s="576">
        <f t="shared" si="1013"/>
        <v>394663.99999999971</v>
      </c>
      <c r="HA377" s="577">
        <f t="shared" si="1013"/>
        <v>393264.00000000035</v>
      </c>
      <c r="HB377" s="576">
        <f t="shared" si="1014"/>
        <v>0</v>
      </c>
      <c r="HC377" s="577">
        <f t="shared" si="1014"/>
        <v>0</v>
      </c>
      <c r="HD377" s="576">
        <f t="shared" si="1014"/>
        <v>0</v>
      </c>
      <c r="HE377" s="577">
        <f t="shared" si="1014"/>
        <v>0</v>
      </c>
      <c r="HF377" s="576" t="str">
        <f t="shared" si="1015"/>
        <v/>
      </c>
      <c r="HG377" s="577" t="str">
        <f t="shared" si="1015"/>
        <v/>
      </c>
      <c r="HH377" s="576" t="str">
        <f t="shared" si="1016"/>
        <v/>
      </c>
      <c r="HI377" s="577" t="str">
        <f t="shared" si="1016"/>
        <v/>
      </c>
      <c r="HJ377" s="576">
        <f t="shared" si="1017"/>
        <v>18528.5</v>
      </c>
      <c r="HK377" s="577">
        <f t="shared" si="1017"/>
        <v>18574.5</v>
      </c>
      <c r="HL377" s="576">
        <f t="shared" si="1018"/>
        <v>403997.99999999977</v>
      </c>
      <c r="HM377" s="577">
        <f t="shared" si="1018"/>
        <v>401613.00000000035</v>
      </c>
    </row>
    <row r="378" spans="1:221">
      <c r="A378" s="9" t="s">
        <v>745</v>
      </c>
      <c r="B378" s="8" t="s">
        <v>748</v>
      </c>
      <c r="C378" s="609"/>
      <c r="D378" s="6">
        <v>234076</v>
      </c>
      <c r="E378" s="6">
        <v>1</v>
      </c>
      <c r="F378" s="574">
        <v>5033</v>
      </c>
      <c r="G378" s="575">
        <v>5188</v>
      </c>
      <c r="H378" s="574">
        <v>1018</v>
      </c>
      <c r="I378" s="575">
        <v>1010</v>
      </c>
      <c r="J378" s="576">
        <f t="shared" si="951"/>
        <v>4015</v>
      </c>
      <c r="K378" s="577">
        <f t="shared" si="951"/>
        <v>4178</v>
      </c>
      <c r="L378" s="574">
        <v>120</v>
      </c>
      <c r="M378" s="575">
        <v>120</v>
      </c>
      <c r="N378" s="576">
        <f t="shared" si="952"/>
        <v>4015</v>
      </c>
      <c r="O378" s="577">
        <f t="shared" si="952"/>
        <v>4177</v>
      </c>
      <c r="P378" s="576">
        <f t="shared" si="952"/>
        <v>4015</v>
      </c>
      <c r="Q378" s="577">
        <f t="shared" si="952"/>
        <v>4177</v>
      </c>
      <c r="R378" s="574">
        <v>0</v>
      </c>
      <c r="S378" s="575">
        <v>0</v>
      </c>
      <c r="T378" s="576">
        <f t="shared" si="953"/>
        <v>0</v>
      </c>
      <c r="U378" s="577">
        <f t="shared" si="953"/>
        <v>0</v>
      </c>
      <c r="V378" s="574">
        <v>2</v>
      </c>
      <c r="W378" s="575">
        <v>0</v>
      </c>
      <c r="X378" s="576">
        <f t="shared" si="954"/>
        <v>2</v>
      </c>
      <c r="Y378" s="577">
        <f t="shared" si="954"/>
        <v>0</v>
      </c>
      <c r="Z378" s="574"/>
      <c r="AA378" s="575"/>
      <c r="AB378" s="576">
        <f t="shared" si="955"/>
        <v>0</v>
      </c>
      <c r="AC378" s="577">
        <f t="shared" si="955"/>
        <v>0</v>
      </c>
      <c r="AD378" s="576">
        <f t="shared" si="956"/>
        <v>2</v>
      </c>
      <c r="AE378" s="577">
        <f t="shared" si="956"/>
        <v>0</v>
      </c>
      <c r="AF378" s="576">
        <f t="shared" si="957"/>
        <v>2</v>
      </c>
      <c r="AG378" s="577">
        <f t="shared" si="957"/>
        <v>0</v>
      </c>
      <c r="AH378" s="574"/>
      <c r="AI378" s="575"/>
      <c r="AJ378" s="576">
        <f t="shared" si="958"/>
        <v>0</v>
      </c>
      <c r="AK378" s="577">
        <f t="shared" si="958"/>
        <v>0</v>
      </c>
      <c r="AL378" s="574">
        <v>4.5</v>
      </c>
      <c r="AM378" s="575"/>
      <c r="AN378" s="576">
        <f t="shared" si="959"/>
        <v>9</v>
      </c>
      <c r="AO378" s="577">
        <f t="shared" si="959"/>
        <v>0</v>
      </c>
      <c r="AP378" s="574"/>
      <c r="AQ378" s="575"/>
      <c r="AR378" s="576">
        <f t="shared" si="960"/>
        <v>0</v>
      </c>
      <c r="AS378" s="577">
        <f t="shared" si="960"/>
        <v>0</v>
      </c>
      <c r="AT378" s="576">
        <f t="shared" si="961"/>
        <v>4.5</v>
      </c>
      <c r="AU378" s="577">
        <f t="shared" si="961"/>
        <v>0</v>
      </c>
      <c r="AV378" s="576">
        <f t="shared" si="962"/>
        <v>9</v>
      </c>
      <c r="AW378" s="577">
        <f t="shared" si="962"/>
        <v>0</v>
      </c>
      <c r="AX378" s="574"/>
      <c r="AY378" s="575"/>
      <c r="AZ378" s="576">
        <f t="shared" si="963"/>
        <v>0</v>
      </c>
      <c r="BA378" s="577">
        <f t="shared" si="963"/>
        <v>0</v>
      </c>
      <c r="BB378" s="574">
        <v>71.25</v>
      </c>
      <c r="BC378" s="575"/>
      <c r="BD378" s="576">
        <f t="shared" si="964"/>
        <v>142.5</v>
      </c>
      <c r="BE378" s="577">
        <f t="shared" si="964"/>
        <v>0</v>
      </c>
      <c r="BF378" s="574"/>
      <c r="BG378" s="575"/>
      <c r="BH378" s="576">
        <f t="shared" si="965"/>
        <v>0</v>
      </c>
      <c r="BI378" s="577">
        <f t="shared" si="965"/>
        <v>0</v>
      </c>
      <c r="BJ378" s="576">
        <f t="shared" si="966"/>
        <v>71.25</v>
      </c>
      <c r="BK378" s="577">
        <f t="shared" si="966"/>
        <v>0</v>
      </c>
      <c r="BL378" s="576">
        <f t="shared" si="967"/>
        <v>142.5</v>
      </c>
      <c r="BM378" s="577">
        <f t="shared" si="967"/>
        <v>0</v>
      </c>
      <c r="BN378" s="574">
        <v>3210</v>
      </c>
      <c r="BO378" s="575">
        <v>3377</v>
      </c>
      <c r="BP378" s="576">
        <f t="shared" si="968"/>
        <v>3210</v>
      </c>
      <c r="BQ378" s="577">
        <f t="shared" si="968"/>
        <v>3377</v>
      </c>
      <c r="BR378" s="574">
        <v>174</v>
      </c>
      <c r="BS378" s="575">
        <v>162</v>
      </c>
      <c r="BT378" s="576">
        <f t="shared" si="969"/>
        <v>174</v>
      </c>
      <c r="BU378" s="577">
        <f t="shared" si="969"/>
        <v>162</v>
      </c>
      <c r="BV378" s="574"/>
      <c r="BW378" s="575"/>
      <c r="BX378" s="576">
        <f t="shared" si="970"/>
        <v>0</v>
      </c>
      <c r="BY378" s="577">
        <f t="shared" si="970"/>
        <v>0</v>
      </c>
      <c r="BZ378" s="576">
        <f t="shared" si="971"/>
        <v>3384</v>
      </c>
      <c r="CA378" s="577">
        <f t="shared" si="971"/>
        <v>3539</v>
      </c>
      <c r="CB378" s="576">
        <f t="shared" si="972"/>
        <v>3384</v>
      </c>
      <c r="CC378" s="577">
        <f t="shared" si="972"/>
        <v>3539</v>
      </c>
      <c r="CD378" s="574">
        <v>4.08520249221184</v>
      </c>
      <c r="CE378" s="575">
        <v>4.0777317145395298</v>
      </c>
      <c r="CF378" s="576">
        <f t="shared" si="973"/>
        <v>13113.500000000005</v>
      </c>
      <c r="CG378" s="577">
        <f t="shared" si="973"/>
        <v>13770.499999999993</v>
      </c>
      <c r="CH378" s="574">
        <v>5.2471264367816097</v>
      </c>
      <c r="CI378" s="575">
        <v>5.2283950617283903</v>
      </c>
      <c r="CJ378" s="576">
        <f t="shared" si="974"/>
        <v>913.00000000000011</v>
      </c>
      <c r="CK378" s="577">
        <f t="shared" si="974"/>
        <v>846.9999999999992</v>
      </c>
      <c r="CL378" s="574"/>
      <c r="CM378" s="575"/>
      <c r="CN378" s="576">
        <f t="shared" si="975"/>
        <v>0</v>
      </c>
      <c r="CO378" s="577">
        <f t="shared" si="975"/>
        <v>0</v>
      </c>
      <c r="CP378" s="576">
        <f t="shared" si="976"/>
        <v>4.1449468085106398</v>
      </c>
      <c r="CQ378" s="577">
        <f t="shared" si="976"/>
        <v>4.130404068946028</v>
      </c>
      <c r="CR378" s="576">
        <f t="shared" si="977"/>
        <v>14026.500000000005</v>
      </c>
      <c r="CS378" s="577">
        <f t="shared" si="977"/>
        <v>14617.499999999993</v>
      </c>
      <c r="CT378" s="574">
        <v>118.064018691589</v>
      </c>
      <c r="CU378" s="575">
        <v>117.248445365709</v>
      </c>
      <c r="CV378" s="576">
        <f t="shared" si="978"/>
        <v>378985.5000000007</v>
      </c>
      <c r="CW378" s="577">
        <f t="shared" si="978"/>
        <v>395947.9999999993</v>
      </c>
      <c r="CX378" s="574">
        <v>115.126436781609</v>
      </c>
      <c r="CY378" s="575">
        <v>115.623456790123</v>
      </c>
      <c r="CZ378" s="576">
        <f t="shared" si="979"/>
        <v>20031.999999999967</v>
      </c>
      <c r="DA378" s="577">
        <f t="shared" si="979"/>
        <v>18730.999999999927</v>
      </c>
      <c r="DB378" s="574"/>
      <c r="DC378" s="575"/>
      <c r="DD378" s="576">
        <f t="shared" si="980"/>
        <v>0</v>
      </c>
      <c r="DE378" s="577">
        <f t="shared" si="980"/>
        <v>0</v>
      </c>
      <c r="DF378" s="576">
        <f t="shared" si="981"/>
        <v>117.91297281323897</v>
      </c>
      <c r="DG378" s="577">
        <f t="shared" si="981"/>
        <v>117.17406046905884</v>
      </c>
      <c r="DH378" s="576">
        <f t="shared" si="982"/>
        <v>399017.50000000064</v>
      </c>
      <c r="DI378" s="577">
        <f t="shared" si="982"/>
        <v>414678.99999999924</v>
      </c>
      <c r="DJ378" s="576">
        <f t="shared" si="983"/>
        <v>3386</v>
      </c>
      <c r="DK378" s="577">
        <f t="shared" si="983"/>
        <v>3539</v>
      </c>
      <c r="DL378" s="576">
        <f t="shared" si="983"/>
        <v>3386</v>
      </c>
      <c r="DM378" s="577">
        <f t="shared" si="983"/>
        <v>3539</v>
      </c>
      <c r="DN378" s="576">
        <f t="shared" si="984"/>
        <v>4.145156526875371</v>
      </c>
      <c r="DO378" s="577">
        <f t="shared" si="984"/>
        <v>4.130404068946028</v>
      </c>
      <c r="DP378" s="576">
        <f t="shared" si="985"/>
        <v>14035.500000000005</v>
      </c>
      <c r="DQ378" s="577">
        <f t="shared" si="985"/>
        <v>14617.499999999993</v>
      </c>
      <c r="DR378" s="576">
        <f t="shared" si="986"/>
        <v>117.88541051388087</v>
      </c>
      <c r="DS378" s="577">
        <f t="shared" si="986"/>
        <v>117.17406046905884</v>
      </c>
      <c r="DT378" s="576">
        <f t="shared" si="987"/>
        <v>399160.00000000064</v>
      </c>
      <c r="DU378" s="577">
        <f t="shared" si="987"/>
        <v>414678.99999999924</v>
      </c>
      <c r="DV378" s="574">
        <v>506</v>
      </c>
      <c r="DW378" s="575">
        <v>514</v>
      </c>
      <c r="DX378" s="576">
        <f t="shared" si="988"/>
        <v>506</v>
      </c>
      <c r="DY378" s="577">
        <f t="shared" si="988"/>
        <v>514</v>
      </c>
      <c r="DZ378" s="574">
        <v>119</v>
      </c>
      <c r="EA378" s="575">
        <v>122</v>
      </c>
      <c r="EB378" s="576">
        <f t="shared" si="989"/>
        <v>119</v>
      </c>
      <c r="EC378" s="577">
        <f t="shared" si="989"/>
        <v>122</v>
      </c>
      <c r="ED378" s="574"/>
      <c r="EE378" s="575"/>
      <c r="EF378" s="576">
        <f t="shared" si="990"/>
        <v>0</v>
      </c>
      <c r="EG378" s="577">
        <f t="shared" si="990"/>
        <v>0</v>
      </c>
      <c r="EH378" s="576">
        <f t="shared" si="991"/>
        <v>625</v>
      </c>
      <c r="EI378" s="577">
        <f t="shared" si="991"/>
        <v>636</v>
      </c>
      <c r="EJ378" s="576">
        <f t="shared" si="992"/>
        <v>625</v>
      </c>
      <c r="EK378" s="577">
        <f t="shared" si="992"/>
        <v>636</v>
      </c>
      <c r="EL378" s="574">
        <v>2.7272727272727302</v>
      </c>
      <c r="EM378" s="575">
        <v>2.7655642023346299</v>
      </c>
      <c r="EN378" s="576">
        <f t="shared" si="993"/>
        <v>1380.0000000000014</v>
      </c>
      <c r="EO378" s="577">
        <f t="shared" si="993"/>
        <v>1421.4999999999998</v>
      </c>
      <c r="EP378" s="574">
        <v>3.9579831932773102</v>
      </c>
      <c r="EQ378" s="575">
        <v>3.6926229508196702</v>
      </c>
      <c r="ER378" s="576">
        <f t="shared" si="994"/>
        <v>470.99999999999989</v>
      </c>
      <c r="ES378" s="577">
        <f t="shared" si="994"/>
        <v>450.49999999999977</v>
      </c>
      <c r="ET378" s="574"/>
      <c r="EU378" s="575"/>
      <c r="EV378" s="576">
        <f t="shared" si="995"/>
        <v>0</v>
      </c>
      <c r="EW378" s="577">
        <f t="shared" si="995"/>
        <v>0</v>
      </c>
      <c r="EX378" s="576">
        <f t="shared" si="996"/>
        <v>2.961600000000002</v>
      </c>
      <c r="EY378" s="577">
        <f t="shared" si="996"/>
        <v>2.9433962264150937</v>
      </c>
      <c r="EZ378" s="576">
        <f t="shared" si="997"/>
        <v>1851.0000000000014</v>
      </c>
      <c r="FA378" s="577">
        <f t="shared" si="997"/>
        <v>1871.9999999999995</v>
      </c>
      <c r="FB378" s="574">
        <v>75.879446640316203</v>
      </c>
      <c r="FC378" s="575">
        <v>75.233463035019497</v>
      </c>
      <c r="FD378" s="576">
        <f t="shared" si="998"/>
        <v>38395</v>
      </c>
      <c r="FE378" s="577">
        <f t="shared" si="998"/>
        <v>38670.000000000022</v>
      </c>
      <c r="FF378" s="574">
        <v>60.147058823529399</v>
      </c>
      <c r="FG378" s="575">
        <v>56.168032786885199</v>
      </c>
      <c r="FH378" s="576">
        <f t="shared" si="999"/>
        <v>7157.4999999999982</v>
      </c>
      <c r="FI378" s="577">
        <f t="shared" si="999"/>
        <v>6852.4999999999945</v>
      </c>
      <c r="FJ378" s="574"/>
      <c r="FK378" s="575"/>
      <c r="FL378" s="576">
        <f t="shared" si="1000"/>
        <v>0</v>
      </c>
      <c r="FM378" s="577">
        <f t="shared" si="1000"/>
        <v>0</v>
      </c>
      <c r="FN378" s="576">
        <f t="shared" si="1001"/>
        <v>72.884</v>
      </c>
      <c r="FO378" s="577">
        <f t="shared" si="1001"/>
        <v>71.576257861635241</v>
      </c>
      <c r="FP378" s="576">
        <f t="shared" si="1002"/>
        <v>45552.5</v>
      </c>
      <c r="FQ378" s="577">
        <f t="shared" si="1002"/>
        <v>45522.500000000015</v>
      </c>
      <c r="FR378" s="574">
        <v>4</v>
      </c>
      <c r="FS378" s="575">
        <v>2</v>
      </c>
      <c r="FT378" s="576">
        <f t="shared" si="1003"/>
        <v>4</v>
      </c>
      <c r="FU378" s="577">
        <f t="shared" si="1003"/>
        <v>2</v>
      </c>
      <c r="FV378" s="574">
        <v>2.25</v>
      </c>
      <c r="FW378" s="575">
        <v>4.5</v>
      </c>
      <c r="FX378" s="576">
        <f t="shared" si="1004"/>
        <v>9</v>
      </c>
      <c r="FY378" s="577">
        <f t="shared" si="1004"/>
        <v>9</v>
      </c>
      <c r="FZ378" s="574">
        <v>66.625</v>
      </c>
      <c r="GA378" s="575">
        <v>68.5</v>
      </c>
      <c r="GB378" s="576">
        <f t="shared" si="1005"/>
        <v>266.5</v>
      </c>
      <c r="GC378" s="577">
        <f t="shared" si="1005"/>
        <v>137</v>
      </c>
      <c r="GD378" s="576">
        <f t="shared" si="1006"/>
        <v>3716</v>
      </c>
      <c r="GE378" s="577">
        <f t="shared" si="1006"/>
        <v>3891</v>
      </c>
      <c r="GF378" s="576">
        <f t="shared" si="1006"/>
        <v>3716</v>
      </c>
      <c r="GG378" s="577">
        <f t="shared" si="1006"/>
        <v>3891</v>
      </c>
      <c r="GH378" s="576">
        <f t="shared" si="1007"/>
        <v>14493.500000000007</v>
      </c>
      <c r="GI378" s="577">
        <f t="shared" si="1007"/>
        <v>15191.999999999993</v>
      </c>
      <c r="GJ378" s="576">
        <f t="shared" si="1008"/>
        <v>417380.5000000007</v>
      </c>
      <c r="GK378" s="577">
        <f t="shared" si="1008"/>
        <v>434617.9999999993</v>
      </c>
      <c r="GL378" s="576">
        <f t="shared" si="1009"/>
        <v>295</v>
      </c>
      <c r="GM378" s="577">
        <f t="shared" si="1009"/>
        <v>284</v>
      </c>
      <c r="GN378" s="576">
        <f t="shared" si="1009"/>
        <v>295</v>
      </c>
      <c r="GO378" s="577">
        <f t="shared" si="1009"/>
        <v>284</v>
      </c>
      <c r="GP378" s="576">
        <f t="shared" si="1010"/>
        <v>1393</v>
      </c>
      <c r="GQ378" s="577">
        <f t="shared" si="1010"/>
        <v>1297.4999999999991</v>
      </c>
      <c r="GR378" s="576">
        <f t="shared" si="1011"/>
        <v>27331.999999999964</v>
      </c>
      <c r="GS378" s="577">
        <f t="shared" si="1011"/>
        <v>25583.49999999992</v>
      </c>
      <c r="GT378" s="576">
        <f t="shared" si="1012"/>
        <v>4011</v>
      </c>
      <c r="GU378" s="577">
        <f t="shared" si="1012"/>
        <v>4175</v>
      </c>
      <c r="GV378" s="576">
        <f t="shared" si="1012"/>
        <v>4011</v>
      </c>
      <c r="GW378" s="577">
        <f t="shared" si="1012"/>
        <v>4175</v>
      </c>
      <c r="GX378" s="576">
        <f t="shared" si="1013"/>
        <v>15886.500000000007</v>
      </c>
      <c r="GY378" s="577">
        <f t="shared" si="1013"/>
        <v>16489.499999999993</v>
      </c>
      <c r="GZ378" s="576">
        <f t="shared" si="1013"/>
        <v>444712.50000000064</v>
      </c>
      <c r="HA378" s="577">
        <f t="shared" si="1013"/>
        <v>460201.49999999924</v>
      </c>
      <c r="HB378" s="576">
        <f t="shared" si="1014"/>
        <v>0</v>
      </c>
      <c r="HC378" s="577">
        <f t="shared" si="1014"/>
        <v>0</v>
      </c>
      <c r="HD378" s="576">
        <f t="shared" si="1014"/>
        <v>0</v>
      </c>
      <c r="HE378" s="577">
        <f t="shared" si="1014"/>
        <v>0</v>
      </c>
      <c r="HF378" s="576" t="str">
        <f t="shared" si="1015"/>
        <v/>
      </c>
      <c r="HG378" s="577" t="str">
        <f t="shared" si="1015"/>
        <v/>
      </c>
      <c r="HH378" s="576" t="str">
        <f t="shared" si="1016"/>
        <v/>
      </c>
      <c r="HI378" s="577" t="str">
        <f t="shared" si="1016"/>
        <v/>
      </c>
      <c r="HJ378" s="576">
        <f t="shared" si="1017"/>
        <v>15895.500000000007</v>
      </c>
      <c r="HK378" s="577">
        <f t="shared" si="1017"/>
        <v>16498.499999999993</v>
      </c>
      <c r="HL378" s="576">
        <f t="shared" si="1018"/>
        <v>444979.00000000064</v>
      </c>
      <c r="HM378" s="577">
        <f t="shared" si="1018"/>
        <v>460338.49999999924</v>
      </c>
    </row>
    <row r="379" spans="1:221">
      <c r="A379" s="9" t="s">
        <v>745</v>
      </c>
      <c r="B379" s="8" t="s">
        <v>749</v>
      </c>
      <c r="C379" s="610"/>
      <c r="D379" s="6">
        <v>234030</v>
      </c>
      <c r="E379" s="6">
        <v>1</v>
      </c>
      <c r="F379" s="574">
        <v>5353</v>
      </c>
      <c r="G379" s="575">
        <v>5249</v>
      </c>
      <c r="H379" s="574">
        <v>163</v>
      </c>
      <c r="I379" s="575">
        <v>174</v>
      </c>
      <c r="J379" s="576">
        <f t="shared" si="951"/>
        <v>5190</v>
      </c>
      <c r="K379" s="577">
        <f t="shared" si="951"/>
        <v>5075</v>
      </c>
      <c r="L379" s="574">
        <v>120</v>
      </c>
      <c r="M379" s="575">
        <v>120</v>
      </c>
      <c r="N379" s="576">
        <f t="shared" si="952"/>
        <v>5187</v>
      </c>
      <c r="O379" s="577">
        <f t="shared" si="952"/>
        <v>5074</v>
      </c>
      <c r="P379" s="576">
        <f t="shared" si="952"/>
        <v>5187</v>
      </c>
      <c r="Q379" s="577">
        <f t="shared" si="952"/>
        <v>5074</v>
      </c>
      <c r="R379" s="574">
        <v>68</v>
      </c>
      <c r="S379" s="575">
        <v>84</v>
      </c>
      <c r="T379" s="576">
        <f t="shared" si="953"/>
        <v>68</v>
      </c>
      <c r="U379" s="577">
        <f t="shared" si="953"/>
        <v>84</v>
      </c>
      <c r="V379" s="574">
        <v>4</v>
      </c>
      <c r="W379" s="575">
        <v>2</v>
      </c>
      <c r="X379" s="576">
        <f t="shared" si="954"/>
        <v>4</v>
      </c>
      <c r="Y379" s="577">
        <f t="shared" si="954"/>
        <v>2</v>
      </c>
      <c r="Z379" s="574"/>
      <c r="AA379" s="575"/>
      <c r="AB379" s="576">
        <f t="shared" si="955"/>
        <v>0</v>
      </c>
      <c r="AC379" s="577">
        <f t="shared" si="955"/>
        <v>0</v>
      </c>
      <c r="AD379" s="576">
        <f t="shared" si="956"/>
        <v>72</v>
      </c>
      <c r="AE379" s="577">
        <f t="shared" si="956"/>
        <v>86</v>
      </c>
      <c r="AF379" s="576">
        <f t="shared" si="957"/>
        <v>72</v>
      </c>
      <c r="AG379" s="577">
        <f t="shared" si="957"/>
        <v>86</v>
      </c>
      <c r="AH379" s="574">
        <v>4.3897058823529402</v>
      </c>
      <c r="AI379" s="575">
        <v>4.8214285714285703</v>
      </c>
      <c r="AJ379" s="576">
        <f t="shared" si="958"/>
        <v>298.49999999999994</v>
      </c>
      <c r="AK379" s="577">
        <f t="shared" si="958"/>
        <v>404.99999999999989</v>
      </c>
      <c r="AL379" s="574">
        <v>6</v>
      </c>
      <c r="AM379" s="575">
        <v>12.25</v>
      </c>
      <c r="AN379" s="576">
        <f t="shared" si="959"/>
        <v>24</v>
      </c>
      <c r="AO379" s="577">
        <f t="shared" si="959"/>
        <v>24.5</v>
      </c>
      <c r="AP379" s="574"/>
      <c r="AQ379" s="575"/>
      <c r="AR379" s="576">
        <f t="shared" si="960"/>
        <v>0</v>
      </c>
      <c r="AS379" s="577">
        <f t="shared" si="960"/>
        <v>0</v>
      </c>
      <c r="AT379" s="576">
        <f t="shared" si="961"/>
        <v>4.4791666666666661</v>
      </c>
      <c r="AU379" s="577">
        <f t="shared" si="961"/>
        <v>4.9941860465116266</v>
      </c>
      <c r="AV379" s="576">
        <f t="shared" si="962"/>
        <v>322.49999999999994</v>
      </c>
      <c r="AW379" s="577">
        <f t="shared" si="962"/>
        <v>429.49999999999989</v>
      </c>
      <c r="AX379" s="574">
        <v>146.74264705882399</v>
      </c>
      <c r="AY379" s="575">
        <v>144.74404761904799</v>
      </c>
      <c r="AZ379" s="576">
        <f t="shared" si="963"/>
        <v>9978.5000000000309</v>
      </c>
      <c r="BA379" s="577">
        <f t="shared" si="963"/>
        <v>12158.500000000031</v>
      </c>
      <c r="BB379" s="574">
        <v>125.5</v>
      </c>
      <c r="BC379" s="575">
        <v>116.5</v>
      </c>
      <c r="BD379" s="576">
        <f t="shared" si="964"/>
        <v>502</v>
      </c>
      <c r="BE379" s="577">
        <f t="shared" si="964"/>
        <v>233</v>
      </c>
      <c r="BF379" s="574"/>
      <c r="BG379" s="575"/>
      <c r="BH379" s="576">
        <f t="shared" si="965"/>
        <v>0</v>
      </c>
      <c r="BI379" s="577">
        <f t="shared" si="965"/>
        <v>0</v>
      </c>
      <c r="BJ379" s="576">
        <f t="shared" si="966"/>
        <v>145.56250000000043</v>
      </c>
      <c r="BK379" s="577">
        <f t="shared" si="966"/>
        <v>144.08720930232593</v>
      </c>
      <c r="BL379" s="576">
        <f t="shared" si="967"/>
        <v>10480.500000000031</v>
      </c>
      <c r="BM379" s="577">
        <f t="shared" si="967"/>
        <v>12391.500000000031</v>
      </c>
      <c r="BN379" s="574">
        <v>2746</v>
      </c>
      <c r="BO379" s="575">
        <v>2676</v>
      </c>
      <c r="BP379" s="576">
        <f t="shared" si="968"/>
        <v>2746</v>
      </c>
      <c r="BQ379" s="577">
        <f t="shared" si="968"/>
        <v>2676</v>
      </c>
      <c r="BR379" s="574">
        <v>37</v>
      </c>
      <c r="BS379" s="575">
        <v>44</v>
      </c>
      <c r="BT379" s="576">
        <f t="shared" si="969"/>
        <v>37</v>
      </c>
      <c r="BU379" s="577">
        <f t="shared" si="969"/>
        <v>44</v>
      </c>
      <c r="BV379" s="574"/>
      <c r="BW379" s="575"/>
      <c r="BX379" s="576">
        <f t="shared" si="970"/>
        <v>0</v>
      </c>
      <c r="BY379" s="577">
        <f t="shared" si="970"/>
        <v>0</v>
      </c>
      <c r="BZ379" s="576">
        <f t="shared" si="971"/>
        <v>2783</v>
      </c>
      <c r="CA379" s="577">
        <f t="shared" si="971"/>
        <v>2720</v>
      </c>
      <c r="CB379" s="576">
        <f t="shared" si="972"/>
        <v>2783</v>
      </c>
      <c r="CC379" s="577">
        <f t="shared" si="972"/>
        <v>2720</v>
      </c>
      <c r="CD379" s="574">
        <v>4.9056809905316801</v>
      </c>
      <c r="CE379" s="575">
        <v>4.8482810164424501</v>
      </c>
      <c r="CF379" s="576">
        <f t="shared" si="973"/>
        <v>13470.999999999993</v>
      </c>
      <c r="CG379" s="577">
        <f t="shared" si="973"/>
        <v>12973.999999999996</v>
      </c>
      <c r="CH379" s="574">
        <v>9.4864864864864895</v>
      </c>
      <c r="CI379" s="575">
        <v>9.2727272727272698</v>
      </c>
      <c r="CJ379" s="576">
        <f t="shared" si="974"/>
        <v>351.00000000000011</v>
      </c>
      <c r="CK379" s="577">
        <f t="shared" si="974"/>
        <v>407.99999999999989</v>
      </c>
      <c r="CL379" s="574"/>
      <c r="CM379" s="575"/>
      <c r="CN379" s="576">
        <f t="shared" si="975"/>
        <v>0</v>
      </c>
      <c r="CO379" s="577">
        <f t="shared" si="975"/>
        <v>0</v>
      </c>
      <c r="CP379" s="576">
        <f t="shared" si="976"/>
        <v>4.9665828242903318</v>
      </c>
      <c r="CQ379" s="577">
        <f t="shared" si="976"/>
        <v>4.9198529411764689</v>
      </c>
      <c r="CR379" s="576">
        <f t="shared" si="977"/>
        <v>13821.999999999993</v>
      </c>
      <c r="CS379" s="577">
        <f t="shared" si="977"/>
        <v>13381.999999999995</v>
      </c>
      <c r="CT379" s="574">
        <v>131.193736343773</v>
      </c>
      <c r="CU379" s="575">
        <v>110.909379671151</v>
      </c>
      <c r="CV379" s="576">
        <f t="shared" si="978"/>
        <v>360258.00000000064</v>
      </c>
      <c r="CW379" s="577">
        <f t="shared" si="978"/>
        <v>296793.50000000006</v>
      </c>
      <c r="CX379" s="574">
        <v>122.891891891892</v>
      </c>
      <c r="CY379" s="575">
        <v>126.625</v>
      </c>
      <c r="CZ379" s="576">
        <f t="shared" si="979"/>
        <v>4547.0000000000036</v>
      </c>
      <c r="DA379" s="577">
        <f t="shared" si="979"/>
        <v>5571.5</v>
      </c>
      <c r="DB379" s="574"/>
      <c r="DC379" s="575"/>
      <c r="DD379" s="576">
        <f t="shared" si="980"/>
        <v>0</v>
      </c>
      <c r="DE379" s="577">
        <f t="shared" si="980"/>
        <v>0</v>
      </c>
      <c r="DF379" s="576">
        <f t="shared" si="981"/>
        <v>131.08336327703941</v>
      </c>
      <c r="DG379" s="577">
        <f t="shared" si="981"/>
        <v>111.16360294117649</v>
      </c>
      <c r="DH379" s="576">
        <f t="shared" si="982"/>
        <v>364805.0000000007</v>
      </c>
      <c r="DI379" s="577">
        <f t="shared" si="982"/>
        <v>302365.00000000006</v>
      </c>
      <c r="DJ379" s="576">
        <f t="shared" si="983"/>
        <v>2855</v>
      </c>
      <c r="DK379" s="577">
        <f t="shared" si="983"/>
        <v>2806</v>
      </c>
      <c r="DL379" s="576">
        <f t="shared" si="983"/>
        <v>2855</v>
      </c>
      <c r="DM379" s="577">
        <f t="shared" si="983"/>
        <v>2806</v>
      </c>
      <c r="DN379" s="576">
        <f t="shared" si="984"/>
        <v>4.9542907180385267</v>
      </c>
      <c r="DO379" s="577">
        <f t="shared" si="984"/>
        <v>4.9221311475409815</v>
      </c>
      <c r="DP379" s="576">
        <f t="shared" si="985"/>
        <v>14144.499999999995</v>
      </c>
      <c r="DQ379" s="577">
        <f t="shared" si="985"/>
        <v>13811.499999999995</v>
      </c>
      <c r="DR379" s="576">
        <f t="shared" si="986"/>
        <v>131.44851138353792</v>
      </c>
      <c r="DS379" s="577">
        <f t="shared" si="986"/>
        <v>112.17266571632221</v>
      </c>
      <c r="DT379" s="576">
        <f t="shared" si="987"/>
        <v>375285.50000000076</v>
      </c>
      <c r="DU379" s="577">
        <f t="shared" si="987"/>
        <v>314756.50000000012</v>
      </c>
      <c r="DV379" s="574">
        <v>1791</v>
      </c>
      <c r="DW379" s="575">
        <v>1866</v>
      </c>
      <c r="DX379" s="576">
        <f t="shared" si="988"/>
        <v>1791</v>
      </c>
      <c r="DY379" s="577">
        <f t="shared" si="988"/>
        <v>1866</v>
      </c>
      <c r="DZ379" s="574">
        <v>404</v>
      </c>
      <c r="EA379" s="575">
        <v>322</v>
      </c>
      <c r="EB379" s="576">
        <f t="shared" si="989"/>
        <v>404</v>
      </c>
      <c r="EC379" s="577">
        <f t="shared" si="989"/>
        <v>322</v>
      </c>
      <c r="ED379" s="574"/>
      <c r="EE379" s="575"/>
      <c r="EF379" s="576">
        <f t="shared" si="990"/>
        <v>0</v>
      </c>
      <c r="EG379" s="577">
        <f t="shared" si="990"/>
        <v>0</v>
      </c>
      <c r="EH379" s="576">
        <f t="shared" si="991"/>
        <v>2195</v>
      </c>
      <c r="EI379" s="577">
        <f t="shared" si="991"/>
        <v>2188</v>
      </c>
      <c r="EJ379" s="576">
        <f t="shared" si="992"/>
        <v>2195</v>
      </c>
      <c r="EK379" s="577">
        <f t="shared" si="992"/>
        <v>2188</v>
      </c>
      <c r="EL379" s="574">
        <v>3.6711334450027899</v>
      </c>
      <c r="EM379" s="575">
        <v>3.57422293676313</v>
      </c>
      <c r="EN379" s="576">
        <f t="shared" si="993"/>
        <v>6574.9999999999964</v>
      </c>
      <c r="EO379" s="577">
        <f t="shared" si="993"/>
        <v>6669.5000000000009</v>
      </c>
      <c r="EP379" s="574">
        <v>3.96287128712871</v>
      </c>
      <c r="EQ379" s="575">
        <v>4.0310559006211202</v>
      </c>
      <c r="ER379" s="576">
        <f t="shared" si="994"/>
        <v>1600.9999999999989</v>
      </c>
      <c r="ES379" s="577">
        <f t="shared" si="994"/>
        <v>1298.0000000000007</v>
      </c>
      <c r="ET379" s="574"/>
      <c r="EU379" s="575"/>
      <c r="EV379" s="576">
        <f t="shared" si="995"/>
        <v>0</v>
      </c>
      <c r="EW379" s="577">
        <f t="shared" si="995"/>
        <v>0</v>
      </c>
      <c r="EX379" s="576">
        <f t="shared" si="996"/>
        <v>3.7248291571753964</v>
      </c>
      <c r="EY379" s="577">
        <f t="shared" si="996"/>
        <v>3.6414533820840957</v>
      </c>
      <c r="EZ379" s="576">
        <f t="shared" si="997"/>
        <v>8175.9999999999955</v>
      </c>
      <c r="FA379" s="577">
        <f t="shared" si="997"/>
        <v>7967.5000000000018</v>
      </c>
      <c r="FB379" s="574">
        <v>85.9567280848688</v>
      </c>
      <c r="FC379" s="575">
        <v>68.381028938906795</v>
      </c>
      <c r="FD379" s="576">
        <f t="shared" si="998"/>
        <v>153948.50000000003</v>
      </c>
      <c r="FE379" s="577">
        <f t="shared" si="998"/>
        <v>127599.00000000007</v>
      </c>
      <c r="FF379" s="574">
        <v>65.257425742574299</v>
      </c>
      <c r="FG379" s="575">
        <v>54.885093167701903</v>
      </c>
      <c r="FH379" s="576">
        <f t="shared" si="999"/>
        <v>26364.000000000018</v>
      </c>
      <c r="FI379" s="577">
        <f t="shared" si="999"/>
        <v>17673.000000000015</v>
      </c>
      <c r="FJ379" s="574"/>
      <c r="FK379" s="575"/>
      <c r="FL379" s="576">
        <f t="shared" si="1000"/>
        <v>0</v>
      </c>
      <c r="FM379" s="577">
        <f t="shared" si="1000"/>
        <v>0</v>
      </c>
      <c r="FN379" s="576">
        <f t="shared" si="1001"/>
        <v>82.1469248291572</v>
      </c>
      <c r="FO379" s="577">
        <f t="shared" si="1001"/>
        <v>66.394881170018323</v>
      </c>
      <c r="FP379" s="576">
        <f t="shared" si="1002"/>
        <v>180312.50000000006</v>
      </c>
      <c r="FQ379" s="577">
        <f t="shared" si="1002"/>
        <v>145272.00000000009</v>
      </c>
      <c r="FR379" s="574">
        <v>137</v>
      </c>
      <c r="FS379" s="575">
        <v>80</v>
      </c>
      <c r="FT379" s="576">
        <f t="shared" si="1003"/>
        <v>137</v>
      </c>
      <c r="FU379" s="577">
        <f t="shared" si="1003"/>
        <v>80</v>
      </c>
      <c r="FV379" s="574">
        <v>5.71532846715328</v>
      </c>
      <c r="FW379" s="575">
        <v>6.8227848101265796</v>
      </c>
      <c r="FX379" s="576">
        <f t="shared" si="1004"/>
        <v>782.99999999999932</v>
      </c>
      <c r="FY379" s="577">
        <f t="shared" si="1004"/>
        <v>545.82278481012634</v>
      </c>
      <c r="FZ379" s="574">
        <v>113.003649635036</v>
      </c>
      <c r="GA379" s="575">
        <v>93.670886075949397</v>
      </c>
      <c r="GB379" s="576">
        <f t="shared" si="1005"/>
        <v>15481.499999999931</v>
      </c>
      <c r="GC379" s="577">
        <f t="shared" si="1005"/>
        <v>7493.6708860759518</v>
      </c>
      <c r="GD379" s="576">
        <f t="shared" si="1006"/>
        <v>4605</v>
      </c>
      <c r="GE379" s="577">
        <f t="shared" si="1006"/>
        <v>4626</v>
      </c>
      <c r="GF379" s="576">
        <f t="shared" si="1006"/>
        <v>4605</v>
      </c>
      <c r="GG379" s="577">
        <f t="shared" si="1006"/>
        <v>4626</v>
      </c>
      <c r="GH379" s="576">
        <f t="shared" si="1007"/>
        <v>20344.499999999989</v>
      </c>
      <c r="GI379" s="577">
        <f t="shared" si="1007"/>
        <v>20048.499999999996</v>
      </c>
      <c r="GJ379" s="576">
        <f t="shared" si="1008"/>
        <v>524185.0000000007</v>
      </c>
      <c r="GK379" s="577">
        <f t="shared" si="1008"/>
        <v>436551.00000000017</v>
      </c>
      <c r="GL379" s="576">
        <f t="shared" si="1009"/>
        <v>445</v>
      </c>
      <c r="GM379" s="577">
        <f t="shared" si="1009"/>
        <v>368</v>
      </c>
      <c r="GN379" s="576">
        <f t="shared" si="1009"/>
        <v>445</v>
      </c>
      <c r="GO379" s="577">
        <f t="shared" si="1009"/>
        <v>368</v>
      </c>
      <c r="GP379" s="576">
        <f t="shared" si="1010"/>
        <v>1975.9999999999991</v>
      </c>
      <c r="GQ379" s="577">
        <f t="shared" si="1010"/>
        <v>1730.5000000000005</v>
      </c>
      <c r="GR379" s="576">
        <f t="shared" si="1011"/>
        <v>31413.000000000022</v>
      </c>
      <c r="GS379" s="577">
        <f t="shared" si="1011"/>
        <v>23477.500000000015</v>
      </c>
      <c r="GT379" s="576">
        <f t="shared" si="1012"/>
        <v>5050</v>
      </c>
      <c r="GU379" s="577">
        <f t="shared" si="1012"/>
        <v>4994</v>
      </c>
      <c r="GV379" s="576">
        <f t="shared" si="1012"/>
        <v>5050</v>
      </c>
      <c r="GW379" s="577">
        <f t="shared" si="1012"/>
        <v>4994</v>
      </c>
      <c r="GX379" s="576">
        <f t="shared" si="1013"/>
        <v>22320.499999999989</v>
      </c>
      <c r="GY379" s="577">
        <f t="shared" si="1013"/>
        <v>21778.999999999996</v>
      </c>
      <c r="GZ379" s="576">
        <f t="shared" si="1013"/>
        <v>555598.0000000007</v>
      </c>
      <c r="HA379" s="577">
        <f t="shared" si="1013"/>
        <v>460028.50000000017</v>
      </c>
      <c r="HB379" s="576">
        <f t="shared" si="1014"/>
        <v>0</v>
      </c>
      <c r="HC379" s="577">
        <f t="shared" si="1014"/>
        <v>0</v>
      </c>
      <c r="HD379" s="576">
        <f t="shared" si="1014"/>
        <v>0</v>
      </c>
      <c r="HE379" s="577">
        <f t="shared" si="1014"/>
        <v>0</v>
      </c>
      <c r="HF379" s="576" t="str">
        <f t="shared" si="1015"/>
        <v/>
      </c>
      <c r="HG379" s="577" t="str">
        <f t="shared" si="1015"/>
        <v/>
      </c>
      <c r="HH379" s="576" t="str">
        <f t="shared" si="1016"/>
        <v/>
      </c>
      <c r="HI379" s="577" t="str">
        <f t="shared" si="1016"/>
        <v/>
      </c>
      <c r="HJ379" s="576">
        <f t="shared" si="1017"/>
        <v>23103.499999999989</v>
      </c>
      <c r="HK379" s="577">
        <f t="shared" si="1017"/>
        <v>22324.822784810123</v>
      </c>
      <c r="HL379" s="576">
        <f t="shared" si="1018"/>
        <v>571079.5000000007</v>
      </c>
      <c r="HM379" s="577">
        <f t="shared" si="1018"/>
        <v>467522.17088607617</v>
      </c>
    </row>
    <row r="380" spans="1:221">
      <c r="A380" s="9" t="s">
        <v>745</v>
      </c>
      <c r="B380" s="8" t="s">
        <v>750</v>
      </c>
      <c r="C380" s="609"/>
      <c r="D380" s="6">
        <v>233921</v>
      </c>
      <c r="E380" s="6">
        <v>1</v>
      </c>
      <c r="F380" s="574">
        <v>6233</v>
      </c>
      <c r="G380" s="575">
        <v>6433</v>
      </c>
      <c r="H380" s="574">
        <v>233</v>
      </c>
      <c r="I380" s="575">
        <v>285</v>
      </c>
      <c r="J380" s="576">
        <f t="shared" si="951"/>
        <v>6000</v>
      </c>
      <c r="K380" s="577">
        <f t="shared" si="951"/>
        <v>6148</v>
      </c>
      <c r="L380" s="574">
        <v>120</v>
      </c>
      <c r="M380" s="575">
        <v>120</v>
      </c>
      <c r="N380" s="576">
        <f t="shared" si="952"/>
        <v>6000</v>
      </c>
      <c r="O380" s="577">
        <f t="shared" si="952"/>
        <v>6148</v>
      </c>
      <c r="P380" s="576">
        <f t="shared" si="952"/>
        <v>6000</v>
      </c>
      <c r="Q380" s="577">
        <f t="shared" si="952"/>
        <v>6148</v>
      </c>
      <c r="R380" s="574">
        <v>0</v>
      </c>
      <c r="S380" s="575">
        <v>0</v>
      </c>
      <c r="T380" s="576">
        <f t="shared" si="953"/>
        <v>0</v>
      </c>
      <c r="U380" s="577">
        <f t="shared" si="953"/>
        <v>0</v>
      </c>
      <c r="V380" s="574">
        <v>0</v>
      </c>
      <c r="W380" s="575">
        <v>0</v>
      </c>
      <c r="X380" s="576">
        <f t="shared" si="954"/>
        <v>0</v>
      </c>
      <c r="Y380" s="577">
        <f t="shared" si="954"/>
        <v>0</v>
      </c>
      <c r="Z380" s="574"/>
      <c r="AA380" s="575"/>
      <c r="AB380" s="576">
        <f t="shared" si="955"/>
        <v>0</v>
      </c>
      <c r="AC380" s="577">
        <f t="shared" si="955"/>
        <v>0</v>
      </c>
      <c r="AD380" s="576">
        <f t="shared" si="956"/>
        <v>0</v>
      </c>
      <c r="AE380" s="577">
        <f t="shared" si="956"/>
        <v>0</v>
      </c>
      <c r="AF380" s="576">
        <f t="shared" si="957"/>
        <v>0</v>
      </c>
      <c r="AG380" s="577">
        <f t="shared" si="957"/>
        <v>0</v>
      </c>
      <c r="AH380" s="574"/>
      <c r="AI380" s="575"/>
      <c r="AJ380" s="576">
        <f t="shared" si="958"/>
        <v>0</v>
      </c>
      <c r="AK380" s="577">
        <f t="shared" si="958"/>
        <v>0</v>
      </c>
      <c r="AL380" s="574"/>
      <c r="AM380" s="575"/>
      <c r="AN380" s="576">
        <f t="shared" si="959"/>
        <v>0</v>
      </c>
      <c r="AO380" s="577">
        <f t="shared" si="959"/>
        <v>0</v>
      </c>
      <c r="AP380" s="574"/>
      <c r="AQ380" s="575"/>
      <c r="AR380" s="576">
        <f t="shared" si="960"/>
        <v>0</v>
      </c>
      <c r="AS380" s="577">
        <f t="shared" si="960"/>
        <v>0</v>
      </c>
      <c r="AT380" s="576">
        <f t="shared" si="961"/>
        <v>0</v>
      </c>
      <c r="AU380" s="577">
        <f t="shared" si="961"/>
        <v>0</v>
      </c>
      <c r="AV380" s="576">
        <f t="shared" si="962"/>
        <v>0</v>
      </c>
      <c r="AW380" s="577">
        <f t="shared" si="962"/>
        <v>0</v>
      </c>
      <c r="AX380" s="574"/>
      <c r="AY380" s="575"/>
      <c r="AZ380" s="576">
        <f t="shared" si="963"/>
        <v>0</v>
      </c>
      <c r="BA380" s="577">
        <f t="shared" si="963"/>
        <v>0</v>
      </c>
      <c r="BB380" s="574"/>
      <c r="BC380" s="575"/>
      <c r="BD380" s="576">
        <f t="shared" si="964"/>
        <v>0</v>
      </c>
      <c r="BE380" s="577">
        <f t="shared" si="964"/>
        <v>0</v>
      </c>
      <c r="BF380" s="574"/>
      <c r="BG380" s="575"/>
      <c r="BH380" s="576">
        <f t="shared" si="965"/>
        <v>0</v>
      </c>
      <c r="BI380" s="577">
        <f t="shared" si="965"/>
        <v>0</v>
      </c>
      <c r="BJ380" s="576">
        <f t="shared" si="966"/>
        <v>0</v>
      </c>
      <c r="BK380" s="577">
        <f t="shared" si="966"/>
        <v>0</v>
      </c>
      <c r="BL380" s="576">
        <f t="shared" si="967"/>
        <v>0</v>
      </c>
      <c r="BM380" s="577">
        <f t="shared" si="967"/>
        <v>0</v>
      </c>
      <c r="BN380" s="574">
        <v>5101</v>
      </c>
      <c r="BO380" s="575">
        <v>5193</v>
      </c>
      <c r="BP380" s="576">
        <f t="shared" si="968"/>
        <v>5101</v>
      </c>
      <c r="BQ380" s="577">
        <f t="shared" si="968"/>
        <v>5193</v>
      </c>
      <c r="BR380" s="574">
        <v>10</v>
      </c>
      <c r="BS380" s="575">
        <v>19</v>
      </c>
      <c r="BT380" s="576">
        <f t="shared" si="969"/>
        <v>10</v>
      </c>
      <c r="BU380" s="577">
        <f t="shared" si="969"/>
        <v>19</v>
      </c>
      <c r="BV380" s="574"/>
      <c r="BW380" s="575"/>
      <c r="BX380" s="576">
        <f t="shared" si="970"/>
        <v>0</v>
      </c>
      <c r="BY380" s="577">
        <f t="shared" si="970"/>
        <v>0</v>
      </c>
      <c r="BZ380" s="576">
        <f t="shared" si="971"/>
        <v>5111</v>
      </c>
      <c r="CA380" s="577">
        <f t="shared" si="971"/>
        <v>5212</v>
      </c>
      <c r="CB380" s="576">
        <f t="shared" si="972"/>
        <v>5111</v>
      </c>
      <c r="CC380" s="577">
        <f t="shared" si="972"/>
        <v>5212</v>
      </c>
      <c r="CD380" s="574">
        <v>4.3602234855910602</v>
      </c>
      <c r="CE380" s="575">
        <v>4.3514346235316799</v>
      </c>
      <c r="CF380" s="576">
        <f t="shared" si="973"/>
        <v>22241.499999999996</v>
      </c>
      <c r="CG380" s="577">
        <f t="shared" si="973"/>
        <v>22597.000000000015</v>
      </c>
      <c r="CH380" s="574">
        <v>4.4000000000000004</v>
      </c>
      <c r="CI380" s="575">
        <v>5.1315789473684204</v>
      </c>
      <c r="CJ380" s="576">
        <f t="shared" si="974"/>
        <v>44</v>
      </c>
      <c r="CK380" s="577">
        <f t="shared" si="974"/>
        <v>97.499999999999986</v>
      </c>
      <c r="CL380" s="574"/>
      <c r="CM380" s="575"/>
      <c r="CN380" s="576">
        <f t="shared" si="975"/>
        <v>0</v>
      </c>
      <c r="CO380" s="577">
        <f t="shared" si="975"/>
        <v>0</v>
      </c>
      <c r="CP380" s="576">
        <f t="shared" si="976"/>
        <v>4.3603013108980626</v>
      </c>
      <c r="CQ380" s="577">
        <f t="shared" si="976"/>
        <v>4.3542785878741395</v>
      </c>
      <c r="CR380" s="576">
        <f t="shared" si="977"/>
        <v>22285.499999999996</v>
      </c>
      <c r="CS380" s="577">
        <f t="shared" si="977"/>
        <v>22694.500000000015</v>
      </c>
      <c r="CT380" s="574">
        <v>132.53087629876501</v>
      </c>
      <c r="CU380" s="575">
        <v>131.569612940497</v>
      </c>
      <c r="CV380" s="576">
        <f t="shared" si="978"/>
        <v>676040.00000000035</v>
      </c>
      <c r="CW380" s="577">
        <f t="shared" si="978"/>
        <v>683241.00000000093</v>
      </c>
      <c r="CX380" s="574">
        <v>124.1</v>
      </c>
      <c r="CY380" s="575">
        <v>137.47368421052599</v>
      </c>
      <c r="CZ380" s="576">
        <f t="shared" si="979"/>
        <v>1241</v>
      </c>
      <c r="DA380" s="577">
        <f t="shared" si="979"/>
        <v>2611.9999999999936</v>
      </c>
      <c r="DB380" s="574"/>
      <c r="DC380" s="575"/>
      <c r="DD380" s="576">
        <f t="shared" si="980"/>
        <v>0</v>
      </c>
      <c r="DE380" s="577">
        <f t="shared" si="980"/>
        <v>0</v>
      </c>
      <c r="DF380" s="576">
        <f t="shared" si="981"/>
        <v>132.51438074740761</v>
      </c>
      <c r="DG380" s="577">
        <f t="shared" si="981"/>
        <v>131.59113584036857</v>
      </c>
      <c r="DH380" s="576">
        <f t="shared" si="982"/>
        <v>677281.00000000035</v>
      </c>
      <c r="DI380" s="577">
        <f t="shared" si="982"/>
        <v>685853.00000000093</v>
      </c>
      <c r="DJ380" s="576">
        <f t="shared" si="983"/>
        <v>5111</v>
      </c>
      <c r="DK380" s="577">
        <f t="shared" si="983"/>
        <v>5212</v>
      </c>
      <c r="DL380" s="576">
        <f t="shared" si="983"/>
        <v>5111</v>
      </c>
      <c r="DM380" s="577">
        <f t="shared" si="983"/>
        <v>5212</v>
      </c>
      <c r="DN380" s="576">
        <f t="shared" si="984"/>
        <v>4.3603013108980626</v>
      </c>
      <c r="DO380" s="577">
        <f t="shared" si="984"/>
        <v>4.3542785878741395</v>
      </c>
      <c r="DP380" s="576">
        <f t="shared" si="985"/>
        <v>22285.499999999996</v>
      </c>
      <c r="DQ380" s="577">
        <f t="shared" si="985"/>
        <v>22694.500000000015</v>
      </c>
      <c r="DR380" s="576">
        <f t="shared" si="986"/>
        <v>132.51438074740761</v>
      </c>
      <c r="DS380" s="577">
        <f t="shared" si="986"/>
        <v>131.59113584036857</v>
      </c>
      <c r="DT380" s="576">
        <f t="shared" si="987"/>
        <v>677281.00000000035</v>
      </c>
      <c r="DU380" s="577">
        <f t="shared" si="987"/>
        <v>685853.00000000093</v>
      </c>
      <c r="DV380" s="574">
        <v>861</v>
      </c>
      <c r="DW380" s="575">
        <v>918</v>
      </c>
      <c r="DX380" s="576">
        <f t="shared" si="988"/>
        <v>861</v>
      </c>
      <c r="DY380" s="577">
        <f t="shared" si="988"/>
        <v>918</v>
      </c>
      <c r="DZ380" s="574">
        <v>11</v>
      </c>
      <c r="EA380" s="575">
        <v>14</v>
      </c>
      <c r="EB380" s="576">
        <f t="shared" si="989"/>
        <v>11</v>
      </c>
      <c r="EC380" s="577">
        <f t="shared" si="989"/>
        <v>14</v>
      </c>
      <c r="ED380" s="574"/>
      <c r="EE380" s="575"/>
      <c r="EF380" s="576">
        <f t="shared" si="990"/>
        <v>0</v>
      </c>
      <c r="EG380" s="577">
        <f t="shared" si="990"/>
        <v>0</v>
      </c>
      <c r="EH380" s="576">
        <f t="shared" si="991"/>
        <v>872</v>
      </c>
      <c r="EI380" s="577">
        <f t="shared" si="991"/>
        <v>932</v>
      </c>
      <c r="EJ380" s="576">
        <f t="shared" si="992"/>
        <v>872</v>
      </c>
      <c r="EK380" s="577">
        <f t="shared" si="992"/>
        <v>932</v>
      </c>
      <c r="EL380" s="574">
        <v>3.2671312427410002</v>
      </c>
      <c r="EM380" s="575">
        <v>3.2156862745098</v>
      </c>
      <c r="EN380" s="576">
        <f t="shared" si="993"/>
        <v>2813.0000000000014</v>
      </c>
      <c r="EO380" s="577">
        <f t="shared" si="993"/>
        <v>2951.9999999999964</v>
      </c>
      <c r="EP380" s="574">
        <v>4.5909090909090899</v>
      </c>
      <c r="EQ380" s="575">
        <v>3.9285714285714302</v>
      </c>
      <c r="ER380" s="576">
        <f t="shared" si="994"/>
        <v>50.499999999999986</v>
      </c>
      <c r="ES380" s="577">
        <f t="shared" si="994"/>
        <v>55.000000000000021</v>
      </c>
      <c r="ET380" s="574"/>
      <c r="EU380" s="575"/>
      <c r="EV380" s="576">
        <f t="shared" si="995"/>
        <v>0</v>
      </c>
      <c r="EW380" s="577">
        <f t="shared" si="995"/>
        <v>0</v>
      </c>
      <c r="EX380" s="576">
        <f t="shared" si="996"/>
        <v>3.2838302752293593</v>
      </c>
      <c r="EY380" s="577">
        <f t="shared" si="996"/>
        <v>3.2263948497854038</v>
      </c>
      <c r="EZ380" s="576">
        <f t="shared" si="997"/>
        <v>2863.5000000000014</v>
      </c>
      <c r="FA380" s="577">
        <f t="shared" si="997"/>
        <v>3006.9999999999964</v>
      </c>
      <c r="FB380" s="574">
        <v>93.994192799070802</v>
      </c>
      <c r="FC380" s="575">
        <v>90.485838779956396</v>
      </c>
      <c r="FD380" s="576">
        <f t="shared" si="998"/>
        <v>80928.999999999956</v>
      </c>
      <c r="FE380" s="577">
        <f t="shared" si="998"/>
        <v>83065.999999999971</v>
      </c>
      <c r="FF380" s="574">
        <v>82.181818181818201</v>
      </c>
      <c r="FG380" s="575">
        <v>94.214285714285694</v>
      </c>
      <c r="FH380" s="576">
        <f t="shared" si="999"/>
        <v>904.00000000000023</v>
      </c>
      <c r="FI380" s="577">
        <f t="shared" si="999"/>
        <v>1318.9999999999998</v>
      </c>
      <c r="FJ380" s="574"/>
      <c r="FK380" s="575"/>
      <c r="FL380" s="576">
        <f t="shared" si="1000"/>
        <v>0</v>
      </c>
      <c r="FM380" s="577">
        <f t="shared" si="1000"/>
        <v>0</v>
      </c>
      <c r="FN380" s="576">
        <f t="shared" si="1001"/>
        <v>93.845183486238483</v>
      </c>
      <c r="FO380" s="577">
        <f t="shared" si="1001"/>
        <v>90.541845493562207</v>
      </c>
      <c r="FP380" s="576">
        <f t="shared" si="1002"/>
        <v>81832.999999999956</v>
      </c>
      <c r="FQ380" s="577">
        <f t="shared" si="1002"/>
        <v>84384.999999999971</v>
      </c>
      <c r="FR380" s="574">
        <v>17</v>
      </c>
      <c r="FS380" s="575">
        <v>4</v>
      </c>
      <c r="FT380" s="576">
        <f t="shared" si="1003"/>
        <v>17</v>
      </c>
      <c r="FU380" s="577">
        <f t="shared" si="1003"/>
        <v>4</v>
      </c>
      <c r="FV380" s="574">
        <v>7.8529411764705896</v>
      </c>
      <c r="FW380" s="575">
        <v>8.5</v>
      </c>
      <c r="FX380" s="576">
        <f t="shared" si="1004"/>
        <v>133.50000000000003</v>
      </c>
      <c r="FY380" s="577">
        <f t="shared" si="1004"/>
        <v>34</v>
      </c>
      <c r="FZ380" s="574">
        <v>80.176470588235304</v>
      </c>
      <c r="GA380" s="575">
        <v>73.75</v>
      </c>
      <c r="GB380" s="576">
        <f t="shared" si="1005"/>
        <v>1363.0000000000002</v>
      </c>
      <c r="GC380" s="577">
        <f t="shared" si="1005"/>
        <v>295</v>
      </c>
      <c r="GD380" s="576">
        <f t="shared" si="1006"/>
        <v>5962</v>
      </c>
      <c r="GE380" s="577">
        <f t="shared" si="1006"/>
        <v>6111</v>
      </c>
      <c r="GF380" s="576">
        <f t="shared" si="1006"/>
        <v>5962</v>
      </c>
      <c r="GG380" s="577">
        <f t="shared" si="1006"/>
        <v>6111</v>
      </c>
      <c r="GH380" s="576">
        <f t="shared" si="1007"/>
        <v>25054.499999999996</v>
      </c>
      <c r="GI380" s="577">
        <f t="shared" si="1007"/>
        <v>25549.000000000011</v>
      </c>
      <c r="GJ380" s="576">
        <f t="shared" si="1008"/>
        <v>756969.00000000035</v>
      </c>
      <c r="GK380" s="577">
        <f t="shared" si="1008"/>
        <v>766307.00000000093</v>
      </c>
      <c r="GL380" s="576">
        <f t="shared" si="1009"/>
        <v>21</v>
      </c>
      <c r="GM380" s="577">
        <f t="shared" si="1009"/>
        <v>33</v>
      </c>
      <c r="GN380" s="576">
        <f t="shared" si="1009"/>
        <v>21</v>
      </c>
      <c r="GO380" s="577">
        <f t="shared" si="1009"/>
        <v>33</v>
      </c>
      <c r="GP380" s="576">
        <f t="shared" si="1010"/>
        <v>94.499999999999986</v>
      </c>
      <c r="GQ380" s="577">
        <f t="shared" si="1010"/>
        <v>152.5</v>
      </c>
      <c r="GR380" s="576">
        <f t="shared" si="1011"/>
        <v>2145</v>
      </c>
      <c r="GS380" s="577">
        <f t="shared" si="1011"/>
        <v>3930.9999999999936</v>
      </c>
      <c r="GT380" s="576">
        <f t="shared" si="1012"/>
        <v>5983</v>
      </c>
      <c r="GU380" s="577">
        <f t="shared" si="1012"/>
        <v>6144</v>
      </c>
      <c r="GV380" s="576">
        <f t="shared" si="1012"/>
        <v>5983</v>
      </c>
      <c r="GW380" s="577">
        <f t="shared" si="1012"/>
        <v>6144</v>
      </c>
      <c r="GX380" s="576">
        <f t="shared" si="1013"/>
        <v>25148.999999999996</v>
      </c>
      <c r="GY380" s="577">
        <f t="shared" si="1013"/>
        <v>25701.500000000011</v>
      </c>
      <c r="GZ380" s="576">
        <f t="shared" si="1013"/>
        <v>759114.00000000035</v>
      </c>
      <c r="HA380" s="577">
        <f t="shared" si="1013"/>
        <v>770238.00000000093</v>
      </c>
      <c r="HB380" s="576">
        <f t="shared" si="1014"/>
        <v>0</v>
      </c>
      <c r="HC380" s="577">
        <f t="shared" si="1014"/>
        <v>0</v>
      </c>
      <c r="HD380" s="576">
        <f t="shared" si="1014"/>
        <v>0</v>
      </c>
      <c r="HE380" s="577">
        <f t="shared" si="1014"/>
        <v>0</v>
      </c>
      <c r="HF380" s="576" t="str">
        <f t="shared" si="1015"/>
        <v/>
      </c>
      <c r="HG380" s="577" t="str">
        <f t="shared" si="1015"/>
        <v/>
      </c>
      <c r="HH380" s="576" t="str">
        <f t="shared" si="1016"/>
        <v/>
      </c>
      <c r="HI380" s="577" t="str">
        <f t="shared" si="1016"/>
        <v/>
      </c>
      <c r="HJ380" s="576">
        <f t="shared" si="1017"/>
        <v>25282.499999999996</v>
      </c>
      <c r="HK380" s="577">
        <f t="shared" si="1017"/>
        <v>25735.500000000011</v>
      </c>
      <c r="HL380" s="576">
        <f t="shared" si="1018"/>
        <v>760477.00000000035</v>
      </c>
      <c r="HM380" s="577">
        <f t="shared" si="1018"/>
        <v>770533.00000000093</v>
      </c>
    </row>
    <row r="381" spans="1:221">
      <c r="A381" s="9" t="s">
        <v>745</v>
      </c>
      <c r="B381" s="8" t="s">
        <v>751</v>
      </c>
      <c r="C381" s="609"/>
      <c r="D381" s="6">
        <v>231624</v>
      </c>
      <c r="E381" s="6">
        <v>2</v>
      </c>
      <c r="F381" s="574">
        <v>1965</v>
      </c>
      <c r="G381" s="575">
        <v>1906</v>
      </c>
      <c r="H381" s="574">
        <v>374</v>
      </c>
      <c r="I381" s="575">
        <v>348</v>
      </c>
      <c r="J381" s="576">
        <f t="shared" ref="J381:K418" si="1019">F381-H381</f>
        <v>1591</v>
      </c>
      <c r="K381" s="577">
        <f t="shared" si="1019"/>
        <v>1558</v>
      </c>
      <c r="L381" s="574">
        <v>120</v>
      </c>
      <c r="M381" s="575">
        <v>120</v>
      </c>
      <c r="N381" s="576">
        <f t="shared" ref="N381:Q418" si="1020">+R381+V381+Z381+BN381+BR381+BV381+DV381+DZ381+ED381+FR381</f>
        <v>1591</v>
      </c>
      <c r="O381" s="577">
        <f t="shared" si="1020"/>
        <v>1558</v>
      </c>
      <c r="P381" s="576">
        <f t="shared" si="1020"/>
        <v>1591</v>
      </c>
      <c r="Q381" s="577">
        <f t="shared" si="1020"/>
        <v>1558</v>
      </c>
      <c r="R381" s="574">
        <v>14</v>
      </c>
      <c r="S381" s="575">
        <v>16</v>
      </c>
      <c r="T381" s="576">
        <f t="shared" ref="T381:U418" si="1021">IF(AX381&gt;0,R381,)</f>
        <v>14</v>
      </c>
      <c r="U381" s="577">
        <f t="shared" si="1021"/>
        <v>16</v>
      </c>
      <c r="V381" s="574">
        <v>0</v>
      </c>
      <c r="W381" s="575">
        <v>0</v>
      </c>
      <c r="X381" s="576">
        <f t="shared" ref="X381:Y418" si="1022">IF(BB381&gt;0,V381,)</f>
        <v>0</v>
      </c>
      <c r="Y381" s="577">
        <f t="shared" si="1022"/>
        <v>0</v>
      </c>
      <c r="Z381" s="574"/>
      <c r="AA381" s="575"/>
      <c r="AB381" s="576">
        <f t="shared" ref="AB381:AC418" si="1023">IF(BF381&gt;0,Z381,)</f>
        <v>0</v>
      </c>
      <c r="AC381" s="577">
        <f t="shared" si="1023"/>
        <v>0</v>
      </c>
      <c r="AD381" s="576">
        <f t="shared" ref="AD381:AE418" si="1024">R381+V381+Z381</f>
        <v>14</v>
      </c>
      <c r="AE381" s="577">
        <f t="shared" si="1024"/>
        <v>16</v>
      </c>
      <c r="AF381" s="576">
        <f t="shared" ref="AF381:AG418" si="1025">IF(BJ381&gt;0,AD381,)</f>
        <v>14</v>
      </c>
      <c r="AG381" s="577">
        <f t="shared" si="1025"/>
        <v>16</v>
      </c>
      <c r="AH381" s="574">
        <v>4.0714285714285703</v>
      </c>
      <c r="AI381" s="575">
        <v>4.375</v>
      </c>
      <c r="AJ381" s="576">
        <f t="shared" ref="AJ381:AK418" si="1026">IF(R381&gt;0,(R381*AH381),)</f>
        <v>56.999999999999986</v>
      </c>
      <c r="AK381" s="577">
        <f t="shared" si="1026"/>
        <v>70</v>
      </c>
      <c r="AL381" s="574"/>
      <c r="AM381" s="575"/>
      <c r="AN381" s="576">
        <f t="shared" ref="AN381:AO418" si="1027">IF(V381&gt;0,(V381*AL381),)</f>
        <v>0</v>
      </c>
      <c r="AO381" s="577">
        <f t="shared" si="1027"/>
        <v>0</v>
      </c>
      <c r="AP381" s="574"/>
      <c r="AQ381" s="575"/>
      <c r="AR381" s="576">
        <f t="shared" ref="AR381:AS418" si="1028">IF(Z381&gt;0,(Z381*AP381),)</f>
        <v>0</v>
      </c>
      <c r="AS381" s="577">
        <f t="shared" si="1028"/>
        <v>0</v>
      </c>
      <c r="AT381" s="576">
        <f t="shared" ref="AT381:AU418" si="1029">IF(AD381&gt;0,((AJ381+AN381+AR381)/AD381),)</f>
        <v>4.0714285714285703</v>
      </c>
      <c r="AU381" s="577">
        <f t="shared" si="1029"/>
        <v>4.375</v>
      </c>
      <c r="AV381" s="576">
        <f t="shared" ref="AV381:AW418" si="1030">IF(AD381&gt;0,(AD381*AT381),)</f>
        <v>56.999999999999986</v>
      </c>
      <c r="AW381" s="577">
        <f t="shared" si="1030"/>
        <v>70</v>
      </c>
      <c r="AX381" s="574">
        <v>117.142857142857</v>
      </c>
      <c r="AY381" s="575">
        <v>121.4375</v>
      </c>
      <c r="AZ381" s="576">
        <f t="shared" ref="AZ381:BA418" si="1031">IF(T381&gt;0,(T381*AX381),)</f>
        <v>1639.999999999998</v>
      </c>
      <c r="BA381" s="577">
        <f t="shared" si="1031"/>
        <v>1943</v>
      </c>
      <c r="BB381" s="574"/>
      <c r="BC381" s="575"/>
      <c r="BD381" s="576">
        <f t="shared" ref="BD381:BE418" si="1032">IF(X381&gt;0,(X381*BB381),)</f>
        <v>0</v>
      </c>
      <c r="BE381" s="577">
        <f t="shared" si="1032"/>
        <v>0</v>
      </c>
      <c r="BF381" s="574"/>
      <c r="BG381" s="575"/>
      <c r="BH381" s="576">
        <f t="shared" ref="BH381:BI418" si="1033">IF(AB381&gt;0,(AB381*BF381),)</f>
        <v>0</v>
      </c>
      <c r="BI381" s="577">
        <f t="shared" si="1033"/>
        <v>0</v>
      </c>
      <c r="BJ381" s="576">
        <f t="shared" ref="BJ381:BK418" si="1034">IF((AZ381+BD381+BH381)&gt;0,((AZ381+BD381+BH381)/AD381),)</f>
        <v>117.142857142857</v>
      </c>
      <c r="BK381" s="577">
        <f t="shared" si="1034"/>
        <v>121.4375</v>
      </c>
      <c r="BL381" s="576">
        <f t="shared" ref="BL381:BM418" si="1035">IF(AF381&gt;0,(AD381*BJ381),)</f>
        <v>1639.999999999998</v>
      </c>
      <c r="BM381" s="577">
        <f t="shared" si="1035"/>
        <v>1943</v>
      </c>
      <c r="BN381" s="574">
        <v>1358</v>
      </c>
      <c r="BO381" s="575">
        <v>1334</v>
      </c>
      <c r="BP381" s="576">
        <f t="shared" ref="BP381:BQ418" si="1036">IF(CT381&gt;0,BN381,)</f>
        <v>1358</v>
      </c>
      <c r="BQ381" s="577">
        <f t="shared" si="1036"/>
        <v>1334</v>
      </c>
      <c r="BR381" s="574">
        <v>1</v>
      </c>
      <c r="BS381" s="575">
        <v>0</v>
      </c>
      <c r="BT381" s="576">
        <f t="shared" ref="BT381:BU418" si="1037">IF(CX381&gt;0,BR381,)</f>
        <v>1</v>
      </c>
      <c r="BU381" s="577">
        <f t="shared" si="1037"/>
        <v>0</v>
      </c>
      <c r="BV381" s="574"/>
      <c r="BW381" s="575"/>
      <c r="BX381" s="576">
        <f t="shared" ref="BX381:BY418" si="1038">IF(DB381&gt;0,BV381,)</f>
        <v>0</v>
      </c>
      <c r="BY381" s="577">
        <f t="shared" si="1038"/>
        <v>0</v>
      </c>
      <c r="BZ381" s="576">
        <f t="shared" ref="BZ381:CA418" si="1039">BN381+BR381+BV381</f>
        <v>1359</v>
      </c>
      <c r="CA381" s="577">
        <f t="shared" si="1039"/>
        <v>1334</v>
      </c>
      <c r="CB381" s="576">
        <f t="shared" ref="CB381:CC418" si="1040">IF(DF381&gt;0,BZ381,)</f>
        <v>1359</v>
      </c>
      <c r="CC381" s="577">
        <f t="shared" si="1040"/>
        <v>1334</v>
      </c>
      <c r="CD381" s="574">
        <v>4.0957290132547897</v>
      </c>
      <c r="CE381" s="575">
        <v>4.1131934032983501</v>
      </c>
      <c r="CF381" s="576">
        <f t="shared" ref="CF381:CG418" si="1041">IF(BN381&gt;0,(BN381*CD381),)</f>
        <v>5562.0000000000045</v>
      </c>
      <c r="CG381" s="577">
        <f t="shared" si="1041"/>
        <v>5486.9999999999991</v>
      </c>
      <c r="CH381" s="574">
        <v>4</v>
      </c>
      <c r="CI381" s="575"/>
      <c r="CJ381" s="576">
        <f t="shared" ref="CJ381:CK418" si="1042">IF(BR381&gt;0,(BR381*CH381),)</f>
        <v>4</v>
      </c>
      <c r="CK381" s="577">
        <f t="shared" si="1042"/>
        <v>0</v>
      </c>
      <c r="CL381" s="574"/>
      <c r="CM381" s="575"/>
      <c r="CN381" s="576">
        <f t="shared" ref="CN381:CO418" si="1043">IF(BV381&gt;0,(BV381*CL381),)</f>
        <v>0</v>
      </c>
      <c r="CO381" s="577">
        <f t="shared" si="1043"/>
        <v>0</v>
      </c>
      <c r="CP381" s="576">
        <f t="shared" ref="CP381:CQ418" si="1044">IF(BZ381&gt;0,((CF381+CJ381+CN381)/BZ381),)</f>
        <v>4.0956585724797678</v>
      </c>
      <c r="CQ381" s="577">
        <f t="shared" si="1044"/>
        <v>4.1131934032983501</v>
      </c>
      <c r="CR381" s="576">
        <f t="shared" ref="CR381:CS418" si="1045">IF(BZ381&gt;0,(BZ381*CP381),)</f>
        <v>5566.0000000000045</v>
      </c>
      <c r="CS381" s="577">
        <f t="shared" si="1045"/>
        <v>5486.9999999999991</v>
      </c>
      <c r="CT381" s="574">
        <v>116.25648011782</v>
      </c>
      <c r="CU381" s="575">
        <v>115.77631184407799</v>
      </c>
      <c r="CV381" s="576">
        <f t="shared" ref="CV381:CW418" si="1046">IF(BP381&gt;0,(BP381*CT381),)</f>
        <v>157876.29999999955</v>
      </c>
      <c r="CW381" s="577">
        <f t="shared" si="1046"/>
        <v>154445.60000000003</v>
      </c>
      <c r="CX381" s="574">
        <v>138</v>
      </c>
      <c r="CY381" s="575"/>
      <c r="CZ381" s="576">
        <f t="shared" ref="CZ381:DA418" si="1047">IF(BT381&gt;0,(BT381*CX381),)</f>
        <v>138</v>
      </c>
      <c r="DA381" s="577">
        <f t="shared" si="1047"/>
        <v>0</v>
      </c>
      <c r="DB381" s="574"/>
      <c r="DC381" s="575"/>
      <c r="DD381" s="576">
        <f t="shared" ref="DD381:DE418" si="1048">IF(BX381&gt;0,(BX381*DB381),)</f>
        <v>0</v>
      </c>
      <c r="DE381" s="577">
        <f t="shared" si="1048"/>
        <v>0</v>
      </c>
      <c r="DF381" s="576">
        <f t="shared" ref="DF381:DG418" si="1049">IF((CV381+CZ381+DD381)&gt;0,((CV381+CZ381+DD381)/BZ381),)</f>
        <v>116.27247976453242</v>
      </c>
      <c r="DG381" s="577">
        <f t="shared" si="1049"/>
        <v>115.77631184407798</v>
      </c>
      <c r="DH381" s="576">
        <f t="shared" ref="DH381:DI418" si="1050">IF(CB381&gt;0,(BZ381*DF381),)</f>
        <v>158014.29999999955</v>
      </c>
      <c r="DI381" s="577">
        <f t="shared" si="1050"/>
        <v>154445.60000000003</v>
      </c>
      <c r="DJ381" s="576">
        <f t="shared" ref="DJ381:DM418" si="1051">AD381+BZ381</f>
        <v>1373</v>
      </c>
      <c r="DK381" s="577">
        <f t="shared" si="1051"/>
        <v>1350</v>
      </c>
      <c r="DL381" s="576">
        <f t="shared" si="1051"/>
        <v>1373</v>
      </c>
      <c r="DM381" s="577">
        <f t="shared" si="1051"/>
        <v>1350</v>
      </c>
      <c r="DN381" s="576">
        <f t="shared" ref="DN381:DO418" si="1052">IF(DJ381&gt;0,((AD381*AT381)+(BZ381*CP381))/DJ381,)</f>
        <v>4.0954115076474906</v>
      </c>
      <c r="DO381" s="577">
        <f t="shared" si="1052"/>
        <v>4.1162962962962952</v>
      </c>
      <c r="DP381" s="576">
        <f t="shared" ref="DP381:DQ418" si="1053">IF(DJ381&gt;0,(DJ381*DN381),)</f>
        <v>5623.0000000000045</v>
      </c>
      <c r="DQ381" s="577">
        <f t="shared" si="1053"/>
        <v>5556.9999999999982</v>
      </c>
      <c r="DR381" s="576">
        <f t="shared" ref="DR381:DS418" si="1054">IF(DL381&gt;0,((AF381*BJ381)+(CB381*DF381))/DL381,)</f>
        <v>116.28135469774185</v>
      </c>
      <c r="DS381" s="577">
        <f t="shared" si="1054"/>
        <v>115.84340740740744</v>
      </c>
      <c r="DT381" s="576">
        <f t="shared" ref="DT381:DU418" si="1055">IF(DL381&gt;0,(DL381*DR381),)</f>
        <v>159654.29999999955</v>
      </c>
      <c r="DU381" s="577">
        <f t="shared" si="1055"/>
        <v>156388.60000000003</v>
      </c>
      <c r="DV381" s="574">
        <v>210</v>
      </c>
      <c r="DW381" s="575">
        <v>196</v>
      </c>
      <c r="DX381" s="576">
        <f t="shared" ref="DX381:DY418" si="1056">IF(FB381&gt;0,DV381,)</f>
        <v>210</v>
      </c>
      <c r="DY381" s="577">
        <f t="shared" si="1056"/>
        <v>196</v>
      </c>
      <c r="DZ381" s="574">
        <v>7</v>
      </c>
      <c r="EA381" s="575">
        <v>9</v>
      </c>
      <c r="EB381" s="576">
        <f t="shared" ref="EB381:EC418" si="1057">IF(FF381&gt;0,DZ381,)</f>
        <v>7</v>
      </c>
      <c r="EC381" s="577">
        <f t="shared" si="1057"/>
        <v>9</v>
      </c>
      <c r="ED381" s="574"/>
      <c r="EE381" s="575"/>
      <c r="EF381" s="576">
        <f t="shared" ref="EF381:EG418" si="1058">IF(FJ381&gt;0,ED381,)</f>
        <v>0</v>
      </c>
      <c r="EG381" s="577">
        <f t="shared" si="1058"/>
        <v>0</v>
      </c>
      <c r="EH381" s="576">
        <f t="shared" ref="EH381:EI418" si="1059">DV381+DZ381+ED381</f>
        <v>217</v>
      </c>
      <c r="EI381" s="577">
        <f t="shared" si="1059"/>
        <v>205</v>
      </c>
      <c r="EJ381" s="576">
        <f t="shared" ref="EJ381:EK418" si="1060">IF(FN381&gt;0,EH381,)</f>
        <v>217</v>
      </c>
      <c r="EK381" s="577">
        <f t="shared" si="1060"/>
        <v>205</v>
      </c>
      <c r="EL381" s="574">
        <v>2.8761904761904802</v>
      </c>
      <c r="EM381" s="575">
        <v>2.7933673469387799</v>
      </c>
      <c r="EN381" s="576">
        <f t="shared" ref="EN381:EO418" si="1061">IF(DV381&gt;0,(DV381*EL381),)</f>
        <v>604.0000000000008</v>
      </c>
      <c r="EO381" s="577">
        <f t="shared" si="1061"/>
        <v>547.50000000000091</v>
      </c>
      <c r="EP381" s="574">
        <v>4.3571428571428603</v>
      </c>
      <c r="EQ381" s="575">
        <v>3.1111111111111098</v>
      </c>
      <c r="ER381" s="576">
        <f t="shared" ref="ER381:ES418" si="1062">IF(DZ381&gt;0,(DZ381*EP381),)</f>
        <v>30.500000000000021</v>
      </c>
      <c r="ES381" s="577">
        <f t="shared" si="1062"/>
        <v>27.999999999999989</v>
      </c>
      <c r="ET381" s="574"/>
      <c r="EU381" s="575"/>
      <c r="EV381" s="576">
        <f t="shared" ref="EV381:EW418" si="1063">IF(ED381&gt;0,(ED381*ET381),)</f>
        <v>0</v>
      </c>
      <c r="EW381" s="577">
        <f t="shared" si="1063"/>
        <v>0</v>
      </c>
      <c r="EX381" s="576">
        <f t="shared" ref="EX381:EY418" si="1064">IF(EH381&gt;0,((EN381+ER381+EV381)/EH381),)</f>
        <v>2.9239631336405565</v>
      </c>
      <c r="EY381" s="577">
        <f t="shared" si="1064"/>
        <v>2.807317073170736</v>
      </c>
      <c r="EZ381" s="576">
        <f t="shared" ref="EZ381:FA418" si="1065">IF(EH381&gt;0,(EH381*EX381),)</f>
        <v>634.5000000000008</v>
      </c>
      <c r="FA381" s="577">
        <f t="shared" si="1065"/>
        <v>575.50000000000091</v>
      </c>
      <c r="FB381" s="574">
        <v>80.145238095238099</v>
      </c>
      <c r="FC381" s="575">
        <v>76.573979591836704</v>
      </c>
      <c r="FD381" s="576">
        <f t="shared" ref="FD381:FE418" si="1066">IF(DX381&gt;0,(DX381*FB381),)</f>
        <v>16830.5</v>
      </c>
      <c r="FE381" s="577">
        <f t="shared" si="1066"/>
        <v>15008.499999999995</v>
      </c>
      <c r="FF381" s="574">
        <v>75.285714285714306</v>
      </c>
      <c r="FG381" s="575">
        <v>67.5555555555556</v>
      </c>
      <c r="FH381" s="576">
        <f t="shared" ref="FH381:FI418" si="1067">IF(EB381&gt;0,(EB381*FF381),)</f>
        <v>527.00000000000011</v>
      </c>
      <c r="FI381" s="577">
        <f t="shared" si="1067"/>
        <v>608.00000000000045</v>
      </c>
      <c r="FJ381" s="574"/>
      <c r="FK381" s="575"/>
      <c r="FL381" s="576">
        <f t="shared" ref="FL381:FM418" si="1068">IF(EF381&gt;0,(EF381*FJ381),)</f>
        <v>0</v>
      </c>
      <c r="FM381" s="577">
        <f t="shared" si="1068"/>
        <v>0</v>
      </c>
      <c r="FN381" s="576">
        <f t="shared" ref="FN381:FO418" si="1069">IF((FD381+FH381+FL381)&gt;0,((FD381+FH381+FL381)/EH381),)</f>
        <v>79.988479262672811</v>
      </c>
      <c r="FO381" s="577">
        <f t="shared" si="1069"/>
        <v>76.178048780487785</v>
      </c>
      <c r="FP381" s="576">
        <f t="shared" ref="FP381:FQ418" si="1070">IF(EH381&gt;0,(EH381*FN381),)</f>
        <v>17357.5</v>
      </c>
      <c r="FQ381" s="577">
        <f t="shared" si="1070"/>
        <v>15616.499999999996</v>
      </c>
      <c r="FR381" s="574">
        <v>1</v>
      </c>
      <c r="FS381" s="575">
        <v>3</v>
      </c>
      <c r="FT381" s="576">
        <f t="shared" ref="FT381:FU418" si="1071">IF(FZ381&gt;0,FR381,)</f>
        <v>1</v>
      </c>
      <c r="FU381" s="577">
        <f t="shared" si="1071"/>
        <v>3</v>
      </c>
      <c r="FV381" s="574">
        <v>2</v>
      </c>
      <c r="FW381" s="575">
        <v>8</v>
      </c>
      <c r="FX381" s="576">
        <f t="shared" ref="FX381:FY418" si="1072">IF(FR381&gt;0,(FR381*FV381),)</f>
        <v>2</v>
      </c>
      <c r="FY381" s="577">
        <f t="shared" si="1072"/>
        <v>24</v>
      </c>
      <c r="FZ381" s="574">
        <v>36</v>
      </c>
      <c r="GA381" s="575">
        <v>77.3333333333333</v>
      </c>
      <c r="GB381" s="576">
        <f t="shared" ref="GB381:GC418" si="1073">IF(FZ381&gt;0,(FR381*FZ381),)</f>
        <v>36</v>
      </c>
      <c r="GC381" s="577">
        <f t="shared" si="1073"/>
        <v>231.99999999999989</v>
      </c>
      <c r="GD381" s="576">
        <f t="shared" ref="GD381:GG418" si="1074">(R381+BN381+DV381)</f>
        <v>1582</v>
      </c>
      <c r="GE381" s="577">
        <f t="shared" si="1074"/>
        <v>1546</v>
      </c>
      <c r="GF381" s="576">
        <f t="shared" si="1074"/>
        <v>1582</v>
      </c>
      <c r="GG381" s="577">
        <f t="shared" si="1074"/>
        <v>1546</v>
      </c>
      <c r="GH381" s="576">
        <f t="shared" ref="GH381:GI418" si="1075">IF(GD381&gt;0,(AJ381+CF381+EN381),"")</f>
        <v>6223.0000000000055</v>
      </c>
      <c r="GI381" s="577">
        <f t="shared" si="1075"/>
        <v>6104.5</v>
      </c>
      <c r="GJ381" s="576">
        <f t="shared" ref="GJ381:GK418" si="1076">IF(GF381&gt;0,(AZ381+CV381+FD381),"")</f>
        <v>176346.79999999955</v>
      </c>
      <c r="GK381" s="577">
        <f t="shared" si="1076"/>
        <v>171397.10000000003</v>
      </c>
      <c r="GL381" s="576">
        <f t="shared" ref="GL381:GO418" si="1077">(V381+BR381+DZ381)</f>
        <v>8</v>
      </c>
      <c r="GM381" s="577">
        <f t="shared" si="1077"/>
        <v>9</v>
      </c>
      <c r="GN381" s="576">
        <f t="shared" si="1077"/>
        <v>8</v>
      </c>
      <c r="GO381" s="577">
        <f t="shared" si="1077"/>
        <v>9</v>
      </c>
      <c r="GP381" s="576">
        <f t="shared" ref="GP381:GQ418" si="1078">IF(GL381&gt;0,AN381+CJ381+ER381,)</f>
        <v>34.500000000000021</v>
      </c>
      <c r="GQ381" s="577">
        <f t="shared" si="1078"/>
        <v>27.999999999999989</v>
      </c>
      <c r="GR381" s="576">
        <f t="shared" ref="GR381:GS418" si="1079">IF(GN381&gt;0,BD381+CZ381+FH381,)</f>
        <v>665.00000000000011</v>
      </c>
      <c r="GS381" s="577">
        <f t="shared" si="1079"/>
        <v>608.00000000000045</v>
      </c>
      <c r="GT381" s="576">
        <f t="shared" ref="GT381:GW418" si="1080">+GL381+GD381</f>
        <v>1590</v>
      </c>
      <c r="GU381" s="577">
        <f t="shared" si="1080"/>
        <v>1555</v>
      </c>
      <c r="GV381" s="576">
        <f t="shared" si="1080"/>
        <v>1590</v>
      </c>
      <c r="GW381" s="577">
        <f t="shared" si="1080"/>
        <v>1555</v>
      </c>
      <c r="GX381" s="576">
        <f t="shared" ref="GX381:HA418" si="1081">IF(GT381&gt;0,(GH381+GP381),"")</f>
        <v>6257.5000000000055</v>
      </c>
      <c r="GY381" s="577">
        <f t="shared" si="1081"/>
        <v>6132.5</v>
      </c>
      <c r="GZ381" s="576">
        <f t="shared" si="1081"/>
        <v>177011.79999999955</v>
      </c>
      <c r="HA381" s="577">
        <f t="shared" si="1081"/>
        <v>172005.10000000003</v>
      </c>
      <c r="HB381" s="576">
        <f t="shared" ref="HB381:HE418" si="1082">(Z381+BV381+ED381)</f>
        <v>0</v>
      </c>
      <c r="HC381" s="577">
        <f t="shared" si="1082"/>
        <v>0</v>
      </c>
      <c r="HD381" s="576">
        <f t="shared" si="1082"/>
        <v>0</v>
      </c>
      <c r="HE381" s="577">
        <f t="shared" si="1082"/>
        <v>0</v>
      </c>
      <c r="HF381" s="576" t="str">
        <f t="shared" ref="HF381:HG418" si="1083">IF(HB381&gt;0,(AR381+CN381+EV381),"")</f>
        <v/>
      </c>
      <c r="HG381" s="577" t="str">
        <f t="shared" si="1083"/>
        <v/>
      </c>
      <c r="HH381" s="576" t="str">
        <f t="shared" ref="HH381:HI418" si="1084">IF(HD381&gt;0,(BH381+DD381+FL381),"")</f>
        <v/>
      </c>
      <c r="HI381" s="577" t="str">
        <f t="shared" si="1084"/>
        <v/>
      </c>
      <c r="HJ381" s="576">
        <f t="shared" ref="HJ381:HK418" si="1085">IF((DJ381+EH381+FR381)&gt;0,(DP381+EZ381+FX381),"")</f>
        <v>6259.5000000000055</v>
      </c>
      <c r="HK381" s="577">
        <f t="shared" si="1085"/>
        <v>6156.4999999999991</v>
      </c>
      <c r="HL381" s="576">
        <f t="shared" ref="HL381:HM418" si="1086">IF((DL381+EJ381+FT381)&gt;0,(DT381+FP381+GB381),"")</f>
        <v>177047.79999999955</v>
      </c>
      <c r="HM381" s="577">
        <f t="shared" si="1086"/>
        <v>172237.10000000003</v>
      </c>
    </row>
    <row r="382" spans="1:221" s="26" customFormat="1" ht="15" customHeight="1">
      <c r="A382" s="9" t="s">
        <v>745</v>
      </c>
      <c r="B382" s="8" t="s">
        <v>752</v>
      </c>
      <c r="C382" s="122"/>
      <c r="D382" s="6">
        <v>232423</v>
      </c>
      <c r="E382" s="6">
        <v>3</v>
      </c>
      <c r="F382" s="574">
        <v>4725</v>
      </c>
      <c r="G382" s="575">
        <v>4639</v>
      </c>
      <c r="H382" s="574">
        <v>209</v>
      </c>
      <c r="I382" s="575">
        <v>189</v>
      </c>
      <c r="J382" s="576">
        <f t="shared" si="1019"/>
        <v>4516</v>
      </c>
      <c r="K382" s="577">
        <f t="shared" si="1019"/>
        <v>4450</v>
      </c>
      <c r="L382" s="574">
        <v>120</v>
      </c>
      <c r="M382" s="575">
        <v>120</v>
      </c>
      <c r="N382" s="576">
        <f t="shared" si="1020"/>
        <v>4516</v>
      </c>
      <c r="O382" s="577">
        <f t="shared" si="1020"/>
        <v>4450</v>
      </c>
      <c r="P382" s="576">
        <f t="shared" si="1020"/>
        <v>4516</v>
      </c>
      <c r="Q382" s="577">
        <f t="shared" si="1020"/>
        <v>4450</v>
      </c>
      <c r="R382" s="574">
        <v>45</v>
      </c>
      <c r="S382" s="575">
        <v>79</v>
      </c>
      <c r="T382" s="576">
        <f t="shared" si="1021"/>
        <v>45</v>
      </c>
      <c r="U382" s="577">
        <f t="shared" si="1021"/>
        <v>79</v>
      </c>
      <c r="V382" s="574">
        <v>0</v>
      </c>
      <c r="W382" s="575">
        <v>0</v>
      </c>
      <c r="X382" s="576">
        <f t="shared" si="1022"/>
        <v>0</v>
      </c>
      <c r="Y382" s="577">
        <f t="shared" si="1022"/>
        <v>0</v>
      </c>
      <c r="Z382" s="574"/>
      <c r="AA382" s="575"/>
      <c r="AB382" s="576">
        <f t="shared" si="1023"/>
        <v>0</v>
      </c>
      <c r="AC382" s="577">
        <f t="shared" si="1023"/>
        <v>0</v>
      </c>
      <c r="AD382" s="576">
        <f t="shared" si="1024"/>
        <v>45</v>
      </c>
      <c r="AE382" s="577">
        <f t="shared" si="1024"/>
        <v>79</v>
      </c>
      <c r="AF382" s="576">
        <f t="shared" si="1025"/>
        <v>45</v>
      </c>
      <c r="AG382" s="577">
        <f t="shared" si="1025"/>
        <v>79</v>
      </c>
      <c r="AH382" s="574">
        <v>4.3</v>
      </c>
      <c r="AI382" s="575">
        <v>4.16455696202532</v>
      </c>
      <c r="AJ382" s="576">
        <f t="shared" si="1026"/>
        <v>193.5</v>
      </c>
      <c r="AK382" s="577">
        <f t="shared" si="1026"/>
        <v>329.00000000000028</v>
      </c>
      <c r="AL382" s="574"/>
      <c r="AM382" s="575"/>
      <c r="AN382" s="576">
        <f t="shared" si="1027"/>
        <v>0</v>
      </c>
      <c r="AO382" s="577">
        <f t="shared" si="1027"/>
        <v>0</v>
      </c>
      <c r="AP382" s="574"/>
      <c r="AQ382" s="575"/>
      <c r="AR382" s="576">
        <f t="shared" si="1028"/>
        <v>0</v>
      </c>
      <c r="AS382" s="577">
        <f t="shared" si="1028"/>
        <v>0</v>
      </c>
      <c r="AT382" s="576">
        <f t="shared" si="1029"/>
        <v>4.3</v>
      </c>
      <c r="AU382" s="577">
        <f t="shared" si="1029"/>
        <v>4.16455696202532</v>
      </c>
      <c r="AV382" s="576">
        <f t="shared" si="1030"/>
        <v>193.5</v>
      </c>
      <c r="AW382" s="577">
        <f t="shared" si="1030"/>
        <v>329.00000000000028</v>
      </c>
      <c r="AX382" s="574">
        <v>134.222222222222</v>
      </c>
      <c r="AY382" s="575">
        <v>129.949367088608</v>
      </c>
      <c r="AZ382" s="576">
        <f t="shared" si="1031"/>
        <v>6039.99999999999</v>
      </c>
      <c r="BA382" s="577">
        <f t="shared" si="1031"/>
        <v>10266.000000000033</v>
      </c>
      <c r="BB382" s="574"/>
      <c r="BC382" s="575"/>
      <c r="BD382" s="576">
        <f t="shared" si="1032"/>
        <v>0</v>
      </c>
      <c r="BE382" s="577">
        <f t="shared" si="1032"/>
        <v>0</v>
      </c>
      <c r="BF382" s="574"/>
      <c r="BG382" s="575"/>
      <c r="BH382" s="576">
        <f t="shared" si="1033"/>
        <v>0</v>
      </c>
      <c r="BI382" s="577">
        <f t="shared" si="1033"/>
        <v>0</v>
      </c>
      <c r="BJ382" s="576">
        <f t="shared" si="1034"/>
        <v>134.222222222222</v>
      </c>
      <c r="BK382" s="577">
        <f t="shared" si="1034"/>
        <v>129.949367088608</v>
      </c>
      <c r="BL382" s="576">
        <f t="shared" si="1035"/>
        <v>6039.99999999999</v>
      </c>
      <c r="BM382" s="577">
        <f t="shared" si="1035"/>
        <v>10266.000000000033</v>
      </c>
      <c r="BN382" s="574">
        <v>3639</v>
      </c>
      <c r="BO382" s="575">
        <v>3558</v>
      </c>
      <c r="BP382" s="576">
        <f t="shared" si="1036"/>
        <v>3639</v>
      </c>
      <c r="BQ382" s="577">
        <f t="shared" si="1036"/>
        <v>3558</v>
      </c>
      <c r="BR382" s="574">
        <v>5</v>
      </c>
      <c r="BS382" s="575">
        <v>10</v>
      </c>
      <c r="BT382" s="576">
        <f t="shared" si="1037"/>
        <v>5</v>
      </c>
      <c r="BU382" s="577">
        <f t="shared" si="1037"/>
        <v>10</v>
      </c>
      <c r="BV382" s="574"/>
      <c r="BW382" s="575"/>
      <c r="BX382" s="576">
        <f t="shared" si="1038"/>
        <v>0</v>
      </c>
      <c r="BY382" s="577">
        <f t="shared" si="1038"/>
        <v>0</v>
      </c>
      <c r="BZ382" s="576">
        <f t="shared" si="1039"/>
        <v>3644</v>
      </c>
      <c r="CA382" s="577">
        <f t="shared" si="1039"/>
        <v>3568</v>
      </c>
      <c r="CB382" s="576">
        <f t="shared" si="1040"/>
        <v>3644</v>
      </c>
      <c r="CC382" s="577">
        <f t="shared" si="1040"/>
        <v>3568</v>
      </c>
      <c r="CD382" s="574">
        <v>4.3711184391316298</v>
      </c>
      <c r="CE382" s="575">
        <v>4.3847667228780196</v>
      </c>
      <c r="CF382" s="576">
        <f t="shared" si="1041"/>
        <v>15906.5</v>
      </c>
      <c r="CG382" s="577">
        <f t="shared" si="1041"/>
        <v>15600.999999999995</v>
      </c>
      <c r="CH382" s="574">
        <v>13.1</v>
      </c>
      <c r="CI382" s="575">
        <v>8.65</v>
      </c>
      <c r="CJ382" s="576">
        <f t="shared" si="1042"/>
        <v>65.5</v>
      </c>
      <c r="CK382" s="577">
        <f t="shared" si="1042"/>
        <v>86.5</v>
      </c>
      <c r="CL382" s="574"/>
      <c r="CM382" s="575"/>
      <c r="CN382" s="576">
        <f t="shared" si="1043"/>
        <v>0</v>
      </c>
      <c r="CO382" s="577">
        <f t="shared" si="1043"/>
        <v>0</v>
      </c>
      <c r="CP382" s="576">
        <f t="shared" si="1044"/>
        <v>4.3830954994511524</v>
      </c>
      <c r="CQ382" s="577">
        <f t="shared" si="1044"/>
        <v>4.3967208520179355</v>
      </c>
      <c r="CR382" s="576">
        <f t="shared" si="1045"/>
        <v>15972</v>
      </c>
      <c r="CS382" s="577">
        <f t="shared" si="1045"/>
        <v>15687.499999999995</v>
      </c>
      <c r="CT382" s="574">
        <v>126.99972519923099</v>
      </c>
      <c r="CU382" s="575">
        <v>127.643338954469</v>
      </c>
      <c r="CV382" s="576">
        <f t="shared" si="1046"/>
        <v>462152.00000000157</v>
      </c>
      <c r="CW382" s="577">
        <f t="shared" si="1046"/>
        <v>454155.0000000007</v>
      </c>
      <c r="CX382" s="574">
        <v>99.8</v>
      </c>
      <c r="CY382" s="575">
        <v>111.3</v>
      </c>
      <c r="CZ382" s="576">
        <f t="shared" si="1047"/>
        <v>499</v>
      </c>
      <c r="DA382" s="577">
        <f t="shared" si="1047"/>
        <v>1113</v>
      </c>
      <c r="DB382" s="574"/>
      <c r="DC382" s="575"/>
      <c r="DD382" s="576">
        <f t="shared" si="1048"/>
        <v>0</v>
      </c>
      <c r="DE382" s="577">
        <f t="shared" si="1048"/>
        <v>0</v>
      </c>
      <c r="DF382" s="576">
        <f t="shared" si="1049"/>
        <v>126.96240395170186</v>
      </c>
      <c r="DG382" s="577">
        <f t="shared" si="1049"/>
        <v>127.5975336322872</v>
      </c>
      <c r="DH382" s="576">
        <f t="shared" si="1050"/>
        <v>462651.00000000157</v>
      </c>
      <c r="DI382" s="577">
        <f t="shared" si="1050"/>
        <v>455268.0000000007</v>
      </c>
      <c r="DJ382" s="576">
        <f t="shared" si="1051"/>
        <v>3689</v>
      </c>
      <c r="DK382" s="577">
        <f t="shared" si="1051"/>
        <v>3647</v>
      </c>
      <c r="DL382" s="576">
        <f t="shared" si="1051"/>
        <v>3689</v>
      </c>
      <c r="DM382" s="577">
        <f t="shared" si="1051"/>
        <v>3647</v>
      </c>
      <c r="DN382" s="576">
        <f t="shared" si="1052"/>
        <v>4.382081865004066</v>
      </c>
      <c r="DO382" s="577">
        <f t="shared" si="1052"/>
        <v>4.3916918014806674</v>
      </c>
      <c r="DP382" s="576">
        <f t="shared" si="1053"/>
        <v>16165.5</v>
      </c>
      <c r="DQ382" s="577">
        <f t="shared" si="1053"/>
        <v>16016.499999999995</v>
      </c>
      <c r="DR382" s="576">
        <f t="shared" si="1054"/>
        <v>127.05096232041247</v>
      </c>
      <c r="DS382" s="577">
        <f t="shared" si="1054"/>
        <v>127.64847820126151</v>
      </c>
      <c r="DT382" s="576">
        <f t="shared" si="1055"/>
        <v>468691.00000000157</v>
      </c>
      <c r="DU382" s="577">
        <f t="shared" si="1055"/>
        <v>465534.00000000076</v>
      </c>
      <c r="DV382" s="574">
        <v>730</v>
      </c>
      <c r="DW382" s="575">
        <v>722</v>
      </c>
      <c r="DX382" s="576">
        <f t="shared" si="1056"/>
        <v>730</v>
      </c>
      <c r="DY382" s="577">
        <f t="shared" si="1056"/>
        <v>722</v>
      </c>
      <c r="DZ382" s="574">
        <v>92</v>
      </c>
      <c r="EA382" s="575">
        <v>79</v>
      </c>
      <c r="EB382" s="576">
        <f t="shared" si="1057"/>
        <v>92</v>
      </c>
      <c r="EC382" s="577">
        <f t="shared" si="1057"/>
        <v>79</v>
      </c>
      <c r="ED382" s="574"/>
      <c r="EE382" s="575"/>
      <c r="EF382" s="576">
        <f t="shared" si="1058"/>
        <v>0</v>
      </c>
      <c r="EG382" s="577">
        <f t="shared" si="1058"/>
        <v>0</v>
      </c>
      <c r="EH382" s="576">
        <f t="shared" si="1059"/>
        <v>822</v>
      </c>
      <c r="EI382" s="577">
        <f t="shared" si="1059"/>
        <v>801</v>
      </c>
      <c r="EJ382" s="576">
        <f t="shared" si="1060"/>
        <v>822</v>
      </c>
      <c r="EK382" s="577">
        <f t="shared" si="1060"/>
        <v>801</v>
      </c>
      <c r="EL382" s="574">
        <v>3.2294520547945198</v>
      </c>
      <c r="EM382" s="575">
        <v>3.31163434903047</v>
      </c>
      <c r="EN382" s="576">
        <f t="shared" si="1061"/>
        <v>2357.4999999999995</v>
      </c>
      <c r="EO382" s="577">
        <f t="shared" si="1061"/>
        <v>2390.9999999999995</v>
      </c>
      <c r="EP382" s="574">
        <v>3.6195652173913002</v>
      </c>
      <c r="EQ382" s="575">
        <v>3.2658227848101302</v>
      </c>
      <c r="ER382" s="576">
        <f t="shared" si="1062"/>
        <v>332.9999999999996</v>
      </c>
      <c r="ES382" s="577">
        <f t="shared" si="1062"/>
        <v>258.00000000000028</v>
      </c>
      <c r="ET382" s="574"/>
      <c r="EU382" s="575"/>
      <c r="EV382" s="576">
        <f t="shared" si="1063"/>
        <v>0</v>
      </c>
      <c r="EW382" s="577">
        <f t="shared" si="1063"/>
        <v>0</v>
      </c>
      <c r="EX382" s="576">
        <f t="shared" si="1064"/>
        <v>3.2731143552311424</v>
      </c>
      <c r="EY382" s="577">
        <f t="shared" si="1064"/>
        <v>3.3071161048689137</v>
      </c>
      <c r="EZ382" s="576">
        <f t="shared" si="1065"/>
        <v>2690.4999999999991</v>
      </c>
      <c r="FA382" s="577">
        <f t="shared" si="1065"/>
        <v>2649</v>
      </c>
      <c r="FB382" s="574">
        <v>81.605479452054794</v>
      </c>
      <c r="FC382" s="575">
        <v>79.806094182825504</v>
      </c>
      <c r="FD382" s="576">
        <f t="shared" si="1066"/>
        <v>59572</v>
      </c>
      <c r="FE382" s="577">
        <f t="shared" si="1066"/>
        <v>57620.000000000015</v>
      </c>
      <c r="FF382" s="574">
        <v>58</v>
      </c>
      <c r="FG382" s="575">
        <v>51.531645569620302</v>
      </c>
      <c r="FH382" s="576">
        <f t="shared" si="1067"/>
        <v>5336</v>
      </c>
      <c r="FI382" s="577">
        <f t="shared" si="1067"/>
        <v>4071.0000000000041</v>
      </c>
      <c r="FJ382" s="574"/>
      <c r="FK382" s="575"/>
      <c r="FL382" s="576">
        <f t="shared" si="1068"/>
        <v>0</v>
      </c>
      <c r="FM382" s="577">
        <f t="shared" si="1068"/>
        <v>0</v>
      </c>
      <c r="FN382" s="576">
        <f t="shared" si="1069"/>
        <v>78.96350364963503</v>
      </c>
      <c r="FO382" s="577">
        <f t="shared" si="1069"/>
        <v>77.017478152309636</v>
      </c>
      <c r="FP382" s="576">
        <f t="shared" si="1070"/>
        <v>64907.999999999993</v>
      </c>
      <c r="FQ382" s="577">
        <f t="shared" si="1070"/>
        <v>61691.000000000015</v>
      </c>
      <c r="FR382" s="574">
        <v>5</v>
      </c>
      <c r="FS382" s="575">
        <v>2</v>
      </c>
      <c r="FT382" s="576">
        <f t="shared" si="1071"/>
        <v>5</v>
      </c>
      <c r="FU382" s="577">
        <f t="shared" si="1071"/>
        <v>2</v>
      </c>
      <c r="FV382" s="574">
        <v>13</v>
      </c>
      <c r="FW382" s="575">
        <v>3</v>
      </c>
      <c r="FX382" s="576">
        <f t="shared" si="1072"/>
        <v>65</v>
      </c>
      <c r="FY382" s="577">
        <f t="shared" si="1072"/>
        <v>6</v>
      </c>
      <c r="FZ382" s="574">
        <v>76.599999999999994</v>
      </c>
      <c r="GA382" s="575">
        <v>21</v>
      </c>
      <c r="GB382" s="576">
        <f t="shared" si="1073"/>
        <v>383</v>
      </c>
      <c r="GC382" s="577">
        <f t="shared" si="1073"/>
        <v>42</v>
      </c>
      <c r="GD382" s="576">
        <f t="shared" si="1074"/>
        <v>4414</v>
      </c>
      <c r="GE382" s="577">
        <f t="shared" si="1074"/>
        <v>4359</v>
      </c>
      <c r="GF382" s="576">
        <f t="shared" si="1074"/>
        <v>4414</v>
      </c>
      <c r="GG382" s="577">
        <f t="shared" si="1074"/>
        <v>4359</v>
      </c>
      <c r="GH382" s="576">
        <f t="shared" si="1075"/>
        <v>18457.5</v>
      </c>
      <c r="GI382" s="577">
        <f t="shared" si="1075"/>
        <v>18320.999999999993</v>
      </c>
      <c r="GJ382" s="576">
        <f t="shared" si="1076"/>
        <v>527764.00000000163</v>
      </c>
      <c r="GK382" s="577">
        <f t="shared" si="1076"/>
        <v>522041.00000000076</v>
      </c>
      <c r="GL382" s="576">
        <f t="shared" si="1077"/>
        <v>97</v>
      </c>
      <c r="GM382" s="577">
        <f t="shared" si="1077"/>
        <v>89</v>
      </c>
      <c r="GN382" s="576">
        <f t="shared" si="1077"/>
        <v>97</v>
      </c>
      <c r="GO382" s="577">
        <f t="shared" si="1077"/>
        <v>89</v>
      </c>
      <c r="GP382" s="576">
        <f t="shared" si="1078"/>
        <v>398.4999999999996</v>
      </c>
      <c r="GQ382" s="577">
        <f t="shared" si="1078"/>
        <v>344.50000000000028</v>
      </c>
      <c r="GR382" s="576">
        <f t="shared" si="1079"/>
        <v>5835</v>
      </c>
      <c r="GS382" s="577">
        <f t="shared" si="1079"/>
        <v>5184.0000000000036</v>
      </c>
      <c r="GT382" s="576">
        <f t="shared" si="1080"/>
        <v>4511</v>
      </c>
      <c r="GU382" s="577">
        <f t="shared" si="1080"/>
        <v>4448</v>
      </c>
      <c r="GV382" s="576">
        <f t="shared" si="1080"/>
        <v>4511</v>
      </c>
      <c r="GW382" s="577">
        <f t="shared" si="1080"/>
        <v>4448</v>
      </c>
      <c r="GX382" s="576">
        <f t="shared" si="1081"/>
        <v>18856</v>
      </c>
      <c r="GY382" s="577">
        <f t="shared" si="1081"/>
        <v>18665.499999999993</v>
      </c>
      <c r="GZ382" s="576">
        <f t="shared" si="1081"/>
        <v>533599.00000000163</v>
      </c>
      <c r="HA382" s="577">
        <f t="shared" si="1081"/>
        <v>527225.00000000081</v>
      </c>
      <c r="HB382" s="576">
        <f t="shared" si="1082"/>
        <v>0</v>
      </c>
      <c r="HC382" s="577">
        <f t="shared" si="1082"/>
        <v>0</v>
      </c>
      <c r="HD382" s="576">
        <f t="shared" si="1082"/>
        <v>0</v>
      </c>
      <c r="HE382" s="577">
        <f t="shared" si="1082"/>
        <v>0</v>
      </c>
      <c r="HF382" s="576" t="str">
        <f t="shared" si="1083"/>
        <v/>
      </c>
      <c r="HG382" s="577" t="str">
        <f t="shared" si="1083"/>
        <v/>
      </c>
      <c r="HH382" s="576" t="str">
        <f t="shared" si="1084"/>
        <v/>
      </c>
      <c r="HI382" s="577" t="str">
        <f t="shared" si="1084"/>
        <v/>
      </c>
      <c r="HJ382" s="576">
        <f t="shared" si="1085"/>
        <v>18921</v>
      </c>
      <c r="HK382" s="577">
        <f t="shared" si="1085"/>
        <v>18671.499999999993</v>
      </c>
      <c r="HL382" s="576">
        <f t="shared" si="1086"/>
        <v>533982.00000000151</v>
      </c>
      <c r="HM382" s="577">
        <f t="shared" si="1086"/>
        <v>527267.00000000081</v>
      </c>
    </row>
    <row r="383" spans="1:221" ht="15">
      <c r="A383" s="9" t="s">
        <v>745</v>
      </c>
      <c r="B383" s="8" t="s">
        <v>753</v>
      </c>
      <c r="C383" s="122" t="s">
        <v>1137</v>
      </c>
      <c r="D383" s="6">
        <v>232566</v>
      </c>
      <c r="E383" s="6">
        <v>3</v>
      </c>
      <c r="F383" s="574">
        <v>961</v>
      </c>
      <c r="G383" s="575">
        <v>948</v>
      </c>
      <c r="H383" s="574">
        <v>18</v>
      </c>
      <c r="I383" s="575">
        <v>19</v>
      </c>
      <c r="J383" s="576">
        <f t="shared" si="1019"/>
        <v>943</v>
      </c>
      <c r="K383" s="577">
        <f t="shared" si="1019"/>
        <v>929</v>
      </c>
      <c r="L383" s="574">
        <v>120</v>
      </c>
      <c r="M383" s="575">
        <v>120</v>
      </c>
      <c r="N383" s="576">
        <f t="shared" si="1020"/>
        <v>943</v>
      </c>
      <c r="O383" s="577">
        <f t="shared" si="1020"/>
        <v>929</v>
      </c>
      <c r="P383" s="576">
        <f t="shared" si="1020"/>
        <v>943</v>
      </c>
      <c r="Q383" s="577">
        <f t="shared" si="1020"/>
        <v>929</v>
      </c>
      <c r="R383" s="574">
        <v>0</v>
      </c>
      <c r="S383" s="575">
        <v>0</v>
      </c>
      <c r="T383" s="576">
        <f t="shared" si="1021"/>
        <v>0</v>
      </c>
      <c r="U383" s="577">
        <f t="shared" si="1021"/>
        <v>0</v>
      </c>
      <c r="V383" s="574">
        <v>0</v>
      </c>
      <c r="W383" s="575">
        <v>0</v>
      </c>
      <c r="X383" s="576">
        <f t="shared" si="1022"/>
        <v>0</v>
      </c>
      <c r="Y383" s="577">
        <f t="shared" si="1022"/>
        <v>0</v>
      </c>
      <c r="Z383" s="574"/>
      <c r="AA383" s="575"/>
      <c r="AB383" s="576">
        <f t="shared" si="1023"/>
        <v>0</v>
      </c>
      <c r="AC383" s="577">
        <f t="shared" si="1023"/>
        <v>0</v>
      </c>
      <c r="AD383" s="576">
        <f t="shared" si="1024"/>
        <v>0</v>
      </c>
      <c r="AE383" s="577">
        <f t="shared" si="1024"/>
        <v>0</v>
      </c>
      <c r="AF383" s="576">
        <f t="shared" si="1025"/>
        <v>0</v>
      </c>
      <c r="AG383" s="577">
        <f t="shared" si="1025"/>
        <v>0</v>
      </c>
      <c r="AH383" s="574"/>
      <c r="AI383" s="575"/>
      <c r="AJ383" s="576">
        <f t="shared" si="1026"/>
        <v>0</v>
      </c>
      <c r="AK383" s="577">
        <f t="shared" si="1026"/>
        <v>0</v>
      </c>
      <c r="AL383" s="574"/>
      <c r="AM383" s="575"/>
      <c r="AN383" s="576">
        <f t="shared" si="1027"/>
        <v>0</v>
      </c>
      <c r="AO383" s="577">
        <f t="shared" si="1027"/>
        <v>0</v>
      </c>
      <c r="AP383" s="574"/>
      <c r="AQ383" s="575"/>
      <c r="AR383" s="576">
        <f t="shared" si="1028"/>
        <v>0</v>
      </c>
      <c r="AS383" s="577">
        <f t="shared" si="1028"/>
        <v>0</v>
      </c>
      <c r="AT383" s="576">
        <f t="shared" si="1029"/>
        <v>0</v>
      </c>
      <c r="AU383" s="577">
        <f t="shared" si="1029"/>
        <v>0</v>
      </c>
      <c r="AV383" s="576">
        <f t="shared" si="1030"/>
        <v>0</v>
      </c>
      <c r="AW383" s="577">
        <f t="shared" si="1030"/>
        <v>0</v>
      </c>
      <c r="AX383" s="574"/>
      <c r="AY383" s="575"/>
      <c r="AZ383" s="576">
        <f t="shared" si="1031"/>
        <v>0</v>
      </c>
      <c r="BA383" s="577">
        <f t="shared" si="1031"/>
        <v>0</v>
      </c>
      <c r="BB383" s="574"/>
      <c r="BC383" s="575"/>
      <c r="BD383" s="576">
        <f t="shared" si="1032"/>
        <v>0</v>
      </c>
      <c r="BE383" s="577">
        <f t="shared" si="1032"/>
        <v>0</v>
      </c>
      <c r="BF383" s="574"/>
      <c r="BG383" s="575"/>
      <c r="BH383" s="576">
        <f t="shared" si="1033"/>
        <v>0</v>
      </c>
      <c r="BI383" s="577">
        <f t="shared" si="1033"/>
        <v>0</v>
      </c>
      <c r="BJ383" s="576">
        <f t="shared" si="1034"/>
        <v>0</v>
      </c>
      <c r="BK383" s="577">
        <f t="shared" si="1034"/>
        <v>0</v>
      </c>
      <c r="BL383" s="576">
        <f t="shared" si="1035"/>
        <v>0</v>
      </c>
      <c r="BM383" s="577">
        <f t="shared" si="1035"/>
        <v>0</v>
      </c>
      <c r="BN383" s="574">
        <v>712</v>
      </c>
      <c r="BO383" s="575">
        <v>707</v>
      </c>
      <c r="BP383" s="576">
        <f t="shared" si="1036"/>
        <v>712</v>
      </c>
      <c r="BQ383" s="577">
        <f t="shared" si="1036"/>
        <v>707</v>
      </c>
      <c r="BR383" s="574">
        <v>7</v>
      </c>
      <c r="BS383" s="575">
        <v>6</v>
      </c>
      <c r="BT383" s="576">
        <f t="shared" si="1037"/>
        <v>7</v>
      </c>
      <c r="BU383" s="577">
        <f t="shared" si="1037"/>
        <v>6</v>
      </c>
      <c r="BV383" s="574"/>
      <c r="BW383" s="575"/>
      <c r="BX383" s="576">
        <f t="shared" si="1038"/>
        <v>0</v>
      </c>
      <c r="BY383" s="577">
        <f t="shared" si="1038"/>
        <v>0</v>
      </c>
      <c r="BZ383" s="576">
        <f t="shared" si="1039"/>
        <v>719</v>
      </c>
      <c r="CA383" s="577">
        <f t="shared" si="1039"/>
        <v>713</v>
      </c>
      <c r="CB383" s="576">
        <f t="shared" si="1040"/>
        <v>719</v>
      </c>
      <c r="CC383" s="577">
        <f t="shared" si="1040"/>
        <v>713</v>
      </c>
      <c r="CD383" s="574">
        <v>4.4515449438202204</v>
      </c>
      <c r="CE383" s="575">
        <v>4.3429985855728397</v>
      </c>
      <c r="CF383" s="576">
        <f t="shared" si="1041"/>
        <v>3169.4999999999968</v>
      </c>
      <c r="CG383" s="577">
        <f t="shared" si="1041"/>
        <v>3070.4999999999977</v>
      </c>
      <c r="CH383" s="574">
        <v>5.1428571428571397</v>
      </c>
      <c r="CI383" s="575">
        <v>6</v>
      </c>
      <c r="CJ383" s="576">
        <f t="shared" si="1042"/>
        <v>35.999999999999979</v>
      </c>
      <c r="CK383" s="577">
        <f t="shared" si="1042"/>
        <v>36</v>
      </c>
      <c r="CL383" s="574"/>
      <c r="CM383" s="575"/>
      <c r="CN383" s="576">
        <f t="shared" si="1043"/>
        <v>0</v>
      </c>
      <c r="CO383" s="577">
        <f t="shared" si="1043"/>
        <v>0</v>
      </c>
      <c r="CP383" s="576">
        <f t="shared" si="1044"/>
        <v>4.458275382475656</v>
      </c>
      <c r="CQ383" s="577">
        <f t="shared" si="1044"/>
        <v>4.3569424964936854</v>
      </c>
      <c r="CR383" s="576">
        <f t="shared" si="1045"/>
        <v>3205.4999999999968</v>
      </c>
      <c r="CS383" s="577">
        <f t="shared" si="1045"/>
        <v>3106.4999999999977</v>
      </c>
      <c r="CT383" s="574">
        <v>129.494382022472</v>
      </c>
      <c r="CU383" s="575">
        <v>128.44908062234799</v>
      </c>
      <c r="CV383" s="576">
        <f t="shared" si="1046"/>
        <v>92200.000000000058</v>
      </c>
      <c r="CW383" s="577">
        <f t="shared" si="1046"/>
        <v>90813.500000000029</v>
      </c>
      <c r="CX383" s="574">
        <v>129.42857142857099</v>
      </c>
      <c r="CY383" s="575">
        <v>120.5</v>
      </c>
      <c r="CZ383" s="576">
        <f t="shared" si="1047"/>
        <v>905.99999999999693</v>
      </c>
      <c r="DA383" s="577">
        <f t="shared" si="1047"/>
        <v>723</v>
      </c>
      <c r="DB383" s="574"/>
      <c r="DC383" s="575"/>
      <c r="DD383" s="576">
        <f t="shared" si="1048"/>
        <v>0</v>
      </c>
      <c r="DE383" s="577">
        <f t="shared" si="1048"/>
        <v>0</v>
      </c>
      <c r="DF383" s="576">
        <f t="shared" si="1049"/>
        <v>129.49374130737144</v>
      </c>
      <c r="DG383" s="577">
        <f t="shared" si="1049"/>
        <v>128.38218793828895</v>
      </c>
      <c r="DH383" s="576">
        <f t="shared" si="1050"/>
        <v>93106.000000000058</v>
      </c>
      <c r="DI383" s="577">
        <f t="shared" si="1050"/>
        <v>91536.500000000015</v>
      </c>
      <c r="DJ383" s="576">
        <f t="shared" si="1051"/>
        <v>719</v>
      </c>
      <c r="DK383" s="577">
        <f t="shared" si="1051"/>
        <v>713</v>
      </c>
      <c r="DL383" s="576">
        <f t="shared" si="1051"/>
        <v>719</v>
      </c>
      <c r="DM383" s="577">
        <f t="shared" si="1051"/>
        <v>713</v>
      </c>
      <c r="DN383" s="576">
        <f t="shared" si="1052"/>
        <v>4.458275382475656</v>
      </c>
      <c r="DO383" s="577">
        <f t="shared" si="1052"/>
        <v>4.3569424964936854</v>
      </c>
      <c r="DP383" s="576">
        <f t="shared" si="1053"/>
        <v>3205.4999999999968</v>
      </c>
      <c r="DQ383" s="577">
        <f t="shared" si="1053"/>
        <v>3106.4999999999977</v>
      </c>
      <c r="DR383" s="576">
        <f t="shared" si="1054"/>
        <v>129.49374130737144</v>
      </c>
      <c r="DS383" s="577">
        <f t="shared" si="1054"/>
        <v>128.38218793828895</v>
      </c>
      <c r="DT383" s="576">
        <f t="shared" si="1055"/>
        <v>93106.000000000058</v>
      </c>
      <c r="DU383" s="577">
        <f t="shared" si="1055"/>
        <v>91536.500000000015</v>
      </c>
      <c r="DV383" s="574">
        <v>204</v>
      </c>
      <c r="DW383" s="575">
        <v>195</v>
      </c>
      <c r="DX383" s="576">
        <f t="shared" si="1056"/>
        <v>204</v>
      </c>
      <c r="DY383" s="577">
        <f t="shared" si="1056"/>
        <v>195</v>
      </c>
      <c r="DZ383" s="574">
        <v>19</v>
      </c>
      <c r="EA383" s="575">
        <v>15</v>
      </c>
      <c r="EB383" s="576">
        <f t="shared" si="1057"/>
        <v>19</v>
      </c>
      <c r="EC383" s="577">
        <f t="shared" si="1057"/>
        <v>15</v>
      </c>
      <c r="ED383" s="574"/>
      <c r="EE383" s="575"/>
      <c r="EF383" s="576">
        <f t="shared" si="1058"/>
        <v>0</v>
      </c>
      <c r="EG383" s="577">
        <f t="shared" si="1058"/>
        <v>0</v>
      </c>
      <c r="EH383" s="576">
        <f t="shared" si="1059"/>
        <v>223</v>
      </c>
      <c r="EI383" s="577">
        <f t="shared" si="1059"/>
        <v>210</v>
      </c>
      <c r="EJ383" s="576">
        <f t="shared" si="1060"/>
        <v>223</v>
      </c>
      <c r="EK383" s="577">
        <f t="shared" si="1060"/>
        <v>210</v>
      </c>
      <c r="EL383" s="574">
        <v>3.3529411764705901</v>
      </c>
      <c r="EM383" s="575">
        <v>3.0974358974359002</v>
      </c>
      <c r="EN383" s="576">
        <f t="shared" si="1061"/>
        <v>684.00000000000034</v>
      </c>
      <c r="EO383" s="577">
        <f t="shared" si="1061"/>
        <v>604.00000000000057</v>
      </c>
      <c r="EP383" s="574">
        <v>3.7894736842105301</v>
      </c>
      <c r="EQ383" s="575">
        <v>4.06666666666667</v>
      </c>
      <c r="ER383" s="576">
        <f t="shared" si="1062"/>
        <v>72.000000000000071</v>
      </c>
      <c r="ES383" s="577">
        <f t="shared" si="1062"/>
        <v>61.00000000000005</v>
      </c>
      <c r="ET383" s="574"/>
      <c r="EU383" s="575"/>
      <c r="EV383" s="576">
        <f t="shared" si="1063"/>
        <v>0</v>
      </c>
      <c r="EW383" s="577">
        <f t="shared" si="1063"/>
        <v>0</v>
      </c>
      <c r="EX383" s="576">
        <f t="shared" si="1064"/>
        <v>3.3901345291479843</v>
      </c>
      <c r="EY383" s="577">
        <f t="shared" si="1064"/>
        <v>3.1666666666666692</v>
      </c>
      <c r="EZ383" s="576">
        <f t="shared" si="1065"/>
        <v>756.00000000000045</v>
      </c>
      <c r="FA383" s="577">
        <f t="shared" si="1065"/>
        <v>665.00000000000057</v>
      </c>
      <c r="FB383" s="574">
        <v>87.191176470588204</v>
      </c>
      <c r="FC383" s="575">
        <v>80.661538461538498</v>
      </c>
      <c r="FD383" s="576">
        <f t="shared" si="1066"/>
        <v>17786.999999999993</v>
      </c>
      <c r="FE383" s="577">
        <f t="shared" si="1066"/>
        <v>15729.000000000007</v>
      </c>
      <c r="FF383" s="574">
        <v>64.578947368421098</v>
      </c>
      <c r="FG383" s="575">
        <v>67.599999999999994</v>
      </c>
      <c r="FH383" s="576">
        <f t="shared" si="1067"/>
        <v>1227.0000000000009</v>
      </c>
      <c r="FI383" s="577">
        <f t="shared" si="1067"/>
        <v>1013.9999999999999</v>
      </c>
      <c r="FJ383" s="574"/>
      <c r="FK383" s="575"/>
      <c r="FL383" s="576">
        <f t="shared" si="1068"/>
        <v>0</v>
      </c>
      <c r="FM383" s="577">
        <f t="shared" si="1068"/>
        <v>0</v>
      </c>
      <c r="FN383" s="576">
        <f t="shared" si="1069"/>
        <v>85.264573991031355</v>
      </c>
      <c r="FO383" s="577">
        <f t="shared" si="1069"/>
        <v>79.728571428571456</v>
      </c>
      <c r="FP383" s="576">
        <f t="shared" si="1070"/>
        <v>19013.999999999993</v>
      </c>
      <c r="FQ383" s="577">
        <f t="shared" si="1070"/>
        <v>16743.000000000007</v>
      </c>
      <c r="FR383" s="574">
        <v>1</v>
      </c>
      <c r="FS383" s="575">
        <v>6</v>
      </c>
      <c r="FT383" s="576">
        <f t="shared" si="1071"/>
        <v>1</v>
      </c>
      <c r="FU383" s="577">
        <f t="shared" si="1071"/>
        <v>6</v>
      </c>
      <c r="FV383" s="574">
        <v>2</v>
      </c>
      <c r="FW383" s="575">
        <v>7.1666666666666696</v>
      </c>
      <c r="FX383" s="576">
        <f t="shared" si="1072"/>
        <v>2</v>
      </c>
      <c r="FY383" s="577">
        <f t="shared" si="1072"/>
        <v>43.000000000000014</v>
      </c>
      <c r="FZ383" s="574">
        <v>36</v>
      </c>
      <c r="GA383" s="575">
        <v>100.166666666667</v>
      </c>
      <c r="GB383" s="576">
        <f t="shared" si="1073"/>
        <v>36</v>
      </c>
      <c r="GC383" s="577">
        <f t="shared" si="1073"/>
        <v>601.00000000000205</v>
      </c>
      <c r="GD383" s="576">
        <f t="shared" si="1074"/>
        <v>916</v>
      </c>
      <c r="GE383" s="577">
        <f t="shared" si="1074"/>
        <v>902</v>
      </c>
      <c r="GF383" s="576">
        <f t="shared" si="1074"/>
        <v>916</v>
      </c>
      <c r="GG383" s="577">
        <f t="shared" si="1074"/>
        <v>902</v>
      </c>
      <c r="GH383" s="576">
        <f t="shared" si="1075"/>
        <v>3853.4999999999973</v>
      </c>
      <c r="GI383" s="577">
        <f t="shared" si="1075"/>
        <v>3674.4999999999982</v>
      </c>
      <c r="GJ383" s="576">
        <f t="shared" si="1076"/>
        <v>109987.00000000006</v>
      </c>
      <c r="GK383" s="577">
        <f t="shared" si="1076"/>
        <v>106542.50000000003</v>
      </c>
      <c r="GL383" s="576">
        <f t="shared" si="1077"/>
        <v>26</v>
      </c>
      <c r="GM383" s="577">
        <f t="shared" si="1077"/>
        <v>21</v>
      </c>
      <c r="GN383" s="576">
        <f t="shared" si="1077"/>
        <v>26</v>
      </c>
      <c r="GO383" s="577">
        <f t="shared" si="1077"/>
        <v>21</v>
      </c>
      <c r="GP383" s="576">
        <f t="shared" si="1078"/>
        <v>108.00000000000006</v>
      </c>
      <c r="GQ383" s="577">
        <f t="shared" si="1078"/>
        <v>97.000000000000057</v>
      </c>
      <c r="GR383" s="576">
        <f t="shared" si="1079"/>
        <v>2132.9999999999977</v>
      </c>
      <c r="GS383" s="577">
        <f t="shared" si="1079"/>
        <v>1737</v>
      </c>
      <c r="GT383" s="576">
        <f t="shared" si="1080"/>
        <v>942</v>
      </c>
      <c r="GU383" s="577">
        <f t="shared" si="1080"/>
        <v>923</v>
      </c>
      <c r="GV383" s="576">
        <f t="shared" si="1080"/>
        <v>942</v>
      </c>
      <c r="GW383" s="577">
        <f t="shared" si="1080"/>
        <v>923</v>
      </c>
      <c r="GX383" s="576">
        <f t="shared" si="1081"/>
        <v>3961.4999999999973</v>
      </c>
      <c r="GY383" s="577">
        <f t="shared" si="1081"/>
        <v>3771.4999999999982</v>
      </c>
      <c r="GZ383" s="576">
        <f t="shared" si="1081"/>
        <v>112120.00000000006</v>
      </c>
      <c r="HA383" s="577">
        <f t="shared" si="1081"/>
        <v>108279.50000000003</v>
      </c>
      <c r="HB383" s="576">
        <f t="shared" si="1082"/>
        <v>0</v>
      </c>
      <c r="HC383" s="577">
        <f t="shared" si="1082"/>
        <v>0</v>
      </c>
      <c r="HD383" s="576">
        <f t="shared" si="1082"/>
        <v>0</v>
      </c>
      <c r="HE383" s="577">
        <f t="shared" si="1082"/>
        <v>0</v>
      </c>
      <c r="HF383" s="576" t="str">
        <f t="shared" si="1083"/>
        <v/>
      </c>
      <c r="HG383" s="577" t="str">
        <f t="shared" si="1083"/>
        <v/>
      </c>
      <c r="HH383" s="576" t="str">
        <f t="shared" si="1084"/>
        <v/>
      </c>
      <c r="HI383" s="577" t="str">
        <f t="shared" si="1084"/>
        <v/>
      </c>
      <c r="HJ383" s="576">
        <f t="shared" si="1085"/>
        <v>3963.4999999999973</v>
      </c>
      <c r="HK383" s="577">
        <f t="shared" si="1085"/>
        <v>3814.4999999999982</v>
      </c>
      <c r="HL383" s="576">
        <f t="shared" si="1086"/>
        <v>112156.00000000006</v>
      </c>
      <c r="HM383" s="577">
        <f t="shared" si="1086"/>
        <v>108880.50000000003</v>
      </c>
    </row>
    <row r="384" spans="1:221" ht="15">
      <c r="A384" s="9" t="s">
        <v>745</v>
      </c>
      <c r="B384" s="8" t="s">
        <v>754</v>
      </c>
      <c r="C384" s="122" t="s">
        <v>1126</v>
      </c>
      <c r="D384" s="6">
        <v>232937</v>
      </c>
      <c r="E384" s="6">
        <v>3</v>
      </c>
      <c r="F384" s="574">
        <v>906</v>
      </c>
      <c r="G384" s="575">
        <v>735</v>
      </c>
      <c r="H384" s="574">
        <v>14</v>
      </c>
      <c r="I384" s="575">
        <v>4</v>
      </c>
      <c r="J384" s="576">
        <f t="shared" si="1019"/>
        <v>892</v>
      </c>
      <c r="K384" s="577">
        <f t="shared" si="1019"/>
        <v>731</v>
      </c>
      <c r="L384" s="574">
        <v>120</v>
      </c>
      <c r="M384" s="575">
        <v>120</v>
      </c>
      <c r="N384" s="576">
        <f t="shared" si="1020"/>
        <v>892</v>
      </c>
      <c r="O384" s="577">
        <f t="shared" si="1020"/>
        <v>731</v>
      </c>
      <c r="P384" s="576">
        <f t="shared" si="1020"/>
        <v>892</v>
      </c>
      <c r="Q384" s="577">
        <f t="shared" si="1020"/>
        <v>731</v>
      </c>
      <c r="R384" s="574">
        <v>41</v>
      </c>
      <c r="S384" s="575">
        <v>15</v>
      </c>
      <c r="T384" s="576">
        <f t="shared" si="1021"/>
        <v>41</v>
      </c>
      <c r="U384" s="577">
        <f t="shared" si="1021"/>
        <v>15</v>
      </c>
      <c r="V384" s="574">
        <v>2</v>
      </c>
      <c r="W384" s="575">
        <v>1</v>
      </c>
      <c r="X384" s="576">
        <f t="shared" si="1022"/>
        <v>2</v>
      </c>
      <c r="Y384" s="577">
        <f t="shared" si="1022"/>
        <v>1</v>
      </c>
      <c r="Z384" s="574"/>
      <c r="AA384" s="575"/>
      <c r="AB384" s="576">
        <f t="shared" si="1023"/>
        <v>0</v>
      </c>
      <c r="AC384" s="577">
        <f t="shared" si="1023"/>
        <v>0</v>
      </c>
      <c r="AD384" s="576">
        <f t="shared" si="1024"/>
        <v>43</v>
      </c>
      <c r="AE384" s="577">
        <f t="shared" si="1024"/>
        <v>16</v>
      </c>
      <c r="AF384" s="576">
        <f t="shared" si="1025"/>
        <v>43</v>
      </c>
      <c r="AG384" s="577">
        <f t="shared" si="1025"/>
        <v>16</v>
      </c>
      <c r="AH384" s="574">
        <v>5.2439024390243896</v>
      </c>
      <c r="AI384" s="575">
        <v>6.1333333333333302</v>
      </c>
      <c r="AJ384" s="576">
        <f t="shared" si="1026"/>
        <v>214.99999999999997</v>
      </c>
      <c r="AK384" s="577">
        <f t="shared" si="1026"/>
        <v>91.999999999999957</v>
      </c>
      <c r="AL384" s="574">
        <v>4.5</v>
      </c>
      <c r="AM384" s="575">
        <v>5.5</v>
      </c>
      <c r="AN384" s="576">
        <f t="shared" si="1027"/>
        <v>9</v>
      </c>
      <c r="AO384" s="577">
        <f t="shared" si="1027"/>
        <v>5.5</v>
      </c>
      <c r="AP384" s="574"/>
      <c r="AQ384" s="575"/>
      <c r="AR384" s="576">
        <f t="shared" si="1028"/>
        <v>0</v>
      </c>
      <c r="AS384" s="577">
        <f t="shared" si="1028"/>
        <v>0</v>
      </c>
      <c r="AT384" s="576">
        <f t="shared" si="1029"/>
        <v>5.2093023255813948</v>
      </c>
      <c r="AU384" s="577">
        <f t="shared" si="1029"/>
        <v>6.0937499999999973</v>
      </c>
      <c r="AV384" s="576">
        <f t="shared" si="1030"/>
        <v>223.99999999999997</v>
      </c>
      <c r="AW384" s="577">
        <f t="shared" si="1030"/>
        <v>97.499999999999957</v>
      </c>
      <c r="AX384" s="574">
        <v>150.121951219512</v>
      </c>
      <c r="AY384" s="575">
        <v>160.46666666666701</v>
      </c>
      <c r="AZ384" s="576">
        <f t="shared" si="1031"/>
        <v>6154.9999999999918</v>
      </c>
      <c r="BA384" s="577">
        <f t="shared" si="1031"/>
        <v>2407.000000000005</v>
      </c>
      <c r="BB384" s="574">
        <v>140.5</v>
      </c>
      <c r="BC384" s="575">
        <v>138</v>
      </c>
      <c r="BD384" s="576">
        <f t="shared" si="1032"/>
        <v>281</v>
      </c>
      <c r="BE384" s="577">
        <f t="shared" si="1032"/>
        <v>138</v>
      </c>
      <c r="BF384" s="574"/>
      <c r="BG384" s="575"/>
      <c r="BH384" s="576">
        <f t="shared" si="1033"/>
        <v>0</v>
      </c>
      <c r="BI384" s="577">
        <f t="shared" si="1033"/>
        <v>0</v>
      </c>
      <c r="BJ384" s="576">
        <f t="shared" si="1034"/>
        <v>149.67441860465098</v>
      </c>
      <c r="BK384" s="577">
        <f t="shared" si="1034"/>
        <v>159.06250000000031</v>
      </c>
      <c r="BL384" s="576">
        <f t="shared" si="1035"/>
        <v>6435.9999999999918</v>
      </c>
      <c r="BM384" s="577">
        <f t="shared" si="1035"/>
        <v>2545.000000000005</v>
      </c>
      <c r="BN384" s="574">
        <v>385</v>
      </c>
      <c r="BO384" s="575">
        <v>334</v>
      </c>
      <c r="BP384" s="576">
        <f t="shared" si="1036"/>
        <v>385</v>
      </c>
      <c r="BQ384" s="577">
        <f t="shared" si="1036"/>
        <v>334</v>
      </c>
      <c r="BR384" s="574">
        <v>45</v>
      </c>
      <c r="BS384" s="575">
        <v>34</v>
      </c>
      <c r="BT384" s="576">
        <f t="shared" si="1037"/>
        <v>45</v>
      </c>
      <c r="BU384" s="577">
        <f t="shared" si="1037"/>
        <v>34</v>
      </c>
      <c r="BV384" s="574"/>
      <c r="BW384" s="575"/>
      <c r="BX384" s="576">
        <f t="shared" si="1038"/>
        <v>0</v>
      </c>
      <c r="BY384" s="577">
        <f t="shared" si="1038"/>
        <v>0</v>
      </c>
      <c r="BZ384" s="576">
        <f t="shared" si="1039"/>
        <v>430</v>
      </c>
      <c r="CA384" s="577">
        <f t="shared" si="1039"/>
        <v>368</v>
      </c>
      <c r="CB384" s="576">
        <f t="shared" si="1040"/>
        <v>430</v>
      </c>
      <c r="CC384" s="577">
        <f t="shared" si="1040"/>
        <v>368</v>
      </c>
      <c r="CD384" s="574">
        <v>5.9402597402597399</v>
      </c>
      <c r="CE384" s="575">
        <v>5.9745508982035904</v>
      </c>
      <c r="CF384" s="576">
        <f t="shared" si="1041"/>
        <v>2287</v>
      </c>
      <c r="CG384" s="577">
        <f t="shared" si="1041"/>
        <v>1995.4999999999991</v>
      </c>
      <c r="CH384" s="574">
        <v>5.8222222222222202</v>
      </c>
      <c r="CI384" s="575">
        <v>6.6029411764705896</v>
      </c>
      <c r="CJ384" s="576">
        <f t="shared" si="1042"/>
        <v>261.99999999999989</v>
      </c>
      <c r="CK384" s="577">
        <f t="shared" si="1042"/>
        <v>224.50000000000006</v>
      </c>
      <c r="CL384" s="574"/>
      <c r="CM384" s="575"/>
      <c r="CN384" s="576">
        <f t="shared" si="1043"/>
        <v>0</v>
      </c>
      <c r="CO384" s="577">
        <f t="shared" si="1043"/>
        <v>0</v>
      </c>
      <c r="CP384" s="576">
        <f t="shared" si="1044"/>
        <v>5.9279069767441861</v>
      </c>
      <c r="CQ384" s="577">
        <f t="shared" si="1044"/>
        <v>6.0326086956521712</v>
      </c>
      <c r="CR384" s="576">
        <f t="shared" si="1045"/>
        <v>2549</v>
      </c>
      <c r="CS384" s="577">
        <f t="shared" si="1045"/>
        <v>2219.9999999999991</v>
      </c>
      <c r="CT384" s="574">
        <v>147.994805194805</v>
      </c>
      <c r="CU384" s="575">
        <v>149.83233532934099</v>
      </c>
      <c r="CV384" s="576">
        <f t="shared" si="1046"/>
        <v>56977.999999999927</v>
      </c>
      <c r="CW384" s="577">
        <f t="shared" si="1046"/>
        <v>50043.999999999891</v>
      </c>
      <c r="CX384" s="574">
        <v>144.08888888888899</v>
      </c>
      <c r="CY384" s="575">
        <v>152.941176470588</v>
      </c>
      <c r="CZ384" s="576">
        <f t="shared" si="1047"/>
        <v>6484.0000000000045</v>
      </c>
      <c r="DA384" s="577">
        <f t="shared" si="1047"/>
        <v>5199.9999999999918</v>
      </c>
      <c r="DB384" s="574"/>
      <c r="DC384" s="575"/>
      <c r="DD384" s="576">
        <f t="shared" si="1048"/>
        <v>0</v>
      </c>
      <c r="DE384" s="577">
        <f t="shared" si="1048"/>
        <v>0</v>
      </c>
      <c r="DF384" s="576">
        <f t="shared" si="1049"/>
        <v>147.58604651162776</v>
      </c>
      <c r="DG384" s="577">
        <f t="shared" si="1049"/>
        <v>150.119565217391</v>
      </c>
      <c r="DH384" s="576">
        <f t="shared" si="1050"/>
        <v>63461.999999999935</v>
      </c>
      <c r="DI384" s="577">
        <f t="shared" si="1050"/>
        <v>55243.999999999891</v>
      </c>
      <c r="DJ384" s="576">
        <f t="shared" si="1051"/>
        <v>473</v>
      </c>
      <c r="DK384" s="577">
        <f t="shared" si="1051"/>
        <v>384</v>
      </c>
      <c r="DL384" s="576">
        <f t="shared" si="1051"/>
        <v>473</v>
      </c>
      <c r="DM384" s="577">
        <f t="shared" si="1051"/>
        <v>384</v>
      </c>
      <c r="DN384" s="576">
        <f t="shared" si="1052"/>
        <v>5.8625792811839323</v>
      </c>
      <c r="DO384" s="577">
        <f t="shared" si="1052"/>
        <v>6.0351562499999973</v>
      </c>
      <c r="DP384" s="576">
        <f t="shared" si="1053"/>
        <v>2773</v>
      </c>
      <c r="DQ384" s="577">
        <f t="shared" si="1053"/>
        <v>2317.4999999999991</v>
      </c>
      <c r="DR384" s="576">
        <f t="shared" si="1054"/>
        <v>147.77589852008441</v>
      </c>
      <c r="DS384" s="577">
        <f t="shared" si="1054"/>
        <v>150.49218749999974</v>
      </c>
      <c r="DT384" s="576">
        <f t="shared" si="1055"/>
        <v>69897.999999999927</v>
      </c>
      <c r="DU384" s="577">
        <f t="shared" si="1055"/>
        <v>57788.999999999898</v>
      </c>
      <c r="DV384" s="574">
        <v>307</v>
      </c>
      <c r="DW384" s="575">
        <v>245</v>
      </c>
      <c r="DX384" s="576">
        <f t="shared" si="1056"/>
        <v>307</v>
      </c>
      <c r="DY384" s="577">
        <f t="shared" si="1056"/>
        <v>245</v>
      </c>
      <c r="DZ384" s="574">
        <v>68</v>
      </c>
      <c r="EA384" s="575">
        <v>65</v>
      </c>
      <c r="EB384" s="576">
        <f t="shared" si="1057"/>
        <v>68</v>
      </c>
      <c r="EC384" s="577">
        <f t="shared" si="1057"/>
        <v>65</v>
      </c>
      <c r="ED384" s="574"/>
      <c r="EE384" s="575"/>
      <c r="EF384" s="576">
        <f t="shared" si="1058"/>
        <v>0</v>
      </c>
      <c r="EG384" s="577">
        <f t="shared" si="1058"/>
        <v>0</v>
      </c>
      <c r="EH384" s="576">
        <f t="shared" si="1059"/>
        <v>375</v>
      </c>
      <c r="EI384" s="577">
        <f t="shared" si="1059"/>
        <v>310</v>
      </c>
      <c r="EJ384" s="576">
        <f t="shared" si="1060"/>
        <v>375</v>
      </c>
      <c r="EK384" s="577">
        <f t="shared" si="1060"/>
        <v>310</v>
      </c>
      <c r="EL384" s="574">
        <v>4.1644951140065203</v>
      </c>
      <c r="EM384" s="575">
        <v>4.3081632653061197</v>
      </c>
      <c r="EN384" s="576">
        <f t="shared" si="1061"/>
        <v>1278.5000000000018</v>
      </c>
      <c r="EO384" s="577">
        <f t="shared" si="1061"/>
        <v>1055.4999999999993</v>
      </c>
      <c r="EP384" s="574">
        <v>4.9264705882352899</v>
      </c>
      <c r="EQ384" s="575">
        <v>5.4538461538461496</v>
      </c>
      <c r="ER384" s="576">
        <f t="shared" si="1062"/>
        <v>334.99999999999972</v>
      </c>
      <c r="ES384" s="577">
        <f t="shared" si="1062"/>
        <v>354.49999999999972</v>
      </c>
      <c r="ET384" s="574"/>
      <c r="EU384" s="575"/>
      <c r="EV384" s="576">
        <f t="shared" si="1063"/>
        <v>0</v>
      </c>
      <c r="EW384" s="577">
        <f t="shared" si="1063"/>
        <v>0</v>
      </c>
      <c r="EX384" s="576">
        <f t="shared" si="1064"/>
        <v>4.3026666666666706</v>
      </c>
      <c r="EY384" s="577">
        <f t="shared" si="1064"/>
        <v>4.5483870967741904</v>
      </c>
      <c r="EZ384" s="576">
        <f t="shared" si="1065"/>
        <v>1613.5000000000016</v>
      </c>
      <c r="FA384" s="577">
        <f t="shared" si="1065"/>
        <v>1409.9999999999991</v>
      </c>
      <c r="FB384" s="574">
        <v>102.306188925081</v>
      </c>
      <c r="FC384" s="575">
        <v>103.367346938776</v>
      </c>
      <c r="FD384" s="576">
        <f t="shared" si="1066"/>
        <v>31407.999999999869</v>
      </c>
      <c r="FE384" s="577">
        <f t="shared" si="1066"/>
        <v>25325.00000000012</v>
      </c>
      <c r="FF384" s="574">
        <v>86.014705882352899</v>
      </c>
      <c r="FG384" s="575">
        <v>86.138461538461499</v>
      </c>
      <c r="FH384" s="576">
        <f t="shared" si="1067"/>
        <v>5848.9999999999973</v>
      </c>
      <c r="FI384" s="577">
        <f t="shared" si="1067"/>
        <v>5598.9999999999973</v>
      </c>
      <c r="FJ384" s="574"/>
      <c r="FK384" s="575"/>
      <c r="FL384" s="576">
        <f t="shared" si="1068"/>
        <v>0</v>
      </c>
      <c r="FM384" s="577">
        <f t="shared" si="1068"/>
        <v>0</v>
      </c>
      <c r="FN384" s="576">
        <f t="shared" si="1069"/>
        <v>99.351999999999649</v>
      </c>
      <c r="FO384" s="577">
        <f t="shared" si="1069"/>
        <v>99.754838709677799</v>
      </c>
      <c r="FP384" s="576">
        <f t="shared" si="1070"/>
        <v>37256.999999999869</v>
      </c>
      <c r="FQ384" s="577">
        <f t="shared" si="1070"/>
        <v>30924.000000000116</v>
      </c>
      <c r="FR384" s="574">
        <v>44</v>
      </c>
      <c r="FS384" s="575">
        <v>37</v>
      </c>
      <c r="FT384" s="576">
        <f t="shared" si="1071"/>
        <v>44</v>
      </c>
      <c r="FU384" s="577">
        <f t="shared" si="1071"/>
        <v>37</v>
      </c>
      <c r="FV384" s="574">
        <v>10.079545454545499</v>
      </c>
      <c r="FW384" s="575">
        <v>11.756756756756801</v>
      </c>
      <c r="FX384" s="576">
        <f t="shared" si="1072"/>
        <v>443.50000000000199</v>
      </c>
      <c r="FY384" s="577">
        <f t="shared" si="1072"/>
        <v>435.00000000000159</v>
      </c>
      <c r="FZ384" s="574">
        <v>104.068181818182</v>
      </c>
      <c r="GA384" s="575">
        <v>114.05405405405401</v>
      </c>
      <c r="GB384" s="576">
        <f t="shared" si="1073"/>
        <v>4579.0000000000082</v>
      </c>
      <c r="GC384" s="577">
        <f t="shared" si="1073"/>
        <v>4219.9999999999982</v>
      </c>
      <c r="GD384" s="576">
        <f t="shared" si="1074"/>
        <v>733</v>
      </c>
      <c r="GE384" s="577">
        <f t="shared" si="1074"/>
        <v>594</v>
      </c>
      <c r="GF384" s="576">
        <f t="shared" si="1074"/>
        <v>733</v>
      </c>
      <c r="GG384" s="577">
        <f t="shared" si="1074"/>
        <v>594</v>
      </c>
      <c r="GH384" s="576">
        <f t="shared" si="1075"/>
        <v>3780.5000000000018</v>
      </c>
      <c r="GI384" s="577">
        <f t="shared" si="1075"/>
        <v>3142.9999999999982</v>
      </c>
      <c r="GJ384" s="576">
        <f t="shared" si="1076"/>
        <v>94540.999999999796</v>
      </c>
      <c r="GK384" s="577">
        <f t="shared" si="1076"/>
        <v>77776.000000000015</v>
      </c>
      <c r="GL384" s="576">
        <f t="shared" si="1077"/>
        <v>115</v>
      </c>
      <c r="GM384" s="577">
        <f t="shared" si="1077"/>
        <v>100</v>
      </c>
      <c r="GN384" s="576">
        <f t="shared" si="1077"/>
        <v>115</v>
      </c>
      <c r="GO384" s="577">
        <f t="shared" si="1077"/>
        <v>100</v>
      </c>
      <c r="GP384" s="576">
        <f t="shared" si="1078"/>
        <v>605.99999999999955</v>
      </c>
      <c r="GQ384" s="577">
        <f t="shared" si="1078"/>
        <v>584.49999999999977</v>
      </c>
      <c r="GR384" s="576">
        <f t="shared" si="1079"/>
        <v>12614.000000000002</v>
      </c>
      <c r="GS384" s="577">
        <f t="shared" si="1079"/>
        <v>10936.999999999989</v>
      </c>
      <c r="GT384" s="576">
        <f t="shared" si="1080"/>
        <v>848</v>
      </c>
      <c r="GU384" s="577">
        <f t="shared" si="1080"/>
        <v>694</v>
      </c>
      <c r="GV384" s="576">
        <f t="shared" si="1080"/>
        <v>848</v>
      </c>
      <c r="GW384" s="577">
        <f t="shared" si="1080"/>
        <v>694</v>
      </c>
      <c r="GX384" s="576">
        <f t="shared" si="1081"/>
        <v>4386.5000000000018</v>
      </c>
      <c r="GY384" s="577">
        <f t="shared" si="1081"/>
        <v>3727.4999999999982</v>
      </c>
      <c r="GZ384" s="576">
        <f t="shared" si="1081"/>
        <v>107154.9999999998</v>
      </c>
      <c r="HA384" s="577">
        <f t="shared" si="1081"/>
        <v>88713</v>
      </c>
      <c r="HB384" s="576">
        <f t="shared" si="1082"/>
        <v>0</v>
      </c>
      <c r="HC384" s="577">
        <f t="shared" si="1082"/>
        <v>0</v>
      </c>
      <c r="HD384" s="576">
        <f t="shared" si="1082"/>
        <v>0</v>
      </c>
      <c r="HE384" s="577">
        <f t="shared" si="1082"/>
        <v>0</v>
      </c>
      <c r="HF384" s="576" t="str">
        <f t="shared" si="1083"/>
        <v/>
      </c>
      <c r="HG384" s="577" t="str">
        <f t="shared" si="1083"/>
        <v/>
      </c>
      <c r="HH384" s="576" t="str">
        <f t="shared" si="1084"/>
        <v/>
      </c>
      <c r="HI384" s="577" t="str">
        <f t="shared" si="1084"/>
        <v/>
      </c>
      <c r="HJ384" s="576">
        <f t="shared" si="1085"/>
        <v>4830.0000000000036</v>
      </c>
      <c r="HK384" s="577">
        <f t="shared" si="1085"/>
        <v>4162.5</v>
      </c>
      <c r="HL384" s="576">
        <f t="shared" si="1086"/>
        <v>111733.99999999981</v>
      </c>
      <c r="HM384" s="577">
        <f t="shared" si="1086"/>
        <v>92933.000000000015</v>
      </c>
    </row>
    <row r="385" spans="1:221" s="26" customFormat="1" ht="15" customHeight="1">
      <c r="A385" s="9" t="s">
        <v>745</v>
      </c>
      <c r="B385" s="8" t="s">
        <v>755</v>
      </c>
      <c r="C385" s="122"/>
      <c r="D385" s="6">
        <v>233277</v>
      </c>
      <c r="E385" s="6">
        <v>3</v>
      </c>
      <c r="F385" s="574">
        <v>1993</v>
      </c>
      <c r="G385" s="575">
        <v>1990</v>
      </c>
      <c r="H385" s="574">
        <v>82</v>
      </c>
      <c r="I385" s="575">
        <v>80</v>
      </c>
      <c r="J385" s="576">
        <f t="shared" si="1019"/>
        <v>1911</v>
      </c>
      <c r="K385" s="577">
        <f t="shared" si="1019"/>
        <v>1910</v>
      </c>
      <c r="L385" s="574">
        <v>120</v>
      </c>
      <c r="M385" s="575">
        <v>120</v>
      </c>
      <c r="N385" s="576">
        <f t="shared" si="1020"/>
        <v>1911</v>
      </c>
      <c r="O385" s="577">
        <f t="shared" si="1020"/>
        <v>1910</v>
      </c>
      <c r="P385" s="576">
        <f t="shared" si="1020"/>
        <v>1911</v>
      </c>
      <c r="Q385" s="577">
        <f t="shared" si="1020"/>
        <v>1910</v>
      </c>
      <c r="R385" s="574">
        <v>1</v>
      </c>
      <c r="S385" s="575">
        <v>3</v>
      </c>
      <c r="T385" s="576">
        <f t="shared" si="1021"/>
        <v>1</v>
      </c>
      <c r="U385" s="577">
        <f t="shared" si="1021"/>
        <v>3</v>
      </c>
      <c r="V385" s="574">
        <v>0</v>
      </c>
      <c r="W385" s="575">
        <v>0</v>
      </c>
      <c r="X385" s="576">
        <f t="shared" si="1022"/>
        <v>0</v>
      </c>
      <c r="Y385" s="577">
        <f t="shared" si="1022"/>
        <v>0</v>
      </c>
      <c r="Z385" s="574"/>
      <c r="AA385" s="575"/>
      <c r="AB385" s="576">
        <f t="shared" si="1023"/>
        <v>0</v>
      </c>
      <c r="AC385" s="577">
        <f t="shared" si="1023"/>
        <v>0</v>
      </c>
      <c r="AD385" s="576">
        <f t="shared" si="1024"/>
        <v>1</v>
      </c>
      <c r="AE385" s="577">
        <f t="shared" si="1024"/>
        <v>3</v>
      </c>
      <c r="AF385" s="576">
        <f t="shared" si="1025"/>
        <v>1</v>
      </c>
      <c r="AG385" s="577">
        <f t="shared" si="1025"/>
        <v>3</v>
      </c>
      <c r="AH385" s="574">
        <v>2</v>
      </c>
      <c r="AI385" s="575">
        <v>4</v>
      </c>
      <c r="AJ385" s="576">
        <f t="shared" si="1026"/>
        <v>2</v>
      </c>
      <c r="AK385" s="577">
        <f t="shared" si="1026"/>
        <v>12</v>
      </c>
      <c r="AL385" s="574"/>
      <c r="AM385" s="575"/>
      <c r="AN385" s="576">
        <f t="shared" si="1027"/>
        <v>0</v>
      </c>
      <c r="AO385" s="577">
        <f t="shared" si="1027"/>
        <v>0</v>
      </c>
      <c r="AP385" s="574"/>
      <c r="AQ385" s="575"/>
      <c r="AR385" s="576">
        <f t="shared" si="1028"/>
        <v>0</v>
      </c>
      <c r="AS385" s="577">
        <f t="shared" si="1028"/>
        <v>0</v>
      </c>
      <c r="AT385" s="576">
        <f t="shared" si="1029"/>
        <v>2</v>
      </c>
      <c r="AU385" s="577">
        <f t="shared" si="1029"/>
        <v>4</v>
      </c>
      <c r="AV385" s="576">
        <f t="shared" si="1030"/>
        <v>2</v>
      </c>
      <c r="AW385" s="577">
        <f t="shared" si="1030"/>
        <v>12</v>
      </c>
      <c r="AX385" s="574">
        <v>76</v>
      </c>
      <c r="AY385" s="575">
        <v>120.666666666667</v>
      </c>
      <c r="AZ385" s="576">
        <f t="shared" si="1031"/>
        <v>76</v>
      </c>
      <c r="BA385" s="577">
        <f t="shared" si="1031"/>
        <v>362.00000000000102</v>
      </c>
      <c r="BB385" s="574"/>
      <c r="BC385" s="575"/>
      <c r="BD385" s="576">
        <f t="shared" si="1032"/>
        <v>0</v>
      </c>
      <c r="BE385" s="577">
        <f t="shared" si="1032"/>
        <v>0</v>
      </c>
      <c r="BF385" s="574"/>
      <c r="BG385" s="575"/>
      <c r="BH385" s="576">
        <f t="shared" si="1033"/>
        <v>0</v>
      </c>
      <c r="BI385" s="577">
        <f t="shared" si="1033"/>
        <v>0</v>
      </c>
      <c r="BJ385" s="576">
        <f t="shared" si="1034"/>
        <v>76</v>
      </c>
      <c r="BK385" s="577">
        <f t="shared" si="1034"/>
        <v>120.66666666666701</v>
      </c>
      <c r="BL385" s="576">
        <f t="shared" si="1035"/>
        <v>76</v>
      </c>
      <c r="BM385" s="577">
        <f t="shared" si="1035"/>
        <v>362.00000000000102</v>
      </c>
      <c r="BN385" s="574">
        <v>1218</v>
      </c>
      <c r="BO385" s="575">
        <v>1213</v>
      </c>
      <c r="BP385" s="576">
        <f t="shared" si="1036"/>
        <v>1218</v>
      </c>
      <c r="BQ385" s="577">
        <f t="shared" si="1036"/>
        <v>1213</v>
      </c>
      <c r="BR385" s="574">
        <v>5</v>
      </c>
      <c r="BS385" s="575">
        <v>8</v>
      </c>
      <c r="BT385" s="576">
        <f t="shared" si="1037"/>
        <v>5</v>
      </c>
      <c r="BU385" s="577">
        <f t="shared" si="1037"/>
        <v>8</v>
      </c>
      <c r="BV385" s="574"/>
      <c r="BW385" s="575"/>
      <c r="BX385" s="576">
        <f t="shared" si="1038"/>
        <v>0</v>
      </c>
      <c r="BY385" s="577">
        <f t="shared" si="1038"/>
        <v>0</v>
      </c>
      <c r="BZ385" s="576">
        <f t="shared" si="1039"/>
        <v>1223</v>
      </c>
      <c r="CA385" s="577">
        <f t="shared" si="1039"/>
        <v>1221</v>
      </c>
      <c r="CB385" s="576">
        <f t="shared" si="1040"/>
        <v>1223</v>
      </c>
      <c r="CC385" s="577">
        <f t="shared" si="1040"/>
        <v>1221</v>
      </c>
      <c r="CD385" s="574">
        <v>4.6461412151067298</v>
      </c>
      <c r="CE385" s="575">
        <v>4.6034624896949703</v>
      </c>
      <c r="CF385" s="576">
        <f t="shared" si="1041"/>
        <v>5658.9999999999973</v>
      </c>
      <c r="CG385" s="577">
        <f t="shared" si="1041"/>
        <v>5583.9999999999991</v>
      </c>
      <c r="CH385" s="574">
        <v>5</v>
      </c>
      <c r="CI385" s="575">
        <v>4.5625</v>
      </c>
      <c r="CJ385" s="576">
        <f t="shared" si="1042"/>
        <v>25</v>
      </c>
      <c r="CK385" s="577">
        <f t="shared" si="1042"/>
        <v>36.5</v>
      </c>
      <c r="CL385" s="574"/>
      <c r="CM385" s="575"/>
      <c r="CN385" s="576">
        <f t="shared" si="1043"/>
        <v>0</v>
      </c>
      <c r="CO385" s="577">
        <f t="shared" si="1043"/>
        <v>0</v>
      </c>
      <c r="CP385" s="576">
        <f t="shared" si="1044"/>
        <v>4.6475878986099737</v>
      </c>
      <c r="CQ385" s="577">
        <f t="shared" si="1044"/>
        <v>4.6031941031941024</v>
      </c>
      <c r="CR385" s="576">
        <f t="shared" si="1045"/>
        <v>5683.9999999999982</v>
      </c>
      <c r="CS385" s="577">
        <f t="shared" si="1045"/>
        <v>5620.4999999999991</v>
      </c>
      <c r="CT385" s="574">
        <v>130.13300492610799</v>
      </c>
      <c r="CU385" s="575">
        <v>129.08408903544901</v>
      </c>
      <c r="CV385" s="576">
        <f t="shared" si="1046"/>
        <v>158501.99999999953</v>
      </c>
      <c r="CW385" s="577">
        <f t="shared" si="1046"/>
        <v>156578.99999999965</v>
      </c>
      <c r="CX385" s="574">
        <v>125.8</v>
      </c>
      <c r="CY385" s="575">
        <v>115.5</v>
      </c>
      <c r="CZ385" s="576">
        <f t="shared" si="1047"/>
        <v>629</v>
      </c>
      <c r="DA385" s="577">
        <f t="shared" si="1047"/>
        <v>924</v>
      </c>
      <c r="DB385" s="574"/>
      <c r="DC385" s="575"/>
      <c r="DD385" s="576">
        <f t="shared" si="1048"/>
        <v>0</v>
      </c>
      <c r="DE385" s="577">
        <f t="shared" si="1048"/>
        <v>0</v>
      </c>
      <c r="DF385" s="576">
        <f t="shared" si="1049"/>
        <v>130.11529026982791</v>
      </c>
      <c r="DG385" s="577">
        <f t="shared" si="1049"/>
        <v>128.9950859950857</v>
      </c>
      <c r="DH385" s="576">
        <f t="shared" si="1050"/>
        <v>159130.99999999953</v>
      </c>
      <c r="DI385" s="577">
        <f t="shared" si="1050"/>
        <v>157502.99999999965</v>
      </c>
      <c r="DJ385" s="576">
        <f t="shared" si="1051"/>
        <v>1224</v>
      </c>
      <c r="DK385" s="577">
        <f t="shared" si="1051"/>
        <v>1224</v>
      </c>
      <c r="DL385" s="576">
        <f t="shared" si="1051"/>
        <v>1224</v>
      </c>
      <c r="DM385" s="577">
        <f t="shared" si="1051"/>
        <v>1224</v>
      </c>
      <c r="DN385" s="576">
        <f t="shared" si="1052"/>
        <v>4.6454248366013058</v>
      </c>
      <c r="DO385" s="577">
        <f t="shared" si="1052"/>
        <v>4.6017156862745088</v>
      </c>
      <c r="DP385" s="576">
        <f t="shared" si="1053"/>
        <v>5685.9999999999982</v>
      </c>
      <c r="DQ385" s="577">
        <f t="shared" si="1053"/>
        <v>5632.4999999999991</v>
      </c>
      <c r="DR385" s="576">
        <f t="shared" si="1054"/>
        <v>130.07107843137217</v>
      </c>
      <c r="DS385" s="577">
        <f t="shared" si="1054"/>
        <v>128.9746732026141</v>
      </c>
      <c r="DT385" s="576">
        <f t="shared" si="1055"/>
        <v>159206.99999999953</v>
      </c>
      <c r="DU385" s="577">
        <f t="shared" si="1055"/>
        <v>157864.99999999965</v>
      </c>
      <c r="DV385" s="574">
        <v>623</v>
      </c>
      <c r="DW385" s="575">
        <v>637</v>
      </c>
      <c r="DX385" s="576">
        <f t="shared" si="1056"/>
        <v>623</v>
      </c>
      <c r="DY385" s="577">
        <f t="shared" si="1056"/>
        <v>637</v>
      </c>
      <c r="DZ385" s="574">
        <v>50</v>
      </c>
      <c r="EA385" s="575">
        <v>41</v>
      </c>
      <c r="EB385" s="576">
        <f t="shared" si="1057"/>
        <v>50</v>
      </c>
      <c r="EC385" s="577">
        <f t="shared" si="1057"/>
        <v>41</v>
      </c>
      <c r="ED385" s="574"/>
      <c r="EE385" s="575"/>
      <c r="EF385" s="576">
        <f t="shared" si="1058"/>
        <v>0</v>
      </c>
      <c r="EG385" s="577">
        <f t="shared" si="1058"/>
        <v>0</v>
      </c>
      <c r="EH385" s="576">
        <f t="shared" si="1059"/>
        <v>673</v>
      </c>
      <c r="EI385" s="577">
        <f t="shared" si="1059"/>
        <v>678</v>
      </c>
      <c r="EJ385" s="576">
        <f t="shared" si="1060"/>
        <v>673</v>
      </c>
      <c r="EK385" s="577">
        <f t="shared" si="1060"/>
        <v>678</v>
      </c>
      <c r="EL385" s="574">
        <v>3.3603531300160498</v>
      </c>
      <c r="EM385" s="575">
        <v>3.3312401883830498</v>
      </c>
      <c r="EN385" s="576">
        <f t="shared" si="1061"/>
        <v>2093.4999999999991</v>
      </c>
      <c r="EO385" s="577">
        <f t="shared" si="1061"/>
        <v>2122.0000000000027</v>
      </c>
      <c r="EP385" s="574">
        <v>4.12</v>
      </c>
      <c r="EQ385" s="575">
        <v>4.9268292682926802</v>
      </c>
      <c r="ER385" s="576">
        <f t="shared" si="1062"/>
        <v>206</v>
      </c>
      <c r="ES385" s="577">
        <f t="shared" si="1062"/>
        <v>201.99999999999989</v>
      </c>
      <c r="ET385" s="574"/>
      <c r="EU385" s="575"/>
      <c r="EV385" s="576">
        <f t="shared" si="1063"/>
        <v>0</v>
      </c>
      <c r="EW385" s="577">
        <f t="shared" si="1063"/>
        <v>0</v>
      </c>
      <c r="EX385" s="576">
        <f t="shared" si="1064"/>
        <v>3.4167904903417519</v>
      </c>
      <c r="EY385" s="577">
        <f t="shared" si="1064"/>
        <v>3.4277286135693257</v>
      </c>
      <c r="EZ385" s="576">
        <f t="shared" si="1065"/>
        <v>2299.4999999999991</v>
      </c>
      <c r="FA385" s="577">
        <f t="shared" si="1065"/>
        <v>2324.0000000000027</v>
      </c>
      <c r="FB385" s="574">
        <v>85.837881219903693</v>
      </c>
      <c r="FC385" s="575">
        <v>83.806907378336007</v>
      </c>
      <c r="FD385" s="576">
        <f t="shared" si="1066"/>
        <v>53477</v>
      </c>
      <c r="FE385" s="577">
        <f t="shared" si="1066"/>
        <v>53385.000000000036</v>
      </c>
      <c r="FF385" s="574">
        <v>63.72</v>
      </c>
      <c r="FG385" s="575">
        <v>60.390243902439003</v>
      </c>
      <c r="FH385" s="576">
        <f t="shared" si="1067"/>
        <v>3186</v>
      </c>
      <c r="FI385" s="577">
        <f t="shared" si="1067"/>
        <v>2475.9999999999991</v>
      </c>
      <c r="FJ385" s="574"/>
      <c r="FK385" s="575"/>
      <c r="FL385" s="576">
        <f t="shared" si="1068"/>
        <v>0</v>
      </c>
      <c r="FM385" s="577">
        <f t="shared" si="1068"/>
        <v>0</v>
      </c>
      <c r="FN385" s="576">
        <f t="shared" si="1069"/>
        <v>84.194650817236251</v>
      </c>
      <c r="FO385" s="577">
        <f t="shared" si="1069"/>
        <v>82.39085545722719</v>
      </c>
      <c r="FP385" s="576">
        <f t="shared" si="1070"/>
        <v>56663</v>
      </c>
      <c r="FQ385" s="577">
        <f t="shared" si="1070"/>
        <v>55861.000000000036</v>
      </c>
      <c r="FR385" s="574">
        <v>14</v>
      </c>
      <c r="FS385" s="575">
        <v>8</v>
      </c>
      <c r="FT385" s="576">
        <f t="shared" si="1071"/>
        <v>14</v>
      </c>
      <c r="FU385" s="577">
        <f t="shared" si="1071"/>
        <v>8</v>
      </c>
      <c r="FV385" s="574">
        <v>8.5</v>
      </c>
      <c r="FW385" s="575">
        <v>5.5</v>
      </c>
      <c r="FX385" s="576">
        <f t="shared" si="1072"/>
        <v>119</v>
      </c>
      <c r="FY385" s="577">
        <f t="shared" si="1072"/>
        <v>44</v>
      </c>
      <c r="FZ385" s="574">
        <v>61.357142857142897</v>
      </c>
      <c r="GA385" s="575">
        <v>68.125</v>
      </c>
      <c r="GB385" s="576">
        <f t="shared" si="1073"/>
        <v>859.00000000000057</v>
      </c>
      <c r="GC385" s="577">
        <f t="shared" si="1073"/>
        <v>545</v>
      </c>
      <c r="GD385" s="576">
        <f t="shared" si="1074"/>
        <v>1842</v>
      </c>
      <c r="GE385" s="577">
        <f t="shared" si="1074"/>
        <v>1853</v>
      </c>
      <c r="GF385" s="576">
        <f t="shared" si="1074"/>
        <v>1842</v>
      </c>
      <c r="GG385" s="577">
        <f t="shared" si="1074"/>
        <v>1853</v>
      </c>
      <c r="GH385" s="576">
        <f t="shared" si="1075"/>
        <v>7754.4999999999964</v>
      </c>
      <c r="GI385" s="577">
        <f t="shared" si="1075"/>
        <v>7718.0000000000018</v>
      </c>
      <c r="GJ385" s="576">
        <f t="shared" si="1076"/>
        <v>212054.99999999953</v>
      </c>
      <c r="GK385" s="577">
        <f t="shared" si="1076"/>
        <v>210325.99999999968</v>
      </c>
      <c r="GL385" s="576">
        <f t="shared" si="1077"/>
        <v>55</v>
      </c>
      <c r="GM385" s="577">
        <f t="shared" si="1077"/>
        <v>49</v>
      </c>
      <c r="GN385" s="576">
        <f t="shared" si="1077"/>
        <v>55</v>
      </c>
      <c r="GO385" s="577">
        <f t="shared" si="1077"/>
        <v>49</v>
      </c>
      <c r="GP385" s="576">
        <f t="shared" si="1078"/>
        <v>231</v>
      </c>
      <c r="GQ385" s="577">
        <f t="shared" si="1078"/>
        <v>238.49999999999989</v>
      </c>
      <c r="GR385" s="576">
        <f t="shared" si="1079"/>
        <v>3815</v>
      </c>
      <c r="GS385" s="577">
        <f t="shared" si="1079"/>
        <v>3399.9999999999991</v>
      </c>
      <c r="GT385" s="576">
        <f t="shared" si="1080"/>
        <v>1897</v>
      </c>
      <c r="GU385" s="577">
        <f t="shared" si="1080"/>
        <v>1902</v>
      </c>
      <c r="GV385" s="576">
        <f t="shared" si="1080"/>
        <v>1897</v>
      </c>
      <c r="GW385" s="577">
        <f t="shared" si="1080"/>
        <v>1902</v>
      </c>
      <c r="GX385" s="576">
        <f t="shared" si="1081"/>
        <v>7985.4999999999964</v>
      </c>
      <c r="GY385" s="577">
        <f t="shared" si="1081"/>
        <v>7956.5000000000018</v>
      </c>
      <c r="GZ385" s="576">
        <f t="shared" si="1081"/>
        <v>215869.99999999953</v>
      </c>
      <c r="HA385" s="577">
        <f t="shared" si="1081"/>
        <v>213725.99999999968</v>
      </c>
      <c r="HB385" s="576">
        <f t="shared" si="1082"/>
        <v>0</v>
      </c>
      <c r="HC385" s="577">
        <f t="shared" si="1082"/>
        <v>0</v>
      </c>
      <c r="HD385" s="576">
        <f t="shared" si="1082"/>
        <v>0</v>
      </c>
      <c r="HE385" s="577">
        <f t="shared" si="1082"/>
        <v>0</v>
      </c>
      <c r="HF385" s="576" t="str">
        <f t="shared" si="1083"/>
        <v/>
      </c>
      <c r="HG385" s="577" t="str">
        <f t="shared" si="1083"/>
        <v/>
      </c>
      <c r="HH385" s="576" t="str">
        <f t="shared" si="1084"/>
        <v/>
      </c>
      <c r="HI385" s="577" t="str">
        <f t="shared" si="1084"/>
        <v/>
      </c>
      <c r="HJ385" s="576">
        <f t="shared" si="1085"/>
        <v>8104.4999999999973</v>
      </c>
      <c r="HK385" s="577">
        <f t="shared" si="1085"/>
        <v>8000.5000000000018</v>
      </c>
      <c r="HL385" s="576">
        <f t="shared" si="1086"/>
        <v>216728.99999999953</v>
      </c>
      <c r="HM385" s="577">
        <f t="shared" si="1086"/>
        <v>214270.99999999968</v>
      </c>
    </row>
    <row r="386" spans="1:221" s="26" customFormat="1" ht="15" customHeight="1">
      <c r="A386" s="9" t="s">
        <v>745</v>
      </c>
      <c r="B386" s="8" t="s">
        <v>756</v>
      </c>
      <c r="C386" s="122" t="s">
        <v>1137</v>
      </c>
      <c r="D386" s="6">
        <v>232681</v>
      </c>
      <c r="E386" s="6">
        <v>3</v>
      </c>
      <c r="F386" s="574">
        <v>1067</v>
      </c>
      <c r="G386" s="575">
        <v>1000</v>
      </c>
      <c r="H386" s="574">
        <v>69</v>
      </c>
      <c r="I386" s="575">
        <v>66</v>
      </c>
      <c r="J386" s="576">
        <f t="shared" si="1019"/>
        <v>998</v>
      </c>
      <c r="K386" s="577">
        <f t="shared" si="1019"/>
        <v>934</v>
      </c>
      <c r="L386" s="574">
        <v>120</v>
      </c>
      <c r="M386" s="575">
        <v>120</v>
      </c>
      <c r="N386" s="576">
        <f t="shared" si="1020"/>
        <v>998</v>
      </c>
      <c r="O386" s="577">
        <f t="shared" si="1020"/>
        <v>934</v>
      </c>
      <c r="P386" s="576">
        <f t="shared" si="1020"/>
        <v>998</v>
      </c>
      <c r="Q386" s="577">
        <f t="shared" si="1020"/>
        <v>934</v>
      </c>
      <c r="R386" s="574">
        <v>0</v>
      </c>
      <c r="S386" s="575">
        <v>0</v>
      </c>
      <c r="T386" s="576">
        <f t="shared" si="1021"/>
        <v>0</v>
      </c>
      <c r="U386" s="577">
        <f t="shared" si="1021"/>
        <v>0</v>
      </c>
      <c r="V386" s="574">
        <v>0</v>
      </c>
      <c r="W386" s="575">
        <v>0</v>
      </c>
      <c r="X386" s="576">
        <f t="shared" si="1022"/>
        <v>0</v>
      </c>
      <c r="Y386" s="577">
        <f t="shared" si="1022"/>
        <v>0</v>
      </c>
      <c r="Z386" s="574"/>
      <c r="AA386" s="575"/>
      <c r="AB386" s="576">
        <f t="shared" si="1023"/>
        <v>0</v>
      </c>
      <c r="AC386" s="577">
        <f t="shared" si="1023"/>
        <v>0</v>
      </c>
      <c r="AD386" s="576">
        <f t="shared" si="1024"/>
        <v>0</v>
      </c>
      <c r="AE386" s="577">
        <f t="shared" si="1024"/>
        <v>0</v>
      </c>
      <c r="AF386" s="576">
        <f t="shared" si="1025"/>
        <v>0</v>
      </c>
      <c r="AG386" s="577">
        <f t="shared" si="1025"/>
        <v>0</v>
      </c>
      <c r="AH386" s="574"/>
      <c r="AI386" s="575"/>
      <c r="AJ386" s="576">
        <f t="shared" si="1026"/>
        <v>0</v>
      </c>
      <c r="AK386" s="577">
        <f t="shared" si="1026"/>
        <v>0</v>
      </c>
      <c r="AL386" s="574"/>
      <c r="AM386" s="575"/>
      <c r="AN386" s="576">
        <f t="shared" si="1027"/>
        <v>0</v>
      </c>
      <c r="AO386" s="577">
        <f t="shared" si="1027"/>
        <v>0</v>
      </c>
      <c r="AP386" s="574"/>
      <c r="AQ386" s="575"/>
      <c r="AR386" s="576">
        <f t="shared" si="1028"/>
        <v>0</v>
      </c>
      <c r="AS386" s="577">
        <f t="shared" si="1028"/>
        <v>0</v>
      </c>
      <c r="AT386" s="576">
        <f t="shared" si="1029"/>
        <v>0</v>
      </c>
      <c r="AU386" s="577">
        <f t="shared" si="1029"/>
        <v>0</v>
      </c>
      <c r="AV386" s="576">
        <f t="shared" si="1030"/>
        <v>0</v>
      </c>
      <c r="AW386" s="577">
        <f t="shared" si="1030"/>
        <v>0</v>
      </c>
      <c r="AX386" s="574"/>
      <c r="AY386" s="575"/>
      <c r="AZ386" s="576">
        <f t="shared" si="1031"/>
        <v>0</v>
      </c>
      <c r="BA386" s="577">
        <f t="shared" si="1031"/>
        <v>0</v>
      </c>
      <c r="BB386" s="574"/>
      <c r="BC386" s="575"/>
      <c r="BD386" s="576">
        <f t="shared" si="1032"/>
        <v>0</v>
      </c>
      <c r="BE386" s="577">
        <f t="shared" si="1032"/>
        <v>0</v>
      </c>
      <c r="BF386" s="574"/>
      <c r="BG386" s="575"/>
      <c r="BH386" s="576">
        <f t="shared" si="1033"/>
        <v>0</v>
      </c>
      <c r="BI386" s="577">
        <f t="shared" si="1033"/>
        <v>0</v>
      </c>
      <c r="BJ386" s="576">
        <f t="shared" si="1034"/>
        <v>0</v>
      </c>
      <c r="BK386" s="577">
        <f t="shared" si="1034"/>
        <v>0</v>
      </c>
      <c r="BL386" s="576">
        <f t="shared" si="1035"/>
        <v>0</v>
      </c>
      <c r="BM386" s="577">
        <f t="shared" si="1035"/>
        <v>0</v>
      </c>
      <c r="BN386" s="574">
        <v>601</v>
      </c>
      <c r="BO386" s="575">
        <v>567</v>
      </c>
      <c r="BP386" s="576">
        <f t="shared" si="1036"/>
        <v>601</v>
      </c>
      <c r="BQ386" s="577">
        <f t="shared" si="1036"/>
        <v>567</v>
      </c>
      <c r="BR386" s="574">
        <v>48</v>
      </c>
      <c r="BS386" s="575">
        <v>22</v>
      </c>
      <c r="BT386" s="576">
        <f t="shared" si="1037"/>
        <v>48</v>
      </c>
      <c r="BU386" s="577">
        <f t="shared" si="1037"/>
        <v>22</v>
      </c>
      <c r="BV386" s="574"/>
      <c r="BW386" s="575"/>
      <c r="BX386" s="576">
        <f t="shared" si="1038"/>
        <v>0</v>
      </c>
      <c r="BY386" s="577">
        <f t="shared" si="1038"/>
        <v>0</v>
      </c>
      <c r="BZ386" s="576">
        <f t="shared" si="1039"/>
        <v>649</v>
      </c>
      <c r="CA386" s="577">
        <f t="shared" si="1039"/>
        <v>589</v>
      </c>
      <c r="CB386" s="576">
        <f t="shared" si="1040"/>
        <v>649</v>
      </c>
      <c r="CC386" s="577">
        <f t="shared" si="1040"/>
        <v>589</v>
      </c>
      <c r="CD386" s="574">
        <v>4.2895174708818598</v>
      </c>
      <c r="CE386" s="575">
        <v>4.2874779541446202</v>
      </c>
      <c r="CF386" s="576">
        <f t="shared" si="1041"/>
        <v>2577.9999999999977</v>
      </c>
      <c r="CG386" s="577">
        <f t="shared" si="1041"/>
        <v>2430.9999999999995</v>
      </c>
      <c r="CH386" s="574">
        <v>5.5625</v>
      </c>
      <c r="CI386" s="575">
        <v>6.0454545454545503</v>
      </c>
      <c r="CJ386" s="576">
        <f t="shared" si="1042"/>
        <v>267</v>
      </c>
      <c r="CK386" s="577">
        <f t="shared" si="1042"/>
        <v>133.00000000000011</v>
      </c>
      <c r="CL386" s="574"/>
      <c r="CM386" s="575"/>
      <c r="CN386" s="576">
        <f t="shared" si="1043"/>
        <v>0</v>
      </c>
      <c r="CO386" s="577">
        <f t="shared" si="1043"/>
        <v>0</v>
      </c>
      <c r="CP386" s="576">
        <f t="shared" si="1044"/>
        <v>4.3836671802773459</v>
      </c>
      <c r="CQ386" s="577">
        <f t="shared" si="1044"/>
        <v>4.3531409168081483</v>
      </c>
      <c r="CR386" s="576">
        <f t="shared" si="1045"/>
        <v>2844.9999999999977</v>
      </c>
      <c r="CS386" s="577">
        <f t="shared" si="1045"/>
        <v>2563.9999999999995</v>
      </c>
      <c r="CT386" s="574">
        <v>121.409317803661</v>
      </c>
      <c r="CU386" s="575">
        <v>121.241622574956</v>
      </c>
      <c r="CV386" s="576">
        <f t="shared" si="1046"/>
        <v>72967.000000000262</v>
      </c>
      <c r="CW386" s="577">
        <f t="shared" si="1046"/>
        <v>68744.000000000044</v>
      </c>
      <c r="CX386" s="574">
        <v>119.25</v>
      </c>
      <c r="CY386" s="575">
        <v>133.136363636364</v>
      </c>
      <c r="CZ386" s="576">
        <f t="shared" si="1047"/>
        <v>5724</v>
      </c>
      <c r="DA386" s="577">
        <f t="shared" si="1047"/>
        <v>2929.0000000000077</v>
      </c>
      <c r="DB386" s="574"/>
      <c r="DC386" s="575"/>
      <c r="DD386" s="576">
        <f t="shared" si="1048"/>
        <v>0</v>
      </c>
      <c r="DE386" s="577">
        <f t="shared" si="1048"/>
        <v>0</v>
      </c>
      <c r="DF386" s="576">
        <f t="shared" si="1049"/>
        <v>121.24961479198808</v>
      </c>
      <c r="DG386" s="577">
        <f t="shared" si="1049"/>
        <v>121.68590831918516</v>
      </c>
      <c r="DH386" s="576">
        <f t="shared" si="1050"/>
        <v>78691.000000000262</v>
      </c>
      <c r="DI386" s="577">
        <f t="shared" si="1050"/>
        <v>71673.000000000058</v>
      </c>
      <c r="DJ386" s="576">
        <f t="shared" si="1051"/>
        <v>649</v>
      </c>
      <c r="DK386" s="577">
        <f t="shared" si="1051"/>
        <v>589</v>
      </c>
      <c r="DL386" s="576">
        <f t="shared" si="1051"/>
        <v>649</v>
      </c>
      <c r="DM386" s="577">
        <f t="shared" si="1051"/>
        <v>589</v>
      </c>
      <c r="DN386" s="576">
        <f t="shared" si="1052"/>
        <v>4.3836671802773459</v>
      </c>
      <c r="DO386" s="577">
        <f t="shared" si="1052"/>
        <v>4.3531409168081483</v>
      </c>
      <c r="DP386" s="576">
        <f t="shared" si="1053"/>
        <v>2844.9999999999977</v>
      </c>
      <c r="DQ386" s="577">
        <f t="shared" si="1053"/>
        <v>2563.9999999999995</v>
      </c>
      <c r="DR386" s="576">
        <f t="shared" si="1054"/>
        <v>121.24961479198808</v>
      </c>
      <c r="DS386" s="577">
        <f t="shared" si="1054"/>
        <v>121.68590831918516</v>
      </c>
      <c r="DT386" s="576">
        <f t="shared" si="1055"/>
        <v>78691.000000000262</v>
      </c>
      <c r="DU386" s="577">
        <f t="shared" si="1055"/>
        <v>71673.000000000058</v>
      </c>
      <c r="DV386" s="574">
        <v>255</v>
      </c>
      <c r="DW386" s="575">
        <v>257</v>
      </c>
      <c r="DX386" s="576">
        <f t="shared" si="1056"/>
        <v>255</v>
      </c>
      <c r="DY386" s="577">
        <f t="shared" si="1056"/>
        <v>257</v>
      </c>
      <c r="DZ386" s="574">
        <v>91</v>
      </c>
      <c r="EA386" s="575">
        <v>85</v>
      </c>
      <c r="EB386" s="576">
        <f t="shared" si="1057"/>
        <v>91</v>
      </c>
      <c r="EC386" s="577">
        <f t="shared" si="1057"/>
        <v>85</v>
      </c>
      <c r="ED386" s="574"/>
      <c r="EE386" s="575"/>
      <c r="EF386" s="576">
        <f t="shared" si="1058"/>
        <v>0</v>
      </c>
      <c r="EG386" s="577">
        <f t="shared" si="1058"/>
        <v>0</v>
      </c>
      <c r="EH386" s="576">
        <f t="shared" si="1059"/>
        <v>346</v>
      </c>
      <c r="EI386" s="577">
        <f t="shared" si="1059"/>
        <v>342</v>
      </c>
      <c r="EJ386" s="576">
        <f t="shared" si="1060"/>
        <v>346</v>
      </c>
      <c r="EK386" s="577">
        <f t="shared" si="1060"/>
        <v>342</v>
      </c>
      <c r="EL386" s="574">
        <v>2.9058823529411799</v>
      </c>
      <c r="EM386" s="575">
        <v>3.0953307392996101</v>
      </c>
      <c r="EN386" s="576">
        <f t="shared" si="1061"/>
        <v>741.00000000000091</v>
      </c>
      <c r="EO386" s="577">
        <f t="shared" si="1061"/>
        <v>795.49999999999977</v>
      </c>
      <c r="EP386" s="574">
        <v>4.1593406593406597</v>
      </c>
      <c r="EQ386" s="575">
        <v>3.50588235294118</v>
      </c>
      <c r="ER386" s="576">
        <f t="shared" si="1062"/>
        <v>378.50000000000006</v>
      </c>
      <c r="ES386" s="577">
        <f t="shared" si="1062"/>
        <v>298.00000000000028</v>
      </c>
      <c r="ET386" s="574"/>
      <c r="EU386" s="575"/>
      <c r="EV386" s="576">
        <f t="shared" si="1063"/>
        <v>0</v>
      </c>
      <c r="EW386" s="577">
        <f t="shared" si="1063"/>
        <v>0</v>
      </c>
      <c r="EX386" s="576">
        <f t="shared" si="1064"/>
        <v>3.2355491329479795</v>
      </c>
      <c r="EY386" s="577">
        <f t="shared" si="1064"/>
        <v>3.1973684210526314</v>
      </c>
      <c r="EZ386" s="576">
        <f t="shared" si="1065"/>
        <v>1119.5000000000009</v>
      </c>
      <c r="FA386" s="577">
        <f t="shared" si="1065"/>
        <v>1093.5</v>
      </c>
      <c r="FB386" s="574">
        <v>71.850980392156899</v>
      </c>
      <c r="FC386" s="575">
        <v>75.852140077821005</v>
      </c>
      <c r="FD386" s="576">
        <f t="shared" si="1066"/>
        <v>18322.000000000011</v>
      </c>
      <c r="FE386" s="577">
        <f t="shared" si="1066"/>
        <v>19494</v>
      </c>
      <c r="FF386" s="574">
        <v>53.934065934065899</v>
      </c>
      <c r="FG386" s="575">
        <v>48.6</v>
      </c>
      <c r="FH386" s="576">
        <f t="shared" si="1067"/>
        <v>4907.9999999999964</v>
      </c>
      <c r="FI386" s="577">
        <f t="shared" si="1067"/>
        <v>4131</v>
      </c>
      <c r="FJ386" s="574"/>
      <c r="FK386" s="575"/>
      <c r="FL386" s="576">
        <f t="shared" si="1068"/>
        <v>0</v>
      </c>
      <c r="FM386" s="577">
        <f t="shared" si="1068"/>
        <v>0</v>
      </c>
      <c r="FN386" s="576">
        <f t="shared" si="1069"/>
        <v>67.138728323699439</v>
      </c>
      <c r="FO386" s="577">
        <f t="shared" si="1069"/>
        <v>69.078947368421055</v>
      </c>
      <c r="FP386" s="576">
        <f t="shared" si="1070"/>
        <v>23230.000000000007</v>
      </c>
      <c r="FQ386" s="577">
        <f t="shared" si="1070"/>
        <v>23625</v>
      </c>
      <c r="FR386" s="574">
        <v>3</v>
      </c>
      <c r="FS386" s="575">
        <v>3</v>
      </c>
      <c r="FT386" s="576">
        <f t="shared" si="1071"/>
        <v>3</v>
      </c>
      <c r="FU386" s="577">
        <f t="shared" si="1071"/>
        <v>3</v>
      </c>
      <c r="FV386" s="574">
        <v>4</v>
      </c>
      <c r="FW386" s="575">
        <v>10.6666666666667</v>
      </c>
      <c r="FX386" s="576">
        <f t="shared" si="1072"/>
        <v>12</v>
      </c>
      <c r="FY386" s="577">
        <f t="shared" si="1072"/>
        <v>32.000000000000099</v>
      </c>
      <c r="FZ386" s="574">
        <v>52.6666666666667</v>
      </c>
      <c r="GA386" s="575">
        <v>70.3333333333333</v>
      </c>
      <c r="GB386" s="576">
        <f t="shared" si="1073"/>
        <v>158.00000000000011</v>
      </c>
      <c r="GC386" s="577">
        <f t="shared" si="1073"/>
        <v>210.99999999999989</v>
      </c>
      <c r="GD386" s="576">
        <f t="shared" si="1074"/>
        <v>856</v>
      </c>
      <c r="GE386" s="577">
        <f t="shared" si="1074"/>
        <v>824</v>
      </c>
      <c r="GF386" s="576">
        <f t="shared" si="1074"/>
        <v>856</v>
      </c>
      <c r="GG386" s="577">
        <f t="shared" si="1074"/>
        <v>824</v>
      </c>
      <c r="GH386" s="576">
        <f t="shared" si="1075"/>
        <v>3318.9999999999986</v>
      </c>
      <c r="GI386" s="577">
        <f t="shared" si="1075"/>
        <v>3226.4999999999991</v>
      </c>
      <c r="GJ386" s="576">
        <f t="shared" si="1076"/>
        <v>91289.000000000276</v>
      </c>
      <c r="GK386" s="577">
        <f t="shared" si="1076"/>
        <v>88238.000000000044</v>
      </c>
      <c r="GL386" s="576">
        <f t="shared" si="1077"/>
        <v>139</v>
      </c>
      <c r="GM386" s="577">
        <f t="shared" si="1077"/>
        <v>107</v>
      </c>
      <c r="GN386" s="576">
        <f t="shared" si="1077"/>
        <v>139</v>
      </c>
      <c r="GO386" s="577">
        <f t="shared" si="1077"/>
        <v>107</v>
      </c>
      <c r="GP386" s="576">
        <f t="shared" si="1078"/>
        <v>645.5</v>
      </c>
      <c r="GQ386" s="577">
        <f t="shared" si="1078"/>
        <v>431.0000000000004</v>
      </c>
      <c r="GR386" s="576">
        <f t="shared" si="1079"/>
        <v>10631.999999999996</v>
      </c>
      <c r="GS386" s="577">
        <f t="shared" si="1079"/>
        <v>7060.0000000000073</v>
      </c>
      <c r="GT386" s="576">
        <f t="shared" si="1080"/>
        <v>995</v>
      </c>
      <c r="GU386" s="577">
        <f t="shared" si="1080"/>
        <v>931</v>
      </c>
      <c r="GV386" s="576">
        <f t="shared" si="1080"/>
        <v>995</v>
      </c>
      <c r="GW386" s="577">
        <f t="shared" si="1080"/>
        <v>931</v>
      </c>
      <c r="GX386" s="576">
        <f t="shared" si="1081"/>
        <v>3964.4999999999986</v>
      </c>
      <c r="GY386" s="577">
        <f t="shared" si="1081"/>
        <v>3657.4999999999995</v>
      </c>
      <c r="GZ386" s="576">
        <f t="shared" si="1081"/>
        <v>101921.00000000028</v>
      </c>
      <c r="HA386" s="577">
        <f t="shared" si="1081"/>
        <v>95298.000000000058</v>
      </c>
      <c r="HB386" s="576">
        <f t="shared" si="1082"/>
        <v>0</v>
      </c>
      <c r="HC386" s="577">
        <f t="shared" si="1082"/>
        <v>0</v>
      </c>
      <c r="HD386" s="576">
        <f t="shared" si="1082"/>
        <v>0</v>
      </c>
      <c r="HE386" s="577">
        <f t="shared" si="1082"/>
        <v>0</v>
      </c>
      <c r="HF386" s="576" t="str">
        <f t="shared" si="1083"/>
        <v/>
      </c>
      <c r="HG386" s="577" t="str">
        <f t="shared" si="1083"/>
        <v/>
      </c>
      <c r="HH386" s="576" t="str">
        <f t="shared" si="1084"/>
        <v/>
      </c>
      <c r="HI386" s="577" t="str">
        <f t="shared" si="1084"/>
        <v/>
      </c>
      <c r="HJ386" s="576">
        <f t="shared" si="1085"/>
        <v>3976.4999999999986</v>
      </c>
      <c r="HK386" s="577">
        <f t="shared" si="1085"/>
        <v>3689.4999999999995</v>
      </c>
      <c r="HL386" s="576">
        <f t="shared" si="1086"/>
        <v>102079.00000000026</v>
      </c>
      <c r="HM386" s="577">
        <f t="shared" si="1086"/>
        <v>95509.000000000058</v>
      </c>
    </row>
    <row r="387" spans="1:221" s="26" customFormat="1" ht="15" customHeight="1">
      <c r="A387" s="9" t="s">
        <v>745</v>
      </c>
      <c r="B387" s="8" t="s">
        <v>757</v>
      </c>
      <c r="C387" s="122"/>
      <c r="D387" s="6">
        <v>234155</v>
      </c>
      <c r="E387" s="6">
        <v>3</v>
      </c>
      <c r="F387" s="574">
        <v>829</v>
      </c>
      <c r="G387" s="575">
        <v>731</v>
      </c>
      <c r="H387" s="574">
        <v>1</v>
      </c>
      <c r="I387" s="575">
        <v>0</v>
      </c>
      <c r="J387" s="576">
        <f t="shared" si="1019"/>
        <v>828</v>
      </c>
      <c r="K387" s="577">
        <f t="shared" si="1019"/>
        <v>731</v>
      </c>
      <c r="L387" s="574">
        <v>120</v>
      </c>
      <c r="M387" s="575">
        <v>120</v>
      </c>
      <c r="N387" s="576">
        <f t="shared" si="1020"/>
        <v>828</v>
      </c>
      <c r="O387" s="577">
        <f t="shared" si="1020"/>
        <v>731</v>
      </c>
      <c r="P387" s="576">
        <f t="shared" si="1020"/>
        <v>828</v>
      </c>
      <c r="Q387" s="577">
        <f t="shared" si="1020"/>
        <v>731</v>
      </c>
      <c r="R387" s="574">
        <v>0</v>
      </c>
      <c r="S387" s="575">
        <v>0</v>
      </c>
      <c r="T387" s="576">
        <f t="shared" si="1021"/>
        <v>0</v>
      </c>
      <c r="U387" s="577">
        <f t="shared" si="1021"/>
        <v>0</v>
      </c>
      <c r="V387" s="574">
        <v>0</v>
      </c>
      <c r="W387" s="575">
        <v>0</v>
      </c>
      <c r="X387" s="576">
        <f t="shared" si="1022"/>
        <v>0</v>
      </c>
      <c r="Y387" s="577">
        <f t="shared" si="1022"/>
        <v>0</v>
      </c>
      <c r="Z387" s="574"/>
      <c r="AA387" s="575"/>
      <c r="AB387" s="576">
        <f t="shared" si="1023"/>
        <v>0</v>
      </c>
      <c r="AC387" s="577">
        <f t="shared" si="1023"/>
        <v>0</v>
      </c>
      <c r="AD387" s="576">
        <f t="shared" si="1024"/>
        <v>0</v>
      </c>
      <c r="AE387" s="577">
        <f t="shared" si="1024"/>
        <v>0</v>
      </c>
      <c r="AF387" s="576">
        <f t="shared" si="1025"/>
        <v>0</v>
      </c>
      <c r="AG387" s="577">
        <f t="shared" si="1025"/>
        <v>0</v>
      </c>
      <c r="AH387" s="574"/>
      <c r="AI387" s="575"/>
      <c r="AJ387" s="576">
        <f t="shared" si="1026"/>
        <v>0</v>
      </c>
      <c r="AK387" s="577">
        <f t="shared" si="1026"/>
        <v>0</v>
      </c>
      <c r="AL387" s="574"/>
      <c r="AM387" s="575"/>
      <c r="AN387" s="576">
        <f t="shared" si="1027"/>
        <v>0</v>
      </c>
      <c r="AO387" s="577">
        <f t="shared" si="1027"/>
        <v>0</v>
      </c>
      <c r="AP387" s="574"/>
      <c r="AQ387" s="575"/>
      <c r="AR387" s="576">
        <f t="shared" si="1028"/>
        <v>0</v>
      </c>
      <c r="AS387" s="577">
        <f t="shared" si="1028"/>
        <v>0</v>
      </c>
      <c r="AT387" s="576">
        <f t="shared" si="1029"/>
        <v>0</v>
      </c>
      <c r="AU387" s="577">
        <f t="shared" si="1029"/>
        <v>0</v>
      </c>
      <c r="AV387" s="576">
        <f t="shared" si="1030"/>
        <v>0</v>
      </c>
      <c r="AW387" s="577">
        <f t="shared" si="1030"/>
        <v>0</v>
      </c>
      <c r="AX387" s="574"/>
      <c r="AY387" s="575"/>
      <c r="AZ387" s="576">
        <f t="shared" si="1031"/>
        <v>0</v>
      </c>
      <c r="BA387" s="577">
        <f t="shared" si="1031"/>
        <v>0</v>
      </c>
      <c r="BB387" s="574"/>
      <c r="BC387" s="575"/>
      <c r="BD387" s="576">
        <f t="shared" si="1032"/>
        <v>0</v>
      </c>
      <c r="BE387" s="577">
        <f t="shared" si="1032"/>
        <v>0</v>
      </c>
      <c r="BF387" s="574"/>
      <c r="BG387" s="575"/>
      <c r="BH387" s="576">
        <f t="shared" si="1033"/>
        <v>0</v>
      </c>
      <c r="BI387" s="577">
        <f t="shared" si="1033"/>
        <v>0</v>
      </c>
      <c r="BJ387" s="576">
        <f t="shared" si="1034"/>
        <v>0</v>
      </c>
      <c r="BK387" s="577">
        <f t="shared" si="1034"/>
        <v>0</v>
      </c>
      <c r="BL387" s="576">
        <f t="shared" si="1035"/>
        <v>0</v>
      </c>
      <c r="BM387" s="577">
        <f t="shared" si="1035"/>
        <v>0</v>
      </c>
      <c r="BN387" s="574">
        <v>593</v>
      </c>
      <c r="BO387" s="575">
        <v>476</v>
      </c>
      <c r="BP387" s="576">
        <f t="shared" si="1036"/>
        <v>593</v>
      </c>
      <c r="BQ387" s="577">
        <f t="shared" si="1036"/>
        <v>476</v>
      </c>
      <c r="BR387" s="574">
        <v>11</v>
      </c>
      <c r="BS387" s="575">
        <v>7</v>
      </c>
      <c r="BT387" s="576">
        <f t="shared" si="1037"/>
        <v>11</v>
      </c>
      <c r="BU387" s="577">
        <f t="shared" si="1037"/>
        <v>7</v>
      </c>
      <c r="BV387" s="574"/>
      <c r="BW387" s="575"/>
      <c r="BX387" s="576">
        <f t="shared" si="1038"/>
        <v>0</v>
      </c>
      <c r="BY387" s="577">
        <f t="shared" si="1038"/>
        <v>0</v>
      </c>
      <c r="BZ387" s="576">
        <f t="shared" si="1039"/>
        <v>604</v>
      </c>
      <c r="CA387" s="577">
        <f t="shared" si="1039"/>
        <v>483</v>
      </c>
      <c r="CB387" s="576">
        <f t="shared" si="1040"/>
        <v>604</v>
      </c>
      <c r="CC387" s="577">
        <f t="shared" si="1040"/>
        <v>483</v>
      </c>
      <c r="CD387" s="574">
        <v>4.8946037099494104</v>
      </c>
      <c r="CE387" s="575">
        <v>4.7909663865546204</v>
      </c>
      <c r="CF387" s="576">
        <f t="shared" si="1041"/>
        <v>2902.5000000000005</v>
      </c>
      <c r="CG387" s="577">
        <f t="shared" si="1041"/>
        <v>2280.4999999999991</v>
      </c>
      <c r="CH387" s="574">
        <v>5.8181818181818201</v>
      </c>
      <c r="CI387" s="575">
        <v>5.5</v>
      </c>
      <c r="CJ387" s="576">
        <f t="shared" si="1042"/>
        <v>64.000000000000028</v>
      </c>
      <c r="CK387" s="577">
        <f t="shared" si="1042"/>
        <v>38.5</v>
      </c>
      <c r="CL387" s="574"/>
      <c r="CM387" s="575"/>
      <c r="CN387" s="576">
        <f t="shared" si="1043"/>
        <v>0</v>
      </c>
      <c r="CO387" s="577">
        <f t="shared" si="1043"/>
        <v>0</v>
      </c>
      <c r="CP387" s="576">
        <f t="shared" si="1044"/>
        <v>4.9114238410596034</v>
      </c>
      <c r="CQ387" s="577">
        <f t="shared" si="1044"/>
        <v>4.8012422360248426</v>
      </c>
      <c r="CR387" s="576">
        <f t="shared" si="1045"/>
        <v>2966.5000000000005</v>
      </c>
      <c r="CS387" s="577">
        <f t="shared" si="1045"/>
        <v>2318.9999999999991</v>
      </c>
      <c r="CT387" s="574">
        <v>141.63440134907299</v>
      </c>
      <c r="CU387" s="575">
        <v>139.04369747899199</v>
      </c>
      <c r="CV387" s="576">
        <f t="shared" si="1046"/>
        <v>83989.200000000288</v>
      </c>
      <c r="CW387" s="577">
        <f t="shared" si="1046"/>
        <v>66184.800000000192</v>
      </c>
      <c r="CX387" s="574">
        <v>122.809090909091</v>
      </c>
      <c r="CY387" s="575">
        <v>121.571428571429</v>
      </c>
      <c r="CZ387" s="576">
        <f t="shared" si="1047"/>
        <v>1350.900000000001</v>
      </c>
      <c r="DA387" s="577">
        <f t="shared" si="1047"/>
        <v>851.00000000000296</v>
      </c>
      <c r="DB387" s="574"/>
      <c r="DC387" s="575"/>
      <c r="DD387" s="576">
        <f t="shared" si="1048"/>
        <v>0</v>
      </c>
      <c r="DE387" s="577">
        <f t="shared" si="1048"/>
        <v>0</v>
      </c>
      <c r="DF387" s="576">
        <f t="shared" si="1049"/>
        <v>141.2915562913912</v>
      </c>
      <c r="DG387" s="577">
        <f t="shared" si="1049"/>
        <v>138.7904761904766</v>
      </c>
      <c r="DH387" s="576">
        <f t="shared" si="1050"/>
        <v>85340.100000000282</v>
      </c>
      <c r="DI387" s="577">
        <f t="shared" si="1050"/>
        <v>67035.800000000192</v>
      </c>
      <c r="DJ387" s="576">
        <f t="shared" si="1051"/>
        <v>604</v>
      </c>
      <c r="DK387" s="577">
        <f t="shared" si="1051"/>
        <v>483</v>
      </c>
      <c r="DL387" s="576">
        <f t="shared" si="1051"/>
        <v>604</v>
      </c>
      <c r="DM387" s="577">
        <f t="shared" si="1051"/>
        <v>483</v>
      </c>
      <c r="DN387" s="576">
        <f t="shared" si="1052"/>
        <v>4.9114238410596034</v>
      </c>
      <c r="DO387" s="577">
        <f t="shared" si="1052"/>
        <v>4.8012422360248426</v>
      </c>
      <c r="DP387" s="576">
        <f t="shared" si="1053"/>
        <v>2966.5000000000005</v>
      </c>
      <c r="DQ387" s="577">
        <f t="shared" si="1053"/>
        <v>2318.9999999999991</v>
      </c>
      <c r="DR387" s="576">
        <f t="shared" si="1054"/>
        <v>141.2915562913912</v>
      </c>
      <c r="DS387" s="577">
        <f t="shared" si="1054"/>
        <v>138.7904761904766</v>
      </c>
      <c r="DT387" s="576">
        <f t="shared" si="1055"/>
        <v>85340.100000000282</v>
      </c>
      <c r="DU387" s="577">
        <f t="shared" si="1055"/>
        <v>67035.800000000192</v>
      </c>
      <c r="DV387" s="574">
        <v>197</v>
      </c>
      <c r="DW387" s="575">
        <v>226</v>
      </c>
      <c r="DX387" s="576">
        <f t="shared" si="1056"/>
        <v>197</v>
      </c>
      <c r="DY387" s="577">
        <f t="shared" si="1056"/>
        <v>226</v>
      </c>
      <c r="DZ387" s="574">
        <v>15</v>
      </c>
      <c r="EA387" s="575">
        <v>12</v>
      </c>
      <c r="EB387" s="576">
        <f t="shared" si="1057"/>
        <v>15</v>
      </c>
      <c r="EC387" s="577">
        <f t="shared" si="1057"/>
        <v>12</v>
      </c>
      <c r="ED387" s="574"/>
      <c r="EE387" s="575"/>
      <c r="EF387" s="576">
        <f t="shared" si="1058"/>
        <v>0</v>
      </c>
      <c r="EG387" s="577">
        <f t="shared" si="1058"/>
        <v>0</v>
      </c>
      <c r="EH387" s="576">
        <f t="shared" si="1059"/>
        <v>212</v>
      </c>
      <c r="EI387" s="577">
        <f t="shared" si="1059"/>
        <v>238</v>
      </c>
      <c r="EJ387" s="576">
        <f t="shared" si="1060"/>
        <v>212</v>
      </c>
      <c r="EK387" s="577">
        <f t="shared" si="1060"/>
        <v>238</v>
      </c>
      <c r="EL387" s="574">
        <v>3.60659898477157</v>
      </c>
      <c r="EM387" s="575">
        <v>3.7079646017699099</v>
      </c>
      <c r="EN387" s="576">
        <f t="shared" si="1061"/>
        <v>710.49999999999932</v>
      </c>
      <c r="EO387" s="577">
        <f t="shared" si="1061"/>
        <v>837.99999999999966</v>
      </c>
      <c r="EP387" s="574">
        <v>4.0999999999999996</v>
      </c>
      <c r="EQ387" s="575">
        <v>3.9166666666666701</v>
      </c>
      <c r="ER387" s="576">
        <f t="shared" si="1062"/>
        <v>61.499999999999993</v>
      </c>
      <c r="ES387" s="577">
        <f t="shared" si="1062"/>
        <v>47.000000000000043</v>
      </c>
      <c r="ET387" s="574"/>
      <c r="EU387" s="575"/>
      <c r="EV387" s="576">
        <f t="shared" si="1063"/>
        <v>0</v>
      </c>
      <c r="EW387" s="577">
        <f t="shared" si="1063"/>
        <v>0</v>
      </c>
      <c r="EX387" s="576">
        <f t="shared" si="1064"/>
        <v>3.6415094339622609</v>
      </c>
      <c r="EY387" s="577">
        <f t="shared" si="1064"/>
        <v>3.718487394957982</v>
      </c>
      <c r="EZ387" s="576">
        <f t="shared" si="1065"/>
        <v>771.99999999999932</v>
      </c>
      <c r="FA387" s="577">
        <f t="shared" si="1065"/>
        <v>884.99999999999966</v>
      </c>
      <c r="FB387" s="574">
        <v>98.880203045685306</v>
      </c>
      <c r="FC387" s="575">
        <v>102.588495575221</v>
      </c>
      <c r="FD387" s="576">
        <f t="shared" si="1066"/>
        <v>19479.400000000005</v>
      </c>
      <c r="FE387" s="577">
        <f t="shared" si="1066"/>
        <v>23184.999999999945</v>
      </c>
      <c r="FF387" s="574">
        <v>64.733333333333306</v>
      </c>
      <c r="FG387" s="575">
        <v>81</v>
      </c>
      <c r="FH387" s="576">
        <f t="shared" si="1067"/>
        <v>970.99999999999955</v>
      </c>
      <c r="FI387" s="577">
        <f t="shared" si="1067"/>
        <v>972</v>
      </c>
      <c r="FJ387" s="574"/>
      <c r="FK387" s="575"/>
      <c r="FL387" s="576">
        <f t="shared" si="1068"/>
        <v>0</v>
      </c>
      <c r="FM387" s="577">
        <f t="shared" si="1068"/>
        <v>0</v>
      </c>
      <c r="FN387" s="576">
        <f t="shared" si="1069"/>
        <v>96.464150943396248</v>
      </c>
      <c r="FO387" s="577">
        <f t="shared" si="1069"/>
        <v>101.49999999999977</v>
      </c>
      <c r="FP387" s="576">
        <f t="shared" si="1070"/>
        <v>20450.400000000005</v>
      </c>
      <c r="FQ387" s="577">
        <f t="shared" si="1070"/>
        <v>24156.999999999945</v>
      </c>
      <c r="FR387" s="574">
        <v>12</v>
      </c>
      <c r="FS387" s="575">
        <v>10</v>
      </c>
      <c r="FT387" s="576">
        <f t="shared" si="1071"/>
        <v>12</v>
      </c>
      <c r="FU387" s="577">
        <f t="shared" si="1071"/>
        <v>10</v>
      </c>
      <c r="FV387" s="574">
        <v>7.25</v>
      </c>
      <c r="FW387" s="575">
        <v>7</v>
      </c>
      <c r="FX387" s="576">
        <f t="shared" si="1072"/>
        <v>87</v>
      </c>
      <c r="FY387" s="577">
        <f t="shared" si="1072"/>
        <v>70</v>
      </c>
      <c r="FZ387" s="574">
        <v>111.575</v>
      </c>
      <c r="GA387" s="575">
        <v>132.19999999999999</v>
      </c>
      <c r="GB387" s="576">
        <f t="shared" si="1073"/>
        <v>1338.9</v>
      </c>
      <c r="GC387" s="577">
        <f t="shared" si="1073"/>
        <v>1322</v>
      </c>
      <c r="GD387" s="576">
        <f t="shared" si="1074"/>
        <v>790</v>
      </c>
      <c r="GE387" s="577">
        <f t="shared" si="1074"/>
        <v>702</v>
      </c>
      <c r="GF387" s="576">
        <f t="shared" si="1074"/>
        <v>790</v>
      </c>
      <c r="GG387" s="577">
        <f t="shared" si="1074"/>
        <v>702</v>
      </c>
      <c r="GH387" s="576">
        <f t="shared" si="1075"/>
        <v>3613</v>
      </c>
      <c r="GI387" s="577">
        <f t="shared" si="1075"/>
        <v>3118.4999999999986</v>
      </c>
      <c r="GJ387" s="576">
        <f t="shared" si="1076"/>
        <v>103468.6000000003</v>
      </c>
      <c r="GK387" s="577">
        <f t="shared" si="1076"/>
        <v>89369.800000000134</v>
      </c>
      <c r="GL387" s="576">
        <f t="shared" si="1077"/>
        <v>26</v>
      </c>
      <c r="GM387" s="577">
        <f t="shared" si="1077"/>
        <v>19</v>
      </c>
      <c r="GN387" s="576">
        <f t="shared" si="1077"/>
        <v>26</v>
      </c>
      <c r="GO387" s="577">
        <f t="shared" si="1077"/>
        <v>19</v>
      </c>
      <c r="GP387" s="576">
        <f t="shared" si="1078"/>
        <v>125.50000000000003</v>
      </c>
      <c r="GQ387" s="577">
        <f t="shared" si="1078"/>
        <v>85.500000000000043</v>
      </c>
      <c r="GR387" s="576">
        <f t="shared" si="1079"/>
        <v>2321.9000000000005</v>
      </c>
      <c r="GS387" s="577">
        <f t="shared" si="1079"/>
        <v>1823.000000000003</v>
      </c>
      <c r="GT387" s="576">
        <f t="shared" si="1080"/>
        <v>816</v>
      </c>
      <c r="GU387" s="577">
        <f t="shared" si="1080"/>
        <v>721</v>
      </c>
      <c r="GV387" s="576">
        <f t="shared" si="1080"/>
        <v>816</v>
      </c>
      <c r="GW387" s="577">
        <f t="shared" si="1080"/>
        <v>721</v>
      </c>
      <c r="GX387" s="576">
        <f t="shared" si="1081"/>
        <v>3738.5</v>
      </c>
      <c r="GY387" s="577">
        <f t="shared" si="1081"/>
        <v>3203.9999999999986</v>
      </c>
      <c r="GZ387" s="576">
        <f t="shared" si="1081"/>
        <v>105790.50000000029</v>
      </c>
      <c r="HA387" s="577">
        <f t="shared" si="1081"/>
        <v>91192.800000000134</v>
      </c>
      <c r="HB387" s="576">
        <f t="shared" si="1082"/>
        <v>0</v>
      </c>
      <c r="HC387" s="577">
        <f t="shared" si="1082"/>
        <v>0</v>
      </c>
      <c r="HD387" s="576">
        <f t="shared" si="1082"/>
        <v>0</v>
      </c>
      <c r="HE387" s="577">
        <f t="shared" si="1082"/>
        <v>0</v>
      </c>
      <c r="HF387" s="576" t="str">
        <f t="shared" si="1083"/>
        <v/>
      </c>
      <c r="HG387" s="577" t="str">
        <f t="shared" si="1083"/>
        <v/>
      </c>
      <c r="HH387" s="576" t="str">
        <f t="shared" si="1084"/>
        <v/>
      </c>
      <c r="HI387" s="577" t="str">
        <f t="shared" si="1084"/>
        <v/>
      </c>
      <c r="HJ387" s="576">
        <f t="shared" si="1085"/>
        <v>3825.5</v>
      </c>
      <c r="HK387" s="577">
        <f t="shared" si="1085"/>
        <v>3273.9999999999986</v>
      </c>
      <c r="HL387" s="576">
        <f t="shared" si="1086"/>
        <v>107129.40000000029</v>
      </c>
      <c r="HM387" s="577">
        <f t="shared" si="1086"/>
        <v>92514.800000000134</v>
      </c>
    </row>
    <row r="388" spans="1:221" s="26" customFormat="1" ht="15" customHeight="1">
      <c r="A388" s="9" t="s">
        <v>745</v>
      </c>
      <c r="B388" s="8" t="s">
        <v>758</v>
      </c>
      <c r="C388" s="122"/>
      <c r="D388" s="6">
        <v>231712</v>
      </c>
      <c r="E388" s="6">
        <v>5</v>
      </c>
      <c r="F388" s="574">
        <v>1255</v>
      </c>
      <c r="G388" s="575">
        <v>1237</v>
      </c>
      <c r="H388" s="574">
        <v>87</v>
      </c>
      <c r="I388" s="575">
        <v>99</v>
      </c>
      <c r="J388" s="576">
        <f t="shared" si="1019"/>
        <v>1168</v>
      </c>
      <c r="K388" s="577">
        <f t="shared" si="1019"/>
        <v>1138</v>
      </c>
      <c r="L388" s="574">
        <v>120</v>
      </c>
      <c r="M388" s="575">
        <v>120</v>
      </c>
      <c r="N388" s="576">
        <f t="shared" si="1020"/>
        <v>1168</v>
      </c>
      <c r="O388" s="577">
        <f t="shared" si="1020"/>
        <v>1138</v>
      </c>
      <c r="P388" s="576">
        <f t="shared" si="1020"/>
        <v>1168</v>
      </c>
      <c r="Q388" s="577">
        <f t="shared" si="1020"/>
        <v>1138</v>
      </c>
      <c r="R388" s="574">
        <v>0</v>
      </c>
      <c r="S388" s="575">
        <v>0</v>
      </c>
      <c r="T388" s="576">
        <f t="shared" si="1021"/>
        <v>0</v>
      </c>
      <c r="U388" s="577">
        <f t="shared" si="1021"/>
        <v>0</v>
      </c>
      <c r="V388" s="574">
        <v>0</v>
      </c>
      <c r="W388" s="575">
        <v>0</v>
      </c>
      <c r="X388" s="576">
        <f t="shared" si="1022"/>
        <v>0</v>
      </c>
      <c r="Y388" s="577">
        <f t="shared" si="1022"/>
        <v>0</v>
      </c>
      <c r="Z388" s="574"/>
      <c r="AA388" s="575"/>
      <c r="AB388" s="576">
        <f t="shared" si="1023"/>
        <v>0</v>
      </c>
      <c r="AC388" s="577">
        <f t="shared" si="1023"/>
        <v>0</v>
      </c>
      <c r="AD388" s="576">
        <f t="shared" si="1024"/>
        <v>0</v>
      </c>
      <c r="AE388" s="577">
        <f t="shared" si="1024"/>
        <v>0</v>
      </c>
      <c r="AF388" s="576">
        <f t="shared" si="1025"/>
        <v>0</v>
      </c>
      <c r="AG388" s="577">
        <f t="shared" si="1025"/>
        <v>0</v>
      </c>
      <c r="AH388" s="574"/>
      <c r="AI388" s="575"/>
      <c r="AJ388" s="576">
        <f t="shared" si="1026"/>
        <v>0</v>
      </c>
      <c r="AK388" s="577">
        <f t="shared" si="1026"/>
        <v>0</v>
      </c>
      <c r="AL388" s="574"/>
      <c r="AM388" s="575"/>
      <c r="AN388" s="576">
        <f t="shared" si="1027"/>
        <v>0</v>
      </c>
      <c r="AO388" s="577">
        <f t="shared" si="1027"/>
        <v>0</v>
      </c>
      <c r="AP388" s="574"/>
      <c r="AQ388" s="575"/>
      <c r="AR388" s="576">
        <f t="shared" si="1028"/>
        <v>0</v>
      </c>
      <c r="AS388" s="577">
        <f t="shared" si="1028"/>
        <v>0</v>
      </c>
      <c r="AT388" s="576">
        <f t="shared" si="1029"/>
        <v>0</v>
      </c>
      <c r="AU388" s="577">
        <f t="shared" si="1029"/>
        <v>0</v>
      </c>
      <c r="AV388" s="576">
        <f t="shared" si="1030"/>
        <v>0</v>
      </c>
      <c r="AW388" s="577">
        <f t="shared" si="1030"/>
        <v>0</v>
      </c>
      <c r="AX388" s="574"/>
      <c r="AY388" s="575"/>
      <c r="AZ388" s="576">
        <f t="shared" si="1031"/>
        <v>0</v>
      </c>
      <c r="BA388" s="577">
        <f t="shared" si="1031"/>
        <v>0</v>
      </c>
      <c r="BB388" s="574"/>
      <c r="BC388" s="575"/>
      <c r="BD388" s="576">
        <f t="shared" si="1032"/>
        <v>0</v>
      </c>
      <c r="BE388" s="577">
        <f t="shared" si="1032"/>
        <v>0</v>
      </c>
      <c r="BF388" s="574"/>
      <c r="BG388" s="575"/>
      <c r="BH388" s="576">
        <f t="shared" si="1033"/>
        <v>0</v>
      </c>
      <c r="BI388" s="577">
        <f t="shared" si="1033"/>
        <v>0</v>
      </c>
      <c r="BJ388" s="576">
        <f t="shared" si="1034"/>
        <v>0</v>
      </c>
      <c r="BK388" s="577">
        <f t="shared" si="1034"/>
        <v>0</v>
      </c>
      <c r="BL388" s="576">
        <f t="shared" si="1035"/>
        <v>0</v>
      </c>
      <c r="BM388" s="577">
        <f t="shared" si="1035"/>
        <v>0</v>
      </c>
      <c r="BN388" s="574">
        <v>1009</v>
      </c>
      <c r="BO388" s="575">
        <v>994</v>
      </c>
      <c r="BP388" s="576">
        <f t="shared" si="1036"/>
        <v>1009</v>
      </c>
      <c r="BQ388" s="577">
        <f t="shared" si="1036"/>
        <v>994</v>
      </c>
      <c r="BR388" s="574">
        <v>0</v>
      </c>
      <c r="BS388" s="575">
        <v>0</v>
      </c>
      <c r="BT388" s="576">
        <f t="shared" si="1037"/>
        <v>0</v>
      </c>
      <c r="BU388" s="577">
        <f t="shared" si="1037"/>
        <v>0</v>
      </c>
      <c r="BV388" s="574"/>
      <c r="BW388" s="575"/>
      <c r="BX388" s="576">
        <f t="shared" si="1038"/>
        <v>0</v>
      </c>
      <c r="BY388" s="577">
        <f t="shared" si="1038"/>
        <v>0</v>
      </c>
      <c r="BZ388" s="576">
        <f t="shared" si="1039"/>
        <v>1009</v>
      </c>
      <c r="CA388" s="577">
        <f t="shared" si="1039"/>
        <v>994</v>
      </c>
      <c r="CB388" s="576">
        <f t="shared" si="1040"/>
        <v>1009</v>
      </c>
      <c r="CC388" s="577">
        <f t="shared" si="1040"/>
        <v>994</v>
      </c>
      <c r="CD388" s="574">
        <v>4.1897918731417203</v>
      </c>
      <c r="CE388" s="575">
        <v>4.1790744466800804</v>
      </c>
      <c r="CF388" s="576">
        <f t="shared" si="1041"/>
        <v>4227.4999999999955</v>
      </c>
      <c r="CG388" s="577">
        <f t="shared" si="1041"/>
        <v>4154</v>
      </c>
      <c r="CH388" s="574"/>
      <c r="CI388" s="575"/>
      <c r="CJ388" s="576">
        <f t="shared" si="1042"/>
        <v>0</v>
      </c>
      <c r="CK388" s="577">
        <f t="shared" si="1042"/>
        <v>0</v>
      </c>
      <c r="CL388" s="574"/>
      <c r="CM388" s="575"/>
      <c r="CN388" s="576">
        <f t="shared" si="1043"/>
        <v>0</v>
      </c>
      <c r="CO388" s="577">
        <f t="shared" si="1043"/>
        <v>0</v>
      </c>
      <c r="CP388" s="576">
        <f t="shared" si="1044"/>
        <v>4.1897918731417203</v>
      </c>
      <c r="CQ388" s="577">
        <f t="shared" si="1044"/>
        <v>4.1790744466800804</v>
      </c>
      <c r="CR388" s="576">
        <f t="shared" si="1045"/>
        <v>4227.4999999999955</v>
      </c>
      <c r="CS388" s="577">
        <f t="shared" si="1045"/>
        <v>4154</v>
      </c>
      <c r="CT388" s="574">
        <v>122.36769078295301</v>
      </c>
      <c r="CU388" s="575">
        <v>122.00402414486901</v>
      </c>
      <c r="CV388" s="576">
        <f t="shared" si="1046"/>
        <v>123468.99999999958</v>
      </c>
      <c r="CW388" s="577">
        <f t="shared" si="1046"/>
        <v>121271.9999999998</v>
      </c>
      <c r="CX388" s="574"/>
      <c r="CY388" s="575"/>
      <c r="CZ388" s="576">
        <f t="shared" si="1047"/>
        <v>0</v>
      </c>
      <c r="DA388" s="577">
        <f t="shared" si="1047"/>
        <v>0</v>
      </c>
      <c r="DB388" s="574"/>
      <c r="DC388" s="575"/>
      <c r="DD388" s="576">
        <f t="shared" si="1048"/>
        <v>0</v>
      </c>
      <c r="DE388" s="577">
        <f t="shared" si="1048"/>
        <v>0</v>
      </c>
      <c r="DF388" s="576">
        <f t="shared" si="1049"/>
        <v>122.36769078295301</v>
      </c>
      <c r="DG388" s="577">
        <f t="shared" si="1049"/>
        <v>122.00402414486901</v>
      </c>
      <c r="DH388" s="576">
        <f t="shared" si="1050"/>
        <v>123468.99999999958</v>
      </c>
      <c r="DI388" s="577">
        <f t="shared" si="1050"/>
        <v>121271.9999999998</v>
      </c>
      <c r="DJ388" s="576">
        <f t="shared" si="1051"/>
        <v>1009</v>
      </c>
      <c r="DK388" s="577">
        <f t="shared" si="1051"/>
        <v>994</v>
      </c>
      <c r="DL388" s="576">
        <f t="shared" si="1051"/>
        <v>1009</v>
      </c>
      <c r="DM388" s="577">
        <f t="shared" si="1051"/>
        <v>994</v>
      </c>
      <c r="DN388" s="576">
        <f t="shared" si="1052"/>
        <v>4.1897918731417203</v>
      </c>
      <c r="DO388" s="577">
        <f t="shared" si="1052"/>
        <v>4.1790744466800804</v>
      </c>
      <c r="DP388" s="576">
        <f t="shared" si="1053"/>
        <v>4227.4999999999955</v>
      </c>
      <c r="DQ388" s="577">
        <f t="shared" si="1053"/>
        <v>4154</v>
      </c>
      <c r="DR388" s="576">
        <f t="shared" si="1054"/>
        <v>122.36769078295301</v>
      </c>
      <c r="DS388" s="577">
        <f t="shared" si="1054"/>
        <v>122.00402414486901</v>
      </c>
      <c r="DT388" s="576">
        <f t="shared" si="1055"/>
        <v>123468.99999999958</v>
      </c>
      <c r="DU388" s="577">
        <f t="shared" si="1055"/>
        <v>121271.9999999998</v>
      </c>
      <c r="DV388" s="574">
        <v>155</v>
      </c>
      <c r="DW388" s="575">
        <v>142</v>
      </c>
      <c r="DX388" s="576">
        <f t="shared" si="1056"/>
        <v>155</v>
      </c>
      <c r="DY388" s="577">
        <f t="shared" si="1056"/>
        <v>142</v>
      </c>
      <c r="DZ388" s="574">
        <v>4</v>
      </c>
      <c r="EA388" s="575">
        <v>2</v>
      </c>
      <c r="EB388" s="576">
        <f t="shared" si="1057"/>
        <v>4</v>
      </c>
      <c r="EC388" s="577">
        <f t="shared" si="1057"/>
        <v>2</v>
      </c>
      <c r="ED388" s="574"/>
      <c r="EE388" s="575"/>
      <c r="EF388" s="576">
        <f t="shared" si="1058"/>
        <v>0</v>
      </c>
      <c r="EG388" s="577">
        <f t="shared" si="1058"/>
        <v>0</v>
      </c>
      <c r="EH388" s="576">
        <f t="shared" si="1059"/>
        <v>159</v>
      </c>
      <c r="EI388" s="577">
        <f t="shared" si="1059"/>
        <v>144</v>
      </c>
      <c r="EJ388" s="576">
        <f t="shared" si="1060"/>
        <v>159</v>
      </c>
      <c r="EK388" s="577">
        <f t="shared" si="1060"/>
        <v>144</v>
      </c>
      <c r="EL388" s="574">
        <v>3.12903225806452</v>
      </c>
      <c r="EM388" s="575">
        <v>3.2007042253521099</v>
      </c>
      <c r="EN388" s="576">
        <f t="shared" si="1061"/>
        <v>485.00000000000063</v>
      </c>
      <c r="EO388" s="577">
        <f t="shared" si="1061"/>
        <v>454.4999999999996</v>
      </c>
      <c r="EP388" s="574">
        <v>3.25</v>
      </c>
      <c r="EQ388" s="575">
        <v>3.5</v>
      </c>
      <c r="ER388" s="576">
        <f t="shared" si="1062"/>
        <v>13</v>
      </c>
      <c r="ES388" s="577">
        <f t="shared" si="1062"/>
        <v>7</v>
      </c>
      <c r="ET388" s="574"/>
      <c r="EU388" s="575"/>
      <c r="EV388" s="576">
        <f t="shared" si="1063"/>
        <v>0</v>
      </c>
      <c r="EW388" s="577">
        <f t="shared" si="1063"/>
        <v>0</v>
      </c>
      <c r="EX388" s="576">
        <f t="shared" si="1064"/>
        <v>3.132075471698117</v>
      </c>
      <c r="EY388" s="577">
        <f t="shared" si="1064"/>
        <v>3.2048611111111085</v>
      </c>
      <c r="EZ388" s="576">
        <f t="shared" si="1065"/>
        <v>498.00000000000057</v>
      </c>
      <c r="FA388" s="577">
        <f t="shared" si="1065"/>
        <v>461.4999999999996</v>
      </c>
      <c r="FB388" s="574">
        <v>85.954838709677404</v>
      </c>
      <c r="FC388" s="575">
        <v>84.767605633802802</v>
      </c>
      <c r="FD388" s="576">
        <f t="shared" si="1066"/>
        <v>13322.999999999998</v>
      </c>
      <c r="FE388" s="577">
        <f t="shared" si="1066"/>
        <v>12036.999999999998</v>
      </c>
      <c r="FF388" s="574">
        <v>60.5</v>
      </c>
      <c r="FG388" s="575">
        <v>72.5</v>
      </c>
      <c r="FH388" s="576">
        <f t="shared" si="1067"/>
        <v>242</v>
      </c>
      <c r="FI388" s="577">
        <f t="shared" si="1067"/>
        <v>145</v>
      </c>
      <c r="FJ388" s="574"/>
      <c r="FK388" s="575"/>
      <c r="FL388" s="576">
        <f t="shared" si="1068"/>
        <v>0</v>
      </c>
      <c r="FM388" s="577">
        <f t="shared" si="1068"/>
        <v>0</v>
      </c>
      <c r="FN388" s="576">
        <f t="shared" si="1069"/>
        <v>85.31446540880502</v>
      </c>
      <c r="FO388" s="577">
        <f t="shared" si="1069"/>
        <v>84.597222222222214</v>
      </c>
      <c r="FP388" s="576">
        <f t="shared" si="1070"/>
        <v>13564.999999999998</v>
      </c>
      <c r="FQ388" s="577">
        <f t="shared" si="1070"/>
        <v>12181.999999999998</v>
      </c>
      <c r="FR388" s="574">
        <v>0</v>
      </c>
      <c r="FS388" s="575">
        <v>0</v>
      </c>
      <c r="FT388" s="576">
        <f t="shared" si="1071"/>
        <v>0</v>
      </c>
      <c r="FU388" s="577">
        <f t="shared" si="1071"/>
        <v>0</v>
      </c>
      <c r="FV388" s="574"/>
      <c r="FW388" s="575"/>
      <c r="FX388" s="576">
        <f t="shared" si="1072"/>
        <v>0</v>
      </c>
      <c r="FY388" s="577">
        <f t="shared" si="1072"/>
        <v>0</v>
      </c>
      <c r="FZ388" s="574"/>
      <c r="GA388" s="575"/>
      <c r="GB388" s="576">
        <f t="shared" si="1073"/>
        <v>0</v>
      </c>
      <c r="GC388" s="577">
        <f t="shared" si="1073"/>
        <v>0</v>
      </c>
      <c r="GD388" s="576">
        <f t="shared" si="1074"/>
        <v>1164</v>
      </c>
      <c r="GE388" s="577">
        <f t="shared" si="1074"/>
        <v>1136</v>
      </c>
      <c r="GF388" s="576">
        <f t="shared" si="1074"/>
        <v>1164</v>
      </c>
      <c r="GG388" s="577">
        <f t="shared" si="1074"/>
        <v>1136</v>
      </c>
      <c r="GH388" s="576">
        <f t="shared" si="1075"/>
        <v>4712.4999999999964</v>
      </c>
      <c r="GI388" s="577">
        <f t="shared" si="1075"/>
        <v>4608.5</v>
      </c>
      <c r="GJ388" s="576">
        <f t="shared" si="1076"/>
        <v>136791.99999999956</v>
      </c>
      <c r="GK388" s="577">
        <f t="shared" si="1076"/>
        <v>133308.9999999998</v>
      </c>
      <c r="GL388" s="576">
        <f t="shared" si="1077"/>
        <v>4</v>
      </c>
      <c r="GM388" s="577">
        <f t="shared" si="1077"/>
        <v>2</v>
      </c>
      <c r="GN388" s="576">
        <f t="shared" si="1077"/>
        <v>4</v>
      </c>
      <c r="GO388" s="577">
        <f t="shared" si="1077"/>
        <v>2</v>
      </c>
      <c r="GP388" s="576">
        <f t="shared" si="1078"/>
        <v>13</v>
      </c>
      <c r="GQ388" s="577">
        <f t="shared" si="1078"/>
        <v>7</v>
      </c>
      <c r="GR388" s="576">
        <f t="shared" si="1079"/>
        <v>242</v>
      </c>
      <c r="GS388" s="577">
        <f t="shared" si="1079"/>
        <v>145</v>
      </c>
      <c r="GT388" s="576">
        <f t="shared" si="1080"/>
        <v>1168</v>
      </c>
      <c r="GU388" s="577">
        <f t="shared" si="1080"/>
        <v>1138</v>
      </c>
      <c r="GV388" s="576">
        <f t="shared" si="1080"/>
        <v>1168</v>
      </c>
      <c r="GW388" s="577">
        <f t="shared" si="1080"/>
        <v>1138</v>
      </c>
      <c r="GX388" s="576">
        <f t="shared" si="1081"/>
        <v>4725.4999999999964</v>
      </c>
      <c r="GY388" s="577">
        <f t="shared" si="1081"/>
        <v>4615.5</v>
      </c>
      <c r="GZ388" s="576">
        <f t="shared" si="1081"/>
        <v>137033.99999999956</v>
      </c>
      <c r="HA388" s="577">
        <f t="shared" si="1081"/>
        <v>133453.9999999998</v>
      </c>
      <c r="HB388" s="576">
        <f t="shared" si="1082"/>
        <v>0</v>
      </c>
      <c r="HC388" s="577">
        <f t="shared" si="1082"/>
        <v>0</v>
      </c>
      <c r="HD388" s="576">
        <f t="shared" si="1082"/>
        <v>0</v>
      </c>
      <c r="HE388" s="577">
        <f t="shared" si="1082"/>
        <v>0</v>
      </c>
      <c r="HF388" s="576" t="str">
        <f t="shared" si="1083"/>
        <v/>
      </c>
      <c r="HG388" s="577" t="str">
        <f t="shared" si="1083"/>
        <v/>
      </c>
      <c r="HH388" s="576" t="str">
        <f t="shared" si="1084"/>
        <v/>
      </c>
      <c r="HI388" s="577" t="str">
        <f t="shared" si="1084"/>
        <v/>
      </c>
      <c r="HJ388" s="576">
        <f t="shared" si="1085"/>
        <v>4725.4999999999964</v>
      </c>
      <c r="HK388" s="577">
        <f t="shared" si="1085"/>
        <v>4615.5</v>
      </c>
      <c r="HL388" s="576">
        <f t="shared" si="1086"/>
        <v>137033.99999999956</v>
      </c>
      <c r="HM388" s="577">
        <f t="shared" si="1086"/>
        <v>133453.9999999998</v>
      </c>
    </row>
    <row r="389" spans="1:221" s="26" customFormat="1" ht="15" customHeight="1">
      <c r="A389" s="9" t="s">
        <v>745</v>
      </c>
      <c r="B389" s="8" t="s">
        <v>759</v>
      </c>
      <c r="C389" s="122"/>
      <c r="D389" s="6">
        <v>233897</v>
      </c>
      <c r="E389" s="6">
        <v>6</v>
      </c>
      <c r="F389" s="574">
        <v>283</v>
      </c>
      <c r="G389" s="575">
        <v>272</v>
      </c>
      <c r="H389" s="574">
        <v>5</v>
      </c>
      <c r="I389" s="575">
        <v>5</v>
      </c>
      <c r="J389" s="576">
        <f t="shared" si="1019"/>
        <v>278</v>
      </c>
      <c r="K389" s="577">
        <f t="shared" si="1019"/>
        <v>267</v>
      </c>
      <c r="L389" s="574">
        <v>120</v>
      </c>
      <c r="M389" s="575">
        <v>120</v>
      </c>
      <c r="N389" s="576">
        <f t="shared" si="1020"/>
        <v>278</v>
      </c>
      <c r="O389" s="577">
        <f t="shared" si="1020"/>
        <v>267</v>
      </c>
      <c r="P389" s="576">
        <f t="shared" si="1020"/>
        <v>278</v>
      </c>
      <c r="Q389" s="577">
        <f t="shared" si="1020"/>
        <v>267</v>
      </c>
      <c r="R389" s="574">
        <v>1</v>
      </c>
      <c r="S389" s="575">
        <v>0</v>
      </c>
      <c r="T389" s="576">
        <f t="shared" si="1021"/>
        <v>1</v>
      </c>
      <c r="U389" s="577">
        <f t="shared" si="1021"/>
        <v>0</v>
      </c>
      <c r="V389" s="574">
        <v>0</v>
      </c>
      <c r="W389" s="575">
        <v>0</v>
      </c>
      <c r="X389" s="576">
        <f t="shared" si="1022"/>
        <v>0</v>
      </c>
      <c r="Y389" s="577">
        <f t="shared" si="1022"/>
        <v>0</v>
      </c>
      <c r="Z389" s="574"/>
      <c r="AA389" s="575"/>
      <c r="AB389" s="576">
        <f t="shared" si="1023"/>
        <v>0</v>
      </c>
      <c r="AC389" s="577">
        <f t="shared" si="1023"/>
        <v>0</v>
      </c>
      <c r="AD389" s="576">
        <f t="shared" si="1024"/>
        <v>1</v>
      </c>
      <c r="AE389" s="577">
        <f t="shared" si="1024"/>
        <v>0</v>
      </c>
      <c r="AF389" s="576">
        <f t="shared" si="1025"/>
        <v>1</v>
      </c>
      <c r="AG389" s="577">
        <f t="shared" si="1025"/>
        <v>0</v>
      </c>
      <c r="AH389" s="574">
        <v>6</v>
      </c>
      <c r="AI389" s="575"/>
      <c r="AJ389" s="576">
        <f t="shared" si="1026"/>
        <v>6</v>
      </c>
      <c r="AK389" s="577">
        <f t="shared" si="1026"/>
        <v>0</v>
      </c>
      <c r="AL389" s="574"/>
      <c r="AM389" s="575"/>
      <c r="AN389" s="576">
        <f t="shared" si="1027"/>
        <v>0</v>
      </c>
      <c r="AO389" s="577">
        <f t="shared" si="1027"/>
        <v>0</v>
      </c>
      <c r="AP389" s="574"/>
      <c r="AQ389" s="575"/>
      <c r="AR389" s="576">
        <f t="shared" si="1028"/>
        <v>0</v>
      </c>
      <c r="AS389" s="577">
        <f t="shared" si="1028"/>
        <v>0</v>
      </c>
      <c r="AT389" s="576">
        <f t="shared" si="1029"/>
        <v>6</v>
      </c>
      <c r="AU389" s="577">
        <f t="shared" si="1029"/>
        <v>0</v>
      </c>
      <c r="AV389" s="576">
        <f t="shared" si="1030"/>
        <v>6</v>
      </c>
      <c r="AW389" s="577">
        <f t="shared" si="1030"/>
        <v>0</v>
      </c>
      <c r="AX389" s="574">
        <v>173</v>
      </c>
      <c r="AY389" s="575"/>
      <c r="AZ389" s="576">
        <f t="shared" si="1031"/>
        <v>173</v>
      </c>
      <c r="BA389" s="577">
        <f t="shared" si="1031"/>
        <v>0</v>
      </c>
      <c r="BB389" s="574"/>
      <c r="BC389" s="575"/>
      <c r="BD389" s="576">
        <f t="shared" si="1032"/>
        <v>0</v>
      </c>
      <c r="BE389" s="577">
        <f t="shared" si="1032"/>
        <v>0</v>
      </c>
      <c r="BF389" s="574"/>
      <c r="BG389" s="575"/>
      <c r="BH389" s="576">
        <f t="shared" si="1033"/>
        <v>0</v>
      </c>
      <c r="BI389" s="577">
        <f t="shared" si="1033"/>
        <v>0</v>
      </c>
      <c r="BJ389" s="576">
        <f t="shared" si="1034"/>
        <v>173</v>
      </c>
      <c r="BK389" s="577">
        <f t="shared" si="1034"/>
        <v>0</v>
      </c>
      <c r="BL389" s="576">
        <f t="shared" si="1035"/>
        <v>173</v>
      </c>
      <c r="BM389" s="577">
        <f t="shared" si="1035"/>
        <v>0</v>
      </c>
      <c r="BN389" s="574">
        <v>166</v>
      </c>
      <c r="BO389" s="575">
        <v>166</v>
      </c>
      <c r="BP389" s="576">
        <f t="shared" si="1036"/>
        <v>166</v>
      </c>
      <c r="BQ389" s="577">
        <f t="shared" si="1036"/>
        <v>166</v>
      </c>
      <c r="BR389" s="574">
        <v>18</v>
      </c>
      <c r="BS389" s="575">
        <v>13</v>
      </c>
      <c r="BT389" s="576">
        <f t="shared" si="1037"/>
        <v>18</v>
      </c>
      <c r="BU389" s="577">
        <f t="shared" si="1037"/>
        <v>13</v>
      </c>
      <c r="BV389" s="574"/>
      <c r="BW389" s="575"/>
      <c r="BX389" s="576">
        <f t="shared" si="1038"/>
        <v>0</v>
      </c>
      <c r="BY389" s="577">
        <f t="shared" si="1038"/>
        <v>0</v>
      </c>
      <c r="BZ389" s="576">
        <f t="shared" si="1039"/>
        <v>184</v>
      </c>
      <c r="CA389" s="577">
        <f t="shared" si="1039"/>
        <v>179</v>
      </c>
      <c r="CB389" s="576">
        <f t="shared" si="1040"/>
        <v>184</v>
      </c>
      <c r="CC389" s="577">
        <f t="shared" si="1040"/>
        <v>179</v>
      </c>
      <c r="CD389" s="574">
        <v>4.6867469879518104</v>
      </c>
      <c r="CE389" s="575">
        <v>4.9638554216867501</v>
      </c>
      <c r="CF389" s="576">
        <f t="shared" si="1041"/>
        <v>778.00000000000057</v>
      </c>
      <c r="CG389" s="577">
        <f t="shared" si="1041"/>
        <v>824.00000000000057</v>
      </c>
      <c r="CH389" s="574">
        <v>6.1944444444444402</v>
      </c>
      <c r="CI389" s="575">
        <v>6.8461538461538503</v>
      </c>
      <c r="CJ389" s="576">
        <f t="shared" si="1042"/>
        <v>111.49999999999993</v>
      </c>
      <c r="CK389" s="577">
        <f t="shared" si="1042"/>
        <v>89.000000000000057</v>
      </c>
      <c r="CL389" s="574"/>
      <c r="CM389" s="575"/>
      <c r="CN389" s="576">
        <f t="shared" si="1043"/>
        <v>0</v>
      </c>
      <c r="CO389" s="577">
        <f t="shared" si="1043"/>
        <v>0</v>
      </c>
      <c r="CP389" s="576">
        <f t="shared" si="1044"/>
        <v>4.8342391304347849</v>
      </c>
      <c r="CQ389" s="577">
        <f t="shared" si="1044"/>
        <v>5.1005586592178807</v>
      </c>
      <c r="CR389" s="576">
        <f t="shared" si="1045"/>
        <v>889.50000000000045</v>
      </c>
      <c r="CS389" s="577">
        <f t="shared" si="1045"/>
        <v>913.00000000000068</v>
      </c>
      <c r="CT389" s="574">
        <v>132.14457831325299</v>
      </c>
      <c r="CU389" s="575">
        <v>137.20180722891601</v>
      </c>
      <c r="CV389" s="576">
        <f t="shared" si="1046"/>
        <v>21935.999999999996</v>
      </c>
      <c r="CW389" s="577">
        <f t="shared" si="1046"/>
        <v>22775.500000000058</v>
      </c>
      <c r="CX389" s="574">
        <v>141.055555555556</v>
      </c>
      <c r="CY389" s="575">
        <v>120.769230769231</v>
      </c>
      <c r="CZ389" s="576">
        <f t="shared" si="1047"/>
        <v>2539.0000000000082</v>
      </c>
      <c r="DA389" s="577">
        <f t="shared" si="1047"/>
        <v>1570.000000000003</v>
      </c>
      <c r="DB389" s="574"/>
      <c r="DC389" s="575"/>
      <c r="DD389" s="576">
        <f t="shared" si="1048"/>
        <v>0</v>
      </c>
      <c r="DE389" s="577">
        <f t="shared" si="1048"/>
        <v>0</v>
      </c>
      <c r="DF389" s="576">
        <f t="shared" si="1049"/>
        <v>133.01630434782609</v>
      </c>
      <c r="DG389" s="577">
        <f t="shared" si="1049"/>
        <v>136.00837988826851</v>
      </c>
      <c r="DH389" s="576">
        <f t="shared" si="1050"/>
        <v>24475</v>
      </c>
      <c r="DI389" s="577">
        <f t="shared" si="1050"/>
        <v>24345.500000000062</v>
      </c>
      <c r="DJ389" s="576">
        <f t="shared" si="1051"/>
        <v>185</v>
      </c>
      <c r="DK389" s="577">
        <f t="shared" si="1051"/>
        <v>179</v>
      </c>
      <c r="DL389" s="576">
        <f t="shared" si="1051"/>
        <v>185</v>
      </c>
      <c r="DM389" s="577">
        <f t="shared" si="1051"/>
        <v>179</v>
      </c>
      <c r="DN389" s="576">
        <f t="shared" si="1052"/>
        <v>4.8405405405405428</v>
      </c>
      <c r="DO389" s="577">
        <f t="shared" si="1052"/>
        <v>5.1005586592178807</v>
      </c>
      <c r="DP389" s="576">
        <f t="shared" si="1053"/>
        <v>895.50000000000045</v>
      </c>
      <c r="DQ389" s="577">
        <f t="shared" si="1053"/>
        <v>913.00000000000068</v>
      </c>
      <c r="DR389" s="576">
        <f t="shared" si="1054"/>
        <v>133.23243243243243</v>
      </c>
      <c r="DS389" s="577">
        <f t="shared" si="1054"/>
        <v>136.00837988826851</v>
      </c>
      <c r="DT389" s="576">
        <f t="shared" si="1055"/>
        <v>24648</v>
      </c>
      <c r="DU389" s="577">
        <f t="shared" si="1055"/>
        <v>24345.500000000062</v>
      </c>
      <c r="DV389" s="574">
        <v>73</v>
      </c>
      <c r="DW389" s="575">
        <v>62</v>
      </c>
      <c r="DX389" s="576">
        <f t="shared" si="1056"/>
        <v>73</v>
      </c>
      <c r="DY389" s="577">
        <f t="shared" si="1056"/>
        <v>62</v>
      </c>
      <c r="DZ389" s="574">
        <v>6</v>
      </c>
      <c r="EA389" s="575">
        <v>7</v>
      </c>
      <c r="EB389" s="576">
        <f t="shared" si="1057"/>
        <v>6</v>
      </c>
      <c r="EC389" s="577">
        <f t="shared" si="1057"/>
        <v>7</v>
      </c>
      <c r="ED389" s="574"/>
      <c r="EE389" s="575"/>
      <c r="EF389" s="576">
        <f t="shared" si="1058"/>
        <v>0</v>
      </c>
      <c r="EG389" s="577">
        <f t="shared" si="1058"/>
        <v>0</v>
      </c>
      <c r="EH389" s="576">
        <f t="shared" si="1059"/>
        <v>79</v>
      </c>
      <c r="EI389" s="577">
        <f t="shared" si="1059"/>
        <v>69</v>
      </c>
      <c r="EJ389" s="576">
        <f t="shared" si="1060"/>
        <v>79</v>
      </c>
      <c r="EK389" s="577">
        <f t="shared" si="1060"/>
        <v>69</v>
      </c>
      <c r="EL389" s="574">
        <v>4.1575342465753398</v>
      </c>
      <c r="EM389" s="575">
        <v>3.9354838709677402</v>
      </c>
      <c r="EN389" s="576">
        <f t="shared" si="1061"/>
        <v>303.49999999999983</v>
      </c>
      <c r="EO389" s="577">
        <f t="shared" si="1061"/>
        <v>243.99999999999989</v>
      </c>
      <c r="EP389" s="574">
        <v>8.1666666666666696</v>
      </c>
      <c r="EQ389" s="575">
        <v>3.4285714285714302</v>
      </c>
      <c r="ER389" s="576">
        <f t="shared" si="1062"/>
        <v>49.000000000000014</v>
      </c>
      <c r="ES389" s="577">
        <f t="shared" si="1062"/>
        <v>24.000000000000011</v>
      </c>
      <c r="ET389" s="574"/>
      <c r="EU389" s="575"/>
      <c r="EV389" s="576">
        <f t="shared" si="1063"/>
        <v>0</v>
      </c>
      <c r="EW389" s="577">
        <f t="shared" si="1063"/>
        <v>0</v>
      </c>
      <c r="EX389" s="576">
        <f t="shared" si="1064"/>
        <v>4.4620253164556942</v>
      </c>
      <c r="EY389" s="577">
        <f t="shared" si="1064"/>
        <v>3.8840579710144909</v>
      </c>
      <c r="EZ389" s="576">
        <f t="shared" si="1065"/>
        <v>352.49999999999983</v>
      </c>
      <c r="FA389" s="577">
        <f t="shared" si="1065"/>
        <v>267.99999999999989</v>
      </c>
      <c r="FB389" s="574">
        <v>99.342465753424705</v>
      </c>
      <c r="FC389" s="575">
        <v>95.661290322580598</v>
      </c>
      <c r="FD389" s="576">
        <f t="shared" si="1066"/>
        <v>7252.0000000000036</v>
      </c>
      <c r="FE389" s="577">
        <f t="shared" si="1066"/>
        <v>5930.9999999999973</v>
      </c>
      <c r="FF389" s="574">
        <v>84.6666666666667</v>
      </c>
      <c r="FG389" s="575">
        <v>84</v>
      </c>
      <c r="FH389" s="576">
        <f t="shared" si="1067"/>
        <v>508.00000000000023</v>
      </c>
      <c r="FI389" s="577">
        <f t="shared" si="1067"/>
        <v>588</v>
      </c>
      <c r="FJ389" s="574"/>
      <c r="FK389" s="575"/>
      <c r="FL389" s="576">
        <f t="shared" si="1068"/>
        <v>0</v>
      </c>
      <c r="FM389" s="577">
        <f t="shared" si="1068"/>
        <v>0</v>
      </c>
      <c r="FN389" s="576">
        <f t="shared" si="1069"/>
        <v>98.227848101265863</v>
      </c>
      <c r="FO389" s="577">
        <f t="shared" si="1069"/>
        <v>94.478260869565176</v>
      </c>
      <c r="FP389" s="576">
        <f t="shared" si="1070"/>
        <v>7760.0000000000036</v>
      </c>
      <c r="FQ389" s="577">
        <f t="shared" si="1070"/>
        <v>6518.9999999999973</v>
      </c>
      <c r="FR389" s="574">
        <v>14</v>
      </c>
      <c r="FS389" s="575">
        <v>19</v>
      </c>
      <c r="FT389" s="576">
        <f t="shared" si="1071"/>
        <v>14</v>
      </c>
      <c r="FU389" s="577">
        <f t="shared" si="1071"/>
        <v>19</v>
      </c>
      <c r="FV389" s="574">
        <v>4.0714285714285703</v>
      </c>
      <c r="FW389" s="575">
        <v>3.5</v>
      </c>
      <c r="FX389" s="576">
        <f t="shared" si="1072"/>
        <v>56.999999999999986</v>
      </c>
      <c r="FY389" s="577">
        <f t="shared" si="1072"/>
        <v>66.5</v>
      </c>
      <c r="FZ389" s="574">
        <v>85.857142857142904</v>
      </c>
      <c r="GA389" s="575">
        <v>90.157894736842096</v>
      </c>
      <c r="GB389" s="576">
        <f t="shared" si="1073"/>
        <v>1202.0000000000007</v>
      </c>
      <c r="GC389" s="577">
        <f t="shared" si="1073"/>
        <v>1712.9999999999998</v>
      </c>
      <c r="GD389" s="576">
        <f t="shared" si="1074"/>
        <v>240</v>
      </c>
      <c r="GE389" s="577">
        <f t="shared" si="1074"/>
        <v>228</v>
      </c>
      <c r="GF389" s="576">
        <f t="shared" si="1074"/>
        <v>240</v>
      </c>
      <c r="GG389" s="577">
        <f t="shared" si="1074"/>
        <v>228</v>
      </c>
      <c r="GH389" s="576">
        <f t="shared" si="1075"/>
        <v>1087.5000000000005</v>
      </c>
      <c r="GI389" s="577">
        <f t="shared" si="1075"/>
        <v>1068.0000000000005</v>
      </c>
      <c r="GJ389" s="576">
        <f t="shared" si="1076"/>
        <v>29361</v>
      </c>
      <c r="GK389" s="577">
        <f t="shared" si="1076"/>
        <v>28706.500000000055</v>
      </c>
      <c r="GL389" s="576">
        <f t="shared" si="1077"/>
        <v>24</v>
      </c>
      <c r="GM389" s="577">
        <f t="shared" si="1077"/>
        <v>20</v>
      </c>
      <c r="GN389" s="576">
        <f t="shared" si="1077"/>
        <v>24</v>
      </c>
      <c r="GO389" s="577">
        <f t="shared" si="1077"/>
        <v>20</v>
      </c>
      <c r="GP389" s="576">
        <f t="shared" si="1078"/>
        <v>160.49999999999994</v>
      </c>
      <c r="GQ389" s="577">
        <f t="shared" si="1078"/>
        <v>113.00000000000007</v>
      </c>
      <c r="GR389" s="576">
        <f t="shared" si="1079"/>
        <v>3047.0000000000082</v>
      </c>
      <c r="GS389" s="577">
        <f t="shared" si="1079"/>
        <v>2158.0000000000027</v>
      </c>
      <c r="GT389" s="576">
        <f t="shared" si="1080"/>
        <v>264</v>
      </c>
      <c r="GU389" s="577">
        <f t="shared" si="1080"/>
        <v>248</v>
      </c>
      <c r="GV389" s="576">
        <f t="shared" si="1080"/>
        <v>264</v>
      </c>
      <c r="GW389" s="577">
        <f t="shared" si="1080"/>
        <v>248</v>
      </c>
      <c r="GX389" s="576">
        <f t="shared" si="1081"/>
        <v>1248.0000000000005</v>
      </c>
      <c r="GY389" s="577">
        <f t="shared" si="1081"/>
        <v>1181.0000000000005</v>
      </c>
      <c r="GZ389" s="576">
        <f t="shared" si="1081"/>
        <v>32408.000000000007</v>
      </c>
      <c r="HA389" s="577">
        <f t="shared" si="1081"/>
        <v>30864.500000000058</v>
      </c>
      <c r="HB389" s="576">
        <f t="shared" si="1082"/>
        <v>0</v>
      </c>
      <c r="HC389" s="577">
        <f t="shared" si="1082"/>
        <v>0</v>
      </c>
      <c r="HD389" s="576">
        <f t="shared" si="1082"/>
        <v>0</v>
      </c>
      <c r="HE389" s="577">
        <f t="shared" si="1082"/>
        <v>0</v>
      </c>
      <c r="HF389" s="576" t="str">
        <f t="shared" si="1083"/>
        <v/>
      </c>
      <c r="HG389" s="577" t="str">
        <f t="shared" si="1083"/>
        <v/>
      </c>
      <c r="HH389" s="576" t="str">
        <f t="shared" si="1084"/>
        <v/>
      </c>
      <c r="HI389" s="577" t="str">
        <f t="shared" si="1084"/>
        <v/>
      </c>
      <c r="HJ389" s="576">
        <f t="shared" si="1085"/>
        <v>1305.0000000000002</v>
      </c>
      <c r="HK389" s="577">
        <f t="shared" si="1085"/>
        <v>1247.5000000000005</v>
      </c>
      <c r="HL389" s="576">
        <f t="shared" si="1086"/>
        <v>33610.000000000007</v>
      </c>
      <c r="HM389" s="577">
        <f t="shared" si="1086"/>
        <v>32577.500000000058</v>
      </c>
    </row>
    <row r="390" spans="1:221" s="26" customFormat="1" ht="15" customHeight="1">
      <c r="A390" s="9" t="s">
        <v>745</v>
      </c>
      <c r="B390" s="8" t="s">
        <v>760</v>
      </c>
      <c r="C390" s="122"/>
      <c r="D390" s="6">
        <v>232414</v>
      </c>
      <c r="E390" s="6">
        <v>8</v>
      </c>
      <c r="F390" s="574">
        <v>976</v>
      </c>
      <c r="G390" s="575">
        <v>919</v>
      </c>
      <c r="H390" s="574">
        <v>0</v>
      </c>
      <c r="I390" s="575">
        <v>0</v>
      </c>
      <c r="J390" s="576">
        <f t="shared" si="1019"/>
        <v>976</v>
      </c>
      <c r="K390" s="577">
        <f t="shared" si="1019"/>
        <v>919</v>
      </c>
      <c r="L390" s="574">
        <v>66</v>
      </c>
      <c r="M390" s="575">
        <v>66</v>
      </c>
      <c r="N390" s="576">
        <f t="shared" si="1020"/>
        <v>976</v>
      </c>
      <c r="O390" s="577">
        <f t="shared" si="1020"/>
        <v>919</v>
      </c>
      <c r="P390" s="576">
        <f t="shared" si="1020"/>
        <v>976</v>
      </c>
      <c r="Q390" s="577">
        <f t="shared" si="1020"/>
        <v>919</v>
      </c>
      <c r="R390" s="574">
        <v>25</v>
      </c>
      <c r="S390" s="575">
        <v>22</v>
      </c>
      <c r="T390" s="576">
        <f t="shared" si="1021"/>
        <v>25</v>
      </c>
      <c r="U390" s="577">
        <f t="shared" si="1021"/>
        <v>22</v>
      </c>
      <c r="V390" s="574">
        <v>14</v>
      </c>
      <c r="W390" s="575">
        <v>17</v>
      </c>
      <c r="X390" s="576">
        <f t="shared" si="1022"/>
        <v>14</v>
      </c>
      <c r="Y390" s="577">
        <f t="shared" si="1022"/>
        <v>17</v>
      </c>
      <c r="Z390" s="574"/>
      <c r="AA390" s="575"/>
      <c r="AB390" s="576">
        <f t="shared" si="1023"/>
        <v>0</v>
      </c>
      <c r="AC390" s="577">
        <f t="shared" si="1023"/>
        <v>0</v>
      </c>
      <c r="AD390" s="576">
        <f t="shared" si="1024"/>
        <v>39</v>
      </c>
      <c r="AE390" s="577">
        <f t="shared" si="1024"/>
        <v>39</v>
      </c>
      <c r="AF390" s="576">
        <f t="shared" si="1025"/>
        <v>39</v>
      </c>
      <c r="AG390" s="577">
        <f t="shared" si="1025"/>
        <v>39</v>
      </c>
      <c r="AH390" s="574">
        <v>4.5199999999999996</v>
      </c>
      <c r="AI390" s="575">
        <v>3.6363636363636398</v>
      </c>
      <c r="AJ390" s="576">
        <f t="shared" si="1026"/>
        <v>112.99999999999999</v>
      </c>
      <c r="AK390" s="577">
        <f t="shared" si="1026"/>
        <v>80.000000000000071</v>
      </c>
      <c r="AL390" s="574">
        <v>6</v>
      </c>
      <c r="AM390" s="575">
        <v>5.3529411764705896</v>
      </c>
      <c r="AN390" s="576">
        <f t="shared" si="1027"/>
        <v>84</v>
      </c>
      <c r="AO390" s="577">
        <f t="shared" si="1027"/>
        <v>91.000000000000028</v>
      </c>
      <c r="AP390" s="574"/>
      <c r="AQ390" s="575"/>
      <c r="AR390" s="576">
        <f t="shared" si="1028"/>
        <v>0</v>
      </c>
      <c r="AS390" s="577">
        <f t="shared" si="1028"/>
        <v>0</v>
      </c>
      <c r="AT390" s="576">
        <f t="shared" si="1029"/>
        <v>5.0512820512820511</v>
      </c>
      <c r="AU390" s="577">
        <f t="shared" si="1029"/>
        <v>4.3846153846153877</v>
      </c>
      <c r="AV390" s="576">
        <f t="shared" si="1030"/>
        <v>197</v>
      </c>
      <c r="AW390" s="577">
        <f t="shared" si="1030"/>
        <v>171.00000000000011</v>
      </c>
      <c r="AX390" s="574">
        <v>96.92</v>
      </c>
      <c r="AY390" s="575">
        <v>83.363636363636402</v>
      </c>
      <c r="AZ390" s="576">
        <f t="shared" si="1031"/>
        <v>2423</v>
      </c>
      <c r="BA390" s="577">
        <f t="shared" si="1031"/>
        <v>1834.0000000000009</v>
      </c>
      <c r="BB390" s="574">
        <v>84.357142857142904</v>
      </c>
      <c r="BC390" s="575">
        <v>82.235294117647101</v>
      </c>
      <c r="BD390" s="576">
        <f t="shared" si="1032"/>
        <v>1181.0000000000007</v>
      </c>
      <c r="BE390" s="577">
        <f t="shared" si="1032"/>
        <v>1398.0000000000007</v>
      </c>
      <c r="BF390" s="574"/>
      <c r="BG390" s="575"/>
      <c r="BH390" s="576">
        <f t="shared" si="1033"/>
        <v>0</v>
      </c>
      <c r="BI390" s="577">
        <f t="shared" si="1033"/>
        <v>0</v>
      </c>
      <c r="BJ390" s="576">
        <f t="shared" si="1034"/>
        <v>92.410256410256437</v>
      </c>
      <c r="BK390" s="577">
        <f t="shared" si="1034"/>
        <v>82.871794871794918</v>
      </c>
      <c r="BL390" s="576">
        <f t="shared" si="1035"/>
        <v>3604.0000000000009</v>
      </c>
      <c r="BM390" s="577">
        <f t="shared" si="1035"/>
        <v>3232.0000000000018</v>
      </c>
      <c r="BN390" s="574">
        <v>156</v>
      </c>
      <c r="BO390" s="575">
        <v>153</v>
      </c>
      <c r="BP390" s="576">
        <f t="shared" si="1036"/>
        <v>156</v>
      </c>
      <c r="BQ390" s="577">
        <f t="shared" si="1036"/>
        <v>153</v>
      </c>
      <c r="BR390" s="574">
        <v>332</v>
      </c>
      <c r="BS390" s="575">
        <v>240</v>
      </c>
      <c r="BT390" s="576">
        <f t="shared" si="1037"/>
        <v>332</v>
      </c>
      <c r="BU390" s="577">
        <f t="shared" si="1037"/>
        <v>240</v>
      </c>
      <c r="BV390" s="574"/>
      <c r="BW390" s="575"/>
      <c r="BX390" s="576">
        <f t="shared" si="1038"/>
        <v>0</v>
      </c>
      <c r="BY390" s="577">
        <f t="shared" si="1038"/>
        <v>0</v>
      </c>
      <c r="BZ390" s="576">
        <f t="shared" si="1039"/>
        <v>488</v>
      </c>
      <c r="CA390" s="577">
        <f t="shared" si="1039"/>
        <v>393</v>
      </c>
      <c r="CB390" s="576">
        <f t="shared" si="1040"/>
        <v>488</v>
      </c>
      <c r="CC390" s="577">
        <f t="shared" si="1040"/>
        <v>393</v>
      </c>
      <c r="CD390" s="574">
        <v>4.2275641025641004</v>
      </c>
      <c r="CE390" s="575">
        <v>4.3921568627451002</v>
      </c>
      <c r="CF390" s="576">
        <f t="shared" si="1041"/>
        <v>659.49999999999966</v>
      </c>
      <c r="CG390" s="577">
        <f t="shared" si="1041"/>
        <v>672.00000000000034</v>
      </c>
      <c r="CH390" s="574">
        <v>6.3584337349397604</v>
      </c>
      <c r="CI390" s="575">
        <v>7.3416666666666703</v>
      </c>
      <c r="CJ390" s="576">
        <f t="shared" si="1042"/>
        <v>2111.0000000000005</v>
      </c>
      <c r="CK390" s="577">
        <f t="shared" si="1042"/>
        <v>1762.0000000000009</v>
      </c>
      <c r="CL390" s="574"/>
      <c r="CM390" s="575"/>
      <c r="CN390" s="576">
        <f t="shared" si="1043"/>
        <v>0</v>
      </c>
      <c r="CO390" s="577">
        <f t="shared" si="1043"/>
        <v>0</v>
      </c>
      <c r="CP390" s="576">
        <f t="shared" si="1044"/>
        <v>5.6772540983606561</v>
      </c>
      <c r="CQ390" s="577">
        <f t="shared" si="1044"/>
        <v>6.1933842239185788</v>
      </c>
      <c r="CR390" s="576">
        <f t="shared" si="1045"/>
        <v>2770.5</v>
      </c>
      <c r="CS390" s="577">
        <f t="shared" si="1045"/>
        <v>2434.0000000000014</v>
      </c>
      <c r="CT390" s="574">
        <v>80.814102564102598</v>
      </c>
      <c r="CU390" s="575">
        <v>80.261437908496703</v>
      </c>
      <c r="CV390" s="576">
        <f t="shared" si="1046"/>
        <v>12607.000000000005</v>
      </c>
      <c r="CW390" s="577">
        <f t="shared" si="1046"/>
        <v>12279.999999999996</v>
      </c>
      <c r="CX390" s="574">
        <v>81.198795180722897</v>
      </c>
      <c r="CY390" s="575">
        <v>84.679166666666703</v>
      </c>
      <c r="CZ390" s="576">
        <f t="shared" si="1047"/>
        <v>26958</v>
      </c>
      <c r="DA390" s="577">
        <f t="shared" si="1047"/>
        <v>20323.000000000007</v>
      </c>
      <c r="DB390" s="574"/>
      <c r="DC390" s="575"/>
      <c r="DD390" s="576">
        <f t="shared" si="1048"/>
        <v>0</v>
      </c>
      <c r="DE390" s="577">
        <f t="shared" si="1048"/>
        <v>0</v>
      </c>
      <c r="DF390" s="576">
        <f t="shared" si="1049"/>
        <v>81.075819672131161</v>
      </c>
      <c r="DG390" s="577">
        <f t="shared" si="1049"/>
        <v>82.959287531806623</v>
      </c>
      <c r="DH390" s="576">
        <f t="shared" si="1050"/>
        <v>39565.000000000007</v>
      </c>
      <c r="DI390" s="577">
        <f t="shared" si="1050"/>
        <v>32603.000000000004</v>
      </c>
      <c r="DJ390" s="576">
        <f t="shared" si="1051"/>
        <v>527</v>
      </c>
      <c r="DK390" s="577">
        <f t="shared" si="1051"/>
        <v>432</v>
      </c>
      <c r="DL390" s="576">
        <f t="shared" si="1051"/>
        <v>527</v>
      </c>
      <c r="DM390" s="577">
        <f t="shared" si="1051"/>
        <v>432</v>
      </c>
      <c r="DN390" s="576">
        <f t="shared" si="1052"/>
        <v>5.6309297912713472</v>
      </c>
      <c r="DO390" s="577">
        <f t="shared" si="1052"/>
        <v>6.0300925925925961</v>
      </c>
      <c r="DP390" s="576">
        <f t="shared" si="1053"/>
        <v>2967.5</v>
      </c>
      <c r="DQ390" s="577">
        <f t="shared" si="1053"/>
        <v>2605.0000000000014</v>
      </c>
      <c r="DR390" s="576">
        <f t="shared" si="1054"/>
        <v>81.91461100569262</v>
      </c>
      <c r="DS390" s="577">
        <f t="shared" si="1054"/>
        <v>82.9513888888889</v>
      </c>
      <c r="DT390" s="576">
        <f t="shared" si="1055"/>
        <v>43169.000000000015</v>
      </c>
      <c r="DU390" s="577">
        <f t="shared" si="1055"/>
        <v>35835.000000000007</v>
      </c>
      <c r="DV390" s="574">
        <v>87</v>
      </c>
      <c r="DW390" s="575">
        <v>108</v>
      </c>
      <c r="DX390" s="576">
        <f t="shared" si="1056"/>
        <v>87</v>
      </c>
      <c r="DY390" s="577">
        <f t="shared" si="1056"/>
        <v>108</v>
      </c>
      <c r="DZ390" s="574">
        <v>221</v>
      </c>
      <c r="EA390" s="575">
        <v>232</v>
      </c>
      <c r="EB390" s="576">
        <f t="shared" si="1057"/>
        <v>221</v>
      </c>
      <c r="EC390" s="577">
        <f t="shared" si="1057"/>
        <v>232</v>
      </c>
      <c r="ED390" s="574"/>
      <c r="EE390" s="575"/>
      <c r="EF390" s="576">
        <f t="shared" si="1058"/>
        <v>0</v>
      </c>
      <c r="EG390" s="577">
        <f t="shared" si="1058"/>
        <v>0</v>
      </c>
      <c r="EH390" s="576">
        <f t="shared" si="1059"/>
        <v>308</v>
      </c>
      <c r="EI390" s="577">
        <f t="shared" si="1059"/>
        <v>340</v>
      </c>
      <c r="EJ390" s="576">
        <f t="shared" si="1060"/>
        <v>308</v>
      </c>
      <c r="EK390" s="577">
        <f t="shared" si="1060"/>
        <v>340</v>
      </c>
      <c r="EL390" s="574">
        <v>4.0057471264367797</v>
      </c>
      <c r="EM390" s="575">
        <v>4.2407407407407396</v>
      </c>
      <c r="EN390" s="576">
        <f t="shared" si="1061"/>
        <v>348.49999999999983</v>
      </c>
      <c r="EO390" s="577">
        <f t="shared" si="1061"/>
        <v>457.99999999999989</v>
      </c>
      <c r="EP390" s="574">
        <v>5.2398190045248896</v>
      </c>
      <c r="EQ390" s="575">
        <v>5.3448275862069003</v>
      </c>
      <c r="ER390" s="576">
        <f t="shared" si="1062"/>
        <v>1158.0000000000007</v>
      </c>
      <c r="ES390" s="577">
        <f t="shared" si="1062"/>
        <v>1240.0000000000009</v>
      </c>
      <c r="ET390" s="574"/>
      <c r="EU390" s="575"/>
      <c r="EV390" s="576">
        <f t="shared" si="1063"/>
        <v>0</v>
      </c>
      <c r="EW390" s="577">
        <f t="shared" si="1063"/>
        <v>0</v>
      </c>
      <c r="EX390" s="576">
        <f t="shared" si="1064"/>
        <v>4.8912337662337677</v>
      </c>
      <c r="EY390" s="577">
        <f t="shared" si="1064"/>
        <v>4.9941176470588262</v>
      </c>
      <c r="EZ390" s="576">
        <f t="shared" si="1065"/>
        <v>1506.5000000000005</v>
      </c>
      <c r="FA390" s="577">
        <f t="shared" si="1065"/>
        <v>1698.0000000000009</v>
      </c>
      <c r="FB390" s="574">
        <v>73.195402298850595</v>
      </c>
      <c r="FC390" s="575">
        <v>73.1666666666667</v>
      </c>
      <c r="FD390" s="576">
        <f t="shared" si="1066"/>
        <v>6368.0000000000018</v>
      </c>
      <c r="FE390" s="577">
        <f t="shared" si="1066"/>
        <v>7902.0000000000036</v>
      </c>
      <c r="FF390" s="574">
        <v>66.027149321267004</v>
      </c>
      <c r="FG390" s="575">
        <v>67.306034482758605</v>
      </c>
      <c r="FH390" s="576">
        <f t="shared" si="1067"/>
        <v>14592.000000000007</v>
      </c>
      <c r="FI390" s="577">
        <f t="shared" si="1067"/>
        <v>15614.999999999996</v>
      </c>
      <c r="FJ390" s="574"/>
      <c r="FK390" s="575"/>
      <c r="FL390" s="576">
        <f t="shared" si="1068"/>
        <v>0</v>
      </c>
      <c r="FM390" s="577">
        <f t="shared" si="1068"/>
        <v>0</v>
      </c>
      <c r="FN390" s="576">
        <f t="shared" si="1069"/>
        <v>68.051948051948074</v>
      </c>
      <c r="FO390" s="577">
        <f t="shared" si="1069"/>
        <v>69.167647058823533</v>
      </c>
      <c r="FP390" s="576">
        <f t="shared" si="1070"/>
        <v>20960.000000000007</v>
      </c>
      <c r="FQ390" s="577">
        <f t="shared" si="1070"/>
        <v>23517</v>
      </c>
      <c r="FR390" s="574">
        <v>141</v>
      </c>
      <c r="FS390" s="575">
        <v>147</v>
      </c>
      <c r="FT390" s="576">
        <f t="shared" si="1071"/>
        <v>141</v>
      </c>
      <c r="FU390" s="577">
        <f t="shared" si="1071"/>
        <v>147</v>
      </c>
      <c r="FV390" s="574">
        <v>7.2872340425531901</v>
      </c>
      <c r="FW390" s="575">
        <v>7.1768707482993204</v>
      </c>
      <c r="FX390" s="576">
        <f t="shared" si="1072"/>
        <v>1027.4999999999998</v>
      </c>
      <c r="FY390" s="577">
        <f t="shared" si="1072"/>
        <v>1055</v>
      </c>
      <c r="FZ390" s="574">
        <v>79.801418439716301</v>
      </c>
      <c r="GA390" s="575">
        <v>82.918367346938794</v>
      </c>
      <c r="GB390" s="576">
        <f t="shared" si="1073"/>
        <v>11251.999999999998</v>
      </c>
      <c r="GC390" s="577">
        <f t="shared" si="1073"/>
        <v>12189.000000000004</v>
      </c>
      <c r="GD390" s="576">
        <f t="shared" si="1074"/>
        <v>268</v>
      </c>
      <c r="GE390" s="577">
        <f t="shared" si="1074"/>
        <v>283</v>
      </c>
      <c r="GF390" s="576">
        <f t="shared" si="1074"/>
        <v>268</v>
      </c>
      <c r="GG390" s="577">
        <f t="shared" si="1074"/>
        <v>283</v>
      </c>
      <c r="GH390" s="576">
        <f t="shared" si="1075"/>
        <v>1120.9999999999995</v>
      </c>
      <c r="GI390" s="577">
        <f t="shared" si="1075"/>
        <v>1210.0000000000005</v>
      </c>
      <c r="GJ390" s="576">
        <f t="shared" si="1076"/>
        <v>21398.000000000007</v>
      </c>
      <c r="GK390" s="577">
        <f t="shared" si="1076"/>
        <v>22016</v>
      </c>
      <c r="GL390" s="576">
        <f t="shared" si="1077"/>
        <v>567</v>
      </c>
      <c r="GM390" s="577">
        <f t="shared" si="1077"/>
        <v>489</v>
      </c>
      <c r="GN390" s="576">
        <f t="shared" si="1077"/>
        <v>567</v>
      </c>
      <c r="GO390" s="577">
        <f t="shared" si="1077"/>
        <v>489</v>
      </c>
      <c r="GP390" s="576">
        <f t="shared" si="1078"/>
        <v>3353.0000000000009</v>
      </c>
      <c r="GQ390" s="577">
        <f t="shared" si="1078"/>
        <v>3093.0000000000018</v>
      </c>
      <c r="GR390" s="576">
        <f t="shared" si="1079"/>
        <v>42731.000000000007</v>
      </c>
      <c r="GS390" s="577">
        <f t="shared" si="1079"/>
        <v>37336</v>
      </c>
      <c r="GT390" s="576">
        <f t="shared" si="1080"/>
        <v>835</v>
      </c>
      <c r="GU390" s="577">
        <f t="shared" si="1080"/>
        <v>772</v>
      </c>
      <c r="GV390" s="576">
        <f t="shared" si="1080"/>
        <v>835</v>
      </c>
      <c r="GW390" s="577">
        <f t="shared" si="1080"/>
        <v>772</v>
      </c>
      <c r="GX390" s="576">
        <f t="shared" si="1081"/>
        <v>4474</v>
      </c>
      <c r="GY390" s="577">
        <f t="shared" si="1081"/>
        <v>4303.0000000000018</v>
      </c>
      <c r="GZ390" s="576">
        <f t="shared" si="1081"/>
        <v>64129.000000000015</v>
      </c>
      <c r="HA390" s="577">
        <f t="shared" si="1081"/>
        <v>59352</v>
      </c>
      <c r="HB390" s="576">
        <f t="shared" si="1082"/>
        <v>0</v>
      </c>
      <c r="HC390" s="577">
        <f t="shared" si="1082"/>
        <v>0</v>
      </c>
      <c r="HD390" s="576">
        <f t="shared" si="1082"/>
        <v>0</v>
      </c>
      <c r="HE390" s="577">
        <f t="shared" si="1082"/>
        <v>0</v>
      </c>
      <c r="HF390" s="576" t="str">
        <f t="shared" si="1083"/>
        <v/>
      </c>
      <c r="HG390" s="577" t="str">
        <f t="shared" si="1083"/>
        <v/>
      </c>
      <c r="HH390" s="576" t="str">
        <f t="shared" si="1084"/>
        <v/>
      </c>
      <c r="HI390" s="577" t="str">
        <f t="shared" si="1084"/>
        <v/>
      </c>
      <c r="HJ390" s="576">
        <f t="shared" si="1085"/>
        <v>5501.5</v>
      </c>
      <c r="HK390" s="577">
        <f t="shared" si="1085"/>
        <v>5358.0000000000018</v>
      </c>
      <c r="HL390" s="576">
        <f t="shared" si="1086"/>
        <v>75381.000000000015</v>
      </c>
      <c r="HM390" s="577">
        <f t="shared" si="1086"/>
        <v>71541.000000000015</v>
      </c>
    </row>
    <row r="391" spans="1:221" s="26" customFormat="1" ht="15" customHeight="1">
      <c r="A391" s="9" t="s">
        <v>745</v>
      </c>
      <c r="B391" s="8" t="s">
        <v>761</v>
      </c>
      <c r="C391" s="122"/>
      <c r="D391" s="6">
        <v>232450</v>
      </c>
      <c r="E391" s="6">
        <v>8</v>
      </c>
      <c r="F391" s="574">
        <v>887</v>
      </c>
      <c r="G391" s="575">
        <v>920</v>
      </c>
      <c r="H391" s="574">
        <v>0</v>
      </c>
      <c r="I391" s="575">
        <v>0</v>
      </c>
      <c r="J391" s="576">
        <f t="shared" si="1019"/>
        <v>887</v>
      </c>
      <c r="K391" s="577">
        <f t="shared" si="1019"/>
        <v>920</v>
      </c>
      <c r="L391" s="574">
        <v>66</v>
      </c>
      <c r="M391" s="575">
        <v>66</v>
      </c>
      <c r="N391" s="576">
        <f t="shared" si="1020"/>
        <v>887</v>
      </c>
      <c r="O391" s="577">
        <f t="shared" si="1020"/>
        <v>920</v>
      </c>
      <c r="P391" s="576">
        <f t="shared" si="1020"/>
        <v>887</v>
      </c>
      <c r="Q391" s="577">
        <f t="shared" si="1020"/>
        <v>920</v>
      </c>
      <c r="R391" s="574">
        <v>101</v>
      </c>
      <c r="S391" s="575">
        <v>105</v>
      </c>
      <c r="T391" s="576">
        <f t="shared" si="1021"/>
        <v>101</v>
      </c>
      <c r="U391" s="577">
        <f t="shared" si="1021"/>
        <v>105</v>
      </c>
      <c r="V391" s="574">
        <v>45</v>
      </c>
      <c r="W391" s="575">
        <v>46</v>
      </c>
      <c r="X391" s="576">
        <f t="shared" si="1022"/>
        <v>45</v>
      </c>
      <c r="Y391" s="577">
        <f t="shared" si="1022"/>
        <v>46</v>
      </c>
      <c r="Z391" s="574"/>
      <c r="AA391" s="575"/>
      <c r="AB391" s="576">
        <f t="shared" si="1023"/>
        <v>0</v>
      </c>
      <c r="AC391" s="577">
        <f t="shared" si="1023"/>
        <v>0</v>
      </c>
      <c r="AD391" s="576">
        <f t="shared" si="1024"/>
        <v>146</v>
      </c>
      <c r="AE391" s="577">
        <f t="shared" si="1024"/>
        <v>151</v>
      </c>
      <c r="AF391" s="576">
        <f t="shared" si="1025"/>
        <v>146</v>
      </c>
      <c r="AG391" s="577">
        <f t="shared" si="1025"/>
        <v>151</v>
      </c>
      <c r="AH391" s="574">
        <v>2.7623762376237599</v>
      </c>
      <c r="AI391" s="575">
        <v>2.9047619047619002</v>
      </c>
      <c r="AJ391" s="576">
        <f t="shared" si="1026"/>
        <v>278.99999999999977</v>
      </c>
      <c r="AK391" s="577">
        <f t="shared" si="1026"/>
        <v>304.99999999999955</v>
      </c>
      <c r="AL391" s="574">
        <v>3.5555555555555598</v>
      </c>
      <c r="AM391" s="575">
        <v>4.1739130434782599</v>
      </c>
      <c r="AN391" s="576">
        <f t="shared" si="1027"/>
        <v>160.0000000000002</v>
      </c>
      <c r="AO391" s="577">
        <f t="shared" si="1027"/>
        <v>191.99999999999994</v>
      </c>
      <c r="AP391" s="574"/>
      <c r="AQ391" s="575"/>
      <c r="AR391" s="576">
        <f t="shared" si="1028"/>
        <v>0</v>
      </c>
      <c r="AS391" s="577">
        <f t="shared" si="1028"/>
        <v>0</v>
      </c>
      <c r="AT391" s="576">
        <f t="shared" si="1029"/>
        <v>3.006849315068493</v>
      </c>
      <c r="AU391" s="577">
        <f t="shared" si="1029"/>
        <v>3.2913907284768178</v>
      </c>
      <c r="AV391" s="576">
        <f t="shared" si="1030"/>
        <v>439</v>
      </c>
      <c r="AW391" s="577">
        <f t="shared" si="1030"/>
        <v>496.99999999999949</v>
      </c>
      <c r="AX391" s="574">
        <v>74.267326732673297</v>
      </c>
      <c r="AY391" s="575">
        <v>75.180952380952405</v>
      </c>
      <c r="AZ391" s="576">
        <f t="shared" si="1031"/>
        <v>7501.0000000000027</v>
      </c>
      <c r="BA391" s="577">
        <f t="shared" si="1031"/>
        <v>7894.0000000000027</v>
      </c>
      <c r="BB391" s="574">
        <v>72.4444444444444</v>
      </c>
      <c r="BC391" s="575">
        <v>81.5</v>
      </c>
      <c r="BD391" s="576">
        <f t="shared" si="1032"/>
        <v>3259.9999999999982</v>
      </c>
      <c r="BE391" s="577">
        <f t="shared" si="1032"/>
        <v>3749</v>
      </c>
      <c r="BF391" s="574"/>
      <c r="BG391" s="575"/>
      <c r="BH391" s="576">
        <f t="shared" si="1033"/>
        <v>0</v>
      </c>
      <c r="BI391" s="577">
        <f t="shared" si="1033"/>
        <v>0</v>
      </c>
      <c r="BJ391" s="576">
        <f t="shared" si="1034"/>
        <v>73.705479452054789</v>
      </c>
      <c r="BK391" s="577">
        <f t="shared" si="1034"/>
        <v>77.105960264900688</v>
      </c>
      <c r="BL391" s="576">
        <f t="shared" si="1035"/>
        <v>10761</v>
      </c>
      <c r="BM391" s="577">
        <f t="shared" si="1035"/>
        <v>11643.000000000004</v>
      </c>
      <c r="BN391" s="574">
        <v>157</v>
      </c>
      <c r="BO391" s="575">
        <v>169</v>
      </c>
      <c r="BP391" s="576">
        <f t="shared" si="1036"/>
        <v>157</v>
      </c>
      <c r="BQ391" s="577">
        <f t="shared" si="1036"/>
        <v>169</v>
      </c>
      <c r="BR391" s="574">
        <v>204</v>
      </c>
      <c r="BS391" s="575">
        <v>208</v>
      </c>
      <c r="BT391" s="576">
        <f t="shared" si="1037"/>
        <v>204</v>
      </c>
      <c r="BU391" s="577">
        <f t="shared" si="1037"/>
        <v>208</v>
      </c>
      <c r="BV391" s="574"/>
      <c r="BW391" s="575"/>
      <c r="BX391" s="576">
        <f t="shared" si="1038"/>
        <v>0</v>
      </c>
      <c r="BY391" s="577">
        <f t="shared" si="1038"/>
        <v>0</v>
      </c>
      <c r="BZ391" s="576">
        <f t="shared" si="1039"/>
        <v>361</v>
      </c>
      <c r="CA391" s="577">
        <f t="shared" si="1039"/>
        <v>377</v>
      </c>
      <c r="CB391" s="576">
        <f t="shared" si="1040"/>
        <v>361</v>
      </c>
      <c r="CC391" s="577">
        <f t="shared" si="1040"/>
        <v>377</v>
      </c>
      <c r="CD391" s="574">
        <v>3.4522292993630601</v>
      </c>
      <c r="CE391" s="575">
        <v>4.0887573964496999</v>
      </c>
      <c r="CF391" s="576">
        <f t="shared" si="1041"/>
        <v>542.00000000000045</v>
      </c>
      <c r="CG391" s="577">
        <f t="shared" si="1041"/>
        <v>690.99999999999932</v>
      </c>
      <c r="CH391" s="574">
        <v>5.9681372549019596</v>
      </c>
      <c r="CI391" s="575">
        <v>5.6947115384615401</v>
      </c>
      <c r="CJ391" s="576">
        <f t="shared" si="1042"/>
        <v>1217.4999999999998</v>
      </c>
      <c r="CK391" s="577">
        <f t="shared" si="1042"/>
        <v>1184.5000000000005</v>
      </c>
      <c r="CL391" s="574"/>
      <c r="CM391" s="575"/>
      <c r="CN391" s="576">
        <f t="shared" si="1043"/>
        <v>0</v>
      </c>
      <c r="CO391" s="577">
        <f t="shared" si="1043"/>
        <v>0</v>
      </c>
      <c r="CP391" s="576">
        <f t="shared" si="1044"/>
        <v>4.8739612188365653</v>
      </c>
      <c r="CQ391" s="577">
        <f t="shared" si="1044"/>
        <v>4.9748010610079572</v>
      </c>
      <c r="CR391" s="576">
        <f t="shared" si="1045"/>
        <v>1759.5</v>
      </c>
      <c r="CS391" s="577">
        <f t="shared" si="1045"/>
        <v>1875.4999999999998</v>
      </c>
      <c r="CT391" s="574">
        <v>75.292993630573307</v>
      </c>
      <c r="CU391" s="575">
        <v>76.893491124260393</v>
      </c>
      <c r="CV391" s="576">
        <f t="shared" si="1046"/>
        <v>11821.000000000009</v>
      </c>
      <c r="CW391" s="577">
        <f t="shared" si="1046"/>
        <v>12995.000000000007</v>
      </c>
      <c r="CX391" s="574">
        <v>78.161764705882305</v>
      </c>
      <c r="CY391" s="575">
        <v>73.985576923076906</v>
      </c>
      <c r="CZ391" s="576">
        <f t="shared" si="1047"/>
        <v>15944.999999999991</v>
      </c>
      <c r="DA391" s="577">
        <f t="shared" si="1047"/>
        <v>15388.999999999996</v>
      </c>
      <c r="DB391" s="574"/>
      <c r="DC391" s="575"/>
      <c r="DD391" s="576">
        <f t="shared" si="1048"/>
        <v>0</v>
      </c>
      <c r="DE391" s="577">
        <f t="shared" si="1048"/>
        <v>0</v>
      </c>
      <c r="DF391" s="576">
        <f t="shared" si="1049"/>
        <v>76.91412742382272</v>
      </c>
      <c r="DG391" s="577">
        <f t="shared" si="1049"/>
        <v>75.289124668435022</v>
      </c>
      <c r="DH391" s="576">
        <f t="shared" si="1050"/>
        <v>27766</v>
      </c>
      <c r="DI391" s="577">
        <f t="shared" si="1050"/>
        <v>28384.000000000004</v>
      </c>
      <c r="DJ391" s="576">
        <f t="shared" si="1051"/>
        <v>507</v>
      </c>
      <c r="DK391" s="577">
        <f t="shared" si="1051"/>
        <v>528</v>
      </c>
      <c r="DL391" s="576">
        <f t="shared" si="1051"/>
        <v>507</v>
      </c>
      <c r="DM391" s="577">
        <f t="shared" si="1051"/>
        <v>528</v>
      </c>
      <c r="DN391" s="576">
        <f t="shared" si="1052"/>
        <v>4.33629191321499</v>
      </c>
      <c r="DO391" s="577">
        <f t="shared" si="1052"/>
        <v>4.4933712121212102</v>
      </c>
      <c r="DP391" s="576">
        <f t="shared" si="1053"/>
        <v>2198.5</v>
      </c>
      <c r="DQ391" s="577">
        <f t="shared" si="1053"/>
        <v>2372.4999999999991</v>
      </c>
      <c r="DR391" s="576">
        <f t="shared" si="1054"/>
        <v>75.990138067061139</v>
      </c>
      <c r="DS391" s="577">
        <f t="shared" si="1054"/>
        <v>75.808712121212139</v>
      </c>
      <c r="DT391" s="576">
        <f t="shared" si="1055"/>
        <v>38527</v>
      </c>
      <c r="DU391" s="577">
        <f t="shared" si="1055"/>
        <v>40027.000000000007</v>
      </c>
      <c r="DV391" s="574">
        <v>79</v>
      </c>
      <c r="DW391" s="575">
        <v>97</v>
      </c>
      <c r="DX391" s="576">
        <f t="shared" si="1056"/>
        <v>79</v>
      </c>
      <c r="DY391" s="577">
        <f t="shared" si="1056"/>
        <v>97</v>
      </c>
      <c r="DZ391" s="574">
        <v>184</v>
      </c>
      <c r="EA391" s="575">
        <v>203</v>
      </c>
      <c r="EB391" s="576">
        <f t="shared" si="1057"/>
        <v>184</v>
      </c>
      <c r="EC391" s="577">
        <f t="shared" si="1057"/>
        <v>203</v>
      </c>
      <c r="ED391" s="574"/>
      <c r="EE391" s="575"/>
      <c r="EF391" s="576">
        <f t="shared" si="1058"/>
        <v>0</v>
      </c>
      <c r="EG391" s="577">
        <f t="shared" si="1058"/>
        <v>0</v>
      </c>
      <c r="EH391" s="576">
        <f t="shared" si="1059"/>
        <v>263</v>
      </c>
      <c r="EI391" s="577">
        <f t="shared" si="1059"/>
        <v>300</v>
      </c>
      <c r="EJ391" s="576">
        <f t="shared" si="1060"/>
        <v>263</v>
      </c>
      <c r="EK391" s="577">
        <f t="shared" si="1060"/>
        <v>300</v>
      </c>
      <c r="EL391" s="574">
        <v>3.8291139240506298</v>
      </c>
      <c r="EM391" s="575">
        <v>3.8144329896907201</v>
      </c>
      <c r="EN391" s="576">
        <f t="shared" si="1061"/>
        <v>302.49999999999977</v>
      </c>
      <c r="EO391" s="577">
        <f t="shared" si="1061"/>
        <v>369.99999999999983</v>
      </c>
      <c r="EP391" s="574">
        <v>4.7880434782608701</v>
      </c>
      <c r="EQ391" s="575">
        <v>4.8546798029556602</v>
      </c>
      <c r="ER391" s="576">
        <f t="shared" si="1062"/>
        <v>881.00000000000011</v>
      </c>
      <c r="ES391" s="577">
        <f t="shared" si="1062"/>
        <v>985.49999999999898</v>
      </c>
      <c r="ET391" s="574"/>
      <c r="EU391" s="575"/>
      <c r="EV391" s="576">
        <f t="shared" si="1063"/>
        <v>0</v>
      </c>
      <c r="EW391" s="577">
        <f t="shared" si="1063"/>
        <v>0</v>
      </c>
      <c r="EX391" s="576">
        <f t="shared" si="1064"/>
        <v>4.5</v>
      </c>
      <c r="EY391" s="577">
        <f t="shared" si="1064"/>
        <v>4.51833333333333</v>
      </c>
      <c r="EZ391" s="576">
        <f t="shared" si="1065"/>
        <v>1183.5</v>
      </c>
      <c r="FA391" s="577">
        <f t="shared" si="1065"/>
        <v>1355.4999999999991</v>
      </c>
      <c r="FB391" s="574">
        <v>62.5822784810127</v>
      </c>
      <c r="FC391" s="575">
        <v>63.123711340206199</v>
      </c>
      <c r="FD391" s="576">
        <f t="shared" si="1066"/>
        <v>4944.0000000000036</v>
      </c>
      <c r="FE391" s="577">
        <f t="shared" si="1066"/>
        <v>6123.0000000000009</v>
      </c>
      <c r="FF391" s="574">
        <v>61.9673913043478</v>
      </c>
      <c r="FG391" s="575">
        <v>61.0788177339901</v>
      </c>
      <c r="FH391" s="576">
        <f t="shared" si="1067"/>
        <v>11401.999999999995</v>
      </c>
      <c r="FI391" s="577">
        <f t="shared" si="1067"/>
        <v>12398.999999999991</v>
      </c>
      <c r="FJ391" s="574"/>
      <c r="FK391" s="575"/>
      <c r="FL391" s="576">
        <f t="shared" si="1068"/>
        <v>0</v>
      </c>
      <c r="FM391" s="577">
        <f t="shared" si="1068"/>
        <v>0</v>
      </c>
      <c r="FN391" s="576">
        <f t="shared" si="1069"/>
        <v>62.152091254752847</v>
      </c>
      <c r="FO391" s="577">
        <f t="shared" si="1069"/>
        <v>61.739999999999974</v>
      </c>
      <c r="FP391" s="576">
        <f t="shared" si="1070"/>
        <v>16345.999999999998</v>
      </c>
      <c r="FQ391" s="577">
        <f t="shared" si="1070"/>
        <v>18521.999999999993</v>
      </c>
      <c r="FR391" s="574">
        <v>117</v>
      </c>
      <c r="FS391" s="575">
        <v>92</v>
      </c>
      <c r="FT391" s="576">
        <f t="shared" si="1071"/>
        <v>117</v>
      </c>
      <c r="FU391" s="577">
        <f t="shared" si="1071"/>
        <v>92</v>
      </c>
      <c r="FV391" s="574">
        <v>6.8547008547008499</v>
      </c>
      <c r="FW391" s="575">
        <v>6.7282608695652204</v>
      </c>
      <c r="FX391" s="576">
        <f t="shared" si="1072"/>
        <v>801.99999999999943</v>
      </c>
      <c r="FY391" s="577">
        <f t="shared" si="1072"/>
        <v>619.00000000000023</v>
      </c>
      <c r="FZ391" s="574">
        <v>69.692307692307693</v>
      </c>
      <c r="GA391" s="575">
        <v>66.239130434782595</v>
      </c>
      <c r="GB391" s="576">
        <f t="shared" si="1073"/>
        <v>8154</v>
      </c>
      <c r="GC391" s="577">
        <f t="shared" si="1073"/>
        <v>6093.9999999999991</v>
      </c>
      <c r="GD391" s="576">
        <f t="shared" si="1074"/>
        <v>337</v>
      </c>
      <c r="GE391" s="577">
        <f t="shared" si="1074"/>
        <v>371</v>
      </c>
      <c r="GF391" s="576">
        <f t="shared" si="1074"/>
        <v>337</v>
      </c>
      <c r="GG391" s="577">
        <f t="shared" si="1074"/>
        <v>371</v>
      </c>
      <c r="GH391" s="576">
        <f t="shared" si="1075"/>
        <v>1123.5</v>
      </c>
      <c r="GI391" s="577">
        <f t="shared" si="1075"/>
        <v>1365.9999999999986</v>
      </c>
      <c r="GJ391" s="576">
        <f t="shared" si="1076"/>
        <v>24266.000000000015</v>
      </c>
      <c r="GK391" s="577">
        <f t="shared" si="1076"/>
        <v>27012.000000000011</v>
      </c>
      <c r="GL391" s="576">
        <f t="shared" si="1077"/>
        <v>433</v>
      </c>
      <c r="GM391" s="577">
        <f t="shared" si="1077"/>
        <v>457</v>
      </c>
      <c r="GN391" s="576">
        <f t="shared" si="1077"/>
        <v>433</v>
      </c>
      <c r="GO391" s="577">
        <f t="shared" si="1077"/>
        <v>457</v>
      </c>
      <c r="GP391" s="576">
        <f t="shared" si="1078"/>
        <v>2258.5</v>
      </c>
      <c r="GQ391" s="577">
        <f t="shared" si="1078"/>
        <v>2361.9999999999995</v>
      </c>
      <c r="GR391" s="576">
        <f t="shared" si="1079"/>
        <v>30606.999999999985</v>
      </c>
      <c r="GS391" s="577">
        <f t="shared" si="1079"/>
        <v>31536.999999999985</v>
      </c>
      <c r="GT391" s="576">
        <f t="shared" si="1080"/>
        <v>770</v>
      </c>
      <c r="GU391" s="577">
        <f t="shared" si="1080"/>
        <v>828</v>
      </c>
      <c r="GV391" s="576">
        <f t="shared" si="1080"/>
        <v>770</v>
      </c>
      <c r="GW391" s="577">
        <f t="shared" si="1080"/>
        <v>828</v>
      </c>
      <c r="GX391" s="576">
        <f t="shared" si="1081"/>
        <v>3382</v>
      </c>
      <c r="GY391" s="577">
        <f t="shared" si="1081"/>
        <v>3727.9999999999982</v>
      </c>
      <c r="GZ391" s="576">
        <f t="shared" si="1081"/>
        <v>54873</v>
      </c>
      <c r="HA391" s="577">
        <f t="shared" si="1081"/>
        <v>58549</v>
      </c>
      <c r="HB391" s="576">
        <f t="shared" si="1082"/>
        <v>0</v>
      </c>
      <c r="HC391" s="577">
        <f t="shared" si="1082"/>
        <v>0</v>
      </c>
      <c r="HD391" s="576">
        <f t="shared" si="1082"/>
        <v>0</v>
      </c>
      <c r="HE391" s="577">
        <f t="shared" si="1082"/>
        <v>0</v>
      </c>
      <c r="HF391" s="576" t="str">
        <f t="shared" si="1083"/>
        <v/>
      </c>
      <c r="HG391" s="577" t="str">
        <f t="shared" si="1083"/>
        <v/>
      </c>
      <c r="HH391" s="576" t="str">
        <f t="shared" si="1084"/>
        <v/>
      </c>
      <c r="HI391" s="577" t="str">
        <f t="shared" si="1084"/>
        <v/>
      </c>
      <c r="HJ391" s="576">
        <f t="shared" si="1085"/>
        <v>4183.9999999999991</v>
      </c>
      <c r="HK391" s="577">
        <f t="shared" si="1085"/>
        <v>4346.9999999999982</v>
      </c>
      <c r="HL391" s="576">
        <f t="shared" si="1086"/>
        <v>63027</v>
      </c>
      <c r="HM391" s="577">
        <f t="shared" si="1086"/>
        <v>64643</v>
      </c>
    </row>
    <row r="392" spans="1:221" s="26" customFormat="1" ht="15" customHeight="1">
      <c r="A392" s="9" t="s">
        <v>745</v>
      </c>
      <c r="B392" s="8" t="s">
        <v>762</v>
      </c>
      <c r="C392" s="122"/>
      <c r="D392" s="6">
        <v>232946</v>
      </c>
      <c r="E392" s="6">
        <v>8</v>
      </c>
      <c r="F392" s="574">
        <v>5443</v>
      </c>
      <c r="G392" s="575">
        <v>5419</v>
      </c>
      <c r="H392" s="574">
        <v>0</v>
      </c>
      <c r="I392" s="575">
        <v>0</v>
      </c>
      <c r="J392" s="576">
        <f t="shared" si="1019"/>
        <v>5443</v>
      </c>
      <c r="K392" s="577">
        <f t="shared" si="1019"/>
        <v>5419</v>
      </c>
      <c r="L392" s="574">
        <v>66</v>
      </c>
      <c r="M392" s="575">
        <v>66</v>
      </c>
      <c r="N392" s="576">
        <f t="shared" si="1020"/>
        <v>5443</v>
      </c>
      <c r="O392" s="577">
        <f t="shared" si="1020"/>
        <v>5419</v>
      </c>
      <c r="P392" s="576">
        <f t="shared" si="1020"/>
        <v>5443</v>
      </c>
      <c r="Q392" s="577">
        <f t="shared" si="1020"/>
        <v>5419</v>
      </c>
      <c r="R392" s="574">
        <v>207</v>
      </c>
      <c r="S392" s="575">
        <v>277</v>
      </c>
      <c r="T392" s="576">
        <f t="shared" si="1021"/>
        <v>207</v>
      </c>
      <c r="U392" s="577">
        <f t="shared" si="1021"/>
        <v>277</v>
      </c>
      <c r="V392" s="574">
        <v>85</v>
      </c>
      <c r="W392" s="575">
        <v>96</v>
      </c>
      <c r="X392" s="576">
        <f t="shared" si="1022"/>
        <v>85</v>
      </c>
      <c r="Y392" s="577">
        <f t="shared" si="1022"/>
        <v>96</v>
      </c>
      <c r="Z392" s="574"/>
      <c r="AA392" s="575"/>
      <c r="AB392" s="576">
        <f t="shared" si="1023"/>
        <v>0</v>
      </c>
      <c r="AC392" s="577">
        <f t="shared" si="1023"/>
        <v>0</v>
      </c>
      <c r="AD392" s="576">
        <f t="shared" si="1024"/>
        <v>292</v>
      </c>
      <c r="AE392" s="577">
        <f t="shared" si="1024"/>
        <v>373</v>
      </c>
      <c r="AF392" s="576">
        <f t="shared" si="1025"/>
        <v>292</v>
      </c>
      <c r="AG392" s="577">
        <f t="shared" si="1025"/>
        <v>373</v>
      </c>
      <c r="AH392" s="574">
        <v>2.73429951690821</v>
      </c>
      <c r="AI392" s="575">
        <v>2.81227436823105</v>
      </c>
      <c r="AJ392" s="576">
        <f t="shared" si="1026"/>
        <v>565.99999999999943</v>
      </c>
      <c r="AK392" s="577">
        <f t="shared" si="1026"/>
        <v>779.00000000000091</v>
      </c>
      <c r="AL392" s="574">
        <v>3.71764705882353</v>
      </c>
      <c r="AM392" s="575">
        <v>3.9479166666666701</v>
      </c>
      <c r="AN392" s="576">
        <f t="shared" si="1027"/>
        <v>316.00000000000006</v>
      </c>
      <c r="AO392" s="577">
        <f t="shared" si="1027"/>
        <v>379.00000000000034</v>
      </c>
      <c r="AP392" s="574"/>
      <c r="AQ392" s="575"/>
      <c r="AR392" s="576">
        <f t="shared" si="1028"/>
        <v>0</v>
      </c>
      <c r="AS392" s="577">
        <f t="shared" si="1028"/>
        <v>0</v>
      </c>
      <c r="AT392" s="576">
        <f t="shared" si="1029"/>
        <v>3.020547945205478</v>
      </c>
      <c r="AU392" s="577">
        <f t="shared" si="1029"/>
        <v>3.1045576407506741</v>
      </c>
      <c r="AV392" s="576">
        <f t="shared" si="1030"/>
        <v>881.99999999999955</v>
      </c>
      <c r="AW392" s="577">
        <f t="shared" si="1030"/>
        <v>1158.0000000000014</v>
      </c>
      <c r="AX392" s="574">
        <v>75.096618357487898</v>
      </c>
      <c r="AY392" s="575">
        <v>76.357400722021694</v>
      </c>
      <c r="AZ392" s="576">
        <f t="shared" si="1031"/>
        <v>15544.999999999995</v>
      </c>
      <c r="BA392" s="577">
        <f t="shared" si="1031"/>
        <v>21151.000000000011</v>
      </c>
      <c r="BB392" s="574">
        <v>78.141176470588206</v>
      </c>
      <c r="BC392" s="575">
        <v>79.4895833333333</v>
      </c>
      <c r="BD392" s="576">
        <f t="shared" si="1032"/>
        <v>6641.9999999999973</v>
      </c>
      <c r="BE392" s="577">
        <f t="shared" si="1032"/>
        <v>7630.9999999999964</v>
      </c>
      <c r="BF392" s="574"/>
      <c r="BG392" s="575"/>
      <c r="BH392" s="576">
        <f t="shared" si="1033"/>
        <v>0</v>
      </c>
      <c r="BI392" s="577">
        <f t="shared" si="1033"/>
        <v>0</v>
      </c>
      <c r="BJ392" s="576">
        <f t="shared" si="1034"/>
        <v>75.982876712328746</v>
      </c>
      <c r="BK392" s="577">
        <f t="shared" si="1034"/>
        <v>77.163538873994653</v>
      </c>
      <c r="BL392" s="576">
        <f t="shared" si="1035"/>
        <v>22186.999999999993</v>
      </c>
      <c r="BM392" s="577">
        <f t="shared" si="1035"/>
        <v>28782.000000000007</v>
      </c>
      <c r="BN392" s="574">
        <v>1501</v>
      </c>
      <c r="BO392" s="575">
        <v>1533</v>
      </c>
      <c r="BP392" s="576">
        <f t="shared" si="1036"/>
        <v>1501</v>
      </c>
      <c r="BQ392" s="577">
        <f t="shared" si="1036"/>
        <v>1533</v>
      </c>
      <c r="BR392" s="574">
        <v>1648</v>
      </c>
      <c r="BS392" s="575">
        <v>1603</v>
      </c>
      <c r="BT392" s="576">
        <f t="shared" si="1037"/>
        <v>1648</v>
      </c>
      <c r="BU392" s="577">
        <f t="shared" si="1037"/>
        <v>1603</v>
      </c>
      <c r="BV392" s="574"/>
      <c r="BW392" s="575"/>
      <c r="BX392" s="576">
        <f t="shared" si="1038"/>
        <v>0</v>
      </c>
      <c r="BY392" s="577">
        <f t="shared" si="1038"/>
        <v>0</v>
      </c>
      <c r="BZ392" s="576">
        <f t="shared" si="1039"/>
        <v>3149</v>
      </c>
      <c r="CA392" s="577">
        <f t="shared" si="1039"/>
        <v>3136</v>
      </c>
      <c r="CB392" s="576">
        <f t="shared" si="1040"/>
        <v>3149</v>
      </c>
      <c r="CC392" s="577">
        <f t="shared" si="1040"/>
        <v>3136</v>
      </c>
      <c r="CD392" s="574">
        <v>3.67721518987342</v>
      </c>
      <c r="CE392" s="575">
        <v>3.8519243313763898</v>
      </c>
      <c r="CF392" s="576">
        <f t="shared" si="1041"/>
        <v>5519.5000000000036</v>
      </c>
      <c r="CG392" s="577">
        <f t="shared" si="1041"/>
        <v>5905.0000000000055</v>
      </c>
      <c r="CH392" s="574">
        <v>5.8689320388349504</v>
      </c>
      <c r="CI392" s="575">
        <v>5.7891453524641303</v>
      </c>
      <c r="CJ392" s="576">
        <f t="shared" si="1042"/>
        <v>9671.9999999999982</v>
      </c>
      <c r="CK392" s="577">
        <f t="shared" si="1042"/>
        <v>9280</v>
      </c>
      <c r="CL392" s="574"/>
      <c r="CM392" s="575"/>
      <c r="CN392" s="576">
        <f t="shared" si="1043"/>
        <v>0</v>
      </c>
      <c r="CO392" s="577">
        <f t="shared" si="1043"/>
        <v>0</v>
      </c>
      <c r="CP392" s="576">
        <f t="shared" si="1044"/>
        <v>4.8242299142584955</v>
      </c>
      <c r="CQ392" s="577">
        <f t="shared" si="1044"/>
        <v>4.8421556122449001</v>
      </c>
      <c r="CR392" s="576">
        <f t="shared" si="1045"/>
        <v>15191.500000000002</v>
      </c>
      <c r="CS392" s="577">
        <f t="shared" si="1045"/>
        <v>15185.000000000007</v>
      </c>
      <c r="CT392" s="574">
        <v>78.146568954030599</v>
      </c>
      <c r="CU392" s="575">
        <v>78.298108284409693</v>
      </c>
      <c r="CV392" s="576">
        <f t="shared" si="1046"/>
        <v>117297.99999999993</v>
      </c>
      <c r="CW392" s="577">
        <f t="shared" si="1046"/>
        <v>120031.00000000006</v>
      </c>
      <c r="CX392" s="574">
        <v>81.836771844660205</v>
      </c>
      <c r="CY392" s="575">
        <v>81.285090455396102</v>
      </c>
      <c r="CZ392" s="576">
        <f t="shared" si="1047"/>
        <v>134867.00000000003</v>
      </c>
      <c r="DA392" s="577">
        <f t="shared" si="1047"/>
        <v>130299.99999999996</v>
      </c>
      <c r="DB392" s="574"/>
      <c r="DC392" s="575"/>
      <c r="DD392" s="576">
        <f t="shared" si="1048"/>
        <v>0</v>
      </c>
      <c r="DE392" s="577">
        <f t="shared" si="1048"/>
        <v>0</v>
      </c>
      <c r="DF392" s="576">
        <f t="shared" si="1049"/>
        <v>80.0778024769768</v>
      </c>
      <c r="DG392" s="577">
        <f t="shared" si="1049"/>
        <v>79.82493622448979</v>
      </c>
      <c r="DH392" s="576">
        <f t="shared" si="1050"/>
        <v>252164.99999999994</v>
      </c>
      <c r="DI392" s="577">
        <f t="shared" si="1050"/>
        <v>250330.99999999997</v>
      </c>
      <c r="DJ392" s="576">
        <f t="shared" si="1051"/>
        <v>3441</v>
      </c>
      <c r="DK392" s="577">
        <f t="shared" si="1051"/>
        <v>3509</v>
      </c>
      <c r="DL392" s="576">
        <f t="shared" si="1051"/>
        <v>3441</v>
      </c>
      <c r="DM392" s="577">
        <f t="shared" si="1051"/>
        <v>3509</v>
      </c>
      <c r="DN392" s="576">
        <f t="shared" si="1052"/>
        <v>4.6711711711711716</v>
      </c>
      <c r="DO392" s="577">
        <f t="shared" si="1052"/>
        <v>4.6574522656027382</v>
      </c>
      <c r="DP392" s="576">
        <f t="shared" si="1053"/>
        <v>16073.500000000002</v>
      </c>
      <c r="DQ392" s="577">
        <f t="shared" si="1053"/>
        <v>16343.000000000009</v>
      </c>
      <c r="DR392" s="576">
        <f t="shared" si="1054"/>
        <v>79.730310956117393</v>
      </c>
      <c r="DS392" s="577">
        <f t="shared" si="1054"/>
        <v>79.542034767740091</v>
      </c>
      <c r="DT392" s="576">
        <f t="shared" si="1055"/>
        <v>274351.99999999994</v>
      </c>
      <c r="DU392" s="577">
        <f t="shared" si="1055"/>
        <v>279113</v>
      </c>
      <c r="DV392" s="574">
        <v>391</v>
      </c>
      <c r="DW392" s="575">
        <v>352</v>
      </c>
      <c r="DX392" s="576">
        <f t="shared" si="1056"/>
        <v>391</v>
      </c>
      <c r="DY392" s="577">
        <f t="shared" si="1056"/>
        <v>352</v>
      </c>
      <c r="DZ392" s="574">
        <v>812</v>
      </c>
      <c r="EA392" s="575">
        <v>817</v>
      </c>
      <c r="EB392" s="576">
        <f t="shared" si="1057"/>
        <v>812</v>
      </c>
      <c r="EC392" s="577">
        <f t="shared" si="1057"/>
        <v>817</v>
      </c>
      <c r="ED392" s="574"/>
      <c r="EE392" s="575"/>
      <c r="EF392" s="576">
        <f t="shared" si="1058"/>
        <v>0</v>
      </c>
      <c r="EG392" s="577">
        <f t="shared" si="1058"/>
        <v>0</v>
      </c>
      <c r="EH392" s="576">
        <f t="shared" si="1059"/>
        <v>1203</v>
      </c>
      <c r="EI392" s="577">
        <f t="shared" si="1059"/>
        <v>1169</v>
      </c>
      <c r="EJ392" s="576">
        <f t="shared" si="1060"/>
        <v>1203</v>
      </c>
      <c r="EK392" s="577">
        <f t="shared" si="1060"/>
        <v>1169</v>
      </c>
      <c r="EL392" s="574">
        <v>4.0063938618925796</v>
      </c>
      <c r="EM392" s="575">
        <v>4.2002840909090899</v>
      </c>
      <c r="EN392" s="576">
        <f t="shared" si="1061"/>
        <v>1566.4999999999986</v>
      </c>
      <c r="EO392" s="577">
        <f t="shared" si="1061"/>
        <v>1478.4999999999995</v>
      </c>
      <c r="EP392" s="574">
        <v>5.1724137931034502</v>
      </c>
      <c r="EQ392" s="575">
        <v>5.4571603427172599</v>
      </c>
      <c r="ER392" s="576">
        <f t="shared" si="1062"/>
        <v>4200.0000000000018</v>
      </c>
      <c r="ES392" s="577">
        <f t="shared" si="1062"/>
        <v>4458.5000000000009</v>
      </c>
      <c r="ET392" s="574"/>
      <c r="EU392" s="575"/>
      <c r="EV392" s="576">
        <f t="shared" si="1063"/>
        <v>0</v>
      </c>
      <c r="EW392" s="577">
        <f t="shared" si="1063"/>
        <v>0</v>
      </c>
      <c r="EX392" s="576">
        <f t="shared" si="1064"/>
        <v>4.7934330839567751</v>
      </c>
      <c r="EY392" s="577">
        <f t="shared" si="1064"/>
        <v>5.078699743370402</v>
      </c>
      <c r="EZ392" s="576">
        <f t="shared" si="1065"/>
        <v>5766.5000000000009</v>
      </c>
      <c r="FA392" s="577">
        <f t="shared" si="1065"/>
        <v>5937</v>
      </c>
      <c r="FB392" s="574">
        <v>69.9053708439898</v>
      </c>
      <c r="FC392" s="575">
        <v>68.6875</v>
      </c>
      <c r="FD392" s="576">
        <f t="shared" si="1066"/>
        <v>27333.000000000011</v>
      </c>
      <c r="FE392" s="577">
        <f t="shared" si="1066"/>
        <v>24178</v>
      </c>
      <c r="FF392" s="574">
        <v>65.926108374384199</v>
      </c>
      <c r="FG392" s="575">
        <v>67.228886168910606</v>
      </c>
      <c r="FH392" s="576">
        <f t="shared" si="1067"/>
        <v>53531.999999999971</v>
      </c>
      <c r="FI392" s="577">
        <f t="shared" si="1067"/>
        <v>54925.999999999964</v>
      </c>
      <c r="FJ392" s="574"/>
      <c r="FK392" s="575"/>
      <c r="FL392" s="576">
        <f t="shared" si="1068"/>
        <v>0</v>
      </c>
      <c r="FM392" s="577">
        <f t="shared" si="1068"/>
        <v>0</v>
      </c>
      <c r="FN392" s="576">
        <f t="shared" si="1069"/>
        <v>67.219451371571054</v>
      </c>
      <c r="FO392" s="577">
        <f t="shared" si="1069"/>
        <v>67.668092386655232</v>
      </c>
      <c r="FP392" s="576">
        <f t="shared" si="1070"/>
        <v>80864.999999999985</v>
      </c>
      <c r="FQ392" s="577">
        <f t="shared" si="1070"/>
        <v>79103.999999999971</v>
      </c>
      <c r="FR392" s="574">
        <v>799</v>
      </c>
      <c r="FS392" s="575">
        <v>741</v>
      </c>
      <c r="FT392" s="576">
        <f t="shared" si="1071"/>
        <v>799</v>
      </c>
      <c r="FU392" s="577">
        <f t="shared" si="1071"/>
        <v>741</v>
      </c>
      <c r="FV392" s="574">
        <v>7.2622027534417999</v>
      </c>
      <c r="FW392" s="575">
        <v>6.9568151147098503</v>
      </c>
      <c r="FX392" s="576">
        <f t="shared" si="1072"/>
        <v>5802.4999999999982</v>
      </c>
      <c r="FY392" s="577">
        <f t="shared" si="1072"/>
        <v>5154.9999999999991</v>
      </c>
      <c r="FZ392" s="574">
        <v>79.392991239048797</v>
      </c>
      <c r="GA392" s="575">
        <v>79.429149797570801</v>
      </c>
      <c r="GB392" s="576">
        <f t="shared" si="1073"/>
        <v>63434.999999999985</v>
      </c>
      <c r="GC392" s="577">
        <f t="shared" si="1073"/>
        <v>58856.999999999964</v>
      </c>
      <c r="GD392" s="576">
        <f t="shared" si="1074"/>
        <v>2099</v>
      </c>
      <c r="GE392" s="577">
        <f t="shared" si="1074"/>
        <v>2162</v>
      </c>
      <c r="GF392" s="576">
        <f t="shared" si="1074"/>
        <v>2099</v>
      </c>
      <c r="GG392" s="577">
        <f t="shared" si="1074"/>
        <v>2162</v>
      </c>
      <c r="GH392" s="576">
        <f t="shared" si="1075"/>
        <v>7652.0000000000018</v>
      </c>
      <c r="GI392" s="577">
        <f t="shared" si="1075"/>
        <v>8162.5000000000055</v>
      </c>
      <c r="GJ392" s="576">
        <f t="shared" si="1076"/>
        <v>160175.99999999991</v>
      </c>
      <c r="GK392" s="577">
        <f t="shared" si="1076"/>
        <v>165360.00000000006</v>
      </c>
      <c r="GL392" s="576">
        <f t="shared" si="1077"/>
        <v>2545</v>
      </c>
      <c r="GM392" s="577">
        <f t="shared" si="1077"/>
        <v>2516</v>
      </c>
      <c r="GN392" s="576">
        <f t="shared" si="1077"/>
        <v>2545</v>
      </c>
      <c r="GO392" s="577">
        <f t="shared" si="1077"/>
        <v>2516</v>
      </c>
      <c r="GP392" s="576">
        <f t="shared" si="1078"/>
        <v>14188</v>
      </c>
      <c r="GQ392" s="577">
        <f t="shared" si="1078"/>
        <v>14117.5</v>
      </c>
      <c r="GR392" s="576">
        <f t="shared" si="1079"/>
        <v>195041</v>
      </c>
      <c r="GS392" s="577">
        <f t="shared" si="1079"/>
        <v>192856.99999999991</v>
      </c>
      <c r="GT392" s="576">
        <f t="shared" si="1080"/>
        <v>4644</v>
      </c>
      <c r="GU392" s="577">
        <f t="shared" si="1080"/>
        <v>4678</v>
      </c>
      <c r="GV392" s="576">
        <f t="shared" si="1080"/>
        <v>4644</v>
      </c>
      <c r="GW392" s="577">
        <f t="shared" si="1080"/>
        <v>4678</v>
      </c>
      <c r="GX392" s="576">
        <f t="shared" si="1081"/>
        <v>21840</v>
      </c>
      <c r="GY392" s="577">
        <f t="shared" si="1081"/>
        <v>22280.000000000007</v>
      </c>
      <c r="GZ392" s="576">
        <f t="shared" si="1081"/>
        <v>355216.99999999988</v>
      </c>
      <c r="HA392" s="577">
        <f t="shared" si="1081"/>
        <v>358217</v>
      </c>
      <c r="HB392" s="576">
        <f t="shared" si="1082"/>
        <v>0</v>
      </c>
      <c r="HC392" s="577">
        <f t="shared" si="1082"/>
        <v>0</v>
      </c>
      <c r="HD392" s="576">
        <f t="shared" si="1082"/>
        <v>0</v>
      </c>
      <c r="HE392" s="577">
        <f t="shared" si="1082"/>
        <v>0</v>
      </c>
      <c r="HF392" s="576" t="str">
        <f t="shared" si="1083"/>
        <v/>
      </c>
      <c r="HG392" s="577" t="str">
        <f t="shared" si="1083"/>
        <v/>
      </c>
      <c r="HH392" s="576" t="str">
        <f t="shared" si="1084"/>
        <v/>
      </c>
      <c r="HI392" s="577" t="str">
        <f t="shared" si="1084"/>
        <v/>
      </c>
      <c r="HJ392" s="576">
        <f t="shared" si="1085"/>
        <v>27642.5</v>
      </c>
      <c r="HK392" s="577">
        <f t="shared" si="1085"/>
        <v>27435.000000000007</v>
      </c>
      <c r="HL392" s="576">
        <f t="shared" si="1086"/>
        <v>418651.99999999994</v>
      </c>
      <c r="HM392" s="577">
        <f t="shared" si="1086"/>
        <v>417073.99999999994</v>
      </c>
    </row>
    <row r="393" spans="1:221" s="26" customFormat="1" ht="15" customHeight="1">
      <c r="A393" s="9" t="s">
        <v>745</v>
      </c>
      <c r="B393" s="8" t="s">
        <v>763</v>
      </c>
      <c r="C393" s="122"/>
      <c r="D393" s="6">
        <v>233754</v>
      </c>
      <c r="E393" s="6">
        <v>8</v>
      </c>
      <c r="F393" s="574">
        <v>858</v>
      </c>
      <c r="G393" s="575">
        <v>905</v>
      </c>
      <c r="H393" s="574">
        <v>0</v>
      </c>
      <c r="I393" s="575">
        <v>0</v>
      </c>
      <c r="J393" s="576">
        <f t="shared" si="1019"/>
        <v>858</v>
      </c>
      <c r="K393" s="577">
        <f t="shared" si="1019"/>
        <v>905</v>
      </c>
      <c r="L393" s="574">
        <v>66</v>
      </c>
      <c r="M393" s="575">
        <v>66</v>
      </c>
      <c r="N393" s="576">
        <f t="shared" si="1020"/>
        <v>858</v>
      </c>
      <c r="O393" s="577">
        <f t="shared" si="1020"/>
        <v>905</v>
      </c>
      <c r="P393" s="576">
        <f t="shared" si="1020"/>
        <v>858</v>
      </c>
      <c r="Q393" s="577">
        <f t="shared" si="1020"/>
        <v>905</v>
      </c>
      <c r="R393" s="574">
        <v>49</v>
      </c>
      <c r="S393" s="575">
        <v>52</v>
      </c>
      <c r="T393" s="576">
        <f t="shared" si="1021"/>
        <v>49</v>
      </c>
      <c r="U393" s="577">
        <f t="shared" si="1021"/>
        <v>52</v>
      </c>
      <c r="V393" s="574">
        <v>18</v>
      </c>
      <c r="W393" s="575">
        <v>21</v>
      </c>
      <c r="X393" s="576">
        <f t="shared" si="1022"/>
        <v>18</v>
      </c>
      <c r="Y393" s="577">
        <f t="shared" si="1022"/>
        <v>21</v>
      </c>
      <c r="Z393" s="574"/>
      <c r="AA393" s="575"/>
      <c r="AB393" s="576">
        <f t="shared" si="1023"/>
        <v>0</v>
      </c>
      <c r="AC393" s="577">
        <f t="shared" si="1023"/>
        <v>0</v>
      </c>
      <c r="AD393" s="576">
        <f t="shared" si="1024"/>
        <v>67</v>
      </c>
      <c r="AE393" s="577">
        <f t="shared" si="1024"/>
        <v>73</v>
      </c>
      <c r="AF393" s="576">
        <f t="shared" si="1025"/>
        <v>67</v>
      </c>
      <c r="AG393" s="577">
        <f t="shared" si="1025"/>
        <v>73</v>
      </c>
      <c r="AH393" s="574">
        <v>2.81632653061224</v>
      </c>
      <c r="AI393" s="575">
        <v>3.0576923076923102</v>
      </c>
      <c r="AJ393" s="576">
        <f t="shared" si="1026"/>
        <v>137.99999999999977</v>
      </c>
      <c r="AK393" s="577">
        <f t="shared" si="1026"/>
        <v>159.00000000000011</v>
      </c>
      <c r="AL393" s="574">
        <v>4.2777777777777803</v>
      </c>
      <c r="AM393" s="575">
        <v>5.2380952380952399</v>
      </c>
      <c r="AN393" s="576">
        <f t="shared" si="1027"/>
        <v>77.000000000000043</v>
      </c>
      <c r="AO393" s="577">
        <f t="shared" si="1027"/>
        <v>110.00000000000004</v>
      </c>
      <c r="AP393" s="574"/>
      <c r="AQ393" s="575"/>
      <c r="AR393" s="576">
        <f t="shared" si="1028"/>
        <v>0</v>
      </c>
      <c r="AS393" s="577">
        <f t="shared" si="1028"/>
        <v>0</v>
      </c>
      <c r="AT393" s="576">
        <f t="shared" si="1029"/>
        <v>3.2089552238805945</v>
      </c>
      <c r="AU393" s="577">
        <f t="shared" si="1029"/>
        <v>3.6849315068493174</v>
      </c>
      <c r="AV393" s="576">
        <f t="shared" si="1030"/>
        <v>214.99999999999983</v>
      </c>
      <c r="AW393" s="577">
        <f t="shared" si="1030"/>
        <v>269.00000000000017</v>
      </c>
      <c r="AX393" s="574">
        <v>74.102040816326493</v>
      </c>
      <c r="AY393" s="575">
        <v>75.211538461538495</v>
      </c>
      <c r="AZ393" s="576">
        <f t="shared" si="1031"/>
        <v>3630.9999999999982</v>
      </c>
      <c r="BA393" s="577">
        <f t="shared" si="1031"/>
        <v>3911.0000000000018</v>
      </c>
      <c r="BB393" s="574">
        <v>76.8888888888889</v>
      </c>
      <c r="BC393" s="575">
        <v>86.761904761904802</v>
      </c>
      <c r="BD393" s="576">
        <f t="shared" si="1032"/>
        <v>1384.0000000000002</v>
      </c>
      <c r="BE393" s="577">
        <f t="shared" si="1032"/>
        <v>1822.0000000000009</v>
      </c>
      <c r="BF393" s="574"/>
      <c r="BG393" s="575"/>
      <c r="BH393" s="576">
        <f t="shared" si="1033"/>
        <v>0</v>
      </c>
      <c r="BI393" s="577">
        <f t="shared" si="1033"/>
        <v>0</v>
      </c>
      <c r="BJ393" s="576">
        <f t="shared" si="1034"/>
        <v>74.850746268656692</v>
      </c>
      <c r="BK393" s="577">
        <f t="shared" si="1034"/>
        <v>78.534246575342507</v>
      </c>
      <c r="BL393" s="576">
        <f t="shared" si="1035"/>
        <v>5014.9999999999982</v>
      </c>
      <c r="BM393" s="577">
        <f t="shared" si="1035"/>
        <v>5733.0000000000027</v>
      </c>
      <c r="BN393" s="574">
        <v>182</v>
      </c>
      <c r="BO393" s="575">
        <v>172</v>
      </c>
      <c r="BP393" s="576">
        <f t="shared" si="1036"/>
        <v>182</v>
      </c>
      <c r="BQ393" s="577">
        <f t="shared" si="1036"/>
        <v>172</v>
      </c>
      <c r="BR393" s="574">
        <v>245</v>
      </c>
      <c r="BS393" s="575">
        <v>253</v>
      </c>
      <c r="BT393" s="576">
        <f t="shared" si="1037"/>
        <v>245</v>
      </c>
      <c r="BU393" s="577">
        <f t="shared" si="1037"/>
        <v>253</v>
      </c>
      <c r="BV393" s="574"/>
      <c r="BW393" s="575"/>
      <c r="BX393" s="576">
        <f t="shared" si="1038"/>
        <v>0</v>
      </c>
      <c r="BY393" s="577">
        <f t="shared" si="1038"/>
        <v>0</v>
      </c>
      <c r="BZ393" s="576">
        <f t="shared" si="1039"/>
        <v>427</v>
      </c>
      <c r="CA393" s="577">
        <f t="shared" si="1039"/>
        <v>425</v>
      </c>
      <c r="CB393" s="576">
        <f t="shared" si="1040"/>
        <v>427</v>
      </c>
      <c r="CC393" s="577">
        <f t="shared" si="1040"/>
        <v>425</v>
      </c>
      <c r="CD393" s="574">
        <v>3.8461538461538498</v>
      </c>
      <c r="CE393" s="575">
        <v>4.0203488372093004</v>
      </c>
      <c r="CF393" s="576">
        <f t="shared" si="1041"/>
        <v>700.00000000000068</v>
      </c>
      <c r="CG393" s="577">
        <f t="shared" si="1041"/>
        <v>691.49999999999966</v>
      </c>
      <c r="CH393" s="574">
        <v>6.3591836734693903</v>
      </c>
      <c r="CI393" s="575">
        <v>5.9466403162055297</v>
      </c>
      <c r="CJ393" s="576">
        <f t="shared" si="1042"/>
        <v>1558.0000000000007</v>
      </c>
      <c r="CK393" s="577">
        <f t="shared" si="1042"/>
        <v>1504.4999999999991</v>
      </c>
      <c r="CL393" s="574"/>
      <c r="CM393" s="575"/>
      <c r="CN393" s="576">
        <f t="shared" si="1043"/>
        <v>0</v>
      </c>
      <c r="CO393" s="577">
        <f t="shared" si="1043"/>
        <v>0</v>
      </c>
      <c r="CP393" s="576">
        <f t="shared" si="1044"/>
        <v>5.2880562060889957</v>
      </c>
      <c r="CQ393" s="577">
        <f t="shared" si="1044"/>
        <v>5.1670588235294082</v>
      </c>
      <c r="CR393" s="576">
        <f t="shared" si="1045"/>
        <v>2258.0000000000014</v>
      </c>
      <c r="CS393" s="577">
        <f t="shared" si="1045"/>
        <v>2195.9999999999986</v>
      </c>
      <c r="CT393" s="574">
        <v>76.098901098901095</v>
      </c>
      <c r="CU393" s="575">
        <v>75.302325581395394</v>
      </c>
      <c r="CV393" s="576">
        <f t="shared" si="1046"/>
        <v>13850</v>
      </c>
      <c r="CW393" s="577">
        <f t="shared" si="1046"/>
        <v>12952.000000000007</v>
      </c>
      <c r="CX393" s="574">
        <v>78.473469387755102</v>
      </c>
      <c r="CY393" s="575">
        <v>78.292490118577106</v>
      </c>
      <c r="CZ393" s="576">
        <f t="shared" si="1047"/>
        <v>19226</v>
      </c>
      <c r="DA393" s="577">
        <f t="shared" si="1047"/>
        <v>19808.000000000007</v>
      </c>
      <c r="DB393" s="574"/>
      <c r="DC393" s="575"/>
      <c r="DD393" s="576">
        <f t="shared" si="1048"/>
        <v>0</v>
      </c>
      <c r="DE393" s="577">
        <f t="shared" si="1048"/>
        <v>0</v>
      </c>
      <c r="DF393" s="576">
        <f t="shared" si="1049"/>
        <v>77.461358313817328</v>
      </c>
      <c r="DG393" s="577">
        <f t="shared" si="1049"/>
        <v>77.082352941176509</v>
      </c>
      <c r="DH393" s="576">
        <f t="shared" si="1050"/>
        <v>33076</v>
      </c>
      <c r="DI393" s="577">
        <f t="shared" si="1050"/>
        <v>32760.000000000018</v>
      </c>
      <c r="DJ393" s="576">
        <f t="shared" si="1051"/>
        <v>494</v>
      </c>
      <c r="DK393" s="577">
        <f t="shared" si="1051"/>
        <v>498</v>
      </c>
      <c r="DL393" s="576">
        <f t="shared" si="1051"/>
        <v>494</v>
      </c>
      <c r="DM393" s="577">
        <f t="shared" si="1051"/>
        <v>498</v>
      </c>
      <c r="DN393" s="576">
        <f t="shared" si="1052"/>
        <v>5.0060728744939302</v>
      </c>
      <c r="DO393" s="577">
        <f t="shared" si="1052"/>
        <v>4.9497991967871462</v>
      </c>
      <c r="DP393" s="576">
        <f t="shared" si="1053"/>
        <v>2473.0000000000014</v>
      </c>
      <c r="DQ393" s="577">
        <f t="shared" si="1053"/>
        <v>2464.9999999999986</v>
      </c>
      <c r="DR393" s="576">
        <f t="shared" si="1054"/>
        <v>77.107287449392715</v>
      </c>
      <c r="DS393" s="577">
        <f t="shared" si="1054"/>
        <v>77.295180722891615</v>
      </c>
      <c r="DT393" s="576">
        <f t="shared" si="1055"/>
        <v>38091</v>
      </c>
      <c r="DU393" s="577">
        <f t="shared" si="1055"/>
        <v>38493.000000000022</v>
      </c>
      <c r="DV393" s="574">
        <v>74</v>
      </c>
      <c r="DW393" s="575">
        <v>79</v>
      </c>
      <c r="DX393" s="576">
        <f t="shared" si="1056"/>
        <v>74</v>
      </c>
      <c r="DY393" s="577">
        <f t="shared" si="1056"/>
        <v>79</v>
      </c>
      <c r="DZ393" s="574">
        <v>182</v>
      </c>
      <c r="EA393" s="575">
        <v>206</v>
      </c>
      <c r="EB393" s="576">
        <f t="shared" si="1057"/>
        <v>182</v>
      </c>
      <c r="EC393" s="577">
        <f t="shared" si="1057"/>
        <v>206</v>
      </c>
      <c r="ED393" s="574"/>
      <c r="EE393" s="575"/>
      <c r="EF393" s="576">
        <f t="shared" si="1058"/>
        <v>0</v>
      </c>
      <c r="EG393" s="577">
        <f t="shared" si="1058"/>
        <v>0</v>
      </c>
      <c r="EH393" s="576">
        <f t="shared" si="1059"/>
        <v>256</v>
      </c>
      <c r="EI393" s="577">
        <f t="shared" si="1059"/>
        <v>285</v>
      </c>
      <c r="EJ393" s="576">
        <f t="shared" si="1060"/>
        <v>256</v>
      </c>
      <c r="EK393" s="577">
        <f t="shared" si="1060"/>
        <v>285</v>
      </c>
      <c r="EL393" s="574">
        <v>3.7432432432432399</v>
      </c>
      <c r="EM393" s="575">
        <v>3.59493670886076</v>
      </c>
      <c r="EN393" s="576">
        <f t="shared" si="1061"/>
        <v>276.99999999999977</v>
      </c>
      <c r="EO393" s="577">
        <f t="shared" si="1061"/>
        <v>284.00000000000006</v>
      </c>
      <c r="EP393" s="574">
        <v>4.8269230769230802</v>
      </c>
      <c r="EQ393" s="575">
        <v>5.5048543689320404</v>
      </c>
      <c r="ER393" s="576">
        <f t="shared" si="1062"/>
        <v>878.50000000000057</v>
      </c>
      <c r="ES393" s="577">
        <f t="shared" si="1062"/>
        <v>1134.0000000000002</v>
      </c>
      <c r="ET393" s="574"/>
      <c r="EU393" s="575"/>
      <c r="EV393" s="576">
        <f t="shared" si="1063"/>
        <v>0</v>
      </c>
      <c r="EW393" s="577">
        <f t="shared" si="1063"/>
        <v>0</v>
      </c>
      <c r="EX393" s="576">
        <f t="shared" si="1064"/>
        <v>4.5136718750000018</v>
      </c>
      <c r="EY393" s="577">
        <f t="shared" si="1064"/>
        <v>4.9754385964912284</v>
      </c>
      <c r="EZ393" s="576">
        <f t="shared" si="1065"/>
        <v>1155.5000000000005</v>
      </c>
      <c r="FA393" s="577">
        <f t="shared" si="1065"/>
        <v>1418</v>
      </c>
      <c r="FB393" s="574">
        <v>62.5</v>
      </c>
      <c r="FC393" s="575">
        <v>66.569620253164601</v>
      </c>
      <c r="FD393" s="576">
        <f t="shared" si="1066"/>
        <v>4625</v>
      </c>
      <c r="FE393" s="577">
        <f t="shared" si="1066"/>
        <v>5259.0000000000036</v>
      </c>
      <c r="FF393" s="574">
        <v>63.906593406593402</v>
      </c>
      <c r="FG393" s="575">
        <v>64.660194174757294</v>
      </c>
      <c r="FH393" s="576">
        <f t="shared" si="1067"/>
        <v>11631</v>
      </c>
      <c r="FI393" s="577">
        <f t="shared" si="1067"/>
        <v>13320.000000000002</v>
      </c>
      <c r="FJ393" s="574"/>
      <c r="FK393" s="575"/>
      <c r="FL393" s="576">
        <f t="shared" si="1068"/>
        <v>0</v>
      </c>
      <c r="FM393" s="577">
        <f t="shared" si="1068"/>
        <v>0</v>
      </c>
      <c r="FN393" s="576">
        <f t="shared" si="1069"/>
        <v>63.5</v>
      </c>
      <c r="FO393" s="577">
        <f t="shared" si="1069"/>
        <v>65.189473684210554</v>
      </c>
      <c r="FP393" s="576">
        <f t="shared" si="1070"/>
        <v>16256</v>
      </c>
      <c r="FQ393" s="577">
        <f t="shared" si="1070"/>
        <v>18579.000000000007</v>
      </c>
      <c r="FR393" s="574">
        <v>108</v>
      </c>
      <c r="FS393" s="575">
        <v>122</v>
      </c>
      <c r="FT393" s="576">
        <f t="shared" si="1071"/>
        <v>108</v>
      </c>
      <c r="FU393" s="577">
        <f t="shared" si="1071"/>
        <v>122</v>
      </c>
      <c r="FV393" s="574">
        <v>7.6203703703703702</v>
      </c>
      <c r="FW393" s="575">
        <v>8.3032786885245908</v>
      </c>
      <c r="FX393" s="576">
        <f t="shared" si="1072"/>
        <v>823</v>
      </c>
      <c r="FY393" s="577">
        <f t="shared" si="1072"/>
        <v>1013.0000000000001</v>
      </c>
      <c r="FZ393" s="574">
        <v>77.657407407407405</v>
      </c>
      <c r="GA393" s="575">
        <v>79.081967213114794</v>
      </c>
      <c r="GB393" s="576">
        <f t="shared" si="1073"/>
        <v>8387</v>
      </c>
      <c r="GC393" s="577">
        <f t="shared" si="1073"/>
        <v>9648.0000000000055</v>
      </c>
      <c r="GD393" s="576">
        <f t="shared" si="1074"/>
        <v>305</v>
      </c>
      <c r="GE393" s="577">
        <f t="shared" si="1074"/>
        <v>303</v>
      </c>
      <c r="GF393" s="576">
        <f t="shared" si="1074"/>
        <v>305</v>
      </c>
      <c r="GG393" s="577">
        <f t="shared" si="1074"/>
        <v>303</v>
      </c>
      <c r="GH393" s="576">
        <f t="shared" si="1075"/>
        <v>1115.0000000000002</v>
      </c>
      <c r="GI393" s="577">
        <f t="shared" si="1075"/>
        <v>1134.4999999999998</v>
      </c>
      <c r="GJ393" s="576">
        <f t="shared" si="1076"/>
        <v>22106</v>
      </c>
      <c r="GK393" s="577">
        <f t="shared" si="1076"/>
        <v>22122.000000000011</v>
      </c>
      <c r="GL393" s="576">
        <f t="shared" si="1077"/>
        <v>445</v>
      </c>
      <c r="GM393" s="577">
        <f t="shared" si="1077"/>
        <v>480</v>
      </c>
      <c r="GN393" s="576">
        <f t="shared" si="1077"/>
        <v>445</v>
      </c>
      <c r="GO393" s="577">
        <f t="shared" si="1077"/>
        <v>480</v>
      </c>
      <c r="GP393" s="576">
        <f t="shared" si="1078"/>
        <v>2513.5000000000014</v>
      </c>
      <c r="GQ393" s="577">
        <f t="shared" si="1078"/>
        <v>2748.4999999999991</v>
      </c>
      <c r="GR393" s="576">
        <f t="shared" si="1079"/>
        <v>32241</v>
      </c>
      <c r="GS393" s="577">
        <f t="shared" si="1079"/>
        <v>34950.000000000007</v>
      </c>
      <c r="GT393" s="576">
        <f t="shared" si="1080"/>
        <v>750</v>
      </c>
      <c r="GU393" s="577">
        <f t="shared" si="1080"/>
        <v>783</v>
      </c>
      <c r="GV393" s="576">
        <f t="shared" si="1080"/>
        <v>750</v>
      </c>
      <c r="GW393" s="577">
        <f t="shared" si="1080"/>
        <v>783</v>
      </c>
      <c r="GX393" s="576">
        <f t="shared" si="1081"/>
        <v>3628.5000000000018</v>
      </c>
      <c r="GY393" s="577">
        <f t="shared" si="1081"/>
        <v>3882.9999999999991</v>
      </c>
      <c r="GZ393" s="576">
        <f t="shared" si="1081"/>
        <v>54347</v>
      </c>
      <c r="HA393" s="577">
        <f t="shared" si="1081"/>
        <v>57072.000000000015</v>
      </c>
      <c r="HB393" s="576">
        <f t="shared" si="1082"/>
        <v>0</v>
      </c>
      <c r="HC393" s="577">
        <f t="shared" si="1082"/>
        <v>0</v>
      </c>
      <c r="HD393" s="576">
        <f t="shared" si="1082"/>
        <v>0</v>
      </c>
      <c r="HE393" s="577">
        <f t="shared" si="1082"/>
        <v>0</v>
      </c>
      <c r="HF393" s="576" t="str">
        <f t="shared" si="1083"/>
        <v/>
      </c>
      <c r="HG393" s="577" t="str">
        <f t="shared" si="1083"/>
        <v/>
      </c>
      <c r="HH393" s="576" t="str">
        <f t="shared" si="1084"/>
        <v/>
      </c>
      <c r="HI393" s="577" t="str">
        <f t="shared" si="1084"/>
        <v/>
      </c>
      <c r="HJ393" s="576">
        <f t="shared" si="1085"/>
        <v>4451.5000000000018</v>
      </c>
      <c r="HK393" s="577">
        <f t="shared" si="1085"/>
        <v>4895.9999999999991</v>
      </c>
      <c r="HL393" s="576">
        <f t="shared" si="1086"/>
        <v>62734</v>
      </c>
      <c r="HM393" s="577">
        <f t="shared" si="1086"/>
        <v>66720.000000000029</v>
      </c>
    </row>
    <row r="394" spans="1:221" s="26" customFormat="1" ht="15" customHeight="1">
      <c r="A394" s="9" t="s">
        <v>745</v>
      </c>
      <c r="B394" s="8" t="s">
        <v>764</v>
      </c>
      <c r="C394" s="122"/>
      <c r="D394" s="6">
        <v>233772</v>
      </c>
      <c r="E394" s="6">
        <v>8</v>
      </c>
      <c r="F394" s="574">
        <v>2851</v>
      </c>
      <c r="G394" s="575">
        <v>2687</v>
      </c>
      <c r="H394" s="574">
        <v>0</v>
      </c>
      <c r="I394" s="575">
        <v>0</v>
      </c>
      <c r="J394" s="576">
        <f t="shared" si="1019"/>
        <v>2851</v>
      </c>
      <c r="K394" s="577">
        <f t="shared" si="1019"/>
        <v>2687</v>
      </c>
      <c r="L394" s="574">
        <v>66</v>
      </c>
      <c r="M394" s="575">
        <v>66</v>
      </c>
      <c r="N394" s="576">
        <f t="shared" si="1020"/>
        <v>2851</v>
      </c>
      <c r="O394" s="577">
        <f t="shared" si="1020"/>
        <v>2687</v>
      </c>
      <c r="P394" s="576">
        <f t="shared" si="1020"/>
        <v>2851</v>
      </c>
      <c r="Q394" s="577">
        <f t="shared" si="1020"/>
        <v>2687</v>
      </c>
      <c r="R394" s="574">
        <v>68</v>
      </c>
      <c r="S394" s="575">
        <v>73</v>
      </c>
      <c r="T394" s="576">
        <f t="shared" si="1021"/>
        <v>68</v>
      </c>
      <c r="U394" s="577">
        <f t="shared" si="1021"/>
        <v>73</v>
      </c>
      <c r="V394" s="574">
        <v>34</v>
      </c>
      <c r="W394" s="575">
        <v>46</v>
      </c>
      <c r="X394" s="576">
        <f t="shared" si="1022"/>
        <v>34</v>
      </c>
      <c r="Y394" s="577">
        <f t="shared" si="1022"/>
        <v>46</v>
      </c>
      <c r="Z394" s="574"/>
      <c r="AA394" s="575"/>
      <c r="AB394" s="576">
        <f t="shared" si="1023"/>
        <v>0</v>
      </c>
      <c r="AC394" s="577">
        <f t="shared" si="1023"/>
        <v>0</v>
      </c>
      <c r="AD394" s="576">
        <f t="shared" si="1024"/>
        <v>102</v>
      </c>
      <c r="AE394" s="577">
        <f t="shared" si="1024"/>
        <v>119</v>
      </c>
      <c r="AF394" s="576">
        <f t="shared" si="1025"/>
        <v>102</v>
      </c>
      <c r="AG394" s="577">
        <f t="shared" si="1025"/>
        <v>119</v>
      </c>
      <c r="AH394" s="574">
        <v>3.1617647058823501</v>
      </c>
      <c r="AI394" s="575">
        <v>2.8493150684931501</v>
      </c>
      <c r="AJ394" s="576">
        <f t="shared" si="1026"/>
        <v>214.9999999999998</v>
      </c>
      <c r="AK394" s="577">
        <f t="shared" si="1026"/>
        <v>207.99999999999994</v>
      </c>
      <c r="AL394" s="574">
        <v>4.1176470588235299</v>
      </c>
      <c r="AM394" s="575">
        <v>3.60869565217391</v>
      </c>
      <c r="AN394" s="576">
        <f t="shared" si="1027"/>
        <v>140.00000000000003</v>
      </c>
      <c r="AO394" s="577">
        <f t="shared" si="1027"/>
        <v>165.99999999999986</v>
      </c>
      <c r="AP394" s="574"/>
      <c r="AQ394" s="575"/>
      <c r="AR394" s="576">
        <f t="shared" si="1028"/>
        <v>0</v>
      </c>
      <c r="AS394" s="577">
        <f t="shared" si="1028"/>
        <v>0</v>
      </c>
      <c r="AT394" s="576">
        <f t="shared" si="1029"/>
        <v>3.4803921568627434</v>
      </c>
      <c r="AU394" s="577">
        <f t="shared" si="1029"/>
        <v>3.142857142857141</v>
      </c>
      <c r="AV394" s="576">
        <f t="shared" si="1030"/>
        <v>354.99999999999983</v>
      </c>
      <c r="AW394" s="577">
        <f t="shared" si="1030"/>
        <v>373.99999999999977</v>
      </c>
      <c r="AX394" s="574">
        <v>76.970588235294102</v>
      </c>
      <c r="AY394" s="575">
        <v>72.835616438356197</v>
      </c>
      <c r="AZ394" s="576">
        <f t="shared" si="1031"/>
        <v>5233.9999999999991</v>
      </c>
      <c r="BA394" s="577">
        <f t="shared" si="1031"/>
        <v>5317.0000000000027</v>
      </c>
      <c r="BB394" s="574">
        <v>79.5</v>
      </c>
      <c r="BC394" s="575">
        <v>77.239130434782595</v>
      </c>
      <c r="BD394" s="576">
        <f t="shared" si="1032"/>
        <v>2703</v>
      </c>
      <c r="BE394" s="577">
        <f t="shared" si="1032"/>
        <v>3552.9999999999995</v>
      </c>
      <c r="BF394" s="574"/>
      <c r="BG394" s="575"/>
      <c r="BH394" s="576">
        <f t="shared" si="1033"/>
        <v>0</v>
      </c>
      <c r="BI394" s="577">
        <f t="shared" si="1033"/>
        <v>0</v>
      </c>
      <c r="BJ394" s="576">
        <f t="shared" si="1034"/>
        <v>77.813725490196063</v>
      </c>
      <c r="BK394" s="577">
        <f t="shared" si="1034"/>
        <v>74.537815126050432</v>
      </c>
      <c r="BL394" s="576">
        <f t="shared" si="1035"/>
        <v>7936.9999999999982</v>
      </c>
      <c r="BM394" s="577">
        <f t="shared" si="1035"/>
        <v>8870.0000000000018</v>
      </c>
      <c r="BN394" s="574">
        <v>597</v>
      </c>
      <c r="BO394" s="575">
        <v>631</v>
      </c>
      <c r="BP394" s="576">
        <f t="shared" si="1036"/>
        <v>597</v>
      </c>
      <c r="BQ394" s="577">
        <f t="shared" si="1036"/>
        <v>631</v>
      </c>
      <c r="BR394" s="574">
        <v>1005</v>
      </c>
      <c r="BS394" s="575">
        <v>879</v>
      </c>
      <c r="BT394" s="576">
        <f t="shared" si="1037"/>
        <v>1005</v>
      </c>
      <c r="BU394" s="577">
        <f t="shared" si="1037"/>
        <v>879</v>
      </c>
      <c r="BV394" s="574"/>
      <c r="BW394" s="575"/>
      <c r="BX394" s="576">
        <f t="shared" si="1038"/>
        <v>0</v>
      </c>
      <c r="BY394" s="577">
        <f t="shared" si="1038"/>
        <v>0</v>
      </c>
      <c r="BZ394" s="576">
        <f t="shared" si="1039"/>
        <v>1602</v>
      </c>
      <c r="CA394" s="577">
        <f t="shared" si="1039"/>
        <v>1510</v>
      </c>
      <c r="CB394" s="576">
        <f t="shared" si="1040"/>
        <v>1602</v>
      </c>
      <c r="CC394" s="577">
        <f t="shared" si="1040"/>
        <v>1510</v>
      </c>
      <c r="CD394" s="574">
        <v>4.0092127303182599</v>
      </c>
      <c r="CE394" s="575">
        <v>4.1497622820919204</v>
      </c>
      <c r="CF394" s="576">
        <f t="shared" si="1041"/>
        <v>2393.5000000000014</v>
      </c>
      <c r="CG394" s="577">
        <f t="shared" si="1041"/>
        <v>2618.5000000000018</v>
      </c>
      <c r="CH394" s="574">
        <v>6.5353233830845801</v>
      </c>
      <c r="CI394" s="575">
        <v>6.4021615472127396</v>
      </c>
      <c r="CJ394" s="576">
        <f t="shared" si="1042"/>
        <v>6568.0000000000027</v>
      </c>
      <c r="CK394" s="577">
        <f t="shared" si="1042"/>
        <v>5627.4999999999982</v>
      </c>
      <c r="CL394" s="574"/>
      <c r="CM394" s="575"/>
      <c r="CN394" s="576">
        <f t="shared" si="1043"/>
        <v>0</v>
      </c>
      <c r="CO394" s="577">
        <f t="shared" si="1043"/>
        <v>0</v>
      </c>
      <c r="CP394" s="576">
        <f t="shared" si="1044"/>
        <v>5.5939450686641718</v>
      </c>
      <c r="CQ394" s="577">
        <f t="shared" si="1044"/>
        <v>5.4609271523178808</v>
      </c>
      <c r="CR394" s="576">
        <f t="shared" si="1045"/>
        <v>8961.5000000000036</v>
      </c>
      <c r="CS394" s="577">
        <f t="shared" si="1045"/>
        <v>8246</v>
      </c>
      <c r="CT394" s="574">
        <v>79.634840871021794</v>
      </c>
      <c r="CU394" s="575">
        <v>77.748019017432597</v>
      </c>
      <c r="CV394" s="576">
        <f t="shared" si="1046"/>
        <v>47542.000000000015</v>
      </c>
      <c r="CW394" s="577">
        <f t="shared" si="1046"/>
        <v>49058.999999999971</v>
      </c>
      <c r="CX394" s="574">
        <v>84.957213930348303</v>
      </c>
      <c r="CY394" s="575">
        <v>82.894197952218406</v>
      </c>
      <c r="CZ394" s="576">
        <f t="shared" si="1047"/>
        <v>85382.000000000044</v>
      </c>
      <c r="DA394" s="577">
        <f t="shared" si="1047"/>
        <v>72863.999999999985</v>
      </c>
      <c r="DB394" s="574"/>
      <c r="DC394" s="575"/>
      <c r="DD394" s="576">
        <f t="shared" si="1048"/>
        <v>0</v>
      </c>
      <c r="DE394" s="577">
        <f t="shared" si="1048"/>
        <v>0</v>
      </c>
      <c r="DF394" s="576">
        <f t="shared" si="1049"/>
        <v>82.97378277153561</v>
      </c>
      <c r="DG394" s="577">
        <f t="shared" si="1049"/>
        <v>80.743708609271494</v>
      </c>
      <c r="DH394" s="576">
        <f t="shared" si="1050"/>
        <v>132924.00000000006</v>
      </c>
      <c r="DI394" s="577">
        <f t="shared" si="1050"/>
        <v>121922.99999999996</v>
      </c>
      <c r="DJ394" s="576">
        <f t="shared" si="1051"/>
        <v>1704</v>
      </c>
      <c r="DK394" s="577">
        <f t="shared" si="1051"/>
        <v>1629</v>
      </c>
      <c r="DL394" s="576">
        <f t="shared" si="1051"/>
        <v>1704</v>
      </c>
      <c r="DM394" s="577">
        <f t="shared" si="1051"/>
        <v>1629</v>
      </c>
      <c r="DN394" s="576">
        <f t="shared" si="1052"/>
        <v>5.4674295774647907</v>
      </c>
      <c r="DO394" s="577">
        <f t="shared" si="1052"/>
        <v>5.2915899324739106</v>
      </c>
      <c r="DP394" s="576">
        <f t="shared" si="1053"/>
        <v>9316.5000000000036</v>
      </c>
      <c r="DQ394" s="577">
        <f t="shared" si="1053"/>
        <v>8620</v>
      </c>
      <c r="DR394" s="576">
        <f t="shared" si="1054"/>
        <v>82.664906103286413</v>
      </c>
      <c r="DS394" s="577">
        <f t="shared" si="1054"/>
        <v>80.290362185389782</v>
      </c>
      <c r="DT394" s="576">
        <f t="shared" si="1055"/>
        <v>140861.00000000006</v>
      </c>
      <c r="DU394" s="577">
        <f t="shared" si="1055"/>
        <v>130792.99999999996</v>
      </c>
      <c r="DV394" s="574">
        <v>283</v>
      </c>
      <c r="DW394" s="575">
        <v>296</v>
      </c>
      <c r="DX394" s="576">
        <f t="shared" si="1056"/>
        <v>283</v>
      </c>
      <c r="DY394" s="577">
        <f t="shared" si="1056"/>
        <v>296</v>
      </c>
      <c r="DZ394" s="574">
        <v>601</v>
      </c>
      <c r="EA394" s="575">
        <v>539</v>
      </c>
      <c r="EB394" s="576">
        <f t="shared" si="1057"/>
        <v>601</v>
      </c>
      <c r="EC394" s="577">
        <f t="shared" si="1057"/>
        <v>539</v>
      </c>
      <c r="ED394" s="574"/>
      <c r="EE394" s="575"/>
      <c r="EF394" s="576">
        <f t="shared" si="1058"/>
        <v>0</v>
      </c>
      <c r="EG394" s="577">
        <f t="shared" si="1058"/>
        <v>0</v>
      </c>
      <c r="EH394" s="576">
        <f t="shared" si="1059"/>
        <v>884</v>
      </c>
      <c r="EI394" s="577">
        <f t="shared" si="1059"/>
        <v>835</v>
      </c>
      <c r="EJ394" s="576">
        <f t="shared" si="1060"/>
        <v>884</v>
      </c>
      <c r="EK394" s="577">
        <f t="shared" si="1060"/>
        <v>835</v>
      </c>
      <c r="EL394" s="574">
        <v>3.6696113074204901</v>
      </c>
      <c r="EM394" s="575">
        <v>3.75</v>
      </c>
      <c r="EN394" s="576">
        <f t="shared" si="1061"/>
        <v>1038.4999999999986</v>
      </c>
      <c r="EO394" s="577">
        <f t="shared" si="1061"/>
        <v>1110</v>
      </c>
      <c r="EP394" s="574">
        <v>5.1264559068219597</v>
      </c>
      <c r="EQ394" s="575">
        <v>5.17996289424861</v>
      </c>
      <c r="ER394" s="576">
        <f t="shared" si="1062"/>
        <v>3080.9999999999977</v>
      </c>
      <c r="ES394" s="577">
        <f t="shared" si="1062"/>
        <v>2792.0000000000009</v>
      </c>
      <c r="ET394" s="574"/>
      <c r="EU394" s="575"/>
      <c r="EV394" s="576">
        <f t="shared" si="1063"/>
        <v>0</v>
      </c>
      <c r="EW394" s="577">
        <f t="shared" si="1063"/>
        <v>0</v>
      </c>
      <c r="EX394" s="576">
        <f t="shared" si="1064"/>
        <v>4.6600678733031637</v>
      </c>
      <c r="EY394" s="577">
        <f t="shared" si="1064"/>
        <v>4.6730538922155702</v>
      </c>
      <c r="EZ394" s="576">
        <f t="shared" si="1065"/>
        <v>4119.4999999999964</v>
      </c>
      <c r="FA394" s="577">
        <f t="shared" si="1065"/>
        <v>3902.0000000000009</v>
      </c>
      <c r="FB394" s="574">
        <v>67.590106007067106</v>
      </c>
      <c r="FC394" s="575">
        <v>68.5033783783784</v>
      </c>
      <c r="FD394" s="576">
        <f t="shared" si="1066"/>
        <v>19127.999999999993</v>
      </c>
      <c r="FE394" s="577">
        <f t="shared" si="1066"/>
        <v>20277.000000000007</v>
      </c>
      <c r="FF394" s="574">
        <v>68.873544093177998</v>
      </c>
      <c r="FG394" s="575">
        <v>66.640074211502807</v>
      </c>
      <c r="FH394" s="576">
        <f t="shared" si="1067"/>
        <v>41392.999999999978</v>
      </c>
      <c r="FI394" s="577">
        <f t="shared" si="1067"/>
        <v>35919.000000000015</v>
      </c>
      <c r="FJ394" s="574"/>
      <c r="FK394" s="575"/>
      <c r="FL394" s="576">
        <f t="shared" si="1068"/>
        <v>0</v>
      </c>
      <c r="FM394" s="577">
        <f t="shared" si="1068"/>
        <v>0</v>
      </c>
      <c r="FN394" s="576">
        <f t="shared" si="1069"/>
        <v>68.462669683257886</v>
      </c>
      <c r="FO394" s="577">
        <f t="shared" si="1069"/>
        <v>67.300598802395243</v>
      </c>
      <c r="FP394" s="576">
        <f t="shared" si="1070"/>
        <v>60520.999999999971</v>
      </c>
      <c r="FQ394" s="577">
        <f t="shared" si="1070"/>
        <v>56196.000000000029</v>
      </c>
      <c r="FR394" s="574">
        <v>263</v>
      </c>
      <c r="FS394" s="575">
        <v>223</v>
      </c>
      <c r="FT394" s="576">
        <f t="shared" si="1071"/>
        <v>263</v>
      </c>
      <c r="FU394" s="577">
        <f t="shared" si="1071"/>
        <v>223</v>
      </c>
      <c r="FV394" s="574">
        <v>9.4068441064638808</v>
      </c>
      <c r="FW394" s="575">
        <v>10.062780269058299</v>
      </c>
      <c r="FX394" s="576">
        <f t="shared" si="1072"/>
        <v>2474.0000000000005</v>
      </c>
      <c r="FY394" s="577">
        <f t="shared" si="1072"/>
        <v>2244.0000000000009</v>
      </c>
      <c r="FZ394" s="574">
        <v>85.475285171102698</v>
      </c>
      <c r="GA394" s="575">
        <v>81.569506726457405</v>
      </c>
      <c r="GB394" s="576">
        <f t="shared" si="1073"/>
        <v>22480.000000000011</v>
      </c>
      <c r="GC394" s="577">
        <f t="shared" si="1073"/>
        <v>18190</v>
      </c>
      <c r="GD394" s="576">
        <f t="shared" si="1074"/>
        <v>948</v>
      </c>
      <c r="GE394" s="577">
        <f t="shared" si="1074"/>
        <v>1000</v>
      </c>
      <c r="GF394" s="576">
        <f t="shared" si="1074"/>
        <v>948</v>
      </c>
      <c r="GG394" s="577">
        <f t="shared" si="1074"/>
        <v>1000</v>
      </c>
      <c r="GH394" s="576">
        <f t="shared" si="1075"/>
        <v>3647</v>
      </c>
      <c r="GI394" s="577">
        <f t="shared" si="1075"/>
        <v>3936.5000000000018</v>
      </c>
      <c r="GJ394" s="576">
        <f t="shared" si="1076"/>
        <v>71904</v>
      </c>
      <c r="GK394" s="577">
        <f t="shared" si="1076"/>
        <v>74652.999999999971</v>
      </c>
      <c r="GL394" s="576">
        <f t="shared" si="1077"/>
        <v>1640</v>
      </c>
      <c r="GM394" s="577">
        <f t="shared" si="1077"/>
        <v>1464</v>
      </c>
      <c r="GN394" s="576">
        <f t="shared" si="1077"/>
        <v>1640</v>
      </c>
      <c r="GO394" s="577">
        <f t="shared" si="1077"/>
        <v>1464</v>
      </c>
      <c r="GP394" s="576">
        <f t="shared" si="1078"/>
        <v>9789</v>
      </c>
      <c r="GQ394" s="577">
        <f t="shared" si="1078"/>
        <v>8585.5</v>
      </c>
      <c r="GR394" s="576">
        <f t="shared" si="1079"/>
        <v>129478.00000000003</v>
      </c>
      <c r="GS394" s="577">
        <f t="shared" si="1079"/>
        <v>112336</v>
      </c>
      <c r="GT394" s="576">
        <f t="shared" si="1080"/>
        <v>2588</v>
      </c>
      <c r="GU394" s="577">
        <f t="shared" si="1080"/>
        <v>2464</v>
      </c>
      <c r="GV394" s="576">
        <f t="shared" si="1080"/>
        <v>2588</v>
      </c>
      <c r="GW394" s="577">
        <f t="shared" si="1080"/>
        <v>2464</v>
      </c>
      <c r="GX394" s="576">
        <f t="shared" si="1081"/>
        <v>13436</v>
      </c>
      <c r="GY394" s="577">
        <f t="shared" si="1081"/>
        <v>12522.000000000002</v>
      </c>
      <c r="GZ394" s="576">
        <f t="shared" si="1081"/>
        <v>201382.00000000003</v>
      </c>
      <c r="HA394" s="577">
        <f t="shared" si="1081"/>
        <v>186988.99999999997</v>
      </c>
      <c r="HB394" s="576">
        <f t="shared" si="1082"/>
        <v>0</v>
      </c>
      <c r="HC394" s="577">
        <f t="shared" si="1082"/>
        <v>0</v>
      </c>
      <c r="HD394" s="576">
        <f t="shared" si="1082"/>
        <v>0</v>
      </c>
      <c r="HE394" s="577">
        <f t="shared" si="1082"/>
        <v>0</v>
      </c>
      <c r="HF394" s="576" t="str">
        <f t="shared" si="1083"/>
        <v/>
      </c>
      <c r="HG394" s="577" t="str">
        <f t="shared" si="1083"/>
        <v/>
      </c>
      <c r="HH394" s="576" t="str">
        <f t="shared" si="1084"/>
        <v/>
      </c>
      <c r="HI394" s="577" t="str">
        <f t="shared" si="1084"/>
        <v/>
      </c>
      <c r="HJ394" s="576">
        <f t="shared" si="1085"/>
        <v>15910</v>
      </c>
      <c r="HK394" s="577">
        <f t="shared" si="1085"/>
        <v>14766</v>
      </c>
      <c r="HL394" s="576">
        <f t="shared" si="1086"/>
        <v>223862.00000000003</v>
      </c>
      <c r="HM394" s="577">
        <f t="shared" si="1086"/>
        <v>205179</v>
      </c>
    </row>
    <row r="395" spans="1:221" s="26" customFormat="1" ht="15" customHeight="1">
      <c r="A395" s="9" t="s">
        <v>745</v>
      </c>
      <c r="B395" s="8" t="s">
        <v>765</v>
      </c>
      <c r="C395" s="122"/>
      <c r="D395" s="6">
        <v>231536</v>
      </c>
      <c r="E395" s="6">
        <v>9</v>
      </c>
      <c r="F395" s="574">
        <v>526</v>
      </c>
      <c r="G395" s="575">
        <v>523</v>
      </c>
      <c r="H395" s="574">
        <v>0</v>
      </c>
      <c r="I395" s="575">
        <v>0</v>
      </c>
      <c r="J395" s="576">
        <f t="shared" si="1019"/>
        <v>526</v>
      </c>
      <c r="K395" s="577">
        <f t="shared" si="1019"/>
        <v>523</v>
      </c>
      <c r="L395" s="574">
        <v>66</v>
      </c>
      <c r="M395" s="575">
        <v>66</v>
      </c>
      <c r="N395" s="576">
        <f t="shared" si="1020"/>
        <v>526</v>
      </c>
      <c r="O395" s="577">
        <f t="shared" si="1020"/>
        <v>522</v>
      </c>
      <c r="P395" s="576">
        <f t="shared" si="1020"/>
        <v>526</v>
      </c>
      <c r="Q395" s="577">
        <f t="shared" si="1020"/>
        <v>522</v>
      </c>
      <c r="R395" s="574">
        <v>63</v>
      </c>
      <c r="S395" s="575">
        <v>63</v>
      </c>
      <c r="T395" s="576">
        <f t="shared" si="1021"/>
        <v>63</v>
      </c>
      <c r="U395" s="577">
        <f t="shared" si="1021"/>
        <v>63</v>
      </c>
      <c r="V395" s="574">
        <v>16</v>
      </c>
      <c r="W395" s="575">
        <v>19</v>
      </c>
      <c r="X395" s="576">
        <f t="shared" si="1022"/>
        <v>16</v>
      </c>
      <c r="Y395" s="577">
        <f t="shared" si="1022"/>
        <v>19</v>
      </c>
      <c r="Z395" s="574"/>
      <c r="AA395" s="575"/>
      <c r="AB395" s="576">
        <f t="shared" si="1023"/>
        <v>0</v>
      </c>
      <c r="AC395" s="577">
        <f t="shared" si="1023"/>
        <v>0</v>
      </c>
      <c r="AD395" s="576">
        <f t="shared" si="1024"/>
        <v>79</v>
      </c>
      <c r="AE395" s="577">
        <f t="shared" si="1024"/>
        <v>82</v>
      </c>
      <c r="AF395" s="576">
        <f t="shared" si="1025"/>
        <v>79</v>
      </c>
      <c r="AG395" s="577">
        <f t="shared" si="1025"/>
        <v>82</v>
      </c>
      <c r="AH395" s="574">
        <v>3.0317460317460299</v>
      </c>
      <c r="AI395" s="575">
        <v>2.9682539682539701</v>
      </c>
      <c r="AJ395" s="576">
        <f t="shared" si="1026"/>
        <v>190.99999999999989</v>
      </c>
      <c r="AK395" s="577">
        <f t="shared" si="1026"/>
        <v>187.00000000000011</v>
      </c>
      <c r="AL395" s="574">
        <v>3.125</v>
      </c>
      <c r="AM395" s="575">
        <v>3.5263157894736801</v>
      </c>
      <c r="AN395" s="576">
        <f t="shared" si="1027"/>
        <v>50</v>
      </c>
      <c r="AO395" s="577">
        <f t="shared" si="1027"/>
        <v>66.999999999999915</v>
      </c>
      <c r="AP395" s="574"/>
      <c r="AQ395" s="575"/>
      <c r="AR395" s="576">
        <f t="shared" si="1028"/>
        <v>0</v>
      </c>
      <c r="AS395" s="577">
        <f t="shared" si="1028"/>
        <v>0</v>
      </c>
      <c r="AT395" s="576">
        <f t="shared" si="1029"/>
        <v>3.0506329113924036</v>
      </c>
      <c r="AU395" s="577">
        <f t="shared" si="1029"/>
        <v>3.0975609756097566</v>
      </c>
      <c r="AV395" s="576">
        <f t="shared" si="1030"/>
        <v>240.99999999999989</v>
      </c>
      <c r="AW395" s="577">
        <f t="shared" si="1030"/>
        <v>254.00000000000006</v>
      </c>
      <c r="AX395" s="574">
        <v>77.523809523809504</v>
      </c>
      <c r="AY395" s="575">
        <v>77.317460317460302</v>
      </c>
      <c r="AZ395" s="576">
        <f t="shared" si="1031"/>
        <v>4883.9999999999991</v>
      </c>
      <c r="BA395" s="577">
        <f t="shared" si="1031"/>
        <v>4870.9999999999991</v>
      </c>
      <c r="BB395" s="574">
        <v>76</v>
      </c>
      <c r="BC395" s="575">
        <v>81.789473684210506</v>
      </c>
      <c r="BD395" s="576">
        <f t="shared" si="1032"/>
        <v>1216</v>
      </c>
      <c r="BE395" s="577">
        <f t="shared" si="1032"/>
        <v>1553.9999999999995</v>
      </c>
      <c r="BF395" s="574"/>
      <c r="BG395" s="575"/>
      <c r="BH395" s="576">
        <f t="shared" si="1033"/>
        <v>0</v>
      </c>
      <c r="BI395" s="577">
        <f t="shared" si="1033"/>
        <v>0</v>
      </c>
      <c r="BJ395" s="576">
        <f t="shared" si="1034"/>
        <v>77.215189873417714</v>
      </c>
      <c r="BK395" s="577">
        <f t="shared" si="1034"/>
        <v>78.353658536585343</v>
      </c>
      <c r="BL395" s="576">
        <f t="shared" si="1035"/>
        <v>6099.9999999999991</v>
      </c>
      <c r="BM395" s="577">
        <f t="shared" si="1035"/>
        <v>6424.9999999999982</v>
      </c>
      <c r="BN395" s="574">
        <v>121</v>
      </c>
      <c r="BO395" s="575">
        <v>103</v>
      </c>
      <c r="BP395" s="576">
        <f t="shared" si="1036"/>
        <v>121</v>
      </c>
      <c r="BQ395" s="577">
        <f t="shared" si="1036"/>
        <v>103</v>
      </c>
      <c r="BR395" s="574">
        <v>135</v>
      </c>
      <c r="BS395" s="575">
        <v>126</v>
      </c>
      <c r="BT395" s="576">
        <f t="shared" si="1037"/>
        <v>135</v>
      </c>
      <c r="BU395" s="577">
        <f t="shared" si="1037"/>
        <v>126</v>
      </c>
      <c r="BV395" s="574"/>
      <c r="BW395" s="575"/>
      <c r="BX395" s="576">
        <f t="shared" si="1038"/>
        <v>0</v>
      </c>
      <c r="BY395" s="577">
        <f t="shared" si="1038"/>
        <v>0</v>
      </c>
      <c r="BZ395" s="576">
        <f t="shared" si="1039"/>
        <v>256</v>
      </c>
      <c r="CA395" s="577">
        <f t="shared" si="1039"/>
        <v>229</v>
      </c>
      <c r="CB395" s="576">
        <f t="shared" si="1040"/>
        <v>256</v>
      </c>
      <c r="CC395" s="577">
        <f t="shared" si="1040"/>
        <v>229</v>
      </c>
      <c r="CD395" s="574">
        <v>3.6652892561983501</v>
      </c>
      <c r="CE395" s="575">
        <v>4.0436893203883502</v>
      </c>
      <c r="CF395" s="576">
        <f t="shared" si="1041"/>
        <v>443.50000000000034</v>
      </c>
      <c r="CG395" s="577">
        <f t="shared" si="1041"/>
        <v>416.50000000000006</v>
      </c>
      <c r="CH395" s="574">
        <v>6.0185185185185199</v>
      </c>
      <c r="CI395" s="575">
        <v>6.7896825396825404</v>
      </c>
      <c r="CJ395" s="576">
        <f t="shared" si="1042"/>
        <v>812.50000000000023</v>
      </c>
      <c r="CK395" s="577">
        <f t="shared" si="1042"/>
        <v>855.50000000000011</v>
      </c>
      <c r="CL395" s="574"/>
      <c r="CM395" s="575"/>
      <c r="CN395" s="576">
        <f t="shared" si="1043"/>
        <v>0</v>
      </c>
      <c r="CO395" s="577">
        <f t="shared" si="1043"/>
        <v>0</v>
      </c>
      <c r="CP395" s="576">
        <f t="shared" si="1044"/>
        <v>4.9062500000000018</v>
      </c>
      <c r="CQ395" s="577">
        <f t="shared" si="1044"/>
        <v>5.5545851528384294</v>
      </c>
      <c r="CR395" s="576">
        <f t="shared" si="1045"/>
        <v>1256.0000000000005</v>
      </c>
      <c r="CS395" s="577">
        <f t="shared" si="1045"/>
        <v>1272.0000000000002</v>
      </c>
      <c r="CT395" s="574">
        <v>76.710743801652896</v>
      </c>
      <c r="CU395" s="575">
        <v>76.514563106796103</v>
      </c>
      <c r="CV395" s="576">
        <f t="shared" si="1046"/>
        <v>9282</v>
      </c>
      <c r="CW395" s="577">
        <f t="shared" si="1046"/>
        <v>7880.9999999999991</v>
      </c>
      <c r="CX395" s="574">
        <v>76.992592592592601</v>
      </c>
      <c r="CY395" s="575">
        <v>83.785714285714306</v>
      </c>
      <c r="CZ395" s="576">
        <f t="shared" si="1047"/>
        <v>10394.000000000002</v>
      </c>
      <c r="DA395" s="577">
        <f t="shared" si="1047"/>
        <v>10557.000000000002</v>
      </c>
      <c r="DB395" s="574"/>
      <c r="DC395" s="575"/>
      <c r="DD395" s="576">
        <f t="shared" si="1048"/>
        <v>0</v>
      </c>
      <c r="DE395" s="577">
        <f t="shared" si="1048"/>
        <v>0</v>
      </c>
      <c r="DF395" s="576">
        <f t="shared" si="1049"/>
        <v>76.859375</v>
      </c>
      <c r="DG395" s="577">
        <f t="shared" si="1049"/>
        <v>80.515283842794759</v>
      </c>
      <c r="DH395" s="576">
        <f t="shared" si="1050"/>
        <v>19676</v>
      </c>
      <c r="DI395" s="577">
        <f t="shared" si="1050"/>
        <v>18438</v>
      </c>
      <c r="DJ395" s="576">
        <f t="shared" si="1051"/>
        <v>335</v>
      </c>
      <c r="DK395" s="577">
        <f t="shared" si="1051"/>
        <v>311</v>
      </c>
      <c r="DL395" s="576">
        <f t="shared" si="1051"/>
        <v>335</v>
      </c>
      <c r="DM395" s="577">
        <f t="shared" si="1051"/>
        <v>311</v>
      </c>
      <c r="DN395" s="576">
        <f t="shared" si="1052"/>
        <v>4.4686567164179118</v>
      </c>
      <c r="DO395" s="577">
        <f t="shared" si="1052"/>
        <v>4.9067524115755639</v>
      </c>
      <c r="DP395" s="576">
        <f t="shared" si="1053"/>
        <v>1497.0000000000005</v>
      </c>
      <c r="DQ395" s="577">
        <f t="shared" si="1053"/>
        <v>1526.0000000000005</v>
      </c>
      <c r="DR395" s="576">
        <f t="shared" si="1054"/>
        <v>76.943283582089549</v>
      </c>
      <c r="DS395" s="577">
        <f t="shared" si="1054"/>
        <v>79.945337620578783</v>
      </c>
      <c r="DT395" s="576">
        <f t="shared" si="1055"/>
        <v>25776</v>
      </c>
      <c r="DU395" s="577">
        <f t="shared" si="1055"/>
        <v>24863</v>
      </c>
      <c r="DV395" s="574">
        <v>63</v>
      </c>
      <c r="DW395" s="575">
        <v>67</v>
      </c>
      <c r="DX395" s="576">
        <f t="shared" si="1056"/>
        <v>63</v>
      </c>
      <c r="DY395" s="577">
        <f t="shared" si="1056"/>
        <v>67</v>
      </c>
      <c r="DZ395" s="574">
        <v>78</v>
      </c>
      <c r="EA395" s="575">
        <v>99</v>
      </c>
      <c r="EB395" s="576">
        <f t="shared" si="1057"/>
        <v>78</v>
      </c>
      <c r="EC395" s="577">
        <f t="shared" si="1057"/>
        <v>99</v>
      </c>
      <c r="ED395" s="574"/>
      <c r="EE395" s="575"/>
      <c r="EF395" s="576">
        <f t="shared" si="1058"/>
        <v>0</v>
      </c>
      <c r="EG395" s="577">
        <f t="shared" si="1058"/>
        <v>0</v>
      </c>
      <c r="EH395" s="576">
        <f t="shared" si="1059"/>
        <v>141</v>
      </c>
      <c r="EI395" s="577">
        <f t="shared" si="1059"/>
        <v>166</v>
      </c>
      <c r="EJ395" s="576">
        <f t="shared" si="1060"/>
        <v>141</v>
      </c>
      <c r="EK395" s="577">
        <f t="shared" si="1060"/>
        <v>166</v>
      </c>
      <c r="EL395" s="574">
        <v>3.2619047619047601</v>
      </c>
      <c r="EM395" s="575">
        <v>3.0447761194029899</v>
      </c>
      <c r="EN395" s="576">
        <f t="shared" si="1061"/>
        <v>205.49999999999989</v>
      </c>
      <c r="EO395" s="577">
        <f t="shared" si="1061"/>
        <v>204.00000000000031</v>
      </c>
      <c r="EP395" s="574">
        <v>3.9166666666666701</v>
      </c>
      <c r="EQ395" s="575">
        <v>3.9090909090909101</v>
      </c>
      <c r="ER395" s="576">
        <f t="shared" si="1062"/>
        <v>305.50000000000028</v>
      </c>
      <c r="ES395" s="577">
        <f t="shared" si="1062"/>
        <v>387.00000000000011</v>
      </c>
      <c r="ET395" s="574"/>
      <c r="EU395" s="575"/>
      <c r="EV395" s="576">
        <f t="shared" si="1063"/>
        <v>0</v>
      </c>
      <c r="EW395" s="577">
        <f t="shared" si="1063"/>
        <v>0</v>
      </c>
      <c r="EX395" s="576">
        <f t="shared" si="1064"/>
        <v>3.6241134751773063</v>
      </c>
      <c r="EY395" s="577">
        <f t="shared" si="1064"/>
        <v>3.5602409638554242</v>
      </c>
      <c r="EZ395" s="576">
        <f t="shared" si="1065"/>
        <v>511.00000000000017</v>
      </c>
      <c r="FA395" s="577">
        <f t="shared" si="1065"/>
        <v>591.00000000000045</v>
      </c>
      <c r="FB395" s="574">
        <v>63.015873015872998</v>
      </c>
      <c r="FC395" s="575">
        <v>59.701492537313399</v>
      </c>
      <c r="FD395" s="576">
        <f t="shared" si="1066"/>
        <v>3969.9999999999991</v>
      </c>
      <c r="FE395" s="577">
        <f t="shared" si="1066"/>
        <v>3999.9999999999977</v>
      </c>
      <c r="FF395" s="574">
        <v>64.525641025640994</v>
      </c>
      <c r="FG395" s="575">
        <v>61.434343434343397</v>
      </c>
      <c r="FH395" s="576">
        <f t="shared" si="1067"/>
        <v>5032.9999999999973</v>
      </c>
      <c r="FI395" s="577">
        <f t="shared" si="1067"/>
        <v>6081.9999999999964</v>
      </c>
      <c r="FJ395" s="574"/>
      <c r="FK395" s="575"/>
      <c r="FL395" s="576">
        <f t="shared" si="1068"/>
        <v>0</v>
      </c>
      <c r="FM395" s="577">
        <f t="shared" si="1068"/>
        <v>0</v>
      </c>
      <c r="FN395" s="576">
        <f t="shared" si="1069"/>
        <v>63.851063829787208</v>
      </c>
      <c r="FO395" s="577">
        <f t="shared" si="1069"/>
        <v>60.734939759036109</v>
      </c>
      <c r="FP395" s="576">
        <f t="shared" si="1070"/>
        <v>9002.9999999999964</v>
      </c>
      <c r="FQ395" s="577">
        <f t="shared" si="1070"/>
        <v>10081.999999999995</v>
      </c>
      <c r="FR395" s="574">
        <v>50</v>
      </c>
      <c r="FS395" s="575">
        <v>45</v>
      </c>
      <c r="FT395" s="576">
        <f t="shared" si="1071"/>
        <v>50</v>
      </c>
      <c r="FU395" s="577">
        <f t="shared" si="1071"/>
        <v>45</v>
      </c>
      <c r="FV395" s="574">
        <v>8.1199999999999992</v>
      </c>
      <c r="FW395" s="575">
        <v>5.5333333333333297</v>
      </c>
      <c r="FX395" s="576">
        <f t="shared" si="1072"/>
        <v>405.99999999999994</v>
      </c>
      <c r="FY395" s="577">
        <f t="shared" si="1072"/>
        <v>248.99999999999983</v>
      </c>
      <c r="FZ395" s="574">
        <v>69.2</v>
      </c>
      <c r="GA395" s="575">
        <v>50.955555555555598</v>
      </c>
      <c r="GB395" s="576">
        <f t="shared" si="1073"/>
        <v>3460</v>
      </c>
      <c r="GC395" s="577">
        <f t="shared" si="1073"/>
        <v>2293.0000000000018</v>
      </c>
      <c r="GD395" s="576">
        <f t="shared" si="1074"/>
        <v>247</v>
      </c>
      <c r="GE395" s="577">
        <f t="shared" si="1074"/>
        <v>233</v>
      </c>
      <c r="GF395" s="576">
        <f t="shared" si="1074"/>
        <v>247</v>
      </c>
      <c r="GG395" s="577">
        <f t="shared" si="1074"/>
        <v>233</v>
      </c>
      <c r="GH395" s="576">
        <f t="shared" si="1075"/>
        <v>840.00000000000011</v>
      </c>
      <c r="GI395" s="577">
        <f t="shared" si="1075"/>
        <v>807.50000000000057</v>
      </c>
      <c r="GJ395" s="576">
        <f t="shared" si="1076"/>
        <v>18136</v>
      </c>
      <c r="GK395" s="577">
        <f t="shared" si="1076"/>
        <v>16751.999999999996</v>
      </c>
      <c r="GL395" s="576">
        <f t="shared" si="1077"/>
        <v>229</v>
      </c>
      <c r="GM395" s="577">
        <f t="shared" si="1077"/>
        <v>244</v>
      </c>
      <c r="GN395" s="576">
        <f t="shared" si="1077"/>
        <v>229</v>
      </c>
      <c r="GO395" s="577">
        <f t="shared" si="1077"/>
        <v>244</v>
      </c>
      <c r="GP395" s="576">
        <f t="shared" si="1078"/>
        <v>1168.0000000000005</v>
      </c>
      <c r="GQ395" s="577">
        <f t="shared" si="1078"/>
        <v>1309.5</v>
      </c>
      <c r="GR395" s="576">
        <f t="shared" si="1079"/>
        <v>16643</v>
      </c>
      <c r="GS395" s="577">
        <f t="shared" si="1079"/>
        <v>18193</v>
      </c>
      <c r="GT395" s="576">
        <f t="shared" si="1080"/>
        <v>476</v>
      </c>
      <c r="GU395" s="577">
        <f t="shared" si="1080"/>
        <v>477</v>
      </c>
      <c r="GV395" s="576">
        <f t="shared" si="1080"/>
        <v>476</v>
      </c>
      <c r="GW395" s="577">
        <f t="shared" si="1080"/>
        <v>477</v>
      </c>
      <c r="GX395" s="576">
        <f t="shared" si="1081"/>
        <v>2008.0000000000005</v>
      </c>
      <c r="GY395" s="577">
        <f t="shared" si="1081"/>
        <v>2117.0000000000005</v>
      </c>
      <c r="GZ395" s="576">
        <f t="shared" si="1081"/>
        <v>34779</v>
      </c>
      <c r="HA395" s="577">
        <f t="shared" si="1081"/>
        <v>34945</v>
      </c>
      <c r="HB395" s="576">
        <f t="shared" si="1082"/>
        <v>0</v>
      </c>
      <c r="HC395" s="577">
        <f t="shared" si="1082"/>
        <v>0</v>
      </c>
      <c r="HD395" s="576">
        <f t="shared" si="1082"/>
        <v>0</v>
      </c>
      <c r="HE395" s="577">
        <f t="shared" si="1082"/>
        <v>0</v>
      </c>
      <c r="HF395" s="576" t="str">
        <f t="shared" si="1083"/>
        <v/>
      </c>
      <c r="HG395" s="577" t="str">
        <f t="shared" si="1083"/>
        <v/>
      </c>
      <c r="HH395" s="576" t="str">
        <f t="shared" si="1084"/>
        <v/>
      </c>
      <c r="HI395" s="577" t="str">
        <f t="shared" si="1084"/>
        <v/>
      </c>
      <c r="HJ395" s="576">
        <f t="shared" si="1085"/>
        <v>2414.0000000000005</v>
      </c>
      <c r="HK395" s="577">
        <f t="shared" si="1085"/>
        <v>2366.0000000000009</v>
      </c>
      <c r="HL395" s="576">
        <f t="shared" si="1086"/>
        <v>38239</v>
      </c>
      <c r="HM395" s="577">
        <f t="shared" si="1086"/>
        <v>37237.999999999993</v>
      </c>
    </row>
    <row r="396" spans="1:221" s="26" customFormat="1" ht="15" customHeight="1">
      <c r="A396" s="9" t="s">
        <v>745</v>
      </c>
      <c r="B396" s="8" t="s">
        <v>766</v>
      </c>
      <c r="C396" s="122"/>
      <c r="D396" s="6">
        <v>231697</v>
      </c>
      <c r="E396" s="6">
        <v>9</v>
      </c>
      <c r="F396" s="574">
        <v>450</v>
      </c>
      <c r="G396" s="575">
        <v>448</v>
      </c>
      <c r="H396" s="574">
        <v>0</v>
      </c>
      <c r="I396" s="575">
        <v>0</v>
      </c>
      <c r="J396" s="576">
        <f t="shared" si="1019"/>
        <v>450</v>
      </c>
      <c r="K396" s="577">
        <f t="shared" si="1019"/>
        <v>448</v>
      </c>
      <c r="L396" s="574">
        <v>66</v>
      </c>
      <c r="M396" s="575">
        <v>66</v>
      </c>
      <c r="N396" s="576">
        <f t="shared" si="1020"/>
        <v>447</v>
      </c>
      <c r="O396" s="582">
        <f t="shared" si="1020"/>
        <v>448</v>
      </c>
      <c r="P396" s="576">
        <f t="shared" si="1020"/>
        <v>447</v>
      </c>
      <c r="Q396" s="582">
        <f t="shared" si="1020"/>
        <v>448</v>
      </c>
      <c r="R396" s="574">
        <v>65</v>
      </c>
      <c r="S396" s="575">
        <v>67</v>
      </c>
      <c r="T396" s="576">
        <f t="shared" si="1021"/>
        <v>65</v>
      </c>
      <c r="U396" s="577">
        <f t="shared" si="1021"/>
        <v>67</v>
      </c>
      <c r="V396" s="574">
        <v>26</v>
      </c>
      <c r="W396" s="575">
        <v>26</v>
      </c>
      <c r="X396" s="576">
        <f t="shared" si="1022"/>
        <v>26</v>
      </c>
      <c r="Y396" s="577">
        <f t="shared" si="1022"/>
        <v>26</v>
      </c>
      <c r="Z396" s="574"/>
      <c r="AA396" s="575"/>
      <c r="AB396" s="576">
        <f t="shared" si="1023"/>
        <v>0</v>
      </c>
      <c r="AC396" s="577">
        <f t="shared" si="1023"/>
        <v>0</v>
      </c>
      <c r="AD396" s="576">
        <f t="shared" si="1024"/>
        <v>91</v>
      </c>
      <c r="AE396" s="577">
        <f t="shared" si="1024"/>
        <v>93</v>
      </c>
      <c r="AF396" s="576">
        <f t="shared" si="1025"/>
        <v>91</v>
      </c>
      <c r="AG396" s="577">
        <f t="shared" si="1025"/>
        <v>93</v>
      </c>
      <c r="AH396" s="574">
        <v>2.8615384615384598</v>
      </c>
      <c r="AI396" s="575">
        <v>2.8870967741935498</v>
      </c>
      <c r="AJ396" s="576">
        <f t="shared" si="1026"/>
        <v>185.99999999999989</v>
      </c>
      <c r="AK396" s="577">
        <f t="shared" si="1026"/>
        <v>193.43548387096783</v>
      </c>
      <c r="AL396" s="574">
        <v>3.3461538461538498</v>
      </c>
      <c r="AM396" s="575">
        <v>4.6538461538461497</v>
      </c>
      <c r="AN396" s="576">
        <f t="shared" si="1027"/>
        <v>87.000000000000099</v>
      </c>
      <c r="AO396" s="577">
        <f t="shared" si="1027"/>
        <v>120.99999999999989</v>
      </c>
      <c r="AP396" s="574"/>
      <c r="AQ396" s="575"/>
      <c r="AR396" s="576">
        <f t="shared" si="1028"/>
        <v>0</v>
      </c>
      <c r="AS396" s="577">
        <f t="shared" si="1028"/>
        <v>0</v>
      </c>
      <c r="AT396" s="576">
        <f t="shared" si="1029"/>
        <v>3</v>
      </c>
      <c r="AU396" s="577">
        <f t="shared" si="1029"/>
        <v>3.381026708289975</v>
      </c>
      <c r="AV396" s="576">
        <f t="shared" si="1030"/>
        <v>273</v>
      </c>
      <c r="AW396" s="577">
        <f t="shared" si="1030"/>
        <v>314.43548387096769</v>
      </c>
      <c r="AX396" s="574">
        <v>73.907692307692301</v>
      </c>
      <c r="AY396" s="575">
        <v>74.661290322580598</v>
      </c>
      <c r="AZ396" s="576">
        <f t="shared" si="1031"/>
        <v>4804</v>
      </c>
      <c r="BA396" s="577">
        <f t="shared" si="1031"/>
        <v>5002.3064516128998</v>
      </c>
      <c r="BB396" s="574">
        <v>71.346153846153797</v>
      </c>
      <c r="BC396" s="575">
        <v>81.538461538461505</v>
      </c>
      <c r="BD396" s="576">
        <f t="shared" si="1032"/>
        <v>1854.9999999999986</v>
      </c>
      <c r="BE396" s="577">
        <f t="shared" si="1032"/>
        <v>2119.9999999999991</v>
      </c>
      <c r="BF396" s="574"/>
      <c r="BG396" s="575"/>
      <c r="BH396" s="576">
        <f t="shared" si="1033"/>
        <v>0</v>
      </c>
      <c r="BI396" s="577">
        <f t="shared" si="1033"/>
        <v>0</v>
      </c>
      <c r="BJ396" s="576">
        <f t="shared" si="1034"/>
        <v>73.175824175824161</v>
      </c>
      <c r="BK396" s="577">
        <f t="shared" si="1034"/>
        <v>76.583940339923643</v>
      </c>
      <c r="BL396" s="576">
        <f t="shared" si="1035"/>
        <v>6658.9999999999991</v>
      </c>
      <c r="BM396" s="577">
        <f t="shared" si="1035"/>
        <v>7122.3064516128989</v>
      </c>
      <c r="BN396" s="574">
        <v>66</v>
      </c>
      <c r="BO396" s="575">
        <v>84</v>
      </c>
      <c r="BP396" s="576">
        <f t="shared" si="1036"/>
        <v>66</v>
      </c>
      <c r="BQ396" s="577">
        <f t="shared" si="1036"/>
        <v>84</v>
      </c>
      <c r="BR396" s="574">
        <v>73</v>
      </c>
      <c r="BS396" s="575">
        <v>71</v>
      </c>
      <c r="BT396" s="576">
        <f t="shared" si="1037"/>
        <v>73</v>
      </c>
      <c r="BU396" s="577">
        <f t="shared" si="1037"/>
        <v>71</v>
      </c>
      <c r="BV396" s="574"/>
      <c r="BW396" s="575"/>
      <c r="BX396" s="576">
        <f t="shared" si="1038"/>
        <v>0</v>
      </c>
      <c r="BY396" s="577">
        <f t="shared" si="1038"/>
        <v>0</v>
      </c>
      <c r="BZ396" s="576">
        <f t="shared" si="1039"/>
        <v>139</v>
      </c>
      <c r="CA396" s="577">
        <f t="shared" si="1039"/>
        <v>155</v>
      </c>
      <c r="CB396" s="576">
        <f t="shared" si="1040"/>
        <v>139</v>
      </c>
      <c r="CC396" s="577">
        <f t="shared" si="1040"/>
        <v>155</v>
      </c>
      <c r="CD396" s="574">
        <v>3.8333333333333299</v>
      </c>
      <c r="CE396" s="575">
        <v>3.4345238095238102</v>
      </c>
      <c r="CF396" s="576">
        <f t="shared" si="1041"/>
        <v>252.99999999999977</v>
      </c>
      <c r="CG396" s="577">
        <f t="shared" si="1041"/>
        <v>288.50000000000006</v>
      </c>
      <c r="CH396" s="574">
        <v>6.6301369863013697</v>
      </c>
      <c r="CI396" s="575">
        <v>6.8802816901408503</v>
      </c>
      <c r="CJ396" s="576">
        <f t="shared" si="1042"/>
        <v>484</v>
      </c>
      <c r="CK396" s="577">
        <f t="shared" si="1042"/>
        <v>488.5000000000004</v>
      </c>
      <c r="CL396" s="574"/>
      <c r="CM396" s="575"/>
      <c r="CN396" s="576">
        <f t="shared" si="1043"/>
        <v>0</v>
      </c>
      <c r="CO396" s="577">
        <f t="shared" si="1043"/>
        <v>0</v>
      </c>
      <c r="CP396" s="576">
        <f t="shared" si="1044"/>
        <v>5.3021582733812931</v>
      </c>
      <c r="CQ396" s="577">
        <f t="shared" si="1044"/>
        <v>5.012903225806455</v>
      </c>
      <c r="CR396" s="576">
        <f t="shared" si="1045"/>
        <v>736.99999999999977</v>
      </c>
      <c r="CS396" s="577">
        <f t="shared" si="1045"/>
        <v>777.00000000000057</v>
      </c>
      <c r="CT396" s="574">
        <v>73.409090909090907</v>
      </c>
      <c r="CU396" s="575">
        <v>70.6666666666667</v>
      </c>
      <c r="CV396" s="576">
        <f t="shared" si="1046"/>
        <v>4845</v>
      </c>
      <c r="CW396" s="577">
        <f t="shared" si="1046"/>
        <v>5936.0000000000027</v>
      </c>
      <c r="CX396" s="574">
        <v>71.589041095890394</v>
      </c>
      <c r="CY396" s="575">
        <v>75.492957746478893</v>
      </c>
      <c r="CZ396" s="576">
        <f t="shared" si="1047"/>
        <v>5225.9999999999991</v>
      </c>
      <c r="DA396" s="577">
        <f t="shared" si="1047"/>
        <v>5360.0000000000018</v>
      </c>
      <c r="DB396" s="574"/>
      <c r="DC396" s="575"/>
      <c r="DD396" s="576">
        <f t="shared" si="1048"/>
        <v>0</v>
      </c>
      <c r="DE396" s="577">
        <f t="shared" si="1048"/>
        <v>0</v>
      </c>
      <c r="DF396" s="576">
        <f t="shared" si="1049"/>
        <v>72.453237410071949</v>
      </c>
      <c r="DG396" s="577">
        <f t="shared" si="1049"/>
        <v>72.877419354838736</v>
      </c>
      <c r="DH396" s="576">
        <f t="shared" si="1050"/>
        <v>10071.000000000002</v>
      </c>
      <c r="DI396" s="577">
        <f t="shared" si="1050"/>
        <v>11296.000000000004</v>
      </c>
      <c r="DJ396" s="576">
        <f t="shared" si="1051"/>
        <v>230</v>
      </c>
      <c r="DK396" s="577">
        <f t="shared" si="1051"/>
        <v>248</v>
      </c>
      <c r="DL396" s="576">
        <f t="shared" si="1051"/>
        <v>230</v>
      </c>
      <c r="DM396" s="577">
        <f t="shared" si="1051"/>
        <v>248</v>
      </c>
      <c r="DN396" s="576">
        <f t="shared" si="1052"/>
        <v>4.391304347826086</v>
      </c>
      <c r="DO396" s="577">
        <f t="shared" si="1052"/>
        <v>4.4009495317377754</v>
      </c>
      <c r="DP396" s="576">
        <f t="shared" si="1053"/>
        <v>1009.9999999999998</v>
      </c>
      <c r="DQ396" s="577">
        <f t="shared" si="1053"/>
        <v>1091.4354838709683</v>
      </c>
      <c r="DR396" s="576">
        <f t="shared" si="1054"/>
        <v>72.739130434782609</v>
      </c>
      <c r="DS396" s="577">
        <f t="shared" si="1054"/>
        <v>74.267364724245567</v>
      </c>
      <c r="DT396" s="576">
        <f t="shared" si="1055"/>
        <v>16730</v>
      </c>
      <c r="DU396" s="577">
        <f t="shared" si="1055"/>
        <v>18418.306451612902</v>
      </c>
      <c r="DV396" s="574">
        <v>36</v>
      </c>
      <c r="DW396" s="575">
        <v>31</v>
      </c>
      <c r="DX396" s="576">
        <f t="shared" si="1056"/>
        <v>36</v>
      </c>
      <c r="DY396" s="577">
        <f t="shared" si="1056"/>
        <v>31</v>
      </c>
      <c r="DZ396" s="574">
        <v>44</v>
      </c>
      <c r="EA396" s="575">
        <v>40</v>
      </c>
      <c r="EB396" s="576">
        <f t="shared" si="1057"/>
        <v>44</v>
      </c>
      <c r="EC396" s="577">
        <f t="shared" si="1057"/>
        <v>40</v>
      </c>
      <c r="ED396" s="574"/>
      <c r="EE396" s="575"/>
      <c r="EF396" s="576">
        <f t="shared" si="1058"/>
        <v>0</v>
      </c>
      <c r="EG396" s="577">
        <f t="shared" si="1058"/>
        <v>0</v>
      </c>
      <c r="EH396" s="576">
        <f t="shared" si="1059"/>
        <v>80</v>
      </c>
      <c r="EI396" s="577">
        <f t="shared" si="1059"/>
        <v>71</v>
      </c>
      <c r="EJ396" s="576">
        <f t="shared" si="1060"/>
        <v>80</v>
      </c>
      <c r="EK396" s="577">
        <f t="shared" si="1060"/>
        <v>71</v>
      </c>
      <c r="EL396" s="574">
        <v>3.9583333333333299</v>
      </c>
      <c r="EM396" s="575">
        <v>4.2580645161290303</v>
      </c>
      <c r="EN396" s="576">
        <f t="shared" si="1061"/>
        <v>142.49999999999989</v>
      </c>
      <c r="EO396" s="577">
        <f t="shared" si="1061"/>
        <v>131.99999999999994</v>
      </c>
      <c r="EP396" s="574">
        <v>4.2045454545454497</v>
      </c>
      <c r="EQ396" s="575">
        <v>3.8875000000000002</v>
      </c>
      <c r="ER396" s="576">
        <f t="shared" si="1062"/>
        <v>184.99999999999977</v>
      </c>
      <c r="ES396" s="577">
        <f t="shared" si="1062"/>
        <v>155.5</v>
      </c>
      <c r="ET396" s="574"/>
      <c r="EU396" s="575"/>
      <c r="EV396" s="576">
        <f t="shared" si="1063"/>
        <v>0</v>
      </c>
      <c r="EW396" s="577">
        <f t="shared" si="1063"/>
        <v>0</v>
      </c>
      <c r="EX396" s="576">
        <f t="shared" si="1064"/>
        <v>4.0937499999999956</v>
      </c>
      <c r="EY396" s="577">
        <f t="shared" si="1064"/>
        <v>4.0492957746478861</v>
      </c>
      <c r="EZ396" s="576">
        <f t="shared" si="1065"/>
        <v>327.49999999999966</v>
      </c>
      <c r="FA396" s="577">
        <f t="shared" si="1065"/>
        <v>287.49999999999994</v>
      </c>
      <c r="FB396" s="574">
        <v>60.6666666666667</v>
      </c>
      <c r="FC396" s="575">
        <v>59.677419354838698</v>
      </c>
      <c r="FD396" s="576">
        <f t="shared" si="1066"/>
        <v>2184.0000000000014</v>
      </c>
      <c r="FE396" s="577">
        <f t="shared" si="1066"/>
        <v>1849.9999999999995</v>
      </c>
      <c r="FF396" s="574">
        <v>58.204545454545503</v>
      </c>
      <c r="FG396" s="575">
        <v>52.45</v>
      </c>
      <c r="FH396" s="576">
        <f t="shared" si="1067"/>
        <v>2561.0000000000023</v>
      </c>
      <c r="FI396" s="577">
        <f t="shared" si="1067"/>
        <v>2098</v>
      </c>
      <c r="FJ396" s="574"/>
      <c r="FK396" s="575"/>
      <c r="FL396" s="576">
        <f t="shared" si="1068"/>
        <v>0</v>
      </c>
      <c r="FM396" s="577">
        <f t="shared" si="1068"/>
        <v>0</v>
      </c>
      <c r="FN396" s="576">
        <f t="shared" si="1069"/>
        <v>59.312500000000043</v>
      </c>
      <c r="FO396" s="577">
        <f t="shared" si="1069"/>
        <v>55.605633802816897</v>
      </c>
      <c r="FP396" s="576">
        <f t="shared" si="1070"/>
        <v>4745.0000000000036</v>
      </c>
      <c r="FQ396" s="577">
        <f t="shared" si="1070"/>
        <v>3947.9999999999995</v>
      </c>
      <c r="FR396" s="574">
        <v>137</v>
      </c>
      <c r="FS396" s="575">
        <v>129</v>
      </c>
      <c r="FT396" s="576">
        <f t="shared" si="1071"/>
        <v>137</v>
      </c>
      <c r="FU396" s="577">
        <f t="shared" si="1071"/>
        <v>129</v>
      </c>
      <c r="FV396" s="574">
        <v>2.35766423357664</v>
      </c>
      <c r="FW396" s="575">
        <v>2.2790697674418601</v>
      </c>
      <c r="FX396" s="576">
        <f t="shared" si="1072"/>
        <v>322.99999999999966</v>
      </c>
      <c r="FY396" s="577">
        <f t="shared" si="1072"/>
        <v>293.99999999999994</v>
      </c>
      <c r="FZ396" s="574">
        <v>21.087591240875899</v>
      </c>
      <c r="GA396" s="575">
        <v>16.023255813953501</v>
      </c>
      <c r="GB396" s="576">
        <f t="shared" si="1073"/>
        <v>2888.9999999999982</v>
      </c>
      <c r="GC396" s="577">
        <f t="shared" si="1073"/>
        <v>2067.0000000000018</v>
      </c>
      <c r="GD396" s="576">
        <f t="shared" si="1074"/>
        <v>167</v>
      </c>
      <c r="GE396" s="577">
        <f t="shared" si="1074"/>
        <v>182</v>
      </c>
      <c r="GF396" s="576">
        <f t="shared" si="1074"/>
        <v>167</v>
      </c>
      <c r="GG396" s="577">
        <f t="shared" si="1074"/>
        <v>182</v>
      </c>
      <c r="GH396" s="576">
        <f t="shared" si="1075"/>
        <v>581.49999999999955</v>
      </c>
      <c r="GI396" s="577">
        <f t="shared" si="1075"/>
        <v>613.9354838709678</v>
      </c>
      <c r="GJ396" s="576">
        <f t="shared" si="1076"/>
        <v>11833.000000000002</v>
      </c>
      <c r="GK396" s="577">
        <f t="shared" si="1076"/>
        <v>12788.306451612902</v>
      </c>
      <c r="GL396" s="576">
        <f t="shared" si="1077"/>
        <v>143</v>
      </c>
      <c r="GM396" s="577">
        <f t="shared" si="1077"/>
        <v>137</v>
      </c>
      <c r="GN396" s="576">
        <f t="shared" si="1077"/>
        <v>143</v>
      </c>
      <c r="GO396" s="577">
        <f t="shared" si="1077"/>
        <v>137</v>
      </c>
      <c r="GP396" s="576">
        <f t="shared" si="1078"/>
        <v>755.99999999999989</v>
      </c>
      <c r="GQ396" s="577">
        <f t="shared" si="1078"/>
        <v>765.00000000000023</v>
      </c>
      <c r="GR396" s="576">
        <f t="shared" si="1079"/>
        <v>9642</v>
      </c>
      <c r="GS396" s="577">
        <f t="shared" si="1079"/>
        <v>9578</v>
      </c>
      <c r="GT396" s="576">
        <f t="shared" si="1080"/>
        <v>310</v>
      </c>
      <c r="GU396" s="577">
        <f t="shared" si="1080"/>
        <v>319</v>
      </c>
      <c r="GV396" s="576">
        <f t="shared" si="1080"/>
        <v>310</v>
      </c>
      <c r="GW396" s="577">
        <f t="shared" si="1080"/>
        <v>319</v>
      </c>
      <c r="GX396" s="576">
        <f t="shared" si="1081"/>
        <v>1337.4999999999995</v>
      </c>
      <c r="GY396" s="577">
        <f t="shared" si="1081"/>
        <v>1378.935483870968</v>
      </c>
      <c r="GZ396" s="576">
        <f t="shared" si="1081"/>
        <v>21475</v>
      </c>
      <c r="HA396" s="577">
        <f t="shared" si="1081"/>
        <v>22366.306451612902</v>
      </c>
      <c r="HB396" s="576">
        <f t="shared" si="1082"/>
        <v>0</v>
      </c>
      <c r="HC396" s="577">
        <f t="shared" si="1082"/>
        <v>0</v>
      </c>
      <c r="HD396" s="576">
        <f t="shared" si="1082"/>
        <v>0</v>
      </c>
      <c r="HE396" s="577">
        <f t="shared" si="1082"/>
        <v>0</v>
      </c>
      <c r="HF396" s="576" t="str">
        <f t="shared" si="1083"/>
        <v/>
      </c>
      <c r="HG396" s="577" t="str">
        <f t="shared" si="1083"/>
        <v/>
      </c>
      <c r="HH396" s="576" t="str">
        <f t="shared" si="1084"/>
        <v/>
      </c>
      <c r="HI396" s="577" t="str">
        <f t="shared" si="1084"/>
        <v/>
      </c>
      <c r="HJ396" s="576">
        <f t="shared" si="1085"/>
        <v>1660.4999999999991</v>
      </c>
      <c r="HK396" s="577">
        <f t="shared" si="1085"/>
        <v>1672.9354838709683</v>
      </c>
      <c r="HL396" s="576">
        <f t="shared" si="1086"/>
        <v>24364</v>
      </c>
      <c r="HM396" s="577">
        <f t="shared" si="1086"/>
        <v>24433.306451612902</v>
      </c>
    </row>
    <row r="397" spans="1:221" s="26" customFormat="1" ht="15" customHeight="1">
      <c r="A397" s="9" t="s">
        <v>745</v>
      </c>
      <c r="B397" s="8" t="s">
        <v>767</v>
      </c>
      <c r="C397" s="123" t="s">
        <v>1150</v>
      </c>
      <c r="D397" s="6">
        <v>231882</v>
      </c>
      <c r="E397" s="2">
        <v>10</v>
      </c>
      <c r="F397" s="574">
        <v>251</v>
      </c>
      <c r="G397" s="575">
        <v>209</v>
      </c>
      <c r="H397" s="574">
        <v>0</v>
      </c>
      <c r="I397" s="575">
        <v>0</v>
      </c>
      <c r="J397" s="576">
        <f t="shared" si="1019"/>
        <v>251</v>
      </c>
      <c r="K397" s="577">
        <f t="shared" si="1019"/>
        <v>209</v>
      </c>
      <c r="L397" s="574">
        <v>66</v>
      </c>
      <c r="M397" s="575">
        <v>66</v>
      </c>
      <c r="N397" s="576">
        <f t="shared" si="1020"/>
        <v>251</v>
      </c>
      <c r="O397" s="577">
        <f t="shared" si="1020"/>
        <v>209</v>
      </c>
      <c r="P397" s="576">
        <f t="shared" si="1020"/>
        <v>251</v>
      </c>
      <c r="Q397" s="577">
        <f t="shared" si="1020"/>
        <v>209</v>
      </c>
      <c r="R397" s="574">
        <v>66</v>
      </c>
      <c r="S397" s="575">
        <v>60</v>
      </c>
      <c r="T397" s="576">
        <f t="shared" si="1021"/>
        <v>66</v>
      </c>
      <c r="U397" s="577">
        <f t="shared" si="1021"/>
        <v>60</v>
      </c>
      <c r="V397" s="574">
        <v>15</v>
      </c>
      <c r="W397" s="575">
        <v>16</v>
      </c>
      <c r="X397" s="576">
        <f t="shared" si="1022"/>
        <v>15</v>
      </c>
      <c r="Y397" s="577">
        <f t="shared" si="1022"/>
        <v>16</v>
      </c>
      <c r="Z397" s="574"/>
      <c r="AA397" s="575"/>
      <c r="AB397" s="576">
        <f t="shared" si="1023"/>
        <v>0</v>
      </c>
      <c r="AC397" s="577">
        <f t="shared" si="1023"/>
        <v>0</v>
      </c>
      <c r="AD397" s="576">
        <f t="shared" si="1024"/>
        <v>81</v>
      </c>
      <c r="AE397" s="577">
        <f t="shared" si="1024"/>
        <v>76</v>
      </c>
      <c r="AF397" s="576">
        <f t="shared" si="1025"/>
        <v>81</v>
      </c>
      <c r="AG397" s="577">
        <f t="shared" si="1025"/>
        <v>76</v>
      </c>
      <c r="AH397" s="574">
        <v>3.24242424242424</v>
      </c>
      <c r="AI397" s="575">
        <v>3.1166666666666698</v>
      </c>
      <c r="AJ397" s="576">
        <f t="shared" si="1026"/>
        <v>213.99999999999983</v>
      </c>
      <c r="AK397" s="577">
        <f t="shared" si="1026"/>
        <v>187.0000000000002</v>
      </c>
      <c r="AL397" s="574">
        <v>3.3333333333333299</v>
      </c>
      <c r="AM397" s="575">
        <v>4.4375</v>
      </c>
      <c r="AN397" s="576">
        <f t="shared" si="1027"/>
        <v>49.99999999999995</v>
      </c>
      <c r="AO397" s="577">
        <f t="shared" si="1027"/>
        <v>71</v>
      </c>
      <c r="AP397" s="574"/>
      <c r="AQ397" s="575"/>
      <c r="AR397" s="576">
        <f t="shared" si="1028"/>
        <v>0</v>
      </c>
      <c r="AS397" s="577">
        <f t="shared" si="1028"/>
        <v>0</v>
      </c>
      <c r="AT397" s="576">
        <f t="shared" si="1029"/>
        <v>3.2592592592592564</v>
      </c>
      <c r="AU397" s="577">
        <f t="shared" si="1029"/>
        <v>3.3947368421052659</v>
      </c>
      <c r="AV397" s="576">
        <f t="shared" si="1030"/>
        <v>263.99999999999977</v>
      </c>
      <c r="AW397" s="577">
        <f t="shared" si="1030"/>
        <v>258.00000000000023</v>
      </c>
      <c r="AX397" s="574">
        <v>89.803030303030297</v>
      </c>
      <c r="AY397" s="575">
        <v>86.033333333333303</v>
      </c>
      <c r="AZ397" s="576">
        <f t="shared" si="1031"/>
        <v>5927</v>
      </c>
      <c r="BA397" s="577">
        <f t="shared" si="1031"/>
        <v>5161.9999999999982</v>
      </c>
      <c r="BB397" s="574">
        <v>86.733333333333306</v>
      </c>
      <c r="BC397" s="575">
        <v>96.125</v>
      </c>
      <c r="BD397" s="576">
        <f t="shared" si="1032"/>
        <v>1300.9999999999995</v>
      </c>
      <c r="BE397" s="577">
        <f t="shared" si="1032"/>
        <v>1538</v>
      </c>
      <c r="BF397" s="574"/>
      <c r="BG397" s="575"/>
      <c r="BH397" s="576">
        <f t="shared" si="1033"/>
        <v>0</v>
      </c>
      <c r="BI397" s="577">
        <f t="shared" si="1033"/>
        <v>0</v>
      </c>
      <c r="BJ397" s="576">
        <f t="shared" si="1034"/>
        <v>89.23456790123457</v>
      </c>
      <c r="BK397" s="577">
        <f t="shared" si="1034"/>
        <v>88.157894736842081</v>
      </c>
      <c r="BL397" s="576">
        <f t="shared" si="1035"/>
        <v>7228</v>
      </c>
      <c r="BM397" s="577">
        <f t="shared" si="1035"/>
        <v>6699.9999999999982</v>
      </c>
      <c r="BN397" s="574">
        <v>29</v>
      </c>
      <c r="BO397" s="575">
        <v>25</v>
      </c>
      <c r="BP397" s="576">
        <f t="shared" si="1036"/>
        <v>29</v>
      </c>
      <c r="BQ397" s="577">
        <f t="shared" si="1036"/>
        <v>25</v>
      </c>
      <c r="BR397" s="574">
        <v>74</v>
      </c>
      <c r="BS397" s="575">
        <v>34</v>
      </c>
      <c r="BT397" s="576">
        <f t="shared" si="1037"/>
        <v>74</v>
      </c>
      <c r="BU397" s="577">
        <f t="shared" si="1037"/>
        <v>34</v>
      </c>
      <c r="BV397" s="574"/>
      <c r="BW397" s="575"/>
      <c r="BX397" s="576">
        <f t="shared" si="1038"/>
        <v>0</v>
      </c>
      <c r="BY397" s="577">
        <f t="shared" si="1038"/>
        <v>0</v>
      </c>
      <c r="BZ397" s="576">
        <f t="shared" si="1039"/>
        <v>103</v>
      </c>
      <c r="CA397" s="577">
        <f t="shared" si="1039"/>
        <v>59</v>
      </c>
      <c r="CB397" s="576">
        <f t="shared" si="1040"/>
        <v>103</v>
      </c>
      <c r="CC397" s="577">
        <f t="shared" si="1040"/>
        <v>59</v>
      </c>
      <c r="CD397" s="574">
        <v>5.3448275862069003</v>
      </c>
      <c r="CE397" s="575">
        <v>5.78</v>
      </c>
      <c r="CF397" s="576">
        <f t="shared" si="1041"/>
        <v>155.00000000000011</v>
      </c>
      <c r="CG397" s="577">
        <f t="shared" si="1041"/>
        <v>144.5</v>
      </c>
      <c r="CH397" s="574">
        <v>9.8513513513513509</v>
      </c>
      <c r="CI397" s="575">
        <v>10.4411764705882</v>
      </c>
      <c r="CJ397" s="576">
        <f t="shared" si="1042"/>
        <v>729</v>
      </c>
      <c r="CK397" s="577">
        <f t="shared" si="1042"/>
        <v>354.99999999999881</v>
      </c>
      <c r="CL397" s="574"/>
      <c r="CM397" s="575"/>
      <c r="CN397" s="576">
        <f t="shared" si="1043"/>
        <v>0</v>
      </c>
      <c r="CO397" s="577">
        <f t="shared" si="1043"/>
        <v>0</v>
      </c>
      <c r="CP397" s="576">
        <f t="shared" si="1044"/>
        <v>8.5825242718446617</v>
      </c>
      <c r="CQ397" s="577">
        <f t="shared" si="1044"/>
        <v>8.4661016949152348</v>
      </c>
      <c r="CR397" s="576">
        <f t="shared" si="1045"/>
        <v>884.00000000000011</v>
      </c>
      <c r="CS397" s="577">
        <f t="shared" si="1045"/>
        <v>499.49999999999886</v>
      </c>
      <c r="CT397" s="574">
        <v>97.551724137931004</v>
      </c>
      <c r="CU397" s="575">
        <v>106.88</v>
      </c>
      <c r="CV397" s="576">
        <f t="shared" si="1046"/>
        <v>2828.9999999999991</v>
      </c>
      <c r="CW397" s="577">
        <f t="shared" si="1046"/>
        <v>2672</v>
      </c>
      <c r="CX397" s="574">
        <v>97.459459459459495</v>
      </c>
      <c r="CY397" s="575">
        <v>96.411764705882305</v>
      </c>
      <c r="CZ397" s="576">
        <f t="shared" si="1047"/>
        <v>7212.0000000000027</v>
      </c>
      <c r="DA397" s="577">
        <f t="shared" si="1047"/>
        <v>3277.9999999999982</v>
      </c>
      <c r="DB397" s="574"/>
      <c r="DC397" s="575"/>
      <c r="DD397" s="576">
        <f t="shared" si="1048"/>
        <v>0</v>
      </c>
      <c r="DE397" s="577">
        <f t="shared" si="1048"/>
        <v>0</v>
      </c>
      <c r="DF397" s="576">
        <f t="shared" si="1049"/>
        <v>97.485436893203897</v>
      </c>
      <c r="DG397" s="577">
        <f t="shared" si="1049"/>
        <v>100.84745762711862</v>
      </c>
      <c r="DH397" s="576">
        <f t="shared" si="1050"/>
        <v>10041.000000000002</v>
      </c>
      <c r="DI397" s="577">
        <f t="shared" si="1050"/>
        <v>5949.9999999999982</v>
      </c>
      <c r="DJ397" s="576">
        <f t="shared" si="1051"/>
        <v>184</v>
      </c>
      <c r="DK397" s="577">
        <f t="shared" si="1051"/>
        <v>135</v>
      </c>
      <c r="DL397" s="576">
        <f t="shared" si="1051"/>
        <v>184</v>
      </c>
      <c r="DM397" s="577">
        <f t="shared" si="1051"/>
        <v>135</v>
      </c>
      <c r="DN397" s="576">
        <f t="shared" si="1052"/>
        <v>6.2391304347826084</v>
      </c>
      <c r="DO397" s="577">
        <f t="shared" si="1052"/>
        <v>5.6111111111111045</v>
      </c>
      <c r="DP397" s="576">
        <f t="shared" si="1053"/>
        <v>1148</v>
      </c>
      <c r="DQ397" s="577">
        <f t="shared" si="1053"/>
        <v>757.49999999999909</v>
      </c>
      <c r="DR397" s="576">
        <f t="shared" si="1054"/>
        <v>93.853260869565219</v>
      </c>
      <c r="DS397" s="577">
        <f t="shared" si="1054"/>
        <v>93.703703703703681</v>
      </c>
      <c r="DT397" s="576">
        <f t="shared" si="1055"/>
        <v>17269</v>
      </c>
      <c r="DU397" s="577">
        <f t="shared" si="1055"/>
        <v>12649.999999999996</v>
      </c>
      <c r="DV397" s="574">
        <v>8</v>
      </c>
      <c r="DW397" s="575">
        <v>16</v>
      </c>
      <c r="DX397" s="576">
        <f t="shared" si="1056"/>
        <v>8</v>
      </c>
      <c r="DY397" s="577">
        <f t="shared" si="1056"/>
        <v>16</v>
      </c>
      <c r="DZ397" s="574">
        <v>20</v>
      </c>
      <c r="EA397" s="575">
        <v>17</v>
      </c>
      <c r="EB397" s="576">
        <f t="shared" si="1057"/>
        <v>20</v>
      </c>
      <c r="EC397" s="577">
        <f t="shared" si="1057"/>
        <v>17</v>
      </c>
      <c r="ED397" s="574"/>
      <c r="EE397" s="575"/>
      <c r="EF397" s="576">
        <f t="shared" si="1058"/>
        <v>0</v>
      </c>
      <c r="EG397" s="577">
        <f t="shared" si="1058"/>
        <v>0</v>
      </c>
      <c r="EH397" s="576">
        <f t="shared" si="1059"/>
        <v>28</v>
      </c>
      <c r="EI397" s="577">
        <f t="shared" si="1059"/>
        <v>33</v>
      </c>
      <c r="EJ397" s="576">
        <f t="shared" si="1060"/>
        <v>28</v>
      </c>
      <c r="EK397" s="577">
        <f t="shared" si="1060"/>
        <v>33</v>
      </c>
      <c r="EL397" s="574">
        <v>3.1875</v>
      </c>
      <c r="EM397" s="575">
        <v>3.1875</v>
      </c>
      <c r="EN397" s="576">
        <f t="shared" si="1061"/>
        <v>25.5</v>
      </c>
      <c r="EO397" s="577">
        <f t="shared" si="1061"/>
        <v>51</v>
      </c>
      <c r="EP397" s="574">
        <v>8.4250000000000007</v>
      </c>
      <c r="EQ397" s="575">
        <v>6.0588235294117601</v>
      </c>
      <c r="ER397" s="576">
        <f t="shared" si="1062"/>
        <v>168.5</v>
      </c>
      <c r="ES397" s="577">
        <f t="shared" si="1062"/>
        <v>102.99999999999991</v>
      </c>
      <c r="ET397" s="574"/>
      <c r="EU397" s="575"/>
      <c r="EV397" s="576">
        <f t="shared" si="1063"/>
        <v>0</v>
      </c>
      <c r="EW397" s="577">
        <f t="shared" si="1063"/>
        <v>0</v>
      </c>
      <c r="EX397" s="576">
        <f t="shared" si="1064"/>
        <v>6.9285714285714288</v>
      </c>
      <c r="EY397" s="577">
        <f t="shared" si="1064"/>
        <v>4.6666666666666643</v>
      </c>
      <c r="EZ397" s="576">
        <f t="shared" si="1065"/>
        <v>194</v>
      </c>
      <c r="FA397" s="577">
        <f t="shared" si="1065"/>
        <v>153.99999999999991</v>
      </c>
      <c r="FB397" s="574">
        <v>71.125</v>
      </c>
      <c r="FC397" s="575">
        <v>69.125</v>
      </c>
      <c r="FD397" s="576">
        <f t="shared" si="1066"/>
        <v>569</v>
      </c>
      <c r="FE397" s="577">
        <f t="shared" si="1066"/>
        <v>1106</v>
      </c>
      <c r="FF397" s="574">
        <v>75</v>
      </c>
      <c r="FG397" s="575">
        <v>72.588235294117695</v>
      </c>
      <c r="FH397" s="576">
        <f t="shared" si="1067"/>
        <v>1500</v>
      </c>
      <c r="FI397" s="577">
        <f t="shared" si="1067"/>
        <v>1234.0000000000009</v>
      </c>
      <c r="FJ397" s="574"/>
      <c r="FK397" s="575"/>
      <c r="FL397" s="576">
        <f t="shared" si="1068"/>
        <v>0</v>
      </c>
      <c r="FM397" s="577">
        <f t="shared" si="1068"/>
        <v>0</v>
      </c>
      <c r="FN397" s="576">
        <f t="shared" si="1069"/>
        <v>73.892857142857139</v>
      </c>
      <c r="FO397" s="577">
        <f t="shared" si="1069"/>
        <v>70.909090909090935</v>
      </c>
      <c r="FP397" s="576">
        <f t="shared" si="1070"/>
        <v>2069</v>
      </c>
      <c r="FQ397" s="577">
        <f t="shared" si="1070"/>
        <v>2340.0000000000009</v>
      </c>
      <c r="FR397" s="574">
        <v>39</v>
      </c>
      <c r="FS397" s="575">
        <v>41</v>
      </c>
      <c r="FT397" s="576">
        <f t="shared" si="1071"/>
        <v>39</v>
      </c>
      <c r="FU397" s="577">
        <f t="shared" si="1071"/>
        <v>41</v>
      </c>
      <c r="FV397" s="574">
        <v>7.3333333333333304</v>
      </c>
      <c r="FW397" s="575">
        <v>7.1463414634146298</v>
      </c>
      <c r="FX397" s="576">
        <f t="shared" si="1072"/>
        <v>285.99999999999989</v>
      </c>
      <c r="FY397" s="577">
        <f t="shared" si="1072"/>
        <v>292.99999999999983</v>
      </c>
      <c r="FZ397" s="574">
        <v>68.435897435897402</v>
      </c>
      <c r="GA397" s="575">
        <v>70.902439024390205</v>
      </c>
      <c r="GB397" s="576">
        <f t="shared" si="1073"/>
        <v>2668.9999999999986</v>
      </c>
      <c r="GC397" s="577">
        <f t="shared" si="1073"/>
        <v>2906.9999999999982</v>
      </c>
      <c r="GD397" s="576">
        <f t="shared" si="1074"/>
        <v>103</v>
      </c>
      <c r="GE397" s="577">
        <f t="shared" si="1074"/>
        <v>101</v>
      </c>
      <c r="GF397" s="576">
        <f t="shared" si="1074"/>
        <v>103</v>
      </c>
      <c r="GG397" s="577">
        <f t="shared" si="1074"/>
        <v>101</v>
      </c>
      <c r="GH397" s="576">
        <f t="shared" si="1075"/>
        <v>394.49999999999994</v>
      </c>
      <c r="GI397" s="577">
        <f t="shared" si="1075"/>
        <v>382.50000000000023</v>
      </c>
      <c r="GJ397" s="576">
        <f t="shared" si="1076"/>
        <v>9325</v>
      </c>
      <c r="GK397" s="577">
        <f t="shared" si="1076"/>
        <v>8939.9999999999982</v>
      </c>
      <c r="GL397" s="576">
        <f t="shared" si="1077"/>
        <v>109</v>
      </c>
      <c r="GM397" s="577">
        <f t="shared" si="1077"/>
        <v>67</v>
      </c>
      <c r="GN397" s="576">
        <f t="shared" si="1077"/>
        <v>109</v>
      </c>
      <c r="GO397" s="577">
        <f t="shared" si="1077"/>
        <v>67</v>
      </c>
      <c r="GP397" s="576">
        <f t="shared" si="1078"/>
        <v>947.5</v>
      </c>
      <c r="GQ397" s="577">
        <f t="shared" si="1078"/>
        <v>528.99999999999875</v>
      </c>
      <c r="GR397" s="576">
        <f t="shared" si="1079"/>
        <v>10013.000000000002</v>
      </c>
      <c r="GS397" s="577">
        <f t="shared" si="1079"/>
        <v>6049.9999999999991</v>
      </c>
      <c r="GT397" s="576">
        <f t="shared" si="1080"/>
        <v>212</v>
      </c>
      <c r="GU397" s="577">
        <f t="shared" si="1080"/>
        <v>168</v>
      </c>
      <c r="GV397" s="576">
        <f t="shared" si="1080"/>
        <v>212</v>
      </c>
      <c r="GW397" s="577">
        <f t="shared" si="1080"/>
        <v>168</v>
      </c>
      <c r="GX397" s="576">
        <f t="shared" si="1081"/>
        <v>1342</v>
      </c>
      <c r="GY397" s="577">
        <f t="shared" si="1081"/>
        <v>911.49999999999898</v>
      </c>
      <c r="GZ397" s="576">
        <f t="shared" si="1081"/>
        <v>19338</v>
      </c>
      <c r="HA397" s="577">
        <f t="shared" si="1081"/>
        <v>14989.999999999996</v>
      </c>
      <c r="HB397" s="576">
        <f t="shared" si="1082"/>
        <v>0</v>
      </c>
      <c r="HC397" s="577">
        <f t="shared" si="1082"/>
        <v>0</v>
      </c>
      <c r="HD397" s="576">
        <f t="shared" si="1082"/>
        <v>0</v>
      </c>
      <c r="HE397" s="577">
        <f t="shared" si="1082"/>
        <v>0</v>
      </c>
      <c r="HF397" s="576" t="str">
        <f t="shared" si="1083"/>
        <v/>
      </c>
      <c r="HG397" s="577" t="str">
        <f t="shared" si="1083"/>
        <v/>
      </c>
      <c r="HH397" s="576" t="str">
        <f t="shared" si="1084"/>
        <v/>
      </c>
      <c r="HI397" s="577" t="str">
        <f t="shared" si="1084"/>
        <v/>
      </c>
      <c r="HJ397" s="576">
        <f t="shared" si="1085"/>
        <v>1628</v>
      </c>
      <c r="HK397" s="577">
        <f t="shared" si="1085"/>
        <v>1204.4999999999989</v>
      </c>
      <c r="HL397" s="576">
        <f t="shared" si="1086"/>
        <v>22007</v>
      </c>
      <c r="HM397" s="577">
        <f t="shared" si="1086"/>
        <v>17896.999999999993</v>
      </c>
    </row>
    <row r="398" spans="1:221" s="26" customFormat="1" ht="15" customHeight="1">
      <c r="A398" s="9" t="s">
        <v>745</v>
      </c>
      <c r="B398" s="8" t="s">
        <v>768</v>
      </c>
      <c r="C398" s="122"/>
      <c r="D398" s="6">
        <v>232195</v>
      </c>
      <c r="E398" s="6">
        <v>9</v>
      </c>
      <c r="F398" s="574">
        <v>931</v>
      </c>
      <c r="G398" s="575">
        <v>908</v>
      </c>
      <c r="H398" s="574">
        <v>0</v>
      </c>
      <c r="I398" s="575">
        <v>0</v>
      </c>
      <c r="J398" s="576">
        <f t="shared" si="1019"/>
        <v>931</v>
      </c>
      <c r="K398" s="577">
        <f t="shared" si="1019"/>
        <v>908</v>
      </c>
      <c r="L398" s="574">
        <v>66</v>
      </c>
      <c r="M398" s="575">
        <v>66</v>
      </c>
      <c r="N398" s="576">
        <f t="shared" si="1020"/>
        <v>931</v>
      </c>
      <c r="O398" s="577">
        <f t="shared" si="1020"/>
        <v>907</v>
      </c>
      <c r="P398" s="576">
        <f t="shared" si="1020"/>
        <v>931</v>
      </c>
      <c r="Q398" s="577">
        <f t="shared" si="1020"/>
        <v>907</v>
      </c>
      <c r="R398" s="574">
        <v>79</v>
      </c>
      <c r="S398" s="575">
        <v>93</v>
      </c>
      <c r="T398" s="576">
        <f t="shared" si="1021"/>
        <v>79</v>
      </c>
      <c r="U398" s="577">
        <f t="shared" si="1021"/>
        <v>93</v>
      </c>
      <c r="V398" s="574">
        <v>36</v>
      </c>
      <c r="W398" s="575">
        <v>33</v>
      </c>
      <c r="X398" s="576">
        <f t="shared" si="1022"/>
        <v>36</v>
      </c>
      <c r="Y398" s="577">
        <f t="shared" si="1022"/>
        <v>33</v>
      </c>
      <c r="Z398" s="574"/>
      <c r="AA398" s="575"/>
      <c r="AB398" s="576">
        <f t="shared" si="1023"/>
        <v>0</v>
      </c>
      <c r="AC398" s="577">
        <f t="shared" si="1023"/>
        <v>0</v>
      </c>
      <c r="AD398" s="576">
        <f t="shared" si="1024"/>
        <v>115</v>
      </c>
      <c r="AE398" s="577">
        <f t="shared" si="1024"/>
        <v>126</v>
      </c>
      <c r="AF398" s="576">
        <f t="shared" si="1025"/>
        <v>115</v>
      </c>
      <c r="AG398" s="577">
        <f t="shared" si="1025"/>
        <v>126</v>
      </c>
      <c r="AH398" s="574">
        <v>2.7088607594936698</v>
      </c>
      <c r="AI398" s="575">
        <v>3.02150537634409</v>
      </c>
      <c r="AJ398" s="576">
        <f t="shared" si="1026"/>
        <v>213.99999999999991</v>
      </c>
      <c r="AK398" s="577">
        <f t="shared" si="1026"/>
        <v>281.0000000000004</v>
      </c>
      <c r="AL398" s="574">
        <v>3.5277777777777799</v>
      </c>
      <c r="AM398" s="575">
        <v>3.6969696969696999</v>
      </c>
      <c r="AN398" s="576">
        <f t="shared" si="1027"/>
        <v>127.00000000000007</v>
      </c>
      <c r="AO398" s="577">
        <f t="shared" si="1027"/>
        <v>122.0000000000001</v>
      </c>
      <c r="AP398" s="574"/>
      <c r="AQ398" s="575"/>
      <c r="AR398" s="576">
        <f t="shared" si="1028"/>
        <v>0</v>
      </c>
      <c r="AS398" s="577">
        <f t="shared" si="1028"/>
        <v>0</v>
      </c>
      <c r="AT398" s="576">
        <f t="shared" si="1029"/>
        <v>2.965217391304348</v>
      </c>
      <c r="AU398" s="577">
        <f t="shared" si="1029"/>
        <v>3.1984126984127026</v>
      </c>
      <c r="AV398" s="576">
        <f t="shared" si="1030"/>
        <v>341</v>
      </c>
      <c r="AW398" s="577">
        <f t="shared" si="1030"/>
        <v>403.00000000000051</v>
      </c>
      <c r="AX398" s="574">
        <v>71.860759493670898</v>
      </c>
      <c r="AY398" s="575">
        <v>72.279569892473106</v>
      </c>
      <c r="AZ398" s="576">
        <f t="shared" si="1031"/>
        <v>5677.0000000000009</v>
      </c>
      <c r="BA398" s="577">
        <f t="shared" si="1031"/>
        <v>6721.9999999999991</v>
      </c>
      <c r="BB398" s="574">
        <v>75.8055555555556</v>
      </c>
      <c r="BC398" s="575">
        <v>79.454545454545496</v>
      </c>
      <c r="BD398" s="576">
        <f t="shared" si="1032"/>
        <v>2729.0000000000018</v>
      </c>
      <c r="BE398" s="577">
        <f t="shared" si="1032"/>
        <v>2622.0000000000014</v>
      </c>
      <c r="BF398" s="574"/>
      <c r="BG398" s="575"/>
      <c r="BH398" s="576">
        <f t="shared" si="1033"/>
        <v>0</v>
      </c>
      <c r="BI398" s="577">
        <f t="shared" si="1033"/>
        <v>0</v>
      </c>
      <c r="BJ398" s="576">
        <f t="shared" si="1034"/>
        <v>73.095652173913081</v>
      </c>
      <c r="BK398" s="577">
        <f t="shared" si="1034"/>
        <v>74.158730158730165</v>
      </c>
      <c r="BL398" s="576">
        <f t="shared" si="1035"/>
        <v>8406.0000000000036</v>
      </c>
      <c r="BM398" s="577">
        <f t="shared" si="1035"/>
        <v>9344</v>
      </c>
      <c r="BN398" s="574">
        <v>225</v>
      </c>
      <c r="BO398" s="575">
        <v>216</v>
      </c>
      <c r="BP398" s="576">
        <f t="shared" si="1036"/>
        <v>225</v>
      </c>
      <c r="BQ398" s="577">
        <f t="shared" si="1036"/>
        <v>216</v>
      </c>
      <c r="BR398" s="574">
        <v>256</v>
      </c>
      <c r="BS398" s="575">
        <v>228</v>
      </c>
      <c r="BT398" s="576">
        <f t="shared" si="1037"/>
        <v>256</v>
      </c>
      <c r="BU398" s="577">
        <f t="shared" si="1037"/>
        <v>228</v>
      </c>
      <c r="BV398" s="574"/>
      <c r="BW398" s="575"/>
      <c r="BX398" s="576">
        <f t="shared" si="1038"/>
        <v>0</v>
      </c>
      <c r="BY398" s="577">
        <f t="shared" si="1038"/>
        <v>0</v>
      </c>
      <c r="BZ398" s="576">
        <f t="shared" si="1039"/>
        <v>481</v>
      </c>
      <c r="CA398" s="577">
        <f t="shared" si="1039"/>
        <v>444</v>
      </c>
      <c r="CB398" s="576">
        <f t="shared" si="1040"/>
        <v>481</v>
      </c>
      <c r="CC398" s="577">
        <f t="shared" si="1040"/>
        <v>444</v>
      </c>
      <c r="CD398" s="574">
        <v>3.5888888888888899</v>
      </c>
      <c r="CE398" s="575">
        <v>3.9791666666666701</v>
      </c>
      <c r="CF398" s="576">
        <f t="shared" si="1041"/>
        <v>807.50000000000023</v>
      </c>
      <c r="CG398" s="577">
        <f t="shared" si="1041"/>
        <v>859.50000000000068</v>
      </c>
      <c r="CH398" s="574">
        <v>5.91796875</v>
      </c>
      <c r="CI398" s="575">
        <v>6.3092105263157903</v>
      </c>
      <c r="CJ398" s="576">
        <f t="shared" si="1042"/>
        <v>1515</v>
      </c>
      <c r="CK398" s="577">
        <f t="shared" si="1042"/>
        <v>1438.5000000000002</v>
      </c>
      <c r="CL398" s="574"/>
      <c r="CM398" s="575"/>
      <c r="CN398" s="576">
        <f t="shared" si="1043"/>
        <v>0</v>
      </c>
      <c r="CO398" s="577">
        <f t="shared" si="1043"/>
        <v>0</v>
      </c>
      <c r="CP398" s="576">
        <f t="shared" si="1044"/>
        <v>4.8284823284823286</v>
      </c>
      <c r="CQ398" s="577">
        <f t="shared" si="1044"/>
        <v>5.1756756756756781</v>
      </c>
      <c r="CR398" s="576">
        <f t="shared" si="1045"/>
        <v>2322.5</v>
      </c>
      <c r="CS398" s="577">
        <f t="shared" si="1045"/>
        <v>2298.0000000000009</v>
      </c>
      <c r="CT398" s="574">
        <v>74.377777777777794</v>
      </c>
      <c r="CU398" s="575">
        <v>77.032407407407405</v>
      </c>
      <c r="CV398" s="576">
        <f t="shared" si="1046"/>
        <v>16735.000000000004</v>
      </c>
      <c r="CW398" s="577">
        <f t="shared" si="1046"/>
        <v>16639</v>
      </c>
      <c r="CX398" s="574">
        <v>77.65234375</v>
      </c>
      <c r="CY398" s="575">
        <v>79.192982456140399</v>
      </c>
      <c r="CZ398" s="576">
        <f t="shared" si="1047"/>
        <v>19879</v>
      </c>
      <c r="DA398" s="577">
        <f t="shared" si="1047"/>
        <v>18056.000000000011</v>
      </c>
      <c r="DB398" s="574"/>
      <c r="DC398" s="575"/>
      <c r="DD398" s="576">
        <f t="shared" si="1048"/>
        <v>0</v>
      </c>
      <c r="DE398" s="577">
        <f t="shared" si="1048"/>
        <v>0</v>
      </c>
      <c r="DF398" s="576">
        <f t="shared" si="1049"/>
        <v>76.120582120582114</v>
      </c>
      <c r="DG398" s="577">
        <f t="shared" si="1049"/>
        <v>78.14189189189193</v>
      </c>
      <c r="DH398" s="576">
        <f t="shared" si="1050"/>
        <v>36614</v>
      </c>
      <c r="DI398" s="577">
        <f t="shared" si="1050"/>
        <v>34695.000000000015</v>
      </c>
      <c r="DJ398" s="576">
        <f t="shared" si="1051"/>
        <v>596</v>
      </c>
      <c r="DK398" s="577">
        <f t="shared" si="1051"/>
        <v>570</v>
      </c>
      <c r="DL398" s="576">
        <f t="shared" si="1051"/>
        <v>596</v>
      </c>
      <c r="DM398" s="577">
        <f t="shared" si="1051"/>
        <v>570</v>
      </c>
      <c r="DN398" s="576">
        <f t="shared" si="1052"/>
        <v>4.4689597315436238</v>
      </c>
      <c r="DO398" s="577">
        <f t="shared" si="1052"/>
        <v>4.7385964912280727</v>
      </c>
      <c r="DP398" s="576">
        <f t="shared" si="1053"/>
        <v>2663.5</v>
      </c>
      <c r="DQ398" s="577">
        <f t="shared" si="1053"/>
        <v>2701.0000000000014</v>
      </c>
      <c r="DR398" s="576">
        <f t="shared" si="1054"/>
        <v>75.536912751677846</v>
      </c>
      <c r="DS398" s="577">
        <f t="shared" si="1054"/>
        <v>77.261403508771949</v>
      </c>
      <c r="DT398" s="576">
        <f t="shared" si="1055"/>
        <v>45020</v>
      </c>
      <c r="DU398" s="577">
        <f t="shared" si="1055"/>
        <v>44039.000000000007</v>
      </c>
      <c r="DV398" s="574">
        <v>77</v>
      </c>
      <c r="DW398" s="575">
        <v>76</v>
      </c>
      <c r="DX398" s="576">
        <f t="shared" si="1056"/>
        <v>77</v>
      </c>
      <c r="DY398" s="577">
        <f t="shared" si="1056"/>
        <v>76</v>
      </c>
      <c r="DZ398" s="574">
        <v>136</v>
      </c>
      <c r="EA398" s="575">
        <v>135</v>
      </c>
      <c r="EB398" s="576">
        <f t="shared" si="1057"/>
        <v>136</v>
      </c>
      <c r="EC398" s="577">
        <f t="shared" si="1057"/>
        <v>135</v>
      </c>
      <c r="ED398" s="574"/>
      <c r="EE398" s="575"/>
      <c r="EF398" s="576">
        <f t="shared" si="1058"/>
        <v>0</v>
      </c>
      <c r="EG398" s="577">
        <f t="shared" si="1058"/>
        <v>0</v>
      </c>
      <c r="EH398" s="576">
        <f t="shared" si="1059"/>
        <v>213</v>
      </c>
      <c r="EI398" s="577">
        <f t="shared" si="1059"/>
        <v>211</v>
      </c>
      <c r="EJ398" s="576">
        <f t="shared" si="1060"/>
        <v>213</v>
      </c>
      <c r="EK398" s="577">
        <f t="shared" si="1060"/>
        <v>211</v>
      </c>
      <c r="EL398" s="574">
        <v>4.3051948051948097</v>
      </c>
      <c r="EM398" s="575">
        <v>3.6052631578947398</v>
      </c>
      <c r="EN398" s="576">
        <f t="shared" si="1061"/>
        <v>331.50000000000034</v>
      </c>
      <c r="EO398" s="577">
        <f t="shared" si="1061"/>
        <v>274.00000000000023</v>
      </c>
      <c r="EP398" s="574">
        <v>4.7389705882352899</v>
      </c>
      <c r="EQ398" s="575">
        <v>4.7481481481481502</v>
      </c>
      <c r="ER398" s="576">
        <f t="shared" si="1062"/>
        <v>644.49999999999943</v>
      </c>
      <c r="ES398" s="577">
        <f t="shared" si="1062"/>
        <v>641.00000000000023</v>
      </c>
      <c r="ET398" s="574"/>
      <c r="EU398" s="575"/>
      <c r="EV398" s="576">
        <f t="shared" si="1063"/>
        <v>0</v>
      </c>
      <c r="EW398" s="577">
        <f t="shared" si="1063"/>
        <v>0</v>
      </c>
      <c r="EX398" s="576">
        <f t="shared" si="1064"/>
        <v>4.5821596244131442</v>
      </c>
      <c r="EY398" s="577">
        <f t="shared" si="1064"/>
        <v>4.3364928909952631</v>
      </c>
      <c r="EZ398" s="576">
        <f t="shared" si="1065"/>
        <v>975.99999999999966</v>
      </c>
      <c r="FA398" s="577">
        <f t="shared" si="1065"/>
        <v>915.00000000000057</v>
      </c>
      <c r="FB398" s="574">
        <v>60.675324675324703</v>
      </c>
      <c r="FC398" s="575">
        <v>59.394736842105303</v>
      </c>
      <c r="FD398" s="576">
        <f t="shared" si="1066"/>
        <v>4672.0000000000018</v>
      </c>
      <c r="FE398" s="577">
        <f t="shared" si="1066"/>
        <v>4514.0000000000027</v>
      </c>
      <c r="FF398" s="574">
        <v>63.794117647058798</v>
      </c>
      <c r="FG398" s="575">
        <v>64.014814814814798</v>
      </c>
      <c r="FH398" s="576">
        <f t="shared" si="1067"/>
        <v>8675.9999999999964</v>
      </c>
      <c r="FI398" s="577">
        <f t="shared" si="1067"/>
        <v>8641.9999999999982</v>
      </c>
      <c r="FJ398" s="574"/>
      <c r="FK398" s="575"/>
      <c r="FL398" s="576">
        <f t="shared" si="1068"/>
        <v>0</v>
      </c>
      <c r="FM398" s="577">
        <f t="shared" si="1068"/>
        <v>0</v>
      </c>
      <c r="FN398" s="576">
        <f t="shared" si="1069"/>
        <v>62.666666666666657</v>
      </c>
      <c r="FO398" s="577">
        <f t="shared" si="1069"/>
        <v>62.350710900473935</v>
      </c>
      <c r="FP398" s="576">
        <f t="shared" si="1070"/>
        <v>13347.999999999998</v>
      </c>
      <c r="FQ398" s="577">
        <f t="shared" si="1070"/>
        <v>13156</v>
      </c>
      <c r="FR398" s="574">
        <v>122</v>
      </c>
      <c r="FS398" s="575">
        <v>126</v>
      </c>
      <c r="FT398" s="576">
        <f t="shared" si="1071"/>
        <v>122</v>
      </c>
      <c r="FU398" s="577">
        <f t="shared" si="1071"/>
        <v>126</v>
      </c>
      <c r="FV398" s="574">
        <v>5.0901639344262302</v>
      </c>
      <c r="FW398" s="575">
        <v>5.28571428571429</v>
      </c>
      <c r="FX398" s="576">
        <f t="shared" si="1072"/>
        <v>621.00000000000011</v>
      </c>
      <c r="FY398" s="577">
        <f t="shared" si="1072"/>
        <v>666.00000000000057</v>
      </c>
      <c r="FZ398" s="574">
        <v>51.737704918032797</v>
      </c>
      <c r="GA398" s="575">
        <v>52.460317460317498</v>
      </c>
      <c r="GB398" s="576">
        <f t="shared" si="1073"/>
        <v>6312.0000000000009</v>
      </c>
      <c r="GC398" s="577">
        <f t="shared" si="1073"/>
        <v>6610.0000000000045</v>
      </c>
      <c r="GD398" s="576">
        <f t="shared" si="1074"/>
        <v>381</v>
      </c>
      <c r="GE398" s="577">
        <f t="shared" si="1074"/>
        <v>385</v>
      </c>
      <c r="GF398" s="576">
        <f t="shared" si="1074"/>
        <v>381</v>
      </c>
      <c r="GG398" s="577">
        <f t="shared" si="1074"/>
        <v>385</v>
      </c>
      <c r="GH398" s="576">
        <f t="shared" si="1075"/>
        <v>1353.0000000000005</v>
      </c>
      <c r="GI398" s="577">
        <f t="shared" si="1075"/>
        <v>1414.5000000000014</v>
      </c>
      <c r="GJ398" s="576">
        <f t="shared" si="1076"/>
        <v>27084.000000000007</v>
      </c>
      <c r="GK398" s="577">
        <f t="shared" si="1076"/>
        <v>27875.000000000004</v>
      </c>
      <c r="GL398" s="576">
        <f t="shared" si="1077"/>
        <v>428</v>
      </c>
      <c r="GM398" s="577">
        <f t="shared" si="1077"/>
        <v>396</v>
      </c>
      <c r="GN398" s="576">
        <f t="shared" si="1077"/>
        <v>428</v>
      </c>
      <c r="GO398" s="577">
        <f t="shared" si="1077"/>
        <v>396</v>
      </c>
      <c r="GP398" s="576">
        <f t="shared" si="1078"/>
        <v>2286.4999999999995</v>
      </c>
      <c r="GQ398" s="577">
        <f t="shared" si="1078"/>
        <v>2201.5000000000005</v>
      </c>
      <c r="GR398" s="576">
        <f t="shared" si="1079"/>
        <v>31283.999999999996</v>
      </c>
      <c r="GS398" s="577">
        <f t="shared" si="1079"/>
        <v>29320.000000000007</v>
      </c>
      <c r="GT398" s="576">
        <f t="shared" si="1080"/>
        <v>809</v>
      </c>
      <c r="GU398" s="577">
        <f t="shared" si="1080"/>
        <v>781</v>
      </c>
      <c r="GV398" s="576">
        <f t="shared" si="1080"/>
        <v>809</v>
      </c>
      <c r="GW398" s="577">
        <f t="shared" si="1080"/>
        <v>781</v>
      </c>
      <c r="GX398" s="576">
        <f t="shared" si="1081"/>
        <v>3639.5</v>
      </c>
      <c r="GY398" s="577">
        <f t="shared" si="1081"/>
        <v>3616.0000000000018</v>
      </c>
      <c r="GZ398" s="576">
        <f t="shared" si="1081"/>
        <v>58368</v>
      </c>
      <c r="HA398" s="577">
        <f t="shared" si="1081"/>
        <v>57195.000000000015</v>
      </c>
      <c r="HB398" s="576">
        <f t="shared" si="1082"/>
        <v>0</v>
      </c>
      <c r="HC398" s="577">
        <f t="shared" si="1082"/>
        <v>0</v>
      </c>
      <c r="HD398" s="576">
        <f t="shared" si="1082"/>
        <v>0</v>
      </c>
      <c r="HE398" s="577">
        <f t="shared" si="1082"/>
        <v>0</v>
      </c>
      <c r="HF398" s="576" t="str">
        <f t="shared" si="1083"/>
        <v/>
      </c>
      <c r="HG398" s="577" t="str">
        <f t="shared" si="1083"/>
        <v/>
      </c>
      <c r="HH398" s="576" t="str">
        <f t="shared" si="1084"/>
        <v/>
      </c>
      <c r="HI398" s="577" t="str">
        <f t="shared" si="1084"/>
        <v/>
      </c>
      <c r="HJ398" s="576">
        <f t="shared" si="1085"/>
        <v>4260.5</v>
      </c>
      <c r="HK398" s="577">
        <f t="shared" si="1085"/>
        <v>4282.0000000000027</v>
      </c>
      <c r="HL398" s="576">
        <f t="shared" si="1086"/>
        <v>64680</v>
      </c>
      <c r="HM398" s="577">
        <f t="shared" si="1086"/>
        <v>63805.000000000015</v>
      </c>
    </row>
    <row r="399" spans="1:221" s="26" customFormat="1" ht="15" customHeight="1">
      <c r="A399" s="9" t="s">
        <v>745</v>
      </c>
      <c r="B399" s="8" t="s">
        <v>769</v>
      </c>
      <c r="C399" s="122"/>
      <c r="D399" s="6">
        <v>232575</v>
      </c>
      <c r="E399" s="6">
        <v>9</v>
      </c>
      <c r="F399" s="574">
        <v>752</v>
      </c>
      <c r="G399" s="575">
        <v>664</v>
      </c>
      <c r="H399" s="574">
        <v>0</v>
      </c>
      <c r="I399" s="575">
        <v>0</v>
      </c>
      <c r="J399" s="576">
        <f t="shared" si="1019"/>
        <v>752</v>
      </c>
      <c r="K399" s="577">
        <f t="shared" si="1019"/>
        <v>664</v>
      </c>
      <c r="L399" s="574">
        <v>66</v>
      </c>
      <c r="M399" s="575">
        <v>66</v>
      </c>
      <c r="N399" s="576">
        <f t="shared" si="1020"/>
        <v>752</v>
      </c>
      <c r="O399" s="577">
        <f t="shared" si="1020"/>
        <v>663</v>
      </c>
      <c r="P399" s="576">
        <f t="shared" si="1020"/>
        <v>752</v>
      </c>
      <c r="Q399" s="577">
        <f t="shared" si="1020"/>
        <v>663</v>
      </c>
      <c r="R399" s="574">
        <v>126</v>
      </c>
      <c r="S399" s="575">
        <v>123</v>
      </c>
      <c r="T399" s="576">
        <f t="shared" si="1021"/>
        <v>126</v>
      </c>
      <c r="U399" s="577">
        <f t="shared" si="1021"/>
        <v>123</v>
      </c>
      <c r="V399" s="574">
        <v>47</v>
      </c>
      <c r="W399" s="575">
        <v>45</v>
      </c>
      <c r="X399" s="576">
        <f t="shared" si="1022"/>
        <v>47</v>
      </c>
      <c r="Y399" s="577">
        <f t="shared" si="1022"/>
        <v>45</v>
      </c>
      <c r="Z399" s="574"/>
      <c r="AA399" s="575"/>
      <c r="AB399" s="576">
        <f t="shared" si="1023"/>
        <v>0</v>
      </c>
      <c r="AC399" s="577">
        <f t="shared" si="1023"/>
        <v>0</v>
      </c>
      <c r="AD399" s="576">
        <f t="shared" si="1024"/>
        <v>173</v>
      </c>
      <c r="AE399" s="577">
        <f t="shared" si="1024"/>
        <v>168</v>
      </c>
      <c r="AF399" s="576">
        <f t="shared" si="1025"/>
        <v>173</v>
      </c>
      <c r="AG399" s="577">
        <f t="shared" si="1025"/>
        <v>168</v>
      </c>
      <c r="AH399" s="574">
        <v>2.7301587301587298</v>
      </c>
      <c r="AI399" s="575">
        <v>2.76422764227642</v>
      </c>
      <c r="AJ399" s="576">
        <f t="shared" si="1026"/>
        <v>343.99999999999994</v>
      </c>
      <c r="AK399" s="577">
        <f t="shared" si="1026"/>
        <v>339.99999999999966</v>
      </c>
      <c r="AL399" s="574">
        <v>3.8297872340425498</v>
      </c>
      <c r="AM399" s="575">
        <v>3.2888888888888901</v>
      </c>
      <c r="AN399" s="576">
        <f t="shared" si="1027"/>
        <v>179.99999999999983</v>
      </c>
      <c r="AO399" s="577">
        <f t="shared" si="1027"/>
        <v>148.00000000000006</v>
      </c>
      <c r="AP399" s="574"/>
      <c r="AQ399" s="575"/>
      <c r="AR399" s="576">
        <f t="shared" si="1028"/>
        <v>0</v>
      </c>
      <c r="AS399" s="577">
        <f t="shared" si="1028"/>
        <v>0</v>
      </c>
      <c r="AT399" s="576">
        <f t="shared" si="1029"/>
        <v>3.028901734104045</v>
      </c>
      <c r="AU399" s="577">
        <f t="shared" si="1029"/>
        <v>2.9047619047619029</v>
      </c>
      <c r="AV399" s="576">
        <f t="shared" si="1030"/>
        <v>523.99999999999977</v>
      </c>
      <c r="AW399" s="577">
        <f t="shared" si="1030"/>
        <v>487.99999999999966</v>
      </c>
      <c r="AX399" s="574">
        <v>75.460317460317498</v>
      </c>
      <c r="AY399" s="575">
        <v>74.894308943089399</v>
      </c>
      <c r="AZ399" s="576">
        <f t="shared" si="1031"/>
        <v>9508.0000000000055</v>
      </c>
      <c r="BA399" s="577">
        <f t="shared" si="1031"/>
        <v>9211.9999999999964</v>
      </c>
      <c r="BB399" s="574">
        <v>78.404255319148902</v>
      </c>
      <c r="BC399" s="575">
        <v>72.488888888888894</v>
      </c>
      <c r="BD399" s="576">
        <f t="shared" si="1032"/>
        <v>3684.9999999999982</v>
      </c>
      <c r="BE399" s="577">
        <f t="shared" si="1032"/>
        <v>3262.0000000000005</v>
      </c>
      <c r="BF399" s="574"/>
      <c r="BG399" s="575"/>
      <c r="BH399" s="576">
        <f t="shared" si="1033"/>
        <v>0</v>
      </c>
      <c r="BI399" s="577">
        <f t="shared" si="1033"/>
        <v>0</v>
      </c>
      <c r="BJ399" s="576">
        <f t="shared" si="1034"/>
        <v>76.260115606936438</v>
      </c>
      <c r="BK399" s="577">
        <f t="shared" si="1034"/>
        <v>74.249999999999972</v>
      </c>
      <c r="BL399" s="576">
        <f t="shared" si="1035"/>
        <v>13193.000000000004</v>
      </c>
      <c r="BM399" s="577">
        <f t="shared" si="1035"/>
        <v>12473.999999999995</v>
      </c>
      <c r="BN399" s="574">
        <v>143</v>
      </c>
      <c r="BO399" s="575">
        <v>115</v>
      </c>
      <c r="BP399" s="576">
        <f t="shared" si="1036"/>
        <v>143</v>
      </c>
      <c r="BQ399" s="577">
        <f t="shared" si="1036"/>
        <v>115</v>
      </c>
      <c r="BR399" s="574">
        <v>166</v>
      </c>
      <c r="BS399" s="575">
        <v>151</v>
      </c>
      <c r="BT399" s="576">
        <f t="shared" si="1037"/>
        <v>166</v>
      </c>
      <c r="BU399" s="577">
        <f t="shared" si="1037"/>
        <v>151</v>
      </c>
      <c r="BV399" s="574"/>
      <c r="BW399" s="575"/>
      <c r="BX399" s="576">
        <f t="shared" si="1038"/>
        <v>0</v>
      </c>
      <c r="BY399" s="577">
        <f t="shared" si="1038"/>
        <v>0</v>
      </c>
      <c r="BZ399" s="576">
        <f t="shared" si="1039"/>
        <v>309</v>
      </c>
      <c r="CA399" s="577">
        <f t="shared" si="1039"/>
        <v>266</v>
      </c>
      <c r="CB399" s="576">
        <f t="shared" si="1040"/>
        <v>309</v>
      </c>
      <c r="CC399" s="577">
        <f t="shared" si="1040"/>
        <v>266</v>
      </c>
      <c r="CD399" s="574">
        <v>4.05944055944056</v>
      </c>
      <c r="CE399" s="575">
        <v>5.4478260869565203</v>
      </c>
      <c r="CF399" s="576">
        <f t="shared" si="1041"/>
        <v>580.50000000000011</v>
      </c>
      <c r="CG399" s="577">
        <f t="shared" si="1041"/>
        <v>626.49999999999989</v>
      </c>
      <c r="CH399" s="574">
        <v>6.2650602409638596</v>
      </c>
      <c r="CI399" s="575">
        <v>6.7019867549668897</v>
      </c>
      <c r="CJ399" s="576">
        <f t="shared" si="1042"/>
        <v>1040.0000000000007</v>
      </c>
      <c r="CK399" s="577">
        <f t="shared" si="1042"/>
        <v>1012.0000000000003</v>
      </c>
      <c r="CL399" s="574"/>
      <c r="CM399" s="575"/>
      <c r="CN399" s="576">
        <f t="shared" si="1043"/>
        <v>0</v>
      </c>
      <c r="CO399" s="577">
        <f t="shared" si="1043"/>
        <v>0</v>
      </c>
      <c r="CP399" s="576">
        <f t="shared" si="1044"/>
        <v>5.244336569579291</v>
      </c>
      <c r="CQ399" s="577">
        <f t="shared" si="1044"/>
        <v>6.1597744360902267</v>
      </c>
      <c r="CR399" s="576">
        <f t="shared" si="1045"/>
        <v>1620.5000000000009</v>
      </c>
      <c r="CS399" s="577">
        <f t="shared" si="1045"/>
        <v>1638.5000000000002</v>
      </c>
      <c r="CT399" s="574">
        <v>77.244755244755197</v>
      </c>
      <c r="CU399" s="575">
        <v>74.026086956521695</v>
      </c>
      <c r="CV399" s="576">
        <f t="shared" si="1046"/>
        <v>11045.999999999993</v>
      </c>
      <c r="CW399" s="577">
        <f t="shared" si="1046"/>
        <v>8512.9999999999945</v>
      </c>
      <c r="CX399" s="574">
        <v>78.861445783132496</v>
      </c>
      <c r="CY399" s="575">
        <v>78.165562913907294</v>
      </c>
      <c r="CZ399" s="576">
        <f t="shared" si="1047"/>
        <v>13090.999999999995</v>
      </c>
      <c r="DA399" s="577">
        <f t="shared" si="1047"/>
        <v>11803.000000000002</v>
      </c>
      <c r="DB399" s="574"/>
      <c r="DC399" s="575"/>
      <c r="DD399" s="576">
        <f t="shared" si="1048"/>
        <v>0</v>
      </c>
      <c r="DE399" s="577">
        <f t="shared" si="1048"/>
        <v>0</v>
      </c>
      <c r="DF399" s="576">
        <f t="shared" si="1049"/>
        <v>78.113268608414188</v>
      </c>
      <c r="DG399" s="577">
        <f t="shared" si="1049"/>
        <v>76.375939849624046</v>
      </c>
      <c r="DH399" s="576">
        <f t="shared" si="1050"/>
        <v>24136.999999999985</v>
      </c>
      <c r="DI399" s="577">
        <f t="shared" si="1050"/>
        <v>20315.999999999996</v>
      </c>
      <c r="DJ399" s="576">
        <f t="shared" si="1051"/>
        <v>482</v>
      </c>
      <c r="DK399" s="577">
        <f t="shared" si="1051"/>
        <v>434</v>
      </c>
      <c r="DL399" s="576">
        <f t="shared" si="1051"/>
        <v>482</v>
      </c>
      <c r="DM399" s="577">
        <f t="shared" si="1051"/>
        <v>434</v>
      </c>
      <c r="DN399" s="576">
        <f t="shared" si="1052"/>
        <v>4.4491701244813298</v>
      </c>
      <c r="DO399" s="577">
        <f t="shared" si="1052"/>
        <v>4.8997695852534564</v>
      </c>
      <c r="DP399" s="576">
        <f t="shared" si="1053"/>
        <v>2144.5000000000009</v>
      </c>
      <c r="DQ399" s="577">
        <f t="shared" si="1053"/>
        <v>2126.5</v>
      </c>
      <c r="DR399" s="576">
        <f t="shared" si="1054"/>
        <v>77.448132780082958</v>
      </c>
      <c r="DS399" s="577">
        <f t="shared" si="1054"/>
        <v>75.552995391705053</v>
      </c>
      <c r="DT399" s="576">
        <f t="shared" si="1055"/>
        <v>37329.999999999985</v>
      </c>
      <c r="DU399" s="577">
        <f t="shared" si="1055"/>
        <v>32789.999999999993</v>
      </c>
      <c r="DV399" s="574">
        <v>62</v>
      </c>
      <c r="DW399" s="575">
        <v>47</v>
      </c>
      <c r="DX399" s="576">
        <f t="shared" si="1056"/>
        <v>62</v>
      </c>
      <c r="DY399" s="577">
        <f t="shared" si="1056"/>
        <v>47</v>
      </c>
      <c r="DZ399" s="574">
        <v>113</v>
      </c>
      <c r="EA399" s="575">
        <v>83</v>
      </c>
      <c r="EB399" s="576">
        <f t="shared" si="1057"/>
        <v>113</v>
      </c>
      <c r="EC399" s="577">
        <f t="shared" si="1057"/>
        <v>83</v>
      </c>
      <c r="ED399" s="574"/>
      <c r="EE399" s="575"/>
      <c r="EF399" s="576">
        <f t="shared" si="1058"/>
        <v>0</v>
      </c>
      <c r="EG399" s="577">
        <f t="shared" si="1058"/>
        <v>0</v>
      </c>
      <c r="EH399" s="576">
        <f t="shared" si="1059"/>
        <v>175</v>
      </c>
      <c r="EI399" s="577">
        <f t="shared" si="1059"/>
        <v>130</v>
      </c>
      <c r="EJ399" s="576">
        <f t="shared" si="1060"/>
        <v>175</v>
      </c>
      <c r="EK399" s="577">
        <f t="shared" si="1060"/>
        <v>130</v>
      </c>
      <c r="EL399" s="574">
        <v>4.67741935483871</v>
      </c>
      <c r="EM399" s="575">
        <v>3.6489361702127701</v>
      </c>
      <c r="EN399" s="576">
        <f t="shared" si="1061"/>
        <v>290</v>
      </c>
      <c r="EO399" s="577">
        <f t="shared" si="1061"/>
        <v>171.5000000000002</v>
      </c>
      <c r="EP399" s="574">
        <v>4.9115044247787596</v>
      </c>
      <c r="EQ399" s="575">
        <v>5.3975903614457801</v>
      </c>
      <c r="ER399" s="576">
        <f t="shared" si="1062"/>
        <v>554.99999999999989</v>
      </c>
      <c r="ES399" s="577">
        <f t="shared" si="1062"/>
        <v>447.99999999999977</v>
      </c>
      <c r="ET399" s="574"/>
      <c r="EU399" s="575"/>
      <c r="EV399" s="576">
        <f t="shared" si="1063"/>
        <v>0</v>
      </c>
      <c r="EW399" s="577">
        <f t="shared" si="1063"/>
        <v>0</v>
      </c>
      <c r="EX399" s="576">
        <f t="shared" si="1064"/>
        <v>4.8285714285714283</v>
      </c>
      <c r="EY399" s="577">
        <f t="shared" si="1064"/>
        <v>4.7653846153846153</v>
      </c>
      <c r="EZ399" s="576">
        <f t="shared" si="1065"/>
        <v>845</v>
      </c>
      <c r="FA399" s="577">
        <f t="shared" si="1065"/>
        <v>619.5</v>
      </c>
      <c r="FB399" s="574">
        <v>65.322580645161295</v>
      </c>
      <c r="FC399" s="575">
        <v>60.446808510638299</v>
      </c>
      <c r="FD399" s="576">
        <f t="shared" si="1066"/>
        <v>4050.0000000000005</v>
      </c>
      <c r="FE399" s="577">
        <f t="shared" si="1066"/>
        <v>2841</v>
      </c>
      <c r="FF399" s="574">
        <v>65.610619469026503</v>
      </c>
      <c r="FG399" s="575">
        <v>64.722891566265105</v>
      </c>
      <c r="FH399" s="576">
        <f t="shared" si="1067"/>
        <v>7413.9999999999945</v>
      </c>
      <c r="FI399" s="577">
        <f t="shared" si="1067"/>
        <v>5372.0000000000036</v>
      </c>
      <c r="FJ399" s="574"/>
      <c r="FK399" s="575"/>
      <c r="FL399" s="576">
        <f t="shared" si="1068"/>
        <v>0</v>
      </c>
      <c r="FM399" s="577">
        <f t="shared" si="1068"/>
        <v>0</v>
      </c>
      <c r="FN399" s="576">
        <f t="shared" si="1069"/>
        <v>65.5085714285714</v>
      </c>
      <c r="FO399" s="577">
        <f t="shared" si="1069"/>
        <v>63.176923076923103</v>
      </c>
      <c r="FP399" s="576">
        <f t="shared" si="1070"/>
        <v>11463.999999999995</v>
      </c>
      <c r="FQ399" s="577">
        <f t="shared" si="1070"/>
        <v>8213.0000000000036</v>
      </c>
      <c r="FR399" s="574">
        <v>95</v>
      </c>
      <c r="FS399" s="575">
        <v>99</v>
      </c>
      <c r="FT399" s="576">
        <f t="shared" si="1071"/>
        <v>95</v>
      </c>
      <c r="FU399" s="577">
        <f t="shared" si="1071"/>
        <v>99</v>
      </c>
      <c r="FV399" s="574">
        <v>5.2842105263157899</v>
      </c>
      <c r="FW399" s="575">
        <v>4.0606060606060597</v>
      </c>
      <c r="FX399" s="576">
        <f t="shared" si="1072"/>
        <v>502.00000000000006</v>
      </c>
      <c r="FY399" s="577">
        <f t="shared" si="1072"/>
        <v>401.99999999999989</v>
      </c>
      <c r="FZ399" s="574">
        <v>52.357894736842098</v>
      </c>
      <c r="GA399" s="575">
        <v>37.464646464646499</v>
      </c>
      <c r="GB399" s="576">
        <f t="shared" si="1073"/>
        <v>4973.9999999999991</v>
      </c>
      <c r="GC399" s="577">
        <f t="shared" si="1073"/>
        <v>3709.0000000000036</v>
      </c>
      <c r="GD399" s="576">
        <f t="shared" si="1074"/>
        <v>331</v>
      </c>
      <c r="GE399" s="577">
        <f t="shared" si="1074"/>
        <v>285</v>
      </c>
      <c r="GF399" s="576">
        <f t="shared" si="1074"/>
        <v>331</v>
      </c>
      <c r="GG399" s="577">
        <f t="shared" si="1074"/>
        <v>285</v>
      </c>
      <c r="GH399" s="576">
        <f t="shared" si="1075"/>
        <v>1214.5</v>
      </c>
      <c r="GI399" s="577">
        <f t="shared" si="1075"/>
        <v>1137.9999999999998</v>
      </c>
      <c r="GJ399" s="576">
        <f t="shared" si="1076"/>
        <v>24604</v>
      </c>
      <c r="GK399" s="577">
        <f t="shared" si="1076"/>
        <v>20565.999999999993</v>
      </c>
      <c r="GL399" s="576">
        <f t="shared" si="1077"/>
        <v>326</v>
      </c>
      <c r="GM399" s="577">
        <f t="shared" si="1077"/>
        <v>279</v>
      </c>
      <c r="GN399" s="576">
        <f t="shared" si="1077"/>
        <v>326</v>
      </c>
      <c r="GO399" s="577">
        <f t="shared" si="1077"/>
        <v>279</v>
      </c>
      <c r="GP399" s="576">
        <f t="shared" si="1078"/>
        <v>1775.0000000000005</v>
      </c>
      <c r="GQ399" s="577">
        <f t="shared" si="1078"/>
        <v>1608.0000000000002</v>
      </c>
      <c r="GR399" s="576">
        <f t="shared" si="1079"/>
        <v>24189.999999999985</v>
      </c>
      <c r="GS399" s="577">
        <f t="shared" si="1079"/>
        <v>20437.000000000007</v>
      </c>
      <c r="GT399" s="576">
        <f t="shared" si="1080"/>
        <v>657</v>
      </c>
      <c r="GU399" s="577">
        <f t="shared" si="1080"/>
        <v>564</v>
      </c>
      <c r="GV399" s="576">
        <f t="shared" si="1080"/>
        <v>657</v>
      </c>
      <c r="GW399" s="577">
        <f t="shared" si="1080"/>
        <v>564</v>
      </c>
      <c r="GX399" s="576">
        <f t="shared" si="1081"/>
        <v>2989.5000000000005</v>
      </c>
      <c r="GY399" s="577">
        <f t="shared" si="1081"/>
        <v>2746</v>
      </c>
      <c r="GZ399" s="576">
        <f t="shared" si="1081"/>
        <v>48793.999999999985</v>
      </c>
      <c r="HA399" s="577">
        <f t="shared" si="1081"/>
        <v>41003</v>
      </c>
      <c r="HB399" s="576">
        <f t="shared" si="1082"/>
        <v>0</v>
      </c>
      <c r="HC399" s="577">
        <f t="shared" si="1082"/>
        <v>0</v>
      </c>
      <c r="HD399" s="576">
        <f t="shared" si="1082"/>
        <v>0</v>
      </c>
      <c r="HE399" s="577">
        <f t="shared" si="1082"/>
        <v>0</v>
      </c>
      <c r="HF399" s="576" t="str">
        <f t="shared" si="1083"/>
        <v/>
      </c>
      <c r="HG399" s="577" t="str">
        <f t="shared" si="1083"/>
        <v/>
      </c>
      <c r="HH399" s="576" t="str">
        <f t="shared" si="1084"/>
        <v/>
      </c>
      <c r="HI399" s="577" t="str">
        <f t="shared" si="1084"/>
        <v/>
      </c>
      <c r="HJ399" s="576">
        <f t="shared" si="1085"/>
        <v>3491.5000000000009</v>
      </c>
      <c r="HK399" s="577">
        <f t="shared" si="1085"/>
        <v>3148</v>
      </c>
      <c r="HL399" s="576">
        <f t="shared" si="1086"/>
        <v>53767.999999999978</v>
      </c>
      <c r="HM399" s="577">
        <f t="shared" si="1086"/>
        <v>44712</v>
      </c>
    </row>
    <row r="400" spans="1:221" s="26" customFormat="1" ht="15" customHeight="1">
      <c r="A400" s="9" t="s">
        <v>745</v>
      </c>
      <c r="B400" s="8" t="s">
        <v>770</v>
      </c>
      <c r="C400" s="122"/>
      <c r="D400" s="6">
        <v>232867</v>
      </c>
      <c r="E400" s="6">
        <v>9</v>
      </c>
      <c r="F400" s="574">
        <v>434</v>
      </c>
      <c r="G400" s="575">
        <v>426</v>
      </c>
      <c r="H400" s="574">
        <v>0</v>
      </c>
      <c r="I400" s="575">
        <v>0</v>
      </c>
      <c r="J400" s="576">
        <f t="shared" si="1019"/>
        <v>434</v>
      </c>
      <c r="K400" s="577">
        <f t="shared" si="1019"/>
        <v>426</v>
      </c>
      <c r="L400" s="574">
        <v>66</v>
      </c>
      <c r="M400" s="575">
        <v>66</v>
      </c>
      <c r="N400" s="576">
        <f t="shared" si="1020"/>
        <v>434</v>
      </c>
      <c r="O400" s="577">
        <f t="shared" si="1020"/>
        <v>424</v>
      </c>
      <c r="P400" s="576">
        <f t="shared" si="1020"/>
        <v>434</v>
      </c>
      <c r="Q400" s="577">
        <f t="shared" si="1020"/>
        <v>424</v>
      </c>
      <c r="R400" s="574">
        <v>95</v>
      </c>
      <c r="S400" s="575">
        <v>114</v>
      </c>
      <c r="T400" s="576">
        <f t="shared" si="1021"/>
        <v>95</v>
      </c>
      <c r="U400" s="577">
        <f t="shared" si="1021"/>
        <v>114</v>
      </c>
      <c r="V400" s="574">
        <v>41</v>
      </c>
      <c r="W400" s="575">
        <v>37</v>
      </c>
      <c r="X400" s="576">
        <f t="shared" si="1022"/>
        <v>41</v>
      </c>
      <c r="Y400" s="577">
        <f t="shared" si="1022"/>
        <v>37</v>
      </c>
      <c r="Z400" s="574"/>
      <c r="AA400" s="575"/>
      <c r="AB400" s="576">
        <f t="shared" si="1023"/>
        <v>0</v>
      </c>
      <c r="AC400" s="577">
        <f t="shared" si="1023"/>
        <v>0</v>
      </c>
      <c r="AD400" s="576">
        <f t="shared" si="1024"/>
        <v>136</v>
      </c>
      <c r="AE400" s="577">
        <f t="shared" si="1024"/>
        <v>151</v>
      </c>
      <c r="AF400" s="576">
        <f t="shared" si="1025"/>
        <v>136</v>
      </c>
      <c r="AG400" s="577">
        <f t="shared" si="1025"/>
        <v>151</v>
      </c>
      <c r="AH400" s="574">
        <v>3.23157894736842</v>
      </c>
      <c r="AI400" s="575">
        <v>2.8859649122806998</v>
      </c>
      <c r="AJ400" s="576">
        <f t="shared" si="1026"/>
        <v>306.99999999999989</v>
      </c>
      <c r="AK400" s="577">
        <f t="shared" si="1026"/>
        <v>328.99999999999977</v>
      </c>
      <c r="AL400" s="574">
        <v>3.48780487804878</v>
      </c>
      <c r="AM400" s="575">
        <v>4.35135135135135</v>
      </c>
      <c r="AN400" s="576">
        <f t="shared" si="1027"/>
        <v>142.99999999999997</v>
      </c>
      <c r="AO400" s="577">
        <f t="shared" si="1027"/>
        <v>160.99999999999994</v>
      </c>
      <c r="AP400" s="574"/>
      <c r="AQ400" s="575"/>
      <c r="AR400" s="576">
        <f t="shared" si="1028"/>
        <v>0</v>
      </c>
      <c r="AS400" s="577">
        <f t="shared" si="1028"/>
        <v>0</v>
      </c>
      <c r="AT400" s="576">
        <f t="shared" si="1029"/>
        <v>3.3088235294117641</v>
      </c>
      <c r="AU400" s="577">
        <f t="shared" si="1029"/>
        <v>3.2450331125827794</v>
      </c>
      <c r="AV400" s="576">
        <f t="shared" si="1030"/>
        <v>449.99999999999989</v>
      </c>
      <c r="AW400" s="577">
        <f t="shared" si="1030"/>
        <v>489.99999999999966</v>
      </c>
      <c r="AX400" s="574">
        <v>84.905263157894694</v>
      </c>
      <c r="AY400" s="575">
        <v>77.675438596491205</v>
      </c>
      <c r="AZ400" s="576">
        <f t="shared" si="1031"/>
        <v>8065.9999999999964</v>
      </c>
      <c r="BA400" s="577">
        <f t="shared" si="1031"/>
        <v>8854.9999999999982</v>
      </c>
      <c r="BB400" s="574">
        <v>80</v>
      </c>
      <c r="BC400" s="575">
        <v>83.081081081081095</v>
      </c>
      <c r="BD400" s="576">
        <f t="shared" si="1032"/>
        <v>3280</v>
      </c>
      <c r="BE400" s="577">
        <f t="shared" si="1032"/>
        <v>3074.0000000000005</v>
      </c>
      <c r="BF400" s="574"/>
      <c r="BG400" s="575"/>
      <c r="BH400" s="576">
        <f t="shared" si="1033"/>
        <v>0</v>
      </c>
      <c r="BI400" s="577">
        <f t="shared" si="1033"/>
        <v>0</v>
      </c>
      <c r="BJ400" s="576">
        <f t="shared" si="1034"/>
        <v>83.426470588235262</v>
      </c>
      <c r="BK400" s="577">
        <f t="shared" si="1034"/>
        <v>78.999999999999986</v>
      </c>
      <c r="BL400" s="576">
        <f t="shared" si="1035"/>
        <v>11345.999999999996</v>
      </c>
      <c r="BM400" s="577">
        <f t="shared" si="1035"/>
        <v>11928.999999999998</v>
      </c>
      <c r="BN400" s="574">
        <v>53</v>
      </c>
      <c r="BO400" s="575">
        <v>65</v>
      </c>
      <c r="BP400" s="576">
        <f t="shared" si="1036"/>
        <v>53</v>
      </c>
      <c r="BQ400" s="577">
        <f t="shared" si="1036"/>
        <v>65</v>
      </c>
      <c r="BR400" s="574">
        <v>63</v>
      </c>
      <c r="BS400" s="575">
        <v>57</v>
      </c>
      <c r="BT400" s="576">
        <f t="shared" si="1037"/>
        <v>63</v>
      </c>
      <c r="BU400" s="577">
        <f t="shared" si="1037"/>
        <v>57</v>
      </c>
      <c r="BV400" s="574"/>
      <c r="BW400" s="575"/>
      <c r="BX400" s="576">
        <f t="shared" si="1038"/>
        <v>0</v>
      </c>
      <c r="BY400" s="577">
        <f t="shared" si="1038"/>
        <v>0</v>
      </c>
      <c r="BZ400" s="576">
        <f t="shared" si="1039"/>
        <v>116</v>
      </c>
      <c r="CA400" s="577">
        <f t="shared" si="1039"/>
        <v>122</v>
      </c>
      <c r="CB400" s="576">
        <f t="shared" si="1040"/>
        <v>116</v>
      </c>
      <c r="CC400" s="577">
        <f t="shared" si="1040"/>
        <v>122</v>
      </c>
      <c r="CD400" s="574">
        <v>3.9528301886792501</v>
      </c>
      <c r="CE400" s="575">
        <v>3.6615384615384601</v>
      </c>
      <c r="CF400" s="576">
        <f t="shared" si="1041"/>
        <v>209.50000000000026</v>
      </c>
      <c r="CG400" s="577">
        <f t="shared" si="1041"/>
        <v>237.99999999999991</v>
      </c>
      <c r="CH400" s="574">
        <v>8.7301587301587293</v>
      </c>
      <c r="CI400" s="575">
        <v>6.2807017543859596</v>
      </c>
      <c r="CJ400" s="576">
        <f t="shared" si="1042"/>
        <v>550</v>
      </c>
      <c r="CK400" s="577">
        <f t="shared" si="1042"/>
        <v>357.99999999999972</v>
      </c>
      <c r="CL400" s="574"/>
      <c r="CM400" s="575"/>
      <c r="CN400" s="576">
        <f t="shared" si="1043"/>
        <v>0</v>
      </c>
      <c r="CO400" s="577">
        <f t="shared" si="1043"/>
        <v>0</v>
      </c>
      <c r="CP400" s="576">
        <f t="shared" si="1044"/>
        <v>6.5474137931034502</v>
      </c>
      <c r="CQ400" s="577">
        <f t="shared" si="1044"/>
        <v>4.8852459016393412</v>
      </c>
      <c r="CR400" s="576">
        <f t="shared" si="1045"/>
        <v>759.50000000000023</v>
      </c>
      <c r="CS400" s="577">
        <f t="shared" si="1045"/>
        <v>595.99999999999966</v>
      </c>
      <c r="CT400" s="574">
        <v>74.886792452830207</v>
      </c>
      <c r="CU400" s="575">
        <v>74.230769230769198</v>
      </c>
      <c r="CV400" s="576">
        <f t="shared" si="1046"/>
        <v>3969.0000000000009</v>
      </c>
      <c r="CW400" s="577">
        <f t="shared" si="1046"/>
        <v>4824.9999999999982</v>
      </c>
      <c r="CX400" s="574">
        <v>88.492063492063494</v>
      </c>
      <c r="CY400" s="575">
        <v>83.771929824561397</v>
      </c>
      <c r="CZ400" s="576">
        <f t="shared" si="1047"/>
        <v>5575</v>
      </c>
      <c r="DA400" s="577">
        <f t="shared" si="1047"/>
        <v>4775</v>
      </c>
      <c r="DB400" s="574"/>
      <c r="DC400" s="575"/>
      <c r="DD400" s="576">
        <f t="shared" si="1048"/>
        <v>0</v>
      </c>
      <c r="DE400" s="577">
        <f t="shared" si="1048"/>
        <v>0</v>
      </c>
      <c r="DF400" s="576">
        <f t="shared" si="1049"/>
        <v>82.275862068965523</v>
      </c>
      <c r="DG400" s="577">
        <f t="shared" si="1049"/>
        <v>78.688524590163922</v>
      </c>
      <c r="DH400" s="576">
        <f t="shared" si="1050"/>
        <v>9544</v>
      </c>
      <c r="DI400" s="577">
        <f t="shared" si="1050"/>
        <v>9599.9999999999982</v>
      </c>
      <c r="DJ400" s="576">
        <f t="shared" si="1051"/>
        <v>252</v>
      </c>
      <c r="DK400" s="577">
        <f t="shared" si="1051"/>
        <v>273</v>
      </c>
      <c r="DL400" s="576">
        <f t="shared" si="1051"/>
        <v>252</v>
      </c>
      <c r="DM400" s="577">
        <f t="shared" si="1051"/>
        <v>273</v>
      </c>
      <c r="DN400" s="576">
        <f t="shared" si="1052"/>
        <v>4.7996031746031749</v>
      </c>
      <c r="DO400" s="577">
        <f t="shared" si="1052"/>
        <v>3.9780219780219754</v>
      </c>
      <c r="DP400" s="576">
        <f t="shared" si="1053"/>
        <v>1209.5</v>
      </c>
      <c r="DQ400" s="577">
        <f t="shared" si="1053"/>
        <v>1085.9999999999993</v>
      </c>
      <c r="DR400" s="576">
        <f t="shared" si="1054"/>
        <v>82.896825396825378</v>
      </c>
      <c r="DS400" s="577">
        <f t="shared" si="1054"/>
        <v>78.860805860805854</v>
      </c>
      <c r="DT400" s="576">
        <f t="shared" si="1055"/>
        <v>20889.999999999996</v>
      </c>
      <c r="DU400" s="577">
        <f t="shared" si="1055"/>
        <v>21529</v>
      </c>
      <c r="DV400" s="574">
        <v>63</v>
      </c>
      <c r="DW400" s="575">
        <v>53</v>
      </c>
      <c r="DX400" s="576">
        <f t="shared" si="1056"/>
        <v>63</v>
      </c>
      <c r="DY400" s="577">
        <f t="shared" si="1056"/>
        <v>53</v>
      </c>
      <c r="DZ400" s="574">
        <v>61</v>
      </c>
      <c r="EA400" s="575">
        <v>61</v>
      </c>
      <c r="EB400" s="576">
        <f t="shared" si="1057"/>
        <v>61</v>
      </c>
      <c r="EC400" s="577">
        <f t="shared" si="1057"/>
        <v>61</v>
      </c>
      <c r="ED400" s="574"/>
      <c r="EE400" s="575"/>
      <c r="EF400" s="576">
        <f t="shared" si="1058"/>
        <v>0</v>
      </c>
      <c r="EG400" s="577">
        <f t="shared" si="1058"/>
        <v>0</v>
      </c>
      <c r="EH400" s="576">
        <f t="shared" si="1059"/>
        <v>124</v>
      </c>
      <c r="EI400" s="577">
        <f t="shared" si="1059"/>
        <v>114</v>
      </c>
      <c r="EJ400" s="576">
        <f t="shared" si="1060"/>
        <v>124</v>
      </c>
      <c r="EK400" s="577">
        <f t="shared" si="1060"/>
        <v>114</v>
      </c>
      <c r="EL400" s="574">
        <v>3.1666666666666701</v>
      </c>
      <c r="EM400" s="575">
        <v>3.0377358490566002</v>
      </c>
      <c r="EN400" s="576">
        <f t="shared" si="1061"/>
        <v>199.50000000000023</v>
      </c>
      <c r="EO400" s="577">
        <f t="shared" si="1061"/>
        <v>160.9999999999998</v>
      </c>
      <c r="EP400" s="574">
        <v>4.4426229508196702</v>
      </c>
      <c r="EQ400" s="575">
        <v>3.9672131147541001</v>
      </c>
      <c r="ER400" s="576">
        <f t="shared" si="1062"/>
        <v>270.99999999999989</v>
      </c>
      <c r="ES400" s="577">
        <f t="shared" si="1062"/>
        <v>242.00000000000011</v>
      </c>
      <c r="ET400" s="574"/>
      <c r="EU400" s="575"/>
      <c r="EV400" s="576">
        <f t="shared" si="1063"/>
        <v>0</v>
      </c>
      <c r="EW400" s="577">
        <f t="shared" si="1063"/>
        <v>0</v>
      </c>
      <c r="EX400" s="576">
        <f t="shared" si="1064"/>
        <v>3.7943548387096784</v>
      </c>
      <c r="EY400" s="577">
        <f t="shared" si="1064"/>
        <v>3.5350877192982448</v>
      </c>
      <c r="EZ400" s="576">
        <f t="shared" si="1065"/>
        <v>470.50000000000011</v>
      </c>
      <c r="FA400" s="577">
        <f t="shared" si="1065"/>
        <v>402.99999999999989</v>
      </c>
      <c r="FB400" s="574">
        <v>67.079365079365104</v>
      </c>
      <c r="FC400" s="575">
        <v>66.169811320754704</v>
      </c>
      <c r="FD400" s="576">
        <f t="shared" si="1066"/>
        <v>4226.0000000000018</v>
      </c>
      <c r="FE400" s="577">
        <f t="shared" si="1066"/>
        <v>3506.9999999999991</v>
      </c>
      <c r="FF400" s="574">
        <v>62.311475409836099</v>
      </c>
      <c r="FG400" s="575">
        <v>62.836065573770497</v>
      </c>
      <c r="FH400" s="576">
        <f t="shared" si="1067"/>
        <v>3801.0000000000018</v>
      </c>
      <c r="FI400" s="577">
        <f t="shared" si="1067"/>
        <v>3833.0000000000005</v>
      </c>
      <c r="FJ400" s="574"/>
      <c r="FK400" s="575"/>
      <c r="FL400" s="576">
        <f t="shared" si="1068"/>
        <v>0</v>
      </c>
      <c r="FM400" s="577">
        <f t="shared" si="1068"/>
        <v>0</v>
      </c>
      <c r="FN400" s="576">
        <f t="shared" si="1069"/>
        <v>64.733870967741964</v>
      </c>
      <c r="FO400" s="577">
        <f t="shared" si="1069"/>
        <v>64.385964912280699</v>
      </c>
      <c r="FP400" s="576">
        <f t="shared" si="1070"/>
        <v>8027.0000000000036</v>
      </c>
      <c r="FQ400" s="577">
        <f t="shared" si="1070"/>
        <v>7340</v>
      </c>
      <c r="FR400" s="574">
        <v>58</v>
      </c>
      <c r="FS400" s="575">
        <v>37</v>
      </c>
      <c r="FT400" s="576">
        <f t="shared" si="1071"/>
        <v>58</v>
      </c>
      <c r="FU400" s="577">
        <f t="shared" si="1071"/>
        <v>37</v>
      </c>
      <c r="FV400" s="574">
        <v>9.8793103448275907</v>
      </c>
      <c r="FW400" s="575">
        <v>9.6756756756756808</v>
      </c>
      <c r="FX400" s="576">
        <f t="shared" si="1072"/>
        <v>573.00000000000023</v>
      </c>
      <c r="FY400" s="577">
        <f t="shared" si="1072"/>
        <v>358.00000000000017</v>
      </c>
      <c r="FZ400" s="574">
        <v>81.103448275862107</v>
      </c>
      <c r="GA400" s="575">
        <v>77.837837837837796</v>
      </c>
      <c r="GB400" s="576">
        <f t="shared" si="1073"/>
        <v>4704.0000000000018</v>
      </c>
      <c r="GC400" s="577">
        <f t="shared" si="1073"/>
        <v>2879.9999999999986</v>
      </c>
      <c r="GD400" s="576">
        <f t="shared" si="1074"/>
        <v>211</v>
      </c>
      <c r="GE400" s="577">
        <f t="shared" si="1074"/>
        <v>232</v>
      </c>
      <c r="GF400" s="576">
        <f t="shared" si="1074"/>
        <v>211</v>
      </c>
      <c r="GG400" s="577">
        <f t="shared" si="1074"/>
        <v>232</v>
      </c>
      <c r="GH400" s="576">
        <f t="shared" si="1075"/>
        <v>716.00000000000034</v>
      </c>
      <c r="GI400" s="577">
        <f t="shared" si="1075"/>
        <v>727.99999999999943</v>
      </c>
      <c r="GJ400" s="576">
        <f t="shared" si="1076"/>
        <v>16260.999999999998</v>
      </c>
      <c r="GK400" s="577">
        <f t="shared" si="1076"/>
        <v>17186.999999999996</v>
      </c>
      <c r="GL400" s="576">
        <f t="shared" si="1077"/>
        <v>165</v>
      </c>
      <c r="GM400" s="577">
        <f t="shared" si="1077"/>
        <v>155</v>
      </c>
      <c r="GN400" s="576">
        <f t="shared" si="1077"/>
        <v>165</v>
      </c>
      <c r="GO400" s="577">
        <f t="shared" si="1077"/>
        <v>155</v>
      </c>
      <c r="GP400" s="576">
        <f t="shared" si="1078"/>
        <v>963.99999999999989</v>
      </c>
      <c r="GQ400" s="577">
        <f t="shared" si="1078"/>
        <v>760.99999999999977</v>
      </c>
      <c r="GR400" s="576">
        <f t="shared" si="1079"/>
        <v>12656.000000000002</v>
      </c>
      <c r="GS400" s="577">
        <f t="shared" si="1079"/>
        <v>11682</v>
      </c>
      <c r="GT400" s="576">
        <f t="shared" si="1080"/>
        <v>376</v>
      </c>
      <c r="GU400" s="577">
        <f t="shared" si="1080"/>
        <v>387</v>
      </c>
      <c r="GV400" s="576">
        <f t="shared" si="1080"/>
        <v>376</v>
      </c>
      <c r="GW400" s="577">
        <f t="shared" si="1080"/>
        <v>387</v>
      </c>
      <c r="GX400" s="576">
        <f t="shared" si="1081"/>
        <v>1680.0000000000002</v>
      </c>
      <c r="GY400" s="577">
        <f t="shared" si="1081"/>
        <v>1488.9999999999991</v>
      </c>
      <c r="GZ400" s="576">
        <f t="shared" si="1081"/>
        <v>28917</v>
      </c>
      <c r="HA400" s="577">
        <f t="shared" si="1081"/>
        <v>28868.999999999996</v>
      </c>
      <c r="HB400" s="576">
        <f t="shared" si="1082"/>
        <v>0</v>
      </c>
      <c r="HC400" s="577">
        <f t="shared" si="1082"/>
        <v>0</v>
      </c>
      <c r="HD400" s="576">
        <f t="shared" si="1082"/>
        <v>0</v>
      </c>
      <c r="HE400" s="577">
        <f t="shared" si="1082"/>
        <v>0</v>
      </c>
      <c r="HF400" s="576" t="str">
        <f t="shared" si="1083"/>
        <v/>
      </c>
      <c r="HG400" s="577" t="str">
        <f t="shared" si="1083"/>
        <v/>
      </c>
      <c r="HH400" s="576" t="str">
        <f t="shared" si="1084"/>
        <v/>
      </c>
      <c r="HI400" s="577" t="str">
        <f t="shared" si="1084"/>
        <v/>
      </c>
      <c r="HJ400" s="576">
        <f t="shared" si="1085"/>
        <v>2253</v>
      </c>
      <c r="HK400" s="577">
        <f t="shared" si="1085"/>
        <v>1846.9999999999993</v>
      </c>
      <c r="HL400" s="576">
        <f t="shared" si="1086"/>
        <v>33621</v>
      </c>
      <c r="HM400" s="577">
        <f t="shared" si="1086"/>
        <v>31749</v>
      </c>
    </row>
    <row r="401" spans="1:221" s="26" customFormat="1" ht="15" customHeight="1">
      <c r="A401" s="9" t="s">
        <v>745</v>
      </c>
      <c r="B401" s="8" t="s">
        <v>772</v>
      </c>
      <c r="C401" s="122"/>
      <c r="D401" s="6">
        <v>233116</v>
      </c>
      <c r="E401" s="1">
        <v>9</v>
      </c>
      <c r="F401" s="574">
        <v>545</v>
      </c>
      <c r="G401" s="575">
        <v>544</v>
      </c>
      <c r="H401" s="574">
        <v>0</v>
      </c>
      <c r="I401" s="575">
        <v>0</v>
      </c>
      <c r="J401" s="576">
        <f t="shared" si="1019"/>
        <v>545</v>
      </c>
      <c r="K401" s="577">
        <f t="shared" si="1019"/>
        <v>544</v>
      </c>
      <c r="L401" s="574">
        <v>66</v>
      </c>
      <c r="M401" s="575">
        <v>66</v>
      </c>
      <c r="N401" s="576">
        <f t="shared" si="1020"/>
        <v>545</v>
      </c>
      <c r="O401" s="577">
        <f t="shared" si="1020"/>
        <v>544</v>
      </c>
      <c r="P401" s="576">
        <f t="shared" si="1020"/>
        <v>545</v>
      </c>
      <c r="Q401" s="577">
        <f t="shared" si="1020"/>
        <v>544</v>
      </c>
      <c r="R401" s="574">
        <v>82</v>
      </c>
      <c r="S401" s="575">
        <v>77</v>
      </c>
      <c r="T401" s="576">
        <f t="shared" si="1021"/>
        <v>82</v>
      </c>
      <c r="U401" s="577">
        <f t="shared" si="1021"/>
        <v>77</v>
      </c>
      <c r="V401" s="574">
        <v>29</v>
      </c>
      <c r="W401" s="575">
        <v>40</v>
      </c>
      <c r="X401" s="576">
        <f t="shared" si="1022"/>
        <v>29</v>
      </c>
      <c r="Y401" s="577">
        <f t="shared" si="1022"/>
        <v>40</v>
      </c>
      <c r="Z401" s="574"/>
      <c r="AA401" s="575"/>
      <c r="AB401" s="576">
        <f t="shared" si="1023"/>
        <v>0</v>
      </c>
      <c r="AC401" s="577">
        <f t="shared" si="1023"/>
        <v>0</v>
      </c>
      <c r="AD401" s="576">
        <f t="shared" si="1024"/>
        <v>111</v>
      </c>
      <c r="AE401" s="577">
        <f t="shared" si="1024"/>
        <v>117</v>
      </c>
      <c r="AF401" s="576">
        <f t="shared" si="1025"/>
        <v>111</v>
      </c>
      <c r="AG401" s="577">
        <f t="shared" si="1025"/>
        <v>117</v>
      </c>
      <c r="AH401" s="574">
        <v>3.0487804878048799</v>
      </c>
      <c r="AI401" s="575">
        <v>3.1948051948051899</v>
      </c>
      <c r="AJ401" s="576">
        <f t="shared" si="1026"/>
        <v>250.00000000000014</v>
      </c>
      <c r="AK401" s="577">
        <f t="shared" si="1026"/>
        <v>245.99999999999963</v>
      </c>
      <c r="AL401" s="574">
        <v>3.7586206896551699</v>
      </c>
      <c r="AM401" s="575">
        <v>3.75</v>
      </c>
      <c r="AN401" s="576">
        <f t="shared" si="1027"/>
        <v>108.99999999999993</v>
      </c>
      <c r="AO401" s="577">
        <f t="shared" si="1027"/>
        <v>150</v>
      </c>
      <c r="AP401" s="574"/>
      <c r="AQ401" s="575"/>
      <c r="AR401" s="576">
        <f t="shared" si="1028"/>
        <v>0</v>
      </c>
      <c r="AS401" s="577">
        <f t="shared" si="1028"/>
        <v>0</v>
      </c>
      <c r="AT401" s="576">
        <f t="shared" si="1029"/>
        <v>3.234234234234235</v>
      </c>
      <c r="AU401" s="577">
        <f t="shared" si="1029"/>
        <v>3.3846153846153819</v>
      </c>
      <c r="AV401" s="576">
        <f t="shared" si="1030"/>
        <v>359.00000000000006</v>
      </c>
      <c r="AW401" s="577">
        <f t="shared" si="1030"/>
        <v>395.99999999999966</v>
      </c>
      <c r="AX401" s="574">
        <v>77.207317073170699</v>
      </c>
      <c r="AY401" s="575">
        <v>78.467532467532493</v>
      </c>
      <c r="AZ401" s="576">
        <f t="shared" si="1031"/>
        <v>6330.9999999999973</v>
      </c>
      <c r="BA401" s="577">
        <f t="shared" si="1031"/>
        <v>6042.0000000000018</v>
      </c>
      <c r="BB401" s="574">
        <v>74.655172413793096</v>
      </c>
      <c r="BC401" s="575">
        <v>77.45</v>
      </c>
      <c r="BD401" s="576">
        <f t="shared" si="1032"/>
        <v>2165</v>
      </c>
      <c r="BE401" s="577">
        <f t="shared" si="1032"/>
        <v>3098</v>
      </c>
      <c r="BF401" s="574"/>
      <c r="BG401" s="575"/>
      <c r="BH401" s="576">
        <f t="shared" si="1033"/>
        <v>0</v>
      </c>
      <c r="BI401" s="577">
        <f t="shared" si="1033"/>
        <v>0</v>
      </c>
      <c r="BJ401" s="576">
        <f t="shared" si="1034"/>
        <v>76.540540540540505</v>
      </c>
      <c r="BK401" s="577">
        <f t="shared" si="1034"/>
        <v>78.119658119658141</v>
      </c>
      <c r="BL401" s="576">
        <f t="shared" si="1035"/>
        <v>8495.9999999999964</v>
      </c>
      <c r="BM401" s="577">
        <f t="shared" si="1035"/>
        <v>9140.0000000000018</v>
      </c>
      <c r="BN401" s="574">
        <v>80</v>
      </c>
      <c r="BO401" s="575">
        <v>77</v>
      </c>
      <c r="BP401" s="576">
        <f t="shared" si="1036"/>
        <v>80</v>
      </c>
      <c r="BQ401" s="577">
        <f t="shared" si="1036"/>
        <v>77</v>
      </c>
      <c r="BR401" s="574">
        <v>99</v>
      </c>
      <c r="BS401" s="575">
        <v>111</v>
      </c>
      <c r="BT401" s="576">
        <f t="shared" si="1037"/>
        <v>99</v>
      </c>
      <c r="BU401" s="577">
        <f t="shared" si="1037"/>
        <v>111</v>
      </c>
      <c r="BV401" s="574"/>
      <c r="BW401" s="575"/>
      <c r="BX401" s="576">
        <f t="shared" si="1038"/>
        <v>0</v>
      </c>
      <c r="BY401" s="577">
        <f t="shared" si="1038"/>
        <v>0</v>
      </c>
      <c r="BZ401" s="576">
        <f t="shared" si="1039"/>
        <v>179</v>
      </c>
      <c r="CA401" s="577">
        <f t="shared" si="1039"/>
        <v>188</v>
      </c>
      <c r="CB401" s="576">
        <f t="shared" si="1040"/>
        <v>179</v>
      </c>
      <c r="CC401" s="577">
        <f t="shared" si="1040"/>
        <v>188</v>
      </c>
      <c r="CD401" s="574">
        <v>4.5812499999999998</v>
      </c>
      <c r="CE401" s="575">
        <v>3.2272727272727302</v>
      </c>
      <c r="CF401" s="576">
        <f t="shared" si="1041"/>
        <v>366.5</v>
      </c>
      <c r="CG401" s="577">
        <f t="shared" si="1041"/>
        <v>248.50000000000023</v>
      </c>
      <c r="CH401" s="574">
        <v>8.1111111111111107</v>
      </c>
      <c r="CI401" s="575">
        <v>6.8963963963964003</v>
      </c>
      <c r="CJ401" s="576">
        <f t="shared" si="1042"/>
        <v>803</v>
      </c>
      <c r="CK401" s="577">
        <f t="shared" si="1042"/>
        <v>765.50000000000045</v>
      </c>
      <c r="CL401" s="574"/>
      <c r="CM401" s="575"/>
      <c r="CN401" s="576">
        <f t="shared" si="1043"/>
        <v>0</v>
      </c>
      <c r="CO401" s="577">
        <f t="shared" si="1043"/>
        <v>0</v>
      </c>
      <c r="CP401" s="576">
        <f t="shared" si="1044"/>
        <v>6.533519553072626</v>
      </c>
      <c r="CQ401" s="577">
        <f t="shared" si="1044"/>
        <v>5.393617021276599</v>
      </c>
      <c r="CR401" s="576">
        <f t="shared" si="1045"/>
        <v>1169.5</v>
      </c>
      <c r="CS401" s="577">
        <f t="shared" si="1045"/>
        <v>1014.0000000000006</v>
      </c>
      <c r="CT401" s="574">
        <v>79.412499999999994</v>
      </c>
      <c r="CU401" s="575">
        <v>71.948051948051997</v>
      </c>
      <c r="CV401" s="576">
        <f t="shared" si="1046"/>
        <v>6353</v>
      </c>
      <c r="CW401" s="577">
        <f t="shared" si="1046"/>
        <v>5540.0000000000036</v>
      </c>
      <c r="CX401" s="574">
        <v>81.969696969696997</v>
      </c>
      <c r="CY401" s="575">
        <v>79.738738738738704</v>
      </c>
      <c r="CZ401" s="576">
        <f t="shared" si="1047"/>
        <v>8115.0000000000027</v>
      </c>
      <c r="DA401" s="577">
        <f t="shared" si="1047"/>
        <v>8850.9999999999964</v>
      </c>
      <c r="DB401" s="574"/>
      <c r="DC401" s="575"/>
      <c r="DD401" s="576">
        <f t="shared" si="1048"/>
        <v>0</v>
      </c>
      <c r="DE401" s="577">
        <f t="shared" si="1048"/>
        <v>0</v>
      </c>
      <c r="DF401" s="576">
        <f t="shared" si="1049"/>
        <v>80.826815642458115</v>
      </c>
      <c r="DG401" s="577">
        <f t="shared" si="1049"/>
        <v>76.547872340425528</v>
      </c>
      <c r="DH401" s="576">
        <f t="shared" si="1050"/>
        <v>14468.000000000002</v>
      </c>
      <c r="DI401" s="577">
        <f t="shared" si="1050"/>
        <v>14391</v>
      </c>
      <c r="DJ401" s="576">
        <f t="shared" si="1051"/>
        <v>290</v>
      </c>
      <c r="DK401" s="577">
        <f t="shared" si="1051"/>
        <v>305</v>
      </c>
      <c r="DL401" s="576">
        <f t="shared" si="1051"/>
        <v>290</v>
      </c>
      <c r="DM401" s="577">
        <f t="shared" si="1051"/>
        <v>305</v>
      </c>
      <c r="DN401" s="576">
        <f t="shared" si="1052"/>
        <v>5.2706896551724141</v>
      </c>
      <c r="DO401" s="577">
        <f t="shared" si="1052"/>
        <v>4.6229508196721323</v>
      </c>
      <c r="DP401" s="576">
        <f t="shared" si="1053"/>
        <v>1528.5</v>
      </c>
      <c r="DQ401" s="577">
        <f t="shared" si="1053"/>
        <v>1410.0000000000005</v>
      </c>
      <c r="DR401" s="576">
        <f t="shared" si="1054"/>
        <v>79.186206896551724</v>
      </c>
      <c r="DS401" s="577">
        <f t="shared" si="1054"/>
        <v>77.150819672131149</v>
      </c>
      <c r="DT401" s="576">
        <f t="shared" si="1055"/>
        <v>22964</v>
      </c>
      <c r="DU401" s="577">
        <f t="shared" si="1055"/>
        <v>23531</v>
      </c>
      <c r="DV401" s="574">
        <v>62</v>
      </c>
      <c r="DW401" s="575">
        <v>47</v>
      </c>
      <c r="DX401" s="576">
        <f t="shared" si="1056"/>
        <v>62</v>
      </c>
      <c r="DY401" s="577">
        <f t="shared" si="1056"/>
        <v>47</v>
      </c>
      <c r="DZ401" s="574">
        <v>100</v>
      </c>
      <c r="EA401" s="575">
        <v>103</v>
      </c>
      <c r="EB401" s="576">
        <f t="shared" si="1057"/>
        <v>100</v>
      </c>
      <c r="EC401" s="577">
        <f t="shared" si="1057"/>
        <v>103</v>
      </c>
      <c r="ED401" s="574"/>
      <c r="EE401" s="575"/>
      <c r="EF401" s="576">
        <f t="shared" si="1058"/>
        <v>0</v>
      </c>
      <c r="EG401" s="577">
        <f t="shared" si="1058"/>
        <v>0</v>
      </c>
      <c r="EH401" s="576">
        <f t="shared" si="1059"/>
        <v>162</v>
      </c>
      <c r="EI401" s="577">
        <f t="shared" si="1059"/>
        <v>150</v>
      </c>
      <c r="EJ401" s="576">
        <f t="shared" si="1060"/>
        <v>162</v>
      </c>
      <c r="EK401" s="577">
        <f t="shared" si="1060"/>
        <v>150</v>
      </c>
      <c r="EL401" s="574">
        <v>4.5</v>
      </c>
      <c r="EM401" s="575">
        <v>3.5212765957446801</v>
      </c>
      <c r="EN401" s="576">
        <f t="shared" si="1061"/>
        <v>279</v>
      </c>
      <c r="EO401" s="577">
        <f t="shared" si="1061"/>
        <v>165.49999999999997</v>
      </c>
      <c r="EP401" s="574">
        <v>4.34</v>
      </c>
      <c r="EQ401" s="575">
        <v>4.1456310679611699</v>
      </c>
      <c r="ER401" s="576">
        <f t="shared" si="1062"/>
        <v>434</v>
      </c>
      <c r="ES401" s="577">
        <f t="shared" si="1062"/>
        <v>427.00000000000051</v>
      </c>
      <c r="ET401" s="574"/>
      <c r="EU401" s="575"/>
      <c r="EV401" s="576">
        <f t="shared" si="1063"/>
        <v>0</v>
      </c>
      <c r="EW401" s="577">
        <f t="shared" si="1063"/>
        <v>0</v>
      </c>
      <c r="EX401" s="576">
        <f t="shared" si="1064"/>
        <v>4.4012345679012341</v>
      </c>
      <c r="EY401" s="577">
        <f t="shared" si="1064"/>
        <v>3.9500000000000028</v>
      </c>
      <c r="EZ401" s="576">
        <f t="shared" si="1065"/>
        <v>712.99999999999989</v>
      </c>
      <c r="FA401" s="577">
        <f t="shared" si="1065"/>
        <v>592.50000000000045</v>
      </c>
      <c r="FB401" s="574">
        <v>67.629032258064498</v>
      </c>
      <c r="FC401" s="575">
        <v>60.170212765957402</v>
      </c>
      <c r="FD401" s="576">
        <f t="shared" si="1066"/>
        <v>4192.9999999999991</v>
      </c>
      <c r="FE401" s="577">
        <f t="shared" si="1066"/>
        <v>2827.9999999999977</v>
      </c>
      <c r="FF401" s="574">
        <v>59.62</v>
      </c>
      <c r="FG401" s="575">
        <v>58.504854368932001</v>
      </c>
      <c r="FH401" s="576">
        <f t="shared" si="1067"/>
        <v>5962</v>
      </c>
      <c r="FI401" s="577">
        <f t="shared" si="1067"/>
        <v>6025.9999999999964</v>
      </c>
      <c r="FJ401" s="574"/>
      <c r="FK401" s="575"/>
      <c r="FL401" s="576">
        <f t="shared" si="1068"/>
        <v>0</v>
      </c>
      <c r="FM401" s="577">
        <f t="shared" si="1068"/>
        <v>0</v>
      </c>
      <c r="FN401" s="576">
        <f t="shared" si="1069"/>
        <v>62.685185185185183</v>
      </c>
      <c r="FO401" s="577">
        <f t="shared" si="1069"/>
        <v>59.026666666666628</v>
      </c>
      <c r="FP401" s="576">
        <f t="shared" si="1070"/>
        <v>10155</v>
      </c>
      <c r="FQ401" s="577">
        <f t="shared" si="1070"/>
        <v>8853.9999999999945</v>
      </c>
      <c r="FR401" s="574">
        <v>93</v>
      </c>
      <c r="FS401" s="575">
        <v>89</v>
      </c>
      <c r="FT401" s="576">
        <f t="shared" si="1071"/>
        <v>93</v>
      </c>
      <c r="FU401" s="577">
        <f t="shared" si="1071"/>
        <v>89</v>
      </c>
      <c r="FV401" s="574">
        <v>5.7956989247311803</v>
      </c>
      <c r="FW401" s="575">
        <v>5.7752808988764004</v>
      </c>
      <c r="FX401" s="576">
        <f t="shared" si="1072"/>
        <v>538.99999999999977</v>
      </c>
      <c r="FY401" s="577">
        <f t="shared" si="1072"/>
        <v>513.99999999999966</v>
      </c>
      <c r="FZ401" s="574">
        <v>54.6666666666667</v>
      </c>
      <c r="GA401" s="575">
        <v>52.4157303370786</v>
      </c>
      <c r="GB401" s="576">
        <f t="shared" si="1073"/>
        <v>5084.0000000000027</v>
      </c>
      <c r="GC401" s="577">
        <f t="shared" si="1073"/>
        <v>4664.9999999999955</v>
      </c>
      <c r="GD401" s="576">
        <f t="shared" si="1074"/>
        <v>224</v>
      </c>
      <c r="GE401" s="577">
        <f t="shared" si="1074"/>
        <v>201</v>
      </c>
      <c r="GF401" s="576">
        <f t="shared" si="1074"/>
        <v>224</v>
      </c>
      <c r="GG401" s="577">
        <f t="shared" si="1074"/>
        <v>201</v>
      </c>
      <c r="GH401" s="576">
        <f t="shared" si="1075"/>
        <v>895.50000000000011</v>
      </c>
      <c r="GI401" s="577">
        <f t="shared" si="1075"/>
        <v>659.99999999999989</v>
      </c>
      <c r="GJ401" s="576">
        <f t="shared" si="1076"/>
        <v>16876.999999999996</v>
      </c>
      <c r="GK401" s="577">
        <f t="shared" si="1076"/>
        <v>14410.000000000004</v>
      </c>
      <c r="GL401" s="576">
        <f t="shared" si="1077"/>
        <v>228</v>
      </c>
      <c r="GM401" s="577">
        <f t="shared" si="1077"/>
        <v>254</v>
      </c>
      <c r="GN401" s="576">
        <f t="shared" si="1077"/>
        <v>228</v>
      </c>
      <c r="GO401" s="577">
        <f t="shared" si="1077"/>
        <v>254</v>
      </c>
      <c r="GP401" s="576">
        <f t="shared" si="1078"/>
        <v>1346</v>
      </c>
      <c r="GQ401" s="577">
        <f t="shared" si="1078"/>
        <v>1342.5000000000009</v>
      </c>
      <c r="GR401" s="576">
        <f t="shared" si="1079"/>
        <v>16242.000000000004</v>
      </c>
      <c r="GS401" s="577">
        <f t="shared" si="1079"/>
        <v>17974.999999999993</v>
      </c>
      <c r="GT401" s="576">
        <f t="shared" si="1080"/>
        <v>452</v>
      </c>
      <c r="GU401" s="577">
        <f t="shared" si="1080"/>
        <v>455</v>
      </c>
      <c r="GV401" s="576">
        <f t="shared" si="1080"/>
        <v>452</v>
      </c>
      <c r="GW401" s="577">
        <f t="shared" si="1080"/>
        <v>455</v>
      </c>
      <c r="GX401" s="576">
        <f t="shared" si="1081"/>
        <v>2241.5</v>
      </c>
      <c r="GY401" s="577">
        <f t="shared" si="1081"/>
        <v>2002.5000000000009</v>
      </c>
      <c r="GZ401" s="576">
        <f t="shared" si="1081"/>
        <v>33119</v>
      </c>
      <c r="HA401" s="577">
        <f t="shared" si="1081"/>
        <v>32384.999999999996</v>
      </c>
      <c r="HB401" s="576">
        <f t="shared" si="1082"/>
        <v>0</v>
      </c>
      <c r="HC401" s="577">
        <f t="shared" si="1082"/>
        <v>0</v>
      </c>
      <c r="HD401" s="576">
        <f t="shared" si="1082"/>
        <v>0</v>
      </c>
      <c r="HE401" s="577">
        <f t="shared" si="1082"/>
        <v>0</v>
      </c>
      <c r="HF401" s="576" t="str">
        <f t="shared" si="1083"/>
        <v/>
      </c>
      <c r="HG401" s="577" t="str">
        <f t="shared" si="1083"/>
        <v/>
      </c>
      <c r="HH401" s="576" t="str">
        <f t="shared" si="1084"/>
        <v/>
      </c>
      <c r="HI401" s="577" t="str">
        <f t="shared" si="1084"/>
        <v/>
      </c>
      <c r="HJ401" s="576">
        <f t="shared" si="1085"/>
        <v>2780.5</v>
      </c>
      <c r="HK401" s="577">
        <f t="shared" si="1085"/>
        <v>2516.5000000000005</v>
      </c>
      <c r="HL401" s="576">
        <f t="shared" si="1086"/>
        <v>38203</v>
      </c>
      <c r="HM401" s="577">
        <f t="shared" si="1086"/>
        <v>37049.999999999985</v>
      </c>
    </row>
    <row r="402" spans="1:221" s="26" customFormat="1" ht="15" customHeight="1">
      <c r="A402" s="9" t="s">
        <v>745</v>
      </c>
      <c r="B402" s="8" t="s">
        <v>773</v>
      </c>
      <c r="C402" s="122"/>
      <c r="D402" s="6">
        <v>233639</v>
      </c>
      <c r="E402" s="1">
        <v>9</v>
      </c>
      <c r="F402" s="574">
        <v>599</v>
      </c>
      <c r="G402" s="575">
        <v>500</v>
      </c>
      <c r="H402" s="574">
        <v>0</v>
      </c>
      <c r="I402" s="575">
        <v>0</v>
      </c>
      <c r="J402" s="576">
        <f t="shared" si="1019"/>
        <v>599</v>
      </c>
      <c r="K402" s="577">
        <f t="shared" si="1019"/>
        <v>500</v>
      </c>
      <c r="L402" s="574">
        <v>66</v>
      </c>
      <c r="M402" s="575">
        <v>66</v>
      </c>
      <c r="N402" s="581">
        <f t="shared" si="1020"/>
        <v>589</v>
      </c>
      <c r="O402" s="577">
        <f t="shared" si="1020"/>
        <v>495</v>
      </c>
      <c r="P402" s="581">
        <f t="shared" si="1020"/>
        <v>589</v>
      </c>
      <c r="Q402" s="577">
        <f t="shared" si="1020"/>
        <v>495</v>
      </c>
      <c r="R402" s="574">
        <v>48</v>
      </c>
      <c r="S402" s="575">
        <v>28</v>
      </c>
      <c r="T402" s="576">
        <f t="shared" si="1021"/>
        <v>48</v>
      </c>
      <c r="U402" s="577">
        <f t="shared" si="1021"/>
        <v>28</v>
      </c>
      <c r="V402" s="574">
        <v>57</v>
      </c>
      <c r="W402" s="575">
        <v>38</v>
      </c>
      <c r="X402" s="576">
        <f t="shared" si="1022"/>
        <v>57</v>
      </c>
      <c r="Y402" s="577">
        <f t="shared" si="1022"/>
        <v>38</v>
      </c>
      <c r="Z402" s="574"/>
      <c r="AA402" s="575"/>
      <c r="AB402" s="576">
        <f t="shared" si="1023"/>
        <v>0</v>
      </c>
      <c r="AC402" s="577">
        <f t="shared" si="1023"/>
        <v>0</v>
      </c>
      <c r="AD402" s="576">
        <f t="shared" si="1024"/>
        <v>105</v>
      </c>
      <c r="AE402" s="577">
        <f t="shared" si="1024"/>
        <v>66</v>
      </c>
      <c r="AF402" s="576">
        <f t="shared" si="1025"/>
        <v>105</v>
      </c>
      <c r="AG402" s="577">
        <f t="shared" si="1025"/>
        <v>66</v>
      </c>
      <c r="AH402" s="574">
        <v>3.6875</v>
      </c>
      <c r="AI402" s="575">
        <v>3.78571428571429</v>
      </c>
      <c r="AJ402" s="576">
        <f t="shared" si="1026"/>
        <v>177</v>
      </c>
      <c r="AK402" s="577">
        <f t="shared" si="1026"/>
        <v>106.00000000000011</v>
      </c>
      <c r="AL402" s="574">
        <v>3.42105263157895</v>
      </c>
      <c r="AM402" s="575">
        <v>3.6578947368421102</v>
      </c>
      <c r="AN402" s="576">
        <f t="shared" si="1027"/>
        <v>195.00000000000014</v>
      </c>
      <c r="AO402" s="577">
        <f t="shared" si="1027"/>
        <v>139.0000000000002</v>
      </c>
      <c r="AP402" s="574"/>
      <c r="AQ402" s="575"/>
      <c r="AR402" s="576">
        <f t="shared" si="1028"/>
        <v>0</v>
      </c>
      <c r="AS402" s="577">
        <f t="shared" si="1028"/>
        <v>0</v>
      </c>
      <c r="AT402" s="576">
        <f t="shared" si="1029"/>
        <v>3.542857142857144</v>
      </c>
      <c r="AU402" s="577">
        <f t="shared" si="1029"/>
        <v>3.7121212121212168</v>
      </c>
      <c r="AV402" s="576">
        <f t="shared" si="1030"/>
        <v>372.00000000000011</v>
      </c>
      <c r="AW402" s="577">
        <f t="shared" si="1030"/>
        <v>245.00000000000031</v>
      </c>
      <c r="AX402" s="574">
        <v>83.7083333333333</v>
      </c>
      <c r="AY402" s="575">
        <v>72.464285714285694</v>
      </c>
      <c r="AZ402" s="576">
        <f t="shared" si="1031"/>
        <v>4017.9999999999982</v>
      </c>
      <c r="BA402" s="577">
        <f t="shared" si="1031"/>
        <v>2028.9999999999995</v>
      </c>
      <c r="BB402" s="574">
        <v>78.684210526315795</v>
      </c>
      <c r="BC402" s="575">
        <v>65.184210526315795</v>
      </c>
      <c r="BD402" s="576">
        <f t="shared" si="1032"/>
        <v>4485</v>
      </c>
      <c r="BE402" s="577">
        <f t="shared" si="1032"/>
        <v>2477</v>
      </c>
      <c r="BF402" s="574"/>
      <c r="BG402" s="575"/>
      <c r="BH402" s="576">
        <f t="shared" si="1033"/>
        <v>0</v>
      </c>
      <c r="BI402" s="577">
        <f t="shared" si="1033"/>
        <v>0</v>
      </c>
      <c r="BJ402" s="576">
        <f t="shared" si="1034"/>
        <v>80.98095238095236</v>
      </c>
      <c r="BK402" s="577">
        <f t="shared" si="1034"/>
        <v>68.272727272727266</v>
      </c>
      <c r="BL402" s="576">
        <f t="shared" si="1035"/>
        <v>8502.9999999999982</v>
      </c>
      <c r="BM402" s="577">
        <f t="shared" si="1035"/>
        <v>4506</v>
      </c>
      <c r="BN402" s="574">
        <v>22</v>
      </c>
      <c r="BO402" s="575">
        <v>30</v>
      </c>
      <c r="BP402" s="576">
        <f t="shared" si="1036"/>
        <v>22</v>
      </c>
      <c r="BQ402" s="577">
        <f t="shared" si="1036"/>
        <v>30</v>
      </c>
      <c r="BR402" s="574">
        <v>108</v>
      </c>
      <c r="BS402" s="575">
        <v>77</v>
      </c>
      <c r="BT402" s="576">
        <f t="shared" si="1037"/>
        <v>108</v>
      </c>
      <c r="BU402" s="577">
        <f t="shared" si="1037"/>
        <v>77</v>
      </c>
      <c r="BV402" s="574"/>
      <c r="BW402" s="575"/>
      <c r="BX402" s="576">
        <f t="shared" si="1038"/>
        <v>0</v>
      </c>
      <c r="BY402" s="577">
        <f t="shared" si="1038"/>
        <v>0</v>
      </c>
      <c r="BZ402" s="576">
        <f t="shared" si="1039"/>
        <v>130</v>
      </c>
      <c r="CA402" s="577">
        <f t="shared" si="1039"/>
        <v>107</v>
      </c>
      <c r="CB402" s="576">
        <f t="shared" si="1040"/>
        <v>130</v>
      </c>
      <c r="CC402" s="577">
        <f t="shared" si="1040"/>
        <v>107</v>
      </c>
      <c r="CD402" s="574">
        <v>5.2954545454545503</v>
      </c>
      <c r="CE402" s="575">
        <v>5.4</v>
      </c>
      <c r="CF402" s="576">
        <f t="shared" si="1041"/>
        <v>116.50000000000011</v>
      </c>
      <c r="CG402" s="577">
        <f t="shared" si="1041"/>
        <v>162</v>
      </c>
      <c r="CH402" s="574">
        <v>9.1064814814814792</v>
      </c>
      <c r="CI402" s="575">
        <v>8.9610389610389607</v>
      </c>
      <c r="CJ402" s="576">
        <f t="shared" si="1042"/>
        <v>983.49999999999977</v>
      </c>
      <c r="CK402" s="577">
        <f t="shared" si="1042"/>
        <v>690</v>
      </c>
      <c r="CL402" s="574"/>
      <c r="CM402" s="575"/>
      <c r="CN402" s="576">
        <f t="shared" si="1043"/>
        <v>0</v>
      </c>
      <c r="CO402" s="577">
        <f t="shared" si="1043"/>
        <v>0</v>
      </c>
      <c r="CP402" s="576">
        <f t="shared" si="1044"/>
        <v>8.4615384615384617</v>
      </c>
      <c r="CQ402" s="577">
        <f t="shared" si="1044"/>
        <v>7.962616822429907</v>
      </c>
      <c r="CR402" s="576">
        <f t="shared" si="1045"/>
        <v>1100</v>
      </c>
      <c r="CS402" s="577">
        <f t="shared" si="1045"/>
        <v>852</v>
      </c>
      <c r="CT402" s="574">
        <v>77</v>
      </c>
      <c r="CU402" s="575">
        <v>62.466666666666697</v>
      </c>
      <c r="CV402" s="576">
        <f t="shared" si="1046"/>
        <v>1694</v>
      </c>
      <c r="CW402" s="577">
        <f t="shared" si="1046"/>
        <v>1874.0000000000009</v>
      </c>
      <c r="CX402" s="574">
        <v>82</v>
      </c>
      <c r="CY402" s="575">
        <v>65.844155844155907</v>
      </c>
      <c r="CZ402" s="576">
        <f t="shared" si="1047"/>
        <v>8856</v>
      </c>
      <c r="DA402" s="577">
        <f t="shared" si="1047"/>
        <v>5070.0000000000045</v>
      </c>
      <c r="DB402" s="574"/>
      <c r="DC402" s="575"/>
      <c r="DD402" s="576">
        <f t="shared" si="1048"/>
        <v>0</v>
      </c>
      <c r="DE402" s="577">
        <f t="shared" si="1048"/>
        <v>0</v>
      </c>
      <c r="DF402" s="576">
        <f t="shared" si="1049"/>
        <v>81.15384615384616</v>
      </c>
      <c r="DG402" s="577">
        <f t="shared" si="1049"/>
        <v>64.897196261682296</v>
      </c>
      <c r="DH402" s="576">
        <f t="shared" si="1050"/>
        <v>10550</v>
      </c>
      <c r="DI402" s="577">
        <f t="shared" si="1050"/>
        <v>6944.0000000000055</v>
      </c>
      <c r="DJ402" s="576">
        <f t="shared" si="1051"/>
        <v>235</v>
      </c>
      <c r="DK402" s="577">
        <f t="shared" si="1051"/>
        <v>173</v>
      </c>
      <c r="DL402" s="576">
        <f t="shared" si="1051"/>
        <v>235</v>
      </c>
      <c r="DM402" s="577">
        <f t="shared" si="1051"/>
        <v>173</v>
      </c>
      <c r="DN402" s="576">
        <f t="shared" si="1052"/>
        <v>6.2638297872340427</v>
      </c>
      <c r="DO402" s="577">
        <f t="shared" si="1052"/>
        <v>6.3410404624277472</v>
      </c>
      <c r="DP402" s="576">
        <f t="shared" si="1053"/>
        <v>1472</v>
      </c>
      <c r="DQ402" s="577">
        <f t="shared" si="1053"/>
        <v>1097.0000000000002</v>
      </c>
      <c r="DR402" s="576">
        <f t="shared" si="1054"/>
        <v>81.076595744680844</v>
      </c>
      <c r="DS402" s="577">
        <f t="shared" si="1054"/>
        <v>66.184971098265933</v>
      </c>
      <c r="DT402" s="576">
        <f t="shared" si="1055"/>
        <v>19053</v>
      </c>
      <c r="DU402" s="577">
        <f t="shared" si="1055"/>
        <v>11450.000000000007</v>
      </c>
      <c r="DV402" s="574">
        <v>15</v>
      </c>
      <c r="DW402" s="575">
        <v>9</v>
      </c>
      <c r="DX402" s="576">
        <f t="shared" si="1056"/>
        <v>15</v>
      </c>
      <c r="DY402" s="577">
        <f t="shared" si="1056"/>
        <v>9</v>
      </c>
      <c r="DZ402" s="574">
        <v>28</v>
      </c>
      <c r="EA402" s="575">
        <v>20</v>
      </c>
      <c r="EB402" s="576">
        <f t="shared" si="1057"/>
        <v>28</v>
      </c>
      <c r="EC402" s="577">
        <f t="shared" si="1057"/>
        <v>20</v>
      </c>
      <c r="ED402" s="574"/>
      <c r="EE402" s="575"/>
      <c r="EF402" s="576">
        <f t="shared" si="1058"/>
        <v>0</v>
      </c>
      <c r="EG402" s="577">
        <f t="shared" si="1058"/>
        <v>0</v>
      </c>
      <c r="EH402" s="576">
        <f t="shared" si="1059"/>
        <v>43</v>
      </c>
      <c r="EI402" s="577">
        <f t="shared" si="1059"/>
        <v>29</v>
      </c>
      <c r="EJ402" s="576">
        <f t="shared" si="1060"/>
        <v>43</v>
      </c>
      <c r="EK402" s="577">
        <f t="shared" si="1060"/>
        <v>29</v>
      </c>
      <c r="EL402" s="574">
        <v>4.0333333333333297</v>
      </c>
      <c r="EM402" s="575">
        <v>3.2777777777777799</v>
      </c>
      <c r="EN402" s="576">
        <f t="shared" si="1061"/>
        <v>60.499999999999943</v>
      </c>
      <c r="EO402" s="577">
        <f t="shared" si="1061"/>
        <v>29.500000000000018</v>
      </c>
      <c r="EP402" s="574">
        <v>4.7678571428571397</v>
      </c>
      <c r="EQ402" s="575">
        <v>4.125</v>
      </c>
      <c r="ER402" s="576">
        <f t="shared" si="1062"/>
        <v>133.49999999999991</v>
      </c>
      <c r="ES402" s="577">
        <f t="shared" si="1062"/>
        <v>82.5</v>
      </c>
      <c r="ET402" s="574"/>
      <c r="EU402" s="575"/>
      <c r="EV402" s="576">
        <f t="shared" si="1063"/>
        <v>0</v>
      </c>
      <c r="EW402" s="577">
        <f t="shared" si="1063"/>
        <v>0</v>
      </c>
      <c r="EX402" s="576">
        <f t="shared" si="1064"/>
        <v>4.5116279069767407</v>
      </c>
      <c r="EY402" s="577">
        <f t="shared" si="1064"/>
        <v>3.862068965517242</v>
      </c>
      <c r="EZ402" s="576">
        <f t="shared" si="1065"/>
        <v>193.99999999999986</v>
      </c>
      <c r="FA402" s="577">
        <f t="shared" si="1065"/>
        <v>112.00000000000001</v>
      </c>
      <c r="FB402" s="574">
        <v>78.266666666666694</v>
      </c>
      <c r="FC402" s="575">
        <v>51.7777777777778</v>
      </c>
      <c r="FD402" s="576">
        <f t="shared" si="1066"/>
        <v>1174.0000000000005</v>
      </c>
      <c r="FE402" s="577">
        <f t="shared" si="1066"/>
        <v>466.00000000000023</v>
      </c>
      <c r="FF402" s="574">
        <v>61.178571428571402</v>
      </c>
      <c r="FG402" s="575">
        <v>43</v>
      </c>
      <c r="FH402" s="576">
        <f t="shared" si="1067"/>
        <v>1712.9999999999993</v>
      </c>
      <c r="FI402" s="577">
        <f t="shared" si="1067"/>
        <v>860</v>
      </c>
      <c r="FJ402" s="574"/>
      <c r="FK402" s="575"/>
      <c r="FL402" s="576">
        <f t="shared" si="1068"/>
        <v>0</v>
      </c>
      <c r="FM402" s="577">
        <f t="shared" si="1068"/>
        <v>0</v>
      </c>
      <c r="FN402" s="576">
        <f t="shared" si="1069"/>
        <v>67.139534883720927</v>
      </c>
      <c r="FO402" s="577">
        <f t="shared" si="1069"/>
        <v>45.724137931034491</v>
      </c>
      <c r="FP402" s="576">
        <f t="shared" si="1070"/>
        <v>2887</v>
      </c>
      <c r="FQ402" s="577">
        <f t="shared" si="1070"/>
        <v>1326.0000000000002</v>
      </c>
      <c r="FR402" s="574">
        <v>311</v>
      </c>
      <c r="FS402" s="575">
        <v>293</v>
      </c>
      <c r="FT402" s="576">
        <f t="shared" si="1071"/>
        <v>311</v>
      </c>
      <c r="FU402" s="577">
        <f t="shared" si="1071"/>
        <v>293</v>
      </c>
      <c r="FV402" s="574">
        <v>1.80064308681672</v>
      </c>
      <c r="FW402" s="575">
        <v>1.7372013651877101</v>
      </c>
      <c r="FX402" s="576">
        <f t="shared" si="1072"/>
        <v>559.99999999999989</v>
      </c>
      <c r="FY402" s="577">
        <f t="shared" si="1072"/>
        <v>508.99999999999903</v>
      </c>
      <c r="FZ402" s="574">
        <v>14.9967845659164</v>
      </c>
      <c r="GA402" s="575">
        <v>12.1774744027304</v>
      </c>
      <c r="GB402" s="576">
        <f t="shared" si="1073"/>
        <v>4664</v>
      </c>
      <c r="GC402" s="577">
        <f t="shared" si="1073"/>
        <v>3568.0000000000073</v>
      </c>
      <c r="GD402" s="576">
        <f t="shared" si="1074"/>
        <v>85</v>
      </c>
      <c r="GE402" s="577">
        <f t="shared" si="1074"/>
        <v>67</v>
      </c>
      <c r="GF402" s="576">
        <f t="shared" si="1074"/>
        <v>85</v>
      </c>
      <c r="GG402" s="577">
        <f t="shared" si="1074"/>
        <v>67</v>
      </c>
      <c r="GH402" s="576">
        <f t="shared" si="1075"/>
        <v>354.00000000000006</v>
      </c>
      <c r="GI402" s="577">
        <f t="shared" si="1075"/>
        <v>297.50000000000011</v>
      </c>
      <c r="GJ402" s="576">
        <f t="shared" si="1076"/>
        <v>6885.9999999999982</v>
      </c>
      <c r="GK402" s="577">
        <f t="shared" si="1076"/>
        <v>4369.0000000000009</v>
      </c>
      <c r="GL402" s="576">
        <f t="shared" si="1077"/>
        <v>193</v>
      </c>
      <c r="GM402" s="577">
        <f t="shared" si="1077"/>
        <v>135</v>
      </c>
      <c r="GN402" s="576">
        <f t="shared" si="1077"/>
        <v>193</v>
      </c>
      <c r="GO402" s="577">
        <f t="shared" si="1077"/>
        <v>135</v>
      </c>
      <c r="GP402" s="576">
        <f t="shared" si="1078"/>
        <v>1312</v>
      </c>
      <c r="GQ402" s="577">
        <f t="shared" si="1078"/>
        <v>911.50000000000023</v>
      </c>
      <c r="GR402" s="576">
        <f t="shared" si="1079"/>
        <v>15054</v>
      </c>
      <c r="GS402" s="577">
        <f t="shared" si="1079"/>
        <v>8407.0000000000036</v>
      </c>
      <c r="GT402" s="576">
        <f t="shared" si="1080"/>
        <v>278</v>
      </c>
      <c r="GU402" s="577">
        <f t="shared" si="1080"/>
        <v>202</v>
      </c>
      <c r="GV402" s="576">
        <f t="shared" si="1080"/>
        <v>278</v>
      </c>
      <c r="GW402" s="577">
        <f t="shared" si="1080"/>
        <v>202</v>
      </c>
      <c r="GX402" s="576">
        <f t="shared" si="1081"/>
        <v>1666</v>
      </c>
      <c r="GY402" s="577">
        <f t="shared" si="1081"/>
        <v>1209.0000000000005</v>
      </c>
      <c r="GZ402" s="576">
        <f t="shared" si="1081"/>
        <v>21940</v>
      </c>
      <c r="HA402" s="577">
        <f t="shared" si="1081"/>
        <v>12776.000000000004</v>
      </c>
      <c r="HB402" s="576">
        <f t="shared" si="1082"/>
        <v>0</v>
      </c>
      <c r="HC402" s="577">
        <f t="shared" si="1082"/>
        <v>0</v>
      </c>
      <c r="HD402" s="576">
        <f t="shared" si="1082"/>
        <v>0</v>
      </c>
      <c r="HE402" s="577">
        <f t="shared" si="1082"/>
        <v>0</v>
      </c>
      <c r="HF402" s="576" t="str">
        <f t="shared" si="1083"/>
        <v/>
      </c>
      <c r="HG402" s="577" t="str">
        <f t="shared" si="1083"/>
        <v/>
      </c>
      <c r="HH402" s="576" t="str">
        <f t="shared" si="1084"/>
        <v/>
      </c>
      <c r="HI402" s="577" t="str">
        <f t="shared" si="1084"/>
        <v/>
      </c>
      <c r="HJ402" s="576">
        <f t="shared" si="1085"/>
        <v>2225.9999999999995</v>
      </c>
      <c r="HK402" s="577">
        <f t="shared" si="1085"/>
        <v>1717.9999999999993</v>
      </c>
      <c r="HL402" s="576">
        <f t="shared" si="1086"/>
        <v>26604</v>
      </c>
      <c r="HM402" s="577">
        <f t="shared" si="1086"/>
        <v>16344.000000000015</v>
      </c>
    </row>
    <row r="403" spans="1:221" s="26" customFormat="1" ht="15" customHeight="1">
      <c r="A403" s="9" t="s">
        <v>745</v>
      </c>
      <c r="B403" s="8" t="s">
        <v>774</v>
      </c>
      <c r="C403" s="122"/>
      <c r="D403" s="6">
        <v>233949</v>
      </c>
      <c r="E403" s="1">
        <v>9</v>
      </c>
      <c r="F403" s="574">
        <v>735</v>
      </c>
      <c r="G403" s="575">
        <v>704</v>
      </c>
      <c r="H403" s="574">
        <v>0</v>
      </c>
      <c r="I403" s="575">
        <v>0</v>
      </c>
      <c r="J403" s="576">
        <f t="shared" si="1019"/>
        <v>735</v>
      </c>
      <c r="K403" s="577">
        <f t="shared" si="1019"/>
        <v>704</v>
      </c>
      <c r="L403" s="574">
        <v>66</v>
      </c>
      <c r="M403" s="575">
        <v>66</v>
      </c>
      <c r="N403" s="576">
        <f t="shared" si="1020"/>
        <v>733</v>
      </c>
      <c r="O403" s="577">
        <f t="shared" si="1020"/>
        <v>702</v>
      </c>
      <c r="P403" s="576">
        <f t="shared" si="1020"/>
        <v>733</v>
      </c>
      <c r="Q403" s="577">
        <f t="shared" si="1020"/>
        <v>702</v>
      </c>
      <c r="R403" s="574">
        <v>179</v>
      </c>
      <c r="S403" s="575">
        <v>179</v>
      </c>
      <c r="T403" s="576">
        <f t="shared" si="1021"/>
        <v>179</v>
      </c>
      <c r="U403" s="577">
        <f t="shared" si="1021"/>
        <v>179</v>
      </c>
      <c r="V403" s="574">
        <v>33</v>
      </c>
      <c r="W403" s="575">
        <v>56</v>
      </c>
      <c r="X403" s="576">
        <f t="shared" si="1022"/>
        <v>33</v>
      </c>
      <c r="Y403" s="577">
        <f t="shared" si="1022"/>
        <v>56</v>
      </c>
      <c r="Z403" s="574"/>
      <c r="AA403" s="575"/>
      <c r="AB403" s="576">
        <f t="shared" si="1023"/>
        <v>0</v>
      </c>
      <c r="AC403" s="577">
        <f t="shared" si="1023"/>
        <v>0</v>
      </c>
      <c r="AD403" s="576">
        <f t="shared" si="1024"/>
        <v>212</v>
      </c>
      <c r="AE403" s="577">
        <f t="shared" si="1024"/>
        <v>235</v>
      </c>
      <c r="AF403" s="576">
        <f t="shared" si="1025"/>
        <v>212</v>
      </c>
      <c r="AG403" s="577">
        <f t="shared" si="1025"/>
        <v>235</v>
      </c>
      <c r="AH403" s="574">
        <v>3.0614525139664801</v>
      </c>
      <c r="AI403" s="575">
        <v>2.9608938547485999</v>
      </c>
      <c r="AJ403" s="576">
        <f t="shared" si="1026"/>
        <v>547.99999999999989</v>
      </c>
      <c r="AK403" s="577">
        <f t="shared" si="1026"/>
        <v>529.99999999999943</v>
      </c>
      <c r="AL403" s="574">
        <v>3.8181818181818201</v>
      </c>
      <c r="AM403" s="575">
        <v>4</v>
      </c>
      <c r="AN403" s="576">
        <f t="shared" si="1027"/>
        <v>126.00000000000006</v>
      </c>
      <c r="AO403" s="577">
        <f t="shared" si="1027"/>
        <v>224</v>
      </c>
      <c r="AP403" s="574"/>
      <c r="AQ403" s="575"/>
      <c r="AR403" s="576">
        <f t="shared" si="1028"/>
        <v>0</v>
      </c>
      <c r="AS403" s="577">
        <f t="shared" si="1028"/>
        <v>0</v>
      </c>
      <c r="AT403" s="576">
        <f t="shared" si="1029"/>
        <v>3.1792452830188678</v>
      </c>
      <c r="AU403" s="577">
        <f t="shared" si="1029"/>
        <v>3.2085106382978701</v>
      </c>
      <c r="AV403" s="576">
        <f t="shared" si="1030"/>
        <v>674</v>
      </c>
      <c r="AW403" s="577">
        <f t="shared" si="1030"/>
        <v>753.99999999999943</v>
      </c>
      <c r="AX403" s="574">
        <v>78.782122905027904</v>
      </c>
      <c r="AY403" s="575">
        <v>81.865921787709496</v>
      </c>
      <c r="AZ403" s="576">
        <f t="shared" si="1031"/>
        <v>14101.999999999995</v>
      </c>
      <c r="BA403" s="577">
        <f t="shared" si="1031"/>
        <v>14654</v>
      </c>
      <c r="BB403" s="574">
        <v>82</v>
      </c>
      <c r="BC403" s="575">
        <v>84.910714285714306</v>
      </c>
      <c r="BD403" s="576">
        <f t="shared" si="1032"/>
        <v>2706</v>
      </c>
      <c r="BE403" s="577">
        <f t="shared" si="1032"/>
        <v>4755.0000000000009</v>
      </c>
      <c r="BF403" s="574"/>
      <c r="BG403" s="575"/>
      <c r="BH403" s="576">
        <f t="shared" si="1033"/>
        <v>0</v>
      </c>
      <c r="BI403" s="577">
        <f t="shared" si="1033"/>
        <v>0</v>
      </c>
      <c r="BJ403" s="576">
        <f t="shared" si="1034"/>
        <v>79.283018867924497</v>
      </c>
      <c r="BK403" s="577">
        <f t="shared" si="1034"/>
        <v>82.591489361702131</v>
      </c>
      <c r="BL403" s="576">
        <f t="shared" si="1035"/>
        <v>16807.999999999993</v>
      </c>
      <c r="BM403" s="577">
        <f t="shared" si="1035"/>
        <v>19409</v>
      </c>
      <c r="BN403" s="574">
        <v>149</v>
      </c>
      <c r="BO403" s="575">
        <v>111</v>
      </c>
      <c r="BP403" s="576">
        <f t="shared" si="1036"/>
        <v>149</v>
      </c>
      <c r="BQ403" s="577">
        <f t="shared" si="1036"/>
        <v>111</v>
      </c>
      <c r="BR403" s="574">
        <v>168</v>
      </c>
      <c r="BS403" s="575">
        <v>139</v>
      </c>
      <c r="BT403" s="576">
        <f t="shared" si="1037"/>
        <v>168</v>
      </c>
      <c r="BU403" s="577">
        <f t="shared" si="1037"/>
        <v>139</v>
      </c>
      <c r="BV403" s="574"/>
      <c r="BW403" s="575"/>
      <c r="BX403" s="576">
        <f t="shared" si="1038"/>
        <v>0</v>
      </c>
      <c r="BY403" s="577">
        <f t="shared" si="1038"/>
        <v>0</v>
      </c>
      <c r="BZ403" s="576">
        <f t="shared" si="1039"/>
        <v>317</v>
      </c>
      <c r="CA403" s="577">
        <f t="shared" si="1039"/>
        <v>250</v>
      </c>
      <c r="CB403" s="576">
        <f t="shared" si="1040"/>
        <v>317</v>
      </c>
      <c r="CC403" s="577">
        <f t="shared" si="1040"/>
        <v>250</v>
      </c>
      <c r="CD403" s="574">
        <v>4.1577181208053702</v>
      </c>
      <c r="CE403" s="575">
        <v>4.7972972972973</v>
      </c>
      <c r="CF403" s="576">
        <f t="shared" si="1041"/>
        <v>619.50000000000011</v>
      </c>
      <c r="CG403" s="577">
        <f t="shared" si="1041"/>
        <v>532.50000000000034</v>
      </c>
      <c r="CH403" s="574">
        <v>7.52678571428571</v>
      </c>
      <c r="CI403" s="575">
        <v>7.5323741007194203</v>
      </c>
      <c r="CJ403" s="576">
        <f t="shared" si="1042"/>
        <v>1264.4999999999993</v>
      </c>
      <c r="CK403" s="577">
        <f t="shared" si="1042"/>
        <v>1046.9999999999993</v>
      </c>
      <c r="CL403" s="574"/>
      <c r="CM403" s="575"/>
      <c r="CN403" s="576">
        <f t="shared" si="1043"/>
        <v>0</v>
      </c>
      <c r="CO403" s="577">
        <f t="shared" si="1043"/>
        <v>0</v>
      </c>
      <c r="CP403" s="576">
        <f t="shared" si="1044"/>
        <v>5.9432176656151405</v>
      </c>
      <c r="CQ403" s="577">
        <f t="shared" si="1044"/>
        <v>6.3179999999999978</v>
      </c>
      <c r="CR403" s="576">
        <f t="shared" si="1045"/>
        <v>1883.9999999999995</v>
      </c>
      <c r="CS403" s="577">
        <f t="shared" si="1045"/>
        <v>1579.4999999999995</v>
      </c>
      <c r="CT403" s="574">
        <v>78.181208053691293</v>
      </c>
      <c r="CU403" s="575">
        <v>79.927927927927897</v>
      </c>
      <c r="CV403" s="576">
        <f t="shared" si="1046"/>
        <v>11649.000000000002</v>
      </c>
      <c r="CW403" s="577">
        <f t="shared" si="1046"/>
        <v>8871.9999999999964</v>
      </c>
      <c r="CX403" s="574">
        <v>88.970238095238102</v>
      </c>
      <c r="CY403" s="575">
        <v>86.827338129496397</v>
      </c>
      <c r="CZ403" s="576">
        <f t="shared" si="1047"/>
        <v>14947.000000000002</v>
      </c>
      <c r="DA403" s="577">
        <f t="shared" si="1047"/>
        <v>12069</v>
      </c>
      <c r="DB403" s="574"/>
      <c r="DC403" s="575"/>
      <c r="DD403" s="576">
        <f t="shared" si="1048"/>
        <v>0</v>
      </c>
      <c r="DE403" s="577">
        <f t="shared" si="1048"/>
        <v>0</v>
      </c>
      <c r="DF403" s="576">
        <f t="shared" si="1049"/>
        <v>83.899053627760267</v>
      </c>
      <c r="DG403" s="577">
        <f t="shared" si="1049"/>
        <v>83.763999999999982</v>
      </c>
      <c r="DH403" s="576">
        <f t="shared" si="1050"/>
        <v>26596.000000000004</v>
      </c>
      <c r="DI403" s="577">
        <f t="shared" si="1050"/>
        <v>20940.999999999996</v>
      </c>
      <c r="DJ403" s="576">
        <f t="shared" si="1051"/>
        <v>529</v>
      </c>
      <c r="DK403" s="577">
        <f t="shared" si="1051"/>
        <v>485</v>
      </c>
      <c r="DL403" s="576">
        <f t="shared" si="1051"/>
        <v>529</v>
      </c>
      <c r="DM403" s="577">
        <f t="shared" si="1051"/>
        <v>485</v>
      </c>
      <c r="DN403" s="576">
        <f t="shared" si="1052"/>
        <v>4.8355387523629485</v>
      </c>
      <c r="DO403" s="577">
        <f t="shared" si="1052"/>
        <v>4.811340206185565</v>
      </c>
      <c r="DP403" s="576">
        <f t="shared" si="1053"/>
        <v>2557.9999999999995</v>
      </c>
      <c r="DQ403" s="577">
        <f t="shared" si="1053"/>
        <v>2333.4999999999991</v>
      </c>
      <c r="DR403" s="576">
        <f t="shared" si="1054"/>
        <v>82.049149338374292</v>
      </c>
      <c r="DS403" s="577">
        <f t="shared" si="1054"/>
        <v>83.19587628865979</v>
      </c>
      <c r="DT403" s="576">
        <f t="shared" si="1055"/>
        <v>43404</v>
      </c>
      <c r="DU403" s="577">
        <f t="shared" si="1055"/>
        <v>40350</v>
      </c>
      <c r="DV403" s="574">
        <v>39</v>
      </c>
      <c r="DW403" s="575">
        <v>43</v>
      </c>
      <c r="DX403" s="576">
        <f t="shared" si="1056"/>
        <v>39</v>
      </c>
      <c r="DY403" s="577">
        <f t="shared" si="1056"/>
        <v>43</v>
      </c>
      <c r="DZ403" s="574">
        <v>103</v>
      </c>
      <c r="EA403" s="575">
        <v>120</v>
      </c>
      <c r="EB403" s="576">
        <f t="shared" si="1057"/>
        <v>103</v>
      </c>
      <c r="EC403" s="577">
        <f t="shared" si="1057"/>
        <v>120</v>
      </c>
      <c r="ED403" s="574"/>
      <c r="EE403" s="575"/>
      <c r="EF403" s="576">
        <f t="shared" si="1058"/>
        <v>0</v>
      </c>
      <c r="EG403" s="577">
        <f t="shared" si="1058"/>
        <v>0</v>
      </c>
      <c r="EH403" s="576">
        <f t="shared" si="1059"/>
        <v>142</v>
      </c>
      <c r="EI403" s="577">
        <f t="shared" si="1059"/>
        <v>163</v>
      </c>
      <c r="EJ403" s="576">
        <f t="shared" si="1060"/>
        <v>142</v>
      </c>
      <c r="EK403" s="577">
        <f t="shared" si="1060"/>
        <v>163</v>
      </c>
      <c r="EL403" s="574">
        <v>4.6153846153846203</v>
      </c>
      <c r="EM403" s="575">
        <v>3.7209302325581399</v>
      </c>
      <c r="EN403" s="576">
        <f t="shared" si="1061"/>
        <v>180.0000000000002</v>
      </c>
      <c r="EO403" s="577">
        <f t="shared" si="1061"/>
        <v>160.00000000000003</v>
      </c>
      <c r="EP403" s="574">
        <v>5.0388349514563098</v>
      </c>
      <c r="EQ403" s="575">
        <v>4.6124999999999998</v>
      </c>
      <c r="ER403" s="576">
        <f t="shared" si="1062"/>
        <v>518.99999999999989</v>
      </c>
      <c r="ES403" s="577">
        <f t="shared" si="1062"/>
        <v>553.5</v>
      </c>
      <c r="ET403" s="574"/>
      <c r="EU403" s="575"/>
      <c r="EV403" s="576">
        <f t="shared" si="1063"/>
        <v>0</v>
      </c>
      <c r="EW403" s="577">
        <f t="shared" si="1063"/>
        <v>0</v>
      </c>
      <c r="EX403" s="576">
        <f t="shared" si="1064"/>
        <v>4.9225352112676068</v>
      </c>
      <c r="EY403" s="577">
        <f t="shared" si="1064"/>
        <v>4.3773006134969323</v>
      </c>
      <c r="EZ403" s="576">
        <f t="shared" si="1065"/>
        <v>699.00000000000023</v>
      </c>
      <c r="FA403" s="577">
        <f t="shared" si="1065"/>
        <v>713.5</v>
      </c>
      <c r="FB403" s="574">
        <v>66.589743589743605</v>
      </c>
      <c r="FC403" s="575">
        <v>65.209302325581405</v>
      </c>
      <c r="FD403" s="576">
        <f t="shared" si="1066"/>
        <v>2597.0000000000005</v>
      </c>
      <c r="FE403" s="577">
        <f t="shared" si="1066"/>
        <v>2804.0000000000005</v>
      </c>
      <c r="FF403" s="574">
        <v>65.747572815533999</v>
      </c>
      <c r="FG403" s="575">
        <v>58.233333333333299</v>
      </c>
      <c r="FH403" s="576">
        <f t="shared" si="1067"/>
        <v>6772.0000000000018</v>
      </c>
      <c r="FI403" s="577">
        <f t="shared" si="1067"/>
        <v>6987.9999999999955</v>
      </c>
      <c r="FJ403" s="574"/>
      <c r="FK403" s="575"/>
      <c r="FL403" s="576">
        <f t="shared" si="1068"/>
        <v>0</v>
      </c>
      <c r="FM403" s="577">
        <f t="shared" si="1068"/>
        <v>0</v>
      </c>
      <c r="FN403" s="576">
        <f t="shared" si="1069"/>
        <v>65.978873239436638</v>
      </c>
      <c r="FO403" s="577">
        <f t="shared" si="1069"/>
        <v>60.073619631901821</v>
      </c>
      <c r="FP403" s="576">
        <f t="shared" si="1070"/>
        <v>9369.0000000000018</v>
      </c>
      <c r="FQ403" s="577">
        <f t="shared" si="1070"/>
        <v>9791.9999999999964</v>
      </c>
      <c r="FR403" s="574">
        <v>62</v>
      </c>
      <c r="FS403" s="575">
        <v>54</v>
      </c>
      <c r="FT403" s="576">
        <f t="shared" si="1071"/>
        <v>62</v>
      </c>
      <c r="FU403" s="577">
        <f t="shared" si="1071"/>
        <v>54</v>
      </c>
      <c r="FV403" s="574">
        <v>9.6129032258064502</v>
      </c>
      <c r="FW403" s="575">
        <v>9.2592592592592595</v>
      </c>
      <c r="FX403" s="576">
        <f t="shared" si="1072"/>
        <v>595.99999999999989</v>
      </c>
      <c r="FY403" s="577">
        <f t="shared" si="1072"/>
        <v>500</v>
      </c>
      <c r="FZ403" s="574">
        <v>84.548387096774206</v>
      </c>
      <c r="GA403" s="575">
        <v>71.7222222222222</v>
      </c>
      <c r="GB403" s="576">
        <f t="shared" si="1073"/>
        <v>5242.0000000000009</v>
      </c>
      <c r="GC403" s="577">
        <f t="shared" si="1073"/>
        <v>3872.9999999999986</v>
      </c>
      <c r="GD403" s="576">
        <f t="shared" si="1074"/>
        <v>367</v>
      </c>
      <c r="GE403" s="577">
        <f t="shared" si="1074"/>
        <v>333</v>
      </c>
      <c r="GF403" s="576">
        <f t="shared" si="1074"/>
        <v>367</v>
      </c>
      <c r="GG403" s="577">
        <f t="shared" si="1074"/>
        <v>333</v>
      </c>
      <c r="GH403" s="576">
        <f t="shared" si="1075"/>
        <v>1347.5000000000002</v>
      </c>
      <c r="GI403" s="577">
        <f t="shared" si="1075"/>
        <v>1222.4999999999998</v>
      </c>
      <c r="GJ403" s="576">
        <f t="shared" si="1076"/>
        <v>28347.999999999996</v>
      </c>
      <c r="GK403" s="577">
        <f t="shared" si="1076"/>
        <v>26329.999999999996</v>
      </c>
      <c r="GL403" s="576">
        <f t="shared" si="1077"/>
        <v>304</v>
      </c>
      <c r="GM403" s="577">
        <f t="shared" si="1077"/>
        <v>315</v>
      </c>
      <c r="GN403" s="576">
        <f t="shared" si="1077"/>
        <v>304</v>
      </c>
      <c r="GO403" s="577">
        <f t="shared" si="1077"/>
        <v>315</v>
      </c>
      <c r="GP403" s="576">
        <f t="shared" si="1078"/>
        <v>1909.4999999999991</v>
      </c>
      <c r="GQ403" s="577">
        <f t="shared" si="1078"/>
        <v>1824.4999999999993</v>
      </c>
      <c r="GR403" s="576">
        <f t="shared" si="1079"/>
        <v>24425</v>
      </c>
      <c r="GS403" s="577">
        <f t="shared" si="1079"/>
        <v>23811.999999999996</v>
      </c>
      <c r="GT403" s="576">
        <f t="shared" si="1080"/>
        <v>671</v>
      </c>
      <c r="GU403" s="577">
        <f t="shared" si="1080"/>
        <v>648</v>
      </c>
      <c r="GV403" s="576">
        <f t="shared" si="1080"/>
        <v>671</v>
      </c>
      <c r="GW403" s="577">
        <f t="shared" si="1080"/>
        <v>648</v>
      </c>
      <c r="GX403" s="576">
        <f t="shared" si="1081"/>
        <v>3256.9999999999991</v>
      </c>
      <c r="GY403" s="577">
        <f t="shared" si="1081"/>
        <v>3046.9999999999991</v>
      </c>
      <c r="GZ403" s="576">
        <f t="shared" si="1081"/>
        <v>52773</v>
      </c>
      <c r="HA403" s="577">
        <f t="shared" si="1081"/>
        <v>50141.999999999993</v>
      </c>
      <c r="HB403" s="576">
        <f t="shared" si="1082"/>
        <v>0</v>
      </c>
      <c r="HC403" s="577">
        <f t="shared" si="1082"/>
        <v>0</v>
      </c>
      <c r="HD403" s="576">
        <f t="shared" si="1082"/>
        <v>0</v>
      </c>
      <c r="HE403" s="577">
        <f t="shared" si="1082"/>
        <v>0</v>
      </c>
      <c r="HF403" s="576" t="str">
        <f t="shared" si="1083"/>
        <v/>
      </c>
      <c r="HG403" s="577" t="str">
        <f t="shared" si="1083"/>
        <v/>
      </c>
      <c r="HH403" s="576" t="str">
        <f t="shared" si="1084"/>
        <v/>
      </c>
      <c r="HI403" s="577" t="str">
        <f t="shared" si="1084"/>
        <v/>
      </c>
      <c r="HJ403" s="576">
        <f t="shared" si="1085"/>
        <v>3853</v>
      </c>
      <c r="HK403" s="577">
        <f t="shared" si="1085"/>
        <v>3546.9999999999991</v>
      </c>
      <c r="HL403" s="576">
        <f t="shared" si="1086"/>
        <v>58015</v>
      </c>
      <c r="HM403" s="577">
        <f t="shared" si="1086"/>
        <v>54015</v>
      </c>
    </row>
    <row r="404" spans="1:221">
      <c r="A404" s="9" t="s">
        <v>745</v>
      </c>
      <c r="B404" s="8" t="s">
        <v>776</v>
      </c>
      <c r="C404" s="7"/>
      <c r="D404" s="6">
        <v>231873</v>
      </c>
      <c r="E404" s="6">
        <v>10</v>
      </c>
      <c r="F404" s="574">
        <v>124</v>
      </c>
      <c r="G404" s="575">
        <v>127</v>
      </c>
      <c r="H404" s="574">
        <v>0</v>
      </c>
      <c r="I404" s="575">
        <v>0</v>
      </c>
      <c r="J404" s="576">
        <f t="shared" si="1019"/>
        <v>124</v>
      </c>
      <c r="K404" s="577">
        <f t="shared" si="1019"/>
        <v>127</v>
      </c>
      <c r="L404" s="574">
        <v>66</v>
      </c>
      <c r="M404" s="575">
        <v>66</v>
      </c>
      <c r="N404" s="576">
        <f t="shared" si="1020"/>
        <v>124</v>
      </c>
      <c r="O404" s="577">
        <f t="shared" si="1020"/>
        <v>127</v>
      </c>
      <c r="P404" s="576">
        <f t="shared" si="1020"/>
        <v>124</v>
      </c>
      <c r="Q404" s="577">
        <f t="shared" si="1020"/>
        <v>127</v>
      </c>
      <c r="R404" s="574">
        <v>23</v>
      </c>
      <c r="S404" s="575">
        <v>29</v>
      </c>
      <c r="T404" s="576">
        <f t="shared" si="1021"/>
        <v>23</v>
      </c>
      <c r="U404" s="577">
        <f t="shared" si="1021"/>
        <v>29</v>
      </c>
      <c r="V404" s="574">
        <v>3</v>
      </c>
      <c r="W404" s="575">
        <v>9</v>
      </c>
      <c r="X404" s="576">
        <f t="shared" si="1022"/>
        <v>3</v>
      </c>
      <c r="Y404" s="577">
        <f t="shared" si="1022"/>
        <v>9</v>
      </c>
      <c r="Z404" s="574"/>
      <c r="AA404" s="575"/>
      <c r="AB404" s="576">
        <f t="shared" si="1023"/>
        <v>0</v>
      </c>
      <c r="AC404" s="577">
        <f t="shared" si="1023"/>
        <v>0</v>
      </c>
      <c r="AD404" s="576">
        <f t="shared" si="1024"/>
        <v>26</v>
      </c>
      <c r="AE404" s="577">
        <f t="shared" si="1024"/>
        <v>38</v>
      </c>
      <c r="AF404" s="576">
        <f t="shared" si="1025"/>
        <v>26</v>
      </c>
      <c r="AG404" s="577">
        <f t="shared" si="1025"/>
        <v>38</v>
      </c>
      <c r="AH404" s="574">
        <v>2.7826086956521698</v>
      </c>
      <c r="AI404" s="575">
        <v>2.6551724137931001</v>
      </c>
      <c r="AJ404" s="576">
        <f t="shared" si="1026"/>
        <v>63.999999999999908</v>
      </c>
      <c r="AK404" s="577">
        <f t="shared" si="1026"/>
        <v>76.999999999999901</v>
      </c>
      <c r="AL404" s="574">
        <v>3.3333333333333299</v>
      </c>
      <c r="AM404" s="575">
        <v>3.3333333333333299</v>
      </c>
      <c r="AN404" s="576">
        <f t="shared" si="1027"/>
        <v>9.9999999999999893</v>
      </c>
      <c r="AO404" s="577">
        <f t="shared" si="1027"/>
        <v>29.999999999999968</v>
      </c>
      <c r="AP404" s="574"/>
      <c r="AQ404" s="575"/>
      <c r="AR404" s="576">
        <f t="shared" si="1028"/>
        <v>0</v>
      </c>
      <c r="AS404" s="577">
        <f t="shared" si="1028"/>
        <v>0</v>
      </c>
      <c r="AT404" s="576">
        <f t="shared" si="1029"/>
        <v>2.8461538461538423</v>
      </c>
      <c r="AU404" s="577">
        <f t="shared" si="1029"/>
        <v>2.8157894736842071</v>
      </c>
      <c r="AV404" s="576">
        <f t="shared" si="1030"/>
        <v>73.999999999999901</v>
      </c>
      <c r="AW404" s="577">
        <f t="shared" si="1030"/>
        <v>106.99999999999987</v>
      </c>
      <c r="AX404" s="574">
        <v>77.260869565217405</v>
      </c>
      <c r="AY404" s="575">
        <v>78.827586206896598</v>
      </c>
      <c r="AZ404" s="576">
        <f t="shared" si="1031"/>
        <v>1777.0000000000002</v>
      </c>
      <c r="BA404" s="577">
        <f t="shared" si="1031"/>
        <v>2286.0000000000014</v>
      </c>
      <c r="BB404" s="574">
        <v>72</v>
      </c>
      <c r="BC404" s="575">
        <v>74.8888888888889</v>
      </c>
      <c r="BD404" s="576">
        <f t="shared" si="1032"/>
        <v>216</v>
      </c>
      <c r="BE404" s="577">
        <f t="shared" si="1032"/>
        <v>674.00000000000011</v>
      </c>
      <c r="BF404" s="574"/>
      <c r="BG404" s="575"/>
      <c r="BH404" s="576">
        <f t="shared" si="1033"/>
        <v>0</v>
      </c>
      <c r="BI404" s="577">
        <f t="shared" si="1033"/>
        <v>0</v>
      </c>
      <c r="BJ404" s="576">
        <f t="shared" si="1034"/>
        <v>76.65384615384616</v>
      </c>
      <c r="BK404" s="577">
        <f t="shared" si="1034"/>
        <v>77.894736842105303</v>
      </c>
      <c r="BL404" s="576">
        <f t="shared" si="1035"/>
        <v>1993.0000000000002</v>
      </c>
      <c r="BM404" s="577">
        <f t="shared" si="1035"/>
        <v>2960.0000000000014</v>
      </c>
      <c r="BN404" s="574">
        <v>21</v>
      </c>
      <c r="BO404" s="575">
        <v>29</v>
      </c>
      <c r="BP404" s="576">
        <f t="shared" si="1036"/>
        <v>21</v>
      </c>
      <c r="BQ404" s="577">
        <f t="shared" si="1036"/>
        <v>29</v>
      </c>
      <c r="BR404" s="574">
        <v>25</v>
      </c>
      <c r="BS404" s="575">
        <v>24</v>
      </c>
      <c r="BT404" s="576">
        <f t="shared" si="1037"/>
        <v>25</v>
      </c>
      <c r="BU404" s="577">
        <f t="shared" si="1037"/>
        <v>24</v>
      </c>
      <c r="BV404" s="574"/>
      <c r="BW404" s="575"/>
      <c r="BX404" s="576">
        <f t="shared" si="1038"/>
        <v>0</v>
      </c>
      <c r="BY404" s="577">
        <f t="shared" si="1038"/>
        <v>0</v>
      </c>
      <c r="BZ404" s="576">
        <f t="shared" si="1039"/>
        <v>46</v>
      </c>
      <c r="CA404" s="577">
        <f t="shared" si="1039"/>
        <v>53</v>
      </c>
      <c r="CB404" s="576">
        <f t="shared" si="1040"/>
        <v>46</v>
      </c>
      <c r="CC404" s="577">
        <f t="shared" si="1040"/>
        <v>53</v>
      </c>
      <c r="CD404" s="574">
        <v>3.5714285714285698</v>
      </c>
      <c r="CE404" s="575">
        <v>4.7241379310344804</v>
      </c>
      <c r="CF404" s="576">
        <f t="shared" si="1041"/>
        <v>74.999999999999972</v>
      </c>
      <c r="CG404" s="577">
        <f t="shared" si="1041"/>
        <v>136.99999999999994</v>
      </c>
      <c r="CH404" s="574">
        <v>9.18</v>
      </c>
      <c r="CI404" s="575">
        <v>5.875</v>
      </c>
      <c r="CJ404" s="576">
        <f t="shared" si="1042"/>
        <v>229.5</v>
      </c>
      <c r="CK404" s="577">
        <f t="shared" si="1042"/>
        <v>141</v>
      </c>
      <c r="CL404" s="574"/>
      <c r="CM404" s="575"/>
      <c r="CN404" s="576">
        <f t="shared" si="1043"/>
        <v>0</v>
      </c>
      <c r="CO404" s="577">
        <f t="shared" si="1043"/>
        <v>0</v>
      </c>
      <c r="CP404" s="576">
        <f t="shared" si="1044"/>
        <v>6.6195652173913047</v>
      </c>
      <c r="CQ404" s="577">
        <f t="shared" si="1044"/>
        <v>5.2452830188679238</v>
      </c>
      <c r="CR404" s="576">
        <f t="shared" si="1045"/>
        <v>304.5</v>
      </c>
      <c r="CS404" s="577">
        <f t="shared" si="1045"/>
        <v>277.99999999999994</v>
      </c>
      <c r="CT404" s="574">
        <v>79.190476190476204</v>
      </c>
      <c r="CU404" s="575">
        <v>76.103448275862107</v>
      </c>
      <c r="CV404" s="576">
        <f t="shared" si="1046"/>
        <v>1663.0000000000002</v>
      </c>
      <c r="CW404" s="577">
        <f t="shared" si="1046"/>
        <v>2207.0000000000009</v>
      </c>
      <c r="CX404" s="574">
        <v>86.28</v>
      </c>
      <c r="CY404" s="575">
        <v>80.9583333333333</v>
      </c>
      <c r="CZ404" s="576">
        <f t="shared" si="1047"/>
        <v>2157</v>
      </c>
      <c r="DA404" s="577">
        <f t="shared" si="1047"/>
        <v>1942.9999999999991</v>
      </c>
      <c r="DB404" s="574"/>
      <c r="DC404" s="575"/>
      <c r="DD404" s="576">
        <f t="shared" si="1048"/>
        <v>0</v>
      </c>
      <c r="DE404" s="577">
        <f t="shared" si="1048"/>
        <v>0</v>
      </c>
      <c r="DF404" s="576">
        <f t="shared" si="1049"/>
        <v>83.043478260869563</v>
      </c>
      <c r="DG404" s="577">
        <f t="shared" si="1049"/>
        <v>78.301886792452834</v>
      </c>
      <c r="DH404" s="576">
        <f t="shared" si="1050"/>
        <v>3820</v>
      </c>
      <c r="DI404" s="577">
        <f t="shared" si="1050"/>
        <v>4150</v>
      </c>
      <c r="DJ404" s="576">
        <f t="shared" si="1051"/>
        <v>72</v>
      </c>
      <c r="DK404" s="577">
        <f t="shared" si="1051"/>
        <v>91</v>
      </c>
      <c r="DL404" s="576">
        <f t="shared" si="1051"/>
        <v>72</v>
      </c>
      <c r="DM404" s="577">
        <f t="shared" si="1051"/>
        <v>91</v>
      </c>
      <c r="DN404" s="576">
        <f t="shared" si="1052"/>
        <v>5.2569444444444429</v>
      </c>
      <c r="DO404" s="577">
        <f t="shared" si="1052"/>
        <v>4.2307692307692291</v>
      </c>
      <c r="DP404" s="576">
        <f t="shared" si="1053"/>
        <v>378.49999999999989</v>
      </c>
      <c r="DQ404" s="577">
        <f t="shared" si="1053"/>
        <v>384.99999999999983</v>
      </c>
      <c r="DR404" s="576">
        <f t="shared" si="1054"/>
        <v>80.736111111111114</v>
      </c>
      <c r="DS404" s="577">
        <f t="shared" si="1054"/>
        <v>78.131868131868146</v>
      </c>
      <c r="DT404" s="576">
        <f t="shared" si="1055"/>
        <v>5813</v>
      </c>
      <c r="DU404" s="577">
        <f t="shared" si="1055"/>
        <v>7110.0000000000009</v>
      </c>
      <c r="DV404" s="574">
        <v>13</v>
      </c>
      <c r="DW404" s="575">
        <v>9</v>
      </c>
      <c r="DX404" s="576">
        <f t="shared" si="1056"/>
        <v>13</v>
      </c>
      <c r="DY404" s="577">
        <f t="shared" si="1056"/>
        <v>9</v>
      </c>
      <c r="DZ404" s="574">
        <v>19</v>
      </c>
      <c r="EA404" s="575">
        <v>13</v>
      </c>
      <c r="EB404" s="576">
        <f t="shared" si="1057"/>
        <v>19</v>
      </c>
      <c r="EC404" s="577">
        <f t="shared" si="1057"/>
        <v>13</v>
      </c>
      <c r="ED404" s="574"/>
      <c r="EE404" s="575"/>
      <c r="EF404" s="576">
        <f t="shared" si="1058"/>
        <v>0</v>
      </c>
      <c r="EG404" s="577">
        <f t="shared" si="1058"/>
        <v>0</v>
      </c>
      <c r="EH404" s="576">
        <f t="shared" si="1059"/>
        <v>32</v>
      </c>
      <c r="EI404" s="577">
        <f t="shared" si="1059"/>
        <v>22</v>
      </c>
      <c r="EJ404" s="576">
        <f t="shared" si="1060"/>
        <v>32</v>
      </c>
      <c r="EK404" s="577">
        <f t="shared" si="1060"/>
        <v>22</v>
      </c>
      <c r="EL404" s="574">
        <v>2.5</v>
      </c>
      <c r="EM404" s="575">
        <v>2.7777777777777799</v>
      </c>
      <c r="EN404" s="576">
        <f t="shared" si="1061"/>
        <v>32.5</v>
      </c>
      <c r="EO404" s="577">
        <f t="shared" si="1061"/>
        <v>25.000000000000018</v>
      </c>
      <c r="EP404" s="574">
        <v>3.4736842105263199</v>
      </c>
      <c r="EQ404" s="575">
        <v>4.8846153846153904</v>
      </c>
      <c r="ER404" s="576">
        <f t="shared" si="1062"/>
        <v>66.000000000000085</v>
      </c>
      <c r="ES404" s="577">
        <f t="shared" si="1062"/>
        <v>63.500000000000071</v>
      </c>
      <c r="ET404" s="574"/>
      <c r="EU404" s="575"/>
      <c r="EV404" s="576">
        <f t="shared" si="1063"/>
        <v>0</v>
      </c>
      <c r="EW404" s="577">
        <f t="shared" si="1063"/>
        <v>0</v>
      </c>
      <c r="EX404" s="576">
        <f t="shared" si="1064"/>
        <v>3.0781250000000027</v>
      </c>
      <c r="EY404" s="577">
        <f t="shared" si="1064"/>
        <v>4.0227272727272769</v>
      </c>
      <c r="EZ404" s="576">
        <f t="shared" si="1065"/>
        <v>98.500000000000085</v>
      </c>
      <c r="FA404" s="577">
        <f t="shared" si="1065"/>
        <v>88.500000000000085</v>
      </c>
      <c r="FB404" s="574">
        <v>60.384615384615401</v>
      </c>
      <c r="FC404" s="575">
        <v>65</v>
      </c>
      <c r="FD404" s="576">
        <f t="shared" si="1066"/>
        <v>785.00000000000023</v>
      </c>
      <c r="FE404" s="577">
        <f t="shared" si="1066"/>
        <v>585</v>
      </c>
      <c r="FF404" s="574">
        <v>60.7368421052632</v>
      </c>
      <c r="FG404" s="575">
        <v>58.846153846153797</v>
      </c>
      <c r="FH404" s="576">
        <f t="shared" si="1067"/>
        <v>1154.0000000000009</v>
      </c>
      <c r="FI404" s="577">
        <f t="shared" si="1067"/>
        <v>764.99999999999932</v>
      </c>
      <c r="FJ404" s="574"/>
      <c r="FK404" s="575"/>
      <c r="FL404" s="576">
        <f t="shared" si="1068"/>
        <v>0</v>
      </c>
      <c r="FM404" s="577">
        <f t="shared" si="1068"/>
        <v>0</v>
      </c>
      <c r="FN404" s="576">
        <f t="shared" si="1069"/>
        <v>60.593750000000036</v>
      </c>
      <c r="FO404" s="577">
        <f t="shared" si="1069"/>
        <v>61.363636363636331</v>
      </c>
      <c r="FP404" s="576">
        <f t="shared" si="1070"/>
        <v>1939.0000000000011</v>
      </c>
      <c r="FQ404" s="577">
        <f t="shared" si="1070"/>
        <v>1349.9999999999993</v>
      </c>
      <c r="FR404" s="574">
        <v>20</v>
      </c>
      <c r="FS404" s="575">
        <v>14</v>
      </c>
      <c r="FT404" s="576">
        <f t="shared" si="1071"/>
        <v>20</v>
      </c>
      <c r="FU404" s="577">
        <f t="shared" si="1071"/>
        <v>14</v>
      </c>
      <c r="FV404" s="574">
        <v>9.75</v>
      </c>
      <c r="FW404" s="575">
        <v>7.6428571428571397</v>
      </c>
      <c r="FX404" s="576">
        <f t="shared" si="1072"/>
        <v>195</v>
      </c>
      <c r="FY404" s="577">
        <f t="shared" si="1072"/>
        <v>106.99999999999996</v>
      </c>
      <c r="FZ404" s="574">
        <v>74.349999999999994</v>
      </c>
      <c r="GA404" s="575">
        <v>66.428571428571402</v>
      </c>
      <c r="GB404" s="576">
        <f t="shared" si="1073"/>
        <v>1487</v>
      </c>
      <c r="GC404" s="577">
        <f t="shared" si="1073"/>
        <v>929.99999999999966</v>
      </c>
      <c r="GD404" s="576">
        <f t="shared" si="1074"/>
        <v>57</v>
      </c>
      <c r="GE404" s="577">
        <f t="shared" si="1074"/>
        <v>67</v>
      </c>
      <c r="GF404" s="576">
        <f t="shared" si="1074"/>
        <v>57</v>
      </c>
      <c r="GG404" s="577">
        <f t="shared" si="1074"/>
        <v>67</v>
      </c>
      <c r="GH404" s="576">
        <f t="shared" si="1075"/>
        <v>171.49999999999989</v>
      </c>
      <c r="GI404" s="577">
        <f t="shared" si="1075"/>
        <v>238.99999999999986</v>
      </c>
      <c r="GJ404" s="576">
        <f t="shared" si="1076"/>
        <v>4225.0000000000009</v>
      </c>
      <c r="GK404" s="577">
        <f t="shared" si="1076"/>
        <v>5078.0000000000018</v>
      </c>
      <c r="GL404" s="576">
        <f t="shared" si="1077"/>
        <v>47</v>
      </c>
      <c r="GM404" s="577">
        <f t="shared" si="1077"/>
        <v>46</v>
      </c>
      <c r="GN404" s="576">
        <f t="shared" si="1077"/>
        <v>47</v>
      </c>
      <c r="GO404" s="577">
        <f t="shared" si="1077"/>
        <v>46</v>
      </c>
      <c r="GP404" s="576">
        <f t="shared" si="1078"/>
        <v>305.50000000000011</v>
      </c>
      <c r="GQ404" s="577">
        <f t="shared" si="1078"/>
        <v>234.50000000000006</v>
      </c>
      <c r="GR404" s="576">
        <f t="shared" si="1079"/>
        <v>3527.0000000000009</v>
      </c>
      <c r="GS404" s="577">
        <f t="shared" si="1079"/>
        <v>3381.9999999999982</v>
      </c>
      <c r="GT404" s="576">
        <f t="shared" si="1080"/>
        <v>104</v>
      </c>
      <c r="GU404" s="577">
        <f t="shared" si="1080"/>
        <v>113</v>
      </c>
      <c r="GV404" s="576">
        <f t="shared" si="1080"/>
        <v>104</v>
      </c>
      <c r="GW404" s="577">
        <f t="shared" si="1080"/>
        <v>113</v>
      </c>
      <c r="GX404" s="576">
        <f t="shared" si="1081"/>
        <v>477</v>
      </c>
      <c r="GY404" s="577">
        <f t="shared" si="1081"/>
        <v>473.49999999999989</v>
      </c>
      <c r="GZ404" s="576">
        <f t="shared" si="1081"/>
        <v>7752.0000000000018</v>
      </c>
      <c r="HA404" s="577">
        <f t="shared" si="1081"/>
        <v>8460</v>
      </c>
      <c r="HB404" s="576">
        <f t="shared" si="1082"/>
        <v>0</v>
      </c>
      <c r="HC404" s="577">
        <f t="shared" si="1082"/>
        <v>0</v>
      </c>
      <c r="HD404" s="576">
        <f t="shared" si="1082"/>
        <v>0</v>
      </c>
      <c r="HE404" s="577">
        <f t="shared" si="1082"/>
        <v>0</v>
      </c>
      <c r="HF404" s="576" t="str">
        <f t="shared" si="1083"/>
        <v/>
      </c>
      <c r="HG404" s="577" t="str">
        <f t="shared" si="1083"/>
        <v/>
      </c>
      <c r="HH404" s="576" t="str">
        <f t="shared" si="1084"/>
        <v/>
      </c>
      <c r="HI404" s="577" t="str">
        <f t="shared" si="1084"/>
        <v/>
      </c>
      <c r="HJ404" s="576">
        <f t="shared" si="1085"/>
        <v>672</v>
      </c>
      <c r="HK404" s="577">
        <f t="shared" si="1085"/>
        <v>580.49999999999989</v>
      </c>
      <c r="HL404" s="576">
        <f t="shared" si="1086"/>
        <v>9239</v>
      </c>
      <c r="HM404" s="577">
        <f t="shared" si="1086"/>
        <v>9390</v>
      </c>
    </row>
    <row r="405" spans="1:221">
      <c r="A405" s="9" t="s">
        <v>745</v>
      </c>
      <c r="B405" s="8" t="s">
        <v>777</v>
      </c>
      <c r="C405" s="7"/>
      <c r="D405" s="6">
        <v>232052</v>
      </c>
      <c r="E405" s="6">
        <v>10</v>
      </c>
      <c r="F405" s="574">
        <v>43</v>
      </c>
      <c r="G405" s="575">
        <v>46</v>
      </c>
      <c r="H405" s="574">
        <v>0</v>
      </c>
      <c r="I405" s="575">
        <v>0</v>
      </c>
      <c r="J405" s="576">
        <f t="shared" si="1019"/>
        <v>43</v>
      </c>
      <c r="K405" s="577">
        <f t="shared" si="1019"/>
        <v>46</v>
      </c>
      <c r="L405" s="574">
        <v>66</v>
      </c>
      <c r="M405" s="575">
        <v>66</v>
      </c>
      <c r="N405" s="576">
        <f t="shared" si="1020"/>
        <v>43</v>
      </c>
      <c r="O405" s="577">
        <f t="shared" si="1020"/>
        <v>46</v>
      </c>
      <c r="P405" s="576">
        <f t="shared" si="1020"/>
        <v>43</v>
      </c>
      <c r="Q405" s="577">
        <f t="shared" si="1020"/>
        <v>46</v>
      </c>
      <c r="R405" s="574">
        <v>8</v>
      </c>
      <c r="S405" s="575">
        <v>13</v>
      </c>
      <c r="T405" s="576">
        <f t="shared" si="1021"/>
        <v>8</v>
      </c>
      <c r="U405" s="577">
        <f t="shared" si="1021"/>
        <v>13</v>
      </c>
      <c r="V405" s="574">
        <v>6</v>
      </c>
      <c r="W405" s="575">
        <v>8</v>
      </c>
      <c r="X405" s="576">
        <f t="shared" si="1022"/>
        <v>6</v>
      </c>
      <c r="Y405" s="577">
        <f t="shared" si="1022"/>
        <v>8</v>
      </c>
      <c r="Z405" s="574"/>
      <c r="AA405" s="575"/>
      <c r="AB405" s="576">
        <f t="shared" si="1023"/>
        <v>0</v>
      </c>
      <c r="AC405" s="577">
        <f t="shared" si="1023"/>
        <v>0</v>
      </c>
      <c r="AD405" s="576">
        <f t="shared" si="1024"/>
        <v>14</v>
      </c>
      <c r="AE405" s="577">
        <f t="shared" si="1024"/>
        <v>21</v>
      </c>
      <c r="AF405" s="576">
        <f t="shared" si="1025"/>
        <v>14</v>
      </c>
      <c r="AG405" s="577">
        <f t="shared" si="1025"/>
        <v>21</v>
      </c>
      <c r="AH405" s="574">
        <v>2.875</v>
      </c>
      <c r="AI405" s="575">
        <v>2.5384615384615401</v>
      </c>
      <c r="AJ405" s="576">
        <f t="shared" si="1026"/>
        <v>23</v>
      </c>
      <c r="AK405" s="577">
        <f t="shared" si="1026"/>
        <v>33.000000000000021</v>
      </c>
      <c r="AL405" s="574">
        <v>3</v>
      </c>
      <c r="AM405" s="575">
        <v>3.625</v>
      </c>
      <c r="AN405" s="576">
        <f t="shared" si="1027"/>
        <v>18</v>
      </c>
      <c r="AO405" s="577">
        <f t="shared" si="1027"/>
        <v>29</v>
      </c>
      <c r="AP405" s="574"/>
      <c r="AQ405" s="575"/>
      <c r="AR405" s="576">
        <f t="shared" si="1028"/>
        <v>0</v>
      </c>
      <c r="AS405" s="577">
        <f t="shared" si="1028"/>
        <v>0</v>
      </c>
      <c r="AT405" s="576">
        <f t="shared" si="1029"/>
        <v>2.9285714285714284</v>
      </c>
      <c r="AU405" s="577">
        <f t="shared" si="1029"/>
        <v>2.9523809523809534</v>
      </c>
      <c r="AV405" s="576">
        <f t="shared" si="1030"/>
        <v>41</v>
      </c>
      <c r="AW405" s="577">
        <f t="shared" si="1030"/>
        <v>62.000000000000021</v>
      </c>
      <c r="AX405" s="574">
        <v>73.375</v>
      </c>
      <c r="AY405" s="575">
        <v>69.692307692307693</v>
      </c>
      <c r="AZ405" s="576">
        <f t="shared" si="1031"/>
        <v>587</v>
      </c>
      <c r="BA405" s="577">
        <f t="shared" si="1031"/>
        <v>906</v>
      </c>
      <c r="BB405" s="574">
        <v>62.6666666666667</v>
      </c>
      <c r="BC405" s="575">
        <v>66.375</v>
      </c>
      <c r="BD405" s="576">
        <f t="shared" si="1032"/>
        <v>376.00000000000023</v>
      </c>
      <c r="BE405" s="577">
        <f t="shared" si="1032"/>
        <v>531</v>
      </c>
      <c r="BF405" s="574"/>
      <c r="BG405" s="575"/>
      <c r="BH405" s="576">
        <f t="shared" si="1033"/>
        <v>0</v>
      </c>
      <c r="BI405" s="577">
        <f t="shared" si="1033"/>
        <v>0</v>
      </c>
      <c r="BJ405" s="576">
        <f t="shared" si="1034"/>
        <v>68.785714285714306</v>
      </c>
      <c r="BK405" s="577">
        <f t="shared" si="1034"/>
        <v>68.428571428571431</v>
      </c>
      <c r="BL405" s="576">
        <f t="shared" si="1035"/>
        <v>963.00000000000023</v>
      </c>
      <c r="BM405" s="577">
        <f t="shared" si="1035"/>
        <v>1437</v>
      </c>
      <c r="BN405" s="574">
        <v>3</v>
      </c>
      <c r="BO405" s="575">
        <v>5</v>
      </c>
      <c r="BP405" s="576">
        <f t="shared" si="1036"/>
        <v>3</v>
      </c>
      <c r="BQ405" s="577">
        <f t="shared" si="1036"/>
        <v>5</v>
      </c>
      <c r="BR405" s="574">
        <v>11</v>
      </c>
      <c r="BS405" s="575">
        <v>8</v>
      </c>
      <c r="BT405" s="576">
        <f t="shared" si="1037"/>
        <v>11</v>
      </c>
      <c r="BU405" s="577">
        <f t="shared" si="1037"/>
        <v>8</v>
      </c>
      <c r="BV405" s="574"/>
      <c r="BW405" s="575"/>
      <c r="BX405" s="576">
        <f t="shared" si="1038"/>
        <v>0</v>
      </c>
      <c r="BY405" s="577">
        <f t="shared" si="1038"/>
        <v>0</v>
      </c>
      <c r="BZ405" s="576">
        <f t="shared" si="1039"/>
        <v>14</v>
      </c>
      <c r="CA405" s="577">
        <f t="shared" si="1039"/>
        <v>13</v>
      </c>
      <c r="CB405" s="576">
        <f t="shared" si="1040"/>
        <v>14</v>
      </c>
      <c r="CC405" s="577">
        <f t="shared" si="1040"/>
        <v>13</v>
      </c>
      <c r="CD405" s="574">
        <v>4</v>
      </c>
      <c r="CE405" s="575">
        <v>7.8</v>
      </c>
      <c r="CF405" s="576">
        <f t="shared" si="1041"/>
        <v>12</v>
      </c>
      <c r="CG405" s="577">
        <f t="shared" si="1041"/>
        <v>39</v>
      </c>
      <c r="CH405" s="574">
        <v>5.7272727272727302</v>
      </c>
      <c r="CI405" s="575">
        <v>7.6875</v>
      </c>
      <c r="CJ405" s="576">
        <f t="shared" si="1042"/>
        <v>63.000000000000028</v>
      </c>
      <c r="CK405" s="577">
        <f t="shared" si="1042"/>
        <v>61.5</v>
      </c>
      <c r="CL405" s="574"/>
      <c r="CM405" s="575"/>
      <c r="CN405" s="576">
        <f t="shared" si="1043"/>
        <v>0</v>
      </c>
      <c r="CO405" s="577">
        <f t="shared" si="1043"/>
        <v>0</v>
      </c>
      <c r="CP405" s="576">
        <f t="shared" si="1044"/>
        <v>5.3571428571428594</v>
      </c>
      <c r="CQ405" s="577">
        <f t="shared" si="1044"/>
        <v>7.7307692307692308</v>
      </c>
      <c r="CR405" s="576">
        <f t="shared" si="1045"/>
        <v>75.000000000000028</v>
      </c>
      <c r="CS405" s="577">
        <f t="shared" si="1045"/>
        <v>100.5</v>
      </c>
      <c r="CT405" s="574">
        <v>73.3333333333333</v>
      </c>
      <c r="CU405" s="575">
        <v>92.2</v>
      </c>
      <c r="CV405" s="576">
        <f t="shared" si="1046"/>
        <v>219.99999999999989</v>
      </c>
      <c r="CW405" s="577">
        <f t="shared" si="1046"/>
        <v>461</v>
      </c>
      <c r="CX405" s="574">
        <v>70</v>
      </c>
      <c r="CY405" s="575">
        <v>70.375</v>
      </c>
      <c r="CZ405" s="576">
        <f t="shared" si="1047"/>
        <v>770</v>
      </c>
      <c r="DA405" s="577">
        <f t="shared" si="1047"/>
        <v>563</v>
      </c>
      <c r="DB405" s="574"/>
      <c r="DC405" s="575"/>
      <c r="DD405" s="576">
        <f t="shared" si="1048"/>
        <v>0</v>
      </c>
      <c r="DE405" s="577">
        <f t="shared" si="1048"/>
        <v>0</v>
      </c>
      <c r="DF405" s="576">
        <f t="shared" si="1049"/>
        <v>70.714285714285708</v>
      </c>
      <c r="DG405" s="577">
        <f t="shared" si="1049"/>
        <v>78.769230769230774</v>
      </c>
      <c r="DH405" s="576">
        <f t="shared" si="1050"/>
        <v>989.99999999999989</v>
      </c>
      <c r="DI405" s="577">
        <f t="shared" si="1050"/>
        <v>1024</v>
      </c>
      <c r="DJ405" s="576">
        <f t="shared" si="1051"/>
        <v>28</v>
      </c>
      <c r="DK405" s="577">
        <f t="shared" si="1051"/>
        <v>34</v>
      </c>
      <c r="DL405" s="576">
        <f t="shared" si="1051"/>
        <v>28</v>
      </c>
      <c r="DM405" s="577">
        <f t="shared" si="1051"/>
        <v>34</v>
      </c>
      <c r="DN405" s="576">
        <f t="shared" si="1052"/>
        <v>4.1428571428571441</v>
      </c>
      <c r="DO405" s="577">
        <f t="shared" si="1052"/>
        <v>4.7794117647058831</v>
      </c>
      <c r="DP405" s="576">
        <f t="shared" si="1053"/>
        <v>116.00000000000003</v>
      </c>
      <c r="DQ405" s="577">
        <f t="shared" si="1053"/>
        <v>162.50000000000003</v>
      </c>
      <c r="DR405" s="576">
        <f t="shared" si="1054"/>
        <v>69.75</v>
      </c>
      <c r="DS405" s="577">
        <f t="shared" si="1054"/>
        <v>72.382352941176464</v>
      </c>
      <c r="DT405" s="576">
        <f t="shared" si="1055"/>
        <v>1953</v>
      </c>
      <c r="DU405" s="577">
        <f t="shared" si="1055"/>
        <v>2461</v>
      </c>
      <c r="DV405" s="574">
        <v>0</v>
      </c>
      <c r="DW405" s="575">
        <v>0</v>
      </c>
      <c r="DX405" s="576">
        <f t="shared" si="1056"/>
        <v>0</v>
      </c>
      <c r="DY405" s="577">
        <f t="shared" si="1056"/>
        <v>0</v>
      </c>
      <c r="DZ405" s="574">
        <v>4</v>
      </c>
      <c r="EA405" s="575">
        <v>4</v>
      </c>
      <c r="EB405" s="576">
        <f t="shared" si="1057"/>
        <v>4</v>
      </c>
      <c r="EC405" s="577">
        <f t="shared" si="1057"/>
        <v>4</v>
      </c>
      <c r="ED405" s="574"/>
      <c r="EE405" s="575"/>
      <c r="EF405" s="576">
        <f t="shared" si="1058"/>
        <v>0</v>
      </c>
      <c r="EG405" s="577">
        <f t="shared" si="1058"/>
        <v>0</v>
      </c>
      <c r="EH405" s="576">
        <f t="shared" si="1059"/>
        <v>4</v>
      </c>
      <c r="EI405" s="577">
        <f t="shared" si="1059"/>
        <v>4</v>
      </c>
      <c r="EJ405" s="576">
        <f t="shared" si="1060"/>
        <v>4</v>
      </c>
      <c r="EK405" s="577">
        <f t="shared" si="1060"/>
        <v>4</v>
      </c>
      <c r="EL405" s="574"/>
      <c r="EM405" s="575"/>
      <c r="EN405" s="576">
        <f t="shared" si="1061"/>
        <v>0</v>
      </c>
      <c r="EO405" s="577">
        <f t="shared" si="1061"/>
        <v>0</v>
      </c>
      <c r="EP405" s="574">
        <v>4.25</v>
      </c>
      <c r="EQ405" s="575">
        <v>13</v>
      </c>
      <c r="ER405" s="576">
        <f t="shared" si="1062"/>
        <v>17</v>
      </c>
      <c r="ES405" s="577">
        <f t="shared" si="1062"/>
        <v>52</v>
      </c>
      <c r="ET405" s="574"/>
      <c r="EU405" s="575"/>
      <c r="EV405" s="576">
        <f t="shared" si="1063"/>
        <v>0</v>
      </c>
      <c r="EW405" s="577">
        <f t="shared" si="1063"/>
        <v>0</v>
      </c>
      <c r="EX405" s="576">
        <f t="shared" si="1064"/>
        <v>4.25</v>
      </c>
      <c r="EY405" s="577">
        <f t="shared" si="1064"/>
        <v>13</v>
      </c>
      <c r="EZ405" s="576">
        <f t="shared" si="1065"/>
        <v>17</v>
      </c>
      <c r="FA405" s="577">
        <f t="shared" si="1065"/>
        <v>52</v>
      </c>
      <c r="FB405" s="574"/>
      <c r="FC405" s="575"/>
      <c r="FD405" s="576">
        <f t="shared" si="1066"/>
        <v>0</v>
      </c>
      <c r="FE405" s="577">
        <f t="shared" si="1066"/>
        <v>0</v>
      </c>
      <c r="FF405" s="574">
        <v>59.5</v>
      </c>
      <c r="FG405" s="575">
        <v>72.25</v>
      </c>
      <c r="FH405" s="576">
        <f t="shared" si="1067"/>
        <v>238</v>
      </c>
      <c r="FI405" s="577">
        <f t="shared" si="1067"/>
        <v>289</v>
      </c>
      <c r="FJ405" s="574"/>
      <c r="FK405" s="575"/>
      <c r="FL405" s="576">
        <f t="shared" si="1068"/>
        <v>0</v>
      </c>
      <c r="FM405" s="577">
        <f t="shared" si="1068"/>
        <v>0</v>
      </c>
      <c r="FN405" s="576">
        <f t="shared" si="1069"/>
        <v>59.5</v>
      </c>
      <c r="FO405" s="577">
        <f t="shared" si="1069"/>
        <v>72.25</v>
      </c>
      <c r="FP405" s="576">
        <f t="shared" si="1070"/>
        <v>238</v>
      </c>
      <c r="FQ405" s="577">
        <f t="shared" si="1070"/>
        <v>289</v>
      </c>
      <c r="FR405" s="574">
        <v>11</v>
      </c>
      <c r="FS405" s="575">
        <v>8</v>
      </c>
      <c r="FT405" s="576">
        <f t="shared" si="1071"/>
        <v>11</v>
      </c>
      <c r="FU405" s="577">
        <f t="shared" si="1071"/>
        <v>8</v>
      </c>
      <c r="FV405" s="574">
        <v>7.4545454545454497</v>
      </c>
      <c r="FW405" s="575">
        <v>8.875</v>
      </c>
      <c r="FX405" s="576">
        <f t="shared" si="1072"/>
        <v>81.999999999999943</v>
      </c>
      <c r="FY405" s="577">
        <f t="shared" si="1072"/>
        <v>71</v>
      </c>
      <c r="FZ405" s="574">
        <v>74.181818181818201</v>
      </c>
      <c r="GA405" s="575">
        <v>58</v>
      </c>
      <c r="GB405" s="576">
        <f t="shared" si="1073"/>
        <v>816.00000000000023</v>
      </c>
      <c r="GC405" s="577">
        <f t="shared" si="1073"/>
        <v>464</v>
      </c>
      <c r="GD405" s="576">
        <f t="shared" si="1074"/>
        <v>11</v>
      </c>
      <c r="GE405" s="577">
        <f t="shared" si="1074"/>
        <v>18</v>
      </c>
      <c r="GF405" s="576">
        <f t="shared" si="1074"/>
        <v>11</v>
      </c>
      <c r="GG405" s="577">
        <f t="shared" si="1074"/>
        <v>18</v>
      </c>
      <c r="GH405" s="576">
        <f t="shared" si="1075"/>
        <v>35</v>
      </c>
      <c r="GI405" s="577">
        <f t="shared" si="1075"/>
        <v>72.000000000000028</v>
      </c>
      <c r="GJ405" s="576">
        <f t="shared" si="1076"/>
        <v>806.99999999999989</v>
      </c>
      <c r="GK405" s="577">
        <f t="shared" si="1076"/>
        <v>1367</v>
      </c>
      <c r="GL405" s="576">
        <f t="shared" si="1077"/>
        <v>21</v>
      </c>
      <c r="GM405" s="577">
        <f t="shared" si="1077"/>
        <v>20</v>
      </c>
      <c r="GN405" s="576">
        <f t="shared" si="1077"/>
        <v>21</v>
      </c>
      <c r="GO405" s="577">
        <f t="shared" si="1077"/>
        <v>20</v>
      </c>
      <c r="GP405" s="576">
        <f t="shared" si="1078"/>
        <v>98.000000000000028</v>
      </c>
      <c r="GQ405" s="577">
        <f t="shared" si="1078"/>
        <v>142.5</v>
      </c>
      <c r="GR405" s="576">
        <f t="shared" si="1079"/>
        <v>1384.0000000000002</v>
      </c>
      <c r="GS405" s="577">
        <f t="shared" si="1079"/>
        <v>1383</v>
      </c>
      <c r="GT405" s="576">
        <f t="shared" si="1080"/>
        <v>32</v>
      </c>
      <c r="GU405" s="577">
        <f t="shared" si="1080"/>
        <v>38</v>
      </c>
      <c r="GV405" s="576">
        <f t="shared" si="1080"/>
        <v>32</v>
      </c>
      <c r="GW405" s="577">
        <f t="shared" si="1080"/>
        <v>38</v>
      </c>
      <c r="GX405" s="576">
        <f t="shared" si="1081"/>
        <v>133.00000000000003</v>
      </c>
      <c r="GY405" s="577">
        <f t="shared" si="1081"/>
        <v>214.50000000000003</v>
      </c>
      <c r="GZ405" s="576">
        <f t="shared" si="1081"/>
        <v>2191</v>
      </c>
      <c r="HA405" s="577">
        <f t="shared" si="1081"/>
        <v>2750</v>
      </c>
      <c r="HB405" s="576">
        <f t="shared" si="1082"/>
        <v>0</v>
      </c>
      <c r="HC405" s="577">
        <f t="shared" si="1082"/>
        <v>0</v>
      </c>
      <c r="HD405" s="576">
        <f t="shared" si="1082"/>
        <v>0</v>
      </c>
      <c r="HE405" s="577">
        <f t="shared" si="1082"/>
        <v>0</v>
      </c>
      <c r="HF405" s="576" t="str">
        <f t="shared" si="1083"/>
        <v/>
      </c>
      <c r="HG405" s="577" t="str">
        <f t="shared" si="1083"/>
        <v/>
      </c>
      <c r="HH405" s="576" t="str">
        <f t="shared" si="1084"/>
        <v/>
      </c>
      <c r="HI405" s="577" t="str">
        <f t="shared" si="1084"/>
        <v/>
      </c>
      <c r="HJ405" s="576">
        <f t="shared" si="1085"/>
        <v>214.99999999999997</v>
      </c>
      <c r="HK405" s="577">
        <f t="shared" si="1085"/>
        <v>285.5</v>
      </c>
      <c r="HL405" s="576">
        <f t="shared" si="1086"/>
        <v>3007</v>
      </c>
      <c r="HM405" s="577">
        <f t="shared" si="1086"/>
        <v>3214</v>
      </c>
    </row>
    <row r="406" spans="1:221">
      <c r="A406" s="9" t="s">
        <v>745</v>
      </c>
      <c r="B406" s="8" t="s">
        <v>778</v>
      </c>
      <c r="C406" s="5"/>
      <c r="D406" s="6">
        <v>232788</v>
      </c>
      <c r="E406" s="6">
        <v>10</v>
      </c>
      <c r="F406" s="574">
        <v>285</v>
      </c>
      <c r="G406" s="575">
        <v>286</v>
      </c>
      <c r="H406" s="574">
        <v>0</v>
      </c>
      <c r="I406" s="575">
        <v>0</v>
      </c>
      <c r="J406" s="576">
        <f t="shared" si="1019"/>
        <v>285</v>
      </c>
      <c r="K406" s="577">
        <f t="shared" si="1019"/>
        <v>286</v>
      </c>
      <c r="L406" s="574">
        <v>66</v>
      </c>
      <c r="M406" s="575">
        <v>66</v>
      </c>
      <c r="N406" s="576">
        <f t="shared" si="1020"/>
        <v>283</v>
      </c>
      <c r="O406" s="577">
        <f t="shared" si="1020"/>
        <v>285</v>
      </c>
      <c r="P406" s="576">
        <f t="shared" si="1020"/>
        <v>283</v>
      </c>
      <c r="Q406" s="577">
        <f t="shared" si="1020"/>
        <v>285</v>
      </c>
      <c r="R406" s="574">
        <v>109</v>
      </c>
      <c r="S406" s="575">
        <v>88</v>
      </c>
      <c r="T406" s="576">
        <f t="shared" si="1021"/>
        <v>109</v>
      </c>
      <c r="U406" s="577">
        <f t="shared" si="1021"/>
        <v>88</v>
      </c>
      <c r="V406" s="574">
        <v>14</v>
      </c>
      <c r="W406" s="575">
        <v>22</v>
      </c>
      <c r="X406" s="576">
        <f t="shared" si="1022"/>
        <v>14</v>
      </c>
      <c r="Y406" s="577">
        <f t="shared" si="1022"/>
        <v>22</v>
      </c>
      <c r="Z406" s="574"/>
      <c r="AA406" s="575"/>
      <c r="AB406" s="576">
        <f t="shared" si="1023"/>
        <v>0</v>
      </c>
      <c r="AC406" s="577">
        <f t="shared" si="1023"/>
        <v>0</v>
      </c>
      <c r="AD406" s="576">
        <f t="shared" si="1024"/>
        <v>123</v>
      </c>
      <c r="AE406" s="577">
        <f t="shared" si="1024"/>
        <v>110</v>
      </c>
      <c r="AF406" s="576">
        <f t="shared" si="1025"/>
        <v>123</v>
      </c>
      <c r="AG406" s="577">
        <f t="shared" si="1025"/>
        <v>110</v>
      </c>
      <c r="AH406" s="574">
        <v>2.8715596330275202</v>
      </c>
      <c r="AI406" s="575">
        <v>2.7954545454545499</v>
      </c>
      <c r="AJ406" s="576">
        <f t="shared" si="1026"/>
        <v>312.99999999999972</v>
      </c>
      <c r="AK406" s="577">
        <f t="shared" si="1026"/>
        <v>246.0000000000004</v>
      </c>
      <c r="AL406" s="574">
        <v>5.3571428571428603</v>
      </c>
      <c r="AM406" s="575">
        <v>5.3181818181818201</v>
      </c>
      <c r="AN406" s="576">
        <f t="shared" si="1027"/>
        <v>75.000000000000043</v>
      </c>
      <c r="AO406" s="577">
        <f t="shared" si="1027"/>
        <v>117.00000000000004</v>
      </c>
      <c r="AP406" s="574"/>
      <c r="AQ406" s="575"/>
      <c r="AR406" s="576">
        <f t="shared" si="1028"/>
        <v>0</v>
      </c>
      <c r="AS406" s="577">
        <f t="shared" si="1028"/>
        <v>0</v>
      </c>
      <c r="AT406" s="576">
        <f t="shared" si="1029"/>
        <v>3.1544715447154452</v>
      </c>
      <c r="AU406" s="577">
        <f t="shared" si="1029"/>
        <v>3.3000000000000043</v>
      </c>
      <c r="AV406" s="576">
        <f t="shared" si="1030"/>
        <v>387.99999999999977</v>
      </c>
      <c r="AW406" s="577">
        <f t="shared" si="1030"/>
        <v>363.00000000000045</v>
      </c>
      <c r="AX406" s="574">
        <v>87.266055045871596</v>
      </c>
      <c r="AY406" s="575">
        <v>84</v>
      </c>
      <c r="AZ406" s="576">
        <f t="shared" si="1031"/>
        <v>9512.0000000000036</v>
      </c>
      <c r="BA406" s="577">
        <f t="shared" si="1031"/>
        <v>7392</v>
      </c>
      <c r="BB406" s="574">
        <v>103.21428571428601</v>
      </c>
      <c r="BC406" s="575">
        <v>100.181818181818</v>
      </c>
      <c r="BD406" s="576">
        <f t="shared" si="1032"/>
        <v>1445.0000000000041</v>
      </c>
      <c r="BE406" s="577">
        <f t="shared" si="1032"/>
        <v>2203.9999999999959</v>
      </c>
      <c r="BF406" s="574"/>
      <c r="BG406" s="575"/>
      <c r="BH406" s="576">
        <f t="shared" si="1033"/>
        <v>0</v>
      </c>
      <c r="BI406" s="577">
        <f t="shared" si="1033"/>
        <v>0</v>
      </c>
      <c r="BJ406" s="576">
        <f t="shared" si="1034"/>
        <v>89.081300813008184</v>
      </c>
      <c r="BK406" s="577">
        <f t="shared" si="1034"/>
        <v>87.236363636363606</v>
      </c>
      <c r="BL406" s="576">
        <f t="shared" si="1035"/>
        <v>10957.000000000007</v>
      </c>
      <c r="BM406" s="577">
        <f t="shared" si="1035"/>
        <v>9595.9999999999964</v>
      </c>
      <c r="BN406" s="574">
        <v>36</v>
      </c>
      <c r="BO406" s="575">
        <v>55</v>
      </c>
      <c r="BP406" s="576">
        <f t="shared" si="1036"/>
        <v>36</v>
      </c>
      <c r="BQ406" s="577">
        <f t="shared" si="1036"/>
        <v>55</v>
      </c>
      <c r="BR406" s="574">
        <v>54</v>
      </c>
      <c r="BS406" s="575">
        <v>41</v>
      </c>
      <c r="BT406" s="576">
        <f t="shared" si="1037"/>
        <v>54</v>
      </c>
      <c r="BU406" s="577">
        <f t="shared" si="1037"/>
        <v>41</v>
      </c>
      <c r="BV406" s="574"/>
      <c r="BW406" s="575"/>
      <c r="BX406" s="576">
        <f t="shared" si="1038"/>
        <v>0</v>
      </c>
      <c r="BY406" s="577">
        <f t="shared" si="1038"/>
        <v>0</v>
      </c>
      <c r="BZ406" s="576">
        <f t="shared" si="1039"/>
        <v>90</v>
      </c>
      <c r="CA406" s="577">
        <f t="shared" si="1039"/>
        <v>96</v>
      </c>
      <c r="CB406" s="576">
        <f t="shared" si="1040"/>
        <v>90</v>
      </c>
      <c r="CC406" s="577">
        <f t="shared" si="1040"/>
        <v>96</v>
      </c>
      <c r="CD406" s="574">
        <v>6.1527777777777803</v>
      </c>
      <c r="CE406" s="575">
        <v>5.7818181818181804</v>
      </c>
      <c r="CF406" s="576">
        <f t="shared" si="1041"/>
        <v>221.50000000000009</v>
      </c>
      <c r="CG406" s="577">
        <f t="shared" si="1041"/>
        <v>317.99999999999994</v>
      </c>
      <c r="CH406" s="574">
        <v>9.3611111111111107</v>
      </c>
      <c r="CI406" s="575">
        <v>11.451219512195101</v>
      </c>
      <c r="CJ406" s="576">
        <f t="shared" si="1042"/>
        <v>505.5</v>
      </c>
      <c r="CK406" s="577">
        <f t="shared" si="1042"/>
        <v>469.49999999999915</v>
      </c>
      <c r="CL406" s="574"/>
      <c r="CM406" s="575"/>
      <c r="CN406" s="576">
        <f t="shared" si="1043"/>
        <v>0</v>
      </c>
      <c r="CO406" s="577">
        <f t="shared" si="1043"/>
        <v>0</v>
      </c>
      <c r="CP406" s="576">
        <f t="shared" si="1044"/>
        <v>8.0777777777777793</v>
      </c>
      <c r="CQ406" s="577">
        <f t="shared" si="1044"/>
        <v>8.2031249999999911</v>
      </c>
      <c r="CR406" s="576">
        <f t="shared" si="1045"/>
        <v>727.00000000000011</v>
      </c>
      <c r="CS406" s="577">
        <f t="shared" si="1045"/>
        <v>787.49999999999909</v>
      </c>
      <c r="CT406" s="574">
        <v>89.5</v>
      </c>
      <c r="CU406" s="575">
        <v>88.363636363636402</v>
      </c>
      <c r="CV406" s="576">
        <f t="shared" si="1046"/>
        <v>3222</v>
      </c>
      <c r="CW406" s="577">
        <f t="shared" si="1046"/>
        <v>4860.0000000000018</v>
      </c>
      <c r="CX406" s="574">
        <v>95.962962962963005</v>
      </c>
      <c r="CY406" s="575">
        <v>97.243902439024396</v>
      </c>
      <c r="CZ406" s="576">
        <f t="shared" si="1047"/>
        <v>5182.0000000000018</v>
      </c>
      <c r="DA406" s="577">
        <f t="shared" si="1047"/>
        <v>3987</v>
      </c>
      <c r="DB406" s="574"/>
      <c r="DC406" s="575"/>
      <c r="DD406" s="576">
        <f t="shared" si="1048"/>
        <v>0</v>
      </c>
      <c r="DE406" s="577">
        <f t="shared" si="1048"/>
        <v>0</v>
      </c>
      <c r="DF406" s="576">
        <f t="shared" si="1049"/>
        <v>93.377777777777794</v>
      </c>
      <c r="DG406" s="577">
        <f t="shared" si="1049"/>
        <v>92.156250000000014</v>
      </c>
      <c r="DH406" s="576">
        <f t="shared" si="1050"/>
        <v>8404.0000000000018</v>
      </c>
      <c r="DI406" s="577">
        <f t="shared" si="1050"/>
        <v>8847.0000000000018</v>
      </c>
      <c r="DJ406" s="576">
        <f t="shared" si="1051"/>
        <v>213</v>
      </c>
      <c r="DK406" s="577">
        <f t="shared" si="1051"/>
        <v>206</v>
      </c>
      <c r="DL406" s="576">
        <f t="shared" si="1051"/>
        <v>213</v>
      </c>
      <c r="DM406" s="577">
        <f t="shared" si="1051"/>
        <v>206</v>
      </c>
      <c r="DN406" s="576">
        <f t="shared" si="1052"/>
        <v>5.234741784037559</v>
      </c>
      <c r="DO406" s="577">
        <f t="shared" si="1052"/>
        <v>5.5849514563106775</v>
      </c>
      <c r="DP406" s="576">
        <f t="shared" si="1053"/>
        <v>1115</v>
      </c>
      <c r="DQ406" s="577">
        <f t="shared" si="1053"/>
        <v>1150.4999999999995</v>
      </c>
      <c r="DR406" s="576">
        <f t="shared" si="1054"/>
        <v>90.896713615023515</v>
      </c>
      <c r="DS406" s="577">
        <f t="shared" si="1054"/>
        <v>89.529126213592235</v>
      </c>
      <c r="DT406" s="576">
        <f t="shared" si="1055"/>
        <v>19361.000000000007</v>
      </c>
      <c r="DU406" s="577">
        <f t="shared" si="1055"/>
        <v>18443</v>
      </c>
      <c r="DV406" s="574">
        <v>13</v>
      </c>
      <c r="DW406" s="575">
        <v>10</v>
      </c>
      <c r="DX406" s="576">
        <f t="shared" si="1056"/>
        <v>13</v>
      </c>
      <c r="DY406" s="577">
        <f t="shared" si="1056"/>
        <v>10</v>
      </c>
      <c r="DZ406" s="574">
        <v>17</v>
      </c>
      <c r="EA406" s="575">
        <v>14</v>
      </c>
      <c r="EB406" s="576">
        <f t="shared" si="1057"/>
        <v>17</v>
      </c>
      <c r="EC406" s="577">
        <f t="shared" si="1057"/>
        <v>14</v>
      </c>
      <c r="ED406" s="574"/>
      <c r="EE406" s="575"/>
      <c r="EF406" s="576">
        <f t="shared" si="1058"/>
        <v>0</v>
      </c>
      <c r="EG406" s="577">
        <f t="shared" si="1058"/>
        <v>0</v>
      </c>
      <c r="EH406" s="576">
        <f t="shared" si="1059"/>
        <v>30</v>
      </c>
      <c r="EI406" s="577">
        <f t="shared" si="1059"/>
        <v>24</v>
      </c>
      <c r="EJ406" s="576">
        <f t="shared" si="1060"/>
        <v>30</v>
      </c>
      <c r="EK406" s="577">
        <f t="shared" si="1060"/>
        <v>24</v>
      </c>
      <c r="EL406" s="574">
        <v>5.1538461538461497</v>
      </c>
      <c r="EM406" s="575">
        <v>5.15</v>
      </c>
      <c r="EN406" s="576">
        <f t="shared" si="1061"/>
        <v>66.999999999999943</v>
      </c>
      <c r="EO406" s="577">
        <f t="shared" si="1061"/>
        <v>51.5</v>
      </c>
      <c r="EP406" s="574">
        <v>7.3235294117647101</v>
      </c>
      <c r="EQ406" s="575">
        <v>6.6428571428571397</v>
      </c>
      <c r="ER406" s="576">
        <f t="shared" si="1062"/>
        <v>124.50000000000007</v>
      </c>
      <c r="ES406" s="577">
        <f t="shared" si="1062"/>
        <v>92.999999999999957</v>
      </c>
      <c r="ET406" s="574"/>
      <c r="EU406" s="575"/>
      <c r="EV406" s="576">
        <f t="shared" si="1063"/>
        <v>0</v>
      </c>
      <c r="EW406" s="577">
        <f t="shared" si="1063"/>
        <v>0</v>
      </c>
      <c r="EX406" s="576">
        <f t="shared" si="1064"/>
        <v>6.3833333333333337</v>
      </c>
      <c r="EY406" s="577">
        <f t="shared" si="1064"/>
        <v>6.0208333333333313</v>
      </c>
      <c r="EZ406" s="576">
        <f t="shared" si="1065"/>
        <v>191.5</v>
      </c>
      <c r="FA406" s="577">
        <f t="shared" si="1065"/>
        <v>144.49999999999994</v>
      </c>
      <c r="FB406" s="574">
        <v>74.076923076923094</v>
      </c>
      <c r="FC406" s="575">
        <v>80.900000000000006</v>
      </c>
      <c r="FD406" s="576">
        <f t="shared" si="1066"/>
        <v>963.00000000000023</v>
      </c>
      <c r="FE406" s="577">
        <f t="shared" si="1066"/>
        <v>809</v>
      </c>
      <c r="FF406" s="574">
        <v>72.235294117647101</v>
      </c>
      <c r="FG406" s="575">
        <v>69.071428571428598</v>
      </c>
      <c r="FH406" s="576">
        <f t="shared" si="1067"/>
        <v>1228.0000000000007</v>
      </c>
      <c r="FI406" s="577">
        <f t="shared" si="1067"/>
        <v>967.00000000000034</v>
      </c>
      <c r="FJ406" s="574"/>
      <c r="FK406" s="575"/>
      <c r="FL406" s="576">
        <f t="shared" si="1068"/>
        <v>0</v>
      </c>
      <c r="FM406" s="577">
        <f t="shared" si="1068"/>
        <v>0</v>
      </c>
      <c r="FN406" s="576">
        <f t="shared" si="1069"/>
        <v>73.03333333333336</v>
      </c>
      <c r="FO406" s="577">
        <f t="shared" si="1069"/>
        <v>74.000000000000014</v>
      </c>
      <c r="FP406" s="576">
        <f t="shared" si="1070"/>
        <v>2191.0000000000009</v>
      </c>
      <c r="FQ406" s="577">
        <f t="shared" si="1070"/>
        <v>1776.0000000000005</v>
      </c>
      <c r="FR406" s="574">
        <v>40</v>
      </c>
      <c r="FS406" s="575">
        <v>55</v>
      </c>
      <c r="FT406" s="576">
        <f t="shared" si="1071"/>
        <v>40</v>
      </c>
      <c r="FU406" s="577">
        <f t="shared" si="1071"/>
        <v>55</v>
      </c>
      <c r="FV406" s="574">
        <v>9.0749999999999993</v>
      </c>
      <c r="FW406" s="575">
        <v>9.8363636363636395</v>
      </c>
      <c r="FX406" s="576">
        <f t="shared" si="1072"/>
        <v>363</v>
      </c>
      <c r="FY406" s="577">
        <f t="shared" si="1072"/>
        <v>541.00000000000023</v>
      </c>
      <c r="FZ406" s="574">
        <v>75.025000000000006</v>
      </c>
      <c r="GA406" s="575">
        <v>82.545454545454504</v>
      </c>
      <c r="GB406" s="576">
        <f t="shared" si="1073"/>
        <v>3001</v>
      </c>
      <c r="GC406" s="577">
        <f t="shared" si="1073"/>
        <v>4539.9999999999982</v>
      </c>
      <c r="GD406" s="576">
        <f t="shared" si="1074"/>
        <v>158</v>
      </c>
      <c r="GE406" s="577">
        <f t="shared" si="1074"/>
        <v>153</v>
      </c>
      <c r="GF406" s="576">
        <f t="shared" si="1074"/>
        <v>158</v>
      </c>
      <c r="GG406" s="577">
        <f t="shared" si="1074"/>
        <v>153</v>
      </c>
      <c r="GH406" s="576">
        <f t="shared" si="1075"/>
        <v>601.49999999999977</v>
      </c>
      <c r="GI406" s="577">
        <f t="shared" si="1075"/>
        <v>615.50000000000034</v>
      </c>
      <c r="GJ406" s="576">
        <f t="shared" si="1076"/>
        <v>13697.000000000004</v>
      </c>
      <c r="GK406" s="577">
        <f t="shared" si="1076"/>
        <v>13061.000000000002</v>
      </c>
      <c r="GL406" s="576">
        <f t="shared" si="1077"/>
        <v>85</v>
      </c>
      <c r="GM406" s="577">
        <f t="shared" si="1077"/>
        <v>77</v>
      </c>
      <c r="GN406" s="576">
        <f t="shared" si="1077"/>
        <v>85</v>
      </c>
      <c r="GO406" s="577">
        <f t="shared" si="1077"/>
        <v>77</v>
      </c>
      <c r="GP406" s="576">
        <f t="shared" si="1078"/>
        <v>705.00000000000011</v>
      </c>
      <c r="GQ406" s="577">
        <f t="shared" si="1078"/>
        <v>679.4999999999992</v>
      </c>
      <c r="GR406" s="576">
        <f t="shared" si="1079"/>
        <v>7855.0000000000064</v>
      </c>
      <c r="GS406" s="577">
        <f t="shared" si="1079"/>
        <v>7157.9999999999964</v>
      </c>
      <c r="GT406" s="576">
        <f t="shared" si="1080"/>
        <v>243</v>
      </c>
      <c r="GU406" s="577">
        <f t="shared" si="1080"/>
        <v>230</v>
      </c>
      <c r="GV406" s="576">
        <f t="shared" si="1080"/>
        <v>243</v>
      </c>
      <c r="GW406" s="577">
        <f t="shared" si="1080"/>
        <v>230</v>
      </c>
      <c r="GX406" s="576">
        <f t="shared" si="1081"/>
        <v>1306.5</v>
      </c>
      <c r="GY406" s="577">
        <f t="shared" si="1081"/>
        <v>1294.9999999999995</v>
      </c>
      <c r="GZ406" s="576">
        <f t="shared" si="1081"/>
        <v>21552.000000000011</v>
      </c>
      <c r="HA406" s="577">
        <f t="shared" si="1081"/>
        <v>20219</v>
      </c>
      <c r="HB406" s="576">
        <f t="shared" si="1082"/>
        <v>0</v>
      </c>
      <c r="HC406" s="577">
        <f t="shared" si="1082"/>
        <v>0</v>
      </c>
      <c r="HD406" s="576">
        <f t="shared" si="1082"/>
        <v>0</v>
      </c>
      <c r="HE406" s="577">
        <f t="shared" si="1082"/>
        <v>0</v>
      </c>
      <c r="HF406" s="576" t="str">
        <f t="shared" si="1083"/>
        <v/>
      </c>
      <c r="HG406" s="577" t="str">
        <f t="shared" si="1083"/>
        <v/>
      </c>
      <c r="HH406" s="576" t="str">
        <f t="shared" si="1084"/>
        <v/>
      </c>
      <c r="HI406" s="577" t="str">
        <f t="shared" si="1084"/>
        <v/>
      </c>
      <c r="HJ406" s="576">
        <f t="shared" si="1085"/>
        <v>1669.5</v>
      </c>
      <c r="HK406" s="577">
        <f t="shared" si="1085"/>
        <v>1835.9999999999998</v>
      </c>
      <c r="HL406" s="576">
        <f t="shared" si="1086"/>
        <v>24553.000000000007</v>
      </c>
      <c r="HM406" s="577">
        <f t="shared" si="1086"/>
        <v>24759</v>
      </c>
    </row>
    <row r="407" spans="1:221" s="26" customFormat="1" ht="15" customHeight="1">
      <c r="A407" s="9" t="s">
        <v>745</v>
      </c>
      <c r="B407" s="121" t="s">
        <v>771</v>
      </c>
      <c r="C407" s="123"/>
      <c r="D407" s="6">
        <v>233019</v>
      </c>
      <c r="E407" s="6">
        <v>10</v>
      </c>
      <c r="F407" s="574">
        <v>278</v>
      </c>
      <c r="G407" s="575">
        <v>443</v>
      </c>
      <c r="H407" s="574">
        <v>0</v>
      </c>
      <c r="I407" s="575">
        <v>0</v>
      </c>
      <c r="J407" s="576">
        <f t="shared" si="1019"/>
        <v>278</v>
      </c>
      <c r="K407" s="577">
        <f t="shared" si="1019"/>
        <v>443</v>
      </c>
      <c r="L407" s="574">
        <v>66</v>
      </c>
      <c r="M407" s="575">
        <v>66</v>
      </c>
      <c r="N407" s="581">
        <f t="shared" si="1020"/>
        <v>272</v>
      </c>
      <c r="O407" s="582">
        <f t="shared" si="1020"/>
        <v>425</v>
      </c>
      <c r="P407" s="581">
        <f t="shared" si="1020"/>
        <v>272</v>
      </c>
      <c r="Q407" s="582">
        <f t="shared" si="1020"/>
        <v>425</v>
      </c>
      <c r="R407" s="574">
        <v>42</v>
      </c>
      <c r="S407" s="575">
        <v>50</v>
      </c>
      <c r="T407" s="576">
        <f t="shared" si="1021"/>
        <v>42</v>
      </c>
      <c r="U407" s="577">
        <f t="shared" si="1021"/>
        <v>50</v>
      </c>
      <c r="V407" s="574">
        <v>21</v>
      </c>
      <c r="W407" s="575">
        <v>26</v>
      </c>
      <c r="X407" s="576">
        <f t="shared" si="1022"/>
        <v>21</v>
      </c>
      <c r="Y407" s="577">
        <f t="shared" si="1022"/>
        <v>26</v>
      </c>
      <c r="Z407" s="574"/>
      <c r="AA407" s="575"/>
      <c r="AB407" s="576">
        <f t="shared" si="1023"/>
        <v>0</v>
      </c>
      <c r="AC407" s="577">
        <f t="shared" si="1023"/>
        <v>0</v>
      </c>
      <c r="AD407" s="576">
        <f t="shared" si="1024"/>
        <v>63</v>
      </c>
      <c r="AE407" s="577">
        <f t="shared" si="1024"/>
        <v>76</v>
      </c>
      <c r="AF407" s="576">
        <f t="shared" si="1025"/>
        <v>63</v>
      </c>
      <c r="AG407" s="577">
        <f t="shared" si="1025"/>
        <v>76</v>
      </c>
      <c r="AH407" s="574">
        <v>2.61904761904762</v>
      </c>
      <c r="AI407" s="575">
        <v>2.68</v>
      </c>
      <c r="AJ407" s="576">
        <f t="shared" si="1026"/>
        <v>110.00000000000004</v>
      </c>
      <c r="AK407" s="577">
        <f t="shared" si="1026"/>
        <v>134</v>
      </c>
      <c r="AL407" s="574">
        <v>4.1904761904761898</v>
      </c>
      <c r="AM407" s="575">
        <v>4.5384615384615401</v>
      </c>
      <c r="AN407" s="576">
        <f t="shared" si="1027"/>
        <v>87.999999999999986</v>
      </c>
      <c r="AO407" s="577">
        <f t="shared" si="1027"/>
        <v>118.00000000000004</v>
      </c>
      <c r="AP407" s="574"/>
      <c r="AQ407" s="575"/>
      <c r="AR407" s="576">
        <f t="shared" si="1028"/>
        <v>0</v>
      </c>
      <c r="AS407" s="577">
        <f t="shared" si="1028"/>
        <v>0</v>
      </c>
      <c r="AT407" s="576">
        <f t="shared" si="1029"/>
        <v>3.1428571428571432</v>
      </c>
      <c r="AU407" s="577">
        <f t="shared" si="1029"/>
        <v>3.3157894736842111</v>
      </c>
      <c r="AV407" s="576">
        <f t="shared" si="1030"/>
        <v>198.00000000000003</v>
      </c>
      <c r="AW407" s="577">
        <f t="shared" si="1030"/>
        <v>252.00000000000003</v>
      </c>
      <c r="AX407" s="574">
        <v>81.595238095238102</v>
      </c>
      <c r="AY407" s="575">
        <v>78.599999999999994</v>
      </c>
      <c r="AZ407" s="576">
        <f t="shared" si="1031"/>
        <v>3427.0000000000005</v>
      </c>
      <c r="BA407" s="577">
        <f t="shared" si="1031"/>
        <v>3929.9999999999995</v>
      </c>
      <c r="BB407" s="574">
        <v>91</v>
      </c>
      <c r="BC407" s="575">
        <v>93.769230769230802</v>
      </c>
      <c r="BD407" s="576">
        <f t="shared" si="1032"/>
        <v>1911</v>
      </c>
      <c r="BE407" s="577">
        <f t="shared" si="1032"/>
        <v>2438.0000000000009</v>
      </c>
      <c r="BF407" s="574"/>
      <c r="BG407" s="575"/>
      <c r="BH407" s="576">
        <f t="shared" si="1033"/>
        <v>0</v>
      </c>
      <c r="BI407" s="577">
        <f t="shared" si="1033"/>
        <v>0</v>
      </c>
      <c r="BJ407" s="576">
        <f t="shared" si="1034"/>
        <v>84.730158730158735</v>
      </c>
      <c r="BK407" s="577">
        <f t="shared" si="1034"/>
        <v>83.78947368421052</v>
      </c>
      <c r="BL407" s="576">
        <f t="shared" si="1035"/>
        <v>5338</v>
      </c>
      <c r="BM407" s="577">
        <f t="shared" si="1035"/>
        <v>6368</v>
      </c>
      <c r="BN407" s="574">
        <v>55</v>
      </c>
      <c r="BO407" s="575">
        <v>37</v>
      </c>
      <c r="BP407" s="576">
        <f t="shared" si="1036"/>
        <v>55</v>
      </c>
      <c r="BQ407" s="577">
        <f t="shared" si="1036"/>
        <v>37</v>
      </c>
      <c r="BR407" s="574">
        <v>72</v>
      </c>
      <c r="BS407" s="575">
        <v>59</v>
      </c>
      <c r="BT407" s="576">
        <f t="shared" si="1037"/>
        <v>72</v>
      </c>
      <c r="BU407" s="577">
        <f t="shared" si="1037"/>
        <v>59</v>
      </c>
      <c r="BV407" s="574"/>
      <c r="BW407" s="575"/>
      <c r="BX407" s="576">
        <f t="shared" si="1038"/>
        <v>0</v>
      </c>
      <c r="BY407" s="577">
        <f t="shared" si="1038"/>
        <v>0</v>
      </c>
      <c r="BZ407" s="576">
        <f t="shared" si="1039"/>
        <v>127</v>
      </c>
      <c r="CA407" s="577">
        <f t="shared" si="1039"/>
        <v>96</v>
      </c>
      <c r="CB407" s="576">
        <f t="shared" si="1040"/>
        <v>127</v>
      </c>
      <c r="CC407" s="577">
        <f t="shared" si="1040"/>
        <v>96</v>
      </c>
      <c r="CD407" s="574">
        <v>3.6727272727272702</v>
      </c>
      <c r="CE407" s="575">
        <v>2.63513513513514</v>
      </c>
      <c r="CF407" s="576">
        <f t="shared" si="1041"/>
        <v>201.99999999999986</v>
      </c>
      <c r="CG407" s="577">
        <f t="shared" si="1041"/>
        <v>97.500000000000185</v>
      </c>
      <c r="CH407" s="574">
        <v>8.1736111111111107</v>
      </c>
      <c r="CI407" s="575">
        <v>9.4830508474576298</v>
      </c>
      <c r="CJ407" s="576">
        <f t="shared" si="1042"/>
        <v>588.5</v>
      </c>
      <c r="CK407" s="577">
        <f t="shared" si="1042"/>
        <v>559.50000000000011</v>
      </c>
      <c r="CL407" s="574"/>
      <c r="CM407" s="575"/>
      <c r="CN407" s="576">
        <f t="shared" si="1043"/>
        <v>0</v>
      </c>
      <c r="CO407" s="577">
        <f t="shared" si="1043"/>
        <v>0</v>
      </c>
      <c r="CP407" s="576">
        <f t="shared" si="1044"/>
        <v>6.2244094488188964</v>
      </c>
      <c r="CQ407" s="577">
        <f t="shared" si="1044"/>
        <v>6.8437500000000036</v>
      </c>
      <c r="CR407" s="576">
        <f t="shared" si="1045"/>
        <v>790.49999999999989</v>
      </c>
      <c r="CS407" s="577">
        <f t="shared" si="1045"/>
        <v>657.00000000000034</v>
      </c>
      <c r="CT407" s="574">
        <v>78.6727272727273</v>
      </c>
      <c r="CU407" s="575">
        <v>71.243243243243199</v>
      </c>
      <c r="CV407" s="576">
        <f t="shared" si="1046"/>
        <v>4327.0000000000018</v>
      </c>
      <c r="CW407" s="577">
        <f t="shared" si="1046"/>
        <v>2635.9999999999982</v>
      </c>
      <c r="CX407" s="574">
        <v>95.1527777777778</v>
      </c>
      <c r="CY407" s="575">
        <v>92.762711864406796</v>
      </c>
      <c r="CZ407" s="576">
        <f t="shared" si="1047"/>
        <v>6851.0000000000018</v>
      </c>
      <c r="DA407" s="577">
        <f t="shared" si="1047"/>
        <v>5473.0000000000009</v>
      </c>
      <c r="DB407" s="574"/>
      <c r="DC407" s="575"/>
      <c r="DD407" s="576">
        <f t="shared" si="1048"/>
        <v>0</v>
      </c>
      <c r="DE407" s="577">
        <f t="shared" si="1048"/>
        <v>0</v>
      </c>
      <c r="DF407" s="576">
        <f t="shared" si="1049"/>
        <v>88.015748031496088</v>
      </c>
      <c r="DG407" s="577">
        <f t="shared" si="1049"/>
        <v>84.468749999999986</v>
      </c>
      <c r="DH407" s="576">
        <f t="shared" si="1050"/>
        <v>11178.000000000004</v>
      </c>
      <c r="DI407" s="577">
        <f t="shared" si="1050"/>
        <v>8108.9999999999982</v>
      </c>
      <c r="DJ407" s="576">
        <f t="shared" si="1051"/>
        <v>190</v>
      </c>
      <c r="DK407" s="577">
        <f t="shared" si="1051"/>
        <v>172</v>
      </c>
      <c r="DL407" s="576">
        <f t="shared" si="1051"/>
        <v>190</v>
      </c>
      <c r="DM407" s="577">
        <f t="shared" si="1051"/>
        <v>172</v>
      </c>
      <c r="DN407" s="576">
        <f t="shared" si="1052"/>
        <v>5.2026315789473676</v>
      </c>
      <c r="DO407" s="577">
        <f t="shared" si="1052"/>
        <v>5.2848837209302344</v>
      </c>
      <c r="DP407" s="576">
        <f t="shared" si="1053"/>
        <v>988.49999999999989</v>
      </c>
      <c r="DQ407" s="577">
        <f t="shared" si="1053"/>
        <v>909.00000000000034</v>
      </c>
      <c r="DR407" s="576">
        <f t="shared" si="1054"/>
        <v>86.926315789473705</v>
      </c>
      <c r="DS407" s="577">
        <f t="shared" si="1054"/>
        <v>84.168604651162781</v>
      </c>
      <c r="DT407" s="576">
        <f t="shared" si="1055"/>
        <v>16516.000000000004</v>
      </c>
      <c r="DU407" s="577">
        <f t="shared" si="1055"/>
        <v>14476.999999999998</v>
      </c>
      <c r="DV407" s="574">
        <v>23</v>
      </c>
      <c r="DW407" s="575">
        <v>23</v>
      </c>
      <c r="DX407" s="576">
        <f t="shared" si="1056"/>
        <v>23</v>
      </c>
      <c r="DY407" s="577">
        <f t="shared" si="1056"/>
        <v>23</v>
      </c>
      <c r="DZ407" s="574">
        <v>27</v>
      </c>
      <c r="EA407" s="575">
        <v>29</v>
      </c>
      <c r="EB407" s="576">
        <f t="shared" si="1057"/>
        <v>27</v>
      </c>
      <c r="EC407" s="577">
        <f t="shared" si="1057"/>
        <v>29</v>
      </c>
      <c r="ED407" s="574"/>
      <c r="EE407" s="575"/>
      <c r="EF407" s="576">
        <f t="shared" si="1058"/>
        <v>0</v>
      </c>
      <c r="EG407" s="577">
        <f t="shared" si="1058"/>
        <v>0</v>
      </c>
      <c r="EH407" s="576">
        <f t="shared" si="1059"/>
        <v>50</v>
      </c>
      <c r="EI407" s="577">
        <f t="shared" si="1059"/>
        <v>52</v>
      </c>
      <c r="EJ407" s="576">
        <f t="shared" si="1060"/>
        <v>50</v>
      </c>
      <c r="EK407" s="577">
        <f t="shared" si="1060"/>
        <v>52</v>
      </c>
      <c r="EL407" s="574">
        <v>2.9130434782608701</v>
      </c>
      <c r="EM407" s="575">
        <v>3.6739130434782599</v>
      </c>
      <c r="EN407" s="576">
        <f t="shared" si="1061"/>
        <v>67.000000000000014</v>
      </c>
      <c r="EO407" s="577">
        <f t="shared" si="1061"/>
        <v>84.499999999999972</v>
      </c>
      <c r="EP407" s="574">
        <v>5.4629629629629601</v>
      </c>
      <c r="EQ407" s="575">
        <v>7.3965517241379297</v>
      </c>
      <c r="ER407" s="576">
        <f t="shared" si="1062"/>
        <v>147.49999999999991</v>
      </c>
      <c r="ES407" s="577">
        <f t="shared" si="1062"/>
        <v>214.49999999999997</v>
      </c>
      <c r="ET407" s="574"/>
      <c r="EU407" s="575"/>
      <c r="EV407" s="576">
        <f t="shared" si="1063"/>
        <v>0</v>
      </c>
      <c r="EW407" s="577">
        <f t="shared" si="1063"/>
        <v>0</v>
      </c>
      <c r="EX407" s="576">
        <f t="shared" si="1064"/>
        <v>4.2899999999999991</v>
      </c>
      <c r="EY407" s="577">
        <f t="shared" si="1064"/>
        <v>5.7499999999999991</v>
      </c>
      <c r="EZ407" s="576">
        <f t="shared" si="1065"/>
        <v>214.49999999999994</v>
      </c>
      <c r="FA407" s="577">
        <f t="shared" si="1065"/>
        <v>298.99999999999994</v>
      </c>
      <c r="FB407" s="574">
        <v>67.2173913043478</v>
      </c>
      <c r="FC407" s="575">
        <v>61.304347826087003</v>
      </c>
      <c r="FD407" s="576">
        <f t="shared" si="1066"/>
        <v>1545.9999999999993</v>
      </c>
      <c r="FE407" s="577">
        <f t="shared" si="1066"/>
        <v>1410.0000000000011</v>
      </c>
      <c r="FF407" s="574">
        <v>76.5555555555556</v>
      </c>
      <c r="FG407" s="575">
        <v>76.310344827586206</v>
      </c>
      <c r="FH407" s="576">
        <f t="shared" si="1067"/>
        <v>2067.0000000000014</v>
      </c>
      <c r="FI407" s="577">
        <f t="shared" si="1067"/>
        <v>2213</v>
      </c>
      <c r="FJ407" s="574"/>
      <c r="FK407" s="575"/>
      <c r="FL407" s="576">
        <f t="shared" si="1068"/>
        <v>0</v>
      </c>
      <c r="FM407" s="577">
        <f t="shared" si="1068"/>
        <v>0</v>
      </c>
      <c r="FN407" s="576">
        <f t="shared" si="1069"/>
        <v>72.260000000000019</v>
      </c>
      <c r="FO407" s="577">
        <f t="shared" si="1069"/>
        <v>69.673076923076934</v>
      </c>
      <c r="FP407" s="576">
        <f t="shared" si="1070"/>
        <v>3613.0000000000009</v>
      </c>
      <c r="FQ407" s="577">
        <f t="shared" si="1070"/>
        <v>3623.0000000000005</v>
      </c>
      <c r="FR407" s="574">
        <v>32</v>
      </c>
      <c r="FS407" s="575">
        <v>201</v>
      </c>
      <c r="FT407" s="576">
        <f t="shared" si="1071"/>
        <v>32</v>
      </c>
      <c r="FU407" s="577">
        <f t="shared" si="1071"/>
        <v>201</v>
      </c>
      <c r="FV407" s="574">
        <v>10.65625</v>
      </c>
      <c r="FW407" s="575">
        <v>1.7363184079602001</v>
      </c>
      <c r="FX407" s="576">
        <f t="shared" si="1072"/>
        <v>341</v>
      </c>
      <c r="FY407" s="577">
        <f t="shared" si="1072"/>
        <v>349.00000000000023</v>
      </c>
      <c r="FZ407" s="574">
        <v>94.1875</v>
      </c>
      <c r="GA407" s="575">
        <v>17.223880597014901</v>
      </c>
      <c r="GB407" s="576">
        <f t="shared" si="1073"/>
        <v>3014</v>
      </c>
      <c r="GC407" s="577">
        <f t="shared" si="1073"/>
        <v>3461.999999999995</v>
      </c>
      <c r="GD407" s="576">
        <f t="shared" si="1074"/>
        <v>120</v>
      </c>
      <c r="GE407" s="577">
        <f t="shared" si="1074"/>
        <v>110</v>
      </c>
      <c r="GF407" s="576">
        <f t="shared" si="1074"/>
        <v>120</v>
      </c>
      <c r="GG407" s="577">
        <f t="shared" si="1074"/>
        <v>110</v>
      </c>
      <c r="GH407" s="576">
        <f t="shared" si="1075"/>
        <v>378.99999999999989</v>
      </c>
      <c r="GI407" s="577">
        <f t="shared" si="1075"/>
        <v>316.00000000000011</v>
      </c>
      <c r="GJ407" s="576">
        <f t="shared" si="1076"/>
        <v>9300.0000000000018</v>
      </c>
      <c r="GK407" s="577">
        <f t="shared" si="1076"/>
        <v>7975.9999999999991</v>
      </c>
      <c r="GL407" s="576">
        <f t="shared" si="1077"/>
        <v>120</v>
      </c>
      <c r="GM407" s="577">
        <f t="shared" si="1077"/>
        <v>114</v>
      </c>
      <c r="GN407" s="576">
        <f t="shared" si="1077"/>
        <v>120</v>
      </c>
      <c r="GO407" s="577">
        <f t="shared" si="1077"/>
        <v>114</v>
      </c>
      <c r="GP407" s="576">
        <f t="shared" si="1078"/>
        <v>823.99999999999989</v>
      </c>
      <c r="GQ407" s="577">
        <f t="shared" si="1078"/>
        <v>892.00000000000011</v>
      </c>
      <c r="GR407" s="576">
        <f t="shared" si="1079"/>
        <v>10829.000000000004</v>
      </c>
      <c r="GS407" s="577">
        <f t="shared" si="1079"/>
        <v>10124.000000000002</v>
      </c>
      <c r="GT407" s="576">
        <f t="shared" si="1080"/>
        <v>240</v>
      </c>
      <c r="GU407" s="577">
        <f t="shared" si="1080"/>
        <v>224</v>
      </c>
      <c r="GV407" s="576">
        <f t="shared" si="1080"/>
        <v>240</v>
      </c>
      <c r="GW407" s="577">
        <f t="shared" si="1080"/>
        <v>224</v>
      </c>
      <c r="GX407" s="576">
        <f t="shared" si="1081"/>
        <v>1202.9999999999998</v>
      </c>
      <c r="GY407" s="577">
        <f t="shared" si="1081"/>
        <v>1208.0000000000002</v>
      </c>
      <c r="GZ407" s="576">
        <f t="shared" si="1081"/>
        <v>20129.000000000007</v>
      </c>
      <c r="HA407" s="577">
        <f t="shared" si="1081"/>
        <v>18100</v>
      </c>
      <c r="HB407" s="576">
        <f t="shared" si="1082"/>
        <v>0</v>
      </c>
      <c r="HC407" s="577">
        <f t="shared" si="1082"/>
        <v>0</v>
      </c>
      <c r="HD407" s="576">
        <f t="shared" si="1082"/>
        <v>0</v>
      </c>
      <c r="HE407" s="577">
        <f t="shared" si="1082"/>
        <v>0</v>
      </c>
      <c r="HF407" s="576" t="str">
        <f t="shared" si="1083"/>
        <v/>
      </c>
      <c r="HG407" s="577" t="str">
        <f t="shared" si="1083"/>
        <v/>
      </c>
      <c r="HH407" s="576" t="str">
        <f t="shared" si="1084"/>
        <v/>
      </c>
      <c r="HI407" s="577" t="str">
        <f t="shared" si="1084"/>
        <v/>
      </c>
      <c r="HJ407" s="576">
        <f t="shared" si="1085"/>
        <v>1543.9999999999998</v>
      </c>
      <c r="HK407" s="577">
        <f t="shared" si="1085"/>
        <v>1557.0000000000005</v>
      </c>
      <c r="HL407" s="576">
        <f t="shared" si="1086"/>
        <v>23143.000000000004</v>
      </c>
      <c r="HM407" s="577">
        <f t="shared" si="1086"/>
        <v>21561.999999999996</v>
      </c>
    </row>
    <row r="408" spans="1:221">
      <c r="A408" s="9" t="s">
        <v>745</v>
      </c>
      <c r="B408" s="8" t="s">
        <v>779</v>
      </c>
      <c r="C408" s="7"/>
      <c r="D408" s="6">
        <v>233037</v>
      </c>
      <c r="E408" s="6">
        <v>10</v>
      </c>
      <c r="F408" s="574">
        <v>114</v>
      </c>
      <c r="G408" s="575">
        <v>103</v>
      </c>
      <c r="H408" s="574">
        <v>0</v>
      </c>
      <c r="I408" s="575">
        <v>0</v>
      </c>
      <c r="J408" s="576">
        <f t="shared" si="1019"/>
        <v>114</v>
      </c>
      <c r="K408" s="577">
        <f t="shared" si="1019"/>
        <v>103</v>
      </c>
      <c r="L408" s="574">
        <v>66</v>
      </c>
      <c r="M408" s="575">
        <v>66</v>
      </c>
      <c r="N408" s="576">
        <f t="shared" si="1020"/>
        <v>114</v>
      </c>
      <c r="O408" s="577">
        <f t="shared" si="1020"/>
        <v>103</v>
      </c>
      <c r="P408" s="576">
        <f t="shared" si="1020"/>
        <v>114</v>
      </c>
      <c r="Q408" s="577">
        <f t="shared" si="1020"/>
        <v>103</v>
      </c>
      <c r="R408" s="574">
        <v>7</v>
      </c>
      <c r="S408" s="575">
        <v>15</v>
      </c>
      <c r="T408" s="576">
        <f t="shared" si="1021"/>
        <v>7</v>
      </c>
      <c r="U408" s="577">
        <f t="shared" si="1021"/>
        <v>15</v>
      </c>
      <c r="V408" s="574">
        <v>1</v>
      </c>
      <c r="W408" s="575">
        <v>4</v>
      </c>
      <c r="X408" s="576">
        <f t="shared" si="1022"/>
        <v>1</v>
      </c>
      <c r="Y408" s="577">
        <f t="shared" si="1022"/>
        <v>4</v>
      </c>
      <c r="Z408" s="574"/>
      <c r="AA408" s="575"/>
      <c r="AB408" s="576">
        <f t="shared" si="1023"/>
        <v>0</v>
      </c>
      <c r="AC408" s="577">
        <f t="shared" si="1023"/>
        <v>0</v>
      </c>
      <c r="AD408" s="576">
        <f t="shared" si="1024"/>
        <v>8</v>
      </c>
      <c r="AE408" s="577">
        <f t="shared" si="1024"/>
        <v>19</v>
      </c>
      <c r="AF408" s="576">
        <f t="shared" si="1025"/>
        <v>8</v>
      </c>
      <c r="AG408" s="577">
        <f t="shared" si="1025"/>
        <v>19</v>
      </c>
      <c r="AH408" s="574">
        <v>2.28571428571429</v>
      </c>
      <c r="AI408" s="575">
        <v>2.4</v>
      </c>
      <c r="AJ408" s="576">
        <f t="shared" si="1026"/>
        <v>16.000000000000028</v>
      </c>
      <c r="AK408" s="577">
        <f t="shared" si="1026"/>
        <v>36</v>
      </c>
      <c r="AL408" s="574">
        <v>3</v>
      </c>
      <c r="AM408" s="575">
        <v>6</v>
      </c>
      <c r="AN408" s="576">
        <f t="shared" si="1027"/>
        <v>3</v>
      </c>
      <c r="AO408" s="577">
        <f t="shared" si="1027"/>
        <v>24</v>
      </c>
      <c r="AP408" s="574"/>
      <c r="AQ408" s="575"/>
      <c r="AR408" s="576">
        <f t="shared" si="1028"/>
        <v>0</v>
      </c>
      <c r="AS408" s="577">
        <f t="shared" si="1028"/>
        <v>0</v>
      </c>
      <c r="AT408" s="576">
        <f t="shared" si="1029"/>
        <v>2.3750000000000036</v>
      </c>
      <c r="AU408" s="577">
        <f t="shared" si="1029"/>
        <v>3.1578947368421053</v>
      </c>
      <c r="AV408" s="576">
        <f t="shared" si="1030"/>
        <v>19.000000000000028</v>
      </c>
      <c r="AW408" s="577">
        <f t="shared" si="1030"/>
        <v>60</v>
      </c>
      <c r="AX408" s="574">
        <v>65.285714285714306</v>
      </c>
      <c r="AY408" s="575">
        <v>75.733333333333306</v>
      </c>
      <c r="AZ408" s="576">
        <f t="shared" si="1031"/>
        <v>457.00000000000011</v>
      </c>
      <c r="BA408" s="577">
        <f t="shared" si="1031"/>
        <v>1135.9999999999995</v>
      </c>
      <c r="BB408" s="574">
        <v>70</v>
      </c>
      <c r="BC408" s="575">
        <v>93.5</v>
      </c>
      <c r="BD408" s="576">
        <f t="shared" si="1032"/>
        <v>70</v>
      </c>
      <c r="BE408" s="577">
        <f t="shared" si="1032"/>
        <v>374</v>
      </c>
      <c r="BF408" s="574"/>
      <c r="BG408" s="575"/>
      <c r="BH408" s="576">
        <f t="shared" si="1033"/>
        <v>0</v>
      </c>
      <c r="BI408" s="577">
        <f t="shared" si="1033"/>
        <v>0</v>
      </c>
      <c r="BJ408" s="576">
        <f t="shared" si="1034"/>
        <v>65.875000000000014</v>
      </c>
      <c r="BK408" s="577">
        <f t="shared" si="1034"/>
        <v>79.473684210526287</v>
      </c>
      <c r="BL408" s="576">
        <f t="shared" si="1035"/>
        <v>527.00000000000011</v>
      </c>
      <c r="BM408" s="577">
        <f t="shared" si="1035"/>
        <v>1509.9999999999995</v>
      </c>
      <c r="BN408" s="574">
        <v>13</v>
      </c>
      <c r="BO408" s="575">
        <v>7</v>
      </c>
      <c r="BP408" s="576">
        <f t="shared" si="1036"/>
        <v>13</v>
      </c>
      <c r="BQ408" s="577">
        <f t="shared" si="1036"/>
        <v>7</v>
      </c>
      <c r="BR408" s="574">
        <v>38</v>
      </c>
      <c r="BS408" s="575">
        <v>31</v>
      </c>
      <c r="BT408" s="576">
        <f t="shared" si="1037"/>
        <v>38</v>
      </c>
      <c r="BU408" s="577">
        <f t="shared" si="1037"/>
        <v>31</v>
      </c>
      <c r="BV408" s="574"/>
      <c r="BW408" s="575"/>
      <c r="BX408" s="576">
        <f t="shared" si="1038"/>
        <v>0</v>
      </c>
      <c r="BY408" s="577">
        <f t="shared" si="1038"/>
        <v>0</v>
      </c>
      <c r="BZ408" s="576">
        <f t="shared" si="1039"/>
        <v>51</v>
      </c>
      <c r="CA408" s="577">
        <f t="shared" si="1039"/>
        <v>38</v>
      </c>
      <c r="CB408" s="576">
        <f t="shared" si="1040"/>
        <v>51</v>
      </c>
      <c r="CC408" s="577">
        <f t="shared" si="1040"/>
        <v>38</v>
      </c>
      <c r="CD408" s="574">
        <v>3.5384615384615401</v>
      </c>
      <c r="CE408" s="575">
        <v>6.6428571428571397</v>
      </c>
      <c r="CF408" s="576">
        <f t="shared" si="1041"/>
        <v>46.000000000000021</v>
      </c>
      <c r="CG408" s="577">
        <f t="shared" si="1041"/>
        <v>46.499999999999979</v>
      </c>
      <c r="CH408" s="574">
        <v>7.5526315789473699</v>
      </c>
      <c r="CI408" s="575">
        <v>5.7741935483870996</v>
      </c>
      <c r="CJ408" s="576">
        <f t="shared" si="1042"/>
        <v>287.00000000000006</v>
      </c>
      <c r="CK408" s="577">
        <f t="shared" si="1042"/>
        <v>179.00000000000009</v>
      </c>
      <c r="CL408" s="574"/>
      <c r="CM408" s="575"/>
      <c r="CN408" s="576">
        <f t="shared" si="1043"/>
        <v>0</v>
      </c>
      <c r="CO408" s="577">
        <f t="shared" si="1043"/>
        <v>0</v>
      </c>
      <c r="CP408" s="576">
        <f t="shared" si="1044"/>
        <v>6.5294117647058831</v>
      </c>
      <c r="CQ408" s="577">
        <f t="shared" si="1044"/>
        <v>5.9342105263157912</v>
      </c>
      <c r="CR408" s="576">
        <f t="shared" si="1045"/>
        <v>333.00000000000006</v>
      </c>
      <c r="CS408" s="577">
        <f t="shared" si="1045"/>
        <v>225.50000000000006</v>
      </c>
      <c r="CT408" s="574">
        <v>79.692307692307693</v>
      </c>
      <c r="CU408" s="575">
        <v>61.857142857142897</v>
      </c>
      <c r="CV408" s="576">
        <f t="shared" si="1046"/>
        <v>1036</v>
      </c>
      <c r="CW408" s="577">
        <f t="shared" si="1046"/>
        <v>433.00000000000028</v>
      </c>
      <c r="CX408" s="574">
        <v>81.868421052631604</v>
      </c>
      <c r="CY408" s="575">
        <v>75.193548387096797</v>
      </c>
      <c r="CZ408" s="576">
        <f t="shared" si="1047"/>
        <v>3111.0000000000009</v>
      </c>
      <c r="DA408" s="577">
        <f t="shared" si="1047"/>
        <v>2331.0000000000009</v>
      </c>
      <c r="DB408" s="574"/>
      <c r="DC408" s="575"/>
      <c r="DD408" s="576">
        <f t="shared" si="1048"/>
        <v>0</v>
      </c>
      <c r="DE408" s="577">
        <f t="shared" si="1048"/>
        <v>0</v>
      </c>
      <c r="DF408" s="576">
        <f t="shared" si="1049"/>
        <v>81.313725490196092</v>
      </c>
      <c r="DG408" s="577">
        <f t="shared" si="1049"/>
        <v>72.736842105263193</v>
      </c>
      <c r="DH408" s="576">
        <f t="shared" si="1050"/>
        <v>4147.0000000000009</v>
      </c>
      <c r="DI408" s="577">
        <f t="shared" si="1050"/>
        <v>2764.0000000000014</v>
      </c>
      <c r="DJ408" s="576">
        <f t="shared" si="1051"/>
        <v>59</v>
      </c>
      <c r="DK408" s="577">
        <f t="shared" si="1051"/>
        <v>57</v>
      </c>
      <c r="DL408" s="576">
        <f t="shared" si="1051"/>
        <v>59</v>
      </c>
      <c r="DM408" s="577">
        <f t="shared" si="1051"/>
        <v>57</v>
      </c>
      <c r="DN408" s="576">
        <f t="shared" si="1052"/>
        <v>5.9661016949152561</v>
      </c>
      <c r="DO408" s="577">
        <f t="shared" si="1052"/>
        <v>5.0087719298245625</v>
      </c>
      <c r="DP408" s="576">
        <f t="shared" si="1053"/>
        <v>352.00000000000011</v>
      </c>
      <c r="DQ408" s="577">
        <f t="shared" si="1053"/>
        <v>285.50000000000006</v>
      </c>
      <c r="DR408" s="576">
        <f t="shared" si="1054"/>
        <v>79.220338983050866</v>
      </c>
      <c r="DS408" s="577">
        <f t="shared" si="1054"/>
        <v>74.982456140350891</v>
      </c>
      <c r="DT408" s="576">
        <f t="shared" si="1055"/>
        <v>4674.0000000000009</v>
      </c>
      <c r="DU408" s="577">
        <f t="shared" si="1055"/>
        <v>4274.0000000000009</v>
      </c>
      <c r="DV408" s="574">
        <v>7</v>
      </c>
      <c r="DW408" s="575">
        <v>10</v>
      </c>
      <c r="DX408" s="576">
        <f t="shared" si="1056"/>
        <v>7</v>
      </c>
      <c r="DY408" s="577">
        <f t="shared" si="1056"/>
        <v>10</v>
      </c>
      <c r="DZ408" s="574">
        <v>18</v>
      </c>
      <c r="EA408" s="575">
        <v>16</v>
      </c>
      <c r="EB408" s="576">
        <f t="shared" si="1057"/>
        <v>18</v>
      </c>
      <c r="EC408" s="577">
        <f t="shared" si="1057"/>
        <v>16</v>
      </c>
      <c r="ED408" s="574"/>
      <c r="EE408" s="575"/>
      <c r="EF408" s="576">
        <f t="shared" si="1058"/>
        <v>0</v>
      </c>
      <c r="EG408" s="577">
        <f t="shared" si="1058"/>
        <v>0</v>
      </c>
      <c r="EH408" s="576">
        <f t="shared" si="1059"/>
        <v>25</v>
      </c>
      <c r="EI408" s="577">
        <f t="shared" si="1059"/>
        <v>26</v>
      </c>
      <c r="EJ408" s="576">
        <f t="shared" si="1060"/>
        <v>25</v>
      </c>
      <c r="EK408" s="577">
        <f t="shared" si="1060"/>
        <v>26</v>
      </c>
      <c r="EL408" s="574">
        <v>2.3571428571428599</v>
      </c>
      <c r="EM408" s="575">
        <v>5.55</v>
      </c>
      <c r="EN408" s="576">
        <f t="shared" si="1061"/>
        <v>16.500000000000018</v>
      </c>
      <c r="EO408" s="577">
        <f t="shared" si="1061"/>
        <v>55.5</v>
      </c>
      <c r="EP408" s="574">
        <v>2.6666666666666701</v>
      </c>
      <c r="EQ408" s="575">
        <v>4.3125</v>
      </c>
      <c r="ER408" s="576">
        <f t="shared" si="1062"/>
        <v>48.000000000000064</v>
      </c>
      <c r="ES408" s="577">
        <f t="shared" si="1062"/>
        <v>69</v>
      </c>
      <c r="ET408" s="574"/>
      <c r="EU408" s="575"/>
      <c r="EV408" s="576">
        <f t="shared" si="1063"/>
        <v>0</v>
      </c>
      <c r="EW408" s="577">
        <f t="shared" si="1063"/>
        <v>0</v>
      </c>
      <c r="EX408" s="576">
        <f t="shared" si="1064"/>
        <v>2.5800000000000036</v>
      </c>
      <c r="EY408" s="577">
        <f t="shared" si="1064"/>
        <v>4.7884615384615383</v>
      </c>
      <c r="EZ408" s="576">
        <f t="shared" si="1065"/>
        <v>64.500000000000085</v>
      </c>
      <c r="FA408" s="577">
        <f t="shared" si="1065"/>
        <v>124.5</v>
      </c>
      <c r="FB408" s="574">
        <v>59</v>
      </c>
      <c r="FC408" s="575">
        <v>60.5</v>
      </c>
      <c r="FD408" s="576">
        <f t="shared" si="1066"/>
        <v>413</v>
      </c>
      <c r="FE408" s="577">
        <f t="shared" si="1066"/>
        <v>605</v>
      </c>
      <c r="FF408" s="574">
        <v>51.7777777777778</v>
      </c>
      <c r="FG408" s="575">
        <v>58.875</v>
      </c>
      <c r="FH408" s="576">
        <f t="shared" si="1067"/>
        <v>932.00000000000045</v>
      </c>
      <c r="FI408" s="577">
        <f t="shared" si="1067"/>
        <v>942</v>
      </c>
      <c r="FJ408" s="574"/>
      <c r="FK408" s="575"/>
      <c r="FL408" s="576">
        <f t="shared" si="1068"/>
        <v>0</v>
      </c>
      <c r="FM408" s="577">
        <f t="shared" si="1068"/>
        <v>0</v>
      </c>
      <c r="FN408" s="576">
        <f t="shared" si="1069"/>
        <v>53.800000000000018</v>
      </c>
      <c r="FO408" s="577">
        <f t="shared" si="1069"/>
        <v>59.5</v>
      </c>
      <c r="FP408" s="576">
        <f t="shared" si="1070"/>
        <v>1345.0000000000005</v>
      </c>
      <c r="FQ408" s="577">
        <f t="shared" si="1070"/>
        <v>1547</v>
      </c>
      <c r="FR408" s="574">
        <v>30</v>
      </c>
      <c r="FS408" s="575">
        <v>20</v>
      </c>
      <c r="FT408" s="576">
        <f t="shared" si="1071"/>
        <v>30</v>
      </c>
      <c r="FU408" s="577">
        <f t="shared" si="1071"/>
        <v>20</v>
      </c>
      <c r="FV408" s="574">
        <v>3.2333333333333298</v>
      </c>
      <c r="FW408" s="575">
        <v>4.45</v>
      </c>
      <c r="FX408" s="576">
        <f t="shared" si="1072"/>
        <v>96.999999999999901</v>
      </c>
      <c r="FY408" s="577">
        <f t="shared" si="1072"/>
        <v>89</v>
      </c>
      <c r="FZ408" s="574">
        <v>34.8333333333333</v>
      </c>
      <c r="GA408" s="575">
        <v>27.85</v>
      </c>
      <c r="GB408" s="576">
        <f t="shared" si="1073"/>
        <v>1044.9999999999991</v>
      </c>
      <c r="GC408" s="577">
        <f t="shared" si="1073"/>
        <v>557</v>
      </c>
      <c r="GD408" s="576">
        <f t="shared" si="1074"/>
        <v>27</v>
      </c>
      <c r="GE408" s="577">
        <f t="shared" si="1074"/>
        <v>32</v>
      </c>
      <c r="GF408" s="576">
        <f t="shared" si="1074"/>
        <v>27</v>
      </c>
      <c r="GG408" s="577">
        <f t="shared" si="1074"/>
        <v>32</v>
      </c>
      <c r="GH408" s="576">
        <f t="shared" si="1075"/>
        <v>78.500000000000071</v>
      </c>
      <c r="GI408" s="577">
        <f t="shared" si="1075"/>
        <v>137.99999999999997</v>
      </c>
      <c r="GJ408" s="576">
        <f t="shared" si="1076"/>
        <v>1906</v>
      </c>
      <c r="GK408" s="577">
        <f t="shared" si="1076"/>
        <v>2174</v>
      </c>
      <c r="GL408" s="576">
        <f t="shared" si="1077"/>
        <v>57</v>
      </c>
      <c r="GM408" s="577">
        <f t="shared" si="1077"/>
        <v>51</v>
      </c>
      <c r="GN408" s="576">
        <f t="shared" si="1077"/>
        <v>57</v>
      </c>
      <c r="GO408" s="577">
        <f t="shared" si="1077"/>
        <v>51</v>
      </c>
      <c r="GP408" s="576">
        <f t="shared" si="1078"/>
        <v>338.00000000000011</v>
      </c>
      <c r="GQ408" s="577">
        <f t="shared" si="1078"/>
        <v>272.00000000000011</v>
      </c>
      <c r="GR408" s="576">
        <f t="shared" si="1079"/>
        <v>4113.0000000000018</v>
      </c>
      <c r="GS408" s="577">
        <f t="shared" si="1079"/>
        <v>3647.0000000000009</v>
      </c>
      <c r="GT408" s="576">
        <f t="shared" si="1080"/>
        <v>84</v>
      </c>
      <c r="GU408" s="577">
        <f t="shared" si="1080"/>
        <v>83</v>
      </c>
      <c r="GV408" s="576">
        <f t="shared" si="1080"/>
        <v>84</v>
      </c>
      <c r="GW408" s="577">
        <f t="shared" si="1080"/>
        <v>83</v>
      </c>
      <c r="GX408" s="576">
        <f t="shared" si="1081"/>
        <v>416.50000000000017</v>
      </c>
      <c r="GY408" s="577">
        <f t="shared" si="1081"/>
        <v>410.00000000000011</v>
      </c>
      <c r="GZ408" s="576">
        <f t="shared" si="1081"/>
        <v>6019.0000000000018</v>
      </c>
      <c r="HA408" s="577">
        <f t="shared" si="1081"/>
        <v>5821.0000000000009</v>
      </c>
      <c r="HB408" s="576">
        <f t="shared" si="1082"/>
        <v>0</v>
      </c>
      <c r="HC408" s="577">
        <f t="shared" si="1082"/>
        <v>0</v>
      </c>
      <c r="HD408" s="576">
        <f t="shared" si="1082"/>
        <v>0</v>
      </c>
      <c r="HE408" s="577">
        <f t="shared" si="1082"/>
        <v>0</v>
      </c>
      <c r="HF408" s="576" t="str">
        <f t="shared" si="1083"/>
        <v/>
      </c>
      <c r="HG408" s="577" t="str">
        <f t="shared" si="1083"/>
        <v/>
      </c>
      <c r="HH408" s="576" t="str">
        <f t="shared" si="1084"/>
        <v/>
      </c>
      <c r="HI408" s="577" t="str">
        <f t="shared" si="1084"/>
        <v/>
      </c>
      <c r="HJ408" s="576">
        <f t="shared" si="1085"/>
        <v>513.50000000000011</v>
      </c>
      <c r="HK408" s="577">
        <f t="shared" si="1085"/>
        <v>499.00000000000006</v>
      </c>
      <c r="HL408" s="576">
        <f t="shared" si="1086"/>
        <v>7064.0000000000009</v>
      </c>
      <c r="HM408" s="577">
        <f t="shared" si="1086"/>
        <v>6378.0000000000009</v>
      </c>
    </row>
    <row r="409" spans="1:221">
      <c r="A409" s="9" t="s">
        <v>745</v>
      </c>
      <c r="B409" s="8" t="s">
        <v>780</v>
      </c>
      <c r="C409" s="7"/>
      <c r="D409" s="6">
        <v>233310</v>
      </c>
      <c r="E409" s="6">
        <v>10</v>
      </c>
      <c r="F409" s="574">
        <v>269</v>
      </c>
      <c r="G409" s="575">
        <v>285</v>
      </c>
      <c r="H409" s="574">
        <v>0</v>
      </c>
      <c r="I409" s="575">
        <v>0</v>
      </c>
      <c r="J409" s="576">
        <f t="shared" si="1019"/>
        <v>269</v>
      </c>
      <c r="K409" s="577">
        <f t="shared" si="1019"/>
        <v>285</v>
      </c>
      <c r="L409" s="574">
        <v>66</v>
      </c>
      <c r="M409" s="575">
        <v>66</v>
      </c>
      <c r="N409" s="581">
        <f t="shared" si="1020"/>
        <v>268</v>
      </c>
      <c r="O409" s="577">
        <f t="shared" si="1020"/>
        <v>283</v>
      </c>
      <c r="P409" s="581">
        <f t="shared" si="1020"/>
        <v>268</v>
      </c>
      <c r="Q409" s="577">
        <f t="shared" si="1020"/>
        <v>283</v>
      </c>
      <c r="R409" s="574">
        <v>37</v>
      </c>
      <c r="S409" s="575">
        <v>39</v>
      </c>
      <c r="T409" s="576">
        <f t="shared" si="1021"/>
        <v>37</v>
      </c>
      <c r="U409" s="577">
        <f t="shared" si="1021"/>
        <v>39</v>
      </c>
      <c r="V409" s="574">
        <v>38</v>
      </c>
      <c r="W409" s="575">
        <v>43</v>
      </c>
      <c r="X409" s="576">
        <f t="shared" si="1022"/>
        <v>38</v>
      </c>
      <c r="Y409" s="577">
        <f t="shared" si="1022"/>
        <v>43</v>
      </c>
      <c r="Z409" s="574"/>
      <c r="AA409" s="575"/>
      <c r="AB409" s="576">
        <f t="shared" si="1023"/>
        <v>0</v>
      </c>
      <c r="AC409" s="577">
        <f t="shared" si="1023"/>
        <v>0</v>
      </c>
      <c r="AD409" s="576">
        <f t="shared" si="1024"/>
        <v>75</v>
      </c>
      <c r="AE409" s="577">
        <f t="shared" si="1024"/>
        <v>82</v>
      </c>
      <c r="AF409" s="576">
        <f t="shared" si="1025"/>
        <v>75</v>
      </c>
      <c r="AG409" s="577">
        <f t="shared" si="1025"/>
        <v>82</v>
      </c>
      <c r="AH409" s="574">
        <v>2.6857142857142899</v>
      </c>
      <c r="AI409" s="575">
        <v>3.2564102564102599</v>
      </c>
      <c r="AJ409" s="576">
        <f t="shared" si="1026"/>
        <v>99.371428571428723</v>
      </c>
      <c r="AK409" s="577">
        <f t="shared" si="1026"/>
        <v>127.00000000000014</v>
      </c>
      <c r="AL409" s="574">
        <v>3.1578947368421102</v>
      </c>
      <c r="AM409" s="575">
        <v>3.5813953488372099</v>
      </c>
      <c r="AN409" s="576">
        <f t="shared" si="1027"/>
        <v>120.00000000000018</v>
      </c>
      <c r="AO409" s="577">
        <f t="shared" si="1027"/>
        <v>154.00000000000003</v>
      </c>
      <c r="AP409" s="574"/>
      <c r="AQ409" s="575"/>
      <c r="AR409" s="576">
        <f t="shared" si="1028"/>
        <v>0</v>
      </c>
      <c r="AS409" s="577">
        <f t="shared" si="1028"/>
        <v>0</v>
      </c>
      <c r="AT409" s="576">
        <f t="shared" si="1029"/>
        <v>2.9249523809523854</v>
      </c>
      <c r="AU409" s="577">
        <f t="shared" si="1029"/>
        <v>3.4268292682926851</v>
      </c>
      <c r="AV409" s="576">
        <f t="shared" si="1030"/>
        <v>219.37142857142891</v>
      </c>
      <c r="AW409" s="577">
        <f t="shared" si="1030"/>
        <v>281.00000000000017</v>
      </c>
      <c r="AX409" s="574">
        <v>84.228571428571399</v>
      </c>
      <c r="AY409" s="575">
        <v>82.307692307692307</v>
      </c>
      <c r="AZ409" s="576">
        <f t="shared" si="1031"/>
        <v>3116.4571428571417</v>
      </c>
      <c r="BA409" s="577">
        <f t="shared" si="1031"/>
        <v>3210</v>
      </c>
      <c r="BB409" s="574">
        <v>79.210526315789494</v>
      </c>
      <c r="BC409" s="575">
        <v>77.093023255813904</v>
      </c>
      <c r="BD409" s="576">
        <f t="shared" si="1032"/>
        <v>3010.0000000000009</v>
      </c>
      <c r="BE409" s="577">
        <f t="shared" si="1032"/>
        <v>3314.9999999999977</v>
      </c>
      <c r="BF409" s="574"/>
      <c r="BG409" s="575"/>
      <c r="BH409" s="576">
        <f t="shared" si="1033"/>
        <v>0</v>
      </c>
      <c r="BI409" s="577">
        <f t="shared" si="1033"/>
        <v>0</v>
      </c>
      <c r="BJ409" s="576">
        <f t="shared" si="1034"/>
        <v>81.686095238095234</v>
      </c>
      <c r="BK409" s="577">
        <f t="shared" si="1034"/>
        <v>79.573170731707293</v>
      </c>
      <c r="BL409" s="576">
        <f t="shared" si="1035"/>
        <v>6126.4571428571426</v>
      </c>
      <c r="BM409" s="577">
        <f t="shared" si="1035"/>
        <v>6524.9999999999982</v>
      </c>
      <c r="BN409" s="574">
        <v>19</v>
      </c>
      <c r="BO409" s="575">
        <v>16</v>
      </c>
      <c r="BP409" s="576">
        <f t="shared" si="1036"/>
        <v>19</v>
      </c>
      <c r="BQ409" s="577">
        <f t="shared" si="1036"/>
        <v>16</v>
      </c>
      <c r="BR409" s="574">
        <v>45</v>
      </c>
      <c r="BS409" s="575">
        <v>47</v>
      </c>
      <c r="BT409" s="576">
        <f t="shared" si="1037"/>
        <v>45</v>
      </c>
      <c r="BU409" s="577">
        <f t="shared" si="1037"/>
        <v>47</v>
      </c>
      <c r="BV409" s="574"/>
      <c r="BW409" s="575"/>
      <c r="BX409" s="576">
        <f t="shared" si="1038"/>
        <v>0</v>
      </c>
      <c r="BY409" s="577">
        <f t="shared" si="1038"/>
        <v>0</v>
      </c>
      <c r="BZ409" s="576">
        <f t="shared" si="1039"/>
        <v>64</v>
      </c>
      <c r="CA409" s="577">
        <f t="shared" si="1039"/>
        <v>63</v>
      </c>
      <c r="CB409" s="576">
        <f t="shared" si="1040"/>
        <v>64</v>
      </c>
      <c r="CC409" s="577">
        <f t="shared" si="1040"/>
        <v>63</v>
      </c>
      <c r="CD409" s="574">
        <v>6.2368421052631602</v>
      </c>
      <c r="CE409" s="575">
        <v>3.8125</v>
      </c>
      <c r="CF409" s="576">
        <f t="shared" si="1041"/>
        <v>118.50000000000004</v>
      </c>
      <c r="CG409" s="577">
        <f t="shared" si="1041"/>
        <v>61</v>
      </c>
      <c r="CH409" s="574">
        <v>7.2888888888888896</v>
      </c>
      <c r="CI409" s="575">
        <v>7.4468085106383004</v>
      </c>
      <c r="CJ409" s="576">
        <f t="shared" si="1042"/>
        <v>328.00000000000006</v>
      </c>
      <c r="CK409" s="577">
        <f t="shared" si="1042"/>
        <v>350.00000000000011</v>
      </c>
      <c r="CL409" s="574"/>
      <c r="CM409" s="575"/>
      <c r="CN409" s="576">
        <f t="shared" si="1043"/>
        <v>0</v>
      </c>
      <c r="CO409" s="577">
        <f t="shared" si="1043"/>
        <v>0</v>
      </c>
      <c r="CP409" s="576">
        <f t="shared" si="1044"/>
        <v>6.9765625000000018</v>
      </c>
      <c r="CQ409" s="577">
        <f t="shared" si="1044"/>
        <v>6.5238095238095255</v>
      </c>
      <c r="CR409" s="576">
        <f t="shared" si="1045"/>
        <v>446.50000000000011</v>
      </c>
      <c r="CS409" s="577">
        <f t="shared" si="1045"/>
        <v>411.00000000000011</v>
      </c>
      <c r="CT409" s="574">
        <v>77.052631578947398</v>
      </c>
      <c r="CU409" s="575">
        <v>69.25</v>
      </c>
      <c r="CV409" s="576">
        <f t="shared" si="1046"/>
        <v>1464.0000000000005</v>
      </c>
      <c r="CW409" s="577">
        <f t="shared" si="1046"/>
        <v>1108</v>
      </c>
      <c r="CX409" s="574">
        <v>75.377777777777794</v>
      </c>
      <c r="CY409" s="575">
        <v>81</v>
      </c>
      <c r="CZ409" s="576">
        <f t="shared" si="1047"/>
        <v>3392.0000000000009</v>
      </c>
      <c r="DA409" s="577">
        <f t="shared" si="1047"/>
        <v>3807</v>
      </c>
      <c r="DB409" s="574"/>
      <c r="DC409" s="575"/>
      <c r="DD409" s="576">
        <f t="shared" si="1048"/>
        <v>0</v>
      </c>
      <c r="DE409" s="577">
        <f t="shared" si="1048"/>
        <v>0</v>
      </c>
      <c r="DF409" s="576">
        <f t="shared" si="1049"/>
        <v>75.875000000000028</v>
      </c>
      <c r="DG409" s="577">
        <f t="shared" si="1049"/>
        <v>78.015873015873012</v>
      </c>
      <c r="DH409" s="576">
        <f t="shared" si="1050"/>
        <v>4856.0000000000018</v>
      </c>
      <c r="DI409" s="577">
        <f t="shared" si="1050"/>
        <v>4915</v>
      </c>
      <c r="DJ409" s="576">
        <f t="shared" si="1051"/>
        <v>139</v>
      </c>
      <c r="DK409" s="577">
        <f t="shared" si="1051"/>
        <v>145</v>
      </c>
      <c r="DL409" s="576">
        <f t="shared" si="1051"/>
        <v>139</v>
      </c>
      <c r="DM409" s="577">
        <f t="shared" si="1051"/>
        <v>145</v>
      </c>
      <c r="DN409" s="576">
        <f t="shared" si="1052"/>
        <v>4.7904419321685543</v>
      </c>
      <c r="DO409" s="577">
        <f t="shared" si="1052"/>
        <v>4.7724137931034498</v>
      </c>
      <c r="DP409" s="576">
        <f t="shared" si="1053"/>
        <v>665.87142857142908</v>
      </c>
      <c r="DQ409" s="577">
        <f t="shared" si="1053"/>
        <v>692.00000000000023</v>
      </c>
      <c r="DR409" s="576">
        <f t="shared" si="1054"/>
        <v>79.010483042137722</v>
      </c>
      <c r="DS409" s="577">
        <f t="shared" si="1054"/>
        <v>78.896551724137922</v>
      </c>
      <c r="DT409" s="576">
        <f t="shared" si="1055"/>
        <v>10982.457142857143</v>
      </c>
      <c r="DU409" s="577">
        <f t="shared" si="1055"/>
        <v>11439.999999999998</v>
      </c>
      <c r="DV409" s="574">
        <v>12</v>
      </c>
      <c r="DW409" s="575">
        <v>14</v>
      </c>
      <c r="DX409" s="576">
        <f t="shared" si="1056"/>
        <v>12</v>
      </c>
      <c r="DY409" s="577">
        <f t="shared" si="1056"/>
        <v>14</v>
      </c>
      <c r="DZ409" s="574">
        <v>35</v>
      </c>
      <c r="EA409" s="575">
        <v>39</v>
      </c>
      <c r="EB409" s="576">
        <f t="shared" si="1057"/>
        <v>35</v>
      </c>
      <c r="EC409" s="577">
        <f t="shared" si="1057"/>
        <v>39</v>
      </c>
      <c r="ED409" s="574"/>
      <c r="EE409" s="575"/>
      <c r="EF409" s="576">
        <f t="shared" si="1058"/>
        <v>0</v>
      </c>
      <c r="EG409" s="577">
        <f t="shared" si="1058"/>
        <v>0</v>
      </c>
      <c r="EH409" s="576">
        <f t="shared" si="1059"/>
        <v>47</v>
      </c>
      <c r="EI409" s="577">
        <f t="shared" si="1059"/>
        <v>53</v>
      </c>
      <c r="EJ409" s="576">
        <f t="shared" si="1060"/>
        <v>47</v>
      </c>
      <c r="EK409" s="577">
        <f t="shared" si="1060"/>
        <v>53</v>
      </c>
      <c r="EL409" s="574">
        <v>3.375</v>
      </c>
      <c r="EM409" s="575">
        <v>4.5</v>
      </c>
      <c r="EN409" s="576">
        <f t="shared" si="1061"/>
        <v>40.5</v>
      </c>
      <c r="EO409" s="577">
        <f t="shared" si="1061"/>
        <v>63</v>
      </c>
      <c r="EP409" s="574">
        <v>4.0714285714285703</v>
      </c>
      <c r="EQ409" s="575">
        <v>4.6410256410256396</v>
      </c>
      <c r="ER409" s="576">
        <f t="shared" si="1062"/>
        <v>142.49999999999997</v>
      </c>
      <c r="ES409" s="577">
        <f t="shared" si="1062"/>
        <v>180.99999999999994</v>
      </c>
      <c r="ET409" s="574"/>
      <c r="EU409" s="575"/>
      <c r="EV409" s="576">
        <f t="shared" si="1063"/>
        <v>0</v>
      </c>
      <c r="EW409" s="577">
        <f t="shared" si="1063"/>
        <v>0</v>
      </c>
      <c r="EX409" s="576">
        <f t="shared" si="1064"/>
        <v>3.893617021276595</v>
      </c>
      <c r="EY409" s="577">
        <f t="shared" si="1064"/>
        <v>4.6037735849056594</v>
      </c>
      <c r="EZ409" s="576">
        <f t="shared" si="1065"/>
        <v>182.99999999999997</v>
      </c>
      <c r="FA409" s="577">
        <f t="shared" si="1065"/>
        <v>243.99999999999994</v>
      </c>
      <c r="FB409" s="574">
        <v>55.5833333333333</v>
      </c>
      <c r="FC409" s="575">
        <v>58.642857142857103</v>
      </c>
      <c r="FD409" s="576">
        <f t="shared" si="1066"/>
        <v>666.99999999999955</v>
      </c>
      <c r="FE409" s="577">
        <f t="shared" si="1066"/>
        <v>820.99999999999943</v>
      </c>
      <c r="FF409" s="574">
        <v>62.285714285714299</v>
      </c>
      <c r="FG409" s="575">
        <v>62.794871794871803</v>
      </c>
      <c r="FH409" s="576">
        <f t="shared" si="1067"/>
        <v>2180.0000000000005</v>
      </c>
      <c r="FI409" s="577">
        <f t="shared" si="1067"/>
        <v>2449.0000000000005</v>
      </c>
      <c r="FJ409" s="574"/>
      <c r="FK409" s="575"/>
      <c r="FL409" s="576">
        <f t="shared" si="1068"/>
        <v>0</v>
      </c>
      <c r="FM409" s="577">
        <f t="shared" si="1068"/>
        <v>0</v>
      </c>
      <c r="FN409" s="576">
        <f t="shared" si="1069"/>
        <v>60.574468085106382</v>
      </c>
      <c r="FO409" s="577">
        <f t="shared" si="1069"/>
        <v>61.698113207547166</v>
      </c>
      <c r="FP409" s="576">
        <f t="shared" si="1070"/>
        <v>2847</v>
      </c>
      <c r="FQ409" s="577">
        <f t="shared" si="1070"/>
        <v>3270</v>
      </c>
      <c r="FR409" s="574">
        <v>82</v>
      </c>
      <c r="FS409" s="575">
        <v>85</v>
      </c>
      <c r="FT409" s="576">
        <f t="shared" si="1071"/>
        <v>82</v>
      </c>
      <c r="FU409" s="577">
        <f t="shared" si="1071"/>
        <v>85</v>
      </c>
      <c r="FV409" s="574">
        <v>3.1707317073170702</v>
      </c>
      <c r="FW409" s="575">
        <v>3.5647058823529401</v>
      </c>
      <c r="FX409" s="576">
        <f t="shared" si="1072"/>
        <v>259.99999999999977</v>
      </c>
      <c r="FY409" s="577">
        <f t="shared" si="1072"/>
        <v>302.99999999999989</v>
      </c>
      <c r="FZ409" s="574">
        <v>31.378048780487799</v>
      </c>
      <c r="GA409" s="575">
        <v>25.882352941176499</v>
      </c>
      <c r="GB409" s="576">
        <f t="shared" si="1073"/>
        <v>2572.9999999999995</v>
      </c>
      <c r="GC409" s="577">
        <f t="shared" si="1073"/>
        <v>2200.0000000000023</v>
      </c>
      <c r="GD409" s="576">
        <f t="shared" si="1074"/>
        <v>68</v>
      </c>
      <c r="GE409" s="577">
        <f t="shared" si="1074"/>
        <v>69</v>
      </c>
      <c r="GF409" s="576">
        <f t="shared" si="1074"/>
        <v>68</v>
      </c>
      <c r="GG409" s="577">
        <f t="shared" si="1074"/>
        <v>69</v>
      </c>
      <c r="GH409" s="576">
        <f t="shared" si="1075"/>
        <v>258.37142857142874</v>
      </c>
      <c r="GI409" s="577">
        <f t="shared" si="1075"/>
        <v>251.00000000000014</v>
      </c>
      <c r="GJ409" s="576">
        <f t="shared" si="1076"/>
        <v>5247.4571428571417</v>
      </c>
      <c r="GK409" s="577">
        <f t="shared" si="1076"/>
        <v>5138.9999999999991</v>
      </c>
      <c r="GL409" s="576">
        <f t="shared" si="1077"/>
        <v>118</v>
      </c>
      <c r="GM409" s="577">
        <f t="shared" si="1077"/>
        <v>129</v>
      </c>
      <c r="GN409" s="576">
        <f t="shared" si="1077"/>
        <v>118</v>
      </c>
      <c r="GO409" s="577">
        <f t="shared" si="1077"/>
        <v>129</v>
      </c>
      <c r="GP409" s="576">
        <f t="shared" si="1078"/>
        <v>590.50000000000023</v>
      </c>
      <c r="GQ409" s="577">
        <f t="shared" si="1078"/>
        <v>685</v>
      </c>
      <c r="GR409" s="576">
        <f t="shared" si="1079"/>
        <v>8582.0000000000018</v>
      </c>
      <c r="GS409" s="577">
        <f t="shared" si="1079"/>
        <v>9570.9999999999982</v>
      </c>
      <c r="GT409" s="576">
        <f t="shared" si="1080"/>
        <v>186</v>
      </c>
      <c r="GU409" s="577">
        <f t="shared" si="1080"/>
        <v>198</v>
      </c>
      <c r="GV409" s="576">
        <f t="shared" si="1080"/>
        <v>186</v>
      </c>
      <c r="GW409" s="577">
        <f t="shared" si="1080"/>
        <v>198</v>
      </c>
      <c r="GX409" s="576">
        <f t="shared" si="1081"/>
        <v>848.87142857142896</v>
      </c>
      <c r="GY409" s="577">
        <f t="shared" si="1081"/>
        <v>936.00000000000011</v>
      </c>
      <c r="GZ409" s="576">
        <f t="shared" si="1081"/>
        <v>13829.457142857143</v>
      </c>
      <c r="HA409" s="577">
        <f t="shared" si="1081"/>
        <v>14709.999999999996</v>
      </c>
      <c r="HB409" s="576">
        <f t="shared" si="1082"/>
        <v>0</v>
      </c>
      <c r="HC409" s="577">
        <f t="shared" si="1082"/>
        <v>0</v>
      </c>
      <c r="HD409" s="576">
        <f t="shared" si="1082"/>
        <v>0</v>
      </c>
      <c r="HE409" s="577">
        <f t="shared" si="1082"/>
        <v>0</v>
      </c>
      <c r="HF409" s="576" t="str">
        <f t="shared" si="1083"/>
        <v/>
      </c>
      <c r="HG409" s="577" t="str">
        <f t="shared" si="1083"/>
        <v/>
      </c>
      <c r="HH409" s="576" t="str">
        <f t="shared" si="1084"/>
        <v/>
      </c>
      <c r="HI409" s="577" t="str">
        <f t="shared" si="1084"/>
        <v/>
      </c>
      <c r="HJ409" s="576">
        <f t="shared" si="1085"/>
        <v>1108.8714285714289</v>
      </c>
      <c r="HK409" s="577">
        <f t="shared" si="1085"/>
        <v>1239</v>
      </c>
      <c r="HL409" s="576">
        <f t="shared" si="1086"/>
        <v>16402.457142857143</v>
      </c>
      <c r="HM409" s="577">
        <f t="shared" si="1086"/>
        <v>16910</v>
      </c>
    </row>
    <row r="410" spans="1:221">
      <c r="A410" s="9" t="s">
        <v>745</v>
      </c>
      <c r="B410" s="8" t="s">
        <v>781</v>
      </c>
      <c r="C410" s="7"/>
      <c r="D410" s="6">
        <v>233338</v>
      </c>
      <c r="E410" s="6">
        <v>10</v>
      </c>
      <c r="F410" s="574">
        <v>222</v>
      </c>
      <c r="G410" s="575">
        <v>227</v>
      </c>
      <c r="H410" s="574">
        <v>0</v>
      </c>
      <c r="I410" s="575">
        <v>0</v>
      </c>
      <c r="J410" s="576">
        <f t="shared" si="1019"/>
        <v>222</v>
      </c>
      <c r="K410" s="577">
        <f t="shared" si="1019"/>
        <v>227</v>
      </c>
      <c r="L410" s="574">
        <v>66</v>
      </c>
      <c r="M410" s="575">
        <v>66</v>
      </c>
      <c r="N410" s="576">
        <f t="shared" si="1020"/>
        <v>222</v>
      </c>
      <c r="O410" s="577">
        <f t="shared" si="1020"/>
        <v>227</v>
      </c>
      <c r="P410" s="576">
        <f t="shared" si="1020"/>
        <v>222</v>
      </c>
      <c r="Q410" s="577">
        <f t="shared" si="1020"/>
        <v>227</v>
      </c>
      <c r="R410" s="574">
        <v>31</v>
      </c>
      <c r="S410" s="575">
        <v>27</v>
      </c>
      <c r="T410" s="576">
        <f t="shared" si="1021"/>
        <v>31</v>
      </c>
      <c r="U410" s="577">
        <f t="shared" si="1021"/>
        <v>27</v>
      </c>
      <c r="V410" s="574">
        <v>2</v>
      </c>
      <c r="W410" s="575">
        <v>6</v>
      </c>
      <c r="X410" s="576">
        <f t="shared" si="1022"/>
        <v>2</v>
      </c>
      <c r="Y410" s="577">
        <f t="shared" si="1022"/>
        <v>6</v>
      </c>
      <c r="Z410" s="574"/>
      <c r="AA410" s="575"/>
      <c r="AB410" s="576">
        <f t="shared" si="1023"/>
        <v>0</v>
      </c>
      <c r="AC410" s="577">
        <f t="shared" si="1023"/>
        <v>0</v>
      </c>
      <c r="AD410" s="576">
        <f t="shared" si="1024"/>
        <v>33</v>
      </c>
      <c r="AE410" s="577">
        <f t="shared" si="1024"/>
        <v>33</v>
      </c>
      <c r="AF410" s="576">
        <f t="shared" si="1025"/>
        <v>33</v>
      </c>
      <c r="AG410" s="577">
        <f t="shared" si="1025"/>
        <v>33</v>
      </c>
      <c r="AH410" s="574">
        <v>1.74193548387097</v>
      </c>
      <c r="AI410" s="575">
        <v>2.07407407407407</v>
      </c>
      <c r="AJ410" s="576">
        <f t="shared" si="1026"/>
        <v>54.000000000000071</v>
      </c>
      <c r="AK410" s="577">
        <f t="shared" si="1026"/>
        <v>55.999999999999886</v>
      </c>
      <c r="AL410" s="574">
        <v>2.5</v>
      </c>
      <c r="AM410" s="575">
        <v>4.3333333333333304</v>
      </c>
      <c r="AN410" s="576">
        <f t="shared" si="1027"/>
        <v>5</v>
      </c>
      <c r="AO410" s="577">
        <f t="shared" si="1027"/>
        <v>25.999999999999982</v>
      </c>
      <c r="AP410" s="574"/>
      <c r="AQ410" s="575"/>
      <c r="AR410" s="576">
        <f t="shared" si="1028"/>
        <v>0</v>
      </c>
      <c r="AS410" s="577">
        <f t="shared" si="1028"/>
        <v>0</v>
      </c>
      <c r="AT410" s="576">
        <f t="shared" si="1029"/>
        <v>1.7878787878787901</v>
      </c>
      <c r="AU410" s="577">
        <f t="shared" si="1029"/>
        <v>2.4848484848484809</v>
      </c>
      <c r="AV410" s="576">
        <f t="shared" si="1030"/>
        <v>59.000000000000071</v>
      </c>
      <c r="AW410" s="577">
        <f t="shared" si="1030"/>
        <v>81.999999999999872</v>
      </c>
      <c r="AX410" s="574">
        <v>62.322580645161302</v>
      </c>
      <c r="AY410" s="575">
        <v>62.370370370370402</v>
      </c>
      <c r="AZ410" s="576">
        <f t="shared" si="1031"/>
        <v>1932.0000000000005</v>
      </c>
      <c r="BA410" s="577">
        <f t="shared" si="1031"/>
        <v>1684.0000000000009</v>
      </c>
      <c r="BB410" s="574">
        <v>71.5</v>
      </c>
      <c r="BC410" s="575">
        <v>68</v>
      </c>
      <c r="BD410" s="576">
        <f t="shared" si="1032"/>
        <v>143</v>
      </c>
      <c r="BE410" s="577">
        <f t="shared" si="1032"/>
        <v>408</v>
      </c>
      <c r="BF410" s="574"/>
      <c r="BG410" s="575"/>
      <c r="BH410" s="576">
        <f t="shared" si="1033"/>
        <v>0</v>
      </c>
      <c r="BI410" s="577">
        <f t="shared" si="1033"/>
        <v>0</v>
      </c>
      <c r="BJ410" s="576">
        <f t="shared" si="1034"/>
        <v>62.87878787878789</v>
      </c>
      <c r="BK410" s="577">
        <f t="shared" si="1034"/>
        <v>63.393939393939419</v>
      </c>
      <c r="BL410" s="576">
        <f t="shared" si="1035"/>
        <v>2075.0000000000005</v>
      </c>
      <c r="BM410" s="577">
        <f t="shared" si="1035"/>
        <v>2092.0000000000009</v>
      </c>
      <c r="BN410" s="574">
        <v>102</v>
      </c>
      <c r="BO410" s="575">
        <v>102</v>
      </c>
      <c r="BP410" s="576">
        <f t="shared" si="1036"/>
        <v>102</v>
      </c>
      <c r="BQ410" s="577">
        <f t="shared" si="1036"/>
        <v>102</v>
      </c>
      <c r="BR410" s="574">
        <v>57</v>
      </c>
      <c r="BS410" s="575">
        <v>67</v>
      </c>
      <c r="BT410" s="576">
        <f t="shared" si="1037"/>
        <v>57</v>
      </c>
      <c r="BU410" s="577">
        <f t="shared" si="1037"/>
        <v>67</v>
      </c>
      <c r="BV410" s="574"/>
      <c r="BW410" s="575"/>
      <c r="BX410" s="576">
        <f t="shared" si="1038"/>
        <v>0</v>
      </c>
      <c r="BY410" s="577">
        <f t="shared" si="1038"/>
        <v>0</v>
      </c>
      <c r="BZ410" s="576">
        <f t="shared" si="1039"/>
        <v>159</v>
      </c>
      <c r="CA410" s="577">
        <f t="shared" si="1039"/>
        <v>169</v>
      </c>
      <c r="CB410" s="576">
        <f t="shared" si="1040"/>
        <v>159</v>
      </c>
      <c r="CC410" s="577">
        <f t="shared" si="1040"/>
        <v>169</v>
      </c>
      <c r="CD410" s="574">
        <v>2.62745098039216</v>
      </c>
      <c r="CE410" s="575">
        <v>2.8235294117647101</v>
      </c>
      <c r="CF410" s="576">
        <f t="shared" si="1041"/>
        <v>268.00000000000034</v>
      </c>
      <c r="CG410" s="577">
        <f t="shared" si="1041"/>
        <v>288.00000000000045</v>
      </c>
      <c r="CH410" s="574">
        <v>4.8596491228070198</v>
      </c>
      <c r="CI410" s="575">
        <v>3.5223880597014898</v>
      </c>
      <c r="CJ410" s="576">
        <f t="shared" si="1042"/>
        <v>277.00000000000011</v>
      </c>
      <c r="CK410" s="577">
        <f t="shared" si="1042"/>
        <v>235.99999999999983</v>
      </c>
      <c r="CL410" s="574"/>
      <c r="CM410" s="575"/>
      <c r="CN410" s="576">
        <f t="shared" si="1043"/>
        <v>0</v>
      </c>
      <c r="CO410" s="577">
        <f t="shared" si="1043"/>
        <v>0</v>
      </c>
      <c r="CP410" s="576">
        <f t="shared" si="1044"/>
        <v>3.4276729559748458</v>
      </c>
      <c r="CQ410" s="577">
        <f t="shared" si="1044"/>
        <v>3.1005917159763325</v>
      </c>
      <c r="CR410" s="576">
        <f t="shared" si="1045"/>
        <v>545.00000000000045</v>
      </c>
      <c r="CS410" s="577">
        <f t="shared" si="1045"/>
        <v>524.00000000000023</v>
      </c>
      <c r="CT410" s="574">
        <v>63.029411764705898</v>
      </c>
      <c r="CU410" s="575">
        <v>62.774509803921603</v>
      </c>
      <c r="CV410" s="576">
        <f t="shared" si="1046"/>
        <v>6429.0000000000018</v>
      </c>
      <c r="CW410" s="577">
        <f t="shared" si="1046"/>
        <v>6403.0000000000036</v>
      </c>
      <c r="CX410" s="574">
        <v>72.192982456140399</v>
      </c>
      <c r="CY410" s="575">
        <v>68.597014925373102</v>
      </c>
      <c r="CZ410" s="576">
        <f t="shared" si="1047"/>
        <v>4115.0000000000027</v>
      </c>
      <c r="DA410" s="577">
        <f t="shared" si="1047"/>
        <v>4595.9999999999982</v>
      </c>
      <c r="DB410" s="574"/>
      <c r="DC410" s="575"/>
      <c r="DD410" s="576">
        <f t="shared" si="1048"/>
        <v>0</v>
      </c>
      <c r="DE410" s="577">
        <f t="shared" si="1048"/>
        <v>0</v>
      </c>
      <c r="DF410" s="576">
        <f t="shared" si="1049"/>
        <v>66.314465408805049</v>
      </c>
      <c r="DG410" s="577">
        <f t="shared" si="1049"/>
        <v>65.082840236686408</v>
      </c>
      <c r="DH410" s="576">
        <f t="shared" si="1050"/>
        <v>10544.000000000004</v>
      </c>
      <c r="DI410" s="577">
        <f t="shared" si="1050"/>
        <v>10999.000000000004</v>
      </c>
      <c r="DJ410" s="576">
        <f t="shared" si="1051"/>
        <v>192</v>
      </c>
      <c r="DK410" s="577">
        <f t="shared" si="1051"/>
        <v>202</v>
      </c>
      <c r="DL410" s="576">
        <f t="shared" si="1051"/>
        <v>192</v>
      </c>
      <c r="DM410" s="577">
        <f t="shared" si="1051"/>
        <v>202</v>
      </c>
      <c r="DN410" s="576">
        <f t="shared" si="1052"/>
        <v>3.1458333333333361</v>
      </c>
      <c r="DO410" s="577">
        <f t="shared" si="1052"/>
        <v>3.0000000000000004</v>
      </c>
      <c r="DP410" s="576">
        <f t="shared" si="1053"/>
        <v>604.00000000000057</v>
      </c>
      <c r="DQ410" s="577">
        <f t="shared" si="1053"/>
        <v>606.00000000000011</v>
      </c>
      <c r="DR410" s="576">
        <f t="shared" si="1054"/>
        <v>65.723958333333357</v>
      </c>
      <c r="DS410" s="577">
        <f t="shared" si="1054"/>
        <v>64.806930693069319</v>
      </c>
      <c r="DT410" s="576">
        <f t="shared" si="1055"/>
        <v>12619.000000000004</v>
      </c>
      <c r="DU410" s="577">
        <f t="shared" si="1055"/>
        <v>13091.000000000002</v>
      </c>
      <c r="DV410" s="574">
        <v>15</v>
      </c>
      <c r="DW410" s="575">
        <v>16</v>
      </c>
      <c r="DX410" s="576">
        <f t="shared" si="1056"/>
        <v>15</v>
      </c>
      <c r="DY410" s="577">
        <f t="shared" si="1056"/>
        <v>16</v>
      </c>
      <c r="DZ410" s="574">
        <v>7</v>
      </c>
      <c r="EA410" s="575">
        <v>4</v>
      </c>
      <c r="EB410" s="576">
        <f t="shared" si="1057"/>
        <v>7</v>
      </c>
      <c r="EC410" s="577">
        <f t="shared" si="1057"/>
        <v>4</v>
      </c>
      <c r="ED410" s="574"/>
      <c r="EE410" s="575"/>
      <c r="EF410" s="576">
        <f t="shared" si="1058"/>
        <v>0</v>
      </c>
      <c r="EG410" s="577">
        <f t="shared" si="1058"/>
        <v>0</v>
      </c>
      <c r="EH410" s="576">
        <f t="shared" si="1059"/>
        <v>22</v>
      </c>
      <c r="EI410" s="577">
        <f t="shared" si="1059"/>
        <v>20</v>
      </c>
      <c r="EJ410" s="576">
        <f t="shared" si="1060"/>
        <v>22</v>
      </c>
      <c r="EK410" s="577">
        <f t="shared" si="1060"/>
        <v>20</v>
      </c>
      <c r="EL410" s="574">
        <v>2.2999999999999998</v>
      </c>
      <c r="EM410" s="575">
        <v>2.125</v>
      </c>
      <c r="EN410" s="576">
        <f t="shared" si="1061"/>
        <v>34.5</v>
      </c>
      <c r="EO410" s="577">
        <f t="shared" si="1061"/>
        <v>34</v>
      </c>
      <c r="EP410" s="574">
        <v>4.8571428571428603</v>
      </c>
      <c r="EQ410" s="575">
        <v>2.375</v>
      </c>
      <c r="ER410" s="576">
        <f t="shared" si="1062"/>
        <v>34.000000000000021</v>
      </c>
      <c r="ES410" s="577">
        <f t="shared" si="1062"/>
        <v>9.5</v>
      </c>
      <c r="ET410" s="574"/>
      <c r="EU410" s="575"/>
      <c r="EV410" s="576">
        <f t="shared" si="1063"/>
        <v>0</v>
      </c>
      <c r="EW410" s="577">
        <f t="shared" si="1063"/>
        <v>0</v>
      </c>
      <c r="EX410" s="576">
        <f t="shared" si="1064"/>
        <v>3.1136363636363651</v>
      </c>
      <c r="EY410" s="577">
        <f t="shared" si="1064"/>
        <v>2.1749999999999998</v>
      </c>
      <c r="EZ410" s="576">
        <f t="shared" si="1065"/>
        <v>68.500000000000028</v>
      </c>
      <c r="FA410" s="577">
        <f t="shared" si="1065"/>
        <v>43.5</v>
      </c>
      <c r="FB410" s="574">
        <v>54.3333333333333</v>
      </c>
      <c r="FC410" s="575">
        <v>47</v>
      </c>
      <c r="FD410" s="576">
        <f t="shared" si="1066"/>
        <v>814.99999999999955</v>
      </c>
      <c r="FE410" s="577">
        <f t="shared" si="1066"/>
        <v>752</v>
      </c>
      <c r="FF410" s="574">
        <v>55.857142857142897</v>
      </c>
      <c r="FG410" s="575">
        <v>60</v>
      </c>
      <c r="FH410" s="576">
        <f t="shared" si="1067"/>
        <v>391.00000000000028</v>
      </c>
      <c r="FI410" s="577">
        <f t="shared" si="1067"/>
        <v>240</v>
      </c>
      <c r="FJ410" s="574"/>
      <c r="FK410" s="575"/>
      <c r="FL410" s="576">
        <f t="shared" si="1068"/>
        <v>0</v>
      </c>
      <c r="FM410" s="577">
        <f t="shared" si="1068"/>
        <v>0</v>
      </c>
      <c r="FN410" s="576">
        <f t="shared" si="1069"/>
        <v>54.818181818181806</v>
      </c>
      <c r="FO410" s="577">
        <f t="shared" si="1069"/>
        <v>49.6</v>
      </c>
      <c r="FP410" s="576">
        <f t="shared" si="1070"/>
        <v>1205.9999999999998</v>
      </c>
      <c r="FQ410" s="577">
        <f t="shared" si="1070"/>
        <v>992</v>
      </c>
      <c r="FR410" s="574">
        <v>8</v>
      </c>
      <c r="FS410" s="575">
        <v>5</v>
      </c>
      <c r="FT410" s="576">
        <f t="shared" si="1071"/>
        <v>8</v>
      </c>
      <c r="FU410" s="577">
        <f t="shared" si="1071"/>
        <v>5</v>
      </c>
      <c r="FV410" s="574">
        <v>1.875</v>
      </c>
      <c r="FW410" s="575">
        <v>8.1999999999999993</v>
      </c>
      <c r="FX410" s="576">
        <f t="shared" si="1072"/>
        <v>15</v>
      </c>
      <c r="FY410" s="577">
        <f t="shared" si="1072"/>
        <v>41</v>
      </c>
      <c r="FZ410" s="574">
        <v>26.375</v>
      </c>
      <c r="GA410" s="575">
        <v>51.2</v>
      </c>
      <c r="GB410" s="576">
        <f t="shared" si="1073"/>
        <v>211</v>
      </c>
      <c r="GC410" s="577">
        <f t="shared" si="1073"/>
        <v>256</v>
      </c>
      <c r="GD410" s="576">
        <f t="shared" si="1074"/>
        <v>148</v>
      </c>
      <c r="GE410" s="577">
        <f t="shared" si="1074"/>
        <v>145</v>
      </c>
      <c r="GF410" s="576">
        <f t="shared" si="1074"/>
        <v>148</v>
      </c>
      <c r="GG410" s="577">
        <f t="shared" si="1074"/>
        <v>145</v>
      </c>
      <c r="GH410" s="576">
        <f t="shared" si="1075"/>
        <v>356.5000000000004</v>
      </c>
      <c r="GI410" s="577">
        <f t="shared" si="1075"/>
        <v>378.00000000000034</v>
      </c>
      <c r="GJ410" s="576">
        <f t="shared" si="1076"/>
        <v>9176.0000000000018</v>
      </c>
      <c r="GK410" s="577">
        <f t="shared" si="1076"/>
        <v>8839.0000000000036</v>
      </c>
      <c r="GL410" s="576">
        <f t="shared" si="1077"/>
        <v>66</v>
      </c>
      <c r="GM410" s="577">
        <f t="shared" si="1077"/>
        <v>77</v>
      </c>
      <c r="GN410" s="576">
        <f t="shared" si="1077"/>
        <v>66</v>
      </c>
      <c r="GO410" s="577">
        <f t="shared" si="1077"/>
        <v>77</v>
      </c>
      <c r="GP410" s="576">
        <f t="shared" si="1078"/>
        <v>316.00000000000011</v>
      </c>
      <c r="GQ410" s="577">
        <f t="shared" si="1078"/>
        <v>271.49999999999983</v>
      </c>
      <c r="GR410" s="576">
        <f t="shared" si="1079"/>
        <v>4649.0000000000027</v>
      </c>
      <c r="GS410" s="577">
        <f t="shared" si="1079"/>
        <v>5243.9999999999982</v>
      </c>
      <c r="GT410" s="576">
        <f t="shared" si="1080"/>
        <v>214</v>
      </c>
      <c r="GU410" s="577">
        <f t="shared" si="1080"/>
        <v>222</v>
      </c>
      <c r="GV410" s="576">
        <f t="shared" si="1080"/>
        <v>214</v>
      </c>
      <c r="GW410" s="577">
        <f t="shared" si="1080"/>
        <v>222</v>
      </c>
      <c r="GX410" s="576">
        <f t="shared" si="1081"/>
        <v>672.50000000000045</v>
      </c>
      <c r="GY410" s="577">
        <f t="shared" si="1081"/>
        <v>649.50000000000023</v>
      </c>
      <c r="GZ410" s="576">
        <f t="shared" si="1081"/>
        <v>13825.000000000004</v>
      </c>
      <c r="HA410" s="577">
        <f t="shared" si="1081"/>
        <v>14083.000000000002</v>
      </c>
      <c r="HB410" s="576">
        <f t="shared" si="1082"/>
        <v>0</v>
      </c>
      <c r="HC410" s="577">
        <f t="shared" si="1082"/>
        <v>0</v>
      </c>
      <c r="HD410" s="576">
        <f t="shared" si="1082"/>
        <v>0</v>
      </c>
      <c r="HE410" s="577">
        <f t="shared" si="1082"/>
        <v>0</v>
      </c>
      <c r="HF410" s="576" t="str">
        <f t="shared" si="1083"/>
        <v/>
      </c>
      <c r="HG410" s="577" t="str">
        <f t="shared" si="1083"/>
        <v/>
      </c>
      <c r="HH410" s="576" t="str">
        <f t="shared" si="1084"/>
        <v/>
      </c>
      <c r="HI410" s="577" t="str">
        <f t="shared" si="1084"/>
        <v/>
      </c>
      <c r="HJ410" s="576">
        <f t="shared" si="1085"/>
        <v>687.50000000000057</v>
      </c>
      <c r="HK410" s="577">
        <f t="shared" si="1085"/>
        <v>690.50000000000011</v>
      </c>
      <c r="HL410" s="576">
        <f t="shared" si="1086"/>
        <v>14036.000000000004</v>
      </c>
      <c r="HM410" s="577">
        <f t="shared" si="1086"/>
        <v>14339.000000000002</v>
      </c>
    </row>
    <row r="411" spans="1:221">
      <c r="A411" s="9" t="s">
        <v>745</v>
      </c>
      <c r="B411" s="8" t="s">
        <v>782</v>
      </c>
      <c r="C411" s="5"/>
      <c r="D411" s="6">
        <v>233648</v>
      </c>
      <c r="E411" s="6">
        <v>10</v>
      </c>
      <c r="F411" s="574">
        <v>300</v>
      </c>
      <c r="G411" s="575">
        <v>292</v>
      </c>
      <c r="H411" s="574">
        <v>0</v>
      </c>
      <c r="I411" s="575">
        <v>0</v>
      </c>
      <c r="J411" s="576">
        <f t="shared" si="1019"/>
        <v>300</v>
      </c>
      <c r="K411" s="577">
        <f t="shared" si="1019"/>
        <v>292</v>
      </c>
      <c r="L411" s="574">
        <v>66</v>
      </c>
      <c r="M411" s="575">
        <v>66</v>
      </c>
      <c r="N411" s="576">
        <f t="shared" si="1020"/>
        <v>300</v>
      </c>
      <c r="O411" s="577">
        <f t="shared" si="1020"/>
        <v>290</v>
      </c>
      <c r="P411" s="576">
        <f t="shared" si="1020"/>
        <v>300</v>
      </c>
      <c r="Q411" s="577">
        <f t="shared" si="1020"/>
        <v>290</v>
      </c>
      <c r="R411" s="574">
        <v>133</v>
      </c>
      <c r="S411" s="575">
        <v>124</v>
      </c>
      <c r="T411" s="576">
        <f t="shared" si="1021"/>
        <v>133</v>
      </c>
      <c r="U411" s="577">
        <f t="shared" si="1021"/>
        <v>124</v>
      </c>
      <c r="V411" s="574">
        <v>16</v>
      </c>
      <c r="W411" s="575">
        <v>16</v>
      </c>
      <c r="X411" s="576">
        <f t="shared" si="1022"/>
        <v>16</v>
      </c>
      <c r="Y411" s="577">
        <f t="shared" si="1022"/>
        <v>16</v>
      </c>
      <c r="Z411" s="574"/>
      <c r="AA411" s="575"/>
      <c r="AB411" s="576">
        <f t="shared" si="1023"/>
        <v>0</v>
      </c>
      <c r="AC411" s="577">
        <f t="shared" si="1023"/>
        <v>0</v>
      </c>
      <c r="AD411" s="576">
        <f t="shared" si="1024"/>
        <v>149</v>
      </c>
      <c r="AE411" s="577">
        <f t="shared" si="1024"/>
        <v>140</v>
      </c>
      <c r="AF411" s="576">
        <f t="shared" si="1025"/>
        <v>149</v>
      </c>
      <c r="AG411" s="577">
        <f t="shared" si="1025"/>
        <v>140</v>
      </c>
      <c r="AH411" s="574">
        <v>3.1654135338345899</v>
      </c>
      <c r="AI411" s="575">
        <v>3.0080645161290298</v>
      </c>
      <c r="AJ411" s="576">
        <f t="shared" si="1026"/>
        <v>421.00000000000045</v>
      </c>
      <c r="AK411" s="577">
        <f t="shared" si="1026"/>
        <v>372.99999999999972</v>
      </c>
      <c r="AL411" s="574">
        <v>4.0625</v>
      </c>
      <c r="AM411" s="575">
        <v>4</v>
      </c>
      <c r="AN411" s="576">
        <f t="shared" si="1027"/>
        <v>65</v>
      </c>
      <c r="AO411" s="577">
        <f t="shared" si="1027"/>
        <v>64</v>
      </c>
      <c r="AP411" s="574"/>
      <c r="AQ411" s="575"/>
      <c r="AR411" s="576">
        <f t="shared" si="1028"/>
        <v>0</v>
      </c>
      <c r="AS411" s="577">
        <f t="shared" si="1028"/>
        <v>0</v>
      </c>
      <c r="AT411" s="576">
        <f t="shared" si="1029"/>
        <v>3.2617449664429561</v>
      </c>
      <c r="AU411" s="577">
        <f t="shared" si="1029"/>
        <v>3.1214285714285692</v>
      </c>
      <c r="AV411" s="576">
        <f t="shared" si="1030"/>
        <v>486.00000000000045</v>
      </c>
      <c r="AW411" s="577">
        <f t="shared" si="1030"/>
        <v>436.99999999999972</v>
      </c>
      <c r="AX411" s="574">
        <v>89.924812030075202</v>
      </c>
      <c r="AY411" s="575">
        <v>87.854838709677395</v>
      </c>
      <c r="AZ411" s="576">
        <f t="shared" si="1031"/>
        <v>11960.000000000002</v>
      </c>
      <c r="BA411" s="577">
        <f t="shared" si="1031"/>
        <v>10893.999999999996</v>
      </c>
      <c r="BB411" s="574">
        <v>98.1875</v>
      </c>
      <c r="BC411" s="575">
        <v>93.375</v>
      </c>
      <c r="BD411" s="576">
        <f t="shared" si="1032"/>
        <v>1571</v>
      </c>
      <c r="BE411" s="577">
        <f t="shared" si="1032"/>
        <v>1494</v>
      </c>
      <c r="BF411" s="574"/>
      <c r="BG411" s="575"/>
      <c r="BH411" s="576">
        <f t="shared" si="1033"/>
        <v>0</v>
      </c>
      <c r="BI411" s="577">
        <f t="shared" si="1033"/>
        <v>0</v>
      </c>
      <c r="BJ411" s="576">
        <f t="shared" si="1034"/>
        <v>90.812080536912759</v>
      </c>
      <c r="BK411" s="577">
        <f t="shared" si="1034"/>
        <v>88.485714285714266</v>
      </c>
      <c r="BL411" s="576">
        <f t="shared" si="1035"/>
        <v>13531.000000000002</v>
      </c>
      <c r="BM411" s="577">
        <f t="shared" si="1035"/>
        <v>12387.999999999996</v>
      </c>
      <c r="BN411" s="574">
        <v>47</v>
      </c>
      <c r="BO411" s="575">
        <v>44</v>
      </c>
      <c r="BP411" s="576">
        <f t="shared" si="1036"/>
        <v>47</v>
      </c>
      <c r="BQ411" s="577">
        <f t="shared" si="1036"/>
        <v>44</v>
      </c>
      <c r="BR411" s="574">
        <v>35</v>
      </c>
      <c r="BS411" s="575">
        <v>43</v>
      </c>
      <c r="BT411" s="576">
        <f t="shared" si="1037"/>
        <v>35</v>
      </c>
      <c r="BU411" s="577">
        <f t="shared" si="1037"/>
        <v>43</v>
      </c>
      <c r="BV411" s="574"/>
      <c r="BW411" s="575"/>
      <c r="BX411" s="576">
        <f t="shared" si="1038"/>
        <v>0</v>
      </c>
      <c r="BY411" s="577">
        <f t="shared" si="1038"/>
        <v>0</v>
      </c>
      <c r="BZ411" s="576">
        <f t="shared" si="1039"/>
        <v>82</v>
      </c>
      <c r="CA411" s="577">
        <f t="shared" si="1039"/>
        <v>87</v>
      </c>
      <c r="CB411" s="576">
        <f t="shared" si="1040"/>
        <v>82</v>
      </c>
      <c r="CC411" s="577">
        <f t="shared" si="1040"/>
        <v>87</v>
      </c>
      <c r="CD411" s="574">
        <v>5.7021276595744697</v>
      </c>
      <c r="CE411" s="575">
        <v>5.5909090909090899</v>
      </c>
      <c r="CF411" s="576">
        <f t="shared" si="1041"/>
        <v>268.00000000000006</v>
      </c>
      <c r="CG411" s="577">
        <f t="shared" si="1041"/>
        <v>245.99999999999994</v>
      </c>
      <c r="CH411" s="574">
        <v>8.1142857142857103</v>
      </c>
      <c r="CI411" s="575">
        <v>9.8953488372092995</v>
      </c>
      <c r="CJ411" s="576">
        <f t="shared" si="1042"/>
        <v>283.99999999999989</v>
      </c>
      <c r="CK411" s="577">
        <f t="shared" si="1042"/>
        <v>425.49999999999989</v>
      </c>
      <c r="CL411" s="574"/>
      <c r="CM411" s="575"/>
      <c r="CN411" s="576">
        <f t="shared" si="1043"/>
        <v>0</v>
      </c>
      <c r="CO411" s="577">
        <f t="shared" si="1043"/>
        <v>0</v>
      </c>
      <c r="CP411" s="576">
        <f t="shared" si="1044"/>
        <v>6.7317073170731705</v>
      </c>
      <c r="CQ411" s="577">
        <f t="shared" si="1044"/>
        <v>7.7183908045976981</v>
      </c>
      <c r="CR411" s="576">
        <f t="shared" si="1045"/>
        <v>552</v>
      </c>
      <c r="CS411" s="577">
        <f t="shared" si="1045"/>
        <v>671.49999999999977</v>
      </c>
      <c r="CT411" s="574">
        <v>86.787234042553195</v>
      </c>
      <c r="CU411" s="575">
        <v>87.136363636363598</v>
      </c>
      <c r="CV411" s="576">
        <f t="shared" si="1046"/>
        <v>4079</v>
      </c>
      <c r="CW411" s="577">
        <f t="shared" si="1046"/>
        <v>3833.9999999999982</v>
      </c>
      <c r="CX411" s="574">
        <v>99.371428571428595</v>
      </c>
      <c r="CY411" s="575">
        <v>93.906976744186096</v>
      </c>
      <c r="CZ411" s="576">
        <f t="shared" si="1047"/>
        <v>3478.0000000000009</v>
      </c>
      <c r="DA411" s="577">
        <f t="shared" si="1047"/>
        <v>4038.0000000000023</v>
      </c>
      <c r="DB411" s="574"/>
      <c r="DC411" s="575"/>
      <c r="DD411" s="576">
        <f t="shared" si="1048"/>
        <v>0</v>
      </c>
      <c r="DE411" s="577">
        <f t="shared" si="1048"/>
        <v>0</v>
      </c>
      <c r="DF411" s="576">
        <f t="shared" si="1049"/>
        <v>92.158536585365866</v>
      </c>
      <c r="DG411" s="577">
        <f t="shared" si="1049"/>
        <v>90.482758620689651</v>
      </c>
      <c r="DH411" s="576">
        <f t="shared" si="1050"/>
        <v>7557.0000000000009</v>
      </c>
      <c r="DI411" s="577">
        <f t="shared" si="1050"/>
        <v>7872</v>
      </c>
      <c r="DJ411" s="576">
        <f t="shared" si="1051"/>
        <v>231</v>
      </c>
      <c r="DK411" s="577">
        <f t="shared" si="1051"/>
        <v>227</v>
      </c>
      <c r="DL411" s="576">
        <f t="shared" si="1051"/>
        <v>231</v>
      </c>
      <c r="DM411" s="577">
        <f t="shared" si="1051"/>
        <v>227</v>
      </c>
      <c r="DN411" s="576">
        <f t="shared" si="1052"/>
        <v>4.4935064935064952</v>
      </c>
      <c r="DO411" s="577">
        <f t="shared" si="1052"/>
        <v>4.883259911894271</v>
      </c>
      <c r="DP411" s="576">
        <f t="shared" si="1053"/>
        <v>1038.0000000000005</v>
      </c>
      <c r="DQ411" s="577">
        <f t="shared" si="1053"/>
        <v>1108.4999999999995</v>
      </c>
      <c r="DR411" s="576">
        <f t="shared" si="1054"/>
        <v>91.2900432900433</v>
      </c>
      <c r="DS411" s="577">
        <f t="shared" si="1054"/>
        <v>89.251101321585892</v>
      </c>
      <c r="DT411" s="576">
        <f t="shared" si="1055"/>
        <v>21088.000000000004</v>
      </c>
      <c r="DU411" s="577">
        <f t="shared" si="1055"/>
        <v>20259.999999999996</v>
      </c>
      <c r="DV411" s="574">
        <v>10</v>
      </c>
      <c r="DW411" s="575">
        <v>6</v>
      </c>
      <c r="DX411" s="576">
        <f t="shared" si="1056"/>
        <v>10</v>
      </c>
      <c r="DY411" s="577">
        <f t="shared" si="1056"/>
        <v>6</v>
      </c>
      <c r="DZ411" s="574">
        <v>30</v>
      </c>
      <c r="EA411" s="575">
        <v>28</v>
      </c>
      <c r="EB411" s="576">
        <f t="shared" si="1057"/>
        <v>30</v>
      </c>
      <c r="EC411" s="577">
        <f t="shared" si="1057"/>
        <v>28</v>
      </c>
      <c r="ED411" s="574"/>
      <c r="EE411" s="575"/>
      <c r="EF411" s="576">
        <f t="shared" si="1058"/>
        <v>0</v>
      </c>
      <c r="EG411" s="577">
        <f t="shared" si="1058"/>
        <v>0</v>
      </c>
      <c r="EH411" s="576">
        <f t="shared" si="1059"/>
        <v>40</v>
      </c>
      <c r="EI411" s="577">
        <f t="shared" si="1059"/>
        <v>34</v>
      </c>
      <c r="EJ411" s="576">
        <f t="shared" si="1060"/>
        <v>40</v>
      </c>
      <c r="EK411" s="577">
        <f t="shared" si="1060"/>
        <v>34</v>
      </c>
      <c r="EL411" s="574">
        <v>4.05</v>
      </c>
      <c r="EM411" s="575">
        <v>3.3333333333333299</v>
      </c>
      <c r="EN411" s="576">
        <f t="shared" si="1061"/>
        <v>40.5</v>
      </c>
      <c r="EO411" s="577">
        <f t="shared" si="1061"/>
        <v>19.999999999999979</v>
      </c>
      <c r="EP411" s="574">
        <v>3.45</v>
      </c>
      <c r="EQ411" s="575">
        <v>3.6428571428571401</v>
      </c>
      <c r="ER411" s="576">
        <f t="shared" si="1062"/>
        <v>103.5</v>
      </c>
      <c r="ES411" s="577">
        <f t="shared" si="1062"/>
        <v>101.99999999999993</v>
      </c>
      <c r="ET411" s="574"/>
      <c r="EU411" s="575"/>
      <c r="EV411" s="576">
        <f t="shared" si="1063"/>
        <v>0</v>
      </c>
      <c r="EW411" s="577">
        <f t="shared" si="1063"/>
        <v>0</v>
      </c>
      <c r="EX411" s="576">
        <f t="shared" si="1064"/>
        <v>3.6</v>
      </c>
      <c r="EY411" s="577">
        <f t="shared" si="1064"/>
        <v>3.5882352941176445</v>
      </c>
      <c r="EZ411" s="576">
        <f t="shared" si="1065"/>
        <v>144</v>
      </c>
      <c r="FA411" s="577">
        <f t="shared" si="1065"/>
        <v>121.99999999999991</v>
      </c>
      <c r="FB411" s="574">
        <v>74.099999999999994</v>
      </c>
      <c r="FC411" s="575">
        <v>81.5</v>
      </c>
      <c r="FD411" s="576">
        <f t="shared" si="1066"/>
        <v>741</v>
      </c>
      <c r="FE411" s="577">
        <f t="shared" si="1066"/>
        <v>489</v>
      </c>
      <c r="FF411" s="574">
        <v>57.3333333333333</v>
      </c>
      <c r="FG411" s="575">
        <v>56.035714285714299</v>
      </c>
      <c r="FH411" s="576">
        <f t="shared" si="1067"/>
        <v>1719.9999999999991</v>
      </c>
      <c r="FI411" s="577">
        <f t="shared" si="1067"/>
        <v>1569.0000000000005</v>
      </c>
      <c r="FJ411" s="574"/>
      <c r="FK411" s="575"/>
      <c r="FL411" s="576">
        <f t="shared" si="1068"/>
        <v>0</v>
      </c>
      <c r="FM411" s="577">
        <f t="shared" si="1068"/>
        <v>0</v>
      </c>
      <c r="FN411" s="576">
        <f t="shared" si="1069"/>
        <v>61.524999999999977</v>
      </c>
      <c r="FO411" s="577">
        <f t="shared" si="1069"/>
        <v>60.529411764705898</v>
      </c>
      <c r="FP411" s="576">
        <f t="shared" si="1070"/>
        <v>2460.9999999999991</v>
      </c>
      <c r="FQ411" s="577">
        <f t="shared" si="1070"/>
        <v>2058.0000000000005</v>
      </c>
      <c r="FR411" s="574">
        <v>29</v>
      </c>
      <c r="FS411" s="575">
        <v>29</v>
      </c>
      <c r="FT411" s="576">
        <f t="shared" si="1071"/>
        <v>29</v>
      </c>
      <c r="FU411" s="577">
        <f t="shared" si="1071"/>
        <v>29</v>
      </c>
      <c r="FV411" s="574">
        <v>8.6206896551724093</v>
      </c>
      <c r="FW411" s="575">
        <v>12</v>
      </c>
      <c r="FX411" s="576">
        <f t="shared" si="1072"/>
        <v>249.99999999999986</v>
      </c>
      <c r="FY411" s="577">
        <f t="shared" si="1072"/>
        <v>348</v>
      </c>
      <c r="FZ411" s="574">
        <v>88.379310344827601</v>
      </c>
      <c r="GA411" s="575">
        <v>96.137931034482804</v>
      </c>
      <c r="GB411" s="576">
        <f t="shared" si="1073"/>
        <v>2563.0000000000005</v>
      </c>
      <c r="GC411" s="577">
        <f t="shared" si="1073"/>
        <v>2788.0000000000014</v>
      </c>
      <c r="GD411" s="576">
        <f t="shared" si="1074"/>
        <v>190</v>
      </c>
      <c r="GE411" s="577">
        <f t="shared" si="1074"/>
        <v>174</v>
      </c>
      <c r="GF411" s="576">
        <f t="shared" si="1074"/>
        <v>190</v>
      </c>
      <c r="GG411" s="577">
        <f t="shared" si="1074"/>
        <v>174</v>
      </c>
      <c r="GH411" s="576">
        <f t="shared" si="1075"/>
        <v>729.50000000000045</v>
      </c>
      <c r="GI411" s="577">
        <f t="shared" si="1075"/>
        <v>638.99999999999966</v>
      </c>
      <c r="GJ411" s="576">
        <f t="shared" si="1076"/>
        <v>16780</v>
      </c>
      <c r="GK411" s="577">
        <f t="shared" si="1076"/>
        <v>15216.999999999995</v>
      </c>
      <c r="GL411" s="576">
        <f t="shared" si="1077"/>
        <v>81</v>
      </c>
      <c r="GM411" s="577">
        <f t="shared" si="1077"/>
        <v>87</v>
      </c>
      <c r="GN411" s="576">
        <f t="shared" si="1077"/>
        <v>81</v>
      </c>
      <c r="GO411" s="577">
        <f t="shared" si="1077"/>
        <v>87</v>
      </c>
      <c r="GP411" s="576">
        <f t="shared" si="1078"/>
        <v>452.49999999999989</v>
      </c>
      <c r="GQ411" s="577">
        <f t="shared" si="1078"/>
        <v>591.49999999999977</v>
      </c>
      <c r="GR411" s="576">
        <f t="shared" si="1079"/>
        <v>6769</v>
      </c>
      <c r="GS411" s="577">
        <f t="shared" si="1079"/>
        <v>7101.0000000000018</v>
      </c>
      <c r="GT411" s="576">
        <f t="shared" si="1080"/>
        <v>271</v>
      </c>
      <c r="GU411" s="577">
        <f t="shared" si="1080"/>
        <v>261</v>
      </c>
      <c r="GV411" s="576">
        <f t="shared" si="1080"/>
        <v>271</v>
      </c>
      <c r="GW411" s="577">
        <f t="shared" si="1080"/>
        <v>261</v>
      </c>
      <c r="GX411" s="576">
        <f t="shared" si="1081"/>
        <v>1182.0000000000005</v>
      </c>
      <c r="GY411" s="577">
        <f t="shared" si="1081"/>
        <v>1230.4999999999995</v>
      </c>
      <c r="GZ411" s="576">
        <f t="shared" si="1081"/>
        <v>23549</v>
      </c>
      <c r="HA411" s="577">
        <f t="shared" si="1081"/>
        <v>22317.999999999996</v>
      </c>
      <c r="HB411" s="576">
        <f t="shared" si="1082"/>
        <v>0</v>
      </c>
      <c r="HC411" s="577">
        <f t="shared" si="1082"/>
        <v>0</v>
      </c>
      <c r="HD411" s="576">
        <f t="shared" si="1082"/>
        <v>0</v>
      </c>
      <c r="HE411" s="577">
        <f t="shared" si="1082"/>
        <v>0</v>
      </c>
      <c r="HF411" s="576" t="str">
        <f t="shared" si="1083"/>
        <v/>
      </c>
      <c r="HG411" s="577" t="str">
        <f t="shared" si="1083"/>
        <v/>
      </c>
      <c r="HH411" s="576" t="str">
        <f t="shared" si="1084"/>
        <v/>
      </c>
      <c r="HI411" s="577" t="str">
        <f t="shared" si="1084"/>
        <v/>
      </c>
      <c r="HJ411" s="576">
        <f t="shared" si="1085"/>
        <v>1432.0000000000002</v>
      </c>
      <c r="HK411" s="577">
        <f t="shared" si="1085"/>
        <v>1578.4999999999995</v>
      </c>
      <c r="HL411" s="576">
        <f t="shared" si="1086"/>
        <v>26112.000000000004</v>
      </c>
      <c r="HM411" s="577">
        <f t="shared" si="1086"/>
        <v>25105.999999999996</v>
      </c>
    </row>
    <row r="412" spans="1:221">
      <c r="A412" s="9" t="s">
        <v>745</v>
      </c>
      <c r="B412" s="8" t="s">
        <v>783</v>
      </c>
      <c r="C412" s="7"/>
      <c r="D412" s="6">
        <v>233903</v>
      </c>
      <c r="E412" s="6">
        <v>10</v>
      </c>
      <c r="F412" s="574">
        <v>223</v>
      </c>
      <c r="G412" s="575">
        <v>264</v>
      </c>
      <c r="H412" s="574">
        <v>0</v>
      </c>
      <c r="I412" s="575">
        <v>0</v>
      </c>
      <c r="J412" s="576">
        <f t="shared" si="1019"/>
        <v>223</v>
      </c>
      <c r="K412" s="577">
        <f t="shared" si="1019"/>
        <v>264</v>
      </c>
      <c r="L412" s="574">
        <v>66</v>
      </c>
      <c r="M412" s="575">
        <v>66</v>
      </c>
      <c r="N412" s="576">
        <f t="shared" si="1020"/>
        <v>223</v>
      </c>
      <c r="O412" s="577">
        <f t="shared" si="1020"/>
        <v>264</v>
      </c>
      <c r="P412" s="576">
        <f t="shared" si="1020"/>
        <v>223</v>
      </c>
      <c r="Q412" s="577">
        <f t="shared" si="1020"/>
        <v>264</v>
      </c>
      <c r="R412" s="574">
        <v>59</v>
      </c>
      <c r="S412" s="575">
        <v>76</v>
      </c>
      <c r="T412" s="576">
        <f t="shared" si="1021"/>
        <v>59</v>
      </c>
      <c r="U412" s="577">
        <f t="shared" si="1021"/>
        <v>76</v>
      </c>
      <c r="V412" s="574">
        <v>15</v>
      </c>
      <c r="W412" s="575">
        <v>14</v>
      </c>
      <c r="X412" s="576">
        <f t="shared" si="1022"/>
        <v>15</v>
      </c>
      <c r="Y412" s="577">
        <f t="shared" si="1022"/>
        <v>14</v>
      </c>
      <c r="Z412" s="574"/>
      <c r="AA412" s="575"/>
      <c r="AB412" s="576">
        <f t="shared" si="1023"/>
        <v>0</v>
      </c>
      <c r="AC412" s="577">
        <f t="shared" si="1023"/>
        <v>0</v>
      </c>
      <c r="AD412" s="576">
        <f t="shared" si="1024"/>
        <v>74</v>
      </c>
      <c r="AE412" s="577">
        <f t="shared" si="1024"/>
        <v>90</v>
      </c>
      <c r="AF412" s="576">
        <f t="shared" si="1025"/>
        <v>74</v>
      </c>
      <c r="AG412" s="577">
        <f t="shared" si="1025"/>
        <v>90</v>
      </c>
      <c r="AH412" s="574">
        <v>2.5254237288135601</v>
      </c>
      <c r="AI412" s="575">
        <v>2.7368421052631602</v>
      </c>
      <c r="AJ412" s="576">
        <f t="shared" si="1026"/>
        <v>149.00000000000006</v>
      </c>
      <c r="AK412" s="577">
        <f t="shared" si="1026"/>
        <v>208.00000000000017</v>
      </c>
      <c r="AL412" s="574">
        <v>3.93333333333333</v>
      </c>
      <c r="AM412" s="575">
        <v>3.6428571428571401</v>
      </c>
      <c r="AN412" s="576">
        <f t="shared" si="1027"/>
        <v>58.99999999999995</v>
      </c>
      <c r="AO412" s="577">
        <f t="shared" si="1027"/>
        <v>50.999999999999964</v>
      </c>
      <c r="AP412" s="574"/>
      <c r="AQ412" s="575"/>
      <c r="AR412" s="576">
        <f t="shared" si="1028"/>
        <v>0</v>
      </c>
      <c r="AS412" s="577">
        <f t="shared" si="1028"/>
        <v>0</v>
      </c>
      <c r="AT412" s="576">
        <f t="shared" si="1029"/>
        <v>2.810810810810811</v>
      </c>
      <c r="AU412" s="577">
        <f t="shared" si="1029"/>
        <v>2.8777777777777791</v>
      </c>
      <c r="AV412" s="576">
        <f t="shared" si="1030"/>
        <v>208</v>
      </c>
      <c r="AW412" s="577">
        <f t="shared" si="1030"/>
        <v>259.00000000000011</v>
      </c>
      <c r="AX412" s="574">
        <v>79.694915254237301</v>
      </c>
      <c r="AY412" s="575">
        <v>78.736842105263193</v>
      </c>
      <c r="AZ412" s="576">
        <f t="shared" si="1031"/>
        <v>4702.0000000000009</v>
      </c>
      <c r="BA412" s="577">
        <f t="shared" si="1031"/>
        <v>5984.0000000000027</v>
      </c>
      <c r="BB412" s="574">
        <v>81.533333333333303</v>
      </c>
      <c r="BC412" s="575">
        <v>79.214285714285694</v>
      </c>
      <c r="BD412" s="576">
        <f t="shared" si="1032"/>
        <v>1222.9999999999995</v>
      </c>
      <c r="BE412" s="577">
        <f t="shared" si="1032"/>
        <v>1108.9999999999998</v>
      </c>
      <c r="BF412" s="574"/>
      <c r="BG412" s="575"/>
      <c r="BH412" s="576">
        <f t="shared" si="1033"/>
        <v>0</v>
      </c>
      <c r="BI412" s="577">
        <f t="shared" si="1033"/>
        <v>0</v>
      </c>
      <c r="BJ412" s="576">
        <f t="shared" si="1034"/>
        <v>80.067567567567565</v>
      </c>
      <c r="BK412" s="577">
        <f t="shared" si="1034"/>
        <v>78.811111111111146</v>
      </c>
      <c r="BL412" s="576">
        <f t="shared" si="1035"/>
        <v>5925</v>
      </c>
      <c r="BM412" s="577">
        <f t="shared" si="1035"/>
        <v>7093.0000000000027</v>
      </c>
      <c r="BN412" s="574">
        <v>36</v>
      </c>
      <c r="BO412" s="575">
        <v>44</v>
      </c>
      <c r="BP412" s="576">
        <f t="shared" si="1036"/>
        <v>36</v>
      </c>
      <c r="BQ412" s="577">
        <f t="shared" si="1036"/>
        <v>44</v>
      </c>
      <c r="BR412" s="574">
        <v>46</v>
      </c>
      <c r="BS412" s="575">
        <v>44</v>
      </c>
      <c r="BT412" s="576">
        <f t="shared" si="1037"/>
        <v>46</v>
      </c>
      <c r="BU412" s="577">
        <f t="shared" si="1037"/>
        <v>44</v>
      </c>
      <c r="BV412" s="574"/>
      <c r="BW412" s="575"/>
      <c r="BX412" s="576">
        <f t="shared" si="1038"/>
        <v>0</v>
      </c>
      <c r="BY412" s="577">
        <f t="shared" si="1038"/>
        <v>0</v>
      </c>
      <c r="BZ412" s="576">
        <f t="shared" si="1039"/>
        <v>82</v>
      </c>
      <c r="CA412" s="577">
        <f t="shared" si="1039"/>
        <v>88</v>
      </c>
      <c r="CB412" s="576">
        <f t="shared" si="1040"/>
        <v>82</v>
      </c>
      <c r="CC412" s="577">
        <f t="shared" si="1040"/>
        <v>88</v>
      </c>
      <c r="CD412" s="574">
        <v>6.2916666666666696</v>
      </c>
      <c r="CE412" s="575">
        <v>5.6590909090909101</v>
      </c>
      <c r="CF412" s="576">
        <f t="shared" si="1041"/>
        <v>226.50000000000011</v>
      </c>
      <c r="CG412" s="577">
        <f t="shared" si="1041"/>
        <v>249.00000000000006</v>
      </c>
      <c r="CH412" s="574">
        <v>8.5434782608695592</v>
      </c>
      <c r="CI412" s="575">
        <v>7.4772727272727302</v>
      </c>
      <c r="CJ412" s="576">
        <f t="shared" si="1042"/>
        <v>392.99999999999972</v>
      </c>
      <c r="CK412" s="577">
        <f t="shared" si="1042"/>
        <v>329.00000000000011</v>
      </c>
      <c r="CL412" s="574"/>
      <c r="CM412" s="575"/>
      <c r="CN412" s="576">
        <f t="shared" si="1043"/>
        <v>0</v>
      </c>
      <c r="CO412" s="577">
        <f t="shared" si="1043"/>
        <v>0</v>
      </c>
      <c r="CP412" s="576">
        <f t="shared" si="1044"/>
        <v>7.554878048780485</v>
      </c>
      <c r="CQ412" s="577">
        <f t="shared" si="1044"/>
        <v>6.568181818181821</v>
      </c>
      <c r="CR412" s="576">
        <f t="shared" si="1045"/>
        <v>619.49999999999977</v>
      </c>
      <c r="CS412" s="577">
        <f t="shared" si="1045"/>
        <v>578.00000000000023</v>
      </c>
      <c r="CT412" s="574">
        <v>76.4444444444444</v>
      </c>
      <c r="CU412" s="575">
        <v>81.295454545454504</v>
      </c>
      <c r="CV412" s="576">
        <f t="shared" si="1046"/>
        <v>2751.9999999999982</v>
      </c>
      <c r="CW412" s="577">
        <f t="shared" si="1046"/>
        <v>3576.9999999999982</v>
      </c>
      <c r="CX412" s="574">
        <v>89.7826086956522</v>
      </c>
      <c r="CY412" s="575">
        <v>85.909090909090907</v>
      </c>
      <c r="CZ412" s="576">
        <f t="shared" si="1047"/>
        <v>4130.0000000000009</v>
      </c>
      <c r="DA412" s="577">
        <f t="shared" si="1047"/>
        <v>3780</v>
      </c>
      <c r="DB412" s="574"/>
      <c r="DC412" s="575"/>
      <c r="DD412" s="576">
        <f t="shared" si="1048"/>
        <v>0</v>
      </c>
      <c r="DE412" s="577">
        <f t="shared" si="1048"/>
        <v>0</v>
      </c>
      <c r="DF412" s="576">
        <f t="shared" si="1049"/>
        <v>83.926829268292678</v>
      </c>
      <c r="DG412" s="577">
        <f t="shared" si="1049"/>
        <v>83.602272727272705</v>
      </c>
      <c r="DH412" s="576">
        <f t="shared" si="1050"/>
        <v>6882</v>
      </c>
      <c r="DI412" s="577">
        <f t="shared" si="1050"/>
        <v>7356.9999999999982</v>
      </c>
      <c r="DJ412" s="576">
        <f t="shared" si="1051"/>
        <v>156</v>
      </c>
      <c r="DK412" s="577">
        <f t="shared" si="1051"/>
        <v>178</v>
      </c>
      <c r="DL412" s="576">
        <f t="shared" si="1051"/>
        <v>156</v>
      </c>
      <c r="DM412" s="577">
        <f t="shared" si="1051"/>
        <v>178</v>
      </c>
      <c r="DN412" s="576">
        <f t="shared" si="1052"/>
        <v>5.304487179487178</v>
      </c>
      <c r="DO412" s="577">
        <f t="shared" si="1052"/>
        <v>4.7022471910112378</v>
      </c>
      <c r="DP412" s="576">
        <f t="shared" si="1053"/>
        <v>827.49999999999977</v>
      </c>
      <c r="DQ412" s="577">
        <f t="shared" si="1053"/>
        <v>837.00000000000034</v>
      </c>
      <c r="DR412" s="576">
        <f t="shared" si="1054"/>
        <v>82.09615384615384</v>
      </c>
      <c r="DS412" s="577">
        <f t="shared" si="1054"/>
        <v>81.17977528089888</v>
      </c>
      <c r="DT412" s="576">
        <f t="shared" si="1055"/>
        <v>12806.999999999998</v>
      </c>
      <c r="DU412" s="577">
        <f t="shared" si="1055"/>
        <v>14450</v>
      </c>
      <c r="DV412" s="574">
        <v>21</v>
      </c>
      <c r="DW412" s="575">
        <v>16</v>
      </c>
      <c r="DX412" s="576">
        <f t="shared" si="1056"/>
        <v>21</v>
      </c>
      <c r="DY412" s="577">
        <f t="shared" si="1056"/>
        <v>16</v>
      </c>
      <c r="DZ412" s="574">
        <v>26</v>
      </c>
      <c r="EA412" s="575">
        <v>42</v>
      </c>
      <c r="EB412" s="576">
        <f t="shared" si="1057"/>
        <v>26</v>
      </c>
      <c r="EC412" s="577">
        <f t="shared" si="1057"/>
        <v>42</v>
      </c>
      <c r="ED412" s="574"/>
      <c r="EE412" s="575"/>
      <c r="EF412" s="576">
        <f t="shared" si="1058"/>
        <v>0</v>
      </c>
      <c r="EG412" s="577">
        <f t="shared" si="1058"/>
        <v>0</v>
      </c>
      <c r="EH412" s="576">
        <f t="shared" si="1059"/>
        <v>47</v>
      </c>
      <c r="EI412" s="577">
        <f t="shared" si="1059"/>
        <v>58</v>
      </c>
      <c r="EJ412" s="576">
        <f t="shared" si="1060"/>
        <v>47</v>
      </c>
      <c r="EK412" s="577">
        <f t="shared" si="1060"/>
        <v>58</v>
      </c>
      <c r="EL412" s="574">
        <v>3.9523809523809499</v>
      </c>
      <c r="EM412" s="575">
        <v>5.65625</v>
      </c>
      <c r="EN412" s="576">
        <f t="shared" si="1061"/>
        <v>82.999999999999943</v>
      </c>
      <c r="EO412" s="577">
        <f t="shared" si="1061"/>
        <v>90.5</v>
      </c>
      <c r="EP412" s="574">
        <v>3.9615384615384599</v>
      </c>
      <c r="EQ412" s="575">
        <v>6.3809523809523796</v>
      </c>
      <c r="ER412" s="576">
        <f t="shared" si="1062"/>
        <v>102.99999999999996</v>
      </c>
      <c r="ES412" s="577">
        <f t="shared" si="1062"/>
        <v>267.99999999999994</v>
      </c>
      <c r="ET412" s="574"/>
      <c r="EU412" s="575"/>
      <c r="EV412" s="576">
        <f t="shared" si="1063"/>
        <v>0</v>
      </c>
      <c r="EW412" s="577">
        <f t="shared" si="1063"/>
        <v>0</v>
      </c>
      <c r="EX412" s="576">
        <f t="shared" si="1064"/>
        <v>3.9574468085106358</v>
      </c>
      <c r="EY412" s="577">
        <f t="shared" si="1064"/>
        <v>6.1810344827586201</v>
      </c>
      <c r="EZ412" s="576">
        <f t="shared" si="1065"/>
        <v>185.99999999999989</v>
      </c>
      <c r="FA412" s="577">
        <f t="shared" si="1065"/>
        <v>358.49999999999994</v>
      </c>
      <c r="FB412" s="574">
        <v>69.761904761904802</v>
      </c>
      <c r="FC412" s="575">
        <v>71.75</v>
      </c>
      <c r="FD412" s="576">
        <f t="shared" si="1066"/>
        <v>1465.0000000000009</v>
      </c>
      <c r="FE412" s="577">
        <f t="shared" si="1066"/>
        <v>1148</v>
      </c>
      <c r="FF412" s="574">
        <v>61.884615384615401</v>
      </c>
      <c r="FG412" s="575">
        <v>60</v>
      </c>
      <c r="FH412" s="576">
        <f t="shared" si="1067"/>
        <v>1609.0000000000005</v>
      </c>
      <c r="FI412" s="577">
        <f t="shared" si="1067"/>
        <v>2520</v>
      </c>
      <c r="FJ412" s="574"/>
      <c r="FK412" s="575"/>
      <c r="FL412" s="576">
        <f t="shared" si="1068"/>
        <v>0</v>
      </c>
      <c r="FM412" s="577">
        <f t="shared" si="1068"/>
        <v>0</v>
      </c>
      <c r="FN412" s="576">
        <f t="shared" si="1069"/>
        <v>65.404255319148959</v>
      </c>
      <c r="FO412" s="577">
        <f t="shared" si="1069"/>
        <v>63.241379310344826</v>
      </c>
      <c r="FP412" s="576">
        <f t="shared" si="1070"/>
        <v>3074.0000000000009</v>
      </c>
      <c r="FQ412" s="577">
        <f t="shared" si="1070"/>
        <v>3668</v>
      </c>
      <c r="FR412" s="574">
        <v>20</v>
      </c>
      <c r="FS412" s="575">
        <v>28</v>
      </c>
      <c r="FT412" s="576">
        <f t="shared" si="1071"/>
        <v>20</v>
      </c>
      <c r="FU412" s="577">
        <f t="shared" si="1071"/>
        <v>28</v>
      </c>
      <c r="FV412" s="574">
        <v>11.05</v>
      </c>
      <c r="FW412" s="575">
        <v>10.5714285714286</v>
      </c>
      <c r="FX412" s="576">
        <f t="shared" si="1072"/>
        <v>221</v>
      </c>
      <c r="FY412" s="577">
        <f t="shared" si="1072"/>
        <v>296.0000000000008</v>
      </c>
      <c r="FZ412" s="574">
        <v>88.3</v>
      </c>
      <c r="GA412" s="575">
        <v>72.464285714285694</v>
      </c>
      <c r="GB412" s="576">
        <f t="shared" si="1073"/>
        <v>1766</v>
      </c>
      <c r="GC412" s="577">
        <f t="shared" si="1073"/>
        <v>2028.9999999999995</v>
      </c>
      <c r="GD412" s="576">
        <f t="shared" si="1074"/>
        <v>116</v>
      </c>
      <c r="GE412" s="577">
        <f t="shared" si="1074"/>
        <v>136</v>
      </c>
      <c r="GF412" s="576">
        <f t="shared" si="1074"/>
        <v>116</v>
      </c>
      <c r="GG412" s="577">
        <f t="shared" si="1074"/>
        <v>136</v>
      </c>
      <c r="GH412" s="576">
        <f t="shared" si="1075"/>
        <v>458.50000000000011</v>
      </c>
      <c r="GI412" s="577">
        <f t="shared" si="1075"/>
        <v>547.50000000000023</v>
      </c>
      <c r="GJ412" s="576">
        <f t="shared" si="1076"/>
        <v>8919</v>
      </c>
      <c r="GK412" s="577">
        <f t="shared" si="1076"/>
        <v>10709</v>
      </c>
      <c r="GL412" s="576">
        <f t="shared" si="1077"/>
        <v>87</v>
      </c>
      <c r="GM412" s="577">
        <f t="shared" si="1077"/>
        <v>100</v>
      </c>
      <c r="GN412" s="576">
        <f t="shared" si="1077"/>
        <v>87</v>
      </c>
      <c r="GO412" s="577">
        <f t="shared" si="1077"/>
        <v>100</v>
      </c>
      <c r="GP412" s="576">
        <f t="shared" si="1078"/>
        <v>554.99999999999966</v>
      </c>
      <c r="GQ412" s="577">
        <f t="shared" si="1078"/>
        <v>648</v>
      </c>
      <c r="GR412" s="576">
        <f t="shared" si="1079"/>
        <v>6962</v>
      </c>
      <c r="GS412" s="577">
        <f t="shared" si="1079"/>
        <v>7409</v>
      </c>
      <c r="GT412" s="576">
        <f t="shared" si="1080"/>
        <v>203</v>
      </c>
      <c r="GU412" s="577">
        <f t="shared" si="1080"/>
        <v>236</v>
      </c>
      <c r="GV412" s="576">
        <f t="shared" si="1080"/>
        <v>203</v>
      </c>
      <c r="GW412" s="577">
        <f t="shared" si="1080"/>
        <v>236</v>
      </c>
      <c r="GX412" s="576">
        <f t="shared" si="1081"/>
        <v>1013.4999999999998</v>
      </c>
      <c r="GY412" s="577">
        <f t="shared" si="1081"/>
        <v>1195.5000000000002</v>
      </c>
      <c r="GZ412" s="576">
        <f t="shared" si="1081"/>
        <v>15881</v>
      </c>
      <c r="HA412" s="577">
        <f t="shared" si="1081"/>
        <v>18118</v>
      </c>
      <c r="HB412" s="576">
        <f t="shared" si="1082"/>
        <v>0</v>
      </c>
      <c r="HC412" s="577">
        <f t="shared" si="1082"/>
        <v>0</v>
      </c>
      <c r="HD412" s="576">
        <f t="shared" si="1082"/>
        <v>0</v>
      </c>
      <c r="HE412" s="577">
        <f t="shared" si="1082"/>
        <v>0</v>
      </c>
      <c r="HF412" s="576" t="str">
        <f t="shared" si="1083"/>
        <v/>
      </c>
      <c r="HG412" s="577" t="str">
        <f t="shared" si="1083"/>
        <v/>
      </c>
      <c r="HH412" s="576" t="str">
        <f t="shared" si="1084"/>
        <v/>
      </c>
      <c r="HI412" s="577" t="str">
        <f t="shared" si="1084"/>
        <v/>
      </c>
      <c r="HJ412" s="576">
        <f t="shared" si="1085"/>
        <v>1234.4999999999995</v>
      </c>
      <c r="HK412" s="577">
        <f t="shared" si="1085"/>
        <v>1491.5000000000009</v>
      </c>
      <c r="HL412" s="576">
        <f t="shared" si="1086"/>
        <v>17647</v>
      </c>
      <c r="HM412" s="577">
        <f t="shared" si="1086"/>
        <v>20147</v>
      </c>
    </row>
    <row r="413" spans="1:221" s="26" customFormat="1" ht="15" customHeight="1">
      <c r="A413" s="9" t="s">
        <v>745</v>
      </c>
      <c r="B413" s="8" t="s">
        <v>775</v>
      </c>
      <c r="C413" s="123"/>
      <c r="D413" s="6">
        <v>234377</v>
      </c>
      <c r="E413" s="6">
        <v>10</v>
      </c>
      <c r="F413" s="574">
        <v>323</v>
      </c>
      <c r="G413" s="575">
        <v>351</v>
      </c>
      <c r="H413" s="574">
        <v>0</v>
      </c>
      <c r="I413" s="575">
        <v>0</v>
      </c>
      <c r="J413" s="576">
        <f t="shared" si="1019"/>
        <v>323</v>
      </c>
      <c r="K413" s="577">
        <f t="shared" si="1019"/>
        <v>351</v>
      </c>
      <c r="L413" s="574">
        <v>66</v>
      </c>
      <c r="M413" s="575">
        <v>66</v>
      </c>
      <c r="N413" s="576">
        <f t="shared" si="1020"/>
        <v>322</v>
      </c>
      <c r="O413" s="577">
        <f t="shared" si="1020"/>
        <v>350</v>
      </c>
      <c r="P413" s="576">
        <f t="shared" si="1020"/>
        <v>322</v>
      </c>
      <c r="Q413" s="577">
        <f t="shared" si="1020"/>
        <v>350</v>
      </c>
      <c r="R413" s="574">
        <v>99</v>
      </c>
      <c r="S413" s="575">
        <v>28</v>
      </c>
      <c r="T413" s="576">
        <f t="shared" si="1021"/>
        <v>99</v>
      </c>
      <c r="U413" s="577">
        <f t="shared" si="1021"/>
        <v>28</v>
      </c>
      <c r="V413" s="574">
        <v>33</v>
      </c>
      <c r="W413" s="575">
        <v>12</v>
      </c>
      <c r="X413" s="576">
        <f t="shared" si="1022"/>
        <v>33</v>
      </c>
      <c r="Y413" s="577">
        <f t="shared" si="1022"/>
        <v>12</v>
      </c>
      <c r="Z413" s="574"/>
      <c r="AA413" s="575"/>
      <c r="AB413" s="576">
        <f t="shared" si="1023"/>
        <v>0</v>
      </c>
      <c r="AC413" s="577">
        <f t="shared" si="1023"/>
        <v>0</v>
      </c>
      <c r="AD413" s="576">
        <f t="shared" si="1024"/>
        <v>132</v>
      </c>
      <c r="AE413" s="577">
        <f t="shared" si="1024"/>
        <v>40</v>
      </c>
      <c r="AF413" s="576">
        <f t="shared" si="1025"/>
        <v>132</v>
      </c>
      <c r="AG413" s="577">
        <f t="shared" si="1025"/>
        <v>40</v>
      </c>
      <c r="AH413" s="574">
        <v>2.5757575757575801</v>
      </c>
      <c r="AI413" s="575">
        <v>2.46428571428571</v>
      </c>
      <c r="AJ413" s="576">
        <f t="shared" si="1026"/>
        <v>255.00000000000043</v>
      </c>
      <c r="AK413" s="577">
        <f t="shared" si="1026"/>
        <v>68.999999999999886</v>
      </c>
      <c r="AL413" s="574">
        <v>3.2727272727272698</v>
      </c>
      <c r="AM413" s="575">
        <v>2.9166666666666701</v>
      </c>
      <c r="AN413" s="576">
        <f t="shared" si="1027"/>
        <v>107.9999999999999</v>
      </c>
      <c r="AO413" s="577">
        <f t="shared" si="1027"/>
        <v>35.000000000000043</v>
      </c>
      <c r="AP413" s="574"/>
      <c r="AQ413" s="575"/>
      <c r="AR413" s="576">
        <f t="shared" si="1028"/>
        <v>0</v>
      </c>
      <c r="AS413" s="577">
        <f t="shared" si="1028"/>
        <v>0</v>
      </c>
      <c r="AT413" s="576">
        <f t="shared" si="1029"/>
        <v>2.7500000000000027</v>
      </c>
      <c r="AU413" s="577">
        <f t="shared" si="1029"/>
        <v>2.5999999999999983</v>
      </c>
      <c r="AV413" s="576">
        <f t="shared" si="1030"/>
        <v>363.00000000000034</v>
      </c>
      <c r="AW413" s="577">
        <f t="shared" si="1030"/>
        <v>103.99999999999993</v>
      </c>
      <c r="AX413" s="574">
        <v>80.484848484848499</v>
      </c>
      <c r="AY413" s="575">
        <v>72.392857142857096</v>
      </c>
      <c r="AZ413" s="576">
        <f t="shared" si="1031"/>
        <v>7968.0000000000018</v>
      </c>
      <c r="BA413" s="577">
        <f t="shared" si="1031"/>
        <v>2026.9999999999986</v>
      </c>
      <c r="BB413" s="574">
        <v>79.484848484848499</v>
      </c>
      <c r="BC413" s="575">
        <v>75.75</v>
      </c>
      <c r="BD413" s="576">
        <f t="shared" si="1032"/>
        <v>2623.0000000000005</v>
      </c>
      <c r="BE413" s="577">
        <f t="shared" si="1032"/>
        <v>909</v>
      </c>
      <c r="BF413" s="574"/>
      <c r="BG413" s="575"/>
      <c r="BH413" s="576">
        <f t="shared" si="1033"/>
        <v>0</v>
      </c>
      <c r="BI413" s="577">
        <f t="shared" si="1033"/>
        <v>0</v>
      </c>
      <c r="BJ413" s="576">
        <f t="shared" si="1034"/>
        <v>80.234848484848499</v>
      </c>
      <c r="BK413" s="577">
        <f t="shared" si="1034"/>
        <v>73.399999999999963</v>
      </c>
      <c r="BL413" s="576">
        <f t="shared" si="1035"/>
        <v>10591.000000000002</v>
      </c>
      <c r="BM413" s="577">
        <f t="shared" si="1035"/>
        <v>2935.9999999999986</v>
      </c>
      <c r="BN413" s="574">
        <v>36</v>
      </c>
      <c r="BO413" s="575">
        <v>7</v>
      </c>
      <c r="BP413" s="576">
        <f t="shared" si="1036"/>
        <v>36</v>
      </c>
      <c r="BQ413" s="577">
        <f t="shared" si="1036"/>
        <v>7</v>
      </c>
      <c r="BR413" s="574">
        <v>39</v>
      </c>
      <c r="BS413" s="575">
        <v>18</v>
      </c>
      <c r="BT413" s="576">
        <f t="shared" si="1037"/>
        <v>39</v>
      </c>
      <c r="BU413" s="577">
        <f t="shared" si="1037"/>
        <v>18</v>
      </c>
      <c r="BV413" s="574"/>
      <c r="BW413" s="575"/>
      <c r="BX413" s="576">
        <f t="shared" si="1038"/>
        <v>0</v>
      </c>
      <c r="BY413" s="577">
        <f t="shared" si="1038"/>
        <v>0</v>
      </c>
      <c r="BZ413" s="576">
        <f t="shared" si="1039"/>
        <v>75</v>
      </c>
      <c r="CA413" s="577">
        <f t="shared" si="1039"/>
        <v>25</v>
      </c>
      <c r="CB413" s="576">
        <f t="shared" si="1040"/>
        <v>75</v>
      </c>
      <c r="CC413" s="577">
        <f t="shared" si="1040"/>
        <v>25</v>
      </c>
      <c r="CD413" s="574">
        <v>3.6527777777777799</v>
      </c>
      <c r="CE413" s="575">
        <v>5</v>
      </c>
      <c r="CF413" s="576">
        <f t="shared" si="1041"/>
        <v>131.50000000000009</v>
      </c>
      <c r="CG413" s="577">
        <f t="shared" si="1041"/>
        <v>35</v>
      </c>
      <c r="CH413" s="574">
        <v>6.6153846153846203</v>
      </c>
      <c r="CI413" s="575">
        <v>11.8611111111111</v>
      </c>
      <c r="CJ413" s="576">
        <f t="shared" si="1042"/>
        <v>258.00000000000017</v>
      </c>
      <c r="CK413" s="577">
        <f t="shared" si="1042"/>
        <v>213.4999999999998</v>
      </c>
      <c r="CL413" s="574"/>
      <c r="CM413" s="575"/>
      <c r="CN413" s="576">
        <f t="shared" si="1043"/>
        <v>0</v>
      </c>
      <c r="CO413" s="577">
        <f t="shared" si="1043"/>
        <v>0</v>
      </c>
      <c r="CP413" s="576">
        <f t="shared" si="1044"/>
        <v>5.193333333333336</v>
      </c>
      <c r="CQ413" s="577">
        <f t="shared" si="1044"/>
        <v>9.9399999999999924</v>
      </c>
      <c r="CR413" s="576">
        <f t="shared" si="1045"/>
        <v>389.50000000000023</v>
      </c>
      <c r="CS413" s="577">
        <f t="shared" si="1045"/>
        <v>248.4999999999998</v>
      </c>
      <c r="CT413" s="574">
        <v>78.0833333333333</v>
      </c>
      <c r="CU413" s="575">
        <v>77.714285714285694</v>
      </c>
      <c r="CV413" s="576">
        <f t="shared" si="1046"/>
        <v>2810.9999999999986</v>
      </c>
      <c r="CW413" s="577">
        <f t="shared" si="1046"/>
        <v>543.99999999999989</v>
      </c>
      <c r="CX413" s="574">
        <v>81.6666666666667</v>
      </c>
      <c r="CY413" s="575">
        <v>85.0555555555556</v>
      </c>
      <c r="CZ413" s="576">
        <f t="shared" si="1047"/>
        <v>3185.0000000000014</v>
      </c>
      <c r="DA413" s="577">
        <f t="shared" si="1047"/>
        <v>1531.0000000000009</v>
      </c>
      <c r="DB413" s="574"/>
      <c r="DC413" s="575"/>
      <c r="DD413" s="576">
        <f t="shared" si="1048"/>
        <v>0</v>
      </c>
      <c r="DE413" s="577">
        <f t="shared" si="1048"/>
        <v>0</v>
      </c>
      <c r="DF413" s="576">
        <f t="shared" si="1049"/>
        <v>79.946666666666673</v>
      </c>
      <c r="DG413" s="577">
        <f t="shared" si="1049"/>
        <v>83.000000000000043</v>
      </c>
      <c r="DH413" s="576">
        <f t="shared" si="1050"/>
        <v>5996</v>
      </c>
      <c r="DI413" s="577">
        <f t="shared" si="1050"/>
        <v>2075.0000000000009</v>
      </c>
      <c r="DJ413" s="576">
        <f t="shared" si="1051"/>
        <v>207</v>
      </c>
      <c r="DK413" s="577">
        <f t="shared" si="1051"/>
        <v>65</v>
      </c>
      <c r="DL413" s="576">
        <f t="shared" si="1051"/>
        <v>207</v>
      </c>
      <c r="DM413" s="577">
        <f t="shared" si="1051"/>
        <v>65</v>
      </c>
      <c r="DN413" s="576">
        <f t="shared" si="1052"/>
        <v>3.6352657004830946</v>
      </c>
      <c r="DO413" s="577">
        <f t="shared" si="1052"/>
        <v>5.4230769230769189</v>
      </c>
      <c r="DP413" s="576">
        <f t="shared" si="1053"/>
        <v>752.50000000000057</v>
      </c>
      <c r="DQ413" s="577">
        <f t="shared" si="1053"/>
        <v>352.49999999999972</v>
      </c>
      <c r="DR413" s="576">
        <f t="shared" si="1054"/>
        <v>80.130434782608702</v>
      </c>
      <c r="DS413" s="577">
        <f t="shared" si="1054"/>
        <v>77.092307692307699</v>
      </c>
      <c r="DT413" s="576">
        <f t="shared" si="1055"/>
        <v>16587</v>
      </c>
      <c r="DU413" s="577">
        <f t="shared" si="1055"/>
        <v>5011</v>
      </c>
      <c r="DV413" s="574">
        <v>19</v>
      </c>
      <c r="DW413" s="575">
        <v>9</v>
      </c>
      <c r="DX413" s="576">
        <f t="shared" si="1056"/>
        <v>19</v>
      </c>
      <c r="DY413" s="577">
        <f t="shared" si="1056"/>
        <v>9</v>
      </c>
      <c r="DZ413" s="574">
        <v>33</v>
      </c>
      <c r="EA413" s="575">
        <v>3</v>
      </c>
      <c r="EB413" s="576">
        <f t="shared" si="1057"/>
        <v>33</v>
      </c>
      <c r="EC413" s="577">
        <f t="shared" si="1057"/>
        <v>3</v>
      </c>
      <c r="ED413" s="574"/>
      <c r="EE413" s="575"/>
      <c r="EF413" s="576">
        <f t="shared" si="1058"/>
        <v>0</v>
      </c>
      <c r="EG413" s="577">
        <f t="shared" si="1058"/>
        <v>0</v>
      </c>
      <c r="EH413" s="576">
        <f t="shared" si="1059"/>
        <v>52</v>
      </c>
      <c r="EI413" s="577">
        <f t="shared" si="1059"/>
        <v>12</v>
      </c>
      <c r="EJ413" s="576">
        <f t="shared" si="1060"/>
        <v>52</v>
      </c>
      <c r="EK413" s="577">
        <f t="shared" si="1060"/>
        <v>12</v>
      </c>
      <c r="EL413" s="574">
        <v>2.8157894736842102</v>
      </c>
      <c r="EM413" s="575">
        <v>3.1666666666666701</v>
      </c>
      <c r="EN413" s="576">
        <f t="shared" si="1061"/>
        <v>53.499999999999993</v>
      </c>
      <c r="EO413" s="577">
        <f t="shared" si="1061"/>
        <v>28.500000000000032</v>
      </c>
      <c r="EP413" s="574">
        <v>3.8787878787878798</v>
      </c>
      <c r="EQ413" s="575">
        <v>4.3333333333333304</v>
      </c>
      <c r="ER413" s="576">
        <f t="shared" si="1062"/>
        <v>128.00000000000003</v>
      </c>
      <c r="ES413" s="577">
        <f t="shared" si="1062"/>
        <v>12.999999999999991</v>
      </c>
      <c r="ET413" s="574"/>
      <c r="EU413" s="575"/>
      <c r="EV413" s="576">
        <f t="shared" si="1063"/>
        <v>0</v>
      </c>
      <c r="EW413" s="577">
        <f t="shared" si="1063"/>
        <v>0</v>
      </c>
      <c r="EX413" s="576">
        <f t="shared" si="1064"/>
        <v>3.4903846153846159</v>
      </c>
      <c r="EY413" s="577">
        <f t="shared" si="1064"/>
        <v>3.4583333333333353</v>
      </c>
      <c r="EZ413" s="576">
        <f t="shared" si="1065"/>
        <v>181.50000000000003</v>
      </c>
      <c r="FA413" s="577">
        <f t="shared" si="1065"/>
        <v>41.500000000000021</v>
      </c>
      <c r="FB413" s="574">
        <v>63.684210526315802</v>
      </c>
      <c r="FC413" s="575">
        <v>60.5555555555556</v>
      </c>
      <c r="FD413" s="576">
        <f t="shared" si="1066"/>
        <v>1210.0000000000002</v>
      </c>
      <c r="FE413" s="577">
        <f t="shared" si="1066"/>
        <v>545.00000000000045</v>
      </c>
      <c r="FF413" s="574">
        <v>66.454545454545496</v>
      </c>
      <c r="FG413" s="575">
        <v>66.6666666666667</v>
      </c>
      <c r="FH413" s="576">
        <f t="shared" si="1067"/>
        <v>2193.0000000000014</v>
      </c>
      <c r="FI413" s="577">
        <f t="shared" si="1067"/>
        <v>200.00000000000011</v>
      </c>
      <c r="FJ413" s="574"/>
      <c r="FK413" s="575"/>
      <c r="FL413" s="576">
        <f t="shared" si="1068"/>
        <v>0</v>
      </c>
      <c r="FM413" s="577">
        <f t="shared" si="1068"/>
        <v>0</v>
      </c>
      <c r="FN413" s="576">
        <f t="shared" si="1069"/>
        <v>65.442307692307722</v>
      </c>
      <c r="FO413" s="577">
        <f t="shared" si="1069"/>
        <v>62.083333333333378</v>
      </c>
      <c r="FP413" s="576">
        <f t="shared" si="1070"/>
        <v>3403.0000000000014</v>
      </c>
      <c r="FQ413" s="577">
        <f t="shared" si="1070"/>
        <v>745.00000000000057</v>
      </c>
      <c r="FR413" s="574">
        <v>63</v>
      </c>
      <c r="FS413" s="575">
        <v>273</v>
      </c>
      <c r="FT413" s="576">
        <f t="shared" si="1071"/>
        <v>63</v>
      </c>
      <c r="FU413" s="577">
        <f t="shared" si="1071"/>
        <v>273</v>
      </c>
      <c r="FV413" s="574">
        <v>5.3333333333333304</v>
      </c>
      <c r="FW413" s="575">
        <v>0.43223443223443198</v>
      </c>
      <c r="FX413" s="576">
        <f t="shared" si="1072"/>
        <v>335.99999999999983</v>
      </c>
      <c r="FY413" s="577">
        <f t="shared" si="1072"/>
        <v>117.99999999999993</v>
      </c>
      <c r="FZ413" s="574">
        <v>53.349206349206298</v>
      </c>
      <c r="GA413" s="575">
        <v>4.51648351648352</v>
      </c>
      <c r="GB413" s="576">
        <f t="shared" si="1073"/>
        <v>3360.9999999999968</v>
      </c>
      <c r="GC413" s="577">
        <f t="shared" si="1073"/>
        <v>1233.0000000000009</v>
      </c>
      <c r="GD413" s="576">
        <f t="shared" si="1074"/>
        <v>154</v>
      </c>
      <c r="GE413" s="577">
        <f t="shared" si="1074"/>
        <v>44</v>
      </c>
      <c r="GF413" s="576">
        <f t="shared" si="1074"/>
        <v>154</v>
      </c>
      <c r="GG413" s="577">
        <f t="shared" si="1074"/>
        <v>44</v>
      </c>
      <c r="GH413" s="576">
        <f t="shared" si="1075"/>
        <v>440.00000000000051</v>
      </c>
      <c r="GI413" s="577">
        <f t="shared" si="1075"/>
        <v>132.49999999999991</v>
      </c>
      <c r="GJ413" s="576">
        <f t="shared" si="1076"/>
        <v>11989</v>
      </c>
      <c r="GK413" s="577">
        <f t="shared" si="1076"/>
        <v>3115.9999999999991</v>
      </c>
      <c r="GL413" s="576">
        <f t="shared" si="1077"/>
        <v>105</v>
      </c>
      <c r="GM413" s="577">
        <f t="shared" si="1077"/>
        <v>33</v>
      </c>
      <c r="GN413" s="576">
        <f t="shared" si="1077"/>
        <v>105</v>
      </c>
      <c r="GO413" s="577">
        <f t="shared" si="1077"/>
        <v>33</v>
      </c>
      <c r="GP413" s="576">
        <f t="shared" si="1078"/>
        <v>494.00000000000011</v>
      </c>
      <c r="GQ413" s="577">
        <f t="shared" si="1078"/>
        <v>261.49999999999983</v>
      </c>
      <c r="GR413" s="576">
        <f t="shared" si="1079"/>
        <v>8001.0000000000036</v>
      </c>
      <c r="GS413" s="577">
        <f t="shared" si="1079"/>
        <v>2640.0000000000009</v>
      </c>
      <c r="GT413" s="576">
        <f t="shared" si="1080"/>
        <v>259</v>
      </c>
      <c r="GU413" s="577">
        <f t="shared" si="1080"/>
        <v>77</v>
      </c>
      <c r="GV413" s="576">
        <f t="shared" si="1080"/>
        <v>259</v>
      </c>
      <c r="GW413" s="577">
        <f t="shared" si="1080"/>
        <v>77</v>
      </c>
      <c r="GX413" s="576">
        <f t="shared" si="1081"/>
        <v>934.00000000000068</v>
      </c>
      <c r="GY413" s="577">
        <f t="shared" si="1081"/>
        <v>393.99999999999977</v>
      </c>
      <c r="GZ413" s="576">
        <f t="shared" si="1081"/>
        <v>19990.000000000004</v>
      </c>
      <c r="HA413" s="577">
        <f t="shared" si="1081"/>
        <v>5756</v>
      </c>
      <c r="HB413" s="576">
        <f t="shared" si="1082"/>
        <v>0</v>
      </c>
      <c r="HC413" s="577">
        <f t="shared" si="1082"/>
        <v>0</v>
      </c>
      <c r="HD413" s="576">
        <f t="shared" si="1082"/>
        <v>0</v>
      </c>
      <c r="HE413" s="577">
        <f t="shared" si="1082"/>
        <v>0</v>
      </c>
      <c r="HF413" s="576" t="str">
        <f t="shared" si="1083"/>
        <v/>
      </c>
      <c r="HG413" s="577" t="str">
        <f t="shared" si="1083"/>
        <v/>
      </c>
      <c r="HH413" s="576" t="str">
        <f t="shared" si="1084"/>
        <v/>
      </c>
      <c r="HI413" s="577" t="str">
        <f t="shared" si="1084"/>
        <v/>
      </c>
      <c r="HJ413" s="576">
        <f t="shared" si="1085"/>
        <v>1270.0000000000005</v>
      </c>
      <c r="HK413" s="577">
        <f t="shared" si="1085"/>
        <v>511.99999999999966</v>
      </c>
      <c r="HL413" s="576">
        <f t="shared" si="1086"/>
        <v>23350.999999999996</v>
      </c>
      <c r="HM413" s="577">
        <f t="shared" si="1086"/>
        <v>6989.0000000000018</v>
      </c>
    </row>
    <row r="414" spans="1:221" s="26" customFormat="1" ht="13.5" customHeight="1">
      <c r="A414" s="124" t="s">
        <v>784</v>
      </c>
      <c r="B414" s="589" t="s">
        <v>785</v>
      </c>
      <c r="C414" s="611"/>
      <c r="D414" s="103">
        <v>238032</v>
      </c>
      <c r="E414" s="103">
        <v>1</v>
      </c>
      <c r="F414" s="574">
        <v>4524</v>
      </c>
      <c r="G414" s="575">
        <v>4519</v>
      </c>
      <c r="H414" s="574">
        <v>124</v>
      </c>
      <c r="I414" s="575">
        <v>125</v>
      </c>
      <c r="J414" s="576">
        <f t="shared" si="1019"/>
        <v>4400</v>
      </c>
      <c r="K414" s="577">
        <f t="shared" si="1019"/>
        <v>4394</v>
      </c>
      <c r="L414" s="574">
        <v>120</v>
      </c>
      <c r="M414" s="575">
        <v>120</v>
      </c>
      <c r="N414" s="576">
        <f t="shared" si="1020"/>
        <v>4400</v>
      </c>
      <c r="O414" s="577">
        <f t="shared" si="1020"/>
        <v>4394</v>
      </c>
      <c r="P414" s="581">
        <f t="shared" si="1020"/>
        <v>0</v>
      </c>
      <c r="Q414" s="582">
        <f t="shared" si="1020"/>
        <v>0</v>
      </c>
      <c r="R414" s="574">
        <v>798</v>
      </c>
      <c r="S414" s="575">
        <v>799</v>
      </c>
      <c r="T414" s="576">
        <f t="shared" si="1021"/>
        <v>0</v>
      </c>
      <c r="U414" s="577">
        <f t="shared" si="1021"/>
        <v>0</v>
      </c>
      <c r="V414" s="574">
        <v>1</v>
      </c>
      <c r="W414" s="575"/>
      <c r="X414" s="576">
        <f t="shared" si="1022"/>
        <v>0</v>
      </c>
      <c r="Y414" s="577">
        <f t="shared" si="1022"/>
        <v>0</v>
      </c>
      <c r="Z414" s="574"/>
      <c r="AA414" s="575"/>
      <c r="AB414" s="576">
        <f t="shared" si="1023"/>
        <v>0</v>
      </c>
      <c r="AC414" s="577">
        <f t="shared" si="1023"/>
        <v>0</v>
      </c>
      <c r="AD414" s="576">
        <f t="shared" si="1024"/>
        <v>799</v>
      </c>
      <c r="AE414" s="577">
        <f t="shared" si="1024"/>
        <v>799</v>
      </c>
      <c r="AF414" s="576">
        <f t="shared" si="1025"/>
        <v>0</v>
      </c>
      <c r="AG414" s="577">
        <f t="shared" si="1025"/>
        <v>0</v>
      </c>
      <c r="AH414" s="574">
        <v>4.5999999999999996</v>
      </c>
      <c r="AI414" s="575">
        <v>4.5999999999999996</v>
      </c>
      <c r="AJ414" s="576">
        <f t="shared" si="1026"/>
        <v>3670.7999999999997</v>
      </c>
      <c r="AK414" s="577">
        <f t="shared" si="1026"/>
        <v>3675.3999999999996</v>
      </c>
      <c r="AL414" s="574">
        <v>7</v>
      </c>
      <c r="AM414" s="575"/>
      <c r="AN414" s="576">
        <f t="shared" si="1027"/>
        <v>7</v>
      </c>
      <c r="AO414" s="577">
        <f t="shared" si="1027"/>
        <v>0</v>
      </c>
      <c r="AP414" s="574"/>
      <c r="AQ414" s="575"/>
      <c r="AR414" s="576">
        <f t="shared" si="1028"/>
        <v>0</v>
      </c>
      <c r="AS414" s="577">
        <f t="shared" si="1028"/>
        <v>0</v>
      </c>
      <c r="AT414" s="576">
        <f t="shared" si="1029"/>
        <v>4.6030037546933666</v>
      </c>
      <c r="AU414" s="577">
        <f t="shared" si="1029"/>
        <v>4.5999999999999996</v>
      </c>
      <c r="AV414" s="576">
        <f t="shared" si="1030"/>
        <v>3677.7999999999997</v>
      </c>
      <c r="AW414" s="577">
        <f t="shared" si="1030"/>
        <v>3675.3999999999996</v>
      </c>
      <c r="AX414" s="574"/>
      <c r="AY414" s="575"/>
      <c r="AZ414" s="576">
        <f t="shared" si="1031"/>
        <v>0</v>
      </c>
      <c r="BA414" s="577">
        <f t="shared" si="1031"/>
        <v>0</v>
      </c>
      <c r="BB414" s="574"/>
      <c r="BC414" s="575"/>
      <c r="BD414" s="576">
        <f t="shared" si="1032"/>
        <v>0</v>
      </c>
      <c r="BE414" s="577">
        <f t="shared" si="1032"/>
        <v>0</v>
      </c>
      <c r="BF414" s="574"/>
      <c r="BG414" s="575"/>
      <c r="BH414" s="576">
        <f t="shared" si="1033"/>
        <v>0</v>
      </c>
      <c r="BI414" s="577">
        <f t="shared" si="1033"/>
        <v>0</v>
      </c>
      <c r="BJ414" s="576">
        <f t="shared" si="1034"/>
        <v>0</v>
      </c>
      <c r="BK414" s="577">
        <f t="shared" si="1034"/>
        <v>0</v>
      </c>
      <c r="BL414" s="576">
        <f t="shared" si="1035"/>
        <v>0</v>
      </c>
      <c r="BM414" s="577">
        <f t="shared" si="1035"/>
        <v>0</v>
      </c>
      <c r="BN414" s="574">
        <v>2511</v>
      </c>
      <c r="BO414" s="575">
        <v>2556</v>
      </c>
      <c r="BP414" s="576">
        <f t="shared" si="1036"/>
        <v>0</v>
      </c>
      <c r="BQ414" s="577">
        <f t="shared" si="1036"/>
        <v>0</v>
      </c>
      <c r="BR414" s="574">
        <v>5</v>
      </c>
      <c r="BS414" s="575">
        <v>8</v>
      </c>
      <c r="BT414" s="576">
        <f t="shared" si="1037"/>
        <v>0</v>
      </c>
      <c r="BU414" s="577">
        <f t="shared" si="1037"/>
        <v>0</v>
      </c>
      <c r="BV414" s="574"/>
      <c r="BW414" s="575"/>
      <c r="BX414" s="576">
        <f t="shared" si="1038"/>
        <v>0</v>
      </c>
      <c r="BY414" s="577">
        <f t="shared" si="1038"/>
        <v>0</v>
      </c>
      <c r="BZ414" s="576">
        <f t="shared" si="1039"/>
        <v>2516</v>
      </c>
      <c r="CA414" s="577">
        <f t="shared" si="1039"/>
        <v>2564</v>
      </c>
      <c r="CB414" s="576">
        <f t="shared" si="1040"/>
        <v>0</v>
      </c>
      <c r="CC414" s="577">
        <f t="shared" si="1040"/>
        <v>0</v>
      </c>
      <c r="CD414" s="574">
        <v>4.7</v>
      </c>
      <c r="CE414" s="575">
        <v>4.7</v>
      </c>
      <c r="CF414" s="576">
        <f t="shared" si="1041"/>
        <v>11801.7</v>
      </c>
      <c r="CG414" s="577">
        <f t="shared" si="1041"/>
        <v>12013.2</v>
      </c>
      <c r="CH414" s="574">
        <v>4.4000000000000004</v>
      </c>
      <c r="CI414" s="575">
        <v>8.6</v>
      </c>
      <c r="CJ414" s="576">
        <f t="shared" si="1042"/>
        <v>22</v>
      </c>
      <c r="CK414" s="577">
        <f t="shared" si="1042"/>
        <v>68.8</v>
      </c>
      <c r="CL414" s="574"/>
      <c r="CM414" s="575"/>
      <c r="CN414" s="576">
        <f t="shared" si="1043"/>
        <v>0</v>
      </c>
      <c r="CO414" s="577">
        <f t="shared" si="1043"/>
        <v>0</v>
      </c>
      <c r="CP414" s="576">
        <f t="shared" si="1044"/>
        <v>4.6994038155802862</v>
      </c>
      <c r="CQ414" s="577">
        <f t="shared" si="1044"/>
        <v>4.7121684867394693</v>
      </c>
      <c r="CR414" s="576">
        <f t="shared" si="1045"/>
        <v>11823.7</v>
      </c>
      <c r="CS414" s="577">
        <f t="shared" si="1045"/>
        <v>12082</v>
      </c>
      <c r="CT414" s="574"/>
      <c r="CU414" s="575"/>
      <c r="CV414" s="576">
        <f t="shared" si="1046"/>
        <v>0</v>
      </c>
      <c r="CW414" s="577">
        <f t="shared" si="1046"/>
        <v>0</v>
      </c>
      <c r="CX414" s="574"/>
      <c r="CY414" s="575"/>
      <c r="CZ414" s="576">
        <f t="shared" si="1047"/>
        <v>0</v>
      </c>
      <c r="DA414" s="577">
        <f t="shared" si="1047"/>
        <v>0</v>
      </c>
      <c r="DB414" s="574"/>
      <c r="DC414" s="575"/>
      <c r="DD414" s="576">
        <f t="shared" si="1048"/>
        <v>0</v>
      </c>
      <c r="DE414" s="577">
        <f t="shared" si="1048"/>
        <v>0</v>
      </c>
      <c r="DF414" s="576">
        <f t="shared" si="1049"/>
        <v>0</v>
      </c>
      <c r="DG414" s="577">
        <f t="shared" si="1049"/>
        <v>0</v>
      </c>
      <c r="DH414" s="576">
        <f t="shared" si="1050"/>
        <v>0</v>
      </c>
      <c r="DI414" s="577">
        <f t="shared" si="1050"/>
        <v>0</v>
      </c>
      <c r="DJ414" s="576">
        <f t="shared" si="1051"/>
        <v>3315</v>
      </c>
      <c r="DK414" s="577">
        <f t="shared" si="1051"/>
        <v>3363</v>
      </c>
      <c r="DL414" s="576">
        <f t="shared" si="1051"/>
        <v>0</v>
      </c>
      <c r="DM414" s="577">
        <f t="shared" si="1051"/>
        <v>0</v>
      </c>
      <c r="DN414" s="576">
        <f t="shared" si="1052"/>
        <v>4.6761689291101058</v>
      </c>
      <c r="DO414" s="577">
        <f t="shared" si="1052"/>
        <v>4.6855188819506388</v>
      </c>
      <c r="DP414" s="576">
        <f t="shared" si="1053"/>
        <v>15501.5</v>
      </c>
      <c r="DQ414" s="577">
        <f t="shared" si="1053"/>
        <v>15757.399999999998</v>
      </c>
      <c r="DR414" s="576">
        <f t="shared" si="1054"/>
        <v>0</v>
      </c>
      <c r="DS414" s="577">
        <f t="shared" si="1054"/>
        <v>0</v>
      </c>
      <c r="DT414" s="576">
        <f t="shared" si="1055"/>
        <v>0</v>
      </c>
      <c r="DU414" s="577">
        <f t="shared" si="1055"/>
        <v>0</v>
      </c>
      <c r="DV414" s="574">
        <v>884</v>
      </c>
      <c r="DW414" s="575">
        <v>848</v>
      </c>
      <c r="DX414" s="576">
        <f t="shared" si="1056"/>
        <v>0</v>
      </c>
      <c r="DY414" s="577">
        <f t="shared" si="1056"/>
        <v>0</v>
      </c>
      <c r="DZ414" s="574">
        <v>64</v>
      </c>
      <c r="EA414" s="575">
        <v>56</v>
      </c>
      <c r="EB414" s="576">
        <f t="shared" si="1057"/>
        <v>0</v>
      </c>
      <c r="EC414" s="577">
        <f t="shared" si="1057"/>
        <v>0</v>
      </c>
      <c r="ED414" s="574"/>
      <c r="EE414" s="575"/>
      <c r="EF414" s="576">
        <f t="shared" si="1058"/>
        <v>0</v>
      </c>
      <c r="EG414" s="577">
        <f t="shared" si="1058"/>
        <v>0</v>
      </c>
      <c r="EH414" s="576">
        <f t="shared" si="1059"/>
        <v>948</v>
      </c>
      <c r="EI414" s="577">
        <f t="shared" si="1059"/>
        <v>904</v>
      </c>
      <c r="EJ414" s="576">
        <f t="shared" si="1060"/>
        <v>0</v>
      </c>
      <c r="EK414" s="577">
        <f t="shared" si="1060"/>
        <v>0</v>
      </c>
      <c r="EL414" s="574">
        <v>3.9</v>
      </c>
      <c r="EM414" s="575">
        <v>3.9</v>
      </c>
      <c r="EN414" s="576">
        <f t="shared" si="1061"/>
        <v>3447.6</v>
      </c>
      <c r="EO414" s="577">
        <f t="shared" si="1061"/>
        <v>3307.2</v>
      </c>
      <c r="EP414" s="574">
        <v>3.8</v>
      </c>
      <c r="EQ414" s="575">
        <v>3.9</v>
      </c>
      <c r="ER414" s="576">
        <f t="shared" si="1062"/>
        <v>243.2</v>
      </c>
      <c r="ES414" s="577">
        <f t="shared" si="1062"/>
        <v>218.4</v>
      </c>
      <c r="ET414" s="574"/>
      <c r="EU414" s="575"/>
      <c r="EV414" s="576">
        <f t="shared" si="1063"/>
        <v>0</v>
      </c>
      <c r="EW414" s="577">
        <f t="shared" si="1063"/>
        <v>0</v>
      </c>
      <c r="EX414" s="576">
        <f t="shared" si="1064"/>
        <v>3.8932489451476791</v>
      </c>
      <c r="EY414" s="577">
        <f t="shared" si="1064"/>
        <v>3.9</v>
      </c>
      <c r="EZ414" s="576">
        <f t="shared" si="1065"/>
        <v>3690.7999999999997</v>
      </c>
      <c r="FA414" s="577">
        <f t="shared" si="1065"/>
        <v>3525.6</v>
      </c>
      <c r="FB414" s="574"/>
      <c r="FC414" s="575"/>
      <c r="FD414" s="576">
        <f t="shared" si="1066"/>
        <v>0</v>
      </c>
      <c r="FE414" s="577">
        <f t="shared" si="1066"/>
        <v>0</v>
      </c>
      <c r="FF414" s="574"/>
      <c r="FG414" s="575"/>
      <c r="FH414" s="576">
        <f t="shared" si="1067"/>
        <v>0</v>
      </c>
      <c r="FI414" s="577">
        <f t="shared" si="1067"/>
        <v>0</v>
      </c>
      <c r="FJ414" s="574"/>
      <c r="FK414" s="575"/>
      <c r="FL414" s="576">
        <f t="shared" si="1068"/>
        <v>0</v>
      </c>
      <c r="FM414" s="577">
        <f t="shared" si="1068"/>
        <v>0</v>
      </c>
      <c r="FN414" s="576">
        <f t="shared" si="1069"/>
        <v>0</v>
      </c>
      <c r="FO414" s="577">
        <f t="shared" si="1069"/>
        <v>0</v>
      </c>
      <c r="FP414" s="576">
        <f t="shared" si="1070"/>
        <v>0</v>
      </c>
      <c r="FQ414" s="577">
        <f t="shared" si="1070"/>
        <v>0</v>
      </c>
      <c r="FR414" s="574">
        <v>137</v>
      </c>
      <c r="FS414" s="575">
        <v>127</v>
      </c>
      <c r="FT414" s="576">
        <f t="shared" si="1071"/>
        <v>0</v>
      </c>
      <c r="FU414" s="577">
        <f t="shared" si="1071"/>
        <v>0</v>
      </c>
      <c r="FV414" s="574">
        <v>6.1</v>
      </c>
      <c r="FW414" s="575">
        <v>5.8</v>
      </c>
      <c r="FX414" s="576">
        <f t="shared" si="1072"/>
        <v>835.69999999999993</v>
      </c>
      <c r="FY414" s="577">
        <f t="shared" si="1072"/>
        <v>736.6</v>
      </c>
      <c r="FZ414" s="574"/>
      <c r="GA414" s="575"/>
      <c r="GB414" s="576">
        <f t="shared" si="1073"/>
        <v>0</v>
      </c>
      <c r="GC414" s="577">
        <f t="shared" si="1073"/>
        <v>0</v>
      </c>
      <c r="GD414" s="576">
        <f t="shared" si="1074"/>
        <v>4193</v>
      </c>
      <c r="GE414" s="577">
        <f t="shared" si="1074"/>
        <v>4203</v>
      </c>
      <c r="GF414" s="576">
        <f t="shared" si="1074"/>
        <v>0</v>
      </c>
      <c r="GG414" s="577">
        <f t="shared" si="1074"/>
        <v>0</v>
      </c>
      <c r="GH414" s="576">
        <f t="shared" si="1075"/>
        <v>18920.099999999999</v>
      </c>
      <c r="GI414" s="577">
        <f t="shared" si="1075"/>
        <v>18995.8</v>
      </c>
      <c r="GJ414" s="576" t="str">
        <f t="shared" si="1076"/>
        <v/>
      </c>
      <c r="GK414" s="577" t="str">
        <f t="shared" si="1076"/>
        <v/>
      </c>
      <c r="GL414" s="576">
        <f t="shared" si="1077"/>
        <v>70</v>
      </c>
      <c r="GM414" s="577">
        <f t="shared" si="1077"/>
        <v>64</v>
      </c>
      <c r="GN414" s="576">
        <f t="shared" si="1077"/>
        <v>0</v>
      </c>
      <c r="GO414" s="577">
        <f t="shared" si="1077"/>
        <v>0</v>
      </c>
      <c r="GP414" s="576">
        <f t="shared" si="1078"/>
        <v>272.2</v>
      </c>
      <c r="GQ414" s="577">
        <f t="shared" si="1078"/>
        <v>287.2</v>
      </c>
      <c r="GR414" s="576">
        <f t="shared" si="1079"/>
        <v>0</v>
      </c>
      <c r="GS414" s="577">
        <f t="shared" si="1079"/>
        <v>0</v>
      </c>
      <c r="GT414" s="576">
        <f t="shared" si="1080"/>
        <v>4263</v>
      </c>
      <c r="GU414" s="577">
        <f t="shared" si="1080"/>
        <v>4267</v>
      </c>
      <c r="GV414" s="576">
        <f t="shared" si="1080"/>
        <v>0</v>
      </c>
      <c r="GW414" s="577">
        <f t="shared" si="1080"/>
        <v>0</v>
      </c>
      <c r="GX414" s="576">
        <f t="shared" si="1081"/>
        <v>19192.3</v>
      </c>
      <c r="GY414" s="577">
        <f t="shared" si="1081"/>
        <v>19283</v>
      </c>
      <c r="GZ414" s="576" t="str">
        <f t="shared" si="1081"/>
        <v/>
      </c>
      <c r="HA414" s="577" t="str">
        <f t="shared" si="1081"/>
        <v/>
      </c>
      <c r="HB414" s="576">
        <f t="shared" si="1082"/>
        <v>0</v>
      </c>
      <c r="HC414" s="577">
        <f t="shared" si="1082"/>
        <v>0</v>
      </c>
      <c r="HD414" s="576">
        <f t="shared" si="1082"/>
        <v>0</v>
      </c>
      <c r="HE414" s="577">
        <f t="shared" si="1082"/>
        <v>0</v>
      </c>
      <c r="HF414" s="576" t="str">
        <f t="shared" si="1083"/>
        <v/>
      </c>
      <c r="HG414" s="577" t="str">
        <f t="shared" si="1083"/>
        <v/>
      </c>
      <c r="HH414" s="576" t="str">
        <f t="shared" si="1084"/>
        <v/>
      </c>
      <c r="HI414" s="577" t="str">
        <f t="shared" si="1084"/>
        <v/>
      </c>
      <c r="HJ414" s="576">
        <f t="shared" si="1085"/>
        <v>20028</v>
      </c>
      <c r="HK414" s="577">
        <f t="shared" si="1085"/>
        <v>20019.599999999995</v>
      </c>
      <c r="HL414" s="576" t="str">
        <f t="shared" si="1086"/>
        <v/>
      </c>
      <c r="HM414" s="577" t="str">
        <f t="shared" si="1086"/>
        <v/>
      </c>
    </row>
    <row r="415" spans="1:221">
      <c r="A415" s="124" t="s">
        <v>784</v>
      </c>
      <c r="B415" s="589" t="s">
        <v>786</v>
      </c>
      <c r="C415" s="611"/>
      <c r="D415" s="103">
        <v>237525</v>
      </c>
      <c r="E415" s="103">
        <v>3</v>
      </c>
      <c r="F415" s="574">
        <v>1454</v>
      </c>
      <c r="G415" s="575">
        <v>1549</v>
      </c>
      <c r="H415" s="574">
        <v>9</v>
      </c>
      <c r="I415" s="575">
        <v>12</v>
      </c>
      <c r="J415" s="576">
        <f t="shared" si="1019"/>
        <v>1445</v>
      </c>
      <c r="K415" s="577">
        <f t="shared" si="1019"/>
        <v>1537</v>
      </c>
      <c r="L415" s="574">
        <v>120</v>
      </c>
      <c r="M415" s="575">
        <v>120</v>
      </c>
      <c r="N415" s="576">
        <f t="shared" si="1020"/>
        <v>1445</v>
      </c>
      <c r="O415" s="577">
        <f t="shared" si="1020"/>
        <v>1537</v>
      </c>
      <c r="P415" s="581">
        <f t="shared" si="1020"/>
        <v>0</v>
      </c>
      <c r="Q415" s="582">
        <f t="shared" si="1020"/>
        <v>0</v>
      </c>
      <c r="R415" s="574">
        <v>327</v>
      </c>
      <c r="S415" s="575">
        <v>407</v>
      </c>
      <c r="T415" s="576">
        <f t="shared" si="1021"/>
        <v>0</v>
      </c>
      <c r="U415" s="577">
        <f t="shared" si="1021"/>
        <v>0</v>
      </c>
      <c r="V415" s="574">
        <v>1</v>
      </c>
      <c r="W415" s="575">
        <v>1</v>
      </c>
      <c r="X415" s="576">
        <f t="shared" si="1022"/>
        <v>0</v>
      </c>
      <c r="Y415" s="577">
        <f t="shared" si="1022"/>
        <v>0</v>
      </c>
      <c r="Z415" s="574"/>
      <c r="AA415" s="575"/>
      <c r="AB415" s="576">
        <f t="shared" si="1023"/>
        <v>0</v>
      </c>
      <c r="AC415" s="577">
        <f t="shared" si="1023"/>
        <v>0</v>
      </c>
      <c r="AD415" s="576">
        <f t="shared" si="1024"/>
        <v>328</v>
      </c>
      <c r="AE415" s="577">
        <f t="shared" si="1024"/>
        <v>408</v>
      </c>
      <c r="AF415" s="576">
        <f t="shared" si="1025"/>
        <v>0</v>
      </c>
      <c r="AG415" s="577">
        <f t="shared" si="1025"/>
        <v>0</v>
      </c>
      <c r="AH415" s="574">
        <v>4.7</v>
      </c>
      <c r="AI415" s="575">
        <v>4.5</v>
      </c>
      <c r="AJ415" s="576">
        <f t="shared" si="1026"/>
        <v>1536.9</v>
      </c>
      <c r="AK415" s="577">
        <f t="shared" si="1026"/>
        <v>1831.5</v>
      </c>
      <c r="AL415" s="574">
        <v>9.5</v>
      </c>
      <c r="AM415" s="575">
        <v>4</v>
      </c>
      <c r="AN415" s="576">
        <f t="shared" si="1027"/>
        <v>9.5</v>
      </c>
      <c r="AO415" s="577">
        <f t="shared" si="1027"/>
        <v>4</v>
      </c>
      <c r="AP415" s="574"/>
      <c r="AQ415" s="575"/>
      <c r="AR415" s="576">
        <f t="shared" si="1028"/>
        <v>0</v>
      </c>
      <c r="AS415" s="577">
        <f t="shared" si="1028"/>
        <v>0</v>
      </c>
      <c r="AT415" s="576">
        <f t="shared" si="1029"/>
        <v>4.7146341463414636</v>
      </c>
      <c r="AU415" s="577">
        <f t="shared" si="1029"/>
        <v>4.4987745098039218</v>
      </c>
      <c r="AV415" s="576">
        <f t="shared" si="1030"/>
        <v>1546.4</v>
      </c>
      <c r="AW415" s="577">
        <f t="shared" si="1030"/>
        <v>1835.5</v>
      </c>
      <c r="AX415" s="574"/>
      <c r="AY415" s="575"/>
      <c r="AZ415" s="576">
        <f t="shared" si="1031"/>
        <v>0</v>
      </c>
      <c r="BA415" s="577">
        <f t="shared" si="1031"/>
        <v>0</v>
      </c>
      <c r="BB415" s="574"/>
      <c r="BC415" s="575"/>
      <c r="BD415" s="576">
        <f t="shared" si="1032"/>
        <v>0</v>
      </c>
      <c r="BE415" s="577">
        <f t="shared" si="1032"/>
        <v>0</v>
      </c>
      <c r="BF415" s="574"/>
      <c r="BG415" s="575"/>
      <c r="BH415" s="576">
        <f t="shared" si="1033"/>
        <v>0</v>
      </c>
      <c r="BI415" s="577">
        <f t="shared" si="1033"/>
        <v>0</v>
      </c>
      <c r="BJ415" s="576">
        <f t="shared" si="1034"/>
        <v>0</v>
      </c>
      <c r="BK415" s="577">
        <f t="shared" si="1034"/>
        <v>0</v>
      </c>
      <c r="BL415" s="576">
        <f t="shared" si="1035"/>
        <v>0</v>
      </c>
      <c r="BM415" s="577">
        <f t="shared" si="1035"/>
        <v>0</v>
      </c>
      <c r="BN415" s="574">
        <v>685</v>
      </c>
      <c r="BO415" s="575">
        <v>663</v>
      </c>
      <c r="BP415" s="576">
        <f t="shared" si="1036"/>
        <v>0</v>
      </c>
      <c r="BQ415" s="577">
        <f t="shared" si="1036"/>
        <v>0</v>
      </c>
      <c r="BR415" s="574">
        <v>6</v>
      </c>
      <c r="BS415" s="575">
        <v>8</v>
      </c>
      <c r="BT415" s="576">
        <f t="shared" si="1037"/>
        <v>0</v>
      </c>
      <c r="BU415" s="577">
        <f t="shared" si="1037"/>
        <v>0</v>
      </c>
      <c r="BV415" s="574"/>
      <c r="BW415" s="575"/>
      <c r="BX415" s="576">
        <f t="shared" si="1038"/>
        <v>0</v>
      </c>
      <c r="BY415" s="577">
        <f t="shared" si="1038"/>
        <v>0</v>
      </c>
      <c r="BZ415" s="576">
        <f t="shared" si="1039"/>
        <v>691</v>
      </c>
      <c r="CA415" s="577">
        <f t="shared" si="1039"/>
        <v>671</v>
      </c>
      <c r="CB415" s="576">
        <f t="shared" si="1040"/>
        <v>0</v>
      </c>
      <c r="CC415" s="577">
        <f t="shared" si="1040"/>
        <v>0</v>
      </c>
      <c r="CD415" s="574">
        <v>5.6</v>
      </c>
      <c r="CE415" s="575">
        <v>5.5</v>
      </c>
      <c r="CF415" s="576">
        <f t="shared" si="1041"/>
        <v>3835.9999999999995</v>
      </c>
      <c r="CG415" s="577">
        <f t="shared" si="1041"/>
        <v>3646.5</v>
      </c>
      <c r="CH415" s="574">
        <v>11.3</v>
      </c>
      <c r="CI415" s="575">
        <v>9.9</v>
      </c>
      <c r="CJ415" s="576">
        <f t="shared" si="1042"/>
        <v>67.800000000000011</v>
      </c>
      <c r="CK415" s="577">
        <f t="shared" si="1042"/>
        <v>79.2</v>
      </c>
      <c r="CL415" s="574"/>
      <c r="CM415" s="575"/>
      <c r="CN415" s="576">
        <f t="shared" si="1043"/>
        <v>0</v>
      </c>
      <c r="CO415" s="577">
        <f t="shared" si="1043"/>
        <v>0</v>
      </c>
      <c r="CP415" s="576">
        <f t="shared" si="1044"/>
        <v>5.6494934876989866</v>
      </c>
      <c r="CQ415" s="577">
        <f t="shared" si="1044"/>
        <v>5.552459016393442</v>
      </c>
      <c r="CR415" s="576">
        <f t="shared" si="1045"/>
        <v>3903.7999999999997</v>
      </c>
      <c r="CS415" s="577">
        <f t="shared" si="1045"/>
        <v>3725.6999999999994</v>
      </c>
      <c r="CT415" s="574"/>
      <c r="CU415" s="575"/>
      <c r="CV415" s="576">
        <f t="shared" si="1046"/>
        <v>0</v>
      </c>
      <c r="CW415" s="577">
        <f t="shared" si="1046"/>
        <v>0</v>
      </c>
      <c r="CX415" s="574"/>
      <c r="CY415" s="575"/>
      <c r="CZ415" s="576">
        <f t="shared" si="1047"/>
        <v>0</v>
      </c>
      <c r="DA415" s="577">
        <f t="shared" si="1047"/>
        <v>0</v>
      </c>
      <c r="DB415" s="574"/>
      <c r="DC415" s="575"/>
      <c r="DD415" s="576">
        <f t="shared" si="1048"/>
        <v>0</v>
      </c>
      <c r="DE415" s="577">
        <f t="shared" si="1048"/>
        <v>0</v>
      </c>
      <c r="DF415" s="576">
        <f t="shared" si="1049"/>
        <v>0</v>
      </c>
      <c r="DG415" s="577">
        <f t="shared" si="1049"/>
        <v>0</v>
      </c>
      <c r="DH415" s="576">
        <f t="shared" si="1050"/>
        <v>0</v>
      </c>
      <c r="DI415" s="577">
        <f t="shared" si="1050"/>
        <v>0</v>
      </c>
      <c r="DJ415" s="576">
        <f t="shared" si="1051"/>
        <v>1019</v>
      </c>
      <c r="DK415" s="577">
        <f t="shared" si="1051"/>
        <v>1079</v>
      </c>
      <c r="DL415" s="576">
        <f t="shared" si="1051"/>
        <v>0</v>
      </c>
      <c r="DM415" s="577">
        <f t="shared" si="1051"/>
        <v>0</v>
      </c>
      <c r="DN415" s="576">
        <f t="shared" si="1052"/>
        <v>5.3485770363101075</v>
      </c>
      <c r="DO415" s="577">
        <f t="shared" si="1052"/>
        <v>5.1540315106580152</v>
      </c>
      <c r="DP415" s="576">
        <f t="shared" si="1053"/>
        <v>5450.2</v>
      </c>
      <c r="DQ415" s="577">
        <f t="shared" si="1053"/>
        <v>5561.199999999998</v>
      </c>
      <c r="DR415" s="576">
        <f t="shared" si="1054"/>
        <v>0</v>
      </c>
      <c r="DS415" s="577">
        <f t="shared" si="1054"/>
        <v>0</v>
      </c>
      <c r="DT415" s="576">
        <f t="shared" si="1055"/>
        <v>0</v>
      </c>
      <c r="DU415" s="577">
        <f t="shared" si="1055"/>
        <v>0</v>
      </c>
      <c r="DV415" s="574">
        <v>330</v>
      </c>
      <c r="DW415" s="575">
        <v>361</v>
      </c>
      <c r="DX415" s="576">
        <f t="shared" si="1056"/>
        <v>0</v>
      </c>
      <c r="DY415" s="577">
        <f t="shared" si="1056"/>
        <v>0</v>
      </c>
      <c r="DZ415" s="574">
        <v>56</v>
      </c>
      <c r="EA415" s="575">
        <v>52</v>
      </c>
      <c r="EB415" s="576">
        <f t="shared" si="1057"/>
        <v>0</v>
      </c>
      <c r="EC415" s="577">
        <f t="shared" si="1057"/>
        <v>0</v>
      </c>
      <c r="ED415" s="574"/>
      <c r="EE415" s="575"/>
      <c r="EF415" s="576">
        <f t="shared" si="1058"/>
        <v>0</v>
      </c>
      <c r="EG415" s="577">
        <f t="shared" si="1058"/>
        <v>0</v>
      </c>
      <c r="EH415" s="576">
        <f t="shared" si="1059"/>
        <v>386</v>
      </c>
      <c r="EI415" s="577">
        <f t="shared" si="1059"/>
        <v>413</v>
      </c>
      <c r="EJ415" s="576">
        <f t="shared" si="1060"/>
        <v>0</v>
      </c>
      <c r="EK415" s="577">
        <f t="shared" si="1060"/>
        <v>0</v>
      </c>
      <c r="EL415" s="574">
        <v>4</v>
      </c>
      <c r="EM415" s="575">
        <v>4</v>
      </c>
      <c r="EN415" s="576">
        <f t="shared" si="1061"/>
        <v>1320</v>
      </c>
      <c r="EO415" s="577">
        <f t="shared" si="1061"/>
        <v>1444</v>
      </c>
      <c r="EP415" s="574">
        <v>4.7</v>
      </c>
      <c r="EQ415" s="575">
        <v>4</v>
      </c>
      <c r="ER415" s="576">
        <f t="shared" si="1062"/>
        <v>263.2</v>
      </c>
      <c r="ES415" s="577">
        <f t="shared" si="1062"/>
        <v>208</v>
      </c>
      <c r="ET415" s="574"/>
      <c r="EU415" s="575"/>
      <c r="EV415" s="576">
        <f t="shared" si="1063"/>
        <v>0</v>
      </c>
      <c r="EW415" s="577">
        <f t="shared" si="1063"/>
        <v>0</v>
      </c>
      <c r="EX415" s="576">
        <f t="shared" si="1064"/>
        <v>4.1015544041450775</v>
      </c>
      <c r="EY415" s="577">
        <f t="shared" si="1064"/>
        <v>4</v>
      </c>
      <c r="EZ415" s="576">
        <f t="shared" si="1065"/>
        <v>1583.2</v>
      </c>
      <c r="FA415" s="577">
        <f t="shared" si="1065"/>
        <v>1652</v>
      </c>
      <c r="FB415" s="574"/>
      <c r="FC415" s="575"/>
      <c r="FD415" s="576">
        <f t="shared" si="1066"/>
        <v>0</v>
      </c>
      <c r="FE415" s="577">
        <f t="shared" si="1066"/>
        <v>0</v>
      </c>
      <c r="FF415" s="574"/>
      <c r="FG415" s="575"/>
      <c r="FH415" s="576">
        <f t="shared" si="1067"/>
        <v>0</v>
      </c>
      <c r="FI415" s="577">
        <f t="shared" si="1067"/>
        <v>0</v>
      </c>
      <c r="FJ415" s="574"/>
      <c r="FK415" s="575"/>
      <c r="FL415" s="576">
        <f t="shared" si="1068"/>
        <v>0</v>
      </c>
      <c r="FM415" s="577">
        <f t="shared" si="1068"/>
        <v>0</v>
      </c>
      <c r="FN415" s="576">
        <f t="shared" si="1069"/>
        <v>0</v>
      </c>
      <c r="FO415" s="577">
        <f t="shared" si="1069"/>
        <v>0</v>
      </c>
      <c r="FP415" s="576">
        <f t="shared" si="1070"/>
        <v>0</v>
      </c>
      <c r="FQ415" s="577">
        <f t="shared" si="1070"/>
        <v>0</v>
      </c>
      <c r="FR415" s="574">
        <v>40</v>
      </c>
      <c r="FS415" s="575">
        <v>45</v>
      </c>
      <c r="FT415" s="576">
        <f t="shared" si="1071"/>
        <v>0</v>
      </c>
      <c r="FU415" s="577">
        <f t="shared" si="1071"/>
        <v>0</v>
      </c>
      <c r="FV415" s="574">
        <v>7.9</v>
      </c>
      <c r="FW415" s="575">
        <v>8.1</v>
      </c>
      <c r="FX415" s="576">
        <f t="shared" si="1072"/>
        <v>316</v>
      </c>
      <c r="FY415" s="577">
        <f t="shared" si="1072"/>
        <v>364.5</v>
      </c>
      <c r="FZ415" s="574"/>
      <c r="GA415" s="575"/>
      <c r="GB415" s="576">
        <f t="shared" si="1073"/>
        <v>0</v>
      </c>
      <c r="GC415" s="577">
        <f t="shared" si="1073"/>
        <v>0</v>
      </c>
      <c r="GD415" s="576">
        <f t="shared" si="1074"/>
        <v>1342</v>
      </c>
      <c r="GE415" s="577">
        <f t="shared" si="1074"/>
        <v>1431</v>
      </c>
      <c r="GF415" s="576">
        <f t="shared" si="1074"/>
        <v>0</v>
      </c>
      <c r="GG415" s="577">
        <f t="shared" si="1074"/>
        <v>0</v>
      </c>
      <c r="GH415" s="576">
        <f t="shared" si="1075"/>
        <v>6692.9</v>
      </c>
      <c r="GI415" s="577">
        <f t="shared" si="1075"/>
        <v>6922</v>
      </c>
      <c r="GJ415" s="576" t="str">
        <f t="shared" si="1076"/>
        <v/>
      </c>
      <c r="GK415" s="577" t="str">
        <f t="shared" si="1076"/>
        <v/>
      </c>
      <c r="GL415" s="576">
        <f t="shared" si="1077"/>
        <v>63</v>
      </c>
      <c r="GM415" s="577">
        <f t="shared" si="1077"/>
        <v>61</v>
      </c>
      <c r="GN415" s="576">
        <f t="shared" si="1077"/>
        <v>0</v>
      </c>
      <c r="GO415" s="577">
        <f t="shared" si="1077"/>
        <v>0</v>
      </c>
      <c r="GP415" s="576">
        <f t="shared" si="1078"/>
        <v>340.5</v>
      </c>
      <c r="GQ415" s="577">
        <f t="shared" si="1078"/>
        <v>291.2</v>
      </c>
      <c r="GR415" s="576">
        <f t="shared" si="1079"/>
        <v>0</v>
      </c>
      <c r="GS415" s="577">
        <f t="shared" si="1079"/>
        <v>0</v>
      </c>
      <c r="GT415" s="576">
        <f t="shared" si="1080"/>
        <v>1405</v>
      </c>
      <c r="GU415" s="577">
        <f t="shared" si="1080"/>
        <v>1492</v>
      </c>
      <c r="GV415" s="576">
        <f t="shared" si="1080"/>
        <v>0</v>
      </c>
      <c r="GW415" s="577">
        <f t="shared" si="1080"/>
        <v>0</v>
      </c>
      <c r="GX415" s="576">
        <f t="shared" si="1081"/>
        <v>7033.4</v>
      </c>
      <c r="GY415" s="577">
        <f t="shared" si="1081"/>
        <v>7213.2</v>
      </c>
      <c r="GZ415" s="576" t="str">
        <f t="shared" si="1081"/>
        <v/>
      </c>
      <c r="HA415" s="577" t="str">
        <f t="shared" si="1081"/>
        <v/>
      </c>
      <c r="HB415" s="576">
        <f t="shared" si="1082"/>
        <v>0</v>
      </c>
      <c r="HC415" s="577">
        <f t="shared" si="1082"/>
        <v>0</v>
      </c>
      <c r="HD415" s="576">
        <f t="shared" si="1082"/>
        <v>0</v>
      </c>
      <c r="HE415" s="577">
        <f t="shared" si="1082"/>
        <v>0</v>
      </c>
      <c r="HF415" s="576" t="str">
        <f t="shared" si="1083"/>
        <v/>
      </c>
      <c r="HG415" s="577" t="str">
        <f t="shared" si="1083"/>
        <v/>
      </c>
      <c r="HH415" s="576" t="str">
        <f t="shared" si="1084"/>
        <v/>
      </c>
      <c r="HI415" s="577" t="str">
        <f t="shared" si="1084"/>
        <v/>
      </c>
      <c r="HJ415" s="576">
        <f t="shared" si="1085"/>
        <v>7349.4</v>
      </c>
      <c r="HK415" s="577">
        <f t="shared" si="1085"/>
        <v>7577.699999999998</v>
      </c>
      <c r="HL415" s="576" t="str">
        <f t="shared" si="1086"/>
        <v/>
      </c>
      <c r="HM415" s="577" t="str">
        <f t="shared" si="1086"/>
        <v/>
      </c>
    </row>
    <row r="416" spans="1:221" s="26" customFormat="1" ht="15" customHeight="1">
      <c r="A416" s="124" t="s">
        <v>784</v>
      </c>
      <c r="B416" s="589" t="s">
        <v>790</v>
      </c>
      <c r="C416" s="612"/>
      <c r="D416" s="103">
        <v>237330</v>
      </c>
      <c r="E416" s="103">
        <v>5</v>
      </c>
      <c r="F416" s="574">
        <v>464</v>
      </c>
      <c r="G416" s="575">
        <v>386</v>
      </c>
      <c r="H416" s="574">
        <v>29</v>
      </c>
      <c r="I416" s="575">
        <v>22</v>
      </c>
      <c r="J416" s="576">
        <f t="shared" si="1019"/>
        <v>435</v>
      </c>
      <c r="K416" s="577">
        <f t="shared" si="1019"/>
        <v>364</v>
      </c>
      <c r="L416" s="574">
        <v>120</v>
      </c>
      <c r="M416" s="575">
        <v>120</v>
      </c>
      <c r="N416" s="576">
        <f t="shared" si="1020"/>
        <v>435</v>
      </c>
      <c r="O416" s="577">
        <f t="shared" si="1020"/>
        <v>364</v>
      </c>
      <c r="P416" s="581">
        <f t="shared" si="1020"/>
        <v>0</v>
      </c>
      <c r="Q416" s="582">
        <f t="shared" si="1020"/>
        <v>0</v>
      </c>
      <c r="R416" s="574">
        <v>84</v>
      </c>
      <c r="S416" s="575">
        <v>55</v>
      </c>
      <c r="T416" s="576">
        <f t="shared" si="1021"/>
        <v>0</v>
      </c>
      <c r="U416" s="577">
        <f t="shared" si="1021"/>
        <v>0</v>
      </c>
      <c r="V416" s="574"/>
      <c r="W416" s="575"/>
      <c r="X416" s="576">
        <f t="shared" si="1022"/>
        <v>0</v>
      </c>
      <c r="Y416" s="577">
        <f t="shared" si="1022"/>
        <v>0</v>
      </c>
      <c r="Z416" s="574"/>
      <c r="AA416" s="575"/>
      <c r="AB416" s="576">
        <f t="shared" si="1023"/>
        <v>0</v>
      </c>
      <c r="AC416" s="577">
        <f t="shared" si="1023"/>
        <v>0</v>
      </c>
      <c r="AD416" s="576">
        <f t="shared" si="1024"/>
        <v>84</v>
      </c>
      <c r="AE416" s="577">
        <f t="shared" si="1024"/>
        <v>55</v>
      </c>
      <c r="AF416" s="576">
        <f t="shared" si="1025"/>
        <v>0</v>
      </c>
      <c r="AG416" s="577">
        <f t="shared" si="1025"/>
        <v>0</v>
      </c>
      <c r="AH416" s="574">
        <v>4.8</v>
      </c>
      <c r="AI416" s="575">
        <v>4.5</v>
      </c>
      <c r="AJ416" s="576">
        <f t="shared" si="1026"/>
        <v>403.2</v>
      </c>
      <c r="AK416" s="577">
        <f t="shared" si="1026"/>
        <v>247.5</v>
      </c>
      <c r="AL416" s="574"/>
      <c r="AM416" s="575"/>
      <c r="AN416" s="576">
        <f t="shared" si="1027"/>
        <v>0</v>
      </c>
      <c r="AO416" s="577">
        <f t="shared" si="1027"/>
        <v>0</v>
      </c>
      <c r="AP416" s="574"/>
      <c r="AQ416" s="575"/>
      <c r="AR416" s="576">
        <f t="shared" si="1028"/>
        <v>0</v>
      </c>
      <c r="AS416" s="577">
        <f t="shared" si="1028"/>
        <v>0</v>
      </c>
      <c r="AT416" s="576">
        <f t="shared" si="1029"/>
        <v>4.8</v>
      </c>
      <c r="AU416" s="577">
        <f t="shared" si="1029"/>
        <v>4.5</v>
      </c>
      <c r="AV416" s="576">
        <f t="shared" si="1030"/>
        <v>403.2</v>
      </c>
      <c r="AW416" s="577">
        <f t="shared" si="1030"/>
        <v>247.5</v>
      </c>
      <c r="AX416" s="574"/>
      <c r="AY416" s="575"/>
      <c r="AZ416" s="576">
        <f t="shared" si="1031"/>
        <v>0</v>
      </c>
      <c r="BA416" s="577">
        <f t="shared" si="1031"/>
        <v>0</v>
      </c>
      <c r="BB416" s="574"/>
      <c r="BC416" s="575"/>
      <c r="BD416" s="576">
        <f t="shared" si="1032"/>
        <v>0</v>
      </c>
      <c r="BE416" s="577">
        <f t="shared" si="1032"/>
        <v>0</v>
      </c>
      <c r="BF416" s="574"/>
      <c r="BG416" s="575"/>
      <c r="BH416" s="576">
        <f t="shared" si="1033"/>
        <v>0</v>
      </c>
      <c r="BI416" s="577">
        <f t="shared" si="1033"/>
        <v>0</v>
      </c>
      <c r="BJ416" s="576">
        <f t="shared" si="1034"/>
        <v>0</v>
      </c>
      <c r="BK416" s="577">
        <f t="shared" si="1034"/>
        <v>0</v>
      </c>
      <c r="BL416" s="576">
        <f t="shared" si="1035"/>
        <v>0</v>
      </c>
      <c r="BM416" s="577">
        <f t="shared" si="1035"/>
        <v>0</v>
      </c>
      <c r="BN416" s="574">
        <v>188</v>
      </c>
      <c r="BO416" s="575">
        <v>172</v>
      </c>
      <c r="BP416" s="576">
        <f t="shared" si="1036"/>
        <v>0</v>
      </c>
      <c r="BQ416" s="577">
        <f t="shared" si="1036"/>
        <v>0</v>
      </c>
      <c r="BR416" s="574">
        <v>2</v>
      </c>
      <c r="BS416" s="575"/>
      <c r="BT416" s="576">
        <f t="shared" si="1037"/>
        <v>0</v>
      </c>
      <c r="BU416" s="577">
        <f t="shared" si="1037"/>
        <v>0</v>
      </c>
      <c r="BV416" s="574"/>
      <c r="BW416" s="575"/>
      <c r="BX416" s="576">
        <f t="shared" si="1038"/>
        <v>0</v>
      </c>
      <c r="BY416" s="577">
        <f t="shared" si="1038"/>
        <v>0</v>
      </c>
      <c r="BZ416" s="576">
        <f t="shared" si="1039"/>
        <v>190</v>
      </c>
      <c r="CA416" s="577">
        <f t="shared" si="1039"/>
        <v>172</v>
      </c>
      <c r="CB416" s="576">
        <f t="shared" si="1040"/>
        <v>0</v>
      </c>
      <c r="CC416" s="577">
        <f t="shared" si="1040"/>
        <v>0</v>
      </c>
      <c r="CD416" s="574">
        <v>5.5</v>
      </c>
      <c r="CE416" s="575">
        <v>5</v>
      </c>
      <c r="CF416" s="576">
        <f t="shared" si="1041"/>
        <v>1034</v>
      </c>
      <c r="CG416" s="577">
        <f t="shared" si="1041"/>
        <v>860</v>
      </c>
      <c r="CH416" s="574">
        <v>12.5</v>
      </c>
      <c r="CI416" s="575"/>
      <c r="CJ416" s="576">
        <f t="shared" si="1042"/>
        <v>25</v>
      </c>
      <c r="CK416" s="577">
        <f t="shared" si="1042"/>
        <v>0</v>
      </c>
      <c r="CL416" s="574"/>
      <c r="CM416" s="575"/>
      <c r="CN416" s="576">
        <f t="shared" si="1043"/>
        <v>0</v>
      </c>
      <c r="CO416" s="577">
        <f t="shared" si="1043"/>
        <v>0</v>
      </c>
      <c r="CP416" s="576">
        <f t="shared" si="1044"/>
        <v>5.5736842105263156</v>
      </c>
      <c r="CQ416" s="577">
        <f t="shared" si="1044"/>
        <v>5</v>
      </c>
      <c r="CR416" s="576">
        <f t="shared" si="1045"/>
        <v>1059</v>
      </c>
      <c r="CS416" s="577">
        <f t="shared" si="1045"/>
        <v>860</v>
      </c>
      <c r="CT416" s="574"/>
      <c r="CU416" s="575"/>
      <c r="CV416" s="576">
        <f t="shared" si="1046"/>
        <v>0</v>
      </c>
      <c r="CW416" s="577">
        <f t="shared" si="1046"/>
        <v>0</v>
      </c>
      <c r="CX416" s="574"/>
      <c r="CY416" s="575"/>
      <c r="CZ416" s="576">
        <f t="shared" si="1047"/>
        <v>0</v>
      </c>
      <c r="DA416" s="577">
        <f t="shared" si="1047"/>
        <v>0</v>
      </c>
      <c r="DB416" s="574"/>
      <c r="DC416" s="575"/>
      <c r="DD416" s="576">
        <f t="shared" si="1048"/>
        <v>0</v>
      </c>
      <c r="DE416" s="577">
        <f t="shared" si="1048"/>
        <v>0</v>
      </c>
      <c r="DF416" s="576">
        <f t="shared" si="1049"/>
        <v>0</v>
      </c>
      <c r="DG416" s="577">
        <f t="shared" si="1049"/>
        <v>0</v>
      </c>
      <c r="DH416" s="576">
        <f t="shared" si="1050"/>
        <v>0</v>
      </c>
      <c r="DI416" s="577">
        <f t="shared" si="1050"/>
        <v>0</v>
      </c>
      <c r="DJ416" s="576">
        <f t="shared" si="1051"/>
        <v>274</v>
      </c>
      <c r="DK416" s="577">
        <f t="shared" si="1051"/>
        <v>227</v>
      </c>
      <c r="DL416" s="576">
        <f t="shared" si="1051"/>
        <v>0</v>
      </c>
      <c r="DM416" s="577">
        <f t="shared" si="1051"/>
        <v>0</v>
      </c>
      <c r="DN416" s="576">
        <f t="shared" si="1052"/>
        <v>5.3364963503649641</v>
      </c>
      <c r="DO416" s="577">
        <f t="shared" si="1052"/>
        <v>4.8788546255506606</v>
      </c>
      <c r="DP416" s="576">
        <f t="shared" si="1053"/>
        <v>1462.2</v>
      </c>
      <c r="DQ416" s="577">
        <f t="shared" si="1053"/>
        <v>1107.5</v>
      </c>
      <c r="DR416" s="576">
        <f t="shared" si="1054"/>
        <v>0</v>
      </c>
      <c r="DS416" s="577">
        <f t="shared" si="1054"/>
        <v>0</v>
      </c>
      <c r="DT416" s="576">
        <f t="shared" si="1055"/>
        <v>0</v>
      </c>
      <c r="DU416" s="577">
        <f t="shared" si="1055"/>
        <v>0</v>
      </c>
      <c r="DV416" s="574">
        <v>129</v>
      </c>
      <c r="DW416" s="575">
        <v>116</v>
      </c>
      <c r="DX416" s="576">
        <f t="shared" si="1056"/>
        <v>0</v>
      </c>
      <c r="DY416" s="577">
        <f t="shared" si="1056"/>
        <v>0</v>
      </c>
      <c r="DZ416" s="574">
        <v>15</v>
      </c>
      <c r="EA416" s="575">
        <v>7</v>
      </c>
      <c r="EB416" s="576">
        <f t="shared" si="1057"/>
        <v>0</v>
      </c>
      <c r="EC416" s="577">
        <f t="shared" si="1057"/>
        <v>0</v>
      </c>
      <c r="ED416" s="574"/>
      <c r="EE416" s="575"/>
      <c r="EF416" s="576">
        <f t="shared" si="1058"/>
        <v>0</v>
      </c>
      <c r="EG416" s="577">
        <f t="shared" si="1058"/>
        <v>0</v>
      </c>
      <c r="EH416" s="576">
        <f t="shared" si="1059"/>
        <v>144</v>
      </c>
      <c r="EI416" s="577">
        <f t="shared" si="1059"/>
        <v>123</v>
      </c>
      <c r="EJ416" s="576">
        <f t="shared" si="1060"/>
        <v>0</v>
      </c>
      <c r="EK416" s="577">
        <f t="shared" si="1060"/>
        <v>0</v>
      </c>
      <c r="EL416" s="574">
        <v>3.9</v>
      </c>
      <c r="EM416" s="575">
        <v>3.6</v>
      </c>
      <c r="EN416" s="576">
        <f t="shared" si="1061"/>
        <v>503.09999999999997</v>
      </c>
      <c r="EO416" s="577">
        <f t="shared" si="1061"/>
        <v>417.6</v>
      </c>
      <c r="EP416" s="574">
        <v>2.9</v>
      </c>
      <c r="EQ416" s="575">
        <v>4.4000000000000004</v>
      </c>
      <c r="ER416" s="576">
        <f t="shared" si="1062"/>
        <v>43.5</v>
      </c>
      <c r="ES416" s="577">
        <f t="shared" si="1062"/>
        <v>30.800000000000004</v>
      </c>
      <c r="ET416" s="574"/>
      <c r="EU416" s="575"/>
      <c r="EV416" s="576">
        <f t="shared" si="1063"/>
        <v>0</v>
      </c>
      <c r="EW416" s="577">
        <f t="shared" si="1063"/>
        <v>0</v>
      </c>
      <c r="EX416" s="576">
        <f t="shared" si="1064"/>
        <v>3.7958333333333325</v>
      </c>
      <c r="EY416" s="577">
        <f t="shared" si="1064"/>
        <v>3.6455284552845533</v>
      </c>
      <c r="EZ416" s="576">
        <f t="shared" si="1065"/>
        <v>546.59999999999991</v>
      </c>
      <c r="FA416" s="577">
        <f t="shared" si="1065"/>
        <v>448.40000000000003</v>
      </c>
      <c r="FB416" s="574"/>
      <c r="FC416" s="575"/>
      <c r="FD416" s="576">
        <f t="shared" si="1066"/>
        <v>0</v>
      </c>
      <c r="FE416" s="577">
        <f t="shared" si="1066"/>
        <v>0</v>
      </c>
      <c r="FF416" s="574"/>
      <c r="FG416" s="575"/>
      <c r="FH416" s="576">
        <f t="shared" si="1067"/>
        <v>0</v>
      </c>
      <c r="FI416" s="577">
        <f t="shared" si="1067"/>
        <v>0</v>
      </c>
      <c r="FJ416" s="574"/>
      <c r="FK416" s="575"/>
      <c r="FL416" s="576">
        <f t="shared" si="1068"/>
        <v>0</v>
      </c>
      <c r="FM416" s="577">
        <f t="shared" si="1068"/>
        <v>0</v>
      </c>
      <c r="FN416" s="576">
        <f t="shared" si="1069"/>
        <v>0</v>
      </c>
      <c r="FO416" s="577">
        <f t="shared" si="1069"/>
        <v>0</v>
      </c>
      <c r="FP416" s="576">
        <f t="shared" si="1070"/>
        <v>0</v>
      </c>
      <c r="FQ416" s="577">
        <f t="shared" si="1070"/>
        <v>0</v>
      </c>
      <c r="FR416" s="574">
        <v>17</v>
      </c>
      <c r="FS416" s="575">
        <v>14</v>
      </c>
      <c r="FT416" s="576">
        <f t="shared" si="1071"/>
        <v>0</v>
      </c>
      <c r="FU416" s="577">
        <f t="shared" si="1071"/>
        <v>0</v>
      </c>
      <c r="FV416" s="574">
        <v>10</v>
      </c>
      <c r="FW416" s="575">
        <v>7.3</v>
      </c>
      <c r="FX416" s="576">
        <f t="shared" si="1072"/>
        <v>170</v>
      </c>
      <c r="FY416" s="577">
        <f t="shared" si="1072"/>
        <v>102.2</v>
      </c>
      <c r="FZ416" s="574"/>
      <c r="GA416" s="575"/>
      <c r="GB416" s="576">
        <f t="shared" si="1073"/>
        <v>0</v>
      </c>
      <c r="GC416" s="577">
        <f t="shared" si="1073"/>
        <v>0</v>
      </c>
      <c r="GD416" s="576">
        <f t="shared" si="1074"/>
        <v>401</v>
      </c>
      <c r="GE416" s="577">
        <f t="shared" si="1074"/>
        <v>343</v>
      </c>
      <c r="GF416" s="576">
        <f t="shared" si="1074"/>
        <v>0</v>
      </c>
      <c r="GG416" s="577">
        <f t="shared" si="1074"/>
        <v>0</v>
      </c>
      <c r="GH416" s="576">
        <f t="shared" si="1075"/>
        <v>1940.3</v>
      </c>
      <c r="GI416" s="577">
        <f t="shared" si="1075"/>
        <v>1525.1</v>
      </c>
      <c r="GJ416" s="576" t="str">
        <f t="shared" si="1076"/>
        <v/>
      </c>
      <c r="GK416" s="577" t="str">
        <f t="shared" si="1076"/>
        <v/>
      </c>
      <c r="GL416" s="576">
        <f t="shared" si="1077"/>
        <v>17</v>
      </c>
      <c r="GM416" s="577">
        <f t="shared" si="1077"/>
        <v>7</v>
      </c>
      <c r="GN416" s="576">
        <f t="shared" si="1077"/>
        <v>0</v>
      </c>
      <c r="GO416" s="577">
        <f t="shared" si="1077"/>
        <v>0</v>
      </c>
      <c r="GP416" s="576">
        <f t="shared" si="1078"/>
        <v>68.5</v>
      </c>
      <c r="GQ416" s="577">
        <f t="shared" si="1078"/>
        <v>30.800000000000004</v>
      </c>
      <c r="GR416" s="576">
        <f t="shared" si="1079"/>
        <v>0</v>
      </c>
      <c r="GS416" s="577">
        <f t="shared" si="1079"/>
        <v>0</v>
      </c>
      <c r="GT416" s="576">
        <f t="shared" si="1080"/>
        <v>418</v>
      </c>
      <c r="GU416" s="577">
        <f t="shared" si="1080"/>
        <v>350</v>
      </c>
      <c r="GV416" s="576">
        <f t="shared" si="1080"/>
        <v>0</v>
      </c>
      <c r="GW416" s="577">
        <f t="shared" si="1080"/>
        <v>0</v>
      </c>
      <c r="GX416" s="576">
        <f t="shared" si="1081"/>
        <v>2008.8</v>
      </c>
      <c r="GY416" s="577">
        <f t="shared" si="1081"/>
        <v>1555.8999999999999</v>
      </c>
      <c r="GZ416" s="576" t="str">
        <f t="shared" si="1081"/>
        <v/>
      </c>
      <c r="HA416" s="577" t="str">
        <f t="shared" si="1081"/>
        <v/>
      </c>
      <c r="HB416" s="576">
        <f t="shared" si="1082"/>
        <v>0</v>
      </c>
      <c r="HC416" s="577">
        <f t="shared" si="1082"/>
        <v>0</v>
      </c>
      <c r="HD416" s="576">
        <f t="shared" si="1082"/>
        <v>0</v>
      </c>
      <c r="HE416" s="577">
        <f t="shared" si="1082"/>
        <v>0</v>
      </c>
      <c r="HF416" s="576" t="str">
        <f t="shared" si="1083"/>
        <v/>
      </c>
      <c r="HG416" s="577" t="str">
        <f t="shared" si="1083"/>
        <v/>
      </c>
      <c r="HH416" s="576" t="str">
        <f t="shared" si="1084"/>
        <v/>
      </c>
      <c r="HI416" s="577" t="str">
        <f t="shared" si="1084"/>
        <v/>
      </c>
      <c r="HJ416" s="576">
        <f t="shared" si="1085"/>
        <v>2178.8000000000002</v>
      </c>
      <c r="HK416" s="577">
        <f t="shared" si="1085"/>
        <v>1658.1000000000001</v>
      </c>
      <c r="HL416" s="576" t="str">
        <f t="shared" si="1086"/>
        <v/>
      </c>
      <c r="HM416" s="577" t="str">
        <f t="shared" si="1086"/>
        <v/>
      </c>
    </row>
    <row r="417" spans="1:221">
      <c r="A417" s="124" t="s">
        <v>784</v>
      </c>
      <c r="B417" s="589" t="s">
        <v>787</v>
      </c>
      <c r="C417" s="611"/>
      <c r="D417" s="103">
        <v>237367</v>
      </c>
      <c r="E417" s="103">
        <v>5</v>
      </c>
      <c r="F417" s="574">
        <v>672</v>
      </c>
      <c r="G417" s="575">
        <v>667</v>
      </c>
      <c r="H417" s="574">
        <v>17</v>
      </c>
      <c r="I417" s="575">
        <v>15</v>
      </c>
      <c r="J417" s="576">
        <f t="shared" si="1019"/>
        <v>655</v>
      </c>
      <c r="K417" s="577">
        <f t="shared" si="1019"/>
        <v>652</v>
      </c>
      <c r="L417" s="574">
        <v>120</v>
      </c>
      <c r="M417" s="575">
        <v>120</v>
      </c>
      <c r="N417" s="576">
        <f t="shared" si="1020"/>
        <v>655</v>
      </c>
      <c r="O417" s="577">
        <f t="shared" si="1020"/>
        <v>652</v>
      </c>
      <c r="P417" s="581">
        <f t="shared" si="1020"/>
        <v>0</v>
      </c>
      <c r="Q417" s="582">
        <f t="shared" si="1020"/>
        <v>0</v>
      </c>
      <c r="R417" s="574">
        <v>136</v>
      </c>
      <c r="S417" s="575">
        <v>137</v>
      </c>
      <c r="T417" s="576">
        <f t="shared" si="1021"/>
        <v>0</v>
      </c>
      <c r="U417" s="577">
        <f t="shared" si="1021"/>
        <v>0</v>
      </c>
      <c r="V417" s="574"/>
      <c r="W417" s="575"/>
      <c r="X417" s="576">
        <f t="shared" si="1022"/>
        <v>0</v>
      </c>
      <c r="Y417" s="577">
        <f t="shared" si="1022"/>
        <v>0</v>
      </c>
      <c r="Z417" s="574"/>
      <c r="AA417" s="575"/>
      <c r="AB417" s="576">
        <f t="shared" si="1023"/>
        <v>0</v>
      </c>
      <c r="AC417" s="577">
        <f t="shared" si="1023"/>
        <v>0</v>
      </c>
      <c r="AD417" s="576">
        <f t="shared" si="1024"/>
        <v>136</v>
      </c>
      <c r="AE417" s="577">
        <f t="shared" si="1024"/>
        <v>137</v>
      </c>
      <c r="AF417" s="576">
        <f t="shared" si="1025"/>
        <v>0</v>
      </c>
      <c r="AG417" s="577">
        <f t="shared" si="1025"/>
        <v>0</v>
      </c>
      <c r="AH417" s="574">
        <v>4.5999999999999996</v>
      </c>
      <c r="AI417" s="575">
        <v>4.5</v>
      </c>
      <c r="AJ417" s="576">
        <f t="shared" si="1026"/>
        <v>625.59999999999991</v>
      </c>
      <c r="AK417" s="577">
        <f t="shared" si="1026"/>
        <v>616.5</v>
      </c>
      <c r="AL417" s="574"/>
      <c r="AM417" s="575"/>
      <c r="AN417" s="576">
        <f t="shared" si="1027"/>
        <v>0</v>
      </c>
      <c r="AO417" s="577">
        <f t="shared" si="1027"/>
        <v>0</v>
      </c>
      <c r="AP417" s="574"/>
      <c r="AQ417" s="575"/>
      <c r="AR417" s="576">
        <f t="shared" si="1028"/>
        <v>0</v>
      </c>
      <c r="AS417" s="577">
        <f t="shared" si="1028"/>
        <v>0</v>
      </c>
      <c r="AT417" s="576">
        <f t="shared" si="1029"/>
        <v>4.5999999999999996</v>
      </c>
      <c r="AU417" s="577">
        <f t="shared" si="1029"/>
        <v>4.5</v>
      </c>
      <c r="AV417" s="576">
        <f t="shared" si="1030"/>
        <v>625.59999999999991</v>
      </c>
      <c r="AW417" s="577">
        <f t="shared" si="1030"/>
        <v>616.5</v>
      </c>
      <c r="AX417" s="574"/>
      <c r="AY417" s="575"/>
      <c r="AZ417" s="576">
        <f t="shared" si="1031"/>
        <v>0</v>
      </c>
      <c r="BA417" s="577">
        <f t="shared" si="1031"/>
        <v>0</v>
      </c>
      <c r="BB417" s="574"/>
      <c r="BC417" s="575"/>
      <c r="BD417" s="576">
        <f t="shared" si="1032"/>
        <v>0</v>
      </c>
      <c r="BE417" s="577">
        <f t="shared" si="1032"/>
        <v>0</v>
      </c>
      <c r="BF417" s="574"/>
      <c r="BG417" s="575"/>
      <c r="BH417" s="576">
        <f t="shared" si="1033"/>
        <v>0</v>
      </c>
      <c r="BI417" s="577">
        <f t="shared" si="1033"/>
        <v>0</v>
      </c>
      <c r="BJ417" s="576">
        <f t="shared" si="1034"/>
        <v>0</v>
      </c>
      <c r="BK417" s="577">
        <f t="shared" si="1034"/>
        <v>0</v>
      </c>
      <c r="BL417" s="576">
        <f t="shared" si="1035"/>
        <v>0</v>
      </c>
      <c r="BM417" s="577">
        <f t="shared" si="1035"/>
        <v>0</v>
      </c>
      <c r="BN417" s="574">
        <v>245</v>
      </c>
      <c r="BO417" s="575">
        <v>229</v>
      </c>
      <c r="BP417" s="576">
        <f t="shared" si="1036"/>
        <v>0</v>
      </c>
      <c r="BQ417" s="577">
        <f t="shared" si="1036"/>
        <v>0</v>
      </c>
      <c r="BR417" s="574">
        <v>2</v>
      </c>
      <c r="BS417" s="575"/>
      <c r="BT417" s="576">
        <f t="shared" si="1037"/>
        <v>0</v>
      </c>
      <c r="BU417" s="577">
        <f t="shared" si="1037"/>
        <v>0</v>
      </c>
      <c r="BV417" s="574"/>
      <c r="BW417" s="575"/>
      <c r="BX417" s="576">
        <f t="shared" si="1038"/>
        <v>0</v>
      </c>
      <c r="BY417" s="577">
        <f t="shared" si="1038"/>
        <v>0</v>
      </c>
      <c r="BZ417" s="576">
        <f t="shared" si="1039"/>
        <v>247</v>
      </c>
      <c r="CA417" s="577">
        <f t="shared" si="1039"/>
        <v>229</v>
      </c>
      <c r="CB417" s="576">
        <f t="shared" si="1040"/>
        <v>0</v>
      </c>
      <c r="CC417" s="577">
        <f t="shared" si="1040"/>
        <v>0</v>
      </c>
      <c r="CD417" s="574">
        <v>5.6</v>
      </c>
      <c r="CE417" s="575">
        <v>6</v>
      </c>
      <c r="CF417" s="576">
        <f t="shared" si="1041"/>
        <v>1372</v>
      </c>
      <c r="CG417" s="577">
        <f t="shared" si="1041"/>
        <v>1374</v>
      </c>
      <c r="CH417" s="574">
        <v>5.8</v>
      </c>
      <c r="CI417" s="575"/>
      <c r="CJ417" s="576">
        <f t="shared" si="1042"/>
        <v>11.6</v>
      </c>
      <c r="CK417" s="577">
        <f t="shared" si="1042"/>
        <v>0</v>
      </c>
      <c r="CL417" s="574"/>
      <c r="CM417" s="575"/>
      <c r="CN417" s="576">
        <f t="shared" si="1043"/>
        <v>0</v>
      </c>
      <c r="CO417" s="577">
        <f t="shared" si="1043"/>
        <v>0</v>
      </c>
      <c r="CP417" s="576">
        <f t="shared" si="1044"/>
        <v>5.6016194331983806</v>
      </c>
      <c r="CQ417" s="577">
        <f t="shared" si="1044"/>
        <v>6</v>
      </c>
      <c r="CR417" s="576">
        <f t="shared" si="1045"/>
        <v>1383.6</v>
      </c>
      <c r="CS417" s="577">
        <f t="shared" si="1045"/>
        <v>1374</v>
      </c>
      <c r="CT417" s="574"/>
      <c r="CU417" s="575"/>
      <c r="CV417" s="576">
        <f t="shared" si="1046"/>
        <v>0</v>
      </c>
      <c r="CW417" s="577">
        <f t="shared" si="1046"/>
        <v>0</v>
      </c>
      <c r="CX417" s="574"/>
      <c r="CY417" s="575"/>
      <c r="CZ417" s="576">
        <f t="shared" si="1047"/>
        <v>0</v>
      </c>
      <c r="DA417" s="577">
        <f t="shared" si="1047"/>
        <v>0</v>
      </c>
      <c r="DB417" s="574"/>
      <c r="DC417" s="575"/>
      <c r="DD417" s="576">
        <f t="shared" si="1048"/>
        <v>0</v>
      </c>
      <c r="DE417" s="577">
        <f t="shared" si="1048"/>
        <v>0</v>
      </c>
      <c r="DF417" s="576">
        <f t="shared" si="1049"/>
        <v>0</v>
      </c>
      <c r="DG417" s="577">
        <f t="shared" si="1049"/>
        <v>0</v>
      </c>
      <c r="DH417" s="576">
        <f t="shared" si="1050"/>
        <v>0</v>
      </c>
      <c r="DI417" s="577">
        <f t="shared" si="1050"/>
        <v>0</v>
      </c>
      <c r="DJ417" s="576">
        <f t="shared" si="1051"/>
        <v>383</v>
      </c>
      <c r="DK417" s="577">
        <f t="shared" si="1051"/>
        <v>366</v>
      </c>
      <c r="DL417" s="576">
        <f t="shared" si="1051"/>
        <v>0</v>
      </c>
      <c r="DM417" s="577">
        <f t="shared" si="1051"/>
        <v>0</v>
      </c>
      <c r="DN417" s="576">
        <f t="shared" si="1052"/>
        <v>5.2459530026109658</v>
      </c>
      <c r="DO417" s="577">
        <f t="shared" si="1052"/>
        <v>5.4385245901639347</v>
      </c>
      <c r="DP417" s="576">
        <f t="shared" si="1053"/>
        <v>2009.1999999999998</v>
      </c>
      <c r="DQ417" s="577">
        <f t="shared" si="1053"/>
        <v>1990.5000000000002</v>
      </c>
      <c r="DR417" s="576">
        <f t="shared" si="1054"/>
        <v>0</v>
      </c>
      <c r="DS417" s="577">
        <f t="shared" si="1054"/>
        <v>0</v>
      </c>
      <c r="DT417" s="576">
        <f t="shared" si="1055"/>
        <v>0</v>
      </c>
      <c r="DU417" s="577">
        <f t="shared" si="1055"/>
        <v>0</v>
      </c>
      <c r="DV417" s="574">
        <v>234</v>
      </c>
      <c r="DW417" s="575">
        <v>227</v>
      </c>
      <c r="DX417" s="576">
        <f t="shared" si="1056"/>
        <v>0</v>
      </c>
      <c r="DY417" s="577">
        <f t="shared" si="1056"/>
        <v>0</v>
      </c>
      <c r="DZ417" s="574">
        <v>17</v>
      </c>
      <c r="EA417" s="575">
        <v>34</v>
      </c>
      <c r="EB417" s="576">
        <f t="shared" si="1057"/>
        <v>0</v>
      </c>
      <c r="EC417" s="577">
        <f t="shared" si="1057"/>
        <v>0</v>
      </c>
      <c r="ED417" s="574"/>
      <c r="EE417" s="575"/>
      <c r="EF417" s="576">
        <f t="shared" si="1058"/>
        <v>0</v>
      </c>
      <c r="EG417" s="577">
        <f t="shared" si="1058"/>
        <v>0</v>
      </c>
      <c r="EH417" s="576">
        <f t="shared" si="1059"/>
        <v>251</v>
      </c>
      <c r="EI417" s="577">
        <f t="shared" si="1059"/>
        <v>261</v>
      </c>
      <c r="EJ417" s="576">
        <f t="shared" si="1060"/>
        <v>0</v>
      </c>
      <c r="EK417" s="577">
        <f t="shared" si="1060"/>
        <v>0</v>
      </c>
      <c r="EL417" s="574">
        <v>3.7</v>
      </c>
      <c r="EM417" s="575">
        <v>3.9</v>
      </c>
      <c r="EN417" s="576">
        <f t="shared" si="1061"/>
        <v>865.80000000000007</v>
      </c>
      <c r="EO417" s="577">
        <f t="shared" si="1061"/>
        <v>885.3</v>
      </c>
      <c r="EP417" s="574">
        <v>5.0999999999999996</v>
      </c>
      <c r="EQ417" s="575">
        <v>4.3</v>
      </c>
      <c r="ER417" s="576">
        <f t="shared" si="1062"/>
        <v>86.699999999999989</v>
      </c>
      <c r="ES417" s="577">
        <f t="shared" si="1062"/>
        <v>146.19999999999999</v>
      </c>
      <c r="ET417" s="574"/>
      <c r="EU417" s="575"/>
      <c r="EV417" s="576">
        <f t="shared" si="1063"/>
        <v>0</v>
      </c>
      <c r="EW417" s="577">
        <f t="shared" si="1063"/>
        <v>0</v>
      </c>
      <c r="EX417" s="576">
        <f t="shared" si="1064"/>
        <v>3.7948207171314743</v>
      </c>
      <c r="EY417" s="577">
        <f t="shared" si="1064"/>
        <v>3.9521072796934864</v>
      </c>
      <c r="EZ417" s="576">
        <f t="shared" si="1065"/>
        <v>952.5</v>
      </c>
      <c r="FA417" s="577">
        <f t="shared" si="1065"/>
        <v>1031.5</v>
      </c>
      <c r="FB417" s="574"/>
      <c r="FC417" s="575"/>
      <c r="FD417" s="576">
        <f t="shared" si="1066"/>
        <v>0</v>
      </c>
      <c r="FE417" s="577">
        <f t="shared" si="1066"/>
        <v>0</v>
      </c>
      <c r="FF417" s="574"/>
      <c r="FG417" s="575"/>
      <c r="FH417" s="576">
        <f t="shared" si="1067"/>
        <v>0</v>
      </c>
      <c r="FI417" s="577">
        <f t="shared" si="1067"/>
        <v>0</v>
      </c>
      <c r="FJ417" s="574"/>
      <c r="FK417" s="575"/>
      <c r="FL417" s="576">
        <f t="shared" si="1068"/>
        <v>0</v>
      </c>
      <c r="FM417" s="577">
        <f t="shared" si="1068"/>
        <v>0</v>
      </c>
      <c r="FN417" s="576">
        <f t="shared" si="1069"/>
        <v>0</v>
      </c>
      <c r="FO417" s="577">
        <f t="shared" si="1069"/>
        <v>0</v>
      </c>
      <c r="FP417" s="576">
        <f t="shared" si="1070"/>
        <v>0</v>
      </c>
      <c r="FQ417" s="577">
        <f t="shared" si="1070"/>
        <v>0</v>
      </c>
      <c r="FR417" s="574">
        <v>21</v>
      </c>
      <c r="FS417" s="575">
        <v>25</v>
      </c>
      <c r="FT417" s="576">
        <f t="shared" si="1071"/>
        <v>0</v>
      </c>
      <c r="FU417" s="577">
        <f t="shared" si="1071"/>
        <v>0</v>
      </c>
      <c r="FV417" s="574">
        <v>8.1999999999999993</v>
      </c>
      <c r="FW417" s="575">
        <v>7.8</v>
      </c>
      <c r="FX417" s="576">
        <f t="shared" si="1072"/>
        <v>172.2</v>
      </c>
      <c r="FY417" s="577">
        <f t="shared" si="1072"/>
        <v>195</v>
      </c>
      <c r="FZ417" s="574"/>
      <c r="GA417" s="575"/>
      <c r="GB417" s="576">
        <f t="shared" si="1073"/>
        <v>0</v>
      </c>
      <c r="GC417" s="577">
        <f t="shared" si="1073"/>
        <v>0</v>
      </c>
      <c r="GD417" s="576">
        <f t="shared" si="1074"/>
        <v>615</v>
      </c>
      <c r="GE417" s="577">
        <f t="shared" si="1074"/>
        <v>593</v>
      </c>
      <c r="GF417" s="576">
        <f t="shared" si="1074"/>
        <v>0</v>
      </c>
      <c r="GG417" s="577">
        <f t="shared" si="1074"/>
        <v>0</v>
      </c>
      <c r="GH417" s="576">
        <f t="shared" si="1075"/>
        <v>2863.4</v>
      </c>
      <c r="GI417" s="577">
        <f t="shared" si="1075"/>
        <v>2875.8</v>
      </c>
      <c r="GJ417" s="576" t="str">
        <f t="shared" si="1076"/>
        <v/>
      </c>
      <c r="GK417" s="577" t="str">
        <f t="shared" si="1076"/>
        <v/>
      </c>
      <c r="GL417" s="576">
        <f t="shared" si="1077"/>
        <v>19</v>
      </c>
      <c r="GM417" s="577">
        <f t="shared" si="1077"/>
        <v>34</v>
      </c>
      <c r="GN417" s="576">
        <f t="shared" si="1077"/>
        <v>0</v>
      </c>
      <c r="GO417" s="577">
        <f t="shared" si="1077"/>
        <v>0</v>
      </c>
      <c r="GP417" s="576">
        <f t="shared" si="1078"/>
        <v>98.299999999999983</v>
      </c>
      <c r="GQ417" s="577">
        <f t="shared" si="1078"/>
        <v>146.19999999999999</v>
      </c>
      <c r="GR417" s="576">
        <f t="shared" si="1079"/>
        <v>0</v>
      </c>
      <c r="GS417" s="577">
        <f t="shared" si="1079"/>
        <v>0</v>
      </c>
      <c r="GT417" s="576">
        <f t="shared" si="1080"/>
        <v>634</v>
      </c>
      <c r="GU417" s="577">
        <f t="shared" si="1080"/>
        <v>627</v>
      </c>
      <c r="GV417" s="576">
        <f t="shared" si="1080"/>
        <v>0</v>
      </c>
      <c r="GW417" s="577">
        <f t="shared" si="1080"/>
        <v>0</v>
      </c>
      <c r="GX417" s="576">
        <f t="shared" si="1081"/>
        <v>2961.7000000000003</v>
      </c>
      <c r="GY417" s="577">
        <f t="shared" si="1081"/>
        <v>3022</v>
      </c>
      <c r="GZ417" s="576" t="str">
        <f t="shared" si="1081"/>
        <v/>
      </c>
      <c r="HA417" s="577" t="str">
        <f t="shared" si="1081"/>
        <v/>
      </c>
      <c r="HB417" s="576">
        <f t="shared" si="1082"/>
        <v>0</v>
      </c>
      <c r="HC417" s="577">
        <f t="shared" si="1082"/>
        <v>0</v>
      </c>
      <c r="HD417" s="576">
        <f t="shared" si="1082"/>
        <v>0</v>
      </c>
      <c r="HE417" s="577">
        <f t="shared" si="1082"/>
        <v>0</v>
      </c>
      <c r="HF417" s="576" t="str">
        <f t="shared" si="1083"/>
        <v/>
      </c>
      <c r="HG417" s="577" t="str">
        <f t="shared" si="1083"/>
        <v/>
      </c>
      <c r="HH417" s="576" t="str">
        <f t="shared" si="1084"/>
        <v/>
      </c>
      <c r="HI417" s="577" t="str">
        <f t="shared" si="1084"/>
        <v/>
      </c>
      <c r="HJ417" s="576">
        <f t="shared" si="1085"/>
        <v>3133.8999999999996</v>
      </c>
      <c r="HK417" s="577">
        <f t="shared" si="1085"/>
        <v>3217</v>
      </c>
      <c r="HL417" s="576" t="str">
        <f t="shared" si="1086"/>
        <v/>
      </c>
      <c r="HM417" s="577" t="str">
        <f t="shared" si="1086"/>
        <v/>
      </c>
    </row>
    <row r="418" spans="1:221">
      <c r="A418" s="124" t="s">
        <v>784</v>
      </c>
      <c r="B418" s="125" t="s">
        <v>788</v>
      </c>
      <c r="C418" s="611"/>
      <c r="D418" s="103">
        <v>237792</v>
      </c>
      <c r="E418" s="124">
        <v>5</v>
      </c>
      <c r="F418" s="574">
        <v>763</v>
      </c>
      <c r="G418" s="575">
        <v>648</v>
      </c>
      <c r="H418" s="574">
        <v>22</v>
      </c>
      <c r="I418" s="575">
        <v>7</v>
      </c>
      <c r="J418" s="576">
        <f t="shared" si="1019"/>
        <v>741</v>
      </c>
      <c r="K418" s="577">
        <f t="shared" si="1019"/>
        <v>641</v>
      </c>
      <c r="L418" s="574">
        <v>120</v>
      </c>
      <c r="M418" s="575">
        <v>120</v>
      </c>
      <c r="N418" s="576">
        <f t="shared" si="1020"/>
        <v>741</v>
      </c>
      <c r="O418" s="577">
        <f t="shared" si="1020"/>
        <v>641</v>
      </c>
      <c r="P418" s="581">
        <f t="shared" si="1020"/>
        <v>0</v>
      </c>
      <c r="Q418" s="582">
        <f t="shared" si="1020"/>
        <v>0</v>
      </c>
      <c r="R418" s="574">
        <v>64</v>
      </c>
      <c r="S418" s="575">
        <v>62</v>
      </c>
      <c r="T418" s="576">
        <f t="shared" si="1021"/>
        <v>0</v>
      </c>
      <c r="U418" s="577">
        <f t="shared" si="1021"/>
        <v>0</v>
      </c>
      <c r="V418" s="574"/>
      <c r="W418" s="575"/>
      <c r="X418" s="576">
        <f t="shared" si="1022"/>
        <v>0</v>
      </c>
      <c r="Y418" s="577">
        <f t="shared" si="1022"/>
        <v>0</v>
      </c>
      <c r="Z418" s="574"/>
      <c r="AA418" s="575"/>
      <c r="AB418" s="576">
        <f t="shared" si="1023"/>
        <v>0</v>
      </c>
      <c r="AC418" s="577">
        <f t="shared" si="1023"/>
        <v>0</v>
      </c>
      <c r="AD418" s="576">
        <f t="shared" si="1024"/>
        <v>64</v>
      </c>
      <c r="AE418" s="577">
        <f t="shared" si="1024"/>
        <v>62</v>
      </c>
      <c r="AF418" s="576">
        <f t="shared" si="1025"/>
        <v>0</v>
      </c>
      <c r="AG418" s="577">
        <f t="shared" si="1025"/>
        <v>0</v>
      </c>
      <c r="AH418" s="574">
        <v>4.7</v>
      </c>
      <c r="AI418" s="575">
        <v>4.2</v>
      </c>
      <c r="AJ418" s="576">
        <f t="shared" si="1026"/>
        <v>300.8</v>
      </c>
      <c r="AK418" s="577">
        <f t="shared" si="1026"/>
        <v>260.40000000000003</v>
      </c>
      <c r="AL418" s="574"/>
      <c r="AM418" s="575"/>
      <c r="AN418" s="576">
        <f t="shared" si="1027"/>
        <v>0</v>
      </c>
      <c r="AO418" s="577">
        <f t="shared" si="1027"/>
        <v>0</v>
      </c>
      <c r="AP418" s="574"/>
      <c r="AQ418" s="575"/>
      <c r="AR418" s="576">
        <f t="shared" si="1028"/>
        <v>0</v>
      </c>
      <c r="AS418" s="577">
        <f t="shared" si="1028"/>
        <v>0</v>
      </c>
      <c r="AT418" s="576">
        <f t="shared" si="1029"/>
        <v>4.7</v>
      </c>
      <c r="AU418" s="577">
        <f t="shared" si="1029"/>
        <v>4.2</v>
      </c>
      <c r="AV418" s="576">
        <f t="shared" si="1030"/>
        <v>300.8</v>
      </c>
      <c r="AW418" s="577">
        <f t="shared" si="1030"/>
        <v>260.40000000000003</v>
      </c>
      <c r="AX418" s="574"/>
      <c r="AY418" s="575"/>
      <c r="AZ418" s="576">
        <f t="shared" si="1031"/>
        <v>0</v>
      </c>
      <c r="BA418" s="577">
        <f t="shared" si="1031"/>
        <v>0</v>
      </c>
      <c r="BB418" s="574"/>
      <c r="BC418" s="575"/>
      <c r="BD418" s="576">
        <f t="shared" si="1032"/>
        <v>0</v>
      </c>
      <c r="BE418" s="577">
        <f t="shared" si="1032"/>
        <v>0</v>
      </c>
      <c r="BF418" s="574"/>
      <c r="BG418" s="575"/>
      <c r="BH418" s="576">
        <f t="shared" si="1033"/>
        <v>0</v>
      </c>
      <c r="BI418" s="577">
        <f t="shared" si="1033"/>
        <v>0</v>
      </c>
      <c r="BJ418" s="576">
        <f t="shared" si="1034"/>
        <v>0</v>
      </c>
      <c r="BK418" s="577">
        <f t="shared" si="1034"/>
        <v>0</v>
      </c>
      <c r="BL418" s="576">
        <f t="shared" si="1035"/>
        <v>0</v>
      </c>
      <c r="BM418" s="577">
        <f t="shared" si="1035"/>
        <v>0</v>
      </c>
      <c r="BN418" s="574">
        <v>335</v>
      </c>
      <c r="BO418" s="575">
        <v>287</v>
      </c>
      <c r="BP418" s="576">
        <f t="shared" si="1036"/>
        <v>0</v>
      </c>
      <c r="BQ418" s="577">
        <f t="shared" si="1036"/>
        <v>0</v>
      </c>
      <c r="BR418" s="574">
        <v>6</v>
      </c>
      <c r="BS418" s="575">
        <v>6</v>
      </c>
      <c r="BT418" s="576">
        <f t="shared" si="1037"/>
        <v>0</v>
      </c>
      <c r="BU418" s="577">
        <f t="shared" si="1037"/>
        <v>0</v>
      </c>
      <c r="BV418" s="574"/>
      <c r="BW418" s="575"/>
      <c r="BX418" s="576">
        <f t="shared" si="1038"/>
        <v>0</v>
      </c>
      <c r="BY418" s="577">
        <f t="shared" si="1038"/>
        <v>0</v>
      </c>
      <c r="BZ418" s="576">
        <f t="shared" si="1039"/>
        <v>341</v>
      </c>
      <c r="CA418" s="577">
        <f t="shared" si="1039"/>
        <v>293</v>
      </c>
      <c r="CB418" s="576">
        <f t="shared" si="1040"/>
        <v>0</v>
      </c>
      <c r="CC418" s="577">
        <f t="shared" si="1040"/>
        <v>0</v>
      </c>
      <c r="CD418" s="574">
        <v>4.9000000000000004</v>
      </c>
      <c r="CE418" s="575">
        <v>5</v>
      </c>
      <c r="CF418" s="576">
        <f t="shared" si="1041"/>
        <v>1641.5000000000002</v>
      </c>
      <c r="CG418" s="577">
        <f t="shared" si="1041"/>
        <v>1435</v>
      </c>
      <c r="CH418" s="574">
        <v>10.3</v>
      </c>
      <c r="CI418" s="575">
        <v>11.6</v>
      </c>
      <c r="CJ418" s="576">
        <f t="shared" si="1042"/>
        <v>61.800000000000004</v>
      </c>
      <c r="CK418" s="577">
        <f t="shared" si="1042"/>
        <v>69.599999999999994</v>
      </c>
      <c r="CL418" s="574"/>
      <c r="CM418" s="575"/>
      <c r="CN418" s="576">
        <f t="shared" si="1043"/>
        <v>0</v>
      </c>
      <c r="CO418" s="577">
        <f t="shared" si="1043"/>
        <v>0</v>
      </c>
      <c r="CP418" s="576">
        <f t="shared" si="1044"/>
        <v>4.9950146627565983</v>
      </c>
      <c r="CQ418" s="577">
        <f t="shared" si="1044"/>
        <v>5.1351535836177469</v>
      </c>
      <c r="CR418" s="576">
        <f t="shared" si="1045"/>
        <v>1703.3</v>
      </c>
      <c r="CS418" s="577">
        <f t="shared" si="1045"/>
        <v>1504.6</v>
      </c>
      <c r="CT418" s="574"/>
      <c r="CU418" s="575"/>
      <c r="CV418" s="576">
        <f t="shared" si="1046"/>
        <v>0</v>
      </c>
      <c r="CW418" s="577">
        <f t="shared" si="1046"/>
        <v>0</v>
      </c>
      <c r="CX418" s="574"/>
      <c r="CY418" s="575"/>
      <c r="CZ418" s="576">
        <f t="shared" si="1047"/>
        <v>0</v>
      </c>
      <c r="DA418" s="577">
        <f t="shared" si="1047"/>
        <v>0</v>
      </c>
      <c r="DB418" s="574"/>
      <c r="DC418" s="575"/>
      <c r="DD418" s="576">
        <f t="shared" si="1048"/>
        <v>0</v>
      </c>
      <c r="DE418" s="577">
        <f t="shared" si="1048"/>
        <v>0</v>
      </c>
      <c r="DF418" s="576">
        <f t="shared" si="1049"/>
        <v>0</v>
      </c>
      <c r="DG418" s="577">
        <f t="shared" si="1049"/>
        <v>0</v>
      </c>
      <c r="DH418" s="576">
        <f t="shared" si="1050"/>
        <v>0</v>
      </c>
      <c r="DI418" s="577">
        <f t="shared" si="1050"/>
        <v>0</v>
      </c>
      <c r="DJ418" s="576">
        <f t="shared" si="1051"/>
        <v>405</v>
      </c>
      <c r="DK418" s="577">
        <f t="shared" si="1051"/>
        <v>355</v>
      </c>
      <c r="DL418" s="576">
        <f t="shared" si="1051"/>
        <v>0</v>
      </c>
      <c r="DM418" s="577">
        <f t="shared" si="1051"/>
        <v>0</v>
      </c>
      <c r="DN418" s="576">
        <f t="shared" si="1052"/>
        <v>4.9483950617283945</v>
      </c>
      <c r="DO418" s="577">
        <f t="shared" si="1052"/>
        <v>4.971830985915493</v>
      </c>
      <c r="DP418" s="576">
        <f t="shared" si="1053"/>
        <v>2004.0999999999997</v>
      </c>
      <c r="DQ418" s="577">
        <f t="shared" si="1053"/>
        <v>1765</v>
      </c>
      <c r="DR418" s="576">
        <f t="shared" si="1054"/>
        <v>0</v>
      </c>
      <c r="DS418" s="577">
        <f t="shared" si="1054"/>
        <v>0</v>
      </c>
      <c r="DT418" s="576">
        <f t="shared" si="1055"/>
        <v>0</v>
      </c>
      <c r="DU418" s="577">
        <f t="shared" si="1055"/>
        <v>0</v>
      </c>
      <c r="DV418" s="574">
        <v>270</v>
      </c>
      <c r="DW418" s="575">
        <v>227</v>
      </c>
      <c r="DX418" s="576">
        <f t="shared" si="1056"/>
        <v>0</v>
      </c>
      <c r="DY418" s="577">
        <f t="shared" si="1056"/>
        <v>0</v>
      </c>
      <c r="DZ418" s="574">
        <v>55</v>
      </c>
      <c r="EA418" s="575">
        <v>51</v>
      </c>
      <c r="EB418" s="576">
        <f t="shared" si="1057"/>
        <v>0</v>
      </c>
      <c r="EC418" s="577">
        <f t="shared" si="1057"/>
        <v>0</v>
      </c>
      <c r="ED418" s="574"/>
      <c r="EE418" s="575"/>
      <c r="EF418" s="576">
        <f t="shared" si="1058"/>
        <v>0</v>
      </c>
      <c r="EG418" s="577">
        <f t="shared" si="1058"/>
        <v>0</v>
      </c>
      <c r="EH418" s="576">
        <f t="shared" si="1059"/>
        <v>325</v>
      </c>
      <c r="EI418" s="577">
        <f t="shared" si="1059"/>
        <v>278</v>
      </c>
      <c r="EJ418" s="576">
        <f t="shared" si="1060"/>
        <v>0</v>
      </c>
      <c r="EK418" s="577">
        <f t="shared" si="1060"/>
        <v>0</v>
      </c>
      <c r="EL418" s="574">
        <v>3.5</v>
      </c>
      <c r="EM418" s="575">
        <v>3.4</v>
      </c>
      <c r="EN418" s="576">
        <f t="shared" si="1061"/>
        <v>945</v>
      </c>
      <c r="EO418" s="577">
        <f t="shared" si="1061"/>
        <v>771.8</v>
      </c>
      <c r="EP418" s="574">
        <v>3.7</v>
      </c>
      <c r="EQ418" s="575">
        <v>4.7</v>
      </c>
      <c r="ER418" s="576">
        <f t="shared" si="1062"/>
        <v>203.5</v>
      </c>
      <c r="ES418" s="577">
        <f t="shared" si="1062"/>
        <v>239.70000000000002</v>
      </c>
      <c r="ET418" s="574"/>
      <c r="EU418" s="575"/>
      <c r="EV418" s="576">
        <f t="shared" si="1063"/>
        <v>0</v>
      </c>
      <c r="EW418" s="577">
        <f t="shared" si="1063"/>
        <v>0</v>
      </c>
      <c r="EX418" s="576">
        <f t="shared" si="1064"/>
        <v>3.5338461538461536</v>
      </c>
      <c r="EY418" s="577">
        <f t="shared" si="1064"/>
        <v>3.6384892086330933</v>
      </c>
      <c r="EZ418" s="576">
        <f t="shared" si="1065"/>
        <v>1148.5</v>
      </c>
      <c r="FA418" s="577">
        <f t="shared" si="1065"/>
        <v>1011.5</v>
      </c>
      <c r="FB418" s="574"/>
      <c r="FC418" s="575"/>
      <c r="FD418" s="576">
        <f t="shared" si="1066"/>
        <v>0</v>
      </c>
      <c r="FE418" s="577">
        <f t="shared" si="1066"/>
        <v>0</v>
      </c>
      <c r="FF418" s="574"/>
      <c r="FG418" s="575"/>
      <c r="FH418" s="576">
        <f t="shared" si="1067"/>
        <v>0</v>
      </c>
      <c r="FI418" s="577">
        <f t="shared" si="1067"/>
        <v>0</v>
      </c>
      <c r="FJ418" s="574"/>
      <c r="FK418" s="575"/>
      <c r="FL418" s="576">
        <f t="shared" si="1068"/>
        <v>0</v>
      </c>
      <c r="FM418" s="577">
        <f t="shared" si="1068"/>
        <v>0</v>
      </c>
      <c r="FN418" s="576">
        <f t="shared" si="1069"/>
        <v>0</v>
      </c>
      <c r="FO418" s="577">
        <f t="shared" si="1069"/>
        <v>0</v>
      </c>
      <c r="FP418" s="576">
        <f t="shared" si="1070"/>
        <v>0</v>
      </c>
      <c r="FQ418" s="577">
        <f t="shared" si="1070"/>
        <v>0</v>
      </c>
      <c r="FR418" s="574">
        <v>11</v>
      </c>
      <c r="FS418" s="575">
        <v>8</v>
      </c>
      <c r="FT418" s="576">
        <f t="shared" si="1071"/>
        <v>0</v>
      </c>
      <c r="FU418" s="577">
        <f t="shared" si="1071"/>
        <v>0</v>
      </c>
      <c r="FV418" s="574">
        <v>9.9</v>
      </c>
      <c r="FW418" s="575">
        <v>8.6999999999999993</v>
      </c>
      <c r="FX418" s="576">
        <f t="shared" si="1072"/>
        <v>108.9</v>
      </c>
      <c r="FY418" s="577">
        <f t="shared" si="1072"/>
        <v>69.599999999999994</v>
      </c>
      <c r="FZ418" s="574"/>
      <c r="GA418" s="575"/>
      <c r="GB418" s="576">
        <f t="shared" si="1073"/>
        <v>0</v>
      </c>
      <c r="GC418" s="577">
        <f t="shared" si="1073"/>
        <v>0</v>
      </c>
      <c r="GD418" s="576">
        <f t="shared" si="1074"/>
        <v>669</v>
      </c>
      <c r="GE418" s="577">
        <f t="shared" si="1074"/>
        <v>576</v>
      </c>
      <c r="GF418" s="576">
        <f t="shared" si="1074"/>
        <v>0</v>
      </c>
      <c r="GG418" s="577">
        <f t="shared" si="1074"/>
        <v>0</v>
      </c>
      <c r="GH418" s="576">
        <f t="shared" si="1075"/>
        <v>2887.3</v>
      </c>
      <c r="GI418" s="577">
        <f t="shared" si="1075"/>
        <v>2467.1999999999998</v>
      </c>
      <c r="GJ418" s="576" t="str">
        <f t="shared" si="1076"/>
        <v/>
      </c>
      <c r="GK418" s="577" t="str">
        <f t="shared" si="1076"/>
        <v/>
      </c>
      <c r="GL418" s="576">
        <f t="shared" si="1077"/>
        <v>61</v>
      </c>
      <c r="GM418" s="577">
        <f t="shared" si="1077"/>
        <v>57</v>
      </c>
      <c r="GN418" s="576">
        <f t="shared" si="1077"/>
        <v>0</v>
      </c>
      <c r="GO418" s="577">
        <f t="shared" si="1077"/>
        <v>0</v>
      </c>
      <c r="GP418" s="576">
        <f t="shared" si="1078"/>
        <v>265.3</v>
      </c>
      <c r="GQ418" s="577">
        <f t="shared" si="1078"/>
        <v>309.3</v>
      </c>
      <c r="GR418" s="576">
        <f t="shared" si="1079"/>
        <v>0</v>
      </c>
      <c r="GS418" s="577">
        <f t="shared" si="1079"/>
        <v>0</v>
      </c>
      <c r="GT418" s="576">
        <f t="shared" si="1080"/>
        <v>730</v>
      </c>
      <c r="GU418" s="577">
        <f t="shared" si="1080"/>
        <v>633</v>
      </c>
      <c r="GV418" s="576">
        <f t="shared" si="1080"/>
        <v>0</v>
      </c>
      <c r="GW418" s="577">
        <f t="shared" si="1080"/>
        <v>0</v>
      </c>
      <c r="GX418" s="576">
        <f t="shared" si="1081"/>
        <v>3152.6000000000004</v>
      </c>
      <c r="GY418" s="577">
        <f t="shared" si="1081"/>
        <v>2776.5</v>
      </c>
      <c r="GZ418" s="576" t="str">
        <f t="shared" si="1081"/>
        <v/>
      </c>
      <c r="HA418" s="577" t="str">
        <f t="shared" si="1081"/>
        <v/>
      </c>
      <c r="HB418" s="576">
        <f t="shared" si="1082"/>
        <v>0</v>
      </c>
      <c r="HC418" s="577">
        <f t="shared" si="1082"/>
        <v>0</v>
      </c>
      <c r="HD418" s="576">
        <f t="shared" si="1082"/>
        <v>0</v>
      </c>
      <c r="HE418" s="577">
        <f t="shared" si="1082"/>
        <v>0</v>
      </c>
      <c r="HF418" s="576" t="str">
        <f t="shared" si="1083"/>
        <v/>
      </c>
      <c r="HG418" s="577" t="str">
        <f t="shared" si="1083"/>
        <v/>
      </c>
      <c r="HH418" s="576" t="str">
        <f t="shared" si="1084"/>
        <v/>
      </c>
      <c r="HI418" s="577" t="str">
        <f t="shared" si="1084"/>
        <v/>
      </c>
      <c r="HJ418" s="576">
        <f t="shared" si="1085"/>
        <v>3261.4999999999995</v>
      </c>
      <c r="HK418" s="577">
        <f t="shared" si="1085"/>
        <v>2846.1</v>
      </c>
      <c r="HL418" s="576" t="str">
        <f t="shared" si="1086"/>
        <v/>
      </c>
      <c r="HM418" s="577" t="str">
        <f t="shared" si="1086"/>
        <v/>
      </c>
    </row>
    <row r="419" spans="1:221" s="26" customFormat="1" ht="15" customHeight="1">
      <c r="A419" s="124" t="s">
        <v>784</v>
      </c>
      <c r="B419" s="589" t="s">
        <v>792</v>
      </c>
      <c r="C419" s="612"/>
      <c r="D419" s="103">
        <v>237932</v>
      </c>
      <c r="E419" s="103">
        <v>5</v>
      </c>
      <c r="F419" s="574">
        <v>425</v>
      </c>
      <c r="G419" s="575">
        <v>445</v>
      </c>
      <c r="H419" s="574">
        <v>1</v>
      </c>
      <c r="I419" s="575">
        <v>5</v>
      </c>
      <c r="J419" s="576">
        <f t="shared" ref="J419:K438" si="1087">F419-H419</f>
        <v>424</v>
      </c>
      <c r="K419" s="577">
        <f t="shared" si="1087"/>
        <v>440</v>
      </c>
      <c r="L419" s="574">
        <v>120</v>
      </c>
      <c r="M419" s="575">
        <v>120</v>
      </c>
      <c r="N419" s="576">
        <f t="shared" ref="N419:Q438" si="1088">+R419+V419+Z419+BN419+BR419+BV419+DV419+DZ419+ED419+FR419</f>
        <v>424</v>
      </c>
      <c r="O419" s="577">
        <f t="shared" si="1088"/>
        <v>440</v>
      </c>
      <c r="P419" s="581">
        <f t="shared" si="1088"/>
        <v>0</v>
      </c>
      <c r="Q419" s="582">
        <f t="shared" si="1088"/>
        <v>0</v>
      </c>
      <c r="R419" s="574">
        <v>85</v>
      </c>
      <c r="S419" s="575">
        <v>89</v>
      </c>
      <c r="T419" s="576">
        <f t="shared" ref="T419:U438" si="1089">IF(AX419&gt;0,R419,)</f>
        <v>0</v>
      </c>
      <c r="U419" s="577">
        <f t="shared" si="1089"/>
        <v>0</v>
      </c>
      <c r="V419" s="574"/>
      <c r="W419" s="575"/>
      <c r="X419" s="576">
        <f t="shared" ref="X419:Y438" si="1090">IF(BB419&gt;0,V419,)</f>
        <v>0</v>
      </c>
      <c r="Y419" s="577">
        <f t="shared" si="1090"/>
        <v>0</v>
      </c>
      <c r="Z419" s="574"/>
      <c r="AA419" s="575"/>
      <c r="AB419" s="576">
        <f t="shared" ref="AB419:AC438" si="1091">IF(BF419&gt;0,Z419,)</f>
        <v>0</v>
      </c>
      <c r="AC419" s="577">
        <f t="shared" si="1091"/>
        <v>0</v>
      </c>
      <c r="AD419" s="576">
        <f t="shared" ref="AD419:AE438" si="1092">R419+V419+Z419</f>
        <v>85</v>
      </c>
      <c r="AE419" s="577">
        <f t="shared" si="1092"/>
        <v>89</v>
      </c>
      <c r="AF419" s="576">
        <f t="shared" ref="AF419:AG438" si="1093">IF(BJ419&gt;0,AD419,)</f>
        <v>0</v>
      </c>
      <c r="AG419" s="577">
        <f t="shared" si="1093"/>
        <v>0</v>
      </c>
      <c r="AH419" s="574">
        <v>4.2</v>
      </c>
      <c r="AI419" s="575">
        <v>3.9</v>
      </c>
      <c r="AJ419" s="576">
        <f t="shared" ref="AJ419:AK438" si="1094">IF(R419&gt;0,(R419*AH419),)</f>
        <v>357</v>
      </c>
      <c r="AK419" s="577">
        <f t="shared" si="1094"/>
        <v>347.09999999999997</v>
      </c>
      <c r="AL419" s="574"/>
      <c r="AM419" s="575"/>
      <c r="AN419" s="576">
        <f t="shared" ref="AN419:AO438" si="1095">IF(V419&gt;0,(V419*AL419),)</f>
        <v>0</v>
      </c>
      <c r="AO419" s="577">
        <f t="shared" si="1095"/>
        <v>0</v>
      </c>
      <c r="AP419" s="574"/>
      <c r="AQ419" s="575"/>
      <c r="AR419" s="576">
        <f t="shared" ref="AR419:AS438" si="1096">IF(Z419&gt;0,(Z419*AP419),)</f>
        <v>0</v>
      </c>
      <c r="AS419" s="577">
        <f t="shared" si="1096"/>
        <v>0</v>
      </c>
      <c r="AT419" s="576">
        <f t="shared" ref="AT419:AU438" si="1097">IF(AD419&gt;0,((AJ419+AN419+AR419)/AD419),)</f>
        <v>4.2</v>
      </c>
      <c r="AU419" s="577">
        <f t="shared" si="1097"/>
        <v>3.8999999999999995</v>
      </c>
      <c r="AV419" s="576">
        <f t="shared" ref="AV419:AW438" si="1098">IF(AD419&gt;0,(AD419*AT419),)</f>
        <v>357</v>
      </c>
      <c r="AW419" s="577">
        <f t="shared" si="1098"/>
        <v>347.09999999999997</v>
      </c>
      <c r="AX419" s="574"/>
      <c r="AY419" s="575"/>
      <c r="AZ419" s="576">
        <f t="shared" ref="AZ419:BA438" si="1099">IF(T419&gt;0,(T419*AX419),)</f>
        <v>0</v>
      </c>
      <c r="BA419" s="577">
        <f t="shared" si="1099"/>
        <v>0</v>
      </c>
      <c r="BB419" s="574"/>
      <c r="BC419" s="575"/>
      <c r="BD419" s="576">
        <f t="shared" ref="BD419:BE438" si="1100">IF(X419&gt;0,(X419*BB419),)</f>
        <v>0</v>
      </c>
      <c r="BE419" s="577">
        <f t="shared" si="1100"/>
        <v>0</v>
      </c>
      <c r="BF419" s="574"/>
      <c r="BG419" s="575"/>
      <c r="BH419" s="576">
        <f t="shared" ref="BH419:BI438" si="1101">IF(AB419&gt;0,(AB419*BF419),)</f>
        <v>0</v>
      </c>
      <c r="BI419" s="577">
        <f t="shared" si="1101"/>
        <v>0</v>
      </c>
      <c r="BJ419" s="576">
        <f t="shared" ref="BJ419:BK438" si="1102">IF((AZ419+BD419+BH419)&gt;0,((AZ419+BD419+BH419)/AD419),)</f>
        <v>0</v>
      </c>
      <c r="BK419" s="577">
        <f t="shared" si="1102"/>
        <v>0</v>
      </c>
      <c r="BL419" s="576">
        <f t="shared" ref="BL419:BM438" si="1103">IF(AF419&gt;0,(AD419*BJ419),)</f>
        <v>0</v>
      </c>
      <c r="BM419" s="577">
        <f t="shared" si="1103"/>
        <v>0</v>
      </c>
      <c r="BN419" s="574">
        <v>173</v>
      </c>
      <c r="BO419" s="575">
        <v>201</v>
      </c>
      <c r="BP419" s="576">
        <f t="shared" ref="BP419:BQ438" si="1104">IF(CT419&gt;0,BN419,)</f>
        <v>0</v>
      </c>
      <c r="BQ419" s="577">
        <f t="shared" si="1104"/>
        <v>0</v>
      </c>
      <c r="BR419" s="574"/>
      <c r="BS419" s="575"/>
      <c r="BT419" s="576">
        <f t="shared" ref="BT419:BU438" si="1105">IF(CX419&gt;0,BR419,)</f>
        <v>0</v>
      </c>
      <c r="BU419" s="577">
        <f t="shared" si="1105"/>
        <v>0</v>
      </c>
      <c r="BV419" s="574"/>
      <c r="BW419" s="575"/>
      <c r="BX419" s="576">
        <f t="shared" ref="BX419:BY438" si="1106">IF(DB419&gt;0,BV419,)</f>
        <v>0</v>
      </c>
      <c r="BY419" s="577">
        <f t="shared" si="1106"/>
        <v>0</v>
      </c>
      <c r="BZ419" s="576">
        <f t="shared" ref="BZ419:CA438" si="1107">BN419+BR419+BV419</f>
        <v>173</v>
      </c>
      <c r="CA419" s="577">
        <f t="shared" si="1107"/>
        <v>201</v>
      </c>
      <c r="CB419" s="576">
        <f t="shared" ref="CB419:CC438" si="1108">IF(DF419&gt;0,BZ419,)</f>
        <v>0</v>
      </c>
      <c r="CC419" s="577">
        <f t="shared" si="1108"/>
        <v>0</v>
      </c>
      <c r="CD419" s="574">
        <v>4.9000000000000004</v>
      </c>
      <c r="CE419" s="575">
        <v>4.5999999999999996</v>
      </c>
      <c r="CF419" s="576">
        <f t="shared" ref="CF419:CG438" si="1109">IF(BN419&gt;0,(BN419*CD419),)</f>
        <v>847.7</v>
      </c>
      <c r="CG419" s="577">
        <f t="shared" si="1109"/>
        <v>924.59999999999991</v>
      </c>
      <c r="CH419" s="574"/>
      <c r="CI419" s="575"/>
      <c r="CJ419" s="576">
        <f t="shared" ref="CJ419:CK438" si="1110">IF(BR419&gt;0,(BR419*CH419),)</f>
        <v>0</v>
      </c>
      <c r="CK419" s="577">
        <f t="shared" si="1110"/>
        <v>0</v>
      </c>
      <c r="CL419" s="574"/>
      <c r="CM419" s="575"/>
      <c r="CN419" s="576">
        <f t="shared" ref="CN419:CO438" si="1111">IF(BV419&gt;0,(BV419*CL419),)</f>
        <v>0</v>
      </c>
      <c r="CO419" s="577">
        <f t="shared" si="1111"/>
        <v>0</v>
      </c>
      <c r="CP419" s="576">
        <f t="shared" ref="CP419:CQ438" si="1112">IF(BZ419&gt;0,((CF419+CJ419+CN419)/BZ419),)</f>
        <v>4.9000000000000004</v>
      </c>
      <c r="CQ419" s="577">
        <f t="shared" si="1112"/>
        <v>4.5999999999999996</v>
      </c>
      <c r="CR419" s="576">
        <f t="shared" ref="CR419:CS438" si="1113">IF(BZ419&gt;0,(BZ419*CP419),)</f>
        <v>847.7</v>
      </c>
      <c r="CS419" s="577">
        <f t="shared" si="1113"/>
        <v>924.59999999999991</v>
      </c>
      <c r="CT419" s="574"/>
      <c r="CU419" s="575"/>
      <c r="CV419" s="576">
        <f t="shared" ref="CV419:CW438" si="1114">IF(BP419&gt;0,(BP419*CT419),)</f>
        <v>0</v>
      </c>
      <c r="CW419" s="577">
        <f t="shared" si="1114"/>
        <v>0</v>
      </c>
      <c r="CX419" s="574"/>
      <c r="CY419" s="575"/>
      <c r="CZ419" s="576">
        <f t="shared" ref="CZ419:DA438" si="1115">IF(BT419&gt;0,(BT419*CX419),)</f>
        <v>0</v>
      </c>
      <c r="DA419" s="577">
        <f t="shared" si="1115"/>
        <v>0</v>
      </c>
      <c r="DB419" s="574"/>
      <c r="DC419" s="575"/>
      <c r="DD419" s="576">
        <f t="shared" ref="DD419:DE438" si="1116">IF(BX419&gt;0,(BX419*DB419),)</f>
        <v>0</v>
      </c>
      <c r="DE419" s="577">
        <f t="shared" si="1116"/>
        <v>0</v>
      </c>
      <c r="DF419" s="576">
        <f t="shared" ref="DF419:DG438" si="1117">IF((CV419+CZ419+DD419)&gt;0,((CV419+CZ419+DD419)/BZ419),)</f>
        <v>0</v>
      </c>
      <c r="DG419" s="577">
        <f t="shared" si="1117"/>
        <v>0</v>
      </c>
      <c r="DH419" s="576">
        <f t="shared" ref="DH419:DI438" si="1118">IF(CB419&gt;0,(BZ419*DF419),)</f>
        <v>0</v>
      </c>
      <c r="DI419" s="577">
        <f t="shared" si="1118"/>
        <v>0</v>
      </c>
      <c r="DJ419" s="576">
        <f t="shared" ref="DJ419:DM438" si="1119">AD419+BZ419</f>
        <v>258</v>
      </c>
      <c r="DK419" s="577">
        <f t="shared" si="1119"/>
        <v>290</v>
      </c>
      <c r="DL419" s="576">
        <f t="shared" si="1119"/>
        <v>0</v>
      </c>
      <c r="DM419" s="577">
        <f t="shared" si="1119"/>
        <v>0</v>
      </c>
      <c r="DN419" s="576">
        <f t="shared" ref="DN419:DO438" si="1120">IF(DJ419&gt;0,((AD419*AT419)+(BZ419*CP419))/DJ419,)</f>
        <v>4.6693798449612407</v>
      </c>
      <c r="DO419" s="577">
        <f t="shared" si="1120"/>
        <v>4.3851724137931027</v>
      </c>
      <c r="DP419" s="576">
        <f t="shared" ref="DP419:DQ438" si="1121">IF(DJ419&gt;0,(DJ419*DN419),)</f>
        <v>1204.7</v>
      </c>
      <c r="DQ419" s="577">
        <f t="shared" si="1121"/>
        <v>1271.6999999999998</v>
      </c>
      <c r="DR419" s="576">
        <f t="shared" ref="DR419:DS438" si="1122">IF(DL419&gt;0,((AF419*BJ419)+(CB419*DF419))/DL419,)</f>
        <v>0</v>
      </c>
      <c r="DS419" s="577">
        <f t="shared" si="1122"/>
        <v>0</v>
      </c>
      <c r="DT419" s="576">
        <f t="shared" ref="DT419:DU438" si="1123">IF(DL419&gt;0,(DL419*DR419),)</f>
        <v>0</v>
      </c>
      <c r="DU419" s="577">
        <f t="shared" si="1123"/>
        <v>0</v>
      </c>
      <c r="DV419" s="574">
        <v>120</v>
      </c>
      <c r="DW419" s="575">
        <v>112</v>
      </c>
      <c r="DX419" s="576">
        <f t="shared" ref="DX419:DY438" si="1124">IF(FB419&gt;0,DV419,)</f>
        <v>0</v>
      </c>
      <c r="DY419" s="577">
        <f t="shared" si="1124"/>
        <v>0</v>
      </c>
      <c r="DZ419" s="574">
        <v>24</v>
      </c>
      <c r="EA419" s="575">
        <v>25</v>
      </c>
      <c r="EB419" s="576">
        <f t="shared" ref="EB419:EC438" si="1125">IF(FF419&gt;0,DZ419,)</f>
        <v>0</v>
      </c>
      <c r="EC419" s="577">
        <f t="shared" si="1125"/>
        <v>0</v>
      </c>
      <c r="ED419" s="574"/>
      <c r="EE419" s="575"/>
      <c r="EF419" s="576">
        <f t="shared" ref="EF419:EG438" si="1126">IF(FJ419&gt;0,ED419,)</f>
        <v>0</v>
      </c>
      <c r="EG419" s="577">
        <f t="shared" si="1126"/>
        <v>0</v>
      </c>
      <c r="EH419" s="576">
        <f t="shared" ref="EH419:EI438" si="1127">DV419+DZ419+ED419</f>
        <v>144</v>
      </c>
      <c r="EI419" s="577">
        <f t="shared" si="1127"/>
        <v>137</v>
      </c>
      <c r="EJ419" s="576">
        <f t="shared" ref="EJ419:EK438" si="1128">IF(FN419&gt;0,EH419,)</f>
        <v>0</v>
      </c>
      <c r="EK419" s="577">
        <f t="shared" si="1128"/>
        <v>0</v>
      </c>
      <c r="EL419" s="574">
        <v>3.8</v>
      </c>
      <c r="EM419" s="575">
        <v>3.4</v>
      </c>
      <c r="EN419" s="576">
        <f t="shared" ref="EN419:EO438" si="1129">IF(DV419&gt;0,(DV419*EL419),)</f>
        <v>456</v>
      </c>
      <c r="EO419" s="577">
        <f t="shared" si="1129"/>
        <v>380.8</v>
      </c>
      <c r="EP419" s="574">
        <v>3.7</v>
      </c>
      <c r="EQ419" s="575">
        <v>3.4</v>
      </c>
      <c r="ER419" s="576">
        <f t="shared" ref="ER419:ES438" si="1130">IF(DZ419&gt;0,(DZ419*EP419),)</f>
        <v>88.800000000000011</v>
      </c>
      <c r="ES419" s="577">
        <f t="shared" si="1130"/>
        <v>85</v>
      </c>
      <c r="ET419" s="574"/>
      <c r="EU419" s="575"/>
      <c r="EV419" s="576">
        <f t="shared" ref="EV419:EW438" si="1131">IF(ED419&gt;0,(ED419*ET419),)</f>
        <v>0</v>
      </c>
      <c r="EW419" s="577">
        <f t="shared" si="1131"/>
        <v>0</v>
      </c>
      <c r="EX419" s="576">
        <f t="shared" ref="EX419:EY438" si="1132">IF(EH419&gt;0,((EN419+ER419+EV419)/EH419),)</f>
        <v>3.7833333333333332</v>
      </c>
      <c r="EY419" s="577">
        <f t="shared" si="1132"/>
        <v>3.4</v>
      </c>
      <c r="EZ419" s="576">
        <f t="shared" ref="EZ419:FA438" si="1133">IF(EH419&gt;0,(EH419*EX419),)</f>
        <v>544.79999999999995</v>
      </c>
      <c r="FA419" s="577">
        <f t="shared" si="1133"/>
        <v>465.8</v>
      </c>
      <c r="FB419" s="574"/>
      <c r="FC419" s="575"/>
      <c r="FD419" s="576">
        <f t="shared" ref="FD419:FE438" si="1134">IF(DX419&gt;0,(DX419*FB419),)</f>
        <v>0</v>
      </c>
      <c r="FE419" s="577">
        <f t="shared" si="1134"/>
        <v>0</v>
      </c>
      <c r="FF419" s="574"/>
      <c r="FG419" s="575"/>
      <c r="FH419" s="576">
        <f t="shared" ref="FH419:FI438" si="1135">IF(EB419&gt;0,(EB419*FF419),)</f>
        <v>0</v>
      </c>
      <c r="FI419" s="577">
        <f t="shared" si="1135"/>
        <v>0</v>
      </c>
      <c r="FJ419" s="574"/>
      <c r="FK419" s="575"/>
      <c r="FL419" s="576">
        <f t="shared" ref="FL419:FM438" si="1136">IF(EF419&gt;0,(EF419*FJ419),)</f>
        <v>0</v>
      </c>
      <c r="FM419" s="577">
        <f t="shared" si="1136"/>
        <v>0</v>
      </c>
      <c r="FN419" s="576">
        <f t="shared" ref="FN419:FO438" si="1137">IF((FD419+FH419+FL419)&gt;0,((FD419+FH419+FL419)/EH419),)</f>
        <v>0</v>
      </c>
      <c r="FO419" s="577">
        <f t="shared" si="1137"/>
        <v>0</v>
      </c>
      <c r="FP419" s="576">
        <f t="shared" ref="FP419:FQ438" si="1138">IF(EH419&gt;0,(EH419*FN419),)</f>
        <v>0</v>
      </c>
      <c r="FQ419" s="577">
        <f t="shared" si="1138"/>
        <v>0</v>
      </c>
      <c r="FR419" s="574">
        <v>22</v>
      </c>
      <c r="FS419" s="575">
        <v>13</v>
      </c>
      <c r="FT419" s="576">
        <f t="shared" ref="FT419:FU438" si="1139">IF(FZ419&gt;0,FR419,)</f>
        <v>0</v>
      </c>
      <c r="FU419" s="577">
        <f t="shared" si="1139"/>
        <v>0</v>
      </c>
      <c r="FV419" s="574">
        <v>6.9</v>
      </c>
      <c r="FW419" s="575">
        <v>8.6</v>
      </c>
      <c r="FX419" s="576">
        <f t="shared" ref="FX419:FY438" si="1140">IF(FR419&gt;0,(FR419*FV419),)</f>
        <v>151.80000000000001</v>
      </c>
      <c r="FY419" s="577">
        <f t="shared" si="1140"/>
        <v>111.8</v>
      </c>
      <c r="FZ419" s="574"/>
      <c r="GA419" s="575"/>
      <c r="GB419" s="576">
        <f t="shared" ref="GB419:GC438" si="1141">IF(FZ419&gt;0,(FR419*FZ419),)</f>
        <v>0</v>
      </c>
      <c r="GC419" s="577">
        <f t="shared" si="1141"/>
        <v>0</v>
      </c>
      <c r="GD419" s="576">
        <f t="shared" ref="GD419:GG438" si="1142">(R419+BN419+DV419)</f>
        <v>378</v>
      </c>
      <c r="GE419" s="577">
        <f t="shared" si="1142"/>
        <v>402</v>
      </c>
      <c r="GF419" s="576">
        <f t="shared" si="1142"/>
        <v>0</v>
      </c>
      <c r="GG419" s="577">
        <f t="shared" si="1142"/>
        <v>0</v>
      </c>
      <c r="GH419" s="576">
        <f t="shared" ref="GH419:GI438" si="1143">IF(GD419&gt;0,(AJ419+CF419+EN419),"")</f>
        <v>1660.7</v>
      </c>
      <c r="GI419" s="577">
        <f t="shared" si="1143"/>
        <v>1652.4999999999998</v>
      </c>
      <c r="GJ419" s="576" t="str">
        <f t="shared" ref="GJ419:GK438" si="1144">IF(GF419&gt;0,(AZ419+CV419+FD419),"")</f>
        <v/>
      </c>
      <c r="GK419" s="577" t="str">
        <f t="shared" si="1144"/>
        <v/>
      </c>
      <c r="GL419" s="576">
        <f t="shared" ref="GL419:GO438" si="1145">(V419+BR419+DZ419)</f>
        <v>24</v>
      </c>
      <c r="GM419" s="577">
        <f t="shared" si="1145"/>
        <v>25</v>
      </c>
      <c r="GN419" s="576">
        <f t="shared" si="1145"/>
        <v>0</v>
      </c>
      <c r="GO419" s="577">
        <f t="shared" si="1145"/>
        <v>0</v>
      </c>
      <c r="GP419" s="576">
        <f t="shared" ref="GP419:GQ438" si="1146">IF(GL419&gt;0,AN419+CJ419+ER419,)</f>
        <v>88.800000000000011</v>
      </c>
      <c r="GQ419" s="577">
        <f t="shared" si="1146"/>
        <v>85</v>
      </c>
      <c r="GR419" s="576">
        <f t="shared" ref="GR419:GS438" si="1147">IF(GN419&gt;0,BD419+CZ419+FH419,)</f>
        <v>0</v>
      </c>
      <c r="GS419" s="577">
        <f t="shared" si="1147"/>
        <v>0</v>
      </c>
      <c r="GT419" s="576">
        <f t="shared" ref="GT419:GW438" si="1148">+GL419+GD419</f>
        <v>402</v>
      </c>
      <c r="GU419" s="577">
        <f t="shared" si="1148"/>
        <v>427</v>
      </c>
      <c r="GV419" s="576">
        <f t="shared" si="1148"/>
        <v>0</v>
      </c>
      <c r="GW419" s="577">
        <f t="shared" si="1148"/>
        <v>0</v>
      </c>
      <c r="GX419" s="576">
        <f t="shared" ref="GX419:HA438" si="1149">IF(GT419&gt;0,(GH419+GP419),"")</f>
        <v>1749.5</v>
      </c>
      <c r="GY419" s="577">
        <f t="shared" si="1149"/>
        <v>1737.4999999999998</v>
      </c>
      <c r="GZ419" s="576" t="str">
        <f t="shared" si="1149"/>
        <v/>
      </c>
      <c r="HA419" s="577" t="str">
        <f t="shared" si="1149"/>
        <v/>
      </c>
      <c r="HB419" s="576">
        <f t="shared" ref="HB419:HE438" si="1150">(Z419+BV419+ED419)</f>
        <v>0</v>
      </c>
      <c r="HC419" s="577">
        <f t="shared" si="1150"/>
        <v>0</v>
      </c>
      <c r="HD419" s="576">
        <f t="shared" si="1150"/>
        <v>0</v>
      </c>
      <c r="HE419" s="577">
        <f t="shared" si="1150"/>
        <v>0</v>
      </c>
      <c r="HF419" s="576" t="str">
        <f t="shared" ref="HF419:HG438" si="1151">IF(HB419&gt;0,(AR419+CN419+EV419),"")</f>
        <v/>
      </c>
      <c r="HG419" s="577" t="str">
        <f t="shared" si="1151"/>
        <v/>
      </c>
      <c r="HH419" s="576" t="str">
        <f t="shared" ref="HH419:HI438" si="1152">IF(HD419&gt;0,(BH419+DD419+FL419),"")</f>
        <v/>
      </c>
      <c r="HI419" s="577" t="str">
        <f t="shared" si="1152"/>
        <v/>
      </c>
      <c r="HJ419" s="576">
        <f t="shared" ref="HJ419:HK438" si="1153">IF((DJ419+EH419+FR419)&gt;0,(DP419+EZ419+FX419),"")</f>
        <v>1901.3</v>
      </c>
      <c r="HK419" s="577">
        <f t="shared" si="1153"/>
        <v>1849.2999999999997</v>
      </c>
      <c r="HL419" s="576" t="str">
        <f t="shared" ref="HL419:HM438" si="1154">IF((DL419+EJ419+FT419)&gt;0,(DT419+FP419+GB419),"")</f>
        <v/>
      </c>
      <c r="HM419" s="577" t="str">
        <f t="shared" si="1154"/>
        <v/>
      </c>
    </row>
    <row r="420" spans="1:221">
      <c r="A420" s="124" t="s">
        <v>784</v>
      </c>
      <c r="B420" s="589" t="s">
        <v>789</v>
      </c>
      <c r="C420" s="611"/>
      <c r="D420" s="103">
        <v>237215</v>
      </c>
      <c r="E420" s="103">
        <v>6</v>
      </c>
      <c r="F420" s="574">
        <v>198</v>
      </c>
      <c r="G420" s="575">
        <v>226</v>
      </c>
      <c r="H420" s="574">
        <v>4</v>
      </c>
      <c r="I420" s="575">
        <v>5</v>
      </c>
      <c r="J420" s="576">
        <f t="shared" si="1087"/>
        <v>194</v>
      </c>
      <c r="K420" s="577">
        <f t="shared" si="1087"/>
        <v>221</v>
      </c>
      <c r="L420" s="574">
        <v>120</v>
      </c>
      <c r="M420" s="575">
        <v>120</v>
      </c>
      <c r="N420" s="576">
        <f t="shared" si="1088"/>
        <v>194</v>
      </c>
      <c r="O420" s="577">
        <f t="shared" si="1088"/>
        <v>221</v>
      </c>
      <c r="P420" s="581">
        <f t="shared" si="1088"/>
        <v>0</v>
      </c>
      <c r="Q420" s="582">
        <f t="shared" si="1088"/>
        <v>0</v>
      </c>
      <c r="R420" s="574">
        <v>17</v>
      </c>
      <c r="S420" s="575">
        <v>21</v>
      </c>
      <c r="T420" s="576">
        <f t="shared" si="1089"/>
        <v>0</v>
      </c>
      <c r="U420" s="577">
        <f t="shared" si="1089"/>
        <v>0</v>
      </c>
      <c r="V420" s="574"/>
      <c r="W420" s="575"/>
      <c r="X420" s="576">
        <f t="shared" si="1090"/>
        <v>0</v>
      </c>
      <c r="Y420" s="577">
        <f t="shared" si="1090"/>
        <v>0</v>
      </c>
      <c r="Z420" s="574"/>
      <c r="AA420" s="575"/>
      <c r="AB420" s="576">
        <f t="shared" si="1091"/>
        <v>0</v>
      </c>
      <c r="AC420" s="577">
        <f t="shared" si="1091"/>
        <v>0</v>
      </c>
      <c r="AD420" s="576">
        <f t="shared" si="1092"/>
        <v>17</v>
      </c>
      <c r="AE420" s="577">
        <f t="shared" si="1092"/>
        <v>21</v>
      </c>
      <c r="AF420" s="576">
        <f t="shared" si="1093"/>
        <v>0</v>
      </c>
      <c r="AG420" s="577">
        <f t="shared" si="1093"/>
        <v>0</v>
      </c>
      <c r="AH420" s="574">
        <v>5.3</v>
      </c>
      <c r="AI420" s="575">
        <v>5.8</v>
      </c>
      <c r="AJ420" s="576">
        <f t="shared" si="1094"/>
        <v>90.1</v>
      </c>
      <c r="AK420" s="577">
        <f t="shared" si="1094"/>
        <v>121.8</v>
      </c>
      <c r="AL420" s="574"/>
      <c r="AM420" s="575"/>
      <c r="AN420" s="576">
        <f t="shared" si="1095"/>
        <v>0</v>
      </c>
      <c r="AO420" s="577">
        <f t="shared" si="1095"/>
        <v>0</v>
      </c>
      <c r="AP420" s="574"/>
      <c r="AQ420" s="575"/>
      <c r="AR420" s="576">
        <f t="shared" si="1096"/>
        <v>0</v>
      </c>
      <c r="AS420" s="577">
        <f t="shared" si="1096"/>
        <v>0</v>
      </c>
      <c r="AT420" s="576">
        <f t="shared" si="1097"/>
        <v>5.3</v>
      </c>
      <c r="AU420" s="577">
        <f t="shared" si="1097"/>
        <v>5.8</v>
      </c>
      <c r="AV420" s="576">
        <f t="shared" si="1098"/>
        <v>90.1</v>
      </c>
      <c r="AW420" s="577">
        <f t="shared" si="1098"/>
        <v>121.8</v>
      </c>
      <c r="AX420" s="574"/>
      <c r="AY420" s="575"/>
      <c r="AZ420" s="576">
        <f t="shared" si="1099"/>
        <v>0</v>
      </c>
      <c r="BA420" s="577">
        <f t="shared" si="1099"/>
        <v>0</v>
      </c>
      <c r="BB420" s="574"/>
      <c r="BC420" s="575"/>
      <c r="BD420" s="576">
        <f t="shared" si="1100"/>
        <v>0</v>
      </c>
      <c r="BE420" s="577">
        <f t="shared" si="1100"/>
        <v>0</v>
      </c>
      <c r="BF420" s="574"/>
      <c r="BG420" s="575"/>
      <c r="BH420" s="576">
        <f t="shared" si="1101"/>
        <v>0</v>
      </c>
      <c r="BI420" s="577">
        <f t="shared" si="1101"/>
        <v>0</v>
      </c>
      <c r="BJ420" s="576">
        <f t="shared" si="1102"/>
        <v>0</v>
      </c>
      <c r="BK420" s="577">
        <f t="shared" si="1102"/>
        <v>0</v>
      </c>
      <c r="BL420" s="576">
        <f t="shared" si="1103"/>
        <v>0</v>
      </c>
      <c r="BM420" s="577">
        <f t="shared" si="1103"/>
        <v>0</v>
      </c>
      <c r="BN420" s="574">
        <v>82</v>
      </c>
      <c r="BO420" s="575">
        <v>74</v>
      </c>
      <c r="BP420" s="576">
        <f t="shared" si="1104"/>
        <v>0</v>
      </c>
      <c r="BQ420" s="577">
        <f t="shared" si="1104"/>
        <v>0</v>
      </c>
      <c r="BR420" s="574">
        <v>1</v>
      </c>
      <c r="BS420" s="575">
        <v>5</v>
      </c>
      <c r="BT420" s="576">
        <f t="shared" si="1105"/>
        <v>0</v>
      </c>
      <c r="BU420" s="577">
        <f t="shared" si="1105"/>
        <v>0</v>
      </c>
      <c r="BV420" s="574"/>
      <c r="BW420" s="575"/>
      <c r="BX420" s="576">
        <f t="shared" si="1106"/>
        <v>0</v>
      </c>
      <c r="BY420" s="577">
        <f t="shared" si="1106"/>
        <v>0</v>
      </c>
      <c r="BZ420" s="576">
        <f t="shared" si="1107"/>
        <v>83</v>
      </c>
      <c r="CA420" s="577">
        <f t="shared" si="1107"/>
        <v>79</v>
      </c>
      <c r="CB420" s="576">
        <f t="shared" si="1108"/>
        <v>0</v>
      </c>
      <c r="CC420" s="577">
        <f t="shared" si="1108"/>
        <v>0</v>
      </c>
      <c r="CD420" s="574">
        <v>6.8</v>
      </c>
      <c r="CE420" s="575">
        <v>7.3</v>
      </c>
      <c r="CF420" s="576">
        <f t="shared" si="1109"/>
        <v>557.6</v>
      </c>
      <c r="CG420" s="577">
        <f t="shared" si="1109"/>
        <v>540.19999999999993</v>
      </c>
      <c r="CH420" s="574">
        <v>9</v>
      </c>
      <c r="CI420" s="575">
        <v>13.8</v>
      </c>
      <c r="CJ420" s="576">
        <f t="shared" si="1110"/>
        <v>9</v>
      </c>
      <c r="CK420" s="577">
        <f t="shared" si="1110"/>
        <v>69</v>
      </c>
      <c r="CL420" s="574"/>
      <c r="CM420" s="575"/>
      <c r="CN420" s="576">
        <f t="shared" si="1111"/>
        <v>0</v>
      </c>
      <c r="CO420" s="577">
        <f t="shared" si="1111"/>
        <v>0</v>
      </c>
      <c r="CP420" s="576">
        <f t="shared" si="1112"/>
        <v>6.8265060240963855</v>
      </c>
      <c r="CQ420" s="577">
        <f t="shared" si="1112"/>
        <v>7.7113924050632905</v>
      </c>
      <c r="CR420" s="576">
        <f t="shared" si="1113"/>
        <v>566.6</v>
      </c>
      <c r="CS420" s="577">
        <f t="shared" si="1113"/>
        <v>609.19999999999993</v>
      </c>
      <c r="CT420" s="574"/>
      <c r="CU420" s="575"/>
      <c r="CV420" s="576">
        <f t="shared" si="1114"/>
        <v>0</v>
      </c>
      <c r="CW420" s="577">
        <f t="shared" si="1114"/>
        <v>0</v>
      </c>
      <c r="CX420" s="574"/>
      <c r="CY420" s="575"/>
      <c r="CZ420" s="576">
        <f t="shared" si="1115"/>
        <v>0</v>
      </c>
      <c r="DA420" s="577">
        <f t="shared" si="1115"/>
        <v>0</v>
      </c>
      <c r="DB420" s="574"/>
      <c r="DC420" s="575"/>
      <c r="DD420" s="576">
        <f t="shared" si="1116"/>
        <v>0</v>
      </c>
      <c r="DE420" s="577">
        <f t="shared" si="1116"/>
        <v>0</v>
      </c>
      <c r="DF420" s="576">
        <f t="shared" si="1117"/>
        <v>0</v>
      </c>
      <c r="DG420" s="577">
        <f t="shared" si="1117"/>
        <v>0</v>
      </c>
      <c r="DH420" s="576">
        <f t="shared" si="1118"/>
        <v>0</v>
      </c>
      <c r="DI420" s="577">
        <f t="shared" si="1118"/>
        <v>0</v>
      </c>
      <c r="DJ420" s="576">
        <f t="shared" si="1119"/>
        <v>100</v>
      </c>
      <c r="DK420" s="577">
        <f t="shared" si="1119"/>
        <v>100</v>
      </c>
      <c r="DL420" s="576">
        <f t="shared" si="1119"/>
        <v>0</v>
      </c>
      <c r="DM420" s="577">
        <f t="shared" si="1119"/>
        <v>0</v>
      </c>
      <c r="DN420" s="576">
        <f t="shared" si="1120"/>
        <v>6.5670000000000002</v>
      </c>
      <c r="DO420" s="577">
        <f t="shared" si="1120"/>
        <v>7.3099999999999987</v>
      </c>
      <c r="DP420" s="576">
        <f t="shared" si="1121"/>
        <v>656.7</v>
      </c>
      <c r="DQ420" s="577">
        <f t="shared" si="1121"/>
        <v>730.99999999999989</v>
      </c>
      <c r="DR420" s="576">
        <f t="shared" si="1122"/>
        <v>0</v>
      </c>
      <c r="DS420" s="577">
        <f t="shared" si="1122"/>
        <v>0</v>
      </c>
      <c r="DT420" s="576">
        <f t="shared" si="1123"/>
        <v>0</v>
      </c>
      <c r="DU420" s="577">
        <f t="shared" si="1123"/>
        <v>0</v>
      </c>
      <c r="DV420" s="574">
        <v>73</v>
      </c>
      <c r="DW420" s="575">
        <v>93</v>
      </c>
      <c r="DX420" s="576">
        <f t="shared" si="1124"/>
        <v>0</v>
      </c>
      <c r="DY420" s="577">
        <f t="shared" si="1124"/>
        <v>0</v>
      </c>
      <c r="DZ420" s="574">
        <v>9</v>
      </c>
      <c r="EA420" s="575">
        <v>19</v>
      </c>
      <c r="EB420" s="576">
        <f t="shared" si="1125"/>
        <v>0</v>
      </c>
      <c r="EC420" s="577">
        <f t="shared" si="1125"/>
        <v>0</v>
      </c>
      <c r="ED420" s="574"/>
      <c r="EE420" s="575"/>
      <c r="EF420" s="576">
        <f t="shared" si="1126"/>
        <v>0</v>
      </c>
      <c r="EG420" s="577">
        <f t="shared" si="1126"/>
        <v>0</v>
      </c>
      <c r="EH420" s="576">
        <f t="shared" si="1127"/>
        <v>82</v>
      </c>
      <c r="EI420" s="577">
        <f t="shared" si="1127"/>
        <v>112</v>
      </c>
      <c r="EJ420" s="576">
        <f t="shared" si="1128"/>
        <v>0</v>
      </c>
      <c r="EK420" s="577">
        <f t="shared" si="1128"/>
        <v>0</v>
      </c>
      <c r="EL420" s="574">
        <v>4.4000000000000004</v>
      </c>
      <c r="EM420" s="575">
        <v>4.5</v>
      </c>
      <c r="EN420" s="576">
        <f t="shared" si="1129"/>
        <v>321.20000000000005</v>
      </c>
      <c r="EO420" s="577">
        <f t="shared" si="1129"/>
        <v>418.5</v>
      </c>
      <c r="EP420" s="574">
        <v>6.6</v>
      </c>
      <c r="EQ420" s="575">
        <v>4.7</v>
      </c>
      <c r="ER420" s="576">
        <f t="shared" si="1130"/>
        <v>59.4</v>
      </c>
      <c r="ES420" s="577">
        <f t="shared" si="1130"/>
        <v>89.3</v>
      </c>
      <c r="ET420" s="574"/>
      <c r="EU420" s="575"/>
      <c r="EV420" s="576">
        <f t="shared" si="1131"/>
        <v>0</v>
      </c>
      <c r="EW420" s="577">
        <f t="shared" si="1131"/>
        <v>0</v>
      </c>
      <c r="EX420" s="576">
        <f t="shared" si="1132"/>
        <v>4.6414634146341465</v>
      </c>
      <c r="EY420" s="577">
        <f t="shared" si="1132"/>
        <v>4.5339285714285715</v>
      </c>
      <c r="EZ420" s="576">
        <f t="shared" si="1133"/>
        <v>380.6</v>
      </c>
      <c r="FA420" s="577">
        <f t="shared" si="1133"/>
        <v>507.8</v>
      </c>
      <c r="FB420" s="574"/>
      <c r="FC420" s="575"/>
      <c r="FD420" s="576">
        <f t="shared" si="1134"/>
        <v>0</v>
      </c>
      <c r="FE420" s="577">
        <f t="shared" si="1134"/>
        <v>0</v>
      </c>
      <c r="FF420" s="574"/>
      <c r="FG420" s="575"/>
      <c r="FH420" s="576">
        <f t="shared" si="1135"/>
        <v>0</v>
      </c>
      <c r="FI420" s="577">
        <f t="shared" si="1135"/>
        <v>0</v>
      </c>
      <c r="FJ420" s="574"/>
      <c r="FK420" s="575"/>
      <c r="FL420" s="576">
        <f t="shared" si="1136"/>
        <v>0</v>
      </c>
      <c r="FM420" s="577">
        <f t="shared" si="1136"/>
        <v>0</v>
      </c>
      <c r="FN420" s="576">
        <f t="shared" si="1137"/>
        <v>0</v>
      </c>
      <c r="FO420" s="577">
        <f t="shared" si="1137"/>
        <v>0</v>
      </c>
      <c r="FP420" s="576">
        <f t="shared" si="1138"/>
        <v>0</v>
      </c>
      <c r="FQ420" s="577">
        <f t="shared" si="1138"/>
        <v>0</v>
      </c>
      <c r="FR420" s="574">
        <v>12</v>
      </c>
      <c r="FS420" s="575">
        <v>9</v>
      </c>
      <c r="FT420" s="576">
        <f t="shared" si="1139"/>
        <v>0</v>
      </c>
      <c r="FU420" s="577">
        <f t="shared" si="1139"/>
        <v>0</v>
      </c>
      <c r="FV420" s="574">
        <v>9.1999999999999993</v>
      </c>
      <c r="FW420" s="575">
        <v>9.4</v>
      </c>
      <c r="FX420" s="576">
        <f t="shared" si="1140"/>
        <v>110.39999999999999</v>
      </c>
      <c r="FY420" s="577">
        <f t="shared" si="1140"/>
        <v>84.600000000000009</v>
      </c>
      <c r="FZ420" s="574"/>
      <c r="GA420" s="575"/>
      <c r="GB420" s="576">
        <f t="shared" si="1141"/>
        <v>0</v>
      </c>
      <c r="GC420" s="577">
        <f t="shared" si="1141"/>
        <v>0</v>
      </c>
      <c r="GD420" s="576">
        <f t="shared" si="1142"/>
        <v>172</v>
      </c>
      <c r="GE420" s="577">
        <f t="shared" si="1142"/>
        <v>188</v>
      </c>
      <c r="GF420" s="576">
        <f t="shared" si="1142"/>
        <v>0</v>
      </c>
      <c r="GG420" s="577">
        <f t="shared" si="1142"/>
        <v>0</v>
      </c>
      <c r="GH420" s="576">
        <f t="shared" si="1143"/>
        <v>968.90000000000009</v>
      </c>
      <c r="GI420" s="577">
        <f t="shared" si="1143"/>
        <v>1080.5</v>
      </c>
      <c r="GJ420" s="576" t="str">
        <f t="shared" si="1144"/>
        <v/>
      </c>
      <c r="GK420" s="577" t="str">
        <f t="shared" si="1144"/>
        <v/>
      </c>
      <c r="GL420" s="576">
        <f t="shared" si="1145"/>
        <v>10</v>
      </c>
      <c r="GM420" s="577">
        <f t="shared" si="1145"/>
        <v>24</v>
      </c>
      <c r="GN420" s="576">
        <f t="shared" si="1145"/>
        <v>0</v>
      </c>
      <c r="GO420" s="577">
        <f t="shared" si="1145"/>
        <v>0</v>
      </c>
      <c r="GP420" s="576">
        <f t="shared" si="1146"/>
        <v>68.400000000000006</v>
      </c>
      <c r="GQ420" s="577">
        <f t="shared" si="1146"/>
        <v>158.30000000000001</v>
      </c>
      <c r="GR420" s="576">
        <f t="shared" si="1147"/>
        <v>0</v>
      </c>
      <c r="GS420" s="577">
        <f t="shared" si="1147"/>
        <v>0</v>
      </c>
      <c r="GT420" s="576">
        <f t="shared" si="1148"/>
        <v>182</v>
      </c>
      <c r="GU420" s="577">
        <f t="shared" si="1148"/>
        <v>212</v>
      </c>
      <c r="GV420" s="576">
        <f t="shared" si="1148"/>
        <v>0</v>
      </c>
      <c r="GW420" s="577">
        <f t="shared" si="1148"/>
        <v>0</v>
      </c>
      <c r="GX420" s="576">
        <f t="shared" si="1149"/>
        <v>1037.3000000000002</v>
      </c>
      <c r="GY420" s="577">
        <f t="shared" si="1149"/>
        <v>1238.8</v>
      </c>
      <c r="GZ420" s="576" t="str">
        <f t="shared" si="1149"/>
        <v/>
      </c>
      <c r="HA420" s="577" t="str">
        <f t="shared" si="1149"/>
        <v/>
      </c>
      <c r="HB420" s="576">
        <f t="shared" si="1150"/>
        <v>0</v>
      </c>
      <c r="HC420" s="577">
        <f t="shared" si="1150"/>
        <v>0</v>
      </c>
      <c r="HD420" s="576">
        <f t="shared" si="1150"/>
        <v>0</v>
      </c>
      <c r="HE420" s="577">
        <f t="shared" si="1150"/>
        <v>0</v>
      </c>
      <c r="HF420" s="576" t="str">
        <f t="shared" si="1151"/>
        <v/>
      </c>
      <c r="HG420" s="577" t="str">
        <f t="shared" si="1151"/>
        <v/>
      </c>
      <c r="HH420" s="576" t="str">
        <f t="shared" si="1152"/>
        <v/>
      </c>
      <c r="HI420" s="577" t="str">
        <f t="shared" si="1152"/>
        <v/>
      </c>
      <c r="HJ420" s="576">
        <f t="shared" si="1153"/>
        <v>1147.7000000000003</v>
      </c>
      <c r="HK420" s="577">
        <f t="shared" si="1153"/>
        <v>1323.3999999999999</v>
      </c>
      <c r="HL420" s="576" t="str">
        <f t="shared" si="1154"/>
        <v/>
      </c>
      <c r="HM420" s="577" t="str">
        <f t="shared" si="1154"/>
        <v/>
      </c>
    </row>
    <row r="421" spans="1:221" s="26" customFormat="1" ht="15" customHeight="1">
      <c r="A421" s="124" t="s">
        <v>784</v>
      </c>
      <c r="B421" s="589" t="s">
        <v>791</v>
      </c>
      <c r="C421" s="613"/>
      <c r="D421" s="103">
        <v>237385</v>
      </c>
      <c r="E421" s="103">
        <v>6</v>
      </c>
      <c r="F421" s="574">
        <v>168</v>
      </c>
      <c r="G421" s="575">
        <v>173</v>
      </c>
      <c r="H421" s="574">
        <v>4</v>
      </c>
      <c r="I421" s="575">
        <v>3</v>
      </c>
      <c r="J421" s="576">
        <f t="shared" si="1087"/>
        <v>164</v>
      </c>
      <c r="K421" s="577">
        <f t="shared" si="1087"/>
        <v>170</v>
      </c>
      <c r="L421" s="574">
        <v>120</v>
      </c>
      <c r="M421" s="575">
        <v>120</v>
      </c>
      <c r="N421" s="576">
        <f t="shared" si="1088"/>
        <v>164</v>
      </c>
      <c r="O421" s="577">
        <f t="shared" si="1088"/>
        <v>170</v>
      </c>
      <c r="P421" s="581">
        <f t="shared" si="1088"/>
        <v>0</v>
      </c>
      <c r="Q421" s="582">
        <f t="shared" si="1088"/>
        <v>0</v>
      </c>
      <c r="R421" s="574">
        <v>25</v>
      </c>
      <c r="S421" s="575">
        <v>45</v>
      </c>
      <c r="T421" s="576">
        <f t="shared" si="1089"/>
        <v>0</v>
      </c>
      <c r="U421" s="577">
        <f t="shared" si="1089"/>
        <v>0</v>
      </c>
      <c r="V421" s="574"/>
      <c r="W421" s="575"/>
      <c r="X421" s="576">
        <f t="shared" si="1090"/>
        <v>0</v>
      </c>
      <c r="Y421" s="577">
        <f t="shared" si="1090"/>
        <v>0</v>
      </c>
      <c r="Z421" s="574"/>
      <c r="AA421" s="575"/>
      <c r="AB421" s="576">
        <f t="shared" si="1091"/>
        <v>0</v>
      </c>
      <c r="AC421" s="577">
        <f t="shared" si="1091"/>
        <v>0</v>
      </c>
      <c r="AD421" s="576">
        <f t="shared" si="1092"/>
        <v>25</v>
      </c>
      <c r="AE421" s="577">
        <f t="shared" si="1092"/>
        <v>45</v>
      </c>
      <c r="AF421" s="576">
        <f t="shared" si="1093"/>
        <v>0</v>
      </c>
      <c r="AG421" s="577">
        <f t="shared" si="1093"/>
        <v>0</v>
      </c>
      <c r="AH421" s="574">
        <v>4.5999999999999996</v>
      </c>
      <c r="AI421" s="575">
        <v>4.0999999999999996</v>
      </c>
      <c r="AJ421" s="576">
        <f t="shared" si="1094"/>
        <v>114.99999999999999</v>
      </c>
      <c r="AK421" s="577">
        <f t="shared" si="1094"/>
        <v>184.49999999999997</v>
      </c>
      <c r="AL421" s="574"/>
      <c r="AM421" s="575"/>
      <c r="AN421" s="576">
        <f t="shared" si="1095"/>
        <v>0</v>
      </c>
      <c r="AO421" s="577">
        <f t="shared" si="1095"/>
        <v>0</v>
      </c>
      <c r="AP421" s="574"/>
      <c r="AQ421" s="575"/>
      <c r="AR421" s="576">
        <f t="shared" si="1096"/>
        <v>0</v>
      </c>
      <c r="AS421" s="577">
        <f t="shared" si="1096"/>
        <v>0</v>
      </c>
      <c r="AT421" s="576">
        <f t="shared" si="1097"/>
        <v>4.5999999999999996</v>
      </c>
      <c r="AU421" s="577">
        <f t="shared" si="1097"/>
        <v>4.0999999999999996</v>
      </c>
      <c r="AV421" s="576">
        <f t="shared" si="1098"/>
        <v>114.99999999999999</v>
      </c>
      <c r="AW421" s="577">
        <f t="shared" si="1098"/>
        <v>184.49999999999997</v>
      </c>
      <c r="AX421" s="574"/>
      <c r="AY421" s="575"/>
      <c r="AZ421" s="576">
        <f t="shared" si="1099"/>
        <v>0</v>
      </c>
      <c r="BA421" s="577">
        <f t="shared" si="1099"/>
        <v>0</v>
      </c>
      <c r="BB421" s="574"/>
      <c r="BC421" s="575"/>
      <c r="BD421" s="576">
        <f t="shared" si="1100"/>
        <v>0</v>
      </c>
      <c r="BE421" s="577">
        <f t="shared" si="1100"/>
        <v>0</v>
      </c>
      <c r="BF421" s="574"/>
      <c r="BG421" s="575"/>
      <c r="BH421" s="576">
        <f t="shared" si="1101"/>
        <v>0</v>
      </c>
      <c r="BI421" s="577">
        <f t="shared" si="1101"/>
        <v>0</v>
      </c>
      <c r="BJ421" s="576">
        <f t="shared" si="1102"/>
        <v>0</v>
      </c>
      <c r="BK421" s="577">
        <f t="shared" si="1102"/>
        <v>0</v>
      </c>
      <c r="BL421" s="576">
        <f t="shared" si="1103"/>
        <v>0</v>
      </c>
      <c r="BM421" s="577">
        <f t="shared" si="1103"/>
        <v>0</v>
      </c>
      <c r="BN421" s="574">
        <v>81</v>
      </c>
      <c r="BO421" s="575">
        <v>67</v>
      </c>
      <c r="BP421" s="576">
        <f t="shared" si="1104"/>
        <v>0</v>
      </c>
      <c r="BQ421" s="577">
        <f t="shared" si="1104"/>
        <v>0</v>
      </c>
      <c r="BR421" s="574">
        <v>2</v>
      </c>
      <c r="BS421" s="575">
        <v>2</v>
      </c>
      <c r="BT421" s="576">
        <f t="shared" si="1105"/>
        <v>0</v>
      </c>
      <c r="BU421" s="577">
        <f t="shared" si="1105"/>
        <v>0</v>
      </c>
      <c r="BV421" s="574"/>
      <c r="BW421" s="575"/>
      <c r="BX421" s="576">
        <f t="shared" si="1106"/>
        <v>0</v>
      </c>
      <c r="BY421" s="577">
        <f t="shared" si="1106"/>
        <v>0</v>
      </c>
      <c r="BZ421" s="576">
        <f t="shared" si="1107"/>
        <v>83</v>
      </c>
      <c r="CA421" s="577">
        <f t="shared" si="1107"/>
        <v>69</v>
      </c>
      <c r="CB421" s="576">
        <f t="shared" si="1108"/>
        <v>0</v>
      </c>
      <c r="CC421" s="577">
        <f t="shared" si="1108"/>
        <v>0</v>
      </c>
      <c r="CD421" s="574">
        <v>5.7</v>
      </c>
      <c r="CE421" s="575">
        <v>5.6</v>
      </c>
      <c r="CF421" s="576">
        <f t="shared" si="1109"/>
        <v>461.7</v>
      </c>
      <c r="CG421" s="577">
        <f t="shared" si="1109"/>
        <v>375.2</v>
      </c>
      <c r="CH421" s="574">
        <v>6.3</v>
      </c>
      <c r="CI421" s="575">
        <v>6</v>
      </c>
      <c r="CJ421" s="576">
        <f t="shared" si="1110"/>
        <v>12.6</v>
      </c>
      <c r="CK421" s="577">
        <f t="shared" si="1110"/>
        <v>12</v>
      </c>
      <c r="CL421" s="574"/>
      <c r="CM421" s="575"/>
      <c r="CN421" s="576">
        <f t="shared" si="1111"/>
        <v>0</v>
      </c>
      <c r="CO421" s="577">
        <f t="shared" si="1111"/>
        <v>0</v>
      </c>
      <c r="CP421" s="576">
        <f t="shared" si="1112"/>
        <v>5.7144578313253014</v>
      </c>
      <c r="CQ421" s="577">
        <f t="shared" si="1112"/>
        <v>5.6115942028985506</v>
      </c>
      <c r="CR421" s="576">
        <f t="shared" si="1113"/>
        <v>474.3</v>
      </c>
      <c r="CS421" s="577">
        <f t="shared" si="1113"/>
        <v>387.2</v>
      </c>
      <c r="CT421" s="574"/>
      <c r="CU421" s="575"/>
      <c r="CV421" s="576">
        <f t="shared" si="1114"/>
        <v>0</v>
      </c>
      <c r="CW421" s="577">
        <f t="shared" si="1114"/>
        <v>0</v>
      </c>
      <c r="CX421" s="574"/>
      <c r="CY421" s="575"/>
      <c r="CZ421" s="576">
        <f t="shared" si="1115"/>
        <v>0</v>
      </c>
      <c r="DA421" s="577">
        <f t="shared" si="1115"/>
        <v>0</v>
      </c>
      <c r="DB421" s="574"/>
      <c r="DC421" s="575"/>
      <c r="DD421" s="576">
        <f t="shared" si="1116"/>
        <v>0</v>
      </c>
      <c r="DE421" s="577">
        <f t="shared" si="1116"/>
        <v>0</v>
      </c>
      <c r="DF421" s="576">
        <f t="shared" si="1117"/>
        <v>0</v>
      </c>
      <c r="DG421" s="577">
        <f t="shared" si="1117"/>
        <v>0</v>
      </c>
      <c r="DH421" s="576">
        <f t="shared" si="1118"/>
        <v>0</v>
      </c>
      <c r="DI421" s="577">
        <f t="shared" si="1118"/>
        <v>0</v>
      </c>
      <c r="DJ421" s="576">
        <f t="shared" si="1119"/>
        <v>108</v>
      </c>
      <c r="DK421" s="577">
        <f t="shared" si="1119"/>
        <v>114</v>
      </c>
      <c r="DL421" s="576">
        <f t="shared" si="1119"/>
        <v>0</v>
      </c>
      <c r="DM421" s="577">
        <f t="shared" si="1119"/>
        <v>0</v>
      </c>
      <c r="DN421" s="576">
        <f t="shared" si="1120"/>
        <v>5.4564814814814815</v>
      </c>
      <c r="DO421" s="577">
        <f t="shared" si="1120"/>
        <v>5.0149122807017541</v>
      </c>
      <c r="DP421" s="576">
        <f t="shared" si="1121"/>
        <v>589.29999999999995</v>
      </c>
      <c r="DQ421" s="577">
        <f t="shared" si="1121"/>
        <v>571.69999999999993</v>
      </c>
      <c r="DR421" s="576">
        <f t="shared" si="1122"/>
        <v>0</v>
      </c>
      <c r="DS421" s="577">
        <f t="shared" si="1122"/>
        <v>0</v>
      </c>
      <c r="DT421" s="576">
        <f t="shared" si="1123"/>
        <v>0</v>
      </c>
      <c r="DU421" s="577">
        <f t="shared" si="1123"/>
        <v>0</v>
      </c>
      <c r="DV421" s="574">
        <v>42</v>
      </c>
      <c r="DW421" s="575">
        <v>45</v>
      </c>
      <c r="DX421" s="576">
        <f t="shared" si="1124"/>
        <v>0</v>
      </c>
      <c r="DY421" s="577">
        <f t="shared" si="1124"/>
        <v>0</v>
      </c>
      <c r="DZ421" s="574">
        <v>9</v>
      </c>
      <c r="EA421" s="575">
        <v>5</v>
      </c>
      <c r="EB421" s="576">
        <f t="shared" si="1125"/>
        <v>0</v>
      </c>
      <c r="EC421" s="577">
        <f t="shared" si="1125"/>
        <v>0</v>
      </c>
      <c r="ED421" s="574"/>
      <c r="EE421" s="575"/>
      <c r="EF421" s="576">
        <f t="shared" si="1126"/>
        <v>0</v>
      </c>
      <c r="EG421" s="577">
        <f t="shared" si="1126"/>
        <v>0</v>
      </c>
      <c r="EH421" s="576">
        <f t="shared" si="1127"/>
        <v>51</v>
      </c>
      <c r="EI421" s="577">
        <f t="shared" si="1127"/>
        <v>50</v>
      </c>
      <c r="EJ421" s="576">
        <f t="shared" si="1128"/>
        <v>0</v>
      </c>
      <c r="EK421" s="577">
        <f t="shared" si="1128"/>
        <v>0</v>
      </c>
      <c r="EL421" s="574">
        <v>3.6</v>
      </c>
      <c r="EM421" s="575">
        <v>3.3</v>
      </c>
      <c r="EN421" s="576">
        <f t="shared" si="1129"/>
        <v>151.20000000000002</v>
      </c>
      <c r="EO421" s="577">
        <f t="shared" si="1129"/>
        <v>148.5</v>
      </c>
      <c r="EP421" s="574">
        <v>3.8</v>
      </c>
      <c r="EQ421" s="575">
        <v>4.7</v>
      </c>
      <c r="ER421" s="576">
        <f t="shared" si="1130"/>
        <v>34.199999999999996</v>
      </c>
      <c r="ES421" s="577">
        <f t="shared" si="1130"/>
        <v>23.5</v>
      </c>
      <c r="ET421" s="574"/>
      <c r="EU421" s="575"/>
      <c r="EV421" s="576">
        <f t="shared" si="1131"/>
        <v>0</v>
      </c>
      <c r="EW421" s="577">
        <f t="shared" si="1131"/>
        <v>0</v>
      </c>
      <c r="EX421" s="576">
        <f t="shared" si="1132"/>
        <v>3.6352941176470588</v>
      </c>
      <c r="EY421" s="577">
        <f t="shared" si="1132"/>
        <v>3.44</v>
      </c>
      <c r="EZ421" s="576">
        <f t="shared" si="1133"/>
        <v>185.4</v>
      </c>
      <c r="FA421" s="577">
        <f t="shared" si="1133"/>
        <v>172</v>
      </c>
      <c r="FB421" s="574"/>
      <c r="FC421" s="575"/>
      <c r="FD421" s="576">
        <f t="shared" si="1134"/>
        <v>0</v>
      </c>
      <c r="FE421" s="577">
        <f t="shared" si="1134"/>
        <v>0</v>
      </c>
      <c r="FF421" s="574"/>
      <c r="FG421" s="575"/>
      <c r="FH421" s="576">
        <f t="shared" si="1135"/>
        <v>0</v>
      </c>
      <c r="FI421" s="577">
        <f t="shared" si="1135"/>
        <v>0</v>
      </c>
      <c r="FJ421" s="574"/>
      <c r="FK421" s="575"/>
      <c r="FL421" s="576">
        <f t="shared" si="1136"/>
        <v>0</v>
      </c>
      <c r="FM421" s="577">
        <f t="shared" si="1136"/>
        <v>0</v>
      </c>
      <c r="FN421" s="576">
        <f t="shared" si="1137"/>
        <v>0</v>
      </c>
      <c r="FO421" s="577">
        <f t="shared" si="1137"/>
        <v>0</v>
      </c>
      <c r="FP421" s="576">
        <f t="shared" si="1138"/>
        <v>0</v>
      </c>
      <c r="FQ421" s="577">
        <f t="shared" si="1138"/>
        <v>0</v>
      </c>
      <c r="FR421" s="574">
        <v>5</v>
      </c>
      <c r="FS421" s="575">
        <v>6</v>
      </c>
      <c r="FT421" s="576">
        <f t="shared" si="1139"/>
        <v>0</v>
      </c>
      <c r="FU421" s="577">
        <f t="shared" si="1139"/>
        <v>0</v>
      </c>
      <c r="FV421" s="574">
        <v>6.6</v>
      </c>
      <c r="FW421" s="575">
        <v>11.8</v>
      </c>
      <c r="FX421" s="576">
        <f t="shared" si="1140"/>
        <v>33</v>
      </c>
      <c r="FY421" s="577">
        <f t="shared" si="1140"/>
        <v>70.800000000000011</v>
      </c>
      <c r="FZ421" s="574"/>
      <c r="GA421" s="575"/>
      <c r="GB421" s="576">
        <f t="shared" si="1141"/>
        <v>0</v>
      </c>
      <c r="GC421" s="577">
        <f t="shared" si="1141"/>
        <v>0</v>
      </c>
      <c r="GD421" s="576">
        <f t="shared" si="1142"/>
        <v>148</v>
      </c>
      <c r="GE421" s="577">
        <f t="shared" si="1142"/>
        <v>157</v>
      </c>
      <c r="GF421" s="576">
        <f t="shared" si="1142"/>
        <v>0</v>
      </c>
      <c r="GG421" s="577">
        <f t="shared" si="1142"/>
        <v>0</v>
      </c>
      <c r="GH421" s="576">
        <f t="shared" si="1143"/>
        <v>727.9</v>
      </c>
      <c r="GI421" s="577">
        <f t="shared" si="1143"/>
        <v>708.19999999999993</v>
      </c>
      <c r="GJ421" s="576" t="str">
        <f t="shared" si="1144"/>
        <v/>
      </c>
      <c r="GK421" s="577" t="str">
        <f t="shared" si="1144"/>
        <v/>
      </c>
      <c r="GL421" s="576">
        <f t="shared" si="1145"/>
        <v>11</v>
      </c>
      <c r="GM421" s="577">
        <f t="shared" si="1145"/>
        <v>7</v>
      </c>
      <c r="GN421" s="576">
        <f t="shared" si="1145"/>
        <v>0</v>
      </c>
      <c r="GO421" s="577">
        <f t="shared" si="1145"/>
        <v>0</v>
      </c>
      <c r="GP421" s="576">
        <f t="shared" si="1146"/>
        <v>46.8</v>
      </c>
      <c r="GQ421" s="577">
        <f t="shared" si="1146"/>
        <v>35.5</v>
      </c>
      <c r="GR421" s="576">
        <f t="shared" si="1147"/>
        <v>0</v>
      </c>
      <c r="GS421" s="577">
        <f t="shared" si="1147"/>
        <v>0</v>
      </c>
      <c r="GT421" s="576">
        <f t="shared" si="1148"/>
        <v>159</v>
      </c>
      <c r="GU421" s="577">
        <f t="shared" si="1148"/>
        <v>164</v>
      </c>
      <c r="GV421" s="576">
        <f t="shared" si="1148"/>
        <v>0</v>
      </c>
      <c r="GW421" s="577">
        <f t="shared" si="1148"/>
        <v>0</v>
      </c>
      <c r="GX421" s="576">
        <f t="shared" si="1149"/>
        <v>774.69999999999993</v>
      </c>
      <c r="GY421" s="577">
        <f t="shared" si="1149"/>
        <v>743.69999999999993</v>
      </c>
      <c r="GZ421" s="576" t="str">
        <f t="shared" si="1149"/>
        <v/>
      </c>
      <c r="HA421" s="577" t="str">
        <f t="shared" si="1149"/>
        <v/>
      </c>
      <c r="HB421" s="576">
        <f t="shared" si="1150"/>
        <v>0</v>
      </c>
      <c r="HC421" s="577">
        <f t="shared" si="1150"/>
        <v>0</v>
      </c>
      <c r="HD421" s="576">
        <f t="shared" si="1150"/>
        <v>0</v>
      </c>
      <c r="HE421" s="577">
        <f t="shared" si="1150"/>
        <v>0</v>
      </c>
      <c r="HF421" s="576" t="str">
        <f t="shared" si="1151"/>
        <v/>
      </c>
      <c r="HG421" s="577" t="str">
        <f t="shared" si="1151"/>
        <v/>
      </c>
      <c r="HH421" s="576" t="str">
        <f t="shared" si="1152"/>
        <v/>
      </c>
      <c r="HI421" s="577" t="str">
        <f t="shared" si="1152"/>
        <v/>
      </c>
      <c r="HJ421" s="576">
        <f t="shared" si="1153"/>
        <v>807.69999999999993</v>
      </c>
      <c r="HK421" s="577">
        <f t="shared" si="1153"/>
        <v>814.5</v>
      </c>
      <c r="HL421" s="576" t="str">
        <f t="shared" si="1154"/>
        <v/>
      </c>
      <c r="HM421" s="577" t="str">
        <f t="shared" si="1154"/>
        <v/>
      </c>
    </row>
    <row r="422" spans="1:221">
      <c r="A422" s="124" t="s">
        <v>784</v>
      </c>
      <c r="B422" s="589" t="s">
        <v>793</v>
      </c>
      <c r="C422" s="102" t="s">
        <v>1137</v>
      </c>
      <c r="D422" s="103">
        <v>237899</v>
      </c>
      <c r="E422" s="103">
        <v>6</v>
      </c>
      <c r="F422" s="574">
        <v>357</v>
      </c>
      <c r="G422" s="575">
        <v>370</v>
      </c>
      <c r="H422" s="574">
        <v>13</v>
      </c>
      <c r="I422" s="575">
        <v>11</v>
      </c>
      <c r="J422" s="576">
        <f t="shared" si="1087"/>
        <v>344</v>
      </c>
      <c r="K422" s="577">
        <f t="shared" si="1087"/>
        <v>359</v>
      </c>
      <c r="L422" s="574">
        <v>120</v>
      </c>
      <c r="M422" s="575">
        <v>120</v>
      </c>
      <c r="N422" s="576">
        <f t="shared" si="1088"/>
        <v>344</v>
      </c>
      <c r="O422" s="577">
        <f t="shared" si="1088"/>
        <v>359</v>
      </c>
      <c r="P422" s="581">
        <f t="shared" si="1088"/>
        <v>0</v>
      </c>
      <c r="Q422" s="582">
        <f t="shared" si="1088"/>
        <v>0</v>
      </c>
      <c r="R422" s="574">
        <v>34</v>
      </c>
      <c r="S422" s="575">
        <v>26</v>
      </c>
      <c r="T422" s="576">
        <f t="shared" si="1089"/>
        <v>0</v>
      </c>
      <c r="U422" s="577">
        <f t="shared" si="1089"/>
        <v>0</v>
      </c>
      <c r="V422" s="574">
        <v>1</v>
      </c>
      <c r="W422" s="575"/>
      <c r="X422" s="576">
        <f t="shared" si="1090"/>
        <v>0</v>
      </c>
      <c r="Y422" s="577">
        <f t="shared" si="1090"/>
        <v>0</v>
      </c>
      <c r="Z422" s="574"/>
      <c r="AA422" s="575"/>
      <c r="AB422" s="576">
        <f t="shared" si="1091"/>
        <v>0</v>
      </c>
      <c r="AC422" s="577">
        <f t="shared" si="1091"/>
        <v>0</v>
      </c>
      <c r="AD422" s="576">
        <f t="shared" si="1092"/>
        <v>35</v>
      </c>
      <c r="AE422" s="577">
        <f t="shared" si="1092"/>
        <v>26</v>
      </c>
      <c r="AF422" s="576">
        <f t="shared" si="1093"/>
        <v>0</v>
      </c>
      <c r="AG422" s="577">
        <f t="shared" si="1093"/>
        <v>0</v>
      </c>
      <c r="AH422" s="574">
        <v>4.8</v>
      </c>
      <c r="AI422" s="575">
        <v>4.8</v>
      </c>
      <c r="AJ422" s="576">
        <f t="shared" si="1094"/>
        <v>163.19999999999999</v>
      </c>
      <c r="AK422" s="577">
        <f t="shared" si="1094"/>
        <v>124.8</v>
      </c>
      <c r="AL422" s="574">
        <v>7</v>
      </c>
      <c r="AM422" s="575"/>
      <c r="AN422" s="576">
        <f t="shared" si="1095"/>
        <v>7</v>
      </c>
      <c r="AO422" s="577">
        <f t="shared" si="1095"/>
        <v>0</v>
      </c>
      <c r="AP422" s="574"/>
      <c r="AQ422" s="575"/>
      <c r="AR422" s="576">
        <f t="shared" si="1096"/>
        <v>0</v>
      </c>
      <c r="AS422" s="577">
        <f t="shared" si="1096"/>
        <v>0</v>
      </c>
      <c r="AT422" s="576">
        <f t="shared" si="1097"/>
        <v>4.8628571428571421</v>
      </c>
      <c r="AU422" s="577">
        <f t="shared" si="1097"/>
        <v>4.8</v>
      </c>
      <c r="AV422" s="576">
        <f t="shared" si="1098"/>
        <v>170.19999999999996</v>
      </c>
      <c r="AW422" s="577">
        <f t="shared" si="1098"/>
        <v>124.8</v>
      </c>
      <c r="AX422" s="574"/>
      <c r="AY422" s="575"/>
      <c r="AZ422" s="576">
        <f t="shared" si="1099"/>
        <v>0</v>
      </c>
      <c r="BA422" s="577">
        <f t="shared" si="1099"/>
        <v>0</v>
      </c>
      <c r="BB422" s="574"/>
      <c r="BC422" s="575"/>
      <c r="BD422" s="576">
        <f t="shared" si="1100"/>
        <v>0</v>
      </c>
      <c r="BE422" s="577">
        <f t="shared" si="1100"/>
        <v>0</v>
      </c>
      <c r="BF422" s="574"/>
      <c r="BG422" s="575"/>
      <c r="BH422" s="576">
        <f t="shared" si="1101"/>
        <v>0</v>
      </c>
      <c r="BI422" s="577">
        <f t="shared" si="1101"/>
        <v>0</v>
      </c>
      <c r="BJ422" s="576">
        <f t="shared" si="1102"/>
        <v>0</v>
      </c>
      <c r="BK422" s="577">
        <f t="shared" si="1102"/>
        <v>0</v>
      </c>
      <c r="BL422" s="576">
        <f t="shared" si="1103"/>
        <v>0</v>
      </c>
      <c r="BM422" s="577">
        <f t="shared" si="1103"/>
        <v>0</v>
      </c>
      <c r="BN422" s="574">
        <v>111</v>
      </c>
      <c r="BO422" s="575">
        <v>130</v>
      </c>
      <c r="BP422" s="576">
        <f t="shared" si="1104"/>
        <v>0</v>
      </c>
      <c r="BQ422" s="577">
        <f t="shared" si="1104"/>
        <v>0</v>
      </c>
      <c r="BR422" s="574">
        <v>10</v>
      </c>
      <c r="BS422" s="575">
        <v>7</v>
      </c>
      <c r="BT422" s="576">
        <f t="shared" si="1105"/>
        <v>0</v>
      </c>
      <c r="BU422" s="577">
        <f t="shared" si="1105"/>
        <v>0</v>
      </c>
      <c r="BV422" s="574"/>
      <c r="BW422" s="575"/>
      <c r="BX422" s="576">
        <f t="shared" si="1106"/>
        <v>0</v>
      </c>
      <c r="BY422" s="577">
        <f t="shared" si="1106"/>
        <v>0</v>
      </c>
      <c r="BZ422" s="576">
        <f t="shared" si="1107"/>
        <v>121</v>
      </c>
      <c r="CA422" s="577">
        <f t="shared" si="1107"/>
        <v>137</v>
      </c>
      <c r="CB422" s="576">
        <f t="shared" si="1108"/>
        <v>0</v>
      </c>
      <c r="CC422" s="577">
        <f t="shared" si="1108"/>
        <v>0</v>
      </c>
      <c r="CD422" s="574">
        <v>5.9</v>
      </c>
      <c r="CE422" s="575">
        <v>5.6</v>
      </c>
      <c r="CF422" s="576">
        <f t="shared" si="1109"/>
        <v>654.90000000000009</v>
      </c>
      <c r="CG422" s="577">
        <f t="shared" si="1109"/>
        <v>728</v>
      </c>
      <c r="CH422" s="574">
        <v>13.3</v>
      </c>
      <c r="CI422" s="575">
        <v>13.7</v>
      </c>
      <c r="CJ422" s="576">
        <f t="shared" si="1110"/>
        <v>133</v>
      </c>
      <c r="CK422" s="577">
        <f t="shared" si="1110"/>
        <v>95.899999999999991</v>
      </c>
      <c r="CL422" s="574"/>
      <c r="CM422" s="575"/>
      <c r="CN422" s="576">
        <f t="shared" si="1111"/>
        <v>0</v>
      </c>
      <c r="CO422" s="577">
        <f t="shared" si="1111"/>
        <v>0</v>
      </c>
      <c r="CP422" s="576">
        <f t="shared" si="1112"/>
        <v>6.5115702479338848</v>
      </c>
      <c r="CQ422" s="577">
        <f t="shared" si="1112"/>
        <v>6.013868613138686</v>
      </c>
      <c r="CR422" s="576">
        <f t="shared" si="1113"/>
        <v>787.90000000000009</v>
      </c>
      <c r="CS422" s="577">
        <f t="shared" si="1113"/>
        <v>823.9</v>
      </c>
      <c r="CT422" s="574"/>
      <c r="CU422" s="575"/>
      <c r="CV422" s="576">
        <f t="shared" si="1114"/>
        <v>0</v>
      </c>
      <c r="CW422" s="577">
        <f t="shared" si="1114"/>
        <v>0</v>
      </c>
      <c r="CX422" s="574"/>
      <c r="CY422" s="575"/>
      <c r="CZ422" s="576">
        <f t="shared" si="1115"/>
        <v>0</v>
      </c>
      <c r="DA422" s="577">
        <f t="shared" si="1115"/>
        <v>0</v>
      </c>
      <c r="DB422" s="574"/>
      <c r="DC422" s="575"/>
      <c r="DD422" s="576">
        <f t="shared" si="1116"/>
        <v>0</v>
      </c>
      <c r="DE422" s="577">
        <f t="shared" si="1116"/>
        <v>0</v>
      </c>
      <c r="DF422" s="576">
        <f t="shared" si="1117"/>
        <v>0</v>
      </c>
      <c r="DG422" s="577">
        <f t="shared" si="1117"/>
        <v>0</v>
      </c>
      <c r="DH422" s="576">
        <f t="shared" si="1118"/>
        <v>0</v>
      </c>
      <c r="DI422" s="577">
        <f t="shared" si="1118"/>
        <v>0</v>
      </c>
      <c r="DJ422" s="576">
        <f t="shared" si="1119"/>
        <v>156</v>
      </c>
      <c r="DK422" s="577">
        <f t="shared" si="1119"/>
        <v>163</v>
      </c>
      <c r="DL422" s="576">
        <f t="shared" si="1119"/>
        <v>0</v>
      </c>
      <c r="DM422" s="577">
        <f t="shared" si="1119"/>
        <v>0</v>
      </c>
      <c r="DN422" s="576">
        <f t="shared" si="1120"/>
        <v>6.1416666666666666</v>
      </c>
      <c r="DO422" s="577">
        <f t="shared" si="1120"/>
        <v>5.8202453987730056</v>
      </c>
      <c r="DP422" s="576">
        <f t="shared" si="1121"/>
        <v>958.1</v>
      </c>
      <c r="DQ422" s="577">
        <f t="shared" si="1121"/>
        <v>948.69999999999993</v>
      </c>
      <c r="DR422" s="576">
        <f t="shared" si="1122"/>
        <v>0</v>
      </c>
      <c r="DS422" s="577">
        <f t="shared" si="1122"/>
        <v>0</v>
      </c>
      <c r="DT422" s="576">
        <f t="shared" si="1123"/>
        <v>0</v>
      </c>
      <c r="DU422" s="577">
        <f t="shared" si="1123"/>
        <v>0</v>
      </c>
      <c r="DV422" s="574">
        <v>138</v>
      </c>
      <c r="DW422" s="575">
        <v>155</v>
      </c>
      <c r="DX422" s="576">
        <f t="shared" si="1124"/>
        <v>0</v>
      </c>
      <c r="DY422" s="577">
        <f t="shared" si="1124"/>
        <v>0</v>
      </c>
      <c r="DZ422" s="574">
        <v>27</v>
      </c>
      <c r="EA422" s="575">
        <v>25</v>
      </c>
      <c r="EB422" s="576">
        <f t="shared" si="1125"/>
        <v>0</v>
      </c>
      <c r="EC422" s="577">
        <f t="shared" si="1125"/>
        <v>0</v>
      </c>
      <c r="ED422" s="574"/>
      <c r="EE422" s="575"/>
      <c r="EF422" s="576">
        <f t="shared" si="1126"/>
        <v>0</v>
      </c>
      <c r="EG422" s="577">
        <f t="shared" si="1126"/>
        <v>0</v>
      </c>
      <c r="EH422" s="576">
        <f t="shared" si="1127"/>
        <v>165</v>
      </c>
      <c r="EI422" s="577">
        <f t="shared" si="1127"/>
        <v>180</v>
      </c>
      <c r="EJ422" s="576">
        <f t="shared" si="1128"/>
        <v>0</v>
      </c>
      <c r="EK422" s="577">
        <f t="shared" si="1128"/>
        <v>0</v>
      </c>
      <c r="EL422" s="574">
        <v>4.5999999999999996</v>
      </c>
      <c r="EM422" s="575">
        <v>4</v>
      </c>
      <c r="EN422" s="576">
        <f t="shared" si="1129"/>
        <v>634.79999999999995</v>
      </c>
      <c r="EO422" s="577">
        <f t="shared" si="1129"/>
        <v>620</v>
      </c>
      <c r="EP422" s="574">
        <v>5.3</v>
      </c>
      <c r="EQ422" s="575">
        <v>4.3</v>
      </c>
      <c r="ER422" s="576">
        <f t="shared" si="1130"/>
        <v>143.1</v>
      </c>
      <c r="ES422" s="577">
        <f t="shared" si="1130"/>
        <v>107.5</v>
      </c>
      <c r="ET422" s="574"/>
      <c r="EU422" s="575"/>
      <c r="EV422" s="576">
        <f t="shared" si="1131"/>
        <v>0</v>
      </c>
      <c r="EW422" s="577">
        <f t="shared" si="1131"/>
        <v>0</v>
      </c>
      <c r="EX422" s="576">
        <f t="shared" si="1132"/>
        <v>4.7145454545454548</v>
      </c>
      <c r="EY422" s="577">
        <f t="shared" si="1132"/>
        <v>4.041666666666667</v>
      </c>
      <c r="EZ422" s="576">
        <f t="shared" si="1133"/>
        <v>777.90000000000009</v>
      </c>
      <c r="FA422" s="577">
        <f t="shared" si="1133"/>
        <v>727.5</v>
      </c>
      <c r="FB422" s="574"/>
      <c r="FC422" s="575"/>
      <c r="FD422" s="576">
        <f t="shared" si="1134"/>
        <v>0</v>
      </c>
      <c r="FE422" s="577">
        <f t="shared" si="1134"/>
        <v>0</v>
      </c>
      <c r="FF422" s="574"/>
      <c r="FG422" s="575"/>
      <c r="FH422" s="576">
        <f t="shared" si="1135"/>
        <v>0</v>
      </c>
      <c r="FI422" s="577">
        <f t="shared" si="1135"/>
        <v>0</v>
      </c>
      <c r="FJ422" s="574"/>
      <c r="FK422" s="575"/>
      <c r="FL422" s="576">
        <f t="shared" si="1136"/>
        <v>0</v>
      </c>
      <c r="FM422" s="577">
        <f t="shared" si="1136"/>
        <v>0</v>
      </c>
      <c r="FN422" s="576">
        <f t="shared" si="1137"/>
        <v>0</v>
      </c>
      <c r="FO422" s="577">
        <f t="shared" si="1137"/>
        <v>0</v>
      </c>
      <c r="FP422" s="576">
        <f t="shared" si="1138"/>
        <v>0</v>
      </c>
      <c r="FQ422" s="577">
        <f t="shared" si="1138"/>
        <v>0</v>
      </c>
      <c r="FR422" s="574">
        <v>23</v>
      </c>
      <c r="FS422" s="575">
        <v>16</v>
      </c>
      <c r="FT422" s="576">
        <f t="shared" si="1139"/>
        <v>0</v>
      </c>
      <c r="FU422" s="577">
        <f t="shared" si="1139"/>
        <v>0</v>
      </c>
      <c r="FV422" s="574">
        <v>9.5</v>
      </c>
      <c r="FW422" s="575">
        <v>7.6</v>
      </c>
      <c r="FX422" s="576">
        <f t="shared" si="1140"/>
        <v>218.5</v>
      </c>
      <c r="FY422" s="577">
        <f t="shared" si="1140"/>
        <v>121.6</v>
      </c>
      <c r="FZ422" s="574"/>
      <c r="GA422" s="575"/>
      <c r="GB422" s="576">
        <f t="shared" si="1141"/>
        <v>0</v>
      </c>
      <c r="GC422" s="577">
        <f t="shared" si="1141"/>
        <v>0</v>
      </c>
      <c r="GD422" s="576">
        <f t="shared" si="1142"/>
        <v>283</v>
      </c>
      <c r="GE422" s="577">
        <f t="shared" si="1142"/>
        <v>311</v>
      </c>
      <c r="GF422" s="576">
        <f t="shared" si="1142"/>
        <v>0</v>
      </c>
      <c r="GG422" s="577">
        <f t="shared" si="1142"/>
        <v>0</v>
      </c>
      <c r="GH422" s="576">
        <f t="shared" si="1143"/>
        <v>1452.9</v>
      </c>
      <c r="GI422" s="577">
        <f t="shared" si="1143"/>
        <v>1472.8</v>
      </c>
      <c r="GJ422" s="576" t="str">
        <f t="shared" si="1144"/>
        <v/>
      </c>
      <c r="GK422" s="577" t="str">
        <f t="shared" si="1144"/>
        <v/>
      </c>
      <c r="GL422" s="576">
        <f t="shared" si="1145"/>
        <v>38</v>
      </c>
      <c r="GM422" s="577">
        <f t="shared" si="1145"/>
        <v>32</v>
      </c>
      <c r="GN422" s="576">
        <f t="shared" si="1145"/>
        <v>0</v>
      </c>
      <c r="GO422" s="577">
        <f t="shared" si="1145"/>
        <v>0</v>
      </c>
      <c r="GP422" s="576">
        <f t="shared" si="1146"/>
        <v>283.10000000000002</v>
      </c>
      <c r="GQ422" s="577">
        <f t="shared" si="1146"/>
        <v>203.39999999999998</v>
      </c>
      <c r="GR422" s="576">
        <f t="shared" si="1147"/>
        <v>0</v>
      </c>
      <c r="GS422" s="577">
        <f t="shared" si="1147"/>
        <v>0</v>
      </c>
      <c r="GT422" s="576">
        <f t="shared" si="1148"/>
        <v>321</v>
      </c>
      <c r="GU422" s="577">
        <f t="shared" si="1148"/>
        <v>343</v>
      </c>
      <c r="GV422" s="576">
        <f t="shared" si="1148"/>
        <v>0</v>
      </c>
      <c r="GW422" s="577">
        <f t="shared" si="1148"/>
        <v>0</v>
      </c>
      <c r="GX422" s="576">
        <f t="shared" si="1149"/>
        <v>1736</v>
      </c>
      <c r="GY422" s="577">
        <f t="shared" si="1149"/>
        <v>1676.1999999999998</v>
      </c>
      <c r="GZ422" s="576" t="str">
        <f t="shared" si="1149"/>
        <v/>
      </c>
      <c r="HA422" s="577" t="str">
        <f t="shared" si="1149"/>
        <v/>
      </c>
      <c r="HB422" s="576">
        <f t="shared" si="1150"/>
        <v>0</v>
      </c>
      <c r="HC422" s="577">
        <f t="shared" si="1150"/>
        <v>0</v>
      </c>
      <c r="HD422" s="576">
        <f t="shared" si="1150"/>
        <v>0</v>
      </c>
      <c r="HE422" s="577">
        <f t="shared" si="1150"/>
        <v>0</v>
      </c>
      <c r="HF422" s="576" t="str">
        <f t="shared" si="1151"/>
        <v/>
      </c>
      <c r="HG422" s="577" t="str">
        <f t="shared" si="1151"/>
        <v/>
      </c>
      <c r="HH422" s="576" t="str">
        <f t="shared" si="1152"/>
        <v/>
      </c>
      <c r="HI422" s="577" t="str">
        <f t="shared" si="1152"/>
        <v/>
      </c>
      <c r="HJ422" s="576">
        <f t="shared" si="1153"/>
        <v>1954.5</v>
      </c>
      <c r="HK422" s="577">
        <f t="shared" si="1153"/>
        <v>1797.7999999999997</v>
      </c>
      <c r="HL422" s="576" t="str">
        <f t="shared" si="1154"/>
        <v/>
      </c>
      <c r="HM422" s="577" t="str">
        <f t="shared" si="1154"/>
        <v/>
      </c>
    </row>
    <row r="423" spans="1:221">
      <c r="A423" s="124" t="s">
        <v>784</v>
      </c>
      <c r="B423" s="589" t="s">
        <v>795</v>
      </c>
      <c r="C423" s="611"/>
      <c r="D423" s="103">
        <v>237950</v>
      </c>
      <c r="E423" s="103">
        <v>6</v>
      </c>
      <c r="F423" s="574">
        <v>156</v>
      </c>
      <c r="G423" s="575">
        <v>153</v>
      </c>
      <c r="H423" s="574">
        <v>4</v>
      </c>
      <c r="I423" s="575">
        <v>3</v>
      </c>
      <c r="J423" s="576">
        <f t="shared" si="1087"/>
        <v>152</v>
      </c>
      <c r="K423" s="577">
        <f t="shared" si="1087"/>
        <v>150</v>
      </c>
      <c r="L423" s="574">
        <v>120</v>
      </c>
      <c r="M423" s="575">
        <v>120</v>
      </c>
      <c r="N423" s="576">
        <f t="shared" si="1088"/>
        <v>152</v>
      </c>
      <c r="O423" s="577">
        <f t="shared" si="1088"/>
        <v>150</v>
      </c>
      <c r="P423" s="581">
        <f t="shared" si="1088"/>
        <v>0</v>
      </c>
      <c r="Q423" s="582">
        <f t="shared" si="1088"/>
        <v>0</v>
      </c>
      <c r="R423" s="574">
        <v>23</v>
      </c>
      <c r="S423" s="575">
        <v>12</v>
      </c>
      <c r="T423" s="576">
        <f t="shared" si="1089"/>
        <v>0</v>
      </c>
      <c r="U423" s="577">
        <f t="shared" si="1089"/>
        <v>0</v>
      </c>
      <c r="V423" s="574"/>
      <c r="W423" s="575"/>
      <c r="X423" s="576">
        <f t="shared" si="1090"/>
        <v>0</v>
      </c>
      <c r="Y423" s="577">
        <f t="shared" si="1090"/>
        <v>0</v>
      </c>
      <c r="Z423" s="574"/>
      <c r="AA423" s="575"/>
      <c r="AB423" s="576">
        <f t="shared" si="1091"/>
        <v>0</v>
      </c>
      <c r="AC423" s="577">
        <f t="shared" si="1091"/>
        <v>0</v>
      </c>
      <c r="AD423" s="576">
        <f t="shared" si="1092"/>
        <v>23</v>
      </c>
      <c r="AE423" s="577">
        <f t="shared" si="1092"/>
        <v>12</v>
      </c>
      <c r="AF423" s="576">
        <f t="shared" si="1093"/>
        <v>0</v>
      </c>
      <c r="AG423" s="577">
        <f t="shared" si="1093"/>
        <v>0</v>
      </c>
      <c r="AH423" s="574">
        <v>4.4000000000000004</v>
      </c>
      <c r="AI423" s="575">
        <v>5.8</v>
      </c>
      <c r="AJ423" s="576">
        <f t="shared" si="1094"/>
        <v>101.2</v>
      </c>
      <c r="AK423" s="577">
        <f t="shared" si="1094"/>
        <v>69.599999999999994</v>
      </c>
      <c r="AL423" s="574"/>
      <c r="AM423" s="575"/>
      <c r="AN423" s="576">
        <f t="shared" si="1095"/>
        <v>0</v>
      </c>
      <c r="AO423" s="577">
        <f t="shared" si="1095"/>
        <v>0</v>
      </c>
      <c r="AP423" s="574"/>
      <c r="AQ423" s="575"/>
      <c r="AR423" s="576">
        <f t="shared" si="1096"/>
        <v>0</v>
      </c>
      <c r="AS423" s="577">
        <f t="shared" si="1096"/>
        <v>0</v>
      </c>
      <c r="AT423" s="576">
        <f t="shared" si="1097"/>
        <v>4.4000000000000004</v>
      </c>
      <c r="AU423" s="577">
        <f t="shared" si="1097"/>
        <v>5.8</v>
      </c>
      <c r="AV423" s="576">
        <f t="shared" si="1098"/>
        <v>101.2</v>
      </c>
      <c r="AW423" s="577">
        <f t="shared" si="1098"/>
        <v>69.599999999999994</v>
      </c>
      <c r="AX423" s="574"/>
      <c r="AY423" s="575"/>
      <c r="AZ423" s="576">
        <f t="shared" si="1099"/>
        <v>0</v>
      </c>
      <c r="BA423" s="577">
        <f t="shared" si="1099"/>
        <v>0</v>
      </c>
      <c r="BB423" s="574"/>
      <c r="BC423" s="575"/>
      <c r="BD423" s="576">
        <f t="shared" si="1100"/>
        <v>0</v>
      </c>
      <c r="BE423" s="577">
        <f t="shared" si="1100"/>
        <v>0</v>
      </c>
      <c r="BF423" s="574"/>
      <c r="BG423" s="575"/>
      <c r="BH423" s="576">
        <f t="shared" si="1101"/>
        <v>0</v>
      </c>
      <c r="BI423" s="577">
        <f t="shared" si="1101"/>
        <v>0</v>
      </c>
      <c r="BJ423" s="576">
        <f t="shared" si="1102"/>
        <v>0</v>
      </c>
      <c r="BK423" s="577">
        <f t="shared" si="1102"/>
        <v>0</v>
      </c>
      <c r="BL423" s="576">
        <f t="shared" si="1103"/>
        <v>0</v>
      </c>
      <c r="BM423" s="577">
        <f t="shared" si="1103"/>
        <v>0</v>
      </c>
      <c r="BN423" s="574">
        <v>52</v>
      </c>
      <c r="BO423" s="575">
        <v>59</v>
      </c>
      <c r="BP423" s="576">
        <f t="shared" si="1104"/>
        <v>0</v>
      </c>
      <c r="BQ423" s="577">
        <f t="shared" si="1104"/>
        <v>0</v>
      </c>
      <c r="BR423" s="574">
        <v>4</v>
      </c>
      <c r="BS423" s="575">
        <v>1</v>
      </c>
      <c r="BT423" s="576">
        <f t="shared" si="1105"/>
        <v>0</v>
      </c>
      <c r="BU423" s="577">
        <f t="shared" si="1105"/>
        <v>0</v>
      </c>
      <c r="BV423" s="574"/>
      <c r="BW423" s="575"/>
      <c r="BX423" s="576">
        <f t="shared" si="1106"/>
        <v>0</v>
      </c>
      <c r="BY423" s="577">
        <f t="shared" si="1106"/>
        <v>0</v>
      </c>
      <c r="BZ423" s="576">
        <f t="shared" si="1107"/>
        <v>56</v>
      </c>
      <c r="CA423" s="577">
        <f t="shared" si="1107"/>
        <v>60</v>
      </c>
      <c r="CB423" s="576">
        <f t="shared" si="1108"/>
        <v>0</v>
      </c>
      <c r="CC423" s="577">
        <f t="shared" si="1108"/>
        <v>0</v>
      </c>
      <c r="CD423" s="574">
        <v>5</v>
      </c>
      <c r="CE423" s="575">
        <v>5.4</v>
      </c>
      <c r="CF423" s="576">
        <f t="shared" si="1109"/>
        <v>260</v>
      </c>
      <c r="CG423" s="577">
        <f t="shared" si="1109"/>
        <v>318.60000000000002</v>
      </c>
      <c r="CH423" s="574">
        <v>5.0999999999999996</v>
      </c>
      <c r="CI423" s="575">
        <v>5</v>
      </c>
      <c r="CJ423" s="576">
        <f t="shared" si="1110"/>
        <v>20.399999999999999</v>
      </c>
      <c r="CK423" s="577">
        <f t="shared" si="1110"/>
        <v>5</v>
      </c>
      <c r="CL423" s="574"/>
      <c r="CM423" s="575"/>
      <c r="CN423" s="576">
        <f t="shared" si="1111"/>
        <v>0</v>
      </c>
      <c r="CO423" s="577">
        <f t="shared" si="1111"/>
        <v>0</v>
      </c>
      <c r="CP423" s="576">
        <f t="shared" si="1112"/>
        <v>5.0071428571428571</v>
      </c>
      <c r="CQ423" s="577">
        <f t="shared" si="1112"/>
        <v>5.3933333333333335</v>
      </c>
      <c r="CR423" s="576">
        <f t="shared" si="1113"/>
        <v>280.39999999999998</v>
      </c>
      <c r="CS423" s="577">
        <f t="shared" si="1113"/>
        <v>323.60000000000002</v>
      </c>
      <c r="CT423" s="574"/>
      <c r="CU423" s="575"/>
      <c r="CV423" s="576">
        <f t="shared" si="1114"/>
        <v>0</v>
      </c>
      <c r="CW423" s="577">
        <f t="shared" si="1114"/>
        <v>0</v>
      </c>
      <c r="CX423" s="574"/>
      <c r="CY423" s="575"/>
      <c r="CZ423" s="576">
        <f t="shared" si="1115"/>
        <v>0</v>
      </c>
      <c r="DA423" s="577">
        <f t="shared" si="1115"/>
        <v>0</v>
      </c>
      <c r="DB423" s="574"/>
      <c r="DC423" s="575"/>
      <c r="DD423" s="576">
        <f t="shared" si="1116"/>
        <v>0</v>
      </c>
      <c r="DE423" s="577">
        <f t="shared" si="1116"/>
        <v>0</v>
      </c>
      <c r="DF423" s="576">
        <f t="shared" si="1117"/>
        <v>0</v>
      </c>
      <c r="DG423" s="577">
        <f t="shared" si="1117"/>
        <v>0</v>
      </c>
      <c r="DH423" s="576">
        <f t="shared" si="1118"/>
        <v>0</v>
      </c>
      <c r="DI423" s="577">
        <f t="shared" si="1118"/>
        <v>0</v>
      </c>
      <c r="DJ423" s="576">
        <f t="shared" si="1119"/>
        <v>79</v>
      </c>
      <c r="DK423" s="577">
        <f t="shared" si="1119"/>
        <v>72</v>
      </c>
      <c r="DL423" s="576">
        <f t="shared" si="1119"/>
        <v>0</v>
      </c>
      <c r="DM423" s="577">
        <f t="shared" si="1119"/>
        <v>0</v>
      </c>
      <c r="DN423" s="576">
        <f t="shared" si="1120"/>
        <v>4.830379746835443</v>
      </c>
      <c r="DO423" s="577">
        <f t="shared" si="1120"/>
        <v>5.4611111111111121</v>
      </c>
      <c r="DP423" s="576">
        <f t="shared" si="1121"/>
        <v>381.6</v>
      </c>
      <c r="DQ423" s="577">
        <f t="shared" si="1121"/>
        <v>393.20000000000005</v>
      </c>
      <c r="DR423" s="576">
        <f t="shared" si="1122"/>
        <v>0</v>
      </c>
      <c r="DS423" s="577">
        <f t="shared" si="1122"/>
        <v>0</v>
      </c>
      <c r="DT423" s="576">
        <f t="shared" si="1123"/>
        <v>0</v>
      </c>
      <c r="DU423" s="577">
        <f t="shared" si="1123"/>
        <v>0</v>
      </c>
      <c r="DV423" s="574">
        <v>59</v>
      </c>
      <c r="DW423" s="575">
        <v>54</v>
      </c>
      <c r="DX423" s="576">
        <f t="shared" si="1124"/>
        <v>0</v>
      </c>
      <c r="DY423" s="577">
        <f t="shared" si="1124"/>
        <v>0</v>
      </c>
      <c r="DZ423" s="574">
        <v>8</v>
      </c>
      <c r="EA423" s="575">
        <v>6</v>
      </c>
      <c r="EB423" s="576">
        <f t="shared" si="1125"/>
        <v>0</v>
      </c>
      <c r="EC423" s="577">
        <f t="shared" si="1125"/>
        <v>0</v>
      </c>
      <c r="ED423" s="574"/>
      <c r="EE423" s="575"/>
      <c r="EF423" s="576">
        <f t="shared" si="1126"/>
        <v>0</v>
      </c>
      <c r="EG423" s="577">
        <f t="shared" si="1126"/>
        <v>0</v>
      </c>
      <c r="EH423" s="576">
        <f t="shared" si="1127"/>
        <v>67</v>
      </c>
      <c r="EI423" s="577">
        <f t="shared" si="1127"/>
        <v>60</v>
      </c>
      <c r="EJ423" s="576">
        <f t="shared" si="1128"/>
        <v>0</v>
      </c>
      <c r="EK423" s="577">
        <f t="shared" si="1128"/>
        <v>0</v>
      </c>
      <c r="EL423" s="574">
        <v>5.4</v>
      </c>
      <c r="EM423" s="575">
        <v>3.7</v>
      </c>
      <c r="EN423" s="576">
        <f t="shared" si="1129"/>
        <v>318.60000000000002</v>
      </c>
      <c r="EO423" s="577">
        <f t="shared" si="1129"/>
        <v>199.8</v>
      </c>
      <c r="EP423" s="574">
        <v>3.3</v>
      </c>
      <c r="EQ423" s="575">
        <v>5.3</v>
      </c>
      <c r="ER423" s="576">
        <f t="shared" si="1130"/>
        <v>26.4</v>
      </c>
      <c r="ES423" s="577">
        <f t="shared" si="1130"/>
        <v>31.799999999999997</v>
      </c>
      <c r="ET423" s="574"/>
      <c r="EU423" s="575"/>
      <c r="EV423" s="576">
        <f t="shared" si="1131"/>
        <v>0</v>
      </c>
      <c r="EW423" s="577">
        <f t="shared" si="1131"/>
        <v>0</v>
      </c>
      <c r="EX423" s="576">
        <f t="shared" si="1132"/>
        <v>5.1492537313432836</v>
      </c>
      <c r="EY423" s="577">
        <f t="shared" si="1132"/>
        <v>3.8600000000000003</v>
      </c>
      <c r="EZ423" s="576">
        <f t="shared" si="1133"/>
        <v>345</v>
      </c>
      <c r="FA423" s="577">
        <f t="shared" si="1133"/>
        <v>231.60000000000002</v>
      </c>
      <c r="FB423" s="574"/>
      <c r="FC423" s="575"/>
      <c r="FD423" s="576">
        <f t="shared" si="1134"/>
        <v>0</v>
      </c>
      <c r="FE423" s="577">
        <f t="shared" si="1134"/>
        <v>0</v>
      </c>
      <c r="FF423" s="574"/>
      <c r="FG423" s="575"/>
      <c r="FH423" s="576">
        <f t="shared" si="1135"/>
        <v>0</v>
      </c>
      <c r="FI423" s="577">
        <f t="shared" si="1135"/>
        <v>0</v>
      </c>
      <c r="FJ423" s="574"/>
      <c r="FK423" s="575"/>
      <c r="FL423" s="576">
        <f t="shared" si="1136"/>
        <v>0</v>
      </c>
      <c r="FM423" s="577">
        <f t="shared" si="1136"/>
        <v>0</v>
      </c>
      <c r="FN423" s="576">
        <f t="shared" si="1137"/>
        <v>0</v>
      </c>
      <c r="FO423" s="577">
        <f t="shared" si="1137"/>
        <v>0</v>
      </c>
      <c r="FP423" s="576">
        <f t="shared" si="1138"/>
        <v>0</v>
      </c>
      <c r="FQ423" s="577">
        <f t="shared" si="1138"/>
        <v>0</v>
      </c>
      <c r="FR423" s="574">
        <v>6</v>
      </c>
      <c r="FS423" s="575">
        <v>18</v>
      </c>
      <c r="FT423" s="576">
        <f t="shared" si="1139"/>
        <v>0</v>
      </c>
      <c r="FU423" s="577">
        <f t="shared" si="1139"/>
        <v>0</v>
      </c>
      <c r="FV423" s="574">
        <v>5.3</v>
      </c>
      <c r="FW423" s="575">
        <v>9.6</v>
      </c>
      <c r="FX423" s="576">
        <f t="shared" si="1140"/>
        <v>31.799999999999997</v>
      </c>
      <c r="FY423" s="577">
        <f t="shared" si="1140"/>
        <v>172.79999999999998</v>
      </c>
      <c r="FZ423" s="574"/>
      <c r="GA423" s="575"/>
      <c r="GB423" s="576">
        <f t="shared" si="1141"/>
        <v>0</v>
      </c>
      <c r="GC423" s="577">
        <f t="shared" si="1141"/>
        <v>0</v>
      </c>
      <c r="GD423" s="576">
        <f t="shared" si="1142"/>
        <v>134</v>
      </c>
      <c r="GE423" s="577">
        <f t="shared" si="1142"/>
        <v>125</v>
      </c>
      <c r="GF423" s="576">
        <f t="shared" si="1142"/>
        <v>0</v>
      </c>
      <c r="GG423" s="577">
        <f t="shared" si="1142"/>
        <v>0</v>
      </c>
      <c r="GH423" s="576">
        <f t="shared" si="1143"/>
        <v>679.8</v>
      </c>
      <c r="GI423" s="577">
        <f t="shared" si="1143"/>
        <v>588</v>
      </c>
      <c r="GJ423" s="576" t="str">
        <f t="shared" si="1144"/>
        <v/>
      </c>
      <c r="GK423" s="577" t="str">
        <f t="shared" si="1144"/>
        <v/>
      </c>
      <c r="GL423" s="576">
        <f t="shared" si="1145"/>
        <v>12</v>
      </c>
      <c r="GM423" s="577">
        <f t="shared" si="1145"/>
        <v>7</v>
      </c>
      <c r="GN423" s="576">
        <f t="shared" si="1145"/>
        <v>0</v>
      </c>
      <c r="GO423" s="577">
        <f t="shared" si="1145"/>
        <v>0</v>
      </c>
      <c r="GP423" s="576">
        <f t="shared" si="1146"/>
        <v>46.8</v>
      </c>
      <c r="GQ423" s="577">
        <f t="shared" si="1146"/>
        <v>36.799999999999997</v>
      </c>
      <c r="GR423" s="576">
        <f t="shared" si="1147"/>
        <v>0</v>
      </c>
      <c r="GS423" s="577">
        <f t="shared" si="1147"/>
        <v>0</v>
      </c>
      <c r="GT423" s="576">
        <f t="shared" si="1148"/>
        <v>146</v>
      </c>
      <c r="GU423" s="577">
        <f t="shared" si="1148"/>
        <v>132</v>
      </c>
      <c r="GV423" s="576">
        <f t="shared" si="1148"/>
        <v>0</v>
      </c>
      <c r="GW423" s="577">
        <f t="shared" si="1148"/>
        <v>0</v>
      </c>
      <c r="GX423" s="576">
        <f t="shared" si="1149"/>
        <v>726.59999999999991</v>
      </c>
      <c r="GY423" s="577">
        <f t="shared" si="1149"/>
        <v>624.79999999999995</v>
      </c>
      <c r="GZ423" s="576" t="str">
        <f t="shared" si="1149"/>
        <v/>
      </c>
      <c r="HA423" s="577" t="str">
        <f t="shared" si="1149"/>
        <v/>
      </c>
      <c r="HB423" s="576">
        <f t="shared" si="1150"/>
        <v>0</v>
      </c>
      <c r="HC423" s="577">
        <f t="shared" si="1150"/>
        <v>0</v>
      </c>
      <c r="HD423" s="576">
        <f t="shared" si="1150"/>
        <v>0</v>
      </c>
      <c r="HE423" s="577">
        <f t="shared" si="1150"/>
        <v>0</v>
      </c>
      <c r="HF423" s="576" t="str">
        <f t="shared" si="1151"/>
        <v/>
      </c>
      <c r="HG423" s="577" t="str">
        <f t="shared" si="1151"/>
        <v/>
      </c>
      <c r="HH423" s="576" t="str">
        <f t="shared" si="1152"/>
        <v/>
      </c>
      <c r="HI423" s="577" t="str">
        <f t="shared" si="1152"/>
        <v/>
      </c>
      <c r="HJ423" s="576">
        <f t="shared" si="1153"/>
        <v>758.4</v>
      </c>
      <c r="HK423" s="577">
        <f t="shared" si="1153"/>
        <v>797.6</v>
      </c>
      <c r="HL423" s="576" t="str">
        <f t="shared" si="1154"/>
        <v/>
      </c>
      <c r="HM423" s="577" t="str">
        <f t="shared" si="1154"/>
        <v/>
      </c>
    </row>
    <row r="424" spans="1:221">
      <c r="A424" s="124" t="s">
        <v>784</v>
      </c>
      <c r="B424" s="588" t="s">
        <v>796</v>
      </c>
      <c r="C424" s="614"/>
      <c r="D424" s="103">
        <v>237701</v>
      </c>
      <c r="E424" s="103">
        <v>7</v>
      </c>
      <c r="F424" s="574">
        <v>262</v>
      </c>
      <c r="G424" s="575">
        <v>198</v>
      </c>
      <c r="H424" s="574">
        <v>15</v>
      </c>
      <c r="I424" s="575">
        <v>8</v>
      </c>
      <c r="J424" s="576">
        <f t="shared" si="1087"/>
        <v>247</v>
      </c>
      <c r="K424" s="577">
        <f t="shared" si="1087"/>
        <v>190</v>
      </c>
      <c r="L424" s="574">
        <v>60</v>
      </c>
      <c r="M424" s="575">
        <v>60</v>
      </c>
      <c r="N424" s="576">
        <f t="shared" si="1088"/>
        <v>247</v>
      </c>
      <c r="O424" s="577">
        <f t="shared" si="1088"/>
        <v>190</v>
      </c>
      <c r="P424" s="581">
        <f t="shared" si="1088"/>
        <v>0</v>
      </c>
      <c r="Q424" s="582">
        <f t="shared" si="1088"/>
        <v>0</v>
      </c>
      <c r="R424" s="574">
        <v>63</v>
      </c>
      <c r="S424" s="575">
        <v>43</v>
      </c>
      <c r="T424" s="576">
        <f t="shared" si="1089"/>
        <v>0</v>
      </c>
      <c r="U424" s="577">
        <f t="shared" si="1089"/>
        <v>0</v>
      </c>
      <c r="V424" s="574"/>
      <c r="W424" s="575"/>
      <c r="X424" s="576">
        <f t="shared" si="1090"/>
        <v>0</v>
      </c>
      <c r="Y424" s="577">
        <f t="shared" si="1090"/>
        <v>0</v>
      </c>
      <c r="Z424" s="574"/>
      <c r="AA424" s="575"/>
      <c r="AB424" s="576">
        <f t="shared" si="1091"/>
        <v>0</v>
      </c>
      <c r="AC424" s="577">
        <f t="shared" si="1091"/>
        <v>0</v>
      </c>
      <c r="AD424" s="576">
        <f t="shared" si="1092"/>
        <v>63</v>
      </c>
      <c r="AE424" s="577">
        <f t="shared" si="1092"/>
        <v>43</v>
      </c>
      <c r="AF424" s="576">
        <f t="shared" si="1093"/>
        <v>0</v>
      </c>
      <c r="AG424" s="577">
        <f t="shared" si="1093"/>
        <v>0</v>
      </c>
      <c r="AH424" s="574">
        <v>2.6</v>
      </c>
      <c r="AI424" s="575">
        <v>2.2000000000000002</v>
      </c>
      <c r="AJ424" s="576">
        <f t="shared" si="1094"/>
        <v>163.80000000000001</v>
      </c>
      <c r="AK424" s="577">
        <f t="shared" si="1094"/>
        <v>94.600000000000009</v>
      </c>
      <c r="AL424" s="574"/>
      <c r="AM424" s="575"/>
      <c r="AN424" s="576">
        <f t="shared" si="1095"/>
        <v>0</v>
      </c>
      <c r="AO424" s="577">
        <f t="shared" si="1095"/>
        <v>0</v>
      </c>
      <c r="AP424" s="574"/>
      <c r="AQ424" s="575"/>
      <c r="AR424" s="576">
        <f t="shared" si="1096"/>
        <v>0</v>
      </c>
      <c r="AS424" s="577">
        <f t="shared" si="1096"/>
        <v>0</v>
      </c>
      <c r="AT424" s="576">
        <f t="shared" si="1097"/>
        <v>2.6</v>
      </c>
      <c r="AU424" s="577">
        <f t="shared" si="1097"/>
        <v>2.2000000000000002</v>
      </c>
      <c r="AV424" s="576">
        <f t="shared" si="1098"/>
        <v>163.80000000000001</v>
      </c>
      <c r="AW424" s="577">
        <f t="shared" si="1098"/>
        <v>94.600000000000009</v>
      </c>
      <c r="AX424" s="574"/>
      <c r="AY424" s="575"/>
      <c r="AZ424" s="576">
        <f t="shared" si="1099"/>
        <v>0</v>
      </c>
      <c r="BA424" s="577">
        <f t="shared" si="1099"/>
        <v>0</v>
      </c>
      <c r="BB424" s="574"/>
      <c r="BC424" s="575"/>
      <c r="BD424" s="576">
        <f t="shared" si="1100"/>
        <v>0</v>
      </c>
      <c r="BE424" s="577">
        <f t="shared" si="1100"/>
        <v>0</v>
      </c>
      <c r="BF424" s="574"/>
      <c r="BG424" s="575"/>
      <c r="BH424" s="576">
        <f t="shared" si="1101"/>
        <v>0</v>
      </c>
      <c r="BI424" s="577">
        <f t="shared" si="1101"/>
        <v>0</v>
      </c>
      <c r="BJ424" s="576">
        <f t="shared" si="1102"/>
        <v>0</v>
      </c>
      <c r="BK424" s="577">
        <f t="shared" si="1102"/>
        <v>0</v>
      </c>
      <c r="BL424" s="576">
        <f t="shared" si="1103"/>
        <v>0</v>
      </c>
      <c r="BM424" s="577">
        <f t="shared" si="1103"/>
        <v>0</v>
      </c>
      <c r="BN424" s="574">
        <v>144</v>
      </c>
      <c r="BO424" s="575">
        <v>116</v>
      </c>
      <c r="BP424" s="576">
        <f t="shared" si="1104"/>
        <v>0</v>
      </c>
      <c r="BQ424" s="577">
        <f t="shared" si="1104"/>
        <v>0</v>
      </c>
      <c r="BR424" s="574">
        <v>2</v>
      </c>
      <c r="BS424" s="575"/>
      <c r="BT424" s="576">
        <f t="shared" si="1105"/>
        <v>0</v>
      </c>
      <c r="BU424" s="577">
        <f t="shared" si="1105"/>
        <v>0</v>
      </c>
      <c r="BV424" s="574"/>
      <c r="BW424" s="575"/>
      <c r="BX424" s="576">
        <f t="shared" si="1106"/>
        <v>0</v>
      </c>
      <c r="BY424" s="577">
        <f t="shared" si="1106"/>
        <v>0</v>
      </c>
      <c r="BZ424" s="576">
        <f t="shared" si="1107"/>
        <v>146</v>
      </c>
      <c r="CA424" s="577">
        <f t="shared" si="1107"/>
        <v>116</v>
      </c>
      <c r="CB424" s="576">
        <f t="shared" si="1108"/>
        <v>0</v>
      </c>
      <c r="CC424" s="577">
        <f t="shared" si="1108"/>
        <v>0</v>
      </c>
      <c r="CD424" s="574">
        <v>3.8</v>
      </c>
      <c r="CE424" s="575">
        <v>3.2</v>
      </c>
      <c r="CF424" s="576">
        <f t="shared" si="1109"/>
        <v>547.19999999999993</v>
      </c>
      <c r="CG424" s="577">
        <f t="shared" si="1109"/>
        <v>371.20000000000005</v>
      </c>
      <c r="CH424" s="574">
        <v>4</v>
      </c>
      <c r="CI424" s="575"/>
      <c r="CJ424" s="576">
        <f t="shared" si="1110"/>
        <v>8</v>
      </c>
      <c r="CK424" s="577">
        <f t="shared" si="1110"/>
        <v>0</v>
      </c>
      <c r="CL424" s="574"/>
      <c r="CM424" s="575"/>
      <c r="CN424" s="576">
        <f t="shared" si="1111"/>
        <v>0</v>
      </c>
      <c r="CO424" s="577">
        <f t="shared" si="1111"/>
        <v>0</v>
      </c>
      <c r="CP424" s="576">
        <f t="shared" si="1112"/>
        <v>3.8027397260273967</v>
      </c>
      <c r="CQ424" s="577">
        <f t="shared" si="1112"/>
        <v>3.2</v>
      </c>
      <c r="CR424" s="576">
        <f t="shared" si="1113"/>
        <v>555.19999999999993</v>
      </c>
      <c r="CS424" s="577">
        <f t="shared" si="1113"/>
        <v>371.20000000000005</v>
      </c>
      <c r="CT424" s="574"/>
      <c r="CU424" s="575"/>
      <c r="CV424" s="576">
        <f t="shared" si="1114"/>
        <v>0</v>
      </c>
      <c r="CW424" s="577">
        <f t="shared" si="1114"/>
        <v>0</v>
      </c>
      <c r="CX424" s="574"/>
      <c r="CY424" s="575"/>
      <c r="CZ424" s="576">
        <f t="shared" si="1115"/>
        <v>0</v>
      </c>
      <c r="DA424" s="577">
        <f t="shared" si="1115"/>
        <v>0</v>
      </c>
      <c r="DB424" s="574"/>
      <c r="DC424" s="575"/>
      <c r="DD424" s="576">
        <f t="shared" si="1116"/>
        <v>0</v>
      </c>
      <c r="DE424" s="577">
        <f t="shared" si="1116"/>
        <v>0</v>
      </c>
      <c r="DF424" s="576">
        <f t="shared" si="1117"/>
        <v>0</v>
      </c>
      <c r="DG424" s="577">
        <f t="shared" si="1117"/>
        <v>0</v>
      </c>
      <c r="DH424" s="576">
        <f t="shared" si="1118"/>
        <v>0</v>
      </c>
      <c r="DI424" s="577">
        <f t="shared" si="1118"/>
        <v>0</v>
      </c>
      <c r="DJ424" s="576">
        <f t="shared" si="1119"/>
        <v>209</v>
      </c>
      <c r="DK424" s="577">
        <f t="shared" si="1119"/>
        <v>159</v>
      </c>
      <c r="DL424" s="576">
        <f t="shared" si="1119"/>
        <v>0</v>
      </c>
      <c r="DM424" s="577">
        <f t="shared" si="1119"/>
        <v>0</v>
      </c>
      <c r="DN424" s="576">
        <f t="shared" si="1120"/>
        <v>3.4401913875598087</v>
      </c>
      <c r="DO424" s="577">
        <f t="shared" si="1120"/>
        <v>2.9295597484276734</v>
      </c>
      <c r="DP424" s="576">
        <f t="shared" si="1121"/>
        <v>719</v>
      </c>
      <c r="DQ424" s="577">
        <f t="shared" si="1121"/>
        <v>465.80000000000007</v>
      </c>
      <c r="DR424" s="576">
        <f t="shared" si="1122"/>
        <v>0</v>
      </c>
      <c r="DS424" s="577">
        <f t="shared" si="1122"/>
        <v>0</v>
      </c>
      <c r="DT424" s="576">
        <f t="shared" si="1123"/>
        <v>0</v>
      </c>
      <c r="DU424" s="577">
        <f t="shared" si="1123"/>
        <v>0</v>
      </c>
      <c r="DV424" s="574">
        <v>28</v>
      </c>
      <c r="DW424" s="575">
        <v>19</v>
      </c>
      <c r="DX424" s="576">
        <f t="shared" si="1124"/>
        <v>0</v>
      </c>
      <c r="DY424" s="577">
        <f t="shared" si="1124"/>
        <v>0</v>
      </c>
      <c r="DZ424" s="574">
        <v>4</v>
      </c>
      <c r="EA424" s="575">
        <v>4</v>
      </c>
      <c r="EB424" s="576">
        <f t="shared" si="1125"/>
        <v>0</v>
      </c>
      <c r="EC424" s="577">
        <f t="shared" si="1125"/>
        <v>0</v>
      </c>
      <c r="ED424" s="574"/>
      <c r="EE424" s="575"/>
      <c r="EF424" s="576">
        <f t="shared" si="1126"/>
        <v>0</v>
      </c>
      <c r="EG424" s="577">
        <f t="shared" si="1126"/>
        <v>0</v>
      </c>
      <c r="EH424" s="576">
        <f t="shared" si="1127"/>
        <v>32</v>
      </c>
      <c r="EI424" s="577">
        <f t="shared" si="1127"/>
        <v>23</v>
      </c>
      <c r="EJ424" s="576">
        <f t="shared" si="1128"/>
        <v>0</v>
      </c>
      <c r="EK424" s="577">
        <f t="shared" si="1128"/>
        <v>0</v>
      </c>
      <c r="EL424" s="574">
        <v>2.7</v>
      </c>
      <c r="EM424" s="575">
        <v>3.7</v>
      </c>
      <c r="EN424" s="576">
        <f t="shared" si="1129"/>
        <v>75.600000000000009</v>
      </c>
      <c r="EO424" s="577">
        <f t="shared" si="1129"/>
        <v>70.3</v>
      </c>
      <c r="EP424" s="574">
        <v>2.5</v>
      </c>
      <c r="EQ424" s="575">
        <v>4.0999999999999996</v>
      </c>
      <c r="ER424" s="576">
        <f t="shared" si="1130"/>
        <v>10</v>
      </c>
      <c r="ES424" s="577">
        <f t="shared" si="1130"/>
        <v>16.399999999999999</v>
      </c>
      <c r="ET424" s="574"/>
      <c r="EU424" s="575"/>
      <c r="EV424" s="576">
        <f t="shared" si="1131"/>
        <v>0</v>
      </c>
      <c r="EW424" s="577">
        <f t="shared" si="1131"/>
        <v>0</v>
      </c>
      <c r="EX424" s="576">
        <f t="shared" si="1132"/>
        <v>2.6750000000000003</v>
      </c>
      <c r="EY424" s="577">
        <f t="shared" si="1132"/>
        <v>3.7695652173913037</v>
      </c>
      <c r="EZ424" s="576">
        <f t="shared" si="1133"/>
        <v>85.600000000000009</v>
      </c>
      <c r="FA424" s="577">
        <f t="shared" si="1133"/>
        <v>86.699999999999989</v>
      </c>
      <c r="FB424" s="574"/>
      <c r="FC424" s="575"/>
      <c r="FD424" s="576">
        <f t="shared" si="1134"/>
        <v>0</v>
      </c>
      <c r="FE424" s="577">
        <f t="shared" si="1134"/>
        <v>0</v>
      </c>
      <c r="FF424" s="574"/>
      <c r="FG424" s="575"/>
      <c r="FH424" s="576">
        <f t="shared" si="1135"/>
        <v>0</v>
      </c>
      <c r="FI424" s="577">
        <f t="shared" si="1135"/>
        <v>0</v>
      </c>
      <c r="FJ424" s="574"/>
      <c r="FK424" s="575"/>
      <c r="FL424" s="576">
        <f t="shared" si="1136"/>
        <v>0</v>
      </c>
      <c r="FM424" s="577">
        <f t="shared" si="1136"/>
        <v>0</v>
      </c>
      <c r="FN424" s="576">
        <f t="shared" si="1137"/>
        <v>0</v>
      </c>
      <c r="FO424" s="577">
        <f t="shared" si="1137"/>
        <v>0</v>
      </c>
      <c r="FP424" s="576">
        <f t="shared" si="1138"/>
        <v>0</v>
      </c>
      <c r="FQ424" s="577">
        <f t="shared" si="1138"/>
        <v>0</v>
      </c>
      <c r="FR424" s="574">
        <v>6</v>
      </c>
      <c r="FS424" s="575">
        <v>8</v>
      </c>
      <c r="FT424" s="576">
        <f t="shared" si="1139"/>
        <v>0</v>
      </c>
      <c r="FU424" s="577">
        <f t="shared" si="1139"/>
        <v>0</v>
      </c>
      <c r="FV424" s="574">
        <v>3</v>
      </c>
      <c r="FW424" s="575">
        <v>5.0999999999999996</v>
      </c>
      <c r="FX424" s="576">
        <f t="shared" si="1140"/>
        <v>18</v>
      </c>
      <c r="FY424" s="577">
        <f t="shared" si="1140"/>
        <v>40.799999999999997</v>
      </c>
      <c r="FZ424" s="574"/>
      <c r="GA424" s="575"/>
      <c r="GB424" s="576">
        <f t="shared" si="1141"/>
        <v>0</v>
      </c>
      <c r="GC424" s="577">
        <f t="shared" si="1141"/>
        <v>0</v>
      </c>
      <c r="GD424" s="576">
        <f t="shared" si="1142"/>
        <v>235</v>
      </c>
      <c r="GE424" s="577">
        <f t="shared" si="1142"/>
        <v>178</v>
      </c>
      <c r="GF424" s="576">
        <f t="shared" si="1142"/>
        <v>0</v>
      </c>
      <c r="GG424" s="577">
        <f t="shared" si="1142"/>
        <v>0</v>
      </c>
      <c r="GH424" s="576">
        <f t="shared" si="1143"/>
        <v>786.6</v>
      </c>
      <c r="GI424" s="577">
        <f t="shared" si="1143"/>
        <v>536.1</v>
      </c>
      <c r="GJ424" s="576" t="str">
        <f t="shared" si="1144"/>
        <v/>
      </c>
      <c r="GK424" s="577" t="str">
        <f t="shared" si="1144"/>
        <v/>
      </c>
      <c r="GL424" s="576">
        <f t="shared" si="1145"/>
        <v>6</v>
      </c>
      <c r="GM424" s="577">
        <f t="shared" si="1145"/>
        <v>4</v>
      </c>
      <c r="GN424" s="576">
        <f t="shared" si="1145"/>
        <v>0</v>
      </c>
      <c r="GO424" s="577">
        <f t="shared" si="1145"/>
        <v>0</v>
      </c>
      <c r="GP424" s="576">
        <f t="shared" si="1146"/>
        <v>18</v>
      </c>
      <c r="GQ424" s="577">
        <f t="shared" si="1146"/>
        <v>16.399999999999999</v>
      </c>
      <c r="GR424" s="576">
        <f t="shared" si="1147"/>
        <v>0</v>
      </c>
      <c r="GS424" s="577">
        <f t="shared" si="1147"/>
        <v>0</v>
      </c>
      <c r="GT424" s="576">
        <f t="shared" si="1148"/>
        <v>241</v>
      </c>
      <c r="GU424" s="577">
        <f t="shared" si="1148"/>
        <v>182</v>
      </c>
      <c r="GV424" s="576">
        <f t="shared" si="1148"/>
        <v>0</v>
      </c>
      <c r="GW424" s="577">
        <f t="shared" si="1148"/>
        <v>0</v>
      </c>
      <c r="GX424" s="576">
        <f t="shared" si="1149"/>
        <v>804.6</v>
      </c>
      <c r="GY424" s="577">
        <f t="shared" si="1149"/>
        <v>552.5</v>
      </c>
      <c r="GZ424" s="576" t="str">
        <f t="shared" si="1149"/>
        <v/>
      </c>
      <c r="HA424" s="577" t="str">
        <f t="shared" si="1149"/>
        <v/>
      </c>
      <c r="HB424" s="576">
        <f t="shared" si="1150"/>
        <v>0</v>
      </c>
      <c r="HC424" s="577">
        <f t="shared" si="1150"/>
        <v>0</v>
      </c>
      <c r="HD424" s="576">
        <f t="shared" si="1150"/>
        <v>0</v>
      </c>
      <c r="HE424" s="577">
        <f t="shared" si="1150"/>
        <v>0</v>
      </c>
      <c r="HF424" s="576" t="str">
        <f t="shared" si="1151"/>
        <v/>
      </c>
      <c r="HG424" s="577" t="str">
        <f t="shared" si="1151"/>
        <v/>
      </c>
      <c r="HH424" s="576" t="str">
        <f t="shared" si="1152"/>
        <v/>
      </c>
      <c r="HI424" s="577" t="str">
        <f t="shared" si="1152"/>
        <v/>
      </c>
      <c r="HJ424" s="576">
        <f t="shared" si="1153"/>
        <v>822.6</v>
      </c>
      <c r="HK424" s="577">
        <f t="shared" si="1153"/>
        <v>593.29999999999995</v>
      </c>
      <c r="HL424" s="576" t="str">
        <f t="shared" si="1154"/>
        <v/>
      </c>
      <c r="HM424" s="577" t="str">
        <f t="shared" si="1154"/>
        <v/>
      </c>
    </row>
    <row r="425" spans="1:221">
      <c r="A425" s="124" t="s">
        <v>784</v>
      </c>
      <c r="B425" s="589" t="s">
        <v>794</v>
      </c>
      <c r="C425" s="615"/>
      <c r="D425" s="103">
        <v>237686</v>
      </c>
      <c r="E425" s="103">
        <v>7</v>
      </c>
      <c r="F425" s="574">
        <v>333</v>
      </c>
      <c r="G425" s="575">
        <v>362</v>
      </c>
      <c r="H425" s="574">
        <v>9</v>
      </c>
      <c r="I425" s="575">
        <v>11</v>
      </c>
      <c r="J425" s="576">
        <f t="shared" si="1087"/>
        <v>324</v>
      </c>
      <c r="K425" s="577">
        <f t="shared" si="1087"/>
        <v>351</v>
      </c>
      <c r="L425" s="574">
        <v>60</v>
      </c>
      <c r="M425" s="575">
        <v>60</v>
      </c>
      <c r="N425" s="576">
        <f t="shared" si="1088"/>
        <v>324</v>
      </c>
      <c r="O425" s="577">
        <f t="shared" si="1088"/>
        <v>351</v>
      </c>
      <c r="P425" s="581">
        <f t="shared" si="1088"/>
        <v>0</v>
      </c>
      <c r="Q425" s="582">
        <f t="shared" si="1088"/>
        <v>0</v>
      </c>
      <c r="R425" s="574">
        <v>25</v>
      </c>
      <c r="S425" s="575">
        <v>41</v>
      </c>
      <c r="T425" s="576">
        <f t="shared" si="1089"/>
        <v>0</v>
      </c>
      <c r="U425" s="577">
        <f t="shared" si="1089"/>
        <v>0</v>
      </c>
      <c r="V425" s="574">
        <v>2</v>
      </c>
      <c r="W425" s="575">
        <v>2</v>
      </c>
      <c r="X425" s="576">
        <f t="shared" si="1090"/>
        <v>0</v>
      </c>
      <c r="Y425" s="577">
        <f t="shared" si="1090"/>
        <v>0</v>
      </c>
      <c r="Z425" s="574"/>
      <c r="AA425" s="575"/>
      <c r="AB425" s="576">
        <f t="shared" si="1091"/>
        <v>0</v>
      </c>
      <c r="AC425" s="577">
        <f t="shared" si="1091"/>
        <v>0</v>
      </c>
      <c r="AD425" s="576">
        <f t="shared" si="1092"/>
        <v>27</v>
      </c>
      <c r="AE425" s="577">
        <f t="shared" si="1092"/>
        <v>43</v>
      </c>
      <c r="AF425" s="576">
        <f t="shared" si="1093"/>
        <v>0</v>
      </c>
      <c r="AG425" s="577">
        <f t="shared" si="1093"/>
        <v>0</v>
      </c>
      <c r="AH425" s="574">
        <v>3.6</v>
      </c>
      <c r="AI425" s="575">
        <v>3.8</v>
      </c>
      <c r="AJ425" s="576">
        <f t="shared" si="1094"/>
        <v>90</v>
      </c>
      <c r="AK425" s="577">
        <f t="shared" si="1094"/>
        <v>155.79999999999998</v>
      </c>
      <c r="AL425" s="574">
        <v>5.5</v>
      </c>
      <c r="AM425" s="575">
        <v>4.5</v>
      </c>
      <c r="AN425" s="576">
        <f t="shared" si="1095"/>
        <v>11</v>
      </c>
      <c r="AO425" s="577">
        <f t="shared" si="1095"/>
        <v>9</v>
      </c>
      <c r="AP425" s="574"/>
      <c r="AQ425" s="575"/>
      <c r="AR425" s="576">
        <f t="shared" si="1096"/>
        <v>0</v>
      </c>
      <c r="AS425" s="577">
        <f t="shared" si="1096"/>
        <v>0</v>
      </c>
      <c r="AT425" s="576">
        <f t="shared" si="1097"/>
        <v>3.7407407407407409</v>
      </c>
      <c r="AU425" s="577">
        <f t="shared" si="1097"/>
        <v>3.8325581395348833</v>
      </c>
      <c r="AV425" s="576">
        <f t="shared" si="1098"/>
        <v>101</v>
      </c>
      <c r="AW425" s="577">
        <f t="shared" si="1098"/>
        <v>164.79999999999998</v>
      </c>
      <c r="AX425" s="574"/>
      <c r="AY425" s="575"/>
      <c r="AZ425" s="576">
        <f t="shared" si="1099"/>
        <v>0</v>
      </c>
      <c r="BA425" s="577">
        <f t="shared" si="1099"/>
        <v>0</v>
      </c>
      <c r="BB425" s="574"/>
      <c r="BC425" s="575"/>
      <c r="BD425" s="576">
        <f t="shared" si="1100"/>
        <v>0</v>
      </c>
      <c r="BE425" s="577">
        <f t="shared" si="1100"/>
        <v>0</v>
      </c>
      <c r="BF425" s="574"/>
      <c r="BG425" s="575"/>
      <c r="BH425" s="576">
        <f t="shared" si="1101"/>
        <v>0</v>
      </c>
      <c r="BI425" s="577">
        <f t="shared" si="1101"/>
        <v>0</v>
      </c>
      <c r="BJ425" s="576">
        <f t="shared" si="1102"/>
        <v>0</v>
      </c>
      <c r="BK425" s="577">
        <f t="shared" si="1102"/>
        <v>0</v>
      </c>
      <c r="BL425" s="576">
        <f t="shared" si="1103"/>
        <v>0</v>
      </c>
      <c r="BM425" s="577">
        <f t="shared" si="1103"/>
        <v>0</v>
      </c>
      <c r="BN425" s="574">
        <v>131</v>
      </c>
      <c r="BO425" s="575">
        <v>133</v>
      </c>
      <c r="BP425" s="576">
        <f t="shared" si="1104"/>
        <v>0</v>
      </c>
      <c r="BQ425" s="577">
        <f t="shared" si="1104"/>
        <v>0</v>
      </c>
      <c r="BR425" s="574">
        <v>32</v>
      </c>
      <c r="BS425" s="575">
        <v>33</v>
      </c>
      <c r="BT425" s="576">
        <f t="shared" si="1105"/>
        <v>0</v>
      </c>
      <c r="BU425" s="577">
        <f t="shared" si="1105"/>
        <v>0</v>
      </c>
      <c r="BV425" s="574"/>
      <c r="BW425" s="575"/>
      <c r="BX425" s="576">
        <f t="shared" si="1106"/>
        <v>0</v>
      </c>
      <c r="BY425" s="577">
        <f t="shared" si="1106"/>
        <v>0</v>
      </c>
      <c r="BZ425" s="576">
        <f t="shared" si="1107"/>
        <v>163</v>
      </c>
      <c r="CA425" s="577">
        <f t="shared" si="1107"/>
        <v>166</v>
      </c>
      <c r="CB425" s="576">
        <f t="shared" si="1108"/>
        <v>0</v>
      </c>
      <c r="CC425" s="577">
        <f t="shared" si="1108"/>
        <v>0</v>
      </c>
      <c r="CD425" s="574">
        <v>5.6</v>
      </c>
      <c r="CE425" s="575">
        <v>5.9</v>
      </c>
      <c r="CF425" s="576">
        <f t="shared" si="1109"/>
        <v>733.59999999999991</v>
      </c>
      <c r="CG425" s="577">
        <f t="shared" si="1109"/>
        <v>784.7</v>
      </c>
      <c r="CH425" s="574">
        <v>5.9</v>
      </c>
      <c r="CI425" s="575">
        <v>7.6</v>
      </c>
      <c r="CJ425" s="576">
        <f t="shared" si="1110"/>
        <v>188.8</v>
      </c>
      <c r="CK425" s="577">
        <f t="shared" si="1110"/>
        <v>250.79999999999998</v>
      </c>
      <c r="CL425" s="574"/>
      <c r="CM425" s="575"/>
      <c r="CN425" s="576">
        <f t="shared" si="1111"/>
        <v>0</v>
      </c>
      <c r="CO425" s="577">
        <f t="shared" si="1111"/>
        <v>0</v>
      </c>
      <c r="CP425" s="576">
        <f t="shared" si="1112"/>
        <v>5.6588957055214717</v>
      </c>
      <c r="CQ425" s="577">
        <f t="shared" si="1112"/>
        <v>6.2379518072289155</v>
      </c>
      <c r="CR425" s="576">
        <f t="shared" si="1113"/>
        <v>922.39999999999986</v>
      </c>
      <c r="CS425" s="577">
        <f t="shared" si="1113"/>
        <v>1035.5</v>
      </c>
      <c r="CT425" s="574"/>
      <c r="CU425" s="575"/>
      <c r="CV425" s="576">
        <f t="shared" si="1114"/>
        <v>0</v>
      </c>
      <c r="CW425" s="577">
        <f t="shared" si="1114"/>
        <v>0</v>
      </c>
      <c r="CX425" s="574"/>
      <c r="CY425" s="575"/>
      <c r="CZ425" s="576">
        <f t="shared" si="1115"/>
        <v>0</v>
      </c>
      <c r="DA425" s="577">
        <f t="shared" si="1115"/>
        <v>0</v>
      </c>
      <c r="DB425" s="574"/>
      <c r="DC425" s="575"/>
      <c r="DD425" s="576">
        <f t="shared" si="1116"/>
        <v>0</v>
      </c>
      <c r="DE425" s="577">
        <f t="shared" si="1116"/>
        <v>0</v>
      </c>
      <c r="DF425" s="576">
        <f t="shared" si="1117"/>
        <v>0</v>
      </c>
      <c r="DG425" s="577">
        <f t="shared" si="1117"/>
        <v>0</v>
      </c>
      <c r="DH425" s="576">
        <f t="shared" si="1118"/>
        <v>0</v>
      </c>
      <c r="DI425" s="577">
        <f t="shared" si="1118"/>
        <v>0</v>
      </c>
      <c r="DJ425" s="576">
        <f t="shared" si="1119"/>
        <v>190</v>
      </c>
      <c r="DK425" s="577">
        <f t="shared" si="1119"/>
        <v>209</v>
      </c>
      <c r="DL425" s="576">
        <f t="shared" si="1119"/>
        <v>0</v>
      </c>
      <c r="DM425" s="577">
        <f t="shared" si="1119"/>
        <v>0</v>
      </c>
      <c r="DN425" s="576">
        <f t="shared" si="1120"/>
        <v>5.3863157894736835</v>
      </c>
      <c r="DO425" s="577">
        <f t="shared" si="1120"/>
        <v>5.7430622009569374</v>
      </c>
      <c r="DP425" s="576">
        <f t="shared" si="1121"/>
        <v>1023.3999999999999</v>
      </c>
      <c r="DQ425" s="577">
        <f t="shared" si="1121"/>
        <v>1200.3</v>
      </c>
      <c r="DR425" s="576">
        <f t="shared" si="1122"/>
        <v>0</v>
      </c>
      <c r="DS425" s="577">
        <f t="shared" si="1122"/>
        <v>0</v>
      </c>
      <c r="DT425" s="576">
        <f t="shared" si="1123"/>
        <v>0</v>
      </c>
      <c r="DU425" s="577">
        <f t="shared" si="1123"/>
        <v>0</v>
      </c>
      <c r="DV425" s="574">
        <v>72</v>
      </c>
      <c r="DW425" s="575">
        <v>90</v>
      </c>
      <c r="DX425" s="576">
        <f t="shared" si="1124"/>
        <v>0</v>
      </c>
      <c r="DY425" s="577">
        <f t="shared" si="1124"/>
        <v>0</v>
      </c>
      <c r="DZ425" s="574">
        <v>19</v>
      </c>
      <c r="EA425" s="575">
        <v>21</v>
      </c>
      <c r="EB425" s="576">
        <f t="shared" si="1125"/>
        <v>0</v>
      </c>
      <c r="EC425" s="577">
        <f t="shared" si="1125"/>
        <v>0</v>
      </c>
      <c r="ED425" s="574"/>
      <c r="EE425" s="575"/>
      <c r="EF425" s="576">
        <f t="shared" si="1126"/>
        <v>0</v>
      </c>
      <c r="EG425" s="577">
        <f t="shared" si="1126"/>
        <v>0</v>
      </c>
      <c r="EH425" s="576">
        <f t="shared" si="1127"/>
        <v>91</v>
      </c>
      <c r="EI425" s="577">
        <f t="shared" si="1127"/>
        <v>111</v>
      </c>
      <c r="EJ425" s="576">
        <f t="shared" si="1128"/>
        <v>0</v>
      </c>
      <c r="EK425" s="577">
        <f t="shared" si="1128"/>
        <v>0</v>
      </c>
      <c r="EL425" s="574">
        <v>4.3</v>
      </c>
      <c r="EM425" s="575">
        <v>4.0999999999999996</v>
      </c>
      <c r="EN425" s="576">
        <f t="shared" si="1129"/>
        <v>309.59999999999997</v>
      </c>
      <c r="EO425" s="577">
        <f t="shared" si="1129"/>
        <v>368.99999999999994</v>
      </c>
      <c r="EP425" s="574">
        <v>4.4000000000000004</v>
      </c>
      <c r="EQ425" s="575">
        <v>2.9</v>
      </c>
      <c r="ER425" s="576">
        <f t="shared" si="1130"/>
        <v>83.600000000000009</v>
      </c>
      <c r="ES425" s="577">
        <f t="shared" si="1130"/>
        <v>60.9</v>
      </c>
      <c r="ET425" s="574"/>
      <c r="EU425" s="575"/>
      <c r="EV425" s="576">
        <f t="shared" si="1131"/>
        <v>0</v>
      </c>
      <c r="EW425" s="577">
        <f t="shared" si="1131"/>
        <v>0</v>
      </c>
      <c r="EX425" s="576">
        <f t="shared" si="1132"/>
        <v>4.3208791208791206</v>
      </c>
      <c r="EY425" s="577">
        <f t="shared" si="1132"/>
        <v>3.8729729729729723</v>
      </c>
      <c r="EZ425" s="576">
        <f t="shared" si="1133"/>
        <v>393.2</v>
      </c>
      <c r="FA425" s="577">
        <f t="shared" si="1133"/>
        <v>429.89999999999992</v>
      </c>
      <c r="FB425" s="574"/>
      <c r="FC425" s="575"/>
      <c r="FD425" s="576">
        <f t="shared" si="1134"/>
        <v>0</v>
      </c>
      <c r="FE425" s="577">
        <f t="shared" si="1134"/>
        <v>0</v>
      </c>
      <c r="FF425" s="574"/>
      <c r="FG425" s="575"/>
      <c r="FH425" s="576">
        <f t="shared" si="1135"/>
        <v>0</v>
      </c>
      <c r="FI425" s="577">
        <f t="shared" si="1135"/>
        <v>0</v>
      </c>
      <c r="FJ425" s="574"/>
      <c r="FK425" s="575"/>
      <c r="FL425" s="576">
        <f t="shared" si="1136"/>
        <v>0</v>
      </c>
      <c r="FM425" s="577">
        <f t="shared" si="1136"/>
        <v>0</v>
      </c>
      <c r="FN425" s="576">
        <f t="shared" si="1137"/>
        <v>0</v>
      </c>
      <c r="FO425" s="577">
        <f t="shared" si="1137"/>
        <v>0</v>
      </c>
      <c r="FP425" s="576">
        <f t="shared" si="1138"/>
        <v>0</v>
      </c>
      <c r="FQ425" s="577">
        <f t="shared" si="1138"/>
        <v>0</v>
      </c>
      <c r="FR425" s="574">
        <v>43</v>
      </c>
      <c r="FS425" s="575">
        <v>31</v>
      </c>
      <c r="FT425" s="576">
        <f t="shared" si="1139"/>
        <v>0</v>
      </c>
      <c r="FU425" s="577">
        <f t="shared" si="1139"/>
        <v>0</v>
      </c>
      <c r="FV425" s="574">
        <v>6.7</v>
      </c>
      <c r="FW425" s="575">
        <v>6.7</v>
      </c>
      <c r="FX425" s="576">
        <f t="shared" si="1140"/>
        <v>288.10000000000002</v>
      </c>
      <c r="FY425" s="577">
        <f t="shared" si="1140"/>
        <v>207.70000000000002</v>
      </c>
      <c r="FZ425" s="574"/>
      <c r="GA425" s="575"/>
      <c r="GB425" s="576">
        <f t="shared" si="1141"/>
        <v>0</v>
      </c>
      <c r="GC425" s="577">
        <f t="shared" si="1141"/>
        <v>0</v>
      </c>
      <c r="GD425" s="576">
        <f t="shared" si="1142"/>
        <v>228</v>
      </c>
      <c r="GE425" s="577">
        <f t="shared" si="1142"/>
        <v>264</v>
      </c>
      <c r="GF425" s="576">
        <f t="shared" si="1142"/>
        <v>0</v>
      </c>
      <c r="GG425" s="577">
        <f t="shared" si="1142"/>
        <v>0</v>
      </c>
      <c r="GH425" s="576">
        <f t="shared" si="1143"/>
        <v>1133.1999999999998</v>
      </c>
      <c r="GI425" s="577">
        <f t="shared" si="1143"/>
        <v>1309.5</v>
      </c>
      <c r="GJ425" s="576" t="str">
        <f t="shared" si="1144"/>
        <v/>
      </c>
      <c r="GK425" s="577" t="str">
        <f t="shared" si="1144"/>
        <v/>
      </c>
      <c r="GL425" s="576">
        <f t="shared" si="1145"/>
        <v>53</v>
      </c>
      <c r="GM425" s="577">
        <f t="shared" si="1145"/>
        <v>56</v>
      </c>
      <c r="GN425" s="576">
        <f t="shared" si="1145"/>
        <v>0</v>
      </c>
      <c r="GO425" s="577">
        <f t="shared" si="1145"/>
        <v>0</v>
      </c>
      <c r="GP425" s="576">
        <f t="shared" si="1146"/>
        <v>283.40000000000003</v>
      </c>
      <c r="GQ425" s="577">
        <f t="shared" si="1146"/>
        <v>320.69999999999993</v>
      </c>
      <c r="GR425" s="576">
        <f t="shared" si="1147"/>
        <v>0</v>
      </c>
      <c r="GS425" s="577">
        <f t="shared" si="1147"/>
        <v>0</v>
      </c>
      <c r="GT425" s="576">
        <f t="shared" si="1148"/>
        <v>281</v>
      </c>
      <c r="GU425" s="577">
        <f t="shared" si="1148"/>
        <v>320</v>
      </c>
      <c r="GV425" s="576">
        <f t="shared" si="1148"/>
        <v>0</v>
      </c>
      <c r="GW425" s="577">
        <f t="shared" si="1148"/>
        <v>0</v>
      </c>
      <c r="GX425" s="576">
        <f t="shared" si="1149"/>
        <v>1416.6</v>
      </c>
      <c r="GY425" s="577">
        <f t="shared" si="1149"/>
        <v>1630.1999999999998</v>
      </c>
      <c r="GZ425" s="576" t="str">
        <f t="shared" si="1149"/>
        <v/>
      </c>
      <c r="HA425" s="577" t="str">
        <f t="shared" si="1149"/>
        <v/>
      </c>
      <c r="HB425" s="576">
        <f t="shared" si="1150"/>
        <v>0</v>
      </c>
      <c r="HC425" s="577">
        <f t="shared" si="1150"/>
        <v>0</v>
      </c>
      <c r="HD425" s="576">
        <f t="shared" si="1150"/>
        <v>0</v>
      </c>
      <c r="HE425" s="577">
        <f t="shared" si="1150"/>
        <v>0</v>
      </c>
      <c r="HF425" s="576" t="str">
        <f t="shared" si="1151"/>
        <v/>
      </c>
      <c r="HG425" s="577" t="str">
        <f t="shared" si="1151"/>
        <v/>
      </c>
      <c r="HH425" s="576" t="str">
        <f t="shared" si="1152"/>
        <v/>
      </c>
      <c r="HI425" s="577" t="str">
        <f t="shared" si="1152"/>
        <v/>
      </c>
      <c r="HJ425" s="576">
        <f t="shared" si="1153"/>
        <v>1704.6999999999998</v>
      </c>
      <c r="HK425" s="577">
        <f t="shared" si="1153"/>
        <v>1837.8999999999999</v>
      </c>
      <c r="HL425" s="576" t="str">
        <f t="shared" si="1154"/>
        <v/>
      </c>
      <c r="HM425" s="577" t="str">
        <f t="shared" si="1154"/>
        <v/>
      </c>
    </row>
    <row r="426" spans="1:221">
      <c r="A426" s="124" t="s">
        <v>784</v>
      </c>
      <c r="B426" s="589" t="s">
        <v>799</v>
      </c>
      <c r="C426" s="102" t="s">
        <v>1151</v>
      </c>
      <c r="D426" s="103">
        <v>446774</v>
      </c>
      <c r="E426" s="103">
        <v>10</v>
      </c>
      <c r="F426" s="574">
        <v>566</v>
      </c>
      <c r="G426" s="575">
        <v>498</v>
      </c>
      <c r="H426" s="574">
        <v>68</v>
      </c>
      <c r="I426" s="575">
        <v>47</v>
      </c>
      <c r="J426" s="576">
        <f t="shared" si="1087"/>
        <v>498</v>
      </c>
      <c r="K426" s="577">
        <f t="shared" si="1087"/>
        <v>451</v>
      </c>
      <c r="L426" s="574">
        <v>60</v>
      </c>
      <c r="M426" s="575">
        <v>60</v>
      </c>
      <c r="N426" s="576">
        <f t="shared" si="1088"/>
        <v>498</v>
      </c>
      <c r="O426" s="577">
        <f t="shared" si="1088"/>
        <v>451</v>
      </c>
      <c r="P426" s="581">
        <f t="shared" si="1088"/>
        <v>0</v>
      </c>
      <c r="Q426" s="582">
        <f t="shared" si="1088"/>
        <v>0</v>
      </c>
      <c r="R426" s="574">
        <v>28</v>
      </c>
      <c r="S426" s="575">
        <v>28</v>
      </c>
      <c r="T426" s="576">
        <f t="shared" si="1089"/>
        <v>0</v>
      </c>
      <c r="U426" s="577">
        <f t="shared" si="1089"/>
        <v>0</v>
      </c>
      <c r="V426" s="574">
        <v>3</v>
      </c>
      <c r="W426" s="575">
        <v>4</v>
      </c>
      <c r="X426" s="576">
        <f t="shared" si="1090"/>
        <v>0</v>
      </c>
      <c r="Y426" s="577">
        <f t="shared" si="1090"/>
        <v>0</v>
      </c>
      <c r="Z426" s="574"/>
      <c r="AA426" s="575"/>
      <c r="AB426" s="576">
        <f t="shared" si="1091"/>
        <v>0</v>
      </c>
      <c r="AC426" s="577">
        <f t="shared" si="1091"/>
        <v>0</v>
      </c>
      <c r="AD426" s="576">
        <f t="shared" si="1092"/>
        <v>31</v>
      </c>
      <c r="AE426" s="577">
        <f t="shared" si="1092"/>
        <v>32</v>
      </c>
      <c r="AF426" s="576">
        <f t="shared" si="1093"/>
        <v>0</v>
      </c>
      <c r="AG426" s="577">
        <f t="shared" si="1093"/>
        <v>0</v>
      </c>
      <c r="AH426" s="574">
        <v>3.2</v>
      </c>
      <c r="AI426" s="575">
        <v>2.7</v>
      </c>
      <c r="AJ426" s="576">
        <f t="shared" si="1094"/>
        <v>89.600000000000009</v>
      </c>
      <c r="AK426" s="577">
        <f t="shared" si="1094"/>
        <v>75.600000000000009</v>
      </c>
      <c r="AL426" s="574">
        <v>3.7</v>
      </c>
      <c r="AM426" s="575">
        <v>2.6</v>
      </c>
      <c r="AN426" s="576">
        <f t="shared" si="1095"/>
        <v>11.100000000000001</v>
      </c>
      <c r="AO426" s="577">
        <f t="shared" si="1095"/>
        <v>10.4</v>
      </c>
      <c r="AP426" s="574"/>
      <c r="AQ426" s="575"/>
      <c r="AR426" s="576">
        <f t="shared" si="1096"/>
        <v>0</v>
      </c>
      <c r="AS426" s="577">
        <f t="shared" si="1096"/>
        <v>0</v>
      </c>
      <c r="AT426" s="576">
        <f t="shared" si="1097"/>
        <v>3.2483870967741941</v>
      </c>
      <c r="AU426" s="577">
        <f t="shared" si="1097"/>
        <v>2.6875000000000004</v>
      </c>
      <c r="AV426" s="576">
        <f t="shared" si="1098"/>
        <v>100.70000000000002</v>
      </c>
      <c r="AW426" s="577">
        <f t="shared" si="1098"/>
        <v>86.000000000000014</v>
      </c>
      <c r="AX426" s="574"/>
      <c r="AY426" s="575"/>
      <c r="AZ426" s="576">
        <f t="shared" si="1099"/>
        <v>0</v>
      </c>
      <c r="BA426" s="577">
        <f t="shared" si="1099"/>
        <v>0</v>
      </c>
      <c r="BB426" s="574"/>
      <c r="BC426" s="575"/>
      <c r="BD426" s="576">
        <f t="shared" si="1100"/>
        <v>0</v>
      </c>
      <c r="BE426" s="577">
        <f t="shared" si="1100"/>
        <v>0</v>
      </c>
      <c r="BF426" s="574"/>
      <c r="BG426" s="575"/>
      <c r="BH426" s="576">
        <f t="shared" si="1101"/>
        <v>0</v>
      </c>
      <c r="BI426" s="577">
        <f t="shared" si="1101"/>
        <v>0</v>
      </c>
      <c r="BJ426" s="576">
        <f t="shared" si="1102"/>
        <v>0</v>
      </c>
      <c r="BK426" s="577">
        <f t="shared" si="1102"/>
        <v>0</v>
      </c>
      <c r="BL426" s="576">
        <f t="shared" si="1103"/>
        <v>0</v>
      </c>
      <c r="BM426" s="577">
        <f t="shared" si="1103"/>
        <v>0</v>
      </c>
      <c r="BN426" s="574">
        <v>154</v>
      </c>
      <c r="BO426" s="575">
        <v>123</v>
      </c>
      <c r="BP426" s="576">
        <f t="shared" si="1104"/>
        <v>0</v>
      </c>
      <c r="BQ426" s="577">
        <f t="shared" si="1104"/>
        <v>0</v>
      </c>
      <c r="BR426" s="574">
        <v>67</v>
      </c>
      <c r="BS426" s="575">
        <v>58</v>
      </c>
      <c r="BT426" s="576">
        <f t="shared" si="1105"/>
        <v>0</v>
      </c>
      <c r="BU426" s="577">
        <f t="shared" si="1105"/>
        <v>0</v>
      </c>
      <c r="BV426" s="574"/>
      <c r="BW426" s="575"/>
      <c r="BX426" s="576">
        <f t="shared" si="1106"/>
        <v>0</v>
      </c>
      <c r="BY426" s="577">
        <f t="shared" si="1106"/>
        <v>0</v>
      </c>
      <c r="BZ426" s="576">
        <f t="shared" si="1107"/>
        <v>221</v>
      </c>
      <c r="CA426" s="577">
        <f t="shared" si="1107"/>
        <v>181</v>
      </c>
      <c r="CB426" s="576">
        <f t="shared" si="1108"/>
        <v>0</v>
      </c>
      <c r="CC426" s="577">
        <f t="shared" si="1108"/>
        <v>0</v>
      </c>
      <c r="CD426" s="574">
        <v>3.7</v>
      </c>
      <c r="CE426" s="575">
        <v>3.7</v>
      </c>
      <c r="CF426" s="576">
        <f t="shared" si="1109"/>
        <v>569.80000000000007</v>
      </c>
      <c r="CG426" s="577">
        <f t="shared" si="1109"/>
        <v>455.1</v>
      </c>
      <c r="CH426" s="574">
        <v>4.5999999999999996</v>
      </c>
      <c r="CI426" s="575">
        <v>4.5</v>
      </c>
      <c r="CJ426" s="576">
        <f t="shared" si="1110"/>
        <v>308.2</v>
      </c>
      <c r="CK426" s="577">
        <f t="shared" si="1110"/>
        <v>261</v>
      </c>
      <c r="CL426" s="574"/>
      <c r="CM426" s="575"/>
      <c r="CN426" s="576">
        <f t="shared" si="1111"/>
        <v>0</v>
      </c>
      <c r="CO426" s="577">
        <f t="shared" si="1111"/>
        <v>0</v>
      </c>
      <c r="CP426" s="576">
        <f t="shared" si="1112"/>
        <v>3.9728506787330318</v>
      </c>
      <c r="CQ426" s="577">
        <f t="shared" si="1112"/>
        <v>3.9563535911602212</v>
      </c>
      <c r="CR426" s="576">
        <f t="shared" si="1113"/>
        <v>878</v>
      </c>
      <c r="CS426" s="577">
        <f t="shared" si="1113"/>
        <v>716.1</v>
      </c>
      <c r="CT426" s="574"/>
      <c r="CU426" s="575"/>
      <c r="CV426" s="576">
        <f t="shared" si="1114"/>
        <v>0</v>
      </c>
      <c r="CW426" s="577">
        <f t="shared" si="1114"/>
        <v>0</v>
      </c>
      <c r="CX426" s="574"/>
      <c r="CY426" s="575"/>
      <c r="CZ426" s="576">
        <f t="shared" si="1115"/>
        <v>0</v>
      </c>
      <c r="DA426" s="577">
        <f t="shared" si="1115"/>
        <v>0</v>
      </c>
      <c r="DB426" s="574"/>
      <c r="DC426" s="575"/>
      <c r="DD426" s="576">
        <f t="shared" si="1116"/>
        <v>0</v>
      </c>
      <c r="DE426" s="577">
        <f t="shared" si="1116"/>
        <v>0</v>
      </c>
      <c r="DF426" s="576">
        <f t="shared" si="1117"/>
        <v>0</v>
      </c>
      <c r="DG426" s="577">
        <f t="shared" si="1117"/>
        <v>0</v>
      </c>
      <c r="DH426" s="576">
        <f t="shared" si="1118"/>
        <v>0</v>
      </c>
      <c r="DI426" s="577">
        <f t="shared" si="1118"/>
        <v>0</v>
      </c>
      <c r="DJ426" s="576">
        <f t="shared" si="1119"/>
        <v>252</v>
      </c>
      <c r="DK426" s="577">
        <f t="shared" si="1119"/>
        <v>213</v>
      </c>
      <c r="DL426" s="576">
        <f t="shared" si="1119"/>
        <v>0</v>
      </c>
      <c r="DM426" s="577">
        <f t="shared" si="1119"/>
        <v>0</v>
      </c>
      <c r="DN426" s="576">
        <f t="shared" si="1120"/>
        <v>3.8837301587301587</v>
      </c>
      <c r="DO426" s="577">
        <f t="shared" si="1120"/>
        <v>3.7657276995305167</v>
      </c>
      <c r="DP426" s="576">
        <f t="shared" si="1121"/>
        <v>978.7</v>
      </c>
      <c r="DQ426" s="577">
        <f t="shared" si="1121"/>
        <v>802.1</v>
      </c>
      <c r="DR426" s="576">
        <f t="shared" si="1122"/>
        <v>0</v>
      </c>
      <c r="DS426" s="577">
        <f t="shared" si="1122"/>
        <v>0</v>
      </c>
      <c r="DT426" s="576">
        <f t="shared" si="1123"/>
        <v>0</v>
      </c>
      <c r="DU426" s="577">
        <f t="shared" si="1123"/>
        <v>0</v>
      </c>
      <c r="DV426" s="574">
        <v>108</v>
      </c>
      <c r="DW426" s="575">
        <v>92</v>
      </c>
      <c r="DX426" s="576">
        <f t="shared" si="1124"/>
        <v>0</v>
      </c>
      <c r="DY426" s="577">
        <f t="shared" si="1124"/>
        <v>0</v>
      </c>
      <c r="DZ426" s="574">
        <v>96</v>
      </c>
      <c r="EA426" s="575">
        <v>107</v>
      </c>
      <c r="EB426" s="576">
        <f t="shared" si="1125"/>
        <v>0</v>
      </c>
      <c r="EC426" s="577">
        <f t="shared" si="1125"/>
        <v>0</v>
      </c>
      <c r="ED426" s="574"/>
      <c r="EE426" s="575"/>
      <c r="EF426" s="576">
        <f t="shared" si="1126"/>
        <v>0</v>
      </c>
      <c r="EG426" s="577">
        <f t="shared" si="1126"/>
        <v>0</v>
      </c>
      <c r="EH426" s="576">
        <f t="shared" si="1127"/>
        <v>204</v>
      </c>
      <c r="EI426" s="577">
        <f t="shared" si="1127"/>
        <v>199</v>
      </c>
      <c r="EJ426" s="576">
        <f t="shared" si="1128"/>
        <v>0</v>
      </c>
      <c r="EK426" s="577">
        <f t="shared" si="1128"/>
        <v>0</v>
      </c>
      <c r="EL426" s="574">
        <v>3</v>
      </c>
      <c r="EM426" s="575">
        <v>2.7</v>
      </c>
      <c r="EN426" s="576">
        <f t="shared" si="1129"/>
        <v>324</v>
      </c>
      <c r="EO426" s="577">
        <f t="shared" si="1129"/>
        <v>248.4</v>
      </c>
      <c r="EP426" s="574">
        <v>2.7</v>
      </c>
      <c r="EQ426" s="575">
        <v>2.7</v>
      </c>
      <c r="ER426" s="576">
        <f t="shared" si="1130"/>
        <v>259.20000000000005</v>
      </c>
      <c r="ES426" s="577">
        <f t="shared" si="1130"/>
        <v>288.90000000000003</v>
      </c>
      <c r="ET426" s="574"/>
      <c r="EU426" s="575"/>
      <c r="EV426" s="576">
        <f t="shared" si="1131"/>
        <v>0</v>
      </c>
      <c r="EW426" s="577">
        <f t="shared" si="1131"/>
        <v>0</v>
      </c>
      <c r="EX426" s="576">
        <f t="shared" si="1132"/>
        <v>2.8588235294117648</v>
      </c>
      <c r="EY426" s="577">
        <f t="shared" si="1132"/>
        <v>2.7</v>
      </c>
      <c r="EZ426" s="576">
        <f t="shared" si="1133"/>
        <v>583.20000000000005</v>
      </c>
      <c r="FA426" s="577">
        <f t="shared" si="1133"/>
        <v>537.30000000000007</v>
      </c>
      <c r="FB426" s="574"/>
      <c r="FC426" s="575"/>
      <c r="FD426" s="576">
        <f t="shared" si="1134"/>
        <v>0</v>
      </c>
      <c r="FE426" s="577">
        <f t="shared" si="1134"/>
        <v>0</v>
      </c>
      <c r="FF426" s="574"/>
      <c r="FG426" s="575"/>
      <c r="FH426" s="576">
        <f t="shared" si="1135"/>
        <v>0</v>
      </c>
      <c r="FI426" s="577">
        <f t="shared" si="1135"/>
        <v>0</v>
      </c>
      <c r="FJ426" s="574"/>
      <c r="FK426" s="575"/>
      <c r="FL426" s="576">
        <f t="shared" si="1136"/>
        <v>0</v>
      </c>
      <c r="FM426" s="577">
        <f t="shared" si="1136"/>
        <v>0</v>
      </c>
      <c r="FN426" s="576">
        <f t="shared" si="1137"/>
        <v>0</v>
      </c>
      <c r="FO426" s="577">
        <f t="shared" si="1137"/>
        <v>0</v>
      </c>
      <c r="FP426" s="576">
        <f t="shared" si="1138"/>
        <v>0</v>
      </c>
      <c r="FQ426" s="577">
        <f t="shared" si="1138"/>
        <v>0</v>
      </c>
      <c r="FR426" s="574">
        <v>42</v>
      </c>
      <c r="FS426" s="575">
        <v>39</v>
      </c>
      <c r="FT426" s="576">
        <f t="shared" si="1139"/>
        <v>0</v>
      </c>
      <c r="FU426" s="577">
        <f t="shared" si="1139"/>
        <v>0</v>
      </c>
      <c r="FV426" s="574">
        <v>5.0999999999999996</v>
      </c>
      <c r="FW426" s="575">
        <v>4.7</v>
      </c>
      <c r="FX426" s="576">
        <f t="shared" si="1140"/>
        <v>214.2</v>
      </c>
      <c r="FY426" s="577">
        <f t="shared" si="1140"/>
        <v>183.3</v>
      </c>
      <c r="FZ426" s="574"/>
      <c r="GA426" s="575"/>
      <c r="GB426" s="576">
        <f t="shared" si="1141"/>
        <v>0</v>
      </c>
      <c r="GC426" s="577">
        <f t="shared" si="1141"/>
        <v>0</v>
      </c>
      <c r="GD426" s="576">
        <f t="shared" si="1142"/>
        <v>290</v>
      </c>
      <c r="GE426" s="577">
        <f t="shared" si="1142"/>
        <v>243</v>
      </c>
      <c r="GF426" s="576">
        <f t="shared" si="1142"/>
        <v>0</v>
      </c>
      <c r="GG426" s="577">
        <f t="shared" si="1142"/>
        <v>0</v>
      </c>
      <c r="GH426" s="576">
        <f t="shared" si="1143"/>
        <v>983.40000000000009</v>
      </c>
      <c r="GI426" s="577">
        <f t="shared" si="1143"/>
        <v>779.1</v>
      </c>
      <c r="GJ426" s="576" t="str">
        <f t="shared" si="1144"/>
        <v/>
      </c>
      <c r="GK426" s="577" t="str">
        <f t="shared" si="1144"/>
        <v/>
      </c>
      <c r="GL426" s="576">
        <f t="shared" si="1145"/>
        <v>166</v>
      </c>
      <c r="GM426" s="577">
        <f t="shared" si="1145"/>
        <v>169</v>
      </c>
      <c r="GN426" s="576">
        <f t="shared" si="1145"/>
        <v>0</v>
      </c>
      <c r="GO426" s="577">
        <f t="shared" si="1145"/>
        <v>0</v>
      </c>
      <c r="GP426" s="576">
        <f t="shared" si="1146"/>
        <v>578.5</v>
      </c>
      <c r="GQ426" s="577">
        <f t="shared" si="1146"/>
        <v>560.29999999999995</v>
      </c>
      <c r="GR426" s="576">
        <f t="shared" si="1147"/>
        <v>0</v>
      </c>
      <c r="GS426" s="577">
        <f t="shared" si="1147"/>
        <v>0</v>
      </c>
      <c r="GT426" s="576">
        <f t="shared" si="1148"/>
        <v>456</v>
      </c>
      <c r="GU426" s="577">
        <f t="shared" si="1148"/>
        <v>412</v>
      </c>
      <c r="GV426" s="576">
        <f t="shared" si="1148"/>
        <v>0</v>
      </c>
      <c r="GW426" s="577">
        <f t="shared" si="1148"/>
        <v>0</v>
      </c>
      <c r="GX426" s="576">
        <f t="shared" si="1149"/>
        <v>1561.9</v>
      </c>
      <c r="GY426" s="577">
        <f t="shared" si="1149"/>
        <v>1339.4</v>
      </c>
      <c r="GZ426" s="576" t="str">
        <f t="shared" si="1149"/>
        <v/>
      </c>
      <c r="HA426" s="577" t="str">
        <f t="shared" si="1149"/>
        <v/>
      </c>
      <c r="HB426" s="576">
        <f t="shared" si="1150"/>
        <v>0</v>
      </c>
      <c r="HC426" s="577">
        <f t="shared" si="1150"/>
        <v>0</v>
      </c>
      <c r="HD426" s="576">
        <f t="shared" si="1150"/>
        <v>0</v>
      </c>
      <c r="HE426" s="577">
        <f t="shared" si="1150"/>
        <v>0</v>
      </c>
      <c r="HF426" s="576" t="str">
        <f t="shared" si="1151"/>
        <v/>
      </c>
      <c r="HG426" s="577" t="str">
        <f t="shared" si="1151"/>
        <v/>
      </c>
      <c r="HH426" s="576" t="str">
        <f t="shared" si="1152"/>
        <v/>
      </c>
      <c r="HI426" s="577" t="str">
        <f t="shared" si="1152"/>
        <v/>
      </c>
      <c r="HJ426" s="576">
        <f t="shared" si="1153"/>
        <v>1776.1000000000001</v>
      </c>
      <c r="HK426" s="577">
        <f t="shared" si="1153"/>
        <v>1522.7</v>
      </c>
      <c r="HL426" s="576" t="str">
        <f t="shared" si="1154"/>
        <v/>
      </c>
      <c r="HM426" s="577" t="str">
        <f t="shared" si="1154"/>
        <v/>
      </c>
    </row>
    <row r="427" spans="1:221">
      <c r="A427" s="124" t="s">
        <v>784</v>
      </c>
      <c r="B427" s="616" t="s">
        <v>800</v>
      </c>
      <c r="C427" s="102" t="s">
        <v>801</v>
      </c>
      <c r="D427" s="127">
        <v>484932</v>
      </c>
      <c r="E427" s="103">
        <v>10</v>
      </c>
      <c r="F427" s="574">
        <v>379</v>
      </c>
      <c r="G427" s="575">
        <v>386</v>
      </c>
      <c r="H427" s="574">
        <v>14</v>
      </c>
      <c r="I427" s="575">
        <v>20</v>
      </c>
      <c r="J427" s="576">
        <f t="shared" si="1087"/>
        <v>365</v>
      </c>
      <c r="K427" s="577">
        <f t="shared" si="1087"/>
        <v>366</v>
      </c>
      <c r="L427" s="574">
        <v>60</v>
      </c>
      <c r="M427" s="575">
        <v>60</v>
      </c>
      <c r="N427" s="576">
        <f t="shared" si="1088"/>
        <v>365</v>
      </c>
      <c r="O427" s="577">
        <f t="shared" si="1088"/>
        <v>366</v>
      </c>
      <c r="P427" s="581">
        <f t="shared" si="1088"/>
        <v>0</v>
      </c>
      <c r="Q427" s="582">
        <f t="shared" si="1088"/>
        <v>0</v>
      </c>
      <c r="R427" s="574">
        <v>20</v>
      </c>
      <c r="S427" s="575">
        <v>20</v>
      </c>
      <c r="T427" s="576">
        <f t="shared" si="1089"/>
        <v>0</v>
      </c>
      <c r="U427" s="577">
        <f t="shared" si="1089"/>
        <v>0</v>
      </c>
      <c r="V427" s="574">
        <v>3</v>
      </c>
      <c r="W427" s="575">
        <v>1</v>
      </c>
      <c r="X427" s="576">
        <f t="shared" si="1090"/>
        <v>0</v>
      </c>
      <c r="Y427" s="577">
        <f t="shared" si="1090"/>
        <v>0</v>
      </c>
      <c r="Z427" s="574"/>
      <c r="AA427" s="575"/>
      <c r="AB427" s="576">
        <f t="shared" si="1091"/>
        <v>0</v>
      </c>
      <c r="AC427" s="577">
        <f t="shared" si="1091"/>
        <v>0</v>
      </c>
      <c r="AD427" s="576">
        <f t="shared" si="1092"/>
        <v>23</v>
      </c>
      <c r="AE427" s="577">
        <f t="shared" si="1092"/>
        <v>21</v>
      </c>
      <c r="AF427" s="576">
        <f t="shared" si="1093"/>
        <v>0</v>
      </c>
      <c r="AG427" s="577">
        <f t="shared" si="1093"/>
        <v>0</v>
      </c>
      <c r="AH427" s="574">
        <v>2.5</v>
      </c>
      <c r="AI427" s="575">
        <v>2.6</v>
      </c>
      <c r="AJ427" s="576">
        <f t="shared" si="1094"/>
        <v>50</v>
      </c>
      <c r="AK427" s="577">
        <f t="shared" si="1094"/>
        <v>52</v>
      </c>
      <c r="AL427" s="574">
        <v>5.8</v>
      </c>
      <c r="AM427" s="575">
        <v>3</v>
      </c>
      <c r="AN427" s="576">
        <f t="shared" si="1095"/>
        <v>17.399999999999999</v>
      </c>
      <c r="AO427" s="577">
        <f t="shared" si="1095"/>
        <v>3</v>
      </c>
      <c r="AP427" s="574"/>
      <c r="AQ427" s="575"/>
      <c r="AR427" s="576">
        <f t="shared" si="1096"/>
        <v>0</v>
      </c>
      <c r="AS427" s="577">
        <f t="shared" si="1096"/>
        <v>0</v>
      </c>
      <c r="AT427" s="576">
        <f t="shared" si="1097"/>
        <v>2.9304347826086961</v>
      </c>
      <c r="AU427" s="577">
        <f t="shared" si="1097"/>
        <v>2.6190476190476191</v>
      </c>
      <c r="AV427" s="576">
        <f t="shared" si="1098"/>
        <v>67.400000000000006</v>
      </c>
      <c r="AW427" s="577">
        <f t="shared" si="1098"/>
        <v>55</v>
      </c>
      <c r="AX427" s="574"/>
      <c r="AY427" s="575"/>
      <c r="AZ427" s="576">
        <f t="shared" si="1099"/>
        <v>0</v>
      </c>
      <c r="BA427" s="577">
        <f t="shared" si="1099"/>
        <v>0</v>
      </c>
      <c r="BB427" s="574"/>
      <c r="BC427" s="575"/>
      <c r="BD427" s="576">
        <f t="shared" si="1100"/>
        <v>0</v>
      </c>
      <c r="BE427" s="577">
        <f t="shared" si="1100"/>
        <v>0</v>
      </c>
      <c r="BF427" s="574"/>
      <c r="BG427" s="575"/>
      <c r="BH427" s="576">
        <f t="shared" si="1101"/>
        <v>0</v>
      </c>
      <c r="BI427" s="577">
        <f t="shared" si="1101"/>
        <v>0</v>
      </c>
      <c r="BJ427" s="576">
        <f t="shared" si="1102"/>
        <v>0</v>
      </c>
      <c r="BK427" s="577">
        <f t="shared" si="1102"/>
        <v>0</v>
      </c>
      <c r="BL427" s="576">
        <f t="shared" si="1103"/>
        <v>0</v>
      </c>
      <c r="BM427" s="577">
        <f t="shared" si="1103"/>
        <v>0</v>
      </c>
      <c r="BN427" s="574">
        <v>110</v>
      </c>
      <c r="BO427" s="575">
        <v>98</v>
      </c>
      <c r="BP427" s="576">
        <f t="shared" si="1104"/>
        <v>0</v>
      </c>
      <c r="BQ427" s="577">
        <f t="shared" si="1104"/>
        <v>0</v>
      </c>
      <c r="BR427" s="574">
        <v>17</v>
      </c>
      <c r="BS427" s="575">
        <v>17</v>
      </c>
      <c r="BT427" s="576">
        <f t="shared" si="1105"/>
        <v>0</v>
      </c>
      <c r="BU427" s="577">
        <f t="shared" si="1105"/>
        <v>0</v>
      </c>
      <c r="BV427" s="574"/>
      <c r="BW427" s="575"/>
      <c r="BX427" s="576">
        <f t="shared" si="1106"/>
        <v>0</v>
      </c>
      <c r="BY427" s="577">
        <f t="shared" si="1106"/>
        <v>0</v>
      </c>
      <c r="BZ427" s="576">
        <f t="shared" si="1107"/>
        <v>127</v>
      </c>
      <c r="CA427" s="577">
        <f t="shared" si="1107"/>
        <v>115</v>
      </c>
      <c r="CB427" s="576">
        <f t="shared" si="1108"/>
        <v>0</v>
      </c>
      <c r="CC427" s="577">
        <f t="shared" si="1108"/>
        <v>0</v>
      </c>
      <c r="CD427" s="574">
        <v>3.6</v>
      </c>
      <c r="CE427" s="575">
        <v>3.9</v>
      </c>
      <c r="CF427" s="576">
        <f t="shared" si="1109"/>
        <v>396</v>
      </c>
      <c r="CG427" s="577">
        <f t="shared" si="1109"/>
        <v>382.2</v>
      </c>
      <c r="CH427" s="574">
        <v>4.0999999999999996</v>
      </c>
      <c r="CI427" s="575">
        <v>4.2</v>
      </c>
      <c r="CJ427" s="576">
        <f t="shared" si="1110"/>
        <v>69.699999999999989</v>
      </c>
      <c r="CK427" s="577">
        <f t="shared" si="1110"/>
        <v>71.400000000000006</v>
      </c>
      <c r="CL427" s="574"/>
      <c r="CM427" s="575"/>
      <c r="CN427" s="576">
        <f t="shared" si="1111"/>
        <v>0</v>
      </c>
      <c r="CO427" s="577">
        <f t="shared" si="1111"/>
        <v>0</v>
      </c>
      <c r="CP427" s="576">
        <f t="shared" si="1112"/>
        <v>3.6669291338582677</v>
      </c>
      <c r="CQ427" s="577">
        <f t="shared" si="1112"/>
        <v>3.9443478260869567</v>
      </c>
      <c r="CR427" s="576">
        <f t="shared" si="1113"/>
        <v>465.7</v>
      </c>
      <c r="CS427" s="577">
        <f t="shared" si="1113"/>
        <v>453.6</v>
      </c>
      <c r="CT427" s="574"/>
      <c r="CU427" s="575"/>
      <c r="CV427" s="576">
        <f t="shared" si="1114"/>
        <v>0</v>
      </c>
      <c r="CW427" s="577">
        <f t="shared" si="1114"/>
        <v>0</v>
      </c>
      <c r="CX427" s="574"/>
      <c r="CY427" s="575"/>
      <c r="CZ427" s="576">
        <f t="shared" si="1115"/>
        <v>0</v>
      </c>
      <c r="DA427" s="577">
        <f t="shared" si="1115"/>
        <v>0</v>
      </c>
      <c r="DB427" s="574"/>
      <c r="DC427" s="575"/>
      <c r="DD427" s="576">
        <f t="shared" si="1116"/>
        <v>0</v>
      </c>
      <c r="DE427" s="577">
        <f t="shared" si="1116"/>
        <v>0</v>
      </c>
      <c r="DF427" s="576">
        <f t="shared" si="1117"/>
        <v>0</v>
      </c>
      <c r="DG427" s="577">
        <f t="shared" si="1117"/>
        <v>0</v>
      </c>
      <c r="DH427" s="576">
        <f t="shared" si="1118"/>
        <v>0</v>
      </c>
      <c r="DI427" s="577">
        <f t="shared" si="1118"/>
        <v>0</v>
      </c>
      <c r="DJ427" s="576">
        <f t="shared" si="1119"/>
        <v>150</v>
      </c>
      <c r="DK427" s="577">
        <f t="shared" si="1119"/>
        <v>136</v>
      </c>
      <c r="DL427" s="576">
        <f t="shared" si="1119"/>
        <v>0</v>
      </c>
      <c r="DM427" s="577">
        <f t="shared" si="1119"/>
        <v>0</v>
      </c>
      <c r="DN427" s="576">
        <f t="shared" si="1120"/>
        <v>3.5540000000000003</v>
      </c>
      <c r="DO427" s="577">
        <f t="shared" si="1120"/>
        <v>3.7397058823529412</v>
      </c>
      <c r="DP427" s="576">
        <f t="shared" si="1121"/>
        <v>533.1</v>
      </c>
      <c r="DQ427" s="577">
        <f t="shared" si="1121"/>
        <v>508.6</v>
      </c>
      <c r="DR427" s="576">
        <f t="shared" si="1122"/>
        <v>0</v>
      </c>
      <c r="DS427" s="577">
        <f t="shared" si="1122"/>
        <v>0</v>
      </c>
      <c r="DT427" s="576">
        <f t="shared" si="1123"/>
        <v>0</v>
      </c>
      <c r="DU427" s="577">
        <f t="shared" si="1123"/>
        <v>0</v>
      </c>
      <c r="DV427" s="574">
        <v>129</v>
      </c>
      <c r="DW427" s="575">
        <v>140</v>
      </c>
      <c r="DX427" s="576">
        <f t="shared" si="1124"/>
        <v>0</v>
      </c>
      <c r="DY427" s="577">
        <f t="shared" si="1124"/>
        <v>0</v>
      </c>
      <c r="DZ427" s="574">
        <v>70</v>
      </c>
      <c r="EA427" s="575">
        <v>76</v>
      </c>
      <c r="EB427" s="576">
        <f t="shared" si="1125"/>
        <v>0</v>
      </c>
      <c r="EC427" s="577">
        <f t="shared" si="1125"/>
        <v>0</v>
      </c>
      <c r="ED427" s="574"/>
      <c r="EE427" s="575"/>
      <c r="EF427" s="576">
        <f t="shared" si="1126"/>
        <v>0</v>
      </c>
      <c r="EG427" s="577">
        <f t="shared" si="1126"/>
        <v>0</v>
      </c>
      <c r="EH427" s="576">
        <f t="shared" si="1127"/>
        <v>199</v>
      </c>
      <c r="EI427" s="577">
        <f t="shared" si="1127"/>
        <v>216</v>
      </c>
      <c r="EJ427" s="576">
        <f t="shared" si="1128"/>
        <v>0</v>
      </c>
      <c r="EK427" s="577">
        <f t="shared" si="1128"/>
        <v>0</v>
      </c>
      <c r="EL427" s="574">
        <v>4</v>
      </c>
      <c r="EM427" s="575">
        <v>3.9</v>
      </c>
      <c r="EN427" s="576">
        <f t="shared" si="1129"/>
        <v>516</v>
      </c>
      <c r="EO427" s="577">
        <f t="shared" si="1129"/>
        <v>546</v>
      </c>
      <c r="EP427" s="574">
        <v>3.5</v>
      </c>
      <c r="EQ427" s="575">
        <v>3.4</v>
      </c>
      <c r="ER427" s="576">
        <f t="shared" si="1130"/>
        <v>245</v>
      </c>
      <c r="ES427" s="577">
        <f t="shared" si="1130"/>
        <v>258.39999999999998</v>
      </c>
      <c r="ET427" s="574"/>
      <c r="EU427" s="575"/>
      <c r="EV427" s="576">
        <f t="shared" si="1131"/>
        <v>0</v>
      </c>
      <c r="EW427" s="577">
        <f t="shared" si="1131"/>
        <v>0</v>
      </c>
      <c r="EX427" s="576">
        <f t="shared" si="1132"/>
        <v>3.8241206030150754</v>
      </c>
      <c r="EY427" s="577">
        <f t="shared" si="1132"/>
        <v>3.7240740740740739</v>
      </c>
      <c r="EZ427" s="576">
        <f t="shared" si="1133"/>
        <v>761</v>
      </c>
      <c r="FA427" s="577">
        <f t="shared" si="1133"/>
        <v>804.4</v>
      </c>
      <c r="FB427" s="574"/>
      <c r="FC427" s="575"/>
      <c r="FD427" s="576">
        <f t="shared" si="1134"/>
        <v>0</v>
      </c>
      <c r="FE427" s="577">
        <f t="shared" si="1134"/>
        <v>0</v>
      </c>
      <c r="FF427" s="574"/>
      <c r="FG427" s="575"/>
      <c r="FH427" s="576">
        <f t="shared" si="1135"/>
        <v>0</v>
      </c>
      <c r="FI427" s="577">
        <f t="shared" si="1135"/>
        <v>0</v>
      </c>
      <c r="FJ427" s="574"/>
      <c r="FK427" s="575"/>
      <c r="FL427" s="576">
        <f t="shared" si="1136"/>
        <v>0</v>
      </c>
      <c r="FM427" s="577">
        <f t="shared" si="1136"/>
        <v>0</v>
      </c>
      <c r="FN427" s="576">
        <f t="shared" si="1137"/>
        <v>0</v>
      </c>
      <c r="FO427" s="577">
        <f t="shared" si="1137"/>
        <v>0</v>
      </c>
      <c r="FP427" s="576">
        <f t="shared" si="1138"/>
        <v>0</v>
      </c>
      <c r="FQ427" s="577">
        <f t="shared" si="1138"/>
        <v>0</v>
      </c>
      <c r="FR427" s="574">
        <v>16</v>
      </c>
      <c r="FS427" s="575">
        <v>14</v>
      </c>
      <c r="FT427" s="576">
        <f t="shared" si="1139"/>
        <v>0</v>
      </c>
      <c r="FU427" s="577">
        <f t="shared" si="1139"/>
        <v>0</v>
      </c>
      <c r="FV427" s="574">
        <v>6.8</v>
      </c>
      <c r="FW427" s="575">
        <v>12.2</v>
      </c>
      <c r="FX427" s="576">
        <f t="shared" si="1140"/>
        <v>108.8</v>
      </c>
      <c r="FY427" s="577">
        <f t="shared" si="1140"/>
        <v>170.79999999999998</v>
      </c>
      <c r="FZ427" s="574"/>
      <c r="GA427" s="575"/>
      <c r="GB427" s="576">
        <f t="shared" si="1141"/>
        <v>0</v>
      </c>
      <c r="GC427" s="577">
        <f t="shared" si="1141"/>
        <v>0</v>
      </c>
      <c r="GD427" s="576">
        <f t="shared" si="1142"/>
        <v>259</v>
      </c>
      <c r="GE427" s="577">
        <f t="shared" si="1142"/>
        <v>258</v>
      </c>
      <c r="GF427" s="576">
        <f t="shared" si="1142"/>
        <v>0</v>
      </c>
      <c r="GG427" s="577">
        <f t="shared" si="1142"/>
        <v>0</v>
      </c>
      <c r="GH427" s="576">
        <f t="shared" si="1143"/>
        <v>962</v>
      </c>
      <c r="GI427" s="577">
        <f t="shared" si="1143"/>
        <v>980.2</v>
      </c>
      <c r="GJ427" s="576" t="str">
        <f t="shared" si="1144"/>
        <v/>
      </c>
      <c r="GK427" s="577" t="str">
        <f t="shared" si="1144"/>
        <v/>
      </c>
      <c r="GL427" s="576">
        <f t="shared" si="1145"/>
        <v>90</v>
      </c>
      <c r="GM427" s="577">
        <f t="shared" si="1145"/>
        <v>94</v>
      </c>
      <c r="GN427" s="576">
        <f t="shared" si="1145"/>
        <v>0</v>
      </c>
      <c r="GO427" s="577">
        <f t="shared" si="1145"/>
        <v>0</v>
      </c>
      <c r="GP427" s="576">
        <f t="shared" si="1146"/>
        <v>332.1</v>
      </c>
      <c r="GQ427" s="577">
        <f t="shared" si="1146"/>
        <v>332.79999999999995</v>
      </c>
      <c r="GR427" s="576">
        <f t="shared" si="1147"/>
        <v>0</v>
      </c>
      <c r="GS427" s="577">
        <f t="shared" si="1147"/>
        <v>0</v>
      </c>
      <c r="GT427" s="576">
        <f t="shared" si="1148"/>
        <v>349</v>
      </c>
      <c r="GU427" s="577">
        <f t="shared" si="1148"/>
        <v>352</v>
      </c>
      <c r="GV427" s="576">
        <f t="shared" si="1148"/>
        <v>0</v>
      </c>
      <c r="GW427" s="577">
        <f t="shared" si="1148"/>
        <v>0</v>
      </c>
      <c r="GX427" s="576">
        <f t="shared" si="1149"/>
        <v>1294.0999999999999</v>
      </c>
      <c r="GY427" s="577">
        <f t="shared" si="1149"/>
        <v>1313</v>
      </c>
      <c r="GZ427" s="576" t="str">
        <f t="shared" si="1149"/>
        <v/>
      </c>
      <c r="HA427" s="577" t="str">
        <f t="shared" si="1149"/>
        <v/>
      </c>
      <c r="HB427" s="576">
        <f t="shared" si="1150"/>
        <v>0</v>
      </c>
      <c r="HC427" s="577">
        <f t="shared" si="1150"/>
        <v>0</v>
      </c>
      <c r="HD427" s="576">
        <f t="shared" si="1150"/>
        <v>0</v>
      </c>
      <c r="HE427" s="577">
        <f t="shared" si="1150"/>
        <v>0</v>
      </c>
      <c r="HF427" s="576" t="str">
        <f t="shared" si="1151"/>
        <v/>
      </c>
      <c r="HG427" s="577" t="str">
        <f t="shared" si="1151"/>
        <v/>
      </c>
      <c r="HH427" s="576" t="str">
        <f t="shared" si="1152"/>
        <v/>
      </c>
      <c r="HI427" s="577" t="str">
        <f t="shared" si="1152"/>
        <v/>
      </c>
      <c r="HJ427" s="576">
        <f t="shared" si="1153"/>
        <v>1402.8999999999999</v>
      </c>
      <c r="HK427" s="577">
        <f t="shared" si="1153"/>
        <v>1483.8</v>
      </c>
      <c r="HL427" s="576" t="str">
        <f t="shared" si="1154"/>
        <v/>
      </c>
      <c r="HM427" s="577" t="str">
        <f t="shared" si="1154"/>
        <v/>
      </c>
    </row>
    <row r="428" spans="1:221">
      <c r="A428" s="124" t="s">
        <v>784</v>
      </c>
      <c r="B428" s="589" t="s">
        <v>802</v>
      </c>
      <c r="C428" s="611"/>
      <c r="D428" s="103">
        <v>438708</v>
      </c>
      <c r="E428" s="103">
        <v>10</v>
      </c>
      <c r="F428" s="574">
        <v>91</v>
      </c>
      <c r="G428" s="575">
        <v>86</v>
      </c>
      <c r="H428" s="574">
        <v>10</v>
      </c>
      <c r="I428" s="575">
        <v>2</v>
      </c>
      <c r="J428" s="576">
        <f t="shared" si="1087"/>
        <v>81</v>
      </c>
      <c r="K428" s="577">
        <f t="shared" si="1087"/>
        <v>84</v>
      </c>
      <c r="L428" s="574">
        <v>60</v>
      </c>
      <c r="M428" s="575">
        <v>60</v>
      </c>
      <c r="N428" s="576">
        <f t="shared" si="1088"/>
        <v>81</v>
      </c>
      <c r="O428" s="577">
        <f t="shared" si="1088"/>
        <v>84</v>
      </c>
      <c r="P428" s="581">
        <f t="shared" si="1088"/>
        <v>0</v>
      </c>
      <c r="Q428" s="582">
        <f t="shared" si="1088"/>
        <v>0</v>
      </c>
      <c r="R428" s="574">
        <v>2</v>
      </c>
      <c r="S428" s="575">
        <v>6</v>
      </c>
      <c r="T428" s="576">
        <f t="shared" si="1089"/>
        <v>0</v>
      </c>
      <c r="U428" s="577">
        <f t="shared" si="1089"/>
        <v>0</v>
      </c>
      <c r="V428" s="574">
        <v>1</v>
      </c>
      <c r="W428" s="575"/>
      <c r="X428" s="576">
        <f t="shared" si="1090"/>
        <v>0</v>
      </c>
      <c r="Y428" s="577">
        <f t="shared" si="1090"/>
        <v>0</v>
      </c>
      <c r="Z428" s="574"/>
      <c r="AA428" s="575"/>
      <c r="AB428" s="576">
        <f t="shared" si="1091"/>
        <v>0</v>
      </c>
      <c r="AC428" s="577">
        <f t="shared" si="1091"/>
        <v>0</v>
      </c>
      <c r="AD428" s="576">
        <f t="shared" si="1092"/>
        <v>3</v>
      </c>
      <c r="AE428" s="577">
        <f t="shared" si="1092"/>
        <v>6</v>
      </c>
      <c r="AF428" s="576">
        <f t="shared" si="1093"/>
        <v>0</v>
      </c>
      <c r="AG428" s="577">
        <f t="shared" si="1093"/>
        <v>0</v>
      </c>
      <c r="AH428" s="574">
        <v>3.3</v>
      </c>
      <c r="AI428" s="575">
        <v>4.8</v>
      </c>
      <c r="AJ428" s="576">
        <f t="shared" si="1094"/>
        <v>6.6</v>
      </c>
      <c r="AK428" s="577">
        <f t="shared" si="1094"/>
        <v>28.799999999999997</v>
      </c>
      <c r="AL428" s="574">
        <v>2</v>
      </c>
      <c r="AM428" s="575"/>
      <c r="AN428" s="576">
        <f t="shared" si="1095"/>
        <v>2</v>
      </c>
      <c r="AO428" s="577">
        <f t="shared" si="1095"/>
        <v>0</v>
      </c>
      <c r="AP428" s="574"/>
      <c r="AQ428" s="575"/>
      <c r="AR428" s="576">
        <f t="shared" si="1096"/>
        <v>0</v>
      </c>
      <c r="AS428" s="577">
        <f t="shared" si="1096"/>
        <v>0</v>
      </c>
      <c r="AT428" s="576">
        <f t="shared" si="1097"/>
        <v>2.8666666666666667</v>
      </c>
      <c r="AU428" s="577">
        <f t="shared" si="1097"/>
        <v>4.8</v>
      </c>
      <c r="AV428" s="576">
        <f t="shared" si="1098"/>
        <v>8.6</v>
      </c>
      <c r="AW428" s="577">
        <f t="shared" si="1098"/>
        <v>28.799999999999997</v>
      </c>
      <c r="AX428" s="574"/>
      <c r="AY428" s="575"/>
      <c r="AZ428" s="576">
        <f t="shared" si="1099"/>
        <v>0</v>
      </c>
      <c r="BA428" s="577">
        <f t="shared" si="1099"/>
        <v>0</v>
      </c>
      <c r="BB428" s="574"/>
      <c r="BC428" s="575"/>
      <c r="BD428" s="576">
        <f t="shared" si="1100"/>
        <v>0</v>
      </c>
      <c r="BE428" s="577">
        <f t="shared" si="1100"/>
        <v>0</v>
      </c>
      <c r="BF428" s="574"/>
      <c r="BG428" s="575"/>
      <c r="BH428" s="576">
        <f t="shared" si="1101"/>
        <v>0</v>
      </c>
      <c r="BI428" s="577">
        <f t="shared" si="1101"/>
        <v>0</v>
      </c>
      <c r="BJ428" s="576">
        <f t="shared" si="1102"/>
        <v>0</v>
      </c>
      <c r="BK428" s="577">
        <f t="shared" si="1102"/>
        <v>0</v>
      </c>
      <c r="BL428" s="576">
        <f t="shared" si="1103"/>
        <v>0</v>
      </c>
      <c r="BM428" s="577">
        <f t="shared" si="1103"/>
        <v>0</v>
      </c>
      <c r="BN428" s="574">
        <v>30</v>
      </c>
      <c r="BO428" s="575">
        <v>11</v>
      </c>
      <c r="BP428" s="576">
        <f t="shared" si="1104"/>
        <v>0</v>
      </c>
      <c r="BQ428" s="577">
        <f t="shared" si="1104"/>
        <v>0</v>
      </c>
      <c r="BR428" s="574">
        <v>11</v>
      </c>
      <c r="BS428" s="575">
        <v>10</v>
      </c>
      <c r="BT428" s="576">
        <f t="shared" si="1105"/>
        <v>0</v>
      </c>
      <c r="BU428" s="577">
        <f t="shared" si="1105"/>
        <v>0</v>
      </c>
      <c r="BV428" s="574"/>
      <c r="BW428" s="575"/>
      <c r="BX428" s="576">
        <f t="shared" si="1106"/>
        <v>0</v>
      </c>
      <c r="BY428" s="577">
        <f t="shared" si="1106"/>
        <v>0</v>
      </c>
      <c r="BZ428" s="576">
        <f t="shared" si="1107"/>
        <v>41</v>
      </c>
      <c r="CA428" s="577">
        <f t="shared" si="1107"/>
        <v>21</v>
      </c>
      <c r="CB428" s="576">
        <f t="shared" si="1108"/>
        <v>0</v>
      </c>
      <c r="CC428" s="577">
        <f t="shared" si="1108"/>
        <v>0</v>
      </c>
      <c r="CD428" s="574">
        <v>4.9000000000000004</v>
      </c>
      <c r="CE428" s="575">
        <v>4.5999999999999996</v>
      </c>
      <c r="CF428" s="576">
        <f t="shared" si="1109"/>
        <v>147</v>
      </c>
      <c r="CG428" s="577">
        <f t="shared" si="1109"/>
        <v>50.599999999999994</v>
      </c>
      <c r="CH428" s="574">
        <v>5.7</v>
      </c>
      <c r="CI428" s="575">
        <v>6.9</v>
      </c>
      <c r="CJ428" s="576">
        <f t="shared" si="1110"/>
        <v>62.7</v>
      </c>
      <c r="CK428" s="577">
        <f t="shared" si="1110"/>
        <v>69</v>
      </c>
      <c r="CL428" s="574"/>
      <c r="CM428" s="575"/>
      <c r="CN428" s="576">
        <f t="shared" si="1111"/>
        <v>0</v>
      </c>
      <c r="CO428" s="577">
        <f t="shared" si="1111"/>
        <v>0</v>
      </c>
      <c r="CP428" s="576">
        <f t="shared" si="1112"/>
        <v>5.1146341463414631</v>
      </c>
      <c r="CQ428" s="577">
        <f t="shared" si="1112"/>
        <v>5.6952380952380945</v>
      </c>
      <c r="CR428" s="576">
        <f t="shared" si="1113"/>
        <v>209.7</v>
      </c>
      <c r="CS428" s="577">
        <f t="shared" si="1113"/>
        <v>119.59999999999998</v>
      </c>
      <c r="CT428" s="574"/>
      <c r="CU428" s="575"/>
      <c r="CV428" s="576">
        <f t="shared" si="1114"/>
        <v>0</v>
      </c>
      <c r="CW428" s="577">
        <f t="shared" si="1114"/>
        <v>0</v>
      </c>
      <c r="CX428" s="574"/>
      <c r="CY428" s="575"/>
      <c r="CZ428" s="576">
        <f t="shared" si="1115"/>
        <v>0</v>
      </c>
      <c r="DA428" s="577">
        <f t="shared" si="1115"/>
        <v>0</v>
      </c>
      <c r="DB428" s="574"/>
      <c r="DC428" s="575"/>
      <c r="DD428" s="576">
        <f t="shared" si="1116"/>
        <v>0</v>
      </c>
      <c r="DE428" s="577">
        <f t="shared" si="1116"/>
        <v>0</v>
      </c>
      <c r="DF428" s="576">
        <f t="shared" si="1117"/>
        <v>0</v>
      </c>
      <c r="DG428" s="577">
        <f t="shared" si="1117"/>
        <v>0</v>
      </c>
      <c r="DH428" s="576">
        <f t="shared" si="1118"/>
        <v>0</v>
      </c>
      <c r="DI428" s="577">
        <f t="shared" si="1118"/>
        <v>0</v>
      </c>
      <c r="DJ428" s="576">
        <f t="shared" si="1119"/>
        <v>44</v>
      </c>
      <c r="DK428" s="577">
        <f t="shared" si="1119"/>
        <v>27</v>
      </c>
      <c r="DL428" s="576">
        <f t="shared" si="1119"/>
        <v>0</v>
      </c>
      <c r="DM428" s="577">
        <f t="shared" si="1119"/>
        <v>0</v>
      </c>
      <c r="DN428" s="576">
        <f t="shared" si="1120"/>
        <v>4.961363636363636</v>
      </c>
      <c r="DO428" s="577">
        <f t="shared" si="1120"/>
        <v>5.4962962962962951</v>
      </c>
      <c r="DP428" s="576">
        <f t="shared" si="1121"/>
        <v>218.29999999999998</v>
      </c>
      <c r="DQ428" s="577">
        <f t="shared" si="1121"/>
        <v>148.39999999999998</v>
      </c>
      <c r="DR428" s="576">
        <f t="shared" si="1122"/>
        <v>0</v>
      </c>
      <c r="DS428" s="577">
        <f t="shared" si="1122"/>
        <v>0</v>
      </c>
      <c r="DT428" s="576">
        <f t="shared" si="1123"/>
        <v>0</v>
      </c>
      <c r="DU428" s="577">
        <f t="shared" si="1123"/>
        <v>0</v>
      </c>
      <c r="DV428" s="574">
        <v>17</v>
      </c>
      <c r="DW428" s="575">
        <v>27</v>
      </c>
      <c r="DX428" s="576">
        <f t="shared" si="1124"/>
        <v>0</v>
      </c>
      <c r="DY428" s="577">
        <f t="shared" si="1124"/>
        <v>0</v>
      </c>
      <c r="DZ428" s="574">
        <v>10</v>
      </c>
      <c r="EA428" s="575">
        <v>13</v>
      </c>
      <c r="EB428" s="576">
        <f t="shared" si="1125"/>
        <v>0</v>
      </c>
      <c r="EC428" s="577">
        <f t="shared" si="1125"/>
        <v>0</v>
      </c>
      <c r="ED428" s="574"/>
      <c r="EE428" s="575"/>
      <c r="EF428" s="576">
        <f t="shared" si="1126"/>
        <v>0</v>
      </c>
      <c r="EG428" s="577">
        <f t="shared" si="1126"/>
        <v>0</v>
      </c>
      <c r="EH428" s="576">
        <f t="shared" si="1127"/>
        <v>27</v>
      </c>
      <c r="EI428" s="577">
        <f t="shared" si="1127"/>
        <v>40</v>
      </c>
      <c r="EJ428" s="576">
        <f t="shared" si="1128"/>
        <v>0</v>
      </c>
      <c r="EK428" s="577">
        <f t="shared" si="1128"/>
        <v>0</v>
      </c>
      <c r="EL428" s="574">
        <v>3</v>
      </c>
      <c r="EM428" s="575">
        <v>3.6</v>
      </c>
      <c r="EN428" s="576">
        <f t="shared" si="1129"/>
        <v>51</v>
      </c>
      <c r="EO428" s="577">
        <f t="shared" si="1129"/>
        <v>97.2</v>
      </c>
      <c r="EP428" s="574">
        <v>5.6</v>
      </c>
      <c r="EQ428" s="575">
        <v>4.7</v>
      </c>
      <c r="ER428" s="576">
        <f t="shared" si="1130"/>
        <v>56</v>
      </c>
      <c r="ES428" s="577">
        <f t="shared" si="1130"/>
        <v>61.1</v>
      </c>
      <c r="ET428" s="574"/>
      <c r="EU428" s="575"/>
      <c r="EV428" s="576">
        <f t="shared" si="1131"/>
        <v>0</v>
      </c>
      <c r="EW428" s="577">
        <f t="shared" si="1131"/>
        <v>0</v>
      </c>
      <c r="EX428" s="576">
        <f t="shared" si="1132"/>
        <v>3.9629629629629628</v>
      </c>
      <c r="EY428" s="577">
        <f t="shared" si="1132"/>
        <v>3.9575000000000005</v>
      </c>
      <c r="EZ428" s="576">
        <f t="shared" si="1133"/>
        <v>107</v>
      </c>
      <c r="FA428" s="577">
        <f t="shared" si="1133"/>
        <v>158.30000000000001</v>
      </c>
      <c r="FB428" s="574"/>
      <c r="FC428" s="575"/>
      <c r="FD428" s="576">
        <f t="shared" si="1134"/>
        <v>0</v>
      </c>
      <c r="FE428" s="577">
        <f t="shared" si="1134"/>
        <v>0</v>
      </c>
      <c r="FF428" s="574"/>
      <c r="FG428" s="575"/>
      <c r="FH428" s="576">
        <f t="shared" si="1135"/>
        <v>0</v>
      </c>
      <c r="FI428" s="577">
        <f t="shared" si="1135"/>
        <v>0</v>
      </c>
      <c r="FJ428" s="574"/>
      <c r="FK428" s="575"/>
      <c r="FL428" s="576">
        <f t="shared" si="1136"/>
        <v>0</v>
      </c>
      <c r="FM428" s="577">
        <f t="shared" si="1136"/>
        <v>0</v>
      </c>
      <c r="FN428" s="576">
        <f t="shared" si="1137"/>
        <v>0</v>
      </c>
      <c r="FO428" s="577">
        <f t="shared" si="1137"/>
        <v>0</v>
      </c>
      <c r="FP428" s="576">
        <f t="shared" si="1138"/>
        <v>0</v>
      </c>
      <c r="FQ428" s="577">
        <f t="shared" si="1138"/>
        <v>0</v>
      </c>
      <c r="FR428" s="574">
        <v>10</v>
      </c>
      <c r="FS428" s="575">
        <v>17</v>
      </c>
      <c r="FT428" s="576">
        <f t="shared" si="1139"/>
        <v>0</v>
      </c>
      <c r="FU428" s="577">
        <f t="shared" si="1139"/>
        <v>0</v>
      </c>
      <c r="FV428" s="574">
        <v>4.3</v>
      </c>
      <c r="FW428" s="575">
        <v>8.9</v>
      </c>
      <c r="FX428" s="576">
        <f t="shared" si="1140"/>
        <v>43</v>
      </c>
      <c r="FY428" s="577">
        <f t="shared" si="1140"/>
        <v>151.30000000000001</v>
      </c>
      <c r="FZ428" s="574"/>
      <c r="GA428" s="575"/>
      <c r="GB428" s="576">
        <f t="shared" si="1141"/>
        <v>0</v>
      </c>
      <c r="GC428" s="577">
        <f t="shared" si="1141"/>
        <v>0</v>
      </c>
      <c r="GD428" s="576">
        <f t="shared" si="1142"/>
        <v>49</v>
      </c>
      <c r="GE428" s="577">
        <f t="shared" si="1142"/>
        <v>44</v>
      </c>
      <c r="GF428" s="576">
        <f t="shared" si="1142"/>
        <v>0</v>
      </c>
      <c r="GG428" s="577">
        <f t="shared" si="1142"/>
        <v>0</v>
      </c>
      <c r="GH428" s="576">
        <f t="shared" si="1143"/>
        <v>204.6</v>
      </c>
      <c r="GI428" s="577">
        <f t="shared" si="1143"/>
        <v>176.6</v>
      </c>
      <c r="GJ428" s="576" t="str">
        <f t="shared" si="1144"/>
        <v/>
      </c>
      <c r="GK428" s="577" t="str">
        <f t="shared" si="1144"/>
        <v/>
      </c>
      <c r="GL428" s="576">
        <f t="shared" si="1145"/>
        <v>22</v>
      </c>
      <c r="GM428" s="577">
        <f t="shared" si="1145"/>
        <v>23</v>
      </c>
      <c r="GN428" s="576">
        <f t="shared" si="1145"/>
        <v>0</v>
      </c>
      <c r="GO428" s="577">
        <f t="shared" si="1145"/>
        <v>0</v>
      </c>
      <c r="GP428" s="576">
        <f t="shared" si="1146"/>
        <v>120.7</v>
      </c>
      <c r="GQ428" s="577">
        <f t="shared" si="1146"/>
        <v>130.1</v>
      </c>
      <c r="GR428" s="576">
        <f t="shared" si="1147"/>
        <v>0</v>
      </c>
      <c r="GS428" s="577">
        <f t="shared" si="1147"/>
        <v>0</v>
      </c>
      <c r="GT428" s="576">
        <f t="shared" si="1148"/>
        <v>71</v>
      </c>
      <c r="GU428" s="577">
        <f t="shared" si="1148"/>
        <v>67</v>
      </c>
      <c r="GV428" s="576">
        <f t="shared" si="1148"/>
        <v>0</v>
      </c>
      <c r="GW428" s="577">
        <f t="shared" si="1148"/>
        <v>0</v>
      </c>
      <c r="GX428" s="576">
        <f t="shared" si="1149"/>
        <v>325.3</v>
      </c>
      <c r="GY428" s="577">
        <f t="shared" si="1149"/>
        <v>306.7</v>
      </c>
      <c r="GZ428" s="576" t="str">
        <f t="shared" si="1149"/>
        <v/>
      </c>
      <c r="HA428" s="577" t="str">
        <f t="shared" si="1149"/>
        <v/>
      </c>
      <c r="HB428" s="576">
        <f t="shared" si="1150"/>
        <v>0</v>
      </c>
      <c r="HC428" s="577">
        <f t="shared" si="1150"/>
        <v>0</v>
      </c>
      <c r="HD428" s="576">
        <f t="shared" si="1150"/>
        <v>0</v>
      </c>
      <c r="HE428" s="577">
        <f t="shared" si="1150"/>
        <v>0</v>
      </c>
      <c r="HF428" s="576" t="str">
        <f t="shared" si="1151"/>
        <v/>
      </c>
      <c r="HG428" s="577" t="str">
        <f t="shared" si="1151"/>
        <v/>
      </c>
      <c r="HH428" s="576" t="str">
        <f t="shared" si="1152"/>
        <v/>
      </c>
      <c r="HI428" s="577" t="str">
        <f t="shared" si="1152"/>
        <v/>
      </c>
      <c r="HJ428" s="576">
        <f t="shared" si="1153"/>
        <v>368.29999999999995</v>
      </c>
      <c r="HK428" s="577">
        <f t="shared" si="1153"/>
        <v>458</v>
      </c>
      <c r="HL428" s="576" t="str">
        <f t="shared" si="1154"/>
        <v/>
      </c>
      <c r="HM428" s="577" t="str">
        <f t="shared" si="1154"/>
        <v/>
      </c>
    </row>
    <row r="429" spans="1:221">
      <c r="A429" s="124" t="s">
        <v>784</v>
      </c>
      <c r="B429" s="125" t="s">
        <v>803</v>
      </c>
      <c r="C429" s="611"/>
      <c r="D429" s="103">
        <v>444954</v>
      </c>
      <c r="E429" s="103">
        <v>10</v>
      </c>
      <c r="F429" s="574">
        <v>387</v>
      </c>
      <c r="G429" s="575">
        <v>336</v>
      </c>
      <c r="H429" s="574">
        <v>13</v>
      </c>
      <c r="I429" s="575">
        <v>13</v>
      </c>
      <c r="J429" s="576">
        <f t="shared" si="1087"/>
        <v>374</v>
      </c>
      <c r="K429" s="577">
        <f t="shared" si="1087"/>
        <v>323</v>
      </c>
      <c r="L429" s="574">
        <v>60</v>
      </c>
      <c r="M429" s="575">
        <v>60</v>
      </c>
      <c r="N429" s="576">
        <f t="shared" si="1088"/>
        <v>374</v>
      </c>
      <c r="O429" s="577">
        <f t="shared" si="1088"/>
        <v>323</v>
      </c>
      <c r="P429" s="581">
        <f t="shared" si="1088"/>
        <v>0</v>
      </c>
      <c r="Q429" s="582">
        <f t="shared" si="1088"/>
        <v>0</v>
      </c>
      <c r="R429" s="574">
        <v>13</v>
      </c>
      <c r="S429" s="575">
        <v>12</v>
      </c>
      <c r="T429" s="576">
        <f t="shared" si="1089"/>
        <v>0</v>
      </c>
      <c r="U429" s="577">
        <f t="shared" si="1089"/>
        <v>0</v>
      </c>
      <c r="V429" s="574"/>
      <c r="W429" s="575"/>
      <c r="X429" s="576">
        <f t="shared" si="1090"/>
        <v>0</v>
      </c>
      <c r="Y429" s="577">
        <f t="shared" si="1090"/>
        <v>0</v>
      </c>
      <c r="Z429" s="574"/>
      <c r="AA429" s="575"/>
      <c r="AB429" s="576">
        <f t="shared" si="1091"/>
        <v>0</v>
      </c>
      <c r="AC429" s="577">
        <f t="shared" si="1091"/>
        <v>0</v>
      </c>
      <c r="AD429" s="576">
        <f t="shared" si="1092"/>
        <v>13</v>
      </c>
      <c r="AE429" s="577">
        <f t="shared" si="1092"/>
        <v>12</v>
      </c>
      <c r="AF429" s="576">
        <f t="shared" si="1093"/>
        <v>0</v>
      </c>
      <c r="AG429" s="577">
        <f t="shared" si="1093"/>
        <v>0</v>
      </c>
      <c r="AH429" s="574">
        <v>3.3</v>
      </c>
      <c r="AI429" s="575">
        <v>3.6</v>
      </c>
      <c r="AJ429" s="576">
        <f t="shared" si="1094"/>
        <v>42.9</v>
      </c>
      <c r="AK429" s="577">
        <f t="shared" si="1094"/>
        <v>43.2</v>
      </c>
      <c r="AL429" s="574"/>
      <c r="AM429" s="575"/>
      <c r="AN429" s="576">
        <f t="shared" si="1095"/>
        <v>0</v>
      </c>
      <c r="AO429" s="577">
        <f t="shared" si="1095"/>
        <v>0</v>
      </c>
      <c r="AP429" s="574"/>
      <c r="AQ429" s="575"/>
      <c r="AR429" s="576">
        <f t="shared" si="1096"/>
        <v>0</v>
      </c>
      <c r="AS429" s="577">
        <f t="shared" si="1096"/>
        <v>0</v>
      </c>
      <c r="AT429" s="576">
        <f t="shared" si="1097"/>
        <v>3.3</v>
      </c>
      <c r="AU429" s="577">
        <f t="shared" si="1097"/>
        <v>3.6</v>
      </c>
      <c r="AV429" s="576">
        <f t="shared" si="1098"/>
        <v>42.9</v>
      </c>
      <c r="AW429" s="577">
        <f t="shared" si="1098"/>
        <v>43.2</v>
      </c>
      <c r="AX429" s="574"/>
      <c r="AY429" s="575"/>
      <c r="AZ429" s="576">
        <f t="shared" si="1099"/>
        <v>0</v>
      </c>
      <c r="BA429" s="577">
        <f t="shared" si="1099"/>
        <v>0</v>
      </c>
      <c r="BB429" s="574"/>
      <c r="BC429" s="575"/>
      <c r="BD429" s="576">
        <f t="shared" si="1100"/>
        <v>0</v>
      </c>
      <c r="BE429" s="577">
        <f t="shared" si="1100"/>
        <v>0</v>
      </c>
      <c r="BF429" s="574"/>
      <c r="BG429" s="575"/>
      <c r="BH429" s="576">
        <f t="shared" si="1101"/>
        <v>0</v>
      </c>
      <c r="BI429" s="577">
        <f t="shared" si="1101"/>
        <v>0</v>
      </c>
      <c r="BJ429" s="576">
        <f t="shared" si="1102"/>
        <v>0</v>
      </c>
      <c r="BK429" s="577">
        <f t="shared" si="1102"/>
        <v>0</v>
      </c>
      <c r="BL429" s="576">
        <f t="shared" si="1103"/>
        <v>0</v>
      </c>
      <c r="BM429" s="577">
        <f t="shared" si="1103"/>
        <v>0</v>
      </c>
      <c r="BN429" s="574">
        <v>124</v>
      </c>
      <c r="BO429" s="575">
        <v>95</v>
      </c>
      <c r="BP429" s="576">
        <f t="shared" si="1104"/>
        <v>0</v>
      </c>
      <c r="BQ429" s="577">
        <f t="shared" si="1104"/>
        <v>0</v>
      </c>
      <c r="BR429" s="574">
        <v>35</v>
      </c>
      <c r="BS429" s="575">
        <v>30</v>
      </c>
      <c r="BT429" s="576">
        <f t="shared" si="1105"/>
        <v>0</v>
      </c>
      <c r="BU429" s="577">
        <f t="shared" si="1105"/>
        <v>0</v>
      </c>
      <c r="BV429" s="574"/>
      <c r="BW429" s="575"/>
      <c r="BX429" s="576">
        <f t="shared" si="1106"/>
        <v>0</v>
      </c>
      <c r="BY429" s="577">
        <f t="shared" si="1106"/>
        <v>0</v>
      </c>
      <c r="BZ429" s="576">
        <f t="shared" si="1107"/>
        <v>159</v>
      </c>
      <c r="CA429" s="577">
        <f t="shared" si="1107"/>
        <v>125</v>
      </c>
      <c r="CB429" s="576">
        <f t="shared" si="1108"/>
        <v>0</v>
      </c>
      <c r="CC429" s="577">
        <f t="shared" si="1108"/>
        <v>0</v>
      </c>
      <c r="CD429" s="574">
        <v>3.6</v>
      </c>
      <c r="CE429" s="575">
        <v>3.7</v>
      </c>
      <c r="CF429" s="576">
        <f t="shared" si="1109"/>
        <v>446.40000000000003</v>
      </c>
      <c r="CG429" s="577">
        <f t="shared" si="1109"/>
        <v>351.5</v>
      </c>
      <c r="CH429" s="574">
        <v>4.3</v>
      </c>
      <c r="CI429" s="575">
        <v>3.4</v>
      </c>
      <c r="CJ429" s="576">
        <f t="shared" si="1110"/>
        <v>150.5</v>
      </c>
      <c r="CK429" s="577">
        <f t="shared" si="1110"/>
        <v>102</v>
      </c>
      <c r="CL429" s="574"/>
      <c r="CM429" s="575"/>
      <c r="CN429" s="576">
        <f t="shared" si="1111"/>
        <v>0</v>
      </c>
      <c r="CO429" s="577">
        <f t="shared" si="1111"/>
        <v>0</v>
      </c>
      <c r="CP429" s="576">
        <f t="shared" si="1112"/>
        <v>3.7540880503144658</v>
      </c>
      <c r="CQ429" s="577">
        <f t="shared" si="1112"/>
        <v>3.6280000000000001</v>
      </c>
      <c r="CR429" s="576">
        <f t="shared" si="1113"/>
        <v>596.90000000000009</v>
      </c>
      <c r="CS429" s="577">
        <f t="shared" si="1113"/>
        <v>453.5</v>
      </c>
      <c r="CT429" s="574"/>
      <c r="CU429" s="575"/>
      <c r="CV429" s="576">
        <f t="shared" si="1114"/>
        <v>0</v>
      </c>
      <c r="CW429" s="577">
        <f t="shared" si="1114"/>
        <v>0</v>
      </c>
      <c r="CX429" s="574"/>
      <c r="CY429" s="575"/>
      <c r="CZ429" s="576">
        <f t="shared" si="1115"/>
        <v>0</v>
      </c>
      <c r="DA429" s="577">
        <f t="shared" si="1115"/>
        <v>0</v>
      </c>
      <c r="DB429" s="574"/>
      <c r="DC429" s="575"/>
      <c r="DD429" s="576">
        <f t="shared" si="1116"/>
        <v>0</v>
      </c>
      <c r="DE429" s="577">
        <f t="shared" si="1116"/>
        <v>0</v>
      </c>
      <c r="DF429" s="576">
        <f t="shared" si="1117"/>
        <v>0</v>
      </c>
      <c r="DG429" s="577">
        <f t="shared" si="1117"/>
        <v>0</v>
      </c>
      <c r="DH429" s="576">
        <f t="shared" si="1118"/>
        <v>0</v>
      </c>
      <c r="DI429" s="577">
        <f t="shared" si="1118"/>
        <v>0</v>
      </c>
      <c r="DJ429" s="576">
        <f t="shared" si="1119"/>
        <v>172</v>
      </c>
      <c r="DK429" s="577">
        <f t="shared" si="1119"/>
        <v>137</v>
      </c>
      <c r="DL429" s="576">
        <f t="shared" si="1119"/>
        <v>0</v>
      </c>
      <c r="DM429" s="577">
        <f t="shared" si="1119"/>
        <v>0</v>
      </c>
      <c r="DN429" s="576">
        <f t="shared" si="1120"/>
        <v>3.7197674418604656</v>
      </c>
      <c r="DO429" s="577">
        <f t="shared" si="1120"/>
        <v>3.6255474452554743</v>
      </c>
      <c r="DP429" s="576">
        <f t="shared" si="1121"/>
        <v>639.80000000000007</v>
      </c>
      <c r="DQ429" s="577">
        <f t="shared" si="1121"/>
        <v>496.7</v>
      </c>
      <c r="DR429" s="576">
        <f t="shared" si="1122"/>
        <v>0</v>
      </c>
      <c r="DS429" s="577">
        <f t="shared" si="1122"/>
        <v>0</v>
      </c>
      <c r="DT429" s="576">
        <f t="shared" si="1123"/>
        <v>0</v>
      </c>
      <c r="DU429" s="577">
        <f t="shared" si="1123"/>
        <v>0</v>
      </c>
      <c r="DV429" s="574">
        <v>112</v>
      </c>
      <c r="DW429" s="575">
        <v>101</v>
      </c>
      <c r="DX429" s="576">
        <f t="shared" si="1124"/>
        <v>0</v>
      </c>
      <c r="DY429" s="577">
        <f t="shared" si="1124"/>
        <v>0</v>
      </c>
      <c r="DZ429" s="574">
        <v>72</v>
      </c>
      <c r="EA429" s="575">
        <v>76</v>
      </c>
      <c r="EB429" s="576">
        <f t="shared" si="1125"/>
        <v>0</v>
      </c>
      <c r="EC429" s="577">
        <f t="shared" si="1125"/>
        <v>0</v>
      </c>
      <c r="ED429" s="574"/>
      <c r="EE429" s="575"/>
      <c r="EF429" s="576">
        <f t="shared" si="1126"/>
        <v>0</v>
      </c>
      <c r="EG429" s="577">
        <f t="shared" si="1126"/>
        <v>0</v>
      </c>
      <c r="EH429" s="576">
        <f t="shared" si="1127"/>
        <v>184</v>
      </c>
      <c r="EI429" s="577">
        <f t="shared" si="1127"/>
        <v>177</v>
      </c>
      <c r="EJ429" s="576">
        <f t="shared" si="1128"/>
        <v>0</v>
      </c>
      <c r="EK429" s="577">
        <f t="shared" si="1128"/>
        <v>0</v>
      </c>
      <c r="EL429" s="574">
        <v>4.0999999999999996</v>
      </c>
      <c r="EM429" s="575">
        <v>4.0999999999999996</v>
      </c>
      <c r="EN429" s="576">
        <f t="shared" si="1129"/>
        <v>459.19999999999993</v>
      </c>
      <c r="EO429" s="577">
        <f t="shared" si="1129"/>
        <v>414.09999999999997</v>
      </c>
      <c r="EP429" s="574">
        <v>3.2</v>
      </c>
      <c r="EQ429" s="575">
        <v>3.4</v>
      </c>
      <c r="ER429" s="576">
        <f t="shared" si="1130"/>
        <v>230.4</v>
      </c>
      <c r="ES429" s="577">
        <f t="shared" si="1130"/>
        <v>258.39999999999998</v>
      </c>
      <c r="ET429" s="574"/>
      <c r="EU429" s="575"/>
      <c r="EV429" s="576">
        <f t="shared" si="1131"/>
        <v>0</v>
      </c>
      <c r="EW429" s="577">
        <f t="shared" si="1131"/>
        <v>0</v>
      </c>
      <c r="EX429" s="576">
        <f t="shared" si="1132"/>
        <v>3.7478260869565214</v>
      </c>
      <c r="EY429" s="577">
        <f t="shared" si="1132"/>
        <v>3.7994350282485874</v>
      </c>
      <c r="EZ429" s="576">
        <f t="shared" si="1133"/>
        <v>689.59999999999991</v>
      </c>
      <c r="FA429" s="577">
        <f t="shared" si="1133"/>
        <v>672.5</v>
      </c>
      <c r="FB429" s="574"/>
      <c r="FC429" s="575"/>
      <c r="FD429" s="576">
        <f t="shared" si="1134"/>
        <v>0</v>
      </c>
      <c r="FE429" s="577">
        <f t="shared" si="1134"/>
        <v>0</v>
      </c>
      <c r="FF429" s="574"/>
      <c r="FG429" s="575"/>
      <c r="FH429" s="576">
        <f t="shared" si="1135"/>
        <v>0</v>
      </c>
      <c r="FI429" s="577">
        <f t="shared" si="1135"/>
        <v>0</v>
      </c>
      <c r="FJ429" s="574"/>
      <c r="FK429" s="575"/>
      <c r="FL429" s="576">
        <f t="shared" si="1136"/>
        <v>0</v>
      </c>
      <c r="FM429" s="577">
        <f t="shared" si="1136"/>
        <v>0</v>
      </c>
      <c r="FN429" s="576">
        <f t="shared" si="1137"/>
        <v>0</v>
      </c>
      <c r="FO429" s="577">
        <f t="shared" si="1137"/>
        <v>0</v>
      </c>
      <c r="FP429" s="576">
        <f t="shared" si="1138"/>
        <v>0</v>
      </c>
      <c r="FQ429" s="577">
        <f t="shared" si="1138"/>
        <v>0</v>
      </c>
      <c r="FR429" s="574">
        <v>18</v>
      </c>
      <c r="FS429" s="575">
        <v>9</v>
      </c>
      <c r="FT429" s="576">
        <f t="shared" si="1139"/>
        <v>0</v>
      </c>
      <c r="FU429" s="577">
        <f t="shared" si="1139"/>
        <v>0</v>
      </c>
      <c r="FV429" s="574">
        <v>10.3</v>
      </c>
      <c r="FW429" s="575">
        <v>8</v>
      </c>
      <c r="FX429" s="576">
        <f t="shared" si="1140"/>
        <v>185.4</v>
      </c>
      <c r="FY429" s="577">
        <f t="shared" si="1140"/>
        <v>72</v>
      </c>
      <c r="FZ429" s="574"/>
      <c r="GA429" s="575"/>
      <c r="GB429" s="576">
        <f t="shared" si="1141"/>
        <v>0</v>
      </c>
      <c r="GC429" s="577">
        <f t="shared" si="1141"/>
        <v>0</v>
      </c>
      <c r="GD429" s="576">
        <f t="shared" si="1142"/>
        <v>249</v>
      </c>
      <c r="GE429" s="577">
        <f t="shared" si="1142"/>
        <v>208</v>
      </c>
      <c r="GF429" s="576">
        <f t="shared" si="1142"/>
        <v>0</v>
      </c>
      <c r="GG429" s="577">
        <f t="shared" si="1142"/>
        <v>0</v>
      </c>
      <c r="GH429" s="576">
        <f t="shared" si="1143"/>
        <v>948.5</v>
      </c>
      <c r="GI429" s="577">
        <f t="shared" si="1143"/>
        <v>808.8</v>
      </c>
      <c r="GJ429" s="576" t="str">
        <f t="shared" si="1144"/>
        <v/>
      </c>
      <c r="GK429" s="577" t="str">
        <f t="shared" si="1144"/>
        <v/>
      </c>
      <c r="GL429" s="576">
        <f t="shared" si="1145"/>
        <v>107</v>
      </c>
      <c r="GM429" s="577">
        <f t="shared" si="1145"/>
        <v>106</v>
      </c>
      <c r="GN429" s="576">
        <f t="shared" si="1145"/>
        <v>0</v>
      </c>
      <c r="GO429" s="577">
        <f t="shared" si="1145"/>
        <v>0</v>
      </c>
      <c r="GP429" s="576">
        <f t="shared" si="1146"/>
        <v>380.9</v>
      </c>
      <c r="GQ429" s="577">
        <f t="shared" si="1146"/>
        <v>360.4</v>
      </c>
      <c r="GR429" s="576">
        <f t="shared" si="1147"/>
        <v>0</v>
      </c>
      <c r="GS429" s="577">
        <f t="shared" si="1147"/>
        <v>0</v>
      </c>
      <c r="GT429" s="576">
        <f t="shared" si="1148"/>
        <v>356</v>
      </c>
      <c r="GU429" s="577">
        <f t="shared" si="1148"/>
        <v>314</v>
      </c>
      <c r="GV429" s="576">
        <f t="shared" si="1148"/>
        <v>0</v>
      </c>
      <c r="GW429" s="577">
        <f t="shared" si="1148"/>
        <v>0</v>
      </c>
      <c r="GX429" s="576">
        <f t="shared" si="1149"/>
        <v>1329.4</v>
      </c>
      <c r="GY429" s="577">
        <f t="shared" si="1149"/>
        <v>1169.1999999999998</v>
      </c>
      <c r="GZ429" s="576" t="str">
        <f t="shared" si="1149"/>
        <v/>
      </c>
      <c r="HA429" s="577" t="str">
        <f t="shared" si="1149"/>
        <v/>
      </c>
      <c r="HB429" s="576">
        <f t="shared" si="1150"/>
        <v>0</v>
      </c>
      <c r="HC429" s="577">
        <f t="shared" si="1150"/>
        <v>0</v>
      </c>
      <c r="HD429" s="576">
        <f t="shared" si="1150"/>
        <v>0</v>
      </c>
      <c r="HE429" s="577">
        <f t="shared" si="1150"/>
        <v>0</v>
      </c>
      <c r="HF429" s="576" t="str">
        <f t="shared" si="1151"/>
        <v/>
      </c>
      <c r="HG429" s="577" t="str">
        <f t="shared" si="1151"/>
        <v/>
      </c>
      <c r="HH429" s="576" t="str">
        <f t="shared" si="1152"/>
        <v/>
      </c>
      <c r="HI429" s="577" t="str">
        <f t="shared" si="1152"/>
        <v/>
      </c>
      <c r="HJ429" s="576">
        <f t="shared" si="1153"/>
        <v>1514.8000000000002</v>
      </c>
      <c r="HK429" s="577">
        <f t="shared" si="1153"/>
        <v>1241.2</v>
      </c>
      <c r="HL429" s="576" t="str">
        <f t="shared" si="1154"/>
        <v/>
      </c>
      <c r="HM429" s="577" t="str">
        <f t="shared" si="1154"/>
        <v/>
      </c>
    </row>
    <row r="430" spans="1:221" s="26" customFormat="1" ht="15" customHeight="1">
      <c r="A430" s="124" t="s">
        <v>784</v>
      </c>
      <c r="B430" s="125" t="s">
        <v>797</v>
      </c>
      <c r="C430" s="612"/>
      <c r="D430" s="103">
        <v>447582</v>
      </c>
      <c r="E430" s="103">
        <v>10</v>
      </c>
      <c r="F430" s="574">
        <v>197</v>
      </c>
      <c r="G430" s="575">
        <v>175</v>
      </c>
      <c r="H430" s="574">
        <v>5</v>
      </c>
      <c r="I430" s="575">
        <v>7</v>
      </c>
      <c r="J430" s="576">
        <f t="shared" si="1087"/>
        <v>192</v>
      </c>
      <c r="K430" s="577">
        <f t="shared" si="1087"/>
        <v>168</v>
      </c>
      <c r="L430" s="574">
        <v>60</v>
      </c>
      <c r="M430" s="575">
        <v>60</v>
      </c>
      <c r="N430" s="576">
        <f t="shared" si="1088"/>
        <v>192</v>
      </c>
      <c r="O430" s="577">
        <f t="shared" si="1088"/>
        <v>168</v>
      </c>
      <c r="P430" s="581">
        <f t="shared" si="1088"/>
        <v>0</v>
      </c>
      <c r="Q430" s="582">
        <f t="shared" si="1088"/>
        <v>0</v>
      </c>
      <c r="R430" s="574">
        <v>14</v>
      </c>
      <c r="S430" s="575">
        <v>6</v>
      </c>
      <c r="T430" s="576">
        <f t="shared" si="1089"/>
        <v>0</v>
      </c>
      <c r="U430" s="577">
        <f t="shared" si="1089"/>
        <v>0</v>
      </c>
      <c r="V430" s="574">
        <v>1</v>
      </c>
      <c r="W430" s="575">
        <v>1</v>
      </c>
      <c r="X430" s="576">
        <f t="shared" si="1090"/>
        <v>0</v>
      </c>
      <c r="Y430" s="577">
        <f t="shared" si="1090"/>
        <v>0</v>
      </c>
      <c r="Z430" s="574"/>
      <c r="AA430" s="575"/>
      <c r="AB430" s="576">
        <f t="shared" si="1091"/>
        <v>0</v>
      </c>
      <c r="AC430" s="577">
        <f t="shared" si="1091"/>
        <v>0</v>
      </c>
      <c r="AD430" s="576">
        <f t="shared" si="1092"/>
        <v>15</v>
      </c>
      <c r="AE430" s="577">
        <f t="shared" si="1092"/>
        <v>7</v>
      </c>
      <c r="AF430" s="576">
        <f t="shared" si="1093"/>
        <v>0</v>
      </c>
      <c r="AG430" s="577">
        <f t="shared" si="1093"/>
        <v>0</v>
      </c>
      <c r="AH430" s="574">
        <v>3.4</v>
      </c>
      <c r="AI430" s="575">
        <v>4.8</v>
      </c>
      <c r="AJ430" s="576">
        <f t="shared" si="1094"/>
        <v>47.6</v>
      </c>
      <c r="AK430" s="577">
        <f t="shared" si="1094"/>
        <v>28.799999999999997</v>
      </c>
      <c r="AL430" s="574">
        <v>5</v>
      </c>
      <c r="AM430" s="575">
        <v>3.5</v>
      </c>
      <c r="AN430" s="576">
        <f t="shared" si="1095"/>
        <v>5</v>
      </c>
      <c r="AO430" s="577">
        <f t="shared" si="1095"/>
        <v>3.5</v>
      </c>
      <c r="AP430" s="574"/>
      <c r="AQ430" s="575"/>
      <c r="AR430" s="576">
        <f t="shared" si="1096"/>
        <v>0</v>
      </c>
      <c r="AS430" s="577">
        <f t="shared" si="1096"/>
        <v>0</v>
      </c>
      <c r="AT430" s="576">
        <f t="shared" si="1097"/>
        <v>3.5066666666666668</v>
      </c>
      <c r="AU430" s="577">
        <f t="shared" si="1097"/>
        <v>4.6142857142857139</v>
      </c>
      <c r="AV430" s="576">
        <f t="shared" si="1098"/>
        <v>52.6</v>
      </c>
      <c r="AW430" s="577">
        <f t="shared" si="1098"/>
        <v>32.299999999999997</v>
      </c>
      <c r="AX430" s="574"/>
      <c r="AY430" s="575"/>
      <c r="AZ430" s="576">
        <f t="shared" si="1099"/>
        <v>0</v>
      </c>
      <c r="BA430" s="577">
        <f t="shared" si="1099"/>
        <v>0</v>
      </c>
      <c r="BB430" s="574"/>
      <c r="BC430" s="575"/>
      <c r="BD430" s="576">
        <f t="shared" si="1100"/>
        <v>0</v>
      </c>
      <c r="BE430" s="577">
        <f t="shared" si="1100"/>
        <v>0</v>
      </c>
      <c r="BF430" s="574"/>
      <c r="BG430" s="575"/>
      <c r="BH430" s="576">
        <f t="shared" si="1101"/>
        <v>0</v>
      </c>
      <c r="BI430" s="577">
        <f t="shared" si="1101"/>
        <v>0</v>
      </c>
      <c r="BJ430" s="576">
        <f t="shared" si="1102"/>
        <v>0</v>
      </c>
      <c r="BK430" s="577">
        <f t="shared" si="1102"/>
        <v>0</v>
      </c>
      <c r="BL430" s="576">
        <f t="shared" si="1103"/>
        <v>0</v>
      </c>
      <c r="BM430" s="577">
        <f t="shared" si="1103"/>
        <v>0</v>
      </c>
      <c r="BN430" s="574">
        <v>82</v>
      </c>
      <c r="BO430" s="575">
        <v>65</v>
      </c>
      <c r="BP430" s="576">
        <f t="shared" si="1104"/>
        <v>0</v>
      </c>
      <c r="BQ430" s="577">
        <f t="shared" si="1104"/>
        <v>0</v>
      </c>
      <c r="BR430" s="574">
        <v>14</v>
      </c>
      <c r="BS430" s="575">
        <v>6</v>
      </c>
      <c r="BT430" s="576">
        <f t="shared" si="1105"/>
        <v>0</v>
      </c>
      <c r="BU430" s="577">
        <f t="shared" si="1105"/>
        <v>0</v>
      </c>
      <c r="BV430" s="574"/>
      <c r="BW430" s="575"/>
      <c r="BX430" s="576">
        <f t="shared" si="1106"/>
        <v>0</v>
      </c>
      <c r="BY430" s="577">
        <f t="shared" si="1106"/>
        <v>0</v>
      </c>
      <c r="BZ430" s="576">
        <f t="shared" si="1107"/>
        <v>96</v>
      </c>
      <c r="CA430" s="577">
        <f t="shared" si="1107"/>
        <v>71</v>
      </c>
      <c r="CB430" s="576">
        <f t="shared" si="1108"/>
        <v>0</v>
      </c>
      <c r="CC430" s="577">
        <f t="shared" si="1108"/>
        <v>0</v>
      </c>
      <c r="CD430" s="574">
        <v>4.2</v>
      </c>
      <c r="CE430" s="575">
        <v>4.9000000000000004</v>
      </c>
      <c r="CF430" s="576">
        <f t="shared" si="1109"/>
        <v>344.40000000000003</v>
      </c>
      <c r="CG430" s="577">
        <f t="shared" si="1109"/>
        <v>318.5</v>
      </c>
      <c r="CH430" s="574">
        <v>6.1</v>
      </c>
      <c r="CI430" s="575">
        <v>6.8</v>
      </c>
      <c r="CJ430" s="576">
        <f t="shared" si="1110"/>
        <v>85.399999999999991</v>
      </c>
      <c r="CK430" s="577">
        <f t="shared" si="1110"/>
        <v>40.799999999999997</v>
      </c>
      <c r="CL430" s="574"/>
      <c r="CM430" s="575"/>
      <c r="CN430" s="576">
        <f t="shared" si="1111"/>
        <v>0</v>
      </c>
      <c r="CO430" s="577">
        <f t="shared" si="1111"/>
        <v>0</v>
      </c>
      <c r="CP430" s="576">
        <f t="shared" si="1112"/>
        <v>4.4770833333333337</v>
      </c>
      <c r="CQ430" s="577">
        <f t="shared" si="1112"/>
        <v>5.0605633802816907</v>
      </c>
      <c r="CR430" s="576">
        <f t="shared" si="1113"/>
        <v>429.80000000000007</v>
      </c>
      <c r="CS430" s="577">
        <f t="shared" si="1113"/>
        <v>359.30000000000007</v>
      </c>
      <c r="CT430" s="574"/>
      <c r="CU430" s="575"/>
      <c r="CV430" s="576">
        <f t="shared" si="1114"/>
        <v>0</v>
      </c>
      <c r="CW430" s="577">
        <f t="shared" si="1114"/>
        <v>0</v>
      </c>
      <c r="CX430" s="574"/>
      <c r="CY430" s="575"/>
      <c r="CZ430" s="576">
        <f t="shared" si="1115"/>
        <v>0</v>
      </c>
      <c r="DA430" s="577">
        <f t="shared" si="1115"/>
        <v>0</v>
      </c>
      <c r="DB430" s="574"/>
      <c r="DC430" s="575"/>
      <c r="DD430" s="576">
        <f t="shared" si="1116"/>
        <v>0</v>
      </c>
      <c r="DE430" s="577">
        <f t="shared" si="1116"/>
        <v>0</v>
      </c>
      <c r="DF430" s="576">
        <f t="shared" si="1117"/>
        <v>0</v>
      </c>
      <c r="DG430" s="577">
        <f t="shared" si="1117"/>
        <v>0</v>
      </c>
      <c r="DH430" s="576">
        <f t="shared" si="1118"/>
        <v>0</v>
      </c>
      <c r="DI430" s="577">
        <f t="shared" si="1118"/>
        <v>0</v>
      </c>
      <c r="DJ430" s="576">
        <f t="shared" si="1119"/>
        <v>111</v>
      </c>
      <c r="DK430" s="577">
        <f t="shared" si="1119"/>
        <v>78</v>
      </c>
      <c r="DL430" s="576">
        <f t="shared" si="1119"/>
        <v>0</v>
      </c>
      <c r="DM430" s="577">
        <f t="shared" si="1119"/>
        <v>0</v>
      </c>
      <c r="DN430" s="576">
        <f t="shared" si="1120"/>
        <v>4.3459459459459469</v>
      </c>
      <c r="DO430" s="577">
        <f t="shared" si="1120"/>
        <v>5.0205128205128213</v>
      </c>
      <c r="DP430" s="576">
        <f t="shared" si="1121"/>
        <v>482.40000000000009</v>
      </c>
      <c r="DQ430" s="577">
        <f t="shared" si="1121"/>
        <v>391.60000000000008</v>
      </c>
      <c r="DR430" s="576">
        <f t="shared" si="1122"/>
        <v>0</v>
      </c>
      <c r="DS430" s="577">
        <f t="shared" si="1122"/>
        <v>0</v>
      </c>
      <c r="DT430" s="576">
        <f t="shared" si="1123"/>
        <v>0</v>
      </c>
      <c r="DU430" s="577">
        <f t="shared" si="1123"/>
        <v>0</v>
      </c>
      <c r="DV430" s="574">
        <v>56</v>
      </c>
      <c r="DW430" s="575">
        <v>65</v>
      </c>
      <c r="DX430" s="576">
        <f t="shared" si="1124"/>
        <v>0</v>
      </c>
      <c r="DY430" s="577">
        <f t="shared" si="1124"/>
        <v>0</v>
      </c>
      <c r="DZ430" s="574">
        <v>18</v>
      </c>
      <c r="EA430" s="575">
        <v>21</v>
      </c>
      <c r="EB430" s="576">
        <f t="shared" si="1125"/>
        <v>0</v>
      </c>
      <c r="EC430" s="577">
        <f t="shared" si="1125"/>
        <v>0</v>
      </c>
      <c r="ED430" s="574"/>
      <c r="EE430" s="575"/>
      <c r="EF430" s="576">
        <f t="shared" si="1126"/>
        <v>0</v>
      </c>
      <c r="EG430" s="577">
        <f t="shared" si="1126"/>
        <v>0</v>
      </c>
      <c r="EH430" s="576">
        <f t="shared" si="1127"/>
        <v>74</v>
      </c>
      <c r="EI430" s="577">
        <f t="shared" si="1127"/>
        <v>86</v>
      </c>
      <c r="EJ430" s="576">
        <f t="shared" si="1128"/>
        <v>0</v>
      </c>
      <c r="EK430" s="577">
        <f t="shared" si="1128"/>
        <v>0</v>
      </c>
      <c r="EL430" s="574">
        <v>3</v>
      </c>
      <c r="EM430" s="575">
        <v>4.3</v>
      </c>
      <c r="EN430" s="576">
        <f t="shared" si="1129"/>
        <v>168</v>
      </c>
      <c r="EO430" s="577">
        <f t="shared" si="1129"/>
        <v>279.5</v>
      </c>
      <c r="EP430" s="574">
        <v>4.7</v>
      </c>
      <c r="EQ430" s="575">
        <v>5.7</v>
      </c>
      <c r="ER430" s="576">
        <f t="shared" si="1130"/>
        <v>84.600000000000009</v>
      </c>
      <c r="ES430" s="577">
        <f t="shared" si="1130"/>
        <v>119.7</v>
      </c>
      <c r="ET430" s="574"/>
      <c r="EU430" s="575"/>
      <c r="EV430" s="576">
        <f t="shared" si="1131"/>
        <v>0</v>
      </c>
      <c r="EW430" s="577">
        <f t="shared" si="1131"/>
        <v>0</v>
      </c>
      <c r="EX430" s="576">
        <f t="shared" si="1132"/>
        <v>3.413513513513514</v>
      </c>
      <c r="EY430" s="577">
        <f t="shared" si="1132"/>
        <v>4.6418604651162791</v>
      </c>
      <c r="EZ430" s="576">
        <f t="shared" si="1133"/>
        <v>252.60000000000002</v>
      </c>
      <c r="FA430" s="577">
        <f t="shared" si="1133"/>
        <v>399.2</v>
      </c>
      <c r="FB430" s="574"/>
      <c r="FC430" s="575"/>
      <c r="FD430" s="576">
        <f t="shared" si="1134"/>
        <v>0</v>
      </c>
      <c r="FE430" s="577">
        <f t="shared" si="1134"/>
        <v>0</v>
      </c>
      <c r="FF430" s="574"/>
      <c r="FG430" s="575"/>
      <c r="FH430" s="576">
        <f t="shared" si="1135"/>
        <v>0</v>
      </c>
      <c r="FI430" s="577">
        <f t="shared" si="1135"/>
        <v>0</v>
      </c>
      <c r="FJ430" s="574"/>
      <c r="FK430" s="575"/>
      <c r="FL430" s="576">
        <f t="shared" si="1136"/>
        <v>0</v>
      </c>
      <c r="FM430" s="577">
        <f t="shared" si="1136"/>
        <v>0</v>
      </c>
      <c r="FN430" s="576">
        <f t="shared" si="1137"/>
        <v>0</v>
      </c>
      <c r="FO430" s="577">
        <f t="shared" si="1137"/>
        <v>0</v>
      </c>
      <c r="FP430" s="576">
        <f t="shared" si="1138"/>
        <v>0</v>
      </c>
      <c r="FQ430" s="577">
        <f t="shared" si="1138"/>
        <v>0</v>
      </c>
      <c r="FR430" s="574">
        <v>7</v>
      </c>
      <c r="FS430" s="575">
        <v>4</v>
      </c>
      <c r="FT430" s="576">
        <f t="shared" si="1139"/>
        <v>0</v>
      </c>
      <c r="FU430" s="577">
        <f t="shared" si="1139"/>
        <v>0</v>
      </c>
      <c r="FV430" s="574">
        <v>3.4</v>
      </c>
      <c r="FW430" s="575">
        <v>10.1</v>
      </c>
      <c r="FX430" s="576">
        <f t="shared" si="1140"/>
        <v>23.8</v>
      </c>
      <c r="FY430" s="577">
        <f t="shared" si="1140"/>
        <v>40.4</v>
      </c>
      <c r="FZ430" s="574"/>
      <c r="GA430" s="575"/>
      <c r="GB430" s="576">
        <f t="shared" si="1141"/>
        <v>0</v>
      </c>
      <c r="GC430" s="577">
        <f t="shared" si="1141"/>
        <v>0</v>
      </c>
      <c r="GD430" s="576">
        <f t="shared" si="1142"/>
        <v>152</v>
      </c>
      <c r="GE430" s="577">
        <f t="shared" si="1142"/>
        <v>136</v>
      </c>
      <c r="GF430" s="576">
        <f t="shared" si="1142"/>
        <v>0</v>
      </c>
      <c r="GG430" s="577">
        <f t="shared" si="1142"/>
        <v>0</v>
      </c>
      <c r="GH430" s="576">
        <f t="shared" si="1143"/>
        <v>560</v>
      </c>
      <c r="GI430" s="577">
        <f t="shared" si="1143"/>
        <v>626.79999999999995</v>
      </c>
      <c r="GJ430" s="576" t="str">
        <f t="shared" si="1144"/>
        <v/>
      </c>
      <c r="GK430" s="577" t="str">
        <f t="shared" si="1144"/>
        <v/>
      </c>
      <c r="GL430" s="576">
        <f t="shared" si="1145"/>
        <v>33</v>
      </c>
      <c r="GM430" s="577">
        <f t="shared" si="1145"/>
        <v>28</v>
      </c>
      <c r="GN430" s="576">
        <f t="shared" si="1145"/>
        <v>0</v>
      </c>
      <c r="GO430" s="577">
        <f t="shared" si="1145"/>
        <v>0</v>
      </c>
      <c r="GP430" s="576">
        <f t="shared" si="1146"/>
        <v>175</v>
      </c>
      <c r="GQ430" s="577">
        <f t="shared" si="1146"/>
        <v>164</v>
      </c>
      <c r="GR430" s="576">
        <f t="shared" si="1147"/>
        <v>0</v>
      </c>
      <c r="GS430" s="577">
        <f t="shared" si="1147"/>
        <v>0</v>
      </c>
      <c r="GT430" s="576">
        <f t="shared" si="1148"/>
        <v>185</v>
      </c>
      <c r="GU430" s="577">
        <f t="shared" si="1148"/>
        <v>164</v>
      </c>
      <c r="GV430" s="576">
        <f t="shared" si="1148"/>
        <v>0</v>
      </c>
      <c r="GW430" s="577">
        <f t="shared" si="1148"/>
        <v>0</v>
      </c>
      <c r="GX430" s="576">
        <f t="shared" si="1149"/>
        <v>735</v>
      </c>
      <c r="GY430" s="577">
        <f t="shared" si="1149"/>
        <v>790.8</v>
      </c>
      <c r="GZ430" s="576" t="str">
        <f t="shared" si="1149"/>
        <v/>
      </c>
      <c r="HA430" s="577" t="str">
        <f t="shared" si="1149"/>
        <v/>
      </c>
      <c r="HB430" s="576">
        <f t="shared" si="1150"/>
        <v>0</v>
      </c>
      <c r="HC430" s="577">
        <f t="shared" si="1150"/>
        <v>0</v>
      </c>
      <c r="HD430" s="576">
        <f t="shared" si="1150"/>
        <v>0</v>
      </c>
      <c r="HE430" s="577">
        <f t="shared" si="1150"/>
        <v>0</v>
      </c>
      <c r="HF430" s="576" t="str">
        <f t="shared" si="1151"/>
        <v/>
      </c>
      <c r="HG430" s="577" t="str">
        <f t="shared" si="1151"/>
        <v/>
      </c>
      <c r="HH430" s="576" t="str">
        <f t="shared" si="1152"/>
        <v/>
      </c>
      <c r="HI430" s="577" t="str">
        <f t="shared" si="1152"/>
        <v/>
      </c>
      <c r="HJ430" s="576">
        <f t="shared" si="1153"/>
        <v>758.80000000000007</v>
      </c>
      <c r="HK430" s="577">
        <f t="shared" si="1153"/>
        <v>831.2</v>
      </c>
      <c r="HL430" s="576" t="str">
        <f t="shared" si="1154"/>
        <v/>
      </c>
      <c r="HM430" s="577" t="str">
        <f t="shared" si="1154"/>
        <v/>
      </c>
    </row>
    <row r="431" spans="1:221" s="26" customFormat="1" ht="15" customHeight="1">
      <c r="A431" s="124" t="s">
        <v>784</v>
      </c>
      <c r="B431" s="126" t="s">
        <v>798</v>
      </c>
      <c r="C431" s="612"/>
      <c r="D431" s="103">
        <v>443492</v>
      </c>
      <c r="E431" s="103">
        <v>10</v>
      </c>
      <c r="F431" s="574">
        <v>330</v>
      </c>
      <c r="G431" s="575">
        <v>314</v>
      </c>
      <c r="H431" s="574">
        <v>1</v>
      </c>
      <c r="I431" s="575">
        <v>2</v>
      </c>
      <c r="J431" s="576">
        <f t="shared" si="1087"/>
        <v>329</v>
      </c>
      <c r="K431" s="577">
        <f t="shared" si="1087"/>
        <v>312</v>
      </c>
      <c r="L431" s="574">
        <v>60</v>
      </c>
      <c r="M431" s="575">
        <v>60</v>
      </c>
      <c r="N431" s="576">
        <f t="shared" si="1088"/>
        <v>329</v>
      </c>
      <c r="O431" s="577">
        <f t="shared" si="1088"/>
        <v>312</v>
      </c>
      <c r="P431" s="581">
        <f t="shared" si="1088"/>
        <v>0</v>
      </c>
      <c r="Q431" s="582">
        <f t="shared" si="1088"/>
        <v>0</v>
      </c>
      <c r="R431" s="574">
        <v>35</v>
      </c>
      <c r="S431" s="575">
        <v>32</v>
      </c>
      <c r="T431" s="576">
        <f t="shared" si="1089"/>
        <v>0</v>
      </c>
      <c r="U431" s="577">
        <f t="shared" si="1089"/>
        <v>0</v>
      </c>
      <c r="V431" s="574">
        <v>1</v>
      </c>
      <c r="W431" s="575"/>
      <c r="X431" s="576">
        <f t="shared" si="1090"/>
        <v>0</v>
      </c>
      <c r="Y431" s="577">
        <f t="shared" si="1090"/>
        <v>0</v>
      </c>
      <c r="Z431" s="574"/>
      <c r="AA431" s="575"/>
      <c r="AB431" s="576">
        <f t="shared" si="1091"/>
        <v>0</v>
      </c>
      <c r="AC431" s="577">
        <f t="shared" si="1091"/>
        <v>0</v>
      </c>
      <c r="AD431" s="576">
        <f t="shared" si="1092"/>
        <v>36</v>
      </c>
      <c r="AE431" s="577">
        <f t="shared" si="1092"/>
        <v>32</v>
      </c>
      <c r="AF431" s="576">
        <f t="shared" si="1093"/>
        <v>0</v>
      </c>
      <c r="AG431" s="577">
        <f t="shared" si="1093"/>
        <v>0</v>
      </c>
      <c r="AH431" s="574">
        <v>3.2</v>
      </c>
      <c r="AI431" s="575">
        <v>2.5</v>
      </c>
      <c r="AJ431" s="576">
        <f t="shared" si="1094"/>
        <v>112</v>
      </c>
      <c r="AK431" s="577">
        <f t="shared" si="1094"/>
        <v>80</v>
      </c>
      <c r="AL431" s="574">
        <v>6</v>
      </c>
      <c r="AM431" s="575"/>
      <c r="AN431" s="576">
        <f t="shared" si="1095"/>
        <v>6</v>
      </c>
      <c r="AO431" s="577">
        <f t="shared" si="1095"/>
        <v>0</v>
      </c>
      <c r="AP431" s="574"/>
      <c r="AQ431" s="575"/>
      <c r="AR431" s="576">
        <f t="shared" si="1096"/>
        <v>0</v>
      </c>
      <c r="AS431" s="577">
        <f t="shared" si="1096"/>
        <v>0</v>
      </c>
      <c r="AT431" s="576">
        <f t="shared" si="1097"/>
        <v>3.2777777777777777</v>
      </c>
      <c r="AU431" s="577">
        <f t="shared" si="1097"/>
        <v>2.5</v>
      </c>
      <c r="AV431" s="576">
        <f t="shared" si="1098"/>
        <v>118</v>
      </c>
      <c r="AW431" s="577">
        <f t="shared" si="1098"/>
        <v>80</v>
      </c>
      <c r="AX431" s="574"/>
      <c r="AY431" s="575"/>
      <c r="AZ431" s="576">
        <f t="shared" si="1099"/>
        <v>0</v>
      </c>
      <c r="BA431" s="577">
        <f t="shared" si="1099"/>
        <v>0</v>
      </c>
      <c r="BB431" s="574"/>
      <c r="BC431" s="575"/>
      <c r="BD431" s="576">
        <f t="shared" si="1100"/>
        <v>0</v>
      </c>
      <c r="BE431" s="577">
        <f t="shared" si="1100"/>
        <v>0</v>
      </c>
      <c r="BF431" s="574"/>
      <c r="BG431" s="575"/>
      <c r="BH431" s="576">
        <f t="shared" si="1101"/>
        <v>0</v>
      </c>
      <c r="BI431" s="577">
        <f t="shared" si="1101"/>
        <v>0</v>
      </c>
      <c r="BJ431" s="576">
        <f t="shared" si="1102"/>
        <v>0</v>
      </c>
      <c r="BK431" s="577">
        <f t="shared" si="1102"/>
        <v>0</v>
      </c>
      <c r="BL431" s="576">
        <f t="shared" si="1103"/>
        <v>0</v>
      </c>
      <c r="BM431" s="577">
        <f t="shared" si="1103"/>
        <v>0</v>
      </c>
      <c r="BN431" s="574">
        <v>103</v>
      </c>
      <c r="BO431" s="575">
        <v>113</v>
      </c>
      <c r="BP431" s="576">
        <f t="shared" si="1104"/>
        <v>0</v>
      </c>
      <c r="BQ431" s="577">
        <f t="shared" si="1104"/>
        <v>0</v>
      </c>
      <c r="BR431" s="574">
        <v>9</v>
      </c>
      <c r="BS431" s="575">
        <v>14</v>
      </c>
      <c r="BT431" s="576">
        <f t="shared" si="1105"/>
        <v>0</v>
      </c>
      <c r="BU431" s="577">
        <f t="shared" si="1105"/>
        <v>0</v>
      </c>
      <c r="BV431" s="574"/>
      <c r="BW431" s="575"/>
      <c r="BX431" s="576">
        <f t="shared" si="1106"/>
        <v>0</v>
      </c>
      <c r="BY431" s="577">
        <f t="shared" si="1106"/>
        <v>0</v>
      </c>
      <c r="BZ431" s="576">
        <f t="shared" si="1107"/>
        <v>112</v>
      </c>
      <c r="CA431" s="577">
        <f t="shared" si="1107"/>
        <v>127</v>
      </c>
      <c r="CB431" s="576">
        <f t="shared" si="1108"/>
        <v>0</v>
      </c>
      <c r="CC431" s="577">
        <f t="shared" si="1108"/>
        <v>0</v>
      </c>
      <c r="CD431" s="574">
        <v>3.7</v>
      </c>
      <c r="CE431" s="575">
        <v>3.8</v>
      </c>
      <c r="CF431" s="576">
        <f t="shared" si="1109"/>
        <v>381.1</v>
      </c>
      <c r="CG431" s="577">
        <f t="shared" si="1109"/>
        <v>429.4</v>
      </c>
      <c r="CH431" s="574">
        <v>4.8</v>
      </c>
      <c r="CI431" s="575">
        <v>4.5999999999999996</v>
      </c>
      <c r="CJ431" s="576">
        <f t="shared" si="1110"/>
        <v>43.199999999999996</v>
      </c>
      <c r="CK431" s="577">
        <f t="shared" si="1110"/>
        <v>64.399999999999991</v>
      </c>
      <c r="CL431" s="574"/>
      <c r="CM431" s="575"/>
      <c r="CN431" s="576">
        <f t="shared" si="1111"/>
        <v>0</v>
      </c>
      <c r="CO431" s="577">
        <f t="shared" si="1111"/>
        <v>0</v>
      </c>
      <c r="CP431" s="576">
        <f t="shared" si="1112"/>
        <v>3.7883928571428571</v>
      </c>
      <c r="CQ431" s="577">
        <f t="shared" si="1112"/>
        <v>3.8881889763779522</v>
      </c>
      <c r="CR431" s="576">
        <f t="shared" si="1113"/>
        <v>424.3</v>
      </c>
      <c r="CS431" s="577">
        <f t="shared" si="1113"/>
        <v>493.79999999999995</v>
      </c>
      <c r="CT431" s="574"/>
      <c r="CU431" s="575"/>
      <c r="CV431" s="576">
        <f t="shared" si="1114"/>
        <v>0</v>
      </c>
      <c r="CW431" s="577">
        <f t="shared" si="1114"/>
        <v>0</v>
      </c>
      <c r="CX431" s="574"/>
      <c r="CY431" s="575"/>
      <c r="CZ431" s="576">
        <f t="shared" si="1115"/>
        <v>0</v>
      </c>
      <c r="DA431" s="577">
        <f t="shared" si="1115"/>
        <v>0</v>
      </c>
      <c r="DB431" s="574"/>
      <c r="DC431" s="575"/>
      <c r="DD431" s="576">
        <f t="shared" si="1116"/>
        <v>0</v>
      </c>
      <c r="DE431" s="577">
        <f t="shared" si="1116"/>
        <v>0</v>
      </c>
      <c r="DF431" s="576">
        <f t="shared" si="1117"/>
        <v>0</v>
      </c>
      <c r="DG431" s="577">
        <f t="shared" si="1117"/>
        <v>0</v>
      </c>
      <c r="DH431" s="576">
        <f t="shared" si="1118"/>
        <v>0</v>
      </c>
      <c r="DI431" s="577">
        <f t="shared" si="1118"/>
        <v>0</v>
      </c>
      <c r="DJ431" s="576">
        <f t="shared" si="1119"/>
        <v>148</v>
      </c>
      <c r="DK431" s="577">
        <f t="shared" si="1119"/>
        <v>159</v>
      </c>
      <c r="DL431" s="576">
        <f t="shared" si="1119"/>
        <v>0</v>
      </c>
      <c r="DM431" s="577">
        <f t="shared" si="1119"/>
        <v>0</v>
      </c>
      <c r="DN431" s="576">
        <f t="shared" si="1120"/>
        <v>3.6641891891891887</v>
      </c>
      <c r="DO431" s="577">
        <f t="shared" si="1120"/>
        <v>3.6088050314465407</v>
      </c>
      <c r="DP431" s="576">
        <f t="shared" si="1121"/>
        <v>542.29999999999995</v>
      </c>
      <c r="DQ431" s="577">
        <f t="shared" si="1121"/>
        <v>573.79999999999995</v>
      </c>
      <c r="DR431" s="576">
        <f t="shared" si="1122"/>
        <v>0</v>
      </c>
      <c r="DS431" s="577">
        <f t="shared" si="1122"/>
        <v>0</v>
      </c>
      <c r="DT431" s="576">
        <f t="shared" si="1123"/>
        <v>0</v>
      </c>
      <c r="DU431" s="577">
        <f t="shared" si="1123"/>
        <v>0</v>
      </c>
      <c r="DV431" s="574">
        <v>135</v>
      </c>
      <c r="DW431" s="575">
        <v>103</v>
      </c>
      <c r="DX431" s="576">
        <f t="shared" si="1124"/>
        <v>0</v>
      </c>
      <c r="DY431" s="577">
        <f t="shared" si="1124"/>
        <v>0</v>
      </c>
      <c r="DZ431" s="574">
        <v>28</v>
      </c>
      <c r="EA431" s="575">
        <v>18</v>
      </c>
      <c r="EB431" s="576">
        <f t="shared" si="1125"/>
        <v>0</v>
      </c>
      <c r="EC431" s="577">
        <f t="shared" si="1125"/>
        <v>0</v>
      </c>
      <c r="ED431" s="574"/>
      <c r="EE431" s="575"/>
      <c r="EF431" s="576">
        <f t="shared" si="1126"/>
        <v>0</v>
      </c>
      <c r="EG431" s="577">
        <f t="shared" si="1126"/>
        <v>0</v>
      </c>
      <c r="EH431" s="576">
        <f t="shared" si="1127"/>
        <v>163</v>
      </c>
      <c r="EI431" s="577">
        <f t="shared" si="1127"/>
        <v>121</v>
      </c>
      <c r="EJ431" s="576">
        <f t="shared" si="1128"/>
        <v>0</v>
      </c>
      <c r="EK431" s="577">
        <f t="shared" si="1128"/>
        <v>0</v>
      </c>
      <c r="EL431" s="574">
        <v>3.7</v>
      </c>
      <c r="EM431" s="575">
        <v>3.3</v>
      </c>
      <c r="EN431" s="576">
        <f t="shared" si="1129"/>
        <v>499.5</v>
      </c>
      <c r="EO431" s="577">
        <f t="shared" si="1129"/>
        <v>339.9</v>
      </c>
      <c r="EP431" s="574">
        <v>2.8</v>
      </c>
      <c r="EQ431" s="575">
        <v>4.3</v>
      </c>
      <c r="ER431" s="576">
        <f t="shared" si="1130"/>
        <v>78.399999999999991</v>
      </c>
      <c r="ES431" s="577">
        <f t="shared" si="1130"/>
        <v>77.399999999999991</v>
      </c>
      <c r="ET431" s="574"/>
      <c r="EU431" s="575"/>
      <c r="EV431" s="576">
        <f t="shared" si="1131"/>
        <v>0</v>
      </c>
      <c r="EW431" s="577">
        <f t="shared" si="1131"/>
        <v>0</v>
      </c>
      <c r="EX431" s="576">
        <f t="shared" si="1132"/>
        <v>3.5453987730061347</v>
      </c>
      <c r="EY431" s="577">
        <f t="shared" si="1132"/>
        <v>3.4487603305785122</v>
      </c>
      <c r="EZ431" s="576">
        <f t="shared" si="1133"/>
        <v>577.9</v>
      </c>
      <c r="FA431" s="577">
        <f t="shared" si="1133"/>
        <v>417.29999999999995</v>
      </c>
      <c r="FB431" s="574"/>
      <c r="FC431" s="575"/>
      <c r="FD431" s="576">
        <f t="shared" si="1134"/>
        <v>0</v>
      </c>
      <c r="FE431" s="577">
        <f t="shared" si="1134"/>
        <v>0</v>
      </c>
      <c r="FF431" s="574"/>
      <c r="FG431" s="575"/>
      <c r="FH431" s="576">
        <f t="shared" si="1135"/>
        <v>0</v>
      </c>
      <c r="FI431" s="577">
        <f t="shared" si="1135"/>
        <v>0</v>
      </c>
      <c r="FJ431" s="574"/>
      <c r="FK431" s="575"/>
      <c r="FL431" s="576">
        <f t="shared" si="1136"/>
        <v>0</v>
      </c>
      <c r="FM431" s="577">
        <f t="shared" si="1136"/>
        <v>0</v>
      </c>
      <c r="FN431" s="576">
        <f t="shared" si="1137"/>
        <v>0</v>
      </c>
      <c r="FO431" s="577">
        <f t="shared" si="1137"/>
        <v>0</v>
      </c>
      <c r="FP431" s="576">
        <f t="shared" si="1138"/>
        <v>0</v>
      </c>
      <c r="FQ431" s="577">
        <f t="shared" si="1138"/>
        <v>0</v>
      </c>
      <c r="FR431" s="574">
        <v>18</v>
      </c>
      <c r="FS431" s="575">
        <v>32</v>
      </c>
      <c r="FT431" s="576">
        <f t="shared" si="1139"/>
        <v>0</v>
      </c>
      <c r="FU431" s="577">
        <f t="shared" si="1139"/>
        <v>0</v>
      </c>
      <c r="FV431" s="574">
        <v>9</v>
      </c>
      <c r="FW431" s="575">
        <v>8.6</v>
      </c>
      <c r="FX431" s="576">
        <f t="shared" si="1140"/>
        <v>162</v>
      </c>
      <c r="FY431" s="577">
        <f t="shared" si="1140"/>
        <v>275.2</v>
      </c>
      <c r="FZ431" s="574"/>
      <c r="GA431" s="575"/>
      <c r="GB431" s="576">
        <f t="shared" si="1141"/>
        <v>0</v>
      </c>
      <c r="GC431" s="577">
        <f t="shared" si="1141"/>
        <v>0</v>
      </c>
      <c r="GD431" s="576">
        <f t="shared" si="1142"/>
        <v>273</v>
      </c>
      <c r="GE431" s="577">
        <f t="shared" si="1142"/>
        <v>248</v>
      </c>
      <c r="GF431" s="576">
        <f t="shared" si="1142"/>
        <v>0</v>
      </c>
      <c r="GG431" s="577">
        <f t="shared" si="1142"/>
        <v>0</v>
      </c>
      <c r="GH431" s="576">
        <f t="shared" si="1143"/>
        <v>992.6</v>
      </c>
      <c r="GI431" s="577">
        <f t="shared" si="1143"/>
        <v>849.3</v>
      </c>
      <c r="GJ431" s="576" t="str">
        <f t="shared" si="1144"/>
        <v/>
      </c>
      <c r="GK431" s="577" t="str">
        <f t="shared" si="1144"/>
        <v/>
      </c>
      <c r="GL431" s="576">
        <f t="shared" si="1145"/>
        <v>38</v>
      </c>
      <c r="GM431" s="577">
        <f t="shared" si="1145"/>
        <v>32</v>
      </c>
      <c r="GN431" s="576">
        <f t="shared" si="1145"/>
        <v>0</v>
      </c>
      <c r="GO431" s="577">
        <f t="shared" si="1145"/>
        <v>0</v>
      </c>
      <c r="GP431" s="576">
        <f t="shared" si="1146"/>
        <v>127.6</v>
      </c>
      <c r="GQ431" s="577">
        <f t="shared" si="1146"/>
        <v>141.79999999999998</v>
      </c>
      <c r="GR431" s="576">
        <f t="shared" si="1147"/>
        <v>0</v>
      </c>
      <c r="GS431" s="577">
        <f t="shared" si="1147"/>
        <v>0</v>
      </c>
      <c r="GT431" s="576">
        <f t="shared" si="1148"/>
        <v>311</v>
      </c>
      <c r="GU431" s="577">
        <f t="shared" si="1148"/>
        <v>280</v>
      </c>
      <c r="GV431" s="576">
        <f t="shared" si="1148"/>
        <v>0</v>
      </c>
      <c r="GW431" s="577">
        <f t="shared" si="1148"/>
        <v>0</v>
      </c>
      <c r="GX431" s="576">
        <f t="shared" si="1149"/>
        <v>1120.2</v>
      </c>
      <c r="GY431" s="577">
        <f t="shared" si="1149"/>
        <v>991.09999999999991</v>
      </c>
      <c r="GZ431" s="576" t="str">
        <f t="shared" si="1149"/>
        <v/>
      </c>
      <c r="HA431" s="577" t="str">
        <f t="shared" si="1149"/>
        <v/>
      </c>
      <c r="HB431" s="576">
        <f t="shared" si="1150"/>
        <v>0</v>
      </c>
      <c r="HC431" s="577">
        <f t="shared" si="1150"/>
        <v>0</v>
      </c>
      <c r="HD431" s="576">
        <f t="shared" si="1150"/>
        <v>0</v>
      </c>
      <c r="HE431" s="577">
        <f t="shared" si="1150"/>
        <v>0</v>
      </c>
      <c r="HF431" s="576" t="str">
        <f t="shared" si="1151"/>
        <v/>
      </c>
      <c r="HG431" s="577" t="str">
        <f t="shared" si="1151"/>
        <v/>
      </c>
      <c r="HH431" s="576" t="str">
        <f t="shared" si="1152"/>
        <v/>
      </c>
      <c r="HI431" s="577" t="str">
        <f t="shared" si="1152"/>
        <v/>
      </c>
      <c r="HJ431" s="576">
        <f t="shared" si="1153"/>
        <v>1282.1999999999998</v>
      </c>
      <c r="HK431" s="577">
        <f t="shared" si="1153"/>
        <v>1266.3</v>
      </c>
      <c r="HL431" s="576" t="str">
        <f t="shared" si="1154"/>
        <v/>
      </c>
      <c r="HM431" s="577" t="str">
        <f t="shared" si="1154"/>
        <v/>
      </c>
    </row>
    <row r="432" spans="1:221">
      <c r="A432" s="124" t="s">
        <v>784</v>
      </c>
      <c r="B432" s="589" t="s">
        <v>804</v>
      </c>
      <c r="C432" s="611"/>
      <c r="D432" s="103">
        <v>237817</v>
      </c>
      <c r="E432" s="103">
        <v>10</v>
      </c>
      <c r="F432" s="574">
        <v>283</v>
      </c>
      <c r="G432" s="575">
        <v>306</v>
      </c>
      <c r="H432" s="574">
        <v>27</v>
      </c>
      <c r="I432" s="575">
        <v>24</v>
      </c>
      <c r="J432" s="576">
        <f t="shared" si="1087"/>
        <v>256</v>
      </c>
      <c r="K432" s="577">
        <f t="shared" si="1087"/>
        <v>282</v>
      </c>
      <c r="L432" s="574">
        <v>60</v>
      </c>
      <c r="M432" s="575">
        <v>60</v>
      </c>
      <c r="N432" s="576">
        <f t="shared" si="1088"/>
        <v>256</v>
      </c>
      <c r="O432" s="577">
        <f t="shared" si="1088"/>
        <v>282</v>
      </c>
      <c r="P432" s="581">
        <f t="shared" si="1088"/>
        <v>0</v>
      </c>
      <c r="Q432" s="582">
        <f t="shared" si="1088"/>
        <v>0</v>
      </c>
      <c r="R432" s="574">
        <v>22</v>
      </c>
      <c r="S432" s="575">
        <v>19</v>
      </c>
      <c r="T432" s="576">
        <f t="shared" si="1089"/>
        <v>0</v>
      </c>
      <c r="U432" s="577">
        <f t="shared" si="1089"/>
        <v>0</v>
      </c>
      <c r="V432" s="574">
        <v>1</v>
      </c>
      <c r="W432" s="575">
        <v>1</v>
      </c>
      <c r="X432" s="576">
        <f t="shared" si="1090"/>
        <v>0</v>
      </c>
      <c r="Y432" s="577">
        <f t="shared" si="1090"/>
        <v>0</v>
      </c>
      <c r="Z432" s="574"/>
      <c r="AA432" s="575"/>
      <c r="AB432" s="576">
        <f t="shared" si="1091"/>
        <v>0</v>
      </c>
      <c r="AC432" s="577">
        <f t="shared" si="1091"/>
        <v>0</v>
      </c>
      <c r="AD432" s="576">
        <f t="shared" si="1092"/>
        <v>23</v>
      </c>
      <c r="AE432" s="577">
        <f t="shared" si="1092"/>
        <v>20</v>
      </c>
      <c r="AF432" s="576">
        <f t="shared" si="1093"/>
        <v>0</v>
      </c>
      <c r="AG432" s="577">
        <f t="shared" si="1093"/>
        <v>0</v>
      </c>
      <c r="AH432" s="574">
        <v>4</v>
      </c>
      <c r="AI432" s="575">
        <v>3.9</v>
      </c>
      <c r="AJ432" s="576">
        <f t="shared" si="1094"/>
        <v>88</v>
      </c>
      <c r="AK432" s="577">
        <f t="shared" si="1094"/>
        <v>74.099999999999994</v>
      </c>
      <c r="AL432" s="574">
        <v>3.5</v>
      </c>
      <c r="AM432" s="575">
        <v>4</v>
      </c>
      <c r="AN432" s="576">
        <f t="shared" si="1095"/>
        <v>3.5</v>
      </c>
      <c r="AO432" s="577">
        <f t="shared" si="1095"/>
        <v>4</v>
      </c>
      <c r="AP432" s="574"/>
      <c r="AQ432" s="575"/>
      <c r="AR432" s="576">
        <f t="shared" si="1096"/>
        <v>0</v>
      </c>
      <c r="AS432" s="577">
        <f t="shared" si="1096"/>
        <v>0</v>
      </c>
      <c r="AT432" s="576">
        <f t="shared" si="1097"/>
        <v>3.9782608695652173</v>
      </c>
      <c r="AU432" s="577">
        <f t="shared" si="1097"/>
        <v>3.9049999999999998</v>
      </c>
      <c r="AV432" s="576">
        <f t="shared" si="1098"/>
        <v>91.5</v>
      </c>
      <c r="AW432" s="577">
        <f t="shared" si="1098"/>
        <v>78.099999999999994</v>
      </c>
      <c r="AX432" s="574"/>
      <c r="AY432" s="575"/>
      <c r="AZ432" s="576">
        <f t="shared" si="1099"/>
        <v>0</v>
      </c>
      <c r="BA432" s="577">
        <f t="shared" si="1099"/>
        <v>0</v>
      </c>
      <c r="BB432" s="574"/>
      <c r="BC432" s="575"/>
      <c r="BD432" s="576">
        <f t="shared" si="1100"/>
        <v>0</v>
      </c>
      <c r="BE432" s="577">
        <f t="shared" si="1100"/>
        <v>0</v>
      </c>
      <c r="BF432" s="574"/>
      <c r="BG432" s="575"/>
      <c r="BH432" s="576">
        <f t="shared" si="1101"/>
        <v>0</v>
      </c>
      <c r="BI432" s="577">
        <f t="shared" si="1101"/>
        <v>0</v>
      </c>
      <c r="BJ432" s="576">
        <f t="shared" si="1102"/>
        <v>0</v>
      </c>
      <c r="BK432" s="577">
        <f t="shared" si="1102"/>
        <v>0</v>
      </c>
      <c r="BL432" s="576">
        <f t="shared" si="1103"/>
        <v>0</v>
      </c>
      <c r="BM432" s="577">
        <f t="shared" si="1103"/>
        <v>0</v>
      </c>
      <c r="BN432" s="574">
        <v>134</v>
      </c>
      <c r="BO432" s="575">
        <v>155</v>
      </c>
      <c r="BP432" s="576">
        <f t="shared" si="1104"/>
        <v>0</v>
      </c>
      <c r="BQ432" s="577">
        <f t="shared" si="1104"/>
        <v>0</v>
      </c>
      <c r="BR432" s="574">
        <v>21</v>
      </c>
      <c r="BS432" s="575">
        <v>27</v>
      </c>
      <c r="BT432" s="576">
        <f t="shared" si="1105"/>
        <v>0</v>
      </c>
      <c r="BU432" s="577">
        <f t="shared" si="1105"/>
        <v>0</v>
      </c>
      <c r="BV432" s="574"/>
      <c r="BW432" s="575"/>
      <c r="BX432" s="576">
        <f t="shared" si="1106"/>
        <v>0</v>
      </c>
      <c r="BY432" s="577">
        <f t="shared" si="1106"/>
        <v>0</v>
      </c>
      <c r="BZ432" s="576">
        <f t="shared" si="1107"/>
        <v>155</v>
      </c>
      <c r="CA432" s="577">
        <f t="shared" si="1107"/>
        <v>182</v>
      </c>
      <c r="CB432" s="576">
        <f t="shared" si="1108"/>
        <v>0</v>
      </c>
      <c r="CC432" s="577">
        <f t="shared" si="1108"/>
        <v>0</v>
      </c>
      <c r="CD432" s="574">
        <v>6.3</v>
      </c>
      <c r="CE432" s="575">
        <v>5.6</v>
      </c>
      <c r="CF432" s="576">
        <f t="shared" si="1109"/>
        <v>844.19999999999993</v>
      </c>
      <c r="CG432" s="577">
        <f t="shared" si="1109"/>
        <v>868</v>
      </c>
      <c r="CH432" s="574">
        <v>9.1</v>
      </c>
      <c r="CI432" s="575">
        <v>9.3000000000000007</v>
      </c>
      <c r="CJ432" s="576">
        <f t="shared" si="1110"/>
        <v>191.1</v>
      </c>
      <c r="CK432" s="577">
        <f t="shared" si="1110"/>
        <v>251.10000000000002</v>
      </c>
      <c r="CL432" s="574"/>
      <c r="CM432" s="575"/>
      <c r="CN432" s="576">
        <f t="shared" si="1111"/>
        <v>0</v>
      </c>
      <c r="CO432" s="577">
        <f t="shared" si="1111"/>
        <v>0</v>
      </c>
      <c r="CP432" s="576">
        <f t="shared" si="1112"/>
        <v>6.6793548387096768</v>
      </c>
      <c r="CQ432" s="577">
        <f t="shared" si="1112"/>
        <v>6.1489010989010984</v>
      </c>
      <c r="CR432" s="576">
        <f t="shared" si="1113"/>
        <v>1035.3</v>
      </c>
      <c r="CS432" s="577">
        <f t="shared" si="1113"/>
        <v>1119.0999999999999</v>
      </c>
      <c r="CT432" s="574"/>
      <c r="CU432" s="575"/>
      <c r="CV432" s="576">
        <f t="shared" si="1114"/>
        <v>0</v>
      </c>
      <c r="CW432" s="577">
        <f t="shared" si="1114"/>
        <v>0</v>
      </c>
      <c r="CX432" s="574"/>
      <c r="CY432" s="575"/>
      <c r="CZ432" s="576">
        <f t="shared" si="1115"/>
        <v>0</v>
      </c>
      <c r="DA432" s="577">
        <f t="shared" si="1115"/>
        <v>0</v>
      </c>
      <c r="DB432" s="574"/>
      <c r="DC432" s="575"/>
      <c r="DD432" s="576">
        <f t="shared" si="1116"/>
        <v>0</v>
      </c>
      <c r="DE432" s="577">
        <f t="shared" si="1116"/>
        <v>0</v>
      </c>
      <c r="DF432" s="576">
        <f t="shared" si="1117"/>
        <v>0</v>
      </c>
      <c r="DG432" s="577">
        <f t="shared" si="1117"/>
        <v>0</v>
      </c>
      <c r="DH432" s="576">
        <f t="shared" si="1118"/>
        <v>0</v>
      </c>
      <c r="DI432" s="577">
        <f t="shared" si="1118"/>
        <v>0</v>
      </c>
      <c r="DJ432" s="576">
        <f t="shared" si="1119"/>
        <v>178</v>
      </c>
      <c r="DK432" s="577">
        <f t="shared" si="1119"/>
        <v>202</v>
      </c>
      <c r="DL432" s="576">
        <f t="shared" si="1119"/>
        <v>0</v>
      </c>
      <c r="DM432" s="577">
        <f t="shared" si="1119"/>
        <v>0</v>
      </c>
      <c r="DN432" s="576">
        <f t="shared" si="1120"/>
        <v>6.3303370786516853</v>
      </c>
      <c r="DO432" s="577">
        <f t="shared" si="1120"/>
        <v>5.9267326732673258</v>
      </c>
      <c r="DP432" s="576">
        <f t="shared" si="1121"/>
        <v>1126.8</v>
      </c>
      <c r="DQ432" s="577">
        <f t="shared" si="1121"/>
        <v>1197.1999999999998</v>
      </c>
      <c r="DR432" s="576">
        <f t="shared" si="1122"/>
        <v>0</v>
      </c>
      <c r="DS432" s="577">
        <f t="shared" si="1122"/>
        <v>0</v>
      </c>
      <c r="DT432" s="576">
        <f t="shared" si="1123"/>
        <v>0</v>
      </c>
      <c r="DU432" s="577">
        <f t="shared" si="1123"/>
        <v>0</v>
      </c>
      <c r="DV432" s="574">
        <v>24</v>
      </c>
      <c r="DW432" s="575">
        <v>33</v>
      </c>
      <c r="DX432" s="576">
        <f t="shared" si="1124"/>
        <v>0</v>
      </c>
      <c r="DY432" s="577">
        <f t="shared" si="1124"/>
        <v>0</v>
      </c>
      <c r="DZ432" s="574">
        <v>4</v>
      </c>
      <c r="EA432" s="575">
        <v>5</v>
      </c>
      <c r="EB432" s="576">
        <f t="shared" si="1125"/>
        <v>0</v>
      </c>
      <c r="EC432" s="577">
        <f t="shared" si="1125"/>
        <v>0</v>
      </c>
      <c r="ED432" s="574"/>
      <c r="EE432" s="575"/>
      <c r="EF432" s="576">
        <f t="shared" si="1126"/>
        <v>0</v>
      </c>
      <c r="EG432" s="577">
        <f t="shared" si="1126"/>
        <v>0</v>
      </c>
      <c r="EH432" s="576">
        <f t="shared" si="1127"/>
        <v>28</v>
      </c>
      <c r="EI432" s="577">
        <f t="shared" si="1127"/>
        <v>38</v>
      </c>
      <c r="EJ432" s="576">
        <f t="shared" si="1128"/>
        <v>0</v>
      </c>
      <c r="EK432" s="577">
        <f t="shared" si="1128"/>
        <v>0</v>
      </c>
      <c r="EL432" s="574">
        <v>5.2</v>
      </c>
      <c r="EM432" s="575">
        <v>4.3</v>
      </c>
      <c r="EN432" s="576">
        <f t="shared" si="1129"/>
        <v>124.80000000000001</v>
      </c>
      <c r="EO432" s="577">
        <f t="shared" si="1129"/>
        <v>141.9</v>
      </c>
      <c r="EP432" s="574">
        <v>5.0999999999999996</v>
      </c>
      <c r="EQ432" s="575">
        <v>8.1</v>
      </c>
      <c r="ER432" s="576">
        <f t="shared" si="1130"/>
        <v>20.399999999999999</v>
      </c>
      <c r="ES432" s="577">
        <f t="shared" si="1130"/>
        <v>40.5</v>
      </c>
      <c r="ET432" s="574"/>
      <c r="EU432" s="575"/>
      <c r="EV432" s="576">
        <f t="shared" si="1131"/>
        <v>0</v>
      </c>
      <c r="EW432" s="577">
        <f t="shared" si="1131"/>
        <v>0</v>
      </c>
      <c r="EX432" s="576">
        <f t="shared" si="1132"/>
        <v>5.1857142857142859</v>
      </c>
      <c r="EY432" s="577">
        <f t="shared" si="1132"/>
        <v>4.8</v>
      </c>
      <c r="EZ432" s="576">
        <f t="shared" si="1133"/>
        <v>145.20000000000002</v>
      </c>
      <c r="FA432" s="577">
        <f t="shared" si="1133"/>
        <v>182.4</v>
      </c>
      <c r="FB432" s="574"/>
      <c r="FC432" s="575"/>
      <c r="FD432" s="576">
        <f t="shared" si="1134"/>
        <v>0</v>
      </c>
      <c r="FE432" s="577">
        <f t="shared" si="1134"/>
        <v>0</v>
      </c>
      <c r="FF432" s="574"/>
      <c r="FG432" s="575"/>
      <c r="FH432" s="576">
        <f t="shared" si="1135"/>
        <v>0</v>
      </c>
      <c r="FI432" s="577">
        <f t="shared" si="1135"/>
        <v>0</v>
      </c>
      <c r="FJ432" s="574"/>
      <c r="FK432" s="575"/>
      <c r="FL432" s="576">
        <f t="shared" si="1136"/>
        <v>0</v>
      </c>
      <c r="FM432" s="577">
        <f t="shared" si="1136"/>
        <v>0</v>
      </c>
      <c r="FN432" s="576">
        <f t="shared" si="1137"/>
        <v>0</v>
      </c>
      <c r="FO432" s="577">
        <f t="shared" si="1137"/>
        <v>0</v>
      </c>
      <c r="FP432" s="576">
        <f t="shared" si="1138"/>
        <v>0</v>
      </c>
      <c r="FQ432" s="577">
        <f t="shared" si="1138"/>
        <v>0</v>
      </c>
      <c r="FR432" s="574">
        <v>50</v>
      </c>
      <c r="FS432" s="575">
        <v>42</v>
      </c>
      <c r="FT432" s="576">
        <f t="shared" si="1139"/>
        <v>0</v>
      </c>
      <c r="FU432" s="577">
        <f t="shared" si="1139"/>
        <v>0</v>
      </c>
      <c r="FV432" s="574">
        <v>7.5</v>
      </c>
      <c r="FW432" s="575">
        <v>6.9</v>
      </c>
      <c r="FX432" s="576">
        <f t="shared" si="1140"/>
        <v>375</v>
      </c>
      <c r="FY432" s="577">
        <f t="shared" si="1140"/>
        <v>289.8</v>
      </c>
      <c r="FZ432" s="574"/>
      <c r="GA432" s="575"/>
      <c r="GB432" s="576">
        <f t="shared" si="1141"/>
        <v>0</v>
      </c>
      <c r="GC432" s="577">
        <f t="shared" si="1141"/>
        <v>0</v>
      </c>
      <c r="GD432" s="576">
        <f t="shared" si="1142"/>
        <v>180</v>
      </c>
      <c r="GE432" s="577">
        <f t="shared" si="1142"/>
        <v>207</v>
      </c>
      <c r="GF432" s="576">
        <f t="shared" si="1142"/>
        <v>0</v>
      </c>
      <c r="GG432" s="577">
        <f t="shared" si="1142"/>
        <v>0</v>
      </c>
      <c r="GH432" s="576">
        <f t="shared" si="1143"/>
        <v>1057</v>
      </c>
      <c r="GI432" s="577">
        <f t="shared" si="1143"/>
        <v>1084</v>
      </c>
      <c r="GJ432" s="576" t="str">
        <f t="shared" si="1144"/>
        <v/>
      </c>
      <c r="GK432" s="577" t="str">
        <f t="shared" si="1144"/>
        <v/>
      </c>
      <c r="GL432" s="576">
        <f t="shared" si="1145"/>
        <v>26</v>
      </c>
      <c r="GM432" s="577">
        <f t="shared" si="1145"/>
        <v>33</v>
      </c>
      <c r="GN432" s="576">
        <f t="shared" si="1145"/>
        <v>0</v>
      </c>
      <c r="GO432" s="577">
        <f t="shared" si="1145"/>
        <v>0</v>
      </c>
      <c r="GP432" s="576">
        <f t="shared" si="1146"/>
        <v>215</v>
      </c>
      <c r="GQ432" s="577">
        <f t="shared" si="1146"/>
        <v>295.60000000000002</v>
      </c>
      <c r="GR432" s="576">
        <f t="shared" si="1147"/>
        <v>0</v>
      </c>
      <c r="GS432" s="577">
        <f t="shared" si="1147"/>
        <v>0</v>
      </c>
      <c r="GT432" s="576">
        <f t="shared" si="1148"/>
        <v>206</v>
      </c>
      <c r="GU432" s="577">
        <f t="shared" si="1148"/>
        <v>240</v>
      </c>
      <c r="GV432" s="576">
        <f t="shared" si="1148"/>
        <v>0</v>
      </c>
      <c r="GW432" s="577">
        <f t="shared" si="1148"/>
        <v>0</v>
      </c>
      <c r="GX432" s="576">
        <f t="shared" si="1149"/>
        <v>1272</v>
      </c>
      <c r="GY432" s="577">
        <f t="shared" si="1149"/>
        <v>1379.6</v>
      </c>
      <c r="GZ432" s="576" t="str">
        <f t="shared" si="1149"/>
        <v/>
      </c>
      <c r="HA432" s="577" t="str">
        <f t="shared" si="1149"/>
        <v/>
      </c>
      <c r="HB432" s="576">
        <f t="shared" si="1150"/>
        <v>0</v>
      </c>
      <c r="HC432" s="577">
        <f t="shared" si="1150"/>
        <v>0</v>
      </c>
      <c r="HD432" s="576">
        <f t="shared" si="1150"/>
        <v>0</v>
      </c>
      <c r="HE432" s="577">
        <f t="shared" si="1150"/>
        <v>0</v>
      </c>
      <c r="HF432" s="576" t="str">
        <f t="shared" si="1151"/>
        <v/>
      </c>
      <c r="HG432" s="577" t="str">
        <f t="shared" si="1151"/>
        <v/>
      </c>
      <c r="HH432" s="576" t="str">
        <f t="shared" si="1152"/>
        <v/>
      </c>
      <c r="HI432" s="577" t="str">
        <f t="shared" si="1152"/>
        <v/>
      </c>
      <c r="HJ432" s="576">
        <f t="shared" si="1153"/>
        <v>1647</v>
      </c>
      <c r="HK432" s="577">
        <f t="shared" si="1153"/>
        <v>1669.3999999999999</v>
      </c>
      <c r="HL432" s="576" t="str">
        <f t="shared" si="1154"/>
        <v/>
      </c>
      <c r="HM432" s="577" t="str">
        <f t="shared" si="1154"/>
        <v/>
      </c>
    </row>
    <row r="433" spans="1:221">
      <c r="A433" s="124" t="s">
        <v>784</v>
      </c>
      <c r="B433" s="125" t="s">
        <v>805</v>
      </c>
      <c r="C433" s="615"/>
      <c r="D433" s="103">
        <v>238014</v>
      </c>
      <c r="E433" s="103">
        <v>10</v>
      </c>
      <c r="F433" s="574">
        <v>275</v>
      </c>
      <c r="G433" s="575">
        <v>262</v>
      </c>
      <c r="H433" s="574">
        <v>3</v>
      </c>
      <c r="I433" s="575">
        <v>6</v>
      </c>
      <c r="J433" s="576">
        <f t="shared" si="1087"/>
        <v>272</v>
      </c>
      <c r="K433" s="577">
        <f t="shared" si="1087"/>
        <v>256</v>
      </c>
      <c r="L433" s="574">
        <v>60</v>
      </c>
      <c r="M433" s="575">
        <v>60</v>
      </c>
      <c r="N433" s="576">
        <f t="shared" si="1088"/>
        <v>272</v>
      </c>
      <c r="O433" s="577">
        <f t="shared" si="1088"/>
        <v>256</v>
      </c>
      <c r="P433" s="581">
        <f t="shared" si="1088"/>
        <v>0</v>
      </c>
      <c r="Q433" s="582">
        <f t="shared" si="1088"/>
        <v>0</v>
      </c>
      <c r="R433" s="574">
        <v>27</v>
      </c>
      <c r="S433" s="575">
        <v>26</v>
      </c>
      <c r="T433" s="576">
        <f t="shared" si="1089"/>
        <v>0</v>
      </c>
      <c r="U433" s="577">
        <f t="shared" si="1089"/>
        <v>0</v>
      </c>
      <c r="V433" s="574">
        <v>3</v>
      </c>
      <c r="W433" s="575">
        <v>2</v>
      </c>
      <c r="X433" s="576">
        <f t="shared" si="1090"/>
        <v>0</v>
      </c>
      <c r="Y433" s="577">
        <f t="shared" si="1090"/>
        <v>0</v>
      </c>
      <c r="Z433" s="574"/>
      <c r="AA433" s="575"/>
      <c r="AB433" s="576">
        <f t="shared" si="1091"/>
        <v>0</v>
      </c>
      <c r="AC433" s="577">
        <f t="shared" si="1091"/>
        <v>0</v>
      </c>
      <c r="AD433" s="576">
        <f t="shared" si="1092"/>
        <v>30</v>
      </c>
      <c r="AE433" s="577">
        <f t="shared" si="1092"/>
        <v>28</v>
      </c>
      <c r="AF433" s="576">
        <f t="shared" si="1093"/>
        <v>0</v>
      </c>
      <c r="AG433" s="577">
        <f t="shared" si="1093"/>
        <v>0</v>
      </c>
      <c r="AH433" s="574">
        <v>3.4</v>
      </c>
      <c r="AI433" s="575">
        <v>3.3</v>
      </c>
      <c r="AJ433" s="576">
        <f t="shared" si="1094"/>
        <v>91.8</v>
      </c>
      <c r="AK433" s="577">
        <f t="shared" si="1094"/>
        <v>85.8</v>
      </c>
      <c r="AL433" s="574">
        <v>2.7</v>
      </c>
      <c r="AM433" s="575">
        <v>3.5</v>
      </c>
      <c r="AN433" s="576">
        <f t="shared" si="1095"/>
        <v>8.1000000000000014</v>
      </c>
      <c r="AO433" s="577">
        <f t="shared" si="1095"/>
        <v>7</v>
      </c>
      <c r="AP433" s="574"/>
      <c r="AQ433" s="575"/>
      <c r="AR433" s="576">
        <f t="shared" si="1096"/>
        <v>0</v>
      </c>
      <c r="AS433" s="577">
        <f t="shared" si="1096"/>
        <v>0</v>
      </c>
      <c r="AT433" s="576">
        <f t="shared" si="1097"/>
        <v>3.33</v>
      </c>
      <c r="AU433" s="577">
        <f t="shared" si="1097"/>
        <v>3.3142857142857141</v>
      </c>
      <c r="AV433" s="576">
        <f t="shared" si="1098"/>
        <v>99.9</v>
      </c>
      <c r="AW433" s="577">
        <f t="shared" si="1098"/>
        <v>92.8</v>
      </c>
      <c r="AX433" s="574"/>
      <c r="AY433" s="575"/>
      <c r="AZ433" s="576">
        <f t="shared" si="1099"/>
        <v>0</v>
      </c>
      <c r="BA433" s="577">
        <f t="shared" si="1099"/>
        <v>0</v>
      </c>
      <c r="BB433" s="574"/>
      <c r="BC433" s="575"/>
      <c r="BD433" s="576">
        <f t="shared" si="1100"/>
        <v>0</v>
      </c>
      <c r="BE433" s="577">
        <f t="shared" si="1100"/>
        <v>0</v>
      </c>
      <c r="BF433" s="574"/>
      <c r="BG433" s="575"/>
      <c r="BH433" s="576">
        <f t="shared" si="1101"/>
        <v>0</v>
      </c>
      <c r="BI433" s="577">
        <f t="shared" si="1101"/>
        <v>0</v>
      </c>
      <c r="BJ433" s="576">
        <f t="shared" si="1102"/>
        <v>0</v>
      </c>
      <c r="BK433" s="577">
        <f t="shared" si="1102"/>
        <v>0</v>
      </c>
      <c r="BL433" s="576">
        <f t="shared" si="1103"/>
        <v>0</v>
      </c>
      <c r="BM433" s="577">
        <f t="shared" si="1103"/>
        <v>0</v>
      </c>
      <c r="BN433" s="574">
        <v>75</v>
      </c>
      <c r="BO433" s="575">
        <v>99</v>
      </c>
      <c r="BP433" s="576">
        <f t="shared" si="1104"/>
        <v>0</v>
      </c>
      <c r="BQ433" s="577">
        <f t="shared" si="1104"/>
        <v>0</v>
      </c>
      <c r="BR433" s="574">
        <v>16</v>
      </c>
      <c r="BS433" s="575">
        <v>17</v>
      </c>
      <c r="BT433" s="576">
        <f t="shared" si="1105"/>
        <v>0</v>
      </c>
      <c r="BU433" s="577">
        <f t="shared" si="1105"/>
        <v>0</v>
      </c>
      <c r="BV433" s="574"/>
      <c r="BW433" s="575"/>
      <c r="BX433" s="576">
        <f t="shared" si="1106"/>
        <v>0</v>
      </c>
      <c r="BY433" s="577">
        <f t="shared" si="1106"/>
        <v>0</v>
      </c>
      <c r="BZ433" s="576">
        <f t="shared" si="1107"/>
        <v>91</v>
      </c>
      <c r="CA433" s="577">
        <f t="shared" si="1107"/>
        <v>116</v>
      </c>
      <c r="CB433" s="576">
        <f t="shared" si="1108"/>
        <v>0</v>
      </c>
      <c r="CC433" s="577">
        <f t="shared" si="1108"/>
        <v>0</v>
      </c>
      <c r="CD433" s="574">
        <v>5.2</v>
      </c>
      <c r="CE433" s="575">
        <v>5.5</v>
      </c>
      <c r="CF433" s="576">
        <f t="shared" si="1109"/>
        <v>390</v>
      </c>
      <c r="CG433" s="577">
        <f t="shared" si="1109"/>
        <v>544.5</v>
      </c>
      <c r="CH433" s="574">
        <v>5.2</v>
      </c>
      <c r="CI433" s="575">
        <v>8.1999999999999993</v>
      </c>
      <c r="CJ433" s="576">
        <f t="shared" si="1110"/>
        <v>83.2</v>
      </c>
      <c r="CK433" s="577">
        <f t="shared" si="1110"/>
        <v>139.39999999999998</v>
      </c>
      <c r="CL433" s="574"/>
      <c r="CM433" s="575"/>
      <c r="CN433" s="576">
        <f t="shared" si="1111"/>
        <v>0</v>
      </c>
      <c r="CO433" s="577">
        <f t="shared" si="1111"/>
        <v>0</v>
      </c>
      <c r="CP433" s="576">
        <f t="shared" si="1112"/>
        <v>5.2</v>
      </c>
      <c r="CQ433" s="577">
        <f t="shared" si="1112"/>
        <v>5.8956896551724132</v>
      </c>
      <c r="CR433" s="576">
        <f t="shared" si="1113"/>
        <v>473.2</v>
      </c>
      <c r="CS433" s="577">
        <f t="shared" si="1113"/>
        <v>683.9</v>
      </c>
      <c r="CT433" s="574"/>
      <c r="CU433" s="575"/>
      <c r="CV433" s="576">
        <f t="shared" si="1114"/>
        <v>0</v>
      </c>
      <c r="CW433" s="577">
        <f t="shared" si="1114"/>
        <v>0</v>
      </c>
      <c r="CX433" s="574"/>
      <c r="CY433" s="575"/>
      <c r="CZ433" s="576">
        <f t="shared" si="1115"/>
        <v>0</v>
      </c>
      <c r="DA433" s="577">
        <f t="shared" si="1115"/>
        <v>0</v>
      </c>
      <c r="DB433" s="574"/>
      <c r="DC433" s="575"/>
      <c r="DD433" s="576">
        <f t="shared" si="1116"/>
        <v>0</v>
      </c>
      <c r="DE433" s="577">
        <f t="shared" si="1116"/>
        <v>0</v>
      </c>
      <c r="DF433" s="576">
        <f t="shared" si="1117"/>
        <v>0</v>
      </c>
      <c r="DG433" s="577">
        <f t="shared" si="1117"/>
        <v>0</v>
      </c>
      <c r="DH433" s="576">
        <f t="shared" si="1118"/>
        <v>0</v>
      </c>
      <c r="DI433" s="577">
        <f t="shared" si="1118"/>
        <v>0</v>
      </c>
      <c r="DJ433" s="576">
        <f t="shared" si="1119"/>
        <v>121</v>
      </c>
      <c r="DK433" s="577">
        <f t="shared" si="1119"/>
        <v>144</v>
      </c>
      <c r="DL433" s="576">
        <f t="shared" si="1119"/>
        <v>0</v>
      </c>
      <c r="DM433" s="577">
        <f t="shared" si="1119"/>
        <v>0</v>
      </c>
      <c r="DN433" s="576">
        <f t="shared" si="1120"/>
        <v>4.7363636363636363</v>
      </c>
      <c r="DO433" s="577">
        <f t="shared" si="1120"/>
        <v>5.3937499999999998</v>
      </c>
      <c r="DP433" s="576">
        <f t="shared" si="1121"/>
        <v>573.1</v>
      </c>
      <c r="DQ433" s="577">
        <f t="shared" si="1121"/>
        <v>776.69999999999993</v>
      </c>
      <c r="DR433" s="576">
        <f t="shared" si="1122"/>
        <v>0</v>
      </c>
      <c r="DS433" s="577">
        <f t="shared" si="1122"/>
        <v>0</v>
      </c>
      <c r="DT433" s="576">
        <f t="shared" si="1123"/>
        <v>0</v>
      </c>
      <c r="DU433" s="577">
        <f t="shared" si="1123"/>
        <v>0</v>
      </c>
      <c r="DV433" s="574">
        <v>75</v>
      </c>
      <c r="DW433" s="575">
        <v>70</v>
      </c>
      <c r="DX433" s="576">
        <f t="shared" si="1124"/>
        <v>0</v>
      </c>
      <c r="DY433" s="577">
        <f t="shared" si="1124"/>
        <v>0</v>
      </c>
      <c r="DZ433" s="574">
        <v>54</v>
      </c>
      <c r="EA433" s="575">
        <v>37</v>
      </c>
      <c r="EB433" s="576">
        <f t="shared" si="1125"/>
        <v>0</v>
      </c>
      <c r="EC433" s="577">
        <f t="shared" si="1125"/>
        <v>0</v>
      </c>
      <c r="ED433" s="574"/>
      <c r="EE433" s="575"/>
      <c r="EF433" s="576">
        <f t="shared" si="1126"/>
        <v>0</v>
      </c>
      <c r="EG433" s="577">
        <f t="shared" si="1126"/>
        <v>0</v>
      </c>
      <c r="EH433" s="576">
        <f t="shared" si="1127"/>
        <v>129</v>
      </c>
      <c r="EI433" s="577">
        <f t="shared" si="1127"/>
        <v>107</v>
      </c>
      <c r="EJ433" s="576">
        <f t="shared" si="1128"/>
        <v>0</v>
      </c>
      <c r="EK433" s="577">
        <f t="shared" si="1128"/>
        <v>0</v>
      </c>
      <c r="EL433" s="574">
        <v>4.7</v>
      </c>
      <c r="EM433" s="575">
        <v>4</v>
      </c>
      <c r="EN433" s="576">
        <f t="shared" si="1129"/>
        <v>352.5</v>
      </c>
      <c r="EO433" s="577">
        <f t="shared" si="1129"/>
        <v>280</v>
      </c>
      <c r="EP433" s="574">
        <v>4.7</v>
      </c>
      <c r="EQ433" s="575">
        <v>3.9</v>
      </c>
      <c r="ER433" s="576">
        <f t="shared" si="1130"/>
        <v>253.8</v>
      </c>
      <c r="ES433" s="577">
        <f t="shared" si="1130"/>
        <v>144.29999999999998</v>
      </c>
      <c r="ET433" s="574"/>
      <c r="EU433" s="575"/>
      <c r="EV433" s="576">
        <f t="shared" si="1131"/>
        <v>0</v>
      </c>
      <c r="EW433" s="577">
        <f t="shared" si="1131"/>
        <v>0</v>
      </c>
      <c r="EX433" s="576">
        <f t="shared" si="1132"/>
        <v>4.6999999999999993</v>
      </c>
      <c r="EY433" s="577">
        <f t="shared" si="1132"/>
        <v>3.9654205607476629</v>
      </c>
      <c r="EZ433" s="576">
        <f t="shared" si="1133"/>
        <v>606.29999999999995</v>
      </c>
      <c r="FA433" s="577">
        <f t="shared" si="1133"/>
        <v>424.29999999999995</v>
      </c>
      <c r="FB433" s="574"/>
      <c r="FC433" s="575"/>
      <c r="FD433" s="576">
        <f t="shared" si="1134"/>
        <v>0</v>
      </c>
      <c r="FE433" s="577">
        <f t="shared" si="1134"/>
        <v>0</v>
      </c>
      <c r="FF433" s="574"/>
      <c r="FG433" s="575"/>
      <c r="FH433" s="576">
        <f t="shared" si="1135"/>
        <v>0</v>
      </c>
      <c r="FI433" s="577">
        <f t="shared" si="1135"/>
        <v>0</v>
      </c>
      <c r="FJ433" s="574"/>
      <c r="FK433" s="575"/>
      <c r="FL433" s="576">
        <f t="shared" si="1136"/>
        <v>0</v>
      </c>
      <c r="FM433" s="577">
        <f t="shared" si="1136"/>
        <v>0</v>
      </c>
      <c r="FN433" s="576">
        <f t="shared" si="1137"/>
        <v>0</v>
      </c>
      <c r="FO433" s="577">
        <f t="shared" si="1137"/>
        <v>0</v>
      </c>
      <c r="FP433" s="576">
        <f t="shared" si="1138"/>
        <v>0</v>
      </c>
      <c r="FQ433" s="577">
        <f t="shared" si="1138"/>
        <v>0</v>
      </c>
      <c r="FR433" s="574">
        <v>22</v>
      </c>
      <c r="FS433" s="575">
        <v>5</v>
      </c>
      <c r="FT433" s="576">
        <f t="shared" si="1139"/>
        <v>0</v>
      </c>
      <c r="FU433" s="577">
        <f t="shared" si="1139"/>
        <v>0</v>
      </c>
      <c r="FV433" s="574">
        <v>7.1</v>
      </c>
      <c r="FW433" s="575">
        <v>6</v>
      </c>
      <c r="FX433" s="576">
        <f t="shared" si="1140"/>
        <v>156.19999999999999</v>
      </c>
      <c r="FY433" s="577">
        <f t="shared" si="1140"/>
        <v>30</v>
      </c>
      <c r="FZ433" s="574"/>
      <c r="GA433" s="575"/>
      <c r="GB433" s="576">
        <f t="shared" si="1141"/>
        <v>0</v>
      </c>
      <c r="GC433" s="577">
        <f t="shared" si="1141"/>
        <v>0</v>
      </c>
      <c r="GD433" s="576">
        <f t="shared" si="1142"/>
        <v>177</v>
      </c>
      <c r="GE433" s="577">
        <f t="shared" si="1142"/>
        <v>195</v>
      </c>
      <c r="GF433" s="576">
        <f t="shared" si="1142"/>
        <v>0</v>
      </c>
      <c r="GG433" s="577">
        <f t="shared" si="1142"/>
        <v>0</v>
      </c>
      <c r="GH433" s="576">
        <f t="shared" si="1143"/>
        <v>834.3</v>
      </c>
      <c r="GI433" s="577">
        <f t="shared" si="1143"/>
        <v>910.3</v>
      </c>
      <c r="GJ433" s="576" t="str">
        <f t="shared" si="1144"/>
        <v/>
      </c>
      <c r="GK433" s="577" t="str">
        <f t="shared" si="1144"/>
        <v/>
      </c>
      <c r="GL433" s="576">
        <f t="shared" si="1145"/>
        <v>73</v>
      </c>
      <c r="GM433" s="577">
        <f t="shared" si="1145"/>
        <v>56</v>
      </c>
      <c r="GN433" s="576">
        <f t="shared" si="1145"/>
        <v>0</v>
      </c>
      <c r="GO433" s="577">
        <f t="shared" si="1145"/>
        <v>0</v>
      </c>
      <c r="GP433" s="576">
        <f t="shared" si="1146"/>
        <v>345.1</v>
      </c>
      <c r="GQ433" s="577">
        <f t="shared" si="1146"/>
        <v>290.69999999999993</v>
      </c>
      <c r="GR433" s="576">
        <f t="shared" si="1147"/>
        <v>0</v>
      </c>
      <c r="GS433" s="577">
        <f t="shared" si="1147"/>
        <v>0</v>
      </c>
      <c r="GT433" s="576">
        <f t="shared" si="1148"/>
        <v>250</v>
      </c>
      <c r="GU433" s="577">
        <f t="shared" si="1148"/>
        <v>251</v>
      </c>
      <c r="GV433" s="576">
        <f t="shared" si="1148"/>
        <v>0</v>
      </c>
      <c r="GW433" s="577">
        <f t="shared" si="1148"/>
        <v>0</v>
      </c>
      <c r="GX433" s="576">
        <f t="shared" si="1149"/>
        <v>1179.4000000000001</v>
      </c>
      <c r="GY433" s="577">
        <f t="shared" si="1149"/>
        <v>1201</v>
      </c>
      <c r="GZ433" s="576" t="str">
        <f t="shared" si="1149"/>
        <v/>
      </c>
      <c r="HA433" s="577" t="str">
        <f t="shared" si="1149"/>
        <v/>
      </c>
      <c r="HB433" s="576">
        <f t="shared" si="1150"/>
        <v>0</v>
      </c>
      <c r="HC433" s="577">
        <f t="shared" si="1150"/>
        <v>0</v>
      </c>
      <c r="HD433" s="576">
        <f t="shared" si="1150"/>
        <v>0</v>
      </c>
      <c r="HE433" s="577">
        <f t="shared" si="1150"/>
        <v>0</v>
      </c>
      <c r="HF433" s="576" t="str">
        <f t="shared" si="1151"/>
        <v/>
      </c>
      <c r="HG433" s="577" t="str">
        <f t="shared" si="1151"/>
        <v/>
      </c>
      <c r="HH433" s="576" t="str">
        <f t="shared" si="1152"/>
        <v/>
      </c>
      <c r="HI433" s="577" t="str">
        <f t="shared" si="1152"/>
        <v/>
      </c>
      <c r="HJ433" s="576">
        <f t="shared" si="1153"/>
        <v>1335.6000000000001</v>
      </c>
      <c r="HK433" s="577">
        <f t="shared" si="1153"/>
        <v>1231</v>
      </c>
      <c r="HL433" s="576" t="str">
        <f t="shared" si="1154"/>
        <v/>
      </c>
      <c r="HM433" s="577" t="str">
        <f t="shared" si="1154"/>
        <v/>
      </c>
    </row>
    <row r="434" spans="1:221" customFormat="1" ht="15"/>
  </sheetData>
  <sheetProtection insertRows="0" deleteRows="0"/>
  <sortState xmlns:xlrd2="http://schemas.microsoft.com/office/spreadsheetml/2017/richdata2" ref="A9:HM11">
    <sortCondition ref="A9:A11"/>
    <sortCondition ref="E9:E11"/>
    <sortCondition ref="B9:B11"/>
  </sortState>
  <pageMargins left="0.75" right="0.75" top="1" bottom="1" header="0.5" footer="0.5"/>
  <pageSetup orientation="portrait" r:id="rId1"/>
  <headerFooter alignWithMargins="0"/>
  <legacyDrawing r:id="rId2"/>
  <extLst>
    <x:ext xmlns:x="http://schemas.openxmlformats.org/spreadsheetml/2006/main" xmlns:mx="http://schemas.microsoft.com/office/mac/excel/2008/main" uri="{64002731-A6B0-56B0-2670-7721B7C09600}">
      <mx:PLV Mode="0" OnePage="0" WScale="0"/>
    </x: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55A9F-ACB5-4B26-9025-BB8DFEFF0671}">
  <dimension ref="A1:AX423"/>
  <sheetViews>
    <sheetView workbookViewId="0">
      <selection sqref="A1:XFD1048576"/>
    </sheetView>
  </sheetViews>
  <sheetFormatPr defaultColWidth="5.109375" defaultRowHeight="12.75"/>
  <cols>
    <col min="1" max="1" width="4.109375" style="128" customWidth="1"/>
    <col min="2" max="2" width="18.77734375" style="128" customWidth="1"/>
    <col min="3" max="8" width="9.33203125" style="128" customWidth="1"/>
    <col min="9" max="9" width="11.21875" style="128" customWidth="1"/>
    <col min="10" max="13" width="9" style="128" customWidth="1"/>
    <col min="14" max="14" width="11" style="128" customWidth="1"/>
    <col min="15" max="15" width="7.33203125" style="128" customWidth="1"/>
    <col min="16" max="16" width="9.21875" style="128" customWidth="1"/>
    <col min="17" max="17" width="1.77734375" style="128" customWidth="1"/>
    <col min="18" max="18" width="23.77734375" style="129" customWidth="1"/>
    <col min="19" max="19" width="5.77734375" style="129" customWidth="1"/>
    <col min="20" max="26" width="6.6640625" style="128" customWidth="1"/>
    <col min="27" max="27" width="8.77734375" style="128" customWidth="1"/>
    <col min="28" max="31" width="6.6640625" style="128" customWidth="1"/>
    <col min="32" max="32" width="2" style="128" customWidth="1"/>
    <col min="33" max="33" width="8.21875" style="129" customWidth="1"/>
    <col min="34" max="34" width="6.44140625" style="129" customWidth="1"/>
    <col min="35" max="35" width="7.44140625" style="129" customWidth="1"/>
    <col min="36" max="36" width="7.77734375" style="129" customWidth="1"/>
    <col min="37" max="37" width="7.109375" style="129" customWidth="1"/>
    <col min="38" max="38" width="7.77734375" style="129" customWidth="1"/>
    <col min="39" max="39" width="8.44140625" style="129" customWidth="1"/>
    <col min="40" max="40" width="7.77734375" style="129" customWidth="1"/>
    <col min="41" max="41" width="7.109375" style="129" customWidth="1"/>
    <col min="42" max="42" width="6.77734375" style="129" customWidth="1"/>
    <col min="43" max="43" width="7.21875" style="129" customWidth="1"/>
    <col min="44" max="44" width="7.77734375" style="129" customWidth="1"/>
    <col min="45" max="45" width="5.109375" style="128" customWidth="1"/>
    <col min="46" max="46" width="10.88671875" style="128" customWidth="1"/>
    <col min="47" max="47" width="5.109375" style="128" customWidth="1"/>
    <col min="48" max="48" width="10.88671875" style="128" customWidth="1"/>
    <col min="49" max="49" width="5.109375" style="128" customWidth="1"/>
    <col min="50" max="50" width="10.88671875" style="128" customWidth="1"/>
    <col min="51" max="51" width="5.109375" style="128" customWidth="1"/>
    <col min="52" max="52" width="10.88671875" style="128" customWidth="1"/>
    <col min="53" max="53" width="5.109375" style="128" customWidth="1"/>
    <col min="54" max="54" width="10.88671875" style="128" customWidth="1"/>
    <col min="55" max="55" width="5.109375" style="128" customWidth="1"/>
    <col min="56" max="56" width="10.88671875" style="128" customWidth="1"/>
    <col min="57" max="57" width="5.109375" style="128" customWidth="1"/>
    <col min="58" max="58" width="10.88671875" style="128" customWidth="1"/>
    <col min="59" max="59" width="5.109375" style="128" customWidth="1"/>
    <col min="60" max="60" width="10.88671875" style="128" customWidth="1"/>
    <col min="61" max="62" width="5.109375" style="128" customWidth="1"/>
    <col min="63" max="63" width="10.88671875" style="128" customWidth="1"/>
    <col min="64" max="64" width="5.109375" style="128" customWidth="1"/>
    <col min="65" max="65" width="10.88671875" style="128" customWidth="1"/>
    <col min="66" max="66" width="5.109375" style="128" customWidth="1"/>
    <col min="67" max="67" width="10.88671875" style="128" customWidth="1"/>
    <col min="68" max="68" width="5.109375" style="128" customWidth="1"/>
    <col min="69" max="69" width="10.88671875" style="128" customWidth="1"/>
    <col min="70" max="70" width="5.109375" style="128" customWidth="1"/>
    <col min="71" max="71" width="10.88671875" style="128" customWidth="1"/>
    <col min="72" max="72" width="5.109375" style="128" customWidth="1"/>
    <col min="73" max="73" width="10.88671875" style="128" customWidth="1"/>
    <col min="74" max="74" width="5.109375" style="128" customWidth="1"/>
    <col min="75" max="75" width="10.88671875" style="128" customWidth="1"/>
    <col min="76" max="76" width="5.109375" style="128" customWidth="1"/>
    <col min="77" max="77" width="10.88671875" style="128" customWidth="1"/>
    <col min="78" max="78" width="5.109375" style="128" customWidth="1"/>
    <col min="79" max="79" width="10.88671875" style="128" customWidth="1"/>
    <col min="80" max="80" width="5.109375" style="128" customWidth="1"/>
    <col min="81" max="81" width="10.88671875" style="128" customWidth="1"/>
    <col min="82" max="82" width="5.109375" style="128" customWidth="1"/>
    <col min="83" max="83" width="10.88671875" style="128" customWidth="1"/>
    <col min="84" max="85" width="5.109375" style="128" customWidth="1"/>
    <col min="86" max="86" width="10.88671875" style="128" customWidth="1"/>
    <col min="87" max="87" width="5.109375" style="128" customWidth="1"/>
    <col min="88" max="88" width="10.88671875" style="128" customWidth="1"/>
    <col min="89" max="89" width="5.109375" style="128" customWidth="1"/>
    <col min="90" max="90" width="10.88671875" style="128" customWidth="1"/>
    <col min="91" max="91" width="5.109375" style="128" customWidth="1"/>
    <col min="92" max="92" width="10.88671875" style="128" customWidth="1"/>
    <col min="93" max="93" width="5.109375" style="128" customWidth="1"/>
    <col min="94" max="94" width="10.88671875" style="128" customWidth="1"/>
    <col min="95" max="95" width="5.109375" style="128" customWidth="1"/>
    <col min="96" max="96" width="10.88671875" style="128" customWidth="1"/>
    <col min="97" max="98" width="5.109375" style="128" customWidth="1"/>
    <col min="99" max="99" width="10.88671875" style="128" customWidth="1"/>
    <col min="100" max="100" width="5.109375" style="128" customWidth="1"/>
    <col min="101" max="101" width="10.88671875" style="128" customWidth="1"/>
    <col min="102" max="102" width="5.109375" style="128" customWidth="1"/>
    <col min="103" max="103" width="10.88671875" style="128" customWidth="1"/>
    <col min="104" max="104" width="5.109375" style="128" customWidth="1"/>
    <col min="105" max="105" width="10.88671875" style="128" customWidth="1"/>
    <col min="106" max="106" width="5.109375" style="128" customWidth="1"/>
    <col min="107" max="107" width="10.88671875" style="128" customWidth="1"/>
    <col min="108" max="108" width="5.109375" style="128" customWidth="1"/>
    <col min="109" max="109" width="10.88671875" style="128" customWidth="1"/>
    <col min="110" max="110" width="5.109375" style="128" customWidth="1"/>
    <col min="111" max="111" width="10.88671875" style="128" customWidth="1"/>
    <col min="112" max="112" width="5.109375" style="128" customWidth="1"/>
    <col min="113" max="113" width="10.88671875" style="128" customWidth="1"/>
    <col min="114" max="114" width="5.109375" style="128" customWidth="1"/>
    <col min="115" max="115" width="10.88671875" style="128" customWidth="1"/>
    <col min="116" max="116" width="5.109375" style="128" customWidth="1"/>
    <col min="117" max="117" width="10.88671875" style="128" customWidth="1"/>
    <col min="118" max="118" width="5.109375" style="128" customWidth="1"/>
    <col min="119" max="119" width="10.88671875" style="128" customWidth="1"/>
    <col min="120" max="120" width="5.109375" style="128" customWidth="1"/>
    <col min="121" max="121" width="10.88671875" style="128" customWidth="1"/>
    <col min="122" max="122" width="5.109375" style="128" customWidth="1"/>
    <col min="123" max="123" width="10.88671875" style="128" customWidth="1"/>
    <col min="124" max="124" width="5.109375" style="128" customWidth="1"/>
    <col min="125" max="125" width="10.88671875" style="128" customWidth="1"/>
    <col min="126" max="126" width="5.109375" style="128" customWidth="1"/>
    <col min="127" max="127" width="10.88671875" style="128" customWidth="1"/>
    <col min="128" max="128" width="5.109375" style="128" customWidth="1"/>
    <col min="129" max="129" width="10.88671875" style="128" customWidth="1"/>
    <col min="130" max="131" width="5.109375" style="128" customWidth="1"/>
    <col min="132" max="132" width="10.88671875" style="128" customWidth="1"/>
    <col min="133" max="133" width="5.109375" style="128" customWidth="1"/>
    <col min="134" max="134" width="10.88671875" style="128" customWidth="1"/>
    <col min="135" max="135" width="5.109375" style="128" customWidth="1"/>
    <col min="136" max="136" width="10.88671875" style="128" customWidth="1"/>
    <col min="137" max="137" width="5.109375" style="128" customWidth="1"/>
    <col min="138" max="138" width="10.88671875" style="128" customWidth="1"/>
    <col min="139" max="139" width="5.109375" style="128" customWidth="1"/>
    <col min="140" max="140" width="10.88671875" style="128" customWidth="1"/>
    <col min="141" max="141" width="5.109375" style="128" customWidth="1"/>
    <col min="142" max="142" width="10.88671875" style="128" customWidth="1"/>
    <col min="143" max="143" width="5.109375" style="128" customWidth="1"/>
    <col min="144" max="144" width="10.88671875" style="128" customWidth="1"/>
    <col min="145" max="145" width="5.109375" style="128" customWidth="1"/>
    <col min="146" max="146" width="10.88671875" style="128" customWidth="1"/>
    <col min="147" max="147" width="5.109375" style="128" customWidth="1"/>
    <col min="148" max="148" width="10.88671875" style="128" customWidth="1"/>
    <col min="149" max="149" width="5.109375" style="128" customWidth="1"/>
    <col min="150" max="150" width="10.88671875" style="128" customWidth="1"/>
    <col min="151" max="151" width="5.109375" style="128" customWidth="1"/>
    <col min="152" max="152" width="10.88671875" style="128" customWidth="1"/>
    <col min="153" max="153" width="5.109375" style="128" customWidth="1"/>
    <col min="154" max="154" width="10.88671875" style="128" customWidth="1"/>
    <col min="155" max="155" width="5.109375" style="128" customWidth="1"/>
    <col min="156" max="156" width="10.88671875" style="128" customWidth="1"/>
    <col min="157" max="157" width="5.109375" style="128" customWidth="1"/>
    <col min="158" max="158" width="10.88671875" style="128" customWidth="1"/>
    <col min="159" max="159" width="5.109375" style="128" customWidth="1"/>
    <col min="160" max="160" width="10.88671875" style="128" customWidth="1"/>
    <col min="161" max="161" width="5.109375" style="128" customWidth="1"/>
    <col min="162" max="162" width="10.88671875" style="128" customWidth="1"/>
    <col min="163" max="163" width="5.109375" style="128" customWidth="1"/>
    <col min="164" max="164" width="10.88671875" style="128" customWidth="1"/>
    <col min="165" max="165" width="5.109375" style="128" customWidth="1"/>
    <col min="166" max="166" width="10.88671875" style="128" customWidth="1"/>
    <col min="167" max="167" width="5.109375" style="128" customWidth="1"/>
    <col min="168" max="168" width="10.88671875" style="128" customWidth="1"/>
    <col min="169" max="169" width="5.109375" style="128" customWidth="1"/>
    <col min="170" max="170" width="10.88671875" style="128" customWidth="1"/>
    <col min="171" max="171" width="5.109375" style="128" customWidth="1"/>
    <col min="172" max="172" width="10.88671875" style="128" customWidth="1"/>
    <col min="173" max="173" width="5.109375" style="128" customWidth="1"/>
    <col min="174" max="174" width="10.88671875" style="128" customWidth="1"/>
    <col min="175" max="176" width="5.109375" style="128" customWidth="1"/>
    <col min="177" max="177" width="10.88671875" style="128" customWidth="1"/>
    <col min="178" max="178" width="5.109375" style="128" customWidth="1"/>
    <col min="179" max="179" width="10.88671875" style="128" customWidth="1"/>
    <col min="180" max="180" width="5.109375" style="128" customWidth="1"/>
    <col min="181" max="181" width="10.88671875" style="128" customWidth="1"/>
    <col min="182" max="182" width="5.109375" style="128" customWidth="1"/>
    <col min="183" max="183" width="10.88671875" style="128" customWidth="1"/>
    <col min="184" max="184" width="5.109375" style="128" customWidth="1"/>
    <col min="185" max="185" width="10.88671875" style="128" customWidth="1"/>
    <col min="186" max="186" width="5.109375" style="128" customWidth="1"/>
    <col min="187" max="187" width="10.88671875" style="128" customWidth="1"/>
    <col min="188" max="188" width="5.109375" style="128" customWidth="1"/>
    <col min="189" max="189" width="10.88671875" style="128" customWidth="1"/>
    <col min="190" max="190" width="5.109375" style="128" customWidth="1"/>
    <col min="191" max="191" width="10.88671875" style="128" customWidth="1"/>
    <col min="192" max="192" width="5.109375" style="128" customWidth="1"/>
    <col min="193" max="193" width="10.88671875" style="128" customWidth="1"/>
    <col min="194" max="194" width="5.109375" style="128" customWidth="1"/>
    <col min="195" max="195" width="10.88671875" style="128" customWidth="1"/>
    <col min="196" max="196" width="5.109375" style="128" customWidth="1"/>
    <col min="197" max="197" width="10.88671875" style="128" customWidth="1"/>
    <col min="198" max="199" width="5.109375" style="128" customWidth="1"/>
    <col min="200" max="200" width="10.88671875" style="128" customWidth="1"/>
    <col min="201" max="201" width="5.109375" style="128" customWidth="1"/>
    <col min="202" max="202" width="10.88671875" style="128" customWidth="1"/>
    <col min="203" max="203" width="5.109375" style="128" customWidth="1"/>
    <col min="204" max="204" width="10.88671875" style="128" customWidth="1"/>
    <col min="205" max="205" width="5.109375" style="128" customWidth="1"/>
    <col min="206" max="206" width="10.88671875" style="128" customWidth="1"/>
    <col min="207" max="207" width="5.109375" style="128" customWidth="1"/>
    <col min="208" max="208" width="10.88671875" style="128" customWidth="1"/>
    <col min="209" max="209" width="5.109375" style="128" customWidth="1"/>
    <col min="210" max="210" width="10.88671875" style="128" customWidth="1"/>
    <col min="211" max="211" width="5.109375" style="128" customWidth="1"/>
    <col min="212" max="212" width="10.88671875" style="128" customWidth="1"/>
    <col min="213" max="213" width="5.109375" style="128" customWidth="1"/>
    <col min="214" max="214" width="10.88671875" style="128" customWidth="1"/>
    <col min="215" max="215" width="5.109375" style="128" customWidth="1"/>
    <col min="216" max="216" width="10.88671875" style="128" customWidth="1"/>
    <col min="217" max="217" width="5.109375" style="128" customWidth="1"/>
    <col min="218" max="218" width="10.88671875" style="128" customWidth="1"/>
    <col min="219" max="219" width="5.109375" style="128" customWidth="1"/>
    <col min="220" max="220" width="10.88671875" style="128" customWidth="1"/>
    <col min="221" max="221" width="5.109375" style="128" customWidth="1"/>
    <col min="222" max="222" width="10.88671875" style="128" customWidth="1"/>
    <col min="223" max="223" width="5.109375" style="128" customWidth="1"/>
    <col min="224" max="224" width="10.88671875" style="128" customWidth="1"/>
    <col min="225" max="225" width="5.109375" style="128" customWidth="1"/>
    <col min="226" max="226" width="10.88671875" style="128" customWidth="1"/>
    <col min="227" max="227" width="5.109375" style="128" customWidth="1"/>
    <col min="228" max="228" width="10.88671875" style="128" customWidth="1"/>
    <col min="229" max="230" width="5.109375" style="128" customWidth="1"/>
    <col min="231" max="231" width="10.88671875" style="128" customWidth="1"/>
    <col min="232" max="232" width="5.109375" style="128" customWidth="1"/>
    <col min="233" max="233" width="10.88671875" style="128" customWidth="1"/>
    <col min="234" max="234" width="5.109375" style="128" customWidth="1"/>
    <col min="235" max="235" width="10.88671875" style="128" customWidth="1"/>
    <col min="236" max="236" width="5.109375" style="128" customWidth="1"/>
    <col min="237" max="237" width="10.88671875" style="128" customWidth="1"/>
    <col min="238" max="238" width="5.109375" style="128" customWidth="1"/>
    <col min="239" max="239" width="10.88671875" style="128" customWidth="1"/>
    <col min="240" max="240" width="5.109375" style="128" customWidth="1"/>
    <col min="241" max="241" width="10.88671875" style="128" customWidth="1"/>
    <col min="242" max="242" width="5.109375" style="128" customWidth="1"/>
    <col min="243" max="243" width="10.88671875" style="128" customWidth="1"/>
    <col min="244" max="16384" width="5.109375" style="128"/>
  </cols>
  <sheetData>
    <row r="1" spans="1:44">
      <c r="T1" s="130"/>
      <c r="AG1" s="131"/>
    </row>
    <row r="2" spans="1:44">
      <c r="T2" s="130"/>
      <c r="AG2" s="132"/>
      <c r="AH2" s="133"/>
      <c r="AI2" s="133"/>
      <c r="AJ2" s="133"/>
      <c r="AK2" s="133"/>
      <c r="AL2" s="133"/>
      <c r="AM2" s="133"/>
      <c r="AN2" s="133"/>
      <c r="AO2" s="133"/>
      <c r="AP2" s="133"/>
      <c r="AQ2" s="133"/>
      <c r="AR2" s="133"/>
    </row>
    <row r="3" spans="1:44" ht="15">
      <c r="A3" s="134"/>
      <c r="B3" s="135"/>
      <c r="C3" s="136"/>
      <c r="D3" s="137"/>
      <c r="E3" s="137"/>
      <c r="F3" s="137"/>
      <c r="G3" s="137"/>
      <c r="H3" s="137"/>
      <c r="I3" s="137"/>
      <c r="J3" s="137"/>
      <c r="K3" s="137"/>
      <c r="L3" s="137"/>
      <c r="M3" s="137"/>
      <c r="N3" s="137"/>
      <c r="O3" s="137"/>
      <c r="P3" s="138"/>
      <c r="Q3"/>
      <c r="T3" s="139"/>
      <c r="U3" s="140"/>
      <c r="V3" s="140"/>
      <c r="W3" s="140"/>
      <c r="X3" s="140"/>
      <c r="Y3" s="140"/>
      <c r="Z3" s="140"/>
      <c r="AA3" s="140"/>
      <c r="AB3" s="140"/>
      <c r="AC3" s="140"/>
      <c r="AD3" s="140"/>
      <c r="AE3" s="140"/>
    </row>
    <row r="4" spans="1:44" ht="15">
      <c r="A4" s="141"/>
      <c r="B4" s="142"/>
      <c r="C4" s="136"/>
      <c r="D4" s="137"/>
      <c r="E4" s="137"/>
      <c r="F4" s="137"/>
      <c r="G4" s="137"/>
      <c r="H4" s="137"/>
      <c r="I4" s="143"/>
      <c r="J4" s="136"/>
      <c r="K4" s="137"/>
      <c r="L4" s="137"/>
      <c r="M4" s="137"/>
      <c r="N4" s="144"/>
      <c r="O4" s="136"/>
      <c r="P4" s="145"/>
      <c r="Q4"/>
      <c r="T4" s="146"/>
      <c r="U4" s="147"/>
      <c r="V4" s="147"/>
      <c r="W4" s="147"/>
      <c r="X4" s="147"/>
      <c r="Y4" s="147"/>
      <c r="Z4" s="148"/>
      <c r="AA4" s="149"/>
      <c r="AB4" s="147"/>
      <c r="AC4" s="147"/>
      <c r="AD4" s="147"/>
      <c r="AE4" s="148"/>
      <c r="AF4" s="150"/>
      <c r="AG4" s="151"/>
      <c r="AH4" s="152"/>
      <c r="AI4" s="152"/>
      <c r="AJ4" s="152"/>
      <c r="AK4" s="152"/>
      <c r="AL4" s="152"/>
      <c r="AM4" s="153"/>
      <c r="AN4" s="154"/>
      <c r="AO4" s="152"/>
      <c r="AP4" s="152"/>
      <c r="AQ4" s="152"/>
      <c r="AR4" s="153"/>
    </row>
    <row r="5" spans="1:44" ht="15">
      <c r="A5" s="155"/>
      <c r="B5" s="136"/>
      <c r="C5" s="136"/>
      <c r="D5" s="155"/>
      <c r="E5" s="155"/>
      <c r="F5" s="155"/>
      <c r="G5" s="155"/>
      <c r="H5" s="155"/>
      <c r="I5" s="156"/>
      <c r="J5" s="136"/>
      <c r="K5" s="155"/>
      <c r="L5" s="155"/>
      <c r="M5" s="155"/>
      <c r="N5" s="156"/>
      <c r="O5" s="136"/>
      <c r="P5" s="157"/>
      <c r="Q5"/>
      <c r="T5" s="158"/>
      <c r="U5" s="159"/>
      <c r="V5" s="159"/>
      <c r="W5" s="159"/>
      <c r="X5" s="159"/>
      <c r="Y5" s="159"/>
      <c r="Z5" s="160"/>
      <c r="AA5" s="161"/>
      <c r="AB5" s="159"/>
      <c r="AC5" s="159"/>
      <c r="AD5" s="159"/>
      <c r="AE5" s="160"/>
      <c r="AG5" s="162"/>
      <c r="AH5" s="162"/>
      <c r="AI5" s="162"/>
      <c r="AJ5" s="162"/>
      <c r="AK5" s="162"/>
      <c r="AL5" s="162"/>
      <c r="AM5" s="163"/>
      <c r="AN5" s="164"/>
      <c r="AO5" s="162"/>
      <c r="AP5" s="162"/>
      <c r="AQ5" s="162"/>
      <c r="AR5" s="163"/>
    </row>
    <row r="6" spans="1:44" ht="15">
      <c r="A6" s="155"/>
      <c r="B6" s="136"/>
      <c r="C6" s="165"/>
      <c r="D6" s="166"/>
      <c r="E6" s="166"/>
      <c r="F6" s="166"/>
      <c r="G6" s="166"/>
      <c r="H6" s="166"/>
      <c r="I6" s="165"/>
      <c r="J6" s="165"/>
      <c r="K6" s="166"/>
      <c r="L6" s="166"/>
      <c r="M6" s="166"/>
      <c r="N6" s="165"/>
      <c r="O6" s="165"/>
      <c r="P6" s="167"/>
      <c r="Q6"/>
      <c r="R6" s="168"/>
      <c r="S6" s="169"/>
      <c r="T6" s="170"/>
      <c r="U6" s="171"/>
      <c r="V6" s="171"/>
      <c r="W6" s="171"/>
      <c r="X6" s="171"/>
      <c r="Y6" s="171"/>
      <c r="Z6" s="170"/>
      <c r="AA6" s="170"/>
      <c r="AB6" s="171"/>
      <c r="AC6" s="171"/>
      <c r="AD6" s="171"/>
      <c r="AE6" s="170"/>
      <c r="AG6" s="172"/>
      <c r="AH6" s="172"/>
      <c r="AI6" s="172"/>
      <c r="AJ6" s="172"/>
      <c r="AK6" s="172"/>
      <c r="AL6" s="172"/>
      <c r="AM6" s="172"/>
      <c r="AN6" s="172"/>
      <c r="AO6" s="172"/>
      <c r="AP6" s="172"/>
      <c r="AQ6" s="172"/>
      <c r="AR6" s="172"/>
    </row>
    <row r="7" spans="1:44" ht="15">
      <c r="A7" s="141"/>
      <c r="B7" s="173"/>
      <c r="C7" s="174"/>
      <c r="D7" s="175"/>
      <c r="E7" s="175"/>
      <c r="F7" s="175"/>
      <c r="G7" s="175"/>
      <c r="H7" s="175"/>
      <c r="I7" s="174"/>
      <c r="J7" s="174"/>
      <c r="K7" s="175"/>
      <c r="L7" s="175"/>
      <c r="M7" s="175"/>
      <c r="N7" s="174"/>
      <c r="O7" s="174"/>
      <c r="P7" s="176"/>
      <c r="Q7"/>
      <c r="R7" s="177"/>
      <c r="S7" s="178"/>
      <c r="T7" s="179"/>
      <c r="U7" s="180"/>
      <c r="V7" s="180"/>
      <c r="W7" s="180"/>
      <c r="X7" s="180"/>
      <c r="Y7" s="180"/>
      <c r="Z7" s="179"/>
      <c r="AA7" s="179"/>
      <c r="AB7" s="180"/>
      <c r="AC7" s="180"/>
      <c r="AD7" s="180"/>
      <c r="AE7" s="179"/>
      <c r="AG7" s="181"/>
      <c r="AH7" s="181"/>
      <c r="AI7" s="181"/>
      <c r="AJ7" s="181"/>
      <c r="AK7" s="181"/>
      <c r="AL7" s="181"/>
      <c r="AM7" s="181"/>
      <c r="AN7" s="181"/>
      <c r="AO7" s="181"/>
      <c r="AP7" s="181"/>
      <c r="AQ7" s="181"/>
      <c r="AR7" s="181"/>
    </row>
    <row r="8" spans="1:44" ht="15">
      <c r="A8" s="141"/>
      <c r="B8" s="173"/>
      <c r="C8" s="174"/>
      <c r="D8" s="175"/>
      <c r="E8" s="175"/>
      <c r="F8" s="175"/>
      <c r="G8" s="175"/>
      <c r="H8" s="175"/>
      <c r="I8" s="174"/>
      <c r="J8" s="174"/>
      <c r="K8" s="175"/>
      <c r="L8" s="175"/>
      <c r="M8" s="175"/>
      <c r="N8" s="174"/>
      <c r="O8" s="174"/>
      <c r="P8" s="176"/>
      <c r="Q8"/>
      <c r="R8" s="168"/>
      <c r="S8" s="169"/>
      <c r="T8" s="170"/>
      <c r="U8" s="182"/>
      <c r="V8" s="182"/>
      <c r="W8" s="182"/>
      <c r="X8" s="182"/>
      <c r="Y8" s="182"/>
      <c r="Z8" s="170"/>
      <c r="AA8" s="170"/>
      <c r="AB8" s="182"/>
      <c r="AC8" s="182"/>
      <c r="AD8" s="182"/>
      <c r="AE8" s="170"/>
      <c r="AG8" s="183"/>
      <c r="AH8" s="172"/>
      <c r="AI8" s="172"/>
      <c r="AJ8" s="172"/>
      <c r="AK8" s="172"/>
      <c r="AL8" s="172"/>
      <c r="AM8" s="172"/>
      <c r="AN8" s="172"/>
      <c r="AO8" s="172"/>
      <c r="AP8" s="172"/>
      <c r="AQ8" s="172"/>
      <c r="AR8" s="172"/>
    </row>
    <row r="9" spans="1:44" ht="15">
      <c r="A9" s="141"/>
      <c r="B9" s="173"/>
      <c r="C9" s="174"/>
      <c r="D9" s="175"/>
      <c r="E9" s="175"/>
      <c r="F9" s="175"/>
      <c r="G9" s="175"/>
      <c r="H9" s="175"/>
      <c r="I9" s="174"/>
      <c r="J9" s="174"/>
      <c r="K9" s="175"/>
      <c r="L9" s="175"/>
      <c r="M9" s="175"/>
      <c r="N9" s="174"/>
      <c r="O9" s="174"/>
      <c r="P9" s="176"/>
      <c r="Q9"/>
      <c r="R9" s="184"/>
      <c r="S9" s="178"/>
      <c r="T9" s="179"/>
      <c r="U9" s="180"/>
      <c r="V9" s="180"/>
      <c r="W9" s="180"/>
      <c r="X9" s="180"/>
      <c r="Y9" s="180"/>
      <c r="Z9" s="179"/>
      <c r="AA9" s="179"/>
      <c r="AB9" s="180"/>
      <c r="AC9" s="180"/>
      <c r="AD9" s="180"/>
      <c r="AE9" s="179"/>
      <c r="AG9" s="185"/>
      <c r="AH9" s="185"/>
      <c r="AI9" s="185"/>
      <c r="AJ9" s="185"/>
      <c r="AK9" s="185"/>
      <c r="AL9" s="185"/>
      <c r="AM9" s="185"/>
      <c r="AN9" s="185"/>
      <c r="AO9" s="185"/>
      <c r="AP9" s="185"/>
      <c r="AQ9" s="185"/>
      <c r="AR9" s="185"/>
    </row>
    <row r="10" spans="1:44" ht="15">
      <c r="A10" s="141"/>
      <c r="B10" s="173"/>
      <c r="C10" s="174"/>
      <c r="D10" s="175"/>
      <c r="E10" s="175"/>
      <c r="F10" s="175"/>
      <c r="G10" s="175"/>
      <c r="H10" s="175"/>
      <c r="I10" s="174"/>
      <c r="J10" s="174"/>
      <c r="K10" s="175"/>
      <c r="L10" s="175"/>
      <c r="M10" s="175"/>
      <c r="N10" s="174"/>
      <c r="O10" s="174"/>
      <c r="P10" s="176"/>
      <c r="Q10"/>
      <c r="R10" s="168"/>
      <c r="S10" s="169"/>
      <c r="T10" s="170"/>
      <c r="U10" s="182"/>
      <c r="V10" s="182"/>
      <c r="W10" s="182"/>
      <c r="X10" s="182"/>
      <c r="Y10" s="182"/>
      <c r="Z10" s="170"/>
      <c r="AA10" s="170"/>
      <c r="AB10" s="182"/>
      <c r="AC10" s="182"/>
      <c r="AD10" s="182"/>
      <c r="AE10" s="170"/>
      <c r="AG10" s="183"/>
      <c r="AH10" s="172"/>
      <c r="AI10" s="172"/>
      <c r="AJ10" s="172"/>
      <c r="AK10" s="172"/>
      <c r="AL10" s="172"/>
      <c r="AM10" s="172"/>
      <c r="AN10" s="172"/>
      <c r="AO10" s="172"/>
      <c r="AP10" s="172"/>
      <c r="AQ10" s="172"/>
      <c r="AR10" s="172"/>
    </row>
    <row r="11" spans="1:44" ht="15">
      <c r="A11" s="141"/>
      <c r="B11" s="173"/>
      <c r="C11" s="174"/>
      <c r="D11" s="175"/>
      <c r="E11" s="175"/>
      <c r="F11" s="175"/>
      <c r="G11" s="175"/>
      <c r="H11" s="175"/>
      <c r="I11" s="174"/>
      <c r="J11" s="174"/>
      <c r="K11" s="175"/>
      <c r="L11" s="175"/>
      <c r="M11" s="175"/>
      <c r="N11" s="174"/>
      <c r="O11" s="174"/>
      <c r="P11" s="176"/>
      <c r="Q11"/>
      <c r="R11" s="177"/>
      <c r="S11" s="178"/>
      <c r="T11" s="179"/>
      <c r="U11" s="180"/>
      <c r="V11" s="180"/>
      <c r="W11" s="180"/>
      <c r="X11" s="180"/>
      <c r="Y11" s="180"/>
      <c r="Z11" s="179"/>
      <c r="AA11" s="179"/>
      <c r="AB11" s="180"/>
      <c r="AC11" s="180"/>
      <c r="AD11" s="180"/>
      <c r="AE11" s="179"/>
      <c r="AG11" s="185"/>
      <c r="AH11" s="185"/>
      <c r="AI11" s="185"/>
      <c r="AJ11" s="185"/>
      <c r="AK11" s="185"/>
      <c r="AL11" s="185"/>
      <c r="AM11" s="185"/>
      <c r="AN11" s="185"/>
      <c r="AO11" s="185"/>
      <c r="AP11" s="185"/>
      <c r="AQ11" s="185"/>
      <c r="AR11" s="185"/>
    </row>
    <row r="12" spans="1:44" ht="15">
      <c r="A12" s="141"/>
      <c r="B12" s="173"/>
      <c r="C12" s="174"/>
      <c r="D12" s="175"/>
      <c r="E12" s="175"/>
      <c r="F12" s="175"/>
      <c r="G12" s="175"/>
      <c r="H12" s="175"/>
      <c r="I12" s="174"/>
      <c r="J12" s="174"/>
      <c r="K12" s="175"/>
      <c r="L12" s="175"/>
      <c r="M12" s="175"/>
      <c r="N12" s="174"/>
      <c r="O12" s="174"/>
      <c r="P12" s="176"/>
      <c r="Q12"/>
      <c r="R12" s="168"/>
      <c r="S12" s="169"/>
      <c r="T12" s="170"/>
      <c r="U12" s="182"/>
      <c r="V12" s="182"/>
      <c r="W12" s="182"/>
      <c r="X12" s="182"/>
      <c r="Y12" s="182"/>
      <c r="Z12" s="170"/>
      <c r="AA12" s="170"/>
      <c r="AB12" s="182"/>
      <c r="AC12" s="182"/>
      <c r="AD12" s="182"/>
      <c r="AE12" s="170"/>
      <c r="AG12" s="183"/>
      <c r="AH12" s="172"/>
      <c r="AI12" s="172"/>
      <c r="AJ12" s="172"/>
      <c r="AK12" s="172"/>
      <c r="AL12" s="172"/>
      <c r="AM12" s="172"/>
      <c r="AN12" s="172"/>
      <c r="AO12" s="172"/>
      <c r="AP12" s="172"/>
      <c r="AQ12" s="172"/>
      <c r="AR12" s="172"/>
    </row>
    <row r="13" spans="1:44" ht="15">
      <c r="A13" s="141"/>
      <c r="B13" s="173"/>
      <c r="C13" s="174"/>
      <c r="D13" s="175"/>
      <c r="E13" s="175"/>
      <c r="F13" s="175"/>
      <c r="G13" s="175"/>
      <c r="H13" s="175"/>
      <c r="I13" s="174"/>
      <c r="J13" s="174"/>
      <c r="K13" s="175"/>
      <c r="L13" s="175"/>
      <c r="M13" s="175"/>
      <c r="N13" s="174"/>
      <c r="O13" s="174"/>
      <c r="P13" s="176"/>
      <c r="Q13"/>
      <c r="R13" s="177"/>
      <c r="S13" s="178"/>
      <c r="T13" s="179"/>
      <c r="U13" s="180"/>
      <c r="V13" s="180"/>
      <c r="W13" s="180"/>
      <c r="X13" s="180"/>
      <c r="Y13" s="180"/>
      <c r="Z13" s="179"/>
      <c r="AA13" s="179"/>
      <c r="AB13" s="180"/>
      <c r="AC13" s="180"/>
      <c r="AD13" s="180"/>
      <c r="AE13" s="179"/>
      <c r="AG13" s="186"/>
      <c r="AH13" s="186"/>
      <c r="AI13" s="186"/>
      <c r="AJ13" s="186"/>
      <c r="AK13" s="186"/>
      <c r="AL13" s="186"/>
      <c r="AM13" s="186"/>
      <c r="AN13" s="186"/>
      <c r="AO13" s="186"/>
      <c r="AP13" s="186"/>
      <c r="AQ13" s="186"/>
      <c r="AR13" s="186"/>
    </row>
    <row r="14" spans="1:44" ht="15">
      <c r="A14" s="141"/>
      <c r="B14" s="173"/>
      <c r="C14" s="174"/>
      <c r="D14" s="175"/>
      <c r="E14" s="175"/>
      <c r="F14" s="175"/>
      <c r="G14" s="175"/>
      <c r="H14" s="175"/>
      <c r="I14" s="174"/>
      <c r="J14" s="174"/>
      <c r="K14" s="175"/>
      <c r="L14" s="175"/>
      <c r="M14" s="175"/>
      <c r="N14" s="174"/>
      <c r="O14" s="174"/>
      <c r="P14" s="176"/>
      <c r="Q14"/>
      <c r="R14" s="168"/>
      <c r="S14" s="169"/>
      <c r="T14" s="170"/>
      <c r="U14" s="182"/>
      <c r="V14" s="182"/>
      <c r="W14" s="182"/>
      <c r="X14" s="182"/>
      <c r="Y14" s="182"/>
      <c r="Z14" s="170"/>
      <c r="AA14" s="170"/>
      <c r="AB14" s="182"/>
      <c r="AC14" s="182"/>
      <c r="AD14" s="182"/>
      <c r="AE14" s="170"/>
      <c r="AG14" s="183"/>
      <c r="AH14" s="172"/>
      <c r="AI14" s="172"/>
      <c r="AJ14" s="172"/>
      <c r="AK14" s="172"/>
      <c r="AL14" s="172"/>
      <c r="AM14" s="172"/>
      <c r="AN14" s="172"/>
      <c r="AO14" s="172"/>
      <c r="AP14" s="172"/>
      <c r="AQ14" s="172"/>
      <c r="AR14" s="172"/>
    </row>
    <row r="15" spans="1:44" ht="15">
      <c r="A15" s="141"/>
      <c r="B15" s="173"/>
      <c r="C15" s="174"/>
      <c r="D15" s="175"/>
      <c r="E15" s="175"/>
      <c r="F15" s="175"/>
      <c r="G15" s="175"/>
      <c r="H15" s="175"/>
      <c r="I15" s="174"/>
      <c r="J15" s="174"/>
      <c r="K15" s="175"/>
      <c r="L15" s="175"/>
      <c r="M15" s="175"/>
      <c r="N15" s="174"/>
      <c r="O15" s="174"/>
      <c r="P15" s="176"/>
      <c r="Q15"/>
      <c r="R15" s="177"/>
      <c r="S15" s="178"/>
      <c r="T15" s="179"/>
      <c r="U15" s="180"/>
      <c r="V15" s="180"/>
      <c r="W15" s="180"/>
      <c r="X15" s="180"/>
      <c r="Y15" s="180"/>
      <c r="Z15" s="179"/>
      <c r="AA15" s="179"/>
      <c r="AB15" s="180"/>
      <c r="AC15" s="180"/>
      <c r="AD15" s="180"/>
      <c r="AE15" s="179"/>
      <c r="AG15" s="185"/>
      <c r="AH15" s="185"/>
      <c r="AI15" s="185"/>
      <c r="AJ15" s="185"/>
      <c r="AK15" s="185"/>
      <c r="AL15" s="185"/>
      <c r="AM15" s="185"/>
      <c r="AN15" s="185"/>
      <c r="AO15" s="185"/>
      <c r="AP15" s="185"/>
      <c r="AQ15" s="185"/>
      <c r="AR15" s="185"/>
    </row>
    <row r="16" spans="1:44" ht="15">
      <c r="A16" s="141"/>
      <c r="B16" s="173"/>
      <c r="C16" s="174"/>
      <c r="D16" s="175"/>
      <c r="E16" s="175"/>
      <c r="F16" s="175"/>
      <c r="G16" s="175"/>
      <c r="H16" s="175"/>
      <c r="I16" s="174"/>
      <c r="J16" s="174"/>
      <c r="K16" s="175"/>
      <c r="L16" s="175"/>
      <c r="M16" s="175"/>
      <c r="N16" s="174"/>
      <c r="O16" s="174"/>
      <c r="P16" s="176"/>
      <c r="Q16"/>
      <c r="R16" s="168"/>
      <c r="S16" s="169"/>
      <c r="T16" s="170"/>
      <c r="U16" s="182"/>
      <c r="V16" s="182"/>
      <c r="W16" s="182"/>
      <c r="X16" s="182"/>
      <c r="Y16" s="182"/>
      <c r="Z16" s="170"/>
      <c r="AA16" s="170"/>
      <c r="AB16" s="182"/>
      <c r="AC16" s="182"/>
      <c r="AD16" s="182"/>
      <c r="AE16" s="170"/>
      <c r="AG16" s="183"/>
      <c r="AH16" s="172"/>
      <c r="AI16" s="172"/>
      <c r="AJ16" s="172"/>
      <c r="AK16" s="172"/>
      <c r="AL16" s="172"/>
      <c r="AM16" s="172"/>
      <c r="AN16" s="172"/>
      <c r="AO16" s="172"/>
      <c r="AP16" s="172"/>
      <c r="AQ16" s="172"/>
      <c r="AR16" s="172"/>
    </row>
    <row r="17" spans="1:50" ht="15">
      <c r="A17" s="141"/>
      <c r="B17" s="173"/>
      <c r="C17" s="174"/>
      <c r="D17" s="175"/>
      <c r="E17" s="175"/>
      <c r="F17" s="175"/>
      <c r="G17" s="175"/>
      <c r="H17" s="175"/>
      <c r="I17" s="174"/>
      <c r="J17" s="174"/>
      <c r="K17" s="175"/>
      <c r="L17" s="175"/>
      <c r="M17" s="175"/>
      <c r="N17" s="174"/>
      <c r="O17" s="174"/>
      <c r="P17" s="176"/>
      <c r="Q17"/>
      <c r="R17" s="177"/>
      <c r="S17" s="178"/>
      <c r="T17" s="179"/>
      <c r="U17" s="180"/>
      <c r="V17" s="180"/>
      <c r="W17" s="180"/>
      <c r="X17" s="180"/>
      <c r="Y17" s="180"/>
      <c r="Z17" s="179"/>
      <c r="AA17" s="179"/>
      <c r="AB17" s="180"/>
      <c r="AC17" s="180"/>
      <c r="AD17" s="180"/>
      <c r="AE17" s="179"/>
      <c r="AG17" s="185"/>
      <c r="AH17" s="185"/>
      <c r="AI17" s="185"/>
      <c r="AJ17" s="185"/>
      <c r="AK17" s="185"/>
      <c r="AL17" s="185"/>
      <c r="AM17" s="185"/>
      <c r="AN17" s="185"/>
      <c r="AO17" s="185"/>
      <c r="AP17" s="185"/>
      <c r="AQ17" s="185"/>
      <c r="AR17" s="185"/>
    </row>
    <row r="18" spans="1:50" ht="15">
      <c r="A18" s="141"/>
      <c r="B18" s="173"/>
      <c r="C18" s="174"/>
      <c r="D18" s="175"/>
      <c r="E18" s="175"/>
      <c r="F18" s="175"/>
      <c r="G18" s="175"/>
      <c r="H18" s="175"/>
      <c r="I18" s="174"/>
      <c r="J18" s="174"/>
      <c r="K18" s="175"/>
      <c r="L18" s="175"/>
      <c r="M18" s="175"/>
      <c r="N18" s="174"/>
      <c r="O18" s="174"/>
      <c r="P18" s="176"/>
      <c r="Q18"/>
      <c r="R18" s="168"/>
      <c r="S18" s="169"/>
      <c r="T18" s="170"/>
      <c r="U18" s="182"/>
      <c r="V18" s="182"/>
      <c r="W18" s="182"/>
      <c r="X18" s="182"/>
      <c r="Y18" s="182"/>
      <c r="Z18" s="170"/>
      <c r="AA18" s="170"/>
      <c r="AB18" s="182"/>
      <c r="AC18" s="182"/>
      <c r="AD18" s="182"/>
      <c r="AE18" s="170"/>
      <c r="AG18" s="183"/>
      <c r="AH18" s="172"/>
      <c r="AI18" s="172"/>
      <c r="AJ18" s="172"/>
      <c r="AK18" s="172"/>
      <c r="AL18" s="172"/>
      <c r="AM18" s="172"/>
      <c r="AN18" s="172"/>
      <c r="AO18" s="172"/>
      <c r="AP18" s="172"/>
      <c r="AQ18" s="172"/>
      <c r="AR18" s="172"/>
    </row>
    <row r="19" spans="1:50" ht="15">
      <c r="A19" s="141"/>
      <c r="B19" s="173"/>
      <c r="C19" s="174"/>
      <c r="D19" s="175"/>
      <c r="E19" s="175"/>
      <c r="F19" s="175"/>
      <c r="G19" s="175"/>
      <c r="H19" s="175"/>
      <c r="I19" s="174"/>
      <c r="J19" s="174"/>
      <c r="K19" s="175"/>
      <c r="L19" s="175"/>
      <c r="M19" s="175"/>
      <c r="N19" s="174"/>
      <c r="O19" s="174"/>
      <c r="P19" s="176"/>
      <c r="Q19"/>
      <c r="R19" s="177"/>
      <c r="S19" s="178"/>
      <c r="T19" s="179"/>
      <c r="U19" s="180"/>
      <c r="V19" s="180"/>
      <c r="W19" s="180"/>
      <c r="X19" s="180"/>
      <c r="Y19" s="180"/>
      <c r="Z19" s="179"/>
      <c r="AA19" s="179"/>
      <c r="AB19" s="180"/>
      <c r="AC19" s="180"/>
      <c r="AD19" s="180"/>
      <c r="AE19" s="179"/>
      <c r="AG19" s="185"/>
      <c r="AH19" s="185"/>
      <c r="AI19" s="185"/>
      <c r="AJ19" s="185"/>
      <c r="AK19" s="185"/>
      <c r="AL19" s="185"/>
      <c r="AM19" s="185"/>
      <c r="AN19" s="185"/>
      <c r="AO19" s="185"/>
      <c r="AP19" s="185"/>
      <c r="AQ19" s="185"/>
      <c r="AR19" s="185"/>
    </row>
    <row r="20" spans="1:50" ht="15">
      <c r="A20" s="141"/>
      <c r="B20" s="173"/>
      <c r="C20" s="174"/>
      <c r="D20" s="175"/>
      <c r="E20" s="175"/>
      <c r="F20" s="175"/>
      <c r="G20" s="175"/>
      <c r="H20" s="175"/>
      <c r="I20" s="174"/>
      <c r="J20" s="174"/>
      <c r="K20" s="175"/>
      <c r="L20" s="175"/>
      <c r="M20" s="175"/>
      <c r="N20" s="174"/>
      <c r="O20" s="174"/>
      <c r="P20" s="176"/>
      <c r="Q20"/>
      <c r="R20" s="168"/>
      <c r="S20" s="169"/>
      <c r="T20" s="170"/>
      <c r="U20" s="182"/>
      <c r="V20" s="182"/>
      <c r="W20" s="182"/>
      <c r="X20" s="182"/>
      <c r="Y20" s="182"/>
      <c r="Z20" s="170"/>
      <c r="AA20" s="170"/>
      <c r="AB20" s="182"/>
      <c r="AC20" s="182"/>
      <c r="AD20" s="182"/>
      <c r="AE20" s="170"/>
      <c r="AG20" s="183"/>
      <c r="AH20" s="172"/>
      <c r="AI20" s="172"/>
      <c r="AJ20" s="172"/>
      <c r="AK20" s="172"/>
      <c r="AL20" s="172"/>
      <c r="AM20" s="172"/>
      <c r="AN20" s="172"/>
      <c r="AO20" s="172"/>
      <c r="AP20" s="172"/>
      <c r="AQ20" s="172"/>
      <c r="AR20" s="172"/>
    </row>
    <row r="21" spans="1:50" ht="15">
      <c r="A21" s="141"/>
      <c r="B21" s="173"/>
      <c r="C21" s="174"/>
      <c r="D21" s="175"/>
      <c r="E21" s="175"/>
      <c r="F21" s="175"/>
      <c r="G21" s="175"/>
      <c r="H21" s="175"/>
      <c r="I21" s="174"/>
      <c r="J21" s="174"/>
      <c r="K21" s="175"/>
      <c r="L21" s="175"/>
      <c r="M21" s="175"/>
      <c r="N21" s="174"/>
      <c r="O21" s="174"/>
      <c r="P21" s="176"/>
      <c r="Q21"/>
      <c r="R21" s="177"/>
      <c r="S21" s="178"/>
      <c r="T21" s="179"/>
      <c r="U21" s="180"/>
      <c r="V21" s="180"/>
      <c r="W21" s="180"/>
      <c r="X21" s="180"/>
      <c r="Y21" s="180"/>
      <c r="Z21" s="179"/>
      <c r="AA21" s="179"/>
      <c r="AB21" s="180"/>
      <c r="AC21" s="180"/>
      <c r="AD21" s="180"/>
      <c r="AE21" s="179"/>
      <c r="AG21" s="185"/>
      <c r="AH21" s="185"/>
      <c r="AI21" s="185"/>
      <c r="AJ21" s="185"/>
      <c r="AK21" s="185"/>
      <c r="AL21" s="185"/>
      <c r="AM21" s="185"/>
      <c r="AN21" s="185"/>
      <c r="AO21" s="185"/>
      <c r="AP21" s="185"/>
      <c r="AQ21" s="185"/>
      <c r="AR21" s="185"/>
    </row>
    <row r="22" spans="1:50" ht="15">
      <c r="A22" s="141"/>
      <c r="B22" s="173"/>
      <c r="C22" s="174"/>
      <c r="D22" s="175"/>
      <c r="E22" s="175"/>
      <c r="F22" s="175"/>
      <c r="G22" s="175"/>
      <c r="H22" s="175"/>
      <c r="I22" s="174"/>
      <c r="J22" s="174"/>
      <c r="K22" s="175"/>
      <c r="L22" s="175"/>
      <c r="M22" s="175"/>
      <c r="N22" s="174"/>
      <c r="O22" s="174"/>
      <c r="P22" s="176"/>
      <c r="Q22"/>
      <c r="R22" s="168"/>
      <c r="S22" s="169"/>
      <c r="T22" s="170"/>
      <c r="U22" s="182"/>
      <c r="V22" s="182"/>
      <c r="W22" s="182"/>
      <c r="X22" s="182"/>
      <c r="Y22" s="182"/>
      <c r="Z22" s="170"/>
      <c r="AA22" s="170"/>
      <c r="AB22" s="182"/>
      <c r="AC22" s="182"/>
      <c r="AD22" s="182"/>
      <c r="AE22" s="170"/>
      <c r="AG22" s="183"/>
      <c r="AH22" s="172"/>
      <c r="AI22" s="172"/>
      <c r="AJ22" s="172"/>
      <c r="AK22" s="172"/>
      <c r="AL22" s="172"/>
      <c r="AM22" s="172"/>
      <c r="AN22" s="172"/>
      <c r="AO22" s="172"/>
      <c r="AP22" s="172"/>
      <c r="AQ22" s="172"/>
      <c r="AR22" s="172"/>
    </row>
    <row r="23" spans="1:50" ht="15">
      <c r="A23" s="141"/>
      <c r="B23" s="173"/>
      <c r="C23" s="174"/>
      <c r="D23" s="175"/>
      <c r="E23" s="175"/>
      <c r="F23" s="175"/>
      <c r="G23" s="175"/>
      <c r="H23" s="175"/>
      <c r="I23" s="174"/>
      <c r="J23" s="174"/>
      <c r="K23" s="175"/>
      <c r="L23" s="175"/>
      <c r="M23" s="175"/>
      <c r="N23" s="174"/>
      <c r="O23" s="174"/>
      <c r="P23" s="176"/>
      <c r="Q23"/>
      <c r="R23" s="177"/>
      <c r="S23" s="178"/>
      <c r="T23" s="179"/>
      <c r="U23" s="180"/>
      <c r="V23" s="180"/>
      <c r="W23" s="180"/>
      <c r="X23" s="180"/>
      <c r="Y23" s="180"/>
      <c r="Z23" s="179"/>
      <c r="AA23" s="179"/>
      <c r="AB23" s="180"/>
      <c r="AC23" s="180"/>
      <c r="AD23" s="180"/>
      <c r="AE23" s="179"/>
      <c r="AG23" s="185"/>
      <c r="AH23" s="185"/>
      <c r="AI23" s="185"/>
      <c r="AJ23" s="185"/>
      <c r="AK23" s="185"/>
      <c r="AL23" s="185"/>
      <c r="AM23" s="185"/>
      <c r="AN23" s="185"/>
      <c r="AO23" s="185"/>
      <c r="AP23" s="185"/>
      <c r="AQ23" s="185"/>
      <c r="AR23" s="185"/>
    </row>
    <row r="24" spans="1:50" ht="15">
      <c r="A24" s="141"/>
      <c r="B24" s="173"/>
      <c r="C24" s="174"/>
      <c r="D24" s="175"/>
      <c r="E24" s="175"/>
      <c r="F24" s="175"/>
      <c r="G24" s="175"/>
      <c r="H24" s="175"/>
      <c r="I24" s="174"/>
      <c r="J24" s="174"/>
      <c r="K24" s="175"/>
      <c r="L24" s="175"/>
      <c r="M24" s="175"/>
      <c r="N24" s="174"/>
      <c r="O24" s="174"/>
      <c r="P24" s="176"/>
      <c r="Q24"/>
      <c r="R24" s="168"/>
      <c r="S24" s="169"/>
      <c r="T24" s="170"/>
      <c r="U24" s="182"/>
      <c r="V24" s="182"/>
      <c r="W24" s="182"/>
      <c r="X24" s="182"/>
      <c r="Y24" s="182"/>
      <c r="Z24" s="170"/>
      <c r="AA24" s="170"/>
      <c r="AB24" s="182"/>
      <c r="AC24" s="182"/>
      <c r="AD24" s="182"/>
      <c r="AE24" s="170"/>
      <c r="AG24" s="183"/>
      <c r="AH24" s="172"/>
      <c r="AI24" s="172"/>
      <c r="AJ24" s="172"/>
      <c r="AK24" s="172"/>
      <c r="AL24" s="172"/>
      <c r="AM24" s="172"/>
      <c r="AN24" s="172"/>
      <c r="AO24" s="172"/>
      <c r="AP24" s="172"/>
      <c r="AQ24" s="172"/>
      <c r="AR24" s="172"/>
    </row>
    <row r="25" spans="1:50" ht="15">
      <c r="A25" s="141"/>
      <c r="B25" s="173"/>
      <c r="C25" s="174"/>
      <c r="D25" s="175"/>
      <c r="E25" s="175"/>
      <c r="F25" s="175"/>
      <c r="G25" s="175"/>
      <c r="H25" s="175"/>
      <c r="I25" s="174"/>
      <c r="J25" s="174"/>
      <c r="K25" s="175"/>
      <c r="L25" s="175"/>
      <c r="M25" s="175"/>
      <c r="N25" s="174"/>
      <c r="O25" s="174"/>
      <c r="P25" s="176"/>
      <c r="Q25"/>
      <c r="R25" s="177"/>
      <c r="S25" s="178"/>
      <c r="T25" s="179"/>
      <c r="U25" s="180"/>
      <c r="V25" s="180"/>
      <c r="W25" s="180"/>
      <c r="X25" s="180"/>
      <c r="Y25" s="180"/>
      <c r="Z25" s="179"/>
      <c r="AA25" s="179"/>
      <c r="AB25" s="180"/>
      <c r="AC25" s="180"/>
      <c r="AD25" s="180"/>
      <c r="AE25" s="179"/>
      <c r="AG25" s="185"/>
      <c r="AH25" s="185"/>
      <c r="AI25" s="185"/>
      <c r="AJ25" s="185"/>
      <c r="AK25" s="185"/>
      <c r="AL25" s="185"/>
      <c r="AM25" s="185"/>
      <c r="AN25" s="185"/>
      <c r="AO25" s="185"/>
      <c r="AP25" s="185"/>
      <c r="AQ25" s="185"/>
      <c r="AR25" s="185"/>
    </row>
    <row r="26" spans="1:50" ht="15">
      <c r="A26" s="141"/>
      <c r="B26" s="173"/>
      <c r="C26" s="174"/>
      <c r="D26" s="175"/>
      <c r="E26" s="175"/>
      <c r="F26" s="175"/>
      <c r="G26" s="175"/>
      <c r="H26" s="175"/>
      <c r="I26" s="174"/>
      <c r="J26" s="174"/>
      <c r="K26" s="175"/>
      <c r="L26" s="175"/>
      <c r="M26" s="175"/>
      <c r="N26" s="174"/>
      <c r="O26" s="174"/>
      <c r="P26" s="176"/>
      <c r="Q26"/>
      <c r="R26" s="168"/>
      <c r="S26" s="169"/>
      <c r="T26" s="170"/>
      <c r="U26" s="182"/>
      <c r="V26" s="182"/>
      <c r="W26" s="182"/>
      <c r="X26" s="182"/>
      <c r="Y26" s="182"/>
      <c r="Z26" s="170"/>
      <c r="AA26" s="170"/>
      <c r="AB26" s="182"/>
      <c r="AC26" s="182"/>
      <c r="AD26" s="182"/>
      <c r="AE26" s="170"/>
      <c r="AG26" s="183"/>
      <c r="AH26" s="187"/>
      <c r="AI26" s="187"/>
      <c r="AJ26" s="187"/>
      <c r="AK26" s="187"/>
      <c r="AL26" s="187"/>
      <c r="AM26" s="187"/>
      <c r="AN26" s="187"/>
      <c r="AO26" s="187"/>
      <c r="AP26" s="187"/>
      <c r="AQ26" s="187"/>
      <c r="AR26" s="187"/>
    </row>
    <row r="27" spans="1:50" ht="15.75" thickBot="1">
      <c r="A27" s="141"/>
      <c r="B27" s="173"/>
      <c r="C27" s="174"/>
      <c r="D27" s="175"/>
      <c r="E27" s="175"/>
      <c r="F27" s="175"/>
      <c r="G27" s="175"/>
      <c r="H27" s="175"/>
      <c r="I27" s="174"/>
      <c r="J27" s="174"/>
      <c r="K27" s="175"/>
      <c r="L27" s="175"/>
      <c r="M27" s="175"/>
      <c r="N27" s="174"/>
      <c r="O27" s="174"/>
      <c r="P27" s="176"/>
      <c r="Q27"/>
      <c r="R27" s="188"/>
      <c r="S27" s="189"/>
      <c r="T27" s="190"/>
      <c r="U27" s="191"/>
      <c r="V27" s="191"/>
      <c r="W27" s="191"/>
      <c r="X27" s="191"/>
      <c r="Y27" s="191"/>
      <c r="Z27" s="190"/>
      <c r="AA27" s="190"/>
      <c r="AB27" s="191"/>
      <c r="AC27" s="191"/>
      <c r="AD27" s="191"/>
      <c r="AE27" s="190"/>
      <c r="AF27" s="192"/>
      <c r="AG27" s="193"/>
      <c r="AH27" s="193"/>
      <c r="AI27" s="193"/>
      <c r="AJ27" s="193"/>
      <c r="AK27" s="193"/>
      <c r="AL27" s="193"/>
      <c r="AM27" s="193"/>
      <c r="AN27" s="193"/>
      <c r="AO27" s="193"/>
      <c r="AP27" s="193"/>
      <c r="AQ27" s="193"/>
      <c r="AR27" s="193"/>
    </row>
    <row r="28" spans="1:50" ht="15">
      <c r="A28" s="155"/>
      <c r="B28" s="136"/>
      <c r="C28" s="165"/>
      <c r="D28" s="166"/>
      <c r="E28" s="166"/>
      <c r="F28" s="166"/>
      <c r="G28" s="166"/>
      <c r="H28" s="166"/>
      <c r="I28" s="165"/>
      <c r="J28" s="165"/>
      <c r="K28" s="166"/>
      <c r="L28" s="166"/>
      <c r="M28" s="166"/>
      <c r="N28" s="165"/>
      <c r="O28" s="165"/>
      <c r="P28" s="167"/>
      <c r="Q28"/>
      <c r="R28" s="168"/>
      <c r="S28" s="169"/>
      <c r="T28" s="170"/>
      <c r="U28" s="182"/>
      <c r="V28" s="182"/>
      <c r="W28" s="182"/>
      <c r="X28" s="182"/>
      <c r="Y28" s="182"/>
      <c r="Z28" s="170"/>
      <c r="AA28" s="170"/>
      <c r="AB28" s="182"/>
      <c r="AC28" s="182"/>
      <c r="AD28" s="182"/>
      <c r="AE28" s="170"/>
      <c r="AG28" s="172"/>
      <c r="AH28" s="172"/>
      <c r="AI28" s="172"/>
      <c r="AJ28" s="172"/>
      <c r="AK28" s="172"/>
      <c r="AL28" s="172"/>
      <c r="AM28" s="172"/>
      <c r="AN28" s="172"/>
      <c r="AO28" s="172"/>
      <c r="AP28" s="172"/>
      <c r="AQ28" s="172"/>
      <c r="AR28" s="172"/>
    </row>
    <row r="29" spans="1:50" ht="15">
      <c r="A29" s="141"/>
      <c r="B29" s="173"/>
      <c r="C29" s="174"/>
      <c r="D29" s="175"/>
      <c r="E29" s="175"/>
      <c r="F29" s="175"/>
      <c r="G29" s="175"/>
      <c r="H29" s="175"/>
      <c r="I29" s="174"/>
      <c r="J29" s="174"/>
      <c r="K29" s="175"/>
      <c r="L29" s="175"/>
      <c r="M29" s="175"/>
      <c r="N29" s="174"/>
      <c r="O29" s="174"/>
      <c r="P29" s="176"/>
      <c r="Q29"/>
      <c r="R29" s="177"/>
      <c r="S29" s="178"/>
      <c r="T29" s="179"/>
      <c r="U29" s="180"/>
      <c r="V29" s="180"/>
      <c r="W29" s="180"/>
      <c r="X29" s="180"/>
      <c r="Y29" s="180"/>
      <c r="Z29" s="179"/>
      <c r="AA29" s="179"/>
      <c r="AB29" s="180"/>
      <c r="AC29" s="180"/>
      <c r="AD29" s="180"/>
      <c r="AE29" s="179"/>
      <c r="AG29" s="181"/>
      <c r="AH29" s="181"/>
      <c r="AI29" s="181"/>
      <c r="AJ29" s="181"/>
      <c r="AK29" s="181"/>
      <c r="AL29" s="181"/>
      <c r="AM29" s="181"/>
      <c r="AN29" s="181"/>
      <c r="AO29" s="181"/>
      <c r="AP29" s="181"/>
      <c r="AQ29" s="194"/>
      <c r="AR29" s="194"/>
      <c r="AT29" s="195"/>
      <c r="AU29" s="195"/>
      <c r="AV29" s="195"/>
      <c r="AW29" s="195"/>
      <c r="AX29" s="195"/>
    </row>
    <row r="30" spans="1:50" ht="15">
      <c r="A30" s="141"/>
      <c r="B30" s="173"/>
      <c r="C30" s="174"/>
      <c r="D30" s="175"/>
      <c r="E30" s="175"/>
      <c r="F30" s="175"/>
      <c r="G30" s="175"/>
      <c r="H30" s="175"/>
      <c r="I30" s="174"/>
      <c r="J30" s="174"/>
      <c r="K30" s="175"/>
      <c r="L30" s="175"/>
      <c r="M30" s="175"/>
      <c r="N30" s="174"/>
      <c r="O30" s="174"/>
      <c r="P30" s="176"/>
      <c r="Q30"/>
      <c r="R30" s="168"/>
      <c r="S30" s="169"/>
      <c r="T30" s="170"/>
      <c r="U30" s="182"/>
      <c r="V30" s="182"/>
      <c r="W30" s="182"/>
      <c r="X30" s="182"/>
      <c r="Y30" s="182"/>
      <c r="Z30" s="170"/>
      <c r="AA30" s="170"/>
      <c r="AB30" s="182"/>
      <c r="AC30" s="182"/>
      <c r="AD30" s="182"/>
      <c r="AE30" s="170"/>
      <c r="AG30" s="183"/>
      <c r="AH30" s="172"/>
      <c r="AI30" s="172"/>
      <c r="AJ30" s="172"/>
      <c r="AK30" s="172"/>
      <c r="AL30" s="172"/>
      <c r="AM30" s="172"/>
      <c r="AN30" s="172"/>
      <c r="AO30" s="172"/>
      <c r="AP30" s="172"/>
      <c r="AQ30" s="172"/>
      <c r="AR30" s="172"/>
    </row>
    <row r="31" spans="1:50" ht="15">
      <c r="A31" s="141"/>
      <c r="B31" s="173"/>
      <c r="C31" s="174"/>
      <c r="D31" s="175"/>
      <c r="E31" s="175"/>
      <c r="F31" s="175"/>
      <c r="G31" s="175"/>
      <c r="H31" s="175"/>
      <c r="I31" s="174"/>
      <c r="J31" s="174"/>
      <c r="K31" s="175"/>
      <c r="L31" s="175"/>
      <c r="M31" s="175"/>
      <c r="N31" s="174"/>
      <c r="O31" s="174"/>
      <c r="P31" s="176"/>
      <c r="Q31"/>
      <c r="R31" s="177"/>
      <c r="S31" s="178"/>
      <c r="T31" s="179"/>
      <c r="U31" s="180"/>
      <c r="V31" s="180"/>
      <c r="W31" s="180"/>
      <c r="X31" s="180"/>
      <c r="Y31" s="180"/>
      <c r="Z31" s="179"/>
      <c r="AA31" s="179"/>
      <c r="AB31" s="180"/>
      <c r="AC31" s="180"/>
      <c r="AD31" s="180"/>
      <c r="AE31" s="179"/>
      <c r="AG31" s="185"/>
      <c r="AH31" s="185"/>
      <c r="AI31" s="185"/>
      <c r="AJ31" s="185"/>
      <c r="AK31" s="185"/>
      <c r="AL31" s="185"/>
      <c r="AM31" s="185"/>
      <c r="AN31" s="185"/>
      <c r="AO31" s="185"/>
      <c r="AP31" s="185"/>
      <c r="AQ31" s="185"/>
      <c r="AR31" s="185"/>
    </row>
    <row r="32" spans="1:50" ht="15">
      <c r="A32" s="141"/>
      <c r="B32" s="173"/>
      <c r="C32" s="174"/>
      <c r="D32" s="175"/>
      <c r="E32" s="175"/>
      <c r="F32" s="175"/>
      <c r="G32" s="175"/>
      <c r="H32" s="175"/>
      <c r="I32" s="174"/>
      <c r="J32" s="174"/>
      <c r="K32" s="175"/>
      <c r="L32" s="175"/>
      <c r="M32" s="175"/>
      <c r="N32" s="174"/>
      <c r="O32" s="174"/>
      <c r="P32" s="176"/>
      <c r="Q32"/>
      <c r="R32" s="168"/>
      <c r="S32" s="169"/>
      <c r="T32" s="170"/>
      <c r="U32" s="182"/>
      <c r="V32" s="182"/>
      <c r="W32" s="182"/>
      <c r="X32" s="182"/>
      <c r="Y32" s="182"/>
      <c r="Z32" s="170"/>
      <c r="AA32" s="170"/>
      <c r="AB32" s="182"/>
      <c r="AC32" s="182"/>
      <c r="AD32" s="182"/>
      <c r="AE32" s="170"/>
      <c r="AG32" s="183"/>
      <c r="AH32" s="172"/>
      <c r="AI32" s="172"/>
      <c r="AJ32" s="172"/>
      <c r="AK32" s="172"/>
      <c r="AL32" s="172"/>
      <c r="AM32" s="172"/>
      <c r="AN32" s="172"/>
      <c r="AO32" s="172"/>
      <c r="AP32" s="172"/>
      <c r="AQ32" s="172"/>
      <c r="AR32" s="172"/>
    </row>
    <row r="33" spans="1:44" ht="15">
      <c r="A33" s="141"/>
      <c r="B33" s="173"/>
      <c r="C33" s="174"/>
      <c r="D33" s="175"/>
      <c r="E33" s="175"/>
      <c r="F33" s="175"/>
      <c r="G33" s="175"/>
      <c r="H33" s="175"/>
      <c r="I33" s="174"/>
      <c r="J33" s="174"/>
      <c r="K33" s="175"/>
      <c r="L33" s="175"/>
      <c r="M33" s="175"/>
      <c r="N33" s="174"/>
      <c r="O33" s="174"/>
      <c r="P33" s="176"/>
      <c r="Q33"/>
      <c r="R33" s="177"/>
      <c r="S33" s="178"/>
      <c r="T33" s="179"/>
      <c r="U33" s="180"/>
      <c r="V33" s="180"/>
      <c r="W33" s="180"/>
      <c r="X33" s="180"/>
      <c r="Y33" s="180"/>
      <c r="Z33" s="179"/>
      <c r="AA33" s="179"/>
      <c r="AB33" s="180"/>
      <c r="AC33" s="180"/>
      <c r="AD33" s="180"/>
      <c r="AE33" s="179"/>
      <c r="AG33" s="185"/>
      <c r="AH33" s="185"/>
      <c r="AI33" s="185"/>
      <c r="AJ33" s="185"/>
      <c r="AK33" s="185"/>
      <c r="AL33" s="185"/>
      <c r="AM33" s="185"/>
      <c r="AN33" s="185"/>
      <c r="AO33" s="185"/>
      <c r="AP33" s="185"/>
      <c r="AQ33" s="185"/>
      <c r="AR33" s="185"/>
    </row>
    <row r="34" spans="1:44" ht="15">
      <c r="A34" s="141"/>
      <c r="B34" s="173"/>
      <c r="C34" s="174"/>
      <c r="D34" s="175"/>
      <c r="E34" s="175"/>
      <c r="F34" s="175"/>
      <c r="G34" s="175"/>
      <c r="H34" s="175"/>
      <c r="I34" s="174"/>
      <c r="J34" s="174"/>
      <c r="K34" s="175"/>
      <c r="L34" s="175"/>
      <c r="M34" s="175"/>
      <c r="N34" s="174"/>
      <c r="O34" s="174"/>
      <c r="P34" s="176"/>
      <c r="Q34"/>
      <c r="R34" s="168"/>
      <c r="S34" s="169"/>
      <c r="T34" s="170"/>
      <c r="U34" s="182"/>
      <c r="V34" s="182"/>
      <c r="W34" s="182"/>
      <c r="X34" s="182"/>
      <c r="Y34" s="182"/>
      <c r="Z34" s="170"/>
      <c r="AA34" s="170"/>
      <c r="AB34" s="182"/>
      <c r="AC34" s="182"/>
      <c r="AD34" s="182"/>
      <c r="AE34" s="170"/>
      <c r="AG34" s="183"/>
      <c r="AH34" s="172"/>
      <c r="AI34" s="172"/>
      <c r="AJ34" s="172"/>
      <c r="AK34" s="172"/>
      <c r="AL34" s="172"/>
      <c r="AM34" s="172"/>
      <c r="AN34" s="172"/>
      <c r="AO34" s="172"/>
      <c r="AP34" s="172"/>
      <c r="AQ34" s="172"/>
      <c r="AR34" s="172"/>
    </row>
    <row r="35" spans="1:44" ht="15">
      <c r="A35" s="141"/>
      <c r="B35" s="173"/>
      <c r="C35" s="174"/>
      <c r="D35" s="175"/>
      <c r="E35" s="175"/>
      <c r="F35" s="175"/>
      <c r="G35" s="175"/>
      <c r="H35" s="175"/>
      <c r="I35" s="174"/>
      <c r="J35" s="174"/>
      <c r="K35" s="175"/>
      <c r="L35" s="175"/>
      <c r="M35" s="175"/>
      <c r="N35" s="174"/>
      <c r="O35" s="174"/>
      <c r="P35" s="176"/>
      <c r="Q35"/>
      <c r="R35" s="177"/>
      <c r="S35" s="178"/>
      <c r="T35" s="179"/>
      <c r="U35" s="180"/>
      <c r="V35" s="180"/>
      <c r="W35" s="180"/>
      <c r="X35" s="180"/>
      <c r="Y35" s="180"/>
      <c r="Z35" s="179"/>
      <c r="AA35" s="179"/>
      <c r="AB35" s="180"/>
      <c r="AC35" s="180"/>
      <c r="AD35" s="180"/>
      <c r="AE35" s="179"/>
      <c r="AG35" s="186"/>
      <c r="AH35" s="186"/>
      <c r="AI35" s="186"/>
      <c r="AJ35" s="186"/>
      <c r="AK35" s="186"/>
      <c r="AL35" s="186"/>
      <c r="AM35" s="186"/>
      <c r="AN35" s="186"/>
      <c r="AO35" s="186"/>
      <c r="AP35" s="186"/>
      <c r="AQ35" s="186"/>
      <c r="AR35" s="186"/>
    </row>
    <row r="36" spans="1:44" ht="15">
      <c r="A36" s="141"/>
      <c r="B36" s="173"/>
      <c r="C36" s="174"/>
      <c r="D36" s="175"/>
      <c r="E36" s="175"/>
      <c r="F36" s="175"/>
      <c r="G36" s="175"/>
      <c r="H36" s="175"/>
      <c r="I36" s="174"/>
      <c r="J36" s="174"/>
      <c r="K36" s="175"/>
      <c r="L36" s="175"/>
      <c r="M36" s="175"/>
      <c r="N36" s="174"/>
      <c r="O36" s="174"/>
      <c r="P36" s="176"/>
      <c r="Q36"/>
      <c r="R36" s="168"/>
      <c r="S36" s="169"/>
      <c r="T36" s="170"/>
      <c r="U36" s="182"/>
      <c r="V36" s="182"/>
      <c r="W36" s="182"/>
      <c r="X36" s="182"/>
      <c r="Y36" s="182"/>
      <c r="Z36" s="170"/>
      <c r="AA36" s="170"/>
      <c r="AB36" s="182"/>
      <c r="AC36" s="182"/>
      <c r="AD36" s="182"/>
      <c r="AE36" s="170"/>
      <c r="AG36" s="183"/>
      <c r="AH36" s="172"/>
      <c r="AI36" s="172"/>
      <c r="AJ36" s="172"/>
      <c r="AK36" s="172"/>
      <c r="AL36" s="172"/>
      <c r="AM36" s="172"/>
      <c r="AN36" s="172"/>
      <c r="AO36" s="172"/>
      <c r="AP36" s="172"/>
      <c r="AQ36" s="172"/>
      <c r="AR36" s="172"/>
    </row>
    <row r="37" spans="1:44" ht="15">
      <c r="A37" s="141"/>
      <c r="B37" s="173"/>
      <c r="C37" s="174"/>
      <c r="D37" s="175"/>
      <c r="E37" s="175"/>
      <c r="F37" s="175"/>
      <c r="G37" s="175"/>
      <c r="H37" s="175"/>
      <c r="I37" s="174"/>
      <c r="J37" s="174"/>
      <c r="K37" s="175"/>
      <c r="L37" s="175"/>
      <c r="M37" s="175"/>
      <c r="N37" s="174"/>
      <c r="O37" s="174"/>
      <c r="P37" s="176"/>
      <c r="Q37"/>
      <c r="R37" s="177"/>
      <c r="S37" s="178"/>
      <c r="T37" s="179"/>
      <c r="U37" s="180"/>
      <c r="V37" s="180"/>
      <c r="W37" s="180"/>
      <c r="X37" s="180"/>
      <c r="Y37" s="180"/>
      <c r="Z37" s="179"/>
      <c r="AA37" s="179"/>
      <c r="AB37" s="180"/>
      <c r="AC37" s="180"/>
      <c r="AD37" s="180"/>
      <c r="AE37" s="179"/>
      <c r="AG37" s="185"/>
      <c r="AH37" s="185"/>
      <c r="AI37" s="185"/>
      <c r="AJ37" s="185"/>
      <c r="AK37" s="185"/>
      <c r="AL37" s="185"/>
      <c r="AM37" s="185"/>
      <c r="AN37" s="185"/>
      <c r="AO37" s="185"/>
      <c r="AP37" s="185"/>
      <c r="AQ37" s="185"/>
      <c r="AR37" s="185"/>
    </row>
    <row r="38" spans="1:44" ht="15">
      <c r="A38" s="141"/>
      <c r="B38" s="173"/>
      <c r="C38" s="174"/>
      <c r="D38" s="175"/>
      <c r="E38" s="175"/>
      <c r="F38" s="175"/>
      <c r="G38" s="175"/>
      <c r="H38" s="175"/>
      <c r="I38" s="174"/>
      <c r="J38" s="174"/>
      <c r="K38" s="175"/>
      <c r="L38" s="175"/>
      <c r="M38" s="175"/>
      <c r="N38" s="174"/>
      <c r="O38" s="174"/>
      <c r="P38" s="176"/>
      <c r="Q38"/>
      <c r="R38" s="168"/>
      <c r="S38" s="169"/>
      <c r="T38" s="170"/>
      <c r="U38" s="182"/>
      <c r="V38" s="182"/>
      <c r="W38" s="182"/>
      <c r="X38" s="182"/>
      <c r="Y38" s="182"/>
      <c r="Z38" s="170"/>
      <c r="AA38" s="170"/>
      <c r="AB38" s="182"/>
      <c r="AC38" s="182"/>
      <c r="AD38" s="182"/>
      <c r="AE38" s="170"/>
      <c r="AG38" s="183"/>
      <c r="AH38" s="172"/>
      <c r="AI38" s="172"/>
      <c r="AJ38" s="172"/>
      <c r="AK38" s="172"/>
      <c r="AL38" s="172"/>
      <c r="AM38" s="172"/>
      <c r="AN38" s="172"/>
      <c r="AO38" s="172"/>
      <c r="AP38" s="172"/>
      <c r="AQ38" s="172"/>
      <c r="AR38" s="172"/>
    </row>
    <row r="39" spans="1:44" ht="15">
      <c r="A39" s="141"/>
      <c r="B39" s="173"/>
      <c r="C39" s="174"/>
      <c r="D39" s="175"/>
      <c r="E39" s="175"/>
      <c r="F39" s="175"/>
      <c r="G39" s="175"/>
      <c r="H39" s="175"/>
      <c r="I39" s="174"/>
      <c r="J39" s="174"/>
      <c r="K39" s="175"/>
      <c r="L39" s="175"/>
      <c r="M39" s="175"/>
      <c r="N39" s="174"/>
      <c r="O39" s="174"/>
      <c r="P39" s="176"/>
      <c r="Q39"/>
      <c r="R39" s="177"/>
      <c r="S39" s="178"/>
      <c r="T39" s="179"/>
      <c r="U39" s="180"/>
      <c r="V39" s="180"/>
      <c r="W39" s="180"/>
      <c r="X39" s="180"/>
      <c r="Y39" s="180"/>
      <c r="Z39" s="179"/>
      <c r="AA39" s="179"/>
      <c r="AB39" s="180"/>
      <c r="AC39" s="180"/>
      <c r="AD39" s="180"/>
      <c r="AE39" s="179"/>
      <c r="AG39" s="185"/>
      <c r="AH39" s="185"/>
      <c r="AI39" s="185"/>
      <c r="AJ39" s="185"/>
      <c r="AK39" s="185"/>
      <c r="AL39" s="185"/>
      <c r="AM39" s="185"/>
      <c r="AN39" s="185"/>
      <c r="AO39" s="185"/>
      <c r="AP39" s="185"/>
      <c r="AQ39" s="185"/>
      <c r="AR39" s="185"/>
    </row>
    <row r="40" spans="1:44" ht="15">
      <c r="A40" s="141"/>
      <c r="B40" s="173"/>
      <c r="C40" s="174"/>
      <c r="D40" s="175"/>
      <c r="E40" s="175"/>
      <c r="F40" s="175"/>
      <c r="G40" s="175"/>
      <c r="H40" s="175"/>
      <c r="I40" s="174"/>
      <c r="J40" s="174"/>
      <c r="K40" s="175"/>
      <c r="L40" s="175"/>
      <c r="M40" s="175"/>
      <c r="N40" s="174"/>
      <c r="O40" s="174"/>
      <c r="P40" s="176"/>
      <c r="Q40"/>
      <c r="R40" s="168"/>
      <c r="S40" s="169"/>
      <c r="T40" s="170"/>
      <c r="U40" s="182"/>
      <c r="V40" s="182"/>
      <c r="W40" s="182"/>
      <c r="X40" s="182"/>
      <c r="Y40" s="182"/>
      <c r="Z40" s="170"/>
      <c r="AA40" s="170"/>
      <c r="AB40" s="182"/>
      <c r="AC40" s="182"/>
      <c r="AD40" s="182"/>
      <c r="AE40" s="170"/>
      <c r="AG40" s="183"/>
      <c r="AH40" s="172"/>
      <c r="AI40" s="172"/>
      <c r="AJ40" s="172"/>
      <c r="AK40" s="172"/>
      <c r="AL40" s="172"/>
      <c r="AM40" s="172"/>
      <c r="AN40" s="172"/>
      <c r="AO40" s="172"/>
      <c r="AP40" s="172"/>
      <c r="AQ40" s="172"/>
      <c r="AR40" s="172"/>
    </row>
    <row r="41" spans="1:44" ht="15">
      <c r="A41" s="141"/>
      <c r="B41" s="173"/>
      <c r="C41" s="174"/>
      <c r="D41" s="175"/>
      <c r="E41" s="175"/>
      <c r="F41" s="175"/>
      <c r="G41" s="175"/>
      <c r="H41" s="175"/>
      <c r="I41" s="174"/>
      <c r="J41" s="174"/>
      <c r="K41" s="175"/>
      <c r="L41" s="175"/>
      <c r="M41" s="175"/>
      <c r="N41" s="174"/>
      <c r="O41" s="174"/>
      <c r="P41" s="176"/>
      <c r="Q41"/>
      <c r="R41" s="177"/>
      <c r="S41" s="178"/>
      <c r="T41" s="179"/>
      <c r="U41" s="180"/>
      <c r="V41" s="180"/>
      <c r="W41" s="180"/>
      <c r="X41" s="180"/>
      <c r="Y41" s="180"/>
      <c r="Z41" s="179"/>
      <c r="AA41" s="179"/>
      <c r="AB41" s="180"/>
      <c r="AC41" s="180"/>
      <c r="AD41" s="180"/>
      <c r="AE41" s="179"/>
      <c r="AG41" s="185"/>
      <c r="AH41" s="185"/>
      <c r="AI41" s="185"/>
      <c r="AJ41" s="185"/>
      <c r="AK41" s="185"/>
      <c r="AL41" s="185"/>
      <c r="AM41" s="185"/>
      <c r="AN41" s="185"/>
      <c r="AO41" s="185"/>
      <c r="AP41" s="185"/>
      <c r="AQ41" s="185"/>
      <c r="AR41" s="185"/>
    </row>
    <row r="42" spans="1:44" ht="15">
      <c r="A42" s="141"/>
      <c r="B42" s="173"/>
      <c r="C42" s="174"/>
      <c r="D42" s="175"/>
      <c r="E42" s="175"/>
      <c r="F42" s="175"/>
      <c r="G42" s="175"/>
      <c r="H42" s="175"/>
      <c r="I42" s="174"/>
      <c r="J42" s="174"/>
      <c r="K42" s="175"/>
      <c r="L42" s="175"/>
      <c r="M42" s="175"/>
      <c r="N42" s="174"/>
      <c r="O42" s="174"/>
      <c r="P42" s="176"/>
      <c r="Q42"/>
      <c r="R42" s="168"/>
      <c r="S42" s="169"/>
      <c r="T42" s="170"/>
      <c r="U42" s="182"/>
      <c r="V42" s="182"/>
      <c r="W42" s="182"/>
      <c r="X42" s="182"/>
      <c r="Y42" s="182"/>
      <c r="Z42" s="170"/>
      <c r="AA42" s="170"/>
      <c r="AB42" s="182"/>
      <c r="AC42" s="182"/>
      <c r="AD42" s="182"/>
      <c r="AE42" s="170"/>
      <c r="AG42" s="183"/>
      <c r="AH42" s="172"/>
      <c r="AI42" s="172"/>
      <c r="AJ42" s="172"/>
      <c r="AK42" s="172"/>
      <c r="AL42" s="172"/>
      <c r="AM42" s="172"/>
      <c r="AN42" s="172"/>
      <c r="AO42" s="172"/>
      <c r="AP42" s="172"/>
      <c r="AQ42" s="172"/>
      <c r="AR42" s="172"/>
    </row>
    <row r="43" spans="1:44" ht="15">
      <c r="A43" s="141"/>
      <c r="B43" s="173"/>
      <c r="C43" s="174"/>
      <c r="D43" s="175"/>
      <c r="E43" s="175"/>
      <c r="F43" s="175"/>
      <c r="G43" s="175"/>
      <c r="H43" s="175"/>
      <c r="I43" s="174"/>
      <c r="J43" s="174"/>
      <c r="K43" s="175"/>
      <c r="L43" s="175"/>
      <c r="M43" s="175"/>
      <c r="N43" s="174"/>
      <c r="O43" s="174"/>
      <c r="P43" s="176"/>
      <c r="Q43"/>
      <c r="R43" s="177"/>
      <c r="S43" s="178"/>
      <c r="T43" s="179"/>
      <c r="U43" s="180"/>
      <c r="V43" s="180"/>
      <c r="W43" s="180"/>
      <c r="X43" s="180"/>
      <c r="Y43" s="180"/>
      <c r="Z43" s="179"/>
      <c r="AA43" s="179"/>
      <c r="AB43" s="180"/>
      <c r="AC43" s="180"/>
      <c r="AD43" s="180"/>
      <c r="AE43" s="179"/>
      <c r="AG43" s="185"/>
      <c r="AH43" s="185"/>
      <c r="AI43" s="185"/>
      <c r="AJ43" s="185"/>
      <c r="AK43" s="185"/>
      <c r="AL43" s="185"/>
      <c r="AM43" s="185"/>
      <c r="AN43" s="185"/>
      <c r="AO43" s="185"/>
      <c r="AP43" s="185"/>
      <c r="AQ43" s="185"/>
      <c r="AR43" s="185"/>
    </row>
    <row r="44" spans="1:44" ht="15">
      <c r="A44" s="141"/>
      <c r="B44" s="173"/>
      <c r="C44" s="174"/>
      <c r="D44" s="175"/>
      <c r="E44" s="175"/>
      <c r="F44" s="175"/>
      <c r="G44" s="175"/>
      <c r="H44" s="175"/>
      <c r="I44" s="174"/>
      <c r="J44" s="174"/>
      <c r="K44" s="175"/>
      <c r="L44" s="175"/>
      <c r="M44" s="175"/>
      <c r="N44" s="174"/>
      <c r="O44" s="174"/>
      <c r="P44" s="176"/>
      <c r="Q44"/>
      <c r="R44" s="168"/>
      <c r="S44" s="169"/>
      <c r="T44" s="170"/>
      <c r="U44" s="182"/>
      <c r="V44" s="182"/>
      <c r="W44" s="182"/>
      <c r="X44" s="182"/>
      <c r="Y44" s="182"/>
      <c r="Z44" s="170"/>
      <c r="AA44" s="170"/>
      <c r="AB44" s="182"/>
      <c r="AC44" s="182"/>
      <c r="AD44" s="182"/>
      <c r="AE44" s="170"/>
      <c r="AG44" s="183"/>
      <c r="AH44" s="172"/>
      <c r="AI44" s="172"/>
      <c r="AJ44" s="172"/>
      <c r="AK44" s="172"/>
      <c r="AL44" s="172"/>
      <c r="AM44" s="172"/>
      <c r="AN44" s="172"/>
      <c r="AO44" s="172"/>
      <c r="AP44" s="172"/>
      <c r="AQ44" s="172"/>
      <c r="AR44" s="172"/>
    </row>
    <row r="45" spans="1:44" ht="15">
      <c r="A45" s="141"/>
      <c r="B45" s="173"/>
      <c r="C45" s="174"/>
      <c r="D45" s="175"/>
      <c r="E45" s="175"/>
      <c r="F45" s="175"/>
      <c r="G45" s="175"/>
      <c r="H45" s="175"/>
      <c r="I45" s="174"/>
      <c r="J45" s="174"/>
      <c r="K45" s="175"/>
      <c r="L45" s="175"/>
      <c r="M45" s="175"/>
      <c r="N45" s="174"/>
      <c r="O45" s="174"/>
      <c r="P45" s="176"/>
      <c r="Q45"/>
      <c r="R45" s="177"/>
      <c r="S45" s="178"/>
      <c r="T45" s="179"/>
      <c r="U45" s="180"/>
      <c r="V45" s="180"/>
      <c r="W45" s="180"/>
      <c r="X45" s="180"/>
      <c r="Y45" s="180"/>
      <c r="Z45" s="179"/>
      <c r="AA45" s="179"/>
      <c r="AB45" s="180"/>
      <c r="AC45" s="180"/>
      <c r="AD45" s="180"/>
      <c r="AE45" s="179"/>
      <c r="AG45" s="185"/>
      <c r="AH45" s="185"/>
      <c r="AI45" s="185"/>
      <c r="AJ45" s="185"/>
      <c r="AK45" s="185"/>
      <c r="AL45" s="185"/>
      <c r="AM45" s="185"/>
      <c r="AN45" s="185"/>
      <c r="AO45" s="185"/>
      <c r="AP45" s="185"/>
      <c r="AQ45" s="185"/>
      <c r="AR45" s="185"/>
    </row>
    <row r="46" spans="1:44" ht="15">
      <c r="A46" s="141"/>
      <c r="B46" s="173"/>
      <c r="C46" s="174"/>
      <c r="D46" s="175"/>
      <c r="E46" s="175"/>
      <c r="F46" s="175"/>
      <c r="G46" s="175"/>
      <c r="H46" s="175"/>
      <c r="I46" s="174"/>
      <c r="J46" s="174"/>
      <c r="K46" s="175"/>
      <c r="L46" s="175"/>
      <c r="M46" s="175"/>
      <c r="N46" s="174"/>
      <c r="O46" s="174"/>
      <c r="P46" s="176"/>
      <c r="Q46"/>
      <c r="R46" s="168"/>
      <c r="S46" s="169"/>
      <c r="T46" s="170"/>
      <c r="U46" s="182"/>
      <c r="V46" s="182"/>
      <c r="W46" s="182"/>
      <c r="X46" s="182"/>
      <c r="Y46" s="182"/>
      <c r="Z46" s="170"/>
      <c r="AA46" s="170"/>
      <c r="AB46" s="182"/>
      <c r="AC46" s="182"/>
      <c r="AD46" s="182"/>
      <c r="AE46" s="170"/>
      <c r="AG46" s="183"/>
      <c r="AH46" s="172"/>
      <c r="AI46" s="172"/>
      <c r="AJ46" s="172"/>
      <c r="AK46" s="172"/>
      <c r="AL46" s="172"/>
      <c r="AM46" s="172"/>
      <c r="AN46" s="172"/>
      <c r="AO46" s="172"/>
      <c r="AP46" s="172"/>
      <c r="AQ46" s="172"/>
      <c r="AR46" s="172"/>
    </row>
    <row r="47" spans="1:44" ht="15">
      <c r="A47" s="141"/>
      <c r="B47" s="173"/>
      <c r="C47" s="174"/>
      <c r="D47" s="175"/>
      <c r="E47" s="175"/>
      <c r="F47" s="175"/>
      <c r="G47" s="175"/>
      <c r="H47" s="175"/>
      <c r="I47" s="174"/>
      <c r="J47" s="174"/>
      <c r="K47" s="175"/>
      <c r="L47" s="175"/>
      <c r="M47" s="175"/>
      <c r="N47" s="174"/>
      <c r="O47" s="174"/>
      <c r="P47" s="176"/>
      <c r="Q47"/>
      <c r="R47" s="177"/>
      <c r="S47" s="178"/>
      <c r="T47" s="179"/>
      <c r="U47" s="180"/>
      <c r="V47" s="180"/>
      <c r="W47" s="180"/>
      <c r="X47" s="180"/>
      <c r="Y47" s="180"/>
      <c r="Z47" s="179"/>
      <c r="AA47" s="179"/>
      <c r="AB47" s="180"/>
      <c r="AC47" s="180"/>
      <c r="AD47" s="180"/>
      <c r="AE47" s="179"/>
      <c r="AG47" s="185"/>
      <c r="AH47" s="185"/>
      <c r="AI47" s="185"/>
      <c r="AJ47" s="185"/>
      <c r="AK47" s="185"/>
      <c r="AL47" s="185"/>
      <c r="AM47" s="185"/>
      <c r="AN47" s="185"/>
      <c r="AO47" s="185"/>
      <c r="AP47" s="185"/>
      <c r="AQ47" s="185"/>
      <c r="AR47" s="185"/>
    </row>
    <row r="48" spans="1:44" ht="15">
      <c r="A48" s="141"/>
      <c r="B48" s="173"/>
      <c r="C48" s="174"/>
      <c r="D48" s="175"/>
      <c r="E48" s="175"/>
      <c r="F48" s="175"/>
      <c r="G48" s="175"/>
      <c r="H48" s="175"/>
      <c r="I48" s="174"/>
      <c r="J48" s="174"/>
      <c r="K48" s="175"/>
      <c r="L48" s="175"/>
      <c r="M48" s="175"/>
      <c r="N48" s="174"/>
      <c r="O48" s="174"/>
      <c r="P48" s="176"/>
      <c r="Q48"/>
      <c r="R48" s="168"/>
      <c r="S48" s="169"/>
      <c r="T48" s="170"/>
      <c r="U48" s="182"/>
      <c r="V48" s="182"/>
      <c r="W48" s="182"/>
      <c r="X48" s="182"/>
      <c r="Y48" s="182"/>
      <c r="Z48" s="170"/>
      <c r="AA48" s="170"/>
      <c r="AB48" s="182"/>
      <c r="AC48" s="182"/>
      <c r="AD48" s="182"/>
      <c r="AE48" s="170"/>
      <c r="AG48" s="183"/>
      <c r="AH48" s="187"/>
      <c r="AI48" s="187"/>
      <c r="AJ48" s="187"/>
      <c r="AK48" s="187"/>
      <c r="AL48" s="187"/>
      <c r="AM48" s="187"/>
      <c r="AN48" s="187"/>
      <c r="AO48" s="187"/>
      <c r="AP48" s="187"/>
      <c r="AQ48" s="187"/>
      <c r="AR48" s="187"/>
    </row>
    <row r="49" spans="1:44" ht="15.75" thickBot="1">
      <c r="A49" s="141"/>
      <c r="B49" s="173"/>
      <c r="C49" s="174"/>
      <c r="D49" s="175"/>
      <c r="E49" s="175"/>
      <c r="F49" s="175"/>
      <c r="G49" s="175"/>
      <c r="H49" s="175"/>
      <c r="I49" s="174"/>
      <c r="J49" s="174"/>
      <c r="K49" s="175"/>
      <c r="L49" s="175"/>
      <c r="M49" s="175"/>
      <c r="N49" s="174"/>
      <c r="O49" s="174"/>
      <c r="P49" s="176"/>
      <c r="Q49"/>
      <c r="R49" s="188"/>
      <c r="S49" s="189"/>
      <c r="T49" s="190"/>
      <c r="U49" s="191"/>
      <c r="V49" s="191"/>
      <c r="W49" s="191"/>
      <c r="X49" s="191"/>
      <c r="Y49" s="191"/>
      <c r="Z49" s="190"/>
      <c r="AA49" s="190"/>
      <c r="AB49" s="191"/>
      <c r="AC49" s="191"/>
      <c r="AD49" s="191"/>
      <c r="AE49" s="190"/>
      <c r="AF49" s="192"/>
      <c r="AG49" s="193"/>
      <c r="AH49" s="193"/>
      <c r="AI49" s="193"/>
      <c r="AJ49" s="193"/>
      <c r="AK49" s="193"/>
      <c r="AL49" s="193"/>
      <c r="AM49" s="193"/>
      <c r="AN49" s="193"/>
      <c r="AO49" s="193"/>
      <c r="AP49" s="193"/>
      <c r="AQ49" s="193"/>
      <c r="AR49" s="193"/>
    </row>
    <row r="50" spans="1:44" ht="15">
      <c r="A50" s="155"/>
      <c r="B50" s="136"/>
      <c r="C50" s="165"/>
      <c r="D50" s="166"/>
      <c r="E50" s="166"/>
      <c r="F50" s="166"/>
      <c r="G50" s="166"/>
      <c r="H50" s="166"/>
      <c r="I50" s="165"/>
      <c r="J50" s="165"/>
      <c r="K50" s="166"/>
      <c r="L50" s="166"/>
      <c r="M50" s="166"/>
      <c r="N50" s="165"/>
      <c r="O50" s="165"/>
      <c r="P50" s="167"/>
      <c r="Q50"/>
      <c r="R50" s="168"/>
      <c r="S50" s="169"/>
      <c r="T50" s="170"/>
      <c r="U50" s="182"/>
      <c r="V50" s="182"/>
      <c r="W50" s="182"/>
      <c r="X50" s="182"/>
      <c r="Y50" s="182"/>
      <c r="Z50" s="170"/>
      <c r="AA50" s="170"/>
      <c r="AB50" s="182"/>
      <c r="AC50" s="182"/>
      <c r="AD50" s="182"/>
      <c r="AE50" s="170"/>
      <c r="AG50" s="172"/>
      <c r="AH50" s="172"/>
      <c r="AI50" s="172"/>
      <c r="AJ50" s="172"/>
      <c r="AK50" s="172"/>
      <c r="AL50" s="172"/>
      <c r="AM50" s="172"/>
      <c r="AN50" s="172"/>
      <c r="AO50" s="172"/>
      <c r="AP50" s="172"/>
      <c r="AQ50" s="172"/>
      <c r="AR50" s="172"/>
    </row>
    <row r="51" spans="1:44" ht="15">
      <c r="A51" s="141"/>
      <c r="B51" s="173"/>
      <c r="C51" s="174"/>
      <c r="D51" s="175"/>
      <c r="E51" s="175"/>
      <c r="F51" s="175"/>
      <c r="G51" s="175"/>
      <c r="H51" s="175"/>
      <c r="I51" s="174"/>
      <c r="J51" s="174"/>
      <c r="K51" s="175"/>
      <c r="L51" s="175"/>
      <c r="M51" s="175"/>
      <c r="N51" s="174"/>
      <c r="O51" s="174"/>
      <c r="P51" s="176"/>
      <c r="Q51"/>
      <c r="R51" s="177"/>
      <c r="S51" s="178"/>
      <c r="T51" s="179"/>
      <c r="U51" s="180"/>
      <c r="V51" s="180"/>
      <c r="W51" s="180"/>
      <c r="X51" s="180"/>
      <c r="Y51" s="180"/>
      <c r="Z51" s="179"/>
      <c r="AA51" s="179"/>
      <c r="AB51" s="180"/>
      <c r="AC51" s="180"/>
      <c r="AD51" s="180"/>
      <c r="AE51" s="179"/>
      <c r="AG51" s="181"/>
      <c r="AH51" s="181"/>
      <c r="AI51" s="181"/>
      <c r="AJ51" s="181"/>
      <c r="AK51" s="181"/>
      <c r="AL51" s="181"/>
      <c r="AM51" s="181"/>
      <c r="AN51" s="181"/>
      <c r="AO51" s="181"/>
      <c r="AP51" s="181"/>
      <c r="AQ51" s="181"/>
      <c r="AR51" s="181"/>
    </row>
    <row r="52" spans="1:44" ht="15">
      <c r="A52" s="141"/>
      <c r="B52" s="173"/>
      <c r="C52" s="174"/>
      <c r="D52" s="175"/>
      <c r="E52" s="175"/>
      <c r="F52" s="175"/>
      <c r="G52" s="175"/>
      <c r="H52" s="175"/>
      <c r="I52" s="174"/>
      <c r="J52" s="174"/>
      <c r="K52" s="175"/>
      <c r="L52" s="175"/>
      <c r="M52" s="175"/>
      <c r="N52" s="174"/>
      <c r="O52" s="174"/>
      <c r="P52" s="176"/>
      <c r="Q52"/>
      <c r="R52" s="168"/>
      <c r="S52" s="169"/>
      <c r="T52" s="170"/>
      <c r="U52" s="182"/>
      <c r="V52" s="182"/>
      <c r="W52" s="182"/>
      <c r="X52" s="182"/>
      <c r="Y52" s="182"/>
      <c r="Z52" s="170"/>
      <c r="AA52" s="170"/>
      <c r="AB52" s="182"/>
      <c r="AC52" s="182"/>
      <c r="AD52" s="182"/>
      <c r="AE52" s="170"/>
      <c r="AG52" s="183"/>
      <c r="AH52" s="172"/>
      <c r="AI52" s="172"/>
      <c r="AJ52" s="172"/>
      <c r="AK52" s="172"/>
      <c r="AL52" s="172"/>
      <c r="AM52" s="172"/>
      <c r="AN52" s="172"/>
      <c r="AO52" s="172"/>
      <c r="AP52" s="172"/>
      <c r="AQ52" s="172"/>
      <c r="AR52" s="172"/>
    </row>
    <row r="53" spans="1:44" ht="15">
      <c r="A53" s="141"/>
      <c r="B53" s="173"/>
      <c r="C53" s="174"/>
      <c r="D53" s="175"/>
      <c r="E53" s="175"/>
      <c r="F53" s="175"/>
      <c r="G53" s="175"/>
      <c r="H53" s="175"/>
      <c r="I53" s="174"/>
      <c r="J53" s="174"/>
      <c r="K53" s="175"/>
      <c r="L53" s="175"/>
      <c r="M53" s="175"/>
      <c r="N53" s="174"/>
      <c r="O53" s="174"/>
      <c r="P53" s="176"/>
      <c r="Q53"/>
      <c r="R53" s="177"/>
      <c r="S53" s="178"/>
      <c r="T53" s="179"/>
      <c r="U53" s="180"/>
      <c r="V53" s="180"/>
      <c r="W53" s="180"/>
      <c r="X53" s="180"/>
      <c r="Y53" s="180"/>
      <c r="Z53" s="179"/>
      <c r="AA53" s="179"/>
      <c r="AB53" s="180"/>
      <c r="AC53" s="180"/>
      <c r="AD53" s="180"/>
      <c r="AE53" s="179"/>
      <c r="AG53" s="185"/>
      <c r="AH53" s="185"/>
      <c r="AI53" s="185"/>
      <c r="AJ53" s="185"/>
      <c r="AK53" s="185"/>
      <c r="AL53" s="185"/>
      <c r="AM53" s="185"/>
      <c r="AN53" s="185"/>
      <c r="AO53" s="185"/>
      <c r="AP53" s="185"/>
      <c r="AQ53" s="185"/>
      <c r="AR53" s="185"/>
    </row>
    <row r="54" spans="1:44" ht="15">
      <c r="A54" s="141"/>
      <c r="B54" s="173"/>
      <c r="C54" s="174"/>
      <c r="D54" s="175"/>
      <c r="E54" s="175"/>
      <c r="F54" s="175"/>
      <c r="G54" s="175"/>
      <c r="H54" s="175"/>
      <c r="I54" s="174"/>
      <c r="J54" s="174"/>
      <c r="K54" s="175"/>
      <c r="L54" s="175"/>
      <c r="M54" s="175"/>
      <c r="N54" s="174"/>
      <c r="O54" s="174"/>
      <c r="P54" s="176"/>
      <c r="Q54"/>
      <c r="R54" s="168"/>
      <c r="S54" s="169"/>
      <c r="T54" s="170"/>
      <c r="U54" s="182"/>
      <c r="V54" s="182"/>
      <c r="W54" s="182"/>
      <c r="X54" s="182"/>
      <c r="Y54" s="182"/>
      <c r="Z54" s="170"/>
      <c r="AA54" s="170"/>
      <c r="AB54" s="182"/>
      <c r="AC54" s="182"/>
      <c r="AD54" s="182"/>
      <c r="AE54" s="170"/>
      <c r="AG54" s="183"/>
      <c r="AH54" s="172"/>
      <c r="AI54" s="172"/>
      <c r="AJ54" s="172"/>
      <c r="AK54" s="172"/>
      <c r="AL54" s="172"/>
      <c r="AM54" s="172"/>
      <c r="AN54" s="172"/>
      <c r="AO54" s="172"/>
      <c r="AP54" s="172"/>
      <c r="AQ54" s="172"/>
      <c r="AR54" s="172"/>
    </row>
    <row r="55" spans="1:44" ht="15">
      <c r="A55" s="141"/>
      <c r="B55" s="173"/>
      <c r="C55" s="174"/>
      <c r="D55" s="175"/>
      <c r="E55" s="175"/>
      <c r="F55" s="175"/>
      <c r="G55" s="175"/>
      <c r="H55" s="175"/>
      <c r="I55" s="174"/>
      <c r="J55" s="174"/>
      <c r="K55" s="175"/>
      <c r="L55" s="175"/>
      <c r="M55" s="175"/>
      <c r="N55" s="174"/>
      <c r="O55" s="174"/>
      <c r="P55" s="176"/>
      <c r="Q55"/>
      <c r="R55" s="177"/>
      <c r="S55" s="178"/>
      <c r="T55" s="179"/>
      <c r="U55" s="180"/>
      <c r="V55" s="180"/>
      <c r="W55" s="180"/>
      <c r="X55" s="180"/>
      <c r="Y55" s="180"/>
      <c r="Z55" s="179"/>
      <c r="AA55" s="179"/>
      <c r="AB55" s="180"/>
      <c r="AC55" s="180"/>
      <c r="AD55" s="180"/>
      <c r="AE55" s="179"/>
      <c r="AG55" s="185"/>
      <c r="AH55" s="185"/>
      <c r="AI55" s="185"/>
      <c r="AJ55" s="185"/>
      <c r="AK55" s="185"/>
      <c r="AL55" s="185"/>
      <c r="AM55" s="185"/>
      <c r="AN55" s="185"/>
      <c r="AO55" s="185"/>
      <c r="AP55" s="185"/>
      <c r="AQ55" s="185"/>
      <c r="AR55" s="185"/>
    </row>
    <row r="56" spans="1:44" ht="15">
      <c r="A56" s="141"/>
      <c r="B56" s="173"/>
      <c r="C56" s="174"/>
      <c r="D56" s="175"/>
      <c r="E56" s="175"/>
      <c r="F56" s="175"/>
      <c r="G56" s="175"/>
      <c r="H56" s="175"/>
      <c r="I56" s="174"/>
      <c r="J56" s="174"/>
      <c r="K56" s="175"/>
      <c r="L56" s="175"/>
      <c r="M56" s="175"/>
      <c r="N56" s="174"/>
      <c r="O56" s="174"/>
      <c r="P56" s="176"/>
      <c r="Q56"/>
      <c r="R56" s="168"/>
      <c r="S56" s="169"/>
      <c r="T56" s="170"/>
      <c r="U56" s="182"/>
      <c r="V56" s="182"/>
      <c r="W56" s="182"/>
      <c r="X56" s="182"/>
      <c r="Y56" s="182"/>
      <c r="Z56" s="170"/>
      <c r="AA56" s="170"/>
      <c r="AB56" s="182"/>
      <c r="AC56" s="182"/>
      <c r="AD56" s="182"/>
      <c r="AE56" s="170"/>
      <c r="AG56" s="183"/>
      <c r="AH56" s="172"/>
      <c r="AI56" s="172"/>
      <c r="AJ56" s="172"/>
      <c r="AK56" s="172"/>
      <c r="AL56" s="172"/>
      <c r="AM56" s="172"/>
      <c r="AN56" s="172"/>
      <c r="AO56" s="172"/>
      <c r="AP56" s="172"/>
      <c r="AQ56" s="172"/>
      <c r="AR56" s="172"/>
    </row>
    <row r="57" spans="1:44" ht="15">
      <c r="A57" s="141"/>
      <c r="B57" s="173"/>
      <c r="C57" s="174"/>
      <c r="D57" s="175"/>
      <c r="E57" s="175"/>
      <c r="F57" s="175"/>
      <c r="G57" s="175"/>
      <c r="H57" s="175"/>
      <c r="I57" s="174"/>
      <c r="J57" s="174"/>
      <c r="K57" s="175"/>
      <c r="L57" s="175"/>
      <c r="M57" s="175"/>
      <c r="N57" s="174"/>
      <c r="O57" s="174"/>
      <c r="P57" s="176"/>
      <c r="Q57"/>
      <c r="R57" s="177"/>
      <c r="S57" s="178"/>
      <c r="T57" s="179"/>
      <c r="U57" s="180"/>
      <c r="V57" s="180"/>
      <c r="W57" s="180"/>
      <c r="X57" s="180"/>
      <c r="Y57" s="180"/>
      <c r="Z57" s="179"/>
      <c r="AA57" s="179"/>
      <c r="AB57" s="180"/>
      <c r="AC57" s="180"/>
      <c r="AD57" s="180"/>
      <c r="AE57" s="179"/>
      <c r="AG57" s="186"/>
      <c r="AH57" s="186"/>
      <c r="AI57" s="186"/>
      <c r="AJ57" s="186"/>
      <c r="AK57" s="186"/>
      <c r="AL57" s="186"/>
      <c r="AM57" s="186"/>
      <c r="AN57" s="186"/>
      <c r="AO57" s="186"/>
      <c r="AP57" s="186"/>
      <c r="AQ57" s="186"/>
      <c r="AR57" s="186"/>
    </row>
    <row r="58" spans="1:44" ht="15">
      <c r="A58" s="141"/>
      <c r="B58" s="173"/>
      <c r="C58" s="174"/>
      <c r="D58" s="175"/>
      <c r="E58" s="175"/>
      <c r="F58" s="175"/>
      <c r="G58" s="175"/>
      <c r="H58" s="175"/>
      <c r="I58" s="174"/>
      <c r="J58" s="174"/>
      <c r="K58" s="175"/>
      <c r="L58" s="175"/>
      <c r="M58" s="175"/>
      <c r="N58" s="174"/>
      <c r="O58" s="174"/>
      <c r="P58" s="176"/>
      <c r="Q58"/>
      <c r="R58" s="168"/>
      <c r="S58" s="169"/>
      <c r="T58" s="170"/>
      <c r="U58" s="182"/>
      <c r="V58" s="182"/>
      <c r="W58" s="182"/>
      <c r="X58" s="182"/>
      <c r="Y58" s="182"/>
      <c r="Z58" s="170"/>
      <c r="AA58" s="170"/>
      <c r="AB58" s="182"/>
      <c r="AC58" s="182"/>
      <c r="AD58" s="182"/>
      <c r="AE58" s="170"/>
      <c r="AG58" s="183"/>
      <c r="AH58" s="172"/>
      <c r="AI58" s="172"/>
      <c r="AJ58" s="172"/>
      <c r="AK58" s="172"/>
      <c r="AL58" s="172"/>
      <c r="AM58" s="172"/>
      <c r="AN58" s="172"/>
      <c r="AO58" s="172"/>
      <c r="AP58" s="172"/>
      <c r="AQ58" s="172"/>
      <c r="AR58" s="172"/>
    </row>
    <row r="59" spans="1:44" ht="15">
      <c r="A59" s="141"/>
      <c r="B59" s="173"/>
      <c r="C59" s="174"/>
      <c r="D59" s="175"/>
      <c r="E59" s="175"/>
      <c r="F59" s="175"/>
      <c r="G59" s="175"/>
      <c r="H59" s="175"/>
      <c r="I59" s="174"/>
      <c r="J59" s="174"/>
      <c r="K59" s="175"/>
      <c r="L59" s="175"/>
      <c r="M59" s="175"/>
      <c r="N59" s="174"/>
      <c r="O59" s="174"/>
      <c r="P59" s="176"/>
      <c r="Q59"/>
      <c r="R59" s="177"/>
      <c r="S59" s="178"/>
      <c r="T59" s="179"/>
      <c r="U59" s="180"/>
      <c r="V59" s="180"/>
      <c r="W59" s="180"/>
      <c r="X59" s="180"/>
      <c r="Y59" s="180"/>
      <c r="Z59" s="179"/>
      <c r="AA59" s="179"/>
      <c r="AB59" s="180"/>
      <c r="AC59" s="180"/>
      <c r="AD59" s="180"/>
      <c r="AE59" s="179"/>
      <c r="AG59" s="185"/>
      <c r="AH59" s="185"/>
      <c r="AI59" s="185"/>
      <c r="AJ59" s="185"/>
      <c r="AK59" s="185"/>
      <c r="AL59" s="185"/>
      <c r="AM59" s="185"/>
      <c r="AN59" s="185"/>
      <c r="AO59" s="185"/>
      <c r="AP59" s="185"/>
      <c r="AQ59" s="185"/>
      <c r="AR59" s="185"/>
    </row>
    <row r="60" spans="1:44" ht="15">
      <c r="A60" s="141"/>
      <c r="B60" s="173"/>
      <c r="C60" s="174"/>
      <c r="D60" s="175"/>
      <c r="E60" s="175"/>
      <c r="F60" s="175"/>
      <c r="G60" s="175"/>
      <c r="H60" s="175"/>
      <c r="I60" s="174"/>
      <c r="J60" s="174"/>
      <c r="K60" s="175"/>
      <c r="L60" s="175"/>
      <c r="M60" s="175"/>
      <c r="N60" s="174"/>
      <c r="O60" s="174"/>
      <c r="P60" s="176"/>
      <c r="Q60"/>
      <c r="R60" s="168"/>
      <c r="S60" s="169"/>
      <c r="T60" s="170"/>
      <c r="U60" s="182"/>
      <c r="V60" s="182"/>
      <c r="W60" s="182"/>
      <c r="X60" s="182"/>
      <c r="Y60" s="182"/>
      <c r="Z60" s="170"/>
      <c r="AA60" s="170"/>
      <c r="AB60" s="182"/>
      <c r="AC60" s="182"/>
      <c r="AD60" s="182"/>
      <c r="AE60" s="170"/>
      <c r="AG60" s="183"/>
      <c r="AH60" s="172"/>
      <c r="AI60" s="172"/>
      <c r="AJ60" s="172"/>
      <c r="AK60" s="172"/>
      <c r="AL60" s="172"/>
      <c r="AM60" s="172"/>
      <c r="AN60" s="172"/>
      <c r="AO60" s="172"/>
      <c r="AP60" s="172"/>
      <c r="AQ60" s="172"/>
      <c r="AR60" s="172"/>
    </row>
    <row r="61" spans="1:44" ht="15">
      <c r="A61" s="141"/>
      <c r="B61" s="173"/>
      <c r="C61" s="174"/>
      <c r="D61" s="175"/>
      <c r="E61" s="175"/>
      <c r="F61" s="175"/>
      <c r="G61" s="175"/>
      <c r="H61" s="175"/>
      <c r="I61" s="174"/>
      <c r="J61" s="174"/>
      <c r="K61" s="175"/>
      <c r="L61" s="175"/>
      <c r="M61" s="175"/>
      <c r="N61" s="174"/>
      <c r="O61" s="174"/>
      <c r="P61" s="176"/>
      <c r="Q61"/>
      <c r="R61" s="177"/>
      <c r="S61" s="178"/>
      <c r="T61" s="179"/>
      <c r="U61" s="180"/>
      <c r="V61" s="180"/>
      <c r="W61" s="180"/>
      <c r="X61" s="180"/>
      <c r="Y61" s="180"/>
      <c r="Z61" s="179"/>
      <c r="AA61" s="179"/>
      <c r="AB61" s="180"/>
      <c r="AC61" s="180"/>
      <c r="AD61" s="180"/>
      <c r="AE61" s="179"/>
      <c r="AG61" s="185"/>
      <c r="AH61" s="185"/>
      <c r="AI61" s="185"/>
      <c r="AJ61" s="185"/>
      <c r="AK61" s="185"/>
      <c r="AL61" s="185"/>
      <c r="AM61" s="185"/>
      <c r="AN61" s="185"/>
      <c r="AO61" s="185"/>
      <c r="AP61" s="185"/>
      <c r="AQ61" s="185"/>
      <c r="AR61" s="185"/>
    </row>
    <row r="62" spans="1:44" ht="15">
      <c r="A62" s="141"/>
      <c r="B62" s="173"/>
      <c r="C62" s="174"/>
      <c r="D62" s="175"/>
      <c r="E62" s="175"/>
      <c r="F62" s="175"/>
      <c r="G62" s="175"/>
      <c r="H62" s="175"/>
      <c r="I62" s="174"/>
      <c r="J62" s="174"/>
      <c r="K62" s="175"/>
      <c r="L62" s="175"/>
      <c r="M62" s="175"/>
      <c r="N62" s="174"/>
      <c r="O62" s="174"/>
      <c r="P62" s="176"/>
      <c r="Q62"/>
      <c r="R62" s="168"/>
      <c r="S62" s="169"/>
      <c r="T62" s="170"/>
      <c r="U62" s="182"/>
      <c r="V62" s="182"/>
      <c r="W62" s="182"/>
      <c r="X62" s="182"/>
      <c r="Y62" s="182"/>
      <c r="Z62" s="170"/>
      <c r="AA62" s="170"/>
      <c r="AB62" s="182"/>
      <c r="AC62" s="182"/>
      <c r="AD62" s="182"/>
      <c r="AE62" s="170"/>
      <c r="AG62" s="183"/>
      <c r="AH62" s="172"/>
      <c r="AI62" s="172"/>
      <c r="AJ62" s="172"/>
      <c r="AK62" s="172"/>
      <c r="AL62" s="172"/>
      <c r="AM62" s="172"/>
      <c r="AN62" s="172"/>
      <c r="AO62" s="172"/>
      <c r="AP62" s="172"/>
      <c r="AQ62" s="172"/>
      <c r="AR62" s="172"/>
    </row>
    <row r="63" spans="1:44" ht="15">
      <c r="A63" s="141"/>
      <c r="B63" s="173"/>
      <c r="C63" s="174"/>
      <c r="D63" s="175"/>
      <c r="E63" s="175"/>
      <c r="F63" s="175"/>
      <c r="G63" s="175"/>
      <c r="H63" s="175"/>
      <c r="I63" s="174"/>
      <c r="J63" s="174"/>
      <c r="K63" s="175"/>
      <c r="L63" s="175"/>
      <c r="M63" s="175"/>
      <c r="N63" s="174"/>
      <c r="O63" s="174"/>
      <c r="P63" s="176"/>
      <c r="Q63"/>
      <c r="R63" s="177"/>
      <c r="S63" s="178"/>
      <c r="T63" s="179"/>
      <c r="U63" s="180"/>
      <c r="V63" s="180"/>
      <c r="W63" s="180"/>
      <c r="X63" s="180"/>
      <c r="Y63" s="180"/>
      <c r="Z63" s="179"/>
      <c r="AA63" s="179"/>
      <c r="AB63" s="180"/>
      <c r="AC63" s="180"/>
      <c r="AD63" s="180"/>
      <c r="AE63" s="179"/>
      <c r="AG63" s="185"/>
      <c r="AH63" s="185"/>
      <c r="AI63" s="185"/>
      <c r="AJ63" s="185"/>
      <c r="AK63" s="185"/>
      <c r="AL63" s="185"/>
      <c r="AM63" s="185"/>
      <c r="AN63" s="185"/>
      <c r="AO63" s="185"/>
      <c r="AP63" s="185"/>
      <c r="AQ63" s="185"/>
      <c r="AR63" s="185"/>
    </row>
    <row r="64" spans="1:44" ht="15">
      <c r="A64" s="141"/>
      <c r="B64" s="173"/>
      <c r="C64" s="174"/>
      <c r="D64" s="175"/>
      <c r="E64" s="175"/>
      <c r="F64" s="175"/>
      <c r="G64" s="175"/>
      <c r="H64" s="175"/>
      <c r="I64" s="174"/>
      <c r="J64" s="174"/>
      <c r="K64" s="175"/>
      <c r="L64" s="175"/>
      <c r="M64" s="175"/>
      <c r="N64" s="174"/>
      <c r="O64" s="174"/>
      <c r="P64" s="176"/>
      <c r="Q64"/>
      <c r="R64" s="168"/>
      <c r="S64" s="169"/>
      <c r="T64" s="170"/>
      <c r="U64" s="182"/>
      <c r="V64" s="182"/>
      <c r="W64" s="182"/>
      <c r="X64" s="182"/>
      <c r="Y64" s="182"/>
      <c r="Z64" s="170"/>
      <c r="AA64" s="170"/>
      <c r="AB64" s="182"/>
      <c r="AC64" s="182"/>
      <c r="AD64" s="182"/>
      <c r="AE64" s="170"/>
      <c r="AG64" s="183"/>
      <c r="AH64" s="172"/>
      <c r="AI64" s="172"/>
      <c r="AJ64" s="172"/>
      <c r="AK64" s="172"/>
      <c r="AL64" s="172"/>
      <c r="AM64" s="172"/>
      <c r="AN64" s="172"/>
      <c r="AO64" s="172"/>
      <c r="AP64" s="172"/>
      <c r="AQ64" s="172"/>
      <c r="AR64" s="172"/>
    </row>
    <row r="65" spans="1:50" ht="15">
      <c r="A65" s="141"/>
      <c r="B65" s="173"/>
      <c r="C65" s="174"/>
      <c r="D65" s="175"/>
      <c r="E65" s="175"/>
      <c r="F65" s="175"/>
      <c r="G65" s="175"/>
      <c r="H65" s="175"/>
      <c r="I65" s="174"/>
      <c r="J65" s="174"/>
      <c r="K65" s="175"/>
      <c r="L65" s="175"/>
      <c r="M65" s="175"/>
      <c r="N65" s="174"/>
      <c r="O65" s="174"/>
      <c r="P65" s="176"/>
      <c r="Q65"/>
      <c r="R65" s="177"/>
      <c r="S65" s="178"/>
      <c r="T65" s="179"/>
      <c r="U65" s="180"/>
      <c r="V65" s="180"/>
      <c r="W65" s="180"/>
      <c r="X65" s="180"/>
      <c r="Y65" s="180"/>
      <c r="Z65" s="179"/>
      <c r="AA65" s="179"/>
      <c r="AB65" s="180"/>
      <c r="AC65" s="180"/>
      <c r="AD65" s="180"/>
      <c r="AE65" s="179"/>
      <c r="AG65" s="185"/>
      <c r="AH65" s="185"/>
      <c r="AI65" s="185"/>
      <c r="AJ65" s="185"/>
      <c r="AK65" s="185"/>
      <c r="AL65" s="185"/>
      <c r="AM65" s="185"/>
      <c r="AN65" s="185"/>
      <c r="AO65" s="185"/>
      <c r="AP65" s="185"/>
      <c r="AQ65" s="185"/>
      <c r="AR65" s="185"/>
    </row>
    <row r="66" spans="1:50" ht="15">
      <c r="A66" s="141"/>
      <c r="B66" s="173"/>
      <c r="C66" s="174"/>
      <c r="D66" s="175"/>
      <c r="E66" s="175"/>
      <c r="F66" s="175"/>
      <c r="G66" s="175"/>
      <c r="H66" s="175"/>
      <c r="I66" s="174"/>
      <c r="J66" s="174"/>
      <c r="K66" s="175"/>
      <c r="L66" s="175"/>
      <c r="M66" s="175"/>
      <c r="N66" s="174"/>
      <c r="O66" s="174"/>
      <c r="P66" s="176"/>
      <c r="Q66"/>
      <c r="R66" s="168"/>
      <c r="S66" s="169"/>
      <c r="T66" s="170"/>
      <c r="U66" s="182"/>
      <c r="V66" s="182"/>
      <c r="W66" s="182"/>
      <c r="X66" s="182"/>
      <c r="Y66" s="182"/>
      <c r="Z66" s="170"/>
      <c r="AA66" s="170"/>
      <c r="AB66" s="182"/>
      <c r="AC66" s="182"/>
      <c r="AD66" s="182"/>
      <c r="AE66" s="170"/>
      <c r="AG66" s="183"/>
      <c r="AH66" s="172"/>
      <c r="AI66" s="172"/>
      <c r="AJ66" s="172"/>
      <c r="AK66" s="172"/>
      <c r="AL66" s="172"/>
      <c r="AM66" s="172"/>
      <c r="AN66" s="172"/>
      <c r="AO66" s="172"/>
      <c r="AP66" s="172"/>
      <c r="AQ66" s="172"/>
      <c r="AR66" s="172"/>
    </row>
    <row r="67" spans="1:50" ht="15">
      <c r="A67" s="141"/>
      <c r="B67" s="173"/>
      <c r="C67" s="174"/>
      <c r="D67" s="175"/>
      <c r="E67" s="175"/>
      <c r="F67" s="175"/>
      <c r="G67" s="175"/>
      <c r="H67" s="175"/>
      <c r="I67" s="174"/>
      <c r="J67" s="174"/>
      <c r="K67" s="175"/>
      <c r="L67" s="175"/>
      <c r="M67" s="175"/>
      <c r="N67" s="174"/>
      <c r="O67" s="174"/>
      <c r="P67" s="176"/>
      <c r="Q67"/>
      <c r="R67" s="177"/>
      <c r="S67" s="178"/>
      <c r="T67" s="179"/>
      <c r="U67" s="180"/>
      <c r="V67" s="180"/>
      <c r="W67" s="180"/>
      <c r="X67" s="180"/>
      <c r="Y67" s="180"/>
      <c r="Z67" s="179"/>
      <c r="AA67" s="179"/>
      <c r="AB67" s="180"/>
      <c r="AC67" s="180"/>
      <c r="AD67" s="180"/>
      <c r="AE67" s="179"/>
      <c r="AG67" s="185"/>
      <c r="AH67" s="185"/>
      <c r="AI67" s="185"/>
      <c r="AJ67" s="185"/>
      <c r="AK67" s="185"/>
      <c r="AL67" s="185"/>
      <c r="AM67" s="185"/>
      <c r="AN67" s="185"/>
      <c r="AO67" s="185"/>
      <c r="AP67" s="185"/>
      <c r="AQ67" s="185"/>
      <c r="AR67" s="185"/>
    </row>
    <row r="68" spans="1:50" ht="15">
      <c r="A68" s="141"/>
      <c r="B68" s="173"/>
      <c r="C68" s="174"/>
      <c r="D68" s="175"/>
      <c r="E68" s="175"/>
      <c r="F68" s="175"/>
      <c r="G68" s="175"/>
      <c r="H68" s="175"/>
      <c r="I68" s="174"/>
      <c r="J68" s="174"/>
      <c r="K68" s="175"/>
      <c r="L68" s="175"/>
      <c r="M68" s="175"/>
      <c r="N68" s="174"/>
      <c r="O68" s="174"/>
      <c r="P68" s="176"/>
      <c r="Q68"/>
      <c r="R68" s="168"/>
      <c r="S68" s="169"/>
      <c r="T68" s="170"/>
      <c r="U68" s="182"/>
      <c r="V68" s="182"/>
      <c r="W68" s="182"/>
      <c r="X68" s="182"/>
      <c r="Y68" s="182"/>
      <c r="Z68" s="170"/>
      <c r="AA68" s="170"/>
      <c r="AB68" s="182"/>
      <c r="AC68" s="182"/>
      <c r="AD68" s="182"/>
      <c r="AE68" s="170"/>
      <c r="AG68" s="183"/>
      <c r="AH68" s="172"/>
      <c r="AI68" s="172"/>
      <c r="AJ68" s="172"/>
      <c r="AK68" s="172"/>
      <c r="AL68" s="172"/>
      <c r="AM68" s="172"/>
      <c r="AN68" s="172"/>
      <c r="AO68" s="172"/>
      <c r="AP68" s="172"/>
      <c r="AQ68" s="172"/>
      <c r="AR68" s="172"/>
    </row>
    <row r="69" spans="1:50" ht="15">
      <c r="A69" s="141"/>
      <c r="B69" s="173"/>
      <c r="C69" s="174"/>
      <c r="D69" s="175"/>
      <c r="E69" s="175"/>
      <c r="F69" s="175"/>
      <c r="G69" s="175"/>
      <c r="H69" s="175"/>
      <c r="I69" s="174"/>
      <c r="J69" s="174"/>
      <c r="K69" s="175"/>
      <c r="L69" s="175"/>
      <c r="M69" s="175"/>
      <c r="N69" s="174"/>
      <c r="O69" s="174"/>
      <c r="P69" s="176"/>
      <c r="Q69"/>
      <c r="R69" s="177"/>
      <c r="S69" s="178"/>
      <c r="T69" s="179"/>
      <c r="U69" s="180"/>
      <c r="V69" s="180"/>
      <c r="W69" s="180"/>
      <c r="X69" s="180"/>
      <c r="Y69" s="180"/>
      <c r="Z69" s="179"/>
      <c r="AA69" s="179"/>
      <c r="AB69" s="180"/>
      <c r="AC69" s="180"/>
      <c r="AD69" s="180"/>
      <c r="AE69" s="179"/>
      <c r="AG69" s="185"/>
      <c r="AH69" s="185"/>
      <c r="AI69" s="185"/>
      <c r="AJ69" s="185"/>
      <c r="AK69" s="185"/>
      <c r="AL69" s="185"/>
      <c r="AM69" s="185"/>
      <c r="AN69" s="185"/>
      <c r="AO69" s="185"/>
      <c r="AP69" s="185"/>
      <c r="AQ69" s="185"/>
      <c r="AR69" s="185"/>
    </row>
    <row r="70" spans="1:50" ht="15">
      <c r="A70" s="141"/>
      <c r="B70" s="173"/>
      <c r="C70" s="174"/>
      <c r="D70" s="175"/>
      <c r="E70" s="175"/>
      <c r="F70" s="175"/>
      <c r="G70" s="175"/>
      <c r="H70" s="175"/>
      <c r="I70" s="174"/>
      <c r="J70" s="174"/>
      <c r="K70" s="175"/>
      <c r="L70" s="175"/>
      <c r="M70" s="175"/>
      <c r="N70" s="174"/>
      <c r="O70" s="174"/>
      <c r="P70" s="176"/>
      <c r="Q70"/>
      <c r="R70" s="168"/>
      <c r="S70" s="169"/>
      <c r="T70" s="170"/>
      <c r="U70" s="182"/>
      <c r="V70" s="182"/>
      <c r="W70" s="182"/>
      <c r="X70" s="182"/>
      <c r="Y70" s="182"/>
      <c r="Z70" s="170"/>
      <c r="AA70" s="170"/>
      <c r="AB70" s="182"/>
      <c r="AC70" s="182"/>
      <c r="AD70" s="182"/>
      <c r="AE70" s="170"/>
      <c r="AG70" s="183"/>
      <c r="AH70" s="187"/>
      <c r="AI70" s="187"/>
      <c r="AJ70" s="187"/>
      <c r="AK70" s="187"/>
      <c r="AL70" s="187"/>
      <c r="AM70" s="187"/>
      <c r="AN70" s="187"/>
      <c r="AO70" s="187"/>
      <c r="AP70" s="187"/>
      <c r="AQ70" s="187"/>
      <c r="AR70" s="187"/>
    </row>
    <row r="71" spans="1:50" ht="15.75" thickBot="1">
      <c r="A71" s="141"/>
      <c r="B71" s="173"/>
      <c r="C71" s="174"/>
      <c r="D71" s="175"/>
      <c r="E71" s="175"/>
      <c r="F71" s="175"/>
      <c r="G71" s="175"/>
      <c r="H71" s="175"/>
      <c r="I71" s="174"/>
      <c r="J71" s="174"/>
      <c r="K71" s="175"/>
      <c r="L71" s="175"/>
      <c r="M71" s="175"/>
      <c r="N71" s="174"/>
      <c r="O71" s="174"/>
      <c r="P71" s="176"/>
      <c r="Q71"/>
      <c r="R71" s="188"/>
      <c r="S71" s="189"/>
      <c r="T71" s="190"/>
      <c r="U71" s="191"/>
      <c r="V71" s="191"/>
      <c r="W71" s="191"/>
      <c r="X71" s="191"/>
      <c r="Y71" s="191"/>
      <c r="Z71" s="190"/>
      <c r="AA71" s="190"/>
      <c r="AB71" s="191"/>
      <c r="AC71" s="191"/>
      <c r="AD71" s="191"/>
      <c r="AE71" s="190"/>
      <c r="AF71" s="192"/>
      <c r="AG71" s="193"/>
      <c r="AH71" s="193"/>
      <c r="AI71" s="193"/>
      <c r="AJ71" s="193"/>
      <c r="AK71" s="193"/>
      <c r="AL71" s="193"/>
      <c r="AM71" s="193"/>
      <c r="AN71" s="193"/>
      <c r="AO71" s="193"/>
      <c r="AP71" s="193"/>
      <c r="AQ71" s="193"/>
      <c r="AR71" s="193"/>
    </row>
    <row r="72" spans="1:50" ht="15">
      <c r="A72" s="155"/>
      <c r="B72" s="136"/>
      <c r="C72" s="165"/>
      <c r="D72" s="166"/>
      <c r="E72" s="166"/>
      <c r="F72" s="166"/>
      <c r="G72" s="166"/>
      <c r="H72" s="166"/>
      <c r="I72" s="165"/>
      <c r="J72" s="165"/>
      <c r="K72" s="166"/>
      <c r="L72" s="166"/>
      <c r="M72" s="166"/>
      <c r="N72" s="165"/>
      <c r="O72" s="165"/>
      <c r="P72" s="167"/>
      <c r="Q72"/>
      <c r="R72" s="168"/>
      <c r="S72" s="169"/>
      <c r="T72" s="170"/>
      <c r="U72" s="182"/>
      <c r="V72" s="182"/>
      <c r="W72" s="182"/>
      <c r="X72" s="182"/>
      <c r="Y72" s="182"/>
      <c r="Z72" s="170"/>
      <c r="AA72" s="170"/>
      <c r="AB72" s="182"/>
      <c r="AC72" s="182"/>
      <c r="AD72" s="182"/>
      <c r="AE72" s="170"/>
      <c r="AG72" s="172"/>
      <c r="AH72" s="172"/>
      <c r="AI72" s="172"/>
      <c r="AJ72" s="172"/>
      <c r="AK72" s="172"/>
      <c r="AL72" s="172"/>
      <c r="AM72" s="172"/>
      <c r="AN72" s="172"/>
      <c r="AO72" s="172"/>
      <c r="AP72" s="172"/>
      <c r="AQ72" s="172"/>
      <c r="AR72" s="172"/>
    </row>
    <row r="73" spans="1:50" ht="15">
      <c r="A73" s="141"/>
      <c r="B73" s="173"/>
      <c r="C73" s="174"/>
      <c r="D73" s="175"/>
      <c r="E73" s="175"/>
      <c r="F73" s="175"/>
      <c r="G73" s="175"/>
      <c r="H73" s="175"/>
      <c r="I73" s="174"/>
      <c r="J73" s="174"/>
      <c r="K73" s="175"/>
      <c r="L73" s="175"/>
      <c r="M73" s="175"/>
      <c r="N73" s="174"/>
      <c r="O73" s="174"/>
      <c r="P73" s="176"/>
      <c r="Q73"/>
      <c r="R73" s="177"/>
      <c r="S73" s="178"/>
      <c r="T73" s="179"/>
      <c r="U73" s="180"/>
      <c r="V73" s="180"/>
      <c r="W73" s="180"/>
      <c r="X73" s="180"/>
      <c r="Y73" s="180"/>
      <c r="Z73" s="179"/>
      <c r="AA73" s="179"/>
      <c r="AB73" s="180"/>
      <c r="AC73" s="180"/>
      <c r="AD73" s="180"/>
      <c r="AE73" s="179"/>
      <c r="AG73" s="181"/>
      <c r="AH73" s="181"/>
      <c r="AI73" s="181"/>
      <c r="AJ73" s="181"/>
      <c r="AK73" s="181"/>
      <c r="AL73" s="181"/>
      <c r="AM73" s="181"/>
      <c r="AN73" s="181"/>
      <c r="AO73" s="181"/>
      <c r="AP73" s="181"/>
      <c r="AQ73" s="181"/>
      <c r="AR73" s="181"/>
      <c r="AT73" s="195"/>
      <c r="AU73" s="195"/>
      <c r="AV73" s="195"/>
      <c r="AW73" s="195"/>
      <c r="AX73" s="195"/>
    </row>
    <row r="74" spans="1:50" ht="15">
      <c r="A74" s="141"/>
      <c r="B74" s="173"/>
      <c r="C74" s="174"/>
      <c r="D74" s="175"/>
      <c r="E74" s="175"/>
      <c r="F74" s="175"/>
      <c r="G74" s="175"/>
      <c r="H74" s="175"/>
      <c r="I74" s="174"/>
      <c r="J74" s="174"/>
      <c r="K74" s="175"/>
      <c r="L74" s="175"/>
      <c r="M74" s="175"/>
      <c r="N74" s="174"/>
      <c r="O74" s="174"/>
      <c r="P74" s="176"/>
      <c r="Q74"/>
      <c r="R74" s="168"/>
      <c r="S74" s="169"/>
      <c r="T74" s="170"/>
      <c r="U74" s="182"/>
      <c r="V74" s="182"/>
      <c r="W74" s="182"/>
      <c r="X74" s="182"/>
      <c r="Y74" s="182"/>
      <c r="Z74" s="170"/>
      <c r="AA74" s="170"/>
      <c r="AB74" s="182"/>
      <c r="AC74" s="182"/>
      <c r="AD74" s="182"/>
      <c r="AE74" s="170"/>
      <c r="AG74" s="183"/>
      <c r="AH74" s="172"/>
      <c r="AI74" s="172"/>
      <c r="AJ74" s="172"/>
      <c r="AK74" s="172"/>
      <c r="AL74" s="172"/>
      <c r="AM74" s="172"/>
      <c r="AN74" s="172"/>
      <c r="AO74" s="172"/>
      <c r="AP74" s="172"/>
      <c r="AQ74" s="172"/>
      <c r="AR74" s="172"/>
    </row>
    <row r="75" spans="1:50" ht="15">
      <c r="A75" s="141"/>
      <c r="B75" s="173"/>
      <c r="C75" s="174"/>
      <c r="D75" s="175"/>
      <c r="E75" s="175"/>
      <c r="F75" s="175"/>
      <c r="G75" s="175"/>
      <c r="H75" s="175"/>
      <c r="I75" s="174"/>
      <c r="J75" s="174"/>
      <c r="K75" s="175"/>
      <c r="L75" s="175"/>
      <c r="M75" s="175"/>
      <c r="N75" s="174"/>
      <c r="O75" s="174"/>
      <c r="P75" s="176"/>
      <c r="Q75"/>
      <c r="R75" s="184"/>
      <c r="S75" s="178"/>
      <c r="T75" s="179"/>
      <c r="U75" s="180"/>
      <c r="V75" s="180"/>
      <c r="W75" s="180"/>
      <c r="X75" s="180"/>
      <c r="Y75" s="180"/>
      <c r="Z75" s="179"/>
      <c r="AA75" s="179"/>
      <c r="AB75" s="180"/>
      <c r="AC75" s="180"/>
      <c r="AD75" s="180"/>
      <c r="AE75" s="179"/>
      <c r="AG75" s="185"/>
      <c r="AH75" s="185"/>
      <c r="AI75" s="185"/>
      <c r="AJ75" s="185"/>
      <c r="AK75" s="185"/>
      <c r="AL75" s="185"/>
      <c r="AM75" s="185"/>
      <c r="AN75" s="185"/>
      <c r="AO75" s="185"/>
      <c r="AP75" s="185"/>
      <c r="AQ75" s="185"/>
      <c r="AR75" s="185"/>
      <c r="AS75" s="195"/>
    </row>
    <row r="76" spans="1:50" ht="15">
      <c r="A76" s="141"/>
      <c r="B76" s="173"/>
      <c r="C76" s="174"/>
      <c r="D76" s="175"/>
      <c r="E76" s="175"/>
      <c r="F76" s="175"/>
      <c r="G76" s="175"/>
      <c r="H76" s="175"/>
      <c r="I76" s="174"/>
      <c r="J76" s="174"/>
      <c r="K76" s="175"/>
      <c r="L76" s="175"/>
      <c r="M76" s="175"/>
      <c r="N76" s="174"/>
      <c r="O76" s="174"/>
      <c r="P76" s="176"/>
      <c r="Q76"/>
      <c r="R76" s="168"/>
      <c r="S76" s="169"/>
      <c r="T76" s="170"/>
      <c r="U76" s="182"/>
      <c r="V76" s="182"/>
      <c r="W76" s="182"/>
      <c r="X76" s="182"/>
      <c r="Y76" s="182"/>
      <c r="Z76" s="170"/>
      <c r="AA76" s="170"/>
      <c r="AB76" s="182"/>
      <c r="AC76" s="182"/>
      <c r="AD76" s="182"/>
      <c r="AE76" s="170"/>
      <c r="AG76" s="183"/>
      <c r="AH76" s="172"/>
      <c r="AI76" s="172"/>
      <c r="AJ76" s="172"/>
      <c r="AK76" s="172"/>
      <c r="AL76" s="172"/>
      <c r="AM76" s="172"/>
      <c r="AN76" s="172"/>
      <c r="AO76" s="172"/>
      <c r="AP76" s="172"/>
      <c r="AQ76" s="172"/>
      <c r="AR76" s="172"/>
      <c r="AS76" s="195"/>
    </row>
    <row r="77" spans="1:50" ht="15">
      <c r="A77" s="141"/>
      <c r="B77" s="173"/>
      <c r="C77" s="174"/>
      <c r="D77" s="175"/>
      <c r="E77" s="175"/>
      <c r="F77" s="175"/>
      <c r="G77" s="175"/>
      <c r="H77" s="175"/>
      <c r="I77" s="174"/>
      <c r="J77" s="174"/>
      <c r="K77" s="175"/>
      <c r="L77" s="175"/>
      <c r="M77" s="175"/>
      <c r="N77" s="174"/>
      <c r="O77" s="174"/>
      <c r="P77" s="176"/>
      <c r="Q77"/>
      <c r="R77" s="184"/>
      <c r="S77" s="178"/>
      <c r="T77" s="179"/>
      <c r="U77" s="180"/>
      <c r="V77" s="180"/>
      <c r="W77" s="180"/>
      <c r="X77" s="180"/>
      <c r="Y77" s="180"/>
      <c r="Z77" s="179"/>
      <c r="AA77" s="179"/>
      <c r="AB77" s="180"/>
      <c r="AC77" s="180"/>
      <c r="AD77" s="180"/>
      <c r="AE77" s="179"/>
      <c r="AG77" s="185"/>
      <c r="AH77" s="185"/>
      <c r="AI77" s="185"/>
      <c r="AJ77" s="185"/>
      <c r="AK77" s="185"/>
      <c r="AL77" s="185"/>
      <c r="AM77" s="185"/>
      <c r="AN77" s="185"/>
      <c r="AO77" s="185"/>
      <c r="AP77" s="185"/>
      <c r="AQ77" s="185"/>
      <c r="AR77" s="185"/>
      <c r="AS77" s="195"/>
    </row>
    <row r="78" spans="1:50" ht="15">
      <c r="A78" s="141"/>
      <c r="B78" s="173"/>
      <c r="C78" s="174"/>
      <c r="D78" s="175"/>
      <c r="E78" s="175"/>
      <c r="F78" s="175"/>
      <c r="G78" s="175"/>
      <c r="H78" s="175"/>
      <c r="I78" s="174"/>
      <c r="J78" s="174"/>
      <c r="K78" s="175"/>
      <c r="L78" s="175"/>
      <c r="M78" s="175"/>
      <c r="N78" s="174"/>
      <c r="O78" s="174"/>
      <c r="P78" s="176"/>
      <c r="Q78"/>
      <c r="R78" s="168"/>
      <c r="S78" s="169"/>
      <c r="T78" s="170"/>
      <c r="U78" s="182"/>
      <c r="V78" s="182"/>
      <c r="W78" s="182"/>
      <c r="X78" s="182"/>
      <c r="Y78" s="182"/>
      <c r="Z78" s="170"/>
      <c r="AA78" s="170"/>
      <c r="AB78" s="182"/>
      <c r="AC78" s="182"/>
      <c r="AD78" s="182"/>
      <c r="AE78" s="170"/>
      <c r="AG78" s="183"/>
      <c r="AH78" s="172"/>
      <c r="AI78" s="172"/>
      <c r="AJ78" s="172"/>
      <c r="AK78" s="172"/>
      <c r="AL78" s="172"/>
      <c r="AM78" s="172"/>
      <c r="AN78" s="172"/>
      <c r="AO78" s="172"/>
      <c r="AP78" s="172"/>
      <c r="AQ78" s="172"/>
      <c r="AR78" s="172"/>
    </row>
    <row r="79" spans="1:50" ht="15">
      <c r="A79" s="141"/>
      <c r="B79" s="173"/>
      <c r="C79" s="174"/>
      <c r="D79" s="175"/>
      <c r="E79" s="175"/>
      <c r="F79" s="175"/>
      <c r="G79" s="175"/>
      <c r="H79" s="175"/>
      <c r="I79" s="174"/>
      <c r="J79" s="174"/>
      <c r="K79" s="175"/>
      <c r="L79" s="175"/>
      <c r="M79" s="175"/>
      <c r="N79" s="174"/>
      <c r="O79" s="174"/>
      <c r="P79" s="176"/>
      <c r="Q79"/>
      <c r="R79" s="184"/>
      <c r="S79" s="178"/>
      <c r="T79" s="179"/>
      <c r="U79" s="180"/>
      <c r="V79" s="180"/>
      <c r="W79" s="180"/>
      <c r="X79" s="180"/>
      <c r="Y79" s="180"/>
      <c r="Z79" s="179"/>
      <c r="AA79" s="179"/>
      <c r="AB79" s="180"/>
      <c r="AC79" s="180"/>
      <c r="AD79" s="180"/>
      <c r="AE79" s="179"/>
      <c r="AG79" s="185"/>
      <c r="AH79" s="185"/>
      <c r="AI79" s="185"/>
      <c r="AJ79" s="185"/>
      <c r="AK79" s="185"/>
      <c r="AL79" s="185"/>
      <c r="AM79" s="185"/>
      <c r="AN79" s="185"/>
      <c r="AO79" s="185"/>
      <c r="AP79" s="185"/>
      <c r="AQ79" s="185"/>
      <c r="AR79" s="185"/>
    </row>
    <row r="80" spans="1:50" ht="15">
      <c r="A80" s="141"/>
      <c r="B80" s="173"/>
      <c r="C80" s="174"/>
      <c r="D80" s="175"/>
      <c r="E80" s="175"/>
      <c r="F80" s="175"/>
      <c r="G80" s="175"/>
      <c r="H80" s="175"/>
      <c r="I80" s="174"/>
      <c r="J80" s="174"/>
      <c r="K80" s="175"/>
      <c r="L80" s="175"/>
      <c r="M80" s="175"/>
      <c r="N80" s="174"/>
      <c r="O80" s="174"/>
      <c r="P80" s="176"/>
      <c r="Q80"/>
      <c r="R80" s="168"/>
      <c r="S80" s="169"/>
      <c r="T80" s="170"/>
      <c r="U80" s="182"/>
      <c r="V80" s="182"/>
      <c r="W80" s="182"/>
      <c r="X80" s="182"/>
      <c r="Y80" s="182"/>
      <c r="Z80" s="170"/>
      <c r="AA80" s="170"/>
      <c r="AB80" s="182"/>
      <c r="AC80" s="182"/>
      <c r="AD80" s="182"/>
      <c r="AE80" s="170"/>
      <c r="AG80" s="183"/>
      <c r="AH80" s="172"/>
      <c r="AI80" s="172"/>
      <c r="AJ80" s="172"/>
      <c r="AK80" s="172"/>
      <c r="AL80" s="172"/>
      <c r="AM80" s="172"/>
      <c r="AN80" s="172"/>
      <c r="AO80" s="172"/>
      <c r="AP80" s="172"/>
      <c r="AQ80" s="172"/>
      <c r="AR80" s="172"/>
    </row>
    <row r="81" spans="1:45" ht="15">
      <c r="A81" s="141"/>
      <c r="B81" s="173"/>
      <c r="C81" s="174"/>
      <c r="D81" s="175"/>
      <c r="E81" s="175"/>
      <c r="F81" s="175"/>
      <c r="G81" s="175"/>
      <c r="H81" s="175"/>
      <c r="I81" s="174"/>
      <c r="J81" s="174"/>
      <c r="K81" s="175"/>
      <c r="L81" s="175"/>
      <c r="M81" s="175"/>
      <c r="N81" s="174"/>
      <c r="O81" s="174"/>
      <c r="P81" s="176"/>
      <c r="Q81"/>
      <c r="R81" s="177"/>
      <c r="S81" s="178"/>
      <c r="T81" s="179"/>
      <c r="U81" s="180"/>
      <c r="V81" s="180"/>
      <c r="W81" s="180"/>
      <c r="X81" s="180"/>
      <c r="Y81" s="180"/>
      <c r="Z81" s="179"/>
      <c r="AA81" s="179"/>
      <c r="AB81" s="180"/>
      <c r="AC81" s="180"/>
      <c r="AD81" s="180"/>
      <c r="AE81" s="179"/>
      <c r="AG81" s="185"/>
      <c r="AH81" s="185"/>
      <c r="AI81" s="185"/>
      <c r="AJ81" s="185"/>
      <c r="AK81" s="185"/>
      <c r="AL81" s="185"/>
      <c r="AM81" s="185"/>
      <c r="AN81" s="185"/>
      <c r="AO81" s="185"/>
      <c r="AP81" s="185"/>
      <c r="AQ81" s="185"/>
      <c r="AR81" s="185"/>
    </row>
    <row r="82" spans="1:45" ht="15">
      <c r="A82" s="141"/>
      <c r="B82" s="173"/>
      <c r="C82" s="174"/>
      <c r="D82" s="175"/>
      <c r="E82" s="175"/>
      <c r="F82" s="175"/>
      <c r="G82" s="175"/>
      <c r="H82" s="175"/>
      <c r="I82" s="174"/>
      <c r="J82" s="174"/>
      <c r="K82" s="175"/>
      <c r="L82" s="175"/>
      <c r="M82" s="175"/>
      <c r="N82" s="174"/>
      <c r="O82" s="174"/>
      <c r="P82" s="176"/>
      <c r="Q82"/>
      <c r="R82" s="168"/>
      <c r="S82" s="169"/>
      <c r="T82" s="170"/>
      <c r="U82" s="182"/>
      <c r="V82" s="182"/>
      <c r="W82" s="182"/>
      <c r="X82" s="182"/>
      <c r="Y82" s="182"/>
      <c r="Z82" s="170"/>
      <c r="AA82" s="170"/>
      <c r="AB82" s="182"/>
      <c r="AC82" s="182"/>
      <c r="AD82" s="182"/>
      <c r="AE82" s="170"/>
      <c r="AG82" s="183"/>
      <c r="AH82" s="172"/>
      <c r="AI82" s="172"/>
      <c r="AJ82" s="172"/>
      <c r="AK82" s="172"/>
      <c r="AL82" s="172"/>
      <c r="AM82" s="172"/>
      <c r="AN82" s="172"/>
      <c r="AO82" s="172"/>
      <c r="AP82" s="172"/>
      <c r="AQ82" s="172"/>
      <c r="AR82" s="172"/>
    </row>
    <row r="83" spans="1:45" ht="15">
      <c r="A83" s="141"/>
      <c r="B83" s="173"/>
      <c r="C83" s="174"/>
      <c r="D83" s="175"/>
      <c r="E83" s="175"/>
      <c r="F83" s="175"/>
      <c r="G83" s="175"/>
      <c r="H83" s="175"/>
      <c r="I83" s="174"/>
      <c r="J83" s="174"/>
      <c r="K83" s="175"/>
      <c r="L83" s="175"/>
      <c r="M83" s="175"/>
      <c r="N83" s="174"/>
      <c r="O83" s="174"/>
      <c r="P83" s="176"/>
      <c r="Q83"/>
      <c r="R83" s="177"/>
      <c r="S83" s="178"/>
      <c r="T83" s="179"/>
      <c r="U83" s="180"/>
      <c r="V83" s="180"/>
      <c r="W83" s="180"/>
      <c r="X83" s="180"/>
      <c r="Y83" s="180"/>
      <c r="Z83" s="179"/>
      <c r="AA83" s="179"/>
      <c r="AB83" s="180"/>
      <c r="AC83" s="180"/>
      <c r="AD83" s="180"/>
      <c r="AE83" s="179"/>
      <c r="AG83" s="185"/>
      <c r="AH83" s="185"/>
      <c r="AI83" s="185"/>
      <c r="AJ83" s="185"/>
      <c r="AK83" s="185"/>
      <c r="AL83" s="185"/>
      <c r="AM83" s="185"/>
      <c r="AN83" s="185"/>
      <c r="AO83" s="185"/>
      <c r="AP83" s="185"/>
      <c r="AQ83" s="185"/>
      <c r="AR83" s="185"/>
    </row>
    <row r="84" spans="1:45" ht="15">
      <c r="A84" s="141"/>
      <c r="B84" s="173"/>
      <c r="C84" s="174"/>
      <c r="D84" s="175"/>
      <c r="E84" s="175"/>
      <c r="F84" s="175"/>
      <c r="G84" s="175"/>
      <c r="H84" s="175"/>
      <c r="I84" s="174"/>
      <c r="J84" s="174"/>
      <c r="K84" s="175"/>
      <c r="L84" s="175"/>
      <c r="M84" s="175"/>
      <c r="N84" s="174"/>
      <c r="O84" s="174"/>
      <c r="P84" s="176"/>
      <c r="Q84"/>
      <c r="R84" s="168"/>
      <c r="S84" s="169"/>
      <c r="T84" s="170"/>
      <c r="U84" s="182"/>
      <c r="V84" s="182"/>
      <c r="W84" s="182"/>
      <c r="X84" s="182"/>
      <c r="Y84" s="182"/>
      <c r="Z84" s="170"/>
      <c r="AA84" s="170"/>
      <c r="AB84" s="182"/>
      <c r="AC84" s="182"/>
      <c r="AD84" s="182"/>
      <c r="AE84" s="170"/>
      <c r="AG84" s="183"/>
      <c r="AH84" s="172"/>
      <c r="AI84" s="172"/>
      <c r="AJ84" s="172"/>
      <c r="AK84" s="172"/>
      <c r="AL84" s="172"/>
      <c r="AM84" s="172"/>
      <c r="AN84" s="172"/>
      <c r="AO84" s="172"/>
      <c r="AP84" s="172"/>
      <c r="AQ84" s="172"/>
      <c r="AR84" s="172"/>
    </row>
    <row r="85" spans="1:45" ht="15">
      <c r="A85" s="141"/>
      <c r="B85" s="173"/>
      <c r="C85" s="174"/>
      <c r="D85" s="175"/>
      <c r="E85" s="175"/>
      <c r="F85" s="175"/>
      <c r="G85" s="175"/>
      <c r="H85" s="175"/>
      <c r="I85" s="174"/>
      <c r="J85" s="174"/>
      <c r="K85" s="175"/>
      <c r="L85" s="175"/>
      <c r="M85" s="175"/>
      <c r="N85" s="174"/>
      <c r="O85" s="174"/>
      <c r="P85" s="176"/>
      <c r="Q85"/>
      <c r="R85" s="177"/>
      <c r="S85" s="178"/>
      <c r="T85" s="179"/>
      <c r="U85" s="180"/>
      <c r="V85" s="180"/>
      <c r="W85" s="180"/>
      <c r="X85" s="180"/>
      <c r="Y85" s="180"/>
      <c r="Z85" s="179"/>
      <c r="AA85" s="179"/>
      <c r="AB85" s="180"/>
      <c r="AC85" s="180"/>
      <c r="AD85" s="180"/>
      <c r="AE85" s="179"/>
      <c r="AG85" s="185"/>
      <c r="AH85" s="185"/>
      <c r="AI85" s="185"/>
      <c r="AJ85" s="185"/>
      <c r="AK85" s="185"/>
      <c r="AL85" s="185"/>
      <c r="AM85" s="185"/>
      <c r="AN85" s="185"/>
      <c r="AO85" s="185"/>
      <c r="AP85" s="185"/>
      <c r="AQ85" s="185"/>
      <c r="AR85" s="185"/>
    </row>
    <row r="86" spans="1:45" ht="15">
      <c r="A86" s="141"/>
      <c r="B86" s="173"/>
      <c r="C86" s="174"/>
      <c r="D86" s="175"/>
      <c r="E86" s="175"/>
      <c r="F86" s="175"/>
      <c r="G86" s="175"/>
      <c r="H86" s="175"/>
      <c r="I86" s="174"/>
      <c r="J86" s="174"/>
      <c r="K86" s="175"/>
      <c r="L86" s="175"/>
      <c r="M86" s="175"/>
      <c r="N86" s="174"/>
      <c r="O86" s="174"/>
      <c r="P86" s="176"/>
      <c r="Q86"/>
      <c r="R86" s="168"/>
      <c r="S86" s="169"/>
      <c r="T86" s="170"/>
      <c r="U86" s="182"/>
      <c r="V86" s="182"/>
      <c r="W86" s="182"/>
      <c r="X86" s="182"/>
      <c r="Y86" s="182"/>
      <c r="Z86" s="170"/>
      <c r="AA86" s="170"/>
      <c r="AB86" s="182"/>
      <c r="AC86" s="182"/>
      <c r="AD86" s="182"/>
      <c r="AE86" s="170"/>
      <c r="AG86" s="183"/>
      <c r="AH86" s="172"/>
      <c r="AI86" s="172"/>
      <c r="AJ86" s="172"/>
      <c r="AK86" s="172"/>
      <c r="AL86" s="172"/>
      <c r="AM86" s="172"/>
      <c r="AN86" s="172"/>
      <c r="AO86" s="172"/>
      <c r="AP86" s="172"/>
      <c r="AQ86" s="172"/>
      <c r="AR86" s="172"/>
    </row>
    <row r="87" spans="1:45" ht="15">
      <c r="A87" s="141"/>
      <c r="B87" s="173"/>
      <c r="C87" s="174"/>
      <c r="D87" s="175"/>
      <c r="E87" s="175"/>
      <c r="F87" s="175"/>
      <c r="G87" s="175"/>
      <c r="H87" s="175"/>
      <c r="I87" s="174"/>
      <c r="J87" s="174"/>
      <c r="K87" s="175"/>
      <c r="L87" s="175"/>
      <c r="M87" s="175"/>
      <c r="N87" s="174"/>
      <c r="O87" s="174"/>
      <c r="P87" s="176"/>
      <c r="Q87"/>
      <c r="R87" s="177"/>
      <c r="S87" s="178"/>
      <c r="T87" s="179"/>
      <c r="U87" s="180"/>
      <c r="V87" s="180"/>
      <c r="W87" s="180"/>
      <c r="X87" s="180"/>
      <c r="Y87" s="180"/>
      <c r="Z87" s="179"/>
      <c r="AA87" s="179"/>
      <c r="AB87" s="180"/>
      <c r="AC87" s="180"/>
      <c r="AD87" s="180"/>
      <c r="AE87" s="179"/>
      <c r="AG87" s="185"/>
      <c r="AH87" s="185"/>
      <c r="AI87" s="185"/>
      <c r="AJ87" s="185"/>
      <c r="AK87" s="185"/>
      <c r="AL87" s="185"/>
      <c r="AM87" s="185"/>
      <c r="AN87" s="185"/>
      <c r="AO87" s="185"/>
      <c r="AP87" s="185"/>
      <c r="AQ87" s="185"/>
      <c r="AR87" s="185"/>
      <c r="AS87" s="195"/>
    </row>
    <row r="88" spans="1:45" ht="15">
      <c r="A88" s="141"/>
      <c r="B88" s="173"/>
      <c r="C88" s="174"/>
      <c r="D88" s="175"/>
      <c r="E88" s="175"/>
      <c r="F88" s="175"/>
      <c r="G88" s="175"/>
      <c r="H88" s="175"/>
      <c r="I88" s="174"/>
      <c r="J88" s="174"/>
      <c r="K88" s="175"/>
      <c r="L88" s="175"/>
      <c r="M88" s="175"/>
      <c r="N88" s="174"/>
      <c r="O88" s="174"/>
      <c r="P88" s="176"/>
      <c r="Q88"/>
      <c r="R88" s="168"/>
      <c r="S88" s="169"/>
      <c r="T88" s="170"/>
      <c r="U88" s="182"/>
      <c r="V88" s="182"/>
      <c r="W88" s="182"/>
      <c r="X88" s="182"/>
      <c r="Y88" s="182"/>
      <c r="Z88" s="170"/>
      <c r="AA88" s="170"/>
      <c r="AB88" s="182"/>
      <c r="AC88" s="182"/>
      <c r="AD88" s="182"/>
      <c r="AE88" s="170"/>
      <c r="AG88" s="183"/>
      <c r="AH88" s="172"/>
      <c r="AI88" s="172"/>
      <c r="AJ88" s="172"/>
      <c r="AK88" s="172"/>
      <c r="AL88" s="172"/>
      <c r="AM88" s="172"/>
      <c r="AN88" s="172"/>
      <c r="AO88" s="172"/>
      <c r="AP88" s="172"/>
      <c r="AQ88" s="172"/>
      <c r="AR88" s="172"/>
    </row>
    <row r="89" spans="1:45" ht="15">
      <c r="A89" s="141"/>
      <c r="B89" s="173"/>
      <c r="C89" s="174"/>
      <c r="D89" s="175"/>
      <c r="E89" s="175"/>
      <c r="F89" s="175"/>
      <c r="G89" s="175"/>
      <c r="H89" s="175"/>
      <c r="I89" s="174"/>
      <c r="J89" s="174"/>
      <c r="K89" s="175"/>
      <c r="L89" s="175"/>
      <c r="M89" s="175"/>
      <c r="N89" s="174"/>
      <c r="O89" s="174"/>
      <c r="P89" s="176"/>
      <c r="Q89"/>
      <c r="R89" s="177"/>
      <c r="S89" s="178"/>
      <c r="T89" s="179"/>
      <c r="U89" s="180"/>
      <c r="V89" s="180"/>
      <c r="W89" s="180"/>
      <c r="X89" s="180"/>
      <c r="Y89" s="180"/>
      <c r="Z89" s="179"/>
      <c r="AA89" s="179"/>
      <c r="AB89" s="180"/>
      <c r="AC89" s="180"/>
      <c r="AD89" s="180"/>
      <c r="AE89" s="179"/>
      <c r="AG89" s="185"/>
      <c r="AH89" s="185"/>
      <c r="AI89" s="185"/>
      <c r="AJ89" s="185"/>
      <c r="AK89" s="185"/>
      <c r="AL89" s="185"/>
      <c r="AM89" s="185"/>
      <c r="AN89" s="185"/>
      <c r="AO89" s="185"/>
      <c r="AP89" s="185"/>
      <c r="AQ89" s="185"/>
      <c r="AR89" s="185"/>
    </row>
    <row r="90" spans="1:45" ht="15">
      <c r="A90" s="141"/>
      <c r="B90" s="173"/>
      <c r="C90" s="174"/>
      <c r="D90" s="175"/>
      <c r="E90" s="175"/>
      <c r="F90" s="175"/>
      <c r="G90" s="175"/>
      <c r="H90" s="175"/>
      <c r="I90" s="174"/>
      <c r="J90" s="174"/>
      <c r="K90" s="175"/>
      <c r="L90" s="175"/>
      <c r="M90" s="175"/>
      <c r="N90" s="174"/>
      <c r="O90" s="174"/>
      <c r="P90" s="176"/>
      <c r="Q90"/>
      <c r="R90" s="168"/>
      <c r="S90" s="169"/>
      <c r="T90" s="170"/>
      <c r="U90" s="182"/>
      <c r="V90" s="182"/>
      <c r="W90" s="182"/>
      <c r="X90" s="182"/>
      <c r="Y90" s="182"/>
      <c r="Z90" s="170"/>
      <c r="AA90" s="170"/>
      <c r="AB90" s="182"/>
      <c r="AC90" s="182"/>
      <c r="AD90" s="182"/>
      <c r="AE90" s="170"/>
      <c r="AG90" s="183"/>
      <c r="AH90" s="172"/>
      <c r="AI90" s="172"/>
      <c r="AJ90" s="172"/>
      <c r="AK90" s="172"/>
      <c r="AL90" s="172"/>
      <c r="AM90" s="172"/>
      <c r="AN90" s="172"/>
      <c r="AO90" s="172"/>
      <c r="AP90" s="172"/>
      <c r="AQ90" s="172"/>
      <c r="AR90" s="172"/>
    </row>
    <row r="91" spans="1:45" ht="15">
      <c r="A91" s="141"/>
      <c r="B91" s="173"/>
      <c r="C91" s="174"/>
      <c r="D91" s="175"/>
      <c r="E91" s="175"/>
      <c r="F91" s="175"/>
      <c r="G91" s="175"/>
      <c r="H91" s="175"/>
      <c r="I91" s="174"/>
      <c r="J91" s="174"/>
      <c r="K91" s="175"/>
      <c r="L91" s="175"/>
      <c r="M91" s="175"/>
      <c r="N91" s="174"/>
      <c r="O91" s="174"/>
      <c r="P91" s="176"/>
      <c r="Q91"/>
      <c r="R91" s="177"/>
      <c r="S91" s="178"/>
      <c r="T91" s="179"/>
      <c r="U91" s="180"/>
      <c r="V91" s="180"/>
      <c r="W91" s="180"/>
      <c r="X91" s="180"/>
      <c r="Y91" s="180"/>
      <c r="Z91" s="179"/>
      <c r="AA91" s="179"/>
      <c r="AB91" s="180"/>
      <c r="AC91" s="180"/>
      <c r="AD91" s="180"/>
      <c r="AE91" s="179"/>
      <c r="AG91" s="185"/>
      <c r="AH91" s="185"/>
      <c r="AI91" s="185"/>
      <c r="AJ91" s="185"/>
      <c r="AK91" s="185"/>
      <c r="AL91" s="185"/>
      <c r="AM91" s="185"/>
      <c r="AN91" s="185"/>
      <c r="AO91" s="185"/>
      <c r="AP91" s="185"/>
      <c r="AQ91" s="185"/>
      <c r="AR91" s="185"/>
    </row>
    <row r="92" spans="1:45" ht="15">
      <c r="A92" s="141"/>
      <c r="B92" s="173"/>
      <c r="C92" s="174"/>
      <c r="D92" s="175"/>
      <c r="E92" s="175"/>
      <c r="F92" s="175"/>
      <c r="G92" s="175"/>
      <c r="H92" s="175"/>
      <c r="I92" s="174"/>
      <c r="J92" s="174"/>
      <c r="K92" s="175"/>
      <c r="L92" s="175"/>
      <c r="M92" s="175"/>
      <c r="N92" s="174"/>
      <c r="O92" s="174"/>
      <c r="P92" s="176"/>
      <c r="Q92"/>
      <c r="R92" s="168"/>
      <c r="S92" s="169"/>
      <c r="T92" s="170"/>
      <c r="U92" s="182"/>
      <c r="V92" s="182"/>
      <c r="W92" s="182"/>
      <c r="X92" s="182"/>
      <c r="Y92" s="182"/>
      <c r="Z92" s="170"/>
      <c r="AA92" s="170"/>
      <c r="AB92" s="182"/>
      <c r="AC92" s="182"/>
      <c r="AD92" s="182"/>
      <c r="AE92" s="170"/>
      <c r="AG92" s="183"/>
      <c r="AH92" s="187"/>
      <c r="AI92" s="187"/>
      <c r="AJ92" s="187"/>
      <c r="AK92" s="187"/>
      <c r="AL92" s="187"/>
      <c r="AM92" s="187"/>
      <c r="AN92" s="187"/>
      <c r="AO92" s="187"/>
      <c r="AP92" s="187"/>
      <c r="AQ92" s="187"/>
      <c r="AR92" s="187"/>
    </row>
    <row r="93" spans="1:45" ht="15.75" thickBot="1">
      <c r="A93" s="141"/>
      <c r="B93" s="173"/>
      <c r="C93" s="174"/>
      <c r="D93" s="175"/>
      <c r="E93" s="175"/>
      <c r="F93" s="175"/>
      <c r="G93" s="175"/>
      <c r="H93" s="175"/>
      <c r="I93" s="174"/>
      <c r="J93" s="174"/>
      <c r="K93" s="175"/>
      <c r="L93" s="175"/>
      <c r="M93" s="175"/>
      <c r="N93" s="174"/>
      <c r="O93" s="174"/>
      <c r="P93" s="176"/>
      <c r="Q93"/>
      <c r="R93" s="188"/>
      <c r="S93" s="189"/>
      <c r="T93" s="190"/>
      <c r="U93" s="191"/>
      <c r="V93" s="191"/>
      <c r="W93" s="191"/>
      <c r="X93" s="191"/>
      <c r="Y93" s="191"/>
      <c r="Z93" s="190"/>
      <c r="AA93" s="190"/>
      <c r="AB93" s="191"/>
      <c r="AC93" s="191"/>
      <c r="AD93" s="191"/>
      <c r="AE93" s="190"/>
      <c r="AF93" s="192"/>
      <c r="AG93" s="193"/>
      <c r="AH93" s="193"/>
      <c r="AI93" s="193"/>
      <c r="AJ93" s="193"/>
      <c r="AK93" s="193"/>
      <c r="AL93" s="193"/>
      <c r="AM93" s="193"/>
      <c r="AN93" s="193"/>
      <c r="AO93" s="193"/>
      <c r="AP93" s="193"/>
      <c r="AQ93" s="193"/>
      <c r="AR93" s="193"/>
    </row>
    <row r="94" spans="1:45" ht="15">
      <c r="A94" s="155"/>
      <c r="B94" s="136"/>
      <c r="C94" s="165"/>
      <c r="D94" s="166"/>
      <c r="E94" s="166"/>
      <c r="F94" s="166"/>
      <c r="G94" s="166"/>
      <c r="H94" s="166"/>
      <c r="I94" s="165"/>
      <c r="J94" s="165"/>
      <c r="K94" s="166"/>
      <c r="L94" s="166"/>
      <c r="M94" s="166"/>
      <c r="N94" s="165"/>
      <c r="O94" s="165"/>
      <c r="P94" s="167"/>
      <c r="Q94"/>
      <c r="R94" s="168"/>
      <c r="S94" s="169"/>
      <c r="T94" s="170"/>
      <c r="U94" s="182"/>
      <c r="V94" s="182"/>
      <c r="W94" s="182"/>
      <c r="X94" s="182"/>
      <c r="Y94" s="182"/>
      <c r="Z94" s="170"/>
      <c r="AA94" s="170"/>
      <c r="AB94" s="182"/>
      <c r="AC94" s="182"/>
      <c r="AD94" s="182"/>
      <c r="AE94" s="170"/>
      <c r="AG94" s="172"/>
      <c r="AH94" s="172"/>
      <c r="AI94" s="172"/>
      <c r="AJ94" s="172"/>
      <c r="AK94" s="172"/>
      <c r="AL94" s="172"/>
      <c r="AM94" s="172"/>
      <c r="AN94" s="172"/>
      <c r="AO94" s="172"/>
      <c r="AP94" s="172"/>
      <c r="AQ94" s="172"/>
      <c r="AR94" s="172"/>
    </row>
    <row r="95" spans="1:45" ht="15">
      <c r="A95" s="141"/>
      <c r="B95" s="173"/>
      <c r="C95" s="174"/>
      <c r="D95" s="175"/>
      <c r="E95" s="175"/>
      <c r="F95" s="175"/>
      <c r="G95" s="175"/>
      <c r="H95" s="175"/>
      <c r="I95" s="174"/>
      <c r="J95" s="174"/>
      <c r="K95" s="175"/>
      <c r="L95" s="175"/>
      <c r="M95" s="175"/>
      <c r="N95" s="174"/>
      <c r="O95" s="174"/>
      <c r="P95" s="176"/>
      <c r="Q95"/>
      <c r="R95" s="177"/>
      <c r="S95" s="178"/>
      <c r="T95" s="179"/>
      <c r="U95" s="180"/>
      <c r="V95" s="180"/>
      <c r="W95" s="180"/>
      <c r="X95" s="180"/>
      <c r="Y95" s="180"/>
      <c r="Z95" s="179"/>
      <c r="AA95" s="179"/>
      <c r="AB95" s="180"/>
      <c r="AC95" s="180"/>
      <c r="AD95" s="180"/>
      <c r="AE95" s="179"/>
      <c r="AG95" s="181"/>
      <c r="AH95" s="181"/>
      <c r="AI95" s="194"/>
      <c r="AJ95" s="194"/>
      <c r="AK95" s="181"/>
      <c r="AL95" s="181"/>
      <c r="AM95" s="194"/>
      <c r="AN95" s="181"/>
      <c r="AO95" s="181"/>
      <c r="AP95" s="196"/>
      <c r="AQ95" s="181"/>
      <c r="AR95" s="194"/>
    </row>
    <row r="96" spans="1:45" ht="15">
      <c r="A96" s="141"/>
      <c r="B96" s="173"/>
      <c r="C96" s="174"/>
      <c r="D96" s="175"/>
      <c r="E96" s="175"/>
      <c r="F96" s="175"/>
      <c r="G96" s="175"/>
      <c r="H96" s="175"/>
      <c r="I96" s="174"/>
      <c r="J96" s="174"/>
      <c r="K96" s="175"/>
      <c r="L96" s="175"/>
      <c r="M96" s="175"/>
      <c r="N96" s="174"/>
      <c r="O96" s="174"/>
      <c r="P96" s="176"/>
      <c r="Q96"/>
      <c r="R96" s="168"/>
      <c r="S96" s="169"/>
      <c r="T96" s="170"/>
      <c r="U96" s="182"/>
      <c r="V96" s="182"/>
      <c r="W96" s="182"/>
      <c r="X96" s="182"/>
      <c r="Y96" s="182"/>
      <c r="Z96" s="170"/>
      <c r="AA96" s="170"/>
      <c r="AB96" s="182"/>
      <c r="AC96" s="182"/>
      <c r="AD96" s="182"/>
      <c r="AE96" s="170"/>
      <c r="AG96" s="183"/>
      <c r="AH96" s="172"/>
      <c r="AI96" s="172"/>
      <c r="AJ96" s="172"/>
      <c r="AK96" s="172"/>
      <c r="AL96" s="172"/>
      <c r="AM96" s="172"/>
      <c r="AN96" s="172"/>
      <c r="AO96" s="172"/>
      <c r="AP96" s="172"/>
      <c r="AQ96" s="172"/>
      <c r="AR96" s="172"/>
    </row>
    <row r="97" spans="1:44" ht="15">
      <c r="A97" s="141"/>
      <c r="B97" s="173"/>
      <c r="C97" s="174"/>
      <c r="D97" s="175"/>
      <c r="E97" s="175"/>
      <c r="F97" s="175"/>
      <c r="G97" s="175"/>
      <c r="H97" s="175"/>
      <c r="I97" s="174"/>
      <c r="J97" s="174"/>
      <c r="K97" s="175"/>
      <c r="L97" s="175"/>
      <c r="M97" s="175"/>
      <c r="N97" s="174"/>
      <c r="O97" s="174"/>
      <c r="P97" s="176"/>
      <c r="Q97"/>
      <c r="R97" s="177"/>
      <c r="S97" s="178"/>
      <c r="T97" s="179"/>
      <c r="U97" s="180"/>
      <c r="V97" s="180"/>
      <c r="W97" s="180"/>
      <c r="X97" s="180"/>
      <c r="Y97" s="180"/>
      <c r="Z97" s="179"/>
      <c r="AA97" s="179"/>
      <c r="AB97" s="180"/>
      <c r="AC97" s="180"/>
      <c r="AD97" s="180"/>
      <c r="AE97" s="179"/>
      <c r="AG97" s="185"/>
      <c r="AH97" s="185"/>
      <c r="AI97" s="185"/>
      <c r="AJ97" s="185"/>
      <c r="AK97" s="185"/>
      <c r="AL97" s="185"/>
      <c r="AM97" s="185"/>
      <c r="AN97" s="185"/>
      <c r="AO97" s="185"/>
      <c r="AP97" s="185"/>
      <c r="AQ97" s="185"/>
      <c r="AR97" s="185"/>
    </row>
    <row r="98" spans="1:44" ht="15">
      <c r="A98" s="141"/>
      <c r="B98" s="173"/>
      <c r="C98" s="174"/>
      <c r="D98" s="175"/>
      <c r="E98" s="175"/>
      <c r="F98" s="175"/>
      <c r="G98" s="175"/>
      <c r="H98" s="175"/>
      <c r="I98" s="174"/>
      <c r="J98" s="174"/>
      <c r="K98" s="175"/>
      <c r="L98" s="175"/>
      <c r="M98" s="175"/>
      <c r="N98" s="174"/>
      <c r="O98" s="174"/>
      <c r="P98" s="176"/>
      <c r="Q98"/>
      <c r="R98" s="168"/>
      <c r="S98" s="169"/>
      <c r="T98" s="170"/>
      <c r="U98" s="182"/>
      <c r="V98" s="182"/>
      <c r="W98" s="182"/>
      <c r="X98" s="182"/>
      <c r="Y98" s="182"/>
      <c r="Z98" s="170"/>
      <c r="AA98" s="170"/>
      <c r="AB98" s="182"/>
      <c r="AC98" s="182"/>
      <c r="AD98" s="182"/>
      <c r="AE98" s="170"/>
      <c r="AG98" s="183"/>
      <c r="AH98" s="172"/>
      <c r="AI98" s="172"/>
      <c r="AJ98" s="172"/>
      <c r="AK98" s="172"/>
      <c r="AL98" s="172"/>
      <c r="AM98" s="172"/>
      <c r="AN98" s="172"/>
      <c r="AO98" s="172"/>
      <c r="AP98" s="172"/>
      <c r="AQ98" s="172"/>
      <c r="AR98" s="172"/>
    </row>
    <row r="99" spans="1:44" ht="15">
      <c r="A99" s="141"/>
      <c r="B99" s="173"/>
      <c r="C99" s="174"/>
      <c r="D99" s="175"/>
      <c r="E99" s="175"/>
      <c r="F99" s="175"/>
      <c r="G99" s="175"/>
      <c r="H99" s="175"/>
      <c r="I99" s="174"/>
      <c r="J99" s="174"/>
      <c r="K99" s="175"/>
      <c r="L99" s="175"/>
      <c r="M99" s="175"/>
      <c r="N99" s="174"/>
      <c r="O99" s="174"/>
      <c r="P99" s="176"/>
      <c r="Q99"/>
      <c r="R99" s="177"/>
      <c r="S99" s="178"/>
      <c r="T99" s="179"/>
      <c r="U99" s="180"/>
      <c r="V99" s="180"/>
      <c r="W99" s="180"/>
      <c r="X99" s="180"/>
      <c r="Y99" s="180"/>
      <c r="Z99" s="179"/>
      <c r="AA99" s="179"/>
      <c r="AB99" s="180"/>
      <c r="AC99" s="180"/>
      <c r="AD99" s="180"/>
      <c r="AE99" s="179"/>
      <c r="AG99" s="185"/>
      <c r="AH99" s="185"/>
      <c r="AI99" s="185"/>
      <c r="AJ99" s="185"/>
      <c r="AK99" s="185"/>
      <c r="AL99" s="185"/>
      <c r="AM99" s="185"/>
      <c r="AN99" s="185"/>
      <c r="AO99" s="185"/>
      <c r="AP99" s="185"/>
      <c r="AQ99" s="185"/>
      <c r="AR99" s="185"/>
    </row>
    <row r="100" spans="1:44" ht="15">
      <c r="A100" s="141"/>
      <c r="B100" s="173"/>
      <c r="C100" s="174"/>
      <c r="D100" s="175"/>
      <c r="E100" s="175"/>
      <c r="F100" s="175"/>
      <c r="G100" s="175"/>
      <c r="H100" s="175"/>
      <c r="I100" s="174"/>
      <c r="J100" s="174"/>
      <c r="K100" s="175"/>
      <c r="L100" s="175"/>
      <c r="M100" s="175"/>
      <c r="N100" s="174"/>
      <c r="O100" s="174"/>
      <c r="P100" s="176"/>
      <c r="Q100"/>
      <c r="R100" s="168"/>
      <c r="S100" s="169"/>
      <c r="T100" s="170"/>
      <c r="U100" s="182"/>
      <c r="V100" s="182"/>
      <c r="W100" s="182"/>
      <c r="X100" s="182"/>
      <c r="Y100" s="182"/>
      <c r="Z100" s="170"/>
      <c r="AA100" s="170"/>
      <c r="AB100" s="182"/>
      <c r="AC100" s="182"/>
      <c r="AD100" s="182"/>
      <c r="AE100" s="170"/>
      <c r="AG100" s="183"/>
      <c r="AH100" s="172"/>
      <c r="AI100" s="172"/>
      <c r="AJ100" s="172"/>
      <c r="AK100" s="172"/>
      <c r="AL100" s="172"/>
      <c r="AM100" s="172"/>
      <c r="AN100" s="172"/>
      <c r="AO100" s="172"/>
      <c r="AP100" s="172"/>
      <c r="AQ100" s="172"/>
      <c r="AR100" s="172"/>
    </row>
    <row r="101" spans="1:44" ht="15">
      <c r="A101" s="141"/>
      <c r="B101" s="173"/>
      <c r="C101" s="174"/>
      <c r="D101" s="175"/>
      <c r="E101" s="175"/>
      <c r="F101" s="175"/>
      <c r="G101" s="175"/>
      <c r="H101" s="175"/>
      <c r="I101" s="174"/>
      <c r="J101" s="174"/>
      <c r="K101" s="175"/>
      <c r="L101" s="175"/>
      <c r="M101" s="175"/>
      <c r="N101" s="174"/>
      <c r="O101" s="174"/>
      <c r="P101" s="176"/>
      <c r="Q101"/>
      <c r="R101" s="177"/>
      <c r="S101" s="178"/>
      <c r="T101" s="179"/>
      <c r="U101" s="180"/>
      <c r="V101" s="180"/>
      <c r="W101" s="180"/>
      <c r="X101" s="180"/>
      <c r="Y101" s="180"/>
      <c r="Z101" s="179"/>
      <c r="AA101" s="179"/>
      <c r="AB101" s="180"/>
      <c r="AC101" s="180"/>
      <c r="AD101" s="180"/>
      <c r="AE101" s="179"/>
      <c r="AG101" s="186"/>
      <c r="AH101" s="186"/>
      <c r="AI101" s="186"/>
      <c r="AJ101" s="186"/>
      <c r="AK101" s="186"/>
      <c r="AL101" s="186"/>
      <c r="AM101" s="186"/>
      <c r="AN101" s="186"/>
      <c r="AO101" s="186"/>
      <c r="AP101" s="186"/>
      <c r="AQ101" s="186"/>
      <c r="AR101" s="186"/>
    </row>
    <row r="102" spans="1:44" ht="15">
      <c r="A102" s="141"/>
      <c r="B102" s="173"/>
      <c r="C102" s="174"/>
      <c r="D102" s="175"/>
      <c r="E102" s="175"/>
      <c r="F102" s="175"/>
      <c r="G102" s="175"/>
      <c r="H102" s="175"/>
      <c r="I102" s="174"/>
      <c r="J102" s="174"/>
      <c r="K102" s="175"/>
      <c r="L102" s="175"/>
      <c r="M102" s="175"/>
      <c r="N102" s="174"/>
      <c r="O102" s="174"/>
      <c r="P102" s="176"/>
      <c r="Q102"/>
      <c r="R102" s="168"/>
      <c r="S102" s="169"/>
      <c r="T102" s="170"/>
      <c r="U102" s="182"/>
      <c r="V102" s="182"/>
      <c r="W102" s="182"/>
      <c r="X102" s="182"/>
      <c r="Y102" s="182"/>
      <c r="Z102" s="170"/>
      <c r="AA102" s="170"/>
      <c r="AB102" s="182"/>
      <c r="AC102" s="182"/>
      <c r="AD102" s="182"/>
      <c r="AE102" s="170"/>
      <c r="AG102" s="183"/>
      <c r="AH102" s="172"/>
      <c r="AI102" s="172"/>
      <c r="AJ102" s="172"/>
      <c r="AK102" s="172"/>
      <c r="AL102" s="172"/>
      <c r="AM102" s="172"/>
      <c r="AN102" s="172"/>
      <c r="AO102" s="172"/>
      <c r="AP102" s="172"/>
      <c r="AQ102" s="172"/>
      <c r="AR102" s="172"/>
    </row>
    <row r="103" spans="1:44" ht="15">
      <c r="A103" s="141"/>
      <c r="B103" s="173"/>
      <c r="C103" s="174"/>
      <c r="D103" s="175"/>
      <c r="E103" s="175"/>
      <c r="F103" s="175"/>
      <c r="G103" s="175"/>
      <c r="H103" s="175"/>
      <c r="I103" s="174"/>
      <c r="J103" s="174"/>
      <c r="K103" s="175"/>
      <c r="L103" s="175"/>
      <c r="M103" s="175"/>
      <c r="N103" s="174"/>
      <c r="O103" s="174"/>
      <c r="P103" s="176"/>
      <c r="Q103"/>
      <c r="R103" s="177"/>
      <c r="S103" s="178"/>
      <c r="T103" s="179"/>
      <c r="U103" s="180"/>
      <c r="V103" s="180"/>
      <c r="W103" s="180"/>
      <c r="X103" s="180"/>
      <c r="Y103" s="180"/>
      <c r="Z103" s="179"/>
      <c r="AA103" s="179"/>
      <c r="AB103" s="180"/>
      <c r="AC103" s="180"/>
      <c r="AD103" s="180"/>
      <c r="AE103" s="179"/>
      <c r="AG103" s="185"/>
      <c r="AH103" s="185"/>
      <c r="AI103" s="185"/>
      <c r="AJ103" s="185"/>
      <c r="AK103" s="185"/>
      <c r="AL103" s="185"/>
      <c r="AM103" s="185"/>
      <c r="AN103" s="185"/>
      <c r="AO103" s="185"/>
      <c r="AP103" s="185"/>
      <c r="AQ103" s="185"/>
      <c r="AR103" s="185"/>
    </row>
    <row r="104" spans="1:44" ht="15">
      <c r="A104" s="141"/>
      <c r="B104" s="173"/>
      <c r="C104" s="174"/>
      <c r="D104" s="175"/>
      <c r="E104" s="175"/>
      <c r="F104" s="175"/>
      <c r="G104" s="175"/>
      <c r="H104" s="175"/>
      <c r="I104" s="174"/>
      <c r="J104" s="174"/>
      <c r="K104" s="175"/>
      <c r="L104" s="175"/>
      <c r="M104" s="175"/>
      <c r="N104" s="174"/>
      <c r="O104" s="174"/>
      <c r="P104" s="176"/>
      <c r="Q104"/>
      <c r="R104" s="168"/>
      <c r="S104" s="169"/>
      <c r="T104" s="170"/>
      <c r="U104" s="182"/>
      <c r="V104" s="182"/>
      <c r="W104" s="182"/>
      <c r="X104" s="182"/>
      <c r="Y104" s="182"/>
      <c r="Z104" s="170"/>
      <c r="AA104" s="170"/>
      <c r="AB104" s="182"/>
      <c r="AC104" s="182"/>
      <c r="AD104" s="182"/>
      <c r="AE104" s="170"/>
      <c r="AG104" s="183"/>
      <c r="AH104" s="172"/>
      <c r="AI104" s="172"/>
      <c r="AJ104" s="172"/>
      <c r="AK104" s="172"/>
      <c r="AL104" s="172"/>
      <c r="AM104" s="172"/>
      <c r="AN104" s="172"/>
      <c r="AO104" s="172"/>
      <c r="AP104" s="172"/>
      <c r="AQ104" s="172"/>
      <c r="AR104" s="172"/>
    </row>
    <row r="105" spans="1:44" ht="15">
      <c r="A105" s="141"/>
      <c r="B105" s="173"/>
      <c r="C105" s="174"/>
      <c r="D105" s="175"/>
      <c r="E105" s="175"/>
      <c r="F105" s="175"/>
      <c r="G105" s="175"/>
      <c r="H105" s="175"/>
      <c r="I105" s="174"/>
      <c r="J105" s="174"/>
      <c r="K105" s="175"/>
      <c r="L105" s="175"/>
      <c r="M105" s="175"/>
      <c r="N105" s="174"/>
      <c r="O105" s="174"/>
      <c r="P105" s="176"/>
      <c r="Q105"/>
      <c r="R105" s="177"/>
      <c r="S105" s="178"/>
      <c r="T105" s="179"/>
      <c r="U105" s="180"/>
      <c r="V105" s="180"/>
      <c r="W105" s="180"/>
      <c r="X105" s="180"/>
      <c r="Y105" s="180"/>
      <c r="Z105" s="179"/>
      <c r="AA105" s="179"/>
      <c r="AB105" s="180"/>
      <c r="AC105" s="180"/>
      <c r="AD105" s="180"/>
      <c r="AE105" s="179"/>
      <c r="AG105" s="185"/>
      <c r="AH105" s="185"/>
      <c r="AI105" s="185"/>
      <c r="AJ105" s="185"/>
      <c r="AK105" s="185"/>
      <c r="AL105" s="185"/>
      <c r="AM105" s="185"/>
      <c r="AN105" s="185"/>
      <c r="AO105" s="185"/>
      <c r="AP105" s="185"/>
      <c r="AQ105" s="185"/>
      <c r="AR105" s="185"/>
    </row>
    <row r="106" spans="1:44" ht="15">
      <c r="A106" s="141"/>
      <c r="B106" s="173"/>
      <c r="C106" s="174"/>
      <c r="D106" s="175"/>
      <c r="E106" s="175"/>
      <c r="F106" s="175"/>
      <c r="G106" s="175"/>
      <c r="H106" s="175"/>
      <c r="I106" s="174"/>
      <c r="J106" s="174"/>
      <c r="K106" s="175"/>
      <c r="L106" s="175"/>
      <c r="M106" s="175"/>
      <c r="N106" s="174"/>
      <c r="O106" s="174"/>
      <c r="P106" s="176"/>
      <c r="Q106"/>
      <c r="R106" s="168"/>
      <c r="S106" s="169"/>
      <c r="T106" s="170"/>
      <c r="U106" s="182"/>
      <c r="V106" s="182"/>
      <c r="W106" s="182"/>
      <c r="X106" s="182"/>
      <c r="Y106" s="182"/>
      <c r="Z106" s="170"/>
      <c r="AA106" s="170"/>
      <c r="AB106" s="182"/>
      <c r="AC106" s="182"/>
      <c r="AD106" s="182"/>
      <c r="AE106" s="170"/>
      <c r="AG106" s="183"/>
      <c r="AH106" s="172"/>
      <c r="AI106" s="172"/>
      <c r="AJ106" s="172"/>
      <c r="AK106" s="172"/>
      <c r="AL106" s="172"/>
      <c r="AM106" s="172"/>
      <c r="AN106" s="172"/>
      <c r="AO106" s="172"/>
      <c r="AP106" s="172"/>
      <c r="AQ106" s="172"/>
      <c r="AR106" s="172"/>
    </row>
    <row r="107" spans="1:44" ht="15">
      <c r="A107" s="141"/>
      <c r="B107" s="173"/>
      <c r="C107" s="174"/>
      <c r="D107" s="175"/>
      <c r="E107" s="175"/>
      <c r="F107" s="175"/>
      <c r="G107" s="175"/>
      <c r="H107" s="175"/>
      <c r="I107" s="174"/>
      <c r="J107" s="174"/>
      <c r="K107" s="175"/>
      <c r="L107" s="175"/>
      <c r="M107" s="175"/>
      <c r="N107" s="174"/>
      <c r="O107" s="174"/>
      <c r="P107" s="176"/>
      <c r="Q107"/>
      <c r="R107" s="177"/>
      <c r="S107" s="178"/>
      <c r="T107" s="179"/>
      <c r="U107" s="180"/>
      <c r="V107" s="180"/>
      <c r="W107" s="180"/>
      <c r="X107" s="180"/>
      <c r="Y107" s="180"/>
      <c r="Z107" s="179"/>
      <c r="AA107" s="179"/>
      <c r="AB107" s="180"/>
      <c r="AC107" s="180"/>
      <c r="AD107" s="180"/>
      <c r="AE107" s="179"/>
      <c r="AG107" s="185"/>
      <c r="AH107" s="185"/>
      <c r="AI107" s="185"/>
      <c r="AJ107" s="185"/>
      <c r="AK107" s="185"/>
      <c r="AL107" s="185"/>
      <c r="AM107" s="185"/>
      <c r="AN107" s="185"/>
      <c r="AO107" s="185"/>
      <c r="AP107" s="185"/>
      <c r="AQ107" s="185"/>
      <c r="AR107" s="185"/>
    </row>
    <row r="108" spans="1:44" ht="15">
      <c r="A108" s="141"/>
      <c r="B108" s="173"/>
      <c r="C108" s="174"/>
      <c r="D108" s="175"/>
      <c r="E108" s="175"/>
      <c r="F108" s="175"/>
      <c r="G108" s="175"/>
      <c r="H108" s="175"/>
      <c r="I108" s="174"/>
      <c r="J108" s="174"/>
      <c r="K108" s="175"/>
      <c r="L108" s="175"/>
      <c r="M108" s="175"/>
      <c r="N108" s="174"/>
      <c r="O108" s="174"/>
      <c r="P108" s="176"/>
      <c r="Q108"/>
      <c r="R108" s="168"/>
      <c r="S108" s="169"/>
      <c r="T108" s="170"/>
      <c r="U108" s="182"/>
      <c r="V108" s="182"/>
      <c r="W108" s="182"/>
      <c r="X108" s="182"/>
      <c r="Y108" s="182"/>
      <c r="Z108" s="170"/>
      <c r="AA108" s="170"/>
      <c r="AB108" s="182"/>
      <c r="AC108" s="182"/>
      <c r="AD108" s="182"/>
      <c r="AE108" s="170"/>
      <c r="AG108" s="183"/>
      <c r="AH108" s="172"/>
      <c r="AI108" s="172"/>
      <c r="AJ108" s="172"/>
      <c r="AK108" s="172"/>
      <c r="AL108" s="172"/>
      <c r="AM108" s="172"/>
      <c r="AN108" s="172"/>
      <c r="AO108" s="172"/>
      <c r="AP108" s="172"/>
      <c r="AQ108" s="172"/>
      <c r="AR108" s="172"/>
    </row>
    <row r="109" spans="1:44" ht="15">
      <c r="A109" s="141"/>
      <c r="B109" s="173"/>
      <c r="C109" s="174"/>
      <c r="D109" s="175"/>
      <c r="E109" s="175"/>
      <c r="F109" s="175"/>
      <c r="G109" s="175"/>
      <c r="H109" s="175"/>
      <c r="I109" s="174"/>
      <c r="J109" s="174"/>
      <c r="K109" s="175"/>
      <c r="L109" s="175"/>
      <c r="M109" s="175"/>
      <c r="N109" s="174"/>
      <c r="O109" s="174"/>
      <c r="P109" s="176"/>
      <c r="Q109"/>
      <c r="R109" s="177"/>
      <c r="S109" s="178"/>
      <c r="T109" s="179"/>
      <c r="U109" s="180"/>
      <c r="V109" s="180"/>
      <c r="W109" s="180"/>
      <c r="X109" s="180"/>
      <c r="Y109" s="180"/>
      <c r="Z109" s="179"/>
      <c r="AA109" s="179"/>
      <c r="AB109" s="180"/>
      <c r="AC109" s="180"/>
      <c r="AD109" s="180"/>
      <c r="AE109" s="179"/>
      <c r="AG109" s="185"/>
      <c r="AH109" s="185"/>
      <c r="AI109" s="185"/>
      <c r="AJ109" s="185"/>
      <c r="AK109" s="185"/>
      <c r="AL109" s="185"/>
      <c r="AM109" s="185"/>
      <c r="AN109" s="185"/>
      <c r="AO109" s="185"/>
      <c r="AP109" s="185"/>
      <c r="AQ109" s="185"/>
      <c r="AR109" s="185"/>
    </row>
    <row r="110" spans="1:44" ht="15">
      <c r="A110" s="141"/>
      <c r="B110" s="173"/>
      <c r="C110" s="174"/>
      <c r="D110" s="175"/>
      <c r="E110" s="175"/>
      <c r="F110" s="175"/>
      <c r="G110" s="175"/>
      <c r="H110" s="175"/>
      <c r="I110" s="174"/>
      <c r="J110" s="174"/>
      <c r="K110" s="175"/>
      <c r="L110" s="175"/>
      <c r="M110" s="175"/>
      <c r="N110" s="174"/>
      <c r="O110" s="174"/>
      <c r="P110" s="176"/>
      <c r="Q110"/>
      <c r="R110" s="168"/>
      <c r="S110" s="169"/>
      <c r="T110" s="170"/>
      <c r="U110" s="182"/>
      <c r="V110" s="182"/>
      <c r="W110" s="182"/>
      <c r="X110" s="182"/>
      <c r="Y110" s="182"/>
      <c r="Z110" s="170"/>
      <c r="AA110" s="170"/>
      <c r="AB110" s="182"/>
      <c r="AC110" s="182"/>
      <c r="AD110" s="182"/>
      <c r="AE110" s="170"/>
      <c r="AG110" s="183"/>
      <c r="AH110" s="172"/>
      <c r="AI110" s="172"/>
      <c r="AJ110" s="172"/>
      <c r="AK110" s="172"/>
      <c r="AL110" s="172"/>
      <c r="AM110" s="172"/>
      <c r="AN110" s="172"/>
      <c r="AO110" s="172"/>
      <c r="AP110" s="172"/>
      <c r="AQ110" s="172"/>
      <c r="AR110" s="172"/>
    </row>
    <row r="111" spans="1:44" ht="15">
      <c r="A111" s="141"/>
      <c r="B111" s="173"/>
      <c r="C111" s="174"/>
      <c r="D111" s="175"/>
      <c r="E111" s="175"/>
      <c r="F111" s="175"/>
      <c r="G111" s="175"/>
      <c r="H111" s="175"/>
      <c r="I111" s="174"/>
      <c r="J111" s="174"/>
      <c r="K111" s="175"/>
      <c r="L111" s="175"/>
      <c r="M111" s="175"/>
      <c r="N111" s="174"/>
      <c r="O111" s="174"/>
      <c r="P111" s="176"/>
      <c r="Q111"/>
      <c r="R111" s="177"/>
      <c r="S111" s="178"/>
      <c r="T111" s="179"/>
      <c r="U111" s="180"/>
      <c r="V111" s="180"/>
      <c r="W111" s="180"/>
      <c r="X111" s="180"/>
      <c r="Y111" s="180"/>
      <c r="Z111" s="179"/>
      <c r="AA111" s="179"/>
      <c r="AB111" s="180"/>
      <c r="AC111" s="180"/>
      <c r="AD111" s="180"/>
      <c r="AE111" s="179"/>
      <c r="AG111" s="185"/>
      <c r="AH111" s="185"/>
      <c r="AI111" s="185"/>
      <c r="AJ111" s="185"/>
      <c r="AK111" s="185"/>
      <c r="AL111" s="185"/>
      <c r="AM111" s="185"/>
      <c r="AN111" s="185"/>
      <c r="AO111" s="185"/>
      <c r="AP111" s="185"/>
      <c r="AQ111" s="185"/>
      <c r="AR111" s="185"/>
    </row>
    <row r="112" spans="1:44" ht="15">
      <c r="A112" s="141"/>
      <c r="B112" s="173"/>
      <c r="C112" s="174"/>
      <c r="D112" s="175"/>
      <c r="E112" s="175"/>
      <c r="F112" s="175"/>
      <c r="G112" s="175"/>
      <c r="H112" s="175"/>
      <c r="I112" s="174"/>
      <c r="J112" s="174"/>
      <c r="K112" s="175"/>
      <c r="L112" s="175"/>
      <c r="M112" s="175"/>
      <c r="N112" s="174"/>
      <c r="O112" s="174"/>
      <c r="P112" s="176"/>
      <c r="Q112"/>
      <c r="R112" s="168"/>
      <c r="S112" s="169"/>
      <c r="T112" s="170"/>
      <c r="U112" s="182"/>
      <c r="V112" s="182"/>
      <c r="W112" s="182"/>
      <c r="X112" s="182"/>
      <c r="Y112" s="182"/>
      <c r="Z112" s="170"/>
      <c r="AA112" s="170"/>
      <c r="AB112" s="182"/>
      <c r="AC112" s="182"/>
      <c r="AD112" s="182"/>
      <c r="AE112" s="170"/>
      <c r="AG112" s="183"/>
      <c r="AH112" s="172"/>
      <c r="AI112" s="172"/>
      <c r="AJ112" s="172"/>
      <c r="AK112" s="172"/>
      <c r="AL112" s="172"/>
      <c r="AM112" s="172"/>
      <c r="AN112" s="172"/>
      <c r="AO112" s="172"/>
      <c r="AP112" s="172"/>
      <c r="AQ112" s="172"/>
      <c r="AR112" s="172"/>
    </row>
    <row r="113" spans="1:45" ht="15">
      <c r="A113" s="141"/>
      <c r="B113" s="173"/>
      <c r="C113" s="174"/>
      <c r="D113" s="175"/>
      <c r="E113" s="175"/>
      <c r="F113" s="175"/>
      <c r="G113" s="175"/>
      <c r="H113" s="175"/>
      <c r="I113" s="174"/>
      <c r="J113" s="174"/>
      <c r="K113" s="175"/>
      <c r="L113" s="175"/>
      <c r="M113" s="175"/>
      <c r="N113" s="174"/>
      <c r="O113" s="174"/>
      <c r="P113" s="176"/>
      <c r="Q113"/>
      <c r="R113" s="177"/>
      <c r="S113" s="178"/>
      <c r="T113" s="179"/>
      <c r="U113" s="180"/>
      <c r="V113" s="180"/>
      <c r="W113" s="180"/>
      <c r="X113" s="180"/>
      <c r="Y113" s="180"/>
      <c r="Z113" s="179"/>
      <c r="AA113" s="179"/>
      <c r="AB113" s="180"/>
      <c r="AC113" s="180"/>
      <c r="AD113" s="180"/>
      <c r="AE113" s="179"/>
      <c r="AG113" s="185"/>
      <c r="AH113" s="185"/>
      <c r="AI113" s="185"/>
      <c r="AJ113" s="185"/>
      <c r="AK113" s="185"/>
      <c r="AL113" s="185"/>
      <c r="AM113" s="185"/>
      <c r="AN113" s="185"/>
      <c r="AO113" s="185"/>
      <c r="AP113" s="185"/>
      <c r="AQ113" s="185"/>
      <c r="AR113" s="185"/>
    </row>
    <row r="114" spans="1:45" ht="15">
      <c r="A114" s="141"/>
      <c r="B114" s="173"/>
      <c r="C114" s="174"/>
      <c r="D114" s="175"/>
      <c r="E114" s="175"/>
      <c r="F114" s="175"/>
      <c r="G114" s="175"/>
      <c r="H114" s="175"/>
      <c r="I114" s="174"/>
      <c r="J114" s="174"/>
      <c r="K114" s="175"/>
      <c r="L114" s="175"/>
      <c r="M114" s="175"/>
      <c r="N114" s="174"/>
      <c r="O114" s="174"/>
      <c r="P114" s="176"/>
      <c r="Q114"/>
      <c r="R114" s="168"/>
      <c r="S114" s="169"/>
      <c r="T114" s="170"/>
      <c r="U114" s="182"/>
      <c r="V114" s="182"/>
      <c r="W114" s="182"/>
      <c r="X114" s="182"/>
      <c r="Y114" s="182"/>
      <c r="Z114" s="170"/>
      <c r="AA114" s="170"/>
      <c r="AB114" s="182"/>
      <c r="AC114" s="182"/>
      <c r="AD114" s="182"/>
      <c r="AE114" s="170"/>
      <c r="AG114" s="183"/>
      <c r="AH114" s="187"/>
      <c r="AI114" s="187"/>
      <c r="AJ114" s="187"/>
      <c r="AK114" s="187"/>
      <c r="AL114" s="187"/>
      <c r="AM114" s="187"/>
      <c r="AN114" s="187"/>
      <c r="AO114" s="187"/>
      <c r="AP114" s="187"/>
      <c r="AQ114" s="187"/>
      <c r="AR114" s="187"/>
    </row>
    <row r="115" spans="1:45" ht="15.75" thickBot="1">
      <c r="A115" s="141"/>
      <c r="B115" s="173"/>
      <c r="C115" s="174"/>
      <c r="D115" s="175"/>
      <c r="E115" s="175"/>
      <c r="F115" s="175"/>
      <c r="G115" s="175"/>
      <c r="H115" s="175"/>
      <c r="I115" s="174"/>
      <c r="J115" s="174"/>
      <c r="K115" s="175"/>
      <c r="L115" s="175"/>
      <c r="M115" s="175"/>
      <c r="N115" s="174"/>
      <c r="O115" s="174"/>
      <c r="P115" s="176"/>
      <c r="Q115"/>
      <c r="R115" s="188"/>
      <c r="S115" s="189"/>
      <c r="T115" s="190"/>
      <c r="U115" s="191"/>
      <c r="V115" s="191"/>
      <c r="W115" s="191"/>
      <c r="X115" s="191"/>
      <c r="Y115" s="191"/>
      <c r="Z115" s="190"/>
      <c r="AA115" s="190"/>
      <c r="AB115" s="191"/>
      <c r="AC115" s="191"/>
      <c r="AD115" s="191"/>
      <c r="AE115" s="190"/>
      <c r="AF115" s="192"/>
      <c r="AG115" s="193"/>
      <c r="AH115" s="193"/>
      <c r="AI115" s="193"/>
      <c r="AJ115" s="193"/>
      <c r="AK115" s="193"/>
      <c r="AL115" s="193"/>
      <c r="AM115" s="193"/>
      <c r="AN115" s="193"/>
      <c r="AO115" s="193"/>
      <c r="AP115" s="193"/>
      <c r="AQ115" s="193"/>
      <c r="AR115" s="193"/>
    </row>
    <row r="116" spans="1:45" ht="15">
      <c r="A116" s="155"/>
      <c r="B116" s="136"/>
      <c r="C116" s="165"/>
      <c r="D116" s="166"/>
      <c r="E116" s="166"/>
      <c r="F116" s="166"/>
      <c r="G116" s="166"/>
      <c r="H116" s="166"/>
      <c r="I116" s="165"/>
      <c r="J116" s="165"/>
      <c r="K116" s="166"/>
      <c r="L116" s="166"/>
      <c r="M116" s="166"/>
      <c r="N116" s="165"/>
      <c r="O116" s="165"/>
      <c r="P116" s="167"/>
      <c r="Q116"/>
      <c r="R116" s="168"/>
      <c r="S116" s="169"/>
      <c r="T116" s="170"/>
      <c r="U116" s="182"/>
      <c r="V116" s="182"/>
      <c r="W116" s="182"/>
      <c r="X116" s="182"/>
      <c r="Y116" s="182"/>
      <c r="Z116" s="170"/>
      <c r="AA116" s="170"/>
      <c r="AB116" s="182"/>
      <c r="AC116" s="182"/>
      <c r="AD116" s="182"/>
      <c r="AE116" s="170"/>
      <c r="AG116" s="197"/>
      <c r="AH116" s="172"/>
      <c r="AI116" s="197"/>
      <c r="AJ116" s="172"/>
      <c r="AK116" s="172"/>
      <c r="AL116" s="172"/>
      <c r="AM116" s="197"/>
      <c r="AN116" s="172"/>
      <c r="AO116" s="197"/>
      <c r="AP116" s="172"/>
      <c r="AQ116" s="172"/>
      <c r="AR116" s="197"/>
    </row>
    <row r="117" spans="1:45" ht="15">
      <c r="A117" s="141"/>
      <c r="B117" s="173"/>
      <c r="C117" s="174"/>
      <c r="D117" s="175"/>
      <c r="E117" s="175"/>
      <c r="F117" s="175"/>
      <c r="G117" s="175"/>
      <c r="H117" s="175"/>
      <c r="I117" s="174"/>
      <c r="J117" s="174"/>
      <c r="K117" s="175"/>
      <c r="L117" s="175"/>
      <c r="M117" s="175"/>
      <c r="N117" s="174"/>
      <c r="O117" s="174"/>
      <c r="P117" s="176"/>
      <c r="Q117"/>
      <c r="R117" s="177"/>
      <c r="S117" s="178"/>
      <c r="T117" s="179"/>
      <c r="U117" s="180"/>
      <c r="V117" s="180"/>
      <c r="W117" s="180"/>
      <c r="X117" s="180"/>
      <c r="Y117" s="180"/>
      <c r="Z117" s="179"/>
      <c r="AA117" s="179"/>
      <c r="AB117" s="180"/>
      <c r="AC117" s="180"/>
      <c r="AD117" s="180"/>
      <c r="AE117" s="179"/>
      <c r="AG117" s="181"/>
      <c r="AH117" s="181"/>
      <c r="AI117" s="181"/>
      <c r="AJ117" s="181"/>
      <c r="AK117" s="181"/>
      <c r="AL117" s="181"/>
      <c r="AM117" s="181"/>
      <c r="AN117" s="181"/>
      <c r="AO117" s="181"/>
      <c r="AP117" s="181"/>
      <c r="AQ117" s="181"/>
      <c r="AR117" s="181"/>
      <c r="AS117" s="195"/>
    </row>
    <row r="118" spans="1:45" ht="15">
      <c r="A118" s="141"/>
      <c r="B118" s="173"/>
      <c r="C118" s="174"/>
      <c r="D118" s="175"/>
      <c r="E118" s="175"/>
      <c r="F118" s="175"/>
      <c r="G118" s="175"/>
      <c r="H118" s="175"/>
      <c r="I118" s="174"/>
      <c r="J118" s="174"/>
      <c r="K118" s="175"/>
      <c r="L118" s="175"/>
      <c r="M118" s="175"/>
      <c r="N118" s="174"/>
      <c r="O118" s="174"/>
      <c r="P118" s="176"/>
      <c r="Q118"/>
      <c r="R118" s="168"/>
      <c r="S118" s="169"/>
      <c r="T118" s="170"/>
      <c r="U118" s="182"/>
      <c r="V118" s="182"/>
      <c r="W118" s="182"/>
      <c r="X118" s="182"/>
      <c r="Y118" s="182"/>
      <c r="Z118" s="170"/>
      <c r="AA118" s="170"/>
      <c r="AB118" s="182"/>
      <c r="AC118" s="182"/>
      <c r="AD118" s="182"/>
      <c r="AE118" s="170"/>
      <c r="AG118" s="183"/>
      <c r="AH118" s="172"/>
      <c r="AI118" s="172"/>
      <c r="AJ118" s="172"/>
      <c r="AK118" s="172"/>
      <c r="AL118" s="172"/>
      <c r="AM118" s="172"/>
      <c r="AN118" s="172"/>
      <c r="AO118" s="172"/>
      <c r="AP118" s="172"/>
      <c r="AQ118" s="172"/>
      <c r="AR118" s="172"/>
      <c r="AS118" s="195"/>
    </row>
    <row r="119" spans="1:45" ht="15">
      <c r="A119" s="141"/>
      <c r="B119" s="173"/>
      <c r="C119" s="174"/>
      <c r="D119" s="175"/>
      <c r="E119" s="175"/>
      <c r="F119" s="175"/>
      <c r="G119" s="175"/>
      <c r="H119" s="175"/>
      <c r="I119" s="174"/>
      <c r="J119" s="174"/>
      <c r="K119" s="175"/>
      <c r="L119" s="175"/>
      <c r="M119" s="175"/>
      <c r="N119" s="174"/>
      <c r="O119" s="174"/>
      <c r="P119" s="176"/>
      <c r="Q119"/>
      <c r="R119" s="177"/>
      <c r="S119" s="178"/>
      <c r="T119" s="179"/>
      <c r="U119" s="180"/>
      <c r="V119" s="180"/>
      <c r="W119" s="180"/>
      <c r="X119" s="180"/>
      <c r="Y119" s="180"/>
      <c r="Z119" s="179"/>
      <c r="AA119" s="179"/>
      <c r="AB119" s="180"/>
      <c r="AC119" s="180"/>
      <c r="AD119" s="180"/>
      <c r="AE119" s="179"/>
      <c r="AG119" s="185"/>
      <c r="AH119" s="185"/>
      <c r="AI119" s="185"/>
      <c r="AJ119" s="185"/>
      <c r="AK119" s="185"/>
      <c r="AL119" s="185"/>
      <c r="AM119" s="185"/>
      <c r="AN119" s="185"/>
      <c r="AO119" s="185"/>
      <c r="AP119" s="185"/>
      <c r="AQ119" s="185"/>
      <c r="AR119" s="185"/>
    </row>
    <row r="120" spans="1:45" ht="15">
      <c r="A120" s="141"/>
      <c r="B120" s="173"/>
      <c r="C120" s="174"/>
      <c r="D120" s="175"/>
      <c r="E120" s="175"/>
      <c r="F120" s="175"/>
      <c r="G120" s="175"/>
      <c r="H120" s="175"/>
      <c r="I120" s="174"/>
      <c r="J120" s="174"/>
      <c r="K120" s="175"/>
      <c r="L120" s="175"/>
      <c r="M120" s="175"/>
      <c r="N120" s="174"/>
      <c r="O120" s="174"/>
      <c r="P120" s="176"/>
      <c r="Q120"/>
      <c r="R120" s="168"/>
      <c r="S120" s="169"/>
      <c r="T120" s="170"/>
      <c r="U120" s="182"/>
      <c r="V120" s="182"/>
      <c r="W120" s="182"/>
      <c r="X120" s="182"/>
      <c r="Y120" s="182"/>
      <c r="Z120" s="170"/>
      <c r="AA120" s="170"/>
      <c r="AB120" s="182"/>
      <c r="AC120" s="182"/>
      <c r="AD120" s="182"/>
      <c r="AE120" s="170"/>
      <c r="AG120" s="183"/>
      <c r="AH120" s="172"/>
      <c r="AI120" s="172"/>
      <c r="AJ120" s="172"/>
      <c r="AK120" s="172"/>
      <c r="AL120" s="172"/>
      <c r="AM120" s="172"/>
      <c r="AN120" s="172"/>
      <c r="AO120" s="172"/>
      <c r="AP120" s="172"/>
      <c r="AQ120" s="172"/>
      <c r="AR120" s="172"/>
    </row>
    <row r="121" spans="1:45" ht="15">
      <c r="A121" s="141"/>
      <c r="B121" s="173"/>
      <c r="C121" s="174"/>
      <c r="D121" s="175"/>
      <c r="E121" s="175"/>
      <c r="F121" s="175"/>
      <c r="G121" s="175"/>
      <c r="H121" s="175"/>
      <c r="I121" s="174"/>
      <c r="J121" s="174"/>
      <c r="K121" s="175"/>
      <c r="L121" s="175"/>
      <c r="M121" s="175"/>
      <c r="N121" s="174"/>
      <c r="O121" s="174"/>
      <c r="P121" s="176"/>
      <c r="Q121"/>
      <c r="R121" s="177"/>
      <c r="S121" s="178"/>
      <c r="T121" s="179"/>
      <c r="U121" s="180"/>
      <c r="V121" s="180"/>
      <c r="W121" s="180"/>
      <c r="X121" s="180"/>
      <c r="Y121" s="180"/>
      <c r="Z121" s="179"/>
      <c r="AA121" s="179"/>
      <c r="AB121" s="180"/>
      <c r="AC121" s="180"/>
      <c r="AD121" s="180"/>
      <c r="AE121" s="179"/>
      <c r="AG121" s="185"/>
      <c r="AH121" s="185"/>
      <c r="AI121" s="185"/>
      <c r="AJ121" s="185"/>
      <c r="AK121" s="185"/>
      <c r="AL121" s="185"/>
      <c r="AM121" s="185"/>
      <c r="AN121" s="185"/>
      <c r="AO121" s="185"/>
      <c r="AP121" s="185"/>
      <c r="AQ121" s="185"/>
      <c r="AR121" s="185"/>
    </row>
    <row r="122" spans="1:45" ht="15">
      <c r="A122" s="141"/>
      <c r="B122" s="173"/>
      <c r="C122" s="174"/>
      <c r="D122" s="175"/>
      <c r="E122" s="175"/>
      <c r="F122" s="175"/>
      <c r="G122" s="175"/>
      <c r="H122" s="175"/>
      <c r="I122" s="174"/>
      <c r="J122" s="174"/>
      <c r="K122" s="175"/>
      <c r="L122" s="175"/>
      <c r="M122" s="175"/>
      <c r="N122" s="174"/>
      <c r="O122" s="174"/>
      <c r="P122" s="176"/>
      <c r="Q122"/>
      <c r="R122" s="168"/>
      <c r="S122" s="169"/>
      <c r="T122" s="170"/>
      <c r="U122" s="182"/>
      <c r="V122" s="182"/>
      <c r="W122" s="182"/>
      <c r="X122" s="182"/>
      <c r="Y122" s="182"/>
      <c r="Z122" s="170"/>
      <c r="AA122" s="170"/>
      <c r="AB122" s="182"/>
      <c r="AC122" s="182"/>
      <c r="AD122" s="182"/>
      <c r="AE122" s="170"/>
      <c r="AG122" s="183"/>
      <c r="AH122" s="172"/>
      <c r="AI122" s="172"/>
      <c r="AJ122" s="172"/>
      <c r="AK122" s="172"/>
      <c r="AL122" s="172"/>
      <c r="AM122" s="172"/>
      <c r="AN122" s="172"/>
      <c r="AO122" s="172"/>
      <c r="AP122" s="172"/>
      <c r="AQ122" s="172"/>
      <c r="AR122" s="172"/>
    </row>
    <row r="123" spans="1:45" ht="15">
      <c r="A123" s="141"/>
      <c r="B123" s="173"/>
      <c r="C123" s="174"/>
      <c r="D123" s="175"/>
      <c r="E123" s="175"/>
      <c r="F123" s="175"/>
      <c r="G123" s="175"/>
      <c r="H123" s="175"/>
      <c r="I123" s="174"/>
      <c r="J123" s="174"/>
      <c r="K123" s="175"/>
      <c r="L123" s="175"/>
      <c r="M123" s="175"/>
      <c r="N123" s="174"/>
      <c r="O123" s="174"/>
      <c r="P123" s="176"/>
      <c r="Q123"/>
      <c r="R123" s="177"/>
      <c r="S123" s="178"/>
      <c r="T123" s="179"/>
      <c r="U123" s="180"/>
      <c r="V123" s="180"/>
      <c r="W123" s="180"/>
      <c r="X123" s="180"/>
      <c r="Y123" s="180"/>
      <c r="Z123" s="179"/>
      <c r="AA123" s="179"/>
      <c r="AB123" s="180"/>
      <c r="AC123" s="180"/>
      <c r="AD123" s="180"/>
      <c r="AE123" s="179"/>
      <c r="AG123" s="186"/>
      <c r="AH123" s="186"/>
      <c r="AI123" s="186"/>
      <c r="AJ123" s="186"/>
      <c r="AK123" s="186"/>
      <c r="AL123" s="186"/>
      <c r="AM123" s="186"/>
      <c r="AN123" s="186"/>
      <c r="AO123" s="186"/>
      <c r="AP123" s="186"/>
      <c r="AQ123" s="186"/>
      <c r="AR123" s="186"/>
    </row>
    <row r="124" spans="1:45" ht="15">
      <c r="A124" s="141"/>
      <c r="B124" s="173"/>
      <c r="C124" s="174"/>
      <c r="D124" s="175"/>
      <c r="E124" s="175"/>
      <c r="F124" s="175"/>
      <c r="G124" s="175"/>
      <c r="H124" s="175"/>
      <c r="I124" s="174"/>
      <c r="J124" s="174"/>
      <c r="K124" s="175"/>
      <c r="L124" s="175"/>
      <c r="M124" s="175"/>
      <c r="N124" s="174"/>
      <c r="O124" s="174"/>
      <c r="P124" s="176"/>
      <c r="Q124"/>
      <c r="R124" s="168"/>
      <c r="S124" s="169"/>
      <c r="T124" s="170"/>
      <c r="U124" s="182"/>
      <c r="V124" s="182"/>
      <c r="W124" s="182"/>
      <c r="X124" s="182"/>
      <c r="Y124" s="182"/>
      <c r="Z124" s="170"/>
      <c r="AA124" s="170"/>
      <c r="AB124" s="182"/>
      <c r="AC124" s="182"/>
      <c r="AD124" s="182"/>
      <c r="AE124" s="170"/>
      <c r="AG124" s="183"/>
      <c r="AH124" s="172"/>
      <c r="AI124" s="172"/>
      <c r="AJ124" s="172"/>
      <c r="AK124" s="172"/>
      <c r="AL124" s="172"/>
      <c r="AM124" s="172"/>
      <c r="AN124" s="172"/>
      <c r="AO124" s="172"/>
      <c r="AP124" s="172"/>
      <c r="AQ124" s="172"/>
      <c r="AR124" s="172"/>
    </row>
    <row r="125" spans="1:45" ht="15">
      <c r="A125" s="141"/>
      <c r="B125" s="173"/>
      <c r="C125" s="174"/>
      <c r="D125" s="175"/>
      <c r="E125" s="175"/>
      <c r="F125" s="175"/>
      <c r="G125" s="175"/>
      <c r="H125" s="175"/>
      <c r="I125" s="174"/>
      <c r="J125" s="174"/>
      <c r="K125" s="175"/>
      <c r="L125" s="175"/>
      <c r="M125" s="175"/>
      <c r="N125" s="174"/>
      <c r="O125" s="174"/>
      <c r="P125" s="176"/>
      <c r="Q125"/>
      <c r="R125" s="177"/>
      <c r="S125" s="178"/>
      <c r="T125" s="179"/>
      <c r="U125" s="180"/>
      <c r="V125" s="180"/>
      <c r="W125" s="180"/>
      <c r="X125" s="180"/>
      <c r="Y125" s="180"/>
      <c r="Z125" s="179"/>
      <c r="AA125" s="179"/>
      <c r="AB125" s="180"/>
      <c r="AC125" s="180"/>
      <c r="AD125" s="180"/>
      <c r="AE125" s="179"/>
      <c r="AG125" s="185"/>
      <c r="AH125" s="185"/>
      <c r="AI125" s="185"/>
      <c r="AJ125" s="198"/>
      <c r="AK125" s="185"/>
      <c r="AL125" s="185"/>
      <c r="AM125" s="185"/>
      <c r="AN125" s="185"/>
      <c r="AO125" s="198"/>
      <c r="AP125" s="198"/>
      <c r="AQ125" s="198"/>
      <c r="AR125" s="198"/>
    </row>
    <row r="126" spans="1:45" ht="15">
      <c r="A126" s="141"/>
      <c r="B126" s="173"/>
      <c r="C126" s="174"/>
      <c r="D126" s="175"/>
      <c r="E126" s="175"/>
      <c r="F126" s="175"/>
      <c r="G126" s="175"/>
      <c r="H126" s="175"/>
      <c r="I126" s="174"/>
      <c r="J126" s="174"/>
      <c r="K126" s="175"/>
      <c r="L126" s="175"/>
      <c r="M126" s="175"/>
      <c r="N126" s="174"/>
      <c r="O126" s="174"/>
      <c r="P126" s="176"/>
      <c r="Q126"/>
      <c r="R126" s="168"/>
      <c r="S126" s="169"/>
      <c r="T126" s="170"/>
      <c r="U126" s="182"/>
      <c r="V126" s="182"/>
      <c r="W126" s="182"/>
      <c r="X126" s="182"/>
      <c r="Y126" s="182"/>
      <c r="Z126" s="170"/>
      <c r="AA126" s="170"/>
      <c r="AB126" s="182"/>
      <c r="AC126" s="182"/>
      <c r="AD126" s="182"/>
      <c r="AE126" s="170"/>
      <c r="AG126" s="183"/>
      <c r="AH126" s="172"/>
      <c r="AI126" s="172"/>
      <c r="AJ126" s="172"/>
      <c r="AK126" s="172"/>
      <c r="AL126" s="172"/>
      <c r="AM126" s="172"/>
      <c r="AN126" s="172"/>
      <c r="AO126" s="172"/>
      <c r="AP126" s="172"/>
      <c r="AQ126" s="172"/>
      <c r="AR126" s="172"/>
    </row>
    <row r="127" spans="1:45" ht="15">
      <c r="A127" s="141"/>
      <c r="B127" s="173"/>
      <c r="C127" s="174"/>
      <c r="D127" s="175"/>
      <c r="E127" s="175"/>
      <c r="F127" s="175"/>
      <c r="G127" s="175"/>
      <c r="H127" s="175"/>
      <c r="I127" s="174"/>
      <c r="J127" s="174"/>
      <c r="K127" s="175"/>
      <c r="L127" s="175"/>
      <c r="M127" s="175"/>
      <c r="N127" s="174"/>
      <c r="O127" s="174"/>
      <c r="P127" s="176"/>
      <c r="Q127"/>
      <c r="R127" s="177"/>
      <c r="S127" s="178"/>
      <c r="T127" s="179"/>
      <c r="U127" s="180"/>
      <c r="V127" s="180"/>
      <c r="W127" s="180"/>
      <c r="X127" s="180"/>
      <c r="Y127" s="180"/>
      <c r="Z127" s="179"/>
      <c r="AA127" s="179"/>
      <c r="AB127" s="180"/>
      <c r="AC127" s="180"/>
      <c r="AD127" s="180"/>
      <c r="AE127" s="179"/>
      <c r="AG127" s="185"/>
      <c r="AH127" s="185"/>
      <c r="AI127" s="185"/>
      <c r="AJ127" s="185"/>
      <c r="AK127" s="185"/>
      <c r="AL127" s="185"/>
      <c r="AM127" s="185"/>
      <c r="AN127" s="185"/>
      <c r="AO127" s="198"/>
      <c r="AP127" s="185"/>
      <c r="AQ127" s="185"/>
      <c r="AR127" s="185"/>
    </row>
    <row r="128" spans="1:45" ht="15">
      <c r="A128" s="141"/>
      <c r="B128" s="173"/>
      <c r="C128" s="174"/>
      <c r="D128" s="175"/>
      <c r="E128" s="175"/>
      <c r="F128" s="175"/>
      <c r="G128" s="175"/>
      <c r="H128" s="175"/>
      <c r="I128" s="174"/>
      <c r="J128" s="174"/>
      <c r="K128" s="175"/>
      <c r="L128" s="175"/>
      <c r="M128" s="175"/>
      <c r="N128" s="174"/>
      <c r="O128" s="174"/>
      <c r="P128" s="176"/>
      <c r="Q128"/>
      <c r="R128" s="168"/>
      <c r="S128" s="169"/>
      <c r="T128" s="170"/>
      <c r="U128" s="182"/>
      <c r="V128" s="182"/>
      <c r="W128" s="182"/>
      <c r="X128" s="182"/>
      <c r="Y128" s="182"/>
      <c r="Z128" s="170"/>
      <c r="AA128" s="170"/>
      <c r="AB128" s="182"/>
      <c r="AC128" s="182"/>
      <c r="AD128" s="182"/>
      <c r="AE128" s="170"/>
      <c r="AG128" s="183"/>
      <c r="AH128" s="172"/>
      <c r="AI128" s="172"/>
      <c r="AJ128" s="172"/>
      <c r="AK128" s="172"/>
      <c r="AL128" s="172"/>
      <c r="AM128" s="172"/>
      <c r="AN128" s="172"/>
      <c r="AO128" s="172"/>
      <c r="AP128" s="172"/>
      <c r="AQ128" s="172"/>
      <c r="AR128" s="172"/>
    </row>
    <row r="129" spans="1:45" ht="15">
      <c r="A129" s="141"/>
      <c r="B129" s="173"/>
      <c r="C129" s="174"/>
      <c r="D129" s="175"/>
      <c r="E129" s="175"/>
      <c r="F129" s="175"/>
      <c r="G129" s="175"/>
      <c r="H129" s="175"/>
      <c r="I129" s="174"/>
      <c r="J129" s="174"/>
      <c r="K129" s="175"/>
      <c r="L129" s="175"/>
      <c r="M129" s="175"/>
      <c r="N129" s="174"/>
      <c r="O129" s="174"/>
      <c r="P129" s="176"/>
      <c r="Q129"/>
      <c r="R129" s="177"/>
      <c r="S129" s="178"/>
      <c r="T129" s="179"/>
      <c r="U129" s="180"/>
      <c r="V129" s="180"/>
      <c r="W129" s="180"/>
      <c r="X129" s="180"/>
      <c r="Y129" s="180"/>
      <c r="Z129" s="179"/>
      <c r="AA129" s="179"/>
      <c r="AB129" s="180"/>
      <c r="AC129" s="180"/>
      <c r="AD129" s="180"/>
      <c r="AE129" s="179"/>
      <c r="AG129" s="185"/>
      <c r="AH129" s="185"/>
      <c r="AI129" s="185"/>
      <c r="AJ129" s="185"/>
      <c r="AK129" s="185"/>
      <c r="AL129" s="185"/>
      <c r="AM129" s="185"/>
      <c r="AN129" s="185"/>
      <c r="AO129" s="185"/>
      <c r="AP129" s="185"/>
      <c r="AQ129" s="185"/>
      <c r="AR129" s="185"/>
    </row>
    <row r="130" spans="1:45" ht="15">
      <c r="A130" s="141"/>
      <c r="B130" s="173"/>
      <c r="C130" s="174"/>
      <c r="D130" s="175"/>
      <c r="E130" s="175"/>
      <c r="F130" s="175"/>
      <c r="G130" s="175"/>
      <c r="H130" s="175"/>
      <c r="I130" s="174"/>
      <c r="J130" s="174"/>
      <c r="K130" s="175"/>
      <c r="L130" s="175"/>
      <c r="M130" s="175"/>
      <c r="N130" s="174"/>
      <c r="O130" s="174"/>
      <c r="P130" s="176"/>
      <c r="Q130"/>
      <c r="R130" s="168"/>
      <c r="S130" s="169"/>
      <c r="T130" s="170"/>
      <c r="U130" s="182"/>
      <c r="V130" s="182"/>
      <c r="W130" s="182"/>
      <c r="X130" s="182"/>
      <c r="Y130" s="182"/>
      <c r="Z130" s="170"/>
      <c r="AA130" s="170"/>
      <c r="AB130" s="182"/>
      <c r="AC130" s="182"/>
      <c r="AD130" s="182"/>
      <c r="AE130" s="170"/>
      <c r="AG130" s="183"/>
      <c r="AH130" s="172"/>
      <c r="AI130" s="172"/>
      <c r="AJ130" s="172"/>
      <c r="AK130" s="172"/>
      <c r="AL130" s="172"/>
      <c r="AM130" s="172"/>
      <c r="AN130" s="172"/>
      <c r="AO130" s="172"/>
      <c r="AP130" s="172"/>
      <c r="AQ130" s="172"/>
      <c r="AR130" s="172"/>
    </row>
    <row r="131" spans="1:45" ht="15">
      <c r="A131" s="141"/>
      <c r="B131" s="173"/>
      <c r="C131" s="174"/>
      <c r="D131" s="175"/>
      <c r="E131" s="175"/>
      <c r="F131" s="175"/>
      <c r="G131" s="175"/>
      <c r="H131" s="175"/>
      <c r="I131" s="174"/>
      <c r="J131" s="174"/>
      <c r="K131" s="175"/>
      <c r="L131" s="175"/>
      <c r="M131" s="175"/>
      <c r="N131" s="174"/>
      <c r="O131" s="174"/>
      <c r="P131" s="176"/>
      <c r="Q131"/>
      <c r="R131" s="177"/>
      <c r="S131" s="178"/>
      <c r="T131" s="179"/>
      <c r="U131" s="180"/>
      <c r="V131" s="180"/>
      <c r="W131" s="180"/>
      <c r="X131" s="180"/>
      <c r="Y131" s="180"/>
      <c r="Z131" s="179"/>
      <c r="AA131" s="179"/>
      <c r="AB131" s="180"/>
      <c r="AC131" s="180"/>
      <c r="AD131" s="180"/>
      <c r="AE131" s="179"/>
      <c r="AG131" s="185"/>
      <c r="AH131" s="185"/>
      <c r="AI131" s="185"/>
      <c r="AJ131" s="185"/>
      <c r="AK131" s="185"/>
      <c r="AL131" s="185"/>
      <c r="AM131" s="185"/>
      <c r="AN131" s="185"/>
      <c r="AO131" s="185"/>
      <c r="AP131" s="185"/>
      <c r="AQ131" s="185"/>
      <c r="AR131" s="185"/>
    </row>
    <row r="132" spans="1:45" ht="15">
      <c r="A132" s="141"/>
      <c r="B132" s="173"/>
      <c r="C132" s="174"/>
      <c r="D132" s="175"/>
      <c r="E132" s="175"/>
      <c r="F132" s="175"/>
      <c r="G132" s="175"/>
      <c r="H132" s="175"/>
      <c r="I132" s="174"/>
      <c r="J132" s="174"/>
      <c r="K132" s="175"/>
      <c r="L132" s="175"/>
      <c r="M132" s="175"/>
      <c r="N132" s="174"/>
      <c r="O132" s="174"/>
      <c r="P132" s="176"/>
      <c r="Q132"/>
      <c r="R132" s="168"/>
      <c r="S132" s="169"/>
      <c r="T132" s="170"/>
      <c r="U132" s="182"/>
      <c r="V132" s="182"/>
      <c r="W132" s="182"/>
      <c r="X132" s="182"/>
      <c r="Y132" s="182"/>
      <c r="Z132" s="170"/>
      <c r="AA132" s="170"/>
      <c r="AB132" s="182"/>
      <c r="AC132" s="182"/>
      <c r="AD132" s="182"/>
      <c r="AE132" s="170"/>
      <c r="AG132" s="183"/>
      <c r="AH132" s="172"/>
      <c r="AI132" s="172"/>
      <c r="AJ132" s="172"/>
      <c r="AK132" s="172"/>
      <c r="AL132" s="172"/>
      <c r="AM132" s="172"/>
      <c r="AN132" s="172"/>
      <c r="AO132" s="172"/>
      <c r="AP132" s="172"/>
      <c r="AQ132" s="172"/>
      <c r="AR132" s="172"/>
    </row>
    <row r="133" spans="1:45" ht="15">
      <c r="A133" s="141"/>
      <c r="B133" s="173"/>
      <c r="C133" s="174"/>
      <c r="D133" s="175"/>
      <c r="E133" s="175"/>
      <c r="F133" s="175"/>
      <c r="G133" s="175"/>
      <c r="H133" s="175"/>
      <c r="I133" s="174"/>
      <c r="J133" s="174"/>
      <c r="K133" s="175"/>
      <c r="L133" s="175"/>
      <c r="M133" s="175"/>
      <c r="N133" s="174"/>
      <c r="O133" s="174"/>
      <c r="P133" s="176"/>
      <c r="Q133"/>
      <c r="R133" s="177"/>
      <c r="S133" s="178"/>
      <c r="T133" s="179"/>
      <c r="U133" s="180"/>
      <c r="V133" s="180"/>
      <c r="W133" s="180"/>
      <c r="X133" s="180"/>
      <c r="Y133" s="180"/>
      <c r="Z133" s="179"/>
      <c r="AA133" s="179"/>
      <c r="AB133" s="180"/>
      <c r="AC133" s="180"/>
      <c r="AD133" s="180"/>
      <c r="AE133" s="179"/>
      <c r="AG133" s="185"/>
      <c r="AH133" s="185"/>
      <c r="AI133" s="185"/>
      <c r="AJ133" s="185"/>
      <c r="AK133" s="185"/>
      <c r="AL133" s="185"/>
      <c r="AM133" s="185"/>
      <c r="AN133" s="185"/>
      <c r="AO133" s="185"/>
      <c r="AP133" s="185"/>
      <c r="AQ133" s="185"/>
      <c r="AR133" s="185"/>
    </row>
    <row r="134" spans="1:45" ht="15">
      <c r="A134" s="141"/>
      <c r="B134" s="173"/>
      <c r="C134" s="174"/>
      <c r="D134" s="175"/>
      <c r="E134" s="175"/>
      <c r="F134" s="175"/>
      <c r="G134" s="175"/>
      <c r="H134" s="175"/>
      <c r="I134" s="174"/>
      <c r="J134" s="174"/>
      <c r="K134" s="175"/>
      <c r="L134" s="175"/>
      <c r="M134" s="175"/>
      <c r="N134" s="174"/>
      <c r="O134" s="174"/>
      <c r="P134" s="176"/>
      <c r="Q134"/>
      <c r="R134" s="168"/>
      <c r="S134" s="169"/>
      <c r="T134" s="170"/>
      <c r="U134" s="182"/>
      <c r="V134" s="182"/>
      <c r="W134" s="182"/>
      <c r="X134" s="182"/>
      <c r="Y134" s="182"/>
      <c r="Z134" s="170"/>
      <c r="AA134" s="170"/>
      <c r="AB134" s="182"/>
      <c r="AC134" s="182"/>
      <c r="AD134" s="182"/>
      <c r="AE134" s="170"/>
      <c r="AG134" s="183"/>
      <c r="AH134" s="172"/>
      <c r="AI134" s="172"/>
      <c r="AJ134" s="172"/>
      <c r="AK134" s="172"/>
      <c r="AL134" s="172"/>
      <c r="AM134" s="172"/>
      <c r="AN134" s="172"/>
      <c r="AO134" s="172"/>
      <c r="AP134" s="172"/>
      <c r="AQ134" s="172"/>
      <c r="AR134" s="172"/>
    </row>
    <row r="135" spans="1:45" ht="15">
      <c r="A135" s="141"/>
      <c r="B135" s="173"/>
      <c r="C135" s="174"/>
      <c r="D135" s="175"/>
      <c r="E135" s="175"/>
      <c r="F135" s="175"/>
      <c r="G135" s="175"/>
      <c r="H135" s="175"/>
      <c r="I135" s="174"/>
      <c r="J135" s="174"/>
      <c r="K135" s="175"/>
      <c r="L135" s="175"/>
      <c r="M135" s="175"/>
      <c r="N135" s="174"/>
      <c r="O135" s="174"/>
      <c r="P135" s="176"/>
      <c r="Q135"/>
      <c r="R135" s="177"/>
      <c r="S135" s="178"/>
      <c r="T135" s="179"/>
      <c r="U135" s="180"/>
      <c r="V135" s="180"/>
      <c r="W135" s="180"/>
      <c r="X135" s="180"/>
      <c r="Y135" s="180"/>
      <c r="Z135" s="179"/>
      <c r="AA135" s="179"/>
      <c r="AB135" s="180"/>
      <c r="AC135" s="180"/>
      <c r="AD135" s="180"/>
      <c r="AE135" s="179"/>
      <c r="AG135" s="185"/>
      <c r="AH135" s="185"/>
      <c r="AI135" s="185"/>
      <c r="AJ135" s="185"/>
      <c r="AK135" s="185"/>
      <c r="AL135" s="185"/>
      <c r="AM135" s="185"/>
      <c r="AN135" s="185"/>
      <c r="AO135" s="185"/>
      <c r="AP135" s="185"/>
      <c r="AQ135" s="185"/>
      <c r="AR135" s="185"/>
    </row>
    <row r="136" spans="1:45" ht="15">
      <c r="A136" s="141"/>
      <c r="B136" s="173"/>
      <c r="C136" s="174"/>
      <c r="D136" s="175"/>
      <c r="E136" s="175"/>
      <c r="F136" s="175"/>
      <c r="G136" s="175"/>
      <c r="H136" s="175"/>
      <c r="I136" s="174"/>
      <c r="J136" s="174"/>
      <c r="K136" s="175"/>
      <c r="L136" s="175"/>
      <c r="M136" s="175"/>
      <c r="N136" s="174"/>
      <c r="O136" s="174"/>
      <c r="P136" s="176"/>
      <c r="Q136"/>
      <c r="R136" s="168"/>
      <c r="S136" s="169"/>
      <c r="T136" s="170"/>
      <c r="U136" s="182"/>
      <c r="V136" s="182"/>
      <c r="W136" s="182"/>
      <c r="X136" s="182"/>
      <c r="Y136" s="182"/>
      <c r="Z136" s="170"/>
      <c r="AA136" s="170"/>
      <c r="AB136" s="182"/>
      <c r="AC136" s="182"/>
      <c r="AD136" s="182"/>
      <c r="AE136" s="170"/>
      <c r="AG136" s="183"/>
      <c r="AH136" s="187"/>
      <c r="AI136" s="187"/>
      <c r="AJ136" s="187"/>
      <c r="AK136" s="187"/>
      <c r="AL136" s="187"/>
      <c r="AM136" s="187"/>
      <c r="AN136" s="187"/>
      <c r="AO136" s="187"/>
      <c r="AP136" s="187"/>
      <c r="AQ136" s="187"/>
      <c r="AR136" s="187"/>
    </row>
    <row r="137" spans="1:45" ht="15.75" thickBot="1">
      <c r="A137" s="141"/>
      <c r="B137" s="173"/>
      <c r="C137" s="174"/>
      <c r="D137" s="175"/>
      <c r="E137" s="175"/>
      <c r="F137" s="175"/>
      <c r="G137" s="175"/>
      <c r="H137" s="175"/>
      <c r="I137" s="174"/>
      <c r="J137" s="174"/>
      <c r="K137" s="175"/>
      <c r="L137" s="175"/>
      <c r="M137" s="175"/>
      <c r="N137" s="174"/>
      <c r="O137" s="174"/>
      <c r="P137" s="176"/>
      <c r="Q137"/>
      <c r="R137" s="188"/>
      <c r="S137" s="189"/>
      <c r="T137" s="190"/>
      <c r="U137" s="191"/>
      <c r="V137" s="191"/>
      <c r="W137" s="191"/>
      <c r="X137" s="191"/>
      <c r="Y137" s="191"/>
      <c r="Z137" s="190"/>
      <c r="AA137" s="190"/>
      <c r="AB137" s="191"/>
      <c r="AC137" s="191"/>
      <c r="AD137" s="191"/>
      <c r="AE137" s="190"/>
      <c r="AF137" s="192"/>
      <c r="AG137" s="193"/>
      <c r="AH137" s="193"/>
      <c r="AI137" s="193"/>
      <c r="AJ137" s="199"/>
      <c r="AK137" s="193"/>
      <c r="AL137" s="193"/>
      <c r="AM137" s="193"/>
      <c r="AN137" s="193"/>
      <c r="AO137" s="199"/>
      <c r="AP137" s="199"/>
      <c r="AQ137" s="199"/>
      <c r="AR137" s="199"/>
    </row>
    <row r="138" spans="1:45" ht="15">
      <c r="A138" s="200"/>
      <c r="B138" s="136"/>
      <c r="C138" s="165"/>
      <c r="D138" s="166"/>
      <c r="E138" s="166"/>
      <c r="F138" s="166"/>
      <c r="G138" s="166"/>
      <c r="H138" s="166"/>
      <c r="I138" s="165"/>
      <c r="J138" s="165"/>
      <c r="K138" s="166"/>
      <c r="L138" s="166"/>
      <c r="M138" s="166"/>
      <c r="N138" s="165"/>
      <c r="O138" s="165"/>
      <c r="P138" s="167"/>
      <c r="Q138"/>
      <c r="R138" s="168"/>
      <c r="S138" s="169"/>
      <c r="T138" s="170"/>
      <c r="U138" s="182"/>
      <c r="V138" s="182"/>
      <c r="W138" s="182"/>
      <c r="X138" s="182"/>
      <c r="Y138" s="182"/>
      <c r="Z138" s="170"/>
      <c r="AA138" s="170"/>
      <c r="AB138" s="182"/>
      <c r="AC138" s="182"/>
      <c r="AD138" s="182"/>
      <c r="AE138" s="170"/>
      <c r="AG138" s="172"/>
      <c r="AH138" s="172"/>
      <c r="AI138" s="172"/>
      <c r="AJ138" s="172"/>
      <c r="AK138" s="172"/>
      <c r="AL138" s="172"/>
      <c r="AM138" s="172"/>
      <c r="AN138" s="172"/>
      <c r="AO138" s="172"/>
      <c r="AP138" s="172"/>
      <c r="AQ138" s="172"/>
      <c r="AR138" s="172"/>
    </row>
    <row r="139" spans="1:45" ht="15">
      <c r="A139" s="201"/>
      <c r="B139" s="173"/>
      <c r="C139" s="174"/>
      <c r="D139" s="175"/>
      <c r="E139" s="175"/>
      <c r="F139" s="175"/>
      <c r="G139" s="175"/>
      <c r="H139" s="175"/>
      <c r="I139" s="174"/>
      <c r="J139" s="174"/>
      <c r="K139" s="175"/>
      <c r="L139" s="175"/>
      <c r="M139" s="175"/>
      <c r="N139" s="174"/>
      <c r="O139" s="174"/>
      <c r="P139" s="176"/>
      <c r="Q139"/>
      <c r="R139" s="177"/>
      <c r="S139" s="178"/>
      <c r="T139" s="179"/>
      <c r="U139" s="180"/>
      <c r="V139" s="180"/>
      <c r="W139" s="180"/>
      <c r="X139" s="180"/>
      <c r="Y139" s="180"/>
      <c r="Z139" s="179"/>
      <c r="AA139" s="179"/>
      <c r="AB139" s="180"/>
      <c r="AC139" s="180"/>
      <c r="AD139" s="180"/>
      <c r="AE139" s="179"/>
      <c r="AG139" s="194"/>
      <c r="AH139" s="194"/>
      <c r="AI139" s="181"/>
      <c r="AJ139" s="181"/>
      <c r="AK139" s="181"/>
      <c r="AL139" s="181"/>
      <c r="AM139" s="194"/>
      <c r="AN139" s="181"/>
      <c r="AO139" s="194"/>
      <c r="AP139" s="181"/>
      <c r="AQ139" s="181"/>
      <c r="AR139" s="194"/>
      <c r="AS139" s="195"/>
    </row>
    <row r="140" spans="1:45" ht="15">
      <c r="A140" s="201"/>
      <c r="B140" s="173"/>
      <c r="C140" s="174"/>
      <c r="D140" s="175"/>
      <c r="E140" s="175"/>
      <c r="F140" s="175"/>
      <c r="G140" s="175"/>
      <c r="H140" s="175"/>
      <c r="I140" s="174"/>
      <c r="J140" s="174"/>
      <c r="K140" s="175"/>
      <c r="L140" s="175"/>
      <c r="M140" s="175"/>
      <c r="N140" s="174"/>
      <c r="O140" s="174"/>
      <c r="P140" s="176"/>
      <c r="Q140"/>
      <c r="R140" s="168"/>
      <c r="S140" s="169"/>
      <c r="T140" s="170"/>
      <c r="U140" s="182"/>
      <c r="V140" s="182"/>
      <c r="W140" s="182"/>
      <c r="X140" s="182"/>
      <c r="Y140" s="182"/>
      <c r="Z140" s="170"/>
      <c r="AA140" s="170"/>
      <c r="AB140" s="182"/>
      <c r="AC140" s="182"/>
      <c r="AD140" s="182"/>
      <c r="AE140" s="170"/>
      <c r="AG140" s="183"/>
      <c r="AH140" s="172"/>
      <c r="AI140" s="172"/>
      <c r="AJ140" s="172"/>
      <c r="AK140" s="172"/>
      <c r="AL140" s="172"/>
      <c r="AM140" s="172"/>
      <c r="AN140" s="172"/>
      <c r="AO140" s="172"/>
      <c r="AP140" s="172"/>
      <c r="AQ140" s="172"/>
      <c r="AR140" s="172"/>
    </row>
    <row r="141" spans="1:45" ht="15">
      <c r="A141" s="201"/>
      <c r="B141" s="173"/>
      <c r="C141" s="174"/>
      <c r="D141" s="175"/>
      <c r="E141" s="175"/>
      <c r="F141" s="175"/>
      <c r="G141" s="175"/>
      <c r="H141" s="175"/>
      <c r="I141" s="174"/>
      <c r="J141" s="174"/>
      <c r="K141" s="175"/>
      <c r="L141" s="175"/>
      <c r="M141" s="175"/>
      <c r="N141" s="174"/>
      <c r="O141" s="174"/>
      <c r="P141" s="176"/>
      <c r="Q141"/>
      <c r="R141" s="177"/>
      <c r="S141" s="178"/>
      <c r="T141" s="179"/>
      <c r="U141" s="180"/>
      <c r="V141" s="180"/>
      <c r="W141" s="180"/>
      <c r="X141" s="180"/>
      <c r="Y141" s="180"/>
      <c r="Z141" s="179"/>
      <c r="AA141" s="179"/>
      <c r="AB141" s="180"/>
      <c r="AC141" s="180"/>
      <c r="AD141" s="180"/>
      <c r="AE141" s="179"/>
      <c r="AG141" s="185"/>
      <c r="AH141" s="185"/>
      <c r="AI141" s="185"/>
      <c r="AJ141" s="185"/>
      <c r="AK141" s="198"/>
      <c r="AL141" s="198"/>
      <c r="AM141" s="185"/>
      <c r="AN141" s="185"/>
      <c r="AO141" s="185"/>
      <c r="AP141" s="185"/>
      <c r="AQ141" s="185"/>
      <c r="AR141" s="185"/>
    </row>
    <row r="142" spans="1:45" ht="15">
      <c r="A142" s="201"/>
      <c r="B142" s="173"/>
      <c r="C142" s="174"/>
      <c r="D142" s="175"/>
      <c r="E142" s="175"/>
      <c r="F142" s="175"/>
      <c r="G142" s="175"/>
      <c r="H142" s="175"/>
      <c r="I142" s="174"/>
      <c r="J142" s="174"/>
      <c r="K142" s="175"/>
      <c r="L142" s="175"/>
      <c r="M142" s="175"/>
      <c r="N142" s="174"/>
      <c r="O142" s="174"/>
      <c r="P142" s="176"/>
      <c r="Q142"/>
      <c r="R142" s="168"/>
      <c r="S142" s="169"/>
      <c r="T142" s="170"/>
      <c r="U142" s="182"/>
      <c r="V142" s="182"/>
      <c r="W142" s="182"/>
      <c r="X142" s="182"/>
      <c r="Y142" s="182"/>
      <c r="Z142" s="170"/>
      <c r="AA142" s="170"/>
      <c r="AB142" s="182"/>
      <c r="AC142" s="182"/>
      <c r="AD142" s="182"/>
      <c r="AE142" s="170"/>
      <c r="AG142" s="183"/>
      <c r="AH142" s="172"/>
      <c r="AI142" s="172"/>
      <c r="AJ142" s="172"/>
      <c r="AK142" s="172"/>
      <c r="AL142" s="172"/>
      <c r="AM142" s="172"/>
      <c r="AN142" s="172"/>
      <c r="AO142" s="172"/>
      <c r="AP142" s="172"/>
      <c r="AQ142" s="172"/>
      <c r="AR142" s="172"/>
    </row>
    <row r="143" spans="1:45" ht="15">
      <c r="A143" s="201"/>
      <c r="B143" s="173"/>
      <c r="C143" s="174"/>
      <c r="D143" s="175"/>
      <c r="E143" s="175"/>
      <c r="F143" s="175"/>
      <c r="G143" s="175"/>
      <c r="H143" s="175"/>
      <c r="I143" s="174"/>
      <c r="J143" s="174"/>
      <c r="K143" s="175"/>
      <c r="L143" s="175"/>
      <c r="M143" s="175"/>
      <c r="N143" s="174"/>
      <c r="O143" s="174"/>
      <c r="P143" s="176"/>
      <c r="Q143"/>
      <c r="R143" s="177"/>
      <c r="S143" s="178"/>
      <c r="T143" s="179"/>
      <c r="U143" s="180"/>
      <c r="V143" s="180"/>
      <c r="W143" s="180"/>
      <c r="X143" s="180"/>
      <c r="Y143" s="180"/>
      <c r="Z143" s="179"/>
      <c r="AA143" s="179"/>
      <c r="AB143" s="180"/>
      <c r="AC143" s="180"/>
      <c r="AD143" s="180"/>
      <c r="AE143" s="179"/>
      <c r="AG143" s="185"/>
      <c r="AH143" s="185"/>
      <c r="AI143" s="185"/>
      <c r="AJ143" s="185"/>
      <c r="AK143" s="185"/>
      <c r="AL143" s="185"/>
      <c r="AM143" s="185"/>
      <c r="AN143" s="185"/>
      <c r="AO143" s="185"/>
      <c r="AP143" s="185"/>
      <c r="AQ143" s="185"/>
      <c r="AR143" s="185"/>
    </row>
    <row r="144" spans="1:45" ht="15">
      <c r="A144" s="201"/>
      <c r="B144" s="173"/>
      <c r="C144" s="174"/>
      <c r="D144" s="175"/>
      <c r="E144" s="175"/>
      <c r="F144" s="175"/>
      <c r="G144" s="175"/>
      <c r="H144" s="175"/>
      <c r="I144" s="174"/>
      <c r="J144" s="174"/>
      <c r="K144" s="175"/>
      <c r="L144" s="175"/>
      <c r="M144" s="175"/>
      <c r="N144" s="174"/>
      <c r="O144" s="174"/>
      <c r="P144" s="176"/>
      <c r="Q144"/>
      <c r="R144" s="168"/>
      <c r="S144" s="169"/>
      <c r="T144" s="170"/>
      <c r="U144" s="182"/>
      <c r="V144" s="182"/>
      <c r="W144" s="182"/>
      <c r="X144" s="182"/>
      <c r="Y144" s="182"/>
      <c r="Z144" s="170"/>
      <c r="AA144" s="170"/>
      <c r="AB144" s="182"/>
      <c r="AC144" s="182"/>
      <c r="AD144" s="182"/>
      <c r="AE144" s="170"/>
      <c r="AG144" s="183"/>
      <c r="AH144" s="172"/>
      <c r="AI144" s="172"/>
      <c r="AJ144" s="172"/>
      <c r="AK144" s="172"/>
      <c r="AL144" s="172"/>
      <c r="AM144" s="172"/>
      <c r="AN144" s="172"/>
      <c r="AO144" s="172"/>
      <c r="AP144" s="172"/>
      <c r="AQ144" s="172"/>
      <c r="AR144" s="172"/>
    </row>
    <row r="145" spans="1:44" ht="15">
      <c r="A145" s="201"/>
      <c r="B145" s="173"/>
      <c r="C145" s="174"/>
      <c r="D145" s="175"/>
      <c r="E145" s="175"/>
      <c r="F145" s="175"/>
      <c r="G145" s="175"/>
      <c r="H145" s="175"/>
      <c r="I145" s="174"/>
      <c r="J145" s="174"/>
      <c r="K145" s="175"/>
      <c r="L145" s="175"/>
      <c r="M145" s="175"/>
      <c r="N145" s="174"/>
      <c r="O145" s="174"/>
      <c r="P145" s="176"/>
      <c r="Q145"/>
      <c r="R145" s="177"/>
      <c r="S145" s="178"/>
      <c r="T145" s="179"/>
      <c r="U145" s="180"/>
      <c r="V145" s="180"/>
      <c r="W145" s="180"/>
      <c r="X145" s="180"/>
      <c r="Y145" s="180"/>
      <c r="Z145" s="179"/>
      <c r="AA145" s="179"/>
      <c r="AB145" s="180"/>
      <c r="AC145" s="180"/>
      <c r="AD145" s="180"/>
      <c r="AE145" s="179"/>
      <c r="AG145" s="186"/>
      <c r="AH145" s="186"/>
      <c r="AI145" s="186"/>
      <c r="AJ145" s="186"/>
      <c r="AK145" s="186"/>
      <c r="AL145" s="186"/>
      <c r="AM145" s="186"/>
      <c r="AN145" s="186"/>
      <c r="AO145" s="186"/>
      <c r="AP145" s="186"/>
      <c r="AQ145" s="186"/>
      <c r="AR145" s="186"/>
    </row>
    <row r="146" spans="1:44" ht="15">
      <c r="A146" s="201"/>
      <c r="B146" s="173"/>
      <c r="C146" s="174"/>
      <c r="D146" s="175"/>
      <c r="E146" s="175"/>
      <c r="F146" s="175"/>
      <c r="G146" s="175"/>
      <c r="H146" s="175"/>
      <c r="I146" s="174"/>
      <c r="J146" s="174"/>
      <c r="K146" s="175"/>
      <c r="L146" s="175"/>
      <c r="M146" s="175"/>
      <c r="N146" s="174"/>
      <c r="O146" s="174"/>
      <c r="P146" s="176"/>
      <c r="Q146"/>
      <c r="R146" s="168"/>
      <c r="S146" s="169"/>
      <c r="T146" s="170"/>
      <c r="U146" s="182"/>
      <c r="V146" s="182"/>
      <c r="W146" s="182"/>
      <c r="X146" s="182"/>
      <c r="Y146" s="182"/>
      <c r="Z146" s="170"/>
      <c r="AA146" s="170"/>
      <c r="AB146" s="182"/>
      <c r="AC146" s="182"/>
      <c r="AD146" s="182"/>
      <c r="AE146" s="170"/>
      <c r="AG146" s="183"/>
      <c r="AH146" s="172"/>
      <c r="AI146" s="172"/>
      <c r="AJ146" s="172"/>
      <c r="AK146" s="172"/>
      <c r="AL146" s="172"/>
      <c r="AM146" s="172"/>
      <c r="AN146" s="172"/>
      <c r="AO146" s="172"/>
      <c r="AP146" s="172"/>
      <c r="AQ146" s="172"/>
      <c r="AR146" s="172"/>
    </row>
    <row r="147" spans="1:44" ht="15">
      <c r="A147" s="201"/>
      <c r="B147" s="173"/>
      <c r="C147" s="174"/>
      <c r="D147" s="175"/>
      <c r="E147" s="175"/>
      <c r="F147" s="175"/>
      <c r="G147" s="175"/>
      <c r="H147" s="175"/>
      <c r="I147" s="174"/>
      <c r="J147" s="174"/>
      <c r="K147" s="175"/>
      <c r="L147" s="175"/>
      <c r="M147" s="175"/>
      <c r="N147" s="174"/>
      <c r="O147" s="174"/>
      <c r="P147" s="176"/>
      <c r="Q147"/>
      <c r="R147" s="177"/>
      <c r="S147" s="178"/>
      <c r="T147" s="179"/>
      <c r="U147" s="180"/>
      <c r="V147" s="180"/>
      <c r="W147" s="180"/>
      <c r="X147" s="180"/>
      <c r="Y147" s="180"/>
      <c r="Z147" s="179"/>
      <c r="AA147" s="179"/>
      <c r="AB147" s="180"/>
      <c r="AC147" s="180"/>
      <c r="AD147" s="180"/>
      <c r="AE147" s="179"/>
      <c r="AG147" s="185"/>
      <c r="AH147" s="185"/>
      <c r="AI147" s="185"/>
      <c r="AJ147" s="185"/>
      <c r="AK147" s="185"/>
      <c r="AL147" s="198"/>
      <c r="AM147" s="185"/>
      <c r="AN147" s="185"/>
      <c r="AO147" s="185"/>
      <c r="AP147" s="185"/>
      <c r="AQ147" s="185"/>
      <c r="AR147" s="185"/>
    </row>
    <row r="148" spans="1:44" ht="15">
      <c r="A148" s="201"/>
      <c r="B148" s="173"/>
      <c r="C148" s="174"/>
      <c r="D148" s="175"/>
      <c r="E148" s="175"/>
      <c r="F148" s="175"/>
      <c r="G148" s="175"/>
      <c r="H148" s="175"/>
      <c r="I148" s="174"/>
      <c r="J148" s="174"/>
      <c r="K148" s="175"/>
      <c r="L148" s="175"/>
      <c r="M148" s="175"/>
      <c r="N148" s="174"/>
      <c r="O148" s="174"/>
      <c r="P148" s="176"/>
      <c r="Q148"/>
      <c r="R148" s="168"/>
      <c r="S148" s="169"/>
      <c r="T148" s="170"/>
      <c r="U148" s="182"/>
      <c r="V148" s="182"/>
      <c r="W148" s="182"/>
      <c r="X148" s="182"/>
      <c r="Y148" s="182"/>
      <c r="Z148" s="170"/>
      <c r="AA148" s="170"/>
      <c r="AB148" s="182"/>
      <c r="AC148" s="182"/>
      <c r="AD148" s="182"/>
      <c r="AE148" s="170"/>
      <c r="AG148" s="183"/>
      <c r="AH148" s="172"/>
      <c r="AI148" s="172"/>
      <c r="AJ148" s="172"/>
      <c r="AK148" s="172"/>
      <c r="AL148" s="172"/>
      <c r="AM148" s="172"/>
      <c r="AN148" s="172"/>
      <c r="AO148" s="172"/>
      <c r="AP148" s="172"/>
      <c r="AQ148" s="172"/>
      <c r="AR148" s="172"/>
    </row>
    <row r="149" spans="1:44" ht="15">
      <c r="A149" s="201"/>
      <c r="B149" s="173"/>
      <c r="C149" s="174"/>
      <c r="D149" s="175"/>
      <c r="E149" s="175"/>
      <c r="F149" s="175"/>
      <c r="G149" s="175"/>
      <c r="H149" s="175"/>
      <c r="I149" s="174"/>
      <c r="J149" s="174"/>
      <c r="K149" s="175"/>
      <c r="L149" s="175"/>
      <c r="M149" s="175"/>
      <c r="N149" s="174"/>
      <c r="O149" s="174"/>
      <c r="P149" s="176"/>
      <c r="Q149"/>
      <c r="R149" s="177"/>
      <c r="S149" s="178"/>
      <c r="T149" s="179"/>
      <c r="U149" s="180"/>
      <c r="V149" s="180"/>
      <c r="W149" s="180"/>
      <c r="X149" s="180"/>
      <c r="Y149" s="180"/>
      <c r="Z149" s="179"/>
      <c r="AA149" s="179"/>
      <c r="AB149" s="180"/>
      <c r="AC149" s="180"/>
      <c r="AD149" s="180"/>
      <c r="AE149" s="179"/>
      <c r="AG149" s="185"/>
      <c r="AH149" s="185"/>
      <c r="AI149" s="185"/>
      <c r="AJ149" s="185"/>
      <c r="AK149" s="185"/>
      <c r="AL149" s="185"/>
      <c r="AM149" s="185"/>
      <c r="AN149" s="185"/>
      <c r="AO149" s="185"/>
      <c r="AP149" s="185"/>
      <c r="AQ149" s="185"/>
      <c r="AR149" s="185"/>
    </row>
    <row r="150" spans="1:44" ht="15">
      <c r="A150" s="201"/>
      <c r="B150" s="173"/>
      <c r="C150" s="174"/>
      <c r="D150" s="175"/>
      <c r="E150" s="175"/>
      <c r="F150" s="175"/>
      <c r="G150" s="175"/>
      <c r="H150" s="175"/>
      <c r="I150" s="174"/>
      <c r="J150" s="174"/>
      <c r="K150" s="175"/>
      <c r="L150" s="175"/>
      <c r="M150" s="175"/>
      <c r="N150" s="174"/>
      <c r="O150" s="174"/>
      <c r="P150" s="176"/>
      <c r="Q150"/>
      <c r="R150" s="168"/>
      <c r="S150" s="169"/>
      <c r="T150" s="170"/>
      <c r="U150" s="182"/>
      <c r="V150" s="182"/>
      <c r="W150" s="182"/>
      <c r="X150" s="182"/>
      <c r="Y150" s="182"/>
      <c r="Z150" s="170"/>
      <c r="AA150" s="170"/>
      <c r="AB150" s="182"/>
      <c r="AC150" s="182"/>
      <c r="AD150" s="182"/>
      <c r="AE150" s="170"/>
      <c r="AG150" s="183"/>
      <c r="AH150" s="172"/>
      <c r="AI150" s="172"/>
      <c r="AJ150" s="172"/>
      <c r="AK150" s="172"/>
      <c r="AL150" s="172"/>
      <c r="AM150" s="172"/>
      <c r="AN150" s="172"/>
      <c r="AO150" s="172"/>
      <c r="AP150" s="172"/>
      <c r="AQ150" s="172"/>
      <c r="AR150" s="172"/>
    </row>
    <row r="151" spans="1:44" ht="15">
      <c r="A151" s="201"/>
      <c r="B151" s="173"/>
      <c r="C151" s="174"/>
      <c r="D151" s="175"/>
      <c r="E151" s="175"/>
      <c r="F151" s="175"/>
      <c r="G151" s="175"/>
      <c r="H151" s="175"/>
      <c r="I151" s="174"/>
      <c r="J151" s="174"/>
      <c r="K151" s="175"/>
      <c r="L151" s="175"/>
      <c r="M151" s="175"/>
      <c r="N151" s="174"/>
      <c r="O151" s="174"/>
      <c r="P151" s="176"/>
      <c r="Q151"/>
      <c r="R151" s="177"/>
      <c r="S151" s="178"/>
      <c r="T151" s="179"/>
      <c r="U151" s="180"/>
      <c r="V151" s="180"/>
      <c r="W151" s="180"/>
      <c r="X151" s="180"/>
      <c r="Y151" s="180"/>
      <c r="Z151" s="179"/>
      <c r="AA151" s="179"/>
      <c r="AB151" s="180"/>
      <c r="AC151" s="180"/>
      <c r="AD151" s="180"/>
      <c r="AE151" s="179"/>
      <c r="AG151" s="185"/>
      <c r="AH151" s="185"/>
      <c r="AI151" s="185"/>
      <c r="AJ151" s="185"/>
      <c r="AK151" s="185"/>
      <c r="AL151" s="185"/>
      <c r="AM151" s="185"/>
      <c r="AN151" s="185"/>
      <c r="AO151" s="185"/>
      <c r="AP151" s="185"/>
      <c r="AQ151" s="185"/>
      <c r="AR151" s="185"/>
    </row>
    <row r="152" spans="1:44" ht="15">
      <c r="A152" s="201"/>
      <c r="B152" s="173"/>
      <c r="C152" s="174"/>
      <c r="D152" s="175"/>
      <c r="E152" s="175"/>
      <c r="F152" s="175"/>
      <c r="G152" s="175"/>
      <c r="H152" s="175"/>
      <c r="I152" s="174"/>
      <c r="J152" s="174"/>
      <c r="K152" s="175"/>
      <c r="L152" s="175"/>
      <c r="M152" s="175"/>
      <c r="N152" s="174"/>
      <c r="O152" s="174"/>
      <c r="P152" s="176"/>
      <c r="Q152"/>
      <c r="R152" s="168"/>
      <c r="S152" s="169"/>
      <c r="T152" s="170"/>
      <c r="U152" s="182"/>
      <c r="V152" s="182"/>
      <c r="W152" s="182"/>
      <c r="X152" s="182"/>
      <c r="Y152" s="182"/>
      <c r="Z152" s="170"/>
      <c r="AA152" s="170"/>
      <c r="AB152" s="182"/>
      <c r="AC152" s="182"/>
      <c r="AD152" s="182"/>
      <c r="AE152" s="170"/>
      <c r="AG152" s="183"/>
      <c r="AH152" s="172"/>
      <c r="AI152" s="172"/>
      <c r="AJ152" s="172"/>
      <c r="AK152" s="172"/>
      <c r="AL152" s="172"/>
      <c r="AM152" s="172"/>
      <c r="AN152" s="172"/>
      <c r="AO152" s="172"/>
      <c r="AP152" s="172"/>
      <c r="AQ152" s="172"/>
      <c r="AR152" s="172"/>
    </row>
    <row r="153" spans="1:44" ht="15">
      <c r="A153" s="201"/>
      <c r="B153" s="173"/>
      <c r="C153" s="174"/>
      <c r="D153" s="175"/>
      <c r="E153" s="175"/>
      <c r="F153" s="175"/>
      <c r="G153" s="175"/>
      <c r="H153" s="175"/>
      <c r="I153" s="174"/>
      <c r="J153" s="174"/>
      <c r="K153" s="175"/>
      <c r="L153" s="175"/>
      <c r="M153" s="175"/>
      <c r="N153" s="174"/>
      <c r="O153" s="174"/>
      <c r="P153" s="176"/>
      <c r="Q153"/>
      <c r="R153" s="177"/>
      <c r="S153" s="178"/>
      <c r="T153" s="179"/>
      <c r="U153" s="180"/>
      <c r="V153" s="180"/>
      <c r="W153" s="180"/>
      <c r="X153" s="180"/>
      <c r="Y153" s="180"/>
      <c r="Z153" s="179"/>
      <c r="AA153" s="179"/>
      <c r="AB153" s="180"/>
      <c r="AC153" s="180"/>
      <c r="AD153" s="180"/>
      <c r="AE153" s="179"/>
      <c r="AG153" s="185"/>
      <c r="AH153" s="185"/>
      <c r="AI153" s="185"/>
      <c r="AJ153" s="185"/>
      <c r="AK153" s="198"/>
      <c r="AL153" s="198"/>
      <c r="AM153" s="185"/>
      <c r="AN153" s="185"/>
      <c r="AO153" s="185"/>
      <c r="AP153" s="185"/>
      <c r="AQ153" s="185"/>
      <c r="AR153" s="185"/>
    </row>
    <row r="154" spans="1:44" ht="15">
      <c r="A154" s="201"/>
      <c r="B154" s="173"/>
      <c r="C154" s="174"/>
      <c r="D154" s="175"/>
      <c r="E154" s="175"/>
      <c r="F154" s="175"/>
      <c r="G154" s="175"/>
      <c r="H154" s="175"/>
      <c r="I154" s="174"/>
      <c r="J154" s="174"/>
      <c r="K154" s="175"/>
      <c r="L154" s="175"/>
      <c r="M154" s="175"/>
      <c r="N154" s="174"/>
      <c r="O154" s="174"/>
      <c r="P154" s="176"/>
      <c r="Q154"/>
      <c r="R154" s="168"/>
      <c r="S154" s="169"/>
      <c r="T154" s="170"/>
      <c r="U154" s="182"/>
      <c r="V154" s="182"/>
      <c r="W154" s="182"/>
      <c r="X154" s="182"/>
      <c r="Y154" s="182"/>
      <c r="Z154" s="170"/>
      <c r="AA154" s="170"/>
      <c r="AB154" s="182"/>
      <c r="AC154" s="182"/>
      <c r="AD154" s="182"/>
      <c r="AE154" s="170"/>
      <c r="AG154" s="183"/>
      <c r="AH154" s="172"/>
      <c r="AI154" s="172"/>
      <c r="AJ154" s="172"/>
      <c r="AK154" s="172"/>
      <c r="AL154" s="172"/>
      <c r="AM154" s="172"/>
      <c r="AN154" s="172"/>
      <c r="AO154" s="172"/>
      <c r="AP154" s="172"/>
      <c r="AQ154" s="172"/>
      <c r="AR154" s="172"/>
    </row>
    <row r="155" spans="1:44" ht="15">
      <c r="A155" s="201"/>
      <c r="B155" s="173"/>
      <c r="C155" s="174"/>
      <c r="D155" s="175"/>
      <c r="E155" s="175"/>
      <c r="F155" s="175"/>
      <c r="G155" s="175"/>
      <c r="H155" s="175"/>
      <c r="I155" s="174"/>
      <c r="J155" s="174"/>
      <c r="K155" s="175"/>
      <c r="L155" s="175"/>
      <c r="M155" s="175"/>
      <c r="N155" s="174"/>
      <c r="O155" s="174"/>
      <c r="P155" s="176"/>
      <c r="Q155"/>
      <c r="R155" s="177"/>
      <c r="S155" s="178"/>
      <c r="T155" s="179"/>
      <c r="U155" s="180"/>
      <c r="V155" s="180"/>
      <c r="W155" s="180"/>
      <c r="X155" s="180"/>
      <c r="Y155" s="180"/>
      <c r="Z155" s="179"/>
      <c r="AA155" s="179"/>
      <c r="AB155" s="180"/>
      <c r="AC155" s="180"/>
      <c r="AD155" s="180"/>
      <c r="AE155" s="179"/>
      <c r="AG155" s="185"/>
      <c r="AH155" s="185"/>
      <c r="AI155" s="185"/>
      <c r="AJ155" s="185"/>
      <c r="AK155" s="185"/>
      <c r="AL155" s="198"/>
      <c r="AM155" s="185"/>
      <c r="AN155" s="185"/>
      <c r="AO155" s="185"/>
      <c r="AP155" s="185"/>
      <c r="AQ155" s="185"/>
      <c r="AR155" s="185"/>
    </row>
    <row r="156" spans="1:44" ht="15">
      <c r="A156" s="201"/>
      <c r="B156" s="173"/>
      <c r="C156" s="174"/>
      <c r="D156" s="175"/>
      <c r="E156" s="175"/>
      <c r="F156" s="175"/>
      <c r="G156" s="175"/>
      <c r="H156" s="175"/>
      <c r="I156" s="174"/>
      <c r="J156" s="174"/>
      <c r="K156" s="175"/>
      <c r="L156" s="175"/>
      <c r="M156" s="175"/>
      <c r="N156" s="174"/>
      <c r="O156" s="174"/>
      <c r="P156" s="176"/>
      <c r="Q156"/>
      <c r="R156" s="168"/>
      <c r="S156" s="169"/>
      <c r="T156" s="170"/>
      <c r="U156" s="182"/>
      <c r="V156" s="182"/>
      <c r="W156" s="182"/>
      <c r="X156" s="182"/>
      <c r="Y156" s="182"/>
      <c r="Z156" s="170"/>
      <c r="AA156" s="170"/>
      <c r="AB156" s="182"/>
      <c r="AC156" s="182"/>
      <c r="AD156" s="182"/>
      <c r="AE156" s="170"/>
      <c r="AG156" s="183"/>
      <c r="AH156" s="172"/>
      <c r="AI156" s="172"/>
      <c r="AJ156" s="172"/>
      <c r="AK156" s="172"/>
      <c r="AL156" s="172"/>
      <c r="AM156" s="172"/>
      <c r="AN156" s="172"/>
      <c r="AO156" s="172"/>
      <c r="AP156" s="172"/>
      <c r="AQ156" s="172"/>
      <c r="AR156" s="172"/>
    </row>
    <row r="157" spans="1:44" ht="15">
      <c r="A157" s="201"/>
      <c r="B157" s="173"/>
      <c r="C157" s="174"/>
      <c r="D157" s="175"/>
      <c r="E157" s="175"/>
      <c r="F157" s="175"/>
      <c r="G157" s="175"/>
      <c r="H157" s="175"/>
      <c r="I157" s="174"/>
      <c r="J157" s="174"/>
      <c r="K157" s="175"/>
      <c r="L157" s="175"/>
      <c r="M157" s="175"/>
      <c r="N157" s="174"/>
      <c r="O157" s="174"/>
      <c r="P157" s="176"/>
      <c r="Q157"/>
      <c r="R157" s="177"/>
      <c r="S157" s="178"/>
      <c r="T157" s="179"/>
      <c r="U157" s="180"/>
      <c r="V157" s="180"/>
      <c r="W157" s="180"/>
      <c r="X157" s="180"/>
      <c r="Y157" s="180"/>
      <c r="Z157" s="179"/>
      <c r="AA157" s="179"/>
      <c r="AB157" s="180"/>
      <c r="AC157" s="180"/>
      <c r="AD157" s="180"/>
      <c r="AE157" s="179"/>
      <c r="AG157" s="185"/>
      <c r="AH157" s="185"/>
      <c r="AI157" s="185"/>
      <c r="AJ157" s="185"/>
      <c r="AK157" s="185"/>
      <c r="AL157" s="185"/>
      <c r="AM157" s="185"/>
      <c r="AN157" s="185"/>
      <c r="AO157" s="185"/>
      <c r="AP157" s="185"/>
      <c r="AQ157" s="185"/>
      <c r="AR157" s="185"/>
    </row>
    <row r="158" spans="1:44" ht="15">
      <c r="A158" s="201"/>
      <c r="B158" s="173"/>
      <c r="C158" s="174"/>
      <c r="D158" s="175"/>
      <c r="E158" s="175"/>
      <c r="F158" s="175"/>
      <c r="G158" s="175"/>
      <c r="H158" s="175"/>
      <c r="I158" s="174"/>
      <c r="J158" s="174"/>
      <c r="K158" s="175"/>
      <c r="L158" s="175"/>
      <c r="M158" s="175"/>
      <c r="N158" s="174"/>
      <c r="O158" s="174"/>
      <c r="P158" s="176"/>
      <c r="Q158"/>
      <c r="R158" s="168"/>
      <c r="S158" s="169"/>
      <c r="T158" s="170"/>
      <c r="U158" s="182"/>
      <c r="V158" s="182"/>
      <c r="W158" s="182"/>
      <c r="X158" s="182"/>
      <c r="Y158" s="182"/>
      <c r="Z158" s="170"/>
      <c r="AA158" s="170"/>
      <c r="AB158" s="182"/>
      <c r="AC158" s="182"/>
      <c r="AD158" s="182"/>
      <c r="AE158" s="170"/>
      <c r="AG158" s="183"/>
      <c r="AH158" s="187"/>
      <c r="AI158" s="187"/>
      <c r="AJ158" s="187"/>
      <c r="AK158" s="187"/>
      <c r="AL158" s="187"/>
      <c r="AM158" s="187"/>
      <c r="AN158" s="187"/>
      <c r="AO158" s="187"/>
      <c r="AP158" s="187"/>
      <c r="AQ158" s="187"/>
      <c r="AR158" s="187"/>
    </row>
    <row r="159" spans="1:44" ht="15.75" thickBot="1">
      <c r="A159" s="201"/>
      <c r="B159" s="173"/>
      <c r="C159" s="174"/>
      <c r="D159" s="175"/>
      <c r="E159" s="175"/>
      <c r="F159" s="175"/>
      <c r="G159" s="175"/>
      <c r="H159" s="175"/>
      <c r="I159" s="174"/>
      <c r="J159" s="174"/>
      <c r="K159" s="175"/>
      <c r="L159" s="175"/>
      <c r="M159" s="175"/>
      <c r="N159" s="174"/>
      <c r="O159" s="174"/>
      <c r="P159" s="176"/>
      <c r="Q159"/>
      <c r="R159" s="188"/>
      <c r="S159" s="189"/>
      <c r="T159" s="190"/>
      <c r="U159" s="191"/>
      <c r="V159" s="191"/>
      <c r="W159" s="191"/>
      <c r="X159" s="191"/>
      <c r="Y159" s="191"/>
      <c r="Z159" s="190"/>
      <c r="AA159" s="190"/>
      <c r="AB159" s="191"/>
      <c r="AC159" s="191"/>
      <c r="AD159" s="191"/>
      <c r="AE159" s="190"/>
      <c r="AF159" s="192"/>
      <c r="AG159" s="193"/>
      <c r="AH159" s="193"/>
      <c r="AI159" s="193"/>
      <c r="AJ159" s="193"/>
      <c r="AK159" s="193"/>
      <c r="AL159" s="193"/>
      <c r="AM159" s="193"/>
      <c r="AN159" s="193"/>
      <c r="AO159" s="193"/>
      <c r="AP159" s="193"/>
      <c r="AQ159" s="193"/>
      <c r="AR159" s="193"/>
    </row>
    <row r="160" spans="1:44" ht="15">
      <c r="A160" s="155"/>
      <c r="B160" s="136"/>
      <c r="C160" s="165"/>
      <c r="D160" s="166"/>
      <c r="E160" s="166"/>
      <c r="F160" s="166"/>
      <c r="G160" s="166"/>
      <c r="H160" s="166"/>
      <c r="I160" s="165"/>
      <c r="J160" s="165"/>
      <c r="K160" s="166"/>
      <c r="L160" s="166"/>
      <c r="M160" s="166"/>
      <c r="N160" s="165"/>
      <c r="O160" s="165"/>
      <c r="P160" s="167"/>
      <c r="Q160"/>
      <c r="R160" s="168"/>
      <c r="S160" s="169"/>
      <c r="T160" s="170"/>
      <c r="U160" s="182"/>
      <c r="V160" s="182"/>
      <c r="W160" s="182"/>
      <c r="X160" s="182"/>
      <c r="Y160" s="182"/>
      <c r="Z160" s="170"/>
      <c r="AA160" s="170"/>
      <c r="AB160" s="182"/>
      <c r="AC160" s="182"/>
      <c r="AD160" s="182"/>
      <c r="AE160" s="170"/>
      <c r="AG160" s="172"/>
      <c r="AH160" s="172"/>
      <c r="AI160" s="172"/>
      <c r="AJ160" s="172"/>
      <c r="AK160" s="172"/>
      <c r="AL160" s="172"/>
      <c r="AM160" s="172"/>
      <c r="AN160" s="172"/>
      <c r="AO160" s="172"/>
      <c r="AP160" s="172"/>
      <c r="AQ160" s="172"/>
      <c r="AR160" s="172"/>
    </row>
    <row r="161" spans="1:44" ht="15">
      <c r="A161" s="141"/>
      <c r="B161" s="173"/>
      <c r="C161" s="174"/>
      <c r="D161" s="175"/>
      <c r="E161" s="175"/>
      <c r="F161" s="175"/>
      <c r="G161" s="175"/>
      <c r="H161" s="175"/>
      <c r="I161" s="174"/>
      <c r="J161" s="174"/>
      <c r="K161" s="175"/>
      <c r="L161" s="175"/>
      <c r="M161" s="175"/>
      <c r="N161" s="174"/>
      <c r="O161" s="174"/>
      <c r="P161" s="176"/>
      <c r="Q161"/>
      <c r="R161" s="177"/>
      <c r="S161" s="178"/>
      <c r="T161" s="179"/>
      <c r="U161" s="180"/>
      <c r="V161" s="180"/>
      <c r="W161" s="180"/>
      <c r="X161" s="180"/>
      <c r="Y161" s="180"/>
      <c r="Z161" s="179"/>
      <c r="AA161" s="179"/>
      <c r="AB161" s="180"/>
      <c r="AC161" s="180"/>
      <c r="AD161" s="180"/>
      <c r="AE161" s="179"/>
      <c r="AG161" s="181"/>
      <c r="AH161" s="181"/>
      <c r="AI161" s="181"/>
      <c r="AJ161" s="181"/>
      <c r="AK161" s="181"/>
      <c r="AL161" s="181"/>
      <c r="AM161" s="181"/>
      <c r="AN161" s="181"/>
      <c r="AO161" s="181"/>
      <c r="AP161" s="181"/>
      <c r="AQ161" s="181"/>
      <c r="AR161" s="181"/>
    </row>
    <row r="162" spans="1:44" ht="15">
      <c r="A162" s="141"/>
      <c r="B162" s="173"/>
      <c r="C162" s="174"/>
      <c r="D162" s="175"/>
      <c r="E162" s="175"/>
      <c r="F162" s="175"/>
      <c r="G162" s="175"/>
      <c r="H162" s="175"/>
      <c r="I162" s="174"/>
      <c r="J162" s="174"/>
      <c r="K162" s="175"/>
      <c r="L162" s="175"/>
      <c r="M162" s="175"/>
      <c r="N162" s="174"/>
      <c r="O162" s="174"/>
      <c r="P162" s="176"/>
      <c r="Q162"/>
      <c r="R162" s="168"/>
      <c r="S162" s="169"/>
      <c r="T162" s="170"/>
      <c r="U162" s="182"/>
      <c r="V162" s="182"/>
      <c r="W162" s="182"/>
      <c r="X162" s="182"/>
      <c r="Y162" s="182"/>
      <c r="Z162" s="170"/>
      <c r="AA162" s="170"/>
      <c r="AB162" s="182"/>
      <c r="AC162" s="182"/>
      <c r="AD162" s="182"/>
      <c r="AE162" s="170"/>
      <c r="AG162" s="183"/>
      <c r="AH162" s="172"/>
      <c r="AI162" s="172"/>
      <c r="AJ162" s="172"/>
      <c r="AK162" s="172"/>
      <c r="AL162" s="172"/>
      <c r="AM162" s="172"/>
      <c r="AN162" s="172"/>
      <c r="AO162" s="172"/>
      <c r="AP162" s="172"/>
      <c r="AQ162" s="172"/>
      <c r="AR162" s="172"/>
    </row>
    <row r="163" spans="1:44" ht="15">
      <c r="A163" s="141"/>
      <c r="B163" s="173"/>
      <c r="C163" s="174"/>
      <c r="D163" s="175"/>
      <c r="E163" s="175"/>
      <c r="F163" s="175"/>
      <c r="G163" s="175"/>
      <c r="H163" s="175"/>
      <c r="I163" s="174"/>
      <c r="J163" s="174"/>
      <c r="K163" s="175"/>
      <c r="L163" s="175"/>
      <c r="M163" s="175"/>
      <c r="N163" s="174"/>
      <c r="O163" s="174"/>
      <c r="P163" s="176"/>
      <c r="Q163"/>
      <c r="R163" s="177"/>
      <c r="S163" s="178"/>
      <c r="T163" s="179"/>
      <c r="U163" s="180"/>
      <c r="V163" s="180"/>
      <c r="W163" s="180"/>
      <c r="X163" s="180"/>
      <c r="Y163" s="180"/>
      <c r="Z163" s="179"/>
      <c r="AA163" s="179"/>
      <c r="AB163" s="180"/>
      <c r="AC163" s="180"/>
      <c r="AD163" s="180"/>
      <c r="AE163" s="179"/>
      <c r="AG163" s="185"/>
      <c r="AH163" s="185"/>
      <c r="AI163" s="185"/>
      <c r="AJ163" s="185"/>
      <c r="AK163" s="185"/>
      <c r="AL163" s="185"/>
      <c r="AM163" s="185"/>
      <c r="AN163" s="185"/>
      <c r="AO163" s="185"/>
      <c r="AP163" s="185"/>
      <c r="AQ163" s="185"/>
      <c r="AR163" s="185"/>
    </row>
    <row r="164" spans="1:44" ht="15">
      <c r="A164" s="141"/>
      <c r="B164" s="173"/>
      <c r="C164" s="174"/>
      <c r="D164" s="175"/>
      <c r="E164" s="175"/>
      <c r="F164" s="175"/>
      <c r="G164" s="175"/>
      <c r="H164" s="175"/>
      <c r="I164" s="174"/>
      <c r="J164" s="174"/>
      <c r="K164" s="175"/>
      <c r="L164" s="175"/>
      <c r="M164" s="175"/>
      <c r="N164" s="174"/>
      <c r="O164" s="174"/>
      <c r="P164" s="176"/>
      <c r="Q164"/>
      <c r="R164" s="168"/>
      <c r="S164" s="169"/>
      <c r="T164" s="170"/>
      <c r="U164" s="182"/>
      <c r="V164" s="182"/>
      <c r="W164" s="182"/>
      <c r="X164" s="182"/>
      <c r="Y164" s="182"/>
      <c r="Z164" s="170"/>
      <c r="AA164" s="170"/>
      <c r="AB164" s="182"/>
      <c r="AC164" s="182"/>
      <c r="AD164" s="182"/>
      <c r="AE164" s="170"/>
      <c r="AG164" s="183"/>
      <c r="AH164" s="172"/>
      <c r="AI164" s="172"/>
      <c r="AJ164" s="172"/>
      <c r="AK164" s="172"/>
      <c r="AL164" s="172"/>
      <c r="AM164" s="172"/>
      <c r="AN164" s="172"/>
      <c r="AO164" s="172"/>
      <c r="AP164" s="172"/>
      <c r="AQ164" s="172"/>
      <c r="AR164" s="172"/>
    </row>
    <row r="165" spans="1:44" ht="15">
      <c r="A165" s="141"/>
      <c r="B165" s="173"/>
      <c r="C165" s="174"/>
      <c r="D165" s="175"/>
      <c r="E165" s="175"/>
      <c r="F165" s="175"/>
      <c r="G165" s="175"/>
      <c r="H165" s="175"/>
      <c r="I165" s="174"/>
      <c r="J165" s="174"/>
      <c r="K165" s="175"/>
      <c r="L165" s="175"/>
      <c r="M165" s="175"/>
      <c r="N165" s="174"/>
      <c r="O165" s="174"/>
      <c r="P165" s="176"/>
      <c r="Q165"/>
      <c r="R165" s="177"/>
      <c r="S165" s="178"/>
      <c r="T165" s="179"/>
      <c r="U165" s="180"/>
      <c r="V165" s="180"/>
      <c r="W165" s="180"/>
      <c r="X165" s="180"/>
      <c r="Y165" s="180"/>
      <c r="Z165" s="179"/>
      <c r="AA165" s="179"/>
      <c r="AB165" s="180"/>
      <c r="AC165" s="180"/>
      <c r="AD165" s="180"/>
      <c r="AE165" s="179"/>
      <c r="AG165" s="185"/>
      <c r="AH165" s="185"/>
      <c r="AI165" s="185"/>
      <c r="AJ165" s="185"/>
      <c r="AK165" s="185"/>
      <c r="AL165" s="185"/>
      <c r="AM165" s="185"/>
      <c r="AN165" s="185"/>
      <c r="AO165" s="185"/>
      <c r="AP165" s="185"/>
      <c r="AQ165" s="185"/>
      <c r="AR165" s="185"/>
    </row>
    <row r="166" spans="1:44" ht="15">
      <c r="A166" s="141"/>
      <c r="B166" s="173"/>
      <c r="C166" s="174"/>
      <c r="D166" s="175"/>
      <c r="E166" s="175"/>
      <c r="F166" s="175"/>
      <c r="G166" s="175"/>
      <c r="H166" s="175"/>
      <c r="I166" s="174"/>
      <c r="J166" s="174"/>
      <c r="K166" s="175"/>
      <c r="L166" s="175"/>
      <c r="M166" s="175"/>
      <c r="N166" s="174"/>
      <c r="O166" s="174"/>
      <c r="P166" s="176"/>
      <c r="Q166"/>
      <c r="R166" s="168"/>
      <c r="S166" s="169"/>
      <c r="T166" s="170"/>
      <c r="U166" s="182"/>
      <c r="V166" s="182"/>
      <c r="W166" s="182"/>
      <c r="X166" s="182"/>
      <c r="Y166" s="182"/>
      <c r="Z166" s="170"/>
      <c r="AA166" s="170"/>
      <c r="AB166" s="182"/>
      <c r="AC166" s="182"/>
      <c r="AD166" s="182"/>
      <c r="AE166" s="170"/>
      <c r="AG166" s="183"/>
      <c r="AH166" s="172"/>
      <c r="AI166" s="172"/>
      <c r="AJ166" s="172"/>
      <c r="AK166" s="172"/>
      <c r="AL166" s="172"/>
      <c r="AM166" s="172"/>
      <c r="AN166" s="172"/>
      <c r="AO166" s="172"/>
      <c r="AP166" s="172"/>
      <c r="AQ166" s="172"/>
      <c r="AR166" s="172"/>
    </row>
    <row r="167" spans="1:44" ht="15">
      <c r="A167" s="141"/>
      <c r="B167" s="173"/>
      <c r="C167" s="174"/>
      <c r="D167" s="175"/>
      <c r="E167" s="175"/>
      <c r="F167" s="175"/>
      <c r="G167" s="175"/>
      <c r="H167" s="175"/>
      <c r="I167" s="174"/>
      <c r="J167" s="174"/>
      <c r="K167" s="175"/>
      <c r="L167" s="175"/>
      <c r="M167" s="175"/>
      <c r="N167" s="174"/>
      <c r="O167" s="174"/>
      <c r="P167" s="176"/>
      <c r="Q167"/>
      <c r="R167" s="177"/>
      <c r="S167" s="178"/>
      <c r="T167" s="179"/>
      <c r="U167" s="180"/>
      <c r="V167" s="180"/>
      <c r="W167" s="180"/>
      <c r="X167" s="180"/>
      <c r="Y167" s="180"/>
      <c r="Z167" s="179"/>
      <c r="AA167" s="179"/>
      <c r="AB167" s="180"/>
      <c r="AC167" s="180"/>
      <c r="AD167" s="180"/>
      <c r="AE167" s="179"/>
      <c r="AG167" s="186"/>
      <c r="AH167" s="186"/>
      <c r="AI167" s="186"/>
      <c r="AJ167" s="186"/>
      <c r="AK167" s="186"/>
      <c r="AL167" s="186"/>
      <c r="AM167" s="186"/>
      <c r="AN167" s="186"/>
      <c r="AO167" s="186"/>
      <c r="AP167" s="186"/>
      <c r="AQ167" s="186"/>
      <c r="AR167" s="186"/>
    </row>
    <row r="168" spans="1:44" ht="15">
      <c r="A168" s="141"/>
      <c r="B168" s="173"/>
      <c r="C168" s="174"/>
      <c r="D168" s="175"/>
      <c r="E168" s="175"/>
      <c r="F168" s="175"/>
      <c r="G168" s="175"/>
      <c r="H168" s="175"/>
      <c r="I168" s="174"/>
      <c r="J168" s="174"/>
      <c r="K168" s="175"/>
      <c r="L168" s="175"/>
      <c r="M168" s="175"/>
      <c r="N168" s="174"/>
      <c r="O168" s="174"/>
      <c r="P168" s="176"/>
      <c r="Q168"/>
      <c r="R168" s="168"/>
      <c r="S168" s="169"/>
      <c r="T168" s="170"/>
      <c r="U168" s="182"/>
      <c r="V168" s="182"/>
      <c r="W168" s="182"/>
      <c r="X168" s="182"/>
      <c r="Y168" s="182"/>
      <c r="Z168" s="170"/>
      <c r="AA168" s="170"/>
      <c r="AB168" s="182"/>
      <c r="AC168" s="182"/>
      <c r="AD168" s="182"/>
      <c r="AE168" s="170"/>
      <c r="AG168" s="183"/>
      <c r="AH168" s="172"/>
      <c r="AI168" s="172"/>
      <c r="AJ168" s="172"/>
      <c r="AK168" s="172"/>
      <c r="AL168" s="172"/>
      <c r="AM168" s="172"/>
      <c r="AN168" s="172"/>
      <c r="AO168" s="172"/>
      <c r="AP168" s="172"/>
      <c r="AQ168" s="172"/>
      <c r="AR168" s="172"/>
    </row>
    <row r="169" spans="1:44" ht="15">
      <c r="A169" s="141"/>
      <c r="B169" s="173"/>
      <c r="C169" s="174"/>
      <c r="D169" s="175"/>
      <c r="E169" s="175"/>
      <c r="F169" s="175"/>
      <c r="G169" s="175"/>
      <c r="H169" s="175"/>
      <c r="I169" s="174"/>
      <c r="J169" s="174"/>
      <c r="K169" s="175"/>
      <c r="L169" s="175"/>
      <c r="M169" s="175"/>
      <c r="N169" s="174"/>
      <c r="O169" s="174"/>
      <c r="P169" s="176"/>
      <c r="Q169"/>
      <c r="R169" s="177"/>
      <c r="S169" s="178"/>
      <c r="T169" s="179"/>
      <c r="U169" s="180"/>
      <c r="V169" s="180"/>
      <c r="W169" s="180"/>
      <c r="X169" s="180"/>
      <c r="Y169" s="180"/>
      <c r="Z169" s="179"/>
      <c r="AA169" s="179"/>
      <c r="AB169" s="180"/>
      <c r="AC169" s="180"/>
      <c r="AD169" s="180"/>
      <c r="AE169" s="179"/>
      <c r="AG169" s="185"/>
      <c r="AH169" s="185"/>
      <c r="AI169" s="185"/>
      <c r="AJ169" s="185"/>
      <c r="AK169" s="185"/>
      <c r="AL169" s="185"/>
      <c r="AM169" s="185"/>
      <c r="AN169" s="185"/>
      <c r="AO169" s="185"/>
      <c r="AP169" s="185"/>
      <c r="AQ169" s="185"/>
      <c r="AR169" s="185"/>
    </row>
    <row r="170" spans="1:44" ht="15">
      <c r="A170" s="141"/>
      <c r="B170" s="173"/>
      <c r="C170" s="174"/>
      <c r="D170" s="175"/>
      <c r="E170" s="175"/>
      <c r="F170" s="175"/>
      <c r="G170" s="175"/>
      <c r="H170" s="175"/>
      <c r="I170" s="174"/>
      <c r="J170" s="174"/>
      <c r="K170" s="175"/>
      <c r="L170" s="175"/>
      <c r="M170" s="175"/>
      <c r="N170" s="174"/>
      <c r="O170" s="174"/>
      <c r="P170" s="176"/>
      <c r="Q170"/>
      <c r="R170" s="168"/>
      <c r="S170" s="169"/>
      <c r="T170" s="170"/>
      <c r="U170" s="182"/>
      <c r="V170" s="182"/>
      <c r="W170" s="182"/>
      <c r="X170" s="182"/>
      <c r="Y170" s="182"/>
      <c r="Z170" s="170"/>
      <c r="AA170" s="170"/>
      <c r="AB170" s="182"/>
      <c r="AC170" s="182"/>
      <c r="AD170" s="182"/>
      <c r="AE170" s="170"/>
      <c r="AG170" s="183"/>
      <c r="AH170" s="172"/>
      <c r="AI170" s="172"/>
      <c r="AJ170" s="172"/>
      <c r="AK170" s="172"/>
      <c r="AL170" s="172"/>
      <c r="AM170" s="172"/>
      <c r="AN170" s="172"/>
      <c r="AO170" s="172"/>
      <c r="AP170" s="172"/>
      <c r="AQ170" s="172"/>
      <c r="AR170" s="172"/>
    </row>
    <row r="171" spans="1:44" ht="15">
      <c r="A171" s="141"/>
      <c r="B171" s="173"/>
      <c r="C171" s="174"/>
      <c r="D171" s="175"/>
      <c r="E171" s="175"/>
      <c r="F171" s="175"/>
      <c r="G171" s="175"/>
      <c r="H171" s="175"/>
      <c r="I171" s="174"/>
      <c r="J171" s="174"/>
      <c r="K171" s="175"/>
      <c r="L171" s="175"/>
      <c r="M171" s="175"/>
      <c r="N171" s="174"/>
      <c r="O171" s="174"/>
      <c r="P171" s="176"/>
      <c r="Q171"/>
      <c r="R171" s="177"/>
      <c r="S171" s="178"/>
      <c r="T171" s="179"/>
      <c r="U171" s="180"/>
      <c r="V171" s="180"/>
      <c r="W171" s="180"/>
      <c r="X171" s="180"/>
      <c r="Y171" s="180"/>
      <c r="Z171" s="179"/>
      <c r="AA171" s="179"/>
      <c r="AB171" s="180"/>
      <c r="AC171" s="180"/>
      <c r="AD171" s="180"/>
      <c r="AE171" s="179"/>
      <c r="AG171" s="185"/>
      <c r="AH171" s="185"/>
      <c r="AI171" s="185"/>
      <c r="AJ171" s="185"/>
      <c r="AK171" s="185"/>
      <c r="AL171" s="185"/>
      <c r="AM171" s="185"/>
      <c r="AN171" s="185"/>
      <c r="AO171" s="185"/>
      <c r="AP171" s="185"/>
      <c r="AQ171" s="185"/>
      <c r="AR171" s="185"/>
    </row>
    <row r="172" spans="1:44" ht="15">
      <c r="A172" s="141"/>
      <c r="B172" s="173"/>
      <c r="C172" s="174"/>
      <c r="D172" s="175"/>
      <c r="E172" s="175"/>
      <c r="F172" s="175"/>
      <c r="G172" s="175"/>
      <c r="H172" s="175"/>
      <c r="I172" s="174"/>
      <c r="J172" s="174"/>
      <c r="K172" s="175"/>
      <c r="L172" s="175"/>
      <c r="M172" s="175"/>
      <c r="N172" s="174"/>
      <c r="O172" s="174"/>
      <c r="P172" s="176"/>
      <c r="Q172"/>
      <c r="R172" s="168"/>
      <c r="S172" s="169"/>
      <c r="T172" s="170"/>
      <c r="U172" s="182"/>
      <c r="V172" s="182"/>
      <c r="W172" s="182"/>
      <c r="X172" s="182"/>
      <c r="Y172" s="182"/>
      <c r="Z172" s="170"/>
      <c r="AA172" s="170"/>
      <c r="AB172" s="182"/>
      <c r="AC172" s="182"/>
      <c r="AD172" s="182"/>
      <c r="AE172" s="170"/>
      <c r="AG172" s="183"/>
      <c r="AH172" s="172"/>
      <c r="AI172" s="172"/>
      <c r="AJ172" s="172"/>
      <c r="AK172" s="172"/>
      <c r="AL172" s="172"/>
      <c r="AM172" s="172"/>
      <c r="AN172" s="172"/>
      <c r="AO172" s="172"/>
      <c r="AP172" s="172"/>
      <c r="AQ172" s="172"/>
      <c r="AR172" s="172"/>
    </row>
    <row r="173" spans="1:44" ht="15">
      <c r="A173" s="141"/>
      <c r="B173" s="173"/>
      <c r="C173" s="174"/>
      <c r="D173" s="175"/>
      <c r="E173" s="175"/>
      <c r="F173" s="175"/>
      <c r="G173" s="175"/>
      <c r="H173" s="175"/>
      <c r="I173" s="174"/>
      <c r="J173" s="174"/>
      <c r="K173" s="175"/>
      <c r="L173" s="175"/>
      <c r="M173" s="175"/>
      <c r="N173" s="174"/>
      <c r="O173" s="174"/>
      <c r="P173" s="176"/>
      <c r="Q173"/>
      <c r="R173" s="177"/>
      <c r="S173" s="178"/>
      <c r="T173" s="179"/>
      <c r="U173" s="180"/>
      <c r="V173" s="180"/>
      <c r="W173" s="180"/>
      <c r="X173" s="180"/>
      <c r="Y173" s="180"/>
      <c r="Z173" s="179"/>
      <c r="AA173" s="179"/>
      <c r="AB173" s="180"/>
      <c r="AC173" s="180"/>
      <c r="AD173" s="180"/>
      <c r="AE173" s="179"/>
      <c r="AG173" s="185"/>
      <c r="AH173" s="185"/>
      <c r="AI173" s="185"/>
      <c r="AJ173" s="185"/>
      <c r="AK173" s="185"/>
      <c r="AL173" s="185"/>
      <c r="AM173" s="185"/>
      <c r="AN173" s="185"/>
      <c r="AO173" s="185"/>
      <c r="AP173" s="185"/>
      <c r="AQ173" s="185"/>
      <c r="AR173" s="185"/>
    </row>
    <row r="174" spans="1:44" ht="15">
      <c r="A174" s="141"/>
      <c r="B174" s="173"/>
      <c r="C174" s="174"/>
      <c r="D174" s="175"/>
      <c r="E174" s="175"/>
      <c r="F174" s="175"/>
      <c r="G174" s="175"/>
      <c r="H174" s="175"/>
      <c r="I174" s="174"/>
      <c r="J174" s="174"/>
      <c r="K174" s="175"/>
      <c r="L174" s="175"/>
      <c r="M174" s="175"/>
      <c r="N174" s="174"/>
      <c r="O174" s="174"/>
      <c r="P174" s="176"/>
      <c r="Q174"/>
      <c r="R174" s="168"/>
      <c r="S174" s="169"/>
      <c r="T174" s="170"/>
      <c r="U174" s="182"/>
      <c r="V174" s="182"/>
      <c r="W174" s="182"/>
      <c r="X174" s="182"/>
      <c r="Y174" s="182"/>
      <c r="Z174" s="170"/>
      <c r="AA174" s="170"/>
      <c r="AB174" s="182"/>
      <c r="AC174" s="182"/>
      <c r="AD174" s="182"/>
      <c r="AE174" s="170"/>
      <c r="AG174" s="183"/>
      <c r="AH174" s="172"/>
      <c r="AI174" s="172"/>
      <c r="AJ174" s="172"/>
      <c r="AK174" s="172"/>
      <c r="AL174" s="172"/>
      <c r="AM174" s="172"/>
      <c r="AN174" s="172"/>
      <c r="AO174" s="172"/>
      <c r="AP174" s="172"/>
      <c r="AQ174" s="172"/>
      <c r="AR174" s="172"/>
    </row>
    <row r="175" spans="1:44" ht="15">
      <c r="A175" s="141"/>
      <c r="B175" s="173"/>
      <c r="C175" s="174"/>
      <c r="D175" s="175"/>
      <c r="E175" s="175"/>
      <c r="F175" s="175"/>
      <c r="G175" s="175"/>
      <c r="H175" s="175"/>
      <c r="I175" s="174"/>
      <c r="J175" s="174"/>
      <c r="K175" s="175"/>
      <c r="L175" s="175"/>
      <c r="M175" s="175"/>
      <c r="N175" s="174"/>
      <c r="O175" s="174"/>
      <c r="P175" s="176"/>
      <c r="Q175"/>
      <c r="R175" s="177"/>
      <c r="S175" s="178"/>
      <c r="T175" s="179"/>
      <c r="U175" s="180"/>
      <c r="V175" s="180"/>
      <c r="W175" s="180"/>
      <c r="X175" s="180"/>
      <c r="Y175" s="180"/>
      <c r="Z175" s="179"/>
      <c r="AA175" s="179"/>
      <c r="AB175" s="180"/>
      <c r="AC175" s="180"/>
      <c r="AD175" s="180"/>
      <c r="AE175" s="179"/>
      <c r="AG175" s="185"/>
      <c r="AH175" s="185"/>
      <c r="AI175" s="185"/>
      <c r="AJ175" s="185"/>
      <c r="AK175" s="185"/>
      <c r="AL175" s="185"/>
      <c r="AM175" s="185"/>
      <c r="AN175" s="185"/>
      <c r="AO175" s="185"/>
      <c r="AP175" s="185"/>
      <c r="AQ175" s="185"/>
      <c r="AR175" s="185"/>
    </row>
    <row r="176" spans="1:44" ht="15">
      <c r="A176" s="141"/>
      <c r="B176" s="173"/>
      <c r="C176" s="174"/>
      <c r="D176" s="175"/>
      <c r="E176" s="175"/>
      <c r="F176" s="175"/>
      <c r="G176" s="175"/>
      <c r="H176" s="175"/>
      <c r="I176" s="174"/>
      <c r="J176" s="174"/>
      <c r="K176" s="175"/>
      <c r="L176" s="175"/>
      <c r="M176" s="175"/>
      <c r="N176" s="174"/>
      <c r="O176" s="174"/>
      <c r="P176" s="176"/>
      <c r="Q176"/>
      <c r="R176" s="168"/>
      <c r="S176" s="169"/>
      <c r="T176" s="170"/>
      <c r="U176" s="182"/>
      <c r="V176" s="182"/>
      <c r="W176" s="182"/>
      <c r="X176" s="182"/>
      <c r="Y176" s="182"/>
      <c r="Z176" s="170"/>
      <c r="AA176" s="170"/>
      <c r="AB176" s="182"/>
      <c r="AC176" s="182"/>
      <c r="AD176" s="182"/>
      <c r="AE176" s="170"/>
      <c r="AG176" s="183"/>
      <c r="AH176" s="172"/>
      <c r="AI176" s="172"/>
      <c r="AJ176" s="172"/>
      <c r="AK176" s="172"/>
      <c r="AL176" s="172"/>
      <c r="AM176" s="172"/>
      <c r="AN176" s="172"/>
      <c r="AO176" s="172"/>
      <c r="AP176" s="172"/>
      <c r="AQ176" s="172"/>
      <c r="AR176" s="172"/>
    </row>
    <row r="177" spans="1:50" ht="15">
      <c r="A177" s="141"/>
      <c r="B177" s="173"/>
      <c r="C177" s="174"/>
      <c r="D177" s="175"/>
      <c r="E177" s="175"/>
      <c r="F177" s="175"/>
      <c r="G177" s="175"/>
      <c r="H177" s="175"/>
      <c r="I177" s="174"/>
      <c r="J177" s="174"/>
      <c r="K177" s="175"/>
      <c r="L177" s="175"/>
      <c r="M177" s="175"/>
      <c r="N177" s="174"/>
      <c r="O177" s="174"/>
      <c r="P177" s="176"/>
      <c r="Q177"/>
      <c r="R177" s="177"/>
      <c r="S177" s="178"/>
      <c r="T177" s="179"/>
      <c r="U177" s="180"/>
      <c r="V177" s="180"/>
      <c r="W177" s="180"/>
      <c r="X177" s="180"/>
      <c r="Y177" s="180"/>
      <c r="Z177" s="179"/>
      <c r="AA177" s="179"/>
      <c r="AB177" s="180"/>
      <c r="AC177" s="180"/>
      <c r="AD177" s="180"/>
      <c r="AE177" s="179"/>
      <c r="AG177" s="185"/>
      <c r="AH177" s="185"/>
      <c r="AI177" s="185"/>
      <c r="AJ177" s="185"/>
      <c r="AK177" s="185"/>
      <c r="AL177" s="185"/>
      <c r="AM177" s="185"/>
      <c r="AN177" s="185"/>
      <c r="AO177" s="185"/>
      <c r="AP177" s="185"/>
      <c r="AQ177" s="185"/>
      <c r="AR177" s="185"/>
    </row>
    <row r="178" spans="1:50" ht="15">
      <c r="A178" s="141"/>
      <c r="B178" s="173"/>
      <c r="C178" s="174"/>
      <c r="D178" s="175"/>
      <c r="E178" s="175"/>
      <c r="F178" s="175"/>
      <c r="G178" s="175"/>
      <c r="H178" s="175"/>
      <c r="I178" s="174"/>
      <c r="J178" s="174"/>
      <c r="K178" s="175"/>
      <c r="L178" s="175"/>
      <c r="M178" s="175"/>
      <c r="N178" s="174"/>
      <c r="O178" s="174"/>
      <c r="P178" s="176"/>
      <c r="Q178"/>
      <c r="R178" s="168"/>
      <c r="S178" s="169"/>
      <c r="T178" s="170"/>
      <c r="U178" s="182"/>
      <c r="V178" s="182"/>
      <c r="W178" s="182"/>
      <c r="X178" s="182"/>
      <c r="Y178" s="182"/>
      <c r="Z178" s="170"/>
      <c r="AA178" s="170"/>
      <c r="AB178" s="182"/>
      <c r="AC178" s="182"/>
      <c r="AD178" s="182"/>
      <c r="AE178" s="170"/>
      <c r="AG178" s="183"/>
      <c r="AH178" s="172"/>
      <c r="AI178" s="172"/>
      <c r="AJ178" s="172"/>
      <c r="AK178" s="172"/>
      <c r="AL178" s="172"/>
      <c r="AM178" s="172"/>
      <c r="AN178" s="172"/>
      <c r="AO178" s="172"/>
      <c r="AP178" s="172"/>
      <c r="AQ178" s="172"/>
      <c r="AR178" s="172"/>
    </row>
    <row r="179" spans="1:50" ht="15">
      <c r="A179" s="141"/>
      <c r="B179" s="173"/>
      <c r="C179" s="174"/>
      <c r="D179" s="175"/>
      <c r="E179" s="175"/>
      <c r="F179" s="175"/>
      <c r="G179" s="175"/>
      <c r="H179" s="175"/>
      <c r="I179" s="174"/>
      <c r="J179" s="174"/>
      <c r="K179" s="175"/>
      <c r="L179" s="175"/>
      <c r="M179" s="175"/>
      <c r="N179" s="174"/>
      <c r="O179" s="174"/>
      <c r="P179" s="176"/>
      <c r="Q179"/>
      <c r="R179" s="177"/>
      <c r="S179" s="178"/>
      <c r="T179" s="179"/>
      <c r="U179" s="180"/>
      <c r="V179" s="180"/>
      <c r="W179" s="180"/>
      <c r="X179" s="180"/>
      <c r="Y179" s="180"/>
      <c r="Z179" s="179"/>
      <c r="AA179" s="179"/>
      <c r="AB179" s="180"/>
      <c r="AC179" s="180"/>
      <c r="AD179" s="180"/>
      <c r="AE179" s="179"/>
      <c r="AG179" s="185"/>
      <c r="AH179" s="185"/>
      <c r="AI179" s="185"/>
      <c r="AJ179" s="185"/>
      <c r="AK179" s="185"/>
      <c r="AL179" s="185"/>
      <c r="AM179" s="185"/>
      <c r="AN179" s="185"/>
      <c r="AO179" s="185"/>
      <c r="AP179" s="185"/>
      <c r="AQ179" s="185"/>
      <c r="AR179" s="185"/>
    </row>
    <row r="180" spans="1:50" ht="15">
      <c r="A180" s="141"/>
      <c r="B180" s="173"/>
      <c r="C180" s="174"/>
      <c r="D180" s="175"/>
      <c r="E180" s="175"/>
      <c r="F180" s="175"/>
      <c r="G180" s="175"/>
      <c r="H180" s="175"/>
      <c r="I180" s="174"/>
      <c r="J180" s="174"/>
      <c r="K180" s="175"/>
      <c r="L180" s="175"/>
      <c r="M180" s="175"/>
      <c r="N180" s="174"/>
      <c r="O180" s="174"/>
      <c r="P180" s="176"/>
      <c r="Q180"/>
      <c r="R180" s="168"/>
      <c r="S180" s="169"/>
      <c r="T180" s="170"/>
      <c r="U180" s="182"/>
      <c r="V180" s="182"/>
      <c r="W180" s="182"/>
      <c r="X180" s="182"/>
      <c r="Y180" s="182"/>
      <c r="Z180" s="170"/>
      <c r="AA180" s="170"/>
      <c r="AB180" s="182"/>
      <c r="AC180" s="182"/>
      <c r="AD180" s="182"/>
      <c r="AE180" s="170"/>
      <c r="AG180" s="183"/>
      <c r="AH180" s="187"/>
      <c r="AI180" s="187"/>
      <c r="AJ180" s="187"/>
      <c r="AK180" s="187"/>
      <c r="AL180" s="187"/>
      <c r="AM180" s="187"/>
      <c r="AN180" s="187"/>
      <c r="AO180" s="187"/>
      <c r="AP180" s="187"/>
      <c r="AQ180" s="187"/>
      <c r="AR180" s="187"/>
    </row>
    <row r="181" spans="1:50" ht="15.75" thickBot="1">
      <c r="A181" s="141"/>
      <c r="B181" s="173"/>
      <c r="C181" s="174"/>
      <c r="D181" s="175"/>
      <c r="E181" s="175"/>
      <c r="F181" s="175"/>
      <c r="G181" s="175"/>
      <c r="H181" s="175"/>
      <c r="I181" s="174"/>
      <c r="J181" s="174"/>
      <c r="K181" s="175"/>
      <c r="L181" s="175"/>
      <c r="M181" s="175"/>
      <c r="N181" s="174"/>
      <c r="O181" s="174"/>
      <c r="P181" s="176"/>
      <c r="Q181"/>
      <c r="R181" s="188"/>
      <c r="S181" s="189"/>
      <c r="T181" s="190"/>
      <c r="U181" s="191"/>
      <c r="V181" s="191"/>
      <c r="W181" s="191"/>
      <c r="X181" s="191"/>
      <c r="Y181" s="191"/>
      <c r="Z181" s="190"/>
      <c r="AA181" s="190"/>
      <c r="AB181" s="191"/>
      <c r="AC181" s="191"/>
      <c r="AD181" s="191"/>
      <c r="AE181" s="190"/>
      <c r="AF181" s="192"/>
      <c r="AG181" s="193"/>
      <c r="AH181" s="193"/>
      <c r="AI181" s="193"/>
      <c r="AJ181" s="193"/>
      <c r="AK181" s="193"/>
      <c r="AL181" s="193"/>
      <c r="AM181" s="193"/>
      <c r="AN181" s="193"/>
      <c r="AO181" s="193"/>
      <c r="AP181" s="193"/>
      <c r="AQ181" s="193"/>
      <c r="AR181" s="193"/>
    </row>
    <row r="182" spans="1:50" ht="15">
      <c r="A182" s="155"/>
      <c r="B182" s="136"/>
      <c r="C182" s="165"/>
      <c r="D182" s="166"/>
      <c r="E182" s="166"/>
      <c r="F182" s="166"/>
      <c r="G182" s="166"/>
      <c r="H182" s="166"/>
      <c r="I182" s="165"/>
      <c r="J182" s="165"/>
      <c r="K182" s="166"/>
      <c r="L182" s="166"/>
      <c r="M182" s="166"/>
      <c r="N182" s="165"/>
      <c r="O182" s="165"/>
      <c r="P182" s="167"/>
      <c r="Q182"/>
      <c r="R182" s="168"/>
      <c r="S182" s="169"/>
      <c r="T182" s="170"/>
      <c r="U182" s="182"/>
      <c r="V182" s="182"/>
      <c r="W182" s="182"/>
      <c r="X182" s="182"/>
      <c r="Y182" s="182"/>
      <c r="Z182" s="170"/>
      <c r="AA182" s="170"/>
      <c r="AB182" s="182"/>
      <c r="AC182" s="182"/>
      <c r="AD182" s="182"/>
      <c r="AE182" s="170"/>
      <c r="AG182" s="172"/>
      <c r="AH182" s="172"/>
      <c r="AI182" s="172"/>
      <c r="AJ182" s="172"/>
      <c r="AK182" s="172"/>
      <c r="AL182" s="172"/>
      <c r="AM182" s="172"/>
      <c r="AN182" s="172"/>
      <c r="AO182" s="172"/>
      <c r="AP182" s="172"/>
      <c r="AQ182" s="172"/>
      <c r="AR182" s="172"/>
      <c r="AT182" s="195"/>
      <c r="AU182" s="195"/>
      <c r="AV182" s="195"/>
      <c r="AW182" s="195"/>
      <c r="AX182" s="195"/>
    </row>
    <row r="183" spans="1:50" ht="15">
      <c r="A183" s="141"/>
      <c r="B183" s="173"/>
      <c r="C183" s="174"/>
      <c r="D183" s="175"/>
      <c r="E183" s="175"/>
      <c r="F183" s="175"/>
      <c r="G183" s="175"/>
      <c r="H183" s="175"/>
      <c r="I183" s="174"/>
      <c r="J183" s="174"/>
      <c r="K183" s="175"/>
      <c r="L183" s="175"/>
      <c r="M183" s="175"/>
      <c r="N183" s="174"/>
      <c r="O183" s="174"/>
      <c r="P183" s="176"/>
      <c r="Q183"/>
      <c r="R183" s="177"/>
      <c r="S183" s="178"/>
      <c r="T183" s="179"/>
      <c r="U183" s="180"/>
      <c r="V183" s="180"/>
      <c r="W183" s="180"/>
      <c r="X183" s="180"/>
      <c r="Y183" s="180"/>
      <c r="Z183" s="179"/>
      <c r="AA183" s="179"/>
      <c r="AB183" s="180"/>
      <c r="AC183" s="180"/>
      <c r="AD183" s="180"/>
      <c r="AE183" s="179"/>
      <c r="AG183" s="194"/>
      <c r="AH183" s="181"/>
      <c r="AI183" s="181"/>
      <c r="AJ183" s="181"/>
      <c r="AK183" s="181"/>
      <c r="AL183" s="181"/>
      <c r="AM183" s="194"/>
      <c r="AN183" s="181"/>
      <c r="AO183" s="181"/>
      <c r="AP183" s="181"/>
      <c r="AQ183" s="181"/>
      <c r="AR183" s="181"/>
      <c r="AS183" s="195"/>
      <c r="AT183" s="195"/>
      <c r="AU183" s="195"/>
      <c r="AV183" s="195"/>
      <c r="AW183" s="195"/>
    </row>
    <row r="184" spans="1:50" ht="15">
      <c r="A184" s="141"/>
      <c r="B184" s="173"/>
      <c r="C184" s="174"/>
      <c r="D184" s="175"/>
      <c r="E184" s="175"/>
      <c r="F184" s="175"/>
      <c r="G184" s="175"/>
      <c r="H184" s="175"/>
      <c r="I184" s="174"/>
      <c r="J184" s="174"/>
      <c r="K184" s="175"/>
      <c r="L184" s="175"/>
      <c r="M184" s="175"/>
      <c r="N184" s="174"/>
      <c r="O184" s="174"/>
      <c r="P184" s="176"/>
      <c r="Q184"/>
      <c r="R184" s="168"/>
      <c r="S184" s="169"/>
      <c r="T184" s="170"/>
      <c r="U184" s="182"/>
      <c r="V184" s="182"/>
      <c r="W184" s="182"/>
      <c r="X184" s="182"/>
      <c r="Y184" s="182"/>
      <c r="Z184" s="170"/>
      <c r="AA184" s="170"/>
      <c r="AB184" s="182"/>
      <c r="AC184" s="182"/>
      <c r="AD184" s="182"/>
      <c r="AE184" s="170"/>
      <c r="AG184" s="183"/>
      <c r="AH184" s="172"/>
      <c r="AI184" s="172"/>
      <c r="AJ184" s="172"/>
      <c r="AK184" s="172"/>
      <c r="AL184" s="172"/>
      <c r="AM184" s="172"/>
      <c r="AN184" s="172"/>
      <c r="AO184" s="172"/>
      <c r="AP184" s="172"/>
      <c r="AQ184" s="172"/>
      <c r="AR184" s="172"/>
    </row>
    <row r="185" spans="1:50" ht="15">
      <c r="A185" s="141"/>
      <c r="B185" s="173"/>
      <c r="C185" s="174"/>
      <c r="D185" s="175"/>
      <c r="E185" s="175"/>
      <c r="F185" s="175"/>
      <c r="G185" s="175"/>
      <c r="H185" s="175"/>
      <c r="I185" s="174"/>
      <c r="J185" s="174"/>
      <c r="K185" s="175"/>
      <c r="L185" s="175"/>
      <c r="M185" s="175"/>
      <c r="N185" s="174"/>
      <c r="O185" s="174"/>
      <c r="P185" s="176"/>
      <c r="Q185"/>
      <c r="R185" s="177"/>
      <c r="S185" s="178"/>
      <c r="T185" s="179"/>
      <c r="U185" s="180"/>
      <c r="V185" s="180"/>
      <c r="W185" s="180"/>
      <c r="X185" s="180"/>
      <c r="Y185" s="180"/>
      <c r="Z185" s="179"/>
      <c r="AA185" s="179"/>
      <c r="AB185" s="180"/>
      <c r="AC185" s="180"/>
      <c r="AD185" s="180"/>
      <c r="AE185" s="179"/>
      <c r="AG185" s="185"/>
      <c r="AH185" s="185"/>
      <c r="AI185" s="185"/>
      <c r="AJ185" s="185"/>
      <c r="AK185" s="185"/>
      <c r="AL185" s="185"/>
      <c r="AM185" s="185"/>
      <c r="AN185" s="185"/>
      <c r="AO185" s="185"/>
      <c r="AP185" s="185"/>
      <c r="AQ185" s="185"/>
      <c r="AR185" s="185"/>
    </row>
    <row r="186" spans="1:50" ht="15">
      <c r="A186" s="141"/>
      <c r="B186" s="173"/>
      <c r="C186" s="174"/>
      <c r="D186" s="175"/>
      <c r="E186" s="175"/>
      <c r="F186" s="175"/>
      <c r="G186" s="175"/>
      <c r="H186" s="175"/>
      <c r="I186" s="174"/>
      <c r="J186" s="174"/>
      <c r="K186" s="175"/>
      <c r="L186" s="175"/>
      <c r="M186" s="175"/>
      <c r="N186" s="174"/>
      <c r="O186" s="174"/>
      <c r="P186" s="176"/>
      <c r="Q186"/>
      <c r="R186" s="168"/>
      <c r="S186" s="169"/>
      <c r="T186" s="170"/>
      <c r="U186" s="182"/>
      <c r="V186" s="182"/>
      <c r="W186" s="182"/>
      <c r="X186" s="182"/>
      <c r="Y186" s="182"/>
      <c r="Z186" s="170"/>
      <c r="AA186" s="170"/>
      <c r="AB186" s="182"/>
      <c r="AC186" s="182"/>
      <c r="AD186" s="182"/>
      <c r="AE186" s="170"/>
      <c r="AG186" s="183"/>
      <c r="AH186" s="172"/>
      <c r="AI186" s="172"/>
      <c r="AJ186" s="172"/>
      <c r="AK186" s="172"/>
      <c r="AL186" s="172"/>
      <c r="AM186" s="172"/>
      <c r="AN186" s="172"/>
      <c r="AO186" s="172"/>
      <c r="AP186" s="172"/>
      <c r="AQ186" s="172"/>
      <c r="AR186" s="172"/>
    </row>
    <row r="187" spans="1:50" ht="15">
      <c r="A187" s="141"/>
      <c r="B187" s="173"/>
      <c r="C187" s="174"/>
      <c r="D187" s="175"/>
      <c r="E187" s="175"/>
      <c r="F187" s="175"/>
      <c r="G187" s="175"/>
      <c r="H187" s="175"/>
      <c r="I187" s="174"/>
      <c r="J187" s="174"/>
      <c r="K187" s="175"/>
      <c r="L187" s="175"/>
      <c r="M187" s="175"/>
      <c r="N187" s="174"/>
      <c r="O187" s="174"/>
      <c r="P187" s="176"/>
      <c r="Q187"/>
      <c r="R187" s="177"/>
      <c r="S187" s="178"/>
      <c r="T187" s="179"/>
      <c r="U187" s="180"/>
      <c r="V187" s="180"/>
      <c r="W187" s="180"/>
      <c r="X187" s="180"/>
      <c r="Y187" s="180"/>
      <c r="Z187" s="179"/>
      <c r="AA187" s="179"/>
      <c r="AB187" s="180"/>
      <c r="AC187" s="180"/>
      <c r="AD187" s="180"/>
      <c r="AE187" s="179"/>
      <c r="AG187" s="185"/>
      <c r="AH187" s="185"/>
      <c r="AI187" s="185"/>
      <c r="AJ187" s="185"/>
      <c r="AK187" s="185"/>
      <c r="AL187" s="185"/>
      <c r="AM187" s="185"/>
      <c r="AN187" s="185"/>
      <c r="AO187" s="185"/>
      <c r="AP187" s="185"/>
      <c r="AQ187" s="185"/>
      <c r="AR187" s="185"/>
    </row>
    <row r="188" spans="1:50" ht="15">
      <c r="A188" s="141"/>
      <c r="B188" s="173"/>
      <c r="C188" s="174"/>
      <c r="D188" s="175"/>
      <c r="E188" s="175"/>
      <c r="F188" s="175"/>
      <c r="G188" s="175"/>
      <c r="H188" s="175"/>
      <c r="I188" s="174"/>
      <c r="J188" s="174"/>
      <c r="K188" s="175"/>
      <c r="L188" s="175"/>
      <c r="M188" s="175"/>
      <c r="N188" s="174"/>
      <c r="O188" s="174"/>
      <c r="P188" s="176"/>
      <c r="Q188"/>
      <c r="R188" s="168"/>
      <c r="S188" s="169"/>
      <c r="T188" s="170"/>
      <c r="U188" s="182"/>
      <c r="V188" s="182"/>
      <c r="W188" s="182"/>
      <c r="X188" s="182"/>
      <c r="Y188" s="182"/>
      <c r="Z188" s="170"/>
      <c r="AA188" s="170"/>
      <c r="AB188" s="182"/>
      <c r="AC188" s="182"/>
      <c r="AD188" s="182"/>
      <c r="AE188" s="170"/>
      <c r="AG188" s="183"/>
      <c r="AH188" s="172"/>
      <c r="AI188" s="172"/>
      <c r="AJ188" s="172"/>
      <c r="AK188" s="172"/>
      <c r="AL188" s="172"/>
      <c r="AM188" s="172"/>
      <c r="AN188" s="172"/>
      <c r="AO188" s="172"/>
      <c r="AP188" s="172"/>
      <c r="AQ188" s="172"/>
      <c r="AR188" s="172"/>
    </row>
    <row r="189" spans="1:50" ht="15">
      <c r="A189" s="141"/>
      <c r="B189" s="173"/>
      <c r="C189" s="174"/>
      <c r="D189" s="175"/>
      <c r="E189" s="175"/>
      <c r="F189" s="175"/>
      <c r="G189" s="175"/>
      <c r="H189" s="175"/>
      <c r="I189" s="174"/>
      <c r="J189" s="174"/>
      <c r="K189" s="175"/>
      <c r="L189" s="175"/>
      <c r="M189" s="175"/>
      <c r="N189" s="174"/>
      <c r="O189" s="174"/>
      <c r="P189" s="176"/>
      <c r="Q189"/>
      <c r="R189" s="177"/>
      <c r="S189" s="178"/>
      <c r="T189" s="179"/>
      <c r="U189" s="180"/>
      <c r="V189" s="180"/>
      <c r="W189" s="180"/>
      <c r="X189" s="180"/>
      <c r="Y189" s="180"/>
      <c r="Z189" s="179"/>
      <c r="AA189" s="179"/>
      <c r="AB189" s="180"/>
      <c r="AC189" s="180"/>
      <c r="AD189" s="180"/>
      <c r="AE189" s="179"/>
      <c r="AG189" s="186"/>
      <c r="AH189" s="186"/>
      <c r="AI189" s="186"/>
      <c r="AJ189" s="186"/>
      <c r="AK189" s="186"/>
      <c r="AL189" s="186"/>
      <c r="AM189" s="186"/>
      <c r="AN189" s="186"/>
      <c r="AO189" s="186"/>
      <c r="AP189" s="186"/>
      <c r="AQ189" s="186"/>
      <c r="AR189" s="186"/>
    </row>
    <row r="190" spans="1:50" ht="15">
      <c r="A190" s="141"/>
      <c r="B190" s="173"/>
      <c r="C190" s="174"/>
      <c r="D190" s="175"/>
      <c r="E190" s="175"/>
      <c r="F190" s="175"/>
      <c r="G190" s="175"/>
      <c r="H190" s="175"/>
      <c r="I190" s="174"/>
      <c r="J190" s="174"/>
      <c r="K190" s="175"/>
      <c r="L190" s="175"/>
      <c r="M190" s="175"/>
      <c r="N190" s="174"/>
      <c r="O190" s="174"/>
      <c r="P190" s="176"/>
      <c r="Q190"/>
      <c r="R190" s="168"/>
      <c r="S190" s="169"/>
      <c r="T190" s="170"/>
      <c r="U190" s="182"/>
      <c r="V190" s="182"/>
      <c r="W190" s="182"/>
      <c r="X190" s="182"/>
      <c r="Y190" s="182"/>
      <c r="Z190" s="170"/>
      <c r="AA190" s="170"/>
      <c r="AB190" s="182"/>
      <c r="AC190" s="182"/>
      <c r="AD190" s="182"/>
      <c r="AE190" s="170"/>
      <c r="AG190" s="183"/>
      <c r="AH190" s="172"/>
      <c r="AI190" s="172"/>
      <c r="AJ190" s="172"/>
      <c r="AK190" s="172"/>
      <c r="AL190" s="172"/>
      <c r="AM190" s="172"/>
      <c r="AN190" s="172"/>
      <c r="AO190" s="172"/>
      <c r="AP190" s="172"/>
      <c r="AQ190" s="172"/>
      <c r="AR190" s="172"/>
    </row>
    <row r="191" spans="1:50" ht="15">
      <c r="A191" s="141"/>
      <c r="B191" s="173"/>
      <c r="C191" s="174"/>
      <c r="D191" s="175"/>
      <c r="E191" s="175"/>
      <c r="F191" s="175"/>
      <c r="G191" s="175"/>
      <c r="H191" s="175"/>
      <c r="I191" s="174"/>
      <c r="J191" s="174"/>
      <c r="K191" s="175"/>
      <c r="L191" s="175"/>
      <c r="M191" s="175"/>
      <c r="N191" s="174"/>
      <c r="O191" s="174"/>
      <c r="P191" s="176"/>
      <c r="Q191"/>
      <c r="R191" s="177"/>
      <c r="S191" s="178"/>
      <c r="T191" s="179"/>
      <c r="U191" s="180"/>
      <c r="V191" s="180"/>
      <c r="W191" s="180"/>
      <c r="X191" s="180"/>
      <c r="Y191" s="180"/>
      <c r="Z191" s="179"/>
      <c r="AA191" s="179"/>
      <c r="AB191" s="180"/>
      <c r="AC191" s="180"/>
      <c r="AD191" s="180"/>
      <c r="AE191" s="179"/>
      <c r="AG191" s="185"/>
      <c r="AH191" s="185"/>
      <c r="AI191" s="185"/>
      <c r="AJ191" s="185"/>
      <c r="AK191" s="198"/>
      <c r="AL191" s="185"/>
      <c r="AM191" s="185"/>
      <c r="AN191" s="185"/>
      <c r="AO191" s="198"/>
      <c r="AP191" s="185"/>
      <c r="AQ191" s="185"/>
      <c r="AR191" s="185"/>
      <c r="AS191" s="195"/>
    </row>
    <row r="192" spans="1:50" ht="15">
      <c r="A192" s="141"/>
      <c r="B192" s="173"/>
      <c r="C192" s="174"/>
      <c r="D192" s="175"/>
      <c r="E192" s="175"/>
      <c r="F192" s="175"/>
      <c r="G192" s="175"/>
      <c r="H192" s="175"/>
      <c r="I192" s="174"/>
      <c r="J192" s="174"/>
      <c r="K192" s="175"/>
      <c r="L192" s="175"/>
      <c r="M192" s="175"/>
      <c r="N192" s="174"/>
      <c r="O192" s="174"/>
      <c r="P192" s="176"/>
      <c r="Q192"/>
      <c r="R192" s="168"/>
      <c r="S192" s="169"/>
      <c r="T192" s="170"/>
      <c r="U192" s="182"/>
      <c r="V192" s="182"/>
      <c r="W192" s="182"/>
      <c r="X192" s="182"/>
      <c r="Y192" s="182"/>
      <c r="Z192" s="170"/>
      <c r="AA192" s="170"/>
      <c r="AB192" s="182"/>
      <c r="AC192" s="182"/>
      <c r="AD192" s="182"/>
      <c r="AE192" s="170"/>
      <c r="AG192" s="183"/>
      <c r="AH192" s="172"/>
      <c r="AI192" s="172"/>
      <c r="AJ192" s="172"/>
      <c r="AK192" s="172"/>
      <c r="AL192" s="172"/>
      <c r="AM192" s="172"/>
      <c r="AN192" s="172"/>
      <c r="AO192" s="172"/>
      <c r="AP192" s="172"/>
      <c r="AQ192" s="172"/>
      <c r="AR192" s="172"/>
    </row>
    <row r="193" spans="1:44" ht="15">
      <c r="A193" s="141"/>
      <c r="B193" s="173"/>
      <c r="C193" s="174"/>
      <c r="D193" s="175"/>
      <c r="E193" s="175"/>
      <c r="F193" s="175"/>
      <c r="G193" s="175"/>
      <c r="H193" s="175"/>
      <c r="I193" s="174"/>
      <c r="J193" s="174"/>
      <c r="K193" s="175"/>
      <c r="L193" s="175"/>
      <c r="M193" s="175"/>
      <c r="N193" s="174"/>
      <c r="O193" s="174"/>
      <c r="P193" s="176"/>
      <c r="Q193"/>
      <c r="R193" s="177"/>
      <c r="S193" s="178"/>
      <c r="T193" s="179"/>
      <c r="U193" s="180"/>
      <c r="V193" s="180"/>
      <c r="W193" s="180"/>
      <c r="X193" s="180"/>
      <c r="Y193" s="180"/>
      <c r="Z193" s="179"/>
      <c r="AA193" s="179"/>
      <c r="AB193" s="180"/>
      <c r="AC193" s="180"/>
      <c r="AD193" s="180"/>
      <c r="AE193" s="179"/>
      <c r="AG193" s="185"/>
      <c r="AH193" s="185"/>
      <c r="AI193" s="185"/>
      <c r="AJ193" s="185"/>
      <c r="AK193" s="185"/>
      <c r="AL193" s="185"/>
      <c r="AM193" s="185"/>
      <c r="AN193" s="185"/>
      <c r="AO193" s="185"/>
      <c r="AP193" s="185"/>
      <c r="AQ193" s="185"/>
      <c r="AR193" s="185"/>
    </row>
    <row r="194" spans="1:44" ht="15">
      <c r="A194" s="141"/>
      <c r="B194" s="173"/>
      <c r="C194" s="174"/>
      <c r="D194" s="175"/>
      <c r="E194" s="175"/>
      <c r="F194" s="175"/>
      <c r="G194" s="175"/>
      <c r="H194" s="175"/>
      <c r="I194" s="174"/>
      <c r="J194" s="174"/>
      <c r="K194" s="175"/>
      <c r="L194" s="175"/>
      <c r="M194" s="175"/>
      <c r="N194" s="174"/>
      <c r="O194" s="174"/>
      <c r="P194" s="176"/>
      <c r="Q194"/>
      <c r="R194" s="168"/>
      <c r="S194" s="169"/>
      <c r="T194" s="170"/>
      <c r="U194" s="182"/>
      <c r="V194" s="182"/>
      <c r="W194" s="182"/>
      <c r="X194" s="182"/>
      <c r="Y194" s="182"/>
      <c r="Z194" s="170"/>
      <c r="AA194" s="170"/>
      <c r="AB194" s="182"/>
      <c r="AC194" s="182"/>
      <c r="AD194" s="182"/>
      <c r="AE194" s="170"/>
      <c r="AG194" s="183"/>
      <c r="AH194" s="172"/>
      <c r="AI194" s="172"/>
      <c r="AJ194" s="172"/>
      <c r="AK194" s="172"/>
      <c r="AL194" s="172"/>
      <c r="AM194" s="172"/>
      <c r="AN194" s="172"/>
      <c r="AO194" s="172"/>
      <c r="AP194" s="172"/>
      <c r="AQ194" s="172"/>
      <c r="AR194" s="172"/>
    </row>
    <row r="195" spans="1:44" ht="15">
      <c r="A195" s="141"/>
      <c r="B195" s="173"/>
      <c r="C195" s="174"/>
      <c r="D195" s="175"/>
      <c r="E195" s="175"/>
      <c r="F195" s="175"/>
      <c r="G195" s="175"/>
      <c r="H195" s="175"/>
      <c r="I195" s="174"/>
      <c r="J195" s="174"/>
      <c r="K195" s="175"/>
      <c r="L195" s="175"/>
      <c r="M195" s="175"/>
      <c r="N195" s="174"/>
      <c r="O195" s="174"/>
      <c r="P195" s="176"/>
      <c r="Q195"/>
      <c r="R195" s="177"/>
      <c r="S195" s="178"/>
      <c r="T195" s="179"/>
      <c r="U195" s="180"/>
      <c r="V195" s="180"/>
      <c r="W195" s="180"/>
      <c r="X195" s="180"/>
      <c r="Y195" s="180"/>
      <c r="Z195" s="179"/>
      <c r="AA195" s="179"/>
      <c r="AB195" s="180"/>
      <c r="AC195" s="180"/>
      <c r="AD195" s="180"/>
      <c r="AE195" s="179"/>
      <c r="AG195" s="185"/>
      <c r="AH195" s="185"/>
      <c r="AI195" s="185"/>
      <c r="AJ195" s="185"/>
      <c r="AK195" s="185"/>
      <c r="AL195" s="185"/>
      <c r="AM195" s="185"/>
      <c r="AN195" s="185"/>
      <c r="AO195" s="185"/>
      <c r="AP195" s="185"/>
      <c r="AQ195" s="185"/>
      <c r="AR195" s="185"/>
    </row>
    <row r="196" spans="1:44" ht="15">
      <c r="A196" s="141"/>
      <c r="B196" s="173"/>
      <c r="C196" s="174"/>
      <c r="D196" s="175"/>
      <c r="E196" s="175"/>
      <c r="F196" s="175"/>
      <c r="G196" s="175"/>
      <c r="H196" s="175"/>
      <c r="I196" s="174"/>
      <c r="J196" s="174"/>
      <c r="K196" s="175"/>
      <c r="L196" s="175"/>
      <c r="M196" s="175"/>
      <c r="N196" s="174"/>
      <c r="O196" s="174"/>
      <c r="P196" s="176"/>
      <c r="Q196"/>
      <c r="R196" s="168"/>
      <c r="S196" s="169"/>
      <c r="T196" s="170"/>
      <c r="U196" s="182"/>
      <c r="V196" s="182"/>
      <c r="W196" s="182"/>
      <c r="X196" s="182"/>
      <c r="Y196" s="182"/>
      <c r="Z196" s="170"/>
      <c r="AA196" s="170"/>
      <c r="AB196" s="182"/>
      <c r="AC196" s="182"/>
      <c r="AD196" s="182"/>
      <c r="AE196" s="170"/>
      <c r="AG196" s="183"/>
      <c r="AH196" s="172"/>
      <c r="AI196" s="172"/>
      <c r="AJ196" s="172"/>
      <c r="AK196" s="172"/>
      <c r="AL196" s="172"/>
      <c r="AM196" s="172"/>
      <c r="AN196" s="172"/>
      <c r="AO196" s="172"/>
      <c r="AP196" s="172"/>
      <c r="AQ196" s="172"/>
      <c r="AR196" s="172"/>
    </row>
    <row r="197" spans="1:44" ht="15">
      <c r="A197" s="141"/>
      <c r="B197" s="173"/>
      <c r="C197" s="174"/>
      <c r="D197" s="175"/>
      <c r="E197" s="175"/>
      <c r="F197" s="175"/>
      <c r="G197" s="175"/>
      <c r="H197" s="175"/>
      <c r="I197" s="174"/>
      <c r="J197" s="174"/>
      <c r="K197" s="175"/>
      <c r="L197" s="175"/>
      <c r="M197" s="175"/>
      <c r="N197" s="174"/>
      <c r="O197" s="174"/>
      <c r="P197" s="176"/>
      <c r="Q197"/>
      <c r="R197" s="177"/>
      <c r="S197" s="178"/>
      <c r="T197" s="179"/>
      <c r="U197" s="180"/>
      <c r="V197" s="180"/>
      <c r="W197" s="180"/>
      <c r="X197" s="180"/>
      <c r="Y197" s="180"/>
      <c r="Z197" s="179"/>
      <c r="AA197" s="179"/>
      <c r="AB197" s="180"/>
      <c r="AC197" s="180"/>
      <c r="AD197" s="180"/>
      <c r="AE197" s="179"/>
      <c r="AG197" s="185"/>
      <c r="AH197" s="185"/>
      <c r="AI197" s="185"/>
      <c r="AJ197" s="185"/>
      <c r="AK197" s="202"/>
      <c r="AL197" s="185"/>
      <c r="AM197" s="185"/>
      <c r="AN197" s="185"/>
      <c r="AO197" s="185"/>
      <c r="AP197" s="185"/>
      <c r="AQ197" s="185"/>
      <c r="AR197" s="185"/>
    </row>
    <row r="198" spans="1:44" ht="15">
      <c r="A198" s="141"/>
      <c r="B198" s="173"/>
      <c r="C198" s="174"/>
      <c r="D198" s="175"/>
      <c r="E198" s="175"/>
      <c r="F198" s="175"/>
      <c r="G198" s="175"/>
      <c r="H198" s="175"/>
      <c r="I198" s="174"/>
      <c r="J198" s="174"/>
      <c r="K198" s="175"/>
      <c r="L198" s="175"/>
      <c r="M198" s="175"/>
      <c r="N198" s="174"/>
      <c r="O198" s="174"/>
      <c r="P198" s="176"/>
      <c r="Q198"/>
      <c r="R198" s="168"/>
      <c r="S198" s="169"/>
      <c r="T198" s="170"/>
      <c r="U198" s="182"/>
      <c r="V198" s="182"/>
      <c r="W198" s="182"/>
      <c r="X198" s="182"/>
      <c r="Y198" s="182"/>
      <c r="Z198" s="170"/>
      <c r="AA198" s="170"/>
      <c r="AB198" s="182"/>
      <c r="AC198" s="182"/>
      <c r="AD198" s="182"/>
      <c r="AE198" s="170"/>
      <c r="AG198" s="183"/>
      <c r="AH198" s="172"/>
      <c r="AI198" s="172"/>
      <c r="AJ198" s="172"/>
      <c r="AK198" s="172"/>
      <c r="AL198" s="172"/>
      <c r="AM198" s="172"/>
      <c r="AN198" s="172"/>
      <c r="AO198" s="172"/>
      <c r="AP198" s="172"/>
      <c r="AQ198" s="172"/>
      <c r="AR198" s="172"/>
    </row>
    <row r="199" spans="1:44" ht="15">
      <c r="A199" s="141"/>
      <c r="B199" s="173"/>
      <c r="C199" s="174"/>
      <c r="D199" s="175"/>
      <c r="E199" s="175"/>
      <c r="F199" s="175"/>
      <c r="G199" s="175"/>
      <c r="H199" s="175"/>
      <c r="I199" s="174"/>
      <c r="J199" s="174"/>
      <c r="K199" s="175"/>
      <c r="L199" s="175"/>
      <c r="M199" s="175"/>
      <c r="N199" s="174"/>
      <c r="O199" s="174"/>
      <c r="P199" s="176"/>
      <c r="Q199"/>
      <c r="R199" s="177"/>
      <c r="S199" s="178"/>
      <c r="T199" s="179"/>
      <c r="U199" s="180"/>
      <c r="V199" s="180"/>
      <c r="W199" s="180"/>
      <c r="X199" s="180"/>
      <c r="Y199" s="180"/>
      <c r="Z199" s="179"/>
      <c r="AA199" s="179"/>
      <c r="AB199" s="180"/>
      <c r="AC199" s="180"/>
      <c r="AD199" s="180"/>
      <c r="AE199" s="179"/>
      <c r="AG199" s="185"/>
      <c r="AH199" s="185"/>
      <c r="AI199" s="185"/>
      <c r="AJ199" s="185"/>
      <c r="AK199" s="185"/>
      <c r="AL199" s="185"/>
      <c r="AM199" s="185"/>
      <c r="AN199" s="185"/>
      <c r="AO199" s="185"/>
      <c r="AP199" s="185"/>
      <c r="AQ199" s="185"/>
      <c r="AR199" s="185"/>
    </row>
    <row r="200" spans="1:44" ht="15">
      <c r="A200" s="141"/>
      <c r="B200" s="173"/>
      <c r="C200" s="174"/>
      <c r="D200" s="175"/>
      <c r="E200" s="175"/>
      <c r="F200" s="175"/>
      <c r="G200" s="175"/>
      <c r="H200" s="175"/>
      <c r="I200" s="174"/>
      <c r="J200" s="174"/>
      <c r="K200" s="175"/>
      <c r="L200" s="175"/>
      <c r="M200" s="175"/>
      <c r="N200" s="174"/>
      <c r="O200" s="174"/>
      <c r="P200" s="176"/>
      <c r="Q200"/>
      <c r="R200" s="168"/>
      <c r="S200" s="169"/>
      <c r="T200" s="170"/>
      <c r="U200" s="182"/>
      <c r="V200" s="182"/>
      <c r="W200" s="182"/>
      <c r="X200" s="182"/>
      <c r="Y200" s="182"/>
      <c r="Z200" s="170"/>
      <c r="AA200" s="170"/>
      <c r="AB200" s="182"/>
      <c r="AC200" s="182"/>
      <c r="AD200" s="182"/>
      <c r="AE200" s="170"/>
      <c r="AG200" s="183"/>
      <c r="AH200" s="172"/>
      <c r="AI200" s="172"/>
      <c r="AJ200" s="172"/>
      <c r="AK200" s="172"/>
      <c r="AL200" s="172"/>
      <c r="AM200" s="172"/>
      <c r="AN200" s="172"/>
      <c r="AO200" s="172"/>
      <c r="AP200" s="172"/>
      <c r="AQ200" s="172"/>
      <c r="AR200" s="172"/>
    </row>
    <row r="201" spans="1:44" ht="15">
      <c r="A201" s="141"/>
      <c r="B201" s="173"/>
      <c r="C201" s="174"/>
      <c r="D201" s="175"/>
      <c r="E201" s="175"/>
      <c r="F201" s="175"/>
      <c r="G201" s="175"/>
      <c r="H201" s="175"/>
      <c r="I201" s="174"/>
      <c r="J201" s="174"/>
      <c r="K201" s="175"/>
      <c r="L201" s="175"/>
      <c r="M201" s="175"/>
      <c r="N201" s="174"/>
      <c r="O201" s="174"/>
      <c r="P201" s="176"/>
      <c r="Q201"/>
      <c r="R201" s="177"/>
      <c r="S201" s="178"/>
      <c r="T201" s="179"/>
      <c r="U201" s="180"/>
      <c r="V201" s="180"/>
      <c r="W201" s="180"/>
      <c r="X201" s="180"/>
      <c r="Y201" s="180"/>
      <c r="Z201" s="179"/>
      <c r="AA201" s="179"/>
      <c r="AB201" s="180"/>
      <c r="AC201" s="180"/>
      <c r="AD201" s="180"/>
      <c r="AE201" s="179"/>
      <c r="AG201" s="185"/>
      <c r="AH201" s="185"/>
      <c r="AI201" s="185"/>
      <c r="AJ201" s="185"/>
      <c r="AK201" s="185"/>
      <c r="AL201" s="185"/>
      <c r="AM201" s="185"/>
      <c r="AN201" s="185"/>
      <c r="AO201" s="185"/>
      <c r="AP201" s="185"/>
      <c r="AQ201" s="185"/>
      <c r="AR201" s="185"/>
    </row>
    <row r="202" spans="1:44" ht="15">
      <c r="A202" s="141"/>
      <c r="B202" s="173"/>
      <c r="C202" s="174"/>
      <c r="D202" s="175"/>
      <c r="E202" s="175"/>
      <c r="F202" s="175"/>
      <c r="G202" s="175"/>
      <c r="H202" s="175"/>
      <c r="I202" s="174"/>
      <c r="J202" s="174"/>
      <c r="K202" s="175"/>
      <c r="L202" s="175"/>
      <c r="M202" s="175"/>
      <c r="N202" s="174"/>
      <c r="O202" s="174"/>
      <c r="P202" s="176"/>
      <c r="Q202"/>
      <c r="R202" s="168"/>
      <c r="S202" s="169"/>
      <c r="T202" s="170"/>
      <c r="U202" s="182"/>
      <c r="V202" s="182"/>
      <c r="W202" s="182"/>
      <c r="X202" s="182"/>
      <c r="Y202" s="182"/>
      <c r="Z202" s="170"/>
      <c r="AA202" s="170"/>
      <c r="AB202" s="182"/>
      <c r="AC202" s="182"/>
      <c r="AD202" s="182"/>
      <c r="AE202" s="170"/>
      <c r="AG202" s="183"/>
      <c r="AH202" s="187"/>
      <c r="AI202" s="187"/>
      <c r="AJ202" s="187"/>
      <c r="AK202" s="187"/>
      <c r="AL202" s="187"/>
      <c r="AM202" s="187"/>
      <c r="AN202" s="187"/>
      <c r="AO202" s="187"/>
      <c r="AP202" s="187"/>
      <c r="AQ202" s="187"/>
      <c r="AR202" s="187"/>
    </row>
    <row r="203" spans="1:44" ht="15.75" thickBot="1">
      <c r="A203" s="141"/>
      <c r="B203" s="173"/>
      <c r="C203" s="174"/>
      <c r="D203" s="175"/>
      <c r="E203" s="175"/>
      <c r="F203" s="175"/>
      <c r="G203" s="175"/>
      <c r="H203" s="175"/>
      <c r="I203" s="174"/>
      <c r="J203" s="174"/>
      <c r="K203" s="175"/>
      <c r="L203" s="175"/>
      <c r="M203" s="175"/>
      <c r="N203" s="174"/>
      <c r="O203" s="174"/>
      <c r="P203" s="176"/>
      <c r="Q203"/>
      <c r="R203" s="188"/>
      <c r="S203" s="189"/>
      <c r="T203" s="190"/>
      <c r="U203" s="191"/>
      <c r="V203" s="191"/>
      <c r="W203" s="191"/>
      <c r="X203" s="191"/>
      <c r="Y203" s="191"/>
      <c r="Z203" s="190"/>
      <c r="AA203" s="190"/>
      <c r="AB203" s="191"/>
      <c r="AC203" s="191"/>
      <c r="AD203" s="191"/>
      <c r="AE203" s="190"/>
      <c r="AF203" s="192"/>
      <c r="AG203" s="193"/>
      <c r="AH203" s="193"/>
      <c r="AI203" s="193"/>
      <c r="AJ203" s="193"/>
      <c r="AK203" s="193"/>
      <c r="AL203" s="193"/>
      <c r="AM203" s="193"/>
      <c r="AN203" s="193"/>
      <c r="AO203" s="199"/>
      <c r="AP203" s="193"/>
      <c r="AQ203" s="193"/>
      <c r="AR203" s="193"/>
    </row>
    <row r="204" spans="1:44" ht="15">
      <c r="A204" s="155"/>
      <c r="B204" s="136"/>
      <c r="C204" s="165"/>
      <c r="D204" s="166"/>
      <c r="E204" s="166"/>
      <c r="F204" s="166"/>
      <c r="G204" s="166"/>
      <c r="H204" s="166"/>
      <c r="I204" s="165"/>
      <c r="J204" s="165"/>
      <c r="K204" s="166"/>
      <c r="L204" s="166"/>
      <c r="M204" s="166"/>
      <c r="N204" s="165"/>
      <c r="O204" s="165"/>
      <c r="P204" s="167"/>
      <c r="Q204"/>
      <c r="R204" s="168"/>
      <c r="S204" s="169"/>
      <c r="T204" s="170"/>
      <c r="U204" s="182"/>
      <c r="V204" s="182"/>
      <c r="W204" s="182"/>
      <c r="X204" s="182"/>
      <c r="Y204" s="182"/>
      <c r="Z204" s="170"/>
      <c r="AA204" s="170"/>
      <c r="AB204" s="182"/>
      <c r="AC204" s="182"/>
      <c r="AD204" s="182"/>
      <c r="AE204" s="170"/>
      <c r="AG204" s="172"/>
      <c r="AH204" s="172"/>
      <c r="AI204" s="172"/>
      <c r="AJ204" s="172"/>
      <c r="AK204" s="172"/>
      <c r="AL204" s="172"/>
      <c r="AM204" s="172"/>
      <c r="AN204" s="172"/>
      <c r="AO204" s="172"/>
      <c r="AP204" s="172"/>
      <c r="AQ204" s="172"/>
      <c r="AR204" s="172"/>
    </row>
    <row r="205" spans="1:44" ht="15">
      <c r="A205" s="141"/>
      <c r="B205" s="173"/>
      <c r="C205" s="174"/>
      <c r="D205" s="175"/>
      <c r="E205" s="175"/>
      <c r="F205" s="175"/>
      <c r="G205" s="175"/>
      <c r="H205" s="175"/>
      <c r="I205" s="174"/>
      <c r="J205" s="174"/>
      <c r="K205" s="175"/>
      <c r="L205" s="175"/>
      <c r="M205" s="175"/>
      <c r="N205" s="174"/>
      <c r="O205" s="174"/>
      <c r="P205" s="176"/>
      <c r="Q205"/>
      <c r="R205" s="177"/>
      <c r="S205" s="178"/>
      <c r="T205" s="179"/>
      <c r="U205" s="180"/>
      <c r="V205" s="180"/>
      <c r="W205" s="180"/>
      <c r="X205" s="180"/>
      <c r="Y205" s="180"/>
      <c r="Z205" s="179"/>
      <c r="AA205" s="179"/>
      <c r="AB205" s="180"/>
      <c r="AC205" s="180"/>
      <c r="AD205" s="180"/>
      <c r="AE205" s="179"/>
      <c r="AG205" s="181"/>
      <c r="AH205" s="181"/>
      <c r="AI205" s="181"/>
      <c r="AJ205" s="181"/>
      <c r="AK205" s="181"/>
      <c r="AL205" s="181"/>
      <c r="AM205" s="181"/>
      <c r="AN205" s="181"/>
      <c r="AO205" s="181"/>
      <c r="AP205" s="181"/>
      <c r="AQ205" s="181"/>
      <c r="AR205" s="181"/>
    </row>
    <row r="206" spans="1:44" ht="15">
      <c r="A206" s="141"/>
      <c r="B206" s="173"/>
      <c r="C206" s="174"/>
      <c r="D206" s="175"/>
      <c r="E206" s="175"/>
      <c r="F206" s="175"/>
      <c r="G206" s="175"/>
      <c r="H206" s="175"/>
      <c r="I206" s="174"/>
      <c r="J206" s="174"/>
      <c r="K206" s="175"/>
      <c r="L206" s="175"/>
      <c r="M206" s="175"/>
      <c r="N206" s="174"/>
      <c r="O206" s="174"/>
      <c r="P206" s="176"/>
      <c r="Q206"/>
      <c r="R206" s="168"/>
      <c r="S206" s="169"/>
      <c r="T206" s="170"/>
      <c r="U206" s="182"/>
      <c r="V206" s="182"/>
      <c r="W206" s="182"/>
      <c r="X206" s="182"/>
      <c r="Y206" s="182"/>
      <c r="Z206" s="170"/>
      <c r="AA206" s="170"/>
      <c r="AB206" s="182"/>
      <c r="AC206" s="182"/>
      <c r="AD206" s="182"/>
      <c r="AE206" s="170"/>
      <c r="AG206" s="183"/>
      <c r="AH206" s="172"/>
      <c r="AI206" s="172"/>
      <c r="AJ206" s="172"/>
      <c r="AK206" s="172"/>
      <c r="AL206" s="172"/>
      <c r="AM206" s="172"/>
      <c r="AN206" s="172"/>
      <c r="AO206" s="172"/>
      <c r="AP206" s="172"/>
      <c r="AQ206" s="172"/>
      <c r="AR206" s="172"/>
    </row>
    <row r="207" spans="1:44" ht="15">
      <c r="A207" s="141"/>
      <c r="B207" s="173"/>
      <c r="C207" s="174"/>
      <c r="D207" s="175"/>
      <c r="E207" s="175"/>
      <c r="F207" s="175"/>
      <c r="G207" s="175"/>
      <c r="H207" s="175"/>
      <c r="I207" s="174"/>
      <c r="J207" s="174"/>
      <c r="K207" s="175"/>
      <c r="L207" s="175"/>
      <c r="M207" s="175"/>
      <c r="N207" s="174"/>
      <c r="O207" s="174"/>
      <c r="P207" s="176"/>
      <c r="Q207"/>
      <c r="R207" s="177"/>
      <c r="S207" s="178"/>
      <c r="T207" s="179"/>
      <c r="U207" s="180"/>
      <c r="V207" s="180"/>
      <c r="W207" s="180"/>
      <c r="X207" s="180"/>
      <c r="Y207" s="180"/>
      <c r="Z207" s="179"/>
      <c r="AA207" s="179"/>
      <c r="AB207" s="180"/>
      <c r="AC207" s="180"/>
      <c r="AD207" s="180"/>
      <c r="AE207" s="179"/>
      <c r="AG207" s="185"/>
      <c r="AH207" s="185"/>
      <c r="AI207" s="185"/>
      <c r="AJ207" s="185"/>
      <c r="AK207" s="185"/>
      <c r="AL207" s="185"/>
      <c r="AM207" s="185"/>
      <c r="AN207" s="185"/>
      <c r="AO207" s="185"/>
      <c r="AP207" s="185"/>
      <c r="AQ207" s="185"/>
      <c r="AR207" s="185"/>
    </row>
    <row r="208" spans="1:44" ht="15">
      <c r="A208" s="141"/>
      <c r="B208" s="173"/>
      <c r="C208" s="174"/>
      <c r="D208" s="175"/>
      <c r="E208" s="175"/>
      <c r="F208" s="175"/>
      <c r="G208" s="175"/>
      <c r="H208" s="175"/>
      <c r="I208" s="174"/>
      <c r="J208" s="174"/>
      <c r="K208" s="175"/>
      <c r="L208" s="175"/>
      <c r="M208" s="175"/>
      <c r="N208" s="174"/>
      <c r="O208" s="174"/>
      <c r="P208" s="176"/>
      <c r="Q208"/>
      <c r="R208" s="168"/>
      <c r="S208" s="169"/>
      <c r="T208" s="170"/>
      <c r="U208" s="182"/>
      <c r="V208" s="182"/>
      <c r="W208" s="182"/>
      <c r="X208" s="182"/>
      <c r="Y208" s="182"/>
      <c r="Z208" s="170"/>
      <c r="AA208" s="170"/>
      <c r="AB208" s="182"/>
      <c r="AC208" s="182"/>
      <c r="AD208" s="182"/>
      <c r="AE208" s="170"/>
      <c r="AG208" s="183"/>
      <c r="AH208" s="172"/>
      <c r="AI208" s="172"/>
      <c r="AJ208" s="172"/>
      <c r="AK208" s="172"/>
      <c r="AL208" s="172"/>
      <c r="AM208" s="172"/>
      <c r="AN208" s="172"/>
      <c r="AO208" s="172"/>
      <c r="AP208" s="172"/>
      <c r="AQ208" s="172"/>
      <c r="AR208" s="172"/>
    </row>
    <row r="209" spans="1:44" ht="15">
      <c r="A209" s="141"/>
      <c r="B209" s="173"/>
      <c r="C209" s="174"/>
      <c r="D209" s="175"/>
      <c r="E209" s="175"/>
      <c r="F209" s="175"/>
      <c r="G209" s="175"/>
      <c r="H209" s="175"/>
      <c r="I209" s="174"/>
      <c r="J209" s="174"/>
      <c r="K209" s="175"/>
      <c r="L209" s="175"/>
      <c r="M209" s="175"/>
      <c r="N209" s="174"/>
      <c r="O209" s="174"/>
      <c r="P209" s="176"/>
      <c r="Q209"/>
      <c r="R209" s="177"/>
      <c r="S209" s="178"/>
      <c r="T209" s="179"/>
      <c r="U209" s="180"/>
      <c r="V209" s="180"/>
      <c r="W209" s="180"/>
      <c r="X209" s="180"/>
      <c r="Y209" s="180"/>
      <c r="Z209" s="179"/>
      <c r="AA209" s="179"/>
      <c r="AB209" s="180"/>
      <c r="AC209" s="180"/>
      <c r="AD209" s="180"/>
      <c r="AE209" s="179"/>
      <c r="AG209" s="185"/>
      <c r="AH209" s="185"/>
      <c r="AI209" s="185"/>
      <c r="AJ209" s="185"/>
      <c r="AK209" s="185"/>
      <c r="AL209" s="185"/>
      <c r="AM209" s="185"/>
      <c r="AN209" s="185"/>
      <c r="AO209" s="185"/>
      <c r="AP209" s="185"/>
      <c r="AQ209" s="185"/>
      <c r="AR209" s="185"/>
    </row>
    <row r="210" spans="1:44" ht="15">
      <c r="A210" s="141"/>
      <c r="B210" s="173"/>
      <c r="C210" s="174"/>
      <c r="D210" s="175"/>
      <c r="E210" s="175"/>
      <c r="F210" s="175"/>
      <c r="G210" s="175"/>
      <c r="H210" s="175"/>
      <c r="I210" s="174"/>
      <c r="J210" s="174"/>
      <c r="K210" s="175"/>
      <c r="L210" s="175"/>
      <c r="M210" s="175"/>
      <c r="N210" s="174"/>
      <c r="O210" s="174"/>
      <c r="P210" s="176"/>
      <c r="Q210"/>
      <c r="R210" s="168"/>
      <c r="S210" s="169"/>
      <c r="T210" s="170"/>
      <c r="U210" s="182"/>
      <c r="V210" s="182"/>
      <c r="W210" s="182"/>
      <c r="X210" s="182"/>
      <c r="Y210" s="182"/>
      <c r="Z210" s="170"/>
      <c r="AA210" s="170"/>
      <c r="AB210" s="182"/>
      <c r="AC210" s="182"/>
      <c r="AD210" s="182"/>
      <c r="AE210" s="170"/>
      <c r="AG210" s="183"/>
      <c r="AH210" s="172"/>
      <c r="AI210" s="172"/>
      <c r="AJ210" s="172"/>
      <c r="AK210" s="172"/>
      <c r="AL210" s="172"/>
      <c r="AM210" s="172"/>
      <c r="AN210" s="172"/>
      <c r="AO210" s="172"/>
      <c r="AP210" s="172"/>
      <c r="AQ210" s="172"/>
      <c r="AR210" s="172"/>
    </row>
    <row r="211" spans="1:44" ht="15">
      <c r="A211" s="141"/>
      <c r="B211" s="173"/>
      <c r="C211" s="174"/>
      <c r="D211" s="175"/>
      <c r="E211" s="175"/>
      <c r="F211" s="175"/>
      <c r="G211" s="175"/>
      <c r="H211" s="175"/>
      <c r="I211" s="174"/>
      <c r="J211" s="174"/>
      <c r="K211" s="175"/>
      <c r="L211" s="175"/>
      <c r="M211" s="175"/>
      <c r="N211" s="174"/>
      <c r="O211" s="174"/>
      <c r="P211" s="176"/>
      <c r="Q211"/>
      <c r="R211" s="177"/>
      <c r="S211" s="178"/>
      <c r="T211" s="179"/>
      <c r="U211" s="180"/>
      <c r="V211" s="180"/>
      <c r="W211" s="180"/>
      <c r="X211" s="180"/>
      <c r="Y211" s="180"/>
      <c r="Z211" s="179"/>
      <c r="AA211" s="179"/>
      <c r="AB211" s="180"/>
      <c r="AC211" s="180"/>
      <c r="AD211" s="180"/>
      <c r="AE211" s="179"/>
      <c r="AG211" s="185"/>
      <c r="AH211" s="185"/>
      <c r="AI211" s="185"/>
      <c r="AJ211" s="185"/>
      <c r="AK211" s="185"/>
      <c r="AL211" s="185"/>
      <c r="AM211" s="185"/>
      <c r="AN211" s="185"/>
      <c r="AO211" s="185"/>
      <c r="AP211" s="185"/>
      <c r="AQ211" s="185"/>
      <c r="AR211" s="185"/>
    </row>
    <row r="212" spans="1:44" ht="15">
      <c r="A212" s="141"/>
      <c r="B212" s="173"/>
      <c r="C212" s="174"/>
      <c r="D212" s="175"/>
      <c r="E212" s="175"/>
      <c r="F212" s="175"/>
      <c r="G212" s="175"/>
      <c r="H212" s="175"/>
      <c r="I212" s="174"/>
      <c r="J212" s="174"/>
      <c r="K212" s="175"/>
      <c r="L212" s="175"/>
      <c r="M212" s="175"/>
      <c r="N212" s="174"/>
      <c r="O212" s="174"/>
      <c r="P212" s="176"/>
      <c r="Q212"/>
      <c r="R212" s="168"/>
      <c r="S212" s="169"/>
      <c r="T212" s="170"/>
      <c r="U212" s="182"/>
      <c r="V212" s="182"/>
      <c r="W212" s="182"/>
      <c r="X212" s="182"/>
      <c r="Y212" s="182"/>
      <c r="Z212" s="170"/>
      <c r="AA212" s="170"/>
      <c r="AB212" s="182"/>
      <c r="AC212" s="182"/>
      <c r="AD212" s="182"/>
      <c r="AE212" s="170"/>
      <c r="AG212" s="183"/>
      <c r="AH212" s="172"/>
      <c r="AI212" s="172"/>
      <c r="AJ212" s="172"/>
      <c r="AK212" s="172"/>
      <c r="AL212" s="172"/>
      <c r="AM212" s="172"/>
      <c r="AN212" s="172"/>
      <c r="AO212" s="172"/>
      <c r="AP212" s="172"/>
      <c r="AQ212" s="172"/>
      <c r="AR212" s="172"/>
    </row>
    <row r="213" spans="1:44" ht="15">
      <c r="A213" s="141"/>
      <c r="B213" s="173"/>
      <c r="C213" s="174"/>
      <c r="D213" s="175"/>
      <c r="E213" s="175"/>
      <c r="F213" s="175"/>
      <c r="G213" s="175"/>
      <c r="H213" s="175"/>
      <c r="I213" s="174"/>
      <c r="J213" s="174"/>
      <c r="K213" s="175"/>
      <c r="L213" s="175"/>
      <c r="M213" s="175"/>
      <c r="N213" s="174"/>
      <c r="O213" s="174"/>
      <c r="P213" s="176"/>
      <c r="Q213"/>
      <c r="R213" s="177"/>
      <c r="S213" s="178"/>
      <c r="T213" s="179"/>
      <c r="U213" s="180"/>
      <c r="V213" s="180"/>
      <c r="W213" s="180"/>
      <c r="X213" s="180"/>
      <c r="Y213" s="180"/>
      <c r="Z213" s="179"/>
      <c r="AA213" s="179"/>
      <c r="AB213" s="180"/>
      <c r="AC213" s="180"/>
      <c r="AD213" s="180"/>
      <c r="AE213" s="179"/>
      <c r="AG213" s="185"/>
      <c r="AH213" s="185"/>
      <c r="AI213" s="185"/>
      <c r="AJ213" s="185"/>
      <c r="AK213" s="185"/>
      <c r="AL213" s="185"/>
      <c r="AM213" s="185"/>
      <c r="AN213" s="185"/>
      <c r="AO213" s="185"/>
      <c r="AP213" s="185"/>
      <c r="AQ213" s="185"/>
      <c r="AR213" s="185"/>
    </row>
    <row r="214" spans="1:44" ht="15">
      <c r="A214" s="141"/>
      <c r="B214" s="173"/>
      <c r="C214" s="174"/>
      <c r="D214" s="175"/>
      <c r="E214" s="175"/>
      <c r="F214" s="175"/>
      <c r="G214" s="175"/>
      <c r="H214" s="175"/>
      <c r="I214" s="174"/>
      <c r="J214" s="174"/>
      <c r="K214" s="175"/>
      <c r="L214" s="175"/>
      <c r="M214" s="175"/>
      <c r="N214" s="174"/>
      <c r="O214" s="174"/>
      <c r="P214" s="176"/>
      <c r="Q214"/>
      <c r="R214" s="168"/>
      <c r="S214" s="169"/>
      <c r="T214" s="170"/>
      <c r="U214" s="182"/>
      <c r="V214" s="182"/>
      <c r="W214" s="182"/>
      <c r="X214" s="182"/>
      <c r="Y214" s="182"/>
      <c r="Z214" s="170"/>
      <c r="AA214" s="170"/>
      <c r="AB214" s="182"/>
      <c r="AC214" s="182"/>
      <c r="AD214" s="182"/>
      <c r="AE214" s="170"/>
      <c r="AG214" s="183"/>
      <c r="AH214" s="172"/>
      <c r="AI214" s="172"/>
      <c r="AJ214" s="172"/>
      <c r="AK214" s="172"/>
      <c r="AL214" s="172"/>
      <c r="AM214" s="172"/>
      <c r="AN214" s="172"/>
      <c r="AO214" s="172"/>
      <c r="AP214" s="172"/>
      <c r="AQ214" s="172"/>
      <c r="AR214" s="172"/>
    </row>
    <row r="215" spans="1:44" ht="15">
      <c r="A215" s="141"/>
      <c r="B215" s="173"/>
      <c r="C215" s="174"/>
      <c r="D215" s="175"/>
      <c r="E215" s="175"/>
      <c r="F215" s="175"/>
      <c r="G215" s="175"/>
      <c r="H215" s="175"/>
      <c r="I215" s="174"/>
      <c r="J215" s="174"/>
      <c r="K215" s="175"/>
      <c r="L215" s="175"/>
      <c r="M215" s="175"/>
      <c r="N215" s="174"/>
      <c r="O215" s="174"/>
      <c r="P215" s="176"/>
      <c r="Q215"/>
      <c r="R215" s="177"/>
      <c r="S215" s="178"/>
      <c r="T215" s="179"/>
      <c r="U215" s="180"/>
      <c r="V215" s="180"/>
      <c r="W215" s="180"/>
      <c r="X215" s="180"/>
      <c r="Y215" s="180"/>
      <c r="Z215" s="179"/>
      <c r="AA215" s="179"/>
      <c r="AB215" s="180"/>
      <c r="AC215" s="180"/>
      <c r="AD215" s="180"/>
      <c r="AE215" s="179"/>
      <c r="AG215" s="185"/>
      <c r="AH215" s="185"/>
      <c r="AI215" s="185"/>
      <c r="AJ215" s="185"/>
      <c r="AK215" s="185"/>
      <c r="AL215" s="185"/>
      <c r="AM215" s="185"/>
      <c r="AN215" s="185"/>
      <c r="AO215" s="185"/>
      <c r="AP215" s="185"/>
      <c r="AQ215" s="185"/>
      <c r="AR215" s="185"/>
    </row>
    <row r="216" spans="1:44" ht="15">
      <c r="A216" s="141"/>
      <c r="B216" s="173"/>
      <c r="C216" s="174"/>
      <c r="D216" s="175"/>
      <c r="E216" s="175"/>
      <c r="F216" s="175"/>
      <c r="G216" s="175"/>
      <c r="H216" s="175"/>
      <c r="I216" s="174"/>
      <c r="J216" s="174"/>
      <c r="K216" s="175"/>
      <c r="L216" s="175"/>
      <c r="M216" s="175"/>
      <c r="N216" s="174"/>
      <c r="O216" s="174"/>
      <c r="P216" s="176"/>
      <c r="Q216"/>
      <c r="R216" s="168"/>
      <c r="S216" s="169"/>
      <c r="T216" s="170"/>
      <c r="U216" s="182"/>
      <c r="V216" s="182"/>
      <c r="W216" s="182"/>
      <c r="X216" s="182"/>
      <c r="Y216" s="182"/>
      <c r="Z216" s="170"/>
      <c r="AA216" s="170"/>
      <c r="AB216" s="182"/>
      <c r="AC216" s="182"/>
      <c r="AD216" s="182"/>
      <c r="AE216" s="170"/>
      <c r="AG216" s="183"/>
      <c r="AH216" s="172"/>
      <c r="AI216" s="172"/>
      <c r="AJ216" s="172"/>
      <c r="AK216" s="172"/>
      <c r="AL216" s="172"/>
      <c r="AM216" s="172"/>
      <c r="AN216" s="172"/>
      <c r="AO216" s="172"/>
      <c r="AP216" s="172"/>
      <c r="AQ216" s="172"/>
      <c r="AR216" s="172"/>
    </row>
    <row r="217" spans="1:44" ht="15">
      <c r="A217" s="141"/>
      <c r="B217" s="173"/>
      <c r="C217" s="174"/>
      <c r="D217" s="175"/>
      <c r="E217" s="175"/>
      <c r="F217" s="175"/>
      <c r="G217" s="175"/>
      <c r="H217" s="175"/>
      <c r="I217" s="174"/>
      <c r="J217" s="174"/>
      <c r="K217" s="175"/>
      <c r="L217" s="175"/>
      <c r="M217" s="175"/>
      <c r="N217" s="174"/>
      <c r="O217" s="174"/>
      <c r="P217" s="176"/>
      <c r="Q217"/>
      <c r="R217" s="177"/>
      <c r="S217" s="178"/>
      <c r="T217" s="179"/>
      <c r="U217" s="180"/>
      <c r="V217" s="180"/>
      <c r="W217" s="180"/>
      <c r="X217" s="180"/>
      <c r="Y217" s="180"/>
      <c r="Z217" s="179"/>
      <c r="AA217" s="179"/>
      <c r="AB217" s="180"/>
      <c r="AC217" s="180"/>
      <c r="AD217" s="180"/>
      <c r="AE217" s="179"/>
      <c r="AG217" s="185"/>
      <c r="AH217" s="185"/>
      <c r="AI217" s="185"/>
      <c r="AJ217" s="185"/>
      <c r="AK217" s="185"/>
      <c r="AL217" s="185"/>
      <c r="AM217" s="185"/>
      <c r="AN217" s="185"/>
      <c r="AO217" s="185"/>
      <c r="AP217" s="185"/>
      <c r="AQ217" s="185"/>
      <c r="AR217" s="185"/>
    </row>
    <row r="218" spans="1:44" ht="15">
      <c r="A218" s="141"/>
      <c r="B218" s="173"/>
      <c r="C218" s="174"/>
      <c r="D218" s="175"/>
      <c r="E218" s="175"/>
      <c r="F218" s="175"/>
      <c r="G218" s="175"/>
      <c r="H218" s="175"/>
      <c r="I218" s="174"/>
      <c r="J218" s="174"/>
      <c r="K218" s="175"/>
      <c r="L218" s="175"/>
      <c r="M218" s="175"/>
      <c r="N218" s="174"/>
      <c r="O218" s="174"/>
      <c r="P218" s="176"/>
      <c r="Q218"/>
      <c r="R218" s="168"/>
      <c r="S218" s="169"/>
      <c r="T218" s="170"/>
      <c r="U218" s="182"/>
      <c r="V218" s="182"/>
      <c r="W218" s="182"/>
      <c r="X218" s="182"/>
      <c r="Y218" s="182"/>
      <c r="Z218" s="170"/>
      <c r="AA218" s="170"/>
      <c r="AB218" s="182"/>
      <c r="AC218" s="182"/>
      <c r="AD218" s="182"/>
      <c r="AE218" s="170"/>
      <c r="AG218" s="183"/>
      <c r="AH218" s="172"/>
      <c r="AI218" s="172"/>
      <c r="AJ218" s="172"/>
      <c r="AK218" s="172"/>
      <c r="AL218" s="172"/>
      <c r="AM218" s="172"/>
      <c r="AN218" s="172"/>
      <c r="AO218" s="172"/>
      <c r="AP218" s="172"/>
      <c r="AQ218" s="172"/>
      <c r="AR218" s="172"/>
    </row>
    <row r="219" spans="1:44" ht="15">
      <c r="A219" s="141"/>
      <c r="B219" s="173"/>
      <c r="C219" s="174"/>
      <c r="D219" s="175"/>
      <c r="E219" s="175"/>
      <c r="F219" s="175"/>
      <c r="G219" s="175"/>
      <c r="H219" s="175"/>
      <c r="I219" s="174"/>
      <c r="J219" s="174"/>
      <c r="K219" s="175"/>
      <c r="L219" s="175"/>
      <c r="M219" s="175"/>
      <c r="N219" s="174"/>
      <c r="O219" s="174"/>
      <c r="P219" s="176"/>
      <c r="Q219"/>
      <c r="R219" s="177"/>
      <c r="S219" s="178"/>
      <c r="T219" s="179"/>
      <c r="U219" s="180"/>
      <c r="V219" s="180"/>
      <c r="W219" s="180"/>
      <c r="X219" s="180"/>
      <c r="Y219" s="180"/>
      <c r="Z219" s="179"/>
      <c r="AA219" s="179"/>
      <c r="AB219" s="180"/>
      <c r="AC219" s="180"/>
      <c r="AD219" s="180"/>
      <c r="AE219" s="179"/>
      <c r="AG219" s="185"/>
      <c r="AH219" s="185"/>
      <c r="AI219" s="185"/>
      <c r="AJ219" s="185"/>
      <c r="AK219" s="185"/>
      <c r="AL219" s="185"/>
      <c r="AM219" s="185"/>
      <c r="AN219" s="185"/>
      <c r="AO219" s="185"/>
      <c r="AP219" s="185"/>
      <c r="AQ219" s="185"/>
      <c r="AR219" s="185"/>
    </row>
    <row r="220" spans="1:44" ht="15">
      <c r="A220" s="141"/>
      <c r="B220" s="173"/>
      <c r="C220" s="174"/>
      <c r="D220" s="175"/>
      <c r="E220" s="175"/>
      <c r="F220" s="175"/>
      <c r="G220" s="175"/>
      <c r="H220" s="175"/>
      <c r="I220" s="174"/>
      <c r="J220" s="174"/>
      <c r="K220" s="175"/>
      <c r="L220" s="175"/>
      <c r="M220" s="175"/>
      <c r="N220" s="174"/>
      <c r="O220" s="174"/>
      <c r="P220" s="176"/>
      <c r="Q220"/>
      <c r="R220" s="168"/>
      <c r="S220" s="169"/>
      <c r="T220" s="170"/>
      <c r="U220" s="182"/>
      <c r="V220" s="182"/>
      <c r="W220" s="182"/>
      <c r="X220" s="182"/>
      <c r="Y220" s="182"/>
      <c r="Z220" s="170"/>
      <c r="AA220" s="170"/>
      <c r="AB220" s="182"/>
      <c r="AC220" s="182"/>
      <c r="AD220" s="182"/>
      <c r="AE220" s="170"/>
      <c r="AG220" s="183"/>
      <c r="AH220" s="172"/>
      <c r="AI220" s="172"/>
      <c r="AJ220" s="172"/>
      <c r="AK220" s="172"/>
      <c r="AL220" s="172"/>
      <c r="AM220" s="172"/>
      <c r="AN220" s="172"/>
      <c r="AO220" s="172"/>
      <c r="AP220" s="172"/>
      <c r="AQ220" s="172"/>
      <c r="AR220" s="172"/>
    </row>
    <row r="221" spans="1:44" ht="15">
      <c r="A221" s="141"/>
      <c r="B221" s="173"/>
      <c r="C221" s="174"/>
      <c r="D221" s="175"/>
      <c r="E221" s="175"/>
      <c r="F221" s="175"/>
      <c r="G221" s="175"/>
      <c r="H221" s="175"/>
      <c r="I221" s="174"/>
      <c r="J221" s="174"/>
      <c r="K221" s="175"/>
      <c r="L221" s="175"/>
      <c r="M221" s="175"/>
      <c r="N221" s="174"/>
      <c r="O221" s="174"/>
      <c r="P221" s="176"/>
      <c r="Q221"/>
      <c r="R221" s="177"/>
      <c r="S221" s="178"/>
      <c r="T221" s="179"/>
      <c r="U221" s="180"/>
      <c r="V221" s="180"/>
      <c r="W221" s="180"/>
      <c r="X221" s="180"/>
      <c r="Y221" s="180"/>
      <c r="Z221" s="179"/>
      <c r="AA221" s="179"/>
      <c r="AB221" s="180"/>
      <c r="AC221" s="180"/>
      <c r="AD221" s="180"/>
      <c r="AE221" s="179"/>
      <c r="AG221" s="185"/>
      <c r="AH221" s="185"/>
      <c r="AI221" s="185"/>
      <c r="AJ221" s="185"/>
      <c r="AK221" s="185"/>
      <c r="AL221" s="185"/>
      <c r="AM221" s="185"/>
      <c r="AN221" s="185"/>
      <c r="AO221" s="185"/>
      <c r="AP221" s="185"/>
      <c r="AQ221" s="185"/>
      <c r="AR221" s="185"/>
    </row>
    <row r="222" spans="1:44" ht="15">
      <c r="A222" s="141"/>
      <c r="B222" s="173"/>
      <c r="C222" s="174"/>
      <c r="D222" s="175"/>
      <c r="E222" s="175"/>
      <c r="F222" s="175"/>
      <c r="G222" s="175"/>
      <c r="H222" s="175"/>
      <c r="I222" s="174"/>
      <c r="J222" s="174"/>
      <c r="K222" s="175"/>
      <c r="L222" s="175"/>
      <c r="M222" s="175"/>
      <c r="N222" s="174"/>
      <c r="O222" s="174"/>
      <c r="P222" s="176"/>
      <c r="Q222"/>
      <c r="R222" s="168"/>
      <c r="S222" s="169"/>
      <c r="T222" s="170"/>
      <c r="U222" s="182"/>
      <c r="V222" s="182"/>
      <c r="W222" s="182"/>
      <c r="X222" s="182"/>
      <c r="Y222" s="182"/>
      <c r="Z222" s="170"/>
      <c r="AA222" s="170"/>
      <c r="AB222" s="182"/>
      <c r="AC222" s="182"/>
      <c r="AD222" s="182"/>
      <c r="AE222" s="170"/>
      <c r="AG222" s="183"/>
      <c r="AH222" s="172"/>
      <c r="AI222" s="172"/>
      <c r="AJ222" s="172"/>
      <c r="AK222" s="172"/>
      <c r="AL222" s="172"/>
      <c r="AM222" s="172"/>
      <c r="AN222" s="172"/>
      <c r="AO222" s="172"/>
      <c r="AP222" s="172"/>
      <c r="AQ222" s="172"/>
      <c r="AR222" s="172"/>
    </row>
    <row r="223" spans="1:44" ht="15">
      <c r="A223" s="141"/>
      <c r="B223" s="173"/>
      <c r="C223" s="174"/>
      <c r="D223" s="175"/>
      <c r="E223" s="175"/>
      <c r="F223" s="175"/>
      <c r="G223" s="175"/>
      <c r="H223" s="175"/>
      <c r="I223" s="174"/>
      <c r="J223" s="174"/>
      <c r="K223" s="175"/>
      <c r="L223" s="175"/>
      <c r="M223" s="175"/>
      <c r="N223" s="174"/>
      <c r="O223" s="174"/>
      <c r="P223" s="176"/>
      <c r="Q223"/>
      <c r="R223" s="177"/>
      <c r="S223" s="178"/>
      <c r="T223" s="179"/>
      <c r="U223" s="180"/>
      <c r="V223" s="180"/>
      <c r="W223" s="180"/>
      <c r="X223" s="180"/>
      <c r="Y223" s="180"/>
      <c r="Z223" s="179"/>
      <c r="AA223" s="179"/>
      <c r="AB223" s="180"/>
      <c r="AC223" s="180"/>
      <c r="AD223" s="180"/>
      <c r="AE223" s="179"/>
      <c r="AG223" s="185"/>
      <c r="AH223" s="185"/>
      <c r="AI223" s="185"/>
      <c r="AJ223" s="185"/>
      <c r="AK223" s="185"/>
      <c r="AL223" s="185"/>
      <c r="AM223" s="185"/>
      <c r="AN223" s="185"/>
      <c r="AO223" s="185"/>
      <c r="AP223" s="185"/>
      <c r="AQ223" s="185"/>
      <c r="AR223" s="185"/>
    </row>
    <row r="224" spans="1:44" ht="15">
      <c r="A224" s="141"/>
      <c r="B224" s="173"/>
      <c r="C224" s="174"/>
      <c r="D224" s="175"/>
      <c r="E224" s="175"/>
      <c r="F224" s="175"/>
      <c r="G224" s="175"/>
      <c r="H224" s="175"/>
      <c r="I224" s="174"/>
      <c r="J224" s="174"/>
      <c r="K224" s="175"/>
      <c r="L224" s="175"/>
      <c r="M224" s="175"/>
      <c r="N224" s="174"/>
      <c r="O224" s="174"/>
      <c r="P224" s="176"/>
      <c r="Q224"/>
      <c r="R224" s="168"/>
      <c r="S224" s="169"/>
      <c r="T224" s="170"/>
      <c r="U224" s="182"/>
      <c r="V224" s="182"/>
      <c r="W224" s="182"/>
      <c r="X224" s="182"/>
      <c r="Y224" s="182"/>
      <c r="Z224" s="170"/>
      <c r="AA224" s="170"/>
      <c r="AB224" s="182"/>
      <c r="AC224" s="182"/>
      <c r="AD224" s="182"/>
      <c r="AE224" s="170"/>
      <c r="AG224" s="183"/>
      <c r="AH224" s="187"/>
      <c r="AI224" s="187"/>
      <c r="AJ224" s="187"/>
      <c r="AK224" s="187"/>
      <c r="AL224" s="187"/>
      <c r="AM224" s="187"/>
      <c r="AN224" s="187"/>
      <c r="AO224" s="187"/>
      <c r="AP224" s="187"/>
      <c r="AQ224" s="187"/>
      <c r="AR224" s="187"/>
    </row>
    <row r="225" spans="1:49" ht="15.75" thickBot="1">
      <c r="A225" s="141"/>
      <c r="B225" s="173"/>
      <c r="C225" s="174"/>
      <c r="D225" s="175"/>
      <c r="E225" s="175"/>
      <c r="F225" s="175"/>
      <c r="G225" s="175"/>
      <c r="H225" s="175"/>
      <c r="I225" s="174"/>
      <c r="J225" s="174"/>
      <c r="K225" s="175"/>
      <c r="L225" s="175"/>
      <c r="M225" s="175"/>
      <c r="N225" s="174"/>
      <c r="O225" s="174"/>
      <c r="P225" s="176"/>
      <c r="Q225"/>
      <c r="R225" s="188"/>
      <c r="S225" s="189"/>
      <c r="T225" s="190"/>
      <c r="U225" s="191"/>
      <c r="V225" s="191"/>
      <c r="W225" s="191"/>
      <c r="X225" s="191"/>
      <c r="Y225" s="191"/>
      <c r="Z225" s="190"/>
      <c r="AA225" s="190"/>
      <c r="AB225" s="191"/>
      <c r="AC225" s="191"/>
      <c r="AD225" s="191"/>
      <c r="AE225" s="190"/>
      <c r="AF225" s="192"/>
      <c r="AG225" s="193"/>
      <c r="AH225" s="193"/>
      <c r="AI225" s="193"/>
      <c r="AJ225" s="193"/>
      <c r="AK225" s="193"/>
      <c r="AL225" s="193"/>
      <c r="AM225" s="193"/>
      <c r="AN225" s="193"/>
      <c r="AO225" s="193"/>
      <c r="AP225" s="193"/>
      <c r="AQ225" s="193"/>
      <c r="AR225" s="193"/>
    </row>
    <row r="226" spans="1:49" ht="15">
      <c r="A226" s="155"/>
      <c r="B226" s="136"/>
      <c r="C226" s="165"/>
      <c r="D226" s="166"/>
      <c r="E226" s="166"/>
      <c r="F226" s="166"/>
      <c r="G226" s="166"/>
      <c r="H226" s="166"/>
      <c r="I226" s="165"/>
      <c r="J226" s="165"/>
      <c r="K226" s="166"/>
      <c r="L226" s="166"/>
      <c r="M226" s="166"/>
      <c r="N226" s="165"/>
      <c r="O226" s="165"/>
      <c r="P226" s="167"/>
      <c r="Q226"/>
      <c r="R226" s="168"/>
      <c r="S226" s="169"/>
      <c r="T226" s="170"/>
      <c r="U226" s="182"/>
      <c r="V226" s="182"/>
      <c r="W226" s="182"/>
      <c r="X226" s="182"/>
      <c r="Y226" s="182"/>
      <c r="Z226" s="170"/>
      <c r="AA226" s="170"/>
      <c r="AB226" s="182"/>
      <c r="AC226" s="182"/>
      <c r="AD226" s="182"/>
      <c r="AE226" s="170"/>
      <c r="AG226" s="172"/>
      <c r="AH226" s="172"/>
      <c r="AI226" s="172"/>
      <c r="AJ226" s="172"/>
      <c r="AK226" s="172"/>
      <c r="AL226" s="172"/>
      <c r="AM226" s="172"/>
      <c r="AN226" s="172"/>
      <c r="AO226" s="172"/>
      <c r="AP226" s="172"/>
      <c r="AQ226" s="172"/>
      <c r="AR226" s="172"/>
    </row>
    <row r="227" spans="1:49" ht="15">
      <c r="A227" s="141"/>
      <c r="B227" s="173"/>
      <c r="C227" s="174"/>
      <c r="D227" s="175"/>
      <c r="E227" s="175"/>
      <c r="F227" s="175"/>
      <c r="G227" s="175"/>
      <c r="H227" s="175"/>
      <c r="I227" s="174"/>
      <c r="J227" s="174"/>
      <c r="K227" s="175"/>
      <c r="L227" s="175"/>
      <c r="M227" s="175"/>
      <c r="N227" s="174"/>
      <c r="O227" s="174"/>
      <c r="P227" s="176"/>
      <c r="Q227"/>
      <c r="R227" s="177"/>
      <c r="S227" s="178"/>
      <c r="T227" s="179"/>
      <c r="U227" s="180"/>
      <c r="V227" s="180"/>
      <c r="W227" s="180"/>
      <c r="X227" s="180"/>
      <c r="Y227" s="180"/>
      <c r="Z227" s="179"/>
      <c r="AA227" s="179"/>
      <c r="AB227" s="180"/>
      <c r="AC227" s="180"/>
      <c r="AD227" s="180"/>
      <c r="AE227" s="179"/>
      <c r="AG227" s="181"/>
      <c r="AH227" s="181"/>
      <c r="AI227" s="181"/>
      <c r="AJ227" s="181"/>
      <c r="AK227" s="181"/>
      <c r="AL227" s="181"/>
      <c r="AM227" s="181"/>
      <c r="AN227" s="181"/>
      <c r="AO227" s="181"/>
      <c r="AP227" s="181"/>
      <c r="AQ227" s="181"/>
      <c r="AR227" s="181"/>
      <c r="AS227" s="195"/>
      <c r="AT227" s="195"/>
      <c r="AU227" s="195"/>
      <c r="AV227" s="195"/>
      <c r="AW227" s="195"/>
    </row>
    <row r="228" spans="1:49" ht="15">
      <c r="A228" s="141"/>
      <c r="B228" s="173"/>
      <c r="C228" s="174"/>
      <c r="D228" s="175"/>
      <c r="E228" s="175"/>
      <c r="F228" s="175"/>
      <c r="G228" s="175"/>
      <c r="H228" s="175"/>
      <c r="I228" s="174"/>
      <c r="J228" s="174"/>
      <c r="K228" s="175"/>
      <c r="L228" s="175"/>
      <c r="M228" s="175"/>
      <c r="N228" s="174"/>
      <c r="O228" s="174"/>
      <c r="P228" s="176"/>
      <c r="Q228"/>
      <c r="R228" s="168"/>
      <c r="S228" s="169"/>
      <c r="T228" s="170"/>
      <c r="U228" s="182"/>
      <c r="V228" s="182"/>
      <c r="W228" s="182"/>
      <c r="X228" s="182"/>
      <c r="Y228" s="182"/>
      <c r="Z228" s="170"/>
      <c r="AA228" s="170"/>
      <c r="AB228" s="182"/>
      <c r="AC228" s="182"/>
      <c r="AD228" s="182"/>
      <c r="AE228" s="170"/>
      <c r="AG228" s="183"/>
      <c r="AH228" s="172"/>
      <c r="AI228" s="172"/>
      <c r="AJ228" s="172"/>
      <c r="AK228" s="172"/>
      <c r="AL228" s="172"/>
      <c r="AM228" s="172"/>
      <c r="AN228" s="172"/>
      <c r="AO228" s="172"/>
      <c r="AP228" s="172"/>
      <c r="AQ228" s="172"/>
      <c r="AR228" s="172"/>
    </row>
    <row r="229" spans="1:49" ht="15">
      <c r="A229" s="141"/>
      <c r="B229" s="173"/>
      <c r="C229" s="174"/>
      <c r="D229" s="175"/>
      <c r="E229" s="175"/>
      <c r="F229" s="175"/>
      <c r="G229" s="175"/>
      <c r="H229" s="175"/>
      <c r="I229" s="174"/>
      <c r="J229" s="174"/>
      <c r="K229" s="175"/>
      <c r="L229" s="175"/>
      <c r="M229" s="175"/>
      <c r="N229" s="174"/>
      <c r="O229" s="174"/>
      <c r="P229" s="176"/>
      <c r="Q229"/>
      <c r="R229" s="177"/>
      <c r="S229" s="178"/>
      <c r="T229" s="179"/>
      <c r="U229" s="180"/>
      <c r="V229" s="180"/>
      <c r="W229" s="180"/>
      <c r="X229" s="180"/>
      <c r="Y229" s="180"/>
      <c r="Z229" s="179"/>
      <c r="AA229" s="179"/>
      <c r="AB229" s="180"/>
      <c r="AC229" s="180"/>
      <c r="AD229" s="180"/>
      <c r="AE229" s="179"/>
      <c r="AG229" s="185"/>
      <c r="AH229" s="185"/>
      <c r="AI229" s="185"/>
      <c r="AJ229" s="185"/>
      <c r="AK229" s="185"/>
      <c r="AL229" s="185"/>
      <c r="AM229" s="185"/>
      <c r="AN229" s="185"/>
      <c r="AO229" s="185"/>
      <c r="AP229" s="185"/>
      <c r="AQ229" s="185"/>
      <c r="AR229" s="185"/>
    </row>
    <row r="230" spans="1:49" ht="15">
      <c r="A230" s="141"/>
      <c r="B230" s="173"/>
      <c r="C230" s="174"/>
      <c r="D230" s="175"/>
      <c r="E230" s="175"/>
      <c r="F230" s="175"/>
      <c r="G230" s="175"/>
      <c r="H230" s="175"/>
      <c r="I230" s="174"/>
      <c r="J230" s="174"/>
      <c r="K230" s="175"/>
      <c r="L230" s="175"/>
      <c r="M230" s="175"/>
      <c r="N230" s="174"/>
      <c r="O230" s="174"/>
      <c r="P230" s="176"/>
      <c r="Q230"/>
      <c r="R230" s="168"/>
      <c r="S230" s="169"/>
      <c r="T230" s="170"/>
      <c r="U230" s="182"/>
      <c r="V230" s="182"/>
      <c r="W230" s="182"/>
      <c r="X230" s="182"/>
      <c r="Y230" s="182"/>
      <c r="Z230" s="170"/>
      <c r="AA230" s="170"/>
      <c r="AB230" s="182"/>
      <c r="AC230" s="182"/>
      <c r="AD230" s="182"/>
      <c r="AE230" s="170"/>
      <c r="AG230" s="183"/>
      <c r="AH230" s="172"/>
      <c r="AI230" s="172"/>
      <c r="AJ230" s="172"/>
      <c r="AK230" s="172"/>
      <c r="AL230" s="172"/>
      <c r="AM230" s="172"/>
      <c r="AN230" s="172"/>
      <c r="AO230" s="172"/>
      <c r="AP230" s="172"/>
      <c r="AQ230" s="172"/>
      <c r="AR230" s="172"/>
    </row>
    <row r="231" spans="1:49" ht="15">
      <c r="A231" s="141"/>
      <c r="B231" s="173"/>
      <c r="C231" s="174"/>
      <c r="D231" s="175"/>
      <c r="E231" s="175"/>
      <c r="F231" s="175"/>
      <c r="G231" s="175"/>
      <c r="H231" s="175"/>
      <c r="I231" s="174"/>
      <c r="J231" s="174"/>
      <c r="K231" s="175"/>
      <c r="L231" s="175"/>
      <c r="M231" s="175"/>
      <c r="N231" s="174"/>
      <c r="O231" s="174"/>
      <c r="P231" s="176"/>
      <c r="Q231"/>
      <c r="R231" s="177"/>
      <c r="S231" s="178"/>
      <c r="T231" s="179"/>
      <c r="U231" s="180"/>
      <c r="V231" s="180"/>
      <c r="W231" s="180"/>
      <c r="X231" s="180"/>
      <c r="Y231" s="180"/>
      <c r="Z231" s="179"/>
      <c r="AA231" s="179"/>
      <c r="AB231" s="180"/>
      <c r="AC231" s="180"/>
      <c r="AD231" s="180"/>
      <c r="AE231" s="179"/>
      <c r="AG231" s="185"/>
      <c r="AH231" s="185"/>
      <c r="AI231" s="185"/>
      <c r="AJ231" s="185"/>
      <c r="AK231" s="185"/>
      <c r="AL231" s="185"/>
      <c r="AM231" s="185"/>
      <c r="AN231" s="185"/>
      <c r="AO231" s="185"/>
      <c r="AP231" s="185"/>
      <c r="AQ231" s="185"/>
      <c r="AR231" s="185"/>
    </row>
    <row r="232" spans="1:49" ht="15">
      <c r="A232" s="141"/>
      <c r="B232" s="173"/>
      <c r="C232" s="174"/>
      <c r="D232" s="175"/>
      <c r="E232" s="175"/>
      <c r="F232" s="175"/>
      <c r="G232" s="175"/>
      <c r="H232" s="175"/>
      <c r="I232" s="174"/>
      <c r="J232" s="174"/>
      <c r="K232" s="175"/>
      <c r="L232" s="175"/>
      <c r="M232" s="175"/>
      <c r="N232" s="174"/>
      <c r="O232" s="174"/>
      <c r="P232" s="176"/>
      <c r="Q232"/>
      <c r="R232" s="168"/>
      <c r="S232" s="169"/>
      <c r="T232" s="170"/>
      <c r="U232" s="182"/>
      <c r="V232" s="182"/>
      <c r="W232" s="182"/>
      <c r="X232" s="182"/>
      <c r="Y232" s="182"/>
      <c r="Z232" s="170"/>
      <c r="AA232" s="170"/>
      <c r="AB232" s="182"/>
      <c r="AC232" s="182"/>
      <c r="AD232" s="182"/>
      <c r="AE232" s="170"/>
      <c r="AG232" s="183"/>
      <c r="AH232" s="172"/>
      <c r="AI232" s="172"/>
      <c r="AJ232" s="172"/>
      <c r="AK232" s="172"/>
      <c r="AL232" s="172"/>
      <c r="AM232" s="172"/>
      <c r="AN232" s="172"/>
      <c r="AO232" s="172"/>
      <c r="AP232" s="172"/>
      <c r="AQ232" s="172"/>
      <c r="AR232" s="172"/>
    </row>
    <row r="233" spans="1:49" ht="15">
      <c r="A233" s="141"/>
      <c r="B233" s="173"/>
      <c r="C233" s="174"/>
      <c r="D233" s="175"/>
      <c r="E233" s="175"/>
      <c r="F233" s="175"/>
      <c r="G233" s="175"/>
      <c r="H233" s="175"/>
      <c r="I233" s="174"/>
      <c r="J233" s="174"/>
      <c r="K233" s="175"/>
      <c r="L233" s="175"/>
      <c r="M233" s="175"/>
      <c r="N233" s="174"/>
      <c r="O233" s="174"/>
      <c r="P233" s="176"/>
      <c r="Q233"/>
      <c r="R233" s="177"/>
      <c r="S233" s="178"/>
      <c r="T233" s="179"/>
      <c r="U233" s="180"/>
      <c r="V233" s="180"/>
      <c r="W233" s="180"/>
      <c r="X233" s="180"/>
      <c r="Y233" s="180"/>
      <c r="Z233" s="179"/>
      <c r="AA233" s="179"/>
      <c r="AB233" s="180"/>
      <c r="AC233" s="180"/>
      <c r="AD233" s="180"/>
      <c r="AE233" s="179"/>
      <c r="AG233" s="185"/>
      <c r="AH233" s="185"/>
      <c r="AI233" s="185"/>
      <c r="AJ233" s="185"/>
      <c r="AK233" s="185"/>
      <c r="AL233" s="185"/>
      <c r="AM233" s="185"/>
      <c r="AN233" s="185"/>
      <c r="AO233" s="185"/>
      <c r="AP233" s="185"/>
      <c r="AQ233" s="185"/>
      <c r="AR233" s="185"/>
    </row>
    <row r="234" spans="1:49" ht="15">
      <c r="A234" s="141"/>
      <c r="B234" s="173"/>
      <c r="C234" s="174"/>
      <c r="D234" s="175"/>
      <c r="E234" s="175"/>
      <c r="F234" s="175"/>
      <c r="G234" s="175"/>
      <c r="H234" s="175"/>
      <c r="I234" s="174"/>
      <c r="J234" s="174"/>
      <c r="K234" s="175"/>
      <c r="L234" s="175"/>
      <c r="M234" s="175"/>
      <c r="N234" s="174"/>
      <c r="O234" s="174"/>
      <c r="P234" s="176"/>
      <c r="Q234"/>
      <c r="R234" s="168"/>
      <c r="S234" s="169"/>
      <c r="T234" s="170"/>
      <c r="U234" s="182"/>
      <c r="V234" s="182"/>
      <c r="W234" s="182"/>
      <c r="X234" s="182"/>
      <c r="Y234" s="182"/>
      <c r="Z234" s="170"/>
      <c r="AA234" s="170"/>
      <c r="AB234" s="182"/>
      <c r="AC234" s="182"/>
      <c r="AD234" s="182"/>
      <c r="AE234" s="170"/>
      <c r="AG234" s="183"/>
      <c r="AH234" s="172"/>
      <c r="AI234" s="172"/>
      <c r="AJ234" s="172"/>
      <c r="AK234" s="172"/>
      <c r="AL234" s="172"/>
      <c r="AM234" s="172"/>
      <c r="AN234" s="172"/>
      <c r="AO234" s="172"/>
      <c r="AP234" s="172"/>
      <c r="AQ234" s="172"/>
      <c r="AR234" s="172"/>
    </row>
    <row r="235" spans="1:49" ht="15">
      <c r="A235" s="141"/>
      <c r="B235" s="173"/>
      <c r="C235" s="174"/>
      <c r="D235" s="175"/>
      <c r="E235" s="175"/>
      <c r="F235" s="175"/>
      <c r="G235" s="175"/>
      <c r="H235" s="175"/>
      <c r="I235" s="174"/>
      <c r="J235" s="174"/>
      <c r="K235" s="175"/>
      <c r="L235" s="175"/>
      <c r="M235" s="175"/>
      <c r="N235" s="174"/>
      <c r="O235" s="174"/>
      <c r="P235" s="176"/>
      <c r="Q235"/>
      <c r="R235" s="177"/>
      <c r="S235" s="178"/>
      <c r="T235" s="179"/>
      <c r="U235" s="180"/>
      <c r="V235" s="180"/>
      <c r="W235" s="180"/>
      <c r="X235" s="180"/>
      <c r="Y235" s="180"/>
      <c r="Z235" s="179"/>
      <c r="AA235" s="179"/>
      <c r="AB235" s="180"/>
      <c r="AC235" s="180"/>
      <c r="AD235" s="180"/>
      <c r="AE235" s="179"/>
      <c r="AG235" s="185"/>
      <c r="AH235" s="185"/>
      <c r="AI235" s="185"/>
      <c r="AJ235" s="185"/>
      <c r="AK235" s="185"/>
      <c r="AL235" s="185"/>
      <c r="AM235" s="185"/>
      <c r="AN235" s="185"/>
      <c r="AO235" s="185"/>
      <c r="AP235" s="185"/>
      <c r="AQ235" s="185"/>
      <c r="AR235" s="185"/>
    </row>
    <row r="236" spans="1:49" ht="15">
      <c r="A236" s="141"/>
      <c r="B236" s="173"/>
      <c r="C236" s="174"/>
      <c r="D236" s="175"/>
      <c r="E236" s="175"/>
      <c r="F236" s="175"/>
      <c r="G236" s="175"/>
      <c r="H236" s="175"/>
      <c r="I236" s="174"/>
      <c r="J236" s="174"/>
      <c r="K236" s="175"/>
      <c r="L236" s="175"/>
      <c r="M236" s="175"/>
      <c r="N236" s="174"/>
      <c r="O236" s="174"/>
      <c r="P236" s="176"/>
      <c r="Q236"/>
      <c r="R236" s="168"/>
      <c r="S236" s="169"/>
      <c r="T236" s="170"/>
      <c r="U236" s="182"/>
      <c r="V236" s="182"/>
      <c r="W236" s="182"/>
      <c r="X236" s="182"/>
      <c r="Y236" s="182"/>
      <c r="Z236" s="170"/>
      <c r="AA236" s="170"/>
      <c r="AB236" s="182"/>
      <c r="AC236" s="182"/>
      <c r="AD236" s="182"/>
      <c r="AE236" s="170"/>
      <c r="AG236" s="183"/>
      <c r="AH236" s="172"/>
      <c r="AI236" s="172"/>
      <c r="AJ236" s="172"/>
      <c r="AK236" s="172"/>
      <c r="AL236" s="172"/>
      <c r="AM236" s="172"/>
      <c r="AN236" s="172"/>
      <c r="AO236" s="172"/>
      <c r="AP236" s="172"/>
      <c r="AQ236" s="172"/>
      <c r="AR236" s="172"/>
    </row>
    <row r="237" spans="1:49" ht="15">
      <c r="A237" s="141"/>
      <c r="B237" s="173"/>
      <c r="C237" s="174"/>
      <c r="D237" s="175"/>
      <c r="E237" s="175"/>
      <c r="F237" s="175"/>
      <c r="G237" s="175"/>
      <c r="H237" s="175"/>
      <c r="I237" s="174"/>
      <c r="J237" s="174"/>
      <c r="K237" s="175"/>
      <c r="L237" s="175"/>
      <c r="M237" s="175"/>
      <c r="N237" s="174"/>
      <c r="O237" s="174"/>
      <c r="P237" s="176"/>
      <c r="Q237"/>
      <c r="R237" s="177"/>
      <c r="S237" s="178"/>
      <c r="T237" s="179"/>
      <c r="U237" s="180"/>
      <c r="V237" s="180"/>
      <c r="W237" s="180"/>
      <c r="X237" s="180"/>
      <c r="Y237" s="180"/>
      <c r="Z237" s="179"/>
      <c r="AA237" s="179"/>
      <c r="AB237" s="180"/>
      <c r="AC237" s="180"/>
      <c r="AD237" s="180"/>
      <c r="AE237" s="179"/>
      <c r="AG237" s="185"/>
      <c r="AH237" s="185"/>
      <c r="AI237" s="185"/>
      <c r="AJ237" s="185"/>
      <c r="AK237" s="185"/>
      <c r="AL237" s="185"/>
      <c r="AM237" s="185"/>
      <c r="AN237" s="185"/>
      <c r="AO237" s="185"/>
      <c r="AP237" s="185"/>
      <c r="AQ237" s="185"/>
      <c r="AR237" s="185"/>
    </row>
    <row r="238" spans="1:49" ht="15">
      <c r="A238" s="141"/>
      <c r="B238" s="173"/>
      <c r="C238" s="174"/>
      <c r="D238" s="175"/>
      <c r="E238" s="175"/>
      <c r="F238" s="175"/>
      <c r="G238" s="175"/>
      <c r="H238" s="175"/>
      <c r="I238" s="174"/>
      <c r="J238" s="174"/>
      <c r="K238" s="175"/>
      <c r="L238" s="175"/>
      <c r="M238" s="175"/>
      <c r="N238" s="174"/>
      <c r="O238" s="174"/>
      <c r="P238" s="176"/>
      <c r="Q238"/>
      <c r="R238" s="168"/>
      <c r="S238" s="169"/>
      <c r="T238" s="170"/>
      <c r="U238" s="182"/>
      <c r="V238" s="182"/>
      <c r="W238" s="182"/>
      <c r="X238" s="182"/>
      <c r="Y238" s="182"/>
      <c r="Z238" s="170"/>
      <c r="AA238" s="170"/>
      <c r="AB238" s="182"/>
      <c r="AC238" s="182"/>
      <c r="AD238" s="182"/>
      <c r="AE238" s="170"/>
      <c r="AG238" s="183"/>
      <c r="AH238" s="172"/>
      <c r="AI238" s="172"/>
      <c r="AJ238" s="172"/>
      <c r="AK238" s="172"/>
      <c r="AL238" s="172"/>
      <c r="AM238" s="172"/>
      <c r="AN238" s="172"/>
      <c r="AO238" s="172"/>
      <c r="AP238" s="172"/>
      <c r="AQ238" s="172"/>
      <c r="AR238" s="172"/>
    </row>
    <row r="239" spans="1:49" ht="15">
      <c r="A239" s="141"/>
      <c r="B239" s="173"/>
      <c r="C239" s="174"/>
      <c r="D239" s="175"/>
      <c r="E239" s="175"/>
      <c r="F239" s="175"/>
      <c r="G239" s="175"/>
      <c r="H239" s="175"/>
      <c r="I239" s="174"/>
      <c r="J239" s="174"/>
      <c r="K239" s="175"/>
      <c r="L239" s="175"/>
      <c r="M239" s="175"/>
      <c r="N239" s="174"/>
      <c r="O239" s="174"/>
      <c r="P239" s="176"/>
      <c r="Q239"/>
      <c r="R239" s="177"/>
      <c r="S239" s="178"/>
      <c r="T239" s="179"/>
      <c r="U239" s="180"/>
      <c r="V239" s="180"/>
      <c r="W239" s="180"/>
      <c r="X239" s="180"/>
      <c r="Y239" s="180"/>
      <c r="Z239" s="179"/>
      <c r="AA239" s="179"/>
      <c r="AB239" s="180"/>
      <c r="AC239" s="180"/>
      <c r="AD239" s="180"/>
      <c r="AE239" s="179"/>
      <c r="AG239" s="185"/>
      <c r="AH239" s="185"/>
      <c r="AI239" s="185"/>
      <c r="AJ239" s="185"/>
      <c r="AK239" s="185"/>
      <c r="AL239" s="185"/>
      <c r="AM239" s="185"/>
      <c r="AN239" s="185"/>
      <c r="AO239" s="185"/>
      <c r="AP239" s="185"/>
      <c r="AQ239" s="185"/>
      <c r="AR239" s="185"/>
    </row>
    <row r="240" spans="1:49" ht="15">
      <c r="A240" s="141"/>
      <c r="B240" s="173"/>
      <c r="C240" s="174"/>
      <c r="D240" s="175"/>
      <c r="E240" s="175"/>
      <c r="F240" s="175"/>
      <c r="G240" s="175"/>
      <c r="H240" s="175"/>
      <c r="I240" s="174"/>
      <c r="J240" s="174"/>
      <c r="K240" s="175"/>
      <c r="L240" s="175"/>
      <c r="M240" s="175"/>
      <c r="N240" s="174"/>
      <c r="O240" s="174"/>
      <c r="P240" s="176"/>
      <c r="Q240"/>
      <c r="R240" s="168"/>
      <c r="S240" s="169"/>
      <c r="T240" s="170"/>
      <c r="U240" s="182"/>
      <c r="V240" s="182"/>
      <c r="W240" s="182"/>
      <c r="X240" s="182"/>
      <c r="Y240" s="182"/>
      <c r="Z240" s="170"/>
      <c r="AA240" s="170"/>
      <c r="AB240" s="182"/>
      <c r="AC240" s="182"/>
      <c r="AD240" s="182"/>
      <c r="AE240" s="170"/>
      <c r="AG240" s="183"/>
      <c r="AH240" s="172"/>
      <c r="AI240" s="172"/>
      <c r="AJ240" s="172"/>
      <c r="AK240" s="172"/>
      <c r="AL240" s="172"/>
      <c r="AM240" s="172"/>
      <c r="AN240" s="172"/>
      <c r="AO240" s="172"/>
      <c r="AP240" s="172"/>
      <c r="AQ240" s="172"/>
      <c r="AR240" s="172"/>
    </row>
    <row r="241" spans="1:44" ht="15">
      <c r="A241" s="141"/>
      <c r="B241" s="173"/>
      <c r="C241" s="174"/>
      <c r="D241" s="175"/>
      <c r="E241" s="175"/>
      <c r="F241" s="175"/>
      <c r="G241" s="175"/>
      <c r="H241" s="175"/>
      <c r="I241" s="174"/>
      <c r="J241" s="174"/>
      <c r="K241" s="175"/>
      <c r="L241" s="175"/>
      <c r="M241" s="175"/>
      <c r="N241" s="174"/>
      <c r="O241" s="174"/>
      <c r="P241" s="176"/>
      <c r="Q241"/>
      <c r="R241" s="177"/>
      <c r="S241" s="178"/>
      <c r="T241" s="179"/>
      <c r="U241" s="180"/>
      <c r="V241" s="180"/>
      <c r="W241" s="180"/>
      <c r="X241" s="180"/>
      <c r="Y241" s="180"/>
      <c r="Z241" s="179"/>
      <c r="AA241" s="179"/>
      <c r="AB241" s="180"/>
      <c r="AC241" s="180"/>
      <c r="AD241" s="180"/>
      <c r="AE241" s="179"/>
      <c r="AG241" s="185"/>
      <c r="AH241" s="185"/>
      <c r="AI241" s="185"/>
      <c r="AJ241" s="185"/>
      <c r="AK241" s="185"/>
      <c r="AL241" s="185"/>
      <c r="AM241" s="185"/>
      <c r="AN241" s="185"/>
      <c r="AO241" s="185"/>
      <c r="AP241" s="185"/>
      <c r="AQ241" s="185"/>
      <c r="AR241" s="185"/>
    </row>
    <row r="242" spans="1:44" ht="15">
      <c r="A242" s="141"/>
      <c r="B242" s="173"/>
      <c r="C242" s="174"/>
      <c r="D242" s="175"/>
      <c r="E242" s="175"/>
      <c r="F242" s="175"/>
      <c r="G242" s="175"/>
      <c r="H242" s="175"/>
      <c r="I242" s="174"/>
      <c r="J242" s="174"/>
      <c r="K242" s="175"/>
      <c r="L242" s="175"/>
      <c r="M242" s="175"/>
      <c r="N242" s="174"/>
      <c r="O242" s="174"/>
      <c r="P242" s="176"/>
      <c r="Q242"/>
      <c r="R242" s="168"/>
      <c r="S242" s="169"/>
      <c r="T242" s="170"/>
      <c r="U242" s="182"/>
      <c r="V242" s="182"/>
      <c r="W242" s="182"/>
      <c r="X242" s="182"/>
      <c r="Y242" s="182"/>
      <c r="Z242" s="170"/>
      <c r="AA242" s="170"/>
      <c r="AB242" s="182"/>
      <c r="AC242" s="182"/>
      <c r="AD242" s="182"/>
      <c r="AE242" s="170"/>
      <c r="AG242" s="183"/>
      <c r="AH242" s="172"/>
      <c r="AI242" s="172"/>
      <c r="AJ242" s="172"/>
      <c r="AK242" s="172"/>
      <c r="AL242" s="172"/>
      <c r="AM242" s="172"/>
      <c r="AN242" s="172"/>
      <c r="AO242" s="172"/>
      <c r="AP242" s="172"/>
      <c r="AQ242" s="172"/>
      <c r="AR242" s="172"/>
    </row>
    <row r="243" spans="1:44" ht="15">
      <c r="A243" s="141"/>
      <c r="B243" s="173"/>
      <c r="C243" s="174"/>
      <c r="D243" s="175"/>
      <c r="E243" s="175"/>
      <c r="F243" s="175"/>
      <c r="G243" s="175"/>
      <c r="H243" s="175"/>
      <c r="I243" s="174"/>
      <c r="J243" s="174"/>
      <c r="K243" s="175"/>
      <c r="L243" s="175"/>
      <c r="M243" s="175"/>
      <c r="N243" s="174"/>
      <c r="O243" s="174"/>
      <c r="P243" s="176"/>
      <c r="Q243"/>
      <c r="R243" s="177"/>
      <c r="S243" s="178"/>
      <c r="T243" s="179"/>
      <c r="U243" s="180"/>
      <c r="V243" s="180"/>
      <c r="W243" s="180"/>
      <c r="X243" s="180"/>
      <c r="Y243" s="180"/>
      <c r="Z243" s="179"/>
      <c r="AA243" s="179"/>
      <c r="AB243" s="180"/>
      <c r="AC243" s="180"/>
      <c r="AD243" s="180"/>
      <c r="AE243" s="179"/>
      <c r="AG243" s="185"/>
      <c r="AH243" s="185"/>
      <c r="AI243" s="185"/>
      <c r="AJ243" s="185"/>
      <c r="AK243" s="185"/>
      <c r="AL243" s="185"/>
      <c r="AM243" s="185"/>
      <c r="AN243" s="185"/>
      <c r="AO243" s="185"/>
      <c r="AP243" s="185"/>
      <c r="AQ243" s="185"/>
      <c r="AR243" s="185"/>
    </row>
    <row r="244" spans="1:44" ht="15">
      <c r="A244" s="141"/>
      <c r="B244" s="173"/>
      <c r="C244" s="174"/>
      <c r="D244" s="175"/>
      <c r="E244" s="175"/>
      <c r="F244" s="175"/>
      <c r="G244" s="175"/>
      <c r="H244" s="175"/>
      <c r="I244" s="174"/>
      <c r="J244" s="174"/>
      <c r="K244" s="175"/>
      <c r="L244" s="175"/>
      <c r="M244" s="175"/>
      <c r="N244" s="174"/>
      <c r="O244" s="174"/>
      <c r="P244" s="176"/>
      <c r="Q244"/>
      <c r="R244" s="168"/>
      <c r="S244" s="169"/>
      <c r="T244" s="170"/>
      <c r="U244" s="182"/>
      <c r="V244" s="182"/>
      <c r="W244" s="182"/>
      <c r="X244" s="182"/>
      <c r="Y244" s="182"/>
      <c r="Z244" s="170"/>
      <c r="AA244" s="170"/>
      <c r="AB244" s="182"/>
      <c r="AC244" s="182"/>
      <c r="AD244" s="182"/>
      <c r="AE244" s="170"/>
      <c r="AG244" s="183"/>
      <c r="AH244" s="172"/>
      <c r="AI244" s="172"/>
      <c r="AJ244" s="172"/>
      <c r="AK244" s="172"/>
      <c r="AL244" s="172"/>
      <c r="AM244" s="172"/>
      <c r="AN244" s="172"/>
      <c r="AO244" s="172"/>
      <c r="AP244" s="172"/>
      <c r="AQ244" s="172"/>
      <c r="AR244" s="172"/>
    </row>
    <row r="245" spans="1:44" ht="15">
      <c r="A245" s="141"/>
      <c r="B245" s="173"/>
      <c r="C245" s="174"/>
      <c r="D245" s="175"/>
      <c r="E245" s="175"/>
      <c r="F245" s="175"/>
      <c r="G245" s="175"/>
      <c r="H245" s="175"/>
      <c r="I245" s="174"/>
      <c r="J245" s="174"/>
      <c r="K245" s="175"/>
      <c r="L245" s="175"/>
      <c r="M245" s="175"/>
      <c r="N245" s="174"/>
      <c r="O245" s="174"/>
      <c r="P245" s="176"/>
      <c r="Q245"/>
      <c r="R245" s="177"/>
      <c r="S245" s="178"/>
      <c r="T245" s="179"/>
      <c r="U245" s="180"/>
      <c r="V245" s="180"/>
      <c r="W245" s="180"/>
      <c r="X245" s="180"/>
      <c r="Y245" s="180"/>
      <c r="Z245" s="179"/>
      <c r="AA245" s="179"/>
      <c r="AB245" s="180"/>
      <c r="AC245" s="180"/>
      <c r="AD245" s="180"/>
      <c r="AE245" s="179"/>
      <c r="AG245" s="185"/>
      <c r="AH245" s="185"/>
      <c r="AI245" s="185"/>
      <c r="AJ245" s="185"/>
      <c r="AK245" s="185"/>
      <c r="AL245" s="185"/>
      <c r="AM245" s="185"/>
      <c r="AN245" s="185"/>
      <c r="AO245" s="185"/>
      <c r="AP245" s="185"/>
      <c r="AQ245" s="185"/>
      <c r="AR245" s="185"/>
    </row>
    <row r="246" spans="1:44" ht="15">
      <c r="A246" s="141"/>
      <c r="B246" s="173"/>
      <c r="C246" s="174"/>
      <c r="D246" s="175"/>
      <c r="E246" s="175"/>
      <c r="F246" s="175"/>
      <c r="G246" s="175"/>
      <c r="H246" s="175"/>
      <c r="I246" s="174"/>
      <c r="J246" s="174"/>
      <c r="K246" s="175"/>
      <c r="L246" s="175"/>
      <c r="M246" s="175"/>
      <c r="N246" s="174"/>
      <c r="O246" s="174"/>
      <c r="P246" s="176"/>
      <c r="Q246"/>
      <c r="R246" s="168"/>
      <c r="S246" s="169"/>
      <c r="T246" s="170"/>
      <c r="U246" s="182"/>
      <c r="V246" s="182"/>
      <c r="W246" s="182"/>
      <c r="X246" s="182"/>
      <c r="Y246" s="182"/>
      <c r="Z246" s="170"/>
      <c r="AA246" s="170"/>
      <c r="AB246" s="182"/>
      <c r="AC246" s="182"/>
      <c r="AD246" s="182"/>
      <c r="AE246" s="170"/>
      <c r="AG246" s="183"/>
      <c r="AH246" s="187"/>
      <c r="AI246" s="187"/>
      <c r="AJ246" s="187"/>
      <c r="AK246" s="187"/>
      <c r="AL246" s="187"/>
      <c r="AM246" s="187"/>
      <c r="AN246" s="187"/>
      <c r="AO246" s="187"/>
      <c r="AP246" s="187"/>
      <c r="AQ246" s="187"/>
      <c r="AR246" s="187"/>
    </row>
    <row r="247" spans="1:44" ht="15.75" thickBot="1">
      <c r="A247" s="141"/>
      <c r="B247" s="173"/>
      <c r="C247" s="174"/>
      <c r="D247" s="175"/>
      <c r="E247" s="175"/>
      <c r="F247" s="175"/>
      <c r="G247" s="175"/>
      <c r="H247" s="175"/>
      <c r="I247" s="174"/>
      <c r="J247" s="174"/>
      <c r="K247" s="175"/>
      <c r="L247" s="175"/>
      <c r="M247" s="175"/>
      <c r="N247" s="174"/>
      <c r="O247" s="174"/>
      <c r="P247" s="176"/>
      <c r="Q247"/>
      <c r="R247" s="188"/>
      <c r="S247" s="189"/>
      <c r="T247" s="190"/>
      <c r="U247" s="191"/>
      <c r="V247" s="191"/>
      <c r="W247" s="191"/>
      <c r="X247" s="191"/>
      <c r="Y247" s="191"/>
      <c r="Z247" s="190"/>
      <c r="AA247" s="190"/>
      <c r="AB247" s="191"/>
      <c r="AC247" s="191"/>
      <c r="AD247" s="191"/>
      <c r="AE247" s="190"/>
      <c r="AF247" s="192"/>
      <c r="AG247" s="193"/>
      <c r="AH247" s="193"/>
      <c r="AI247" s="193"/>
      <c r="AJ247" s="193"/>
      <c r="AK247" s="193"/>
      <c r="AL247" s="193"/>
      <c r="AM247" s="193"/>
      <c r="AN247" s="193"/>
      <c r="AO247" s="193"/>
      <c r="AP247" s="193"/>
      <c r="AQ247" s="193"/>
      <c r="AR247" s="193"/>
    </row>
    <row r="248" spans="1:44" ht="15">
      <c r="A248" s="155"/>
      <c r="B248" s="136"/>
      <c r="C248" s="165"/>
      <c r="D248" s="166"/>
      <c r="E248" s="166"/>
      <c r="F248" s="166"/>
      <c r="G248" s="166"/>
      <c r="H248" s="166"/>
      <c r="I248" s="165"/>
      <c r="J248" s="165"/>
      <c r="K248" s="166"/>
      <c r="L248" s="166"/>
      <c r="M248" s="166"/>
      <c r="N248" s="165"/>
      <c r="O248" s="165"/>
      <c r="P248" s="167"/>
      <c r="Q248"/>
      <c r="R248" s="168"/>
      <c r="S248" s="169"/>
      <c r="T248" s="170"/>
      <c r="U248" s="182"/>
      <c r="V248" s="182"/>
      <c r="W248" s="182"/>
      <c r="X248" s="182"/>
      <c r="Y248" s="182"/>
      <c r="Z248" s="170"/>
      <c r="AA248" s="170"/>
      <c r="AB248" s="182"/>
      <c r="AC248" s="182"/>
      <c r="AD248" s="182"/>
      <c r="AE248" s="170"/>
      <c r="AG248" s="172"/>
      <c r="AH248" s="172"/>
      <c r="AI248" s="172"/>
      <c r="AJ248" s="172"/>
      <c r="AK248" s="172"/>
      <c r="AL248" s="172"/>
      <c r="AM248" s="172"/>
      <c r="AN248" s="172"/>
      <c r="AO248" s="172"/>
      <c r="AP248" s="172"/>
      <c r="AQ248" s="172"/>
      <c r="AR248" s="172"/>
    </row>
    <row r="249" spans="1:44" ht="15">
      <c r="A249" s="141"/>
      <c r="B249" s="173"/>
      <c r="C249" s="174"/>
      <c r="D249" s="175"/>
      <c r="E249" s="175"/>
      <c r="F249" s="175"/>
      <c r="G249" s="175"/>
      <c r="H249" s="175"/>
      <c r="I249" s="174"/>
      <c r="J249" s="174"/>
      <c r="K249" s="175"/>
      <c r="L249" s="175"/>
      <c r="M249" s="175"/>
      <c r="N249" s="174"/>
      <c r="O249" s="174"/>
      <c r="P249" s="176"/>
      <c r="Q249"/>
      <c r="R249" s="177"/>
      <c r="S249" s="178"/>
      <c r="T249" s="179"/>
      <c r="U249" s="180"/>
      <c r="V249" s="180"/>
      <c r="W249" s="180"/>
      <c r="X249" s="180"/>
      <c r="Y249" s="180"/>
      <c r="Z249" s="179"/>
      <c r="AA249" s="179"/>
      <c r="AB249" s="180"/>
      <c r="AC249" s="180"/>
      <c r="AD249" s="180"/>
      <c r="AE249" s="179"/>
      <c r="AG249" s="181"/>
      <c r="AH249" s="181"/>
      <c r="AI249" s="181"/>
      <c r="AJ249" s="181"/>
      <c r="AK249" s="181"/>
      <c r="AL249" s="181"/>
      <c r="AM249" s="181"/>
      <c r="AN249" s="181"/>
      <c r="AO249" s="181"/>
      <c r="AP249" s="181"/>
      <c r="AQ249" s="181"/>
      <c r="AR249" s="181"/>
    </row>
    <row r="250" spans="1:44" ht="15">
      <c r="A250" s="141"/>
      <c r="B250" s="173"/>
      <c r="C250" s="174"/>
      <c r="D250" s="175"/>
      <c r="E250" s="175"/>
      <c r="F250" s="175"/>
      <c r="G250" s="175"/>
      <c r="H250" s="175"/>
      <c r="I250" s="174"/>
      <c r="J250" s="174"/>
      <c r="K250" s="175"/>
      <c r="L250" s="175"/>
      <c r="M250" s="175"/>
      <c r="N250" s="174"/>
      <c r="O250" s="174"/>
      <c r="P250" s="176"/>
      <c r="Q250"/>
      <c r="R250" s="168"/>
      <c r="S250" s="169"/>
      <c r="T250" s="170"/>
      <c r="U250" s="182"/>
      <c r="V250" s="182"/>
      <c r="W250" s="182"/>
      <c r="X250" s="182"/>
      <c r="Y250" s="182"/>
      <c r="Z250" s="170"/>
      <c r="AA250" s="170"/>
      <c r="AB250" s="182"/>
      <c r="AC250" s="182"/>
      <c r="AD250" s="182"/>
      <c r="AE250" s="170"/>
      <c r="AG250" s="183"/>
      <c r="AH250" s="172"/>
      <c r="AI250" s="172"/>
      <c r="AJ250" s="172"/>
      <c r="AK250" s="172"/>
      <c r="AL250" s="172"/>
      <c r="AM250" s="172"/>
      <c r="AN250" s="172"/>
      <c r="AO250" s="172"/>
      <c r="AP250" s="172"/>
      <c r="AQ250" s="172"/>
      <c r="AR250" s="172"/>
    </row>
    <row r="251" spans="1:44" ht="15">
      <c r="A251" s="141"/>
      <c r="B251" s="173"/>
      <c r="C251" s="174"/>
      <c r="D251" s="175"/>
      <c r="E251" s="175"/>
      <c r="F251" s="175"/>
      <c r="G251" s="175"/>
      <c r="H251" s="175"/>
      <c r="I251" s="174"/>
      <c r="J251" s="174"/>
      <c r="K251" s="175"/>
      <c r="L251" s="175"/>
      <c r="M251" s="175"/>
      <c r="N251" s="174"/>
      <c r="O251" s="174"/>
      <c r="P251" s="176"/>
      <c r="Q251"/>
      <c r="R251" s="177"/>
      <c r="S251" s="178"/>
      <c r="T251" s="179"/>
      <c r="U251" s="180"/>
      <c r="V251" s="180"/>
      <c r="W251" s="180"/>
      <c r="X251" s="180"/>
      <c r="Y251" s="180"/>
      <c r="Z251" s="179"/>
      <c r="AA251" s="179"/>
      <c r="AB251" s="180"/>
      <c r="AC251" s="180"/>
      <c r="AD251" s="180"/>
      <c r="AE251" s="179"/>
      <c r="AG251" s="185"/>
      <c r="AH251" s="185"/>
      <c r="AI251" s="185"/>
      <c r="AJ251" s="185"/>
      <c r="AK251" s="185"/>
      <c r="AL251" s="185"/>
      <c r="AM251" s="185"/>
      <c r="AN251" s="185"/>
      <c r="AO251" s="185"/>
      <c r="AP251" s="185"/>
      <c r="AQ251" s="185"/>
      <c r="AR251" s="185"/>
    </row>
    <row r="252" spans="1:44" ht="15">
      <c r="A252" s="141"/>
      <c r="B252" s="173"/>
      <c r="C252" s="174"/>
      <c r="D252" s="175"/>
      <c r="E252" s="175"/>
      <c r="F252" s="175"/>
      <c r="G252" s="175"/>
      <c r="H252" s="175"/>
      <c r="I252" s="174"/>
      <c r="J252" s="174"/>
      <c r="K252" s="175"/>
      <c r="L252" s="175"/>
      <c r="M252" s="175"/>
      <c r="N252" s="174"/>
      <c r="O252" s="174"/>
      <c r="P252" s="176"/>
      <c r="Q252"/>
      <c r="R252" s="168"/>
      <c r="S252" s="169"/>
      <c r="T252" s="170"/>
      <c r="U252" s="182"/>
      <c r="V252" s="182"/>
      <c r="W252" s="182"/>
      <c r="X252" s="182"/>
      <c r="Y252" s="182"/>
      <c r="Z252" s="170"/>
      <c r="AA252" s="170"/>
      <c r="AB252" s="182"/>
      <c r="AC252" s="182"/>
      <c r="AD252" s="182"/>
      <c r="AE252" s="170"/>
      <c r="AG252" s="183"/>
      <c r="AH252" s="172"/>
      <c r="AI252" s="172"/>
      <c r="AJ252" s="172"/>
      <c r="AK252" s="172"/>
      <c r="AL252" s="172"/>
      <c r="AM252" s="172"/>
      <c r="AN252" s="172"/>
      <c r="AO252" s="172"/>
      <c r="AP252" s="172"/>
      <c r="AQ252" s="172"/>
      <c r="AR252" s="172"/>
    </row>
    <row r="253" spans="1:44" ht="15">
      <c r="A253" s="141"/>
      <c r="B253" s="173"/>
      <c r="C253" s="174"/>
      <c r="D253" s="175"/>
      <c r="E253" s="175"/>
      <c r="F253" s="175"/>
      <c r="G253" s="175"/>
      <c r="H253" s="175"/>
      <c r="I253" s="174"/>
      <c r="J253" s="174"/>
      <c r="K253" s="175"/>
      <c r="L253" s="175"/>
      <c r="M253" s="175"/>
      <c r="N253" s="174"/>
      <c r="O253" s="174"/>
      <c r="P253" s="176"/>
      <c r="Q253"/>
      <c r="R253" s="177"/>
      <c r="S253" s="178"/>
      <c r="T253" s="179"/>
      <c r="U253" s="180"/>
      <c r="V253" s="180"/>
      <c r="W253" s="180"/>
      <c r="X253" s="180"/>
      <c r="Y253" s="180"/>
      <c r="Z253" s="179"/>
      <c r="AA253" s="179"/>
      <c r="AB253" s="180"/>
      <c r="AC253" s="180"/>
      <c r="AD253" s="180"/>
      <c r="AE253" s="179"/>
      <c r="AG253" s="185"/>
      <c r="AH253" s="185"/>
      <c r="AI253" s="185"/>
      <c r="AJ253" s="185"/>
      <c r="AK253" s="185"/>
      <c r="AL253" s="185"/>
      <c r="AM253" s="185"/>
      <c r="AN253" s="185"/>
      <c r="AO253" s="185"/>
      <c r="AP253" s="185"/>
      <c r="AQ253" s="185"/>
      <c r="AR253" s="185"/>
    </row>
    <row r="254" spans="1:44" ht="15">
      <c r="A254" s="141"/>
      <c r="B254" s="173"/>
      <c r="C254" s="174"/>
      <c r="D254" s="175"/>
      <c r="E254" s="175"/>
      <c r="F254" s="175"/>
      <c r="G254" s="175"/>
      <c r="H254" s="175"/>
      <c r="I254" s="174"/>
      <c r="J254" s="174"/>
      <c r="K254" s="175"/>
      <c r="L254" s="175"/>
      <c r="M254" s="175"/>
      <c r="N254" s="174"/>
      <c r="O254" s="174"/>
      <c r="P254" s="176"/>
      <c r="Q254"/>
      <c r="R254" s="168"/>
      <c r="S254" s="169"/>
      <c r="T254" s="170"/>
      <c r="U254" s="182"/>
      <c r="V254" s="182"/>
      <c r="W254" s="182"/>
      <c r="X254" s="182"/>
      <c r="Y254" s="182"/>
      <c r="Z254" s="170"/>
      <c r="AA254" s="170"/>
      <c r="AB254" s="182"/>
      <c r="AC254" s="182"/>
      <c r="AD254" s="182"/>
      <c r="AE254" s="170"/>
      <c r="AG254" s="183"/>
      <c r="AH254" s="172"/>
      <c r="AI254" s="172"/>
      <c r="AJ254" s="172"/>
      <c r="AK254" s="172"/>
      <c r="AL254" s="172"/>
      <c r="AM254" s="172"/>
      <c r="AN254" s="172"/>
      <c r="AO254" s="172"/>
      <c r="AP254" s="172"/>
      <c r="AQ254" s="172"/>
      <c r="AR254" s="172"/>
    </row>
    <row r="255" spans="1:44" ht="15">
      <c r="A255" s="141"/>
      <c r="B255" s="173"/>
      <c r="C255" s="174"/>
      <c r="D255" s="175"/>
      <c r="E255" s="175"/>
      <c r="F255" s="175"/>
      <c r="G255" s="175"/>
      <c r="H255" s="175"/>
      <c r="I255" s="174"/>
      <c r="J255" s="174"/>
      <c r="K255" s="175"/>
      <c r="L255" s="175"/>
      <c r="M255" s="175"/>
      <c r="N255" s="174"/>
      <c r="O255" s="174"/>
      <c r="P255" s="176"/>
      <c r="Q255"/>
      <c r="R255" s="177"/>
      <c r="S255" s="178"/>
      <c r="T255" s="179"/>
      <c r="U255" s="180"/>
      <c r="V255" s="180"/>
      <c r="W255" s="180"/>
      <c r="X255" s="180"/>
      <c r="Y255" s="180"/>
      <c r="Z255" s="179"/>
      <c r="AA255" s="179"/>
      <c r="AB255" s="180"/>
      <c r="AC255" s="180"/>
      <c r="AD255" s="180"/>
      <c r="AE255" s="179"/>
      <c r="AG255" s="185"/>
      <c r="AH255" s="185"/>
      <c r="AI255" s="185"/>
      <c r="AJ255" s="185"/>
      <c r="AK255" s="185"/>
      <c r="AL255" s="185"/>
      <c r="AM255" s="185"/>
      <c r="AN255" s="185"/>
      <c r="AO255" s="185"/>
      <c r="AP255" s="185"/>
      <c r="AQ255" s="185"/>
      <c r="AR255" s="185"/>
    </row>
    <row r="256" spans="1:44" ht="15">
      <c r="A256" s="141"/>
      <c r="B256" s="173"/>
      <c r="C256" s="174"/>
      <c r="D256" s="175"/>
      <c r="E256" s="175"/>
      <c r="F256" s="175"/>
      <c r="G256" s="175"/>
      <c r="H256" s="175"/>
      <c r="I256" s="174"/>
      <c r="J256" s="174"/>
      <c r="K256" s="175"/>
      <c r="L256" s="175"/>
      <c r="M256" s="175"/>
      <c r="N256" s="174"/>
      <c r="O256" s="174"/>
      <c r="P256" s="176"/>
      <c r="Q256"/>
      <c r="R256" s="168"/>
      <c r="S256" s="169"/>
      <c r="T256" s="170"/>
      <c r="U256" s="182"/>
      <c r="V256" s="182"/>
      <c r="W256" s="182"/>
      <c r="X256" s="182"/>
      <c r="Y256" s="182"/>
      <c r="Z256" s="170"/>
      <c r="AA256" s="170"/>
      <c r="AB256" s="182"/>
      <c r="AC256" s="182"/>
      <c r="AD256" s="182"/>
      <c r="AE256" s="170"/>
      <c r="AG256" s="183"/>
      <c r="AH256" s="172"/>
      <c r="AI256" s="172"/>
      <c r="AJ256" s="172"/>
      <c r="AK256" s="172"/>
      <c r="AL256" s="172"/>
      <c r="AM256" s="172"/>
      <c r="AN256" s="172"/>
      <c r="AO256" s="172"/>
      <c r="AP256" s="172"/>
      <c r="AQ256" s="172"/>
      <c r="AR256" s="172"/>
    </row>
    <row r="257" spans="1:45" ht="15">
      <c r="A257" s="141"/>
      <c r="B257" s="173"/>
      <c r="C257" s="174"/>
      <c r="D257" s="175"/>
      <c r="E257" s="175"/>
      <c r="F257" s="175"/>
      <c r="G257" s="175"/>
      <c r="H257" s="175"/>
      <c r="I257" s="174"/>
      <c r="J257" s="174"/>
      <c r="K257" s="175"/>
      <c r="L257" s="175"/>
      <c r="M257" s="175"/>
      <c r="N257" s="174"/>
      <c r="O257" s="174"/>
      <c r="P257" s="176"/>
      <c r="Q257"/>
      <c r="R257" s="177"/>
      <c r="S257" s="178"/>
      <c r="T257" s="179"/>
      <c r="U257" s="180"/>
      <c r="V257" s="180"/>
      <c r="W257" s="180"/>
      <c r="X257" s="180"/>
      <c r="Y257" s="180"/>
      <c r="Z257" s="179"/>
      <c r="AA257" s="179"/>
      <c r="AB257" s="180"/>
      <c r="AC257" s="180"/>
      <c r="AD257" s="180"/>
      <c r="AE257" s="179"/>
      <c r="AG257" s="185"/>
      <c r="AH257" s="185"/>
      <c r="AI257" s="185"/>
      <c r="AJ257" s="185"/>
      <c r="AK257" s="185"/>
      <c r="AL257" s="185"/>
      <c r="AM257" s="185"/>
      <c r="AN257" s="185"/>
      <c r="AO257" s="185"/>
      <c r="AP257" s="185"/>
      <c r="AQ257" s="185"/>
      <c r="AR257" s="185"/>
    </row>
    <row r="258" spans="1:45" ht="15">
      <c r="A258" s="141"/>
      <c r="B258" s="173"/>
      <c r="C258" s="174"/>
      <c r="D258" s="175"/>
      <c r="E258" s="175"/>
      <c r="F258" s="175"/>
      <c r="G258" s="175"/>
      <c r="H258" s="175"/>
      <c r="I258" s="174"/>
      <c r="J258" s="174"/>
      <c r="K258" s="175"/>
      <c r="L258" s="175"/>
      <c r="M258" s="175"/>
      <c r="N258" s="174"/>
      <c r="O258" s="174"/>
      <c r="P258" s="176"/>
      <c r="Q258"/>
      <c r="R258" s="168"/>
      <c r="S258" s="169"/>
      <c r="T258" s="170"/>
      <c r="U258" s="182"/>
      <c r="V258" s="182"/>
      <c r="W258" s="182"/>
      <c r="X258" s="182"/>
      <c r="Y258" s="182"/>
      <c r="Z258" s="170"/>
      <c r="AA258" s="170"/>
      <c r="AB258" s="182"/>
      <c r="AC258" s="182"/>
      <c r="AD258" s="182"/>
      <c r="AE258" s="170"/>
      <c r="AG258" s="183"/>
      <c r="AH258" s="172"/>
      <c r="AI258" s="172"/>
      <c r="AJ258" s="172"/>
      <c r="AK258" s="172"/>
      <c r="AL258" s="172"/>
      <c r="AM258" s="172"/>
      <c r="AN258" s="172"/>
      <c r="AO258" s="172"/>
      <c r="AP258" s="172"/>
      <c r="AQ258" s="172"/>
      <c r="AR258" s="172"/>
    </row>
    <row r="259" spans="1:45" ht="15">
      <c r="A259" s="141"/>
      <c r="B259" s="173"/>
      <c r="C259" s="174"/>
      <c r="D259" s="175"/>
      <c r="E259" s="175"/>
      <c r="F259" s="175"/>
      <c r="G259" s="175"/>
      <c r="H259" s="175"/>
      <c r="I259" s="174"/>
      <c r="J259" s="174"/>
      <c r="K259" s="175"/>
      <c r="L259" s="175"/>
      <c r="M259" s="175"/>
      <c r="N259" s="174"/>
      <c r="O259" s="174"/>
      <c r="P259" s="176"/>
      <c r="Q259"/>
      <c r="R259" s="177"/>
      <c r="S259" s="178"/>
      <c r="T259" s="179"/>
      <c r="U259" s="180"/>
      <c r="V259" s="180"/>
      <c r="W259" s="180"/>
      <c r="X259" s="180"/>
      <c r="Y259" s="180"/>
      <c r="Z259" s="179"/>
      <c r="AA259" s="179"/>
      <c r="AB259" s="180"/>
      <c r="AC259" s="180"/>
      <c r="AD259" s="180"/>
      <c r="AE259" s="179"/>
      <c r="AG259" s="185"/>
      <c r="AH259" s="185"/>
      <c r="AI259" s="185"/>
      <c r="AJ259" s="185"/>
      <c r="AK259" s="185"/>
      <c r="AL259" s="185"/>
      <c r="AM259" s="185"/>
      <c r="AN259" s="185"/>
      <c r="AO259" s="185"/>
      <c r="AP259" s="185"/>
      <c r="AQ259" s="185"/>
      <c r="AR259" s="185"/>
    </row>
    <row r="260" spans="1:45" ht="15">
      <c r="A260" s="141"/>
      <c r="B260" s="173"/>
      <c r="C260" s="174"/>
      <c r="D260" s="175"/>
      <c r="E260" s="175"/>
      <c r="F260" s="175"/>
      <c r="G260" s="175"/>
      <c r="H260" s="175"/>
      <c r="I260" s="174"/>
      <c r="J260" s="174"/>
      <c r="K260" s="175"/>
      <c r="L260" s="175"/>
      <c r="M260" s="175"/>
      <c r="N260" s="174"/>
      <c r="O260" s="174"/>
      <c r="P260" s="176"/>
      <c r="Q260"/>
      <c r="R260" s="168"/>
      <c r="S260" s="169"/>
      <c r="T260" s="170"/>
      <c r="U260" s="182"/>
      <c r="V260" s="182"/>
      <c r="W260" s="182"/>
      <c r="X260" s="182"/>
      <c r="Y260" s="182"/>
      <c r="Z260" s="170"/>
      <c r="AA260" s="170"/>
      <c r="AB260" s="182"/>
      <c r="AC260" s="182"/>
      <c r="AD260" s="182"/>
      <c r="AE260" s="170"/>
      <c r="AG260" s="183"/>
      <c r="AH260" s="172"/>
      <c r="AI260" s="172"/>
      <c r="AJ260" s="172"/>
      <c r="AK260" s="172"/>
      <c r="AL260" s="172"/>
      <c r="AM260" s="172"/>
      <c r="AN260" s="172"/>
      <c r="AO260" s="172"/>
      <c r="AP260" s="172"/>
      <c r="AQ260" s="172"/>
      <c r="AR260" s="172"/>
    </row>
    <row r="261" spans="1:45" ht="15">
      <c r="A261" s="141"/>
      <c r="B261" s="173"/>
      <c r="C261" s="174"/>
      <c r="D261" s="175"/>
      <c r="E261" s="175"/>
      <c r="F261" s="175"/>
      <c r="G261" s="175"/>
      <c r="H261" s="175"/>
      <c r="I261" s="174"/>
      <c r="J261" s="174"/>
      <c r="K261" s="175"/>
      <c r="L261" s="175"/>
      <c r="M261" s="175"/>
      <c r="N261" s="174"/>
      <c r="O261" s="174"/>
      <c r="P261" s="176"/>
      <c r="Q261"/>
      <c r="R261" s="177"/>
      <c r="S261" s="178"/>
      <c r="T261" s="179"/>
      <c r="U261" s="180"/>
      <c r="V261" s="180"/>
      <c r="W261" s="180"/>
      <c r="X261" s="180"/>
      <c r="Y261" s="180"/>
      <c r="Z261" s="179"/>
      <c r="AA261" s="179"/>
      <c r="AB261" s="180"/>
      <c r="AC261" s="180"/>
      <c r="AD261" s="180"/>
      <c r="AE261" s="179"/>
      <c r="AG261" s="185"/>
      <c r="AH261" s="185"/>
      <c r="AI261" s="185"/>
      <c r="AJ261" s="185"/>
      <c r="AK261" s="185"/>
      <c r="AL261" s="185"/>
      <c r="AM261" s="185"/>
      <c r="AN261" s="185"/>
      <c r="AO261" s="185"/>
      <c r="AP261" s="185"/>
      <c r="AQ261" s="185"/>
      <c r="AR261" s="185"/>
    </row>
    <row r="262" spans="1:45" ht="15">
      <c r="A262" s="141"/>
      <c r="B262" s="173"/>
      <c r="C262" s="174"/>
      <c r="D262" s="175"/>
      <c r="E262" s="175"/>
      <c r="F262" s="175"/>
      <c r="G262" s="175"/>
      <c r="H262" s="175"/>
      <c r="I262" s="174"/>
      <c r="J262" s="174"/>
      <c r="K262" s="175"/>
      <c r="L262" s="175"/>
      <c r="M262" s="175"/>
      <c r="N262" s="174"/>
      <c r="O262" s="174"/>
      <c r="P262" s="176"/>
      <c r="Q262"/>
      <c r="R262" s="168"/>
      <c r="S262" s="169"/>
      <c r="T262" s="170"/>
      <c r="U262" s="182"/>
      <c r="V262" s="182"/>
      <c r="W262" s="182"/>
      <c r="X262" s="182"/>
      <c r="Y262" s="182"/>
      <c r="Z262" s="170"/>
      <c r="AA262" s="170"/>
      <c r="AB262" s="182"/>
      <c r="AC262" s="182"/>
      <c r="AD262" s="182"/>
      <c r="AE262" s="170"/>
      <c r="AG262" s="183"/>
      <c r="AH262" s="172"/>
      <c r="AI262" s="172"/>
      <c r="AJ262" s="172"/>
      <c r="AK262" s="172"/>
      <c r="AL262" s="172"/>
      <c r="AM262" s="172"/>
      <c r="AN262" s="172"/>
      <c r="AO262" s="172"/>
      <c r="AP262" s="172"/>
      <c r="AQ262" s="172"/>
      <c r="AR262" s="172"/>
    </row>
    <row r="263" spans="1:45" ht="15">
      <c r="A263" s="141"/>
      <c r="B263" s="173"/>
      <c r="C263" s="174"/>
      <c r="D263" s="175"/>
      <c r="E263" s="175"/>
      <c r="F263" s="175"/>
      <c r="G263" s="175"/>
      <c r="H263" s="175"/>
      <c r="I263" s="174"/>
      <c r="J263" s="174"/>
      <c r="K263" s="175"/>
      <c r="L263" s="175"/>
      <c r="M263" s="175"/>
      <c r="N263" s="174"/>
      <c r="O263" s="174"/>
      <c r="P263" s="176"/>
      <c r="Q263"/>
      <c r="R263" s="177"/>
      <c r="S263" s="178"/>
      <c r="T263" s="179"/>
      <c r="U263" s="180"/>
      <c r="V263" s="180"/>
      <c r="W263" s="180"/>
      <c r="X263" s="180"/>
      <c r="Y263" s="180"/>
      <c r="Z263" s="179"/>
      <c r="AA263" s="179"/>
      <c r="AB263" s="180"/>
      <c r="AC263" s="180"/>
      <c r="AD263" s="180"/>
      <c r="AE263" s="179"/>
      <c r="AG263" s="185"/>
      <c r="AH263" s="185"/>
      <c r="AI263" s="185"/>
      <c r="AJ263" s="185"/>
      <c r="AK263" s="185"/>
      <c r="AL263" s="185"/>
      <c r="AM263" s="185"/>
      <c r="AN263" s="185"/>
      <c r="AO263" s="185"/>
      <c r="AP263" s="185"/>
      <c r="AQ263" s="185"/>
      <c r="AR263" s="185"/>
    </row>
    <row r="264" spans="1:45" ht="15">
      <c r="A264" s="141"/>
      <c r="B264" s="173"/>
      <c r="C264" s="174"/>
      <c r="D264" s="175"/>
      <c r="E264" s="175"/>
      <c r="F264" s="175"/>
      <c r="G264" s="175"/>
      <c r="H264" s="175"/>
      <c r="I264" s="174"/>
      <c r="J264" s="174"/>
      <c r="K264" s="175"/>
      <c r="L264" s="175"/>
      <c r="M264" s="175"/>
      <c r="N264" s="174"/>
      <c r="O264" s="174"/>
      <c r="P264" s="176"/>
      <c r="Q264"/>
      <c r="R264" s="168"/>
      <c r="S264" s="169"/>
      <c r="T264" s="170"/>
      <c r="U264" s="182"/>
      <c r="V264" s="182"/>
      <c r="W264" s="182"/>
      <c r="X264" s="182"/>
      <c r="Y264" s="182"/>
      <c r="Z264" s="170"/>
      <c r="AA264" s="170"/>
      <c r="AB264" s="182"/>
      <c r="AC264" s="182"/>
      <c r="AD264" s="182"/>
      <c r="AE264" s="170"/>
      <c r="AG264" s="183"/>
      <c r="AH264" s="172"/>
      <c r="AI264" s="172"/>
      <c r="AJ264" s="172"/>
      <c r="AK264" s="172"/>
      <c r="AL264" s="172"/>
      <c r="AM264" s="172"/>
      <c r="AN264" s="172"/>
      <c r="AO264" s="172"/>
      <c r="AP264" s="172"/>
      <c r="AQ264" s="172"/>
      <c r="AR264" s="172"/>
    </row>
    <row r="265" spans="1:45" ht="15">
      <c r="A265" s="141"/>
      <c r="B265" s="173"/>
      <c r="C265" s="174"/>
      <c r="D265" s="175"/>
      <c r="E265" s="175"/>
      <c r="F265" s="175"/>
      <c r="G265" s="175"/>
      <c r="H265" s="175"/>
      <c r="I265" s="174"/>
      <c r="J265" s="174"/>
      <c r="K265" s="175"/>
      <c r="L265" s="175"/>
      <c r="M265" s="175"/>
      <c r="N265" s="174"/>
      <c r="O265" s="174"/>
      <c r="P265" s="176"/>
      <c r="Q265"/>
      <c r="R265" s="177"/>
      <c r="S265" s="178"/>
      <c r="T265" s="179"/>
      <c r="U265" s="180"/>
      <c r="V265" s="180"/>
      <c r="W265" s="180"/>
      <c r="X265" s="180"/>
      <c r="Y265" s="180"/>
      <c r="Z265" s="179"/>
      <c r="AA265" s="179"/>
      <c r="AB265" s="180"/>
      <c r="AC265" s="180"/>
      <c r="AD265" s="180"/>
      <c r="AE265" s="179"/>
      <c r="AG265" s="185"/>
      <c r="AH265" s="185"/>
      <c r="AI265" s="185"/>
      <c r="AJ265" s="185"/>
      <c r="AK265" s="185"/>
      <c r="AL265" s="185"/>
      <c r="AM265" s="185"/>
      <c r="AN265" s="185"/>
      <c r="AO265" s="185"/>
      <c r="AP265" s="185"/>
      <c r="AQ265" s="185"/>
      <c r="AR265" s="185"/>
    </row>
    <row r="266" spans="1:45" ht="15">
      <c r="A266" s="141"/>
      <c r="B266" s="173"/>
      <c r="C266" s="174"/>
      <c r="D266" s="175"/>
      <c r="E266" s="175"/>
      <c r="F266" s="175"/>
      <c r="G266" s="175"/>
      <c r="H266" s="175"/>
      <c r="I266" s="174"/>
      <c r="J266" s="174"/>
      <c r="K266" s="175"/>
      <c r="L266" s="175"/>
      <c r="M266" s="175"/>
      <c r="N266" s="174"/>
      <c r="O266" s="174"/>
      <c r="P266" s="176"/>
      <c r="Q266"/>
      <c r="R266" s="168"/>
      <c r="S266" s="169"/>
      <c r="T266" s="170"/>
      <c r="U266" s="182"/>
      <c r="V266" s="182"/>
      <c r="W266" s="182"/>
      <c r="X266" s="182"/>
      <c r="Y266" s="182"/>
      <c r="Z266" s="170"/>
      <c r="AA266" s="170"/>
      <c r="AB266" s="182"/>
      <c r="AC266" s="182"/>
      <c r="AD266" s="182"/>
      <c r="AE266" s="170"/>
      <c r="AG266" s="183"/>
      <c r="AH266" s="172"/>
      <c r="AI266" s="172"/>
      <c r="AJ266" s="172"/>
      <c r="AK266" s="172"/>
      <c r="AL266" s="172"/>
      <c r="AM266" s="172"/>
      <c r="AN266" s="172"/>
      <c r="AO266" s="172"/>
      <c r="AP266" s="172"/>
      <c r="AQ266" s="172"/>
      <c r="AR266" s="172"/>
    </row>
    <row r="267" spans="1:45" ht="15">
      <c r="A267" s="141"/>
      <c r="B267" s="173"/>
      <c r="C267" s="174"/>
      <c r="D267" s="175"/>
      <c r="E267" s="175"/>
      <c r="F267" s="175"/>
      <c r="G267" s="175"/>
      <c r="H267" s="175"/>
      <c r="I267" s="174"/>
      <c r="J267" s="174"/>
      <c r="K267" s="175"/>
      <c r="L267" s="175"/>
      <c r="M267" s="175"/>
      <c r="N267" s="174"/>
      <c r="O267" s="174"/>
      <c r="P267" s="176"/>
      <c r="Q267"/>
      <c r="R267" s="177"/>
      <c r="S267" s="178"/>
      <c r="T267" s="179"/>
      <c r="U267" s="180"/>
      <c r="V267" s="180"/>
      <c r="W267" s="180"/>
      <c r="X267" s="180"/>
      <c r="Y267" s="180"/>
      <c r="Z267" s="179"/>
      <c r="AA267" s="179"/>
      <c r="AB267" s="180"/>
      <c r="AC267" s="180"/>
      <c r="AD267" s="180"/>
      <c r="AE267" s="179"/>
      <c r="AG267" s="185"/>
      <c r="AH267" s="185"/>
      <c r="AI267" s="185"/>
      <c r="AJ267" s="185"/>
      <c r="AK267" s="185"/>
      <c r="AL267" s="185"/>
      <c r="AM267" s="185"/>
      <c r="AN267" s="185"/>
      <c r="AO267" s="185"/>
      <c r="AP267" s="185"/>
      <c r="AQ267" s="185"/>
      <c r="AR267" s="185"/>
    </row>
    <row r="268" spans="1:45" ht="15">
      <c r="A268" s="141"/>
      <c r="B268" s="173"/>
      <c r="C268" s="174"/>
      <c r="D268" s="175"/>
      <c r="E268" s="175"/>
      <c r="F268" s="175"/>
      <c r="G268" s="175"/>
      <c r="H268" s="175"/>
      <c r="I268" s="174"/>
      <c r="J268" s="174"/>
      <c r="K268" s="175"/>
      <c r="L268" s="175"/>
      <c r="M268" s="175"/>
      <c r="N268" s="174"/>
      <c r="O268" s="174"/>
      <c r="P268" s="176"/>
      <c r="Q268"/>
      <c r="R268" s="168"/>
      <c r="S268" s="169"/>
      <c r="T268" s="170"/>
      <c r="U268" s="182"/>
      <c r="V268" s="182"/>
      <c r="W268" s="182"/>
      <c r="X268" s="182"/>
      <c r="Y268" s="182"/>
      <c r="Z268" s="170"/>
      <c r="AA268" s="170"/>
      <c r="AB268" s="182"/>
      <c r="AC268" s="182"/>
      <c r="AD268" s="182"/>
      <c r="AE268" s="170"/>
      <c r="AG268" s="183"/>
      <c r="AH268" s="187"/>
      <c r="AI268" s="187"/>
      <c r="AJ268" s="187"/>
      <c r="AK268" s="187"/>
      <c r="AL268" s="187"/>
      <c r="AM268" s="187"/>
      <c r="AN268" s="187"/>
      <c r="AO268" s="187"/>
      <c r="AP268" s="187"/>
      <c r="AQ268" s="187"/>
      <c r="AR268" s="187"/>
    </row>
    <row r="269" spans="1:45" ht="15.75" thickBot="1">
      <c r="A269" s="141"/>
      <c r="B269" s="173"/>
      <c r="C269" s="174"/>
      <c r="D269" s="175"/>
      <c r="E269" s="175"/>
      <c r="F269" s="175"/>
      <c r="G269" s="175"/>
      <c r="H269" s="175"/>
      <c r="I269" s="174"/>
      <c r="J269" s="174"/>
      <c r="K269" s="175"/>
      <c r="L269" s="175"/>
      <c r="M269" s="175"/>
      <c r="N269" s="174"/>
      <c r="O269" s="174"/>
      <c r="P269" s="176"/>
      <c r="Q269"/>
      <c r="R269" s="188"/>
      <c r="S269" s="189"/>
      <c r="T269" s="190"/>
      <c r="U269" s="191"/>
      <c r="V269" s="191"/>
      <c r="W269" s="191"/>
      <c r="X269" s="191"/>
      <c r="Y269" s="191"/>
      <c r="Z269" s="190"/>
      <c r="AA269" s="190"/>
      <c r="AB269" s="191"/>
      <c r="AC269" s="191"/>
      <c r="AD269" s="191"/>
      <c r="AE269" s="190"/>
      <c r="AF269" s="192"/>
      <c r="AG269" s="193"/>
      <c r="AH269" s="193"/>
      <c r="AI269" s="193"/>
      <c r="AJ269" s="193"/>
      <c r="AK269" s="193"/>
      <c r="AL269" s="193"/>
      <c r="AM269" s="193"/>
      <c r="AN269" s="193"/>
      <c r="AO269" s="193"/>
      <c r="AP269" s="193"/>
      <c r="AQ269" s="193"/>
      <c r="AR269" s="193"/>
    </row>
    <row r="270" spans="1:45" ht="15">
      <c r="A270" s="155"/>
      <c r="B270" s="136"/>
      <c r="C270" s="165"/>
      <c r="D270" s="166"/>
      <c r="E270" s="166"/>
      <c r="F270" s="166"/>
      <c r="G270" s="166"/>
      <c r="H270" s="166"/>
      <c r="I270" s="165"/>
      <c r="J270" s="165"/>
      <c r="K270" s="166"/>
      <c r="L270" s="166"/>
      <c r="M270" s="166"/>
      <c r="N270" s="165"/>
      <c r="O270" s="165"/>
      <c r="P270" s="167"/>
      <c r="Q270"/>
      <c r="R270" s="168"/>
      <c r="S270" s="169"/>
      <c r="T270" s="170"/>
      <c r="U270" s="182"/>
      <c r="V270" s="182"/>
      <c r="W270" s="182"/>
      <c r="X270" s="182"/>
      <c r="Y270" s="182"/>
      <c r="Z270" s="170"/>
      <c r="AA270" s="170"/>
      <c r="AB270" s="182"/>
      <c r="AC270" s="182"/>
      <c r="AD270" s="182"/>
      <c r="AE270" s="170"/>
      <c r="AG270" s="172"/>
      <c r="AH270" s="172"/>
      <c r="AI270" s="172"/>
      <c r="AJ270" s="172"/>
      <c r="AK270" s="172"/>
      <c r="AL270" s="172"/>
      <c r="AM270" s="172"/>
      <c r="AN270" s="172"/>
      <c r="AO270" s="172"/>
      <c r="AP270" s="172"/>
      <c r="AQ270" s="172"/>
      <c r="AR270" s="172"/>
    </row>
    <row r="271" spans="1:45" ht="15">
      <c r="A271" s="141"/>
      <c r="B271" s="173"/>
      <c r="C271" s="174"/>
      <c r="D271" s="175"/>
      <c r="E271" s="175"/>
      <c r="F271" s="175"/>
      <c r="G271" s="175"/>
      <c r="H271" s="175"/>
      <c r="I271" s="174"/>
      <c r="J271" s="174"/>
      <c r="K271" s="175"/>
      <c r="L271" s="175"/>
      <c r="M271" s="175"/>
      <c r="N271" s="174"/>
      <c r="O271" s="174"/>
      <c r="P271" s="176"/>
      <c r="Q271"/>
      <c r="R271" s="177"/>
      <c r="S271" s="178"/>
      <c r="T271" s="179"/>
      <c r="U271" s="180"/>
      <c r="V271" s="180"/>
      <c r="W271" s="180"/>
      <c r="X271" s="180"/>
      <c r="Y271" s="180"/>
      <c r="Z271" s="179"/>
      <c r="AA271" s="179"/>
      <c r="AB271" s="180"/>
      <c r="AC271" s="180"/>
      <c r="AD271" s="180"/>
      <c r="AE271" s="179"/>
      <c r="AG271" s="181"/>
      <c r="AH271" s="181"/>
      <c r="AI271" s="181"/>
      <c r="AJ271" s="181"/>
      <c r="AK271" s="181"/>
      <c r="AL271" s="181"/>
      <c r="AM271" s="181"/>
      <c r="AN271" s="181"/>
      <c r="AO271" s="181"/>
      <c r="AP271" s="181"/>
      <c r="AQ271" s="181"/>
      <c r="AR271" s="181"/>
      <c r="AS271" s="195"/>
    </row>
    <row r="272" spans="1:45" ht="15">
      <c r="A272" s="141"/>
      <c r="B272" s="173"/>
      <c r="C272" s="174"/>
      <c r="D272" s="175"/>
      <c r="E272" s="175"/>
      <c r="F272" s="175"/>
      <c r="G272" s="175"/>
      <c r="H272" s="175"/>
      <c r="I272" s="174"/>
      <c r="J272" s="174"/>
      <c r="K272" s="175"/>
      <c r="L272" s="175"/>
      <c r="M272" s="175"/>
      <c r="N272" s="174"/>
      <c r="O272" s="174"/>
      <c r="P272" s="176"/>
      <c r="Q272"/>
      <c r="R272" s="168"/>
      <c r="S272" s="169"/>
      <c r="T272" s="170"/>
      <c r="U272" s="182"/>
      <c r="V272" s="182"/>
      <c r="W272" s="182"/>
      <c r="X272" s="182"/>
      <c r="Y272" s="182"/>
      <c r="Z272" s="170"/>
      <c r="AA272" s="170"/>
      <c r="AB272" s="182"/>
      <c r="AC272" s="182"/>
      <c r="AD272" s="182"/>
      <c r="AE272" s="170"/>
      <c r="AG272" s="183"/>
      <c r="AH272" s="172"/>
      <c r="AI272" s="172"/>
      <c r="AJ272" s="172"/>
      <c r="AK272" s="172"/>
      <c r="AL272" s="172"/>
      <c r="AM272" s="172"/>
      <c r="AN272" s="172"/>
      <c r="AO272" s="172"/>
      <c r="AP272" s="172"/>
      <c r="AQ272" s="172"/>
      <c r="AR272" s="172"/>
    </row>
    <row r="273" spans="1:45" ht="15">
      <c r="A273" s="141"/>
      <c r="B273" s="173"/>
      <c r="C273" s="174"/>
      <c r="D273" s="175"/>
      <c r="E273" s="175"/>
      <c r="F273" s="175"/>
      <c r="G273" s="175"/>
      <c r="H273" s="175"/>
      <c r="I273" s="174"/>
      <c r="J273" s="174"/>
      <c r="K273" s="175"/>
      <c r="L273" s="175"/>
      <c r="M273" s="175"/>
      <c r="N273" s="174"/>
      <c r="O273" s="174"/>
      <c r="P273" s="176"/>
      <c r="Q273"/>
      <c r="R273" s="177"/>
      <c r="S273" s="178"/>
      <c r="T273" s="179"/>
      <c r="U273" s="180"/>
      <c r="V273" s="180"/>
      <c r="W273" s="180"/>
      <c r="X273" s="180"/>
      <c r="Y273" s="180"/>
      <c r="Z273" s="179"/>
      <c r="AA273" s="179"/>
      <c r="AB273" s="180"/>
      <c r="AC273" s="180"/>
      <c r="AD273" s="180"/>
      <c r="AE273" s="179"/>
      <c r="AG273" s="185"/>
      <c r="AH273" s="185"/>
      <c r="AI273" s="185"/>
      <c r="AJ273" s="185"/>
      <c r="AK273" s="185"/>
      <c r="AL273" s="185"/>
      <c r="AM273" s="185"/>
      <c r="AN273" s="185"/>
      <c r="AO273" s="185"/>
      <c r="AP273" s="185"/>
      <c r="AQ273" s="185"/>
      <c r="AR273" s="185"/>
    </row>
    <row r="274" spans="1:45" ht="15">
      <c r="A274" s="141"/>
      <c r="B274" s="173"/>
      <c r="C274" s="174"/>
      <c r="D274" s="175"/>
      <c r="E274" s="175"/>
      <c r="F274" s="175"/>
      <c r="G274" s="175"/>
      <c r="H274" s="175"/>
      <c r="I274" s="174"/>
      <c r="J274" s="174"/>
      <c r="K274" s="175"/>
      <c r="L274" s="175"/>
      <c r="M274" s="175"/>
      <c r="N274" s="174"/>
      <c r="O274" s="174"/>
      <c r="P274" s="176"/>
      <c r="Q274"/>
      <c r="R274" s="168"/>
      <c r="S274" s="169"/>
      <c r="T274" s="170"/>
      <c r="U274" s="182"/>
      <c r="V274" s="182"/>
      <c r="W274" s="182"/>
      <c r="X274" s="182"/>
      <c r="Y274" s="182"/>
      <c r="Z274" s="170"/>
      <c r="AA274" s="170"/>
      <c r="AB274" s="182"/>
      <c r="AC274" s="182"/>
      <c r="AD274" s="182"/>
      <c r="AE274" s="170"/>
      <c r="AG274" s="183"/>
      <c r="AH274" s="172"/>
      <c r="AI274" s="172"/>
      <c r="AJ274" s="172"/>
      <c r="AK274" s="172"/>
      <c r="AL274" s="172"/>
      <c r="AM274" s="172"/>
      <c r="AN274" s="172"/>
      <c r="AO274" s="172"/>
      <c r="AP274" s="172"/>
      <c r="AQ274" s="172"/>
      <c r="AR274" s="172"/>
    </row>
    <row r="275" spans="1:45" ht="15">
      <c r="A275" s="141"/>
      <c r="B275" s="173"/>
      <c r="C275" s="174"/>
      <c r="D275" s="175"/>
      <c r="E275" s="175"/>
      <c r="F275" s="175"/>
      <c r="G275" s="175"/>
      <c r="H275" s="175"/>
      <c r="I275" s="174"/>
      <c r="J275" s="174"/>
      <c r="K275" s="175"/>
      <c r="L275" s="175"/>
      <c r="M275" s="175"/>
      <c r="N275" s="174"/>
      <c r="O275" s="174"/>
      <c r="P275" s="176"/>
      <c r="Q275"/>
      <c r="R275" s="177"/>
      <c r="S275" s="178"/>
      <c r="T275" s="179"/>
      <c r="U275" s="180"/>
      <c r="V275" s="180"/>
      <c r="W275" s="180"/>
      <c r="X275" s="180"/>
      <c r="Y275" s="180"/>
      <c r="Z275" s="179"/>
      <c r="AA275" s="179"/>
      <c r="AB275" s="180"/>
      <c r="AC275" s="180"/>
      <c r="AD275" s="180"/>
      <c r="AE275" s="179"/>
      <c r="AG275" s="185"/>
      <c r="AH275" s="185"/>
      <c r="AI275" s="185"/>
      <c r="AJ275" s="185"/>
      <c r="AK275" s="185"/>
      <c r="AL275" s="185"/>
      <c r="AM275" s="185"/>
      <c r="AN275" s="185"/>
      <c r="AO275" s="185"/>
      <c r="AP275" s="185"/>
      <c r="AQ275" s="185"/>
      <c r="AR275" s="185"/>
    </row>
    <row r="276" spans="1:45" ht="15">
      <c r="A276" s="141"/>
      <c r="B276" s="173"/>
      <c r="C276" s="174"/>
      <c r="D276" s="175"/>
      <c r="E276" s="175"/>
      <c r="F276" s="175"/>
      <c r="G276" s="175"/>
      <c r="H276" s="175"/>
      <c r="I276" s="174"/>
      <c r="J276" s="174"/>
      <c r="K276" s="175"/>
      <c r="L276" s="175"/>
      <c r="M276" s="175"/>
      <c r="N276" s="174"/>
      <c r="O276" s="174"/>
      <c r="P276" s="176"/>
      <c r="Q276"/>
      <c r="R276" s="168"/>
      <c r="S276" s="169"/>
      <c r="T276" s="170"/>
      <c r="U276" s="182"/>
      <c r="V276" s="182"/>
      <c r="W276" s="182"/>
      <c r="X276" s="182"/>
      <c r="Y276" s="182"/>
      <c r="Z276" s="170"/>
      <c r="AA276" s="170"/>
      <c r="AB276" s="182"/>
      <c r="AC276" s="182"/>
      <c r="AD276" s="182"/>
      <c r="AE276" s="170"/>
      <c r="AG276" s="183"/>
      <c r="AH276" s="172"/>
      <c r="AI276" s="172"/>
      <c r="AJ276" s="172"/>
      <c r="AK276" s="172"/>
      <c r="AL276" s="172"/>
      <c r="AM276" s="172"/>
      <c r="AN276" s="172"/>
      <c r="AO276" s="172"/>
      <c r="AP276" s="172"/>
      <c r="AQ276" s="172"/>
      <c r="AR276" s="172"/>
    </row>
    <row r="277" spans="1:45" ht="15">
      <c r="A277" s="141"/>
      <c r="B277" s="173"/>
      <c r="C277" s="174"/>
      <c r="D277" s="175"/>
      <c r="E277" s="175"/>
      <c r="F277" s="175"/>
      <c r="G277" s="175"/>
      <c r="H277" s="175"/>
      <c r="I277" s="174"/>
      <c r="J277" s="174"/>
      <c r="K277" s="175"/>
      <c r="L277" s="175"/>
      <c r="M277" s="175"/>
      <c r="N277" s="174"/>
      <c r="O277" s="174"/>
      <c r="P277" s="176"/>
      <c r="Q277"/>
      <c r="R277" s="177"/>
      <c r="S277" s="178"/>
      <c r="T277" s="179"/>
      <c r="U277" s="180"/>
      <c r="V277" s="180"/>
      <c r="W277" s="180"/>
      <c r="X277" s="180"/>
      <c r="Y277" s="180"/>
      <c r="Z277" s="179"/>
      <c r="AA277" s="179"/>
      <c r="AB277" s="180"/>
      <c r="AC277" s="180"/>
      <c r="AD277" s="180"/>
      <c r="AE277" s="179"/>
      <c r="AG277" s="186"/>
      <c r="AH277" s="186"/>
      <c r="AI277" s="186"/>
      <c r="AJ277" s="186"/>
      <c r="AK277" s="186"/>
      <c r="AL277" s="186"/>
      <c r="AM277" s="186"/>
      <c r="AN277" s="186"/>
      <c r="AO277" s="186"/>
      <c r="AP277" s="186"/>
      <c r="AQ277" s="186"/>
      <c r="AR277" s="186"/>
    </row>
    <row r="278" spans="1:45" ht="15">
      <c r="A278" s="141"/>
      <c r="B278" s="173"/>
      <c r="C278" s="174"/>
      <c r="D278" s="175"/>
      <c r="E278" s="175"/>
      <c r="F278" s="175"/>
      <c r="G278" s="175"/>
      <c r="H278" s="175"/>
      <c r="I278" s="174"/>
      <c r="J278" s="174"/>
      <c r="K278" s="175"/>
      <c r="L278" s="175"/>
      <c r="M278" s="175"/>
      <c r="N278" s="174"/>
      <c r="O278" s="174"/>
      <c r="P278" s="176"/>
      <c r="Q278"/>
      <c r="R278" s="168"/>
      <c r="S278" s="169"/>
      <c r="T278" s="170"/>
      <c r="U278" s="182"/>
      <c r="V278" s="182"/>
      <c r="W278" s="182"/>
      <c r="X278" s="182"/>
      <c r="Y278" s="182"/>
      <c r="Z278" s="170"/>
      <c r="AA278" s="170"/>
      <c r="AB278" s="182"/>
      <c r="AC278" s="182"/>
      <c r="AD278" s="182"/>
      <c r="AE278" s="170"/>
      <c r="AG278" s="183"/>
      <c r="AH278" s="172"/>
      <c r="AI278" s="172"/>
      <c r="AJ278" s="172"/>
      <c r="AK278" s="172"/>
      <c r="AL278" s="172"/>
      <c r="AM278" s="172"/>
      <c r="AN278" s="172"/>
      <c r="AO278" s="172"/>
      <c r="AP278" s="172"/>
      <c r="AQ278" s="172"/>
      <c r="AR278" s="172"/>
    </row>
    <row r="279" spans="1:45" ht="15">
      <c r="A279" s="141"/>
      <c r="B279" s="173"/>
      <c r="C279" s="174"/>
      <c r="D279" s="175"/>
      <c r="E279" s="175"/>
      <c r="F279" s="175"/>
      <c r="G279" s="175"/>
      <c r="H279" s="175"/>
      <c r="I279" s="174"/>
      <c r="J279" s="174"/>
      <c r="K279" s="175"/>
      <c r="L279" s="175"/>
      <c r="M279" s="175"/>
      <c r="N279" s="174"/>
      <c r="O279" s="174"/>
      <c r="P279" s="176"/>
      <c r="Q279"/>
      <c r="R279" s="177"/>
      <c r="S279" s="178"/>
      <c r="T279" s="179"/>
      <c r="U279" s="180"/>
      <c r="V279" s="180"/>
      <c r="W279" s="180"/>
      <c r="X279" s="180"/>
      <c r="Y279" s="180"/>
      <c r="Z279" s="179"/>
      <c r="AA279" s="179"/>
      <c r="AB279" s="180"/>
      <c r="AC279" s="180"/>
      <c r="AD279" s="180"/>
      <c r="AE279" s="179"/>
      <c r="AG279" s="185"/>
      <c r="AH279" s="185"/>
      <c r="AI279" s="185"/>
      <c r="AJ279" s="185"/>
      <c r="AK279" s="185"/>
      <c r="AL279" s="185"/>
      <c r="AM279" s="185"/>
      <c r="AN279" s="185"/>
      <c r="AO279" s="185"/>
      <c r="AP279" s="185"/>
      <c r="AQ279" s="185"/>
      <c r="AR279" s="185"/>
      <c r="AS279" s="195"/>
    </row>
    <row r="280" spans="1:45" ht="15">
      <c r="A280" s="141"/>
      <c r="B280" s="173"/>
      <c r="C280" s="174"/>
      <c r="D280" s="175"/>
      <c r="E280" s="175"/>
      <c r="F280" s="175"/>
      <c r="G280" s="175"/>
      <c r="H280" s="175"/>
      <c r="I280" s="174"/>
      <c r="J280" s="174"/>
      <c r="K280" s="175"/>
      <c r="L280" s="175"/>
      <c r="M280" s="175"/>
      <c r="N280" s="174"/>
      <c r="O280" s="174"/>
      <c r="P280" s="176"/>
      <c r="Q280"/>
      <c r="R280" s="168"/>
      <c r="S280" s="169"/>
      <c r="T280" s="170"/>
      <c r="U280" s="182"/>
      <c r="V280" s="182"/>
      <c r="W280" s="182"/>
      <c r="X280" s="182"/>
      <c r="Y280" s="182"/>
      <c r="Z280" s="170"/>
      <c r="AA280" s="170"/>
      <c r="AB280" s="182"/>
      <c r="AC280" s="182"/>
      <c r="AD280" s="182"/>
      <c r="AE280" s="170"/>
      <c r="AG280" s="183"/>
      <c r="AH280" s="172"/>
      <c r="AI280" s="172"/>
      <c r="AJ280" s="172"/>
      <c r="AK280" s="172"/>
      <c r="AL280" s="172"/>
      <c r="AM280" s="172"/>
      <c r="AN280" s="172"/>
      <c r="AO280" s="172"/>
      <c r="AP280" s="172"/>
      <c r="AQ280" s="172"/>
      <c r="AR280" s="172"/>
    </row>
    <row r="281" spans="1:45">
      <c r="A281" s="141"/>
      <c r="B281" s="173"/>
      <c r="C281" s="174"/>
      <c r="D281" s="175"/>
      <c r="E281" s="175"/>
      <c r="F281" s="175"/>
      <c r="G281" s="175"/>
      <c r="H281" s="175"/>
      <c r="I281" s="174"/>
      <c r="J281" s="174"/>
      <c r="K281" s="175"/>
      <c r="L281" s="175"/>
      <c r="M281" s="175"/>
      <c r="N281" s="174"/>
      <c r="O281" s="174"/>
      <c r="P281" s="176"/>
      <c r="R281" s="177"/>
      <c r="S281" s="178"/>
      <c r="T281" s="179"/>
      <c r="U281" s="180"/>
      <c r="V281" s="180"/>
      <c r="W281" s="180"/>
      <c r="X281" s="180"/>
      <c r="Y281" s="180"/>
      <c r="Z281" s="179"/>
      <c r="AA281" s="179"/>
      <c r="AB281" s="180"/>
      <c r="AC281" s="180"/>
      <c r="AD281" s="180"/>
      <c r="AE281" s="179"/>
      <c r="AG281" s="185"/>
      <c r="AH281" s="185"/>
      <c r="AI281" s="185"/>
      <c r="AJ281" s="185"/>
      <c r="AK281" s="185"/>
      <c r="AL281" s="185"/>
      <c r="AM281" s="185"/>
      <c r="AN281" s="185"/>
      <c r="AO281" s="185"/>
      <c r="AP281" s="185"/>
      <c r="AQ281" s="185"/>
      <c r="AR281" s="185"/>
    </row>
    <row r="282" spans="1:45">
      <c r="A282" s="141"/>
      <c r="B282" s="173"/>
      <c r="C282" s="174"/>
      <c r="D282" s="175"/>
      <c r="E282" s="175"/>
      <c r="F282" s="175"/>
      <c r="G282" s="175"/>
      <c r="H282" s="175"/>
      <c r="I282" s="174"/>
      <c r="J282" s="174"/>
      <c r="K282" s="175"/>
      <c r="L282" s="175"/>
      <c r="M282" s="175"/>
      <c r="N282" s="174"/>
      <c r="O282" s="174"/>
      <c r="P282" s="176"/>
      <c r="R282" s="168"/>
      <c r="S282" s="169"/>
      <c r="T282" s="170"/>
      <c r="U282" s="182"/>
      <c r="V282" s="182"/>
      <c r="W282" s="182"/>
      <c r="X282" s="182"/>
      <c r="Y282" s="182"/>
      <c r="Z282" s="170"/>
      <c r="AA282" s="170"/>
      <c r="AB282" s="182"/>
      <c r="AC282" s="182"/>
      <c r="AD282" s="182"/>
      <c r="AE282" s="170"/>
      <c r="AG282" s="183"/>
      <c r="AH282" s="172"/>
      <c r="AI282" s="172"/>
      <c r="AJ282" s="172"/>
      <c r="AK282" s="172"/>
      <c r="AL282" s="172"/>
      <c r="AM282" s="172"/>
      <c r="AN282" s="172"/>
      <c r="AO282" s="172"/>
      <c r="AP282" s="172"/>
      <c r="AQ282" s="172"/>
      <c r="AR282" s="172"/>
    </row>
    <row r="283" spans="1:45">
      <c r="A283" s="141"/>
      <c r="B283" s="173"/>
      <c r="C283" s="174"/>
      <c r="D283" s="175"/>
      <c r="E283" s="175"/>
      <c r="F283" s="175"/>
      <c r="G283" s="175"/>
      <c r="H283" s="175"/>
      <c r="I283" s="174"/>
      <c r="J283" s="174"/>
      <c r="K283" s="175"/>
      <c r="L283" s="175"/>
      <c r="M283" s="175"/>
      <c r="N283" s="174"/>
      <c r="O283" s="174"/>
      <c r="P283" s="176"/>
      <c r="R283" s="184"/>
      <c r="S283" s="178"/>
      <c r="T283" s="179"/>
      <c r="U283" s="180"/>
      <c r="V283" s="180"/>
      <c r="W283" s="180"/>
      <c r="X283" s="180"/>
      <c r="Y283" s="180"/>
      <c r="Z283" s="179"/>
      <c r="AA283" s="179"/>
      <c r="AB283" s="180"/>
      <c r="AC283" s="180"/>
      <c r="AD283" s="180"/>
      <c r="AE283" s="179"/>
      <c r="AG283" s="185"/>
      <c r="AH283" s="185"/>
      <c r="AI283" s="185"/>
      <c r="AJ283" s="185"/>
      <c r="AK283" s="185"/>
      <c r="AL283" s="185"/>
      <c r="AM283" s="185"/>
      <c r="AN283" s="185"/>
      <c r="AO283" s="185"/>
      <c r="AP283" s="185"/>
      <c r="AQ283" s="185"/>
      <c r="AR283" s="185"/>
    </row>
    <row r="284" spans="1:45">
      <c r="A284" s="141"/>
      <c r="B284" s="173"/>
      <c r="C284" s="174"/>
      <c r="D284" s="175"/>
      <c r="E284" s="175"/>
      <c r="F284" s="175"/>
      <c r="G284" s="175"/>
      <c r="H284" s="175"/>
      <c r="I284" s="174"/>
      <c r="J284" s="174"/>
      <c r="K284" s="175"/>
      <c r="L284" s="175"/>
      <c r="M284" s="175"/>
      <c r="N284" s="174"/>
      <c r="O284" s="174"/>
      <c r="P284" s="176"/>
      <c r="R284" s="168"/>
      <c r="S284" s="169"/>
      <c r="T284" s="170"/>
      <c r="U284" s="182"/>
      <c r="V284" s="182"/>
      <c r="W284" s="182"/>
      <c r="X284" s="182"/>
      <c r="Y284" s="182"/>
      <c r="Z284" s="170"/>
      <c r="AA284" s="170"/>
      <c r="AB284" s="182"/>
      <c r="AC284" s="182"/>
      <c r="AD284" s="182"/>
      <c r="AE284" s="170"/>
      <c r="AG284" s="183"/>
      <c r="AH284" s="172"/>
      <c r="AI284" s="172"/>
      <c r="AJ284" s="172"/>
      <c r="AK284" s="172"/>
      <c r="AL284" s="172"/>
      <c r="AM284" s="172"/>
      <c r="AN284" s="172"/>
      <c r="AO284" s="172"/>
      <c r="AP284" s="172"/>
      <c r="AQ284" s="172"/>
      <c r="AR284" s="172"/>
    </row>
    <row r="285" spans="1:45">
      <c r="A285" s="141"/>
      <c r="B285" s="173"/>
      <c r="C285" s="174"/>
      <c r="D285" s="175"/>
      <c r="E285" s="175"/>
      <c r="F285" s="175"/>
      <c r="G285" s="175"/>
      <c r="H285" s="175"/>
      <c r="I285" s="174"/>
      <c r="J285" s="174"/>
      <c r="K285" s="175"/>
      <c r="L285" s="175"/>
      <c r="M285" s="175"/>
      <c r="N285" s="174"/>
      <c r="O285" s="174"/>
      <c r="P285" s="176"/>
      <c r="R285" s="177"/>
      <c r="S285" s="178"/>
      <c r="T285" s="179"/>
      <c r="U285" s="180"/>
      <c r="V285" s="180"/>
      <c r="W285" s="180"/>
      <c r="X285" s="180"/>
      <c r="Y285" s="180"/>
      <c r="Z285" s="179"/>
      <c r="AA285" s="179"/>
      <c r="AB285" s="180"/>
      <c r="AC285" s="180"/>
      <c r="AD285" s="180"/>
      <c r="AE285" s="179"/>
      <c r="AG285" s="185"/>
      <c r="AH285" s="185"/>
      <c r="AI285" s="185"/>
      <c r="AJ285" s="185"/>
      <c r="AK285" s="185"/>
      <c r="AL285" s="185"/>
      <c r="AM285" s="185"/>
      <c r="AN285" s="185"/>
      <c r="AO285" s="185"/>
      <c r="AP285" s="185"/>
      <c r="AQ285" s="185"/>
      <c r="AR285" s="185"/>
    </row>
    <row r="286" spans="1:45">
      <c r="A286" s="141"/>
      <c r="B286" s="173"/>
      <c r="C286" s="174"/>
      <c r="D286" s="175"/>
      <c r="E286" s="175"/>
      <c r="F286" s="175"/>
      <c r="G286" s="175"/>
      <c r="H286" s="175"/>
      <c r="I286" s="174"/>
      <c r="J286" s="174"/>
      <c r="K286" s="175"/>
      <c r="L286" s="175"/>
      <c r="M286" s="175"/>
      <c r="N286" s="174"/>
      <c r="O286" s="174"/>
      <c r="P286" s="176"/>
      <c r="R286" s="168"/>
      <c r="S286" s="169"/>
      <c r="T286" s="170"/>
      <c r="U286" s="182"/>
      <c r="V286" s="182"/>
      <c r="W286" s="182"/>
      <c r="X286" s="182"/>
      <c r="Y286" s="182"/>
      <c r="Z286" s="170"/>
      <c r="AA286" s="170"/>
      <c r="AB286" s="182"/>
      <c r="AC286" s="182"/>
      <c r="AD286" s="182"/>
      <c r="AE286" s="170"/>
      <c r="AG286" s="183"/>
      <c r="AH286" s="172"/>
      <c r="AI286" s="172"/>
      <c r="AJ286" s="172"/>
      <c r="AK286" s="172"/>
      <c r="AL286" s="172"/>
      <c r="AM286" s="172"/>
      <c r="AN286" s="172"/>
      <c r="AO286" s="172"/>
      <c r="AP286" s="172"/>
      <c r="AQ286" s="172"/>
      <c r="AR286" s="172"/>
    </row>
    <row r="287" spans="1:45">
      <c r="A287" s="141"/>
      <c r="B287" s="173"/>
      <c r="C287" s="174"/>
      <c r="D287" s="175"/>
      <c r="E287" s="175"/>
      <c r="F287" s="175"/>
      <c r="G287" s="175"/>
      <c r="H287" s="175"/>
      <c r="I287" s="174"/>
      <c r="J287" s="174"/>
      <c r="K287" s="175"/>
      <c r="L287" s="175"/>
      <c r="M287" s="175"/>
      <c r="N287" s="174"/>
      <c r="O287" s="174"/>
      <c r="P287" s="176"/>
      <c r="R287" s="184"/>
      <c r="S287" s="178"/>
      <c r="T287" s="179"/>
      <c r="U287" s="180"/>
      <c r="V287" s="180"/>
      <c r="W287" s="180"/>
      <c r="X287" s="180"/>
      <c r="Y287" s="180"/>
      <c r="Z287" s="179"/>
      <c r="AA287" s="179"/>
      <c r="AB287" s="180"/>
      <c r="AC287" s="180"/>
      <c r="AD287" s="180"/>
      <c r="AE287" s="179"/>
      <c r="AG287" s="185"/>
      <c r="AH287" s="185"/>
      <c r="AI287" s="185"/>
      <c r="AJ287" s="185"/>
      <c r="AK287" s="185"/>
      <c r="AL287" s="185"/>
      <c r="AM287" s="185"/>
      <c r="AN287" s="185"/>
      <c r="AO287" s="185"/>
      <c r="AP287" s="185"/>
      <c r="AQ287" s="185"/>
      <c r="AR287" s="185"/>
    </row>
    <row r="288" spans="1:45">
      <c r="A288" s="141"/>
      <c r="B288" s="173"/>
      <c r="C288" s="174"/>
      <c r="D288" s="175"/>
      <c r="E288" s="175"/>
      <c r="F288" s="175"/>
      <c r="G288" s="175"/>
      <c r="H288" s="175"/>
      <c r="I288" s="174"/>
      <c r="J288" s="174"/>
      <c r="K288" s="175"/>
      <c r="L288" s="175"/>
      <c r="M288" s="175"/>
      <c r="N288" s="174"/>
      <c r="O288" s="174"/>
      <c r="P288" s="176"/>
      <c r="R288" s="168"/>
      <c r="S288" s="169"/>
      <c r="T288" s="170"/>
      <c r="U288" s="182"/>
      <c r="V288" s="182"/>
      <c r="W288" s="182"/>
      <c r="X288" s="182"/>
      <c r="Y288" s="182"/>
      <c r="Z288" s="170"/>
      <c r="AA288" s="170"/>
      <c r="AB288" s="182"/>
      <c r="AC288" s="182"/>
      <c r="AD288" s="182"/>
      <c r="AE288" s="170"/>
      <c r="AG288" s="183"/>
      <c r="AH288" s="172"/>
      <c r="AI288" s="172"/>
      <c r="AJ288" s="172"/>
      <c r="AK288" s="172"/>
      <c r="AL288" s="172"/>
      <c r="AM288" s="172"/>
      <c r="AN288" s="172"/>
      <c r="AO288" s="172"/>
      <c r="AP288" s="172"/>
      <c r="AQ288" s="172"/>
      <c r="AR288" s="172"/>
    </row>
    <row r="289" spans="1:44">
      <c r="A289" s="141"/>
      <c r="B289" s="173"/>
      <c r="C289" s="174"/>
      <c r="D289" s="175"/>
      <c r="E289" s="175"/>
      <c r="F289" s="175"/>
      <c r="G289" s="175"/>
      <c r="H289" s="175"/>
      <c r="I289" s="174"/>
      <c r="J289" s="174"/>
      <c r="K289" s="175"/>
      <c r="L289" s="175"/>
      <c r="M289" s="175"/>
      <c r="N289" s="174"/>
      <c r="O289" s="174"/>
      <c r="P289" s="176"/>
      <c r="R289" s="184"/>
      <c r="S289" s="178"/>
      <c r="T289" s="179"/>
      <c r="U289" s="180"/>
      <c r="V289" s="180"/>
      <c r="W289" s="180"/>
      <c r="X289" s="180"/>
      <c r="Y289" s="180"/>
      <c r="Z289" s="179"/>
      <c r="AA289" s="179"/>
      <c r="AB289" s="180"/>
      <c r="AC289" s="180"/>
      <c r="AD289" s="180"/>
      <c r="AE289" s="179"/>
      <c r="AG289" s="185"/>
      <c r="AH289" s="185"/>
      <c r="AI289" s="185"/>
      <c r="AJ289" s="185"/>
      <c r="AK289" s="185"/>
      <c r="AL289" s="185"/>
      <c r="AM289" s="185"/>
      <c r="AN289" s="185"/>
      <c r="AO289" s="185"/>
      <c r="AP289" s="185"/>
      <c r="AQ289" s="185"/>
      <c r="AR289" s="185"/>
    </row>
    <row r="290" spans="1:44">
      <c r="A290" s="141"/>
      <c r="B290" s="173"/>
      <c r="C290" s="174"/>
      <c r="D290" s="175"/>
      <c r="E290" s="175"/>
      <c r="F290" s="175"/>
      <c r="G290" s="175"/>
      <c r="H290" s="175"/>
      <c r="I290" s="174"/>
      <c r="J290" s="174"/>
      <c r="K290" s="175"/>
      <c r="L290" s="175"/>
      <c r="M290" s="175"/>
      <c r="N290" s="174"/>
      <c r="O290" s="174"/>
      <c r="P290" s="176"/>
      <c r="R290" s="168"/>
      <c r="S290" s="169"/>
      <c r="T290" s="170"/>
      <c r="U290" s="182"/>
      <c r="V290" s="182"/>
      <c r="W290" s="182"/>
      <c r="X290" s="182"/>
      <c r="Y290" s="182"/>
      <c r="Z290" s="170"/>
      <c r="AA290" s="170"/>
      <c r="AB290" s="182"/>
      <c r="AC290" s="182"/>
      <c r="AD290" s="182"/>
      <c r="AE290" s="170"/>
      <c r="AG290" s="183"/>
      <c r="AH290" s="187"/>
      <c r="AI290" s="187"/>
      <c r="AJ290" s="187"/>
      <c r="AK290" s="187"/>
      <c r="AL290" s="187"/>
      <c r="AM290" s="187"/>
      <c r="AN290" s="187"/>
      <c r="AO290" s="187"/>
      <c r="AP290" s="187"/>
      <c r="AQ290" s="187"/>
      <c r="AR290" s="187"/>
    </row>
    <row r="291" spans="1:44" ht="15.75" thickBot="1">
      <c r="A291" s="141"/>
      <c r="B291" s="173"/>
      <c r="C291" s="174"/>
      <c r="D291" s="175"/>
      <c r="E291" s="175"/>
      <c r="F291" s="175"/>
      <c r="G291" s="175"/>
      <c r="H291" s="175"/>
      <c r="I291" s="174"/>
      <c r="J291" s="174"/>
      <c r="K291" s="175"/>
      <c r="L291" s="175"/>
      <c r="M291" s="175"/>
      <c r="N291" s="174"/>
      <c r="O291" s="174"/>
      <c r="P291" s="176"/>
      <c r="Q291"/>
      <c r="R291" s="188"/>
      <c r="S291" s="189"/>
      <c r="T291" s="190"/>
      <c r="U291" s="191"/>
      <c r="V291" s="191"/>
      <c r="W291" s="191"/>
      <c r="X291" s="191"/>
      <c r="Y291" s="191"/>
      <c r="Z291" s="190"/>
      <c r="AA291" s="190"/>
      <c r="AB291" s="191"/>
      <c r="AC291" s="191"/>
      <c r="AD291" s="191"/>
      <c r="AE291" s="190"/>
      <c r="AF291" s="192"/>
      <c r="AG291" s="193"/>
      <c r="AH291" s="193"/>
      <c r="AI291" s="193"/>
      <c r="AJ291" s="193"/>
      <c r="AK291" s="193"/>
      <c r="AL291" s="193"/>
      <c r="AM291" s="193"/>
      <c r="AN291" s="193"/>
      <c r="AO291" s="193"/>
      <c r="AP291" s="193"/>
      <c r="AQ291" s="193"/>
      <c r="AR291" s="193"/>
    </row>
    <row r="292" spans="1:44" ht="15">
      <c r="A292" s="155"/>
      <c r="B292" s="136"/>
      <c r="C292" s="165"/>
      <c r="D292" s="166"/>
      <c r="E292" s="166"/>
      <c r="F292" s="166"/>
      <c r="G292" s="166"/>
      <c r="H292" s="166"/>
      <c r="I292" s="165"/>
      <c r="J292" s="165"/>
      <c r="K292" s="166"/>
      <c r="L292" s="166"/>
      <c r="M292" s="166"/>
      <c r="N292" s="165"/>
      <c r="O292" s="165"/>
      <c r="P292" s="167"/>
      <c r="Q292"/>
      <c r="R292" s="168"/>
      <c r="S292" s="169"/>
      <c r="T292" s="170"/>
      <c r="U292" s="182"/>
      <c r="V292" s="182"/>
      <c r="W292" s="182"/>
      <c r="X292" s="182"/>
      <c r="Y292" s="182"/>
      <c r="Z292" s="170"/>
      <c r="AA292" s="170"/>
      <c r="AB292" s="182"/>
      <c r="AC292" s="182"/>
      <c r="AD292" s="182"/>
      <c r="AE292" s="170"/>
      <c r="AG292" s="172"/>
      <c r="AH292" s="172"/>
      <c r="AI292" s="172"/>
      <c r="AJ292" s="172"/>
      <c r="AK292" s="172"/>
      <c r="AL292" s="172"/>
      <c r="AM292" s="172"/>
      <c r="AN292" s="172"/>
      <c r="AO292" s="172"/>
      <c r="AP292" s="172"/>
      <c r="AQ292" s="172"/>
      <c r="AR292" s="172"/>
    </row>
    <row r="293" spans="1:44" ht="15">
      <c r="A293" s="141"/>
      <c r="B293" s="173"/>
      <c r="C293" s="174"/>
      <c r="D293" s="175"/>
      <c r="E293" s="175"/>
      <c r="F293" s="175"/>
      <c r="G293" s="175"/>
      <c r="H293" s="175"/>
      <c r="I293" s="174"/>
      <c r="J293" s="174"/>
      <c r="K293" s="175"/>
      <c r="L293" s="175"/>
      <c r="M293" s="175"/>
      <c r="N293" s="174"/>
      <c r="O293" s="174"/>
      <c r="P293" s="176"/>
      <c r="Q293"/>
      <c r="R293" s="177"/>
      <c r="S293" s="178"/>
      <c r="T293" s="179"/>
      <c r="U293" s="180"/>
      <c r="V293" s="180"/>
      <c r="W293" s="180"/>
      <c r="X293" s="180"/>
      <c r="Y293" s="180"/>
      <c r="Z293" s="179"/>
      <c r="AA293" s="179"/>
      <c r="AB293" s="180"/>
      <c r="AC293" s="180"/>
      <c r="AD293" s="180"/>
      <c r="AE293" s="179"/>
      <c r="AG293" s="181"/>
      <c r="AH293" s="181"/>
      <c r="AI293" s="181"/>
      <c r="AJ293" s="181"/>
      <c r="AK293" s="181"/>
      <c r="AL293" s="181"/>
      <c r="AM293" s="181"/>
      <c r="AN293" s="181"/>
      <c r="AO293" s="181"/>
      <c r="AP293" s="181"/>
      <c r="AQ293" s="181"/>
      <c r="AR293" s="181"/>
    </row>
    <row r="294" spans="1:44" ht="15">
      <c r="A294" s="141"/>
      <c r="B294" s="173"/>
      <c r="C294" s="174"/>
      <c r="D294" s="175"/>
      <c r="E294" s="175"/>
      <c r="F294" s="175"/>
      <c r="G294" s="175"/>
      <c r="H294" s="175"/>
      <c r="I294" s="174"/>
      <c r="J294" s="174"/>
      <c r="K294" s="175"/>
      <c r="L294" s="175"/>
      <c r="M294" s="175"/>
      <c r="N294" s="174"/>
      <c r="O294" s="174"/>
      <c r="P294" s="176"/>
      <c r="Q294"/>
      <c r="R294" s="168"/>
      <c r="S294" s="169"/>
      <c r="T294" s="170"/>
      <c r="U294" s="182"/>
      <c r="V294" s="182"/>
      <c r="W294" s="182"/>
      <c r="X294" s="182"/>
      <c r="Y294" s="182"/>
      <c r="Z294" s="170"/>
      <c r="AA294" s="170"/>
      <c r="AB294" s="182"/>
      <c r="AC294" s="182"/>
      <c r="AD294" s="182"/>
      <c r="AE294" s="170"/>
      <c r="AG294" s="183"/>
      <c r="AH294" s="172"/>
      <c r="AI294" s="172"/>
      <c r="AJ294" s="172"/>
      <c r="AK294" s="172"/>
      <c r="AL294" s="172"/>
      <c r="AM294" s="172"/>
      <c r="AN294" s="172"/>
      <c r="AO294" s="172"/>
      <c r="AP294" s="172"/>
      <c r="AQ294" s="172"/>
      <c r="AR294" s="172"/>
    </row>
    <row r="295" spans="1:44" ht="15">
      <c r="A295" s="141"/>
      <c r="B295" s="173"/>
      <c r="C295" s="174"/>
      <c r="D295" s="175"/>
      <c r="E295" s="175"/>
      <c r="F295" s="175"/>
      <c r="G295" s="175"/>
      <c r="H295" s="175"/>
      <c r="I295" s="174"/>
      <c r="J295" s="174"/>
      <c r="K295" s="175"/>
      <c r="L295" s="175"/>
      <c r="M295" s="175"/>
      <c r="N295" s="174"/>
      <c r="O295" s="174"/>
      <c r="P295" s="176"/>
      <c r="Q295"/>
      <c r="R295" s="177"/>
      <c r="S295" s="178"/>
      <c r="T295" s="179"/>
      <c r="U295" s="180"/>
      <c r="V295" s="180"/>
      <c r="W295" s="180"/>
      <c r="X295" s="180"/>
      <c r="Y295" s="180"/>
      <c r="Z295" s="179"/>
      <c r="AA295" s="179"/>
      <c r="AB295" s="180"/>
      <c r="AC295" s="180"/>
      <c r="AD295" s="180"/>
      <c r="AE295" s="179"/>
      <c r="AG295" s="185"/>
      <c r="AH295" s="185"/>
      <c r="AI295" s="185"/>
      <c r="AJ295" s="185"/>
      <c r="AK295" s="185"/>
      <c r="AL295" s="185"/>
      <c r="AM295" s="185"/>
      <c r="AN295" s="185"/>
      <c r="AO295" s="185"/>
      <c r="AP295" s="185"/>
      <c r="AQ295" s="185"/>
      <c r="AR295" s="185"/>
    </row>
    <row r="296" spans="1:44" ht="15">
      <c r="A296" s="141"/>
      <c r="B296" s="173"/>
      <c r="C296" s="174"/>
      <c r="D296" s="175"/>
      <c r="E296" s="175"/>
      <c r="F296" s="175"/>
      <c r="G296" s="175"/>
      <c r="H296" s="175"/>
      <c r="I296" s="174"/>
      <c r="J296" s="174"/>
      <c r="K296" s="175"/>
      <c r="L296" s="175"/>
      <c r="M296" s="175"/>
      <c r="N296" s="174"/>
      <c r="O296" s="174"/>
      <c r="P296" s="176"/>
      <c r="Q296"/>
      <c r="R296" s="168"/>
      <c r="S296" s="169"/>
      <c r="T296" s="170"/>
      <c r="U296" s="182"/>
      <c r="V296" s="182"/>
      <c r="W296" s="182"/>
      <c r="X296" s="182"/>
      <c r="Y296" s="182"/>
      <c r="Z296" s="170"/>
      <c r="AA296" s="170"/>
      <c r="AB296" s="182"/>
      <c r="AC296" s="182"/>
      <c r="AD296" s="182"/>
      <c r="AE296" s="170"/>
      <c r="AG296" s="183"/>
      <c r="AH296" s="172"/>
      <c r="AI296" s="172"/>
      <c r="AJ296" s="172"/>
      <c r="AK296" s="172"/>
      <c r="AL296" s="172"/>
      <c r="AM296" s="172"/>
      <c r="AN296" s="172"/>
      <c r="AO296" s="172"/>
      <c r="AP296" s="172"/>
      <c r="AQ296" s="172"/>
      <c r="AR296" s="172"/>
    </row>
    <row r="297" spans="1:44" ht="15">
      <c r="A297" s="141"/>
      <c r="B297" s="173"/>
      <c r="C297" s="174"/>
      <c r="D297" s="175"/>
      <c r="E297" s="175"/>
      <c r="F297" s="175"/>
      <c r="G297" s="175"/>
      <c r="H297" s="175"/>
      <c r="I297" s="174"/>
      <c r="J297" s="174"/>
      <c r="K297" s="175"/>
      <c r="L297" s="175"/>
      <c r="M297" s="175"/>
      <c r="N297" s="174"/>
      <c r="O297" s="174"/>
      <c r="P297" s="176"/>
      <c r="Q297"/>
      <c r="R297" s="177"/>
      <c r="S297" s="178"/>
      <c r="T297" s="179"/>
      <c r="U297" s="180"/>
      <c r="V297" s="180"/>
      <c r="W297" s="180"/>
      <c r="X297" s="180"/>
      <c r="Y297" s="180"/>
      <c r="Z297" s="179"/>
      <c r="AA297" s="179"/>
      <c r="AB297" s="180"/>
      <c r="AC297" s="180"/>
      <c r="AD297" s="180"/>
      <c r="AE297" s="179"/>
      <c r="AG297" s="185"/>
      <c r="AH297" s="185"/>
      <c r="AI297" s="185"/>
      <c r="AJ297" s="185"/>
      <c r="AK297" s="185"/>
      <c r="AL297" s="185"/>
      <c r="AM297" s="185"/>
      <c r="AN297" s="185"/>
      <c r="AO297" s="185"/>
      <c r="AP297" s="185"/>
      <c r="AQ297" s="185"/>
      <c r="AR297" s="185"/>
    </row>
    <row r="298" spans="1:44" ht="15">
      <c r="A298" s="141"/>
      <c r="B298" s="173"/>
      <c r="C298" s="174"/>
      <c r="D298" s="175"/>
      <c r="E298" s="175"/>
      <c r="F298" s="175"/>
      <c r="G298" s="175"/>
      <c r="H298" s="175"/>
      <c r="I298" s="174"/>
      <c r="J298" s="174"/>
      <c r="K298" s="175"/>
      <c r="L298" s="175"/>
      <c r="M298" s="175"/>
      <c r="N298" s="174"/>
      <c r="O298" s="174"/>
      <c r="P298" s="176"/>
      <c r="Q298"/>
      <c r="R298" s="168"/>
      <c r="S298" s="169"/>
      <c r="T298" s="170"/>
      <c r="U298" s="182"/>
      <c r="V298" s="182"/>
      <c r="W298" s="182"/>
      <c r="X298" s="182"/>
      <c r="Y298" s="182"/>
      <c r="Z298" s="170"/>
      <c r="AA298" s="170"/>
      <c r="AB298" s="182"/>
      <c r="AC298" s="182"/>
      <c r="AD298" s="182"/>
      <c r="AE298" s="170"/>
      <c r="AG298" s="183"/>
      <c r="AH298" s="172"/>
      <c r="AI298" s="172"/>
      <c r="AJ298" s="172"/>
      <c r="AK298" s="172"/>
      <c r="AL298" s="172"/>
      <c r="AM298" s="172"/>
      <c r="AN298" s="172"/>
      <c r="AO298" s="172"/>
      <c r="AP298" s="172"/>
      <c r="AQ298" s="172"/>
      <c r="AR298" s="172"/>
    </row>
    <row r="299" spans="1:44" ht="15">
      <c r="A299" s="141"/>
      <c r="B299" s="173"/>
      <c r="C299" s="174"/>
      <c r="D299" s="175"/>
      <c r="E299" s="175"/>
      <c r="F299" s="175"/>
      <c r="G299" s="175"/>
      <c r="H299" s="175"/>
      <c r="I299" s="174"/>
      <c r="J299" s="174"/>
      <c r="K299" s="175"/>
      <c r="L299" s="175"/>
      <c r="M299" s="175"/>
      <c r="N299" s="174"/>
      <c r="O299" s="174"/>
      <c r="P299" s="176"/>
      <c r="Q299"/>
      <c r="R299" s="177"/>
      <c r="S299" s="178"/>
      <c r="T299" s="179"/>
      <c r="U299" s="180"/>
      <c r="V299" s="180"/>
      <c r="W299" s="180"/>
      <c r="X299" s="180"/>
      <c r="Y299" s="180"/>
      <c r="Z299" s="179"/>
      <c r="AA299" s="179"/>
      <c r="AB299" s="180"/>
      <c r="AC299" s="180"/>
      <c r="AD299" s="180"/>
      <c r="AE299" s="179"/>
      <c r="AG299" s="186"/>
      <c r="AH299" s="186"/>
      <c r="AI299" s="186"/>
      <c r="AJ299" s="186"/>
      <c r="AK299" s="186"/>
      <c r="AL299" s="186"/>
      <c r="AM299" s="186"/>
      <c r="AN299" s="186"/>
      <c r="AO299" s="186"/>
      <c r="AP299" s="186"/>
      <c r="AQ299" s="186"/>
      <c r="AR299" s="186"/>
    </row>
    <row r="300" spans="1:44" ht="15">
      <c r="A300" s="141"/>
      <c r="B300" s="173"/>
      <c r="C300" s="174"/>
      <c r="D300" s="175"/>
      <c r="E300" s="175"/>
      <c r="F300" s="175"/>
      <c r="G300" s="175"/>
      <c r="H300" s="175"/>
      <c r="I300" s="174"/>
      <c r="J300" s="174"/>
      <c r="K300" s="175"/>
      <c r="L300" s="175"/>
      <c r="M300" s="175"/>
      <c r="N300" s="174"/>
      <c r="O300" s="174"/>
      <c r="P300" s="176"/>
      <c r="Q300"/>
      <c r="R300" s="168"/>
      <c r="S300" s="169"/>
      <c r="T300" s="170"/>
      <c r="U300" s="182"/>
      <c r="V300" s="182"/>
      <c r="W300" s="182"/>
      <c r="X300" s="182"/>
      <c r="Y300" s="182"/>
      <c r="Z300" s="170"/>
      <c r="AA300" s="170"/>
      <c r="AB300" s="182"/>
      <c r="AC300" s="182"/>
      <c r="AD300" s="182"/>
      <c r="AE300" s="170"/>
      <c r="AG300" s="183"/>
      <c r="AH300" s="172"/>
      <c r="AI300" s="172"/>
      <c r="AJ300" s="172"/>
      <c r="AK300" s="172"/>
      <c r="AL300" s="172"/>
      <c r="AM300" s="172"/>
      <c r="AN300" s="172"/>
      <c r="AO300" s="172"/>
      <c r="AP300" s="172"/>
      <c r="AQ300" s="172"/>
      <c r="AR300" s="172"/>
    </row>
    <row r="301" spans="1:44" ht="15">
      <c r="A301" s="141"/>
      <c r="B301" s="173"/>
      <c r="C301" s="174"/>
      <c r="D301" s="175"/>
      <c r="E301" s="175"/>
      <c r="F301" s="175"/>
      <c r="G301" s="175"/>
      <c r="H301" s="175"/>
      <c r="I301" s="174"/>
      <c r="J301" s="174"/>
      <c r="K301" s="175"/>
      <c r="L301" s="175"/>
      <c r="M301" s="175"/>
      <c r="N301" s="174"/>
      <c r="O301" s="174"/>
      <c r="P301" s="176"/>
      <c r="Q301"/>
      <c r="R301" s="177"/>
      <c r="S301" s="178"/>
      <c r="T301" s="179"/>
      <c r="U301" s="180"/>
      <c r="V301" s="180"/>
      <c r="W301" s="180"/>
      <c r="X301" s="180"/>
      <c r="Y301" s="180"/>
      <c r="Z301" s="179"/>
      <c r="AA301" s="179"/>
      <c r="AB301" s="180"/>
      <c r="AC301" s="180"/>
      <c r="AD301" s="180"/>
      <c r="AE301" s="179"/>
      <c r="AG301" s="185"/>
      <c r="AH301" s="185"/>
      <c r="AI301" s="185"/>
      <c r="AJ301" s="185"/>
      <c r="AK301" s="185"/>
      <c r="AL301" s="185"/>
      <c r="AM301" s="185"/>
      <c r="AN301" s="185"/>
      <c r="AO301" s="185"/>
      <c r="AP301" s="185"/>
      <c r="AQ301" s="185"/>
      <c r="AR301" s="185"/>
    </row>
    <row r="302" spans="1:44" ht="15">
      <c r="A302" s="141"/>
      <c r="B302" s="173"/>
      <c r="C302" s="174"/>
      <c r="D302" s="175"/>
      <c r="E302" s="175"/>
      <c r="F302" s="175"/>
      <c r="G302" s="175"/>
      <c r="H302" s="175"/>
      <c r="I302" s="174"/>
      <c r="J302" s="174"/>
      <c r="K302" s="175"/>
      <c r="L302" s="175"/>
      <c r="M302" s="175"/>
      <c r="N302" s="174"/>
      <c r="O302" s="174"/>
      <c r="P302" s="176"/>
      <c r="Q302"/>
      <c r="R302" s="168"/>
      <c r="S302" s="169"/>
      <c r="T302" s="170"/>
      <c r="U302" s="182"/>
      <c r="V302" s="182"/>
      <c r="W302" s="182"/>
      <c r="X302" s="182"/>
      <c r="Y302" s="182"/>
      <c r="Z302" s="170"/>
      <c r="AA302" s="170"/>
      <c r="AB302" s="182"/>
      <c r="AC302" s="182"/>
      <c r="AD302" s="182"/>
      <c r="AE302" s="170"/>
      <c r="AG302" s="183"/>
      <c r="AH302" s="172"/>
      <c r="AI302" s="172"/>
      <c r="AJ302" s="172"/>
      <c r="AK302" s="172"/>
      <c r="AL302" s="172"/>
      <c r="AM302" s="172"/>
      <c r="AN302" s="172"/>
      <c r="AO302" s="172"/>
      <c r="AP302" s="172"/>
      <c r="AQ302" s="172"/>
      <c r="AR302" s="172"/>
    </row>
    <row r="303" spans="1:44" ht="15">
      <c r="A303" s="141"/>
      <c r="B303" s="173"/>
      <c r="C303" s="174"/>
      <c r="D303" s="175"/>
      <c r="E303" s="175"/>
      <c r="F303" s="175"/>
      <c r="G303" s="175"/>
      <c r="H303" s="175"/>
      <c r="I303" s="174"/>
      <c r="J303" s="174"/>
      <c r="K303" s="175"/>
      <c r="L303" s="175"/>
      <c r="M303" s="175"/>
      <c r="N303" s="174"/>
      <c r="O303" s="174"/>
      <c r="P303" s="176"/>
      <c r="Q303"/>
      <c r="R303" s="177"/>
      <c r="S303" s="178"/>
      <c r="T303" s="179"/>
      <c r="U303" s="180"/>
      <c r="V303" s="180"/>
      <c r="W303" s="180"/>
      <c r="X303" s="180"/>
      <c r="Y303" s="180"/>
      <c r="Z303" s="179"/>
      <c r="AA303" s="179"/>
      <c r="AB303" s="180"/>
      <c r="AC303" s="180"/>
      <c r="AD303" s="180"/>
      <c r="AE303" s="179"/>
      <c r="AG303" s="185"/>
      <c r="AH303" s="185"/>
      <c r="AI303" s="185"/>
      <c r="AJ303" s="185"/>
      <c r="AK303" s="185"/>
      <c r="AL303" s="185"/>
      <c r="AM303" s="185"/>
      <c r="AN303" s="185"/>
      <c r="AO303" s="185"/>
      <c r="AP303" s="185"/>
      <c r="AQ303" s="185"/>
      <c r="AR303" s="185"/>
    </row>
    <row r="304" spans="1:44" ht="15">
      <c r="A304" s="141"/>
      <c r="B304" s="173"/>
      <c r="C304" s="174"/>
      <c r="D304" s="175"/>
      <c r="E304" s="175"/>
      <c r="F304" s="175"/>
      <c r="G304" s="175"/>
      <c r="H304" s="175"/>
      <c r="I304" s="174"/>
      <c r="J304" s="174"/>
      <c r="K304" s="175"/>
      <c r="L304" s="175"/>
      <c r="M304" s="175"/>
      <c r="N304" s="174"/>
      <c r="O304" s="174"/>
      <c r="P304" s="176"/>
      <c r="Q304"/>
      <c r="R304" s="168"/>
      <c r="S304" s="169"/>
      <c r="T304" s="170"/>
      <c r="U304" s="182"/>
      <c r="V304" s="182"/>
      <c r="W304" s="182"/>
      <c r="X304" s="182"/>
      <c r="Y304" s="182"/>
      <c r="Z304" s="170"/>
      <c r="AA304" s="170"/>
      <c r="AB304" s="182"/>
      <c r="AC304" s="182"/>
      <c r="AD304" s="182"/>
      <c r="AE304" s="170"/>
      <c r="AG304" s="183"/>
      <c r="AH304" s="172"/>
      <c r="AI304" s="172"/>
      <c r="AJ304" s="172"/>
      <c r="AK304" s="172"/>
      <c r="AL304" s="172"/>
      <c r="AM304" s="172"/>
      <c r="AN304" s="172"/>
      <c r="AO304" s="172"/>
      <c r="AP304" s="172"/>
      <c r="AQ304" s="172"/>
      <c r="AR304" s="172"/>
    </row>
    <row r="305" spans="1:44" ht="15">
      <c r="A305" s="141"/>
      <c r="B305" s="173"/>
      <c r="C305" s="174"/>
      <c r="D305" s="175"/>
      <c r="E305" s="175"/>
      <c r="F305" s="175"/>
      <c r="G305" s="175"/>
      <c r="H305" s="175"/>
      <c r="I305" s="174"/>
      <c r="J305" s="174"/>
      <c r="K305" s="175"/>
      <c r="L305" s="175"/>
      <c r="M305" s="175"/>
      <c r="N305" s="174"/>
      <c r="O305" s="174"/>
      <c r="P305" s="176"/>
      <c r="Q305"/>
      <c r="R305" s="177"/>
      <c r="S305" s="178"/>
      <c r="T305" s="179"/>
      <c r="U305" s="180"/>
      <c r="V305" s="180"/>
      <c r="W305" s="180"/>
      <c r="X305" s="180"/>
      <c r="Y305" s="180"/>
      <c r="Z305" s="179"/>
      <c r="AA305" s="179"/>
      <c r="AB305" s="180"/>
      <c r="AC305" s="180"/>
      <c r="AD305" s="180"/>
      <c r="AE305" s="179"/>
      <c r="AG305" s="185"/>
      <c r="AH305" s="185"/>
      <c r="AI305" s="185"/>
      <c r="AJ305" s="185"/>
      <c r="AK305" s="185"/>
      <c r="AL305" s="185"/>
      <c r="AM305" s="185"/>
      <c r="AN305" s="185"/>
      <c r="AO305" s="185"/>
      <c r="AP305" s="185"/>
      <c r="AQ305" s="185"/>
      <c r="AR305" s="185"/>
    </row>
    <row r="306" spans="1:44" ht="15">
      <c r="A306" s="141"/>
      <c r="B306" s="173"/>
      <c r="C306" s="174"/>
      <c r="D306" s="175"/>
      <c r="E306" s="175"/>
      <c r="F306" s="175"/>
      <c r="G306" s="175"/>
      <c r="H306" s="175"/>
      <c r="I306" s="174"/>
      <c r="J306" s="174"/>
      <c r="K306" s="175"/>
      <c r="L306" s="175"/>
      <c r="M306" s="175"/>
      <c r="N306" s="174"/>
      <c r="O306" s="174"/>
      <c r="P306" s="176"/>
      <c r="Q306"/>
      <c r="R306" s="168"/>
      <c r="S306" s="169"/>
      <c r="T306" s="170"/>
      <c r="U306" s="182"/>
      <c r="V306" s="182"/>
      <c r="W306" s="182"/>
      <c r="X306" s="182"/>
      <c r="Y306" s="182"/>
      <c r="Z306" s="170"/>
      <c r="AA306" s="170"/>
      <c r="AB306" s="182"/>
      <c r="AC306" s="182"/>
      <c r="AD306" s="182"/>
      <c r="AE306" s="170"/>
      <c r="AG306" s="183"/>
      <c r="AH306" s="172"/>
      <c r="AI306" s="172"/>
      <c r="AJ306" s="172"/>
      <c r="AK306" s="172"/>
      <c r="AL306" s="172"/>
      <c r="AM306" s="172"/>
      <c r="AN306" s="172"/>
      <c r="AO306" s="172"/>
      <c r="AP306" s="172"/>
      <c r="AQ306" s="172"/>
      <c r="AR306" s="172"/>
    </row>
    <row r="307" spans="1:44" ht="15">
      <c r="A307" s="141"/>
      <c r="B307" s="173"/>
      <c r="C307" s="174"/>
      <c r="D307" s="175"/>
      <c r="E307" s="175"/>
      <c r="F307" s="175"/>
      <c r="G307" s="175"/>
      <c r="H307" s="175"/>
      <c r="I307" s="174"/>
      <c r="J307" s="174"/>
      <c r="K307" s="175"/>
      <c r="L307" s="175"/>
      <c r="M307" s="175"/>
      <c r="N307" s="174"/>
      <c r="O307" s="174"/>
      <c r="P307" s="176"/>
      <c r="Q307"/>
      <c r="R307" s="177"/>
      <c r="S307" s="178"/>
      <c r="T307" s="179"/>
      <c r="U307" s="180"/>
      <c r="V307" s="180"/>
      <c r="W307" s="180"/>
      <c r="X307" s="180"/>
      <c r="Y307" s="180"/>
      <c r="Z307" s="179"/>
      <c r="AA307" s="179"/>
      <c r="AB307" s="180"/>
      <c r="AC307" s="180"/>
      <c r="AD307" s="180"/>
      <c r="AE307" s="179"/>
      <c r="AG307" s="185"/>
      <c r="AH307" s="185"/>
      <c r="AI307" s="185"/>
      <c r="AJ307" s="198"/>
      <c r="AK307" s="185"/>
      <c r="AL307" s="185"/>
      <c r="AM307" s="185"/>
      <c r="AN307" s="185"/>
      <c r="AO307" s="185"/>
      <c r="AP307" s="185"/>
      <c r="AQ307" s="185"/>
      <c r="AR307" s="185"/>
    </row>
    <row r="308" spans="1:44" ht="15">
      <c r="A308" s="141"/>
      <c r="B308" s="173"/>
      <c r="C308" s="174"/>
      <c r="D308" s="175"/>
      <c r="E308" s="175"/>
      <c r="F308" s="175"/>
      <c r="G308" s="175"/>
      <c r="H308" s="175"/>
      <c r="I308" s="174"/>
      <c r="J308" s="174"/>
      <c r="K308" s="175"/>
      <c r="L308" s="175"/>
      <c r="M308" s="175"/>
      <c r="N308" s="174"/>
      <c r="O308" s="174"/>
      <c r="P308" s="176"/>
      <c r="Q308"/>
      <c r="R308" s="168"/>
      <c r="S308" s="169"/>
      <c r="T308" s="170"/>
      <c r="U308" s="182"/>
      <c r="V308" s="182"/>
      <c r="W308" s="182"/>
      <c r="X308" s="182"/>
      <c r="Y308" s="182"/>
      <c r="Z308" s="170"/>
      <c r="AA308" s="170"/>
      <c r="AB308" s="182"/>
      <c r="AC308" s="182"/>
      <c r="AD308" s="182"/>
      <c r="AE308" s="170"/>
      <c r="AG308" s="183"/>
      <c r="AH308" s="172"/>
      <c r="AI308" s="172"/>
      <c r="AJ308" s="172"/>
      <c r="AK308" s="172"/>
      <c r="AL308" s="172"/>
      <c r="AM308" s="172"/>
      <c r="AN308" s="172"/>
      <c r="AO308" s="172"/>
      <c r="AP308" s="172"/>
      <c r="AQ308" s="172"/>
      <c r="AR308" s="172"/>
    </row>
    <row r="309" spans="1:44" ht="15">
      <c r="A309" s="141"/>
      <c r="B309" s="173"/>
      <c r="C309" s="174"/>
      <c r="D309" s="175"/>
      <c r="E309" s="175"/>
      <c r="F309" s="175"/>
      <c r="G309" s="175"/>
      <c r="H309" s="175"/>
      <c r="I309" s="174"/>
      <c r="J309" s="174"/>
      <c r="K309" s="175"/>
      <c r="L309" s="175"/>
      <c r="M309" s="175"/>
      <c r="N309" s="174"/>
      <c r="O309" s="174"/>
      <c r="P309" s="176"/>
      <c r="Q309"/>
      <c r="R309" s="177"/>
      <c r="S309" s="178"/>
      <c r="T309" s="179"/>
      <c r="U309" s="180"/>
      <c r="V309" s="180"/>
      <c r="W309" s="180"/>
      <c r="X309" s="180"/>
      <c r="Y309" s="180"/>
      <c r="Z309" s="179"/>
      <c r="AA309" s="179"/>
      <c r="AB309" s="180"/>
      <c r="AC309" s="180"/>
      <c r="AD309" s="180"/>
      <c r="AE309" s="179"/>
      <c r="AG309" s="185"/>
      <c r="AH309" s="185"/>
      <c r="AI309" s="185"/>
      <c r="AJ309" s="198"/>
      <c r="AK309" s="185"/>
      <c r="AL309" s="185"/>
      <c r="AM309" s="185"/>
      <c r="AN309" s="185"/>
      <c r="AO309" s="185"/>
      <c r="AP309" s="185"/>
      <c r="AQ309" s="185"/>
      <c r="AR309" s="185"/>
    </row>
    <row r="310" spans="1:44" ht="15">
      <c r="A310" s="141"/>
      <c r="B310" s="173"/>
      <c r="C310" s="174"/>
      <c r="D310" s="175"/>
      <c r="E310" s="175"/>
      <c r="F310" s="175"/>
      <c r="G310" s="175"/>
      <c r="H310" s="175"/>
      <c r="I310" s="174"/>
      <c r="J310" s="174"/>
      <c r="K310" s="175"/>
      <c r="L310" s="175"/>
      <c r="M310" s="175"/>
      <c r="N310" s="174"/>
      <c r="O310" s="174"/>
      <c r="P310" s="176"/>
      <c r="Q310"/>
      <c r="R310" s="168"/>
      <c r="S310" s="169"/>
      <c r="T310" s="170"/>
      <c r="U310" s="182"/>
      <c r="V310" s="182"/>
      <c r="W310" s="182"/>
      <c r="X310" s="182"/>
      <c r="Y310" s="182"/>
      <c r="Z310" s="170"/>
      <c r="AA310" s="170"/>
      <c r="AB310" s="182"/>
      <c r="AC310" s="182"/>
      <c r="AD310" s="182"/>
      <c r="AE310" s="170"/>
      <c r="AG310" s="183"/>
      <c r="AH310" s="172"/>
      <c r="AI310" s="172"/>
      <c r="AJ310" s="172"/>
      <c r="AK310" s="172"/>
      <c r="AL310" s="172"/>
      <c r="AM310" s="172"/>
      <c r="AN310" s="172"/>
      <c r="AO310" s="172"/>
      <c r="AP310" s="172"/>
      <c r="AQ310" s="172"/>
      <c r="AR310" s="172"/>
    </row>
    <row r="311" spans="1:44" ht="15">
      <c r="A311" s="141"/>
      <c r="B311" s="173"/>
      <c r="C311" s="174"/>
      <c r="D311" s="175"/>
      <c r="E311" s="175"/>
      <c r="F311" s="175"/>
      <c r="G311" s="175"/>
      <c r="H311" s="175"/>
      <c r="I311" s="174"/>
      <c r="J311" s="174"/>
      <c r="K311" s="175"/>
      <c r="L311" s="175"/>
      <c r="M311" s="175"/>
      <c r="N311" s="174"/>
      <c r="O311" s="174"/>
      <c r="P311" s="176"/>
      <c r="Q311"/>
      <c r="R311" s="177"/>
      <c r="S311" s="178"/>
      <c r="T311" s="179"/>
      <c r="U311" s="180"/>
      <c r="V311" s="180"/>
      <c r="W311" s="180"/>
      <c r="X311" s="180"/>
      <c r="Y311" s="180"/>
      <c r="Z311" s="179"/>
      <c r="AA311" s="179"/>
      <c r="AB311" s="180"/>
      <c r="AC311" s="180"/>
      <c r="AD311" s="180"/>
      <c r="AE311" s="179"/>
      <c r="AG311" s="185"/>
      <c r="AH311" s="185"/>
      <c r="AI311" s="185"/>
      <c r="AJ311" s="185"/>
      <c r="AK311" s="185"/>
      <c r="AL311" s="185"/>
      <c r="AM311" s="185"/>
      <c r="AN311" s="185"/>
      <c r="AO311" s="185"/>
      <c r="AP311" s="185"/>
      <c r="AQ311" s="185"/>
      <c r="AR311" s="185"/>
    </row>
    <row r="312" spans="1:44" ht="15">
      <c r="A312" s="141"/>
      <c r="B312" s="173"/>
      <c r="C312" s="174"/>
      <c r="D312" s="175"/>
      <c r="E312" s="175"/>
      <c r="F312" s="175"/>
      <c r="G312" s="175"/>
      <c r="H312" s="175"/>
      <c r="I312" s="174"/>
      <c r="J312" s="174"/>
      <c r="K312" s="175"/>
      <c r="L312" s="175"/>
      <c r="M312" s="175"/>
      <c r="N312" s="174"/>
      <c r="O312" s="174"/>
      <c r="P312" s="176"/>
      <c r="Q312"/>
      <c r="R312" s="168"/>
      <c r="S312" s="169"/>
      <c r="T312" s="170"/>
      <c r="U312" s="182"/>
      <c r="V312" s="182"/>
      <c r="W312" s="182"/>
      <c r="X312" s="182"/>
      <c r="Y312" s="182"/>
      <c r="Z312" s="170"/>
      <c r="AA312" s="170"/>
      <c r="AB312" s="182"/>
      <c r="AC312" s="182"/>
      <c r="AD312" s="182"/>
      <c r="AE312" s="170"/>
      <c r="AG312" s="183"/>
      <c r="AH312" s="187"/>
      <c r="AI312" s="187"/>
      <c r="AJ312" s="187"/>
      <c r="AK312" s="187"/>
      <c r="AL312" s="187"/>
      <c r="AM312" s="187"/>
      <c r="AN312" s="187"/>
      <c r="AO312" s="187"/>
      <c r="AP312" s="187"/>
      <c r="AQ312" s="187"/>
      <c r="AR312" s="187"/>
    </row>
    <row r="313" spans="1:44" ht="15.75" thickBot="1">
      <c r="A313" s="141"/>
      <c r="B313" s="173"/>
      <c r="C313" s="174"/>
      <c r="D313" s="175"/>
      <c r="E313" s="175"/>
      <c r="F313" s="175"/>
      <c r="G313" s="175"/>
      <c r="H313" s="175"/>
      <c r="I313" s="174"/>
      <c r="J313" s="174"/>
      <c r="K313" s="175"/>
      <c r="L313" s="175"/>
      <c r="M313" s="175"/>
      <c r="N313" s="174"/>
      <c r="O313" s="174"/>
      <c r="P313" s="176"/>
      <c r="Q313"/>
      <c r="R313" s="188"/>
      <c r="S313" s="189"/>
      <c r="T313" s="190"/>
      <c r="U313" s="191"/>
      <c r="V313" s="191"/>
      <c r="W313" s="191"/>
      <c r="X313" s="191"/>
      <c r="Y313" s="191"/>
      <c r="Z313" s="190"/>
      <c r="AA313" s="190"/>
      <c r="AB313" s="191"/>
      <c r="AC313" s="191"/>
      <c r="AD313" s="191"/>
      <c r="AE313" s="190"/>
      <c r="AF313" s="192"/>
      <c r="AG313" s="193"/>
      <c r="AH313" s="193"/>
      <c r="AI313" s="193"/>
      <c r="AJ313" s="199"/>
      <c r="AK313" s="193"/>
      <c r="AL313" s="193"/>
      <c r="AM313" s="193"/>
      <c r="AN313" s="193"/>
      <c r="AO313" s="193"/>
      <c r="AP313" s="193"/>
      <c r="AQ313" s="193"/>
      <c r="AR313" s="193"/>
    </row>
    <row r="314" spans="1:44" ht="15">
      <c r="A314" s="155"/>
      <c r="B314" s="136"/>
      <c r="C314" s="165"/>
      <c r="D314" s="166"/>
      <c r="E314" s="166"/>
      <c r="F314" s="166"/>
      <c r="G314" s="166"/>
      <c r="H314" s="166"/>
      <c r="I314" s="165"/>
      <c r="J314" s="165"/>
      <c r="K314" s="166"/>
      <c r="L314" s="166"/>
      <c r="M314" s="166"/>
      <c r="N314" s="165"/>
      <c r="O314" s="165"/>
      <c r="P314" s="167"/>
      <c r="Q314"/>
      <c r="R314" s="168"/>
      <c r="S314" s="169"/>
      <c r="T314" s="170"/>
      <c r="U314" s="182"/>
      <c r="V314" s="182"/>
      <c r="W314" s="182"/>
      <c r="X314" s="182"/>
      <c r="Y314" s="182"/>
      <c r="Z314" s="170"/>
      <c r="AA314" s="170"/>
      <c r="AB314" s="182"/>
      <c r="AC314" s="182"/>
      <c r="AD314" s="182"/>
      <c r="AE314" s="170"/>
      <c r="AG314" s="172"/>
      <c r="AH314" s="172"/>
      <c r="AI314" s="172"/>
      <c r="AJ314" s="172"/>
      <c r="AK314" s="172"/>
      <c r="AL314" s="172"/>
      <c r="AM314" s="203"/>
      <c r="AN314" s="172"/>
      <c r="AO314" s="172"/>
      <c r="AP314" s="172"/>
      <c r="AQ314" s="172"/>
      <c r="AR314" s="172"/>
    </row>
    <row r="315" spans="1:44" ht="15">
      <c r="A315" s="141"/>
      <c r="B315" s="173"/>
      <c r="C315" s="174"/>
      <c r="D315" s="175"/>
      <c r="E315" s="175"/>
      <c r="F315" s="175"/>
      <c r="G315" s="175"/>
      <c r="H315" s="175"/>
      <c r="I315" s="174"/>
      <c r="J315" s="174"/>
      <c r="K315" s="175"/>
      <c r="L315" s="175"/>
      <c r="M315" s="175"/>
      <c r="N315" s="174"/>
      <c r="O315" s="174"/>
      <c r="P315" s="176"/>
      <c r="Q315"/>
      <c r="R315" s="177"/>
      <c r="S315" s="178"/>
      <c r="T315" s="179"/>
      <c r="U315" s="180"/>
      <c r="V315" s="180"/>
      <c r="W315" s="180"/>
      <c r="X315" s="180"/>
      <c r="Y315" s="180"/>
      <c r="Z315" s="179"/>
      <c r="AA315" s="179"/>
      <c r="AB315" s="180"/>
      <c r="AC315" s="180"/>
      <c r="AD315" s="180"/>
      <c r="AE315" s="179"/>
      <c r="AG315" s="181"/>
      <c r="AH315" s="181"/>
      <c r="AI315" s="181"/>
      <c r="AJ315" s="181"/>
      <c r="AK315" s="181"/>
      <c r="AL315" s="181"/>
      <c r="AM315" s="181"/>
      <c r="AN315" s="181"/>
      <c r="AO315" s="194"/>
      <c r="AP315" s="181"/>
      <c r="AQ315" s="181"/>
      <c r="AR315" s="181"/>
    </row>
    <row r="316" spans="1:44" ht="15">
      <c r="A316" s="141"/>
      <c r="B316" s="173"/>
      <c r="C316" s="174"/>
      <c r="D316" s="175"/>
      <c r="E316" s="175"/>
      <c r="F316" s="175"/>
      <c r="G316" s="175"/>
      <c r="H316" s="175"/>
      <c r="I316" s="174"/>
      <c r="J316" s="174"/>
      <c r="K316" s="175"/>
      <c r="L316" s="175"/>
      <c r="M316" s="175"/>
      <c r="N316" s="174"/>
      <c r="O316" s="174"/>
      <c r="P316" s="176"/>
      <c r="Q316"/>
      <c r="R316" s="168"/>
      <c r="S316" s="169"/>
      <c r="T316" s="170"/>
      <c r="U316" s="182"/>
      <c r="V316" s="182"/>
      <c r="W316" s="182"/>
      <c r="X316" s="182"/>
      <c r="Y316" s="182"/>
      <c r="Z316" s="170"/>
      <c r="AA316" s="170"/>
      <c r="AB316" s="182"/>
      <c r="AC316" s="182"/>
      <c r="AD316" s="182"/>
      <c r="AE316" s="170"/>
      <c r="AG316" s="183"/>
      <c r="AH316" s="172"/>
      <c r="AI316" s="172"/>
      <c r="AJ316" s="172"/>
      <c r="AK316" s="172"/>
      <c r="AL316" s="172"/>
      <c r="AM316" s="172"/>
      <c r="AN316" s="172"/>
      <c r="AO316" s="172"/>
      <c r="AP316" s="172"/>
      <c r="AQ316" s="172"/>
      <c r="AR316" s="172"/>
    </row>
    <row r="317" spans="1:44" ht="15">
      <c r="A317" s="141"/>
      <c r="B317" s="173"/>
      <c r="C317" s="174"/>
      <c r="D317" s="175"/>
      <c r="E317" s="175"/>
      <c r="F317" s="175"/>
      <c r="G317" s="175"/>
      <c r="H317" s="175"/>
      <c r="I317" s="174"/>
      <c r="J317" s="174"/>
      <c r="K317" s="175"/>
      <c r="L317" s="175"/>
      <c r="M317" s="175"/>
      <c r="N317" s="174"/>
      <c r="O317" s="174"/>
      <c r="P317" s="176"/>
      <c r="Q317"/>
      <c r="R317" s="177"/>
      <c r="S317" s="178"/>
      <c r="T317" s="179"/>
      <c r="U317" s="180"/>
      <c r="V317" s="180"/>
      <c r="W317" s="180"/>
      <c r="X317" s="180"/>
      <c r="Y317" s="180"/>
      <c r="Z317" s="179"/>
      <c r="AA317" s="179"/>
      <c r="AB317" s="180"/>
      <c r="AC317" s="180"/>
      <c r="AD317" s="180"/>
      <c r="AE317" s="179"/>
      <c r="AG317" s="185"/>
      <c r="AH317" s="185"/>
      <c r="AI317" s="185"/>
      <c r="AJ317" s="185"/>
      <c r="AK317" s="185"/>
      <c r="AL317" s="185"/>
      <c r="AM317" s="185"/>
      <c r="AN317" s="185"/>
      <c r="AO317" s="185"/>
      <c r="AP317" s="185"/>
      <c r="AQ317" s="185"/>
      <c r="AR317" s="185"/>
    </row>
    <row r="318" spans="1:44" ht="15">
      <c r="A318" s="141"/>
      <c r="B318" s="173"/>
      <c r="C318" s="174"/>
      <c r="D318" s="175"/>
      <c r="E318" s="175"/>
      <c r="F318" s="175"/>
      <c r="G318" s="175"/>
      <c r="H318" s="175"/>
      <c r="I318" s="174"/>
      <c r="J318" s="174"/>
      <c r="K318" s="175"/>
      <c r="L318" s="175"/>
      <c r="M318" s="175"/>
      <c r="N318" s="174"/>
      <c r="O318" s="174"/>
      <c r="P318" s="176"/>
      <c r="Q318"/>
      <c r="R318" s="168"/>
      <c r="S318" s="169"/>
      <c r="T318" s="170"/>
      <c r="U318" s="182"/>
      <c r="V318" s="182"/>
      <c r="W318" s="182"/>
      <c r="X318" s="182"/>
      <c r="Y318" s="182"/>
      <c r="Z318" s="170"/>
      <c r="AA318" s="170"/>
      <c r="AB318" s="182"/>
      <c r="AC318" s="182"/>
      <c r="AD318" s="182"/>
      <c r="AE318" s="170"/>
      <c r="AG318" s="183"/>
      <c r="AH318" s="172"/>
      <c r="AI318" s="172"/>
      <c r="AJ318" s="172"/>
      <c r="AK318" s="172"/>
      <c r="AL318" s="172"/>
      <c r="AM318" s="172"/>
      <c r="AN318" s="172"/>
      <c r="AO318" s="172"/>
      <c r="AP318" s="172"/>
      <c r="AQ318" s="172"/>
      <c r="AR318" s="172"/>
    </row>
    <row r="319" spans="1:44" ht="15">
      <c r="A319" s="141"/>
      <c r="B319" s="173"/>
      <c r="C319" s="174"/>
      <c r="D319" s="175"/>
      <c r="E319" s="175"/>
      <c r="F319" s="175"/>
      <c r="G319" s="175"/>
      <c r="H319" s="175"/>
      <c r="I319" s="174"/>
      <c r="J319" s="174"/>
      <c r="K319" s="175"/>
      <c r="L319" s="175"/>
      <c r="M319" s="175"/>
      <c r="N319" s="174"/>
      <c r="O319" s="174"/>
      <c r="P319" s="176"/>
      <c r="Q319"/>
      <c r="R319" s="177"/>
      <c r="S319" s="178"/>
      <c r="T319" s="179"/>
      <c r="U319" s="180"/>
      <c r="V319" s="180"/>
      <c r="W319" s="180"/>
      <c r="X319" s="180"/>
      <c r="Y319" s="180"/>
      <c r="Z319" s="179"/>
      <c r="AA319" s="179"/>
      <c r="AB319" s="180"/>
      <c r="AC319" s="180"/>
      <c r="AD319" s="180"/>
      <c r="AE319" s="179"/>
      <c r="AG319" s="185"/>
      <c r="AH319" s="185"/>
      <c r="AI319" s="185"/>
      <c r="AJ319" s="185"/>
      <c r="AK319" s="185"/>
      <c r="AL319" s="185"/>
      <c r="AM319" s="185"/>
      <c r="AN319" s="185"/>
      <c r="AO319" s="185"/>
      <c r="AP319" s="185"/>
      <c r="AQ319" s="185"/>
      <c r="AR319" s="185"/>
    </row>
    <row r="320" spans="1:44" ht="15">
      <c r="A320" s="141"/>
      <c r="B320" s="173"/>
      <c r="C320" s="174"/>
      <c r="D320" s="175"/>
      <c r="E320" s="175"/>
      <c r="F320" s="175"/>
      <c r="G320" s="175"/>
      <c r="H320" s="175"/>
      <c r="I320" s="174"/>
      <c r="J320" s="174"/>
      <c r="K320" s="175"/>
      <c r="L320" s="175"/>
      <c r="M320" s="175"/>
      <c r="N320" s="174"/>
      <c r="O320" s="174"/>
      <c r="P320" s="176"/>
      <c r="Q320"/>
      <c r="R320" s="168"/>
      <c r="S320" s="169"/>
      <c r="T320" s="170"/>
      <c r="U320" s="182"/>
      <c r="V320" s="182"/>
      <c r="W320" s="182"/>
      <c r="X320" s="182"/>
      <c r="Y320" s="182"/>
      <c r="Z320" s="170"/>
      <c r="AA320" s="170"/>
      <c r="AB320" s="182"/>
      <c r="AC320" s="182"/>
      <c r="AD320" s="182"/>
      <c r="AE320" s="170"/>
      <c r="AG320" s="183"/>
      <c r="AH320" s="172"/>
      <c r="AI320" s="172"/>
      <c r="AJ320" s="172"/>
      <c r="AK320" s="172"/>
      <c r="AL320" s="172"/>
      <c r="AM320" s="172"/>
      <c r="AN320" s="172"/>
      <c r="AO320" s="172"/>
      <c r="AP320" s="172"/>
      <c r="AQ320" s="172"/>
      <c r="AR320" s="172"/>
    </row>
    <row r="321" spans="1:44" ht="15">
      <c r="A321" s="141"/>
      <c r="B321" s="173"/>
      <c r="C321" s="174"/>
      <c r="D321" s="175"/>
      <c r="E321" s="175"/>
      <c r="F321" s="175"/>
      <c r="G321" s="175"/>
      <c r="H321" s="175"/>
      <c r="I321" s="174"/>
      <c r="J321" s="174"/>
      <c r="K321" s="175"/>
      <c r="L321" s="175"/>
      <c r="M321" s="175"/>
      <c r="N321" s="174"/>
      <c r="O321" s="174"/>
      <c r="P321" s="176"/>
      <c r="Q321"/>
      <c r="R321" s="177"/>
      <c r="S321" s="178"/>
      <c r="T321" s="179"/>
      <c r="U321" s="180"/>
      <c r="V321" s="180"/>
      <c r="W321" s="180"/>
      <c r="X321" s="180"/>
      <c r="Y321" s="180"/>
      <c r="Z321" s="179"/>
      <c r="AA321" s="179"/>
      <c r="AB321" s="180"/>
      <c r="AC321" s="180"/>
      <c r="AD321" s="180"/>
      <c r="AE321" s="179"/>
      <c r="AG321" s="185"/>
      <c r="AH321" s="185"/>
      <c r="AI321" s="185"/>
      <c r="AJ321" s="185"/>
      <c r="AK321" s="185"/>
      <c r="AL321" s="185"/>
      <c r="AM321" s="185"/>
      <c r="AN321" s="185"/>
      <c r="AO321" s="185"/>
      <c r="AP321" s="185"/>
      <c r="AQ321" s="185"/>
      <c r="AR321" s="185"/>
    </row>
    <row r="322" spans="1:44" ht="15">
      <c r="A322" s="141"/>
      <c r="B322" s="173"/>
      <c r="C322" s="174"/>
      <c r="D322" s="175"/>
      <c r="E322" s="175"/>
      <c r="F322" s="175"/>
      <c r="G322" s="175"/>
      <c r="H322" s="175"/>
      <c r="I322" s="174"/>
      <c r="J322" s="174"/>
      <c r="K322" s="175"/>
      <c r="L322" s="175"/>
      <c r="M322" s="175"/>
      <c r="N322" s="174"/>
      <c r="O322" s="174"/>
      <c r="P322" s="176"/>
      <c r="Q322"/>
      <c r="R322" s="168"/>
      <c r="S322" s="169"/>
      <c r="T322" s="170"/>
      <c r="U322" s="182"/>
      <c r="V322" s="182"/>
      <c r="W322" s="182"/>
      <c r="X322" s="182"/>
      <c r="Y322" s="182"/>
      <c r="Z322" s="170"/>
      <c r="AA322" s="170"/>
      <c r="AB322" s="182"/>
      <c r="AC322" s="182"/>
      <c r="AD322" s="182"/>
      <c r="AE322" s="170"/>
      <c r="AG322" s="183"/>
      <c r="AH322" s="172"/>
      <c r="AI322" s="172"/>
      <c r="AJ322" s="172"/>
      <c r="AK322" s="172"/>
      <c r="AL322" s="172"/>
      <c r="AM322" s="172"/>
      <c r="AN322" s="172"/>
      <c r="AO322" s="172"/>
      <c r="AP322" s="172"/>
      <c r="AQ322" s="172"/>
      <c r="AR322" s="172"/>
    </row>
    <row r="323" spans="1:44" ht="15">
      <c r="A323" s="141"/>
      <c r="B323" s="173"/>
      <c r="C323" s="174"/>
      <c r="D323" s="175"/>
      <c r="E323" s="175"/>
      <c r="F323" s="175"/>
      <c r="G323" s="175"/>
      <c r="H323" s="175"/>
      <c r="I323" s="174"/>
      <c r="J323" s="174"/>
      <c r="K323" s="175"/>
      <c r="L323" s="175"/>
      <c r="M323" s="175"/>
      <c r="N323" s="174"/>
      <c r="O323" s="174"/>
      <c r="P323" s="176"/>
      <c r="Q323"/>
      <c r="R323" s="177"/>
      <c r="S323" s="178"/>
      <c r="T323" s="179"/>
      <c r="U323" s="180"/>
      <c r="V323" s="180"/>
      <c r="W323" s="180"/>
      <c r="X323" s="180"/>
      <c r="Y323" s="180"/>
      <c r="Z323" s="179"/>
      <c r="AA323" s="179"/>
      <c r="AB323" s="180"/>
      <c r="AC323" s="180"/>
      <c r="AD323" s="180"/>
      <c r="AE323" s="179"/>
      <c r="AG323" s="185"/>
      <c r="AH323" s="185"/>
      <c r="AI323" s="185"/>
      <c r="AJ323" s="185"/>
      <c r="AK323" s="185"/>
      <c r="AL323" s="198"/>
      <c r="AM323" s="185"/>
      <c r="AN323" s="185"/>
      <c r="AO323" s="198"/>
      <c r="AP323" s="198"/>
      <c r="AQ323" s="185"/>
      <c r="AR323" s="185"/>
    </row>
    <row r="324" spans="1:44" ht="15">
      <c r="A324" s="141"/>
      <c r="B324" s="173"/>
      <c r="C324" s="174"/>
      <c r="D324" s="175"/>
      <c r="E324" s="175"/>
      <c r="F324" s="175"/>
      <c r="G324" s="175"/>
      <c r="H324" s="175"/>
      <c r="I324" s="174"/>
      <c r="J324" s="174"/>
      <c r="K324" s="175"/>
      <c r="L324" s="175"/>
      <c r="M324" s="175"/>
      <c r="N324" s="174"/>
      <c r="O324" s="174"/>
      <c r="P324" s="176"/>
      <c r="Q324"/>
      <c r="R324" s="168"/>
      <c r="S324" s="169"/>
      <c r="T324" s="170"/>
      <c r="U324" s="182"/>
      <c r="V324" s="182"/>
      <c r="W324" s="182"/>
      <c r="X324" s="182"/>
      <c r="Y324" s="182"/>
      <c r="Z324" s="170"/>
      <c r="AA324" s="170"/>
      <c r="AB324" s="182"/>
      <c r="AC324" s="182"/>
      <c r="AD324" s="182"/>
      <c r="AE324" s="170"/>
      <c r="AG324" s="183"/>
      <c r="AH324" s="172"/>
      <c r="AI324" s="172"/>
      <c r="AJ324" s="172"/>
      <c r="AK324" s="172"/>
      <c r="AL324" s="172"/>
      <c r="AM324" s="172"/>
      <c r="AN324" s="172"/>
      <c r="AO324" s="172"/>
      <c r="AP324" s="172"/>
      <c r="AQ324" s="172"/>
      <c r="AR324" s="172"/>
    </row>
    <row r="325" spans="1:44" ht="15">
      <c r="A325" s="141"/>
      <c r="B325" s="173"/>
      <c r="C325" s="174"/>
      <c r="D325" s="175"/>
      <c r="E325" s="175"/>
      <c r="F325" s="175"/>
      <c r="G325" s="175"/>
      <c r="H325" s="175"/>
      <c r="I325" s="174"/>
      <c r="J325" s="174"/>
      <c r="K325" s="175"/>
      <c r="L325" s="175"/>
      <c r="M325" s="175"/>
      <c r="N325" s="174"/>
      <c r="O325" s="174"/>
      <c r="P325" s="176"/>
      <c r="Q325"/>
      <c r="R325" s="177"/>
      <c r="S325" s="178"/>
      <c r="T325" s="179"/>
      <c r="U325" s="180"/>
      <c r="V325" s="180"/>
      <c r="W325" s="180"/>
      <c r="X325" s="180"/>
      <c r="Y325" s="180"/>
      <c r="Z325" s="179"/>
      <c r="AA325" s="179"/>
      <c r="AB325" s="180"/>
      <c r="AC325" s="180"/>
      <c r="AD325" s="180"/>
      <c r="AE325" s="179"/>
      <c r="AG325" s="185"/>
      <c r="AH325" s="185"/>
      <c r="AI325" s="185"/>
      <c r="AJ325" s="185"/>
      <c r="AK325" s="185"/>
      <c r="AL325" s="185"/>
      <c r="AM325" s="185"/>
      <c r="AN325" s="185"/>
      <c r="AO325" s="185"/>
      <c r="AP325" s="198"/>
      <c r="AQ325" s="198"/>
      <c r="AR325" s="185"/>
    </row>
    <row r="326" spans="1:44" ht="15">
      <c r="A326" s="141"/>
      <c r="B326" s="173"/>
      <c r="C326" s="174"/>
      <c r="D326" s="175"/>
      <c r="E326" s="175"/>
      <c r="F326" s="175"/>
      <c r="G326" s="175"/>
      <c r="H326" s="175"/>
      <c r="I326" s="174"/>
      <c r="J326" s="174"/>
      <c r="K326" s="175"/>
      <c r="L326" s="175"/>
      <c r="M326" s="175"/>
      <c r="N326" s="174"/>
      <c r="O326" s="174"/>
      <c r="P326" s="176"/>
      <c r="Q326"/>
      <c r="R326" s="168"/>
      <c r="S326" s="169"/>
      <c r="T326" s="170"/>
      <c r="U326" s="182"/>
      <c r="V326" s="182"/>
      <c r="W326" s="182"/>
      <c r="X326" s="182"/>
      <c r="Y326" s="182"/>
      <c r="Z326" s="170"/>
      <c r="AA326" s="170"/>
      <c r="AB326" s="182"/>
      <c r="AC326" s="182"/>
      <c r="AD326" s="182"/>
      <c r="AE326" s="170"/>
      <c r="AG326" s="183"/>
      <c r="AH326" s="172"/>
      <c r="AI326" s="172"/>
      <c r="AJ326" s="172"/>
      <c r="AK326" s="172"/>
      <c r="AL326" s="172"/>
      <c r="AM326" s="172"/>
      <c r="AN326" s="172"/>
      <c r="AO326" s="172"/>
      <c r="AP326" s="172"/>
      <c r="AQ326" s="172"/>
      <c r="AR326" s="172"/>
    </row>
    <row r="327" spans="1:44" ht="15">
      <c r="A327" s="141"/>
      <c r="B327" s="173"/>
      <c r="C327" s="174"/>
      <c r="D327" s="175"/>
      <c r="E327" s="175"/>
      <c r="F327" s="175"/>
      <c r="G327" s="175"/>
      <c r="H327" s="175"/>
      <c r="I327" s="174"/>
      <c r="J327" s="174"/>
      <c r="K327" s="175"/>
      <c r="L327" s="175"/>
      <c r="M327" s="175"/>
      <c r="N327" s="174"/>
      <c r="O327" s="174"/>
      <c r="P327" s="176"/>
      <c r="Q327"/>
      <c r="R327" s="177"/>
      <c r="S327" s="178"/>
      <c r="T327" s="179"/>
      <c r="U327" s="180"/>
      <c r="V327" s="180"/>
      <c r="W327" s="180"/>
      <c r="X327" s="180"/>
      <c r="Y327" s="180"/>
      <c r="Z327" s="179"/>
      <c r="AA327" s="179"/>
      <c r="AB327" s="180"/>
      <c r="AC327" s="180"/>
      <c r="AD327" s="180"/>
      <c r="AE327" s="179"/>
      <c r="AG327" s="185"/>
      <c r="AH327" s="185"/>
      <c r="AI327" s="185"/>
      <c r="AJ327" s="185"/>
      <c r="AK327" s="185"/>
      <c r="AL327" s="185"/>
      <c r="AM327" s="185"/>
      <c r="AN327" s="185"/>
      <c r="AO327" s="185"/>
      <c r="AP327" s="185"/>
      <c r="AQ327" s="185"/>
      <c r="AR327" s="185"/>
    </row>
    <row r="328" spans="1:44" ht="15">
      <c r="A328" s="141"/>
      <c r="B328" s="173"/>
      <c r="C328" s="174"/>
      <c r="D328" s="175"/>
      <c r="E328" s="175"/>
      <c r="F328" s="175"/>
      <c r="G328" s="175"/>
      <c r="H328" s="175"/>
      <c r="I328" s="174"/>
      <c r="J328" s="174"/>
      <c r="K328" s="175"/>
      <c r="L328" s="175"/>
      <c r="M328" s="175"/>
      <c r="N328" s="174"/>
      <c r="O328" s="174"/>
      <c r="P328" s="176"/>
      <c r="Q328"/>
      <c r="R328" s="168"/>
      <c r="S328" s="169"/>
      <c r="T328" s="170"/>
      <c r="U328" s="182"/>
      <c r="V328" s="182"/>
      <c r="W328" s="182"/>
      <c r="X328" s="182"/>
      <c r="Y328" s="182"/>
      <c r="Z328" s="170"/>
      <c r="AA328" s="170"/>
      <c r="AB328" s="182"/>
      <c r="AC328" s="182"/>
      <c r="AD328" s="182"/>
      <c r="AE328" s="170"/>
      <c r="AG328" s="183"/>
      <c r="AH328" s="172"/>
      <c r="AI328" s="172"/>
      <c r="AJ328" s="172"/>
      <c r="AK328" s="172"/>
      <c r="AL328" s="172"/>
      <c r="AM328" s="172"/>
      <c r="AN328" s="172"/>
      <c r="AO328" s="172"/>
      <c r="AP328" s="172"/>
      <c r="AQ328" s="172"/>
      <c r="AR328" s="172"/>
    </row>
    <row r="329" spans="1:44" ht="15">
      <c r="A329" s="141"/>
      <c r="B329" s="173"/>
      <c r="C329" s="174"/>
      <c r="D329" s="175"/>
      <c r="E329" s="175"/>
      <c r="F329" s="175"/>
      <c r="G329" s="175"/>
      <c r="H329" s="175"/>
      <c r="I329" s="174"/>
      <c r="J329" s="174"/>
      <c r="K329" s="175"/>
      <c r="L329" s="175"/>
      <c r="M329" s="175"/>
      <c r="N329" s="174"/>
      <c r="O329" s="174"/>
      <c r="P329" s="176"/>
      <c r="Q329"/>
      <c r="R329" s="177"/>
      <c r="S329" s="178"/>
      <c r="T329" s="179"/>
      <c r="U329" s="180"/>
      <c r="V329" s="180"/>
      <c r="W329" s="180"/>
      <c r="X329" s="180"/>
      <c r="Y329" s="180"/>
      <c r="Z329" s="179"/>
      <c r="AA329" s="179"/>
      <c r="AB329" s="180"/>
      <c r="AC329" s="180"/>
      <c r="AD329" s="180"/>
      <c r="AE329" s="179"/>
      <c r="AG329" s="185"/>
      <c r="AH329" s="185"/>
      <c r="AI329" s="185"/>
      <c r="AJ329" s="185"/>
      <c r="AK329" s="185"/>
      <c r="AL329" s="185"/>
      <c r="AM329" s="185"/>
      <c r="AN329" s="185"/>
      <c r="AO329" s="185"/>
      <c r="AP329" s="185"/>
      <c r="AQ329" s="185"/>
      <c r="AR329" s="185"/>
    </row>
    <row r="330" spans="1:44" ht="15">
      <c r="A330" s="141"/>
      <c r="B330" s="173"/>
      <c r="C330" s="174"/>
      <c r="D330" s="175"/>
      <c r="E330" s="175"/>
      <c r="F330" s="175"/>
      <c r="G330" s="175"/>
      <c r="H330" s="175"/>
      <c r="I330" s="174"/>
      <c r="J330" s="174"/>
      <c r="K330" s="175"/>
      <c r="L330" s="175"/>
      <c r="M330" s="175"/>
      <c r="N330" s="174"/>
      <c r="O330" s="174"/>
      <c r="P330" s="176"/>
      <c r="Q330"/>
      <c r="R330" s="168"/>
      <c r="S330" s="169"/>
      <c r="T330" s="170"/>
      <c r="U330" s="182"/>
      <c r="V330" s="182"/>
      <c r="W330" s="182"/>
      <c r="X330" s="182"/>
      <c r="Y330" s="182"/>
      <c r="Z330" s="170"/>
      <c r="AA330" s="170"/>
      <c r="AB330" s="182"/>
      <c r="AC330" s="182"/>
      <c r="AD330" s="182"/>
      <c r="AE330" s="170"/>
      <c r="AG330" s="183"/>
      <c r="AH330" s="172"/>
      <c r="AI330" s="172"/>
      <c r="AJ330" s="172"/>
      <c r="AK330" s="172"/>
      <c r="AL330" s="172"/>
      <c r="AM330" s="172"/>
      <c r="AN330" s="172"/>
      <c r="AO330" s="172"/>
      <c r="AP330" s="172"/>
      <c r="AQ330" s="172"/>
      <c r="AR330" s="172"/>
    </row>
    <row r="331" spans="1:44" ht="15">
      <c r="A331" s="141"/>
      <c r="B331" s="173"/>
      <c r="C331" s="174"/>
      <c r="D331" s="175"/>
      <c r="E331" s="175"/>
      <c r="F331" s="175"/>
      <c r="G331" s="175"/>
      <c r="H331" s="175"/>
      <c r="I331" s="174"/>
      <c r="J331" s="174"/>
      <c r="K331" s="175"/>
      <c r="L331" s="175"/>
      <c r="M331" s="175"/>
      <c r="N331" s="174"/>
      <c r="O331" s="174"/>
      <c r="P331" s="176"/>
      <c r="Q331"/>
      <c r="R331" s="177"/>
      <c r="S331" s="178"/>
      <c r="T331" s="179"/>
      <c r="U331" s="180"/>
      <c r="V331" s="180"/>
      <c r="W331" s="180"/>
      <c r="X331" s="180"/>
      <c r="Y331" s="180"/>
      <c r="Z331" s="179"/>
      <c r="AA331" s="179"/>
      <c r="AB331" s="180"/>
      <c r="AC331" s="180"/>
      <c r="AD331" s="180"/>
      <c r="AE331" s="179"/>
      <c r="AG331" s="185"/>
      <c r="AH331" s="185"/>
      <c r="AI331" s="185"/>
      <c r="AJ331" s="185"/>
      <c r="AK331" s="185"/>
      <c r="AL331" s="185"/>
      <c r="AM331" s="185"/>
      <c r="AN331" s="185"/>
      <c r="AO331" s="185"/>
      <c r="AP331" s="185"/>
      <c r="AQ331" s="185"/>
      <c r="AR331" s="185"/>
    </row>
    <row r="332" spans="1:44" ht="15">
      <c r="A332" s="141"/>
      <c r="B332" s="173"/>
      <c r="C332" s="174"/>
      <c r="D332" s="175"/>
      <c r="E332" s="175"/>
      <c r="F332" s="175"/>
      <c r="G332" s="175"/>
      <c r="H332" s="175"/>
      <c r="I332" s="174"/>
      <c r="J332" s="174"/>
      <c r="K332" s="175"/>
      <c r="L332" s="175"/>
      <c r="M332" s="175"/>
      <c r="N332" s="174"/>
      <c r="O332" s="174"/>
      <c r="P332" s="176"/>
      <c r="Q332"/>
      <c r="R332" s="168"/>
      <c r="S332" s="169"/>
      <c r="T332" s="170"/>
      <c r="U332" s="182"/>
      <c r="V332" s="182"/>
      <c r="W332" s="182"/>
      <c r="X332" s="182"/>
      <c r="Y332" s="182"/>
      <c r="Z332" s="170"/>
      <c r="AA332" s="170"/>
      <c r="AB332" s="182"/>
      <c r="AC332" s="182"/>
      <c r="AD332" s="182"/>
      <c r="AE332" s="170"/>
      <c r="AG332" s="183"/>
      <c r="AH332" s="172"/>
      <c r="AI332" s="172"/>
      <c r="AJ332" s="172"/>
      <c r="AK332" s="172"/>
      <c r="AL332" s="172"/>
      <c r="AM332" s="172"/>
      <c r="AN332" s="172"/>
      <c r="AO332" s="172"/>
      <c r="AP332" s="172"/>
      <c r="AQ332" s="172"/>
      <c r="AR332" s="172"/>
    </row>
    <row r="333" spans="1:44" ht="15">
      <c r="A333" s="141"/>
      <c r="B333" s="173"/>
      <c r="C333" s="174"/>
      <c r="D333" s="175"/>
      <c r="E333" s="175"/>
      <c r="F333" s="175"/>
      <c r="G333" s="175"/>
      <c r="H333" s="175"/>
      <c r="I333" s="174"/>
      <c r="J333" s="174"/>
      <c r="K333" s="175"/>
      <c r="L333" s="175"/>
      <c r="M333" s="175"/>
      <c r="N333" s="174"/>
      <c r="O333" s="174"/>
      <c r="P333" s="176"/>
      <c r="Q333"/>
      <c r="R333" s="177"/>
      <c r="S333" s="178"/>
      <c r="T333" s="179"/>
      <c r="U333" s="180"/>
      <c r="V333" s="180"/>
      <c r="W333" s="180"/>
      <c r="X333" s="180"/>
      <c r="Y333" s="180"/>
      <c r="Z333" s="179"/>
      <c r="AA333" s="179"/>
      <c r="AB333" s="180"/>
      <c r="AC333" s="180"/>
      <c r="AD333" s="180"/>
      <c r="AE333" s="179"/>
      <c r="AG333" s="185"/>
      <c r="AH333" s="185"/>
      <c r="AI333" s="185"/>
      <c r="AJ333" s="185"/>
      <c r="AK333" s="185"/>
      <c r="AL333" s="185"/>
      <c r="AM333" s="185"/>
      <c r="AN333" s="185"/>
      <c r="AO333" s="185"/>
      <c r="AP333" s="185"/>
      <c r="AQ333" s="185"/>
      <c r="AR333" s="185"/>
    </row>
    <row r="334" spans="1:44" ht="15">
      <c r="A334" s="141"/>
      <c r="B334" s="173"/>
      <c r="C334" s="174"/>
      <c r="D334" s="175"/>
      <c r="E334" s="175"/>
      <c r="F334" s="175"/>
      <c r="G334" s="175"/>
      <c r="H334" s="175"/>
      <c r="I334" s="174"/>
      <c r="J334" s="174"/>
      <c r="K334" s="175"/>
      <c r="L334" s="175"/>
      <c r="M334" s="175"/>
      <c r="N334" s="174"/>
      <c r="O334" s="174"/>
      <c r="P334" s="176"/>
      <c r="Q334"/>
      <c r="R334" s="168"/>
      <c r="S334" s="169"/>
      <c r="T334" s="170"/>
      <c r="U334" s="182"/>
      <c r="V334" s="182"/>
      <c r="W334" s="182"/>
      <c r="X334" s="182"/>
      <c r="Y334" s="182"/>
      <c r="Z334" s="170"/>
      <c r="AA334" s="170"/>
      <c r="AB334" s="182"/>
      <c r="AC334" s="182"/>
      <c r="AD334" s="182"/>
      <c r="AE334" s="170"/>
      <c r="AG334" s="183"/>
      <c r="AH334" s="187"/>
      <c r="AI334" s="187"/>
      <c r="AJ334" s="187"/>
      <c r="AK334" s="187"/>
      <c r="AL334" s="187"/>
      <c r="AM334" s="187"/>
      <c r="AN334" s="187"/>
      <c r="AO334" s="187"/>
      <c r="AP334" s="187"/>
      <c r="AQ334" s="187"/>
      <c r="AR334" s="187"/>
    </row>
    <row r="335" spans="1:44" ht="15.75" thickBot="1">
      <c r="A335" s="141"/>
      <c r="B335" s="173"/>
      <c r="C335" s="174"/>
      <c r="D335" s="175"/>
      <c r="E335" s="175"/>
      <c r="F335" s="175"/>
      <c r="G335" s="175"/>
      <c r="H335" s="175"/>
      <c r="I335" s="174"/>
      <c r="J335" s="174"/>
      <c r="K335" s="175"/>
      <c r="L335" s="175"/>
      <c r="M335" s="175"/>
      <c r="N335" s="174"/>
      <c r="O335" s="174"/>
      <c r="P335" s="176"/>
      <c r="Q335"/>
      <c r="R335" s="188"/>
      <c r="S335" s="189"/>
      <c r="T335" s="190"/>
      <c r="U335" s="191"/>
      <c r="V335" s="191"/>
      <c r="W335" s="191"/>
      <c r="X335" s="191"/>
      <c r="Y335" s="191"/>
      <c r="Z335" s="190"/>
      <c r="AA335" s="190"/>
      <c r="AB335" s="191"/>
      <c r="AC335" s="191"/>
      <c r="AD335" s="191"/>
      <c r="AE335" s="190"/>
      <c r="AF335" s="192"/>
      <c r="AG335" s="193"/>
      <c r="AH335" s="193"/>
      <c r="AI335" s="193"/>
      <c r="AJ335" s="193"/>
      <c r="AK335" s="193"/>
      <c r="AL335" s="193"/>
      <c r="AM335" s="193"/>
      <c r="AN335" s="193"/>
      <c r="AO335" s="193"/>
      <c r="AP335" s="193"/>
      <c r="AQ335" s="193"/>
      <c r="AR335" s="193"/>
    </row>
    <row r="336" spans="1:44">
      <c r="A336" s="155"/>
      <c r="B336" s="136"/>
      <c r="C336" s="165"/>
      <c r="D336" s="166"/>
      <c r="E336" s="166"/>
      <c r="F336" s="166"/>
      <c r="G336" s="166"/>
      <c r="H336" s="166"/>
      <c r="I336" s="165"/>
      <c r="J336" s="165"/>
      <c r="K336" s="166"/>
      <c r="L336" s="166"/>
      <c r="M336" s="166"/>
      <c r="N336" s="165"/>
      <c r="O336" s="165"/>
      <c r="P336" s="167"/>
      <c r="R336" s="168"/>
      <c r="S336" s="169"/>
      <c r="T336" s="170"/>
      <c r="U336" s="182"/>
      <c r="V336" s="182"/>
      <c r="W336" s="182"/>
      <c r="X336" s="182"/>
      <c r="Y336" s="182"/>
      <c r="Z336" s="170"/>
      <c r="AA336" s="170"/>
      <c r="AB336" s="182"/>
      <c r="AC336" s="182"/>
      <c r="AD336" s="182"/>
      <c r="AE336" s="170"/>
      <c r="AG336" s="172"/>
      <c r="AH336" s="172"/>
      <c r="AI336" s="172"/>
      <c r="AJ336" s="172"/>
      <c r="AK336" s="172"/>
      <c r="AL336" s="203"/>
      <c r="AM336" s="203"/>
      <c r="AN336" s="172"/>
      <c r="AO336" s="172"/>
      <c r="AP336" s="172"/>
      <c r="AQ336" s="172"/>
      <c r="AR336" s="172"/>
    </row>
    <row r="337" spans="1:45">
      <c r="A337" s="141"/>
      <c r="B337" s="173"/>
      <c r="C337" s="174"/>
      <c r="D337" s="175"/>
      <c r="E337" s="175"/>
      <c r="F337" s="175"/>
      <c r="G337" s="175"/>
      <c r="H337" s="175"/>
      <c r="I337" s="174"/>
      <c r="J337" s="174"/>
      <c r="K337" s="175"/>
      <c r="L337" s="175"/>
      <c r="M337" s="175"/>
      <c r="N337" s="174"/>
      <c r="O337" s="174"/>
      <c r="P337" s="176"/>
      <c r="R337" s="177"/>
      <c r="S337" s="178"/>
      <c r="T337" s="179"/>
      <c r="U337" s="180"/>
      <c r="V337" s="180"/>
      <c r="W337" s="180"/>
      <c r="X337" s="180"/>
      <c r="Y337" s="180"/>
      <c r="Z337" s="179"/>
      <c r="AA337" s="179"/>
      <c r="AB337" s="180"/>
      <c r="AC337" s="180"/>
      <c r="AD337" s="180"/>
      <c r="AE337" s="179"/>
      <c r="AG337" s="181"/>
      <c r="AH337" s="181"/>
      <c r="AI337" s="181"/>
      <c r="AJ337" s="181"/>
      <c r="AK337" s="181"/>
      <c r="AL337" s="181"/>
      <c r="AM337" s="181"/>
      <c r="AN337" s="181"/>
      <c r="AO337" s="181"/>
      <c r="AP337" s="181"/>
      <c r="AQ337" s="181"/>
      <c r="AR337" s="181"/>
      <c r="AS337" s="195"/>
    </row>
    <row r="338" spans="1:45">
      <c r="A338" s="141"/>
      <c r="B338" s="173"/>
      <c r="C338" s="174"/>
      <c r="D338" s="175"/>
      <c r="E338" s="175"/>
      <c r="F338" s="175"/>
      <c r="G338" s="175"/>
      <c r="H338" s="175"/>
      <c r="I338" s="174"/>
      <c r="J338" s="174"/>
      <c r="K338" s="175"/>
      <c r="L338" s="175"/>
      <c r="M338" s="175"/>
      <c r="N338" s="174"/>
      <c r="O338" s="174"/>
      <c r="P338" s="176"/>
      <c r="R338" s="168"/>
      <c r="S338" s="169"/>
      <c r="T338" s="170"/>
      <c r="U338" s="182"/>
      <c r="V338" s="182"/>
      <c r="W338" s="182"/>
      <c r="X338" s="182"/>
      <c r="Y338" s="182"/>
      <c r="Z338" s="170"/>
      <c r="AA338" s="170"/>
      <c r="AB338" s="182"/>
      <c r="AC338" s="182"/>
      <c r="AD338" s="182"/>
      <c r="AE338" s="170"/>
      <c r="AG338" s="183"/>
      <c r="AH338" s="172"/>
      <c r="AI338" s="172"/>
      <c r="AJ338" s="172"/>
      <c r="AK338" s="172"/>
      <c r="AL338" s="172"/>
      <c r="AM338" s="172"/>
      <c r="AN338" s="172"/>
      <c r="AO338" s="172"/>
      <c r="AP338" s="172"/>
      <c r="AQ338" s="172"/>
      <c r="AR338" s="172"/>
    </row>
    <row r="339" spans="1:45">
      <c r="A339" s="141"/>
      <c r="B339" s="173"/>
      <c r="C339" s="174"/>
      <c r="D339" s="175"/>
      <c r="E339" s="175"/>
      <c r="F339" s="175"/>
      <c r="G339" s="175"/>
      <c r="H339" s="175"/>
      <c r="I339" s="174"/>
      <c r="J339" s="174"/>
      <c r="K339" s="175"/>
      <c r="L339" s="175"/>
      <c r="M339" s="175"/>
      <c r="N339" s="174"/>
      <c r="O339" s="174"/>
      <c r="P339" s="176"/>
      <c r="R339" s="184"/>
      <c r="S339" s="178"/>
      <c r="T339" s="179"/>
      <c r="U339" s="180"/>
      <c r="V339" s="180"/>
      <c r="W339" s="180"/>
      <c r="X339" s="180"/>
      <c r="Y339" s="180"/>
      <c r="Z339" s="179"/>
      <c r="AA339" s="179"/>
      <c r="AB339" s="180"/>
      <c r="AC339" s="180"/>
      <c r="AD339" s="180"/>
      <c r="AE339" s="179"/>
      <c r="AG339" s="185"/>
      <c r="AH339" s="185"/>
      <c r="AI339" s="198"/>
      <c r="AJ339" s="185"/>
      <c r="AK339" s="185"/>
      <c r="AL339" s="185"/>
      <c r="AM339" s="185"/>
      <c r="AN339" s="198"/>
      <c r="AO339" s="185"/>
      <c r="AP339" s="185"/>
      <c r="AQ339" s="185"/>
      <c r="AR339" s="185"/>
    </row>
    <row r="340" spans="1:45">
      <c r="A340" s="141"/>
      <c r="B340" s="173"/>
      <c r="C340" s="174"/>
      <c r="D340" s="175"/>
      <c r="E340" s="175"/>
      <c r="F340" s="175"/>
      <c r="G340" s="175"/>
      <c r="H340" s="175"/>
      <c r="I340" s="174"/>
      <c r="J340" s="174"/>
      <c r="K340" s="175"/>
      <c r="L340" s="175"/>
      <c r="M340" s="175"/>
      <c r="N340" s="174"/>
      <c r="O340" s="174"/>
      <c r="P340" s="176"/>
      <c r="R340" s="168"/>
      <c r="S340" s="169"/>
      <c r="T340" s="170"/>
      <c r="U340" s="182"/>
      <c r="V340" s="182"/>
      <c r="W340" s="182"/>
      <c r="X340" s="182"/>
      <c r="Y340" s="182"/>
      <c r="Z340" s="170"/>
      <c r="AA340" s="170"/>
      <c r="AB340" s="182"/>
      <c r="AC340" s="182"/>
      <c r="AD340" s="182"/>
      <c r="AE340" s="170"/>
      <c r="AG340" s="183"/>
      <c r="AH340" s="172"/>
      <c r="AI340" s="172"/>
      <c r="AJ340" s="172"/>
      <c r="AK340" s="172"/>
      <c r="AL340" s="172"/>
      <c r="AM340" s="172"/>
      <c r="AN340" s="172"/>
      <c r="AO340" s="172"/>
      <c r="AP340" s="172"/>
      <c r="AQ340" s="172"/>
      <c r="AR340" s="172"/>
    </row>
    <row r="341" spans="1:45">
      <c r="A341" s="141"/>
      <c r="B341" s="173"/>
      <c r="C341" s="174"/>
      <c r="D341" s="175"/>
      <c r="E341" s="175"/>
      <c r="F341" s="175"/>
      <c r="G341" s="175"/>
      <c r="H341" s="175"/>
      <c r="I341" s="174"/>
      <c r="J341" s="174"/>
      <c r="K341" s="175"/>
      <c r="L341" s="175"/>
      <c r="M341" s="175"/>
      <c r="N341" s="174"/>
      <c r="O341" s="174"/>
      <c r="P341" s="176"/>
      <c r="R341" s="184"/>
      <c r="S341" s="178"/>
      <c r="T341" s="179"/>
      <c r="U341" s="180"/>
      <c r="V341" s="180"/>
      <c r="W341" s="180"/>
      <c r="X341" s="180"/>
      <c r="Y341" s="180"/>
      <c r="Z341" s="179"/>
      <c r="AA341" s="179"/>
      <c r="AB341" s="180"/>
      <c r="AC341" s="180"/>
      <c r="AD341" s="180"/>
      <c r="AE341" s="179"/>
      <c r="AG341" s="185"/>
      <c r="AH341" s="185"/>
      <c r="AI341" s="185"/>
      <c r="AJ341" s="185"/>
      <c r="AK341" s="185"/>
      <c r="AL341" s="185"/>
      <c r="AM341" s="185"/>
      <c r="AN341" s="185"/>
      <c r="AO341" s="185"/>
      <c r="AP341" s="185"/>
      <c r="AQ341" s="185"/>
      <c r="AR341" s="185"/>
    </row>
    <row r="342" spans="1:45">
      <c r="A342" s="141"/>
      <c r="B342" s="173"/>
      <c r="C342" s="174"/>
      <c r="D342" s="175"/>
      <c r="E342" s="175"/>
      <c r="F342" s="175"/>
      <c r="G342" s="175"/>
      <c r="H342" s="175"/>
      <c r="I342" s="174"/>
      <c r="J342" s="174"/>
      <c r="K342" s="175"/>
      <c r="L342" s="175"/>
      <c r="M342" s="175"/>
      <c r="N342" s="174"/>
      <c r="O342" s="174"/>
      <c r="P342" s="176"/>
      <c r="R342" s="168"/>
      <c r="S342" s="169"/>
      <c r="T342" s="170"/>
      <c r="U342" s="182"/>
      <c r="V342" s="182"/>
      <c r="W342" s="182"/>
      <c r="X342" s="182"/>
      <c r="Y342" s="182"/>
      <c r="Z342" s="170"/>
      <c r="AA342" s="170"/>
      <c r="AB342" s="182"/>
      <c r="AC342" s="182"/>
      <c r="AD342" s="182"/>
      <c r="AE342" s="170"/>
      <c r="AG342" s="204"/>
      <c r="AH342" s="205"/>
      <c r="AI342" s="205"/>
      <c r="AJ342" s="205"/>
      <c r="AK342" s="205"/>
      <c r="AL342" s="205"/>
      <c r="AM342" s="205"/>
      <c r="AN342" s="205"/>
      <c r="AO342" s="205"/>
      <c r="AP342" s="205"/>
      <c r="AQ342" s="205"/>
      <c r="AR342" s="205"/>
    </row>
    <row r="343" spans="1:45">
      <c r="A343" s="141"/>
      <c r="B343" s="173"/>
      <c r="C343" s="174"/>
      <c r="D343" s="175"/>
      <c r="E343" s="175"/>
      <c r="F343" s="175"/>
      <c r="G343" s="175"/>
      <c r="H343" s="175"/>
      <c r="I343" s="174"/>
      <c r="J343" s="174"/>
      <c r="K343" s="175"/>
      <c r="L343" s="175"/>
      <c r="M343" s="175"/>
      <c r="N343" s="174"/>
      <c r="O343" s="174"/>
      <c r="P343" s="176"/>
      <c r="R343" s="184"/>
      <c r="S343" s="178"/>
      <c r="T343" s="179"/>
      <c r="U343" s="180"/>
      <c r="V343" s="180"/>
      <c r="W343" s="180"/>
      <c r="X343" s="180"/>
      <c r="Y343" s="180"/>
      <c r="Z343" s="179"/>
      <c r="AA343" s="179"/>
      <c r="AB343" s="180"/>
      <c r="AC343" s="180"/>
      <c r="AD343" s="180"/>
      <c r="AE343" s="179"/>
      <c r="AG343" s="185"/>
      <c r="AH343" s="185"/>
      <c r="AI343" s="185"/>
      <c r="AJ343" s="185"/>
      <c r="AK343" s="185"/>
      <c r="AL343" s="185"/>
      <c r="AM343" s="185"/>
      <c r="AN343" s="185"/>
      <c r="AO343" s="185"/>
      <c r="AP343" s="185"/>
      <c r="AQ343" s="185"/>
      <c r="AR343" s="185"/>
    </row>
    <row r="344" spans="1:45">
      <c r="A344" s="141"/>
      <c r="B344" s="173"/>
      <c r="C344" s="174"/>
      <c r="D344" s="175"/>
      <c r="E344" s="175"/>
      <c r="F344" s="175"/>
      <c r="G344" s="175"/>
      <c r="H344" s="175"/>
      <c r="I344" s="174"/>
      <c r="J344" s="174"/>
      <c r="K344" s="175"/>
      <c r="L344" s="175"/>
      <c r="M344" s="175"/>
      <c r="N344" s="174"/>
      <c r="O344" s="174"/>
      <c r="P344" s="176"/>
      <c r="R344" s="168"/>
      <c r="S344" s="169"/>
      <c r="T344" s="170"/>
      <c r="U344" s="182"/>
      <c r="V344" s="182"/>
      <c r="W344" s="182"/>
      <c r="X344" s="182"/>
      <c r="Y344" s="182"/>
      <c r="Z344" s="170"/>
      <c r="AA344" s="170"/>
      <c r="AB344" s="182"/>
      <c r="AC344" s="182"/>
      <c r="AD344" s="182"/>
      <c r="AE344" s="170"/>
      <c r="AG344" s="183"/>
      <c r="AH344" s="172"/>
      <c r="AI344" s="172"/>
      <c r="AJ344" s="172"/>
      <c r="AK344" s="172"/>
      <c r="AL344" s="172"/>
      <c r="AM344" s="172"/>
      <c r="AN344" s="172"/>
      <c r="AO344" s="172"/>
      <c r="AP344" s="172"/>
      <c r="AQ344" s="172"/>
      <c r="AR344" s="172"/>
    </row>
    <row r="345" spans="1:45">
      <c r="A345" s="141"/>
      <c r="B345" s="173"/>
      <c r="C345" s="174"/>
      <c r="D345" s="175"/>
      <c r="E345" s="175"/>
      <c r="F345" s="175"/>
      <c r="G345" s="175"/>
      <c r="H345" s="175"/>
      <c r="I345" s="174"/>
      <c r="J345" s="174"/>
      <c r="K345" s="175"/>
      <c r="L345" s="175"/>
      <c r="M345" s="175"/>
      <c r="N345" s="174"/>
      <c r="O345" s="174"/>
      <c r="P345" s="176"/>
      <c r="R345" s="184"/>
      <c r="S345" s="178"/>
      <c r="T345" s="179"/>
      <c r="U345" s="180"/>
      <c r="V345" s="180"/>
      <c r="W345" s="180"/>
      <c r="X345" s="180"/>
      <c r="Y345" s="180"/>
      <c r="Z345" s="179"/>
      <c r="AA345" s="179"/>
      <c r="AB345" s="180"/>
      <c r="AC345" s="180"/>
      <c r="AD345" s="180"/>
      <c r="AE345" s="179"/>
      <c r="AG345" s="185"/>
      <c r="AH345" s="185"/>
      <c r="AI345" s="185"/>
      <c r="AJ345" s="185"/>
      <c r="AK345" s="185"/>
      <c r="AL345" s="185"/>
      <c r="AM345" s="185"/>
      <c r="AN345" s="185"/>
      <c r="AO345" s="185"/>
      <c r="AP345" s="185"/>
      <c r="AQ345" s="185"/>
      <c r="AR345" s="185"/>
    </row>
    <row r="346" spans="1:45">
      <c r="A346" s="141"/>
      <c r="B346" s="173"/>
      <c r="C346" s="174"/>
      <c r="D346" s="175"/>
      <c r="E346" s="175"/>
      <c r="F346" s="175"/>
      <c r="G346" s="175"/>
      <c r="H346" s="175"/>
      <c r="I346" s="174"/>
      <c r="J346" s="174"/>
      <c r="K346" s="175"/>
      <c r="L346" s="175"/>
      <c r="M346" s="175"/>
      <c r="N346" s="174"/>
      <c r="O346" s="174"/>
      <c r="P346" s="176"/>
      <c r="R346" s="168"/>
      <c r="S346" s="169"/>
      <c r="T346" s="170"/>
      <c r="U346" s="182"/>
      <c r="V346" s="182"/>
      <c r="W346" s="182"/>
      <c r="X346" s="182"/>
      <c r="Y346" s="182"/>
      <c r="Z346" s="170"/>
      <c r="AA346" s="170"/>
      <c r="AB346" s="182"/>
      <c r="AC346" s="182"/>
      <c r="AD346" s="182"/>
      <c r="AE346" s="170"/>
      <c r="AG346" s="183"/>
      <c r="AH346" s="172"/>
      <c r="AI346" s="172"/>
      <c r="AJ346" s="172"/>
      <c r="AK346" s="172"/>
      <c r="AL346" s="172"/>
      <c r="AM346" s="172"/>
      <c r="AN346" s="172"/>
      <c r="AO346" s="172"/>
      <c r="AP346" s="172"/>
      <c r="AQ346" s="172"/>
      <c r="AR346" s="172"/>
    </row>
    <row r="347" spans="1:45">
      <c r="A347" s="141"/>
      <c r="B347" s="173"/>
      <c r="C347" s="174"/>
      <c r="D347" s="175"/>
      <c r="E347" s="175"/>
      <c r="F347" s="175"/>
      <c r="G347" s="175"/>
      <c r="H347" s="175"/>
      <c r="I347" s="174"/>
      <c r="J347" s="174"/>
      <c r="K347" s="175"/>
      <c r="L347" s="175"/>
      <c r="M347" s="175"/>
      <c r="N347" s="174"/>
      <c r="O347" s="174"/>
      <c r="P347" s="176"/>
      <c r="R347" s="184"/>
      <c r="S347" s="178"/>
      <c r="T347" s="179"/>
      <c r="U347" s="180"/>
      <c r="V347" s="180"/>
      <c r="W347" s="180"/>
      <c r="X347" s="180"/>
      <c r="Y347" s="180"/>
      <c r="Z347" s="179"/>
      <c r="AA347" s="179"/>
      <c r="AB347" s="180"/>
      <c r="AC347" s="180"/>
      <c r="AD347" s="180"/>
      <c r="AE347" s="179"/>
      <c r="AG347" s="185"/>
      <c r="AH347" s="185"/>
      <c r="AI347" s="185"/>
      <c r="AJ347" s="185"/>
      <c r="AK347" s="185"/>
      <c r="AL347" s="185"/>
      <c r="AM347" s="185"/>
      <c r="AN347" s="185"/>
      <c r="AO347" s="185"/>
      <c r="AP347" s="185"/>
      <c r="AQ347" s="185"/>
      <c r="AR347" s="185"/>
    </row>
    <row r="348" spans="1:45">
      <c r="A348" s="141"/>
      <c r="B348" s="173"/>
      <c r="C348" s="174"/>
      <c r="D348" s="175"/>
      <c r="E348" s="175"/>
      <c r="F348" s="175"/>
      <c r="G348" s="175"/>
      <c r="H348" s="175"/>
      <c r="I348" s="174"/>
      <c r="J348" s="174"/>
      <c r="K348" s="175"/>
      <c r="L348" s="175"/>
      <c r="M348" s="175"/>
      <c r="N348" s="174"/>
      <c r="O348" s="174"/>
      <c r="P348" s="176"/>
      <c r="R348" s="168"/>
      <c r="S348" s="169"/>
      <c r="T348" s="170"/>
      <c r="U348" s="182"/>
      <c r="V348" s="182"/>
      <c r="W348" s="182"/>
      <c r="X348" s="182"/>
      <c r="Y348" s="182"/>
      <c r="Z348" s="170"/>
      <c r="AA348" s="170"/>
      <c r="AB348" s="182"/>
      <c r="AC348" s="182"/>
      <c r="AD348" s="182"/>
      <c r="AE348" s="170"/>
      <c r="AG348" s="183"/>
      <c r="AH348" s="172"/>
      <c r="AI348" s="172"/>
      <c r="AJ348" s="172"/>
      <c r="AK348" s="172"/>
      <c r="AL348" s="172"/>
      <c r="AM348" s="172"/>
      <c r="AN348" s="172"/>
      <c r="AO348" s="172"/>
      <c r="AP348" s="172"/>
      <c r="AQ348" s="172"/>
      <c r="AR348" s="172"/>
    </row>
    <row r="349" spans="1:45">
      <c r="A349" s="141"/>
      <c r="B349" s="173"/>
      <c r="C349" s="174"/>
      <c r="D349" s="175"/>
      <c r="E349" s="175"/>
      <c r="F349" s="175"/>
      <c r="G349" s="175"/>
      <c r="H349" s="175"/>
      <c r="I349" s="174"/>
      <c r="J349" s="174"/>
      <c r="K349" s="175"/>
      <c r="L349" s="175"/>
      <c r="M349" s="175"/>
      <c r="N349" s="174"/>
      <c r="O349" s="174"/>
      <c r="P349" s="176"/>
      <c r="R349" s="184"/>
      <c r="S349" s="178"/>
      <c r="T349" s="179"/>
      <c r="U349" s="180"/>
      <c r="V349" s="180"/>
      <c r="W349" s="180"/>
      <c r="X349" s="180"/>
      <c r="Y349" s="180"/>
      <c r="Z349" s="179"/>
      <c r="AA349" s="179"/>
      <c r="AB349" s="180"/>
      <c r="AC349" s="180"/>
      <c r="AD349" s="180"/>
      <c r="AE349" s="179"/>
      <c r="AG349" s="185"/>
      <c r="AH349" s="185"/>
      <c r="AI349" s="185"/>
      <c r="AJ349" s="185"/>
      <c r="AK349" s="185"/>
      <c r="AL349" s="185"/>
      <c r="AM349" s="185"/>
      <c r="AN349" s="185"/>
      <c r="AO349" s="185"/>
      <c r="AP349" s="185"/>
      <c r="AQ349" s="185"/>
      <c r="AR349" s="185"/>
    </row>
    <row r="350" spans="1:45">
      <c r="A350" s="141"/>
      <c r="B350" s="173"/>
      <c r="C350" s="174"/>
      <c r="D350" s="175"/>
      <c r="E350" s="175"/>
      <c r="F350" s="175"/>
      <c r="G350" s="175"/>
      <c r="H350" s="175"/>
      <c r="I350" s="174"/>
      <c r="J350" s="174"/>
      <c r="K350" s="175"/>
      <c r="L350" s="175"/>
      <c r="M350" s="175"/>
      <c r="N350" s="174"/>
      <c r="O350" s="174"/>
      <c r="P350" s="176"/>
      <c r="R350" s="168"/>
      <c r="S350" s="169"/>
      <c r="T350" s="170"/>
      <c r="U350" s="182"/>
      <c r="V350" s="182"/>
      <c r="W350" s="182"/>
      <c r="X350" s="182"/>
      <c r="Y350" s="182"/>
      <c r="Z350" s="170"/>
      <c r="AA350" s="170"/>
      <c r="AB350" s="182"/>
      <c r="AC350" s="182"/>
      <c r="AD350" s="182"/>
      <c r="AE350" s="170"/>
      <c r="AG350" s="183"/>
      <c r="AH350" s="172"/>
      <c r="AI350" s="172"/>
      <c r="AJ350" s="172"/>
      <c r="AK350" s="172"/>
      <c r="AL350" s="172"/>
      <c r="AM350" s="172"/>
      <c r="AN350" s="172"/>
      <c r="AO350" s="172"/>
      <c r="AP350" s="172"/>
      <c r="AQ350" s="172"/>
      <c r="AR350" s="172"/>
    </row>
    <row r="351" spans="1:45">
      <c r="A351" s="141"/>
      <c r="B351" s="173"/>
      <c r="C351" s="174"/>
      <c r="D351" s="175"/>
      <c r="E351" s="175"/>
      <c r="F351" s="175"/>
      <c r="G351" s="175"/>
      <c r="H351" s="175"/>
      <c r="I351" s="174"/>
      <c r="J351" s="174"/>
      <c r="K351" s="175"/>
      <c r="L351" s="175"/>
      <c r="M351" s="175"/>
      <c r="N351" s="174"/>
      <c r="O351" s="174"/>
      <c r="P351" s="176"/>
      <c r="R351" s="184"/>
      <c r="S351" s="178"/>
      <c r="T351" s="179"/>
      <c r="U351" s="180"/>
      <c r="V351" s="180"/>
      <c r="W351" s="180"/>
      <c r="X351" s="180"/>
      <c r="Y351" s="180"/>
      <c r="Z351" s="179"/>
      <c r="AA351" s="179"/>
      <c r="AB351" s="180"/>
      <c r="AC351" s="180"/>
      <c r="AD351" s="180"/>
      <c r="AE351" s="179"/>
      <c r="AG351" s="185"/>
      <c r="AH351" s="185"/>
      <c r="AI351" s="185"/>
      <c r="AJ351" s="185"/>
      <c r="AK351" s="185"/>
      <c r="AL351" s="185"/>
      <c r="AM351" s="185"/>
      <c r="AN351" s="185"/>
      <c r="AO351" s="185"/>
      <c r="AP351" s="185"/>
      <c r="AQ351" s="185"/>
      <c r="AR351" s="185"/>
    </row>
    <row r="352" spans="1:45">
      <c r="A352" s="141"/>
      <c r="B352" s="173"/>
      <c r="C352" s="174"/>
      <c r="D352" s="175"/>
      <c r="E352" s="175"/>
      <c r="F352" s="175"/>
      <c r="G352" s="175"/>
      <c r="H352" s="175"/>
      <c r="I352" s="174"/>
      <c r="J352" s="174"/>
      <c r="K352" s="175"/>
      <c r="L352" s="175"/>
      <c r="M352" s="175"/>
      <c r="N352" s="174"/>
      <c r="O352" s="174"/>
      <c r="P352" s="176"/>
      <c r="R352" s="168"/>
      <c r="S352" s="169"/>
      <c r="T352" s="170"/>
      <c r="U352" s="182"/>
      <c r="V352" s="182"/>
      <c r="W352" s="182"/>
      <c r="X352" s="182"/>
      <c r="Y352" s="182"/>
      <c r="Z352" s="170"/>
      <c r="AA352" s="170"/>
      <c r="AB352" s="182"/>
      <c r="AC352" s="182"/>
      <c r="AD352" s="182"/>
      <c r="AE352" s="170"/>
      <c r="AG352" s="183"/>
      <c r="AH352" s="172"/>
      <c r="AI352" s="172"/>
      <c r="AJ352" s="172"/>
      <c r="AK352" s="172"/>
      <c r="AL352" s="172"/>
      <c r="AM352" s="172"/>
      <c r="AN352" s="172"/>
      <c r="AO352" s="172"/>
      <c r="AP352" s="172"/>
      <c r="AQ352" s="172"/>
      <c r="AR352" s="172"/>
    </row>
    <row r="353" spans="1:45">
      <c r="A353" s="141"/>
      <c r="B353" s="173"/>
      <c r="C353" s="174"/>
      <c r="D353" s="175"/>
      <c r="E353" s="175"/>
      <c r="F353" s="175"/>
      <c r="G353" s="175"/>
      <c r="H353" s="175"/>
      <c r="I353" s="174"/>
      <c r="J353" s="174"/>
      <c r="K353" s="175"/>
      <c r="L353" s="175"/>
      <c r="M353" s="175"/>
      <c r="N353" s="174"/>
      <c r="O353" s="174"/>
      <c r="P353" s="176"/>
      <c r="R353" s="184"/>
      <c r="S353" s="178"/>
      <c r="T353" s="179"/>
      <c r="U353" s="180"/>
      <c r="V353" s="180"/>
      <c r="W353" s="180"/>
      <c r="X353" s="180"/>
      <c r="Y353" s="180"/>
      <c r="Z353" s="179"/>
      <c r="AA353" s="179"/>
      <c r="AB353" s="180"/>
      <c r="AC353" s="180"/>
      <c r="AD353" s="180"/>
      <c r="AE353" s="179"/>
      <c r="AG353" s="185"/>
      <c r="AH353" s="185"/>
      <c r="AI353" s="185"/>
      <c r="AJ353" s="185"/>
      <c r="AK353" s="185"/>
      <c r="AL353" s="185"/>
      <c r="AM353" s="185"/>
      <c r="AN353" s="185"/>
      <c r="AO353" s="185"/>
      <c r="AP353" s="185"/>
      <c r="AQ353" s="185"/>
      <c r="AR353" s="185"/>
    </row>
    <row r="354" spans="1:45">
      <c r="A354" s="141"/>
      <c r="B354" s="173"/>
      <c r="C354" s="174"/>
      <c r="D354" s="175"/>
      <c r="E354" s="175"/>
      <c r="F354" s="175"/>
      <c r="G354" s="175"/>
      <c r="H354" s="175"/>
      <c r="I354" s="174"/>
      <c r="J354" s="174"/>
      <c r="K354" s="175"/>
      <c r="L354" s="175"/>
      <c r="M354" s="175"/>
      <c r="N354" s="174"/>
      <c r="O354" s="174"/>
      <c r="P354" s="176"/>
      <c r="R354" s="168"/>
      <c r="S354" s="169"/>
      <c r="T354" s="170"/>
      <c r="U354" s="182"/>
      <c r="V354" s="182"/>
      <c r="W354" s="182"/>
      <c r="X354" s="182"/>
      <c r="Y354" s="182"/>
      <c r="Z354" s="170"/>
      <c r="AA354" s="170"/>
      <c r="AB354" s="182"/>
      <c r="AC354" s="182"/>
      <c r="AD354" s="182"/>
      <c r="AE354" s="170"/>
      <c r="AG354" s="183"/>
      <c r="AH354" s="172"/>
      <c r="AI354" s="172"/>
      <c r="AJ354" s="172"/>
      <c r="AK354" s="172"/>
      <c r="AL354" s="172"/>
      <c r="AM354" s="172"/>
      <c r="AN354" s="172"/>
      <c r="AO354" s="172"/>
      <c r="AP354" s="172"/>
      <c r="AQ354" s="172"/>
      <c r="AR354" s="172"/>
    </row>
    <row r="355" spans="1:45">
      <c r="A355" s="141"/>
      <c r="B355" s="173"/>
      <c r="C355" s="174"/>
      <c r="D355" s="175"/>
      <c r="E355" s="175"/>
      <c r="F355" s="175"/>
      <c r="G355" s="175"/>
      <c r="H355" s="175"/>
      <c r="I355" s="174"/>
      <c r="J355" s="174"/>
      <c r="K355" s="175"/>
      <c r="L355" s="175"/>
      <c r="M355" s="175"/>
      <c r="N355" s="174"/>
      <c r="O355" s="174"/>
      <c r="P355" s="176"/>
      <c r="R355" s="184"/>
      <c r="S355" s="178"/>
      <c r="T355" s="179"/>
      <c r="U355" s="180"/>
      <c r="V355" s="180"/>
      <c r="W355" s="180"/>
      <c r="X355" s="180"/>
      <c r="Y355" s="180"/>
      <c r="Z355" s="179"/>
      <c r="AA355" s="179"/>
      <c r="AB355" s="180"/>
      <c r="AC355" s="180"/>
      <c r="AD355" s="180"/>
      <c r="AE355" s="179"/>
      <c r="AG355" s="185"/>
      <c r="AH355" s="185"/>
      <c r="AI355" s="185"/>
      <c r="AJ355" s="185"/>
      <c r="AK355" s="185"/>
      <c r="AL355" s="185"/>
      <c r="AM355" s="185"/>
      <c r="AN355" s="185"/>
      <c r="AO355" s="185"/>
      <c r="AP355" s="185"/>
      <c r="AQ355" s="185"/>
      <c r="AR355" s="185"/>
    </row>
    <row r="356" spans="1:45">
      <c r="A356" s="141"/>
      <c r="B356" s="173"/>
      <c r="C356" s="174"/>
      <c r="D356" s="175"/>
      <c r="E356" s="175"/>
      <c r="F356" s="175"/>
      <c r="G356" s="175"/>
      <c r="H356" s="175"/>
      <c r="I356" s="174"/>
      <c r="J356" s="174"/>
      <c r="K356" s="175"/>
      <c r="L356" s="175"/>
      <c r="M356" s="175"/>
      <c r="N356" s="174"/>
      <c r="O356" s="174"/>
      <c r="P356" s="176"/>
      <c r="R356" s="168"/>
      <c r="S356" s="169"/>
      <c r="T356" s="170"/>
      <c r="U356" s="182"/>
      <c r="V356" s="182"/>
      <c r="W356" s="182"/>
      <c r="X356" s="182"/>
      <c r="Y356" s="182"/>
      <c r="Z356" s="170"/>
      <c r="AA356" s="170"/>
      <c r="AB356" s="182"/>
      <c r="AC356" s="182"/>
      <c r="AD356" s="182"/>
      <c r="AE356" s="170"/>
      <c r="AG356" s="183"/>
      <c r="AH356" s="187"/>
      <c r="AI356" s="187"/>
      <c r="AJ356" s="187"/>
      <c r="AK356" s="187"/>
      <c r="AL356" s="187"/>
      <c r="AM356" s="187"/>
      <c r="AN356" s="187"/>
      <c r="AO356" s="187"/>
      <c r="AP356" s="187"/>
      <c r="AQ356" s="187"/>
      <c r="AR356" s="187"/>
    </row>
    <row r="357" spans="1:45" ht="15.75" thickBot="1">
      <c r="A357" s="141"/>
      <c r="B357" s="173"/>
      <c r="C357" s="174"/>
      <c r="D357" s="175"/>
      <c r="E357" s="175"/>
      <c r="F357" s="175"/>
      <c r="G357" s="175"/>
      <c r="H357" s="175"/>
      <c r="I357" s="174"/>
      <c r="J357" s="174"/>
      <c r="K357" s="175"/>
      <c r="L357" s="175"/>
      <c r="M357" s="175"/>
      <c r="N357" s="174"/>
      <c r="O357" s="174"/>
      <c r="P357" s="176"/>
      <c r="Q357"/>
      <c r="R357" s="188"/>
      <c r="S357" s="189"/>
      <c r="T357" s="190"/>
      <c r="U357" s="191"/>
      <c r="V357" s="191"/>
      <c r="W357" s="191"/>
      <c r="X357" s="191"/>
      <c r="Y357" s="191"/>
      <c r="Z357" s="190"/>
      <c r="AA357" s="190"/>
      <c r="AB357" s="191"/>
      <c r="AC357" s="191"/>
      <c r="AD357" s="191"/>
      <c r="AE357" s="190"/>
      <c r="AF357" s="192"/>
      <c r="AG357" s="193"/>
      <c r="AH357" s="193"/>
      <c r="AI357" s="193"/>
      <c r="AJ357" s="193"/>
      <c r="AK357" s="193"/>
      <c r="AL357" s="193"/>
      <c r="AM357" s="193"/>
      <c r="AN357" s="193"/>
      <c r="AO357" s="193"/>
      <c r="AP357" s="193"/>
      <c r="AQ357" s="193"/>
      <c r="AR357" s="193"/>
    </row>
    <row r="358" spans="1:45">
      <c r="A358" s="200"/>
      <c r="B358" s="206"/>
      <c r="C358" s="165"/>
      <c r="D358" s="166"/>
      <c r="E358" s="166"/>
      <c r="F358" s="166"/>
      <c r="G358" s="166"/>
      <c r="H358" s="166"/>
      <c r="I358" s="165"/>
      <c r="J358" s="165"/>
      <c r="K358" s="166"/>
      <c r="L358" s="166"/>
      <c r="M358" s="166"/>
      <c r="N358" s="165"/>
      <c r="O358" s="165"/>
      <c r="P358" s="167"/>
      <c r="R358" s="168"/>
      <c r="S358" s="169"/>
      <c r="T358" s="170"/>
      <c r="U358" s="182"/>
      <c r="V358" s="182"/>
      <c r="W358" s="182"/>
      <c r="X358" s="182"/>
      <c r="Y358" s="182"/>
      <c r="Z358" s="170"/>
      <c r="AA358" s="170"/>
      <c r="AB358" s="182"/>
      <c r="AC358" s="182"/>
      <c r="AD358" s="182"/>
      <c r="AE358" s="170"/>
      <c r="AG358" s="172"/>
      <c r="AH358" s="172"/>
      <c r="AI358" s="197"/>
      <c r="AJ358" s="172"/>
      <c r="AK358" s="172"/>
      <c r="AL358" s="172"/>
      <c r="AM358" s="197"/>
      <c r="AN358" s="172"/>
      <c r="AO358" s="197"/>
      <c r="AP358" s="172"/>
      <c r="AQ358" s="172"/>
      <c r="AR358" s="197"/>
    </row>
    <row r="359" spans="1:45">
      <c r="A359" s="207"/>
      <c r="B359" s="206"/>
      <c r="C359" s="165"/>
      <c r="D359" s="166"/>
      <c r="E359" s="166"/>
      <c r="F359" s="166"/>
      <c r="G359" s="166"/>
      <c r="H359" s="166"/>
      <c r="I359" s="165"/>
      <c r="J359" s="165"/>
      <c r="K359" s="166"/>
      <c r="L359" s="166"/>
      <c r="M359" s="166"/>
      <c r="N359" s="165"/>
      <c r="O359" s="165"/>
      <c r="P359" s="167"/>
      <c r="R359" s="184"/>
      <c r="S359" s="178"/>
      <c r="T359" s="179"/>
      <c r="U359" s="180"/>
      <c r="V359" s="180"/>
      <c r="W359" s="180"/>
      <c r="X359" s="180"/>
      <c r="Y359" s="180"/>
      <c r="Z359" s="179"/>
      <c r="AA359" s="179"/>
      <c r="AB359" s="180"/>
      <c r="AC359" s="180"/>
      <c r="AD359" s="180"/>
      <c r="AE359" s="179"/>
      <c r="AG359" s="181"/>
      <c r="AH359" s="181"/>
      <c r="AI359" s="196"/>
      <c r="AJ359" s="181"/>
      <c r="AK359" s="181"/>
      <c r="AL359" s="181"/>
      <c r="AM359" s="196"/>
      <c r="AN359" s="181"/>
      <c r="AO359" s="181"/>
      <c r="AP359" s="181"/>
      <c r="AQ359" s="181"/>
      <c r="AR359" s="196"/>
      <c r="AS359" s="195"/>
    </row>
    <row r="360" spans="1:45">
      <c r="A360" s="207"/>
      <c r="B360" s="206"/>
      <c r="C360" s="165"/>
      <c r="D360" s="166"/>
      <c r="E360" s="166"/>
      <c r="F360" s="166"/>
      <c r="G360" s="166"/>
      <c r="H360" s="166"/>
      <c r="I360" s="165"/>
      <c r="J360" s="165"/>
      <c r="K360" s="166"/>
      <c r="L360" s="166"/>
      <c r="M360" s="166"/>
      <c r="N360" s="165"/>
      <c r="O360" s="165"/>
      <c r="P360" s="167"/>
      <c r="R360" s="168"/>
      <c r="S360" s="169"/>
      <c r="T360" s="170"/>
      <c r="U360" s="182"/>
      <c r="V360" s="182"/>
      <c r="W360" s="182"/>
      <c r="X360" s="182"/>
      <c r="Y360" s="182"/>
      <c r="Z360" s="170"/>
      <c r="AA360" s="170"/>
      <c r="AB360" s="182"/>
      <c r="AC360" s="182"/>
      <c r="AD360" s="182"/>
      <c r="AE360" s="170"/>
      <c r="AG360" s="183"/>
      <c r="AH360" s="172"/>
      <c r="AI360" s="172"/>
      <c r="AJ360" s="172"/>
      <c r="AK360" s="172"/>
      <c r="AL360" s="172"/>
      <c r="AM360" s="172"/>
      <c r="AN360" s="172"/>
      <c r="AO360" s="172"/>
      <c r="AP360" s="172"/>
      <c r="AQ360" s="172"/>
      <c r="AR360" s="172"/>
    </row>
    <row r="361" spans="1:45">
      <c r="A361" s="207"/>
      <c r="B361" s="206"/>
      <c r="C361" s="165"/>
      <c r="D361" s="166"/>
      <c r="E361" s="166"/>
      <c r="F361" s="166"/>
      <c r="G361" s="166"/>
      <c r="H361" s="166"/>
      <c r="I361" s="165"/>
      <c r="J361" s="165"/>
      <c r="K361" s="166"/>
      <c r="L361" s="166"/>
      <c r="M361" s="166"/>
      <c r="N361" s="165"/>
      <c r="O361" s="165"/>
      <c r="P361" s="167"/>
      <c r="R361" s="184"/>
      <c r="S361" s="178"/>
      <c r="T361" s="179"/>
      <c r="U361" s="180"/>
      <c r="V361" s="180"/>
      <c r="W361" s="180"/>
      <c r="X361" s="180"/>
      <c r="Y361" s="180"/>
      <c r="Z361" s="179"/>
      <c r="AA361" s="179"/>
      <c r="AB361" s="180"/>
      <c r="AC361" s="180"/>
      <c r="AD361" s="180"/>
      <c r="AE361" s="179"/>
      <c r="AG361" s="185"/>
      <c r="AH361" s="185"/>
      <c r="AI361" s="185"/>
      <c r="AJ361" s="185"/>
      <c r="AK361" s="185"/>
      <c r="AL361" s="185"/>
      <c r="AM361" s="185"/>
      <c r="AN361" s="185"/>
      <c r="AO361" s="185"/>
      <c r="AP361" s="185"/>
      <c r="AQ361" s="185"/>
      <c r="AR361" s="185"/>
    </row>
    <row r="362" spans="1:45">
      <c r="A362" s="207"/>
      <c r="B362" s="206"/>
      <c r="C362" s="165"/>
      <c r="D362" s="166"/>
      <c r="E362" s="166"/>
      <c r="F362" s="166"/>
      <c r="G362" s="166"/>
      <c r="H362" s="166"/>
      <c r="I362" s="165"/>
      <c r="J362" s="165"/>
      <c r="K362" s="166"/>
      <c r="L362" s="166"/>
      <c r="M362" s="166"/>
      <c r="N362" s="165"/>
      <c r="O362" s="165"/>
      <c r="P362" s="167"/>
      <c r="R362" s="168"/>
      <c r="S362" s="169"/>
      <c r="T362" s="170"/>
      <c r="U362" s="182"/>
      <c r="V362" s="182"/>
      <c r="W362" s="182"/>
      <c r="X362" s="182"/>
      <c r="Y362" s="182"/>
      <c r="Z362" s="170"/>
      <c r="AA362" s="170"/>
      <c r="AB362" s="182"/>
      <c r="AC362" s="182"/>
      <c r="AD362" s="182"/>
      <c r="AE362" s="170"/>
      <c r="AG362" s="183"/>
      <c r="AH362" s="172"/>
      <c r="AI362" s="172"/>
      <c r="AJ362" s="172"/>
      <c r="AK362" s="172"/>
      <c r="AL362" s="172"/>
      <c r="AM362" s="172"/>
      <c r="AN362" s="172"/>
      <c r="AO362" s="172"/>
      <c r="AP362" s="172"/>
      <c r="AQ362" s="172"/>
      <c r="AR362" s="172"/>
    </row>
    <row r="363" spans="1:45">
      <c r="A363" s="207"/>
      <c r="B363" s="206"/>
      <c r="C363" s="165"/>
      <c r="D363" s="166"/>
      <c r="E363" s="166"/>
      <c r="F363" s="166"/>
      <c r="G363" s="166"/>
      <c r="H363" s="166"/>
      <c r="I363" s="165"/>
      <c r="J363" s="165"/>
      <c r="K363" s="166"/>
      <c r="L363" s="166"/>
      <c r="M363" s="166"/>
      <c r="N363" s="165"/>
      <c r="O363" s="165"/>
      <c r="P363" s="167"/>
      <c r="R363" s="184"/>
      <c r="S363" s="178"/>
      <c r="T363" s="179"/>
      <c r="U363" s="180"/>
      <c r="V363" s="180"/>
      <c r="W363" s="180"/>
      <c r="X363" s="180"/>
      <c r="Y363" s="180"/>
      <c r="Z363" s="179"/>
      <c r="AA363" s="179"/>
      <c r="AB363" s="180"/>
      <c r="AC363" s="180"/>
      <c r="AD363" s="180"/>
      <c r="AE363" s="179"/>
      <c r="AG363" s="185"/>
      <c r="AH363" s="185"/>
      <c r="AI363" s="185"/>
      <c r="AJ363" s="185"/>
      <c r="AK363" s="185"/>
      <c r="AL363" s="185"/>
      <c r="AM363" s="185"/>
      <c r="AN363" s="185"/>
      <c r="AO363" s="185"/>
      <c r="AP363" s="185"/>
      <c r="AQ363" s="185"/>
      <c r="AR363" s="185"/>
    </row>
    <row r="364" spans="1:45">
      <c r="A364" s="207"/>
      <c r="B364" s="206"/>
      <c r="C364" s="165"/>
      <c r="D364" s="166"/>
      <c r="E364" s="166"/>
      <c r="F364" s="166"/>
      <c r="G364" s="166"/>
      <c r="H364" s="166"/>
      <c r="I364" s="165"/>
      <c r="J364" s="165"/>
      <c r="K364" s="166"/>
      <c r="L364" s="166"/>
      <c r="M364" s="166"/>
      <c r="N364" s="165"/>
      <c r="O364" s="165"/>
      <c r="P364" s="167"/>
      <c r="R364" s="168"/>
      <c r="S364" s="169"/>
      <c r="T364" s="170"/>
      <c r="U364" s="182"/>
      <c r="V364" s="182"/>
      <c r="W364" s="182"/>
      <c r="X364" s="182"/>
      <c r="Y364" s="182"/>
      <c r="Z364" s="170"/>
      <c r="AA364" s="170"/>
      <c r="AB364" s="182"/>
      <c r="AC364" s="182"/>
      <c r="AD364" s="182"/>
      <c r="AE364" s="170"/>
      <c r="AG364" s="183"/>
      <c r="AH364" s="172"/>
      <c r="AI364" s="172"/>
      <c r="AJ364" s="172"/>
      <c r="AK364" s="172"/>
      <c r="AL364" s="172"/>
      <c r="AM364" s="172"/>
      <c r="AN364" s="172"/>
      <c r="AO364" s="172"/>
      <c r="AP364" s="172"/>
      <c r="AQ364" s="172"/>
      <c r="AR364" s="172"/>
    </row>
    <row r="365" spans="1:45">
      <c r="A365" s="207"/>
      <c r="B365" s="206"/>
      <c r="C365" s="165"/>
      <c r="D365" s="166"/>
      <c r="E365" s="166"/>
      <c r="F365" s="166"/>
      <c r="G365" s="166"/>
      <c r="H365" s="166"/>
      <c r="I365" s="165"/>
      <c r="J365" s="165"/>
      <c r="K365" s="166"/>
      <c r="L365" s="166"/>
      <c r="M365" s="166"/>
      <c r="N365" s="165"/>
      <c r="O365" s="165"/>
      <c r="P365" s="167"/>
      <c r="R365" s="184"/>
      <c r="S365" s="178"/>
      <c r="T365" s="179"/>
      <c r="U365" s="180"/>
      <c r="V365" s="180"/>
      <c r="W365" s="180"/>
      <c r="X365" s="180"/>
      <c r="Y365" s="180"/>
      <c r="Z365" s="179"/>
      <c r="AA365" s="179"/>
      <c r="AB365" s="180"/>
      <c r="AC365" s="180"/>
      <c r="AD365" s="180"/>
      <c r="AE365" s="179"/>
      <c r="AG365" s="186"/>
      <c r="AH365" s="186"/>
      <c r="AI365" s="186"/>
      <c r="AJ365" s="186"/>
      <c r="AK365" s="186"/>
      <c r="AL365" s="186"/>
      <c r="AM365" s="186"/>
      <c r="AN365" s="186"/>
      <c r="AO365" s="186"/>
      <c r="AP365" s="186"/>
      <c r="AQ365" s="186"/>
      <c r="AR365" s="186"/>
    </row>
    <row r="366" spans="1:45">
      <c r="A366" s="200"/>
      <c r="B366" s="206"/>
      <c r="C366" s="165"/>
      <c r="D366" s="166"/>
      <c r="E366" s="166"/>
      <c r="F366" s="166"/>
      <c r="G366" s="166"/>
      <c r="H366" s="166"/>
      <c r="I366" s="165"/>
      <c r="J366" s="165"/>
      <c r="K366" s="166"/>
      <c r="L366" s="166"/>
      <c r="M366" s="166"/>
      <c r="N366" s="165"/>
      <c r="O366" s="165"/>
      <c r="P366" s="167"/>
      <c r="R366" s="168"/>
      <c r="S366" s="169"/>
      <c r="T366" s="170"/>
      <c r="U366" s="182"/>
      <c r="V366" s="182"/>
      <c r="W366" s="182"/>
      <c r="X366" s="182"/>
      <c r="Y366" s="182"/>
      <c r="Z366" s="170"/>
      <c r="AA366" s="170"/>
      <c r="AB366" s="182"/>
      <c r="AC366" s="182"/>
      <c r="AD366" s="182"/>
      <c r="AE366" s="170"/>
      <c r="AG366" s="183"/>
      <c r="AH366" s="172"/>
      <c r="AI366" s="172"/>
      <c r="AJ366" s="172"/>
      <c r="AK366" s="172"/>
      <c r="AL366" s="172"/>
      <c r="AM366" s="172"/>
      <c r="AN366" s="172"/>
      <c r="AO366" s="172"/>
      <c r="AP366" s="172"/>
      <c r="AQ366" s="172"/>
      <c r="AR366" s="172"/>
    </row>
    <row r="367" spans="1:45">
      <c r="A367" s="207"/>
      <c r="B367" s="206"/>
      <c r="C367" s="165"/>
      <c r="D367" s="166"/>
      <c r="E367" s="166"/>
      <c r="F367" s="166"/>
      <c r="G367" s="166"/>
      <c r="H367" s="166"/>
      <c r="I367" s="165"/>
      <c r="J367" s="165"/>
      <c r="K367" s="166"/>
      <c r="L367" s="166"/>
      <c r="M367" s="166"/>
      <c r="N367" s="165"/>
      <c r="O367" s="165"/>
      <c r="P367" s="167"/>
      <c r="R367" s="184"/>
      <c r="S367" s="178"/>
      <c r="T367" s="179"/>
      <c r="U367" s="180"/>
      <c r="V367" s="180"/>
      <c r="W367" s="180"/>
      <c r="X367" s="180"/>
      <c r="Y367" s="180"/>
      <c r="Z367" s="179"/>
      <c r="AA367" s="179"/>
      <c r="AB367" s="180"/>
      <c r="AC367" s="180"/>
      <c r="AD367" s="180"/>
      <c r="AE367" s="179"/>
      <c r="AG367" s="185"/>
      <c r="AH367" s="185"/>
      <c r="AI367" s="185"/>
      <c r="AJ367" s="185"/>
      <c r="AK367" s="185"/>
      <c r="AL367" s="185"/>
      <c r="AM367" s="185"/>
      <c r="AN367" s="185"/>
      <c r="AO367" s="185"/>
      <c r="AP367" s="185"/>
      <c r="AQ367" s="185"/>
      <c r="AR367" s="185"/>
    </row>
    <row r="368" spans="1:45">
      <c r="A368" s="200"/>
      <c r="B368" s="206"/>
      <c r="C368" s="165"/>
      <c r="D368" s="166"/>
      <c r="E368" s="166"/>
      <c r="F368" s="166"/>
      <c r="G368" s="166"/>
      <c r="H368" s="166"/>
      <c r="I368" s="165"/>
      <c r="J368" s="165"/>
      <c r="K368" s="166"/>
      <c r="L368" s="166"/>
      <c r="M368" s="166"/>
      <c r="N368" s="165"/>
      <c r="O368" s="165"/>
      <c r="P368" s="167"/>
      <c r="R368" s="168"/>
      <c r="S368" s="169"/>
      <c r="T368" s="170"/>
      <c r="U368" s="182"/>
      <c r="V368" s="182"/>
      <c r="W368" s="182"/>
      <c r="X368" s="182"/>
      <c r="Y368" s="182"/>
      <c r="Z368" s="170"/>
      <c r="AA368" s="170"/>
      <c r="AB368" s="182"/>
      <c r="AC368" s="182"/>
      <c r="AD368" s="182"/>
      <c r="AE368" s="170"/>
      <c r="AG368" s="183"/>
      <c r="AH368" s="172"/>
      <c r="AI368" s="172"/>
      <c r="AJ368" s="172"/>
      <c r="AK368" s="172"/>
      <c r="AL368" s="172"/>
      <c r="AM368" s="172"/>
      <c r="AN368" s="172"/>
      <c r="AO368" s="172"/>
      <c r="AP368" s="172"/>
      <c r="AQ368" s="172"/>
      <c r="AR368" s="172"/>
    </row>
    <row r="369" spans="1:44">
      <c r="A369" s="207"/>
      <c r="B369" s="206"/>
      <c r="C369" s="165"/>
      <c r="D369" s="166"/>
      <c r="E369" s="166"/>
      <c r="F369" s="166"/>
      <c r="G369" s="166"/>
      <c r="H369" s="166"/>
      <c r="I369" s="165"/>
      <c r="J369" s="165"/>
      <c r="K369" s="166"/>
      <c r="L369" s="166"/>
      <c r="M369" s="166"/>
      <c r="N369" s="165"/>
      <c r="O369" s="165"/>
      <c r="P369" s="167"/>
      <c r="R369" s="184"/>
      <c r="S369" s="178"/>
      <c r="T369" s="179"/>
      <c r="U369" s="180"/>
      <c r="V369" s="180"/>
      <c r="W369" s="180"/>
      <c r="X369" s="180"/>
      <c r="Y369" s="180"/>
      <c r="Z369" s="179"/>
      <c r="AA369" s="179"/>
      <c r="AB369" s="180"/>
      <c r="AC369" s="180"/>
      <c r="AD369" s="180"/>
      <c r="AE369" s="179"/>
      <c r="AG369" s="185"/>
      <c r="AH369" s="185"/>
      <c r="AI369" s="185"/>
      <c r="AJ369" s="185"/>
      <c r="AK369" s="185"/>
      <c r="AL369" s="185"/>
      <c r="AM369" s="185"/>
      <c r="AN369" s="185"/>
      <c r="AO369" s="185"/>
      <c r="AP369" s="185"/>
      <c r="AQ369" s="185"/>
      <c r="AR369" s="185"/>
    </row>
    <row r="370" spans="1:44">
      <c r="A370" s="200"/>
      <c r="B370" s="206"/>
      <c r="C370" s="165"/>
      <c r="D370" s="166"/>
      <c r="E370" s="166"/>
      <c r="F370" s="166"/>
      <c r="G370" s="166"/>
      <c r="H370" s="166"/>
      <c r="I370" s="165"/>
      <c r="J370" s="165"/>
      <c r="K370" s="166"/>
      <c r="L370" s="166"/>
      <c r="M370" s="166"/>
      <c r="N370" s="165"/>
      <c r="O370" s="165"/>
      <c r="P370" s="167"/>
      <c r="R370" s="168"/>
      <c r="S370" s="169"/>
      <c r="T370" s="170"/>
      <c r="U370" s="182"/>
      <c r="V370" s="182"/>
      <c r="W370" s="182"/>
      <c r="X370" s="182"/>
      <c r="Y370" s="182"/>
      <c r="Z370" s="170"/>
      <c r="AA370" s="170"/>
      <c r="AB370" s="182"/>
      <c r="AC370" s="182"/>
      <c r="AD370" s="182"/>
      <c r="AE370" s="170"/>
      <c r="AG370" s="183"/>
      <c r="AH370" s="172"/>
      <c r="AI370" s="172"/>
      <c r="AJ370" s="172"/>
      <c r="AK370" s="172"/>
      <c r="AL370" s="172"/>
      <c r="AM370" s="172"/>
      <c r="AN370" s="172"/>
      <c r="AO370" s="172"/>
      <c r="AP370" s="172"/>
      <c r="AQ370" s="172"/>
      <c r="AR370" s="172"/>
    </row>
    <row r="371" spans="1:44">
      <c r="A371" s="207"/>
      <c r="B371" s="206"/>
      <c r="C371" s="165"/>
      <c r="D371" s="166"/>
      <c r="E371" s="166"/>
      <c r="F371" s="166"/>
      <c r="G371" s="166"/>
      <c r="H371" s="166"/>
      <c r="I371" s="165"/>
      <c r="J371" s="165"/>
      <c r="K371" s="166"/>
      <c r="L371" s="166"/>
      <c r="M371" s="166"/>
      <c r="N371" s="165"/>
      <c r="O371" s="165"/>
      <c r="P371" s="167"/>
      <c r="R371" s="184"/>
      <c r="S371" s="178"/>
      <c r="T371" s="179"/>
      <c r="U371" s="180"/>
      <c r="V371" s="180"/>
      <c r="W371" s="180"/>
      <c r="X371" s="180"/>
      <c r="Y371" s="180"/>
      <c r="Z371" s="179"/>
      <c r="AA371" s="179"/>
      <c r="AB371" s="180"/>
      <c r="AC371" s="180"/>
      <c r="AD371" s="180"/>
      <c r="AE371" s="179"/>
      <c r="AG371" s="185"/>
      <c r="AH371" s="185"/>
      <c r="AI371" s="185"/>
      <c r="AJ371" s="185"/>
      <c r="AK371" s="185"/>
      <c r="AL371" s="185"/>
      <c r="AM371" s="185"/>
      <c r="AN371" s="185"/>
      <c r="AO371" s="185"/>
      <c r="AP371" s="185"/>
      <c r="AQ371" s="185"/>
      <c r="AR371" s="185"/>
    </row>
    <row r="372" spans="1:44">
      <c r="A372" s="200"/>
      <c r="B372" s="206"/>
      <c r="C372" s="165"/>
      <c r="D372" s="166"/>
      <c r="E372" s="166"/>
      <c r="F372" s="166"/>
      <c r="G372" s="166"/>
      <c r="H372" s="166"/>
      <c r="I372" s="165"/>
      <c r="J372" s="165"/>
      <c r="K372" s="166"/>
      <c r="L372" s="166"/>
      <c r="M372" s="166"/>
      <c r="N372" s="165"/>
      <c r="O372" s="165"/>
      <c r="P372" s="167"/>
      <c r="R372" s="168"/>
      <c r="S372" s="169"/>
      <c r="T372" s="170"/>
      <c r="U372" s="182"/>
      <c r="V372" s="182"/>
      <c r="W372" s="182"/>
      <c r="X372" s="182"/>
      <c r="Y372" s="182"/>
      <c r="Z372" s="170"/>
      <c r="AA372" s="170"/>
      <c r="AB372" s="182"/>
      <c r="AC372" s="182"/>
      <c r="AD372" s="182"/>
      <c r="AE372" s="170"/>
      <c r="AG372" s="183"/>
      <c r="AH372" s="172"/>
      <c r="AI372" s="172"/>
      <c r="AJ372" s="172"/>
      <c r="AK372" s="172"/>
      <c r="AL372" s="172"/>
      <c r="AM372" s="172"/>
      <c r="AN372" s="172"/>
      <c r="AO372" s="172"/>
      <c r="AP372" s="172"/>
      <c r="AQ372" s="172"/>
      <c r="AR372" s="172"/>
    </row>
    <row r="373" spans="1:44">
      <c r="A373" s="207"/>
      <c r="B373" s="206"/>
      <c r="C373" s="165"/>
      <c r="D373" s="166"/>
      <c r="E373" s="166"/>
      <c r="F373" s="166"/>
      <c r="G373" s="166"/>
      <c r="H373" s="166"/>
      <c r="I373" s="165"/>
      <c r="J373" s="165"/>
      <c r="K373" s="166"/>
      <c r="L373" s="166"/>
      <c r="M373" s="166"/>
      <c r="N373" s="165"/>
      <c r="O373" s="165"/>
      <c r="P373" s="167"/>
      <c r="R373" s="184"/>
      <c r="S373" s="178"/>
      <c r="T373" s="179"/>
      <c r="U373" s="180"/>
      <c r="V373" s="180"/>
      <c r="W373" s="180"/>
      <c r="X373" s="180"/>
      <c r="Y373" s="180"/>
      <c r="Z373" s="179"/>
      <c r="AA373" s="179"/>
      <c r="AB373" s="180"/>
      <c r="AC373" s="180"/>
      <c r="AD373" s="180"/>
      <c r="AE373" s="179"/>
      <c r="AG373" s="185"/>
      <c r="AH373" s="185"/>
      <c r="AI373" s="185"/>
      <c r="AJ373" s="185"/>
      <c r="AK373" s="185"/>
      <c r="AL373" s="185"/>
      <c r="AM373" s="185"/>
      <c r="AN373" s="185"/>
      <c r="AO373" s="185"/>
      <c r="AP373" s="185"/>
      <c r="AQ373" s="185"/>
      <c r="AR373" s="185"/>
    </row>
    <row r="374" spans="1:44">
      <c r="A374" s="200"/>
      <c r="B374" s="206"/>
      <c r="C374" s="165"/>
      <c r="D374" s="166"/>
      <c r="E374" s="166"/>
      <c r="F374" s="166"/>
      <c r="G374" s="166"/>
      <c r="H374" s="166"/>
      <c r="I374" s="165"/>
      <c r="J374" s="165"/>
      <c r="K374" s="166"/>
      <c r="L374" s="166"/>
      <c r="M374" s="166"/>
      <c r="N374" s="165"/>
      <c r="O374" s="165"/>
      <c r="P374" s="167"/>
      <c r="R374" s="168"/>
      <c r="S374" s="169"/>
      <c r="T374" s="170"/>
      <c r="U374" s="182"/>
      <c r="V374" s="182"/>
      <c r="W374" s="182"/>
      <c r="X374" s="182"/>
      <c r="Y374" s="182"/>
      <c r="Z374" s="170"/>
      <c r="AA374" s="170"/>
      <c r="AB374" s="182"/>
      <c r="AC374" s="182"/>
      <c r="AD374" s="182"/>
      <c r="AE374" s="170"/>
      <c r="AG374" s="183"/>
      <c r="AH374" s="172"/>
      <c r="AI374" s="172"/>
      <c r="AJ374" s="172"/>
      <c r="AK374" s="172"/>
      <c r="AL374" s="172"/>
      <c r="AM374" s="172"/>
      <c r="AN374" s="172"/>
      <c r="AO374" s="172"/>
      <c r="AP374" s="172"/>
      <c r="AQ374" s="172"/>
      <c r="AR374" s="172"/>
    </row>
    <row r="375" spans="1:44">
      <c r="A375" s="207"/>
      <c r="B375" s="206"/>
      <c r="C375" s="165"/>
      <c r="D375" s="166"/>
      <c r="E375" s="166"/>
      <c r="F375" s="166"/>
      <c r="G375" s="166"/>
      <c r="H375" s="166"/>
      <c r="I375" s="165"/>
      <c r="J375" s="165"/>
      <c r="K375" s="166"/>
      <c r="L375" s="166"/>
      <c r="M375" s="166"/>
      <c r="N375" s="165"/>
      <c r="O375" s="165"/>
      <c r="P375" s="167"/>
      <c r="R375" s="184"/>
      <c r="S375" s="178"/>
      <c r="T375" s="179"/>
      <c r="U375" s="180"/>
      <c r="V375" s="180"/>
      <c r="W375" s="180"/>
      <c r="X375" s="180"/>
      <c r="Y375" s="180"/>
      <c r="Z375" s="179"/>
      <c r="AA375" s="179"/>
      <c r="AB375" s="180"/>
      <c r="AC375" s="180"/>
      <c r="AD375" s="180"/>
      <c r="AE375" s="179"/>
      <c r="AG375" s="185"/>
      <c r="AH375" s="185"/>
      <c r="AI375" s="185"/>
      <c r="AJ375" s="185"/>
      <c r="AK375" s="185"/>
      <c r="AL375" s="185"/>
      <c r="AM375" s="185"/>
      <c r="AN375" s="185"/>
      <c r="AO375" s="185"/>
      <c r="AP375" s="185"/>
      <c r="AQ375" s="185"/>
      <c r="AR375" s="185"/>
    </row>
    <row r="376" spans="1:44">
      <c r="A376" s="200"/>
      <c r="B376" s="206"/>
      <c r="C376" s="165"/>
      <c r="D376" s="166"/>
      <c r="E376" s="166"/>
      <c r="F376" s="166"/>
      <c r="G376" s="166"/>
      <c r="H376" s="166"/>
      <c r="I376" s="165"/>
      <c r="J376" s="165"/>
      <c r="K376" s="166"/>
      <c r="L376" s="166"/>
      <c r="M376" s="166"/>
      <c r="N376" s="165"/>
      <c r="O376" s="165"/>
      <c r="P376" s="167"/>
      <c r="R376" s="168"/>
      <c r="S376" s="169"/>
      <c r="T376" s="170"/>
      <c r="U376" s="182"/>
      <c r="V376" s="182"/>
      <c r="W376" s="182"/>
      <c r="X376" s="182"/>
      <c r="Y376" s="182"/>
      <c r="Z376" s="170"/>
      <c r="AA376" s="170"/>
      <c r="AB376" s="182"/>
      <c r="AC376" s="182"/>
      <c r="AD376" s="182"/>
      <c r="AE376" s="170"/>
      <c r="AG376" s="183"/>
      <c r="AH376" s="172"/>
      <c r="AI376" s="172"/>
      <c r="AJ376" s="172"/>
      <c r="AK376" s="172"/>
      <c r="AL376" s="172"/>
      <c r="AM376" s="172"/>
      <c r="AN376" s="172"/>
      <c r="AO376" s="172"/>
      <c r="AP376" s="172"/>
      <c r="AQ376" s="172"/>
      <c r="AR376" s="172"/>
    </row>
    <row r="377" spans="1:44">
      <c r="A377" s="207"/>
      <c r="B377" s="206"/>
      <c r="C377" s="165"/>
      <c r="D377" s="166"/>
      <c r="E377" s="166"/>
      <c r="F377" s="166"/>
      <c r="G377" s="166"/>
      <c r="H377" s="166"/>
      <c r="I377" s="165"/>
      <c r="J377" s="165"/>
      <c r="K377" s="166"/>
      <c r="L377" s="166"/>
      <c r="M377" s="166"/>
      <c r="N377" s="165"/>
      <c r="O377" s="165"/>
      <c r="P377" s="167"/>
      <c r="R377" s="184"/>
      <c r="S377" s="178"/>
      <c r="T377" s="179"/>
      <c r="U377" s="180"/>
      <c r="V377" s="180"/>
      <c r="W377" s="180"/>
      <c r="X377" s="180"/>
      <c r="Y377" s="180"/>
      <c r="Z377" s="179"/>
      <c r="AA377" s="179"/>
      <c r="AB377" s="180"/>
      <c r="AC377" s="180"/>
      <c r="AD377" s="180"/>
      <c r="AE377" s="179"/>
      <c r="AG377" s="185"/>
      <c r="AH377" s="185"/>
      <c r="AI377" s="185"/>
      <c r="AJ377" s="185"/>
      <c r="AK377" s="185"/>
      <c r="AL377" s="185"/>
      <c r="AM377" s="185"/>
      <c r="AN377" s="185"/>
      <c r="AO377" s="185"/>
      <c r="AP377" s="185"/>
      <c r="AQ377" s="185"/>
      <c r="AR377" s="185"/>
    </row>
    <row r="378" spans="1:44">
      <c r="A378" s="200"/>
      <c r="B378" s="206"/>
      <c r="C378" s="165"/>
      <c r="D378" s="166"/>
      <c r="E378" s="166"/>
      <c r="F378" s="166"/>
      <c r="G378" s="166"/>
      <c r="H378" s="166"/>
      <c r="I378" s="165"/>
      <c r="J378" s="165"/>
      <c r="K378" s="166"/>
      <c r="L378" s="166"/>
      <c r="M378" s="166"/>
      <c r="N378" s="165"/>
      <c r="O378" s="165"/>
      <c r="P378" s="167"/>
      <c r="R378" s="168"/>
      <c r="S378" s="169"/>
      <c r="T378" s="170"/>
      <c r="U378" s="182"/>
      <c r="V378" s="182"/>
      <c r="W378" s="182"/>
      <c r="X378" s="182"/>
      <c r="Y378" s="182"/>
      <c r="Z378" s="170"/>
      <c r="AA378" s="170"/>
      <c r="AB378" s="182"/>
      <c r="AC378" s="182"/>
      <c r="AD378" s="182"/>
      <c r="AE378" s="170"/>
      <c r="AG378" s="183"/>
      <c r="AH378" s="187"/>
      <c r="AI378" s="187"/>
      <c r="AJ378" s="187"/>
      <c r="AK378" s="187"/>
      <c r="AL378" s="187"/>
      <c r="AM378" s="187"/>
      <c r="AN378" s="187"/>
      <c r="AO378" s="187"/>
      <c r="AP378" s="187"/>
      <c r="AQ378" s="187"/>
      <c r="AR378" s="187"/>
    </row>
    <row r="379" spans="1:44" ht="15.75" thickBot="1">
      <c r="A379" s="208"/>
      <c r="B379" s="209"/>
      <c r="C379" s="210"/>
      <c r="D379" s="211"/>
      <c r="E379" s="211"/>
      <c r="F379" s="211"/>
      <c r="G379" s="211"/>
      <c r="H379" s="211"/>
      <c r="I379" s="210"/>
      <c r="J379" s="210"/>
      <c r="K379" s="211"/>
      <c r="L379" s="211"/>
      <c r="M379" s="211"/>
      <c r="N379" s="210"/>
      <c r="O379" s="210"/>
      <c r="P379" s="212"/>
      <c r="Q379"/>
      <c r="R379" s="188"/>
      <c r="S379" s="189"/>
      <c r="T379" s="190"/>
      <c r="U379" s="191"/>
      <c r="V379" s="191"/>
      <c r="W379" s="191"/>
      <c r="X379" s="191"/>
      <c r="Y379" s="191"/>
      <c r="Z379" s="190"/>
      <c r="AA379" s="190"/>
      <c r="AB379" s="191"/>
      <c r="AC379" s="191"/>
      <c r="AD379" s="191"/>
      <c r="AE379" s="190"/>
      <c r="AF379" s="192"/>
      <c r="AG379" s="193"/>
      <c r="AH379" s="193"/>
      <c r="AI379" s="193"/>
      <c r="AJ379" s="193"/>
      <c r="AK379" s="193"/>
      <c r="AL379" s="193"/>
      <c r="AM379" s="193"/>
      <c r="AN379" s="193"/>
      <c r="AO379" s="193"/>
      <c r="AP379" s="193"/>
      <c r="AQ379" s="193"/>
      <c r="AR379" s="193"/>
    </row>
    <row r="380" spans="1:44">
      <c r="R380" s="128"/>
      <c r="S380" s="128"/>
      <c r="AG380" s="128"/>
      <c r="AH380" s="128"/>
      <c r="AI380" s="128"/>
      <c r="AJ380" s="128"/>
      <c r="AK380" s="128"/>
      <c r="AL380" s="128"/>
      <c r="AM380" s="128"/>
      <c r="AN380" s="128"/>
      <c r="AO380" s="128"/>
      <c r="AP380" s="128"/>
      <c r="AQ380" s="128"/>
      <c r="AR380" s="128"/>
    </row>
    <row r="381" spans="1:44">
      <c r="R381" s="128"/>
      <c r="S381" s="128"/>
      <c r="AG381" s="128"/>
      <c r="AH381" s="128"/>
      <c r="AI381" s="128"/>
      <c r="AJ381" s="128"/>
      <c r="AK381" s="128"/>
      <c r="AL381" s="128"/>
      <c r="AM381" s="128"/>
      <c r="AN381" s="128"/>
      <c r="AO381" s="128"/>
      <c r="AP381" s="128"/>
      <c r="AQ381" s="128"/>
      <c r="AR381" s="128"/>
    </row>
    <row r="382" spans="1:44">
      <c r="R382" s="128"/>
      <c r="S382" s="128"/>
      <c r="AG382" s="128"/>
      <c r="AH382" s="128"/>
      <c r="AI382" s="128"/>
      <c r="AJ382" s="128"/>
      <c r="AK382" s="128"/>
      <c r="AL382" s="128"/>
      <c r="AM382" s="128"/>
      <c r="AN382" s="128"/>
      <c r="AO382" s="128"/>
      <c r="AP382" s="128"/>
      <c r="AQ382" s="128"/>
      <c r="AR382" s="128"/>
    </row>
    <row r="383" spans="1:44">
      <c r="R383" s="128"/>
      <c r="S383" s="128"/>
      <c r="AG383" s="128"/>
      <c r="AH383" s="128"/>
      <c r="AI383" s="128"/>
      <c r="AJ383" s="128"/>
      <c r="AK383" s="128"/>
      <c r="AL383" s="128"/>
      <c r="AM383" s="128"/>
      <c r="AN383" s="128"/>
      <c r="AO383" s="128"/>
      <c r="AP383" s="128"/>
      <c r="AQ383" s="128"/>
      <c r="AR383" s="128"/>
    </row>
    <row r="384" spans="1:44">
      <c r="R384" s="128"/>
      <c r="S384" s="128"/>
      <c r="AG384" s="128"/>
      <c r="AH384" s="128"/>
      <c r="AI384" s="128"/>
      <c r="AJ384" s="128"/>
      <c r="AK384" s="128"/>
      <c r="AL384" s="128"/>
      <c r="AM384" s="128"/>
      <c r="AN384" s="128"/>
      <c r="AO384" s="128"/>
      <c r="AP384" s="128"/>
      <c r="AQ384" s="128"/>
      <c r="AR384" s="128"/>
    </row>
    <row r="385" spans="18:44">
      <c r="R385" s="128"/>
      <c r="S385" s="128"/>
      <c r="AG385" s="128"/>
      <c r="AH385" s="128"/>
      <c r="AI385" s="128"/>
      <c r="AJ385" s="128"/>
      <c r="AK385" s="128"/>
      <c r="AL385" s="128"/>
      <c r="AM385" s="128"/>
      <c r="AN385" s="128"/>
      <c r="AO385" s="128"/>
      <c r="AP385" s="128"/>
      <c r="AQ385" s="128"/>
      <c r="AR385" s="128"/>
    </row>
    <row r="386" spans="18:44">
      <c r="R386" s="128"/>
      <c r="S386" s="128"/>
      <c r="AG386" s="128"/>
      <c r="AH386" s="128"/>
      <c r="AI386" s="128"/>
      <c r="AJ386" s="128"/>
      <c r="AK386" s="128"/>
      <c r="AL386" s="128"/>
      <c r="AM386" s="128"/>
      <c r="AN386" s="128"/>
      <c r="AO386" s="128"/>
      <c r="AP386" s="128"/>
      <c r="AQ386" s="128"/>
      <c r="AR386" s="128"/>
    </row>
    <row r="387" spans="18:44">
      <c r="R387" s="128"/>
      <c r="S387" s="128"/>
      <c r="AG387" s="128"/>
      <c r="AH387" s="128"/>
      <c r="AI387" s="128"/>
      <c r="AJ387" s="128"/>
      <c r="AK387" s="128"/>
      <c r="AL387" s="128"/>
      <c r="AM387" s="128"/>
      <c r="AN387" s="128"/>
      <c r="AO387" s="128"/>
      <c r="AP387" s="128"/>
      <c r="AQ387" s="128"/>
      <c r="AR387" s="128"/>
    </row>
    <row r="388" spans="18:44">
      <c r="R388" s="128"/>
      <c r="S388" s="128"/>
      <c r="AG388" s="128"/>
      <c r="AH388" s="128"/>
      <c r="AI388" s="128"/>
      <c r="AJ388" s="128"/>
      <c r="AK388" s="128"/>
      <c r="AL388" s="128"/>
      <c r="AM388" s="128"/>
      <c r="AN388" s="128"/>
      <c r="AO388" s="128"/>
      <c r="AP388" s="128"/>
      <c r="AQ388" s="128"/>
      <c r="AR388" s="128"/>
    </row>
    <row r="389" spans="18:44">
      <c r="R389" s="128"/>
      <c r="S389" s="128"/>
      <c r="AG389" s="128"/>
      <c r="AH389" s="128"/>
      <c r="AI389" s="128"/>
      <c r="AJ389" s="128"/>
      <c r="AK389" s="128"/>
      <c r="AL389" s="128"/>
      <c r="AM389" s="128"/>
      <c r="AN389" s="128"/>
      <c r="AO389" s="128"/>
      <c r="AP389" s="128"/>
      <c r="AQ389" s="128"/>
      <c r="AR389" s="128"/>
    </row>
    <row r="390" spans="18:44">
      <c r="R390" s="128"/>
      <c r="S390" s="128"/>
      <c r="AG390" s="128"/>
      <c r="AH390" s="128"/>
      <c r="AI390" s="128"/>
      <c r="AJ390" s="128"/>
      <c r="AK390" s="128"/>
      <c r="AL390" s="128"/>
      <c r="AM390" s="128"/>
      <c r="AN390" s="128"/>
      <c r="AO390" s="128"/>
      <c r="AP390" s="128"/>
      <c r="AQ390" s="128"/>
      <c r="AR390" s="128"/>
    </row>
    <row r="391" spans="18:44">
      <c r="R391" s="128"/>
      <c r="S391" s="128"/>
      <c r="AG391" s="128"/>
      <c r="AH391" s="128"/>
      <c r="AI391" s="128"/>
      <c r="AJ391" s="128"/>
      <c r="AK391" s="128"/>
      <c r="AL391" s="128"/>
      <c r="AM391" s="128"/>
      <c r="AN391" s="128"/>
      <c r="AO391" s="128"/>
      <c r="AP391" s="128"/>
      <c r="AQ391" s="128"/>
      <c r="AR391" s="128"/>
    </row>
    <row r="392" spans="18:44">
      <c r="R392" s="128"/>
      <c r="S392" s="128"/>
      <c r="AG392" s="128"/>
      <c r="AH392" s="128"/>
      <c r="AI392" s="128"/>
      <c r="AJ392" s="128"/>
      <c r="AK392" s="128"/>
      <c r="AL392" s="128"/>
      <c r="AM392" s="128"/>
      <c r="AN392" s="128"/>
      <c r="AO392" s="128"/>
      <c r="AP392" s="128"/>
      <c r="AQ392" s="128"/>
      <c r="AR392" s="128"/>
    </row>
    <row r="393" spans="18:44">
      <c r="R393" s="128"/>
      <c r="S393" s="128"/>
      <c r="AG393" s="128"/>
      <c r="AH393" s="128"/>
      <c r="AI393" s="128"/>
      <c r="AJ393" s="128"/>
      <c r="AK393" s="128"/>
      <c r="AL393" s="128"/>
      <c r="AM393" s="128"/>
      <c r="AN393" s="128"/>
      <c r="AO393" s="128"/>
      <c r="AP393" s="128"/>
      <c r="AQ393" s="128"/>
      <c r="AR393" s="128"/>
    </row>
    <row r="394" spans="18:44">
      <c r="R394" s="128"/>
      <c r="S394" s="128"/>
      <c r="AG394" s="128"/>
      <c r="AH394" s="128"/>
      <c r="AI394" s="128"/>
      <c r="AJ394" s="128"/>
      <c r="AK394" s="128"/>
      <c r="AL394" s="128"/>
      <c r="AM394" s="128"/>
      <c r="AN394" s="128"/>
      <c r="AO394" s="128"/>
      <c r="AP394" s="128"/>
      <c r="AQ394" s="128"/>
      <c r="AR394" s="128"/>
    </row>
    <row r="395" spans="18:44">
      <c r="R395" s="128"/>
      <c r="S395" s="128"/>
      <c r="AG395" s="128"/>
      <c r="AH395" s="128"/>
      <c r="AI395" s="128"/>
      <c r="AJ395" s="128"/>
      <c r="AK395" s="128"/>
      <c r="AL395" s="128"/>
      <c r="AM395" s="128"/>
      <c r="AN395" s="128"/>
      <c r="AO395" s="128"/>
      <c r="AP395" s="128"/>
      <c r="AQ395" s="128"/>
      <c r="AR395" s="128"/>
    </row>
    <row r="407" spans="18:44">
      <c r="R407" s="128"/>
      <c r="S407" s="128"/>
      <c r="AG407" s="128"/>
      <c r="AH407" s="128"/>
      <c r="AI407" s="128"/>
      <c r="AJ407" s="128"/>
      <c r="AK407" s="128"/>
      <c r="AL407" s="128"/>
      <c r="AM407" s="128"/>
      <c r="AN407" s="128"/>
      <c r="AO407" s="128"/>
      <c r="AP407" s="128"/>
      <c r="AQ407" s="128"/>
      <c r="AR407" s="128"/>
    </row>
    <row r="408" spans="18:44">
      <c r="R408" s="128"/>
      <c r="S408" s="128"/>
      <c r="AG408" s="128"/>
      <c r="AH408" s="128"/>
      <c r="AI408" s="128"/>
      <c r="AJ408" s="128"/>
      <c r="AK408" s="128"/>
      <c r="AL408" s="128"/>
      <c r="AM408" s="128"/>
      <c r="AN408" s="128"/>
      <c r="AO408" s="128"/>
      <c r="AP408" s="128"/>
      <c r="AQ408" s="128"/>
      <c r="AR408" s="128"/>
    </row>
    <row r="409" spans="18:44">
      <c r="R409" s="128"/>
      <c r="S409" s="128"/>
      <c r="AG409" s="128"/>
      <c r="AH409" s="128"/>
      <c r="AI409" s="128"/>
      <c r="AJ409" s="128"/>
      <c r="AK409" s="128"/>
      <c r="AL409" s="128"/>
      <c r="AM409" s="128"/>
      <c r="AN409" s="128"/>
      <c r="AO409" s="128"/>
      <c r="AP409" s="128"/>
      <c r="AQ409" s="128"/>
      <c r="AR409" s="128"/>
    </row>
    <row r="410" spans="18:44">
      <c r="R410" s="128"/>
      <c r="S410" s="128"/>
      <c r="AG410" s="128"/>
      <c r="AH410" s="128"/>
      <c r="AI410" s="128"/>
      <c r="AJ410" s="128"/>
      <c r="AK410" s="128"/>
      <c r="AL410" s="128"/>
      <c r="AM410" s="128"/>
      <c r="AN410" s="128"/>
      <c r="AO410" s="128"/>
      <c r="AP410" s="128"/>
      <c r="AQ410" s="128"/>
      <c r="AR410" s="128"/>
    </row>
    <row r="411" spans="18:44">
      <c r="R411" s="128"/>
      <c r="S411" s="128"/>
      <c r="AG411" s="128"/>
      <c r="AH411" s="128"/>
      <c r="AI411" s="128"/>
      <c r="AJ411" s="128"/>
      <c r="AK411" s="128"/>
      <c r="AL411" s="128"/>
      <c r="AM411" s="128"/>
      <c r="AN411" s="128"/>
      <c r="AO411" s="128"/>
      <c r="AP411" s="128"/>
      <c r="AQ411" s="128"/>
      <c r="AR411" s="128"/>
    </row>
    <row r="412" spans="18:44">
      <c r="R412" s="128"/>
      <c r="S412" s="128"/>
      <c r="AG412" s="128"/>
      <c r="AH412" s="128"/>
      <c r="AI412" s="128"/>
      <c r="AJ412" s="128"/>
      <c r="AK412" s="128"/>
      <c r="AL412" s="128"/>
      <c r="AM412" s="128"/>
      <c r="AN412" s="128"/>
      <c r="AO412" s="128"/>
      <c r="AP412" s="128"/>
      <c r="AQ412" s="128"/>
      <c r="AR412" s="128"/>
    </row>
    <row r="413" spans="18:44">
      <c r="R413" s="128"/>
      <c r="S413" s="128"/>
      <c r="AG413" s="128"/>
      <c r="AH413" s="128"/>
      <c r="AI413" s="128"/>
      <c r="AJ413" s="128"/>
      <c r="AK413" s="128"/>
      <c r="AL413" s="128"/>
      <c r="AM413" s="128"/>
      <c r="AN413" s="128"/>
      <c r="AO413" s="128"/>
      <c r="AP413" s="128"/>
      <c r="AQ413" s="128"/>
      <c r="AR413" s="128"/>
    </row>
    <row r="414" spans="18:44">
      <c r="R414" s="128"/>
      <c r="S414" s="128"/>
      <c r="AG414" s="128"/>
      <c r="AH414" s="128"/>
      <c r="AI414" s="128"/>
      <c r="AJ414" s="128"/>
      <c r="AK414" s="128"/>
      <c r="AL414" s="128"/>
      <c r="AM414" s="128"/>
      <c r="AN414" s="128"/>
      <c r="AO414" s="128"/>
      <c r="AP414" s="128"/>
      <c r="AQ414" s="128"/>
      <c r="AR414" s="128"/>
    </row>
    <row r="415" spans="18:44">
      <c r="R415" s="128"/>
      <c r="S415" s="128"/>
      <c r="AG415" s="128"/>
      <c r="AH415" s="128"/>
      <c r="AI415" s="128"/>
      <c r="AJ415" s="128"/>
      <c r="AK415" s="128"/>
      <c r="AL415" s="128"/>
      <c r="AM415" s="128"/>
      <c r="AN415" s="128"/>
      <c r="AO415" s="128"/>
      <c r="AP415" s="128"/>
      <c r="AQ415" s="128"/>
      <c r="AR415" s="128"/>
    </row>
    <row r="416" spans="18:44">
      <c r="R416" s="128"/>
      <c r="S416" s="128"/>
      <c r="AG416" s="128"/>
      <c r="AH416" s="128"/>
      <c r="AI416" s="128"/>
      <c r="AJ416" s="128"/>
      <c r="AK416" s="128"/>
      <c r="AL416" s="128"/>
      <c r="AM416" s="128"/>
      <c r="AN416" s="128"/>
      <c r="AO416" s="128"/>
      <c r="AP416" s="128"/>
      <c r="AQ416" s="128"/>
      <c r="AR416" s="128"/>
    </row>
    <row r="417" spans="18:44">
      <c r="R417" s="128"/>
      <c r="S417" s="128"/>
      <c r="AG417" s="128"/>
      <c r="AH417" s="128"/>
      <c r="AI417" s="128"/>
      <c r="AJ417" s="128"/>
      <c r="AK417" s="128"/>
      <c r="AL417" s="128"/>
      <c r="AM417" s="128"/>
      <c r="AN417" s="128"/>
      <c r="AO417" s="128"/>
      <c r="AP417" s="128"/>
      <c r="AQ417" s="128"/>
      <c r="AR417" s="128"/>
    </row>
    <row r="418" spans="18:44">
      <c r="R418" s="128"/>
      <c r="S418" s="128"/>
      <c r="AG418" s="128"/>
      <c r="AH418" s="128"/>
      <c r="AI418" s="128"/>
      <c r="AJ418" s="128"/>
      <c r="AK418" s="128"/>
      <c r="AL418" s="128"/>
      <c r="AM418" s="128"/>
      <c r="AN418" s="128"/>
      <c r="AO418" s="128"/>
      <c r="AP418" s="128"/>
      <c r="AQ418" s="128"/>
      <c r="AR418" s="128"/>
    </row>
    <row r="419" spans="18:44">
      <c r="R419" s="128"/>
      <c r="S419" s="128"/>
      <c r="AG419" s="128"/>
      <c r="AH419" s="128"/>
      <c r="AI419" s="128"/>
      <c r="AJ419" s="128"/>
      <c r="AK419" s="128"/>
      <c r="AL419" s="128"/>
      <c r="AM419" s="128"/>
      <c r="AN419" s="128"/>
      <c r="AO419" s="128"/>
      <c r="AP419" s="128"/>
      <c r="AQ419" s="128"/>
      <c r="AR419" s="128"/>
    </row>
    <row r="420" spans="18:44">
      <c r="R420" s="128"/>
      <c r="S420" s="128"/>
      <c r="AG420" s="128"/>
      <c r="AH420" s="128"/>
      <c r="AI420" s="128"/>
      <c r="AJ420" s="128"/>
      <c r="AK420" s="128"/>
      <c r="AL420" s="128"/>
      <c r="AM420" s="128"/>
      <c r="AN420" s="128"/>
      <c r="AO420" s="128"/>
      <c r="AP420" s="128"/>
      <c r="AQ420" s="128"/>
      <c r="AR420" s="128"/>
    </row>
    <row r="421" spans="18:44">
      <c r="R421" s="128"/>
      <c r="S421" s="128"/>
      <c r="AG421" s="128"/>
      <c r="AH421" s="128"/>
      <c r="AI421" s="128"/>
      <c r="AJ421" s="128"/>
      <c r="AK421" s="128"/>
      <c r="AL421" s="128"/>
      <c r="AM421" s="128"/>
      <c r="AN421" s="128"/>
      <c r="AO421" s="128"/>
      <c r="AP421" s="128"/>
      <c r="AQ421" s="128"/>
      <c r="AR421" s="128"/>
    </row>
    <row r="422" spans="18:44">
      <c r="R422" s="128"/>
      <c r="S422" s="128"/>
      <c r="AG422" s="128"/>
      <c r="AH422" s="128"/>
      <c r="AI422" s="128"/>
      <c r="AJ422" s="128"/>
      <c r="AK422" s="128"/>
      <c r="AL422" s="128"/>
      <c r="AM422" s="128"/>
      <c r="AN422" s="128"/>
      <c r="AO422" s="128"/>
      <c r="AP422" s="128"/>
      <c r="AQ422" s="128"/>
      <c r="AR422" s="128"/>
    </row>
    <row r="423" spans="18:44">
      <c r="R423" s="128"/>
      <c r="S423" s="128"/>
      <c r="AG423" s="128"/>
      <c r="AH423" s="128"/>
      <c r="AI423" s="128"/>
      <c r="AJ423" s="128"/>
      <c r="AK423" s="128"/>
      <c r="AL423" s="128"/>
      <c r="AM423" s="128"/>
      <c r="AN423" s="128"/>
      <c r="AO423" s="128"/>
      <c r="AP423" s="128"/>
      <c r="AQ423" s="128"/>
      <c r="AR423" s="128"/>
    </row>
  </sheetData>
  <conditionalFormatting sqref="AG138:AR139">
    <cfRule type="cellIs" dxfId="33" priority="13" operator="notEqual">
      <formula>1</formula>
    </cfRule>
  </conditionalFormatting>
  <conditionalFormatting sqref="AG182:AR183">
    <cfRule type="cellIs" dxfId="32" priority="12" operator="notEqual">
      <formula>1</formula>
    </cfRule>
  </conditionalFormatting>
  <conditionalFormatting sqref="AG204:AR205">
    <cfRule type="cellIs" dxfId="31" priority="11" operator="notEqual">
      <formula>1</formula>
    </cfRule>
  </conditionalFormatting>
  <conditionalFormatting sqref="AG226:AR227">
    <cfRule type="cellIs" dxfId="30" priority="10" operator="notEqual">
      <formula>1</formula>
    </cfRule>
  </conditionalFormatting>
  <conditionalFormatting sqref="AG270:AR271">
    <cfRule type="cellIs" dxfId="29" priority="9" operator="notEqual">
      <formula>1</formula>
    </cfRule>
  </conditionalFormatting>
  <conditionalFormatting sqref="AG336:AR337">
    <cfRule type="cellIs" dxfId="28" priority="8" operator="notEqual">
      <formula>1</formula>
    </cfRule>
  </conditionalFormatting>
  <conditionalFormatting sqref="AG358:AR359">
    <cfRule type="cellIs" dxfId="27" priority="7" operator="notEqual">
      <formula>1</formula>
    </cfRule>
  </conditionalFormatting>
  <conditionalFormatting sqref="AG6:AR7">
    <cfRule type="cellIs" dxfId="26" priority="6" operator="notEqual">
      <formula>1</formula>
    </cfRule>
  </conditionalFormatting>
  <conditionalFormatting sqref="AG50:AR51">
    <cfRule type="cellIs" dxfId="25" priority="5" operator="notEqual">
      <formula>1</formula>
    </cfRule>
  </conditionalFormatting>
  <conditionalFormatting sqref="AG160:AR161">
    <cfRule type="cellIs" dxfId="24" priority="4" operator="notEqual">
      <formula>1</formula>
    </cfRule>
  </conditionalFormatting>
  <conditionalFormatting sqref="AG248:AR249">
    <cfRule type="cellIs" dxfId="23" priority="3" operator="notEqual">
      <formula>1</formula>
    </cfRule>
  </conditionalFormatting>
  <conditionalFormatting sqref="AG314:AR315">
    <cfRule type="cellIs" dxfId="22" priority="2" operator="notEqual">
      <formula>1</formula>
    </cfRule>
  </conditionalFormatting>
  <conditionalFormatting sqref="AG292:AR293">
    <cfRule type="cellIs" dxfId="21" priority="1" operator="notEqual">
      <formula>1</formula>
    </cfRule>
  </conditionalFormatting>
  <conditionalFormatting sqref="AG72:AR73">
    <cfRule type="cellIs" dxfId="20" priority="17" operator="notEqual">
      <formula>1</formula>
    </cfRule>
  </conditionalFormatting>
  <conditionalFormatting sqref="AG28:AR29">
    <cfRule type="cellIs" dxfId="19" priority="16" operator="notEqual">
      <formula>1</formula>
    </cfRule>
  </conditionalFormatting>
  <conditionalFormatting sqref="AG94:AR95">
    <cfRule type="cellIs" dxfId="18" priority="15" operator="notEqual">
      <formula>1</formula>
    </cfRule>
  </conditionalFormatting>
  <conditionalFormatting sqref="AG116:AR117">
    <cfRule type="cellIs" dxfId="17" priority="14" operator="notEqual">
      <formula>1</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80E73-0B66-4ADA-A4D3-67F271553A4B}">
  <dimension ref="A2:AF549"/>
  <sheetViews>
    <sheetView workbookViewId="0">
      <selection sqref="A1:XFD1048576"/>
    </sheetView>
  </sheetViews>
  <sheetFormatPr defaultColWidth="9" defaultRowHeight="12.75"/>
  <cols>
    <col min="1" max="1" width="4.109375" style="128" customWidth="1"/>
    <col min="2" max="2" width="17.44140625" style="128" customWidth="1"/>
    <col min="3" max="8" width="9" style="128" customWidth="1"/>
    <col min="9" max="9" width="4.44140625" style="128" customWidth="1"/>
    <col min="10" max="13" width="8.6640625" style="128" customWidth="1"/>
    <col min="14" max="14" width="3.88671875" style="128" customWidth="1"/>
    <col min="15" max="15" width="7" style="128" customWidth="1"/>
    <col min="16" max="16" width="8.6640625" style="128" customWidth="1"/>
    <col min="17" max="18" width="1" style="128" customWidth="1"/>
    <col min="19" max="19" width="1.77734375" style="128" customWidth="1"/>
    <col min="20" max="20" width="7" style="128" customWidth="1"/>
    <col min="21" max="31" width="5.77734375" style="128" customWidth="1"/>
    <col min="32" max="16384" width="9" style="128"/>
  </cols>
  <sheetData>
    <row r="2" spans="1:32">
      <c r="C2" s="213"/>
    </row>
    <row r="3" spans="1:32">
      <c r="A3" s="155"/>
      <c r="B3" s="137"/>
      <c r="C3" s="136"/>
      <c r="D3" s="137"/>
      <c r="E3" s="137"/>
      <c r="F3" s="137"/>
      <c r="G3" s="137"/>
      <c r="H3" s="137"/>
      <c r="I3" s="137"/>
      <c r="J3" s="137"/>
      <c r="K3" s="137"/>
      <c r="L3" s="137"/>
      <c r="M3" s="137"/>
      <c r="N3" s="137"/>
      <c r="O3" s="137"/>
      <c r="P3" s="138"/>
    </row>
    <row r="4" spans="1:32">
      <c r="A4" s="141"/>
      <c r="B4" s="142"/>
      <c r="C4" s="136"/>
      <c r="D4" s="137"/>
      <c r="E4" s="137"/>
      <c r="F4" s="137"/>
      <c r="G4" s="137"/>
      <c r="H4" s="137"/>
      <c r="I4" s="214"/>
      <c r="J4" s="136"/>
      <c r="K4" s="137"/>
      <c r="L4" s="137"/>
      <c r="M4" s="137"/>
      <c r="N4" s="214"/>
      <c r="O4" s="136"/>
      <c r="P4" s="145"/>
      <c r="Q4" s="150"/>
      <c r="R4" s="150"/>
      <c r="S4" s="150"/>
      <c r="T4" s="215"/>
      <c r="U4" s="216"/>
      <c r="V4" s="216"/>
      <c r="W4" s="216"/>
      <c r="X4" s="216"/>
      <c r="Y4" s="216"/>
      <c r="Z4" s="217"/>
      <c r="AA4" s="215"/>
      <c r="AB4" s="216"/>
      <c r="AC4" s="216"/>
      <c r="AD4" s="216"/>
      <c r="AE4" s="218"/>
    </row>
    <row r="5" spans="1:32">
      <c r="A5" s="155"/>
      <c r="B5" s="136"/>
      <c r="C5" s="136"/>
      <c r="D5" s="155"/>
      <c r="E5" s="155"/>
      <c r="F5" s="155"/>
      <c r="G5" s="155"/>
      <c r="H5" s="155"/>
      <c r="I5" s="219"/>
      <c r="J5" s="136"/>
      <c r="K5" s="155"/>
      <c r="L5" s="155"/>
      <c r="M5" s="155"/>
      <c r="N5" s="219"/>
      <c r="O5" s="136"/>
      <c r="P5" s="157"/>
      <c r="Q5" s="150"/>
      <c r="R5" s="150"/>
      <c r="S5" s="150"/>
      <c r="T5" s="215"/>
      <c r="U5" s="220"/>
      <c r="V5" s="220"/>
      <c r="W5" s="220"/>
      <c r="X5" s="220"/>
      <c r="Y5" s="220"/>
      <c r="Z5" s="221"/>
      <c r="AA5" s="215"/>
      <c r="AB5" s="220"/>
      <c r="AC5" s="220"/>
      <c r="AD5" s="220"/>
      <c r="AE5" s="222"/>
    </row>
    <row r="6" spans="1:32">
      <c r="A6" s="155"/>
      <c r="B6" s="136"/>
      <c r="C6" s="223"/>
      <c r="D6" s="224"/>
      <c r="E6" s="224"/>
      <c r="F6" s="224"/>
      <c r="G6" s="224"/>
      <c r="H6" s="224"/>
      <c r="I6" s="223"/>
      <c r="J6" s="223"/>
      <c r="K6" s="224"/>
      <c r="L6" s="224"/>
      <c r="M6" s="224"/>
      <c r="N6" s="223"/>
      <c r="O6" s="223"/>
      <c r="P6" s="225"/>
      <c r="Q6" s="226"/>
      <c r="R6" s="226"/>
      <c r="S6" s="226"/>
      <c r="T6" s="226"/>
      <c r="Z6" s="227"/>
      <c r="AE6" s="227"/>
    </row>
    <row r="7" spans="1:32">
      <c r="A7" s="141"/>
      <c r="B7" s="228"/>
      <c r="C7" s="229"/>
      <c r="D7" s="230"/>
      <c r="E7" s="230"/>
      <c r="F7" s="230"/>
      <c r="G7" s="230"/>
      <c r="H7" s="230"/>
      <c r="I7" s="229"/>
      <c r="J7" s="229"/>
      <c r="K7" s="230"/>
      <c r="L7" s="230"/>
      <c r="M7" s="230"/>
      <c r="N7" s="229"/>
      <c r="O7" s="229"/>
      <c r="P7" s="231"/>
      <c r="Q7" s="226"/>
      <c r="R7" s="226"/>
      <c r="S7" s="226"/>
      <c r="T7" s="232"/>
      <c r="U7" s="232"/>
      <c r="V7" s="232"/>
      <c r="W7" s="232"/>
      <c r="X7" s="232"/>
      <c r="Y7" s="232"/>
      <c r="Z7" s="233"/>
      <c r="AA7" s="232"/>
      <c r="AB7" s="232"/>
      <c r="AC7" s="232"/>
      <c r="AD7" s="232"/>
      <c r="AE7" s="233"/>
    </row>
    <row r="8" spans="1:32">
      <c r="A8" s="141"/>
      <c r="B8" s="173"/>
      <c r="C8" s="234"/>
      <c r="D8" s="226"/>
      <c r="E8" s="226"/>
      <c r="F8" s="226"/>
      <c r="G8" s="226"/>
      <c r="H8" s="226"/>
      <c r="I8" s="234"/>
      <c r="J8" s="234"/>
      <c r="K8" s="226"/>
      <c r="L8" s="226"/>
      <c r="M8" s="226"/>
      <c r="N8" s="234"/>
      <c r="O8" s="234"/>
      <c r="P8" s="235"/>
      <c r="Q8" s="226"/>
      <c r="R8" s="226"/>
      <c r="S8" s="226"/>
      <c r="Z8" s="227"/>
      <c r="AE8" s="227"/>
    </row>
    <row r="9" spans="1:32">
      <c r="A9" s="141"/>
      <c r="B9" s="173"/>
      <c r="C9" s="234"/>
      <c r="D9" s="226"/>
      <c r="E9" s="226"/>
      <c r="F9" s="226"/>
      <c r="G9" s="226"/>
      <c r="H9" s="226"/>
      <c r="I9" s="234"/>
      <c r="J9" s="234"/>
      <c r="K9" s="226"/>
      <c r="L9" s="226"/>
      <c r="M9" s="226"/>
      <c r="N9" s="234"/>
      <c r="O9" s="234"/>
      <c r="P9" s="235"/>
      <c r="Q9" s="226"/>
      <c r="R9" s="226"/>
      <c r="S9" s="226"/>
      <c r="T9" s="232"/>
      <c r="U9" s="232"/>
      <c r="V9" s="232"/>
      <c r="W9" s="232"/>
      <c r="X9" s="232"/>
      <c r="Y9" s="232"/>
      <c r="Z9" s="233"/>
      <c r="AA9" s="232"/>
      <c r="AB9" s="232"/>
      <c r="AC9" s="232"/>
      <c r="AD9" s="232"/>
      <c r="AE9" s="233"/>
    </row>
    <row r="10" spans="1:32">
      <c r="A10" s="141"/>
      <c r="B10" s="173"/>
      <c r="C10" s="234"/>
      <c r="D10" s="226"/>
      <c r="E10" s="226"/>
      <c r="F10" s="226"/>
      <c r="G10" s="226"/>
      <c r="H10" s="226"/>
      <c r="I10" s="234"/>
      <c r="J10" s="234"/>
      <c r="K10" s="226"/>
      <c r="L10" s="226"/>
      <c r="M10" s="226"/>
      <c r="N10" s="234"/>
      <c r="O10" s="234"/>
      <c r="P10" s="235"/>
      <c r="Q10" s="226"/>
      <c r="R10" s="226"/>
      <c r="S10" s="226"/>
      <c r="Z10" s="227"/>
      <c r="AE10" s="227"/>
    </row>
    <row r="11" spans="1:32" ht="13.5" thickBot="1">
      <c r="A11" s="141"/>
      <c r="B11" s="173"/>
      <c r="C11" s="234"/>
      <c r="D11" s="226"/>
      <c r="E11" s="226"/>
      <c r="F11" s="226"/>
      <c r="G11" s="226"/>
      <c r="H11" s="226"/>
      <c r="I11" s="234"/>
      <c r="J11" s="234"/>
      <c r="K11" s="226"/>
      <c r="L11" s="226"/>
      <c r="M11" s="226"/>
      <c r="N11" s="234"/>
      <c r="O11" s="234"/>
      <c r="P11" s="235"/>
      <c r="Q11" s="226"/>
      <c r="R11" s="226"/>
      <c r="S11" s="226"/>
      <c r="T11" s="236"/>
      <c r="U11" s="236"/>
      <c r="V11" s="236"/>
      <c r="W11" s="236"/>
      <c r="X11" s="236"/>
      <c r="Y11" s="236"/>
      <c r="Z11" s="237"/>
      <c r="AA11" s="236"/>
      <c r="AB11" s="236"/>
      <c r="AC11" s="236"/>
      <c r="AD11" s="236"/>
      <c r="AE11" s="237"/>
    </row>
    <row r="12" spans="1:32" ht="13.5" thickTop="1">
      <c r="A12" s="141"/>
      <c r="B12" s="238"/>
      <c r="C12" s="239"/>
      <c r="D12" s="240"/>
      <c r="E12" s="240"/>
      <c r="F12" s="240"/>
      <c r="G12" s="240"/>
      <c r="H12" s="240"/>
      <c r="I12" s="239"/>
      <c r="J12" s="239"/>
      <c r="K12" s="240"/>
      <c r="L12" s="240"/>
      <c r="M12" s="240"/>
      <c r="N12" s="239"/>
      <c r="O12" s="239"/>
      <c r="P12" s="241"/>
      <c r="Q12" s="242"/>
      <c r="R12" s="242"/>
      <c r="S12" s="242"/>
      <c r="T12" s="243"/>
      <c r="U12" s="243"/>
      <c r="V12" s="243"/>
      <c r="W12" s="243"/>
      <c r="X12" s="243"/>
      <c r="Y12" s="243"/>
      <c r="Z12" s="244"/>
      <c r="AA12" s="243"/>
      <c r="AB12" s="243"/>
      <c r="AC12" s="243"/>
      <c r="AD12" s="243"/>
      <c r="AE12" s="244"/>
      <c r="AF12" s="243"/>
    </row>
    <row r="13" spans="1:32" ht="13.5" thickBot="1">
      <c r="A13" s="141"/>
      <c r="B13" s="245"/>
      <c r="C13" s="246"/>
      <c r="D13" s="247"/>
      <c r="E13" s="247"/>
      <c r="F13" s="247"/>
      <c r="G13" s="247"/>
      <c r="H13" s="247"/>
      <c r="I13" s="246"/>
      <c r="J13" s="246"/>
      <c r="K13" s="247"/>
      <c r="L13" s="247"/>
      <c r="M13" s="247"/>
      <c r="N13" s="246"/>
      <c r="O13" s="246"/>
      <c r="P13" s="248"/>
      <c r="Q13" s="249"/>
      <c r="R13" s="249"/>
      <c r="S13" s="249"/>
      <c r="T13" s="250"/>
      <c r="U13" s="250"/>
      <c r="V13" s="250"/>
      <c r="W13" s="250"/>
      <c r="X13" s="250"/>
      <c r="Y13" s="250"/>
      <c r="Z13" s="251"/>
      <c r="AA13" s="250"/>
      <c r="AB13" s="250"/>
      <c r="AC13" s="250"/>
      <c r="AD13" s="250"/>
      <c r="AE13" s="251"/>
      <c r="AF13" s="252"/>
    </row>
    <row r="14" spans="1:32" ht="13.5" thickTop="1">
      <c r="A14" s="141"/>
      <c r="B14" s="173"/>
      <c r="C14" s="234"/>
      <c r="D14" s="226"/>
      <c r="E14" s="226"/>
      <c r="F14" s="226"/>
      <c r="G14" s="226"/>
      <c r="H14" s="226"/>
      <c r="I14" s="234"/>
      <c r="J14" s="234"/>
      <c r="K14" s="226"/>
      <c r="L14" s="226"/>
      <c r="M14" s="226"/>
      <c r="N14" s="234"/>
      <c r="O14" s="234"/>
      <c r="P14" s="235"/>
      <c r="Q14" s="226"/>
      <c r="R14" s="226"/>
      <c r="S14" s="226"/>
      <c r="Z14" s="227"/>
      <c r="AE14" s="227"/>
    </row>
    <row r="15" spans="1:32">
      <c r="A15" s="141"/>
      <c r="B15" s="173"/>
      <c r="C15" s="234"/>
      <c r="D15" s="226"/>
      <c r="E15" s="226"/>
      <c r="F15" s="226"/>
      <c r="G15" s="226"/>
      <c r="H15" s="226"/>
      <c r="I15" s="234"/>
      <c r="J15" s="234"/>
      <c r="K15" s="226"/>
      <c r="L15" s="226"/>
      <c r="M15" s="226"/>
      <c r="N15" s="234"/>
      <c r="O15" s="234"/>
      <c r="P15" s="235"/>
      <c r="Q15" s="226"/>
      <c r="R15" s="226"/>
      <c r="S15" s="226"/>
      <c r="T15" s="232"/>
      <c r="U15" s="232"/>
      <c r="V15" s="232"/>
      <c r="W15" s="232"/>
      <c r="X15" s="232"/>
      <c r="Y15" s="232"/>
      <c r="Z15" s="233"/>
      <c r="AA15" s="232"/>
      <c r="AB15" s="232"/>
      <c r="AC15" s="232"/>
      <c r="AD15" s="232"/>
      <c r="AE15" s="233"/>
    </row>
    <row r="16" spans="1:32">
      <c r="A16" s="141"/>
      <c r="B16" s="173"/>
      <c r="C16" s="234"/>
      <c r="D16" s="226"/>
      <c r="E16" s="226"/>
      <c r="F16" s="226"/>
      <c r="G16" s="226"/>
      <c r="H16" s="226"/>
      <c r="I16" s="234"/>
      <c r="J16" s="234"/>
      <c r="K16" s="226"/>
      <c r="L16" s="226"/>
      <c r="M16" s="226"/>
      <c r="N16" s="234"/>
      <c r="O16" s="234"/>
      <c r="P16" s="235"/>
      <c r="Q16" s="226"/>
      <c r="R16" s="226"/>
      <c r="S16" s="226"/>
      <c r="Z16" s="227"/>
      <c r="AE16" s="227"/>
    </row>
    <row r="17" spans="1:32">
      <c r="A17" s="141"/>
      <c r="B17" s="173"/>
      <c r="C17" s="234"/>
      <c r="D17" s="226"/>
      <c r="E17" s="226"/>
      <c r="F17" s="226"/>
      <c r="G17" s="226"/>
      <c r="H17" s="226"/>
      <c r="I17" s="234"/>
      <c r="J17" s="234"/>
      <c r="K17" s="226"/>
      <c r="L17" s="226"/>
      <c r="M17" s="226"/>
      <c r="N17" s="234"/>
      <c r="O17" s="234"/>
      <c r="P17" s="235"/>
      <c r="Q17" s="226"/>
      <c r="R17" s="226"/>
      <c r="S17" s="226"/>
      <c r="T17" s="232"/>
      <c r="U17" s="232"/>
      <c r="V17" s="232"/>
      <c r="W17" s="232"/>
      <c r="X17" s="232"/>
      <c r="Y17" s="232"/>
      <c r="Z17" s="233"/>
      <c r="AA17" s="232"/>
      <c r="AB17" s="232"/>
      <c r="AC17" s="232"/>
      <c r="AD17" s="232"/>
      <c r="AE17" s="233"/>
    </row>
    <row r="18" spans="1:32">
      <c r="A18" s="141"/>
      <c r="B18" s="173"/>
      <c r="C18" s="234"/>
      <c r="D18" s="226"/>
      <c r="E18" s="226"/>
      <c r="F18" s="226"/>
      <c r="G18" s="226"/>
      <c r="H18" s="226"/>
      <c r="I18" s="234"/>
      <c r="J18" s="234"/>
      <c r="K18" s="226"/>
      <c r="L18" s="226"/>
      <c r="M18" s="226"/>
      <c r="N18" s="234"/>
      <c r="O18" s="234"/>
      <c r="P18" s="235"/>
      <c r="Q18" s="226"/>
      <c r="R18" s="226"/>
      <c r="S18" s="226"/>
      <c r="Z18" s="227"/>
      <c r="AE18" s="227"/>
    </row>
    <row r="19" spans="1:32" ht="13.5" thickBot="1">
      <c r="A19" s="141"/>
      <c r="B19" s="173"/>
      <c r="C19" s="234"/>
      <c r="D19" s="226"/>
      <c r="E19" s="226"/>
      <c r="F19" s="226"/>
      <c r="G19" s="226"/>
      <c r="H19" s="226"/>
      <c r="I19" s="234"/>
      <c r="J19" s="234"/>
      <c r="K19" s="226"/>
      <c r="L19" s="226"/>
      <c r="M19" s="226"/>
      <c r="N19" s="234"/>
      <c r="O19" s="234"/>
      <c r="P19" s="235"/>
      <c r="Q19" s="226"/>
      <c r="R19" s="226"/>
      <c r="S19" s="226"/>
      <c r="T19" s="236"/>
      <c r="U19" s="236"/>
      <c r="V19" s="236"/>
      <c r="W19" s="236"/>
      <c r="X19" s="236"/>
      <c r="Y19" s="236"/>
      <c r="Z19" s="237"/>
      <c r="AA19" s="236"/>
      <c r="AB19" s="236"/>
      <c r="AC19" s="236"/>
      <c r="AD19" s="236"/>
      <c r="AE19" s="237"/>
    </row>
    <row r="20" spans="1:32" ht="13.5" thickTop="1">
      <c r="A20" s="141"/>
      <c r="B20" s="238"/>
      <c r="C20" s="239"/>
      <c r="D20" s="240"/>
      <c r="E20" s="240"/>
      <c r="F20" s="240"/>
      <c r="G20" s="240"/>
      <c r="H20" s="240"/>
      <c r="I20" s="239"/>
      <c r="J20" s="239"/>
      <c r="K20" s="240"/>
      <c r="L20" s="240"/>
      <c r="M20" s="240"/>
      <c r="N20" s="239"/>
      <c r="O20" s="239"/>
      <c r="P20" s="241"/>
      <c r="Q20" s="240"/>
      <c r="R20" s="240"/>
      <c r="S20" s="240"/>
      <c r="T20" s="253"/>
      <c r="U20" s="253"/>
      <c r="V20" s="253"/>
      <c r="W20" s="253"/>
      <c r="X20" s="253"/>
      <c r="Y20" s="253"/>
      <c r="Z20" s="254"/>
      <c r="AA20" s="253"/>
      <c r="AB20" s="253"/>
      <c r="AC20" s="253"/>
      <c r="AD20" s="253"/>
      <c r="AE20" s="254"/>
      <c r="AF20" s="253"/>
    </row>
    <row r="21" spans="1:32" ht="13.5" thickBot="1">
      <c r="A21" s="141"/>
      <c r="B21" s="245"/>
      <c r="C21" s="246"/>
      <c r="D21" s="247"/>
      <c r="E21" s="247"/>
      <c r="F21" s="247"/>
      <c r="G21" s="247"/>
      <c r="H21" s="247"/>
      <c r="I21" s="246"/>
      <c r="J21" s="246"/>
      <c r="K21" s="247"/>
      <c r="L21" s="247"/>
      <c r="M21" s="247"/>
      <c r="N21" s="246"/>
      <c r="O21" s="246"/>
      <c r="P21" s="248"/>
      <c r="Q21" s="247"/>
      <c r="R21" s="247"/>
      <c r="S21" s="247"/>
      <c r="T21" s="255"/>
      <c r="U21" s="255"/>
      <c r="V21" s="255"/>
      <c r="W21" s="255"/>
      <c r="X21" s="255"/>
      <c r="Y21" s="255"/>
      <c r="Z21" s="256"/>
      <c r="AA21" s="255"/>
      <c r="AB21" s="255"/>
      <c r="AC21" s="255"/>
      <c r="AD21" s="255"/>
      <c r="AE21" s="256"/>
      <c r="AF21" s="257"/>
    </row>
    <row r="22" spans="1:32" ht="13.5" thickTop="1">
      <c r="A22" s="141"/>
      <c r="B22" s="173"/>
      <c r="C22" s="234"/>
      <c r="D22" s="226"/>
      <c r="E22" s="226"/>
      <c r="F22" s="226"/>
      <c r="G22" s="226"/>
      <c r="H22" s="226"/>
      <c r="I22" s="234"/>
      <c r="J22" s="234"/>
      <c r="K22" s="226"/>
      <c r="L22" s="226"/>
      <c r="M22" s="226"/>
      <c r="N22" s="234"/>
      <c r="O22" s="234"/>
      <c r="P22" s="235"/>
      <c r="Q22" s="226"/>
      <c r="R22" s="226"/>
      <c r="S22" s="226"/>
      <c r="Z22" s="227"/>
      <c r="AE22" s="227"/>
    </row>
    <row r="23" spans="1:32">
      <c r="A23" s="141"/>
      <c r="B23" s="173"/>
      <c r="C23" s="234"/>
      <c r="D23" s="226"/>
      <c r="E23" s="226"/>
      <c r="F23" s="226"/>
      <c r="G23" s="226"/>
      <c r="H23" s="226"/>
      <c r="I23" s="234"/>
      <c r="J23" s="234"/>
      <c r="K23" s="226"/>
      <c r="L23" s="226"/>
      <c r="M23" s="226"/>
      <c r="N23" s="234"/>
      <c r="O23" s="234"/>
      <c r="P23" s="235"/>
      <c r="Q23" s="226"/>
      <c r="R23" s="226"/>
      <c r="S23" s="226"/>
      <c r="T23" s="232"/>
      <c r="U23" s="232"/>
      <c r="V23" s="232"/>
      <c r="W23" s="232"/>
      <c r="X23" s="232"/>
      <c r="Y23" s="232"/>
      <c r="Z23" s="233"/>
      <c r="AA23" s="232"/>
      <c r="AB23" s="232"/>
      <c r="AC23" s="232"/>
      <c r="AD23" s="232"/>
      <c r="AE23" s="233"/>
    </row>
    <row r="24" spans="1:32">
      <c r="A24" s="141"/>
      <c r="B24" s="173"/>
      <c r="C24" s="234"/>
      <c r="D24" s="226"/>
      <c r="E24" s="226"/>
      <c r="F24" s="226"/>
      <c r="G24" s="226"/>
      <c r="H24" s="226"/>
      <c r="I24" s="234"/>
      <c r="J24" s="234"/>
      <c r="K24" s="226"/>
      <c r="L24" s="226"/>
      <c r="M24" s="226"/>
      <c r="N24" s="234"/>
      <c r="O24" s="234"/>
      <c r="P24" s="235"/>
      <c r="Q24" s="226"/>
      <c r="R24" s="226"/>
      <c r="S24" s="226"/>
      <c r="Z24" s="227"/>
      <c r="AE24" s="227"/>
    </row>
    <row r="25" spans="1:32">
      <c r="A25" s="141"/>
      <c r="B25" s="173"/>
      <c r="C25" s="234"/>
      <c r="D25" s="226"/>
      <c r="E25" s="226"/>
      <c r="F25" s="226"/>
      <c r="G25" s="226"/>
      <c r="H25" s="226"/>
      <c r="I25" s="234"/>
      <c r="J25" s="234"/>
      <c r="K25" s="226"/>
      <c r="L25" s="226"/>
      <c r="M25" s="226"/>
      <c r="N25" s="234"/>
      <c r="O25" s="234"/>
      <c r="P25" s="235"/>
      <c r="Q25" s="226"/>
      <c r="R25" s="226"/>
      <c r="S25" s="226"/>
      <c r="T25" s="232"/>
      <c r="U25" s="232"/>
      <c r="V25" s="232"/>
      <c r="W25" s="232"/>
      <c r="X25" s="232"/>
      <c r="Y25" s="232"/>
      <c r="Z25" s="233"/>
      <c r="AA25" s="232"/>
      <c r="AB25" s="232"/>
      <c r="AC25" s="232"/>
      <c r="AD25" s="232"/>
      <c r="AE25" s="233"/>
    </row>
    <row r="26" spans="1:32">
      <c r="A26" s="141"/>
      <c r="B26" s="173"/>
      <c r="C26" s="234"/>
      <c r="D26" s="226"/>
      <c r="E26" s="226"/>
      <c r="F26" s="226"/>
      <c r="G26" s="226"/>
      <c r="H26" s="226"/>
      <c r="I26" s="234"/>
      <c r="J26" s="234"/>
      <c r="K26" s="226"/>
      <c r="L26" s="226"/>
      <c r="M26" s="226"/>
      <c r="N26" s="234"/>
      <c r="O26" s="234"/>
      <c r="P26" s="235"/>
      <c r="Q26" s="226"/>
      <c r="R26" s="226"/>
      <c r="S26" s="226"/>
      <c r="Z26" s="227"/>
      <c r="AE26" s="227"/>
    </row>
    <row r="27" spans="1:32" ht="13.5" thickBot="1">
      <c r="A27" s="141"/>
      <c r="B27" s="173"/>
      <c r="C27" s="234"/>
      <c r="D27" s="226"/>
      <c r="E27" s="226"/>
      <c r="F27" s="226"/>
      <c r="G27" s="226"/>
      <c r="H27" s="226"/>
      <c r="I27" s="234"/>
      <c r="J27" s="234"/>
      <c r="K27" s="226"/>
      <c r="L27" s="226"/>
      <c r="M27" s="226"/>
      <c r="N27" s="234"/>
      <c r="O27" s="234"/>
      <c r="P27" s="235"/>
      <c r="Q27" s="226"/>
      <c r="R27" s="226"/>
      <c r="S27" s="226"/>
      <c r="T27" s="232"/>
      <c r="U27" s="232"/>
      <c r="V27" s="232"/>
      <c r="W27" s="232"/>
      <c r="X27" s="232"/>
      <c r="Y27" s="232"/>
      <c r="Z27" s="233"/>
      <c r="AA27" s="232"/>
      <c r="AB27" s="232"/>
      <c r="AC27" s="232"/>
      <c r="AD27" s="232"/>
      <c r="AE27" s="233"/>
    </row>
    <row r="28" spans="1:32" ht="13.5" thickTop="1">
      <c r="A28" s="141"/>
      <c r="B28" s="173"/>
      <c r="C28" s="234"/>
      <c r="D28" s="226"/>
      <c r="E28" s="226"/>
      <c r="F28" s="226"/>
      <c r="G28" s="226"/>
      <c r="H28" s="226"/>
      <c r="I28" s="234"/>
      <c r="J28" s="234"/>
      <c r="K28" s="226"/>
      <c r="L28" s="226"/>
      <c r="M28" s="226"/>
      <c r="N28" s="234"/>
      <c r="O28" s="234"/>
      <c r="P28" s="235"/>
      <c r="Q28" s="240"/>
      <c r="R28" s="240"/>
      <c r="S28" s="240"/>
      <c r="T28" s="253"/>
      <c r="U28" s="253"/>
      <c r="V28" s="253"/>
      <c r="W28" s="253"/>
      <c r="X28" s="253"/>
      <c r="Y28" s="253"/>
      <c r="Z28" s="254"/>
      <c r="AA28" s="253"/>
      <c r="AB28" s="253"/>
      <c r="AC28" s="253"/>
      <c r="AD28" s="253"/>
      <c r="AE28" s="254"/>
      <c r="AF28" s="253"/>
    </row>
    <row r="29" spans="1:32" ht="13.5" thickBot="1">
      <c r="A29" s="141"/>
      <c r="B29" s="173"/>
      <c r="C29" s="234"/>
      <c r="D29" s="226"/>
      <c r="E29" s="226"/>
      <c r="F29" s="226"/>
      <c r="G29" s="226"/>
      <c r="H29" s="226"/>
      <c r="I29" s="234"/>
      <c r="J29" s="234"/>
      <c r="K29" s="226"/>
      <c r="L29" s="226"/>
      <c r="M29" s="226"/>
      <c r="N29" s="234"/>
      <c r="O29" s="234"/>
      <c r="P29" s="235"/>
      <c r="Q29" s="247"/>
      <c r="R29" s="247"/>
      <c r="S29" s="247"/>
      <c r="T29" s="255"/>
      <c r="U29" s="255"/>
      <c r="V29" s="255"/>
      <c r="W29" s="255"/>
      <c r="X29" s="255"/>
      <c r="Y29" s="255"/>
      <c r="Z29" s="256"/>
      <c r="AA29" s="255"/>
      <c r="AB29" s="255"/>
      <c r="AC29" s="255"/>
      <c r="AD29" s="255"/>
      <c r="AE29" s="256"/>
      <c r="AF29" s="257"/>
    </row>
    <row r="30" spans="1:32" ht="13.5" thickTop="1">
      <c r="A30" s="141"/>
      <c r="B30" s="173"/>
      <c r="C30" s="234"/>
      <c r="D30" s="226"/>
      <c r="E30" s="226"/>
      <c r="F30" s="226"/>
      <c r="G30" s="226"/>
      <c r="H30" s="226"/>
      <c r="I30" s="234"/>
      <c r="J30" s="234"/>
      <c r="K30" s="226"/>
      <c r="L30" s="226"/>
      <c r="M30" s="226"/>
      <c r="N30" s="234"/>
      <c r="O30" s="234"/>
      <c r="P30" s="235"/>
      <c r="Q30" s="226"/>
      <c r="R30" s="226"/>
      <c r="S30" s="226"/>
      <c r="Z30" s="227"/>
      <c r="AE30" s="227"/>
    </row>
    <row r="31" spans="1:32">
      <c r="A31" s="141"/>
      <c r="B31" s="173"/>
      <c r="C31" s="234"/>
      <c r="D31" s="226"/>
      <c r="E31" s="226"/>
      <c r="F31" s="226"/>
      <c r="G31" s="226"/>
      <c r="H31" s="226"/>
      <c r="I31" s="234"/>
      <c r="J31" s="234"/>
      <c r="K31" s="226"/>
      <c r="L31" s="226"/>
      <c r="M31" s="226"/>
      <c r="N31" s="234"/>
      <c r="O31" s="234"/>
      <c r="P31" s="235"/>
      <c r="Q31" s="226"/>
      <c r="R31" s="226"/>
      <c r="S31" s="226"/>
      <c r="T31" s="232"/>
      <c r="U31" s="232"/>
      <c r="V31" s="232"/>
      <c r="W31" s="232"/>
      <c r="X31" s="232"/>
      <c r="Y31" s="232"/>
      <c r="Z31" s="233"/>
      <c r="AA31" s="232"/>
      <c r="AB31" s="232"/>
      <c r="AC31" s="232"/>
      <c r="AD31" s="232"/>
      <c r="AE31" s="233"/>
    </row>
    <row r="32" spans="1:32">
      <c r="A32" s="141"/>
      <c r="B32" s="173"/>
      <c r="C32" s="234"/>
      <c r="D32" s="226"/>
      <c r="E32" s="226"/>
      <c r="F32" s="226"/>
      <c r="G32" s="226"/>
      <c r="H32" s="226"/>
      <c r="I32" s="234"/>
      <c r="J32" s="234"/>
      <c r="K32" s="226"/>
      <c r="L32" s="226"/>
      <c r="M32" s="226"/>
      <c r="N32" s="234"/>
      <c r="O32" s="234"/>
      <c r="P32" s="235"/>
      <c r="Q32" s="226"/>
      <c r="R32" s="226"/>
      <c r="S32" s="226"/>
      <c r="Z32" s="227"/>
      <c r="AE32" s="227"/>
    </row>
    <row r="33" spans="1:32">
      <c r="A33" s="141"/>
      <c r="B33" s="173"/>
      <c r="C33" s="234"/>
      <c r="D33" s="226"/>
      <c r="E33" s="226"/>
      <c r="F33" s="226"/>
      <c r="G33" s="226"/>
      <c r="H33" s="226"/>
      <c r="I33" s="234"/>
      <c r="J33" s="234"/>
      <c r="K33" s="226"/>
      <c r="L33" s="226"/>
      <c r="M33" s="226"/>
      <c r="N33" s="234"/>
      <c r="O33" s="234"/>
      <c r="P33" s="235"/>
      <c r="Q33" s="226"/>
      <c r="R33" s="226"/>
      <c r="S33" s="226"/>
      <c r="T33" s="232"/>
      <c r="U33" s="232"/>
      <c r="V33" s="232"/>
      <c r="W33" s="232"/>
      <c r="X33" s="232"/>
      <c r="Y33" s="232"/>
      <c r="Z33" s="233"/>
      <c r="AA33" s="232"/>
      <c r="AB33" s="232"/>
      <c r="AC33" s="232"/>
      <c r="AD33" s="232"/>
      <c r="AE33" s="233"/>
    </row>
    <row r="34" spans="1:32">
      <c r="A34" s="141"/>
      <c r="B34" s="173"/>
      <c r="C34" s="234"/>
      <c r="D34" s="226"/>
      <c r="E34" s="226"/>
      <c r="F34" s="226"/>
      <c r="G34" s="226"/>
      <c r="H34" s="226"/>
      <c r="I34" s="234"/>
      <c r="J34" s="234"/>
      <c r="K34" s="226"/>
      <c r="L34" s="226"/>
      <c r="M34" s="226"/>
      <c r="N34" s="234"/>
      <c r="O34" s="234"/>
      <c r="P34" s="235"/>
      <c r="Q34" s="226"/>
      <c r="R34" s="226"/>
      <c r="S34" s="226"/>
      <c r="Z34" s="227"/>
      <c r="AE34" s="227"/>
    </row>
    <row r="35" spans="1:32">
      <c r="A35" s="141"/>
      <c r="B35" s="173"/>
      <c r="C35" s="234"/>
      <c r="D35" s="226"/>
      <c r="E35" s="226"/>
      <c r="F35" s="226"/>
      <c r="G35" s="226"/>
      <c r="H35" s="226"/>
      <c r="I35" s="234"/>
      <c r="J35" s="234"/>
      <c r="K35" s="226"/>
      <c r="L35" s="226"/>
      <c r="M35" s="226"/>
      <c r="N35" s="234"/>
      <c r="O35" s="234"/>
      <c r="P35" s="235"/>
      <c r="Q35" s="226"/>
      <c r="R35" s="226"/>
      <c r="S35" s="226"/>
      <c r="T35" s="232"/>
      <c r="U35" s="232"/>
      <c r="V35" s="232"/>
      <c r="W35" s="232"/>
      <c r="X35" s="232"/>
      <c r="Y35" s="232"/>
      <c r="Z35" s="233"/>
      <c r="AA35" s="232"/>
      <c r="AB35" s="232"/>
      <c r="AC35" s="232"/>
      <c r="AD35" s="232"/>
      <c r="AE35" s="233"/>
    </row>
    <row r="36" spans="1:32">
      <c r="A36" s="141"/>
      <c r="B36" s="173"/>
      <c r="C36" s="234"/>
      <c r="D36" s="226"/>
      <c r="E36" s="226"/>
      <c r="F36" s="226"/>
      <c r="G36" s="226"/>
      <c r="H36" s="226"/>
      <c r="I36" s="234"/>
      <c r="J36" s="234"/>
      <c r="K36" s="226"/>
      <c r="L36" s="226"/>
      <c r="M36" s="226"/>
      <c r="N36" s="234"/>
      <c r="O36" s="234"/>
      <c r="P36" s="235"/>
      <c r="Q36" s="226"/>
      <c r="R36" s="226"/>
      <c r="S36" s="226"/>
      <c r="Z36" s="227"/>
      <c r="AE36" s="227"/>
    </row>
    <row r="37" spans="1:32" ht="13.5" thickBot="1">
      <c r="A37" s="141"/>
      <c r="B37" s="173"/>
      <c r="C37" s="234"/>
      <c r="D37" s="226"/>
      <c r="E37" s="226"/>
      <c r="F37" s="226"/>
      <c r="G37" s="226"/>
      <c r="H37" s="226"/>
      <c r="I37" s="234"/>
      <c r="J37" s="234"/>
      <c r="K37" s="226"/>
      <c r="L37" s="226"/>
      <c r="M37" s="226"/>
      <c r="N37" s="234"/>
      <c r="O37" s="234"/>
      <c r="P37" s="235"/>
      <c r="Q37" s="226"/>
      <c r="R37" s="226"/>
      <c r="S37" s="226"/>
      <c r="T37" s="193"/>
      <c r="U37" s="193"/>
      <c r="V37" s="193"/>
      <c r="W37" s="193"/>
      <c r="X37" s="193"/>
      <c r="Y37" s="193"/>
      <c r="Z37" s="258"/>
      <c r="AA37" s="193"/>
      <c r="AB37" s="193"/>
      <c r="AC37" s="193"/>
      <c r="AD37" s="193"/>
      <c r="AE37" s="258"/>
    </row>
    <row r="38" spans="1:32">
      <c r="A38" s="155"/>
      <c r="B38" s="136"/>
      <c r="C38" s="223"/>
      <c r="D38" s="224"/>
      <c r="E38" s="224"/>
      <c r="F38" s="224"/>
      <c r="G38" s="224"/>
      <c r="H38" s="224"/>
      <c r="I38" s="223"/>
      <c r="J38" s="223"/>
      <c r="K38" s="224"/>
      <c r="L38" s="224"/>
      <c r="M38" s="224"/>
      <c r="N38" s="223"/>
      <c r="O38" s="223"/>
      <c r="P38" s="225"/>
      <c r="Q38" s="226"/>
      <c r="R38" s="226"/>
      <c r="S38" s="226"/>
      <c r="T38" s="226"/>
      <c r="Z38" s="227"/>
      <c r="AE38" s="227"/>
    </row>
    <row r="39" spans="1:32">
      <c r="A39" s="141"/>
      <c r="B39" s="228"/>
      <c r="C39" s="229"/>
      <c r="D39" s="230"/>
      <c r="E39" s="230"/>
      <c r="F39" s="230"/>
      <c r="G39" s="230"/>
      <c r="H39" s="230"/>
      <c r="I39" s="229"/>
      <c r="J39" s="229"/>
      <c r="K39" s="230"/>
      <c r="L39" s="230"/>
      <c r="M39" s="230"/>
      <c r="N39" s="229"/>
      <c r="O39" s="229"/>
      <c r="P39" s="231"/>
      <c r="Q39" s="226"/>
      <c r="R39" s="226"/>
      <c r="S39" s="226"/>
      <c r="T39" s="232"/>
      <c r="U39" s="232"/>
      <c r="V39" s="232"/>
      <c r="W39" s="232"/>
      <c r="X39" s="232"/>
      <c r="Y39" s="232"/>
      <c r="Z39" s="233"/>
      <c r="AA39" s="232"/>
      <c r="AB39" s="232"/>
      <c r="AC39" s="232"/>
      <c r="AD39" s="232"/>
      <c r="AE39" s="233"/>
    </row>
    <row r="40" spans="1:32">
      <c r="A40" s="141"/>
      <c r="B40" s="173"/>
      <c r="C40" s="234"/>
      <c r="D40" s="226"/>
      <c r="E40" s="226"/>
      <c r="F40" s="226"/>
      <c r="G40" s="226"/>
      <c r="H40" s="226"/>
      <c r="I40" s="234"/>
      <c r="J40" s="234"/>
      <c r="K40" s="226"/>
      <c r="L40" s="226"/>
      <c r="M40" s="226"/>
      <c r="N40" s="234"/>
      <c r="O40" s="234"/>
      <c r="P40" s="235"/>
      <c r="Q40" s="226"/>
      <c r="R40" s="226"/>
      <c r="S40" s="226"/>
      <c r="Z40" s="227"/>
      <c r="AE40" s="227"/>
    </row>
    <row r="41" spans="1:32">
      <c r="A41" s="141"/>
      <c r="B41" s="173"/>
      <c r="C41" s="234"/>
      <c r="D41" s="226"/>
      <c r="E41" s="226"/>
      <c r="F41" s="226"/>
      <c r="G41" s="226"/>
      <c r="H41" s="226"/>
      <c r="I41" s="234"/>
      <c r="J41" s="234"/>
      <c r="K41" s="226"/>
      <c r="L41" s="226"/>
      <c r="M41" s="226"/>
      <c r="N41" s="234"/>
      <c r="O41" s="234"/>
      <c r="P41" s="235"/>
      <c r="Q41" s="226"/>
      <c r="R41" s="226"/>
      <c r="S41" s="226"/>
      <c r="T41" s="232"/>
      <c r="U41" s="232"/>
      <c r="V41" s="232"/>
      <c r="W41" s="259"/>
      <c r="X41" s="232"/>
      <c r="Y41" s="232"/>
      <c r="Z41" s="233"/>
      <c r="AA41" s="232"/>
      <c r="AB41" s="232"/>
      <c r="AC41" s="232"/>
      <c r="AD41" s="232"/>
      <c r="AE41" s="233"/>
    </row>
    <row r="42" spans="1:32">
      <c r="A42" s="141"/>
      <c r="B42" s="173"/>
      <c r="C42" s="234"/>
      <c r="D42" s="226"/>
      <c r="E42" s="226"/>
      <c r="F42" s="226"/>
      <c r="G42" s="226"/>
      <c r="H42" s="226"/>
      <c r="I42" s="234"/>
      <c r="J42" s="234"/>
      <c r="K42" s="226"/>
      <c r="L42" s="226"/>
      <c r="M42" s="226"/>
      <c r="N42" s="234"/>
      <c r="O42" s="234"/>
      <c r="P42" s="235"/>
      <c r="Q42" s="226"/>
      <c r="R42" s="226"/>
      <c r="S42" s="226"/>
      <c r="Z42" s="227"/>
      <c r="AE42" s="227"/>
    </row>
    <row r="43" spans="1:32" ht="13.5" thickBot="1">
      <c r="A43" s="141"/>
      <c r="B43" s="173"/>
      <c r="C43" s="234"/>
      <c r="D43" s="226"/>
      <c r="E43" s="226"/>
      <c r="F43" s="226"/>
      <c r="G43" s="226"/>
      <c r="H43" s="226"/>
      <c r="I43" s="234"/>
      <c r="J43" s="234"/>
      <c r="K43" s="226"/>
      <c r="L43" s="226"/>
      <c r="M43" s="226"/>
      <c r="N43" s="234"/>
      <c r="O43" s="234"/>
      <c r="P43" s="235"/>
      <c r="Q43" s="226"/>
      <c r="R43" s="226"/>
      <c r="S43" s="226"/>
      <c r="T43" s="232"/>
      <c r="U43" s="232"/>
      <c r="V43" s="232"/>
      <c r="W43" s="232"/>
      <c r="X43" s="232"/>
      <c r="Y43" s="232"/>
      <c r="Z43" s="233"/>
      <c r="AA43" s="232"/>
      <c r="AB43" s="232"/>
      <c r="AC43" s="232"/>
      <c r="AD43" s="232"/>
      <c r="AE43" s="233"/>
    </row>
    <row r="44" spans="1:32" ht="13.5" thickTop="1">
      <c r="A44" s="141"/>
      <c r="B44" s="260"/>
      <c r="C44" s="261"/>
      <c r="D44" s="262"/>
      <c r="E44" s="262"/>
      <c r="F44" s="262"/>
      <c r="G44" s="262"/>
      <c r="H44" s="262"/>
      <c r="I44" s="261"/>
      <c r="J44" s="261"/>
      <c r="K44" s="262"/>
      <c r="L44" s="262"/>
      <c r="M44" s="262"/>
      <c r="N44" s="261"/>
      <c r="O44" s="261"/>
      <c r="P44" s="263"/>
      <c r="Q44" s="240"/>
      <c r="R44" s="240"/>
      <c r="S44" s="240"/>
      <c r="T44" s="253"/>
      <c r="U44" s="253"/>
      <c r="V44" s="253"/>
      <c r="W44" s="253"/>
      <c r="X44" s="253"/>
      <c r="Y44" s="253"/>
      <c r="Z44" s="254"/>
      <c r="AA44" s="253"/>
      <c r="AB44" s="253"/>
      <c r="AC44" s="253"/>
      <c r="AD44" s="253"/>
      <c r="AE44" s="254"/>
      <c r="AF44" s="253"/>
    </row>
    <row r="45" spans="1:32" ht="13.5" thickBot="1">
      <c r="A45" s="141"/>
      <c r="B45" s="260"/>
      <c r="C45" s="261"/>
      <c r="D45" s="262"/>
      <c r="E45" s="262"/>
      <c r="F45" s="262"/>
      <c r="G45" s="262"/>
      <c r="H45" s="262"/>
      <c r="I45" s="261"/>
      <c r="J45" s="261"/>
      <c r="K45" s="262"/>
      <c r="L45" s="262"/>
      <c r="M45" s="262"/>
      <c r="N45" s="261"/>
      <c r="O45" s="261"/>
      <c r="P45" s="263"/>
      <c r="Q45" s="247"/>
      <c r="R45" s="247"/>
      <c r="S45" s="247"/>
      <c r="T45" s="255"/>
      <c r="U45" s="255"/>
      <c r="V45" s="255"/>
      <c r="W45" s="255"/>
      <c r="X45" s="255"/>
      <c r="Y45" s="255"/>
      <c r="Z45" s="256"/>
      <c r="AA45" s="255"/>
      <c r="AB45" s="255"/>
      <c r="AC45" s="255"/>
      <c r="AD45" s="255"/>
      <c r="AE45" s="256"/>
      <c r="AF45" s="257"/>
    </row>
    <row r="46" spans="1:32" ht="13.5" thickTop="1">
      <c r="A46" s="141"/>
      <c r="B46" s="173"/>
      <c r="C46" s="234"/>
      <c r="D46" s="226"/>
      <c r="E46" s="226"/>
      <c r="F46" s="226"/>
      <c r="G46" s="226"/>
      <c r="H46" s="226"/>
      <c r="I46" s="234"/>
      <c r="J46" s="234"/>
      <c r="K46" s="226"/>
      <c r="L46" s="226"/>
      <c r="M46" s="226"/>
      <c r="N46" s="234"/>
      <c r="O46" s="234"/>
      <c r="P46" s="235"/>
      <c r="Q46" s="226"/>
      <c r="R46" s="226"/>
      <c r="S46" s="226"/>
      <c r="Z46" s="227"/>
      <c r="AE46" s="227"/>
    </row>
    <row r="47" spans="1:32">
      <c r="A47" s="141"/>
      <c r="B47" s="173"/>
      <c r="C47" s="234"/>
      <c r="D47" s="226"/>
      <c r="E47" s="226"/>
      <c r="F47" s="226"/>
      <c r="G47" s="226"/>
      <c r="H47" s="226"/>
      <c r="I47" s="234"/>
      <c r="J47" s="234"/>
      <c r="K47" s="226"/>
      <c r="L47" s="226"/>
      <c r="M47" s="226"/>
      <c r="N47" s="234"/>
      <c r="O47" s="234"/>
      <c r="P47" s="235"/>
      <c r="Q47" s="226"/>
      <c r="R47" s="226"/>
      <c r="S47" s="226"/>
      <c r="T47" s="232"/>
      <c r="U47" s="232"/>
      <c r="V47" s="232"/>
      <c r="W47" s="232"/>
      <c r="X47" s="232"/>
      <c r="Y47" s="232"/>
      <c r="Z47" s="233"/>
      <c r="AA47" s="232"/>
      <c r="AB47" s="232"/>
      <c r="AC47" s="232"/>
      <c r="AD47" s="232"/>
      <c r="AE47" s="233"/>
    </row>
    <row r="48" spans="1:32">
      <c r="A48" s="141"/>
      <c r="B48" s="173"/>
      <c r="C48" s="234"/>
      <c r="D48" s="226"/>
      <c r="E48" s="226"/>
      <c r="F48" s="226"/>
      <c r="G48" s="226"/>
      <c r="H48" s="226"/>
      <c r="I48" s="234"/>
      <c r="J48" s="234"/>
      <c r="K48" s="226"/>
      <c r="L48" s="226"/>
      <c r="M48" s="226"/>
      <c r="N48" s="234"/>
      <c r="O48" s="234"/>
      <c r="P48" s="235"/>
      <c r="Q48" s="226"/>
      <c r="R48" s="226"/>
      <c r="S48" s="226"/>
      <c r="Z48" s="227"/>
      <c r="AE48" s="227"/>
    </row>
    <row r="49" spans="1:32">
      <c r="A49" s="141"/>
      <c r="B49" s="173"/>
      <c r="C49" s="234"/>
      <c r="D49" s="226"/>
      <c r="E49" s="226"/>
      <c r="F49" s="226"/>
      <c r="G49" s="226"/>
      <c r="H49" s="226"/>
      <c r="I49" s="234"/>
      <c r="J49" s="234"/>
      <c r="K49" s="226"/>
      <c r="L49" s="226"/>
      <c r="M49" s="226"/>
      <c r="N49" s="234"/>
      <c r="O49" s="234"/>
      <c r="P49" s="235"/>
      <c r="Q49" s="226"/>
      <c r="R49" s="226"/>
      <c r="S49" s="226"/>
      <c r="T49" s="232"/>
      <c r="U49" s="232"/>
      <c r="V49" s="232"/>
      <c r="W49" s="259"/>
      <c r="X49" s="259"/>
      <c r="Y49" s="232"/>
      <c r="Z49" s="233"/>
      <c r="AA49" s="232"/>
      <c r="AB49" s="232"/>
      <c r="AC49" s="259"/>
      <c r="AD49" s="232"/>
      <c r="AE49" s="233"/>
    </row>
    <row r="50" spans="1:32">
      <c r="A50" s="141"/>
      <c r="B50" s="173"/>
      <c r="C50" s="234"/>
      <c r="D50" s="226"/>
      <c r="E50" s="226"/>
      <c r="F50" s="226"/>
      <c r="G50" s="226"/>
      <c r="H50" s="226"/>
      <c r="I50" s="234"/>
      <c r="J50" s="234"/>
      <c r="K50" s="226"/>
      <c r="L50" s="226"/>
      <c r="M50" s="226"/>
      <c r="N50" s="234"/>
      <c r="O50" s="234"/>
      <c r="P50" s="235"/>
      <c r="Q50" s="226"/>
      <c r="R50" s="226"/>
      <c r="S50" s="226"/>
      <c r="Z50" s="227"/>
      <c r="AE50" s="227"/>
    </row>
    <row r="51" spans="1:32" ht="13.5" thickBot="1">
      <c r="A51" s="141"/>
      <c r="B51" s="173"/>
      <c r="C51" s="234"/>
      <c r="D51" s="226"/>
      <c r="E51" s="226"/>
      <c r="F51" s="226"/>
      <c r="G51" s="226"/>
      <c r="H51" s="226"/>
      <c r="I51" s="234"/>
      <c r="J51" s="234"/>
      <c r="K51" s="226"/>
      <c r="L51" s="226"/>
      <c r="M51" s="226"/>
      <c r="N51" s="234"/>
      <c r="O51" s="234"/>
      <c r="P51" s="235"/>
      <c r="Q51" s="226"/>
      <c r="R51" s="226"/>
      <c r="S51" s="226"/>
      <c r="T51" s="232"/>
      <c r="U51" s="232"/>
      <c r="V51" s="232"/>
      <c r="W51" s="232"/>
      <c r="X51" s="232"/>
      <c r="Y51" s="232"/>
      <c r="Z51" s="233"/>
      <c r="AA51" s="232"/>
      <c r="AB51" s="232"/>
      <c r="AC51" s="232"/>
      <c r="AD51" s="232"/>
      <c r="AE51" s="233"/>
    </row>
    <row r="52" spans="1:32" ht="13.5" thickTop="1">
      <c r="A52" s="141"/>
      <c r="B52" s="173"/>
      <c r="C52" s="234"/>
      <c r="D52" s="226"/>
      <c r="E52" s="226"/>
      <c r="F52" s="226"/>
      <c r="G52" s="226"/>
      <c r="H52" s="226"/>
      <c r="I52" s="234"/>
      <c r="J52" s="234"/>
      <c r="K52" s="226"/>
      <c r="L52" s="226"/>
      <c r="M52" s="226"/>
      <c r="N52" s="234"/>
      <c r="O52" s="234"/>
      <c r="P52" s="235"/>
      <c r="Q52" s="240"/>
      <c r="R52" s="240"/>
      <c r="S52" s="240"/>
      <c r="T52" s="253"/>
      <c r="U52" s="253"/>
      <c r="V52" s="253"/>
      <c r="W52" s="253"/>
      <c r="X52" s="253"/>
      <c r="Y52" s="253"/>
      <c r="Z52" s="254"/>
      <c r="AA52" s="253"/>
      <c r="AB52" s="253"/>
      <c r="AC52" s="253"/>
      <c r="AD52" s="253"/>
      <c r="AE52" s="254"/>
      <c r="AF52" s="253"/>
    </row>
    <row r="53" spans="1:32" ht="13.5" thickBot="1">
      <c r="A53" s="141"/>
      <c r="B53" s="173"/>
      <c r="C53" s="234"/>
      <c r="D53" s="226"/>
      <c r="E53" s="226"/>
      <c r="F53" s="226"/>
      <c r="G53" s="226"/>
      <c r="H53" s="226"/>
      <c r="I53" s="234"/>
      <c r="J53" s="234"/>
      <c r="K53" s="226"/>
      <c r="L53" s="226"/>
      <c r="M53" s="226"/>
      <c r="N53" s="234"/>
      <c r="O53" s="234"/>
      <c r="P53" s="235"/>
      <c r="Q53" s="247"/>
      <c r="R53" s="247"/>
      <c r="S53" s="247"/>
      <c r="T53" s="255"/>
      <c r="U53" s="255"/>
      <c r="V53" s="255"/>
      <c r="W53" s="255"/>
      <c r="X53" s="255"/>
      <c r="Y53" s="255"/>
      <c r="Z53" s="256"/>
      <c r="AA53" s="255"/>
      <c r="AB53" s="255"/>
      <c r="AC53" s="255"/>
      <c r="AD53" s="255"/>
      <c r="AE53" s="256"/>
      <c r="AF53" s="257"/>
    </row>
    <row r="54" spans="1:32" ht="13.5" thickTop="1">
      <c r="A54" s="141"/>
      <c r="B54" s="173"/>
      <c r="C54" s="234"/>
      <c r="D54" s="226"/>
      <c r="E54" s="226"/>
      <c r="F54" s="226"/>
      <c r="G54" s="226"/>
      <c r="H54" s="226"/>
      <c r="I54" s="234"/>
      <c r="J54" s="234"/>
      <c r="K54" s="226"/>
      <c r="L54" s="226"/>
      <c r="M54" s="226"/>
      <c r="N54" s="234"/>
      <c r="O54" s="234"/>
      <c r="P54" s="235"/>
      <c r="Q54" s="226"/>
      <c r="R54" s="226"/>
      <c r="S54" s="226"/>
      <c r="Z54" s="227"/>
      <c r="AE54" s="227"/>
    </row>
    <row r="55" spans="1:32">
      <c r="A55" s="141"/>
      <c r="B55" s="173"/>
      <c r="C55" s="234"/>
      <c r="D55" s="226"/>
      <c r="E55" s="226"/>
      <c r="F55" s="226"/>
      <c r="G55" s="226"/>
      <c r="H55" s="226"/>
      <c r="I55" s="234"/>
      <c r="J55" s="234"/>
      <c r="K55" s="226"/>
      <c r="L55" s="226"/>
      <c r="M55" s="226"/>
      <c r="N55" s="234"/>
      <c r="O55" s="234"/>
      <c r="P55" s="235"/>
      <c r="Q55" s="226"/>
      <c r="R55" s="226"/>
      <c r="S55" s="226"/>
      <c r="T55" s="232"/>
      <c r="U55" s="232"/>
      <c r="V55" s="232"/>
      <c r="W55" s="232"/>
      <c r="X55" s="232"/>
      <c r="Y55" s="232"/>
      <c r="Z55" s="233"/>
      <c r="AA55" s="232"/>
      <c r="AB55" s="232"/>
      <c r="AC55" s="232"/>
      <c r="AD55" s="232"/>
      <c r="AE55" s="233"/>
    </row>
    <row r="56" spans="1:32">
      <c r="A56" s="141"/>
      <c r="B56" s="173"/>
      <c r="C56" s="234"/>
      <c r="D56" s="226"/>
      <c r="E56" s="226"/>
      <c r="F56" s="226"/>
      <c r="G56" s="226"/>
      <c r="H56" s="226"/>
      <c r="I56" s="234"/>
      <c r="J56" s="234"/>
      <c r="K56" s="226"/>
      <c r="L56" s="226"/>
      <c r="M56" s="226"/>
      <c r="N56" s="234"/>
      <c r="O56" s="234"/>
      <c r="P56" s="235"/>
      <c r="Q56" s="226"/>
      <c r="R56" s="226"/>
      <c r="S56" s="226"/>
      <c r="Z56" s="227"/>
      <c r="AE56" s="227"/>
    </row>
    <row r="57" spans="1:32">
      <c r="A57" s="141"/>
      <c r="B57" s="173"/>
      <c r="C57" s="234"/>
      <c r="D57" s="226"/>
      <c r="E57" s="226"/>
      <c r="F57" s="226"/>
      <c r="G57" s="226"/>
      <c r="H57" s="226"/>
      <c r="I57" s="234"/>
      <c r="J57" s="234"/>
      <c r="K57" s="226"/>
      <c r="L57" s="226"/>
      <c r="M57" s="226"/>
      <c r="N57" s="234"/>
      <c r="O57" s="234"/>
      <c r="P57" s="235"/>
      <c r="Q57" s="226"/>
      <c r="R57" s="226"/>
      <c r="S57" s="226"/>
      <c r="T57" s="232"/>
      <c r="U57" s="232"/>
      <c r="V57" s="232"/>
      <c r="W57" s="232"/>
      <c r="X57" s="232"/>
      <c r="Y57" s="232"/>
      <c r="Z57" s="233"/>
      <c r="AA57" s="232"/>
      <c r="AB57" s="232"/>
      <c r="AC57" s="232"/>
      <c r="AD57" s="232"/>
      <c r="AE57" s="233"/>
    </row>
    <row r="58" spans="1:32">
      <c r="A58" s="141"/>
      <c r="B58" s="173"/>
      <c r="C58" s="234"/>
      <c r="D58" s="226"/>
      <c r="E58" s="226"/>
      <c r="F58" s="226"/>
      <c r="G58" s="226"/>
      <c r="H58" s="226"/>
      <c r="I58" s="234"/>
      <c r="J58" s="234"/>
      <c r="K58" s="226"/>
      <c r="L58" s="226"/>
      <c r="M58" s="226"/>
      <c r="N58" s="234"/>
      <c r="O58" s="234"/>
      <c r="P58" s="235"/>
      <c r="Q58" s="226"/>
      <c r="R58" s="226"/>
      <c r="S58" s="226"/>
      <c r="Z58" s="227"/>
      <c r="AE58" s="227"/>
    </row>
    <row r="59" spans="1:32" ht="13.5" thickBot="1">
      <c r="A59" s="141"/>
      <c r="B59" s="173"/>
      <c r="C59" s="234"/>
      <c r="D59" s="226"/>
      <c r="E59" s="226"/>
      <c r="F59" s="226"/>
      <c r="G59" s="226"/>
      <c r="H59" s="226"/>
      <c r="I59" s="234"/>
      <c r="J59" s="234"/>
      <c r="K59" s="226"/>
      <c r="L59" s="226"/>
      <c r="M59" s="226"/>
      <c r="N59" s="234"/>
      <c r="O59" s="234"/>
      <c r="P59" s="235"/>
      <c r="Q59" s="226"/>
      <c r="R59" s="226"/>
      <c r="S59" s="226"/>
      <c r="T59" s="232"/>
      <c r="U59" s="232"/>
      <c r="V59" s="232"/>
      <c r="W59" s="232"/>
      <c r="X59" s="232"/>
      <c r="Y59" s="232"/>
      <c r="Z59" s="233"/>
      <c r="AA59" s="232"/>
      <c r="AB59" s="232"/>
      <c r="AC59" s="232"/>
      <c r="AD59" s="232"/>
      <c r="AE59" s="233"/>
    </row>
    <row r="60" spans="1:32" ht="13.5" thickTop="1">
      <c r="A60" s="141"/>
      <c r="B60" s="173"/>
      <c r="C60" s="234"/>
      <c r="D60" s="226"/>
      <c r="E60" s="226"/>
      <c r="F60" s="226"/>
      <c r="G60" s="226"/>
      <c r="H60" s="226"/>
      <c r="I60" s="234"/>
      <c r="J60" s="234"/>
      <c r="K60" s="226"/>
      <c r="L60" s="226"/>
      <c r="M60" s="226"/>
      <c r="N60" s="234"/>
      <c r="O60" s="234"/>
      <c r="P60" s="235"/>
      <c r="Q60" s="240"/>
      <c r="R60" s="240"/>
      <c r="S60" s="240"/>
      <c r="T60" s="253"/>
      <c r="U60" s="253"/>
      <c r="V60" s="253"/>
      <c r="W60" s="253"/>
      <c r="X60" s="253"/>
      <c r="Y60" s="253"/>
      <c r="Z60" s="254"/>
      <c r="AA60" s="253"/>
      <c r="AB60" s="253"/>
      <c r="AC60" s="253"/>
      <c r="AD60" s="253"/>
      <c r="AE60" s="254"/>
      <c r="AF60" s="253"/>
    </row>
    <row r="61" spans="1:32" ht="13.5" thickBot="1">
      <c r="A61" s="141"/>
      <c r="B61" s="173"/>
      <c r="C61" s="234"/>
      <c r="D61" s="226"/>
      <c r="E61" s="226"/>
      <c r="F61" s="226"/>
      <c r="G61" s="226"/>
      <c r="H61" s="226"/>
      <c r="I61" s="234"/>
      <c r="J61" s="234"/>
      <c r="K61" s="226"/>
      <c r="L61" s="226"/>
      <c r="M61" s="226"/>
      <c r="N61" s="234"/>
      <c r="O61" s="234"/>
      <c r="P61" s="235"/>
      <c r="Q61" s="247"/>
      <c r="R61" s="247"/>
      <c r="S61" s="247"/>
      <c r="T61" s="255"/>
      <c r="U61" s="255"/>
      <c r="V61" s="255"/>
      <c r="W61" s="255"/>
      <c r="X61" s="255"/>
      <c r="Y61" s="255"/>
      <c r="Z61" s="256"/>
      <c r="AA61" s="255"/>
      <c r="AB61" s="255"/>
      <c r="AC61" s="255"/>
      <c r="AD61" s="255"/>
      <c r="AE61" s="256"/>
      <c r="AF61" s="257"/>
    </row>
    <row r="62" spans="1:32" ht="13.5" thickTop="1">
      <c r="A62" s="141"/>
      <c r="B62" s="173"/>
      <c r="C62" s="234"/>
      <c r="D62" s="226"/>
      <c r="E62" s="226"/>
      <c r="F62" s="226"/>
      <c r="G62" s="226"/>
      <c r="H62" s="226"/>
      <c r="I62" s="234"/>
      <c r="J62" s="234"/>
      <c r="K62" s="226"/>
      <c r="L62" s="226"/>
      <c r="M62" s="226"/>
      <c r="N62" s="234"/>
      <c r="O62" s="234"/>
      <c r="P62" s="235"/>
      <c r="Q62" s="226"/>
      <c r="R62" s="226"/>
      <c r="S62" s="226"/>
      <c r="Z62" s="227"/>
      <c r="AE62" s="227"/>
    </row>
    <row r="63" spans="1:32">
      <c r="A63" s="141"/>
      <c r="B63" s="173"/>
      <c r="C63" s="234"/>
      <c r="D63" s="226"/>
      <c r="E63" s="226"/>
      <c r="F63" s="226"/>
      <c r="G63" s="226"/>
      <c r="H63" s="226"/>
      <c r="I63" s="234"/>
      <c r="J63" s="234"/>
      <c r="K63" s="226"/>
      <c r="L63" s="226"/>
      <c r="M63" s="226"/>
      <c r="N63" s="234"/>
      <c r="O63" s="234"/>
      <c r="P63" s="235"/>
      <c r="Q63" s="226"/>
      <c r="R63" s="226"/>
      <c r="S63" s="226"/>
      <c r="T63" s="232"/>
      <c r="U63" s="232"/>
      <c r="V63" s="232"/>
      <c r="W63" s="232"/>
      <c r="X63" s="232"/>
      <c r="Y63" s="232"/>
      <c r="Z63" s="233"/>
      <c r="AA63" s="232"/>
      <c r="AB63" s="232"/>
      <c r="AC63" s="232"/>
      <c r="AD63" s="232"/>
      <c r="AE63" s="233"/>
    </row>
    <row r="64" spans="1:32">
      <c r="A64" s="141"/>
      <c r="B64" s="173"/>
      <c r="C64" s="234"/>
      <c r="D64" s="226"/>
      <c r="E64" s="226"/>
      <c r="F64" s="226"/>
      <c r="G64" s="226"/>
      <c r="H64" s="226"/>
      <c r="I64" s="234"/>
      <c r="J64" s="234"/>
      <c r="K64" s="226"/>
      <c r="L64" s="226"/>
      <c r="M64" s="226"/>
      <c r="N64" s="234"/>
      <c r="O64" s="234"/>
      <c r="P64" s="235"/>
      <c r="Q64" s="226"/>
      <c r="R64" s="226"/>
      <c r="S64" s="226"/>
      <c r="Z64" s="227"/>
      <c r="AE64" s="227"/>
    </row>
    <row r="65" spans="1:32">
      <c r="A65" s="141"/>
      <c r="B65" s="173"/>
      <c r="C65" s="234"/>
      <c r="D65" s="226"/>
      <c r="E65" s="226"/>
      <c r="F65" s="226"/>
      <c r="G65" s="226"/>
      <c r="H65" s="226"/>
      <c r="I65" s="234"/>
      <c r="J65" s="234"/>
      <c r="K65" s="226"/>
      <c r="L65" s="226"/>
      <c r="M65" s="226"/>
      <c r="N65" s="234"/>
      <c r="O65" s="234"/>
      <c r="P65" s="235"/>
      <c r="Q65" s="226"/>
      <c r="R65" s="226"/>
      <c r="S65" s="226"/>
      <c r="T65" s="232"/>
      <c r="U65" s="232"/>
      <c r="V65" s="232"/>
      <c r="W65" s="232"/>
      <c r="X65" s="232"/>
      <c r="Y65" s="232"/>
      <c r="Z65" s="233"/>
      <c r="AA65" s="232"/>
      <c r="AB65" s="232"/>
      <c r="AC65" s="232"/>
      <c r="AD65" s="232"/>
      <c r="AE65" s="233"/>
    </row>
    <row r="66" spans="1:32">
      <c r="A66" s="141"/>
      <c r="B66" s="173"/>
      <c r="C66" s="234"/>
      <c r="D66" s="226"/>
      <c r="E66" s="226"/>
      <c r="F66" s="226"/>
      <c r="G66" s="226"/>
      <c r="H66" s="226"/>
      <c r="I66" s="234"/>
      <c r="J66" s="234"/>
      <c r="K66" s="226"/>
      <c r="L66" s="226"/>
      <c r="M66" s="226"/>
      <c r="N66" s="234"/>
      <c r="O66" s="234"/>
      <c r="P66" s="235"/>
      <c r="Q66" s="226"/>
      <c r="R66" s="226"/>
      <c r="S66" s="226"/>
      <c r="Z66" s="227"/>
      <c r="AE66" s="227"/>
    </row>
    <row r="67" spans="1:32">
      <c r="A67" s="141"/>
      <c r="B67" s="173"/>
      <c r="C67" s="234"/>
      <c r="D67" s="226"/>
      <c r="E67" s="226"/>
      <c r="F67" s="226"/>
      <c r="G67" s="226"/>
      <c r="H67" s="226"/>
      <c r="I67" s="234"/>
      <c r="J67" s="234"/>
      <c r="K67" s="226"/>
      <c r="L67" s="226"/>
      <c r="M67" s="226"/>
      <c r="N67" s="234"/>
      <c r="O67" s="234"/>
      <c r="P67" s="235"/>
      <c r="Q67" s="226"/>
      <c r="R67" s="226"/>
      <c r="S67" s="226"/>
      <c r="T67" s="232"/>
      <c r="U67" s="232"/>
      <c r="V67" s="232"/>
      <c r="W67" s="259"/>
      <c r="X67" s="232"/>
      <c r="Y67" s="232"/>
      <c r="Z67" s="233"/>
      <c r="AA67" s="232"/>
      <c r="AB67" s="232"/>
      <c r="AC67" s="232"/>
      <c r="AD67" s="232"/>
      <c r="AE67" s="233"/>
    </row>
    <row r="68" spans="1:32">
      <c r="A68" s="141"/>
      <c r="B68" s="173"/>
      <c r="C68" s="234"/>
      <c r="D68" s="226"/>
      <c r="E68" s="226"/>
      <c r="F68" s="226"/>
      <c r="G68" s="226"/>
      <c r="H68" s="226"/>
      <c r="I68" s="234"/>
      <c r="J68" s="234"/>
      <c r="K68" s="226"/>
      <c r="L68" s="226"/>
      <c r="M68" s="226"/>
      <c r="N68" s="234"/>
      <c r="O68" s="234"/>
      <c r="P68" s="235"/>
      <c r="Q68" s="226"/>
      <c r="R68" s="226"/>
      <c r="S68" s="226"/>
      <c r="Z68" s="227"/>
      <c r="AE68" s="227"/>
    </row>
    <row r="69" spans="1:32" ht="13.5" thickBot="1">
      <c r="A69" s="141"/>
      <c r="B69" s="173"/>
      <c r="C69" s="234"/>
      <c r="D69" s="226"/>
      <c r="E69" s="226"/>
      <c r="F69" s="226"/>
      <c r="G69" s="226"/>
      <c r="H69" s="226"/>
      <c r="I69" s="234"/>
      <c r="J69" s="234"/>
      <c r="K69" s="226"/>
      <c r="L69" s="226"/>
      <c r="M69" s="226"/>
      <c r="N69" s="234"/>
      <c r="O69" s="234"/>
      <c r="P69" s="235"/>
      <c r="Q69" s="226"/>
      <c r="R69" s="226"/>
      <c r="S69" s="226"/>
      <c r="T69" s="193"/>
      <c r="U69" s="193"/>
      <c r="V69" s="193"/>
      <c r="W69" s="193"/>
      <c r="X69" s="193"/>
      <c r="Y69" s="193"/>
      <c r="Z69" s="258"/>
      <c r="AA69" s="193"/>
      <c r="AB69" s="193"/>
      <c r="AC69" s="193"/>
      <c r="AD69" s="193"/>
      <c r="AE69" s="258"/>
    </row>
    <row r="70" spans="1:32">
      <c r="A70" s="155"/>
      <c r="B70" s="136"/>
      <c r="C70" s="223"/>
      <c r="D70" s="224"/>
      <c r="E70" s="224"/>
      <c r="F70" s="224"/>
      <c r="G70" s="224"/>
      <c r="H70" s="224"/>
      <c r="I70" s="223"/>
      <c r="J70" s="223"/>
      <c r="K70" s="224"/>
      <c r="L70" s="224"/>
      <c r="M70" s="224"/>
      <c r="N70" s="223"/>
      <c r="O70" s="223"/>
      <c r="P70" s="225"/>
      <c r="Q70" s="226"/>
      <c r="R70" s="226"/>
      <c r="S70" s="226"/>
      <c r="T70" s="226"/>
      <c r="Z70" s="227"/>
      <c r="AE70" s="227"/>
    </row>
    <row r="71" spans="1:32">
      <c r="A71" s="141"/>
      <c r="B71" s="228"/>
      <c r="C71" s="229"/>
      <c r="D71" s="230"/>
      <c r="E71" s="230"/>
      <c r="F71" s="230"/>
      <c r="G71" s="230"/>
      <c r="H71" s="230"/>
      <c r="I71" s="229"/>
      <c r="J71" s="229"/>
      <c r="K71" s="230"/>
      <c r="L71" s="230"/>
      <c r="M71" s="230"/>
      <c r="N71" s="229"/>
      <c r="O71" s="229"/>
      <c r="P71" s="231"/>
      <c r="Q71" s="226"/>
      <c r="R71" s="226"/>
      <c r="S71" s="226"/>
      <c r="T71" s="232"/>
      <c r="U71" s="232"/>
      <c r="V71" s="232"/>
      <c r="W71" s="232"/>
      <c r="X71" s="232"/>
      <c r="Y71" s="232"/>
      <c r="Z71" s="233"/>
      <c r="AA71" s="232"/>
      <c r="AB71" s="232"/>
      <c r="AC71" s="232"/>
      <c r="AD71" s="232"/>
      <c r="AE71" s="233"/>
    </row>
    <row r="72" spans="1:32">
      <c r="A72" s="141"/>
      <c r="B72" s="173"/>
      <c r="C72" s="234"/>
      <c r="D72" s="226"/>
      <c r="E72" s="226"/>
      <c r="F72" s="226"/>
      <c r="G72" s="226"/>
      <c r="H72" s="226"/>
      <c r="I72" s="234"/>
      <c r="J72" s="234"/>
      <c r="K72" s="226"/>
      <c r="L72" s="226"/>
      <c r="M72" s="226"/>
      <c r="N72" s="234"/>
      <c r="O72" s="234"/>
      <c r="P72" s="235"/>
      <c r="Q72" s="226"/>
      <c r="R72" s="226"/>
      <c r="S72" s="226"/>
      <c r="Z72" s="227"/>
      <c r="AE72" s="227"/>
    </row>
    <row r="73" spans="1:32">
      <c r="A73" s="141"/>
      <c r="B73" s="173"/>
      <c r="C73" s="234"/>
      <c r="D73" s="226"/>
      <c r="E73" s="226"/>
      <c r="F73" s="226"/>
      <c r="G73" s="226"/>
      <c r="H73" s="226"/>
      <c r="I73" s="234"/>
      <c r="J73" s="234"/>
      <c r="K73" s="226"/>
      <c r="L73" s="226"/>
      <c r="M73" s="226"/>
      <c r="N73" s="234"/>
      <c r="O73" s="234"/>
      <c r="P73" s="235"/>
      <c r="Q73" s="226"/>
      <c r="R73" s="226"/>
      <c r="S73" s="226"/>
      <c r="T73" s="232"/>
      <c r="U73" s="232"/>
      <c r="V73" s="232"/>
      <c r="W73" s="232"/>
      <c r="X73" s="232"/>
      <c r="Y73" s="232"/>
      <c r="Z73" s="233"/>
      <c r="AA73" s="232"/>
      <c r="AB73" s="232"/>
      <c r="AC73" s="232"/>
      <c r="AD73" s="232"/>
      <c r="AE73" s="233"/>
    </row>
    <row r="74" spans="1:32">
      <c r="A74" s="141"/>
      <c r="B74" s="173"/>
      <c r="C74" s="234"/>
      <c r="D74" s="226"/>
      <c r="E74" s="226"/>
      <c r="F74" s="226"/>
      <c r="G74" s="226"/>
      <c r="H74" s="226"/>
      <c r="I74" s="234"/>
      <c r="J74" s="234"/>
      <c r="K74" s="226"/>
      <c r="L74" s="226"/>
      <c r="M74" s="226"/>
      <c r="N74" s="234"/>
      <c r="O74" s="234"/>
      <c r="P74" s="235"/>
      <c r="Q74" s="226"/>
      <c r="R74" s="226"/>
      <c r="S74" s="226"/>
      <c r="Z74" s="227"/>
      <c r="AE74" s="227"/>
    </row>
    <row r="75" spans="1:32" ht="13.5" thickBot="1">
      <c r="A75" s="141"/>
      <c r="B75" s="173"/>
      <c r="C75" s="234"/>
      <c r="D75" s="226"/>
      <c r="E75" s="226"/>
      <c r="F75" s="226"/>
      <c r="G75" s="226"/>
      <c r="H75" s="226"/>
      <c r="I75" s="234"/>
      <c r="J75" s="234"/>
      <c r="K75" s="226"/>
      <c r="L75" s="226"/>
      <c r="M75" s="226"/>
      <c r="N75" s="234"/>
      <c r="O75" s="234"/>
      <c r="P75" s="235"/>
      <c r="Q75" s="226"/>
      <c r="R75" s="226"/>
      <c r="S75" s="226"/>
      <c r="T75" s="232"/>
      <c r="U75" s="232"/>
      <c r="V75" s="232"/>
      <c r="W75" s="232"/>
      <c r="X75" s="232"/>
      <c r="Y75" s="232"/>
      <c r="Z75" s="233"/>
      <c r="AA75" s="232"/>
      <c r="AB75" s="232"/>
      <c r="AC75" s="232"/>
      <c r="AD75" s="232"/>
      <c r="AE75" s="233"/>
    </row>
    <row r="76" spans="1:32" ht="13.5" thickTop="1">
      <c r="A76" s="141"/>
      <c r="B76" s="260"/>
      <c r="C76" s="261"/>
      <c r="D76" s="262"/>
      <c r="E76" s="262"/>
      <c r="F76" s="262"/>
      <c r="G76" s="262"/>
      <c r="H76" s="262"/>
      <c r="I76" s="261"/>
      <c r="J76" s="261"/>
      <c r="K76" s="262"/>
      <c r="L76" s="262"/>
      <c r="M76" s="262"/>
      <c r="N76" s="261"/>
      <c r="O76" s="261"/>
      <c r="P76" s="263"/>
      <c r="Q76" s="240"/>
      <c r="R76" s="240"/>
      <c r="S76" s="240"/>
      <c r="T76" s="253"/>
      <c r="U76" s="253"/>
      <c r="V76" s="253"/>
      <c r="W76" s="253"/>
      <c r="X76" s="253"/>
      <c r="Y76" s="253"/>
      <c r="Z76" s="254"/>
      <c r="AA76" s="253"/>
      <c r="AB76" s="253"/>
      <c r="AC76" s="253"/>
      <c r="AD76" s="253"/>
      <c r="AE76" s="254"/>
      <c r="AF76" s="253"/>
    </row>
    <row r="77" spans="1:32" ht="13.5" thickBot="1">
      <c r="A77" s="141"/>
      <c r="B77" s="260"/>
      <c r="C77" s="261"/>
      <c r="D77" s="262"/>
      <c r="E77" s="262"/>
      <c r="F77" s="262"/>
      <c r="G77" s="262"/>
      <c r="H77" s="262"/>
      <c r="I77" s="261"/>
      <c r="J77" s="261"/>
      <c r="K77" s="262"/>
      <c r="L77" s="262"/>
      <c r="M77" s="262"/>
      <c r="N77" s="261"/>
      <c r="O77" s="261"/>
      <c r="P77" s="263"/>
      <c r="Q77" s="247"/>
      <c r="R77" s="247"/>
      <c r="S77" s="247"/>
      <c r="T77" s="255"/>
      <c r="U77" s="255"/>
      <c r="V77" s="255"/>
      <c r="W77" s="255"/>
      <c r="X77" s="255"/>
      <c r="Y77" s="255"/>
      <c r="Z77" s="256"/>
      <c r="AA77" s="255"/>
      <c r="AB77" s="255"/>
      <c r="AC77" s="255"/>
      <c r="AD77" s="255"/>
      <c r="AE77" s="256"/>
      <c r="AF77" s="257"/>
    </row>
    <row r="78" spans="1:32" ht="13.5" thickTop="1">
      <c r="A78" s="141"/>
      <c r="B78" s="173"/>
      <c r="C78" s="234"/>
      <c r="D78" s="226"/>
      <c r="E78" s="226"/>
      <c r="F78" s="226"/>
      <c r="G78" s="226"/>
      <c r="H78" s="226"/>
      <c r="I78" s="234"/>
      <c r="J78" s="234"/>
      <c r="K78" s="226"/>
      <c r="L78" s="226"/>
      <c r="M78" s="226"/>
      <c r="N78" s="234"/>
      <c r="O78" s="234"/>
      <c r="P78" s="235"/>
      <c r="Q78" s="226"/>
      <c r="R78" s="226"/>
      <c r="S78" s="226"/>
      <c r="Z78" s="227"/>
      <c r="AE78" s="227"/>
    </row>
    <row r="79" spans="1:32">
      <c r="A79" s="141"/>
      <c r="B79" s="173"/>
      <c r="C79" s="234"/>
      <c r="D79" s="226"/>
      <c r="E79" s="226"/>
      <c r="F79" s="226"/>
      <c r="G79" s="226"/>
      <c r="H79" s="226"/>
      <c r="I79" s="234"/>
      <c r="J79" s="234"/>
      <c r="K79" s="226"/>
      <c r="L79" s="226"/>
      <c r="M79" s="226"/>
      <c r="N79" s="234"/>
      <c r="O79" s="234"/>
      <c r="P79" s="235"/>
      <c r="Q79" s="226"/>
      <c r="R79" s="226"/>
      <c r="S79" s="226"/>
      <c r="T79" s="232"/>
      <c r="U79" s="232"/>
      <c r="V79" s="232"/>
      <c r="W79" s="232"/>
      <c r="X79" s="232"/>
      <c r="Y79" s="232"/>
      <c r="Z79" s="233"/>
      <c r="AA79" s="232"/>
      <c r="AB79" s="232"/>
      <c r="AC79" s="232"/>
      <c r="AD79" s="232"/>
      <c r="AE79" s="233"/>
    </row>
    <row r="80" spans="1:32">
      <c r="A80" s="141"/>
      <c r="B80" s="173"/>
      <c r="C80" s="234"/>
      <c r="D80" s="226"/>
      <c r="E80" s="226"/>
      <c r="F80" s="226"/>
      <c r="G80" s="226"/>
      <c r="H80" s="226"/>
      <c r="I80" s="234"/>
      <c r="J80" s="234"/>
      <c r="K80" s="226"/>
      <c r="L80" s="226"/>
      <c r="M80" s="226"/>
      <c r="N80" s="234"/>
      <c r="O80" s="234"/>
      <c r="P80" s="235"/>
      <c r="Q80" s="226"/>
      <c r="R80" s="226"/>
      <c r="S80" s="226"/>
      <c r="Z80" s="227"/>
      <c r="AE80" s="227"/>
    </row>
    <row r="81" spans="1:32">
      <c r="A81" s="141"/>
      <c r="B81" s="173"/>
      <c r="C81" s="234"/>
      <c r="D81" s="226"/>
      <c r="E81" s="226"/>
      <c r="F81" s="226"/>
      <c r="G81" s="226"/>
      <c r="H81" s="226"/>
      <c r="I81" s="234"/>
      <c r="J81" s="234"/>
      <c r="K81" s="226"/>
      <c r="L81" s="226"/>
      <c r="M81" s="226"/>
      <c r="N81" s="234"/>
      <c r="O81" s="234"/>
      <c r="P81" s="235"/>
      <c r="Q81" s="226"/>
      <c r="R81" s="226"/>
      <c r="S81" s="226"/>
      <c r="T81" s="232"/>
      <c r="U81" s="232"/>
      <c r="V81" s="232"/>
      <c r="W81" s="232"/>
      <c r="X81" s="232"/>
      <c r="Y81" s="232"/>
      <c r="Z81" s="233"/>
      <c r="AA81" s="232"/>
      <c r="AB81" s="232"/>
      <c r="AC81" s="232"/>
      <c r="AD81" s="232"/>
      <c r="AE81" s="233"/>
    </row>
    <row r="82" spans="1:32">
      <c r="A82" s="141"/>
      <c r="B82" s="173"/>
      <c r="C82" s="234"/>
      <c r="D82" s="226"/>
      <c r="E82" s="226"/>
      <c r="F82" s="226"/>
      <c r="G82" s="226"/>
      <c r="H82" s="226"/>
      <c r="I82" s="234"/>
      <c r="J82" s="234"/>
      <c r="K82" s="226"/>
      <c r="L82" s="226"/>
      <c r="M82" s="226"/>
      <c r="N82" s="234"/>
      <c r="O82" s="234"/>
      <c r="P82" s="235"/>
      <c r="Q82" s="226"/>
      <c r="R82" s="226"/>
      <c r="S82" s="226"/>
      <c r="Z82" s="227"/>
      <c r="AE82" s="227"/>
    </row>
    <row r="83" spans="1:32" ht="13.5" thickBot="1">
      <c r="A83" s="141"/>
      <c r="B83" s="173"/>
      <c r="C83" s="234"/>
      <c r="D83" s="226"/>
      <c r="E83" s="226"/>
      <c r="F83" s="226"/>
      <c r="G83" s="226"/>
      <c r="H83" s="226"/>
      <c r="I83" s="234"/>
      <c r="J83" s="234"/>
      <c r="K83" s="226"/>
      <c r="L83" s="226"/>
      <c r="M83" s="226"/>
      <c r="N83" s="234"/>
      <c r="O83" s="234"/>
      <c r="P83" s="235"/>
      <c r="Q83" s="226"/>
      <c r="R83" s="226"/>
      <c r="S83" s="226"/>
      <c r="T83" s="232"/>
      <c r="U83" s="232"/>
      <c r="V83" s="232"/>
      <c r="W83" s="232"/>
      <c r="X83" s="232"/>
      <c r="Y83" s="232"/>
      <c r="Z83" s="233"/>
      <c r="AA83" s="232"/>
      <c r="AB83" s="232"/>
      <c r="AC83" s="232"/>
      <c r="AD83" s="232"/>
      <c r="AE83" s="233"/>
    </row>
    <row r="84" spans="1:32" ht="13.5" thickTop="1">
      <c r="A84" s="141"/>
      <c r="B84" s="173"/>
      <c r="C84" s="234"/>
      <c r="D84" s="226"/>
      <c r="E84" s="226"/>
      <c r="F84" s="226"/>
      <c r="G84" s="226"/>
      <c r="H84" s="226"/>
      <c r="I84" s="234"/>
      <c r="J84" s="234"/>
      <c r="K84" s="226"/>
      <c r="L84" s="226"/>
      <c r="M84" s="226"/>
      <c r="N84" s="234"/>
      <c r="O84" s="234"/>
      <c r="P84" s="235"/>
      <c r="Q84" s="240"/>
      <c r="R84" s="240"/>
      <c r="S84" s="240"/>
      <c r="T84" s="253"/>
      <c r="U84" s="253"/>
      <c r="V84" s="253"/>
      <c r="W84" s="253"/>
      <c r="X84" s="253"/>
      <c r="Y84" s="253"/>
      <c r="Z84" s="254"/>
      <c r="AA84" s="253"/>
      <c r="AB84" s="253"/>
      <c r="AC84" s="253"/>
      <c r="AD84" s="253"/>
      <c r="AE84" s="254"/>
      <c r="AF84" s="253"/>
    </row>
    <row r="85" spans="1:32" ht="13.5" thickBot="1">
      <c r="A85" s="141"/>
      <c r="B85" s="173"/>
      <c r="C85" s="234"/>
      <c r="D85" s="226"/>
      <c r="E85" s="226"/>
      <c r="F85" s="226"/>
      <c r="G85" s="226"/>
      <c r="H85" s="226"/>
      <c r="I85" s="234"/>
      <c r="J85" s="234"/>
      <c r="K85" s="226"/>
      <c r="L85" s="226"/>
      <c r="M85" s="226"/>
      <c r="N85" s="234"/>
      <c r="O85" s="234"/>
      <c r="P85" s="235"/>
      <c r="Q85" s="247"/>
      <c r="R85" s="247"/>
      <c r="S85" s="247"/>
      <c r="T85" s="255"/>
      <c r="U85" s="255"/>
      <c r="V85" s="255"/>
      <c r="W85" s="255"/>
      <c r="X85" s="255"/>
      <c r="Y85" s="255"/>
      <c r="Z85" s="256"/>
      <c r="AA85" s="255"/>
      <c r="AB85" s="255"/>
      <c r="AC85" s="255"/>
      <c r="AD85" s="255"/>
      <c r="AE85" s="256"/>
      <c r="AF85" s="257"/>
    </row>
    <row r="86" spans="1:32" ht="13.5" thickTop="1">
      <c r="A86" s="141"/>
      <c r="B86" s="173"/>
      <c r="C86" s="234"/>
      <c r="D86" s="226"/>
      <c r="E86" s="226"/>
      <c r="F86" s="226"/>
      <c r="G86" s="226"/>
      <c r="H86" s="226"/>
      <c r="I86" s="234"/>
      <c r="J86" s="234"/>
      <c r="K86" s="226"/>
      <c r="L86" s="226"/>
      <c r="M86" s="226"/>
      <c r="N86" s="234"/>
      <c r="O86" s="234"/>
      <c r="P86" s="235"/>
      <c r="Q86" s="226"/>
      <c r="R86" s="226"/>
      <c r="S86" s="226"/>
      <c r="Z86" s="227"/>
      <c r="AE86" s="227"/>
    </row>
    <row r="87" spans="1:32">
      <c r="A87" s="141"/>
      <c r="B87" s="173"/>
      <c r="C87" s="234"/>
      <c r="D87" s="226"/>
      <c r="E87" s="226"/>
      <c r="F87" s="226"/>
      <c r="G87" s="226"/>
      <c r="H87" s="226"/>
      <c r="I87" s="234"/>
      <c r="J87" s="234"/>
      <c r="K87" s="226"/>
      <c r="L87" s="226"/>
      <c r="M87" s="226"/>
      <c r="N87" s="234"/>
      <c r="O87" s="234"/>
      <c r="P87" s="235"/>
      <c r="Q87" s="226"/>
      <c r="R87" s="226"/>
      <c r="S87" s="226"/>
      <c r="T87" s="232"/>
      <c r="U87" s="232"/>
      <c r="V87" s="232"/>
      <c r="W87" s="232"/>
      <c r="X87" s="232"/>
      <c r="Y87" s="232"/>
      <c r="Z87" s="233"/>
      <c r="AA87" s="232"/>
      <c r="AB87" s="232"/>
      <c r="AC87" s="232"/>
      <c r="AD87" s="232"/>
      <c r="AE87" s="233"/>
    </row>
    <row r="88" spans="1:32">
      <c r="A88" s="141"/>
      <c r="B88" s="173"/>
      <c r="C88" s="234"/>
      <c r="D88" s="226"/>
      <c r="E88" s="226"/>
      <c r="F88" s="226"/>
      <c r="G88" s="226"/>
      <c r="H88" s="226"/>
      <c r="I88" s="234"/>
      <c r="J88" s="234"/>
      <c r="K88" s="226"/>
      <c r="L88" s="226"/>
      <c r="M88" s="226"/>
      <c r="N88" s="234"/>
      <c r="O88" s="234"/>
      <c r="P88" s="235"/>
      <c r="Q88" s="226"/>
      <c r="R88" s="226"/>
      <c r="S88" s="226"/>
      <c r="Z88" s="227"/>
      <c r="AE88" s="227"/>
    </row>
    <row r="89" spans="1:32">
      <c r="A89" s="141"/>
      <c r="B89" s="173"/>
      <c r="C89" s="234"/>
      <c r="D89" s="226"/>
      <c r="E89" s="226"/>
      <c r="F89" s="226"/>
      <c r="G89" s="226"/>
      <c r="H89" s="226"/>
      <c r="I89" s="234"/>
      <c r="J89" s="234"/>
      <c r="K89" s="226"/>
      <c r="L89" s="226"/>
      <c r="M89" s="226"/>
      <c r="N89" s="234"/>
      <c r="O89" s="234"/>
      <c r="P89" s="235"/>
      <c r="Q89" s="226"/>
      <c r="R89" s="226"/>
      <c r="S89" s="226"/>
      <c r="T89" s="232"/>
      <c r="U89" s="232"/>
      <c r="V89" s="232"/>
      <c r="W89" s="232"/>
      <c r="X89" s="232"/>
      <c r="Y89" s="232"/>
      <c r="Z89" s="233"/>
      <c r="AA89" s="232"/>
      <c r="AB89" s="232"/>
      <c r="AC89" s="232"/>
      <c r="AD89" s="232"/>
      <c r="AE89" s="233"/>
    </row>
    <row r="90" spans="1:32">
      <c r="A90" s="141"/>
      <c r="B90" s="173"/>
      <c r="C90" s="234"/>
      <c r="D90" s="226"/>
      <c r="E90" s="226"/>
      <c r="F90" s="226"/>
      <c r="G90" s="226"/>
      <c r="H90" s="226"/>
      <c r="I90" s="234"/>
      <c r="J90" s="234"/>
      <c r="K90" s="226"/>
      <c r="L90" s="226"/>
      <c r="M90" s="226"/>
      <c r="N90" s="234"/>
      <c r="O90" s="234"/>
      <c r="P90" s="235"/>
      <c r="Q90" s="226"/>
      <c r="R90" s="226"/>
      <c r="S90" s="226"/>
      <c r="Z90" s="227"/>
      <c r="AE90" s="227"/>
    </row>
    <row r="91" spans="1:32" ht="13.5" thickBot="1">
      <c r="A91" s="141"/>
      <c r="B91" s="173"/>
      <c r="C91" s="234"/>
      <c r="D91" s="226"/>
      <c r="E91" s="226"/>
      <c r="F91" s="226"/>
      <c r="G91" s="226"/>
      <c r="H91" s="226"/>
      <c r="I91" s="234"/>
      <c r="J91" s="234"/>
      <c r="K91" s="226"/>
      <c r="L91" s="226"/>
      <c r="M91" s="226"/>
      <c r="N91" s="234"/>
      <c r="O91" s="234"/>
      <c r="P91" s="235"/>
      <c r="Q91" s="226"/>
      <c r="R91" s="226"/>
      <c r="S91" s="226"/>
      <c r="T91" s="232"/>
      <c r="U91" s="232"/>
      <c r="V91" s="232"/>
      <c r="W91" s="232"/>
      <c r="X91" s="232"/>
      <c r="Y91" s="232"/>
      <c r="Z91" s="233"/>
      <c r="AA91" s="232"/>
      <c r="AB91" s="232"/>
      <c r="AC91" s="232"/>
      <c r="AD91" s="232"/>
      <c r="AE91" s="233"/>
    </row>
    <row r="92" spans="1:32" ht="13.5" thickTop="1">
      <c r="A92" s="141"/>
      <c r="B92" s="173"/>
      <c r="C92" s="234"/>
      <c r="D92" s="226"/>
      <c r="E92" s="226"/>
      <c r="F92" s="226"/>
      <c r="G92" s="226"/>
      <c r="H92" s="226"/>
      <c r="I92" s="234"/>
      <c r="J92" s="234"/>
      <c r="K92" s="226"/>
      <c r="L92" s="226"/>
      <c r="M92" s="226"/>
      <c r="N92" s="234"/>
      <c r="O92" s="234"/>
      <c r="P92" s="235"/>
      <c r="Q92" s="240"/>
      <c r="R92" s="240"/>
      <c r="S92" s="240"/>
      <c r="T92" s="253"/>
      <c r="U92" s="253"/>
      <c r="V92" s="253"/>
      <c r="W92" s="253"/>
      <c r="X92" s="253"/>
      <c r="Y92" s="253"/>
      <c r="Z92" s="254"/>
      <c r="AA92" s="253"/>
      <c r="AB92" s="253"/>
      <c r="AC92" s="253"/>
      <c r="AD92" s="253"/>
      <c r="AE92" s="254"/>
      <c r="AF92" s="253"/>
    </row>
    <row r="93" spans="1:32" ht="13.5" thickBot="1">
      <c r="A93" s="141"/>
      <c r="B93" s="173"/>
      <c r="C93" s="234"/>
      <c r="D93" s="226"/>
      <c r="E93" s="226"/>
      <c r="F93" s="226"/>
      <c r="G93" s="226"/>
      <c r="H93" s="226"/>
      <c r="I93" s="234"/>
      <c r="J93" s="234"/>
      <c r="K93" s="226"/>
      <c r="L93" s="226"/>
      <c r="M93" s="226"/>
      <c r="N93" s="234"/>
      <c r="O93" s="234"/>
      <c r="P93" s="235"/>
      <c r="Q93" s="247"/>
      <c r="R93" s="247"/>
      <c r="S93" s="247"/>
      <c r="T93" s="255"/>
      <c r="U93" s="255"/>
      <c r="V93" s="255"/>
      <c r="W93" s="255"/>
      <c r="X93" s="255"/>
      <c r="Y93" s="255"/>
      <c r="Z93" s="256"/>
      <c r="AA93" s="255"/>
      <c r="AB93" s="255"/>
      <c r="AC93" s="255"/>
      <c r="AD93" s="255"/>
      <c r="AE93" s="256"/>
      <c r="AF93" s="257"/>
    </row>
    <row r="94" spans="1:32" ht="13.5" thickTop="1">
      <c r="A94" s="141"/>
      <c r="B94" s="173"/>
      <c r="C94" s="234"/>
      <c r="D94" s="226"/>
      <c r="E94" s="226"/>
      <c r="F94" s="226"/>
      <c r="G94" s="226"/>
      <c r="H94" s="226"/>
      <c r="I94" s="234"/>
      <c r="J94" s="234"/>
      <c r="K94" s="226"/>
      <c r="L94" s="226"/>
      <c r="M94" s="226"/>
      <c r="N94" s="234"/>
      <c r="O94" s="234"/>
      <c r="P94" s="235"/>
      <c r="Q94" s="226"/>
      <c r="R94" s="226"/>
      <c r="S94" s="226"/>
      <c r="Z94" s="227"/>
      <c r="AE94" s="227"/>
    </row>
    <row r="95" spans="1:32">
      <c r="A95" s="141"/>
      <c r="B95" s="173"/>
      <c r="C95" s="234"/>
      <c r="D95" s="226"/>
      <c r="E95" s="226"/>
      <c r="F95" s="226"/>
      <c r="G95" s="226"/>
      <c r="H95" s="226"/>
      <c r="I95" s="234"/>
      <c r="J95" s="234"/>
      <c r="K95" s="226"/>
      <c r="L95" s="226"/>
      <c r="M95" s="226"/>
      <c r="N95" s="234"/>
      <c r="O95" s="234"/>
      <c r="P95" s="235"/>
      <c r="Q95" s="226"/>
      <c r="R95" s="226"/>
      <c r="S95" s="226"/>
      <c r="T95" s="232"/>
      <c r="U95" s="232"/>
      <c r="V95" s="232"/>
      <c r="W95" s="232"/>
      <c r="X95" s="232"/>
      <c r="Y95" s="232"/>
      <c r="Z95" s="233"/>
      <c r="AA95" s="232"/>
      <c r="AB95" s="232"/>
      <c r="AC95" s="232"/>
      <c r="AD95" s="232"/>
      <c r="AE95" s="233"/>
    </row>
    <row r="96" spans="1:32">
      <c r="A96" s="141"/>
      <c r="B96" s="173"/>
      <c r="C96" s="234"/>
      <c r="D96" s="226"/>
      <c r="E96" s="226"/>
      <c r="F96" s="226"/>
      <c r="G96" s="226"/>
      <c r="H96" s="226"/>
      <c r="I96" s="234"/>
      <c r="J96" s="234"/>
      <c r="K96" s="226"/>
      <c r="L96" s="226"/>
      <c r="M96" s="226"/>
      <c r="N96" s="234"/>
      <c r="O96" s="234"/>
      <c r="P96" s="235"/>
      <c r="Q96" s="226"/>
      <c r="R96" s="226"/>
      <c r="S96" s="226"/>
      <c r="Z96" s="227"/>
      <c r="AE96" s="227"/>
    </row>
    <row r="97" spans="1:32">
      <c r="A97" s="141"/>
      <c r="B97" s="173"/>
      <c r="C97" s="234"/>
      <c r="D97" s="226"/>
      <c r="E97" s="226"/>
      <c r="F97" s="226"/>
      <c r="G97" s="226"/>
      <c r="H97" s="226"/>
      <c r="I97" s="234"/>
      <c r="J97" s="234"/>
      <c r="K97" s="226"/>
      <c r="L97" s="226"/>
      <c r="M97" s="226"/>
      <c r="N97" s="234"/>
      <c r="O97" s="234"/>
      <c r="P97" s="235"/>
      <c r="Q97" s="226"/>
      <c r="R97" s="226"/>
      <c r="S97" s="226"/>
      <c r="T97" s="232"/>
      <c r="U97" s="232"/>
      <c r="V97" s="232"/>
      <c r="W97" s="232"/>
      <c r="X97" s="232"/>
      <c r="Y97" s="232"/>
      <c r="Z97" s="233"/>
      <c r="AA97" s="232"/>
      <c r="AB97" s="232"/>
      <c r="AC97" s="232"/>
      <c r="AD97" s="232"/>
      <c r="AE97" s="233"/>
    </row>
    <row r="98" spans="1:32">
      <c r="A98" s="141"/>
      <c r="B98" s="173"/>
      <c r="C98" s="234"/>
      <c r="D98" s="226"/>
      <c r="E98" s="226"/>
      <c r="F98" s="226"/>
      <c r="G98" s="226"/>
      <c r="H98" s="226"/>
      <c r="I98" s="234"/>
      <c r="J98" s="234"/>
      <c r="K98" s="226"/>
      <c r="L98" s="226"/>
      <c r="M98" s="226"/>
      <c r="N98" s="234"/>
      <c r="O98" s="234"/>
      <c r="P98" s="235"/>
      <c r="Q98" s="226"/>
      <c r="R98" s="226"/>
      <c r="S98" s="226"/>
      <c r="Z98" s="227"/>
      <c r="AE98" s="227"/>
    </row>
    <row r="99" spans="1:32">
      <c r="A99" s="141"/>
      <c r="B99" s="173"/>
      <c r="C99" s="234"/>
      <c r="D99" s="226"/>
      <c r="E99" s="226"/>
      <c r="F99" s="226"/>
      <c r="G99" s="226"/>
      <c r="H99" s="226"/>
      <c r="I99" s="234"/>
      <c r="J99" s="234"/>
      <c r="K99" s="226"/>
      <c r="L99" s="226"/>
      <c r="M99" s="226"/>
      <c r="N99" s="234"/>
      <c r="O99" s="234"/>
      <c r="P99" s="235"/>
      <c r="Q99" s="226"/>
      <c r="R99" s="226"/>
      <c r="S99" s="226"/>
      <c r="T99" s="232"/>
      <c r="U99" s="232"/>
      <c r="V99" s="232"/>
      <c r="W99" s="232"/>
      <c r="X99" s="232"/>
      <c r="Y99" s="232"/>
      <c r="Z99" s="233"/>
      <c r="AA99" s="232"/>
      <c r="AB99" s="232"/>
      <c r="AC99" s="232"/>
      <c r="AD99" s="232"/>
      <c r="AE99" s="233"/>
    </row>
    <row r="100" spans="1:32">
      <c r="A100" s="141"/>
      <c r="B100" s="173"/>
      <c r="C100" s="234"/>
      <c r="D100" s="226"/>
      <c r="E100" s="226"/>
      <c r="F100" s="226"/>
      <c r="G100" s="226"/>
      <c r="H100" s="226"/>
      <c r="I100" s="234"/>
      <c r="J100" s="234"/>
      <c r="K100" s="226"/>
      <c r="L100" s="226"/>
      <c r="M100" s="226"/>
      <c r="N100" s="234"/>
      <c r="O100" s="234"/>
      <c r="P100" s="235"/>
      <c r="Q100" s="226"/>
      <c r="R100" s="226"/>
      <c r="S100" s="226"/>
      <c r="Z100" s="227"/>
      <c r="AE100" s="227"/>
    </row>
    <row r="101" spans="1:32" ht="13.5" thickBot="1">
      <c r="A101" s="141"/>
      <c r="B101" s="173"/>
      <c r="C101" s="234"/>
      <c r="D101" s="226"/>
      <c r="E101" s="226"/>
      <c r="F101" s="226"/>
      <c r="G101" s="226"/>
      <c r="H101" s="226"/>
      <c r="I101" s="234"/>
      <c r="J101" s="234"/>
      <c r="K101" s="226"/>
      <c r="L101" s="226"/>
      <c r="M101" s="226"/>
      <c r="N101" s="234"/>
      <c r="O101" s="234"/>
      <c r="P101" s="235"/>
      <c r="Q101" s="226"/>
      <c r="R101" s="226"/>
      <c r="S101" s="226"/>
      <c r="T101" s="193"/>
      <c r="U101" s="193"/>
      <c r="V101" s="193"/>
      <c r="W101" s="193"/>
      <c r="X101" s="193"/>
      <c r="Y101" s="193"/>
      <c r="Z101" s="258"/>
      <c r="AA101" s="193"/>
      <c r="AB101" s="193"/>
      <c r="AC101" s="193"/>
      <c r="AD101" s="193"/>
      <c r="AE101" s="258"/>
    </row>
    <row r="102" spans="1:32">
      <c r="A102" s="155"/>
      <c r="B102" s="136"/>
      <c r="C102" s="223"/>
      <c r="D102" s="224"/>
      <c r="E102" s="224"/>
      <c r="F102" s="224"/>
      <c r="G102" s="224"/>
      <c r="H102" s="224"/>
      <c r="I102" s="223"/>
      <c r="J102" s="223"/>
      <c r="K102" s="224"/>
      <c r="L102" s="224"/>
      <c r="M102" s="224"/>
      <c r="N102" s="223"/>
      <c r="O102" s="223"/>
      <c r="P102" s="225"/>
      <c r="Q102" s="226"/>
      <c r="R102" s="226"/>
      <c r="S102" s="226"/>
      <c r="T102" s="226"/>
      <c r="Z102" s="227"/>
      <c r="AE102" s="227"/>
    </row>
    <row r="103" spans="1:32">
      <c r="A103" s="141"/>
      <c r="B103" s="228"/>
      <c r="C103" s="229"/>
      <c r="D103" s="230"/>
      <c r="E103" s="230"/>
      <c r="F103" s="230"/>
      <c r="G103" s="230"/>
      <c r="H103" s="230"/>
      <c r="I103" s="229"/>
      <c r="J103" s="229"/>
      <c r="K103" s="230"/>
      <c r="L103" s="230"/>
      <c r="M103" s="230"/>
      <c r="N103" s="229"/>
      <c r="O103" s="229"/>
      <c r="P103" s="231"/>
      <c r="Q103" s="226"/>
      <c r="R103" s="226"/>
      <c r="S103" s="226"/>
      <c r="T103" s="232"/>
      <c r="U103" s="232"/>
      <c r="V103" s="232"/>
      <c r="W103" s="232"/>
      <c r="X103" s="232"/>
      <c r="Y103" s="232"/>
      <c r="Z103" s="233"/>
      <c r="AA103" s="232"/>
      <c r="AB103" s="232"/>
      <c r="AC103" s="232"/>
      <c r="AD103" s="232"/>
      <c r="AE103" s="233"/>
    </row>
    <row r="104" spans="1:32">
      <c r="A104" s="141"/>
      <c r="B104" s="173"/>
      <c r="C104" s="234"/>
      <c r="D104" s="226"/>
      <c r="E104" s="226"/>
      <c r="F104" s="226"/>
      <c r="G104" s="226"/>
      <c r="H104" s="226"/>
      <c r="I104" s="234"/>
      <c r="J104" s="234"/>
      <c r="K104" s="226"/>
      <c r="L104" s="226"/>
      <c r="M104" s="226"/>
      <c r="N104" s="234"/>
      <c r="O104" s="234"/>
      <c r="P104" s="235"/>
      <c r="Q104" s="226"/>
      <c r="R104" s="226"/>
      <c r="S104" s="226"/>
      <c r="Z104" s="227"/>
      <c r="AE104" s="227"/>
    </row>
    <row r="105" spans="1:32">
      <c r="A105" s="141"/>
      <c r="B105" s="173"/>
      <c r="C105" s="234"/>
      <c r="D105" s="226"/>
      <c r="E105" s="226"/>
      <c r="F105" s="226"/>
      <c r="G105" s="226"/>
      <c r="H105" s="226"/>
      <c r="I105" s="234"/>
      <c r="J105" s="234"/>
      <c r="K105" s="226"/>
      <c r="L105" s="226"/>
      <c r="M105" s="226"/>
      <c r="N105" s="234"/>
      <c r="O105" s="234"/>
      <c r="P105" s="235"/>
      <c r="Q105" s="226"/>
      <c r="R105" s="226"/>
      <c r="S105" s="226"/>
      <c r="T105" s="232"/>
      <c r="U105" s="232"/>
      <c r="V105" s="232"/>
      <c r="W105" s="232"/>
      <c r="X105" s="232"/>
      <c r="Y105" s="232"/>
      <c r="Z105" s="233"/>
      <c r="AA105" s="232"/>
      <c r="AB105" s="232"/>
      <c r="AC105" s="232"/>
      <c r="AD105" s="232"/>
      <c r="AE105" s="233"/>
    </row>
    <row r="106" spans="1:32">
      <c r="A106" s="141"/>
      <c r="B106" s="173"/>
      <c r="C106" s="234"/>
      <c r="D106" s="226"/>
      <c r="E106" s="226"/>
      <c r="F106" s="226"/>
      <c r="G106" s="226"/>
      <c r="H106" s="226"/>
      <c r="I106" s="234"/>
      <c r="J106" s="234"/>
      <c r="K106" s="226"/>
      <c r="L106" s="226"/>
      <c r="M106" s="226"/>
      <c r="N106" s="234"/>
      <c r="O106" s="234"/>
      <c r="P106" s="235"/>
      <c r="Q106" s="226"/>
      <c r="R106" s="226"/>
      <c r="S106" s="226"/>
      <c r="Z106" s="227"/>
      <c r="AE106" s="227"/>
    </row>
    <row r="107" spans="1:32" ht="13.5" thickBot="1">
      <c r="A107" s="141"/>
      <c r="B107" s="173"/>
      <c r="C107" s="234"/>
      <c r="D107" s="226"/>
      <c r="E107" s="226"/>
      <c r="F107" s="226"/>
      <c r="G107" s="226"/>
      <c r="H107" s="226"/>
      <c r="I107" s="234"/>
      <c r="J107" s="234"/>
      <c r="K107" s="226"/>
      <c r="L107" s="226"/>
      <c r="M107" s="226"/>
      <c r="N107" s="234"/>
      <c r="O107" s="234"/>
      <c r="P107" s="235"/>
      <c r="Q107" s="226"/>
      <c r="R107" s="226"/>
      <c r="S107" s="226"/>
      <c r="T107" s="232"/>
      <c r="U107" s="232"/>
      <c r="V107" s="232"/>
      <c r="W107" s="232"/>
      <c r="X107" s="232"/>
      <c r="Y107" s="232"/>
      <c r="Z107" s="233"/>
      <c r="AA107" s="232"/>
      <c r="AB107" s="232"/>
      <c r="AC107" s="232"/>
      <c r="AD107" s="232"/>
      <c r="AE107" s="233"/>
    </row>
    <row r="108" spans="1:32" ht="13.5" thickTop="1">
      <c r="A108" s="141"/>
      <c r="B108" s="260"/>
      <c r="C108" s="261"/>
      <c r="D108" s="262"/>
      <c r="E108" s="262"/>
      <c r="F108" s="262"/>
      <c r="G108" s="262"/>
      <c r="H108" s="262"/>
      <c r="I108" s="261"/>
      <c r="J108" s="261"/>
      <c r="K108" s="262"/>
      <c r="L108" s="262"/>
      <c r="M108" s="262"/>
      <c r="N108" s="261"/>
      <c r="O108" s="261"/>
      <c r="P108" s="263"/>
      <c r="Q108" s="240"/>
      <c r="R108" s="240"/>
      <c r="S108" s="240"/>
      <c r="T108" s="253"/>
      <c r="U108" s="253"/>
      <c r="V108" s="253"/>
      <c r="W108" s="253"/>
      <c r="X108" s="253"/>
      <c r="Y108" s="253"/>
      <c r="Z108" s="254"/>
      <c r="AA108" s="253"/>
      <c r="AB108" s="253"/>
      <c r="AC108" s="253"/>
      <c r="AD108" s="253"/>
      <c r="AE108" s="254"/>
      <c r="AF108" s="253"/>
    </row>
    <row r="109" spans="1:32" ht="13.5" thickBot="1">
      <c r="A109" s="141"/>
      <c r="B109" s="260"/>
      <c r="C109" s="261"/>
      <c r="D109" s="262"/>
      <c r="E109" s="262"/>
      <c r="F109" s="262"/>
      <c r="G109" s="262"/>
      <c r="H109" s="262"/>
      <c r="I109" s="261"/>
      <c r="J109" s="261"/>
      <c r="K109" s="262"/>
      <c r="L109" s="262"/>
      <c r="M109" s="262"/>
      <c r="N109" s="261"/>
      <c r="O109" s="261"/>
      <c r="P109" s="263"/>
      <c r="Q109" s="247"/>
      <c r="R109" s="247"/>
      <c r="S109" s="247"/>
      <c r="T109" s="255"/>
      <c r="U109" s="255"/>
      <c r="V109" s="255"/>
      <c r="W109" s="255"/>
      <c r="X109" s="255"/>
      <c r="Y109" s="255"/>
      <c r="Z109" s="256"/>
      <c r="AA109" s="255"/>
      <c r="AB109" s="255"/>
      <c r="AC109" s="255"/>
      <c r="AD109" s="255"/>
      <c r="AE109" s="256"/>
      <c r="AF109" s="257"/>
    </row>
    <row r="110" spans="1:32" ht="13.5" thickTop="1">
      <c r="A110" s="141"/>
      <c r="B110" s="173"/>
      <c r="C110" s="234"/>
      <c r="D110" s="226"/>
      <c r="E110" s="226"/>
      <c r="F110" s="226"/>
      <c r="G110" s="226"/>
      <c r="H110" s="226"/>
      <c r="I110" s="234"/>
      <c r="J110" s="234"/>
      <c r="K110" s="226"/>
      <c r="L110" s="226"/>
      <c r="M110" s="226"/>
      <c r="N110" s="234"/>
      <c r="O110" s="234"/>
      <c r="P110" s="235"/>
      <c r="Q110" s="226"/>
      <c r="R110" s="226"/>
      <c r="S110" s="226"/>
      <c r="Z110" s="227"/>
      <c r="AE110" s="227"/>
    </row>
    <row r="111" spans="1:32">
      <c r="A111" s="141"/>
      <c r="B111" s="173"/>
      <c r="C111" s="234"/>
      <c r="D111" s="226"/>
      <c r="E111" s="226"/>
      <c r="F111" s="226"/>
      <c r="G111" s="226"/>
      <c r="H111" s="226"/>
      <c r="I111" s="234"/>
      <c r="J111" s="234"/>
      <c r="K111" s="226"/>
      <c r="L111" s="226"/>
      <c r="M111" s="226"/>
      <c r="N111" s="234"/>
      <c r="O111" s="234"/>
      <c r="P111" s="235"/>
      <c r="Q111" s="226"/>
      <c r="R111" s="226"/>
      <c r="S111" s="226"/>
      <c r="T111" s="232"/>
      <c r="U111" s="232"/>
      <c r="V111" s="232"/>
      <c r="W111" s="232"/>
      <c r="X111" s="232"/>
      <c r="Y111" s="232"/>
      <c r="Z111" s="233"/>
      <c r="AA111" s="232"/>
      <c r="AB111" s="232"/>
      <c r="AC111" s="232"/>
      <c r="AD111" s="232"/>
      <c r="AE111" s="233"/>
    </row>
    <row r="112" spans="1:32">
      <c r="A112" s="141"/>
      <c r="B112" s="173"/>
      <c r="C112" s="234"/>
      <c r="D112" s="226"/>
      <c r="E112" s="226"/>
      <c r="F112" s="226"/>
      <c r="G112" s="226"/>
      <c r="H112" s="226"/>
      <c r="I112" s="234"/>
      <c r="J112" s="234"/>
      <c r="K112" s="226"/>
      <c r="L112" s="226"/>
      <c r="M112" s="226"/>
      <c r="N112" s="234"/>
      <c r="O112" s="234"/>
      <c r="P112" s="235"/>
      <c r="Q112" s="226"/>
      <c r="R112" s="226"/>
      <c r="S112" s="226"/>
      <c r="Z112" s="227"/>
      <c r="AE112" s="227"/>
    </row>
    <row r="113" spans="1:32">
      <c r="A113" s="141"/>
      <c r="B113" s="173"/>
      <c r="C113" s="234"/>
      <c r="D113" s="226"/>
      <c r="E113" s="226"/>
      <c r="F113" s="226"/>
      <c r="G113" s="226"/>
      <c r="H113" s="226"/>
      <c r="I113" s="234"/>
      <c r="J113" s="234"/>
      <c r="K113" s="226"/>
      <c r="L113" s="226"/>
      <c r="M113" s="226"/>
      <c r="N113" s="234"/>
      <c r="O113" s="234"/>
      <c r="P113" s="235"/>
      <c r="Q113" s="226"/>
      <c r="R113" s="226"/>
      <c r="S113" s="226"/>
      <c r="T113" s="232"/>
      <c r="U113" s="232"/>
      <c r="V113" s="232"/>
      <c r="W113" s="232"/>
      <c r="X113" s="232"/>
      <c r="Y113" s="232"/>
      <c r="Z113" s="233"/>
      <c r="AA113" s="232"/>
      <c r="AB113" s="232"/>
      <c r="AC113" s="232"/>
      <c r="AD113" s="232"/>
      <c r="AE113" s="233"/>
    </row>
    <row r="114" spans="1:32">
      <c r="A114" s="141"/>
      <c r="B114" s="173"/>
      <c r="C114" s="234"/>
      <c r="D114" s="226"/>
      <c r="E114" s="226"/>
      <c r="F114" s="226"/>
      <c r="G114" s="226"/>
      <c r="H114" s="226"/>
      <c r="I114" s="234"/>
      <c r="J114" s="234"/>
      <c r="K114" s="226"/>
      <c r="L114" s="226"/>
      <c r="M114" s="226"/>
      <c r="N114" s="234"/>
      <c r="O114" s="234"/>
      <c r="P114" s="235"/>
      <c r="Q114" s="226"/>
      <c r="R114" s="226"/>
      <c r="S114" s="226"/>
      <c r="Z114" s="227"/>
      <c r="AE114" s="227"/>
    </row>
    <row r="115" spans="1:32" ht="13.5" thickBot="1">
      <c r="A115" s="141"/>
      <c r="B115" s="173"/>
      <c r="C115" s="234"/>
      <c r="D115" s="226"/>
      <c r="E115" s="226"/>
      <c r="F115" s="226"/>
      <c r="G115" s="226"/>
      <c r="H115" s="226"/>
      <c r="I115" s="234"/>
      <c r="J115" s="234"/>
      <c r="K115" s="226"/>
      <c r="L115" s="226"/>
      <c r="M115" s="226"/>
      <c r="N115" s="234"/>
      <c r="O115" s="234"/>
      <c r="P115" s="235"/>
      <c r="Q115" s="226"/>
      <c r="R115" s="226"/>
      <c r="S115" s="226"/>
      <c r="T115" s="259"/>
      <c r="U115" s="232"/>
      <c r="V115" s="259"/>
      <c r="W115" s="232"/>
      <c r="X115" s="232"/>
      <c r="Y115" s="232"/>
      <c r="Z115" s="264"/>
      <c r="AA115" s="259"/>
      <c r="AB115" s="232"/>
      <c r="AC115" s="232"/>
      <c r="AD115" s="232"/>
      <c r="AE115" s="265"/>
      <c r="AF115" s="195"/>
    </row>
    <row r="116" spans="1:32" ht="13.5" thickTop="1">
      <c r="A116" s="141"/>
      <c r="B116" s="173"/>
      <c r="C116" s="234"/>
      <c r="D116" s="226"/>
      <c r="E116" s="226"/>
      <c r="F116" s="226"/>
      <c r="G116" s="226"/>
      <c r="H116" s="226"/>
      <c r="I116" s="234"/>
      <c r="J116" s="234"/>
      <c r="K116" s="226"/>
      <c r="L116" s="226"/>
      <c r="M116" s="226"/>
      <c r="N116" s="234"/>
      <c r="O116" s="234"/>
      <c r="P116" s="235"/>
      <c r="Q116" s="240"/>
      <c r="R116" s="240"/>
      <c r="S116" s="240"/>
      <c r="T116" s="253"/>
      <c r="U116" s="253"/>
      <c r="V116" s="253"/>
      <c r="W116" s="253"/>
      <c r="X116" s="253"/>
      <c r="Y116" s="253"/>
      <c r="Z116" s="254"/>
      <c r="AA116" s="253"/>
      <c r="AB116" s="253"/>
      <c r="AC116" s="253"/>
      <c r="AD116" s="253"/>
      <c r="AE116" s="254"/>
      <c r="AF116" s="253"/>
    </row>
    <row r="117" spans="1:32" ht="13.5" thickBot="1">
      <c r="A117" s="141"/>
      <c r="B117" s="173"/>
      <c r="C117" s="234"/>
      <c r="D117" s="226"/>
      <c r="E117" s="226"/>
      <c r="F117" s="226"/>
      <c r="G117" s="226"/>
      <c r="H117" s="226"/>
      <c r="I117" s="234"/>
      <c r="J117" s="234"/>
      <c r="K117" s="226"/>
      <c r="L117" s="226"/>
      <c r="M117" s="226"/>
      <c r="N117" s="234"/>
      <c r="O117" s="234"/>
      <c r="P117" s="235"/>
      <c r="Q117" s="247"/>
      <c r="R117" s="247"/>
      <c r="S117" s="247"/>
      <c r="T117" s="255"/>
      <c r="U117" s="255"/>
      <c r="V117" s="255"/>
      <c r="W117" s="255"/>
      <c r="X117" s="255"/>
      <c r="Y117" s="255"/>
      <c r="Z117" s="256"/>
      <c r="AA117" s="255"/>
      <c r="AB117" s="255"/>
      <c r="AC117" s="255"/>
      <c r="AD117" s="255"/>
      <c r="AE117" s="256"/>
      <c r="AF117" s="257"/>
    </row>
    <row r="118" spans="1:32" ht="13.5" thickTop="1">
      <c r="A118" s="141"/>
      <c r="B118" s="173"/>
      <c r="C118" s="234"/>
      <c r="D118" s="226"/>
      <c r="E118" s="226"/>
      <c r="F118" s="226"/>
      <c r="G118" s="226"/>
      <c r="H118" s="226"/>
      <c r="I118" s="234"/>
      <c r="J118" s="234"/>
      <c r="K118" s="226"/>
      <c r="L118" s="226"/>
      <c r="M118" s="226"/>
      <c r="N118" s="234"/>
      <c r="O118" s="234"/>
      <c r="P118" s="235"/>
      <c r="Q118" s="226"/>
      <c r="R118" s="226"/>
      <c r="S118" s="226"/>
      <c r="Z118" s="227"/>
      <c r="AE118" s="227"/>
    </row>
    <row r="119" spans="1:32">
      <c r="A119" s="141"/>
      <c r="B119" s="173"/>
      <c r="C119" s="234"/>
      <c r="D119" s="226"/>
      <c r="E119" s="226"/>
      <c r="F119" s="226"/>
      <c r="G119" s="226"/>
      <c r="H119" s="226"/>
      <c r="I119" s="234"/>
      <c r="J119" s="234"/>
      <c r="K119" s="226"/>
      <c r="L119" s="226"/>
      <c r="M119" s="226"/>
      <c r="N119" s="234"/>
      <c r="O119" s="234"/>
      <c r="P119" s="235"/>
      <c r="Q119" s="226"/>
      <c r="R119" s="226"/>
      <c r="S119" s="226"/>
      <c r="T119" s="232"/>
      <c r="U119" s="232"/>
      <c r="V119" s="232"/>
      <c r="W119" s="232"/>
      <c r="X119" s="232"/>
      <c r="Y119" s="232"/>
      <c r="Z119" s="233"/>
      <c r="AA119" s="232"/>
      <c r="AB119" s="232"/>
      <c r="AC119" s="232"/>
      <c r="AD119" s="232"/>
      <c r="AE119" s="233"/>
    </row>
    <row r="120" spans="1:32">
      <c r="A120" s="141"/>
      <c r="B120" s="173"/>
      <c r="C120" s="234"/>
      <c r="D120" s="226"/>
      <c r="E120" s="226"/>
      <c r="F120" s="226"/>
      <c r="G120" s="226"/>
      <c r="H120" s="226"/>
      <c r="I120" s="234"/>
      <c r="J120" s="234"/>
      <c r="K120" s="226"/>
      <c r="L120" s="226"/>
      <c r="M120" s="226"/>
      <c r="N120" s="234"/>
      <c r="O120" s="234"/>
      <c r="P120" s="235"/>
      <c r="Q120" s="226"/>
      <c r="R120" s="226"/>
      <c r="S120" s="226"/>
      <c r="Z120" s="227"/>
      <c r="AE120" s="227"/>
    </row>
    <row r="121" spans="1:32">
      <c r="A121" s="141"/>
      <c r="B121" s="173"/>
      <c r="C121" s="234"/>
      <c r="D121" s="226"/>
      <c r="E121" s="226"/>
      <c r="F121" s="226"/>
      <c r="G121" s="226"/>
      <c r="H121" s="226"/>
      <c r="I121" s="234"/>
      <c r="J121" s="234"/>
      <c r="K121" s="226"/>
      <c r="L121" s="226"/>
      <c r="M121" s="226"/>
      <c r="N121" s="234"/>
      <c r="O121" s="234"/>
      <c r="P121" s="235"/>
      <c r="Q121" s="226"/>
      <c r="R121" s="226"/>
      <c r="S121" s="226"/>
      <c r="T121" s="232"/>
      <c r="U121" s="232"/>
      <c r="V121" s="232"/>
      <c r="W121" s="232"/>
      <c r="X121" s="232"/>
      <c r="Y121" s="259"/>
      <c r="Z121" s="233"/>
      <c r="AA121" s="232"/>
      <c r="AB121" s="232"/>
      <c r="AC121" s="232"/>
      <c r="AD121" s="232"/>
      <c r="AE121" s="233"/>
    </row>
    <row r="122" spans="1:32">
      <c r="A122" s="141"/>
      <c r="B122" s="173"/>
      <c r="C122" s="234"/>
      <c r="D122" s="226"/>
      <c r="E122" s="226"/>
      <c r="F122" s="226"/>
      <c r="G122" s="226"/>
      <c r="H122" s="226"/>
      <c r="I122" s="234"/>
      <c r="J122" s="234"/>
      <c r="K122" s="226"/>
      <c r="L122" s="226"/>
      <c r="M122" s="226"/>
      <c r="N122" s="234"/>
      <c r="O122" s="234"/>
      <c r="P122" s="235"/>
      <c r="Q122" s="226"/>
      <c r="R122" s="226"/>
      <c r="S122" s="226"/>
      <c r="Z122" s="227"/>
      <c r="AE122" s="227"/>
    </row>
    <row r="123" spans="1:32" ht="13.5" thickBot="1">
      <c r="A123" s="141"/>
      <c r="B123" s="173"/>
      <c r="C123" s="234"/>
      <c r="D123" s="226"/>
      <c r="E123" s="226"/>
      <c r="F123" s="226"/>
      <c r="G123" s="226"/>
      <c r="H123" s="226"/>
      <c r="I123" s="234"/>
      <c r="J123" s="234"/>
      <c r="K123" s="226"/>
      <c r="L123" s="226"/>
      <c r="M123" s="226"/>
      <c r="N123" s="234"/>
      <c r="O123" s="234"/>
      <c r="P123" s="235"/>
      <c r="Q123" s="226"/>
      <c r="R123" s="226"/>
      <c r="S123" s="226"/>
      <c r="T123" s="232"/>
      <c r="U123" s="232"/>
      <c r="V123" s="259"/>
      <c r="W123" s="232"/>
      <c r="X123" s="232"/>
      <c r="Y123" s="232"/>
      <c r="Z123" s="233"/>
      <c r="AA123" s="232"/>
      <c r="AB123" s="232"/>
      <c r="AC123" s="232"/>
      <c r="AD123" s="232"/>
      <c r="AE123" s="233"/>
    </row>
    <row r="124" spans="1:32" ht="13.5" thickTop="1">
      <c r="A124" s="141"/>
      <c r="B124" s="173"/>
      <c r="C124" s="234"/>
      <c r="D124" s="226"/>
      <c r="E124" s="226"/>
      <c r="F124" s="226"/>
      <c r="G124" s="226"/>
      <c r="H124" s="226"/>
      <c r="I124" s="234"/>
      <c r="J124" s="234"/>
      <c r="K124" s="226"/>
      <c r="L124" s="226"/>
      <c r="M124" s="226"/>
      <c r="N124" s="234"/>
      <c r="O124" s="234"/>
      <c r="P124" s="235"/>
      <c r="Q124" s="240"/>
      <c r="R124" s="240"/>
      <c r="S124" s="240"/>
      <c r="T124" s="253"/>
      <c r="U124" s="253"/>
      <c r="V124" s="253"/>
      <c r="W124" s="253"/>
      <c r="X124" s="253"/>
      <c r="Y124" s="253"/>
      <c r="Z124" s="254"/>
      <c r="AA124" s="253"/>
      <c r="AB124" s="253"/>
      <c r="AC124" s="253"/>
      <c r="AD124" s="253"/>
      <c r="AE124" s="254"/>
      <c r="AF124" s="253"/>
    </row>
    <row r="125" spans="1:32" ht="13.5" thickBot="1">
      <c r="A125" s="141"/>
      <c r="B125" s="173"/>
      <c r="C125" s="234"/>
      <c r="D125" s="226"/>
      <c r="E125" s="226"/>
      <c r="F125" s="226"/>
      <c r="G125" s="226"/>
      <c r="H125" s="226"/>
      <c r="I125" s="234"/>
      <c r="J125" s="234"/>
      <c r="K125" s="226"/>
      <c r="L125" s="226"/>
      <c r="M125" s="226"/>
      <c r="N125" s="234"/>
      <c r="O125" s="234"/>
      <c r="P125" s="235"/>
      <c r="Q125" s="247"/>
      <c r="R125" s="247"/>
      <c r="S125" s="247"/>
      <c r="T125" s="255"/>
      <c r="U125" s="255"/>
      <c r="V125" s="255"/>
      <c r="W125" s="255"/>
      <c r="X125" s="255"/>
      <c r="Y125" s="255"/>
      <c r="Z125" s="256"/>
      <c r="AA125" s="255"/>
      <c r="AB125" s="255"/>
      <c r="AC125" s="255"/>
      <c r="AD125" s="255"/>
      <c r="AE125" s="256"/>
      <c r="AF125" s="257"/>
    </row>
    <row r="126" spans="1:32" ht="13.5" thickTop="1">
      <c r="A126" s="141"/>
      <c r="B126" s="173"/>
      <c r="C126" s="234"/>
      <c r="D126" s="226"/>
      <c r="E126" s="226"/>
      <c r="F126" s="226"/>
      <c r="G126" s="226"/>
      <c r="H126" s="226"/>
      <c r="I126" s="234"/>
      <c r="J126" s="234"/>
      <c r="K126" s="226"/>
      <c r="L126" s="226"/>
      <c r="M126" s="226"/>
      <c r="N126" s="234"/>
      <c r="O126" s="234"/>
      <c r="P126" s="235"/>
      <c r="Q126" s="226"/>
      <c r="R126" s="226"/>
      <c r="S126" s="226"/>
      <c r="Z126" s="227"/>
      <c r="AE126" s="227"/>
    </row>
    <row r="127" spans="1:32">
      <c r="A127" s="141"/>
      <c r="B127" s="173"/>
      <c r="C127" s="234"/>
      <c r="D127" s="226"/>
      <c r="E127" s="226"/>
      <c r="F127" s="226"/>
      <c r="G127" s="226"/>
      <c r="H127" s="226"/>
      <c r="I127" s="234"/>
      <c r="J127" s="234"/>
      <c r="K127" s="226"/>
      <c r="L127" s="226"/>
      <c r="M127" s="226"/>
      <c r="N127" s="234"/>
      <c r="O127" s="234"/>
      <c r="P127" s="235"/>
      <c r="Q127" s="226"/>
      <c r="R127" s="226"/>
      <c r="S127" s="226"/>
      <c r="T127" s="232"/>
      <c r="U127" s="232"/>
      <c r="V127" s="232"/>
      <c r="W127" s="232"/>
      <c r="X127" s="232"/>
      <c r="Y127" s="232"/>
      <c r="Z127" s="233"/>
      <c r="AA127" s="232"/>
      <c r="AB127" s="232"/>
      <c r="AC127" s="232"/>
      <c r="AD127" s="232"/>
      <c r="AE127" s="233"/>
    </row>
    <row r="128" spans="1:32">
      <c r="A128" s="141"/>
      <c r="B128" s="173"/>
      <c r="C128" s="234"/>
      <c r="D128" s="226"/>
      <c r="E128" s="226"/>
      <c r="F128" s="226"/>
      <c r="G128" s="226"/>
      <c r="H128" s="226"/>
      <c r="I128" s="234"/>
      <c r="J128" s="234"/>
      <c r="K128" s="226"/>
      <c r="L128" s="226"/>
      <c r="M128" s="226"/>
      <c r="N128" s="234"/>
      <c r="O128" s="234"/>
      <c r="P128" s="235"/>
      <c r="Q128" s="226"/>
      <c r="R128" s="226"/>
      <c r="S128" s="226"/>
      <c r="Z128" s="227"/>
      <c r="AE128" s="227"/>
    </row>
    <row r="129" spans="1:32">
      <c r="A129" s="141"/>
      <c r="B129" s="173"/>
      <c r="C129" s="234"/>
      <c r="D129" s="226"/>
      <c r="E129" s="226"/>
      <c r="F129" s="226"/>
      <c r="G129" s="226"/>
      <c r="H129" s="226"/>
      <c r="I129" s="234"/>
      <c r="J129" s="234"/>
      <c r="K129" s="226"/>
      <c r="L129" s="226"/>
      <c r="M129" s="226"/>
      <c r="N129" s="234"/>
      <c r="O129" s="234"/>
      <c r="P129" s="235"/>
      <c r="Q129" s="226"/>
      <c r="R129" s="226"/>
      <c r="S129" s="226"/>
      <c r="T129" s="232"/>
      <c r="U129" s="232"/>
      <c r="V129" s="232"/>
      <c r="W129" s="232"/>
      <c r="X129" s="232"/>
      <c r="Y129" s="232"/>
      <c r="Z129" s="233"/>
      <c r="AA129" s="232"/>
      <c r="AB129" s="232"/>
      <c r="AC129" s="232"/>
      <c r="AD129" s="232"/>
      <c r="AE129" s="233"/>
    </row>
    <row r="130" spans="1:32">
      <c r="A130" s="141"/>
      <c r="B130" s="173"/>
      <c r="C130" s="234"/>
      <c r="D130" s="226"/>
      <c r="E130" s="226"/>
      <c r="F130" s="226"/>
      <c r="G130" s="226"/>
      <c r="H130" s="226"/>
      <c r="I130" s="234"/>
      <c r="J130" s="234"/>
      <c r="K130" s="226"/>
      <c r="L130" s="226"/>
      <c r="M130" s="226"/>
      <c r="N130" s="234"/>
      <c r="O130" s="234"/>
      <c r="P130" s="235"/>
      <c r="Q130" s="226"/>
      <c r="R130" s="226"/>
      <c r="S130" s="226"/>
      <c r="Z130" s="227"/>
      <c r="AE130" s="227"/>
    </row>
    <row r="131" spans="1:32">
      <c r="A131" s="141"/>
      <c r="B131" s="173"/>
      <c r="C131" s="234"/>
      <c r="D131" s="226"/>
      <c r="E131" s="226"/>
      <c r="F131" s="226"/>
      <c r="G131" s="226"/>
      <c r="H131" s="226"/>
      <c r="I131" s="234"/>
      <c r="J131" s="234"/>
      <c r="K131" s="226"/>
      <c r="L131" s="226"/>
      <c r="M131" s="226"/>
      <c r="N131" s="234"/>
      <c r="O131" s="234"/>
      <c r="P131" s="235"/>
      <c r="Q131" s="226"/>
      <c r="R131" s="226"/>
      <c r="S131" s="226"/>
      <c r="T131" s="232"/>
      <c r="U131" s="232"/>
      <c r="V131" s="232"/>
      <c r="W131" s="232"/>
      <c r="X131" s="232"/>
      <c r="Y131" s="259"/>
      <c r="Z131" s="233"/>
      <c r="AA131" s="232"/>
      <c r="AB131" s="232"/>
      <c r="AC131" s="232"/>
      <c r="AD131" s="232"/>
      <c r="AE131" s="233"/>
    </row>
    <row r="132" spans="1:32">
      <c r="A132" s="141"/>
      <c r="B132" s="173"/>
      <c r="C132" s="234"/>
      <c r="D132" s="226"/>
      <c r="E132" s="226"/>
      <c r="F132" s="226"/>
      <c r="G132" s="226"/>
      <c r="H132" s="226"/>
      <c r="I132" s="234"/>
      <c r="J132" s="234"/>
      <c r="K132" s="226"/>
      <c r="L132" s="226"/>
      <c r="M132" s="226"/>
      <c r="N132" s="234"/>
      <c r="O132" s="234"/>
      <c r="P132" s="235"/>
      <c r="Q132" s="226"/>
      <c r="R132" s="226"/>
      <c r="S132" s="226"/>
      <c r="Z132" s="227"/>
      <c r="AE132" s="227"/>
    </row>
    <row r="133" spans="1:32" ht="13.5" thickBot="1">
      <c r="A133" s="141"/>
      <c r="B133" s="173"/>
      <c r="C133" s="234"/>
      <c r="D133" s="226"/>
      <c r="E133" s="226"/>
      <c r="F133" s="226"/>
      <c r="G133" s="226"/>
      <c r="H133" s="226"/>
      <c r="I133" s="234"/>
      <c r="J133" s="234"/>
      <c r="K133" s="226"/>
      <c r="L133" s="226"/>
      <c r="M133" s="226"/>
      <c r="N133" s="234"/>
      <c r="O133" s="234"/>
      <c r="P133" s="235"/>
      <c r="Q133" s="226"/>
      <c r="R133" s="226"/>
      <c r="S133" s="226"/>
      <c r="T133" s="193"/>
      <c r="U133" s="193"/>
      <c r="V133" s="193"/>
      <c r="W133" s="193"/>
      <c r="X133" s="193"/>
      <c r="Y133" s="193"/>
      <c r="Z133" s="258"/>
      <c r="AA133" s="193"/>
      <c r="AB133" s="193"/>
      <c r="AC133" s="193"/>
      <c r="AD133" s="193"/>
      <c r="AE133" s="258"/>
    </row>
    <row r="134" spans="1:32">
      <c r="A134" s="155"/>
      <c r="B134" s="136"/>
      <c r="C134" s="223"/>
      <c r="D134" s="224"/>
      <c r="E134" s="224"/>
      <c r="F134" s="224"/>
      <c r="G134" s="224"/>
      <c r="H134" s="224"/>
      <c r="I134" s="223"/>
      <c r="J134" s="223"/>
      <c r="K134" s="224"/>
      <c r="L134" s="224"/>
      <c r="M134" s="224"/>
      <c r="N134" s="223"/>
      <c r="O134" s="223"/>
      <c r="P134" s="225"/>
      <c r="Q134" s="226"/>
      <c r="R134" s="226"/>
      <c r="S134" s="226"/>
      <c r="T134" s="226"/>
      <c r="Z134" s="227"/>
      <c r="AE134" s="227"/>
    </row>
    <row r="135" spans="1:32">
      <c r="A135" s="141"/>
      <c r="B135" s="228"/>
      <c r="C135" s="229"/>
      <c r="D135" s="230"/>
      <c r="E135" s="230"/>
      <c r="F135" s="230"/>
      <c r="G135" s="230"/>
      <c r="H135" s="230"/>
      <c r="I135" s="229"/>
      <c r="J135" s="229"/>
      <c r="K135" s="230"/>
      <c r="L135" s="230"/>
      <c r="M135" s="230"/>
      <c r="N135" s="229"/>
      <c r="O135" s="229"/>
      <c r="P135" s="231"/>
      <c r="Q135" s="226"/>
      <c r="R135" s="226"/>
      <c r="S135" s="226"/>
      <c r="T135" s="232"/>
      <c r="U135" s="232"/>
      <c r="V135" s="232"/>
      <c r="W135" s="232"/>
      <c r="X135" s="232"/>
      <c r="Y135" s="232"/>
      <c r="Z135" s="233"/>
      <c r="AA135" s="232"/>
      <c r="AB135" s="232"/>
      <c r="AC135" s="232"/>
      <c r="AD135" s="232"/>
      <c r="AE135" s="233"/>
    </row>
    <row r="136" spans="1:32">
      <c r="A136" s="141"/>
      <c r="B136" s="173"/>
      <c r="C136" s="234"/>
      <c r="D136" s="226"/>
      <c r="E136" s="226"/>
      <c r="F136" s="226"/>
      <c r="G136" s="226"/>
      <c r="H136" s="226"/>
      <c r="I136" s="234"/>
      <c r="J136" s="234"/>
      <c r="K136" s="226"/>
      <c r="L136" s="226"/>
      <c r="M136" s="226"/>
      <c r="N136" s="234"/>
      <c r="O136" s="234"/>
      <c r="P136" s="235"/>
      <c r="Q136" s="226"/>
      <c r="R136" s="226"/>
      <c r="S136" s="226"/>
      <c r="Z136" s="227"/>
      <c r="AE136" s="227"/>
    </row>
    <row r="137" spans="1:32">
      <c r="A137" s="141"/>
      <c r="B137" s="173"/>
      <c r="C137" s="234"/>
      <c r="D137" s="226"/>
      <c r="E137" s="226"/>
      <c r="F137" s="226"/>
      <c r="G137" s="226"/>
      <c r="H137" s="226"/>
      <c r="I137" s="234"/>
      <c r="J137" s="234"/>
      <c r="K137" s="226"/>
      <c r="L137" s="226"/>
      <c r="M137" s="226"/>
      <c r="N137" s="234"/>
      <c r="O137" s="234"/>
      <c r="P137" s="235"/>
      <c r="Q137" s="226"/>
      <c r="R137" s="226"/>
      <c r="S137" s="226"/>
      <c r="T137" s="232"/>
      <c r="U137" s="232"/>
      <c r="V137" s="232"/>
      <c r="W137" s="232"/>
      <c r="X137" s="232"/>
      <c r="Y137" s="232"/>
      <c r="Z137" s="233"/>
      <c r="AA137" s="259"/>
      <c r="AB137" s="232"/>
      <c r="AC137" s="232"/>
      <c r="AD137" s="232"/>
      <c r="AE137" s="233"/>
    </row>
    <row r="138" spans="1:32">
      <c r="A138" s="141"/>
      <c r="B138" s="173"/>
      <c r="C138" s="234"/>
      <c r="D138" s="226"/>
      <c r="E138" s="226"/>
      <c r="F138" s="226"/>
      <c r="G138" s="226"/>
      <c r="H138" s="226"/>
      <c r="I138" s="234"/>
      <c r="J138" s="234"/>
      <c r="K138" s="226"/>
      <c r="L138" s="226"/>
      <c r="M138" s="226"/>
      <c r="N138" s="234"/>
      <c r="O138" s="234"/>
      <c r="P138" s="235"/>
      <c r="Q138" s="226"/>
      <c r="R138" s="226"/>
      <c r="S138" s="226"/>
      <c r="Z138" s="227"/>
      <c r="AE138" s="227"/>
    </row>
    <row r="139" spans="1:32" ht="13.5" thickBot="1">
      <c r="A139" s="141"/>
      <c r="B139" s="173"/>
      <c r="C139" s="234"/>
      <c r="D139" s="226"/>
      <c r="E139" s="226"/>
      <c r="F139" s="226"/>
      <c r="G139" s="226"/>
      <c r="H139" s="226"/>
      <c r="I139" s="234"/>
      <c r="J139" s="234"/>
      <c r="K139" s="226"/>
      <c r="L139" s="226"/>
      <c r="M139" s="226"/>
      <c r="N139" s="234"/>
      <c r="O139" s="234"/>
      <c r="P139" s="235"/>
      <c r="Q139" s="226"/>
      <c r="R139" s="226"/>
      <c r="S139" s="226"/>
      <c r="T139" s="232"/>
      <c r="U139" s="232"/>
      <c r="V139" s="232"/>
      <c r="W139" s="232"/>
      <c r="X139" s="232"/>
      <c r="Y139" s="232"/>
      <c r="Z139" s="233"/>
      <c r="AA139" s="232"/>
      <c r="AB139" s="232"/>
      <c r="AC139" s="232"/>
      <c r="AD139" s="232"/>
      <c r="AE139" s="233"/>
    </row>
    <row r="140" spans="1:32" ht="13.5" thickTop="1">
      <c r="A140" s="141"/>
      <c r="B140" s="260"/>
      <c r="C140" s="261"/>
      <c r="D140" s="262"/>
      <c r="E140" s="262"/>
      <c r="F140" s="262"/>
      <c r="G140" s="262"/>
      <c r="H140" s="262"/>
      <c r="I140" s="261"/>
      <c r="J140" s="261"/>
      <c r="K140" s="262"/>
      <c r="L140" s="262"/>
      <c r="M140" s="262"/>
      <c r="N140" s="261"/>
      <c r="O140" s="261"/>
      <c r="P140" s="263"/>
      <c r="Q140" s="240"/>
      <c r="R140" s="240"/>
      <c r="S140" s="240"/>
      <c r="T140" s="253"/>
      <c r="U140" s="253"/>
      <c r="V140" s="253"/>
      <c r="W140" s="253"/>
      <c r="X140" s="253"/>
      <c r="Y140" s="253"/>
      <c r="Z140" s="254"/>
      <c r="AA140" s="253"/>
      <c r="AB140" s="253"/>
      <c r="AC140" s="253"/>
      <c r="AD140" s="253"/>
      <c r="AE140" s="254"/>
      <c r="AF140" s="253"/>
    </row>
    <row r="141" spans="1:32" ht="13.5" thickBot="1">
      <c r="A141" s="141"/>
      <c r="B141" s="260"/>
      <c r="C141" s="261"/>
      <c r="D141" s="262"/>
      <c r="E141" s="262"/>
      <c r="F141" s="262"/>
      <c r="G141" s="262"/>
      <c r="H141" s="262"/>
      <c r="I141" s="261"/>
      <c r="J141" s="261"/>
      <c r="K141" s="262"/>
      <c r="L141" s="262"/>
      <c r="M141" s="262"/>
      <c r="N141" s="261"/>
      <c r="O141" s="261"/>
      <c r="P141" s="263"/>
      <c r="Q141" s="247"/>
      <c r="R141" s="247"/>
      <c r="S141" s="247"/>
      <c r="T141" s="255"/>
      <c r="U141" s="255"/>
      <c r="V141" s="255"/>
      <c r="W141" s="255"/>
      <c r="X141" s="255"/>
      <c r="Y141" s="255"/>
      <c r="Z141" s="256"/>
      <c r="AA141" s="255"/>
      <c r="AB141" s="255"/>
      <c r="AC141" s="255"/>
      <c r="AD141" s="255"/>
      <c r="AE141" s="256"/>
      <c r="AF141" s="257"/>
    </row>
    <row r="142" spans="1:32" ht="13.5" thickTop="1">
      <c r="A142" s="141"/>
      <c r="B142" s="173"/>
      <c r="C142" s="234"/>
      <c r="D142" s="226"/>
      <c r="E142" s="226"/>
      <c r="F142" s="226"/>
      <c r="G142" s="226"/>
      <c r="H142" s="226"/>
      <c r="I142" s="234"/>
      <c r="J142" s="234"/>
      <c r="K142" s="226"/>
      <c r="L142" s="226"/>
      <c r="M142" s="226"/>
      <c r="N142" s="234"/>
      <c r="O142" s="234"/>
      <c r="P142" s="235"/>
      <c r="Q142" s="226"/>
      <c r="R142" s="226"/>
      <c r="S142" s="226"/>
      <c r="Z142" s="227"/>
      <c r="AE142" s="227"/>
    </row>
    <row r="143" spans="1:32">
      <c r="A143" s="141"/>
      <c r="B143" s="173"/>
      <c r="C143" s="234"/>
      <c r="D143" s="226"/>
      <c r="E143" s="226"/>
      <c r="F143" s="226"/>
      <c r="G143" s="226"/>
      <c r="H143" s="226"/>
      <c r="I143" s="234"/>
      <c r="J143" s="234"/>
      <c r="K143" s="226"/>
      <c r="L143" s="226"/>
      <c r="M143" s="226"/>
      <c r="N143" s="234"/>
      <c r="O143" s="234"/>
      <c r="P143" s="235"/>
      <c r="Q143" s="226"/>
      <c r="R143" s="226"/>
      <c r="S143" s="226"/>
      <c r="T143" s="232"/>
      <c r="U143" s="232"/>
      <c r="V143" s="232"/>
      <c r="W143" s="232"/>
      <c r="X143" s="232"/>
      <c r="Y143" s="232"/>
      <c r="Z143" s="233"/>
      <c r="AA143" s="232"/>
      <c r="AB143" s="232"/>
      <c r="AC143" s="232"/>
      <c r="AD143" s="232"/>
      <c r="AE143" s="233"/>
    </row>
    <row r="144" spans="1:32">
      <c r="A144" s="141"/>
      <c r="B144" s="173"/>
      <c r="C144" s="234"/>
      <c r="D144" s="226"/>
      <c r="E144" s="226"/>
      <c r="F144" s="226"/>
      <c r="G144" s="226"/>
      <c r="H144" s="226"/>
      <c r="I144" s="234"/>
      <c r="J144" s="234"/>
      <c r="K144" s="226"/>
      <c r="L144" s="226"/>
      <c r="M144" s="226"/>
      <c r="N144" s="234"/>
      <c r="O144" s="234"/>
      <c r="P144" s="235"/>
      <c r="Q144" s="226"/>
      <c r="R144" s="226"/>
      <c r="S144" s="226"/>
      <c r="Z144" s="227"/>
      <c r="AE144" s="227"/>
    </row>
    <row r="145" spans="1:32">
      <c r="A145" s="141"/>
      <c r="B145" s="173"/>
      <c r="C145" s="234"/>
      <c r="D145" s="226"/>
      <c r="E145" s="226"/>
      <c r="F145" s="226"/>
      <c r="G145" s="226"/>
      <c r="H145" s="226"/>
      <c r="I145" s="234"/>
      <c r="J145" s="234"/>
      <c r="K145" s="226"/>
      <c r="L145" s="226"/>
      <c r="M145" s="226"/>
      <c r="N145" s="234"/>
      <c r="O145" s="234"/>
      <c r="P145" s="235"/>
      <c r="Q145" s="226"/>
      <c r="R145" s="226"/>
      <c r="S145" s="226"/>
      <c r="T145" s="232"/>
      <c r="U145" s="232"/>
      <c r="V145" s="232"/>
      <c r="W145" s="232"/>
      <c r="X145" s="232"/>
      <c r="Y145" s="232"/>
      <c r="Z145" s="233"/>
      <c r="AA145" s="232"/>
      <c r="AB145" s="232"/>
      <c r="AC145" s="232"/>
      <c r="AD145" s="232"/>
      <c r="AE145" s="233"/>
    </row>
    <row r="146" spans="1:32">
      <c r="A146" s="141"/>
      <c r="B146" s="173"/>
      <c r="C146" s="234"/>
      <c r="D146" s="226"/>
      <c r="E146" s="226"/>
      <c r="F146" s="226"/>
      <c r="G146" s="226"/>
      <c r="H146" s="226"/>
      <c r="I146" s="234"/>
      <c r="J146" s="234"/>
      <c r="K146" s="226"/>
      <c r="L146" s="226"/>
      <c r="M146" s="226"/>
      <c r="N146" s="234"/>
      <c r="O146" s="234"/>
      <c r="P146" s="235"/>
      <c r="Q146" s="226"/>
      <c r="R146" s="226"/>
      <c r="S146" s="226"/>
      <c r="Z146" s="227"/>
      <c r="AE146" s="227"/>
    </row>
    <row r="147" spans="1:32" ht="13.5" thickBot="1">
      <c r="A147" s="141"/>
      <c r="B147" s="173"/>
      <c r="C147" s="234"/>
      <c r="D147" s="226"/>
      <c r="E147" s="226"/>
      <c r="F147" s="226"/>
      <c r="G147" s="226"/>
      <c r="H147" s="226"/>
      <c r="I147" s="234"/>
      <c r="J147" s="234"/>
      <c r="K147" s="226"/>
      <c r="L147" s="226"/>
      <c r="M147" s="226"/>
      <c r="N147" s="234"/>
      <c r="O147" s="234"/>
      <c r="P147" s="235"/>
      <c r="Q147" s="226"/>
      <c r="R147" s="226"/>
      <c r="S147" s="226"/>
      <c r="T147" s="232"/>
      <c r="U147" s="232"/>
      <c r="V147" s="232"/>
      <c r="W147" s="232"/>
      <c r="X147" s="232"/>
      <c r="Y147" s="232"/>
      <c r="Z147" s="233"/>
      <c r="AA147" s="232"/>
      <c r="AB147" s="232"/>
      <c r="AC147" s="232"/>
      <c r="AD147" s="232"/>
      <c r="AE147" s="233"/>
    </row>
    <row r="148" spans="1:32" ht="13.5" thickTop="1">
      <c r="A148" s="141"/>
      <c r="B148" s="173"/>
      <c r="C148" s="234"/>
      <c r="D148" s="226"/>
      <c r="E148" s="226"/>
      <c r="F148" s="226"/>
      <c r="G148" s="226"/>
      <c r="H148" s="226"/>
      <c r="I148" s="234"/>
      <c r="J148" s="234"/>
      <c r="K148" s="226"/>
      <c r="L148" s="226"/>
      <c r="M148" s="226"/>
      <c r="N148" s="234"/>
      <c r="O148" s="234"/>
      <c r="P148" s="235"/>
      <c r="Q148" s="240"/>
      <c r="R148" s="240"/>
      <c r="S148" s="240"/>
      <c r="T148" s="253"/>
      <c r="U148" s="253"/>
      <c r="V148" s="253"/>
      <c r="W148" s="253"/>
      <c r="X148" s="253"/>
      <c r="Y148" s="253"/>
      <c r="Z148" s="254"/>
      <c r="AA148" s="253"/>
      <c r="AB148" s="253"/>
      <c r="AC148" s="253"/>
      <c r="AD148" s="253"/>
      <c r="AE148" s="254"/>
      <c r="AF148" s="253"/>
    </row>
    <row r="149" spans="1:32" ht="13.5" thickBot="1">
      <c r="A149" s="141"/>
      <c r="B149" s="173"/>
      <c r="C149" s="234"/>
      <c r="D149" s="226"/>
      <c r="E149" s="226"/>
      <c r="F149" s="226"/>
      <c r="G149" s="226"/>
      <c r="H149" s="226"/>
      <c r="I149" s="234"/>
      <c r="J149" s="234"/>
      <c r="K149" s="226"/>
      <c r="L149" s="226"/>
      <c r="M149" s="226"/>
      <c r="N149" s="234"/>
      <c r="O149" s="234"/>
      <c r="P149" s="235"/>
      <c r="Q149" s="247"/>
      <c r="R149" s="247"/>
      <c r="S149" s="247"/>
      <c r="T149" s="255"/>
      <c r="U149" s="255"/>
      <c r="V149" s="255"/>
      <c r="W149" s="255"/>
      <c r="X149" s="255"/>
      <c r="Y149" s="255"/>
      <c r="Z149" s="256"/>
      <c r="AA149" s="255"/>
      <c r="AB149" s="255"/>
      <c r="AC149" s="255"/>
      <c r="AD149" s="255"/>
      <c r="AE149" s="256"/>
      <c r="AF149" s="257"/>
    </row>
    <row r="150" spans="1:32" ht="13.5" thickTop="1">
      <c r="A150" s="141"/>
      <c r="B150" s="173"/>
      <c r="C150" s="234"/>
      <c r="D150" s="226"/>
      <c r="E150" s="226"/>
      <c r="F150" s="226"/>
      <c r="G150" s="226"/>
      <c r="H150" s="226"/>
      <c r="I150" s="234"/>
      <c r="J150" s="234"/>
      <c r="K150" s="226"/>
      <c r="L150" s="226"/>
      <c r="M150" s="226"/>
      <c r="N150" s="234"/>
      <c r="O150" s="234"/>
      <c r="P150" s="235"/>
      <c r="Q150" s="226"/>
      <c r="R150" s="226"/>
      <c r="S150" s="226"/>
      <c r="Z150" s="227"/>
      <c r="AE150" s="227"/>
    </row>
    <row r="151" spans="1:32">
      <c r="A151" s="141"/>
      <c r="B151" s="173"/>
      <c r="C151" s="234"/>
      <c r="D151" s="226"/>
      <c r="E151" s="226"/>
      <c r="F151" s="226"/>
      <c r="G151" s="226"/>
      <c r="H151" s="226"/>
      <c r="I151" s="234"/>
      <c r="J151" s="234"/>
      <c r="K151" s="226"/>
      <c r="L151" s="226"/>
      <c r="M151" s="226"/>
      <c r="N151" s="234"/>
      <c r="O151" s="234"/>
      <c r="P151" s="235"/>
      <c r="Q151" s="226"/>
      <c r="R151" s="226"/>
      <c r="S151" s="226"/>
      <c r="T151" s="232"/>
      <c r="U151" s="232"/>
      <c r="V151" s="232"/>
      <c r="W151" s="232"/>
      <c r="X151" s="232"/>
      <c r="Y151" s="232"/>
      <c r="Z151" s="233"/>
      <c r="AA151" s="232"/>
      <c r="AB151" s="232"/>
      <c r="AC151" s="232"/>
      <c r="AD151" s="232"/>
      <c r="AE151" s="233"/>
    </row>
    <row r="152" spans="1:32">
      <c r="A152" s="141"/>
      <c r="B152" s="173"/>
      <c r="C152" s="234"/>
      <c r="D152" s="226"/>
      <c r="E152" s="226"/>
      <c r="F152" s="226"/>
      <c r="G152" s="226"/>
      <c r="H152" s="226"/>
      <c r="I152" s="234"/>
      <c r="J152" s="234"/>
      <c r="K152" s="226"/>
      <c r="L152" s="226"/>
      <c r="M152" s="226"/>
      <c r="N152" s="234"/>
      <c r="O152" s="234"/>
      <c r="P152" s="235"/>
      <c r="Q152" s="226"/>
      <c r="R152" s="226"/>
      <c r="S152" s="226"/>
      <c r="Z152" s="227"/>
      <c r="AE152" s="227"/>
    </row>
    <row r="153" spans="1:32">
      <c r="A153" s="141"/>
      <c r="B153" s="173"/>
      <c r="C153" s="234"/>
      <c r="D153" s="226"/>
      <c r="E153" s="226"/>
      <c r="F153" s="226"/>
      <c r="G153" s="226"/>
      <c r="H153" s="226"/>
      <c r="I153" s="234"/>
      <c r="J153" s="234"/>
      <c r="K153" s="226"/>
      <c r="L153" s="226"/>
      <c r="M153" s="226"/>
      <c r="N153" s="234"/>
      <c r="O153" s="234"/>
      <c r="P153" s="235"/>
      <c r="Q153" s="226"/>
      <c r="R153" s="226"/>
      <c r="S153" s="226"/>
      <c r="T153" s="232"/>
      <c r="U153" s="232"/>
      <c r="V153" s="232"/>
      <c r="W153" s="232"/>
      <c r="X153" s="232"/>
      <c r="Y153" s="232"/>
      <c r="Z153" s="233"/>
      <c r="AA153" s="232"/>
      <c r="AB153" s="232"/>
      <c r="AC153" s="232"/>
      <c r="AD153" s="232"/>
      <c r="AE153" s="233"/>
    </row>
    <row r="154" spans="1:32">
      <c r="A154" s="141"/>
      <c r="B154" s="173"/>
      <c r="C154" s="234"/>
      <c r="D154" s="226"/>
      <c r="E154" s="226"/>
      <c r="F154" s="226"/>
      <c r="G154" s="226"/>
      <c r="H154" s="226"/>
      <c r="I154" s="234"/>
      <c r="J154" s="234"/>
      <c r="K154" s="226"/>
      <c r="L154" s="226"/>
      <c r="M154" s="226"/>
      <c r="N154" s="234"/>
      <c r="O154" s="234"/>
      <c r="P154" s="235"/>
      <c r="Q154" s="226"/>
      <c r="R154" s="226"/>
      <c r="S154" s="226"/>
      <c r="Z154" s="227"/>
      <c r="AE154" s="227"/>
    </row>
    <row r="155" spans="1:32" ht="13.5" thickBot="1">
      <c r="A155" s="141"/>
      <c r="B155" s="173"/>
      <c r="C155" s="234"/>
      <c r="D155" s="226"/>
      <c r="E155" s="226"/>
      <c r="F155" s="226"/>
      <c r="G155" s="226"/>
      <c r="H155" s="226"/>
      <c r="I155" s="234"/>
      <c r="J155" s="234"/>
      <c r="K155" s="226"/>
      <c r="L155" s="226"/>
      <c r="M155" s="226"/>
      <c r="N155" s="234"/>
      <c r="O155" s="234"/>
      <c r="P155" s="235"/>
      <c r="Q155" s="226"/>
      <c r="R155" s="226"/>
      <c r="S155" s="226"/>
      <c r="T155" s="232"/>
      <c r="U155" s="232"/>
      <c r="V155" s="232"/>
      <c r="W155" s="232"/>
      <c r="X155" s="232"/>
      <c r="Y155" s="232"/>
      <c r="Z155" s="233"/>
      <c r="AA155" s="232"/>
      <c r="AB155" s="232"/>
      <c r="AC155" s="232"/>
      <c r="AD155" s="232"/>
      <c r="AE155" s="233"/>
    </row>
    <row r="156" spans="1:32" ht="13.5" thickTop="1">
      <c r="A156" s="141"/>
      <c r="B156" s="173"/>
      <c r="C156" s="234"/>
      <c r="D156" s="226"/>
      <c r="E156" s="226"/>
      <c r="F156" s="226"/>
      <c r="G156" s="226"/>
      <c r="H156" s="226"/>
      <c r="I156" s="234"/>
      <c r="J156" s="234"/>
      <c r="K156" s="226"/>
      <c r="L156" s="226"/>
      <c r="M156" s="226"/>
      <c r="N156" s="234"/>
      <c r="O156" s="234"/>
      <c r="P156" s="235"/>
      <c r="Q156" s="240"/>
      <c r="R156" s="240"/>
      <c r="S156" s="240"/>
      <c r="T156" s="253"/>
      <c r="U156" s="253"/>
      <c r="V156" s="253"/>
      <c r="W156" s="253"/>
      <c r="X156" s="253"/>
      <c r="Y156" s="253"/>
      <c r="Z156" s="254"/>
      <c r="AA156" s="253"/>
      <c r="AB156" s="253"/>
      <c r="AC156" s="253"/>
      <c r="AD156" s="253"/>
      <c r="AE156" s="254"/>
      <c r="AF156" s="253"/>
    </row>
    <row r="157" spans="1:32" ht="13.5" thickBot="1">
      <c r="A157" s="141"/>
      <c r="B157" s="173"/>
      <c r="C157" s="234"/>
      <c r="D157" s="226"/>
      <c r="E157" s="226"/>
      <c r="F157" s="226"/>
      <c r="G157" s="226"/>
      <c r="H157" s="226"/>
      <c r="I157" s="234"/>
      <c r="J157" s="234"/>
      <c r="K157" s="226"/>
      <c r="L157" s="226"/>
      <c r="M157" s="226"/>
      <c r="N157" s="234"/>
      <c r="O157" s="234"/>
      <c r="P157" s="235"/>
      <c r="Q157" s="247"/>
      <c r="R157" s="247"/>
      <c r="S157" s="247"/>
      <c r="T157" s="255"/>
      <c r="U157" s="255"/>
      <c r="V157" s="255"/>
      <c r="W157" s="255"/>
      <c r="X157" s="255"/>
      <c r="Y157" s="255"/>
      <c r="Z157" s="256"/>
      <c r="AA157" s="255"/>
      <c r="AB157" s="255"/>
      <c r="AC157" s="255"/>
      <c r="AD157" s="255"/>
      <c r="AE157" s="256"/>
      <c r="AF157" s="257"/>
    </row>
    <row r="158" spans="1:32" ht="13.5" thickTop="1">
      <c r="A158" s="141"/>
      <c r="B158" s="173"/>
      <c r="C158" s="234"/>
      <c r="D158" s="226"/>
      <c r="E158" s="226"/>
      <c r="F158" s="226"/>
      <c r="G158" s="226"/>
      <c r="H158" s="226"/>
      <c r="I158" s="234"/>
      <c r="J158" s="234"/>
      <c r="K158" s="226"/>
      <c r="L158" s="226"/>
      <c r="M158" s="226"/>
      <c r="N158" s="234"/>
      <c r="O158" s="234"/>
      <c r="P158" s="235"/>
      <c r="Q158" s="226"/>
      <c r="R158" s="226"/>
      <c r="S158" s="226"/>
      <c r="Z158" s="227"/>
      <c r="AE158" s="227"/>
    </row>
    <row r="159" spans="1:32">
      <c r="A159" s="141"/>
      <c r="B159" s="173"/>
      <c r="C159" s="234"/>
      <c r="D159" s="226"/>
      <c r="E159" s="226"/>
      <c r="F159" s="226"/>
      <c r="G159" s="226"/>
      <c r="H159" s="226"/>
      <c r="I159" s="234"/>
      <c r="J159" s="234"/>
      <c r="K159" s="226"/>
      <c r="L159" s="226"/>
      <c r="M159" s="226"/>
      <c r="N159" s="234"/>
      <c r="O159" s="234"/>
      <c r="P159" s="235"/>
      <c r="Q159" s="226"/>
      <c r="R159" s="226"/>
      <c r="S159" s="226"/>
      <c r="T159" s="232"/>
      <c r="U159" s="232"/>
      <c r="V159" s="232"/>
      <c r="W159" s="232"/>
      <c r="X159" s="232"/>
      <c r="Y159" s="232"/>
      <c r="Z159" s="233"/>
      <c r="AA159" s="232"/>
      <c r="AB159" s="232"/>
      <c r="AC159" s="232"/>
      <c r="AD159" s="232"/>
      <c r="AE159" s="233"/>
    </row>
    <row r="160" spans="1:32">
      <c r="A160" s="141"/>
      <c r="B160" s="173"/>
      <c r="C160" s="234"/>
      <c r="D160" s="226"/>
      <c r="E160" s="226"/>
      <c r="F160" s="226"/>
      <c r="G160" s="226"/>
      <c r="H160" s="226"/>
      <c r="I160" s="234"/>
      <c r="J160" s="234"/>
      <c r="K160" s="226"/>
      <c r="L160" s="226"/>
      <c r="M160" s="226"/>
      <c r="N160" s="234"/>
      <c r="O160" s="234"/>
      <c r="P160" s="235"/>
      <c r="Q160" s="226"/>
      <c r="R160" s="226"/>
      <c r="S160" s="226"/>
      <c r="Z160" s="227"/>
      <c r="AE160" s="227"/>
    </row>
    <row r="161" spans="1:32">
      <c r="A161" s="141"/>
      <c r="B161" s="173"/>
      <c r="C161" s="234"/>
      <c r="D161" s="226"/>
      <c r="E161" s="226"/>
      <c r="F161" s="226"/>
      <c r="G161" s="226"/>
      <c r="H161" s="226"/>
      <c r="I161" s="234"/>
      <c r="J161" s="234"/>
      <c r="K161" s="226"/>
      <c r="L161" s="226"/>
      <c r="M161" s="226"/>
      <c r="N161" s="234"/>
      <c r="O161" s="234"/>
      <c r="P161" s="235"/>
      <c r="Q161" s="226"/>
      <c r="R161" s="226"/>
      <c r="S161" s="226"/>
      <c r="T161" s="232"/>
      <c r="U161" s="232"/>
      <c r="V161" s="232"/>
      <c r="W161" s="232"/>
      <c r="X161" s="232"/>
      <c r="Y161" s="232"/>
      <c r="Z161" s="233"/>
      <c r="AA161" s="232"/>
      <c r="AB161" s="232"/>
      <c r="AC161" s="232"/>
      <c r="AD161" s="232"/>
      <c r="AE161" s="233"/>
    </row>
    <row r="162" spans="1:32">
      <c r="A162" s="141"/>
      <c r="B162" s="173"/>
      <c r="C162" s="234"/>
      <c r="D162" s="226"/>
      <c r="E162" s="226"/>
      <c r="F162" s="226"/>
      <c r="G162" s="226"/>
      <c r="H162" s="226"/>
      <c r="I162" s="234"/>
      <c r="J162" s="234"/>
      <c r="K162" s="226"/>
      <c r="L162" s="226"/>
      <c r="M162" s="226"/>
      <c r="N162" s="234"/>
      <c r="O162" s="234"/>
      <c r="P162" s="235"/>
      <c r="Q162" s="226"/>
      <c r="R162" s="226"/>
      <c r="S162" s="226"/>
      <c r="Z162" s="227"/>
      <c r="AE162" s="227"/>
    </row>
    <row r="163" spans="1:32">
      <c r="A163" s="141"/>
      <c r="B163" s="173"/>
      <c r="C163" s="234"/>
      <c r="D163" s="226"/>
      <c r="E163" s="226"/>
      <c r="F163" s="226"/>
      <c r="G163" s="226"/>
      <c r="H163" s="226"/>
      <c r="I163" s="234"/>
      <c r="J163" s="234"/>
      <c r="K163" s="226"/>
      <c r="L163" s="226"/>
      <c r="M163" s="226"/>
      <c r="N163" s="234"/>
      <c r="O163" s="234"/>
      <c r="P163" s="235"/>
      <c r="Q163" s="226"/>
      <c r="R163" s="226"/>
      <c r="S163" s="226"/>
      <c r="T163" s="232"/>
      <c r="U163" s="232"/>
      <c r="V163" s="232"/>
      <c r="W163" s="232"/>
      <c r="X163" s="232"/>
      <c r="Y163" s="232"/>
      <c r="Z163" s="233"/>
      <c r="AA163" s="232"/>
      <c r="AB163" s="232"/>
      <c r="AC163" s="232"/>
      <c r="AD163" s="232"/>
      <c r="AE163" s="233"/>
    </row>
    <row r="164" spans="1:32">
      <c r="A164" s="141"/>
      <c r="B164" s="173"/>
      <c r="C164" s="234"/>
      <c r="D164" s="226"/>
      <c r="E164" s="226"/>
      <c r="F164" s="226"/>
      <c r="G164" s="226"/>
      <c r="H164" s="226"/>
      <c r="I164" s="234"/>
      <c r="J164" s="234"/>
      <c r="K164" s="226"/>
      <c r="L164" s="226"/>
      <c r="M164" s="226"/>
      <c r="N164" s="234"/>
      <c r="O164" s="234"/>
      <c r="P164" s="235"/>
      <c r="Q164" s="226"/>
      <c r="R164" s="226"/>
      <c r="S164" s="226"/>
      <c r="Z164" s="227"/>
      <c r="AE164" s="227"/>
    </row>
    <row r="165" spans="1:32" ht="13.5" thickBot="1">
      <c r="A165" s="141"/>
      <c r="B165" s="173"/>
      <c r="C165" s="234"/>
      <c r="D165" s="226"/>
      <c r="E165" s="226"/>
      <c r="F165" s="226"/>
      <c r="G165" s="226"/>
      <c r="H165" s="226"/>
      <c r="I165" s="234"/>
      <c r="J165" s="234"/>
      <c r="K165" s="226"/>
      <c r="L165" s="226"/>
      <c r="M165" s="226"/>
      <c r="N165" s="234"/>
      <c r="O165" s="234"/>
      <c r="P165" s="235"/>
      <c r="Q165" s="226"/>
      <c r="R165" s="226"/>
      <c r="S165" s="226"/>
      <c r="T165" s="193"/>
      <c r="U165" s="193"/>
      <c r="V165" s="193"/>
      <c r="W165" s="193"/>
      <c r="X165" s="193"/>
      <c r="Y165" s="193"/>
      <c r="Z165" s="258"/>
      <c r="AA165" s="193"/>
      <c r="AB165" s="193"/>
      <c r="AC165" s="193"/>
      <c r="AD165" s="193"/>
      <c r="AE165" s="258"/>
    </row>
    <row r="166" spans="1:32">
      <c r="A166" s="155"/>
      <c r="B166" s="136"/>
      <c r="C166" s="223"/>
      <c r="D166" s="224"/>
      <c r="E166" s="224"/>
      <c r="F166" s="224"/>
      <c r="G166" s="224"/>
      <c r="H166" s="224"/>
      <c r="I166" s="223"/>
      <c r="J166" s="223"/>
      <c r="K166" s="224"/>
      <c r="L166" s="224"/>
      <c r="M166" s="224"/>
      <c r="N166" s="223"/>
      <c r="O166" s="223"/>
      <c r="P166" s="225"/>
      <c r="Q166" s="226"/>
      <c r="R166" s="226"/>
      <c r="S166" s="226"/>
      <c r="T166" s="226"/>
      <c r="Z166" s="227"/>
      <c r="AE166" s="227"/>
    </row>
    <row r="167" spans="1:32">
      <c r="A167" s="141"/>
      <c r="B167" s="228"/>
      <c r="C167" s="229"/>
      <c r="D167" s="230"/>
      <c r="E167" s="230"/>
      <c r="F167" s="230"/>
      <c r="G167" s="230"/>
      <c r="H167" s="230"/>
      <c r="I167" s="229"/>
      <c r="J167" s="229"/>
      <c r="K167" s="230"/>
      <c r="L167" s="230"/>
      <c r="M167" s="230"/>
      <c r="N167" s="229"/>
      <c r="O167" s="229"/>
      <c r="P167" s="231"/>
      <c r="Q167" s="226"/>
      <c r="R167" s="226"/>
      <c r="S167" s="226"/>
      <c r="T167" s="232"/>
      <c r="U167" s="232"/>
      <c r="V167" s="232"/>
      <c r="W167" s="232"/>
      <c r="X167" s="232"/>
      <c r="Y167" s="232"/>
      <c r="Z167" s="233"/>
      <c r="AA167" s="232"/>
      <c r="AB167" s="232"/>
      <c r="AC167" s="232"/>
      <c r="AD167" s="232"/>
      <c r="AE167" s="233"/>
    </row>
    <row r="168" spans="1:32">
      <c r="A168" s="141"/>
      <c r="B168" s="173"/>
      <c r="C168" s="234"/>
      <c r="D168" s="226"/>
      <c r="E168" s="226"/>
      <c r="F168" s="226"/>
      <c r="G168" s="226"/>
      <c r="H168" s="226"/>
      <c r="I168" s="234"/>
      <c r="J168" s="234"/>
      <c r="K168" s="226"/>
      <c r="L168" s="226"/>
      <c r="M168" s="226"/>
      <c r="N168" s="234"/>
      <c r="O168" s="234"/>
      <c r="P168" s="235"/>
      <c r="Q168" s="226"/>
      <c r="R168" s="226"/>
      <c r="S168" s="226"/>
      <c r="Z168" s="227"/>
      <c r="AE168" s="227"/>
    </row>
    <row r="169" spans="1:32">
      <c r="A169" s="141"/>
      <c r="B169" s="173"/>
      <c r="C169" s="234"/>
      <c r="D169" s="226"/>
      <c r="E169" s="226"/>
      <c r="F169" s="226"/>
      <c r="G169" s="226"/>
      <c r="H169" s="226"/>
      <c r="I169" s="234"/>
      <c r="J169" s="234"/>
      <c r="K169" s="226"/>
      <c r="L169" s="226"/>
      <c r="M169" s="226"/>
      <c r="N169" s="234"/>
      <c r="O169" s="234"/>
      <c r="P169" s="235"/>
      <c r="Q169" s="226"/>
      <c r="R169" s="226"/>
      <c r="S169" s="226"/>
      <c r="T169" s="232"/>
      <c r="U169" s="232"/>
      <c r="V169" s="232"/>
      <c r="W169" s="259"/>
      <c r="X169" s="232"/>
      <c r="Y169" s="232"/>
      <c r="Z169" s="233"/>
      <c r="AA169" s="232"/>
      <c r="AB169" s="232"/>
      <c r="AC169" s="232"/>
      <c r="AD169" s="232"/>
      <c r="AE169" s="233"/>
    </row>
    <row r="170" spans="1:32">
      <c r="A170" s="141"/>
      <c r="B170" s="173"/>
      <c r="C170" s="234"/>
      <c r="D170" s="226"/>
      <c r="E170" s="226"/>
      <c r="F170" s="226"/>
      <c r="G170" s="226"/>
      <c r="H170" s="226"/>
      <c r="I170" s="234"/>
      <c r="J170" s="234"/>
      <c r="K170" s="226"/>
      <c r="L170" s="226"/>
      <c r="M170" s="226"/>
      <c r="N170" s="234"/>
      <c r="O170" s="234"/>
      <c r="P170" s="235"/>
      <c r="Q170" s="226"/>
      <c r="R170" s="226"/>
      <c r="S170" s="226"/>
      <c r="Z170" s="227"/>
      <c r="AE170" s="227"/>
    </row>
    <row r="171" spans="1:32" ht="13.5" thickBot="1">
      <c r="A171" s="141"/>
      <c r="B171" s="173"/>
      <c r="C171" s="234"/>
      <c r="D171" s="226"/>
      <c r="E171" s="226"/>
      <c r="F171" s="226"/>
      <c r="G171" s="226"/>
      <c r="H171" s="226"/>
      <c r="I171" s="234"/>
      <c r="J171" s="234"/>
      <c r="K171" s="226"/>
      <c r="L171" s="226"/>
      <c r="M171" s="226"/>
      <c r="N171" s="234"/>
      <c r="O171" s="234"/>
      <c r="P171" s="235"/>
      <c r="Q171" s="226"/>
      <c r="R171" s="226"/>
      <c r="S171" s="226"/>
      <c r="T171" s="232"/>
      <c r="U171" s="232"/>
      <c r="V171" s="232"/>
      <c r="W171" s="232"/>
      <c r="X171" s="232"/>
      <c r="Y171" s="232"/>
      <c r="Z171" s="233"/>
      <c r="AA171" s="232"/>
      <c r="AB171" s="232"/>
      <c r="AC171" s="232"/>
      <c r="AD171" s="232"/>
      <c r="AE171" s="233"/>
    </row>
    <row r="172" spans="1:32" ht="13.5" thickTop="1">
      <c r="A172" s="141"/>
      <c r="B172" s="260"/>
      <c r="C172" s="261"/>
      <c r="D172" s="262"/>
      <c r="E172" s="262"/>
      <c r="F172" s="262"/>
      <c r="G172" s="262"/>
      <c r="H172" s="262"/>
      <c r="I172" s="261"/>
      <c r="J172" s="261"/>
      <c r="K172" s="262"/>
      <c r="L172" s="262"/>
      <c r="M172" s="262"/>
      <c r="N172" s="261"/>
      <c r="O172" s="261"/>
      <c r="P172" s="263"/>
      <c r="Q172" s="240"/>
      <c r="R172" s="240"/>
      <c r="S172" s="240"/>
      <c r="T172" s="253"/>
      <c r="U172" s="253"/>
      <c r="V172" s="253"/>
      <c r="W172" s="253"/>
      <c r="X172" s="253"/>
      <c r="Y172" s="253"/>
      <c r="Z172" s="254"/>
      <c r="AA172" s="253"/>
      <c r="AB172" s="253"/>
      <c r="AC172" s="253"/>
      <c r="AD172" s="253"/>
      <c r="AE172" s="254"/>
      <c r="AF172" s="253"/>
    </row>
    <row r="173" spans="1:32" ht="13.5" thickBot="1">
      <c r="A173" s="141"/>
      <c r="B173" s="260"/>
      <c r="C173" s="261"/>
      <c r="D173" s="262"/>
      <c r="E173" s="262"/>
      <c r="F173" s="262"/>
      <c r="G173" s="262"/>
      <c r="H173" s="262"/>
      <c r="I173" s="261"/>
      <c r="J173" s="261"/>
      <c r="K173" s="262"/>
      <c r="L173" s="262"/>
      <c r="M173" s="262"/>
      <c r="N173" s="261"/>
      <c r="O173" s="261"/>
      <c r="P173" s="263"/>
      <c r="Q173" s="247"/>
      <c r="R173" s="247"/>
      <c r="S173" s="247"/>
      <c r="T173" s="255"/>
      <c r="U173" s="255"/>
      <c r="V173" s="255"/>
      <c r="W173" s="255"/>
      <c r="X173" s="255"/>
      <c r="Y173" s="255"/>
      <c r="Z173" s="256"/>
      <c r="AA173" s="255"/>
      <c r="AB173" s="255"/>
      <c r="AC173" s="255"/>
      <c r="AD173" s="255"/>
      <c r="AE173" s="256"/>
      <c r="AF173" s="257"/>
    </row>
    <row r="174" spans="1:32" ht="13.5" thickTop="1">
      <c r="A174" s="141"/>
      <c r="B174" s="173"/>
      <c r="C174" s="234"/>
      <c r="D174" s="226"/>
      <c r="E174" s="226"/>
      <c r="F174" s="226"/>
      <c r="G174" s="226"/>
      <c r="H174" s="226"/>
      <c r="I174" s="234"/>
      <c r="J174" s="234"/>
      <c r="K174" s="226"/>
      <c r="L174" s="226"/>
      <c r="M174" s="226"/>
      <c r="N174" s="234"/>
      <c r="O174" s="234"/>
      <c r="P174" s="235"/>
      <c r="Q174" s="226"/>
      <c r="R174" s="226"/>
      <c r="S174" s="226"/>
      <c r="Z174" s="227"/>
      <c r="AE174" s="227"/>
    </row>
    <row r="175" spans="1:32">
      <c r="A175" s="141"/>
      <c r="B175" s="173"/>
      <c r="C175" s="234"/>
      <c r="D175" s="226"/>
      <c r="E175" s="226"/>
      <c r="F175" s="226"/>
      <c r="G175" s="226"/>
      <c r="H175" s="226"/>
      <c r="I175" s="234"/>
      <c r="J175" s="234"/>
      <c r="K175" s="226"/>
      <c r="L175" s="226"/>
      <c r="M175" s="226"/>
      <c r="N175" s="234"/>
      <c r="O175" s="234"/>
      <c r="P175" s="235"/>
      <c r="Q175" s="226"/>
      <c r="R175" s="226"/>
      <c r="S175" s="226"/>
      <c r="T175" s="232"/>
      <c r="U175" s="232"/>
      <c r="V175" s="232"/>
      <c r="W175" s="232"/>
      <c r="X175" s="232"/>
      <c r="Y175" s="232"/>
      <c r="Z175" s="233"/>
      <c r="AA175" s="232"/>
      <c r="AB175" s="232"/>
      <c r="AC175" s="232"/>
      <c r="AD175" s="232"/>
      <c r="AE175" s="233"/>
    </row>
    <row r="176" spans="1:32">
      <c r="A176" s="141"/>
      <c r="B176" s="173"/>
      <c r="C176" s="234"/>
      <c r="D176" s="226"/>
      <c r="E176" s="226"/>
      <c r="F176" s="226"/>
      <c r="G176" s="226"/>
      <c r="H176" s="226"/>
      <c r="I176" s="234"/>
      <c r="J176" s="234"/>
      <c r="K176" s="226"/>
      <c r="L176" s="226"/>
      <c r="M176" s="226"/>
      <c r="N176" s="234"/>
      <c r="O176" s="234"/>
      <c r="P176" s="235"/>
      <c r="Q176" s="226"/>
      <c r="R176" s="226"/>
      <c r="S176" s="226"/>
      <c r="Z176" s="227"/>
      <c r="AE176" s="227"/>
    </row>
    <row r="177" spans="1:32">
      <c r="A177" s="141"/>
      <c r="B177" s="173"/>
      <c r="C177" s="234"/>
      <c r="D177" s="226"/>
      <c r="E177" s="226"/>
      <c r="F177" s="226"/>
      <c r="G177" s="226"/>
      <c r="H177" s="226"/>
      <c r="I177" s="234"/>
      <c r="J177" s="234"/>
      <c r="K177" s="226"/>
      <c r="L177" s="226"/>
      <c r="M177" s="226"/>
      <c r="N177" s="234"/>
      <c r="O177" s="234"/>
      <c r="P177" s="235"/>
      <c r="Q177" s="226"/>
      <c r="R177" s="226"/>
      <c r="S177" s="226"/>
      <c r="T177" s="232"/>
      <c r="U177" s="232"/>
      <c r="V177" s="232"/>
      <c r="W177" s="259"/>
      <c r="X177" s="232"/>
      <c r="Y177" s="232"/>
      <c r="Z177" s="233"/>
      <c r="AA177" s="232"/>
      <c r="AB177" s="232"/>
      <c r="AC177" s="232"/>
      <c r="AD177" s="232"/>
      <c r="AE177" s="233"/>
    </row>
    <row r="178" spans="1:32">
      <c r="A178" s="141"/>
      <c r="B178" s="173"/>
      <c r="C178" s="234"/>
      <c r="D178" s="226"/>
      <c r="E178" s="226"/>
      <c r="F178" s="226"/>
      <c r="G178" s="226"/>
      <c r="H178" s="226"/>
      <c r="I178" s="234"/>
      <c r="J178" s="234"/>
      <c r="K178" s="226"/>
      <c r="L178" s="226"/>
      <c r="M178" s="226"/>
      <c r="N178" s="234"/>
      <c r="O178" s="234"/>
      <c r="P178" s="235"/>
      <c r="Q178" s="226"/>
      <c r="R178" s="226"/>
      <c r="S178" s="226"/>
      <c r="Z178" s="227"/>
      <c r="AE178" s="227"/>
    </row>
    <row r="179" spans="1:32" ht="13.5" thickBot="1">
      <c r="A179" s="141"/>
      <c r="B179" s="173"/>
      <c r="C179" s="234"/>
      <c r="D179" s="226"/>
      <c r="E179" s="226"/>
      <c r="F179" s="226"/>
      <c r="G179" s="226"/>
      <c r="H179" s="226"/>
      <c r="I179" s="234"/>
      <c r="J179" s="234"/>
      <c r="K179" s="226"/>
      <c r="L179" s="226"/>
      <c r="M179" s="226"/>
      <c r="N179" s="234"/>
      <c r="O179" s="234"/>
      <c r="P179" s="235"/>
      <c r="Q179" s="226"/>
      <c r="R179" s="226"/>
      <c r="S179" s="226"/>
      <c r="T179" s="232"/>
      <c r="U179" s="232"/>
      <c r="V179" s="232"/>
      <c r="W179" s="232"/>
      <c r="X179" s="232"/>
      <c r="Y179" s="232"/>
      <c r="Z179" s="233"/>
      <c r="AA179" s="232"/>
      <c r="AB179" s="232"/>
      <c r="AC179" s="232"/>
      <c r="AD179" s="232"/>
      <c r="AE179" s="233"/>
    </row>
    <row r="180" spans="1:32" ht="13.5" thickTop="1">
      <c r="A180" s="141"/>
      <c r="B180" s="173"/>
      <c r="C180" s="234"/>
      <c r="D180" s="226"/>
      <c r="E180" s="226"/>
      <c r="F180" s="226"/>
      <c r="G180" s="226"/>
      <c r="H180" s="226"/>
      <c r="I180" s="234"/>
      <c r="J180" s="234"/>
      <c r="K180" s="226"/>
      <c r="L180" s="226"/>
      <c r="M180" s="226"/>
      <c r="N180" s="234"/>
      <c r="O180" s="234"/>
      <c r="P180" s="235"/>
      <c r="Q180" s="240"/>
      <c r="R180" s="240"/>
      <c r="S180" s="240"/>
      <c r="T180" s="253"/>
      <c r="U180" s="253"/>
      <c r="V180" s="253"/>
      <c r="W180" s="253"/>
      <c r="X180" s="253"/>
      <c r="Y180" s="253"/>
      <c r="Z180" s="254"/>
      <c r="AA180" s="253"/>
      <c r="AB180" s="253"/>
      <c r="AC180" s="253"/>
      <c r="AD180" s="253"/>
      <c r="AE180" s="254"/>
      <c r="AF180" s="253"/>
    </row>
    <row r="181" spans="1:32" ht="13.5" thickBot="1">
      <c r="A181" s="141"/>
      <c r="B181" s="173"/>
      <c r="C181" s="234"/>
      <c r="D181" s="226"/>
      <c r="E181" s="226"/>
      <c r="F181" s="226"/>
      <c r="G181" s="226"/>
      <c r="H181" s="226"/>
      <c r="I181" s="234"/>
      <c r="J181" s="234"/>
      <c r="K181" s="226"/>
      <c r="L181" s="226"/>
      <c r="M181" s="226"/>
      <c r="N181" s="234"/>
      <c r="O181" s="234"/>
      <c r="P181" s="235"/>
      <c r="Q181" s="247"/>
      <c r="R181" s="247"/>
      <c r="S181" s="247"/>
      <c r="T181" s="255"/>
      <c r="U181" s="255"/>
      <c r="V181" s="255"/>
      <c r="W181" s="255"/>
      <c r="X181" s="255"/>
      <c r="Y181" s="255"/>
      <c r="Z181" s="256"/>
      <c r="AA181" s="255"/>
      <c r="AB181" s="255"/>
      <c r="AC181" s="255"/>
      <c r="AD181" s="255"/>
      <c r="AE181" s="256"/>
      <c r="AF181" s="257"/>
    </row>
    <row r="182" spans="1:32" ht="13.5" thickTop="1">
      <c r="A182" s="141"/>
      <c r="B182" s="173"/>
      <c r="C182" s="234"/>
      <c r="D182" s="226"/>
      <c r="E182" s="226"/>
      <c r="F182" s="226"/>
      <c r="G182" s="226"/>
      <c r="H182" s="226"/>
      <c r="I182" s="234"/>
      <c r="J182" s="234"/>
      <c r="K182" s="226"/>
      <c r="L182" s="226"/>
      <c r="M182" s="226"/>
      <c r="N182" s="234"/>
      <c r="O182" s="234"/>
      <c r="P182" s="235"/>
      <c r="Q182" s="226"/>
      <c r="R182" s="226"/>
      <c r="S182" s="226"/>
      <c r="Z182" s="227"/>
      <c r="AE182" s="227"/>
    </row>
    <row r="183" spans="1:32">
      <c r="A183" s="141"/>
      <c r="B183" s="173"/>
      <c r="C183" s="234"/>
      <c r="D183" s="226"/>
      <c r="E183" s="226"/>
      <c r="F183" s="226"/>
      <c r="G183" s="226"/>
      <c r="H183" s="226"/>
      <c r="I183" s="234"/>
      <c r="J183" s="234"/>
      <c r="K183" s="226"/>
      <c r="L183" s="226"/>
      <c r="M183" s="226"/>
      <c r="N183" s="234"/>
      <c r="O183" s="234"/>
      <c r="P183" s="235"/>
      <c r="Q183" s="226"/>
      <c r="R183" s="226"/>
      <c r="S183" s="226"/>
      <c r="T183" s="232"/>
      <c r="U183" s="232"/>
      <c r="V183" s="232"/>
      <c r="W183" s="232"/>
      <c r="X183" s="232"/>
      <c r="Y183" s="232"/>
      <c r="Z183" s="233"/>
      <c r="AA183" s="232"/>
      <c r="AB183" s="232"/>
      <c r="AC183" s="232"/>
      <c r="AD183" s="259"/>
      <c r="AE183" s="233"/>
    </row>
    <row r="184" spans="1:32">
      <c r="A184" s="141"/>
      <c r="B184" s="173"/>
      <c r="C184" s="234"/>
      <c r="D184" s="226"/>
      <c r="E184" s="226"/>
      <c r="F184" s="226"/>
      <c r="G184" s="226"/>
      <c r="H184" s="226"/>
      <c r="I184" s="234"/>
      <c r="J184" s="234"/>
      <c r="K184" s="226"/>
      <c r="L184" s="226"/>
      <c r="M184" s="226"/>
      <c r="N184" s="234"/>
      <c r="O184" s="234"/>
      <c r="P184" s="235"/>
      <c r="Q184" s="226"/>
      <c r="R184" s="226"/>
      <c r="S184" s="226"/>
      <c r="Z184" s="227"/>
      <c r="AE184" s="227"/>
    </row>
    <row r="185" spans="1:32">
      <c r="A185" s="141"/>
      <c r="B185" s="173"/>
      <c r="C185" s="234"/>
      <c r="D185" s="226"/>
      <c r="E185" s="226"/>
      <c r="F185" s="226"/>
      <c r="G185" s="226"/>
      <c r="H185" s="226"/>
      <c r="I185" s="234"/>
      <c r="J185" s="234"/>
      <c r="K185" s="226"/>
      <c r="L185" s="226"/>
      <c r="M185" s="226"/>
      <c r="N185" s="234"/>
      <c r="O185" s="234"/>
      <c r="P185" s="235"/>
      <c r="Q185" s="226"/>
      <c r="R185" s="226"/>
      <c r="S185" s="226"/>
      <c r="T185" s="232"/>
      <c r="U185" s="232"/>
      <c r="V185" s="232"/>
      <c r="W185" s="232"/>
      <c r="X185" s="232"/>
      <c r="Y185" s="232"/>
      <c r="Z185" s="233"/>
      <c r="AA185" s="232"/>
      <c r="AB185" s="232"/>
      <c r="AC185" s="232"/>
      <c r="AD185" s="232"/>
      <c r="AE185" s="233"/>
    </row>
    <row r="186" spans="1:32">
      <c r="A186" s="141"/>
      <c r="B186" s="173"/>
      <c r="C186" s="234"/>
      <c r="D186" s="226"/>
      <c r="E186" s="226"/>
      <c r="F186" s="226"/>
      <c r="G186" s="226"/>
      <c r="H186" s="226"/>
      <c r="I186" s="234"/>
      <c r="J186" s="234"/>
      <c r="K186" s="226"/>
      <c r="L186" s="226"/>
      <c r="M186" s="226"/>
      <c r="N186" s="234"/>
      <c r="O186" s="234"/>
      <c r="P186" s="235"/>
      <c r="Q186" s="226"/>
      <c r="R186" s="226"/>
      <c r="S186" s="226"/>
      <c r="Z186" s="227"/>
      <c r="AE186" s="227"/>
    </row>
    <row r="187" spans="1:32" ht="13.5" thickBot="1">
      <c r="A187" s="141"/>
      <c r="B187" s="173"/>
      <c r="C187" s="234"/>
      <c r="D187" s="226"/>
      <c r="E187" s="226"/>
      <c r="F187" s="226"/>
      <c r="G187" s="226"/>
      <c r="H187" s="226"/>
      <c r="I187" s="234"/>
      <c r="J187" s="234"/>
      <c r="K187" s="226"/>
      <c r="L187" s="226"/>
      <c r="M187" s="226"/>
      <c r="N187" s="234"/>
      <c r="O187" s="234"/>
      <c r="P187" s="235"/>
      <c r="Q187" s="226"/>
      <c r="R187" s="226"/>
      <c r="S187" s="226"/>
      <c r="T187" s="232"/>
      <c r="U187" s="232"/>
      <c r="V187" s="232"/>
      <c r="W187" s="232"/>
      <c r="X187" s="232"/>
      <c r="Y187" s="232"/>
      <c r="Z187" s="233"/>
      <c r="AA187" s="232"/>
      <c r="AB187" s="232"/>
      <c r="AC187" s="232"/>
      <c r="AD187" s="232"/>
      <c r="AE187" s="233"/>
    </row>
    <row r="188" spans="1:32" ht="13.5" thickTop="1">
      <c r="A188" s="141"/>
      <c r="B188" s="173"/>
      <c r="C188" s="234"/>
      <c r="D188" s="226"/>
      <c r="E188" s="226"/>
      <c r="F188" s="226"/>
      <c r="G188" s="226"/>
      <c r="H188" s="226"/>
      <c r="I188" s="234"/>
      <c r="J188" s="234"/>
      <c r="K188" s="226"/>
      <c r="L188" s="226"/>
      <c r="M188" s="226"/>
      <c r="N188" s="234"/>
      <c r="O188" s="234"/>
      <c r="P188" s="235"/>
      <c r="Q188" s="240"/>
      <c r="R188" s="240"/>
      <c r="S188" s="240"/>
      <c r="T188" s="253"/>
      <c r="U188" s="253"/>
      <c r="V188" s="253"/>
      <c r="W188" s="253"/>
      <c r="X188" s="253"/>
      <c r="Y188" s="253"/>
      <c r="Z188" s="254"/>
      <c r="AA188" s="253"/>
      <c r="AB188" s="253"/>
      <c r="AC188" s="253"/>
      <c r="AD188" s="253"/>
      <c r="AE188" s="254"/>
      <c r="AF188" s="253"/>
    </row>
    <row r="189" spans="1:32" ht="13.5" thickBot="1">
      <c r="A189" s="141"/>
      <c r="B189" s="173"/>
      <c r="C189" s="234"/>
      <c r="D189" s="226"/>
      <c r="E189" s="226"/>
      <c r="F189" s="226"/>
      <c r="G189" s="226"/>
      <c r="H189" s="226"/>
      <c r="I189" s="234"/>
      <c r="J189" s="234"/>
      <c r="K189" s="226"/>
      <c r="L189" s="226"/>
      <c r="M189" s="226"/>
      <c r="N189" s="234"/>
      <c r="O189" s="234"/>
      <c r="P189" s="235"/>
      <c r="Q189" s="247"/>
      <c r="R189" s="247"/>
      <c r="S189" s="247"/>
      <c r="T189" s="255"/>
      <c r="U189" s="255"/>
      <c r="V189" s="255"/>
      <c r="W189" s="255"/>
      <c r="X189" s="255"/>
      <c r="Y189" s="255"/>
      <c r="Z189" s="256"/>
      <c r="AA189" s="255"/>
      <c r="AB189" s="255"/>
      <c r="AC189" s="255"/>
      <c r="AD189" s="255"/>
      <c r="AE189" s="256"/>
      <c r="AF189" s="257"/>
    </row>
    <row r="190" spans="1:32" ht="13.5" thickTop="1">
      <c r="A190" s="141"/>
      <c r="B190" s="173"/>
      <c r="C190" s="234"/>
      <c r="D190" s="226"/>
      <c r="E190" s="226"/>
      <c r="F190" s="226"/>
      <c r="G190" s="226"/>
      <c r="H190" s="226"/>
      <c r="I190" s="234"/>
      <c r="J190" s="234"/>
      <c r="K190" s="226"/>
      <c r="L190" s="226"/>
      <c r="M190" s="226"/>
      <c r="N190" s="234"/>
      <c r="O190" s="234"/>
      <c r="P190" s="235"/>
      <c r="Q190" s="226"/>
      <c r="R190" s="226"/>
      <c r="S190" s="226"/>
      <c r="Z190" s="227"/>
      <c r="AE190" s="227"/>
    </row>
    <row r="191" spans="1:32">
      <c r="A191" s="141"/>
      <c r="B191" s="173"/>
      <c r="C191" s="234"/>
      <c r="D191" s="226"/>
      <c r="E191" s="226"/>
      <c r="F191" s="226"/>
      <c r="G191" s="226"/>
      <c r="H191" s="226"/>
      <c r="I191" s="234"/>
      <c r="J191" s="234"/>
      <c r="K191" s="226"/>
      <c r="L191" s="226"/>
      <c r="M191" s="226"/>
      <c r="N191" s="234"/>
      <c r="O191" s="234"/>
      <c r="P191" s="235"/>
      <c r="Q191" s="226"/>
      <c r="R191" s="226"/>
      <c r="S191" s="226"/>
      <c r="T191" s="232"/>
      <c r="U191" s="232"/>
      <c r="V191" s="232"/>
      <c r="W191" s="232"/>
      <c r="X191" s="232"/>
      <c r="Y191" s="232"/>
      <c r="Z191" s="233"/>
      <c r="AA191" s="232"/>
      <c r="AB191" s="232"/>
      <c r="AC191" s="232"/>
      <c r="AD191" s="259"/>
      <c r="AE191" s="233"/>
    </row>
    <row r="192" spans="1:32">
      <c r="A192" s="141"/>
      <c r="B192" s="173"/>
      <c r="C192" s="234"/>
      <c r="D192" s="226"/>
      <c r="E192" s="226"/>
      <c r="F192" s="226"/>
      <c r="G192" s="226"/>
      <c r="H192" s="226"/>
      <c r="I192" s="234"/>
      <c r="J192" s="234"/>
      <c r="K192" s="226"/>
      <c r="L192" s="226"/>
      <c r="M192" s="226"/>
      <c r="N192" s="234"/>
      <c r="O192" s="234"/>
      <c r="P192" s="235"/>
      <c r="Q192" s="226"/>
      <c r="R192" s="226"/>
      <c r="S192" s="226"/>
      <c r="Z192" s="227"/>
      <c r="AE192" s="227"/>
    </row>
    <row r="193" spans="1:32">
      <c r="A193" s="141"/>
      <c r="B193" s="173"/>
      <c r="C193" s="234"/>
      <c r="D193" s="226"/>
      <c r="E193" s="226"/>
      <c r="F193" s="226"/>
      <c r="G193" s="226"/>
      <c r="H193" s="226"/>
      <c r="I193" s="234"/>
      <c r="J193" s="234"/>
      <c r="K193" s="226"/>
      <c r="L193" s="226"/>
      <c r="M193" s="226"/>
      <c r="N193" s="234"/>
      <c r="O193" s="234"/>
      <c r="P193" s="235"/>
      <c r="Q193" s="226"/>
      <c r="R193" s="226"/>
      <c r="S193" s="226"/>
      <c r="T193" s="232"/>
      <c r="U193" s="232"/>
      <c r="V193" s="232"/>
      <c r="W193" s="232"/>
      <c r="X193" s="232"/>
      <c r="Y193" s="232"/>
      <c r="Z193" s="233"/>
      <c r="AA193" s="232"/>
      <c r="AB193" s="232"/>
      <c r="AC193" s="232"/>
      <c r="AD193" s="232"/>
      <c r="AE193" s="233"/>
    </row>
    <row r="194" spans="1:32">
      <c r="A194" s="141"/>
      <c r="B194" s="173"/>
      <c r="C194" s="234"/>
      <c r="D194" s="226"/>
      <c r="E194" s="226"/>
      <c r="F194" s="226"/>
      <c r="G194" s="226"/>
      <c r="H194" s="226"/>
      <c r="I194" s="234"/>
      <c r="J194" s="234"/>
      <c r="K194" s="226"/>
      <c r="L194" s="226"/>
      <c r="M194" s="226"/>
      <c r="N194" s="234"/>
      <c r="O194" s="234"/>
      <c r="P194" s="235"/>
      <c r="Q194" s="226"/>
      <c r="R194" s="226"/>
      <c r="S194" s="226"/>
      <c r="Z194" s="227"/>
      <c r="AE194" s="227"/>
    </row>
    <row r="195" spans="1:32">
      <c r="A195" s="141"/>
      <c r="B195" s="173"/>
      <c r="C195" s="234"/>
      <c r="D195" s="226"/>
      <c r="E195" s="226"/>
      <c r="F195" s="226"/>
      <c r="G195" s="226"/>
      <c r="H195" s="226"/>
      <c r="I195" s="234"/>
      <c r="J195" s="234"/>
      <c r="K195" s="226"/>
      <c r="L195" s="226"/>
      <c r="M195" s="226"/>
      <c r="N195" s="234"/>
      <c r="O195" s="234"/>
      <c r="P195" s="235"/>
      <c r="Q195" s="226"/>
      <c r="R195" s="226"/>
      <c r="S195" s="226"/>
      <c r="T195" s="232"/>
      <c r="U195" s="232"/>
      <c r="V195" s="232"/>
      <c r="W195" s="232"/>
      <c r="X195" s="232"/>
      <c r="Y195" s="232"/>
      <c r="Z195" s="233"/>
      <c r="AA195" s="232"/>
      <c r="AB195" s="232"/>
      <c r="AC195" s="232"/>
      <c r="AD195" s="232"/>
      <c r="AE195" s="233"/>
    </row>
    <row r="196" spans="1:32">
      <c r="A196" s="141"/>
      <c r="B196" s="173"/>
      <c r="C196" s="234"/>
      <c r="D196" s="226"/>
      <c r="E196" s="226"/>
      <c r="F196" s="226"/>
      <c r="G196" s="226"/>
      <c r="H196" s="226"/>
      <c r="I196" s="234"/>
      <c r="J196" s="234"/>
      <c r="K196" s="226"/>
      <c r="L196" s="226"/>
      <c r="M196" s="226"/>
      <c r="N196" s="234"/>
      <c r="O196" s="234"/>
      <c r="P196" s="235"/>
      <c r="Q196" s="226"/>
      <c r="R196" s="226"/>
      <c r="S196" s="226"/>
      <c r="Z196" s="227"/>
      <c r="AE196" s="227"/>
    </row>
    <row r="197" spans="1:32" ht="13.5" thickBot="1">
      <c r="A197" s="141"/>
      <c r="B197" s="173"/>
      <c r="C197" s="234"/>
      <c r="D197" s="226"/>
      <c r="E197" s="226"/>
      <c r="F197" s="226"/>
      <c r="G197" s="226"/>
      <c r="H197" s="226"/>
      <c r="I197" s="234"/>
      <c r="J197" s="234"/>
      <c r="K197" s="226"/>
      <c r="L197" s="226"/>
      <c r="M197" s="226"/>
      <c r="N197" s="234"/>
      <c r="O197" s="234"/>
      <c r="P197" s="235"/>
      <c r="Q197" s="226"/>
      <c r="R197" s="226"/>
      <c r="S197" s="226"/>
      <c r="T197" s="193"/>
      <c r="U197" s="193"/>
      <c r="V197" s="193"/>
      <c r="W197" s="193"/>
      <c r="X197" s="193"/>
      <c r="Y197" s="193"/>
      <c r="Z197" s="258"/>
      <c r="AA197" s="193"/>
      <c r="AB197" s="193"/>
      <c r="AC197" s="193"/>
      <c r="AD197" s="193"/>
      <c r="AE197" s="258"/>
    </row>
    <row r="198" spans="1:32">
      <c r="A198" s="200"/>
      <c r="B198" s="136"/>
      <c r="C198" s="223"/>
      <c r="D198" s="224"/>
      <c r="E198" s="224"/>
      <c r="F198" s="224"/>
      <c r="G198" s="224"/>
      <c r="H198" s="224"/>
      <c r="I198" s="223"/>
      <c r="J198" s="223"/>
      <c r="K198" s="224"/>
      <c r="L198" s="224"/>
      <c r="M198" s="224"/>
      <c r="N198" s="223"/>
      <c r="O198" s="223"/>
      <c r="P198" s="225"/>
      <c r="Q198" s="226"/>
      <c r="R198" s="226"/>
      <c r="S198" s="226"/>
      <c r="T198" s="226"/>
      <c r="Z198" s="227"/>
      <c r="AE198" s="227"/>
    </row>
    <row r="199" spans="1:32">
      <c r="A199" s="201"/>
      <c r="B199" s="228"/>
      <c r="C199" s="229"/>
      <c r="D199" s="230"/>
      <c r="E199" s="230"/>
      <c r="F199" s="230"/>
      <c r="G199" s="230"/>
      <c r="H199" s="230"/>
      <c r="I199" s="229"/>
      <c r="J199" s="229"/>
      <c r="K199" s="230"/>
      <c r="L199" s="230"/>
      <c r="M199" s="230"/>
      <c r="N199" s="229"/>
      <c r="O199" s="229"/>
      <c r="P199" s="231"/>
      <c r="Q199" s="226"/>
      <c r="R199" s="226"/>
      <c r="S199" s="226"/>
      <c r="T199" s="232"/>
      <c r="U199" s="232"/>
      <c r="V199" s="232"/>
      <c r="W199" s="232"/>
      <c r="X199" s="259"/>
      <c r="Y199" s="259"/>
      <c r="Z199" s="233"/>
      <c r="AA199" s="232"/>
      <c r="AB199" s="232"/>
      <c r="AC199" s="232"/>
      <c r="AD199" s="232"/>
      <c r="AE199" s="233"/>
    </row>
    <row r="200" spans="1:32">
      <c r="A200" s="201"/>
      <c r="B200" s="173"/>
      <c r="C200" s="234"/>
      <c r="D200" s="226"/>
      <c r="E200" s="226"/>
      <c r="F200" s="226"/>
      <c r="G200" s="226"/>
      <c r="H200" s="226"/>
      <c r="I200" s="234"/>
      <c r="J200" s="234"/>
      <c r="K200" s="226"/>
      <c r="L200" s="226"/>
      <c r="M200" s="226"/>
      <c r="N200" s="234"/>
      <c r="O200" s="234"/>
      <c r="P200" s="235"/>
      <c r="Q200" s="226"/>
      <c r="R200" s="226"/>
      <c r="S200" s="226"/>
      <c r="Z200" s="227"/>
      <c r="AE200" s="227"/>
    </row>
    <row r="201" spans="1:32">
      <c r="A201" s="201"/>
      <c r="B201" s="173"/>
      <c r="C201" s="234"/>
      <c r="D201" s="226"/>
      <c r="E201" s="226"/>
      <c r="F201" s="226"/>
      <c r="G201" s="226"/>
      <c r="H201" s="226"/>
      <c r="I201" s="234"/>
      <c r="J201" s="234"/>
      <c r="K201" s="226"/>
      <c r="L201" s="226"/>
      <c r="M201" s="226"/>
      <c r="N201" s="234"/>
      <c r="O201" s="234"/>
      <c r="P201" s="235"/>
      <c r="Q201" s="226"/>
      <c r="R201" s="226"/>
      <c r="S201" s="226"/>
      <c r="T201" s="232"/>
      <c r="U201" s="232"/>
      <c r="V201" s="232"/>
      <c r="W201" s="232"/>
      <c r="X201" s="259"/>
      <c r="Y201" s="259"/>
      <c r="Z201" s="233"/>
      <c r="AA201" s="232"/>
      <c r="AB201" s="232"/>
      <c r="AC201" s="259"/>
      <c r="AD201" s="259"/>
      <c r="AE201" s="233"/>
    </row>
    <row r="202" spans="1:32">
      <c r="A202" s="201"/>
      <c r="B202" s="173"/>
      <c r="C202" s="234"/>
      <c r="D202" s="226"/>
      <c r="E202" s="226"/>
      <c r="F202" s="226"/>
      <c r="G202" s="226"/>
      <c r="H202" s="226"/>
      <c r="I202" s="234"/>
      <c r="J202" s="234"/>
      <c r="K202" s="226"/>
      <c r="L202" s="226"/>
      <c r="M202" s="226"/>
      <c r="N202" s="234"/>
      <c r="O202" s="234"/>
      <c r="P202" s="235"/>
      <c r="Q202" s="226"/>
      <c r="R202" s="226"/>
      <c r="S202" s="226"/>
      <c r="Z202" s="227"/>
      <c r="AE202" s="227"/>
    </row>
    <row r="203" spans="1:32" ht="13.5" thickBot="1">
      <c r="A203" s="201"/>
      <c r="B203" s="173"/>
      <c r="C203" s="234"/>
      <c r="D203" s="226"/>
      <c r="E203" s="226"/>
      <c r="F203" s="226"/>
      <c r="G203" s="226"/>
      <c r="H203" s="226"/>
      <c r="I203" s="234"/>
      <c r="J203" s="234"/>
      <c r="K203" s="226"/>
      <c r="L203" s="226"/>
      <c r="M203" s="226"/>
      <c r="N203" s="234"/>
      <c r="O203" s="234"/>
      <c r="P203" s="235"/>
      <c r="Q203" s="226"/>
      <c r="R203" s="226"/>
      <c r="S203" s="226"/>
      <c r="T203" s="232"/>
      <c r="U203" s="232"/>
      <c r="V203" s="232"/>
      <c r="W203" s="232"/>
      <c r="X203" s="232"/>
      <c r="Y203" s="232"/>
      <c r="Z203" s="233"/>
      <c r="AA203" s="232"/>
      <c r="AB203" s="232"/>
      <c r="AC203" s="232"/>
      <c r="AD203" s="232"/>
      <c r="AE203" s="233"/>
    </row>
    <row r="204" spans="1:32" ht="13.5" thickTop="1">
      <c r="A204" s="201"/>
      <c r="B204" s="260"/>
      <c r="C204" s="261"/>
      <c r="D204" s="262"/>
      <c r="E204" s="262"/>
      <c r="F204" s="262"/>
      <c r="G204" s="262"/>
      <c r="H204" s="262"/>
      <c r="I204" s="261"/>
      <c r="J204" s="261"/>
      <c r="K204" s="262"/>
      <c r="L204" s="262"/>
      <c r="M204" s="262"/>
      <c r="N204" s="261"/>
      <c r="O204" s="261"/>
      <c r="P204" s="263"/>
      <c r="Q204" s="240"/>
      <c r="R204" s="240"/>
      <c r="S204" s="240"/>
      <c r="T204" s="253"/>
      <c r="U204" s="253"/>
      <c r="V204" s="253"/>
      <c r="W204" s="253"/>
      <c r="X204" s="253"/>
      <c r="Y204" s="253"/>
      <c r="Z204" s="254"/>
      <c r="AA204" s="253"/>
      <c r="AB204" s="253"/>
      <c r="AC204" s="253"/>
      <c r="AD204" s="253"/>
      <c r="AE204" s="254"/>
      <c r="AF204" s="253"/>
    </row>
    <row r="205" spans="1:32" ht="13.5" thickBot="1">
      <c r="A205" s="201"/>
      <c r="B205" s="260"/>
      <c r="C205" s="261"/>
      <c r="D205" s="262"/>
      <c r="E205" s="262"/>
      <c r="F205" s="262"/>
      <c r="G205" s="262"/>
      <c r="H205" s="262"/>
      <c r="I205" s="261"/>
      <c r="J205" s="261"/>
      <c r="K205" s="262"/>
      <c r="L205" s="262"/>
      <c r="M205" s="262"/>
      <c r="N205" s="261"/>
      <c r="O205" s="261"/>
      <c r="P205" s="263"/>
      <c r="Q205" s="247"/>
      <c r="R205" s="247"/>
      <c r="S205" s="247"/>
      <c r="T205" s="255"/>
      <c r="U205" s="255"/>
      <c r="V205" s="255"/>
      <c r="W205" s="255"/>
      <c r="X205" s="255"/>
      <c r="Y205" s="255"/>
      <c r="Z205" s="256"/>
      <c r="AA205" s="255"/>
      <c r="AB205" s="255"/>
      <c r="AC205" s="255"/>
      <c r="AD205" s="255"/>
      <c r="AE205" s="256"/>
      <c r="AF205" s="257"/>
    </row>
    <row r="206" spans="1:32" ht="13.5" thickTop="1">
      <c r="A206" s="201"/>
      <c r="B206" s="173"/>
      <c r="C206" s="234"/>
      <c r="D206" s="226"/>
      <c r="E206" s="226"/>
      <c r="F206" s="226"/>
      <c r="G206" s="226"/>
      <c r="H206" s="226"/>
      <c r="I206" s="234"/>
      <c r="J206" s="234"/>
      <c r="K206" s="226"/>
      <c r="L206" s="226"/>
      <c r="M206" s="226"/>
      <c r="N206" s="234"/>
      <c r="O206" s="234"/>
      <c r="P206" s="235"/>
      <c r="Q206" s="226"/>
      <c r="R206" s="226"/>
      <c r="S206" s="226"/>
      <c r="Z206" s="227"/>
      <c r="AE206" s="227"/>
    </row>
    <row r="207" spans="1:32">
      <c r="A207" s="201"/>
      <c r="B207" s="173"/>
      <c r="C207" s="234"/>
      <c r="D207" s="226"/>
      <c r="E207" s="226"/>
      <c r="F207" s="226"/>
      <c r="G207" s="226"/>
      <c r="H207" s="226"/>
      <c r="I207" s="234"/>
      <c r="J207" s="234"/>
      <c r="K207" s="226"/>
      <c r="L207" s="226"/>
      <c r="M207" s="226"/>
      <c r="N207" s="234"/>
      <c r="O207" s="234"/>
      <c r="P207" s="235"/>
      <c r="Q207" s="226"/>
      <c r="R207" s="226"/>
      <c r="S207" s="226"/>
      <c r="T207" s="232"/>
      <c r="U207" s="232"/>
      <c r="V207" s="232"/>
      <c r="W207" s="232"/>
      <c r="X207" s="232"/>
      <c r="Y207" s="232"/>
      <c r="Z207" s="233"/>
      <c r="AA207" s="232"/>
      <c r="AB207" s="232"/>
      <c r="AC207" s="232"/>
      <c r="AD207" s="232"/>
      <c r="AE207" s="233"/>
    </row>
    <row r="208" spans="1:32">
      <c r="A208" s="201"/>
      <c r="B208" s="173"/>
      <c r="C208" s="234"/>
      <c r="D208" s="226"/>
      <c r="E208" s="226"/>
      <c r="F208" s="226"/>
      <c r="G208" s="226"/>
      <c r="H208" s="226"/>
      <c r="I208" s="234"/>
      <c r="J208" s="234"/>
      <c r="K208" s="226"/>
      <c r="L208" s="226"/>
      <c r="M208" s="226"/>
      <c r="N208" s="234"/>
      <c r="O208" s="234"/>
      <c r="P208" s="235"/>
      <c r="Q208" s="226"/>
      <c r="R208" s="226"/>
      <c r="S208" s="226"/>
      <c r="Z208" s="227"/>
      <c r="AE208" s="227"/>
    </row>
    <row r="209" spans="1:32">
      <c r="A209" s="201"/>
      <c r="B209" s="173"/>
      <c r="C209" s="234"/>
      <c r="D209" s="226"/>
      <c r="E209" s="226"/>
      <c r="F209" s="226"/>
      <c r="G209" s="226"/>
      <c r="H209" s="226"/>
      <c r="I209" s="234"/>
      <c r="J209" s="234"/>
      <c r="K209" s="226"/>
      <c r="L209" s="226"/>
      <c r="M209" s="226"/>
      <c r="N209" s="234"/>
      <c r="O209" s="234"/>
      <c r="P209" s="235"/>
      <c r="Q209" s="226"/>
      <c r="R209" s="226"/>
      <c r="S209" s="226"/>
      <c r="T209" s="259"/>
      <c r="U209" s="232"/>
      <c r="V209" s="232"/>
      <c r="W209" s="232"/>
      <c r="X209" s="266"/>
      <c r="Y209" s="259"/>
      <c r="Z209" s="233"/>
      <c r="AA209" s="232"/>
      <c r="AB209" s="232"/>
      <c r="AC209" s="232"/>
      <c r="AD209" s="232"/>
      <c r="AE209" s="233"/>
    </row>
    <row r="210" spans="1:32">
      <c r="A210" s="201"/>
      <c r="B210" s="173"/>
      <c r="C210" s="234"/>
      <c r="D210" s="226"/>
      <c r="E210" s="226"/>
      <c r="F210" s="226"/>
      <c r="G210" s="226"/>
      <c r="H210" s="226"/>
      <c r="I210" s="234"/>
      <c r="J210" s="234"/>
      <c r="K210" s="226"/>
      <c r="L210" s="226"/>
      <c r="M210" s="226"/>
      <c r="N210" s="234"/>
      <c r="O210" s="234"/>
      <c r="P210" s="235"/>
      <c r="Q210" s="226"/>
      <c r="R210" s="226"/>
      <c r="S210" s="226"/>
      <c r="Z210" s="227"/>
      <c r="AE210" s="227"/>
    </row>
    <row r="211" spans="1:32" ht="13.5" thickBot="1">
      <c r="A211" s="201"/>
      <c r="B211" s="173"/>
      <c r="C211" s="234"/>
      <c r="D211" s="226"/>
      <c r="E211" s="226"/>
      <c r="F211" s="226"/>
      <c r="G211" s="226"/>
      <c r="H211" s="226"/>
      <c r="I211" s="234"/>
      <c r="J211" s="234"/>
      <c r="K211" s="226"/>
      <c r="L211" s="226"/>
      <c r="M211" s="226"/>
      <c r="N211" s="234"/>
      <c r="O211" s="234"/>
      <c r="P211" s="235"/>
      <c r="Q211" s="226"/>
      <c r="R211" s="226"/>
      <c r="S211" s="226"/>
      <c r="T211" s="232"/>
      <c r="U211" s="232"/>
      <c r="V211" s="232"/>
      <c r="W211" s="232"/>
      <c r="X211" s="232"/>
      <c r="Y211" s="232"/>
      <c r="Z211" s="233"/>
      <c r="AA211" s="232"/>
      <c r="AB211" s="232"/>
      <c r="AC211" s="232"/>
      <c r="AD211" s="232"/>
      <c r="AE211" s="233"/>
    </row>
    <row r="212" spans="1:32" ht="13.5" thickTop="1">
      <c r="A212" s="201"/>
      <c r="B212" s="173"/>
      <c r="C212" s="234"/>
      <c r="D212" s="226"/>
      <c r="E212" s="226"/>
      <c r="F212" s="226"/>
      <c r="G212" s="226"/>
      <c r="H212" s="226"/>
      <c r="I212" s="234"/>
      <c r="J212" s="234"/>
      <c r="K212" s="226"/>
      <c r="L212" s="226"/>
      <c r="M212" s="226"/>
      <c r="N212" s="234"/>
      <c r="O212" s="234"/>
      <c r="P212" s="235"/>
      <c r="Q212" s="240"/>
      <c r="R212" s="240"/>
      <c r="S212" s="240"/>
      <c r="T212" s="253"/>
      <c r="U212" s="253"/>
      <c r="V212" s="253"/>
      <c r="W212" s="253"/>
      <c r="X212" s="253"/>
      <c r="Y212" s="253"/>
      <c r="Z212" s="254"/>
      <c r="AA212" s="253"/>
      <c r="AB212" s="253"/>
      <c r="AC212" s="253"/>
      <c r="AD212" s="253"/>
      <c r="AE212" s="254"/>
      <c r="AF212" s="253"/>
    </row>
    <row r="213" spans="1:32" ht="13.5" thickBot="1">
      <c r="A213" s="201"/>
      <c r="B213" s="173"/>
      <c r="C213" s="234"/>
      <c r="D213" s="226"/>
      <c r="E213" s="226"/>
      <c r="F213" s="226"/>
      <c r="G213" s="226"/>
      <c r="H213" s="226"/>
      <c r="I213" s="234"/>
      <c r="J213" s="234"/>
      <c r="K213" s="226"/>
      <c r="L213" s="226"/>
      <c r="M213" s="226"/>
      <c r="N213" s="234"/>
      <c r="O213" s="234"/>
      <c r="P213" s="235"/>
      <c r="Q213" s="247"/>
      <c r="R213" s="247"/>
      <c r="S213" s="247"/>
      <c r="T213" s="255"/>
      <c r="U213" s="255"/>
      <c r="V213" s="255"/>
      <c r="W213" s="255"/>
      <c r="X213" s="255"/>
      <c r="Y213" s="255"/>
      <c r="Z213" s="256"/>
      <c r="AA213" s="255"/>
      <c r="AB213" s="255"/>
      <c r="AC213" s="255"/>
      <c r="AD213" s="255"/>
      <c r="AE213" s="256"/>
      <c r="AF213" s="257"/>
    </row>
    <row r="214" spans="1:32" ht="13.5" thickTop="1">
      <c r="A214" s="201"/>
      <c r="B214" s="173"/>
      <c r="C214" s="234"/>
      <c r="D214" s="226"/>
      <c r="E214" s="226"/>
      <c r="F214" s="226"/>
      <c r="G214" s="226"/>
      <c r="H214" s="226"/>
      <c r="I214" s="234"/>
      <c r="J214" s="234"/>
      <c r="K214" s="226"/>
      <c r="L214" s="226"/>
      <c r="M214" s="226"/>
      <c r="N214" s="234"/>
      <c r="O214" s="234"/>
      <c r="P214" s="235"/>
      <c r="Q214" s="226"/>
      <c r="R214" s="226"/>
      <c r="S214" s="226"/>
      <c r="Z214" s="227"/>
      <c r="AE214" s="227"/>
    </row>
    <row r="215" spans="1:32">
      <c r="A215" s="201"/>
      <c r="B215" s="173"/>
      <c r="C215" s="234"/>
      <c r="D215" s="226"/>
      <c r="E215" s="226"/>
      <c r="F215" s="226"/>
      <c r="G215" s="226"/>
      <c r="H215" s="226"/>
      <c r="I215" s="234"/>
      <c r="J215" s="234"/>
      <c r="K215" s="226"/>
      <c r="L215" s="226"/>
      <c r="M215" s="226"/>
      <c r="N215" s="234"/>
      <c r="O215" s="234"/>
      <c r="P215" s="235"/>
      <c r="Q215" s="226"/>
      <c r="R215" s="226"/>
      <c r="S215" s="226"/>
      <c r="T215" s="232"/>
      <c r="U215" s="232"/>
      <c r="V215" s="232"/>
      <c r="W215" s="232"/>
      <c r="X215" s="259"/>
      <c r="Y215" s="232"/>
      <c r="Z215" s="233"/>
      <c r="AA215" s="232"/>
      <c r="AB215" s="259"/>
      <c r="AC215" s="232"/>
      <c r="AD215" s="259"/>
      <c r="AE215" s="264"/>
    </row>
    <row r="216" spans="1:32">
      <c r="A216" s="201"/>
      <c r="B216" s="173"/>
      <c r="C216" s="234"/>
      <c r="D216" s="226"/>
      <c r="E216" s="226"/>
      <c r="F216" s="226"/>
      <c r="G216" s="226"/>
      <c r="H216" s="226"/>
      <c r="I216" s="234"/>
      <c r="J216" s="234"/>
      <c r="K216" s="226"/>
      <c r="L216" s="226"/>
      <c r="M216" s="226"/>
      <c r="N216" s="234"/>
      <c r="O216" s="234"/>
      <c r="P216" s="235"/>
      <c r="Q216" s="226"/>
      <c r="R216" s="226"/>
      <c r="S216" s="226"/>
      <c r="Z216" s="227"/>
      <c r="AE216" s="227"/>
    </row>
    <row r="217" spans="1:32">
      <c r="A217" s="201"/>
      <c r="B217" s="173"/>
      <c r="C217" s="234"/>
      <c r="D217" s="226"/>
      <c r="E217" s="226"/>
      <c r="F217" s="226"/>
      <c r="G217" s="226"/>
      <c r="H217" s="226"/>
      <c r="I217" s="234"/>
      <c r="J217" s="234"/>
      <c r="K217" s="226"/>
      <c r="L217" s="226"/>
      <c r="M217" s="226"/>
      <c r="N217" s="234"/>
      <c r="O217" s="234"/>
      <c r="P217" s="235"/>
      <c r="Q217" s="226"/>
      <c r="R217" s="226"/>
      <c r="S217" s="226"/>
      <c r="T217" s="232"/>
      <c r="U217" s="232"/>
      <c r="V217" s="232"/>
      <c r="W217" s="232"/>
      <c r="X217" s="232"/>
      <c r="Y217" s="232"/>
      <c r="Z217" s="233"/>
      <c r="AA217" s="232"/>
      <c r="AB217" s="259"/>
      <c r="AC217" s="232"/>
      <c r="AD217" s="259"/>
      <c r="AE217" s="264"/>
    </row>
    <row r="218" spans="1:32">
      <c r="A218" s="201"/>
      <c r="B218" s="173"/>
      <c r="C218" s="234"/>
      <c r="D218" s="226"/>
      <c r="E218" s="226"/>
      <c r="F218" s="226"/>
      <c r="G218" s="226"/>
      <c r="H218" s="226"/>
      <c r="I218" s="234"/>
      <c r="J218" s="234"/>
      <c r="K218" s="226"/>
      <c r="L218" s="226"/>
      <c r="M218" s="226"/>
      <c r="N218" s="234"/>
      <c r="O218" s="234"/>
      <c r="P218" s="235"/>
      <c r="Q218" s="226"/>
      <c r="R218" s="226"/>
      <c r="S218" s="226"/>
      <c r="Z218" s="227"/>
      <c r="AE218" s="227"/>
    </row>
    <row r="219" spans="1:32" ht="13.5" thickBot="1">
      <c r="A219" s="201"/>
      <c r="B219" s="173"/>
      <c r="C219" s="234"/>
      <c r="D219" s="226"/>
      <c r="E219" s="226"/>
      <c r="F219" s="226"/>
      <c r="G219" s="226"/>
      <c r="H219" s="226"/>
      <c r="I219" s="234"/>
      <c r="J219" s="234"/>
      <c r="K219" s="226"/>
      <c r="L219" s="226"/>
      <c r="M219" s="226"/>
      <c r="N219" s="234"/>
      <c r="O219" s="234"/>
      <c r="P219" s="235"/>
      <c r="Q219" s="226"/>
      <c r="R219" s="226"/>
      <c r="S219" s="226"/>
      <c r="T219" s="232"/>
      <c r="U219" s="232"/>
      <c r="V219" s="232"/>
      <c r="W219" s="232"/>
      <c r="X219" s="232"/>
      <c r="Y219" s="232"/>
      <c r="Z219" s="233"/>
      <c r="AA219" s="232"/>
      <c r="AB219" s="232"/>
      <c r="AC219" s="232"/>
      <c r="AD219" s="232"/>
      <c r="AE219" s="233"/>
    </row>
    <row r="220" spans="1:32" ht="13.5" thickTop="1">
      <c r="A220" s="201"/>
      <c r="B220" s="173"/>
      <c r="C220" s="234"/>
      <c r="D220" s="226"/>
      <c r="E220" s="226"/>
      <c r="F220" s="226"/>
      <c r="G220" s="226"/>
      <c r="H220" s="226"/>
      <c r="I220" s="234"/>
      <c r="J220" s="234"/>
      <c r="K220" s="226"/>
      <c r="L220" s="226"/>
      <c r="M220" s="226"/>
      <c r="N220" s="234"/>
      <c r="O220" s="234"/>
      <c r="P220" s="235"/>
      <c r="Q220" s="240"/>
      <c r="R220" s="240"/>
      <c r="S220" s="240"/>
      <c r="T220" s="253"/>
      <c r="U220" s="253"/>
      <c r="V220" s="253"/>
      <c r="W220" s="253"/>
      <c r="X220" s="253"/>
      <c r="Y220" s="253"/>
      <c r="Z220" s="254"/>
      <c r="AA220" s="253"/>
      <c r="AB220" s="253"/>
      <c r="AC220" s="253"/>
      <c r="AD220" s="253"/>
      <c r="AE220" s="254"/>
      <c r="AF220" s="253"/>
    </row>
    <row r="221" spans="1:32" ht="13.5" thickBot="1">
      <c r="A221" s="201"/>
      <c r="B221" s="173"/>
      <c r="C221" s="234"/>
      <c r="D221" s="226"/>
      <c r="E221" s="226"/>
      <c r="F221" s="226"/>
      <c r="G221" s="226"/>
      <c r="H221" s="226"/>
      <c r="I221" s="234"/>
      <c r="J221" s="234"/>
      <c r="K221" s="226"/>
      <c r="L221" s="226"/>
      <c r="M221" s="226"/>
      <c r="N221" s="234"/>
      <c r="O221" s="234"/>
      <c r="P221" s="235"/>
      <c r="Q221" s="247"/>
      <c r="R221" s="247"/>
      <c r="S221" s="247"/>
      <c r="T221" s="255"/>
      <c r="U221" s="255"/>
      <c r="V221" s="255"/>
      <c r="W221" s="255"/>
      <c r="X221" s="255"/>
      <c r="Y221" s="255"/>
      <c r="Z221" s="256"/>
      <c r="AA221" s="255"/>
      <c r="AB221" s="267"/>
      <c r="AC221" s="255"/>
      <c r="AD221" s="267"/>
      <c r="AE221" s="268"/>
      <c r="AF221" s="257"/>
    </row>
    <row r="222" spans="1:32" ht="13.5" thickTop="1">
      <c r="A222" s="201"/>
      <c r="B222" s="173"/>
      <c r="C222" s="234"/>
      <c r="D222" s="226"/>
      <c r="E222" s="226"/>
      <c r="F222" s="226"/>
      <c r="G222" s="226"/>
      <c r="H222" s="226"/>
      <c r="I222" s="234"/>
      <c r="J222" s="234"/>
      <c r="K222" s="226"/>
      <c r="L222" s="226"/>
      <c r="M222" s="226"/>
      <c r="N222" s="234"/>
      <c r="O222" s="234"/>
      <c r="P222" s="235"/>
      <c r="Q222" s="226"/>
      <c r="R222" s="226"/>
      <c r="S222" s="226"/>
      <c r="Z222" s="227"/>
      <c r="AE222" s="227"/>
    </row>
    <row r="223" spans="1:32">
      <c r="A223" s="201"/>
      <c r="B223" s="173"/>
      <c r="C223" s="234"/>
      <c r="D223" s="226"/>
      <c r="E223" s="226"/>
      <c r="F223" s="226"/>
      <c r="G223" s="226"/>
      <c r="H223" s="226"/>
      <c r="I223" s="234"/>
      <c r="J223" s="234"/>
      <c r="K223" s="226"/>
      <c r="L223" s="226"/>
      <c r="M223" s="226"/>
      <c r="N223" s="234"/>
      <c r="O223" s="234"/>
      <c r="P223" s="235"/>
      <c r="Q223" s="226"/>
      <c r="R223" s="226"/>
      <c r="S223" s="226"/>
      <c r="T223" s="232"/>
      <c r="U223" s="232"/>
      <c r="V223" s="232"/>
      <c r="W223" s="232"/>
      <c r="X223" s="232"/>
      <c r="Y223" s="232"/>
      <c r="Z223" s="233"/>
      <c r="AA223" s="232"/>
      <c r="AB223" s="232"/>
      <c r="AC223" s="232"/>
      <c r="AD223" s="232"/>
      <c r="AE223" s="233"/>
    </row>
    <row r="224" spans="1:32">
      <c r="A224" s="201"/>
      <c r="B224" s="173"/>
      <c r="C224" s="234"/>
      <c r="D224" s="226"/>
      <c r="E224" s="226"/>
      <c r="F224" s="226"/>
      <c r="G224" s="226"/>
      <c r="H224" s="226"/>
      <c r="I224" s="234"/>
      <c r="J224" s="234"/>
      <c r="K224" s="226"/>
      <c r="L224" s="226"/>
      <c r="M224" s="226"/>
      <c r="N224" s="234"/>
      <c r="O224" s="234"/>
      <c r="P224" s="235"/>
      <c r="Q224" s="226"/>
      <c r="R224" s="226"/>
      <c r="S224" s="226"/>
      <c r="Z224" s="227"/>
      <c r="AE224" s="227"/>
    </row>
    <row r="225" spans="1:32">
      <c r="A225" s="201"/>
      <c r="B225" s="173"/>
      <c r="C225" s="234"/>
      <c r="D225" s="226"/>
      <c r="E225" s="226"/>
      <c r="F225" s="226"/>
      <c r="G225" s="226"/>
      <c r="H225" s="226"/>
      <c r="I225" s="234"/>
      <c r="J225" s="234"/>
      <c r="K225" s="226"/>
      <c r="L225" s="226"/>
      <c r="M225" s="226"/>
      <c r="N225" s="234"/>
      <c r="O225" s="234"/>
      <c r="P225" s="235"/>
      <c r="Q225" s="226"/>
      <c r="R225" s="226"/>
      <c r="S225" s="226"/>
      <c r="T225" s="232"/>
      <c r="U225" s="232"/>
      <c r="V225" s="232"/>
      <c r="W225" s="232"/>
      <c r="X225" s="232"/>
      <c r="Y225" s="232"/>
      <c r="Z225" s="233"/>
      <c r="AA225" s="232"/>
      <c r="AB225" s="232"/>
      <c r="AC225" s="232"/>
      <c r="AD225" s="232"/>
      <c r="AE225" s="233"/>
    </row>
    <row r="226" spans="1:32">
      <c r="A226" s="201"/>
      <c r="B226" s="173"/>
      <c r="C226" s="234"/>
      <c r="D226" s="226"/>
      <c r="E226" s="226"/>
      <c r="F226" s="226"/>
      <c r="G226" s="226"/>
      <c r="H226" s="226"/>
      <c r="I226" s="234"/>
      <c r="J226" s="234"/>
      <c r="K226" s="226"/>
      <c r="L226" s="226"/>
      <c r="M226" s="226"/>
      <c r="N226" s="234"/>
      <c r="O226" s="234"/>
      <c r="P226" s="235"/>
      <c r="Q226" s="226"/>
      <c r="R226" s="226"/>
      <c r="S226" s="226"/>
      <c r="Z226" s="227"/>
      <c r="AE226" s="227"/>
    </row>
    <row r="227" spans="1:32">
      <c r="A227" s="201"/>
      <c r="B227" s="173"/>
      <c r="C227" s="234"/>
      <c r="D227" s="226"/>
      <c r="E227" s="226"/>
      <c r="F227" s="226"/>
      <c r="G227" s="226"/>
      <c r="H227" s="226"/>
      <c r="I227" s="234"/>
      <c r="J227" s="234"/>
      <c r="K227" s="226"/>
      <c r="L227" s="226"/>
      <c r="M227" s="226"/>
      <c r="N227" s="234"/>
      <c r="O227" s="234"/>
      <c r="P227" s="235"/>
      <c r="Q227" s="226"/>
      <c r="R227" s="226"/>
      <c r="S227" s="226"/>
      <c r="T227" s="232"/>
      <c r="U227" s="232"/>
      <c r="V227" s="232"/>
      <c r="W227" s="232"/>
      <c r="X227" s="232"/>
      <c r="Y227" s="259"/>
      <c r="Z227" s="233"/>
      <c r="AA227" s="232"/>
      <c r="AB227" s="259"/>
      <c r="AC227" s="232"/>
      <c r="AD227" s="259"/>
      <c r="AE227" s="264"/>
    </row>
    <row r="228" spans="1:32">
      <c r="A228" s="201"/>
      <c r="B228" s="173"/>
      <c r="C228" s="269"/>
      <c r="D228" s="226"/>
      <c r="E228" s="226"/>
      <c r="F228" s="226"/>
      <c r="G228" s="226"/>
      <c r="H228" s="226"/>
      <c r="I228" s="234"/>
      <c r="J228" s="234"/>
      <c r="K228" s="226"/>
      <c r="L228" s="226"/>
      <c r="M228" s="226"/>
      <c r="N228" s="234"/>
      <c r="O228" s="234"/>
      <c r="P228" s="235"/>
      <c r="Q228" s="226"/>
      <c r="R228" s="226"/>
      <c r="S228" s="226"/>
      <c r="Z228" s="227"/>
      <c r="AE228" s="227"/>
    </row>
    <row r="229" spans="1:32" ht="13.5" thickBot="1">
      <c r="A229" s="201"/>
      <c r="B229" s="173"/>
      <c r="C229" s="234"/>
      <c r="D229" s="226"/>
      <c r="E229" s="226"/>
      <c r="F229" s="226"/>
      <c r="G229" s="226"/>
      <c r="H229" s="226"/>
      <c r="I229" s="234"/>
      <c r="J229" s="234"/>
      <c r="K229" s="226"/>
      <c r="L229" s="226"/>
      <c r="M229" s="226"/>
      <c r="N229" s="234"/>
      <c r="O229" s="234"/>
      <c r="P229" s="235"/>
      <c r="Q229" s="226"/>
      <c r="R229" s="226"/>
      <c r="S229" s="226"/>
      <c r="T229" s="193"/>
      <c r="U229" s="193"/>
      <c r="V229" s="193"/>
      <c r="W229" s="193"/>
      <c r="X229" s="193"/>
      <c r="Y229" s="193"/>
      <c r="Z229" s="258"/>
      <c r="AA229" s="193"/>
      <c r="AB229" s="193"/>
      <c r="AC229" s="193"/>
      <c r="AD229" s="199"/>
      <c r="AE229" s="258"/>
    </row>
    <row r="230" spans="1:32">
      <c r="A230" s="155"/>
      <c r="B230" s="136"/>
      <c r="C230" s="223"/>
      <c r="D230" s="224"/>
      <c r="E230" s="224"/>
      <c r="F230" s="224"/>
      <c r="G230" s="224"/>
      <c r="H230" s="224"/>
      <c r="I230" s="223"/>
      <c r="J230" s="223"/>
      <c r="K230" s="224"/>
      <c r="L230" s="224"/>
      <c r="M230" s="224"/>
      <c r="N230" s="223"/>
      <c r="O230" s="223"/>
      <c r="P230" s="225"/>
      <c r="Q230" s="226"/>
      <c r="R230" s="226"/>
      <c r="S230" s="226"/>
      <c r="T230" s="226"/>
      <c r="Z230" s="227"/>
      <c r="AE230" s="227"/>
    </row>
    <row r="231" spans="1:32">
      <c r="A231" s="141"/>
      <c r="B231" s="228"/>
      <c r="C231" s="229"/>
      <c r="D231" s="230"/>
      <c r="E231" s="230"/>
      <c r="F231" s="230"/>
      <c r="G231" s="230"/>
      <c r="H231" s="230"/>
      <c r="I231" s="229"/>
      <c r="J231" s="229"/>
      <c r="K231" s="230"/>
      <c r="L231" s="230"/>
      <c r="M231" s="230"/>
      <c r="N231" s="229"/>
      <c r="O231" s="229"/>
      <c r="P231" s="231"/>
      <c r="Q231" s="226"/>
      <c r="R231" s="226"/>
      <c r="S231" s="226"/>
      <c r="T231" s="232"/>
      <c r="U231" s="232"/>
      <c r="V231" s="232"/>
      <c r="W231" s="232"/>
      <c r="X231" s="232"/>
      <c r="Y231" s="232"/>
      <c r="Z231" s="233"/>
      <c r="AA231" s="232"/>
      <c r="AB231" s="232"/>
      <c r="AC231" s="232"/>
      <c r="AD231" s="232"/>
      <c r="AE231" s="233"/>
    </row>
    <row r="232" spans="1:32">
      <c r="A232" s="141"/>
      <c r="B232" s="173"/>
      <c r="C232" s="234"/>
      <c r="D232" s="226"/>
      <c r="E232" s="226"/>
      <c r="F232" s="226"/>
      <c r="G232" s="226"/>
      <c r="H232" s="226"/>
      <c r="I232" s="234"/>
      <c r="J232" s="234"/>
      <c r="K232" s="226"/>
      <c r="L232" s="226"/>
      <c r="M232" s="226"/>
      <c r="N232" s="234"/>
      <c r="O232" s="234"/>
      <c r="P232" s="235"/>
      <c r="Q232" s="226"/>
      <c r="R232" s="226"/>
      <c r="S232" s="226"/>
      <c r="Z232" s="227"/>
      <c r="AE232" s="227"/>
    </row>
    <row r="233" spans="1:32">
      <c r="A233" s="141"/>
      <c r="B233" s="173"/>
      <c r="C233" s="234"/>
      <c r="D233" s="226"/>
      <c r="E233" s="226"/>
      <c r="F233" s="226"/>
      <c r="G233" s="226"/>
      <c r="H233" s="226"/>
      <c r="I233" s="234"/>
      <c r="J233" s="234"/>
      <c r="K233" s="226"/>
      <c r="L233" s="226"/>
      <c r="M233" s="226"/>
      <c r="N233" s="234"/>
      <c r="O233" s="234"/>
      <c r="P233" s="235"/>
      <c r="Q233" s="226"/>
      <c r="R233" s="226"/>
      <c r="S233" s="226"/>
      <c r="T233" s="232"/>
      <c r="U233" s="232"/>
      <c r="V233" s="232"/>
      <c r="W233" s="232"/>
      <c r="X233" s="232"/>
      <c r="Y233" s="232"/>
      <c r="Z233" s="233"/>
      <c r="AA233" s="232"/>
      <c r="AB233" s="232"/>
      <c r="AC233" s="232"/>
      <c r="AD233" s="232"/>
      <c r="AE233" s="233"/>
    </row>
    <row r="234" spans="1:32">
      <c r="A234" s="141"/>
      <c r="B234" s="173"/>
      <c r="C234" s="234"/>
      <c r="D234" s="226"/>
      <c r="E234" s="226"/>
      <c r="F234" s="226"/>
      <c r="G234" s="226"/>
      <c r="H234" s="226"/>
      <c r="I234" s="234"/>
      <c r="J234" s="234"/>
      <c r="K234" s="226"/>
      <c r="L234" s="226"/>
      <c r="M234" s="226"/>
      <c r="N234" s="234"/>
      <c r="O234" s="234"/>
      <c r="P234" s="235"/>
      <c r="Q234" s="226"/>
      <c r="R234" s="226"/>
      <c r="S234" s="226"/>
      <c r="Z234" s="227"/>
      <c r="AE234" s="227"/>
    </row>
    <row r="235" spans="1:32" ht="13.5" thickBot="1">
      <c r="A235" s="141"/>
      <c r="B235" s="173"/>
      <c r="C235" s="234"/>
      <c r="D235" s="226"/>
      <c r="E235" s="226"/>
      <c r="F235" s="226"/>
      <c r="G235" s="226"/>
      <c r="H235" s="226"/>
      <c r="I235" s="234"/>
      <c r="J235" s="234"/>
      <c r="K235" s="226"/>
      <c r="L235" s="226"/>
      <c r="M235" s="226"/>
      <c r="N235" s="234"/>
      <c r="O235" s="234"/>
      <c r="P235" s="235"/>
      <c r="Q235" s="226"/>
      <c r="R235" s="226"/>
      <c r="S235" s="226"/>
      <c r="T235" s="232"/>
      <c r="U235" s="232"/>
      <c r="V235" s="232"/>
      <c r="W235" s="232"/>
      <c r="X235" s="232"/>
      <c r="Y235" s="232"/>
      <c r="Z235" s="233"/>
      <c r="AA235" s="232"/>
      <c r="AB235" s="232"/>
      <c r="AC235" s="232"/>
      <c r="AD235" s="232"/>
      <c r="AE235" s="233"/>
    </row>
    <row r="236" spans="1:32" ht="13.5" thickTop="1">
      <c r="A236" s="141"/>
      <c r="B236" s="260"/>
      <c r="C236" s="261"/>
      <c r="D236" s="262"/>
      <c r="E236" s="262"/>
      <c r="F236" s="262"/>
      <c r="G236" s="262"/>
      <c r="H236" s="262"/>
      <c r="I236" s="261"/>
      <c r="J236" s="261"/>
      <c r="K236" s="262"/>
      <c r="L236" s="262"/>
      <c r="M236" s="262"/>
      <c r="N236" s="261"/>
      <c r="O236" s="261"/>
      <c r="P236" s="263"/>
      <c r="Q236" s="240"/>
      <c r="R236" s="240"/>
      <c r="S236" s="240"/>
      <c r="T236" s="253"/>
      <c r="U236" s="253"/>
      <c r="V236" s="253"/>
      <c r="W236" s="253"/>
      <c r="X236" s="253"/>
      <c r="Y236" s="253"/>
      <c r="Z236" s="254"/>
      <c r="AA236" s="253"/>
      <c r="AB236" s="253"/>
      <c r="AC236" s="253"/>
      <c r="AD236" s="253"/>
      <c r="AE236" s="254"/>
      <c r="AF236" s="253"/>
    </row>
    <row r="237" spans="1:32" ht="13.5" thickBot="1">
      <c r="A237" s="141"/>
      <c r="B237" s="260"/>
      <c r="C237" s="261"/>
      <c r="D237" s="262"/>
      <c r="E237" s="262"/>
      <c r="F237" s="262"/>
      <c r="G237" s="262"/>
      <c r="H237" s="262"/>
      <c r="I237" s="261"/>
      <c r="J237" s="261"/>
      <c r="K237" s="262"/>
      <c r="L237" s="262"/>
      <c r="M237" s="262"/>
      <c r="N237" s="261"/>
      <c r="O237" s="261"/>
      <c r="P237" s="263"/>
      <c r="Q237" s="247"/>
      <c r="R237" s="247"/>
      <c r="S237" s="247"/>
      <c r="T237" s="255"/>
      <c r="U237" s="255"/>
      <c r="V237" s="255"/>
      <c r="W237" s="255"/>
      <c r="X237" s="255"/>
      <c r="Y237" s="255"/>
      <c r="Z237" s="256"/>
      <c r="AA237" s="255"/>
      <c r="AB237" s="255"/>
      <c r="AC237" s="255"/>
      <c r="AD237" s="255"/>
      <c r="AE237" s="256"/>
      <c r="AF237" s="257"/>
    </row>
    <row r="238" spans="1:32" ht="13.5" thickTop="1">
      <c r="A238" s="141"/>
      <c r="B238" s="173"/>
      <c r="C238" s="234"/>
      <c r="D238" s="226"/>
      <c r="E238" s="226"/>
      <c r="F238" s="226"/>
      <c r="G238" s="226"/>
      <c r="H238" s="226"/>
      <c r="I238" s="234"/>
      <c r="J238" s="234"/>
      <c r="K238" s="226"/>
      <c r="L238" s="226"/>
      <c r="M238" s="226"/>
      <c r="N238" s="234"/>
      <c r="O238" s="234"/>
      <c r="P238" s="235"/>
      <c r="Q238" s="226"/>
      <c r="R238" s="226"/>
      <c r="S238" s="226"/>
      <c r="Z238" s="227"/>
      <c r="AE238" s="227"/>
    </row>
    <row r="239" spans="1:32">
      <c r="A239" s="141"/>
      <c r="B239" s="173"/>
      <c r="C239" s="234"/>
      <c r="D239" s="226"/>
      <c r="E239" s="226"/>
      <c r="F239" s="226"/>
      <c r="G239" s="226"/>
      <c r="H239" s="226"/>
      <c r="I239" s="234"/>
      <c r="J239" s="234"/>
      <c r="K239" s="226"/>
      <c r="L239" s="226"/>
      <c r="M239" s="226"/>
      <c r="N239" s="234"/>
      <c r="O239" s="234"/>
      <c r="P239" s="235"/>
      <c r="Q239" s="226"/>
      <c r="R239" s="226"/>
      <c r="S239" s="226"/>
      <c r="T239" s="232"/>
      <c r="U239" s="232"/>
      <c r="V239" s="232"/>
      <c r="W239" s="232"/>
      <c r="X239" s="232"/>
      <c r="Y239" s="232"/>
      <c r="Z239" s="233"/>
      <c r="AA239" s="232"/>
      <c r="AB239" s="232"/>
      <c r="AC239" s="232"/>
      <c r="AD239" s="232"/>
      <c r="AE239" s="233"/>
    </row>
    <row r="240" spans="1:32">
      <c r="A240" s="141"/>
      <c r="B240" s="173"/>
      <c r="C240" s="234"/>
      <c r="D240" s="226"/>
      <c r="E240" s="226"/>
      <c r="F240" s="226"/>
      <c r="G240" s="226"/>
      <c r="H240" s="226"/>
      <c r="I240" s="234"/>
      <c r="J240" s="234"/>
      <c r="K240" s="226"/>
      <c r="L240" s="226"/>
      <c r="M240" s="226"/>
      <c r="N240" s="234"/>
      <c r="O240" s="234"/>
      <c r="P240" s="235"/>
      <c r="Q240" s="226"/>
      <c r="R240" s="226"/>
      <c r="S240" s="226"/>
      <c r="Z240" s="227"/>
      <c r="AE240" s="227"/>
    </row>
    <row r="241" spans="1:32">
      <c r="A241" s="141"/>
      <c r="B241" s="173"/>
      <c r="C241" s="234"/>
      <c r="D241" s="226"/>
      <c r="E241" s="226"/>
      <c r="F241" s="226"/>
      <c r="G241" s="226"/>
      <c r="H241" s="226"/>
      <c r="I241" s="234"/>
      <c r="J241" s="234"/>
      <c r="K241" s="226"/>
      <c r="L241" s="226"/>
      <c r="M241" s="226"/>
      <c r="N241" s="234"/>
      <c r="O241" s="234"/>
      <c r="P241" s="235"/>
      <c r="Q241" s="226"/>
      <c r="R241" s="226"/>
      <c r="S241" s="226"/>
      <c r="T241" s="232"/>
      <c r="U241" s="232"/>
      <c r="V241" s="232"/>
      <c r="W241" s="232"/>
      <c r="X241" s="232"/>
      <c r="Y241" s="232"/>
      <c r="Z241" s="233"/>
      <c r="AA241" s="232"/>
      <c r="AB241" s="232"/>
      <c r="AC241" s="232"/>
      <c r="AD241" s="232"/>
      <c r="AE241" s="233"/>
    </row>
    <row r="242" spans="1:32">
      <c r="A242" s="141"/>
      <c r="B242" s="173"/>
      <c r="C242" s="234"/>
      <c r="D242" s="226"/>
      <c r="E242" s="226"/>
      <c r="F242" s="226"/>
      <c r="G242" s="226"/>
      <c r="H242" s="226"/>
      <c r="I242" s="234"/>
      <c r="J242" s="234"/>
      <c r="K242" s="226"/>
      <c r="L242" s="226"/>
      <c r="M242" s="226"/>
      <c r="N242" s="234"/>
      <c r="O242" s="234"/>
      <c r="P242" s="235"/>
      <c r="Q242" s="226"/>
      <c r="R242" s="226"/>
      <c r="S242" s="226"/>
      <c r="Z242" s="227"/>
      <c r="AE242" s="227"/>
    </row>
    <row r="243" spans="1:32" ht="13.5" thickBot="1">
      <c r="A243" s="141"/>
      <c r="B243" s="173"/>
      <c r="C243" s="234"/>
      <c r="D243" s="226"/>
      <c r="E243" s="226"/>
      <c r="F243" s="226"/>
      <c r="G243" s="226"/>
      <c r="H243" s="226"/>
      <c r="I243" s="234"/>
      <c r="J243" s="234"/>
      <c r="K243" s="226"/>
      <c r="L243" s="226"/>
      <c r="M243" s="226"/>
      <c r="N243" s="234"/>
      <c r="O243" s="234"/>
      <c r="P243" s="235"/>
      <c r="Q243" s="226"/>
      <c r="R243" s="226"/>
      <c r="S243" s="226"/>
      <c r="T243" s="232"/>
      <c r="U243" s="232"/>
      <c r="V243" s="232"/>
      <c r="W243" s="232"/>
      <c r="X243" s="232"/>
      <c r="Y243" s="232"/>
      <c r="Z243" s="233"/>
      <c r="AA243" s="232"/>
      <c r="AB243" s="232"/>
      <c r="AC243" s="232"/>
      <c r="AD243" s="232"/>
      <c r="AE243" s="233"/>
    </row>
    <row r="244" spans="1:32" ht="13.5" thickTop="1">
      <c r="A244" s="141"/>
      <c r="B244" s="173"/>
      <c r="C244" s="234"/>
      <c r="D244" s="226"/>
      <c r="E244" s="226"/>
      <c r="F244" s="226"/>
      <c r="G244" s="226"/>
      <c r="H244" s="226"/>
      <c r="I244" s="234"/>
      <c r="J244" s="234"/>
      <c r="K244" s="226"/>
      <c r="L244" s="226"/>
      <c r="M244" s="226"/>
      <c r="N244" s="234"/>
      <c r="O244" s="234"/>
      <c r="P244" s="235"/>
      <c r="Q244" s="240"/>
      <c r="R244" s="240"/>
      <c r="S244" s="240"/>
      <c r="T244" s="253"/>
      <c r="U244" s="253"/>
      <c r="V244" s="253"/>
      <c r="W244" s="253"/>
      <c r="X244" s="253"/>
      <c r="Y244" s="253"/>
      <c r="Z244" s="254"/>
      <c r="AA244" s="253"/>
      <c r="AB244" s="253"/>
      <c r="AC244" s="253"/>
      <c r="AD244" s="253"/>
      <c r="AE244" s="254"/>
      <c r="AF244" s="253"/>
    </row>
    <row r="245" spans="1:32" ht="13.5" thickBot="1">
      <c r="A245" s="141"/>
      <c r="B245" s="173"/>
      <c r="C245" s="234"/>
      <c r="D245" s="226"/>
      <c r="E245" s="226"/>
      <c r="F245" s="226"/>
      <c r="G245" s="226"/>
      <c r="H245" s="226"/>
      <c r="I245" s="234"/>
      <c r="J245" s="234"/>
      <c r="K245" s="226"/>
      <c r="L245" s="226"/>
      <c r="M245" s="226"/>
      <c r="N245" s="234"/>
      <c r="O245" s="234"/>
      <c r="P245" s="235"/>
      <c r="Q245" s="247"/>
      <c r="R245" s="247"/>
      <c r="S245" s="247"/>
      <c r="T245" s="255"/>
      <c r="U245" s="255"/>
      <c r="V245" s="255"/>
      <c r="W245" s="255"/>
      <c r="X245" s="255"/>
      <c r="Y245" s="255"/>
      <c r="Z245" s="256"/>
      <c r="AA245" s="255"/>
      <c r="AB245" s="255"/>
      <c r="AC245" s="255"/>
      <c r="AD245" s="255"/>
      <c r="AE245" s="256"/>
      <c r="AF245" s="257"/>
    </row>
    <row r="246" spans="1:32" ht="13.5" thickTop="1">
      <c r="A246" s="141"/>
      <c r="B246" s="173"/>
      <c r="C246" s="234"/>
      <c r="D246" s="226"/>
      <c r="E246" s="226"/>
      <c r="F246" s="226"/>
      <c r="G246" s="226"/>
      <c r="H246" s="226"/>
      <c r="I246" s="234"/>
      <c r="J246" s="234"/>
      <c r="K246" s="226"/>
      <c r="L246" s="226"/>
      <c r="M246" s="226"/>
      <c r="N246" s="234"/>
      <c r="O246" s="234"/>
      <c r="P246" s="235"/>
      <c r="Q246" s="226"/>
      <c r="R246" s="226"/>
      <c r="S246" s="226"/>
      <c r="Z246" s="227"/>
      <c r="AE246" s="227"/>
    </row>
    <row r="247" spans="1:32">
      <c r="A247" s="141"/>
      <c r="B247" s="173"/>
      <c r="C247" s="234"/>
      <c r="D247" s="226"/>
      <c r="E247" s="226"/>
      <c r="F247" s="226"/>
      <c r="G247" s="226"/>
      <c r="H247" s="226"/>
      <c r="I247" s="234"/>
      <c r="J247" s="234"/>
      <c r="K247" s="226"/>
      <c r="L247" s="226"/>
      <c r="M247" s="226"/>
      <c r="N247" s="234"/>
      <c r="O247" s="234"/>
      <c r="P247" s="235"/>
      <c r="Q247" s="226"/>
      <c r="R247" s="226"/>
      <c r="S247" s="226"/>
      <c r="T247" s="232"/>
      <c r="U247" s="232"/>
      <c r="V247" s="232"/>
      <c r="W247" s="232"/>
      <c r="X247" s="232"/>
      <c r="Y247" s="232"/>
      <c r="Z247" s="233"/>
      <c r="AA247" s="232"/>
      <c r="AB247" s="232"/>
      <c r="AC247" s="232"/>
      <c r="AD247" s="232"/>
      <c r="AE247" s="233"/>
    </row>
    <row r="248" spans="1:32">
      <c r="A248" s="141"/>
      <c r="B248" s="173"/>
      <c r="C248" s="234"/>
      <c r="D248" s="226"/>
      <c r="E248" s="226"/>
      <c r="F248" s="226"/>
      <c r="G248" s="226"/>
      <c r="H248" s="226"/>
      <c r="I248" s="234"/>
      <c r="J248" s="234"/>
      <c r="K248" s="226"/>
      <c r="L248" s="226"/>
      <c r="M248" s="226"/>
      <c r="N248" s="234"/>
      <c r="O248" s="234"/>
      <c r="P248" s="235"/>
      <c r="Q248" s="226"/>
      <c r="R248" s="226"/>
      <c r="S248" s="226"/>
      <c r="Z248" s="227"/>
      <c r="AE248" s="227"/>
    </row>
    <row r="249" spans="1:32">
      <c r="A249" s="141"/>
      <c r="B249" s="173"/>
      <c r="C249" s="234"/>
      <c r="D249" s="226"/>
      <c r="E249" s="226"/>
      <c r="F249" s="226"/>
      <c r="G249" s="226"/>
      <c r="H249" s="226"/>
      <c r="I249" s="234"/>
      <c r="J249" s="234"/>
      <c r="K249" s="226"/>
      <c r="L249" s="226"/>
      <c r="M249" s="226"/>
      <c r="N249" s="234"/>
      <c r="O249" s="234"/>
      <c r="P249" s="235"/>
      <c r="Q249" s="226"/>
      <c r="R249" s="226"/>
      <c r="S249" s="226"/>
      <c r="T249" s="232"/>
      <c r="U249" s="232"/>
      <c r="V249" s="232"/>
      <c r="W249" s="232"/>
      <c r="X249" s="232"/>
      <c r="Y249" s="232"/>
      <c r="Z249" s="233"/>
      <c r="AA249" s="232"/>
      <c r="AB249" s="232"/>
      <c r="AC249" s="232"/>
      <c r="AD249" s="232"/>
      <c r="AE249" s="233"/>
    </row>
    <row r="250" spans="1:32">
      <c r="A250" s="141"/>
      <c r="B250" s="173"/>
      <c r="C250" s="234"/>
      <c r="D250" s="226"/>
      <c r="E250" s="226"/>
      <c r="F250" s="226"/>
      <c r="G250" s="226"/>
      <c r="H250" s="226"/>
      <c r="I250" s="234"/>
      <c r="J250" s="234"/>
      <c r="K250" s="226"/>
      <c r="L250" s="226"/>
      <c r="M250" s="226"/>
      <c r="N250" s="234"/>
      <c r="O250" s="234"/>
      <c r="P250" s="235"/>
      <c r="Q250" s="226"/>
      <c r="R250" s="226"/>
      <c r="S250" s="226"/>
      <c r="Z250" s="227"/>
      <c r="AE250" s="227"/>
    </row>
    <row r="251" spans="1:32" ht="13.5" thickBot="1">
      <c r="A251" s="141"/>
      <c r="B251" s="173"/>
      <c r="C251" s="234"/>
      <c r="D251" s="226"/>
      <c r="E251" s="226"/>
      <c r="F251" s="226"/>
      <c r="G251" s="226"/>
      <c r="H251" s="226"/>
      <c r="I251" s="234"/>
      <c r="J251" s="234"/>
      <c r="K251" s="226"/>
      <c r="L251" s="226"/>
      <c r="M251" s="226"/>
      <c r="N251" s="234"/>
      <c r="O251" s="234"/>
      <c r="P251" s="235"/>
      <c r="Q251" s="226"/>
      <c r="R251" s="226"/>
      <c r="S251" s="226"/>
      <c r="T251" s="232"/>
      <c r="U251" s="232"/>
      <c r="V251" s="232"/>
      <c r="W251" s="232"/>
      <c r="X251" s="232"/>
      <c r="Y251" s="232"/>
      <c r="Z251" s="233"/>
      <c r="AA251" s="232"/>
      <c r="AB251" s="232"/>
      <c r="AC251" s="232"/>
      <c r="AD251" s="232"/>
      <c r="AE251" s="233"/>
    </row>
    <row r="252" spans="1:32" ht="13.5" thickTop="1">
      <c r="A252" s="141"/>
      <c r="B252" s="173"/>
      <c r="C252" s="234"/>
      <c r="D252" s="226"/>
      <c r="E252" s="226"/>
      <c r="F252" s="226"/>
      <c r="G252" s="226"/>
      <c r="H252" s="226"/>
      <c r="I252" s="234"/>
      <c r="J252" s="234"/>
      <c r="K252" s="226"/>
      <c r="L252" s="226"/>
      <c r="M252" s="226"/>
      <c r="N252" s="234"/>
      <c r="O252" s="234"/>
      <c r="P252" s="235"/>
      <c r="Q252" s="240"/>
      <c r="R252" s="240"/>
      <c r="S252" s="240"/>
      <c r="T252" s="253"/>
      <c r="U252" s="253"/>
      <c r="V252" s="253"/>
      <c r="W252" s="253"/>
      <c r="X252" s="253"/>
      <c r="Y252" s="253"/>
      <c r="Z252" s="254"/>
      <c r="AA252" s="253"/>
      <c r="AB252" s="253"/>
      <c r="AC252" s="253"/>
      <c r="AD252" s="253"/>
      <c r="AE252" s="254"/>
      <c r="AF252" s="253"/>
    </row>
    <row r="253" spans="1:32" ht="13.5" thickBot="1">
      <c r="A253" s="141"/>
      <c r="B253" s="173"/>
      <c r="C253" s="234"/>
      <c r="D253" s="226"/>
      <c r="E253" s="226"/>
      <c r="F253" s="226"/>
      <c r="G253" s="226"/>
      <c r="H253" s="226"/>
      <c r="I253" s="234"/>
      <c r="J253" s="234"/>
      <c r="K253" s="226"/>
      <c r="L253" s="226"/>
      <c r="M253" s="226"/>
      <c r="N253" s="234"/>
      <c r="O253" s="234"/>
      <c r="P253" s="235"/>
      <c r="Q253" s="247"/>
      <c r="R253" s="247"/>
      <c r="S253" s="247"/>
      <c r="T253" s="255"/>
      <c r="U253" s="255"/>
      <c r="V253" s="255"/>
      <c r="W253" s="255"/>
      <c r="X253" s="255"/>
      <c r="Y253" s="255"/>
      <c r="Z253" s="256"/>
      <c r="AA253" s="255"/>
      <c r="AB253" s="255"/>
      <c r="AC253" s="255"/>
      <c r="AD253" s="255"/>
      <c r="AE253" s="256"/>
      <c r="AF253" s="257"/>
    </row>
    <row r="254" spans="1:32" ht="13.5" thickTop="1">
      <c r="A254" s="141"/>
      <c r="B254" s="173"/>
      <c r="C254" s="234"/>
      <c r="D254" s="226"/>
      <c r="E254" s="226"/>
      <c r="F254" s="226"/>
      <c r="G254" s="226"/>
      <c r="H254" s="226"/>
      <c r="I254" s="234"/>
      <c r="J254" s="234"/>
      <c r="K254" s="226"/>
      <c r="L254" s="226"/>
      <c r="M254" s="226"/>
      <c r="N254" s="234"/>
      <c r="O254" s="234"/>
      <c r="P254" s="235"/>
      <c r="Q254" s="226"/>
      <c r="R254" s="226"/>
      <c r="S254" s="226"/>
      <c r="Z254" s="227"/>
      <c r="AE254" s="227"/>
    </row>
    <row r="255" spans="1:32">
      <c r="A255" s="141"/>
      <c r="B255" s="173"/>
      <c r="C255" s="234"/>
      <c r="D255" s="226"/>
      <c r="E255" s="226"/>
      <c r="F255" s="226"/>
      <c r="G255" s="226"/>
      <c r="H255" s="226"/>
      <c r="I255" s="234"/>
      <c r="J255" s="234"/>
      <c r="K255" s="226"/>
      <c r="L255" s="226"/>
      <c r="M255" s="226"/>
      <c r="N255" s="234"/>
      <c r="O255" s="234"/>
      <c r="P255" s="235"/>
      <c r="Q255" s="226"/>
      <c r="R255" s="226"/>
      <c r="S255" s="226"/>
      <c r="T255" s="232"/>
      <c r="U255" s="232"/>
      <c r="V255" s="232"/>
      <c r="W255" s="232"/>
      <c r="X255" s="232"/>
      <c r="Y255" s="232"/>
      <c r="Z255" s="233"/>
      <c r="AA255" s="232"/>
      <c r="AB255" s="232"/>
      <c r="AC255" s="232"/>
      <c r="AD255" s="232"/>
      <c r="AE255" s="233"/>
    </row>
    <row r="256" spans="1:32">
      <c r="A256" s="141"/>
      <c r="B256" s="173"/>
      <c r="C256" s="234"/>
      <c r="D256" s="226"/>
      <c r="E256" s="226"/>
      <c r="F256" s="226"/>
      <c r="G256" s="226"/>
      <c r="H256" s="226"/>
      <c r="I256" s="234"/>
      <c r="J256" s="234"/>
      <c r="K256" s="226"/>
      <c r="L256" s="226"/>
      <c r="M256" s="226"/>
      <c r="N256" s="234"/>
      <c r="O256" s="234"/>
      <c r="P256" s="235"/>
      <c r="Q256" s="226"/>
      <c r="R256" s="226"/>
      <c r="S256" s="226"/>
      <c r="Z256" s="227"/>
      <c r="AE256" s="227"/>
    </row>
    <row r="257" spans="1:32">
      <c r="A257" s="141"/>
      <c r="B257" s="173"/>
      <c r="C257" s="234"/>
      <c r="D257" s="226"/>
      <c r="E257" s="226"/>
      <c r="F257" s="226"/>
      <c r="G257" s="226"/>
      <c r="H257" s="226"/>
      <c r="I257" s="234"/>
      <c r="J257" s="234"/>
      <c r="K257" s="226"/>
      <c r="L257" s="226"/>
      <c r="M257" s="226"/>
      <c r="N257" s="234"/>
      <c r="O257" s="234"/>
      <c r="P257" s="235"/>
      <c r="Q257" s="226"/>
      <c r="R257" s="226"/>
      <c r="S257" s="226"/>
      <c r="T257" s="232"/>
      <c r="U257" s="232"/>
      <c r="V257" s="232"/>
      <c r="W257" s="232"/>
      <c r="X257" s="232"/>
      <c r="Y257" s="232"/>
      <c r="Z257" s="233"/>
      <c r="AA257" s="232"/>
      <c r="AB257" s="232"/>
      <c r="AC257" s="232"/>
      <c r="AD257" s="232"/>
      <c r="AE257" s="233"/>
    </row>
    <row r="258" spans="1:32">
      <c r="A258" s="141"/>
      <c r="B258" s="173"/>
      <c r="C258" s="234"/>
      <c r="D258" s="226"/>
      <c r="E258" s="226"/>
      <c r="F258" s="226"/>
      <c r="G258" s="226"/>
      <c r="H258" s="226"/>
      <c r="I258" s="234"/>
      <c r="J258" s="234"/>
      <c r="K258" s="226"/>
      <c r="L258" s="226"/>
      <c r="M258" s="226"/>
      <c r="N258" s="234"/>
      <c r="O258" s="234"/>
      <c r="P258" s="235"/>
      <c r="Q258" s="226"/>
      <c r="R258" s="226"/>
      <c r="S258" s="226"/>
      <c r="Z258" s="227"/>
      <c r="AE258" s="227"/>
    </row>
    <row r="259" spans="1:32">
      <c r="A259" s="141"/>
      <c r="B259" s="173"/>
      <c r="C259" s="234"/>
      <c r="D259" s="226"/>
      <c r="E259" s="226"/>
      <c r="F259" s="226"/>
      <c r="G259" s="226"/>
      <c r="H259" s="226"/>
      <c r="I259" s="234"/>
      <c r="J259" s="234"/>
      <c r="K259" s="226"/>
      <c r="L259" s="226"/>
      <c r="M259" s="226"/>
      <c r="N259" s="234"/>
      <c r="O259" s="234"/>
      <c r="P259" s="235"/>
      <c r="Q259" s="226"/>
      <c r="R259" s="226"/>
      <c r="S259" s="226"/>
      <c r="T259" s="232"/>
      <c r="U259" s="232"/>
      <c r="V259" s="232"/>
      <c r="W259" s="232"/>
      <c r="X259" s="232"/>
      <c r="Y259" s="232"/>
      <c r="Z259" s="233"/>
      <c r="AA259" s="232"/>
      <c r="AB259" s="232"/>
      <c r="AC259" s="232"/>
      <c r="AD259" s="232"/>
      <c r="AE259" s="233"/>
    </row>
    <row r="260" spans="1:32">
      <c r="A260" s="141"/>
      <c r="B260" s="173"/>
      <c r="C260" s="234"/>
      <c r="D260" s="226"/>
      <c r="E260" s="226"/>
      <c r="F260" s="226"/>
      <c r="G260" s="226"/>
      <c r="H260" s="226"/>
      <c r="I260" s="234"/>
      <c r="J260" s="234"/>
      <c r="K260" s="226"/>
      <c r="L260" s="226"/>
      <c r="M260" s="226"/>
      <c r="N260" s="234"/>
      <c r="O260" s="234"/>
      <c r="P260" s="235"/>
      <c r="Q260" s="226"/>
      <c r="R260" s="226"/>
      <c r="S260" s="226"/>
      <c r="Z260" s="227"/>
      <c r="AE260" s="227"/>
    </row>
    <row r="261" spans="1:32" ht="13.5" thickBot="1">
      <c r="A261" s="141"/>
      <c r="B261" s="173"/>
      <c r="C261" s="234"/>
      <c r="D261" s="226"/>
      <c r="E261" s="226"/>
      <c r="F261" s="226"/>
      <c r="G261" s="226"/>
      <c r="H261" s="226"/>
      <c r="I261" s="234"/>
      <c r="J261" s="234"/>
      <c r="K261" s="226"/>
      <c r="L261" s="226"/>
      <c r="M261" s="226"/>
      <c r="N261" s="234"/>
      <c r="O261" s="234"/>
      <c r="P261" s="235"/>
      <c r="Q261" s="226"/>
      <c r="R261" s="226"/>
      <c r="S261" s="226"/>
      <c r="T261" s="193"/>
      <c r="U261" s="193"/>
      <c r="V261" s="193"/>
      <c r="W261" s="193"/>
      <c r="X261" s="193"/>
      <c r="Y261" s="193"/>
      <c r="Z261" s="258"/>
      <c r="AA261" s="193"/>
      <c r="AB261" s="193"/>
      <c r="AC261" s="193"/>
      <c r="AD261" s="193"/>
      <c r="AE261" s="258"/>
    </row>
    <row r="262" spans="1:32">
      <c r="A262" s="155"/>
      <c r="B262" s="136"/>
      <c r="C262" s="223"/>
      <c r="D262" s="224"/>
      <c r="E262" s="224"/>
      <c r="F262" s="224"/>
      <c r="G262" s="224"/>
      <c r="H262" s="224"/>
      <c r="I262" s="223"/>
      <c r="J262" s="223"/>
      <c r="K262" s="224"/>
      <c r="L262" s="224"/>
      <c r="M262" s="224"/>
      <c r="N262" s="223"/>
      <c r="O262" s="223"/>
      <c r="P262" s="225"/>
      <c r="Q262" s="226"/>
      <c r="R262" s="226"/>
      <c r="S262" s="226"/>
      <c r="T262" s="226"/>
      <c r="Z262" s="227"/>
      <c r="AE262" s="227"/>
    </row>
    <row r="263" spans="1:32">
      <c r="A263" s="141"/>
      <c r="B263" s="228"/>
      <c r="C263" s="229"/>
      <c r="D263" s="230"/>
      <c r="E263" s="230"/>
      <c r="F263" s="230"/>
      <c r="G263" s="230"/>
      <c r="H263" s="230"/>
      <c r="I263" s="229"/>
      <c r="J263" s="229"/>
      <c r="K263" s="230"/>
      <c r="L263" s="230"/>
      <c r="M263" s="230"/>
      <c r="N263" s="229"/>
      <c r="O263" s="229"/>
      <c r="P263" s="231"/>
      <c r="Q263" s="226"/>
      <c r="R263" s="226"/>
      <c r="S263" s="226"/>
      <c r="T263" s="232"/>
      <c r="U263" s="232"/>
      <c r="V263" s="232"/>
      <c r="W263" s="232"/>
      <c r="X263" s="232"/>
      <c r="Y263" s="232"/>
      <c r="Z263" s="233"/>
      <c r="AA263" s="232"/>
      <c r="AB263" s="232"/>
      <c r="AC263" s="232"/>
      <c r="AD263" s="259"/>
      <c r="AE263" s="233"/>
    </row>
    <row r="264" spans="1:32">
      <c r="A264" s="141"/>
      <c r="B264" s="173"/>
      <c r="C264" s="234"/>
      <c r="D264" s="226"/>
      <c r="E264" s="226"/>
      <c r="F264" s="226"/>
      <c r="G264" s="226"/>
      <c r="H264" s="226"/>
      <c r="I264" s="234"/>
      <c r="J264" s="234"/>
      <c r="K264" s="226"/>
      <c r="L264" s="226"/>
      <c r="M264" s="226"/>
      <c r="N264" s="234"/>
      <c r="O264" s="234"/>
      <c r="P264" s="235"/>
      <c r="Q264" s="226"/>
      <c r="R264" s="226"/>
      <c r="S264" s="226"/>
      <c r="Z264" s="227"/>
      <c r="AE264" s="227"/>
    </row>
    <row r="265" spans="1:32">
      <c r="A265" s="141"/>
      <c r="B265" s="173"/>
      <c r="C265" s="234"/>
      <c r="D265" s="226"/>
      <c r="E265" s="226"/>
      <c r="F265" s="226"/>
      <c r="G265" s="226"/>
      <c r="H265" s="226"/>
      <c r="I265" s="234"/>
      <c r="J265" s="234"/>
      <c r="K265" s="226"/>
      <c r="L265" s="226"/>
      <c r="M265" s="226"/>
      <c r="N265" s="234"/>
      <c r="O265" s="234"/>
      <c r="P265" s="235"/>
      <c r="Q265" s="226"/>
      <c r="R265" s="226"/>
      <c r="S265" s="226"/>
      <c r="T265" s="232"/>
      <c r="U265" s="232"/>
      <c r="V265" s="232"/>
      <c r="W265" s="232"/>
      <c r="X265" s="259"/>
      <c r="Y265" s="232"/>
      <c r="Z265" s="233"/>
      <c r="AA265" s="232"/>
      <c r="AB265" s="232"/>
      <c r="AC265" s="232"/>
      <c r="AD265" s="232"/>
      <c r="AE265" s="233"/>
    </row>
    <row r="266" spans="1:32">
      <c r="A266" s="141"/>
      <c r="B266" s="173"/>
      <c r="C266" s="234"/>
      <c r="D266" s="226"/>
      <c r="E266" s="226"/>
      <c r="F266" s="226"/>
      <c r="G266" s="226"/>
      <c r="H266" s="226"/>
      <c r="I266" s="234"/>
      <c r="J266" s="234"/>
      <c r="K266" s="226"/>
      <c r="L266" s="226"/>
      <c r="M266" s="226"/>
      <c r="N266" s="234"/>
      <c r="O266" s="234"/>
      <c r="P266" s="235"/>
      <c r="Q266" s="226"/>
      <c r="R266" s="226"/>
      <c r="S266" s="226"/>
      <c r="Z266" s="227"/>
      <c r="AE266" s="227"/>
    </row>
    <row r="267" spans="1:32" ht="13.5" thickBot="1">
      <c r="A267" s="141"/>
      <c r="B267" s="173"/>
      <c r="C267" s="234"/>
      <c r="D267" s="226"/>
      <c r="E267" s="226"/>
      <c r="F267" s="226"/>
      <c r="G267" s="226"/>
      <c r="H267" s="226"/>
      <c r="I267" s="234"/>
      <c r="J267" s="234"/>
      <c r="K267" s="226"/>
      <c r="L267" s="226"/>
      <c r="M267" s="226"/>
      <c r="N267" s="234"/>
      <c r="O267" s="234"/>
      <c r="P267" s="235"/>
      <c r="Q267" s="226"/>
      <c r="R267" s="226"/>
      <c r="S267" s="226"/>
      <c r="T267" s="232"/>
      <c r="U267" s="232"/>
      <c r="V267" s="232"/>
      <c r="W267" s="232"/>
      <c r="X267" s="232"/>
      <c r="Y267" s="232"/>
      <c r="Z267" s="233"/>
      <c r="AA267" s="232"/>
      <c r="AB267" s="232"/>
      <c r="AC267" s="232"/>
      <c r="AD267" s="232"/>
      <c r="AE267" s="233"/>
    </row>
    <row r="268" spans="1:32" ht="13.5" thickTop="1">
      <c r="A268" s="141"/>
      <c r="B268" s="260"/>
      <c r="C268" s="261"/>
      <c r="D268" s="262"/>
      <c r="E268" s="262"/>
      <c r="F268" s="262"/>
      <c r="G268" s="262"/>
      <c r="H268" s="262"/>
      <c r="I268" s="261"/>
      <c r="J268" s="261"/>
      <c r="K268" s="262"/>
      <c r="L268" s="262"/>
      <c r="M268" s="262"/>
      <c r="N268" s="261"/>
      <c r="O268" s="261"/>
      <c r="P268" s="263"/>
      <c r="Q268" s="240"/>
      <c r="R268" s="240"/>
      <c r="S268" s="240"/>
      <c r="T268" s="253"/>
      <c r="U268" s="253"/>
      <c r="V268" s="253"/>
      <c r="W268" s="253"/>
      <c r="X268" s="253"/>
      <c r="Y268" s="253"/>
      <c r="Z268" s="254"/>
      <c r="AA268" s="253"/>
      <c r="AB268" s="253"/>
      <c r="AC268" s="253"/>
      <c r="AD268" s="253"/>
      <c r="AE268" s="254"/>
      <c r="AF268" s="253"/>
    </row>
    <row r="269" spans="1:32" ht="13.5" thickBot="1">
      <c r="A269" s="141"/>
      <c r="B269" s="260"/>
      <c r="C269" s="261"/>
      <c r="D269" s="262"/>
      <c r="E269" s="262"/>
      <c r="F269" s="262"/>
      <c r="G269" s="262"/>
      <c r="H269" s="262"/>
      <c r="I269" s="261"/>
      <c r="J269" s="261"/>
      <c r="K269" s="262"/>
      <c r="L269" s="262"/>
      <c r="M269" s="262"/>
      <c r="N269" s="261"/>
      <c r="O269" s="261"/>
      <c r="P269" s="263"/>
      <c r="Q269" s="247"/>
      <c r="R269" s="247"/>
      <c r="S269" s="247"/>
      <c r="T269" s="255"/>
      <c r="U269" s="255"/>
      <c r="V269" s="255"/>
      <c r="W269" s="255"/>
      <c r="X269" s="255"/>
      <c r="Y269" s="255"/>
      <c r="Z269" s="256"/>
      <c r="AA269" s="255"/>
      <c r="AB269" s="255"/>
      <c r="AC269" s="255"/>
      <c r="AD269" s="255"/>
      <c r="AE269" s="256"/>
      <c r="AF269" s="257"/>
    </row>
    <row r="270" spans="1:32" ht="13.5" thickTop="1">
      <c r="A270" s="141"/>
      <c r="B270" s="173"/>
      <c r="C270" s="234"/>
      <c r="D270" s="226"/>
      <c r="E270" s="226"/>
      <c r="F270" s="226"/>
      <c r="G270" s="226"/>
      <c r="H270" s="226"/>
      <c r="I270" s="234"/>
      <c r="J270" s="234"/>
      <c r="K270" s="226"/>
      <c r="L270" s="226"/>
      <c r="M270" s="226"/>
      <c r="N270" s="234"/>
      <c r="O270" s="234"/>
      <c r="P270" s="235"/>
      <c r="Q270" s="226"/>
      <c r="R270" s="226"/>
      <c r="S270" s="226"/>
      <c r="Z270" s="227"/>
      <c r="AE270" s="227"/>
    </row>
    <row r="271" spans="1:32">
      <c r="A271" s="141"/>
      <c r="B271" s="173"/>
      <c r="C271" s="234"/>
      <c r="D271" s="226"/>
      <c r="E271" s="226"/>
      <c r="F271" s="226"/>
      <c r="G271" s="226"/>
      <c r="H271" s="226"/>
      <c r="I271" s="234"/>
      <c r="J271" s="234"/>
      <c r="K271" s="226"/>
      <c r="L271" s="226"/>
      <c r="M271" s="226"/>
      <c r="N271" s="234"/>
      <c r="O271" s="234"/>
      <c r="P271" s="235"/>
      <c r="Q271" s="226"/>
      <c r="R271" s="226"/>
      <c r="S271" s="226"/>
      <c r="T271" s="232"/>
      <c r="U271" s="232"/>
      <c r="V271" s="232"/>
      <c r="W271" s="232"/>
      <c r="X271" s="232"/>
      <c r="Y271" s="232"/>
      <c r="Z271" s="233"/>
      <c r="AA271" s="232"/>
      <c r="AB271" s="232"/>
      <c r="AC271" s="232"/>
      <c r="AD271" s="232"/>
      <c r="AE271" s="233"/>
    </row>
    <row r="272" spans="1:32">
      <c r="A272" s="141"/>
      <c r="B272" s="173"/>
      <c r="C272" s="234"/>
      <c r="D272" s="226"/>
      <c r="E272" s="226"/>
      <c r="F272" s="226"/>
      <c r="G272" s="226"/>
      <c r="H272" s="226"/>
      <c r="I272" s="234"/>
      <c r="J272" s="234"/>
      <c r="K272" s="226"/>
      <c r="L272" s="226"/>
      <c r="M272" s="226"/>
      <c r="N272" s="234"/>
      <c r="O272" s="234"/>
      <c r="P272" s="235"/>
      <c r="Q272" s="226"/>
      <c r="R272" s="226"/>
      <c r="S272" s="226"/>
      <c r="Z272" s="227"/>
      <c r="AE272" s="227"/>
    </row>
    <row r="273" spans="1:32">
      <c r="A273" s="141"/>
      <c r="B273" s="173"/>
      <c r="C273" s="234"/>
      <c r="D273" s="226"/>
      <c r="E273" s="226"/>
      <c r="F273" s="226"/>
      <c r="G273" s="226"/>
      <c r="H273" s="226"/>
      <c r="I273" s="234"/>
      <c r="J273" s="234"/>
      <c r="K273" s="226"/>
      <c r="L273" s="226"/>
      <c r="M273" s="226"/>
      <c r="N273" s="234"/>
      <c r="O273" s="234"/>
      <c r="P273" s="235"/>
      <c r="Q273" s="226"/>
      <c r="R273" s="226"/>
      <c r="S273" s="226"/>
      <c r="T273" s="232"/>
      <c r="U273" s="232"/>
      <c r="V273" s="232"/>
      <c r="W273" s="232"/>
      <c r="X273" s="232"/>
      <c r="Y273" s="232"/>
      <c r="Z273" s="233"/>
      <c r="AA273" s="232"/>
      <c r="AB273" s="232"/>
      <c r="AC273" s="232"/>
      <c r="AD273" s="232"/>
      <c r="AE273" s="233"/>
    </row>
    <row r="274" spans="1:32">
      <c r="A274" s="141"/>
      <c r="B274" s="173"/>
      <c r="C274" s="234"/>
      <c r="D274" s="226"/>
      <c r="E274" s="226"/>
      <c r="F274" s="226"/>
      <c r="G274" s="226"/>
      <c r="H274" s="226"/>
      <c r="I274" s="234"/>
      <c r="J274" s="234"/>
      <c r="K274" s="226"/>
      <c r="L274" s="226"/>
      <c r="M274" s="226"/>
      <c r="N274" s="234"/>
      <c r="O274" s="234"/>
      <c r="P274" s="235"/>
      <c r="Q274" s="226"/>
      <c r="R274" s="226"/>
      <c r="S274" s="226"/>
      <c r="Z274" s="227"/>
      <c r="AE274" s="227"/>
    </row>
    <row r="275" spans="1:32" ht="13.5" thickBot="1">
      <c r="A275" s="141"/>
      <c r="B275" s="173"/>
      <c r="C275" s="234"/>
      <c r="D275" s="226"/>
      <c r="E275" s="226"/>
      <c r="F275" s="226"/>
      <c r="G275" s="226"/>
      <c r="H275" s="226"/>
      <c r="I275" s="234"/>
      <c r="J275" s="234"/>
      <c r="K275" s="226"/>
      <c r="L275" s="226"/>
      <c r="M275" s="226"/>
      <c r="N275" s="234"/>
      <c r="O275" s="234"/>
      <c r="P275" s="235"/>
      <c r="Q275" s="226"/>
      <c r="R275" s="226"/>
      <c r="S275" s="226"/>
      <c r="T275" s="232"/>
      <c r="U275" s="232"/>
      <c r="V275" s="232"/>
      <c r="W275" s="232"/>
      <c r="X275" s="232"/>
      <c r="Y275" s="232"/>
      <c r="Z275" s="233"/>
      <c r="AA275" s="232"/>
      <c r="AB275" s="232"/>
      <c r="AC275" s="232"/>
      <c r="AD275" s="232"/>
      <c r="AE275" s="233"/>
    </row>
    <row r="276" spans="1:32" ht="13.5" thickTop="1">
      <c r="A276" s="141"/>
      <c r="B276" s="173"/>
      <c r="C276" s="234"/>
      <c r="D276" s="226"/>
      <c r="E276" s="226"/>
      <c r="F276" s="226"/>
      <c r="G276" s="226"/>
      <c r="H276" s="226"/>
      <c r="I276" s="234"/>
      <c r="J276" s="234"/>
      <c r="K276" s="226"/>
      <c r="L276" s="226"/>
      <c r="M276" s="226"/>
      <c r="N276" s="234"/>
      <c r="O276" s="234"/>
      <c r="P276" s="235"/>
      <c r="Q276" s="240"/>
      <c r="R276" s="240"/>
      <c r="S276" s="240"/>
      <c r="T276" s="253"/>
      <c r="U276" s="253"/>
      <c r="V276" s="253"/>
      <c r="W276" s="253"/>
      <c r="X276" s="253"/>
      <c r="Y276" s="253"/>
      <c r="Z276" s="254"/>
      <c r="AA276" s="253"/>
      <c r="AB276" s="253"/>
      <c r="AC276" s="253"/>
      <c r="AD276" s="253"/>
      <c r="AE276" s="254"/>
      <c r="AF276" s="253"/>
    </row>
    <row r="277" spans="1:32" ht="13.5" thickBot="1">
      <c r="A277" s="141"/>
      <c r="B277" s="173"/>
      <c r="C277" s="234"/>
      <c r="D277" s="226"/>
      <c r="E277" s="226"/>
      <c r="F277" s="226"/>
      <c r="G277" s="226"/>
      <c r="H277" s="226"/>
      <c r="I277" s="234"/>
      <c r="J277" s="234"/>
      <c r="K277" s="226"/>
      <c r="L277" s="226"/>
      <c r="M277" s="226"/>
      <c r="N277" s="234"/>
      <c r="O277" s="234"/>
      <c r="P277" s="235"/>
      <c r="Q277" s="247"/>
      <c r="R277" s="247"/>
      <c r="S277" s="247"/>
      <c r="T277" s="255"/>
      <c r="U277" s="255"/>
      <c r="V277" s="255"/>
      <c r="W277" s="255"/>
      <c r="X277" s="255"/>
      <c r="Y277" s="255"/>
      <c r="Z277" s="256"/>
      <c r="AA277" s="255"/>
      <c r="AB277" s="255"/>
      <c r="AC277" s="255"/>
      <c r="AD277" s="255"/>
      <c r="AE277" s="256"/>
      <c r="AF277" s="257"/>
    </row>
    <row r="278" spans="1:32" ht="13.5" thickTop="1">
      <c r="A278" s="141"/>
      <c r="B278" s="173"/>
      <c r="C278" s="234"/>
      <c r="D278" s="226"/>
      <c r="E278" s="226"/>
      <c r="F278" s="226"/>
      <c r="G278" s="226"/>
      <c r="H278" s="226"/>
      <c r="I278" s="234"/>
      <c r="J278" s="234"/>
      <c r="K278" s="226"/>
      <c r="L278" s="226"/>
      <c r="M278" s="226"/>
      <c r="N278" s="234"/>
      <c r="O278" s="234"/>
      <c r="P278" s="235"/>
      <c r="Q278" s="226"/>
      <c r="R278" s="226"/>
      <c r="S278" s="226"/>
      <c r="Z278" s="227"/>
      <c r="AE278" s="227"/>
    </row>
    <row r="279" spans="1:32">
      <c r="A279" s="141"/>
      <c r="B279" s="173"/>
      <c r="C279" s="234"/>
      <c r="D279" s="226"/>
      <c r="E279" s="226"/>
      <c r="F279" s="226"/>
      <c r="G279" s="226"/>
      <c r="H279" s="226"/>
      <c r="I279" s="234"/>
      <c r="J279" s="234"/>
      <c r="K279" s="226"/>
      <c r="L279" s="226"/>
      <c r="M279" s="226"/>
      <c r="N279" s="234"/>
      <c r="O279" s="234"/>
      <c r="P279" s="235"/>
      <c r="Q279" s="226"/>
      <c r="R279" s="226"/>
      <c r="S279" s="226"/>
      <c r="T279" s="232"/>
      <c r="U279" s="232"/>
      <c r="V279" s="232"/>
      <c r="W279" s="232"/>
      <c r="X279" s="232"/>
      <c r="Y279" s="232"/>
      <c r="Z279" s="233"/>
      <c r="AA279" s="232"/>
      <c r="AB279" s="232"/>
      <c r="AC279" s="232"/>
      <c r="AD279" s="232"/>
      <c r="AE279" s="233"/>
    </row>
    <row r="280" spans="1:32">
      <c r="A280" s="141"/>
      <c r="B280" s="173"/>
      <c r="C280" s="234"/>
      <c r="D280" s="226"/>
      <c r="E280" s="226"/>
      <c r="F280" s="226"/>
      <c r="G280" s="226"/>
      <c r="H280" s="226"/>
      <c r="I280" s="234"/>
      <c r="J280" s="234"/>
      <c r="K280" s="226"/>
      <c r="L280" s="226"/>
      <c r="M280" s="226"/>
      <c r="N280" s="234"/>
      <c r="O280" s="234"/>
      <c r="P280" s="235"/>
      <c r="Q280" s="226"/>
      <c r="R280" s="226"/>
      <c r="S280" s="226"/>
      <c r="Z280" s="227"/>
      <c r="AE280" s="227"/>
    </row>
    <row r="281" spans="1:32">
      <c r="A281" s="141"/>
      <c r="B281" s="173"/>
      <c r="C281" s="234"/>
      <c r="D281" s="226"/>
      <c r="E281" s="226"/>
      <c r="F281" s="226"/>
      <c r="G281" s="226"/>
      <c r="H281" s="226"/>
      <c r="I281" s="234"/>
      <c r="J281" s="234"/>
      <c r="K281" s="226"/>
      <c r="L281" s="226"/>
      <c r="M281" s="226"/>
      <c r="N281" s="234"/>
      <c r="O281" s="234"/>
      <c r="P281" s="235"/>
      <c r="Q281" s="226"/>
      <c r="R281" s="226"/>
      <c r="S281" s="226"/>
      <c r="T281" s="232"/>
      <c r="U281" s="232"/>
      <c r="V281" s="232"/>
      <c r="W281" s="232"/>
      <c r="X281" s="232"/>
      <c r="Y281" s="232"/>
      <c r="Z281" s="233"/>
      <c r="AA281" s="232"/>
      <c r="AB281" s="232"/>
      <c r="AC281" s="232"/>
      <c r="AD281" s="232"/>
      <c r="AE281" s="233"/>
    </row>
    <row r="282" spans="1:32">
      <c r="A282" s="141"/>
      <c r="B282" s="173"/>
      <c r="C282" s="234"/>
      <c r="D282" s="226"/>
      <c r="E282" s="226"/>
      <c r="F282" s="226"/>
      <c r="G282" s="226"/>
      <c r="H282" s="226"/>
      <c r="I282" s="234"/>
      <c r="J282" s="234"/>
      <c r="K282" s="226"/>
      <c r="L282" s="226"/>
      <c r="M282" s="226"/>
      <c r="N282" s="234"/>
      <c r="O282" s="234"/>
      <c r="P282" s="235"/>
      <c r="Q282" s="226"/>
      <c r="R282" s="226"/>
      <c r="S282" s="226"/>
      <c r="Z282" s="227"/>
      <c r="AE282" s="227"/>
    </row>
    <row r="283" spans="1:32" ht="13.5" thickBot="1">
      <c r="A283" s="141"/>
      <c r="B283" s="173"/>
      <c r="C283" s="234"/>
      <c r="D283" s="226"/>
      <c r="E283" s="226"/>
      <c r="F283" s="226"/>
      <c r="G283" s="226"/>
      <c r="H283" s="226"/>
      <c r="I283" s="234"/>
      <c r="J283" s="234"/>
      <c r="K283" s="226"/>
      <c r="L283" s="226"/>
      <c r="M283" s="226"/>
      <c r="N283" s="234"/>
      <c r="O283" s="234"/>
      <c r="P283" s="235"/>
      <c r="Q283" s="226"/>
      <c r="R283" s="226"/>
      <c r="S283" s="226"/>
      <c r="T283" s="232"/>
      <c r="U283" s="259"/>
      <c r="V283" s="232"/>
      <c r="W283" s="232"/>
      <c r="X283" s="232"/>
      <c r="Y283" s="232"/>
      <c r="Z283" s="264"/>
      <c r="AA283" s="232"/>
      <c r="AB283" s="232"/>
      <c r="AC283" s="232"/>
      <c r="AD283" s="232"/>
      <c r="AE283" s="233"/>
    </row>
    <row r="284" spans="1:32" ht="13.5" thickTop="1">
      <c r="A284" s="141"/>
      <c r="B284" s="173"/>
      <c r="C284" s="234"/>
      <c r="D284" s="226"/>
      <c r="E284" s="226"/>
      <c r="F284" s="226"/>
      <c r="G284" s="226"/>
      <c r="H284" s="226"/>
      <c r="I284" s="234"/>
      <c r="J284" s="234"/>
      <c r="K284" s="226"/>
      <c r="L284" s="226"/>
      <c r="M284" s="226"/>
      <c r="N284" s="234"/>
      <c r="O284" s="234"/>
      <c r="P284" s="235"/>
      <c r="Q284" s="240"/>
      <c r="R284" s="240"/>
      <c r="S284" s="240"/>
      <c r="T284" s="253"/>
      <c r="U284" s="253"/>
      <c r="V284" s="253"/>
      <c r="W284" s="253"/>
      <c r="X284" s="253"/>
      <c r="Y284" s="253"/>
      <c r="Z284" s="254"/>
      <c r="AA284" s="253"/>
      <c r="AB284" s="253"/>
      <c r="AC284" s="253"/>
      <c r="AD284" s="253"/>
      <c r="AE284" s="254"/>
      <c r="AF284" s="253"/>
    </row>
    <row r="285" spans="1:32" ht="13.5" thickBot="1">
      <c r="A285" s="141"/>
      <c r="B285" s="173"/>
      <c r="C285" s="234"/>
      <c r="D285" s="226"/>
      <c r="E285" s="226"/>
      <c r="F285" s="226"/>
      <c r="G285" s="226"/>
      <c r="H285" s="226"/>
      <c r="I285" s="234"/>
      <c r="J285" s="234"/>
      <c r="K285" s="226"/>
      <c r="L285" s="226"/>
      <c r="M285" s="226"/>
      <c r="N285" s="234"/>
      <c r="O285" s="234"/>
      <c r="P285" s="235"/>
      <c r="Q285" s="247"/>
      <c r="R285" s="247"/>
      <c r="S285" s="247"/>
      <c r="T285" s="255"/>
      <c r="U285" s="255"/>
      <c r="V285" s="255"/>
      <c r="W285" s="255"/>
      <c r="X285" s="255"/>
      <c r="Y285" s="255"/>
      <c r="Z285" s="256"/>
      <c r="AA285" s="255"/>
      <c r="AB285" s="255"/>
      <c r="AC285" s="255"/>
      <c r="AD285" s="255"/>
      <c r="AE285" s="256"/>
      <c r="AF285" s="257"/>
    </row>
    <row r="286" spans="1:32" ht="13.5" thickTop="1">
      <c r="A286" s="141"/>
      <c r="B286" s="173"/>
      <c r="C286" s="234"/>
      <c r="D286" s="226"/>
      <c r="E286" s="226"/>
      <c r="F286" s="226"/>
      <c r="G286" s="226"/>
      <c r="H286" s="226"/>
      <c r="I286" s="234"/>
      <c r="J286" s="234"/>
      <c r="K286" s="226"/>
      <c r="L286" s="226"/>
      <c r="M286" s="226"/>
      <c r="N286" s="234"/>
      <c r="O286" s="234"/>
      <c r="P286" s="235"/>
      <c r="Q286" s="226"/>
      <c r="R286" s="226"/>
      <c r="S286" s="226"/>
      <c r="Z286" s="227"/>
      <c r="AE286" s="227"/>
    </row>
    <row r="287" spans="1:32">
      <c r="A287" s="141"/>
      <c r="B287" s="173"/>
      <c r="C287" s="234"/>
      <c r="D287" s="226"/>
      <c r="E287" s="226"/>
      <c r="F287" s="226"/>
      <c r="G287" s="226"/>
      <c r="H287" s="226"/>
      <c r="I287" s="234"/>
      <c r="J287" s="234"/>
      <c r="K287" s="226"/>
      <c r="L287" s="226"/>
      <c r="M287" s="226"/>
      <c r="N287" s="234"/>
      <c r="O287" s="234"/>
      <c r="P287" s="235"/>
      <c r="Q287" s="226"/>
      <c r="R287" s="226"/>
      <c r="S287" s="226"/>
      <c r="T287" s="232"/>
      <c r="U287" s="232"/>
      <c r="V287" s="232"/>
      <c r="W287" s="232"/>
      <c r="X287" s="232"/>
      <c r="Y287" s="232"/>
      <c r="Z287" s="233"/>
      <c r="AA287" s="232"/>
      <c r="AB287" s="232"/>
      <c r="AC287" s="232"/>
      <c r="AD287" s="232"/>
      <c r="AE287" s="233"/>
    </row>
    <row r="288" spans="1:32">
      <c r="A288" s="141"/>
      <c r="B288" s="173"/>
      <c r="C288" s="234"/>
      <c r="D288" s="226"/>
      <c r="E288" s="226"/>
      <c r="F288" s="226"/>
      <c r="G288" s="226"/>
      <c r="H288" s="226"/>
      <c r="I288" s="234"/>
      <c r="J288" s="234"/>
      <c r="K288" s="226"/>
      <c r="L288" s="226"/>
      <c r="M288" s="226"/>
      <c r="N288" s="234"/>
      <c r="O288" s="234"/>
      <c r="P288" s="235"/>
      <c r="Q288" s="226"/>
      <c r="R288" s="226"/>
      <c r="S288" s="226"/>
      <c r="Z288" s="227"/>
      <c r="AE288" s="227"/>
    </row>
    <row r="289" spans="1:32">
      <c r="A289" s="141"/>
      <c r="B289" s="173"/>
      <c r="C289" s="234"/>
      <c r="D289" s="226"/>
      <c r="E289" s="226"/>
      <c r="F289" s="226"/>
      <c r="G289" s="226"/>
      <c r="H289" s="226"/>
      <c r="I289" s="234"/>
      <c r="J289" s="234"/>
      <c r="K289" s="226"/>
      <c r="L289" s="226"/>
      <c r="M289" s="226"/>
      <c r="N289" s="234"/>
      <c r="O289" s="234"/>
      <c r="P289" s="235"/>
      <c r="Q289" s="226"/>
      <c r="R289" s="226"/>
      <c r="S289" s="226"/>
      <c r="T289" s="232"/>
      <c r="U289" s="232"/>
      <c r="V289" s="232"/>
      <c r="W289" s="232"/>
      <c r="X289" s="232"/>
      <c r="Y289" s="232"/>
      <c r="Z289" s="233"/>
      <c r="AA289" s="232"/>
      <c r="AB289" s="232"/>
      <c r="AC289" s="232"/>
      <c r="AD289" s="232"/>
      <c r="AE289" s="233"/>
    </row>
    <row r="290" spans="1:32">
      <c r="A290" s="141"/>
      <c r="B290" s="173"/>
      <c r="C290" s="234"/>
      <c r="D290" s="226"/>
      <c r="E290" s="226"/>
      <c r="F290" s="226"/>
      <c r="G290" s="226"/>
      <c r="H290" s="226"/>
      <c r="I290" s="234"/>
      <c r="J290" s="234"/>
      <c r="K290" s="226"/>
      <c r="L290" s="226"/>
      <c r="M290" s="226"/>
      <c r="N290" s="234"/>
      <c r="O290" s="234"/>
      <c r="P290" s="235"/>
      <c r="Q290" s="226"/>
      <c r="R290" s="226"/>
      <c r="S290" s="226"/>
      <c r="Z290" s="227"/>
      <c r="AE290" s="227"/>
    </row>
    <row r="291" spans="1:32">
      <c r="A291" s="141"/>
      <c r="B291" s="173"/>
      <c r="C291" s="234"/>
      <c r="D291" s="226"/>
      <c r="E291" s="226"/>
      <c r="F291" s="226"/>
      <c r="G291" s="226"/>
      <c r="H291" s="226"/>
      <c r="I291" s="234"/>
      <c r="J291" s="234"/>
      <c r="K291" s="226"/>
      <c r="L291" s="226"/>
      <c r="M291" s="226"/>
      <c r="N291" s="234"/>
      <c r="O291" s="234"/>
      <c r="P291" s="235"/>
      <c r="Q291" s="226"/>
      <c r="R291" s="226"/>
      <c r="S291" s="226"/>
      <c r="T291" s="232"/>
      <c r="U291" s="232"/>
      <c r="V291" s="232"/>
      <c r="W291" s="232"/>
      <c r="X291" s="232"/>
      <c r="Y291" s="232"/>
      <c r="Z291" s="233"/>
      <c r="AA291" s="232"/>
      <c r="AB291" s="232"/>
      <c r="AC291" s="232"/>
      <c r="AD291" s="232"/>
      <c r="AE291" s="233"/>
    </row>
    <row r="292" spans="1:32">
      <c r="A292" s="141"/>
      <c r="B292" s="173"/>
      <c r="C292" s="234"/>
      <c r="D292" s="226"/>
      <c r="E292" s="226"/>
      <c r="F292" s="226"/>
      <c r="G292" s="226"/>
      <c r="H292" s="226"/>
      <c r="I292" s="234"/>
      <c r="J292" s="234"/>
      <c r="K292" s="226"/>
      <c r="L292" s="226"/>
      <c r="M292" s="226"/>
      <c r="N292" s="234"/>
      <c r="O292" s="234"/>
      <c r="P292" s="235"/>
      <c r="Q292" s="226"/>
      <c r="R292" s="226"/>
      <c r="S292" s="226"/>
      <c r="Z292" s="227"/>
      <c r="AE292" s="227"/>
    </row>
    <row r="293" spans="1:32" ht="13.5" thickBot="1">
      <c r="A293" s="141"/>
      <c r="B293" s="173"/>
      <c r="C293" s="234"/>
      <c r="D293" s="226"/>
      <c r="E293" s="226"/>
      <c r="F293" s="226"/>
      <c r="G293" s="226"/>
      <c r="H293" s="226"/>
      <c r="I293" s="234"/>
      <c r="J293" s="234"/>
      <c r="K293" s="226"/>
      <c r="L293" s="226"/>
      <c r="M293" s="226"/>
      <c r="N293" s="234"/>
      <c r="O293" s="234"/>
      <c r="P293" s="235"/>
      <c r="Q293" s="226"/>
      <c r="R293" s="226"/>
      <c r="S293" s="226"/>
      <c r="T293" s="193"/>
      <c r="U293" s="193"/>
      <c r="V293" s="193"/>
      <c r="W293" s="193"/>
      <c r="X293" s="193"/>
      <c r="Y293" s="193"/>
      <c r="Z293" s="258"/>
      <c r="AA293" s="193"/>
      <c r="AB293" s="193"/>
      <c r="AC293" s="193"/>
      <c r="AD293" s="193"/>
      <c r="AE293" s="258"/>
    </row>
    <row r="294" spans="1:32">
      <c r="A294" s="155"/>
      <c r="B294" s="136"/>
      <c r="C294" s="223"/>
      <c r="D294" s="224"/>
      <c r="E294" s="224"/>
      <c r="F294" s="224"/>
      <c r="G294" s="224"/>
      <c r="H294" s="224"/>
      <c r="I294" s="223"/>
      <c r="J294" s="223"/>
      <c r="K294" s="224"/>
      <c r="L294" s="224"/>
      <c r="M294" s="224"/>
      <c r="N294" s="223"/>
      <c r="O294" s="223"/>
      <c r="P294" s="225"/>
      <c r="Q294" s="226"/>
      <c r="R294" s="226"/>
      <c r="S294" s="226"/>
      <c r="T294" s="226"/>
      <c r="Z294" s="227"/>
      <c r="AE294" s="227"/>
    </row>
    <row r="295" spans="1:32">
      <c r="A295" s="141"/>
      <c r="B295" s="228"/>
      <c r="C295" s="229"/>
      <c r="D295" s="230"/>
      <c r="E295" s="230"/>
      <c r="F295" s="230"/>
      <c r="G295" s="230"/>
      <c r="H295" s="230"/>
      <c r="I295" s="229"/>
      <c r="J295" s="229"/>
      <c r="K295" s="230"/>
      <c r="L295" s="230"/>
      <c r="M295" s="230"/>
      <c r="N295" s="229"/>
      <c r="O295" s="229"/>
      <c r="P295" s="231"/>
      <c r="Q295" s="226"/>
      <c r="R295" s="226"/>
      <c r="S295" s="226"/>
      <c r="T295" s="232"/>
      <c r="U295" s="232"/>
      <c r="V295" s="232"/>
      <c r="W295" s="232"/>
      <c r="X295" s="259"/>
      <c r="Y295" s="232"/>
      <c r="Z295" s="233"/>
      <c r="AA295" s="232"/>
      <c r="AB295" s="232"/>
      <c r="AC295" s="232"/>
      <c r="AD295" s="232"/>
      <c r="AE295" s="233"/>
    </row>
    <row r="296" spans="1:32">
      <c r="A296" s="141"/>
      <c r="B296" s="173"/>
      <c r="C296" s="234"/>
      <c r="D296" s="226"/>
      <c r="E296" s="226"/>
      <c r="F296" s="226"/>
      <c r="G296" s="226"/>
      <c r="H296" s="226"/>
      <c r="I296" s="234"/>
      <c r="J296" s="234"/>
      <c r="K296" s="226"/>
      <c r="L296" s="226"/>
      <c r="M296" s="226"/>
      <c r="N296" s="234"/>
      <c r="O296" s="234"/>
      <c r="P296" s="235"/>
      <c r="Q296" s="226"/>
      <c r="R296" s="226"/>
      <c r="S296" s="226"/>
      <c r="Z296" s="227"/>
      <c r="AE296" s="227"/>
    </row>
    <row r="297" spans="1:32">
      <c r="A297" s="141"/>
      <c r="B297" s="173"/>
      <c r="C297" s="234"/>
      <c r="D297" s="226"/>
      <c r="E297" s="226"/>
      <c r="F297" s="226"/>
      <c r="G297" s="226"/>
      <c r="H297" s="226"/>
      <c r="I297" s="234"/>
      <c r="J297" s="234"/>
      <c r="K297" s="226"/>
      <c r="L297" s="226"/>
      <c r="M297" s="226"/>
      <c r="N297" s="234"/>
      <c r="O297" s="234"/>
      <c r="P297" s="235"/>
      <c r="Q297" s="226"/>
      <c r="R297" s="226"/>
      <c r="S297" s="226"/>
      <c r="T297" s="259"/>
      <c r="U297" s="232"/>
      <c r="V297" s="259"/>
      <c r="W297" s="232"/>
      <c r="X297" s="232"/>
      <c r="Y297" s="232"/>
      <c r="Z297" s="264"/>
      <c r="AA297" s="232"/>
      <c r="AB297" s="232"/>
      <c r="AC297" s="232"/>
      <c r="AD297" s="232"/>
      <c r="AE297" s="233"/>
    </row>
    <row r="298" spans="1:32">
      <c r="A298" s="141"/>
      <c r="B298" s="173"/>
      <c r="C298" s="234"/>
      <c r="D298" s="226"/>
      <c r="E298" s="226"/>
      <c r="F298" s="226"/>
      <c r="G298" s="226"/>
      <c r="H298" s="226"/>
      <c r="I298" s="234"/>
      <c r="J298" s="234"/>
      <c r="K298" s="226"/>
      <c r="L298" s="226"/>
      <c r="M298" s="226"/>
      <c r="N298" s="234"/>
      <c r="O298" s="234"/>
      <c r="P298" s="235"/>
      <c r="Q298" s="226"/>
      <c r="R298" s="226"/>
      <c r="S298" s="226"/>
      <c r="Z298" s="227"/>
      <c r="AE298" s="227"/>
    </row>
    <row r="299" spans="1:32" ht="13.5" thickBot="1">
      <c r="A299" s="141"/>
      <c r="B299" s="173"/>
      <c r="C299" s="234"/>
      <c r="D299" s="226"/>
      <c r="E299" s="226"/>
      <c r="F299" s="226"/>
      <c r="G299" s="226"/>
      <c r="H299" s="226"/>
      <c r="I299" s="234"/>
      <c r="J299" s="234"/>
      <c r="K299" s="226"/>
      <c r="L299" s="226"/>
      <c r="M299" s="226"/>
      <c r="N299" s="234"/>
      <c r="O299" s="234"/>
      <c r="P299" s="235"/>
      <c r="Q299" s="226"/>
      <c r="R299" s="226"/>
      <c r="S299" s="226"/>
      <c r="T299" s="259"/>
      <c r="U299" s="232"/>
      <c r="V299" s="232"/>
      <c r="W299" s="232"/>
      <c r="X299" s="232"/>
      <c r="Y299" s="232"/>
      <c r="Z299" s="264"/>
      <c r="AA299" s="232"/>
      <c r="AB299" s="232"/>
      <c r="AC299" s="232"/>
      <c r="AD299" s="232"/>
      <c r="AE299" s="233"/>
    </row>
    <row r="300" spans="1:32" ht="13.5" thickTop="1">
      <c r="A300" s="141"/>
      <c r="B300" s="260"/>
      <c r="C300" s="261"/>
      <c r="D300" s="262"/>
      <c r="E300" s="262"/>
      <c r="F300" s="262"/>
      <c r="G300" s="262"/>
      <c r="H300" s="262"/>
      <c r="I300" s="261"/>
      <c r="J300" s="261"/>
      <c r="K300" s="262"/>
      <c r="L300" s="262"/>
      <c r="M300" s="262"/>
      <c r="N300" s="261"/>
      <c r="O300" s="261"/>
      <c r="P300" s="263"/>
      <c r="Q300" s="240"/>
      <c r="R300" s="240"/>
      <c r="S300" s="240"/>
      <c r="T300" s="253"/>
      <c r="U300" s="253"/>
      <c r="V300" s="253"/>
      <c r="W300" s="253"/>
      <c r="X300" s="253"/>
      <c r="Y300" s="253"/>
      <c r="Z300" s="254"/>
      <c r="AA300" s="253"/>
      <c r="AB300" s="253"/>
      <c r="AC300" s="253"/>
      <c r="AD300" s="253"/>
      <c r="AE300" s="254"/>
      <c r="AF300" s="253"/>
    </row>
    <row r="301" spans="1:32" ht="13.5" thickBot="1">
      <c r="A301" s="141"/>
      <c r="B301" s="260"/>
      <c r="C301" s="261"/>
      <c r="D301" s="262"/>
      <c r="E301" s="262"/>
      <c r="F301" s="262"/>
      <c r="G301" s="262"/>
      <c r="H301" s="262"/>
      <c r="I301" s="261"/>
      <c r="J301" s="261"/>
      <c r="K301" s="262"/>
      <c r="L301" s="262"/>
      <c r="M301" s="262"/>
      <c r="N301" s="261"/>
      <c r="O301" s="261"/>
      <c r="P301" s="263"/>
      <c r="Q301" s="247"/>
      <c r="R301" s="247"/>
      <c r="S301" s="247"/>
      <c r="T301" s="255"/>
      <c r="U301" s="255"/>
      <c r="V301" s="255"/>
      <c r="W301" s="255"/>
      <c r="X301" s="255"/>
      <c r="Y301" s="255"/>
      <c r="Z301" s="256"/>
      <c r="AA301" s="255"/>
      <c r="AB301" s="255"/>
      <c r="AC301" s="255"/>
      <c r="AD301" s="255"/>
      <c r="AE301" s="256"/>
      <c r="AF301" s="257"/>
    </row>
    <row r="302" spans="1:32" ht="13.5" thickTop="1">
      <c r="A302" s="141"/>
      <c r="B302" s="173"/>
      <c r="C302" s="234"/>
      <c r="D302" s="226"/>
      <c r="E302" s="226"/>
      <c r="F302" s="226"/>
      <c r="G302" s="226"/>
      <c r="H302" s="226"/>
      <c r="I302" s="234"/>
      <c r="J302" s="234"/>
      <c r="K302" s="226"/>
      <c r="L302" s="226"/>
      <c r="M302" s="226"/>
      <c r="N302" s="234"/>
      <c r="O302" s="234"/>
      <c r="P302" s="235"/>
      <c r="Q302" s="226"/>
      <c r="R302" s="226"/>
      <c r="S302" s="226"/>
      <c r="Z302" s="227"/>
      <c r="AE302" s="227"/>
    </row>
    <row r="303" spans="1:32">
      <c r="A303" s="141"/>
      <c r="B303" s="173"/>
      <c r="C303" s="234"/>
      <c r="D303" s="226"/>
      <c r="E303" s="226"/>
      <c r="F303" s="226"/>
      <c r="G303" s="226"/>
      <c r="H303" s="226"/>
      <c r="I303" s="234"/>
      <c r="J303" s="234"/>
      <c r="K303" s="226"/>
      <c r="L303" s="226"/>
      <c r="M303" s="226"/>
      <c r="N303" s="234"/>
      <c r="O303" s="234"/>
      <c r="P303" s="235"/>
      <c r="Q303" s="226"/>
      <c r="R303" s="226"/>
      <c r="S303" s="226"/>
      <c r="T303" s="232"/>
      <c r="U303" s="232"/>
      <c r="V303" s="232"/>
      <c r="W303" s="232"/>
      <c r="X303" s="232"/>
      <c r="Y303" s="232"/>
      <c r="Z303" s="233"/>
      <c r="AA303" s="232"/>
      <c r="AB303" s="232"/>
      <c r="AC303" s="232"/>
      <c r="AD303" s="232"/>
      <c r="AE303" s="233"/>
    </row>
    <row r="304" spans="1:32">
      <c r="A304" s="141"/>
      <c r="B304" s="173"/>
      <c r="C304" s="234"/>
      <c r="D304" s="226"/>
      <c r="E304" s="226"/>
      <c r="F304" s="226"/>
      <c r="G304" s="226"/>
      <c r="H304" s="226"/>
      <c r="I304" s="234"/>
      <c r="J304" s="234"/>
      <c r="K304" s="226"/>
      <c r="L304" s="226"/>
      <c r="M304" s="226"/>
      <c r="N304" s="234"/>
      <c r="O304" s="234"/>
      <c r="P304" s="235"/>
      <c r="Q304" s="226"/>
      <c r="R304" s="226"/>
      <c r="S304" s="226"/>
      <c r="Z304" s="227"/>
      <c r="AE304" s="227"/>
    </row>
    <row r="305" spans="1:32">
      <c r="A305" s="141"/>
      <c r="B305" s="173"/>
      <c r="C305" s="234"/>
      <c r="D305" s="226"/>
      <c r="E305" s="226"/>
      <c r="F305" s="226"/>
      <c r="G305" s="226"/>
      <c r="H305" s="226"/>
      <c r="I305" s="234"/>
      <c r="J305" s="234"/>
      <c r="K305" s="226"/>
      <c r="L305" s="226"/>
      <c r="M305" s="226"/>
      <c r="N305" s="234"/>
      <c r="O305" s="234"/>
      <c r="P305" s="235"/>
      <c r="Q305" s="226"/>
      <c r="R305" s="226"/>
      <c r="S305" s="226"/>
      <c r="T305" s="232"/>
      <c r="U305" s="259"/>
      <c r="V305" s="232"/>
      <c r="W305" s="259"/>
      <c r="X305" s="232"/>
      <c r="Y305" s="259"/>
      <c r="Z305" s="233"/>
      <c r="AA305" s="232"/>
      <c r="AB305" s="232"/>
      <c r="AC305" s="232"/>
      <c r="AD305" s="232"/>
      <c r="AE305" s="233"/>
    </row>
    <row r="306" spans="1:32">
      <c r="A306" s="141"/>
      <c r="B306" s="173"/>
      <c r="C306" s="234"/>
      <c r="D306" s="226"/>
      <c r="E306" s="226"/>
      <c r="F306" s="226"/>
      <c r="G306" s="226"/>
      <c r="H306" s="226"/>
      <c r="I306" s="234"/>
      <c r="J306" s="234"/>
      <c r="K306" s="226"/>
      <c r="L306" s="226"/>
      <c r="M306" s="226"/>
      <c r="N306" s="234"/>
      <c r="O306" s="234"/>
      <c r="P306" s="235"/>
      <c r="Q306" s="226"/>
      <c r="R306" s="226"/>
      <c r="S306" s="226"/>
      <c r="Z306" s="227"/>
      <c r="AE306" s="227"/>
    </row>
    <row r="307" spans="1:32" ht="13.5" thickBot="1">
      <c r="A307" s="141"/>
      <c r="B307" s="173"/>
      <c r="C307" s="234"/>
      <c r="D307" s="226"/>
      <c r="E307" s="226"/>
      <c r="F307" s="226"/>
      <c r="G307" s="226"/>
      <c r="H307" s="226"/>
      <c r="I307" s="234"/>
      <c r="J307" s="234"/>
      <c r="K307" s="226"/>
      <c r="L307" s="226"/>
      <c r="M307" s="226"/>
      <c r="N307" s="234"/>
      <c r="O307" s="234"/>
      <c r="P307" s="235"/>
      <c r="Q307" s="226"/>
      <c r="R307" s="226"/>
      <c r="S307" s="226"/>
      <c r="T307" s="232"/>
      <c r="U307" s="259"/>
      <c r="V307" s="232"/>
      <c r="W307" s="259"/>
      <c r="X307" s="232"/>
      <c r="Y307" s="232"/>
      <c r="Z307" s="233"/>
      <c r="AA307" s="232"/>
      <c r="AB307" s="232"/>
      <c r="AC307" s="232"/>
      <c r="AD307" s="232"/>
      <c r="AE307" s="233"/>
    </row>
    <row r="308" spans="1:32" ht="13.5" thickTop="1">
      <c r="A308" s="141"/>
      <c r="B308" s="173"/>
      <c r="C308" s="234"/>
      <c r="D308" s="226"/>
      <c r="E308" s="226"/>
      <c r="F308" s="226"/>
      <c r="G308" s="226"/>
      <c r="H308" s="226"/>
      <c r="I308" s="234"/>
      <c r="J308" s="234"/>
      <c r="K308" s="226"/>
      <c r="L308" s="226"/>
      <c r="M308" s="226"/>
      <c r="N308" s="234"/>
      <c r="O308" s="234"/>
      <c r="P308" s="235"/>
      <c r="Q308" s="240"/>
      <c r="R308" s="240"/>
      <c r="S308" s="240"/>
      <c r="T308" s="253"/>
      <c r="U308" s="253"/>
      <c r="V308" s="253"/>
      <c r="W308" s="253"/>
      <c r="X308" s="253"/>
      <c r="Y308" s="253"/>
      <c r="Z308" s="254"/>
      <c r="AA308" s="253"/>
      <c r="AB308" s="253"/>
      <c r="AC308" s="253"/>
      <c r="AD308" s="253"/>
      <c r="AE308" s="254"/>
      <c r="AF308" s="253"/>
    </row>
    <row r="309" spans="1:32" ht="13.5" thickBot="1">
      <c r="A309" s="141"/>
      <c r="B309" s="173"/>
      <c r="C309" s="234"/>
      <c r="D309" s="226"/>
      <c r="E309" s="226"/>
      <c r="F309" s="226"/>
      <c r="G309" s="226"/>
      <c r="H309" s="226"/>
      <c r="I309" s="234"/>
      <c r="J309" s="234"/>
      <c r="K309" s="226"/>
      <c r="L309" s="226"/>
      <c r="M309" s="226"/>
      <c r="N309" s="234"/>
      <c r="O309" s="234"/>
      <c r="P309" s="235"/>
      <c r="Q309" s="247"/>
      <c r="R309" s="247"/>
      <c r="S309" s="247"/>
      <c r="T309" s="255"/>
      <c r="U309" s="255"/>
      <c r="V309" s="255"/>
      <c r="W309" s="255"/>
      <c r="X309" s="255"/>
      <c r="Y309" s="255"/>
      <c r="Z309" s="256"/>
      <c r="AA309" s="255"/>
      <c r="AB309" s="255"/>
      <c r="AC309" s="255"/>
      <c r="AD309" s="255"/>
      <c r="AE309" s="256"/>
      <c r="AF309" s="257"/>
    </row>
    <row r="310" spans="1:32" ht="13.5" thickTop="1">
      <c r="A310" s="141"/>
      <c r="B310" s="173"/>
      <c r="C310" s="234"/>
      <c r="D310" s="226"/>
      <c r="E310" s="226"/>
      <c r="F310" s="226"/>
      <c r="G310" s="226"/>
      <c r="H310" s="226"/>
      <c r="I310" s="234"/>
      <c r="J310" s="234"/>
      <c r="K310" s="226"/>
      <c r="L310" s="226"/>
      <c r="M310" s="226"/>
      <c r="N310" s="234"/>
      <c r="O310" s="234"/>
      <c r="P310" s="235"/>
      <c r="Q310" s="226"/>
      <c r="R310" s="226"/>
      <c r="S310" s="226"/>
      <c r="Z310" s="227"/>
      <c r="AE310" s="227"/>
    </row>
    <row r="311" spans="1:32">
      <c r="A311" s="141"/>
      <c r="B311" s="173"/>
      <c r="C311" s="234"/>
      <c r="D311" s="226"/>
      <c r="E311" s="226"/>
      <c r="F311" s="226"/>
      <c r="G311" s="226"/>
      <c r="H311" s="226"/>
      <c r="I311" s="234"/>
      <c r="J311" s="234"/>
      <c r="K311" s="226"/>
      <c r="L311" s="226"/>
      <c r="M311" s="226"/>
      <c r="N311" s="234"/>
      <c r="O311" s="234"/>
      <c r="P311" s="235"/>
      <c r="Q311" s="226"/>
      <c r="R311" s="226"/>
      <c r="S311" s="226"/>
      <c r="T311" s="232"/>
      <c r="U311" s="232"/>
      <c r="V311" s="232"/>
      <c r="W311" s="232"/>
      <c r="X311" s="232"/>
      <c r="Y311" s="232"/>
      <c r="Z311" s="233"/>
      <c r="AA311" s="232"/>
      <c r="AB311" s="232"/>
      <c r="AC311" s="232"/>
      <c r="AD311" s="232"/>
      <c r="AE311" s="233"/>
    </row>
    <row r="312" spans="1:32">
      <c r="A312" s="141"/>
      <c r="B312" s="173"/>
      <c r="C312" s="234"/>
      <c r="D312" s="226"/>
      <c r="E312" s="226"/>
      <c r="F312" s="226"/>
      <c r="G312" s="226"/>
      <c r="H312" s="226"/>
      <c r="I312" s="234"/>
      <c r="J312" s="234"/>
      <c r="K312" s="226"/>
      <c r="L312" s="226"/>
      <c r="M312" s="226"/>
      <c r="N312" s="234"/>
      <c r="O312" s="234"/>
      <c r="P312" s="235"/>
      <c r="Q312" s="226"/>
      <c r="R312" s="226"/>
      <c r="S312" s="226"/>
      <c r="Z312" s="227"/>
      <c r="AE312" s="227"/>
    </row>
    <row r="313" spans="1:32">
      <c r="A313" s="141"/>
      <c r="B313" s="173"/>
      <c r="C313" s="234"/>
      <c r="D313" s="226"/>
      <c r="E313" s="226"/>
      <c r="F313" s="226"/>
      <c r="G313" s="226"/>
      <c r="H313" s="226"/>
      <c r="I313" s="234"/>
      <c r="J313" s="234"/>
      <c r="K313" s="226"/>
      <c r="L313" s="226"/>
      <c r="M313" s="226"/>
      <c r="N313" s="234"/>
      <c r="O313" s="234"/>
      <c r="P313" s="235"/>
      <c r="Q313" s="226"/>
      <c r="R313" s="226"/>
      <c r="S313" s="226"/>
      <c r="T313" s="232"/>
      <c r="U313" s="232"/>
      <c r="V313" s="232"/>
      <c r="W313" s="232"/>
      <c r="X313" s="232"/>
      <c r="Y313" s="232"/>
      <c r="Z313" s="233"/>
      <c r="AA313" s="232"/>
      <c r="AB313" s="232"/>
      <c r="AC313" s="232"/>
      <c r="AD313" s="232"/>
      <c r="AE313" s="233"/>
    </row>
    <row r="314" spans="1:32">
      <c r="A314" s="141"/>
      <c r="B314" s="173"/>
      <c r="C314" s="234"/>
      <c r="D314" s="226"/>
      <c r="E314" s="226"/>
      <c r="F314" s="226"/>
      <c r="G314" s="226"/>
      <c r="H314" s="226"/>
      <c r="I314" s="234"/>
      <c r="J314" s="234"/>
      <c r="K314" s="226"/>
      <c r="L314" s="226"/>
      <c r="M314" s="226"/>
      <c r="N314" s="234"/>
      <c r="O314" s="234"/>
      <c r="P314" s="235"/>
      <c r="Q314" s="226"/>
      <c r="R314" s="226"/>
      <c r="S314" s="226"/>
      <c r="Z314" s="227"/>
      <c r="AE314" s="227"/>
    </row>
    <row r="315" spans="1:32" ht="13.5" thickBot="1">
      <c r="A315" s="141"/>
      <c r="B315" s="173"/>
      <c r="C315" s="234"/>
      <c r="D315" s="226"/>
      <c r="E315" s="226"/>
      <c r="F315" s="226"/>
      <c r="G315" s="226"/>
      <c r="H315" s="226"/>
      <c r="I315" s="234"/>
      <c r="J315" s="234"/>
      <c r="K315" s="226"/>
      <c r="L315" s="226"/>
      <c r="M315" s="226"/>
      <c r="N315" s="234"/>
      <c r="O315" s="234"/>
      <c r="P315" s="235"/>
      <c r="Q315" s="226"/>
      <c r="R315" s="226"/>
      <c r="S315" s="226"/>
      <c r="T315" s="232"/>
      <c r="U315" s="259"/>
      <c r="V315" s="232"/>
      <c r="W315" s="259"/>
      <c r="X315" s="232"/>
      <c r="Y315" s="259"/>
      <c r="Z315" s="233"/>
      <c r="AA315" s="232"/>
      <c r="AB315" s="232"/>
      <c r="AC315" s="232"/>
      <c r="AD315" s="232"/>
      <c r="AE315" s="233"/>
    </row>
    <row r="316" spans="1:32" ht="13.5" thickTop="1">
      <c r="A316" s="141"/>
      <c r="B316" s="173"/>
      <c r="C316" s="234"/>
      <c r="D316" s="226"/>
      <c r="E316" s="226"/>
      <c r="F316" s="226"/>
      <c r="G316" s="226"/>
      <c r="H316" s="226"/>
      <c r="I316" s="234"/>
      <c r="J316" s="234"/>
      <c r="K316" s="226"/>
      <c r="L316" s="226"/>
      <c r="M316" s="226"/>
      <c r="N316" s="234"/>
      <c r="O316" s="234"/>
      <c r="P316" s="235"/>
      <c r="Q316" s="240"/>
      <c r="R316" s="240"/>
      <c r="S316" s="240"/>
      <c r="T316" s="253"/>
      <c r="U316" s="253"/>
      <c r="V316" s="253"/>
      <c r="W316" s="253"/>
      <c r="X316" s="253"/>
      <c r="Y316" s="253"/>
      <c r="Z316" s="254"/>
      <c r="AA316" s="253"/>
      <c r="AB316" s="253"/>
      <c r="AC316" s="253"/>
      <c r="AD316" s="253"/>
      <c r="AE316" s="254"/>
      <c r="AF316" s="253"/>
    </row>
    <row r="317" spans="1:32" ht="13.5" thickBot="1">
      <c r="A317" s="141"/>
      <c r="B317" s="173"/>
      <c r="C317" s="234"/>
      <c r="D317" s="226"/>
      <c r="E317" s="226"/>
      <c r="F317" s="226"/>
      <c r="G317" s="226"/>
      <c r="H317" s="226"/>
      <c r="I317" s="234"/>
      <c r="J317" s="234"/>
      <c r="K317" s="226"/>
      <c r="L317" s="226"/>
      <c r="M317" s="226"/>
      <c r="N317" s="234"/>
      <c r="O317" s="234"/>
      <c r="P317" s="235"/>
      <c r="Q317" s="247"/>
      <c r="R317" s="247"/>
      <c r="S317" s="247"/>
      <c r="T317" s="255"/>
      <c r="U317" s="255"/>
      <c r="V317" s="255"/>
      <c r="W317" s="255"/>
      <c r="X317" s="255"/>
      <c r="Y317" s="255"/>
      <c r="Z317" s="256"/>
      <c r="AA317" s="255"/>
      <c r="AB317" s="255"/>
      <c r="AC317" s="255"/>
      <c r="AD317" s="255"/>
      <c r="AE317" s="256"/>
      <c r="AF317" s="257"/>
    </row>
    <row r="318" spans="1:32" ht="13.5" thickTop="1">
      <c r="A318" s="141"/>
      <c r="B318" s="173"/>
      <c r="C318" s="234"/>
      <c r="D318" s="226"/>
      <c r="E318" s="226"/>
      <c r="F318" s="226"/>
      <c r="G318" s="226"/>
      <c r="H318" s="226"/>
      <c r="I318" s="234"/>
      <c r="J318" s="234"/>
      <c r="K318" s="226"/>
      <c r="L318" s="226"/>
      <c r="M318" s="226"/>
      <c r="N318" s="234"/>
      <c r="O318" s="234"/>
      <c r="P318" s="235"/>
      <c r="Q318" s="226"/>
      <c r="R318" s="226"/>
      <c r="S318" s="226"/>
      <c r="Z318" s="227"/>
      <c r="AE318" s="227"/>
    </row>
    <row r="319" spans="1:32">
      <c r="A319" s="141"/>
      <c r="B319" s="173"/>
      <c r="C319" s="234"/>
      <c r="D319" s="226"/>
      <c r="E319" s="226"/>
      <c r="F319" s="226"/>
      <c r="G319" s="226"/>
      <c r="H319" s="226"/>
      <c r="I319" s="234"/>
      <c r="J319" s="234"/>
      <c r="K319" s="226"/>
      <c r="L319" s="226"/>
      <c r="M319" s="226"/>
      <c r="N319" s="234"/>
      <c r="O319" s="234"/>
      <c r="P319" s="235"/>
      <c r="Q319" s="226"/>
      <c r="R319" s="226"/>
      <c r="S319" s="226"/>
      <c r="T319" s="232"/>
      <c r="U319" s="232"/>
      <c r="V319" s="232"/>
      <c r="W319" s="232"/>
      <c r="X319" s="232"/>
      <c r="Y319" s="232"/>
      <c r="Z319" s="233"/>
      <c r="AA319" s="232"/>
      <c r="AB319" s="232"/>
      <c r="AC319" s="232"/>
      <c r="AD319" s="232"/>
      <c r="AE319" s="233"/>
    </row>
    <row r="320" spans="1:32">
      <c r="A320" s="141"/>
      <c r="B320" s="173"/>
      <c r="C320" s="234"/>
      <c r="D320" s="226"/>
      <c r="E320" s="226"/>
      <c r="F320" s="226"/>
      <c r="G320" s="226"/>
      <c r="H320" s="226"/>
      <c r="I320" s="234"/>
      <c r="J320" s="234"/>
      <c r="K320" s="226"/>
      <c r="L320" s="226"/>
      <c r="M320" s="226"/>
      <c r="N320" s="234"/>
      <c r="O320" s="234"/>
      <c r="P320" s="235"/>
      <c r="Q320" s="226"/>
      <c r="R320" s="226"/>
      <c r="S320" s="226"/>
      <c r="Z320" s="227"/>
      <c r="AE320" s="227"/>
    </row>
    <row r="321" spans="1:32">
      <c r="A321" s="141"/>
      <c r="B321" s="173"/>
      <c r="C321" s="234"/>
      <c r="D321" s="226"/>
      <c r="E321" s="226"/>
      <c r="F321" s="226"/>
      <c r="G321" s="226"/>
      <c r="H321" s="226"/>
      <c r="I321" s="234"/>
      <c r="J321" s="234"/>
      <c r="K321" s="226"/>
      <c r="L321" s="226"/>
      <c r="M321" s="226"/>
      <c r="N321" s="234"/>
      <c r="O321" s="234"/>
      <c r="P321" s="235"/>
      <c r="Q321" s="226"/>
      <c r="R321" s="226"/>
      <c r="S321" s="226"/>
      <c r="T321" s="232"/>
      <c r="U321" s="232"/>
      <c r="V321" s="232"/>
      <c r="W321" s="232"/>
      <c r="X321" s="232"/>
      <c r="Y321" s="232"/>
      <c r="Z321" s="233"/>
      <c r="AA321" s="232"/>
      <c r="AB321" s="232"/>
      <c r="AC321" s="232"/>
      <c r="AD321" s="232"/>
      <c r="AE321" s="233"/>
    </row>
    <row r="322" spans="1:32">
      <c r="A322" s="141"/>
      <c r="B322" s="173"/>
      <c r="C322" s="234"/>
      <c r="D322" s="226"/>
      <c r="E322" s="226"/>
      <c r="F322" s="226"/>
      <c r="G322" s="226"/>
      <c r="H322" s="226"/>
      <c r="I322" s="234"/>
      <c r="J322" s="234"/>
      <c r="K322" s="226"/>
      <c r="L322" s="226"/>
      <c r="M322" s="226"/>
      <c r="N322" s="234"/>
      <c r="O322" s="234"/>
      <c r="P322" s="235"/>
      <c r="Q322" s="226"/>
      <c r="R322" s="226"/>
      <c r="S322" s="226"/>
      <c r="Z322" s="227"/>
      <c r="AE322" s="227"/>
    </row>
    <row r="323" spans="1:32">
      <c r="A323" s="141"/>
      <c r="B323" s="173"/>
      <c r="C323" s="234"/>
      <c r="D323" s="226"/>
      <c r="E323" s="226"/>
      <c r="F323" s="226"/>
      <c r="G323" s="226"/>
      <c r="H323" s="226"/>
      <c r="I323" s="234"/>
      <c r="J323" s="234"/>
      <c r="K323" s="226"/>
      <c r="L323" s="226"/>
      <c r="M323" s="226"/>
      <c r="N323" s="234"/>
      <c r="O323" s="234"/>
      <c r="P323" s="235"/>
      <c r="Q323" s="226"/>
      <c r="R323" s="226"/>
      <c r="S323" s="226"/>
      <c r="T323" s="232"/>
      <c r="U323" s="232"/>
      <c r="V323" s="232"/>
      <c r="W323" s="232"/>
      <c r="X323" s="232"/>
      <c r="Y323" s="232"/>
      <c r="Z323" s="233"/>
      <c r="AA323" s="232"/>
      <c r="AB323" s="232"/>
      <c r="AC323" s="232"/>
      <c r="AD323" s="232"/>
      <c r="AE323" s="233"/>
    </row>
    <row r="324" spans="1:32">
      <c r="A324" s="141"/>
      <c r="B324" s="173"/>
      <c r="C324" s="234"/>
      <c r="D324" s="226"/>
      <c r="E324" s="226"/>
      <c r="F324" s="226"/>
      <c r="G324" s="226"/>
      <c r="H324" s="226"/>
      <c r="I324" s="234"/>
      <c r="J324" s="234"/>
      <c r="K324" s="226"/>
      <c r="L324" s="226"/>
      <c r="M324" s="226"/>
      <c r="N324" s="234"/>
      <c r="O324" s="234"/>
      <c r="P324" s="235"/>
      <c r="Q324" s="226"/>
      <c r="R324" s="226"/>
      <c r="S324" s="226"/>
      <c r="Z324" s="227"/>
      <c r="AE324" s="227"/>
    </row>
    <row r="325" spans="1:32" ht="13.5" thickBot="1">
      <c r="A325" s="141"/>
      <c r="B325" s="173"/>
      <c r="C325" s="234"/>
      <c r="D325" s="226"/>
      <c r="E325" s="226"/>
      <c r="F325" s="226"/>
      <c r="G325" s="226"/>
      <c r="H325" s="226"/>
      <c r="I325" s="234"/>
      <c r="J325" s="234"/>
      <c r="K325" s="226"/>
      <c r="L325" s="226"/>
      <c r="M325" s="226"/>
      <c r="N325" s="234"/>
      <c r="O325" s="234"/>
      <c r="P325" s="235"/>
      <c r="Q325" s="226"/>
      <c r="R325" s="226"/>
      <c r="S325" s="226"/>
      <c r="T325" s="193"/>
      <c r="U325" s="193"/>
      <c r="V325" s="193"/>
      <c r="W325" s="193"/>
      <c r="X325" s="193"/>
      <c r="Y325" s="193"/>
      <c r="Z325" s="258"/>
      <c r="AA325" s="193"/>
      <c r="AB325" s="193"/>
      <c r="AC325" s="193"/>
      <c r="AD325" s="193"/>
      <c r="AE325" s="258"/>
    </row>
    <row r="326" spans="1:32">
      <c r="A326" s="155"/>
      <c r="B326" s="136"/>
      <c r="C326" s="223"/>
      <c r="D326" s="224"/>
      <c r="E326" s="224"/>
      <c r="F326" s="224"/>
      <c r="G326" s="224"/>
      <c r="H326" s="224"/>
      <c r="I326" s="223"/>
      <c r="J326" s="223"/>
      <c r="K326" s="224"/>
      <c r="L326" s="224"/>
      <c r="M326" s="224"/>
      <c r="N326" s="223"/>
      <c r="O326" s="223"/>
      <c r="P326" s="225"/>
      <c r="Q326" s="226"/>
      <c r="R326" s="226"/>
      <c r="S326" s="226"/>
      <c r="T326" s="226"/>
      <c r="Z326" s="227"/>
      <c r="AE326" s="227"/>
    </row>
    <row r="327" spans="1:32">
      <c r="A327" s="141"/>
      <c r="B327" s="228"/>
      <c r="C327" s="229"/>
      <c r="D327" s="230"/>
      <c r="E327" s="230"/>
      <c r="F327" s="230"/>
      <c r="G327" s="230"/>
      <c r="H327" s="230"/>
      <c r="I327" s="229"/>
      <c r="J327" s="229"/>
      <c r="K327" s="230"/>
      <c r="L327" s="230"/>
      <c r="M327" s="230"/>
      <c r="N327" s="229"/>
      <c r="O327" s="229"/>
      <c r="P327" s="231"/>
      <c r="Q327" s="226"/>
      <c r="R327" s="226"/>
      <c r="S327" s="226"/>
      <c r="T327" s="232"/>
      <c r="U327" s="232"/>
      <c r="V327" s="232"/>
      <c r="W327" s="232"/>
      <c r="X327" s="232"/>
      <c r="Y327" s="232"/>
      <c r="Z327" s="233"/>
      <c r="AA327" s="232"/>
      <c r="AB327" s="232"/>
      <c r="AC327" s="232"/>
      <c r="AD327" s="232"/>
      <c r="AE327" s="233"/>
    </row>
    <row r="328" spans="1:32">
      <c r="A328" s="141"/>
      <c r="B328" s="173"/>
      <c r="C328" s="234"/>
      <c r="D328" s="226"/>
      <c r="E328" s="226"/>
      <c r="F328" s="226"/>
      <c r="G328" s="226"/>
      <c r="H328" s="226"/>
      <c r="I328" s="234"/>
      <c r="J328" s="234"/>
      <c r="K328" s="226"/>
      <c r="L328" s="226"/>
      <c r="M328" s="226"/>
      <c r="N328" s="234"/>
      <c r="O328" s="234"/>
      <c r="P328" s="235"/>
      <c r="Q328" s="226"/>
      <c r="R328" s="226"/>
      <c r="S328" s="226"/>
      <c r="Z328" s="227"/>
      <c r="AE328" s="227"/>
    </row>
    <row r="329" spans="1:32">
      <c r="A329" s="141"/>
      <c r="B329" s="173"/>
      <c r="C329" s="234"/>
      <c r="D329" s="226"/>
      <c r="E329" s="226"/>
      <c r="F329" s="226"/>
      <c r="G329" s="226"/>
      <c r="H329" s="226"/>
      <c r="I329" s="234"/>
      <c r="J329" s="234"/>
      <c r="K329" s="226"/>
      <c r="L329" s="226"/>
      <c r="M329" s="226"/>
      <c r="N329" s="234"/>
      <c r="O329" s="234"/>
      <c r="P329" s="235"/>
      <c r="Q329" s="226"/>
      <c r="R329" s="226"/>
      <c r="S329" s="226"/>
      <c r="T329" s="232"/>
      <c r="U329" s="232"/>
      <c r="V329" s="232"/>
      <c r="W329" s="232"/>
      <c r="X329" s="232"/>
      <c r="Y329" s="232"/>
      <c r="Z329" s="233"/>
      <c r="AA329" s="232"/>
      <c r="AB329" s="232"/>
      <c r="AC329" s="232"/>
      <c r="AD329" s="232"/>
      <c r="AE329" s="233"/>
    </row>
    <row r="330" spans="1:32">
      <c r="A330" s="141"/>
      <c r="B330" s="173"/>
      <c r="C330" s="234"/>
      <c r="D330" s="226"/>
      <c r="E330" s="226"/>
      <c r="F330" s="226"/>
      <c r="G330" s="226"/>
      <c r="H330" s="226"/>
      <c r="I330" s="234"/>
      <c r="J330" s="234"/>
      <c r="K330" s="226"/>
      <c r="L330" s="226"/>
      <c r="M330" s="226"/>
      <c r="N330" s="234"/>
      <c r="O330" s="234"/>
      <c r="P330" s="235"/>
      <c r="Q330" s="226"/>
      <c r="R330" s="226"/>
      <c r="S330" s="226"/>
      <c r="Z330" s="227"/>
      <c r="AE330" s="227"/>
    </row>
    <row r="331" spans="1:32" ht="13.5" thickBot="1">
      <c r="A331" s="141"/>
      <c r="B331" s="173"/>
      <c r="C331" s="234"/>
      <c r="D331" s="226"/>
      <c r="E331" s="226"/>
      <c r="F331" s="226"/>
      <c r="G331" s="226"/>
      <c r="H331" s="226"/>
      <c r="I331" s="234"/>
      <c r="J331" s="234"/>
      <c r="K331" s="226"/>
      <c r="L331" s="226"/>
      <c r="M331" s="226"/>
      <c r="N331" s="234"/>
      <c r="O331" s="234"/>
      <c r="P331" s="235"/>
      <c r="Q331" s="226"/>
      <c r="R331" s="226"/>
      <c r="S331" s="226"/>
      <c r="T331" s="232"/>
      <c r="U331" s="232"/>
      <c r="V331" s="232"/>
      <c r="W331" s="232"/>
      <c r="X331" s="232"/>
      <c r="Y331" s="232"/>
      <c r="Z331" s="233"/>
      <c r="AA331" s="232"/>
      <c r="AB331" s="232"/>
      <c r="AC331" s="232"/>
      <c r="AD331" s="232"/>
      <c r="AE331" s="233"/>
    </row>
    <row r="332" spans="1:32" ht="13.5" thickTop="1">
      <c r="A332" s="141"/>
      <c r="B332" s="260"/>
      <c r="C332" s="261"/>
      <c r="D332" s="262"/>
      <c r="E332" s="262"/>
      <c r="F332" s="262"/>
      <c r="G332" s="262"/>
      <c r="H332" s="262"/>
      <c r="I332" s="261"/>
      <c r="J332" s="261"/>
      <c r="K332" s="262"/>
      <c r="L332" s="262"/>
      <c r="M332" s="262"/>
      <c r="N332" s="261"/>
      <c r="O332" s="261"/>
      <c r="P332" s="263"/>
      <c r="Q332" s="240"/>
      <c r="R332" s="240"/>
      <c r="S332" s="240"/>
      <c r="T332" s="253"/>
      <c r="U332" s="253"/>
      <c r="V332" s="253"/>
      <c r="W332" s="253"/>
      <c r="X332" s="253"/>
      <c r="Y332" s="253"/>
      <c r="Z332" s="254"/>
      <c r="AA332" s="253"/>
      <c r="AB332" s="253"/>
      <c r="AC332" s="253"/>
      <c r="AD332" s="253"/>
      <c r="AE332" s="254"/>
      <c r="AF332" s="253"/>
    </row>
    <row r="333" spans="1:32" ht="13.5" thickBot="1">
      <c r="A333" s="141"/>
      <c r="B333" s="260"/>
      <c r="C333" s="261"/>
      <c r="D333" s="262"/>
      <c r="E333" s="262"/>
      <c r="F333" s="262"/>
      <c r="G333" s="262"/>
      <c r="H333" s="262"/>
      <c r="I333" s="261"/>
      <c r="J333" s="261"/>
      <c r="K333" s="262"/>
      <c r="L333" s="262"/>
      <c r="M333" s="262"/>
      <c r="N333" s="261"/>
      <c r="O333" s="261"/>
      <c r="P333" s="263"/>
      <c r="Q333" s="247"/>
      <c r="R333" s="247"/>
      <c r="S333" s="247"/>
      <c r="T333" s="255"/>
      <c r="U333" s="255"/>
      <c r="V333" s="255"/>
      <c r="W333" s="255"/>
      <c r="X333" s="255"/>
      <c r="Y333" s="255"/>
      <c r="Z333" s="256"/>
      <c r="AA333" s="255"/>
      <c r="AB333" s="255"/>
      <c r="AC333" s="255"/>
      <c r="AD333" s="255"/>
      <c r="AE333" s="256"/>
      <c r="AF333" s="257"/>
    </row>
    <row r="334" spans="1:32" ht="13.5" thickTop="1">
      <c r="A334" s="141"/>
      <c r="B334" s="173"/>
      <c r="C334" s="234"/>
      <c r="D334" s="226"/>
      <c r="E334" s="226"/>
      <c r="F334" s="226"/>
      <c r="G334" s="226"/>
      <c r="H334" s="226"/>
      <c r="I334" s="234"/>
      <c r="J334" s="234"/>
      <c r="K334" s="226"/>
      <c r="L334" s="226"/>
      <c r="M334" s="226"/>
      <c r="N334" s="234"/>
      <c r="O334" s="234"/>
      <c r="P334" s="235"/>
      <c r="Q334" s="226"/>
      <c r="R334" s="226"/>
      <c r="S334" s="226"/>
      <c r="Z334" s="227"/>
      <c r="AE334" s="227"/>
    </row>
    <row r="335" spans="1:32">
      <c r="A335" s="141"/>
      <c r="B335" s="173"/>
      <c r="C335" s="234"/>
      <c r="D335" s="226"/>
      <c r="E335" s="226"/>
      <c r="F335" s="226"/>
      <c r="G335" s="226"/>
      <c r="H335" s="226"/>
      <c r="I335" s="234"/>
      <c r="J335" s="234"/>
      <c r="K335" s="226"/>
      <c r="L335" s="226"/>
      <c r="M335" s="226"/>
      <c r="N335" s="234"/>
      <c r="O335" s="234"/>
      <c r="P335" s="235"/>
      <c r="Q335" s="226"/>
      <c r="R335" s="226"/>
      <c r="S335" s="226"/>
      <c r="T335" s="232"/>
      <c r="U335" s="232"/>
      <c r="V335" s="232"/>
      <c r="W335" s="232"/>
      <c r="X335" s="232"/>
      <c r="Y335" s="232"/>
      <c r="Z335" s="233"/>
      <c r="AA335" s="232"/>
      <c r="AB335" s="232"/>
      <c r="AC335" s="232"/>
      <c r="AD335" s="232"/>
      <c r="AE335" s="233"/>
    </row>
    <row r="336" spans="1:32">
      <c r="A336" s="141"/>
      <c r="B336" s="173"/>
      <c r="C336" s="234"/>
      <c r="D336" s="226"/>
      <c r="E336" s="226"/>
      <c r="F336" s="226"/>
      <c r="G336" s="226"/>
      <c r="H336" s="226"/>
      <c r="I336" s="234"/>
      <c r="J336" s="234"/>
      <c r="K336" s="226"/>
      <c r="L336" s="226"/>
      <c r="M336" s="226"/>
      <c r="N336" s="234"/>
      <c r="O336" s="234"/>
      <c r="P336" s="235"/>
      <c r="Q336" s="226"/>
      <c r="R336" s="226"/>
      <c r="S336" s="226"/>
      <c r="Z336" s="227"/>
      <c r="AE336" s="227"/>
    </row>
    <row r="337" spans="1:32">
      <c r="A337" s="141"/>
      <c r="B337" s="173"/>
      <c r="C337" s="234"/>
      <c r="D337" s="226"/>
      <c r="E337" s="226"/>
      <c r="F337" s="226"/>
      <c r="G337" s="226"/>
      <c r="H337" s="226"/>
      <c r="I337" s="234"/>
      <c r="J337" s="234"/>
      <c r="K337" s="226"/>
      <c r="L337" s="226"/>
      <c r="M337" s="226"/>
      <c r="N337" s="234"/>
      <c r="O337" s="234"/>
      <c r="P337" s="235"/>
      <c r="Q337" s="226"/>
      <c r="R337" s="226"/>
      <c r="S337" s="226"/>
      <c r="T337" s="232"/>
      <c r="U337" s="232"/>
      <c r="V337" s="232"/>
      <c r="W337" s="232"/>
      <c r="X337" s="232"/>
      <c r="Y337" s="232"/>
      <c r="Z337" s="233"/>
      <c r="AA337" s="232"/>
      <c r="AB337" s="232"/>
      <c r="AC337" s="232"/>
      <c r="AD337" s="232"/>
      <c r="AE337" s="233"/>
    </row>
    <row r="338" spans="1:32">
      <c r="A338" s="141"/>
      <c r="B338" s="173"/>
      <c r="C338" s="234"/>
      <c r="D338" s="226"/>
      <c r="E338" s="226"/>
      <c r="F338" s="226"/>
      <c r="G338" s="226"/>
      <c r="H338" s="226"/>
      <c r="I338" s="234"/>
      <c r="J338" s="234"/>
      <c r="K338" s="226"/>
      <c r="L338" s="226"/>
      <c r="M338" s="226"/>
      <c r="N338" s="234"/>
      <c r="O338" s="234"/>
      <c r="P338" s="235"/>
      <c r="Q338" s="226"/>
      <c r="R338" s="226"/>
      <c r="S338" s="226"/>
      <c r="Z338" s="227"/>
      <c r="AE338" s="227"/>
    </row>
    <row r="339" spans="1:32" ht="13.5" thickBot="1">
      <c r="A339" s="141"/>
      <c r="B339" s="173"/>
      <c r="C339" s="234"/>
      <c r="D339" s="226"/>
      <c r="E339" s="226"/>
      <c r="F339" s="226"/>
      <c r="G339" s="226"/>
      <c r="H339" s="226"/>
      <c r="I339" s="234"/>
      <c r="J339" s="234"/>
      <c r="K339" s="226"/>
      <c r="L339" s="226"/>
      <c r="M339" s="226"/>
      <c r="N339" s="234"/>
      <c r="O339" s="234"/>
      <c r="P339" s="235"/>
      <c r="Q339" s="226"/>
      <c r="R339" s="226"/>
      <c r="S339" s="226"/>
      <c r="T339" s="232"/>
      <c r="U339" s="232"/>
      <c r="V339" s="232"/>
      <c r="W339" s="232"/>
      <c r="X339" s="232"/>
      <c r="Y339" s="232"/>
      <c r="Z339" s="233"/>
      <c r="AA339" s="232"/>
      <c r="AB339" s="232"/>
      <c r="AC339" s="232"/>
      <c r="AD339" s="232"/>
      <c r="AE339" s="233"/>
    </row>
    <row r="340" spans="1:32" ht="13.5" thickTop="1">
      <c r="A340" s="141"/>
      <c r="B340" s="173"/>
      <c r="C340" s="234"/>
      <c r="D340" s="226"/>
      <c r="E340" s="226"/>
      <c r="F340" s="226"/>
      <c r="G340" s="226"/>
      <c r="H340" s="226"/>
      <c r="I340" s="234"/>
      <c r="J340" s="234"/>
      <c r="K340" s="226"/>
      <c r="L340" s="226"/>
      <c r="M340" s="226"/>
      <c r="N340" s="234"/>
      <c r="O340" s="234"/>
      <c r="P340" s="235"/>
      <c r="Q340" s="240"/>
      <c r="R340" s="240"/>
      <c r="S340" s="240"/>
      <c r="T340" s="253"/>
      <c r="U340" s="253"/>
      <c r="V340" s="253"/>
      <c r="W340" s="253"/>
      <c r="X340" s="253"/>
      <c r="Y340" s="253"/>
      <c r="Z340" s="254"/>
      <c r="AA340" s="253"/>
      <c r="AB340" s="253"/>
      <c r="AC340" s="253"/>
      <c r="AD340" s="253"/>
      <c r="AE340" s="254"/>
      <c r="AF340" s="253"/>
    </row>
    <row r="341" spans="1:32" ht="13.5" thickBot="1">
      <c r="A341" s="141"/>
      <c r="B341" s="173"/>
      <c r="C341" s="234"/>
      <c r="D341" s="226"/>
      <c r="E341" s="226"/>
      <c r="F341" s="226"/>
      <c r="G341" s="226"/>
      <c r="H341" s="226"/>
      <c r="I341" s="234"/>
      <c r="J341" s="234"/>
      <c r="K341" s="226"/>
      <c r="L341" s="226"/>
      <c r="M341" s="226"/>
      <c r="N341" s="234"/>
      <c r="O341" s="234"/>
      <c r="P341" s="235"/>
      <c r="Q341" s="247"/>
      <c r="R341" s="247"/>
      <c r="S341" s="247"/>
      <c r="T341" s="255"/>
      <c r="U341" s="255"/>
      <c r="V341" s="255"/>
      <c r="W341" s="255"/>
      <c r="X341" s="255"/>
      <c r="Y341" s="255"/>
      <c r="Z341" s="256"/>
      <c r="AA341" s="255"/>
      <c r="AB341" s="255"/>
      <c r="AC341" s="255"/>
      <c r="AD341" s="255"/>
      <c r="AE341" s="256"/>
      <c r="AF341" s="257"/>
    </row>
    <row r="342" spans="1:32" ht="13.5" thickTop="1">
      <c r="A342" s="141"/>
      <c r="B342" s="173"/>
      <c r="C342" s="234"/>
      <c r="D342" s="226"/>
      <c r="E342" s="226"/>
      <c r="F342" s="226"/>
      <c r="G342" s="226"/>
      <c r="H342" s="226"/>
      <c r="I342" s="234"/>
      <c r="J342" s="234"/>
      <c r="K342" s="226"/>
      <c r="L342" s="226"/>
      <c r="M342" s="226"/>
      <c r="N342" s="234"/>
      <c r="O342" s="234"/>
      <c r="P342" s="235"/>
      <c r="Q342" s="226"/>
      <c r="R342" s="226"/>
      <c r="S342" s="226"/>
      <c r="Z342" s="227"/>
      <c r="AE342" s="227"/>
    </row>
    <row r="343" spans="1:32">
      <c r="A343" s="141"/>
      <c r="B343" s="173"/>
      <c r="C343" s="234"/>
      <c r="D343" s="226"/>
      <c r="E343" s="226"/>
      <c r="F343" s="226"/>
      <c r="G343" s="226"/>
      <c r="H343" s="226"/>
      <c r="I343" s="234"/>
      <c r="J343" s="234"/>
      <c r="K343" s="226"/>
      <c r="L343" s="226"/>
      <c r="M343" s="226"/>
      <c r="N343" s="234"/>
      <c r="O343" s="234"/>
      <c r="P343" s="235"/>
      <c r="Q343" s="226"/>
      <c r="R343" s="226"/>
      <c r="S343" s="226"/>
      <c r="T343" s="232"/>
      <c r="U343" s="232"/>
      <c r="V343" s="232"/>
      <c r="W343" s="232"/>
      <c r="X343" s="232"/>
      <c r="Y343" s="232"/>
      <c r="Z343" s="233"/>
      <c r="AA343" s="232"/>
      <c r="AB343" s="232"/>
      <c r="AC343" s="232"/>
      <c r="AD343" s="232"/>
      <c r="AE343" s="233"/>
    </row>
    <row r="344" spans="1:32">
      <c r="A344" s="141"/>
      <c r="B344" s="173"/>
      <c r="C344" s="234"/>
      <c r="D344" s="226"/>
      <c r="E344" s="226"/>
      <c r="F344" s="226"/>
      <c r="G344" s="226"/>
      <c r="H344" s="226"/>
      <c r="I344" s="234"/>
      <c r="J344" s="234"/>
      <c r="K344" s="226"/>
      <c r="L344" s="226"/>
      <c r="M344" s="226"/>
      <c r="N344" s="234"/>
      <c r="O344" s="234"/>
      <c r="P344" s="235"/>
      <c r="Q344" s="226"/>
      <c r="R344" s="226"/>
      <c r="S344" s="226"/>
      <c r="Z344" s="227"/>
      <c r="AE344" s="227"/>
    </row>
    <row r="345" spans="1:32">
      <c r="A345" s="141"/>
      <c r="B345" s="173"/>
      <c r="C345" s="234"/>
      <c r="D345" s="226"/>
      <c r="E345" s="226"/>
      <c r="F345" s="226"/>
      <c r="G345" s="226"/>
      <c r="H345" s="226"/>
      <c r="I345" s="234"/>
      <c r="J345" s="234"/>
      <c r="K345" s="226"/>
      <c r="L345" s="226"/>
      <c r="M345" s="226"/>
      <c r="N345" s="234"/>
      <c r="O345" s="234"/>
      <c r="P345" s="235"/>
      <c r="Q345" s="226"/>
      <c r="R345" s="226"/>
      <c r="S345" s="226"/>
      <c r="T345" s="232"/>
      <c r="U345" s="232"/>
      <c r="V345" s="232"/>
      <c r="W345" s="232"/>
      <c r="X345" s="232"/>
      <c r="Y345" s="232"/>
      <c r="Z345" s="233"/>
      <c r="AA345" s="232"/>
      <c r="AB345" s="232"/>
      <c r="AC345" s="232"/>
      <c r="AD345" s="232"/>
      <c r="AE345" s="233"/>
    </row>
    <row r="346" spans="1:32">
      <c r="A346" s="141"/>
      <c r="B346" s="173"/>
      <c r="C346" s="234"/>
      <c r="D346" s="226"/>
      <c r="E346" s="226"/>
      <c r="F346" s="226"/>
      <c r="G346" s="226"/>
      <c r="H346" s="226"/>
      <c r="I346" s="234"/>
      <c r="J346" s="234"/>
      <c r="K346" s="226"/>
      <c r="L346" s="226"/>
      <c r="M346" s="226"/>
      <c r="N346" s="234"/>
      <c r="O346" s="234"/>
      <c r="P346" s="235"/>
      <c r="Q346" s="226"/>
      <c r="R346" s="226"/>
      <c r="S346" s="226"/>
      <c r="Z346" s="227"/>
      <c r="AE346" s="227"/>
    </row>
    <row r="347" spans="1:32" ht="13.5" thickBot="1">
      <c r="A347" s="141"/>
      <c r="B347" s="173"/>
      <c r="C347" s="234"/>
      <c r="D347" s="226"/>
      <c r="E347" s="226"/>
      <c r="F347" s="226"/>
      <c r="G347" s="226"/>
      <c r="H347" s="226"/>
      <c r="I347" s="234"/>
      <c r="J347" s="234"/>
      <c r="K347" s="226"/>
      <c r="L347" s="226"/>
      <c r="M347" s="226"/>
      <c r="N347" s="234"/>
      <c r="O347" s="234"/>
      <c r="P347" s="235"/>
      <c r="Q347" s="226"/>
      <c r="R347" s="226"/>
      <c r="S347" s="226"/>
      <c r="T347" s="232"/>
      <c r="U347" s="232"/>
      <c r="V347" s="232"/>
      <c r="W347" s="232"/>
      <c r="X347" s="232"/>
      <c r="Y347" s="232"/>
      <c r="Z347" s="233"/>
      <c r="AA347" s="232"/>
      <c r="AB347" s="232"/>
      <c r="AC347" s="232"/>
      <c r="AD347" s="232"/>
      <c r="AE347" s="233"/>
    </row>
    <row r="348" spans="1:32" ht="13.5" thickTop="1">
      <c r="A348" s="141"/>
      <c r="B348" s="173"/>
      <c r="C348" s="234"/>
      <c r="D348" s="226"/>
      <c r="E348" s="226"/>
      <c r="F348" s="226"/>
      <c r="G348" s="226"/>
      <c r="H348" s="226"/>
      <c r="I348" s="234"/>
      <c r="J348" s="234"/>
      <c r="K348" s="226"/>
      <c r="L348" s="226"/>
      <c r="M348" s="226"/>
      <c r="N348" s="234"/>
      <c r="O348" s="234"/>
      <c r="P348" s="235"/>
      <c r="Q348" s="240"/>
      <c r="R348" s="240"/>
      <c r="S348" s="240"/>
      <c r="T348" s="253"/>
      <c r="U348" s="253"/>
      <c r="V348" s="253"/>
      <c r="W348" s="253"/>
      <c r="X348" s="253"/>
      <c r="Y348" s="253"/>
      <c r="Z348" s="254"/>
      <c r="AA348" s="253"/>
      <c r="AB348" s="253"/>
      <c r="AC348" s="253"/>
      <c r="AD348" s="253"/>
      <c r="AE348" s="254"/>
      <c r="AF348" s="253"/>
    </row>
    <row r="349" spans="1:32" ht="13.5" thickBot="1">
      <c r="A349" s="141"/>
      <c r="B349" s="173"/>
      <c r="C349" s="234"/>
      <c r="D349" s="226"/>
      <c r="E349" s="226"/>
      <c r="F349" s="226"/>
      <c r="G349" s="226"/>
      <c r="H349" s="226"/>
      <c r="I349" s="234"/>
      <c r="J349" s="234"/>
      <c r="K349" s="226"/>
      <c r="L349" s="226"/>
      <c r="M349" s="226"/>
      <c r="N349" s="234"/>
      <c r="O349" s="234"/>
      <c r="P349" s="235"/>
      <c r="Q349" s="247"/>
      <c r="R349" s="247"/>
      <c r="S349" s="247"/>
      <c r="T349" s="255"/>
      <c r="U349" s="255"/>
      <c r="V349" s="255"/>
      <c r="W349" s="255"/>
      <c r="X349" s="255"/>
      <c r="Y349" s="255"/>
      <c r="Z349" s="256"/>
      <c r="AA349" s="255"/>
      <c r="AB349" s="255"/>
      <c r="AC349" s="255"/>
      <c r="AD349" s="255"/>
      <c r="AE349" s="256"/>
      <c r="AF349" s="257"/>
    </row>
    <row r="350" spans="1:32" ht="13.5" thickTop="1">
      <c r="A350" s="141"/>
      <c r="B350" s="173"/>
      <c r="C350" s="234"/>
      <c r="D350" s="226"/>
      <c r="E350" s="226"/>
      <c r="F350" s="226"/>
      <c r="G350" s="226"/>
      <c r="H350" s="226"/>
      <c r="I350" s="234"/>
      <c r="J350" s="234"/>
      <c r="K350" s="226"/>
      <c r="L350" s="226"/>
      <c r="M350" s="226"/>
      <c r="N350" s="234"/>
      <c r="O350" s="234"/>
      <c r="P350" s="235"/>
      <c r="Q350" s="226"/>
      <c r="R350" s="226"/>
      <c r="S350" s="226"/>
      <c r="Z350" s="227"/>
      <c r="AE350" s="227"/>
    </row>
    <row r="351" spans="1:32">
      <c r="A351" s="141"/>
      <c r="B351" s="173"/>
      <c r="C351" s="234"/>
      <c r="D351" s="226"/>
      <c r="E351" s="226"/>
      <c r="F351" s="226"/>
      <c r="G351" s="226"/>
      <c r="H351" s="226"/>
      <c r="I351" s="234"/>
      <c r="J351" s="234"/>
      <c r="K351" s="226"/>
      <c r="L351" s="226"/>
      <c r="M351" s="226"/>
      <c r="N351" s="234"/>
      <c r="O351" s="234"/>
      <c r="P351" s="235"/>
      <c r="Q351" s="226"/>
      <c r="R351" s="226"/>
      <c r="S351" s="226"/>
      <c r="T351" s="232"/>
      <c r="U351" s="232"/>
      <c r="V351" s="232"/>
      <c r="W351" s="232"/>
      <c r="X351" s="232"/>
      <c r="Y351" s="232"/>
      <c r="Z351" s="233"/>
      <c r="AA351" s="232"/>
      <c r="AB351" s="232"/>
      <c r="AC351" s="232"/>
      <c r="AD351" s="232"/>
      <c r="AE351" s="233"/>
    </row>
    <row r="352" spans="1:32">
      <c r="A352" s="141"/>
      <c r="B352" s="173"/>
      <c r="C352" s="234"/>
      <c r="D352" s="226"/>
      <c r="E352" s="226"/>
      <c r="F352" s="226"/>
      <c r="G352" s="226"/>
      <c r="H352" s="226"/>
      <c r="I352" s="234"/>
      <c r="J352" s="234"/>
      <c r="K352" s="226"/>
      <c r="L352" s="226"/>
      <c r="M352" s="226"/>
      <c r="N352" s="234"/>
      <c r="O352" s="234"/>
      <c r="P352" s="235"/>
      <c r="Q352" s="226"/>
      <c r="R352" s="226"/>
      <c r="S352" s="226"/>
      <c r="Z352" s="227"/>
      <c r="AE352" s="227"/>
    </row>
    <row r="353" spans="1:32">
      <c r="A353" s="141"/>
      <c r="B353" s="173"/>
      <c r="C353" s="234"/>
      <c r="D353" s="226"/>
      <c r="E353" s="226"/>
      <c r="F353" s="226"/>
      <c r="G353" s="226"/>
      <c r="H353" s="226"/>
      <c r="I353" s="234"/>
      <c r="J353" s="234"/>
      <c r="K353" s="226"/>
      <c r="L353" s="226"/>
      <c r="M353" s="226"/>
      <c r="N353" s="234"/>
      <c r="O353" s="234"/>
      <c r="P353" s="235"/>
      <c r="Q353" s="226"/>
      <c r="R353" s="226"/>
      <c r="S353" s="226"/>
      <c r="T353" s="232"/>
      <c r="U353" s="232"/>
      <c r="V353" s="232"/>
      <c r="W353" s="232"/>
      <c r="X353" s="232"/>
      <c r="Y353" s="232"/>
      <c r="Z353" s="233"/>
      <c r="AA353" s="232"/>
      <c r="AB353" s="232"/>
      <c r="AC353" s="232"/>
      <c r="AD353" s="232"/>
      <c r="AE353" s="233"/>
    </row>
    <row r="354" spans="1:32">
      <c r="A354" s="141"/>
      <c r="B354" s="173"/>
      <c r="C354" s="234"/>
      <c r="D354" s="226"/>
      <c r="E354" s="226"/>
      <c r="F354" s="226"/>
      <c r="G354" s="226"/>
      <c r="H354" s="226"/>
      <c r="I354" s="234"/>
      <c r="J354" s="234"/>
      <c r="K354" s="226"/>
      <c r="L354" s="226"/>
      <c r="M354" s="226"/>
      <c r="N354" s="234"/>
      <c r="O354" s="234"/>
      <c r="P354" s="235"/>
      <c r="Q354" s="226"/>
      <c r="R354" s="226"/>
      <c r="S354" s="226"/>
      <c r="Z354" s="227"/>
      <c r="AE354" s="227"/>
    </row>
    <row r="355" spans="1:32">
      <c r="A355" s="141"/>
      <c r="B355" s="173"/>
      <c r="C355" s="234"/>
      <c r="D355" s="226"/>
      <c r="E355" s="226"/>
      <c r="F355" s="226"/>
      <c r="G355" s="226"/>
      <c r="H355" s="226"/>
      <c r="I355" s="234"/>
      <c r="J355" s="234"/>
      <c r="K355" s="226"/>
      <c r="L355" s="226"/>
      <c r="M355" s="226"/>
      <c r="N355" s="234"/>
      <c r="O355" s="234"/>
      <c r="P355" s="235"/>
      <c r="Q355" s="226"/>
      <c r="R355" s="226"/>
      <c r="S355" s="226"/>
      <c r="T355" s="232"/>
      <c r="U355" s="232"/>
      <c r="V355" s="232"/>
      <c r="W355" s="232"/>
      <c r="X355" s="232"/>
      <c r="Y355" s="232"/>
      <c r="Z355" s="233"/>
      <c r="AA355" s="232"/>
      <c r="AB355" s="232"/>
      <c r="AC355" s="232"/>
      <c r="AD355" s="232"/>
      <c r="AE355" s="233"/>
    </row>
    <row r="356" spans="1:32">
      <c r="A356" s="141"/>
      <c r="B356" s="173"/>
      <c r="C356" s="234"/>
      <c r="D356" s="226"/>
      <c r="E356" s="226"/>
      <c r="F356" s="226"/>
      <c r="G356" s="226"/>
      <c r="H356" s="226"/>
      <c r="I356" s="234"/>
      <c r="J356" s="234"/>
      <c r="K356" s="226"/>
      <c r="L356" s="226"/>
      <c r="M356" s="226"/>
      <c r="N356" s="234"/>
      <c r="O356" s="234"/>
      <c r="P356" s="235"/>
      <c r="Q356" s="226"/>
      <c r="R356" s="226"/>
      <c r="S356" s="226"/>
      <c r="Z356" s="227"/>
      <c r="AE356" s="227"/>
    </row>
    <row r="357" spans="1:32" ht="13.5" thickBot="1">
      <c r="A357" s="141"/>
      <c r="B357" s="173"/>
      <c r="C357" s="234"/>
      <c r="D357" s="226"/>
      <c r="E357" s="226"/>
      <c r="F357" s="226"/>
      <c r="G357" s="226"/>
      <c r="H357" s="226"/>
      <c r="I357" s="234"/>
      <c r="J357" s="234"/>
      <c r="K357" s="226"/>
      <c r="L357" s="226"/>
      <c r="M357" s="226"/>
      <c r="N357" s="234"/>
      <c r="O357" s="234"/>
      <c r="P357" s="235"/>
      <c r="Q357" s="226"/>
      <c r="R357" s="226"/>
      <c r="S357" s="226"/>
      <c r="T357" s="193"/>
      <c r="U357" s="193"/>
      <c r="V357" s="193"/>
      <c r="W357" s="193"/>
      <c r="X357" s="193"/>
      <c r="Y357" s="193"/>
      <c r="Z357" s="258"/>
      <c r="AA357" s="193"/>
      <c r="AB357" s="193"/>
      <c r="AC357" s="193"/>
      <c r="AD357" s="193"/>
      <c r="AE357" s="258"/>
    </row>
    <row r="358" spans="1:32">
      <c r="A358" s="155"/>
      <c r="B358" s="136"/>
      <c r="C358" s="223"/>
      <c r="D358" s="224"/>
      <c r="E358" s="224"/>
      <c r="F358" s="224"/>
      <c r="G358" s="224"/>
      <c r="H358" s="224"/>
      <c r="I358" s="223"/>
      <c r="J358" s="223"/>
      <c r="K358" s="224"/>
      <c r="L358" s="224"/>
      <c r="M358" s="224"/>
      <c r="N358" s="223"/>
      <c r="O358" s="223"/>
      <c r="P358" s="225"/>
      <c r="Q358" s="226"/>
      <c r="R358" s="226"/>
      <c r="S358" s="226"/>
      <c r="T358" s="226"/>
      <c r="Z358" s="227"/>
      <c r="AE358" s="227"/>
    </row>
    <row r="359" spans="1:32">
      <c r="A359" s="141"/>
      <c r="B359" s="228"/>
      <c r="C359" s="229"/>
      <c r="D359" s="230"/>
      <c r="E359" s="230"/>
      <c r="F359" s="230"/>
      <c r="G359" s="230"/>
      <c r="H359" s="230"/>
      <c r="I359" s="229"/>
      <c r="J359" s="229"/>
      <c r="K359" s="230"/>
      <c r="L359" s="230"/>
      <c r="M359" s="230"/>
      <c r="N359" s="229"/>
      <c r="O359" s="229"/>
      <c r="P359" s="231"/>
      <c r="Q359" s="226"/>
      <c r="R359" s="226"/>
      <c r="S359" s="226"/>
      <c r="T359" s="232"/>
      <c r="U359" s="232"/>
      <c r="V359" s="232"/>
      <c r="W359" s="232"/>
      <c r="X359" s="232"/>
      <c r="Y359" s="232"/>
      <c r="Z359" s="233"/>
      <c r="AA359" s="232"/>
      <c r="AB359" s="232"/>
      <c r="AC359" s="232"/>
      <c r="AD359" s="232"/>
      <c r="AE359" s="233"/>
    </row>
    <row r="360" spans="1:32">
      <c r="A360" s="141"/>
      <c r="B360" s="173"/>
      <c r="C360" s="234"/>
      <c r="D360" s="226"/>
      <c r="E360" s="226"/>
      <c r="F360" s="226"/>
      <c r="G360" s="226"/>
      <c r="H360" s="226"/>
      <c r="I360" s="234"/>
      <c r="J360" s="234"/>
      <c r="K360" s="226"/>
      <c r="L360" s="226"/>
      <c r="M360" s="226"/>
      <c r="N360" s="234"/>
      <c r="O360" s="234"/>
      <c r="P360" s="235"/>
      <c r="Q360" s="226"/>
      <c r="R360" s="226"/>
      <c r="S360" s="226"/>
      <c r="Z360" s="227"/>
      <c r="AE360" s="227"/>
    </row>
    <row r="361" spans="1:32">
      <c r="A361" s="141"/>
      <c r="B361" s="173"/>
      <c r="C361" s="234"/>
      <c r="D361" s="226"/>
      <c r="E361" s="226"/>
      <c r="F361" s="226"/>
      <c r="G361" s="226"/>
      <c r="H361" s="226"/>
      <c r="I361" s="234"/>
      <c r="J361" s="234"/>
      <c r="K361" s="226"/>
      <c r="L361" s="226"/>
      <c r="M361" s="226"/>
      <c r="N361" s="234"/>
      <c r="O361" s="234"/>
      <c r="P361" s="235"/>
      <c r="Q361" s="226"/>
      <c r="R361" s="226"/>
      <c r="S361" s="226"/>
      <c r="T361" s="232"/>
      <c r="U361" s="232"/>
      <c r="V361" s="232"/>
      <c r="W361" s="232"/>
      <c r="X361" s="232"/>
      <c r="Y361" s="232"/>
      <c r="Z361" s="233"/>
      <c r="AA361" s="232"/>
      <c r="AB361" s="232"/>
      <c r="AC361" s="232"/>
      <c r="AD361" s="232"/>
      <c r="AE361" s="233"/>
    </row>
    <row r="362" spans="1:32">
      <c r="A362" s="141"/>
      <c r="B362" s="173"/>
      <c r="C362" s="234"/>
      <c r="D362" s="226"/>
      <c r="E362" s="226"/>
      <c r="F362" s="226"/>
      <c r="G362" s="226"/>
      <c r="H362" s="226"/>
      <c r="I362" s="234"/>
      <c r="J362" s="234"/>
      <c r="K362" s="226"/>
      <c r="L362" s="226"/>
      <c r="M362" s="226"/>
      <c r="N362" s="234"/>
      <c r="O362" s="234"/>
      <c r="P362" s="235"/>
      <c r="Q362" s="226"/>
      <c r="R362" s="226"/>
      <c r="S362" s="226"/>
      <c r="Z362" s="227"/>
      <c r="AE362" s="227"/>
    </row>
    <row r="363" spans="1:32" ht="13.5" thickBot="1">
      <c r="A363" s="141"/>
      <c r="B363" s="173"/>
      <c r="C363" s="234"/>
      <c r="D363" s="226"/>
      <c r="E363" s="226"/>
      <c r="F363" s="226"/>
      <c r="G363" s="226"/>
      <c r="H363" s="226"/>
      <c r="I363" s="234"/>
      <c r="J363" s="234"/>
      <c r="K363" s="226"/>
      <c r="L363" s="226"/>
      <c r="M363" s="226"/>
      <c r="N363" s="234"/>
      <c r="O363" s="234"/>
      <c r="P363" s="235"/>
      <c r="Q363" s="226"/>
      <c r="R363" s="226"/>
      <c r="S363" s="226"/>
      <c r="T363" s="232"/>
      <c r="U363" s="232"/>
      <c r="V363" s="232"/>
      <c r="W363" s="232"/>
      <c r="X363" s="232"/>
      <c r="Y363" s="232"/>
      <c r="Z363" s="233"/>
      <c r="AA363" s="232"/>
      <c r="AB363" s="232"/>
      <c r="AC363" s="232"/>
      <c r="AD363" s="232"/>
      <c r="AE363" s="233"/>
    </row>
    <row r="364" spans="1:32" ht="13.5" thickTop="1">
      <c r="A364" s="141"/>
      <c r="B364" s="260"/>
      <c r="C364" s="261"/>
      <c r="D364" s="262"/>
      <c r="E364" s="262"/>
      <c r="F364" s="262"/>
      <c r="G364" s="262"/>
      <c r="H364" s="262"/>
      <c r="I364" s="261"/>
      <c r="J364" s="261"/>
      <c r="K364" s="262"/>
      <c r="L364" s="262"/>
      <c r="M364" s="262"/>
      <c r="N364" s="261"/>
      <c r="O364" s="261"/>
      <c r="P364" s="263"/>
      <c r="Q364" s="240"/>
      <c r="R364" s="240"/>
      <c r="S364" s="240"/>
      <c r="T364" s="253"/>
      <c r="U364" s="253"/>
      <c r="V364" s="253"/>
      <c r="W364" s="253"/>
      <c r="X364" s="253"/>
      <c r="Y364" s="253"/>
      <c r="Z364" s="254"/>
      <c r="AA364" s="253"/>
      <c r="AB364" s="253"/>
      <c r="AC364" s="253"/>
      <c r="AD364" s="253"/>
      <c r="AE364" s="254"/>
      <c r="AF364" s="253"/>
    </row>
    <row r="365" spans="1:32" ht="13.5" thickBot="1">
      <c r="A365" s="141"/>
      <c r="B365" s="260"/>
      <c r="C365" s="261"/>
      <c r="D365" s="262"/>
      <c r="E365" s="262"/>
      <c r="F365" s="262"/>
      <c r="G365" s="262"/>
      <c r="H365" s="262"/>
      <c r="I365" s="261"/>
      <c r="J365" s="261"/>
      <c r="K365" s="262"/>
      <c r="L365" s="262"/>
      <c r="M365" s="262"/>
      <c r="N365" s="261"/>
      <c r="O365" s="261"/>
      <c r="P365" s="263"/>
      <c r="Q365" s="247"/>
      <c r="R365" s="247"/>
      <c r="S365" s="247"/>
      <c r="T365" s="255"/>
      <c r="U365" s="255"/>
      <c r="V365" s="255"/>
      <c r="W365" s="255"/>
      <c r="X365" s="255"/>
      <c r="Y365" s="255"/>
      <c r="Z365" s="256"/>
      <c r="AA365" s="255"/>
      <c r="AB365" s="255"/>
      <c r="AC365" s="255"/>
      <c r="AD365" s="255"/>
      <c r="AE365" s="256"/>
      <c r="AF365" s="257"/>
    </row>
    <row r="366" spans="1:32" ht="13.5" thickTop="1">
      <c r="A366" s="141"/>
      <c r="B366" s="173"/>
      <c r="C366" s="234"/>
      <c r="D366" s="226"/>
      <c r="E366" s="226"/>
      <c r="F366" s="226"/>
      <c r="G366" s="226"/>
      <c r="H366" s="226"/>
      <c r="I366" s="234"/>
      <c r="J366" s="234"/>
      <c r="K366" s="226"/>
      <c r="L366" s="226"/>
      <c r="M366" s="226"/>
      <c r="N366" s="234"/>
      <c r="O366" s="234"/>
      <c r="P366" s="235"/>
      <c r="Q366" s="226"/>
      <c r="R366" s="226"/>
      <c r="S366" s="226"/>
      <c r="Z366" s="227"/>
      <c r="AE366" s="227"/>
    </row>
    <row r="367" spans="1:32">
      <c r="A367" s="141"/>
      <c r="B367" s="173"/>
      <c r="C367" s="234"/>
      <c r="D367" s="226"/>
      <c r="E367" s="226"/>
      <c r="F367" s="226"/>
      <c r="G367" s="226"/>
      <c r="H367" s="226"/>
      <c r="I367" s="234"/>
      <c r="J367" s="234"/>
      <c r="K367" s="226"/>
      <c r="L367" s="226"/>
      <c r="M367" s="226"/>
      <c r="N367" s="234"/>
      <c r="O367" s="234"/>
      <c r="P367" s="235"/>
      <c r="Q367" s="226"/>
      <c r="R367" s="226"/>
      <c r="S367" s="226"/>
      <c r="T367" s="232"/>
      <c r="U367" s="232"/>
      <c r="V367" s="232"/>
      <c r="W367" s="232"/>
      <c r="X367" s="232"/>
      <c r="Y367" s="232"/>
      <c r="Z367" s="233"/>
      <c r="AA367" s="232"/>
      <c r="AB367" s="232"/>
      <c r="AC367" s="232"/>
      <c r="AD367" s="232"/>
      <c r="AE367" s="233"/>
    </row>
    <row r="368" spans="1:32">
      <c r="A368" s="141"/>
      <c r="B368" s="173"/>
      <c r="C368" s="234"/>
      <c r="D368" s="226"/>
      <c r="E368" s="226"/>
      <c r="F368" s="226"/>
      <c r="G368" s="226"/>
      <c r="H368" s="226"/>
      <c r="I368" s="234"/>
      <c r="J368" s="234"/>
      <c r="K368" s="226"/>
      <c r="L368" s="226"/>
      <c r="M368" s="226"/>
      <c r="N368" s="234"/>
      <c r="O368" s="234"/>
      <c r="P368" s="235"/>
      <c r="Q368" s="226"/>
      <c r="R368" s="226"/>
      <c r="S368" s="226"/>
      <c r="Z368" s="227"/>
      <c r="AE368" s="227"/>
    </row>
    <row r="369" spans="1:32">
      <c r="A369" s="141"/>
      <c r="B369" s="173"/>
      <c r="C369" s="234"/>
      <c r="D369" s="226"/>
      <c r="E369" s="226"/>
      <c r="F369" s="226"/>
      <c r="G369" s="226"/>
      <c r="H369" s="226"/>
      <c r="I369" s="234"/>
      <c r="J369" s="234"/>
      <c r="K369" s="226"/>
      <c r="L369" s="226"/>
      <c r="M369" s="226"/>
      <c r="N369" s="234"/>
      <c r="O369" s="234"/>
      <c r="P369" s="235"/>
      <c r="Q369" s="226"/>
      <c r="R369" s="226"/>
      <c r="S369" s="226"/>
      <c r="T369" s="232"/>
      <c r="U369" s="232"/>
      <c r="V369" s="232"/>
      <c r="W369" s="232"/>
      <c r="X369" s="232"/>
      <c r="Y369" s="232"/>
      <c r="Z369" s="233"/>
      <c r="AA369" s="232"/>
      <c r="AB369" s="232"/>
      <c r="AC369" s="232"/>
      <c r="AD369" s="232"/>
      <c r="AE369" s="233"/>
    </row>
    <row r="370" spans="1:32">
      <c r="A370" s="141"/>
      <c r="B370" s="173"/>
      <c r="C370" s="234"/>
      <c r="D370" s="226"/>
      <c r="E370" s="226"/>
      <c r="F370" s="226"/>
      <c r="G370" s="226"/>
      <c r="H370" s="226"/>
      <c r="I370" s="234"/>
      <c r="J370" s="234"/>
      <c r="K370" s="226"/>
      <c r="L370" s="226"/>
      <c r="M370" s="226"/>
      <c r="N370" s="234"/>
      <c r="O370" s="234"/>
      <c r="P370" s="235"/>
      <c r="Q370" s="226"/>
      <c r="R370" s="226"/>
      <c r="S370" s="226"/>
      <c r="Z370" s="227"/>
      <c r="AE370" s="227"/>
    </row>
    <row r="371" spans="1:32" ht="13.5" thickBot="1">
      <c r="A371" s="141"/>
      <c r="B371" s="173"/>
      <c r="C371" s="234"/>
      <c r="D371" s="226"/>
      <c r="E371" s="226"/>
      <c r="F371" s="226"/>
      <c r="G371" s="226"/>
      <c r="H371" s="226"/>
      <c r="I371" s="234"/>
      <c r="J371" s="234"/>
      <c r="K371" s="226"/>
      <c r="L371" s="226"/>
      <c r="M371" s="226"/>
      <c r="N371" s="234"/>
      <c r="O371" s="234"/>
      <c r="P371" s="235"/>
      <c r="Q371" s="226"/>
      <c r="R371" s="226"/>
      <c r="S371" s="226"/>
      <c r="T371" s="232"/>
      <c r="U371" s="232"/>
      <c r="V371" s="232"/>
      <c r="W371" s="232"/>
      <c r="X371" s="232"/>
      <c r="Y371" s="232"/>
      <c r="Z371" s="233"/>
      <c r="AA371" s="232"/>
      <c r="AB371" s="232"/>
      <c r="AC371" s="232"/>
      <c r="AD371" s="232"/>
      <c r="AE371" s="233"/>
    </row>
    <row r="372" spans="1:32" ht="13.5" thickTop="1">
      <c r="A372" s="141"/>
      <c r="B372" s="173"/>
      <c r="C372" s="234"/>
      <c r="D372" s="226"/>
      <c r="E372" s="226"/>
      <c r="F372" s="226"/>
      <c r="G372" s="226"/>
      <c r="H372" s="226"/>
      <c r="I372" s="234"/>
      <c r="J372" s="234"/>
      <c r="K372" s="226"/>
      <c r="L372" s="226"/>
      <c r="M372" s="226"/>
      <c r="N372" s="234"/>
      <c r="O372" s="234"/>
      <c r="P372" s="235"/>
      <c r="Q372" s="240"/>
      <c r="R372" s="240"/>
      <c r="S372" s="240"/>
      <c r="T372" s="253"/>
      <c r="U372" s="253"/>
      <c r="V372" s="253"/>
      <c r="W372" s="253"/>
      <c r="X372" s="253"/>
      <c r="Y372" s="253"/>
      <c r="Z372" s="254"/>
      <c r="AA372" s="253"/>
      <c r="AB372" s="253"/>
      <c r="AC372" s="253"/>
      <c r="AD372" s="253"/>
      <c r="AE372" s="254"/>
      <c r="AF372" s="253"/>
    </row>
    <row r="373" spans="1:32" ht="13.5" thickBot="1">
      <c r="A373" s="141"/>
      <c r="B373" s="173"/>
      <c r="C373" s="234"/>
      <c r="D373" s="226"/>
      <c r="E373" s="226"/>
      <c r="F373" s="226"/>
      <c r="G373" s="226"/>
      <c r="H373" s="226"/>
      <c r="I373" s="234"/>
      <c r="J373" s="234"/>
      <c r="K373" s="226"/>
      <c r="L373" s="226"/>
      <c r="M373" s="226"/>
      <c r="N373" s="234"/>
      <c r="O373" s="234"/>
      <c r="P373" s="235"/>
      <c r="Q373" s="247"/>
      <c r="R373" s="247"/>
      <c r="S373" s="247"/>
      <c r="T373" s="255"/>
      <c r="U373" s="255"/>
      <c r="V373" s="255"/>
      <c r="W373" s="255"/>
      <c r="X373" s="255"/>
      <c r="Y373" s="255"/>
      <c r="Z373" s="256"/>
      <c r="AA373" s="255"/>
      <c r="AB373" s="255"/>
      <c r="AC373" s="255"/>
      <c r="AD373" s="255"/>
      <c r="AE373" s="256"/>
      <c r="AF373" s="257"/>
    </row>
    <row r="374" spans="1:32" ht="13.5" thickTop="1">
      <c r="A374" s="141"/>
      <c r="B374" s="173"/>
      <c r="C374" s="234"/>
      <c r="D374" s="226"/>
      <c r="E374" s="226"/>
      <c r="F374" s="226"/>
      <c r="G374" s="226"/>
      <c r="H374" s="226"/>
      <c r="I374" s="234"/>
      <c r="J374" s="234"/>
      <c r="K374" s="226"/>
      <c r="L374" s="226"/>
      <c r="M374" s="226"/>
      <c r="N374" s="234"/>
      <c r="O374" s="234"/>
      <c r="P374" s="235"/>
      <c r="Q374" s="226"/>
      <c r="R374" s="226"/>
      <c r="S374" s="226"/>
      <c r="Z374" s="227"/>
      <c r="AE374" s="227"/>
    </row>
    <row r="375" spans="1:32">
      <c r="A375" s="141"/>
      <c r="B375" s="173"/>
      <c r="C375" s="234"/>
      <c r="D375" s="226"/>
      <c r="E375" s="226"/>
      <c r="F375" s="226"/>
      <c r="G375" s="226"/>
      <c r="H375" s="226"/>
      <c r="I375" s="234"/>
      <c r="J375" s="234"/>
      <c r="K375" s="226"/>
      <c r="L375" s="226"/>
      <c r="M375" s="226"/>
      <c r="N375" s="234"/>
      <c r="O375" s="234"/>
      <c r="P375" s="235"/>
      <c r="Q375" s="226"/>
      <c r="R375" s="226"/>
      <c r="S375" s="226"/>
      <c r="T375" s="232"/>
      <c r="U375" s="232"/>
      <c r="V375" s="232"/>
      <c r="W375" s="232"/>
      <c r="X375" s="232"/>
      <c r="Y375" s="232"/>
      <c r="Z375" s="233"/>
      <c r="AA375" s="232"/>
      <c r="AB375" s="232"/>
      <c r="AC375" s="232"/>
      <c r="AD375" s="232"/>
      <c r="AE375" s="233"/>
    </row>
    <row r="376" spans="1:32">
      <c r="A376" s="141"/>
      <c r="B376" s="173"/>
      <c r="C376" s="234"/>
      <c r="D376" s="226"/>
      <c r="E376" s="226"/>
      <c r="F376" s="226"/>
      <c r="G376" s="226"/>
      <c r="H376" s="226"/>
      <c r="I376" s="234"/>
      <c r="J376" s="234"/>
      <c r="K376" s="226"/>
      <c r="L376" s="226"/>
      <c r="M376" s="226"/>
      <c r="N376" s="234"/>
      <c r="O376" s="234"/>
      <c r="P376" s="235"/>
      <c r="Q376" s="226"/>
      <c r="R376" s="226"/>
      <c r="S376" s="226"/>
      <c r="Z376" s="227"/>
      <c r="AE376" s="227"/>
    </row>
    <row r="377" spans="1:32">
      <c r="A377" s="141"/>
      <c r="B377" s="173"/>
      <c r="C377" s="234"/>
      <c r="D377" s="226"/>
      <c r="E377" s="226"/>
      <c r="F377" s="226"/>
      <c r="G377" s="226"/>
      <c r="H377" s="226"/>
      <c r="I377" s="234"/>
      <c r="J377" s="234"/>
      <c r="K377" s="226"/>
      <c r="L377" s="226"/>
      <c r="M377" s="226"/>
      <c r="N377" s="234"/>
      <c r="O377" s="234"/>
      <c r="P377" s="235"/>
      <c r="Q377" s="226"/>
      <c r="R377" s="226"/>
      <c r="S377" s="226"/>
      <c r="T377" s="232"/>
      <c r="U377" s="232"/>
      <c r="V377" s="232"/>
      <c r="W377" s="232"/>
      <c r="X377" s="232"/>
      <c r="Y377" s="232"/>
      <c r="Z377" s="233"/>
      <c r="AA377" s="232"/>
      <c r="AB377" s="232"/>
      <c r="AC377" s="232"/>
      <c r="AD377" s="232"/>
      <c r="AE377" s="233"/>
    </row>
    <row r="378" spans="1:32">
      <c r="A378" s="141"/>
      <c r="B378" s="173"/>
      <c r="C378" s="234"/>
      <c r="D378" s="226"/>
      <c r="E378" s="226"/>
      <c r="F378" s="226"/>
      <c r="G378" s="226"/>
      <c r="H378" s="226"/>
      <c r="I378" s="234"/>
      <c r="J378" s="234"/>
      <c r="K378" s="226"/>
      <c r="L378" s="226"/>
      <c r="M378" s="226"/>
      <c r="N378" s="234"/>
      <c r="O378" s="234"/>
      <c r="P378" s="235"/>
      <c r="Q378" s="226"/>
      <c r="R378" s="226"/>
      <c r="S378" s="226"/>
      <c r="Z378" s="227"/>
      <c r="AE378" s="227"/>
    </row>
    <row r="379" spans="1:32" ht="13.5" thickBot="1">
      <c r="A379" s="141"/>
      <c r="B379" s="173"/>
      <c r="C379" s="234"/>
      <c r="D379" s="226"/>
      <c r="E379" s="226"/>
      <c r="F379" s="226"/>
      <c r="G379" s="226"/>
      <c r="H379" s="226"/>
      <c r="I379" s="234"/>
      <c r="J379" s="234"/>
      <c r="K379" s="226"/>
      <c r="L379" s="226"/>
      <c r="M379" s="226"/>
      <c r="N379" s="234"/>
      <c r="O379" s="234"/>
      <c r="P379" s="235"/>
      <c r="Q379" s="226"/>
      <c r="R379" s="226"/>
      <c r="S379" s="226"/>
      <c r="T379" s="232"/>
      <c r="U379" s="232"/>
      <c r="V379" s="232"/>
      <c r="W379" s="232"/>
      <c r="X379" s="232"/>
      <c r="Y379" s="232"/>
      <c r="Z379" s="233"/>
      <c r="AA379" s="232"/>
      <c r="AB379" s="232"/>
      <c r="AC379" s="232"/>
      <c r="AD379" s="232"/>
      <c r="AE379" s="233"/>
    </row>
    <row r="380" spans="1:32" ht="13.5" thickTop="1">
      <c r="A380" s="141"/>
      <c r="B380" s="173"/>
      <c r="C380" s="234"/>
      <c r="D380" s="226"/>
      <c r="E380" s="226"/>
      <c r="F380" s="226"/>
      <c r="G380" s="226"/>
      <c r="H380" s="226"/>
      <c r="I380" s="234"/>
      <c r="J380" s="234"/>
      <c r="K380" s="226"/>
      <c r="L380" s="226"/>
      <c r="M380" s="226"/>
      <c r="N380" s="234"/>
      <c r="O380" s="234"/>
      <c r="P380" s="235"/>
      <c r="Q380" s="240"/>
      <c r="R380" s="240"/>
      <c r="S380" s="240"/>
      <c r="T380" s="253"/>
      <c r="U380" s="253"/>
      <c r="V380" s="253"/>
      <c r="W380" s="253"/>
      <c r="X380" s="253"/>
      <c r="Y380" s="253"/>
      <c r="Z380" s="254"/>
      <c r="AA380" s="253"/>
      <c r="AB380" s="253"/>
      <c r="AC380" s="253"/>
      <c r="AD380" s="253"/>
      <c r="AE380" s="254"/>
      <c r="AF380" s="253"/>
    </row>
    <row r="381" spans="1:32" ht="13.5" thickBot="1">
      <c r="A381" s="141"/>
      <c r="B381" s="173"/>
      <c r="C381" s="234"/>
      <c r="D381" s="226"/>
      <c r="E381" s="226"/>
      <c r="F381" s="226"/>
      <c r="G381" s="226"/>
      <c r="H381" s="226"/>
      <c r="I381" s="234"/>
      <c r="J381" s="234"/>
      <c r="K381" s="226"/>
      <c r="L381" s="226"/>
      <c r="M381" s="226"/>
      <c r="N381" s="234"/>
      <c r="O381" s="234"/>
      <c r="P381" s="235"/>
      <c r="Q381" s="247"/>
      <c r="R381" s="247"/>
      <c r="S381" s="247"/>
      <c r="T381" s="255"/>
      <c r="U381" s="255"/>
      <c r="V381" s="255"/>
      <c r="W381" s="255"/>
      <c r="X381" s="255"/>
      <c r="Y381" s="255"/>
      <c r="Z381" s="256"/>
      <c r="AA381" s="255"/>
      <c r="AB381" s="255"/>
      <c r="AC381" s="255"/>
      <c r="AD381" s="255"/>
      <c r="AE381" s="256"/>
      <c r="AF381" s="257"/>
    </row>
    <row r="382" spans="1:32" ht="13.5" thickTop="1">
      <c r="A382" s="141"/>
      <c r="B382" s="173"/>
      <c r="C382" s="234"/>
      <c r="D382" s="226"/>
      <c r="E382" s="226"/>
      <c r="F382" s="226"/>
      <c r="G382" s="226"/>
      <c r="H382" s="226"/>
      <c r="I382" s="234"/>
      <c r="J382" s="234"/>
      <c r="K382" s="226"/>
      <c r="L382" s="226"/>
      <c r="M382" s="226"/>
      <c r="N382" s="234"/>
      <c r="O382" s="234"/>
      <c r="P382" s="235"/>
      <c r="Q382" s="226"/>
      <c r="R382" s="226"/>
      <c r="S382" s="226"/>
      <c r="Z382" s="227"/>
      <c r="AE382" s="227"/>
    </row>
    <row r="383" spans="1:32">
      <c r="A383" s="141"/>
      <c r="B383" s="173"/>
      <c r="C383" s="234"/>
      <c r="D383" s="226"/>
      <c r="E383" s="226"/>
      <c r="F383" s="226"/>
      <c r="G383" s="226"/>
      <c r="H383" s="226"/>
      <c r="I383" s="234"/>
      <c r="J383" s="234"/>
      <c r="K383" s="226"/>
      <c r="L383" s="226"/>
      <c r="M383" s="226"/>
      <c r="N383" s="234"/>
      <c r="O383" s="234"/>
      <c r="P383" s="235"/>
      <c r="Q383" s="226"/>
      <c r="R383" s="226"/>
      <c r="S383" s="226"/>
      <c r="T383" s="232"/>
      <c r="U383" s="232"/>
      <c r="V383" s="232"/>
      <c r="W383" s="232"/>
      <c r="X383" s="232"/>
      <c r="Y383" s="232"/>
      <c r="Z383" s="233"/>
      <c r="AA383" s="232"/>
      <c r="AB383" s="232"/>
      <c r="AC383" s="232"/>
      <c r="AD383" s="232"/>
      <c r="AE383" s="233"/>
    </row>
    <row r="384" spans="1:32">
      <c r="A384" s="141"/>
      <c r="B384" s="173"/>
      <c r="C384" s="234"/>
      <c r="D384" s="226"/>
      <c r="E384" s="226"/>
      <c r="F384" s="226"/>
      <c r="G384" s="226"/>
      <c r="H384" s="226"/>
      <c r="I384" s="234"/>
      <c r="J384" s="234"/>
      <c r="K384" s="226"/>
      <c r="L384" s="226"/>
      <c r="M384" s="226"/>
      <c r="N384" s="234"/>
      <c r="O384" s="234"/>
      <c r="P384" s="235"/>
      <c r="Q384" s="226"/>
      <c r="R384" s="226"/>
      <c r="S384" s="226"/>
      <c r="Z384" s="227"/>
      <c r="AE384" s="227"/>
    </row>
    <row r="385" spans="1:32">
      <c r="A385" s="141"/>
      <c r="B385" s="173"/>
      <c r="C385" s="234"/>
      <c r="D385" s="226"/>
      <c r="E385" s="226"/>
      <c r="F385" s="226"/>
      <c r="G385" s="226"/>
      <c r="H385" s="226"/>
      <c r="I385" s="234"/>
      <c r="J385" s="234"/>
      <c r="K385" s="226"/>
      <c r="L385" s="226"/>
      <c r="M385" s="226"/>
      <c r="N385" s="234"/>
      <c r="O385" s="234"/>
      <c r="P385" s="235"/>
      <c r="Q385" s="226"/>
      <c r="R385" s="226"/>
      <c r="S385" s="226"/>
      <c r="T385" s="232"/>
      <c r="U385" s="232"/>
      <c r="V385" s="232"/>
      <c r="W385" s="232"/>
      <c r="X385" s="232"/>
      <c r="Y385" s="232"/>
      <c r="Z385" s="233"/>
      <c r="AA385" s="232"/>
      <c r="AB385" s="232"/>
      <c r="AC385" s="232"/>
      <c r="AD385" s="232"/>
      <c r="AE385" s="233"/>
    </row>
    <row r="386" spans="1:32">
      <c r="A386" s="141"/>
      <c r="B386" s="173"/>
      <c r="C386" s="234"/>
      <c r="D386" s="226"/>
      <c r="E386" s="226"/>
      <c r="F386" s="226"/>
      <c r="G386" s="226"/>
      <c r="H386" s="226"/>
      <c r="I386" s="234"/>
      <c r="J386" s="234"/>
      <c r="K386" s="226"/>
      <c r="L386" s="226"/>
      <c r="M386" s="226"/>
      <c r="N386" s="234"/>
      <c r="O386" s="234"/>
      <c r="P386" s="235"/>
      <c r="Q386" s="226"/>
      <c r="R386" s="226"/>
      <c r="S386" s="226"/>
      <c r="Z386" s="227"/>
      <c r="AE386" s="227"/>
    </row>
    <row r="387" spans="1:32">
      <c r="A387" s="141"/>
      <c r="B387" s="173"/>
      <c r="C387" s="234"/>
      <c r="D387" s="226"/>
      <c r="E387" s="226"/>
      <c r="F387" s="226"/>
      <c r="G387" s="226"/>
      <c r="H387" s="226"/>
      <c r="I387" s="234"/>
      <c r="J387" s="234"/>
      <c r="K387" s="226"/>
      <c r="L387" s="226"/>
      <c r="M387" s="226"/>
      <c r="N387" s="234"/>
      <c r="O387" s="234"/>
      <c r="P387" s="235"/>
      <c r="Q387" s="226"/>
      <c r="R387" s="226"/>
      <c r="S387" s="226"/>
      <c r="T387" s="232"/>
      <c r="U387" s="232"/>
      <c r="V387" s="232"/>
      <c r="W387" s="232"/>
      <c r="X387" s="232"/>
      <c r="Y387" s="232"/>
      <c r="Z387" s="233"/>
      <c r="AA387" s="232"/>
      <c r="AB387" s="232"/>
      <c r="AC387" s="232"/>
      <c r="AD387" s="232"/>
      <c r="AE387" s="233"/>
    </row>
    <row r="388" spans="1:32">
      <c r="A388" s="141"/>
      <c r="B388" s="173"/>
      <c r="C388" s="234"/>
      <c r="D388" s="226"/>
      <c r="E388" s="226"/>
      <c r="F388" s="226"/>
      <c r="G388" s="226"/>
      <c r="H388" s="226"/>
      <c r="I388" s="234"/>
      <c r="J388" s="234"/>
      <c r="K388" s="226"/>
      <c r="L388" s="226"/>
      <c r="M388" s="226"/>
      <c r="N388" s="234"/>
      <c r="O388" s="234"/>
      <c r="P388" s="235"/>
      <c r="Q388" s="226"/>
      <c r="R388" s="226"/>
      <c r="S388" s="226"/>
      <c r="Z388" s="227"/>
      <c r="AE388" s="227"/>
    </row>
    <row r="389" spans="1:32" ht="13.5" thickBot="1">
      <c r="A389" s="141"/>
      <c r="B389" s="173"/>
      <c r="C389" s="234"/>
      <c r="D389" s="226"/>
      <c r="E389" s="226"/>
      <c r="F389" s="226"/>
      <c r="G389" s="226"/>
      <c r="H389" s="226"/>
      <c r="I389" s="234"/>
      <c r="J389" s="234"/>
      <c r="K389" s="226"/>
      <c r="L389" s="226"/>
      <c r="M389" s="226"/>
      <c r="N389" s="234"/>
      <c r="O389" s="234"/>
      <c r="P389" s="235"/>
      <c r="Q389" s="226"/>
      <c r="R389" s="226"/>
      <c r="S389" s="226"/>
      <c r="T389" s="193"/>
      <c r="U389" s="193"/>
      <c r="V389" s="193"/>
      <c r="W389" s="193"/>
      <c r="X389" s="193"/>
      <c r="Y389" s="193"/>
      <c r="Z389" s="258"/>
      <c r="AA389" s="193"/>
      <c r="AB389" s="193"/>
      <c r="AC389" s="193"/>
      <c r="AD389" s="193"/>
      <c r="AE389" s="258"/>
    </row>
    <row r="390" spans="1:32">
      <c r="A390" s="155"/>
      <c r="B390" s="136"/>
      <c r="C390" s="223"/>
      <c r="D390" s="224"/>
      <c r="E390" s="224"/>
      <c r="F390" s="224"/>
      <c r="G390" s="224"/>
      <c r="H390" s="224"/>
      <c r="I390" s="223"/>
      <c r="J390" s="223"/>
      <c r="K390" s="224"/>
      <c r="L390" s="224"/>
      <c r="M390" s="224"/>
      <c r="N390" s="223"/>
      <c r="O390" s="223"/>
      <c r="P390" s="225"/>
      <c r="Q390" s="226"/>
      <c r="R390" s="226"/>
      <c r="S390" s="226"/>
      <c r="T390" s="226"/>
      <c r="Z390" s="227"/>
      <c r="AE390" s="227"/>
    </row>
    <row r="391" spans="1:32">
      <c r="A391" s="141"/>
      <c r="B391" s="228"/>
      <c r="C391" s="229"/>
      <c r="D391" s="230"/>
      <c r="E391" s="230"/>
      <c r="F391" s="230"/>
      <c r="G391" s="230"/>
      <c r="H391" s="230"/>
      <c r="I391" s="229"/>
      <c r="J391" s="229"/>
      <c r="K391" s="230"/>
      <c r="L391" s="230"/>
      <c r="M391" s="230"/>
      <c r="N391" s="229"/>
      <c r="O391" s="229"/>
      <c r="P391" s="231"/>
      <c r="Q391" s="226"/>
      <c r="R391" s="226"/>
      <c r="S391" s="226"/>
      <c r="T391" s="232"/>
      <c r="U391" s="232"/>
      <c r="V391" s="232"/>
      <c r="W391" s="232"/>
      <c r="X391" s="232"/>
      <c r="Y391" s="232"/>
      <c r="Z391" s="233"/>
      <c r="AA391" s="232"/>
      <c r="AB391" s="232"/>
      <c r="AC391" s="232"/>
      <c r="AD391" s="232"/>
      <c r="AE391" s="233"/>
      <c r="AF391" s="195"/>
    </row>
    <row r="392" spans="1:32">
      <c r="A392" s="141"/>
      <c r="B392" s="173"/>
      <c r="C392" s="234"/>
      <c r="D392" s="226"/>
      <c r="E392" s="226"/>
      <c r="F392" s="226"/>
      <c r="G392" s="226"/>
      <c r="H392" s="226"/>
      <c r="I392" s="234"/>
      <c r="J392" s="234"/>
      <c r="K392" s="226"/>
      <c r="L392" s="226"/>
      <c r="M392" s="226"/>
      <c r="N392" s="234"/>
      <c r="O392" s="234"/>
      <c r="P392" s="235"/>
      <c r="Q392" s="226"/>
      <c r="R392" s="226"/>
      <c r="S392" s="226"/>
      <c r="Z392" s="227"/>
      <c r="AE392" s="227"/>
    </row>
    <row r="393" spans="1:32">
      <c r="A393" s="141"/>
      <c r="B393" s="173"/>
      <c r="C393" s="234"/>
      <c r="D393" s="226"/>
      <c r="E393" s="226"/>
      <c r="F393" s="226"/>
      <c r="G393" s="226"/>
      <c r="H393" s="226"/>
      <c r="I393" s="234"/>
      <c r="J393" s="234"/>
      <c r="K393" s="226"/>
      <c r="L393" s="226"/>
      <c r="M393" s="226"/>
      <c r="N393" s="234"/>
      <c r="O393" s="234"/>
      <c r="P393" s="235"/>
      <c r="Q393" s="226"/>
      <c r="R393" s="226"/>
      <c r="S393" s="226"/>
      <c r="T393" s="232"/>
      <c r="U393" s="259"/>
      <c r="V393" s="232"/>
      <c r="W393" s="232"/>
      <c r="X393" s="259"/>
      <c r="Y393" s="232"/>
      <c r="Z393" s="233"/>
      <c r="AA393" s="232"/>
      <c r="AB393" s="232"/>
      <c r="AC393" s="259"/>
      <c r="AD393" s="232"/>
      <c r="AE393" s="233"/>
    </row>
    <row r="394" spans="1:32">
      <c r="A394" s="141"/>
      <c r="B394" s="173"/>
      <c r="C394" s="234"/>
      <c r="D394" s="226"/>
      <c r="E394" s="226"/>
      <c r="F394" s="226"/>
      <c r="G394" s="226"/>
      <c r="H394" s="226"/>
      <c r="I394" s="234"/>
      <c r="J394" s="234"/>
      <c r="K394" s="226"/>
      <c r="L394" s="226"/>
      <c r="M394" s="226"/>
      <c r="N394" s="234"/>
      <c r="O394" s="234"/>
      <c r="P394" s="235"/>
      <c r="Q394" s="226"/>
      <c r="R394" s="226"/>
      <c r="S394" s="226"/>
      <c r="Z394" s="227"/>
      <c r="AE394" s="227"/>
    </row>
    <row r="395" spans="1:32" ht="13.5" thickBot="1">
      <c r="A395" s="141"/>
      <c r="B395" s="173"/>
      <c r="C395" s="234"/>
      <c r="D395" s="226"/>
      <c r="E395" s="226"/>
      <c r="F395" s="226"/>
      <c r="G395" s="226"/>
      <c r="H395" s="226"/>
      <c r="I395" s="234"/>
      <c r="J395" s="234"/>
      <c r="K395" s="226"/>
      <c r="L395" s="226"/>
      <c r="M395" s="226"/>
      <c r="N395" s="234"/>
      <c r="O395" s="234"/>
      <c r="P395" s="235"/>
      <c r="Q395" s="226"/>
      <c r="R395" s="226"/>
      <c r="S395" s="226"/>
      <c r="T395" s="232"/>
      <c r="U395" s="232"/>
      <c r="V395" s="232"/>
      <c r="W395" s="232"/>
      <c r="X395" s="232"/>
      <c r="Y395" s="232"/>
      <c r="Z395" s="233"/>
      <c r="AA395" s="232"/>
      <c r="AB395" s="232"/>
      <c r="AC395" s="232"/>
      <c r="AD395" s="232"/>
      <c r="AE395" s="233"/>
    </row>
    <row r="396" spans="1:32" ht="13.5" thickTop="1">
      <c r="A396" s="141"/>
      <c r="B396" s="260"/>
      <c r="C396" s="261"/>
      <c r="D396" s="262"/>
      <c r="E396" s="262"/>
      <c r="F396" s="262"/>
      <c r="G396" s="262"/>
      <c r="H396" s="262"/>
      <c r="I396" s="261"/>
      <c r="J396" s="261"/>
      <c r="K396" s="262"/>
      <c r="L396" s="262"/>
      <c r="M396" s="262"/>
      <c r="N396" s="261"/>
      <c r="O396" s="261"/>
      <c r="P396" s="263"/>
      <c r="Q396" s="240"/>
      <c r="R396" s="240"/>
      <c r="S396" s="240"/>
      <c r="T396" s="253"/>
      <c r="U396" s="253"/>
      <c r="V396" s="253"/>
      <c r="W396" s="253"/>
      <c r="X396" s="253"/>
      <c r="Y396" s="253"/>
      <c r="Z396" s="254"/>
      <c r="AA396" s="253"/>
      <c r="AB396" s="253"/>
      <c r="AC396" s="253"/>
      <c r="AD396" s="253"/>
      <c r="AE396" s="254"/>
      <c r="AF396" s="253"/>
    </row>
    <row r="397" spans="1:32" ht="13.5" thickBot="1">
      <c r="A397" s="141"/>
      <c r="B397" s="260"/>
      <c r="C397" s="261"/>
      <c r="D397" s="262"/>
      <c r="E397" s="262"/>
      <c r="F397" s="262"/>
      <c r="G397" s="262"/>
      <c r="H397" s="262"/>
      <c r="I397" s="261"/>
      <c r="J397" s="261"/>
      <c r="K397" s="262"/>
      <c r="L397" s="262"/>
      <c r="M397" s="262"/>
      <c r="N397" s="261"/>
      <c r="O397" s="261"/>
      <c r="P397" s="263"/>
      <c r="Q397" s="247"/>
      <c r="R397" s="247"/>
      <c r="S397" s="247"/>
      <c r="T397" s="255"/>
      <c r="U397" s="255"/>
      <c r="V397" s="255"/>
      <c r="W397" s="255"/>
      <c r="X397" s="255"/>
      <c r="Y397" s="255"/>
      <c r="Z397" s="256"/>
      <c r="AA397" s="255"/>
      <c r="AB397" s="255"/>
      <c r="AC397" s="255"/>
      <c r="AD397" s="255"/>
      <c r="AE397" s="256"/>
      <c r="AF397" s="257"/>
    </row>
    <row r="398" spans="1:32" ht="13.5" thickTop="1">
      <c r="A398" s="141"/>
      <c r="B398" s="173"/>
      <c r="C398" s="234"/>
      <c r="D398" s="226"/>
      <c r="E398" s="226"/>
      <c r="F398" s="226"/>
      <c r="G398" s="226"/>
      <c r="H398" s="226"/>
      <c r="I398" s="234"/>
      <c r="J398" s="234"/>
      <c r="K398" s="226"/>
      <c r="L398" s="226"/>
      <c r="M398" s="226"/>
      <c r="N398" s="234"/>
      <c r="O398" s="234"/>
      <c r="P398" s="235"/>
      <c r="Q398" s="226"/>
      <c r="R398" s="226"/>
      <c r="S398" s="226"/>
      <c r="Z398" s="227"/>
      <c r="AE398" s="227"/>
    </row>
    <row r="399" spans="1:32">
      <c r="A399" s="141"/>
      <c r="B399" s="173"/>
      <c r="C399" s="234"/>
      <c r="D399" s="226"/>
      <c r="E399" s="226"/>
      <c r="F399" s="226"/>
      <c r="G399" s="226"/>
      <c r="H399" s="226"/>
      <c r="I399" s="234"/>
      <c r="J399" s="234"/>
      <c r="K399" s="226"/>
      <c r="L399" s="226"/>
      <c r="M399" s="226"/>
      <c r="N399" s="234"/>
      <c r="O399" s="234"/>
      <c r="P399" s="235"/>
      <c r="Q399" s="226"/>
      <c r="R399" s="226"/>
      <c r="S399" s="226"/>
      <c r="T399" s="232"/>
      <c r="U399" s="232"/>
      <c r="V399" s="232"/>
      <c r="W399" s="232"/>
      <c r="X399" s="232"/>
      <c r="Y399" s="232"/>
      <c r="Z399" s="233"/>
      <c r="AA399" s="232"/>
      <c r="AB399" s="232"/>
      <c r="AC399" s="232"/>
      <c r="AD399" s="232"/>
      <c r="AE399" s="233"/>
    </row>
    <row r="400" spans="1:32">
      <c r="A400" s="141"/>
      <c r="B400" s="173"/>
      <c r="C400" s="234"/>
      <c r="D400" s="226"/>
      <c r="E400" s="226"/>
      <c r="F400" s="226"/>
      <c r="G400" s="226"/>
      <c r="H400" s="226"/>
      <c r="I400" s="234"/>
      <c r="J400" s="234"/>
      <c r="K400" s="226"/>
      <c r="L400" s="226"/>
      <c r="M400" s="226"/>
      <c r="N400" s="234"/>
      <c r="O400" s="234"/>
      <c r="P400" s="235"/>
      <c r="Q400" s="226"/>
      <c r="R400" s="226"/>
      <c r="S400" s="226"/>
      <c r="Z400" s="227"/>
      <c r="AE400" s="227"/>
    </row>
    <row r="401" spans="1:32">
      <c r="A401" s="141"/>
      <c r="B401" s="173"/>
      <c r="C401" s="234"/>
      <c r="D401" s="226"/>
      <c r="E401" s="226"/>
      <c r="F401" s="226"/>
      <c r="G401" s="226"/>
      <c r="H401" s="226"/>
      <c r="I401" s="234"/>
      <c r="J401" s="234"/>
      <c r="K401" s="226"/>
      <c r="L401" s="226"/>
      <c r="M401" s="226"/>
      <c r="N401" s="234"/>
      <c r="O401" s="234"/>
      <c r="P401" s="235"/>
      <c r="Q401" s="226"/>
      <c r="R401" s="226"/>
      <c r="S401" s="226"/>
      <c r="T401" s="232"/>
      <c r="U401" s="232"/>
      <c r="V401" s="232"/>
      <c r="W401" s="232"/>
      <c r="X401" s="232"/>
      <c r="Y401" s="232"/>
      <c r="Z401" s="233"/>
      <c r="AA401" s="232"/>
      <c r="AB401" s="232"/>
      <c r="AC401" s="232"/>
      <c r="AD401" s="232"/>
      <c r="AE401" s="233"/>
    </row>
    <row r="402" spans="1:32">
      <c r="A402" s="141"/>
      <c r="B402" s="173"/>
      <c r="C402" s="234"/>
      <c r="D402" s="226"/>
      <c r="E402" s="226"/>
      <c r="F402" s="226"/>
      <c r="G402" s="226"/>
      <c r="H402" s="226"/>
      <c r="I402" s="234"/>
      <c r="J402" s="234"/>
      <c r="K402" s="226"/>
      <c r="L402" s="226"/>
      <c r="M402" s="226"/>
      <c r="N402" s="234"/>
      <c r="O402" s="234"/>
      <c r="P402" s="235"/>
      <c r="Q402" s="226"/>
      <c r="R402" s="226"/>
      <c r="S402" s="226"/>
      <c r="Z402" s="227"/>
      <c r="AE402" s="227"/>
    </row>
    <row r="403" spans="1:32" ht="13.5" thickBot="1">
      <c r="A403" s="141"/>
      <c r="B403" s="173"/>
      <c r="C403" s="234"/>
      <c r="D403" s="226"/>
      <c r="E403" s="226"/>
      <c r="F403" s="226"/>
      <c r="G403" s="226"/>
      <c r="H403" s="226"/>
      <c r="I403" s="234"/>
      <c r="J403" s="234"/>
      <c r="K403" s="226"/>
      <c r="L403" s="226"/>
      <c r="M403" s="226"/>
      <c r="N403" s="234"/>
      <c r="O403" s="234"/>
      <c r="P403" s="235"/>
      <c r="Q403" s="226"/>
      <c r="R403" s="226"/>
      <c r="S403" s="226"/>
      <c r="T403" s="232"/>
      <c r="U403" s="232"/>
      <c r="V403" s="232"/>
      <c r="W403" s="232"/>
      <c r="X403" s="232"/>
      <c r="Y403" s="232"/>
      <c r="Z403" s="233"/>
      <c r="AA403" s="232"/>
      <c r="AB403" s="232"/>
      <c r="AC403" s="232"/>
      <c r="AD403" s="232"/>
      <c r="AE403" s="233"/>
    </row>
    <row r="404" spans="1:32" ht="13.5" thickTop="1">
      <c r="A404" s="141"/>
      <c r="B404" s="173"/>
      <c r="C404" s="234"/>
      <c r="D404" s="226"/>
      <c r="E404" s="226"/>
      <c r="F404" s="226"/>
      <c r="G404" s="226"/>
      <c r="H404" s="226"/>
      <c r="I404" s="234"/>
      <c r="J404" s="234"/>
      <c r="K404" s="226"/>
      <c r="L404" s="226"/>
      <c r="M404" s="226"/>
      <c r="N404" s="234"/>
      <c r="O404" s="234"/>
      <c r="P404" s="235"/>
      <c r="Q404" s="240"/>
      <c r="R404" s="240"/>
      <c r="S404" s="240"/>
      <c r="T404" s="253"/>
      <c r="U404" s="253"/>
      <c r="V404" s="253"/>
      <c r="W404" s="253"/>
      <c r="X404" s="253"/>
      <c r="Y404" s="253"/>
      <c r="Z404" s="254"/>
      <c r="AA404" s="253"/>
      <c r="AB404" s="253"/>
      <c r="AC404" s="253"/>
      <c r="AD404" s="253"/>
      <c r="AE404" s="254"/>
      <c r="AF404" s="253"/>
    </row>
    <row r="405" spans="1:32" ht="13.5" thickBot="1">
      <c r="A405" s="141"/>
      <c r="B405" s="173"/>
      <c r="C405" s="234"/>
      <c r="D405" s="226"/>
      <c r="E405" s="226"/>
      <c r="F405" s="226"/>
      <c r="G405" s="226"/>
      <c r="H405" s="226"/>
      <c r="I405" s="234"/>
      <c r="J405" s="234"/>
      <c r="K405" s="226"/>
      <c r="L405" s="226"/>
      <c r="M405" s="226"/>
      <c r="N405" s="234"/>
      <c r="O405" s="234"/>
      <c r="P405" s="235"/>
      <c r="Q405" s="247"/>
      <c r="R405" s="247"/>
      <c r="S405" s="247"/>
      <c r="T405" s="255"/>
      <c r="U405" s="255"/>
      <c r="V405" s="255"/>
      <c r="W405" s="255"/>
      <c r="X405" s="255"/>
      <c r="Y405" s="255"/>
      <c r="Z405" s="256"/>
      <c r="AA405" s="255"/>
      <c r="AB405" s="255"/>
      <c r="AC405" s="255"/>
      <c r="AD405" s="255"/>
      <c r="AE405" s="256"/>
      <c r="AF405" s="257"/>
    </row>
    <row r="406" spans="1:32" ht="13.5" thickTop="1">
      <c r="A406" s="141"/>
      <c r="B406" s="173"/>
      <c r="C406" s="234"/>
      <c r="D406" s="226"/>
      <c r="E406" s="226"/>
      <c r="F406" s="226"/>
      <c r="G406" s="226"/>
      <c r="H406" s="226"/>
      <c r="I406" s="234"/>
      <c r="J406" s="234"/>
      <c r="K406" s="226"/>
      <c r="L406" s="226"/>
      <c r="M406" s="226"/>
      <c r="N406" s="234"/>
      <c r="O406" s="234"/>
      <c r="P406" s="235"/>
      <c r="Q406" s="226"/>
      <c r="R406" s="226"/>
      <c r="S406" s="226"/>
      <c r="Z406" s="227"/>
      <c r="AE406" s="227"/>
    </row>
    <row r="407" spans="1:32">
      <c r="A407" s="141"/>
      <c r="B407" s="173"/>
      <c r="C407" s="234"/>
      <c r="D407" s="226"/>
      <c r="E407" s="226"/>
      <c r="F407" s="226"/>
      <c r="G407" s="226"/>
      <c r="H407" s="226"/>
      <c r="I407" s="234"/>
      <c r="J407" s="234"/>
      <c r="K407" s="226"/>
      <c r="L407" s="226"/>
      <c r="M407" s="226"/>
      <c r="N407" s="234"/>
      <c r="O407" s="234"/>
      <c r="P407" s="235"/>
      <c r="Q407" s="226"/>
      <c r="R407" s="226"/>
      <c r="S407" s="226"/>
      <c r="T407" s="232"/>
      <c r="U407" s="232"/>
      <c r="V407" s="232"/>
      <c r="W407" s="232"/>
      <c r="X407" s="232"/>
      <c r="Y407" s="232"/>
      <c r="Z407" s="233"/>
      <c r="AA407" s="232"/>
      <c r="AB407" s="232"/>
      <c r="AC407" s="232"/>
      <c r="AD407" s="232"/>
      <c r="AE407" s="233"/>
      <c r="AF407" s="195"/>
    </row>
    <row r="408" spans="1:32">
      <c r="A408" s="141"/>
      <c r="B408" s="173"/>
      <c r="C408" s="234"/>
      <c r="D408" s="226"/>
      <c r="E408" s="226"/>
      <c r="F408" s="226"/>
      <c r="G408" s="226"/>
      <c r="H408" s="226"/>
      <c r="I408" s="234"/>
      <c r="J408" s="234"/>
      <c r="K408" s="226"/>
      <c r="L408" s="226"/>
      <c r="M408" s="226"/>
      <c r="N408" s="234"/>
      <c r="O408" s="234"/>
      <c r="P408" s="235"/>
      <c r="Q408" s="226"/>
      <c r="R408" s="226"/>
      <c r="S408" s="226"/>
      <c r="Z408" s="227"/>
      <c r="AE408" s="227"/>
      <c r="AF408" s="195"/>
    </row>
    <row r="409" spans="1:32">
      <c r="A409" s="141"/>
      <c r="B409" s="173"/>
      <c r="C409" s="234"/>
      <c r="D409" s="226"/>
      <c r="E409" s="226"/>
      <c r="F409" s="226"/>
      <c r="G409" s="226"/>
      <c r="H409" s="226"/>
      <c r="I409" s="234"/>
      <c r="J409" s="234"/>
      <c r="K409" s="226"/>
      <c r="L409" s="226"/>
      <c r="M409" s="226"/>
      <c r="N409" s="234"/>
      <c r="O409" s="234"/>
      <c r="P409" s="235"/>
      <c r="Q409" s="226"/>
      <c r="R409" s="226"/>
      <c r="S409" s="226"/>
      <c r="T409" s="232"/>
      <c r="U409" s="232"/>
      <c r="V409" s="232"/>
      <c r="W409" s="232"/>
      <c r="X409" s="232"/>
      <c r="Y409" s="232"/>
      <c r="Z409" s="233"/>
      <c r="AA409" s="232"/>
      <c r="AB409" s="232"/>
      <c r="AC409" s="232"/>
      <c r="AD409" s="232"/>
      <c r="AE409" s="233"/>
    </row>
    <row r="410" spans="1:32">
      <c r="A410" s="141"/>
      <c r="B410" s="173"/>
      <c r="C410" s="234"/>
      <c r="D410" s="226"/>
      <c r="E410" s="226"/>
      <c r="F410" s="226"/>
      <c r="G410" s="226"/>
      <c r="H410" s="226"/>
      <c r="I410" s="234"/>
      <c r="J410" s="234"/>
      <c r="K410" s="226"/>
      <c r="L410" s="226"/>
      <c r="M410" s="226"/>
      <c r="N410" s="234"/>
      <c r="O410" s="234"/>
      <c r="P410" s="235"/>
      <c r="Q410" s="226"/>
      <c r="R410" s="226"/>
      <c r="S410" s="226"/>
      <c r="Z410" s="227"/>
      <c r="AE410" s="227"/>
    </row>
    <row r="411" spans="1:32" ht="13.5" thickBot="1">
      <c r="A411" s="141"/>
      <c r="B411" s="173"/>
      <c r="C411" s="234"/>
      <c r="D411" s="226"/>
      <c r="E411" s="226"/>
      <c r="F411" s="226"/>
      <c r="G411" s="226"/>
      <c r="H411" s="226"/>
      <c r="I411" s="234"/>
      <c r="J411" s="234"/>
      <c r="K411" s="226"/>
      <c r="L411" s="226"/>
      <c r="M411" s="226"/>
      <c r="N411" s="234"/>
      <c r="O411" s="234"/>
      <c r="P411" s="235"/>
      <c r="Q411" s="226"/>
      <c r="R411" s="226"/>
      <c r="S411" s="226"/>
      <c r="T411" s="232"/>
      <c r="U411" s="232"/>
      <c r="V411" s="232"/>
      <c r="W411" s="232"/>
      <c r="X411" s="232"/>
      <c r="Y411" s="232"/>
      <c r="Z411" s="233"/>
      <c r="AA411" s="232"/>
      <c r="AB411" s="232"/>
      <c r="AC411" s="232"/>
      <c r="AD411" s="232"/>
      <c r="AE411" s="233"/>
    </row>
    <row r="412" spans="1:32" ht="13.5" thickTop="1">
      <c r="A412" s="141"/>
      <c r="B412" s="173"/>
      <c r="C412" s="234"/>
      <c r="D412" s="226"/>
      <c r="E412" s="226"/>
      <c r="F412" s="226"/>
      <c r="G412" s="226"/>
      <c r="H412" s="226"/>
      <c r="I412" s="234"/>
      <c r="J412" s="234"/>
      <c r="K412" s="226"/>
      <c r="L412" s="226"/>
      <c r="M412" s="226"/>
      <c r="N412" s="234"/>
      <c r="O412" s="234"/>
      <c r="P412" s="235"/>
      <c r="Q412" s="240"/>
      <c r="R412" s="240"/>
      <c r="S412" s="240"/>
      <c r="T412" s="253"/>
      <c r="U412" s="253"/>
      <c r="V412" s="253"/>
      <c r="W412" s="253"/>
      <c r="X412" s="253"/>
      <c r="Y412" s="253"/>
      <c r="Z412" s="254"/>
      <c r="AA412" s="253"/>
      <c r="AB412" s="253"/>
      <c r="AC412" s="253"/>
      <c r="AD412" s="253"/>
      <c r="AE412" s="254"/>
      <c r="AF412" s="253"/>
    </row>
    <row r="413" spans="1:32" ht="13.5" thickBot="1">
      <c r="A413" s="141"/>
      <c r="B413" s="173"/>
      <c r="C413" s="234"/>
      <c r="D413" s="226"/>
      <c r="E413" s="226"/>
      <c r="F413" s="226"/>
      <c r="G413" s="226"/>
      <c r="H413" s="226"/>
      <c r="I413" s="234"/>
      <c r="J413" s="234"/>
      <c r="K413" s="226"/>
      <c r="L413" s="226"/>
      <c r="M413" s="226"/>
      <c r="N413" s="234"/>
      <c r="O413" s="234"/>
      <c r="P413" s="235"/>
      <c r="Q413" s="247"/>
      <c r="R413" s="247"/>
      <c r="S413" s="247"/>
      <c r="T413" s="255"/>
      <c r="U413" s="255"/>
      <c r="V413" s="255"/>
      <c r="W413" s="255"/>
      <c r="X413" s="255"/>
      <c r="Y413" s="255"/>
      <c r="Z413" s="256"/>
      <c r="AA413" s="255"/>
      <c r="AB413" s="255"/>
      <c r="AC413" s="255"/>
      <c r="AD413" s="255"/>
      <c r="AE413" s="256"/>
      <c r="AF413" s="257"/>
    </row>
    <row r="414" spans="1:32" ht="13.5" thickTop="1">
      <c r="A414" s="141"/>
      <c r="B414" s="173"/>
      <c r="C414" s="234"/>
      <c r="D414" s="226"/>
      <c r="E414" s="226"/>
      <c r="F414" s="226"/>
      <c r="G414" s="226"/>
      <c r="H414" s="226"/>
      <c r="I414" s="234"/>
      <c r="J414" s="234"/>
      <c r="K414" s="226"/>
      <c r="L414" s="226"/>
      <c r="M414" s="226"/>
      <c r="N414" s="234"/>
      <c r="O414" s="234"/>
      <c r="P414" s="235"/>
      <c r="Q414" s="226"/>
      <c r="R414" s="226"/>
      <c r="S414" s="226"/>
      <c r="Z414" s="227"/>
      <c r="AE414" s="227"/>
    </row>
    <row r="415" spans="1:32">
      <c r="A415" s="141"/>
      <c r="B415" s="173"/>
      <c r="C415" s="234"/>
      <c r="D415" s="226"/>
      <c r="E415" s="226"/>
      <c r="F415" s="226"/>
      <c r="G415" s="226"/>
      <c r="H415" s="226"/>
      <c r="I415" s="234"/>
      <c r="J415" s="234"/>
      <c r="K415" s="226"/>
      <c r="L415" s="226"/>
      <c r="M415" s="226"/>
      <c r="N415" s="234"/>
      <c r="O415" s="234"/>
      <c r="P415" s="235"/>
      <c r="Q415" s="226"/>
      <c r="R415" s="226"/>
      <c r="S415" s="226"/>
      <c r="T415" s="232"/>
      <c r="U415" s="232"/>
      <c r="V415" s="232"/>
      <c r="W415" s="232"/>
      <c r="X415" s="232"/>
      <c r="Y415" s="232"/>
      <c r="Z415" s="233"/>
      <c r="AA415" s="232"/>
      <c r="AB415" s="232"/>
      <c r="AC415" s="232"/>
      <c r="AD415" s="232"/>
      <c r="AE415" s="233"/>
    </row>
    <row r="416" spans="1:32">
      <c r="A416" s="141"/>
      <c r="B416" s="173"/>
      <c r="C416" s="234"/>
      <c r="D416" s="226"/>
      <c r="E416" s="226"/>
      <c r="F416" s="226"/>
      <c r="G416" s="226"/>
      <c r="H416" s="226"/>
      <c r="I416" s="234"/>
      <c r="J416" s="234"/>
      <c r="K416" s="226"/>
      <c r="L416" s="226"/>
      <c r="M416" s="226"/>
      <c r="N416" s="234"/>
      <c r="O416" s="234"/>
      <c r="P416" s="235"/>
      <c r="Q416" s="226"/>
      <c r="R416" s="226"/>
      <c r="S416" s="226"/>
      <c r="Z416" s="227"/>
      <c r="AE416" s="227"/>
    </row>
    <row r="417" spans="1:32">
      <c r="A417" s="141"/>
      <c r="B417" s="173"/>
      <c r="C417" s="234"/>
      <c r="D417" s="226"/>
      <c r="E417" s="226"/>
      <c r="F417" s="226"/>
      <c r="G417" s="226"/>
      <c r="H417" s="226"/>
      <c r="I417" s="234"/>
      <c r="J417" s="234"/>
      <c r="K417" s="226"/>
      <c r="L417" s="226"/>
      <c r="M417" s="226"/>
      <c r="N417" s="234"/>
      <c r="O417" s="234"/>
      <c r="P417" s="235"/>
      <c r="Q417" s="226"/>
      <c r="R417" s="226"/>
      <c r="S417" s="226"/>
      <c r="T417" s="232"/>
      <c r="U417" s="232"/>
      <c r="V417" s="232"/>
      <c r="W417" s="232"/>
      <c r="X417" s="232"/>
      <c r="Y417" s="232"/>
      <c r="Z417" s="233"/>
      <c r="AA417" s="232"/>
      <c r="AB417" s="232"/>
      <c r="AC417" s="232"/>
      <c r="AD417" s="232"/>
      <c r="AE417" s="233"/>
    </row>
    <row r="418" spans="1:32">
      <c r="A418" s="141"/>
      <c r="B418" s="173"/>
      <c r="C418" s="234"/>
      <c r="D418" s="226"/>
      <c r="E418" s="226"/>
      <c r="F418" s="226"/>
      <c r="G418" s="226"/>
      <c r="H418" s="226"/>
      <c r="I418" s="234"/>
      <c r="J418" s="234"/>
      <c r="K418" s="226"/>
      <c r="L418" s="226"/>
      <c r="M418" s="226"/>
      <c r="N418" s="234"/>
      <c r="O418" s="234"/>
      <c r="P418" s="235"/>
      <c r="Q418" s="226"/>
      <c r="R418" s="226"/>
      <c r="S418" s="226"/>
      <c r="Z418" s="227"/>
      <c r="AE418" s="227"/>
    </row>
    <row r="419" spans="1:32">
      <c r="A419" s="141"/>
      <c r="B419" s="173"/>
      <c r="C419" s="234"/>
      <c r="D419" s="226"/>
      <c r="E419" s="226"/>
      <c r="F419" s="226"/>
      <c r="G419" s="226"/>
      <c r="H419" s="226"/>
      <c r="I419" s="234"/>
      <c r="J419" s="234"/>
      <c r="K419" s="226"/>
      <c r="L419" s="226"/>
      <c r="M419" s="226"/>
      <c r="N419" s="234"/>
      <c r="O419" s="234"/>
      <c r="P419" s="235"/>
      <c r="Q419" s="226"/>
      <c r="R419" s="226"/>
      <c r="S419" s="226"/>
      <c r="T419" s="232"/>
      <c r="U419" s="232"/>
      <c r="V419" s="232"/>
      <c r="W419" s="232"/>
      <c r="X419" s="232"/>
      <c r="Y419" s="232"/>
      <c r="Z419" s="233"/>
      <c r="AA419" s="232"/>
      <c r="AB419" s="232"/>
      <c r="AC419" s="232"/>
      <c r="AD419" s="232"/>
      <c r="AE419" s="233"/>
    </row>
    <row r="420" spans="1:32">
      <c r="A420" s="141"/>
      <c r="B420" s="173"/>
      <c r="C420" s="234"/>
      <c r="D420" s="226"/>
      <c r="E420" s="226"/>
      <c r="F420" s="226"/>
      <c r="G420" s="226"/>
      <c r="H420" s="226"/>
      <c r="I420" s="234"/>
      <c r="J420" s="234"/>
      <c r="K420" s="226"/>
      <c r="L420" s="226"/>
      <c r="M420" s="226"/>
      <c r="N420" s="234"/>
      <c r="O420" s="234"/>
      <c r="P420" s="235"/>
      <c r="Q420" s="226"/>
      <c r="R420" s="226"/>
      <c r="S420" s="226"/>
      <c r="Z420" s="227"/>
      <c r="AE420" s="227"/>
    </row>
    <row r="421" spans="1:32" ht="13.5" thickBot="1">
      <c r="A421" s="141"/>
      <c r="B421" s="173"/>
      <c r="C421" s="234"/>
      <c r="D421" s="226"/>
      <c r="E421" s="226"/>
      <c r="F421" s="226"/>
      <c r="G421" s="226"/>
      <c r="H421" s="226"/>
      <c r="I421" s="234"/>
      <c r="J421" s="234"/>
      <c r="K421" s="226"/>
      <c r="L421" s="226"/>
      <c r="M421" s="226"/>
      <c r="N421" s="234"/>
      <c r="O421" s="234"/>
      <c r="P421" s="235"/>
      <c r="Q421" s="226"/>
      <c r="R421" s="226"/>
      <c r="S421" s="226"/>
      <c r="T421" s="193"/>
      <c r="U421" s="193"/>
      <c r="V421" s="193"/>
      <c r="W421" s="193"/>
      <c r="X421" s="193"/>
      <c r="Y421" s="193"/>
      <c r="Z421" s="258"/>
      <c r="AA421" s="193"/>
      <c r="AB421" s="193"/>
      <c r="AC421" s="193"/>
      <c r="AD421" s="193"/>
      <c r="AE421" s="258"/>
    </row>
    <row r="422" spans="1:32">
      <c r="A422" s="155"/>
      <c r="B422" s="136"/>
      <c r="C422" s="223"/>
      <c r="D422" s="224"/>
      <c r="E422" s="224"/>
      <c r="F422" s="224"/>
      <c r="G422" s="224"/>
      <c r="H422" s="224"/>
      <c r="I422" s="223"/>
      <c r="J422" s="223"/>
      <c r="K422" s="224"/>
      <c r="L422" s="224"/>
      <c r="M422" s="224"/>
      <c r="N422" s="223"/>
      <c r="O422" s="223"/>
      <c r="P422" s="225"/>
      <c r="Q422" s="226"/>
      <c r="R422" s="226"/>
      <c r="S422" s="226"/>
      <c r="T422" s="226"/>
      <c r="Z422" s="227"/>
      <c r="AE422" s="227"/>
    </row>
    <row r="423" spans="1:32">
      <c r="A423" s="141"/>
      <c r="B423" s="228"/>
      <c r="C423" s="229"/>
      <c r="D423" s="230"/>
      <c r="E423" s="230"/>
      <c r="F423" s="230"/>
      <c r="G423" s="230"/>
      <c r="H423" s="230"/>
      <c r="I423" s="229"/>
      <c r="J423" s="229"/>
      <c r="K423" s="230"/>
      <c r="L423" s="230"/>
      <c r="M423" s="230"/>
      <c r="N423" s="229"/>
      <c r="O423" s="229"/>
      <c r="P423" s="231"/>
      <c r="Q423" s="226"/>
      <c r="R423" s="226"/>
      <c r="S423" s="226"/>
      <c r="T423" s="232"/>
      <c r="U423" s="232"/>
      <c r="V423" s="232"/>
      <c r="W423" s="232"/>
      <c r="X423" s="232"/>
      <c r="Y423" s="232"/>
      <c r="Z423" s="233"/>
      <c r="AA423" s="232"/>
      <c r="AB423" s="232"/>
      <c r="AC423" s="232"/>
      <c r="AD423" s="232"/>
      <c r="AE423" s="233"/>
      <c r="AF423" s="195"/>
    </row>
    <row r="424" spans="1:32">
      <c r="A424" s="141"/>
      <c r="B424" s="173"/>
      <c r="C424" s="234"/>
      <c r="D424" s="226"/>
      <c r="E424" s="226"/>
      <c r="F424" s="226"/>
      <c r="G424" s="226"/>
      <c r="H424" s="226"/>
      <c r="I424" s="234"/>
      <c r="J424" s="234"/>
      <c r="K424" s="226"/>
      <c r="L424" s="226"/>
      <c r="M424" s="226"/>
      <c r="N424" s="234"/>
      <c r="O424" s="234"/>
      <c r="P424" s="235"/>
      <c r="Q424" s="226"/>
      <c r="R424" s="226"/>
      <c r="S424" s="226"/>
      <c r="Z424" s="227"/>
      <c r="AE424" s="227"/>
    </row>
    <row r="425" spans="1:32">
      <c r="A425" s="141"/>
      <c r="B425" s="173"/>
      <c r="C425" s="234"/>
      <c r="D425" s="226"/>
      <c r="E425" s="226"/>
      <c r="F425" s="226"/>
      <c r="G425" s="226"/>
      <c r="H425" s="226"/>
      <c r="I425" s="234"/>
      <c r="J425" s="234"/>
      <c r="K425" s="226"/>
      <c r="L425" s="226"/>
      <c r="M425" s="226"/>
      <c r="N425" s="234"/>
      <c r="O425" s="234"/>
      <c r="P425" s="235"/>
      <c r="Q425" s="226"/>
      <c r="R425" s="226"/>
      <c r="S425" s="226"/>
      <c r="T425" s="232"/>
      <c r="U425" s="232"/>
      <c r="V425" s="232"/>
      <c r="W425" s="232"/>
      <c r="X425" s="232"/>
      <c r="Y425" s="232"/>
      <c r="Z425" s="233"/>
      <c r="AA425" s="232"/>
      <c r="AB425" s="232"/>
      <c r="AC425" s="232"/>
      <c r="AD425" s="232"/>
      <c r="AE425" s="233"/>
    </row>
    <row r="426" spans="1:32">
      <c r="A426" s="141"/>
      <c r="B426" s="173"/>
      <c r="C426" s="234"/>
      <c r="D426" s="226"/>
      <c r="E426" s="226"/>
      <c r="F426" s="226"/>
      <c r="G426" s="226"/>
      <c r="H426" s="226"/>
      <c r="I426" s="234"/>
      <c r="J426" s="234"/>
      <c r="K426" s="226"/>
      <c r="L426" s="226"/>
      <c r="M426" s="226"/>
      <c r="N426" s="234"/>
      <c r="O426" s="234"/>
      <c r="P426" s="235"/>
      <c r="Q426" s="226"/>
      <c r="R426" s="226"/>
      <c r="S426" s="226"/>
      <c r="Z426" s="227"/>
      <c r="AE426" s="227"/>
    </row>
    <row r="427" spans="1:32" ht="13.5" thickBot="1">
      <c r="A427" s="141"/>
      <c r="B427" s="173"/>
      <c r="C427" s="234"/>
      <c r="D427" s="226"/>
      <c r="E427" s="226"/>
      <c r="F427" s="226"/>
      <c r="G427" s="226"/>
      <c r="H427" s="226"/>
      <c r="I427" s="234"/>
      <c r="J427" s="234"/>
      <c r="K427" s="226"/>
      <c r="L427" s="226"/>
      <c r="M427" s="226"/>
      <c r="N427" s="234"/>
      <c r="O427" s="234"/>
      <c r="P427" s="235"/>
      <c r="Q427" s="226"/>
      <c r="R427" s="226"/>
      <c r="S427" s="226"/>
      <c r="T427" s="232"/>
      <c r="U427" s="232"/>
      <c r="V427" s="232"/>
      <c r="W427" s="232"/>
      <c r="X427" s="232"/>
      <c r="Y427" s="232"/>
      <c r="Z427" s="233"/>
      <c r="AA427" s="232"/>
      <c r="AB427" s="232"/>
      <c r="AC427" s="232"/>
      <c r="AD427" s="232"/>
      <c r="AE427" s="233"/>
    </row>
    <row r="428" spans="1:32" ht="13.5" thickTop="1">
      <c r="A428" s="141"/>
      <c r="B428" s="260"/>
      <c r="C428" s="261"/>
      <c r="D428" s="262"/>
      <c r="E428" s="262"/>
      <c r="F428" s="262"/>
      <c r="G428" s="262"/>
      <c r="H428" s="262"/>
      <c r="I428" s="261"/>
      <c r="J428" s="261"/>
      <c r="K428" s="262"/>
      <c r="L428" s="262"/>
      <c r="M428" s="262"/>
      <c r="N428" s="261"/>
      <c r="O428" s="261"/>
      <c r="P428" s="263"/>
      <c r="Q428" s="240"/>
      <c r="R428" s="240"/>
      <c r="S428" s="240"/>
      <c r="T428" s="253"/>
      <c r="U428" s="253"/>
      <c r="V428" s="253"/>
      <c r="W428" s="253"/>
      <c r="X428" s="253"/>
      <c r="Y428" s="253"/>
      <c r="Z428" s="254"/>
      <c r="AA428" s="253"/>
      <c r="AB428" s="253"/>
      <c r="AC428" s="253"/>
      <c r="AD428" s="253"/>
      <c r="AE428" s="254"/>
      <c r="AF428" s="253"/>
    </row>
    <row r="429" spans="1:32" ht="13.5" thickBot="1">
      <c r="A429" s="141"/>
      <c r="B429" s="260"/>
      <c r="C429" s="261"/>
      <c r="D429" s="262"/>
      <c r="E429" s="262"/>
      <c r="F429" s="262"/>
      <c r="G429" s="262"/>
      <c r="H429" s="262"/>
      <c r="I429" s="261"/>
      <c r="J429" s="261"/>
      <c r="K429" s="262"/>
      <c r="L429" s="262"/>
      <c r="M429" s="262"/>
      <c r="N429" s="261"/>
      <c r="O429" s="261"/>
      <c r="P429" s="263"/>
      <c r="Q429" s="247"/>
      <c r="R429" s="247"/>
      <c r="S429" s="247"/>
      <c r="T429" s="255"/>
      <c r="U429" s="255"/>
      <c r="V429" s="255"/>
      <c r="W429" s="255"/>
      <c r="X429" s="255"/>
      <c r="Y429" s="255"/>
      <c r="Z429" s="256"/>
      <c r="AA429" s="255"/>
      <c r="AB429" s="255"/>
      <c r="AC429" s="255"/>
      <c r="AD429" s="255"/>
      <c r="AE429" s="256"/>
      <c r="AF429" s="257"/>
    </row>
    <row r="430" spans="1:32" ht="13.5" thickTop="1">
      <c r="A430" s="141"/>
      <c r="B430" s="173"/>
      <c r="C430" s="234"/>
      <c r="D430" s="226"/>
      <c r="E430" s="226"/>
      <c r="F430" s="226"/>
      <c r="G430" s="226"/>
      <c r="H430" s="226"/>
      <c r="I430" s="234"/>
      <c r="J430" s="234"/>
      <c r="K430" s="226"/>
      <c r="L430" s="226"/>
      <c r="M430" s="226"/>
      <c r="N430" s="234"/>
      <c r="O430" s="234"/>
      <c r="P430" s="235"/>
      <c r="Q430" s="226"/>
      <c r="R430" s="226"/>
      <c r="S430" s="226"/>
      <c r="Z430" s="227"/>
      <c r="AE430" s="227"/>
    </row>
    <row r="431" spans="1:32">
      <c r="A431" s="141"/>
      <c r="B431" s="173"/>
      <c r="C431" s="234"/>
      <c r="D431" s="226"/>
      <c r="E431" s="226"/>
      <c r="F431" s="226"/>
      <c r="G431" s="226"/>
      <c r="H431" s="226"/>
      <c r="I431" s="234"/>
      <c r="J431" s="234"/>
      <c r="K431" s="226"/>
      <c r="L431" s="226"/>
      <c r="M431" s="226"/>
      <c r="N431" s="234"/>
      <c r="O431" s="234"/>
      <c r="P431" s="235"/>
      <c r="Q431" s="226"/>
      <c r="R431" s="226"/>
      <c r="S431" s="226"/>
      <c r="T431" s="232"/>
      <c r="U431" s="232"/>
      <c r="V431" s="232"/>
      <c r="W431" s="232"/>
      <c r="X431" s="232"/>
      <c r="Y431" s="232"/>
      <c r="Z431" s="233"/>
      <c r="AA431" s="232"/>
      <c r="AB431" s="232"/>
      <c r="AC431" s="232"/>
      <c r="AD431" s="232"/>
      <c r="AE431" s="233"/>
    </row>
    <row r="432" spans="1:32">
      <c r="A432" s="141"/>
      <c r="B432" s="173"/>
      <c r="C432" s="234"/>
      <c r="D432" s="226"/>
      <c r="E432" s="226"/>
      <c r="F432" s="226"/>
      <c r="G432" s="226"/>
      <c r="H432" s="226"/>
      <c r="I432" s="234"/>
      <c r="J432" s="234"/>
      <c r="K432" s="226"/>
      <c r="L432" s="226"/>
      <c r="M432" s="226"/>
      <c r="N432" s="234"/>
      <c r="O432" s="234"/>
      <c r="P432" s="235"/>
      <c r="Q432" s="226"/>
      <c r="R432" s="226"/>
      <c r="S432" s="226"/>
      <c r="Z432" s="227"/>
      <c r="AE432" s="227"/>
    </row>
    <row r="433" spans="1:32">
      <c r="A433" s="141"/>
      <c r="B433" s="173"/>
      <c r="C433" s="234"/>
      <c r="D433" s="226"/>
      <c r="E433" s="226"/>
      <c r="F433" s="226"/>
      <c r="G433" s="226"/>
      <c r="H433" s="226"/>
      <c r="I433" s="234"/>
      <c r="J433" s="234"/>
      <c r="K433" s="226"/>
      <c r="L433" s="226"/>
      <c r="M433" s="226"/>
      <c r="N433" s="234"/>
      <c r="O433" s="234"/>
      <c r="P433" s="235"/>
      <c r="Q433" s="226"/>
      <c r="R433" s="226"/>
      <c r="S433" s="226"/>
      <c r="T433" s="259"/>
      <c r="U433" s="259"/>
      <c r="V433" s="259"/>
      <c r="W433" s="259"/>
      <c r="X433" s="259"/>
      <c r="Y433" s="259"/>
      <c r="Z433" s="264"/>
      <c r="AA433" s="259"/>
      <c r="AB433" s="259"/>
      <c r="AC433" s="259"/>
      <c r="AD433" s="259"/>
      <c r="AE433" s="264"/>
    </row>
    <row r="434" spans="1:32">
      <c r="A434" s="141"/>
      <c r="B434" s="173"/>
      <c r="C434" s="234"/>
      <c r="D434" s="226"/>
      <c r="E434" s="226"/>
      <c r="F434" s="226"/>
      <c r="G434" s="226"/>
      <c r="H434" s="226"/>
      <c r="I434" s="234"/>
      <c r="J434" s="234"/>
      <c r="K434" s="226"/>
      <c r="L434" s="226"/>
      <c r="M434" s="226"/>
      <c r="N434" s="234"/>
      <c r="O434" s="234"/>
      <c r="P434" s="235"/>
      <c r="Q434" s="226"/>
      <c r="R434" s="226"/>
      <c r="S434" s="226"/>
      <c r="Z434" s="227"/>
      <c r="AE434" s="227"/>
    </row>
    <row r="435" spans="1:32" ht="13.5" thickBot="1">
      <c r="A435" s="141"/>
      <c r="B435" s="173"/>
      <c r="C435" s="234"/>
      <c r="D435" s="226"/>
      <c r="E435" s="226"/>
      <c r="F435" s="226"/>
      <c r="G435" s="226"/>
      <c r="H435" s="226"/>
      <c r="I435" s="234"/>
      <c r="J435" s="234"/>
      <c r="K435" s="226"/>
      <c r="L435" s="226"/>
      <c r="M435" s="226"/>
      <c r="N435" s="234"/>
      <c r="O435" s="234"/>
      <c r="P435" s="235"/>
      <c r="Q435" s="226"/>
      <c r="R435" s="226"/>
      <c r="S435" s="226"/>
      <c r="T435" s="232"/>
      <c r="U435" s="232"/>
      <c r="V435" s="232"/>
      <c r="W435" s="232"/>
      <c r="X435" s="232"/>
      <c r="Y435" s="232"/>
      <c r="Z435" s="233"/>
      <c r="AA435" s="232"/>
      <c r="AB435" s="232"/>
      <c r="AC435" s="232"/>
      <c r="AD435" s="232"/>
      <c r="AE435" s="233"/>
    </row>
    <row r="436" spans="1:32" ht="13.5" thickTop="1">
      <c r="A436" s="141"/>
      <c r="B436" s="173"/>
      <c r="C436" s="234"/>
      <c r="D436" s="226"/>
      <c r="E436" s="226"/>
      <c r="F436" s="226"/>
      <c r="G436" s="226"/>
      <c r="H436" s="226"/>
      <c r="I436" s="234"/>
      <c r="J436" s="234"/>
      <c r="K436" s="226"/>
      <c r="L436" s="226"/>
      <c r="M436" s="226"/>
      <c r="N436" s="234"/>
      <c r="O436" s="234"/>
      <c r="P436" s="235"/>
      <c r="Q436" s="240"/>
      <c r="R436" s="240"/>
      <c r="S436" s="240"/>
      <c r="T436" s="253"/>
      <c r="U436" s="253"/>
      <c r="V436" s="253"/>
      <c r="W436" s="253"/>
      <c r="X436" s="253"/>
      <c r="Y436" s="253"/>
      <c r="Z436" s="254"/>
      <c r="AA436" s="253"/>
      <c r="AB436" s="253"/>
      <c r="AC436" s="253"/>
      <c r="AD436" s="253"/>
      <c r="AE436" s="254"/>
      <c r="AF436" s="253"/>
    </row>
    <row r="437" spans="1:32" ht="13.5" thickBot="1">
      <c r="A437" s="141"/>
      <c r="B437" s="173"/>
      <c r="C437" s="234"/>
      <c r="D437" s="226"/>
      <c r="E437" s="226"/>
      <c r="F437" s="226"/>
      <c r="G437" s="226"/>
      <c r="H437" s="226"/>
      <c r="I437" s="234"/>
      <c r="J437" s="234"/>
      <c r="K437" s="226"/>
      <c r="L437" s="226"/>
      <c r="M437" s="226"/>
      <c r="N437" s="234"/>
      <c r="O437" s="234"/>
      <c r="P437" s="235"/>
      <c r="Q437" s="247"/>
      <c r="R437" s="247"/>
      <c r="S437" s="247"/>
      <c r="T437" s="255"/>
      <c r="U437" s="255"/>
      <c r="V437" s="255"/>
      <c r="W437" s="255"/>
      <c r="X437" s="255"/>
      <c r="Y437" s="255"/>
      <c r="Z437" s="256"/>
      <c r="AA437" s="267"/>
      <c r="AB437" s="267"/>
      <c r="AC437" s="267"/>
      <c r="AD437" s="267"/>
      <c r="AE437" s="268"/>
      <c r="AF437" s="257"/>
    </row>
    <row r="438" spans="1:32" ht="13.5" thickTop="1">
      <c r="A438" s="141"/>
      <c r="B438" s="173"/>
      <c r="C438" s="234"/>
      <c r="D438" s="226"/>
      <c r="E438" s="226"/>
      <c r="F438" s="226"/>
      <c r="G438" s="226"/>
      <c r="H438" s="226"/>
      <c r="I438" s="234"/>
      <c r="J438" s="234"/>
      <c r="K438" s="226"/>
      <c r="L438" s="226"/>
      <c r="M438" s="226"/>
      <c r="N438" s="234"/>
      <c r="O438" s="234"/>
      <c r="P438" s="235"/>
      <c r="Q438" s="226"/>
      <c r="R438" s="226"/>
      <c r="S438" s="226"/>
      <c r="Z438" s="227"/>
      <c r="AE438" s="227"/>
    </row>
    <row r="439" spans="1:32">
      <c r="A439" s="141"/>
      <c r="B439" s="173"/>
      <c r="C439" s="234"/>
      <c r="D439" s="226"/>
      <c r="E439" s="226"/>
      <c r="F439" s="226"/>
      <c r="G439" s="226"/>
      <c r="H439" s="226"/>
      <c r="I439" s="234"/>
      <c r="J439" s="234"/>
      <c r="K439" s="226"/>
      <c r="L439" s="226"/>
      <c r="M439" s="226"/>
      <c r="N439" s="234"/>
      <c r="O439" s="234"/>
      <c r="P439" s="235"/>
      <c r="Q439" s="226"/>
      <c r="R439" s="226"/>
      <c r="S439" s="226"/>
      <c r="T439" s="232"/>
      <c r="U439" s="232"/>
      <c r="V439" s="232"/>
      <c r="W439" s="232"/>
      <c r="X439" s="232"/>
      <c r="Y439" s="232"/>
      <c r="Z439" s="233"/>
      <c r="AA439" s="232"/>
      <c r="AB439" s="232"/>
      <c r="AC439" s="232"/>
      <c r="AD439" s="232"/>
      <c r="AE439" s="233"/>
    </row>
    <row r="440" spans="1:32">
      <c r="A440" s="141"/>
      <c r="B440" s="173"/>
      <c r="C440" s="234"/>
      <c r="D440" s="226"/>
      <c r="E440" s="226"/>
      <c r="F440" s="226"/>
      <c r="G440" s="226"/>
      <c r="H440" s="226"/>
      <c r="I440" s="234"/>
      <c r="J440" s="234"/>
      <c r="K440" s="226"/>
      <c r="L440" s="226"/>
      <c r="M440" s="226"/>
      <c r="N440" s="234"/>
      <c r="O440" s="234"/>
      <c r="P440" s="235"/>
      <c r="Q440" s="226"/>
      <c r="R440" s="226"/>
      <c r="S440" s="226"/>
      <c r="Z440" s="227"/>
      <c r="AE440" s="227"/>
    </row>
    <row r="441" spans="1:32">
      <c r="A441" s="141"/>
      <c r="B441" s="173"/>
      <c r="C441" s="234"/>
      <c r="D441" s="226"/>
      <c r="E441" s="226"/>
      <c r="F441" s="226"/>
      <c r="G441" s="226"/>
      <c r="H441" s="226"/>
      <c r="I441" s="234"/>
      <c r="J441" s="234"/>
      <c r="K441" s="226"/>
      <c r="L441" s="226"/>
      <c r="M441" s="226"/>
      <c r="N441" s="234"/>
      <c r="O441" s="234"/>
      <c r="P441" s="235"/>
      <c r="Q441" s="226"/>
      <c r="R441" s="226"/>
      <c r="S441" s="226"/>
      <c r="T441" s="232"/>
      <c r="U441" s="232"/>
      <c r="V441" s="232"/>
      <c r="W441" s="232"/>
      <c r="X441" s="232"/>
      <c r="Y441" s="232"/>
      <c r="Z441" s="233"/>
      <c r="AA441" s="232"/>
      <c r="AB441" s="232"/>
      <c r="AC441" s="232"/>
      <c r="AD441" s="232"/>
      <c r="AE441" s="233"/>
    </row>
    <row r="442" spans="1:32">
      <c r="A442" s="141"/>
      <c r="B442" s="173"/>
      <c r="C442" s="234"/>
      <c r="D442" s="226"/>
      <c r="E442" s="226"/>
      <c r="F442" s="226"/>
      <c r="G442" s="226"/>
      <c r="H442" s="226"/>
      <c r="I442" s="234"/>
      <c r="J442" s="234"/>
      <c r="K442" s="226"/>
      <c r="L442" s="226"/>
      <c r="M442" s="226"/>
      <c r="N442" s="234"/>
      <c r="O442" s="234"/>
      <c r="P442" s="235"/>
      <c r="Q442" s="226"/>
      <c r="R442" s="226"/>
      <c r="S442" s="226"/>
      <c r="Z442" s="227"/>
      <c r="AE442" s="227"/>
    </row>
    <row r="443" spans="1:32" ht="13.5" thickBot="1">
      <c r="A443" s="141"/>
      <c r="B443" s="173"/>
      <c r="C443" s="234"/>
      <c r="D443" s="226"/>
      <c r="E443" s="226"/>
      <c r="F443" s="226"/>
      <c r="G443" s="226"/>
      <c r="H443" s="226"/>
      <c r="I443" s="234"/>
      <c r="J443" s="234"/>
      <c r="K443" s="226"/>
      <c r="L443" s="226"/>
      <c r="M443" s="226"/>
      <c r="N443" s="234"/>
      <c r="O443" s="234"/>
      <c r="P443" s="235"/>
      <c r="Q443" s="226"/>
      <c r="R443" s="226"/>
      <c r="S443" s="226"/>
      <c r="T443" s="232"/>
      <c r="U443" s="232"/>
      <c r="V443" s="232"/>
      <c r="W443" s="232"/>
      <c r="X443" s="232"/>
      <c r="Y443" s="232"/>
      <c r="Z443" s="233"/>
      <c r="AA443" s="232"/>
      <c r="AB443" s="232"/>
      <c r="AC443" s="232"/>
      <c r="AD443" s="232"/>
      <c r="AE443" s="233"/>
    </row>
    <row r="444" spans="1:32" ht="13.5" thickTop="1">
      <c r="A444" s="141"/>
      <c r="B444" s="173"/>
      <c r="C444" s="234"/>
      <c r="D444" s="226"/>
      <c r="E444" s="226"/>
      <c r="F444" s="226"/>
      <c r="G444" s="226"/>
      <c r="H444" s="226"/>
      <c r="I444" s="234"/>
      <c r="J444" s="234"/>
      <c r="K444" s="226"/>
      <c r="L444" s="226"/>
      <c r="M444" s="226"/>
      <c r="N444" s="234"/>
      <c r="O444" s="234"/>
      <c r="P444" s="235"/>
      <c r="Q444" s="240"/>
      <c r="R444" s="240"/>
      <c r="S444" s="240"/>
      <c r="T444" s="253"/>
      <c r="U444" s="253"/>
      <c r="V444" s="253"/>
      <c r="W444" s="253"/>
      <c r="X444" s="253"/>
      <c r="Y444" s="253"/>
      <c r="Z444" s="254"/>
      <c r="AA444" s="253"/>
      <c r="AB444" s="253"/>
      <c r="AC444" s="253"/>
      <c r="AD444" s="253"/>
      <c r="AE444" s="254"/>
      <c r="AF444" s="253"/>
    </row>
    <row r="445" spans="1:32" ht="13.5" thickBot="1">
      <c r="A445" s="141"/>
      <c r="B445" s="173"/>
      <c r="C445" s="234"/>
      <c r="D445" s="226"/>
      <c r="E445" s="226"/>
      <c r="F445" s="226"/>
      <c r="G445" s="226"/>
      <c r="H445" s="226"/>
      <c r="I445" s="234"/>
      <c r="J445" s="234"/>
      <c r="K445" s="226"/>
      <c r="L445" s="226"/>
      <c r="M445" s="226"/>
      <c r="N445" s="234"/>
      <c r="O445" s="234"/>
      <c r="P445" s="235"/>
      <c r="Q445" s="247"/>
      <c r="R445" s="247"/>
      <c r="S445" s="247"/>
      <c r="T445" s="255"/>
      <c r="U445" s="255"/>
      <c r="V445" s="255"/>
      <c r="W445" s="255"/>
      <c r="X445" s="255"/>
      <c r="Y445" s="255"/>
      <c r="Z445" s="256"/>
      <c r="AA445" s="255"/>
      <c r="AB445" s="255"/>
      <c r="AC445" s="255"/>
      <c r="AD445" s="255"/>
      <c r="AE445" s="256"/>
      <c r="AF445" s="257"/>
    </row>
    <row r="446" spans="1:32" ht="13.5" thickTop="1">
      <c r="A446" s="141"/>
      <c r="B446" s="173"/>
      <c r="C446" s="234"/>
      <c r="D446" s="226"/>
      <c r="E446" s="226"/>
      <c r="F446" s="226"/>
      <c r="G446" s="226"/>
      <c r="H446" s="226"/>
      <c r="I446" s="234"/>
      <c r="J446" s="234"/>
      <c r="K446" s="226"/>
      <c r="L446" s="226"/>
      <c r="M446" s="226"/>
      <c r="N446" s="234"/>
      <c r="O446" s="234"/>
      <c r="P446" s="235"/>
      <c r="Q446" s="226"/>
      <c r="R446" s="226"/>
      <c r="S446" s="226"/>
      <c r="Z446" s="227"/>
      <c r="AE446" s="227"/>
    </row>
    <row r="447" spans="1:32">
      <c r="A447" s="141"/>
      <c r="B447" s="173"/>
      <c r="C447" s="234"/>
      <c r="D447" s="226"/>
      <c r="E447" s="226"/>
      <c r="F447" s="226"/>
      <c r="G447" s="226"/>
      <c r="H447" s="226"/>
      <c r="I447" s="234"/>
      <c r="J447" s="234"/>
      <c r="K447" s="226"/>
      <c r="L447" s="226"/>
      <c r="M447" s="226"/>
      <c r="N447" s="234"/>
      <c r="O447" s="234"/>
      <c r="P447" s="235"/>
      <c r="Q447" s="226"/>
      <c r="R447" s="226"/>
      <c r="S447" s="226"/>
      <c r="T447" s="232"/>
      <c r="U447" s="232"/>
      <c r="V447" s="232"/>
      <c r="W447" s="232"/>
      <c r="X447" s="232"/>
      <c r="Y447" s="232"/>
      <c r="Z447" s="233"/>
      <c r="AA447" s="232"/>
      <c r="AB447" s="232"/>
      <c r="AC447" s="232"/>
      <c r="AD447" s="232"/>
      <c r="AE447" s="233"/>
      <c r="AF447" s="195"/>
    </row>
    <row r="448" spans="1:32">
      <c r="A448" s="141"/>
      <c r="B448" s="173"/>
      <c r="C448" s="234"/>
      <c r="D448" s="226"/>
      <c r="E448" s="226"/>
      <c r="F448" s="226"/>
      <c r="G448" s="226"/>
      <c r="H448" s="226"/>
      <c r="I448" s="234"/>
      <c r="J448" s="234"/>
      <c r="K448" s="226"/>
      <c r="L448" s="226"/>
      <c r="M448" s="226"/>
      <c r="N448" s="234"/>
      <c r="O448" s="234"/>
      <c r="P448" s="235"/>
      <c r="Q448" s="226"/>
      <c r="R448" s="226"/>
      <c r="S448" s="226"/>
      <c r="Z448" s="227"/>
      <c r="AE448" s="227"/>
    </row>
    <row r="449" spans="1:32">
      <c r="A449" s="141"/>
      <c r="B449" s="173"/>
      <c r="C449" s="234"/>
      <c r="D449" s="226"/>
      <c r="E449" s="226"/>
      <c r="F449" s="226"/>
      <c r="G449" s="226"/>
      <c r="H449" s="226"/>
      <c r="I449" s="234"/>
      <c r="J449" s="234"/>
      <c r="K449" s="226"/>
      <c r="L449" s="226"/>
      <c r="M449" s="226"/>
      <c r="N449" s="234"/>
      <c r="O449" s="234"/>
      <c r="P449" s="235"/>
      <c r="Q449" s="226"/>
      <c r="R449" s="226"/>
      <c r="S449" s="226"/>
      <c r="T449" s="232"/>
      <c r="U449" s="232"/>
      <c r="V449" s="232"/>
      <c r="W449" s="232"/>
      <c r="X449" s="232"/>
      <c r="Y449" s="232"/>
      <c r="Z449" s="233"/>
      <c r="AA449" s="232"/>
      <c r="AB449" s="232"/>
      <c r="AC449" s="232"/>
      <c r="AD449" s="232"/>
      <c r="AE449" s="233"/>
    </row>
    <row r="450" spans="1:32">
      <c r="A450" s="141"/>
      <c r="B450" s="173"/>
      <c r="C450" s="234"/>
      <c r="D450" s="226"/>
      <c r="E450" s="226"/>
      <c r="F450" s="226"/>
      <c r="G450" s="226"/>
      <c r="H450" s="226"/>
      <c r="I450" s="234"/>
      <c r="J450" s="234"/>
      <c r="K450" s="226"/>
      <c r="L450" s="226"/>
      <c r="M450" s="226"/>
      <c r="N450" s="234"/>
      <c r="O450" s="234"/>
      <c r="P450" s="235"/>
      <c r="Q450" s="226"/>
      <c r="R450" s="226"/>
      <c r="S450" s="226"/>
      <c r="Z450" s="227"/>
      <c r="AE450" s="227"/>
    </row>
    <row r="451" spans="1:32">
      <c r="A451" s="141"/>
      <c r="B451" s="173"/>
      <c r="C451" s="234"/>
      <c r="D451" s="226"/>
      <c r="E451" s="226"/>
      <c r="F451" s="226"/>
      <c r="G451" s="226"/>
      <c r="H451" s="226"/>
      <c r="I451" s="234"/>
      <c r="J451" s="234"/>
      <c r="K451" s="226"/>
      <c r="L451" s="226"/>
      <c r="M451" s="226"/>
      <c r="N451" s="234"/>
      <c r="O451" s="234"/>
      <c r="P451" s="235"/>
      <c r="Q451" s="226"/>
      <c r="R451" s="226"/>
      <c r="S451" s="226"/>
      <c r="T451" s="232"/>
      <c r="U451" s="232"/>
      <c r="V451" s="232"/>
      <c r="W451" s="232"/>
      <c r="X451" s="232"/>
      <c r="Y451" s="259"/>
      <c r="Z451" s="233"/>
      <c r="AA451" s="259"/>
      <c r="AB451" s="259"/>
      <c r="AC451" s="259"/>
      <c r="AD451" s="259"/>
      <c r="AE451" s="264"/>
    </row>
    <row r="452" spans="1:32">
      <c r="A452" s="141"/>
      <c r="B452" s="173"/>
      <c r="C452" s="234"/>
      <c r="D452" s="226"/>
      <c r="E452" s="226"/>
      <c r="F452" s="226"/>
      <c r="G452" s="226"/>
      <c r="H452" s="226"/>
      <c r="I452" s="234"/>
      <c r="J452" s="234"/>
      <c r="K452" s="226"/>
      <c r="L452" s="226"/>
      <c r="M452" s="226"/>
      <c r="N452" s="234"/>
      <c r="O452" s="234"/>
      <c r="P452" s="235"/>
      <c r="Q452" s="226"/>
      <c r="R452" s="226"/>
      <c r="S452" s="226"/>
      <c r="Z452" s="227"/>
      <c r="AE452" s="227"/>
    </row>
    <row r="453" spans="1:32" ht="13.5" thickBot="1">
      <c r="A453" s="141"/>
      <c r="B453" s="173"/>
      <c r="C453" s="234"/>
      <c r="D453" s="226"/>
      <c r="E453" s="226"/>
      <c r="F453" s="226"/>
      <c r="G453" s="226"/>
      <c r="H453" s="226"/>
      <c r="I453" s="234"/>
      <c r="J453" s="234"/>
      <c r="K453" s="226"/>
      <c r="L453" s="226"/>
      <c r="M453" s="226"/>
      <c r="N453" s="234"/>
      <c r="O453" s="234"/>
      <c r="P453" s="235"/>
      <c r="Q453" s="226"/>
      <c r="R453" s="226"/>
      <c r="S453" s="226"/>
      <c r="T453" s="193"/>
      <c r="U453" s="193"/>
      <c r="V453" s="193"/>
      <c r="W453" s="193"/>
      <c r="X453" s="193"/>
      <c r="Y453" s="193"/>
      <c r="Z453" s="258"/>
      <c r="AA453" s="193"/>
      <c r="AB453" s="199"/>
      <c r="AC453" s="193"/>
      <c r="AD453" s="193"/>
      <c r="AE453" s="270"/>
    </row>
    <row r="454" spans="1:32">
      <c r="A454" s="155"/>
      <c r="B454" s="136"/>
      <c r="C454" s="223"/>
      <c r="D454" s="224"/>
      <c r="E454" s="224"/>
      <c r="F454" s="224"/>
      <c r="G454" s="224"/>
      <c r="H454" s="224"/>
      <c r="I454" s="223"/>
      <c r="J454" s="223"/>
      <c r="K454" s="224"/>
      <c r="L454" s="224"/>
      <c r="M454" s="224"/>
      <c r="N454" s="223"/>
      <c r="O454" s="223"/>
      <c r="P454" s="225"/>
      <c r="Q454" s="226"/>
      <c r="R454" s="226"/>
      <c r="S454" s="226"/>
      <c r="T454" s="226"/>
      <c r="Z454" s="227"/>
      <c r="AE454" s="227"/>
    </row>
    <row r="455" spans="1:32">
      <c r="A455" s="141"/>
      <c r="B455" s="228"/>
      <c r="C455" s="229"/>
      <c r="D455" s="230"/>
      <c r="E455" s="230"/>
      <c r="F455" s="230"/>
      <c r="G455" s="230"/>
      <c r="H455" s="230"/>
      <c r="I455" s="229"/>
      <c r="J455" s="229"/>
      <c r="K455" s="230"/>
      <c r="L455" s="230"/>
      <c r="M455" s="230"/>
      <c r="N455" s="229"/>
      <c r="O455" s="229"/>
      <c r="P455" s="231"/>
      <c r="Q455" s="226"/>
      <c r="R455" s="226"/>
      <c r="S455" s="226"/>
      <c r="T455" s="232"/>
      <c r="U455" s="232"/>
      <c r="V455" s="232"/>
      <c r="W455" s="232"/>
      <c r="X455" s="259"/>
      <c r="Y455" s="259"/>
      <c r="Z455" s="233"/>
      <c r="AA455" s="232"/>
      <c r="AB455" s="232"/>
      <c r="AC455" s="232"/>
      <c r="AD455" s="232"/>
      <c r="AE455" s="233"/>
    </row>
    <row r="456" spans="1:32">
      <c r="A456" s="141"/>
      <c r="B456" s="173"/>
      <c r="C456" s="234"/>
      <c r="D456" s="226"/>
      <c r="E456" s="226"/>
      <c r="F456" s="226"/>
      <c r="G456" s="226"/>
      <c r="H456" s="226"/>
      <c r="I456" s="234"/>
      <c r="J456" s="234"/>
      <c r="K456" s="226"/>
      <c r="L456" s="226"/>
      <c r="M456" s="226"/>
      <c r="N456" s="234"/>
      <c r="O456" s="234"/>
      <c r="P456" s="235"/>
      <c r="Q456" s="226"/>
      <c r="R456" s="226"/>
      <c r="S456" s="226"/>
      <c r="Z456" s="227"/>
      <c r="AE456" s="227"/>
    </row>
    <row r="457" spans="1:32">
      <c r="A457" s="141"/>
      <c r="B457" s="173"/>
      <c r="C457" s="234"/>
      <c r="D457" s="226"/>
      <c r="E457" s="226"/>
      <c r="F457" s="226"/>
      <c r="G457" s="226"/>
      <c r="H457" s="226"/>
      <c r="I457" s="234"/>
      <c r="J457" s="234"/>
      <c r="K457" s="226"/>
      <c r="L457" s="226"/>
      <c r="M457" s="226"/>
      <c r="N457" s="234"/>
      <c r="O457" s="234"/>
      <c r="P457" s="235"/>
      <c r="Q457" s="226"/>
      <c r="R457" s="226"/>
      <c r="S457" s="226"/>
      <c r="T457" s="232"/>
      <c r="U457" s="232"/>
      <c r="V457" s="259"/>
      <c r="W457" s="232"/>
      <c r="X457" s="232"/>
      <c r="Y457" s="259"/>
      <c r="Z457" s="233"/>
      <c r="AA457" s="232"/>
      <c r="AB457" s="232"/>
      <c r="AC457" s="232"/>
      <c r="AD457" s="232"/>
      <c r="AE457" s="233"/>
    </row>
    <row r="458" spans="1:32">
      <c r="A458" s="141"/>
      <c r="B458" s="173"/>
      <c r="C458" s="234"/>
      <c r="D458" s="226"/>
      <c r="E458" s="226"/>
      <c r="F458" s="226"/>
      <c r="G458" s="226"/>
      <c r="H458" s="226"/>
      <c r="I458" s="234"/>
      <c r="J458" s="234"/>
      <c r="K458" s="226"/>
      <c r="L458" s="226"/>
      <c r="M458" s="226"/>
      <c r="N458" s="234"/>
      <c r="O458" s="234"/>
      <c r="P458" s="235"/>
      <c r="Q458" s="226"/>
      <c r="R458" s="226"/>
      <c r="S458" s="226"/>
      <c r="Z458" s="227"/>
      <c r="AE458" s="227"/>
    </row>
    <row r="459" spans="1:32" ht="13.5" thickBot="1">
      <c r="A459" s="141"/>
      <c r="B459" s="173"/>
      <c r="C459" s="234"/>
      <c r="D459" s="226"/>
      <c r="E459" s="226"/>
      <c r="F459" s="226"/>
      <c r="G459" s="226"/>
      <c r="H459" s="226"/>
      <c r="I459" s="234"/>
      <c r="J459" s="234"/>
      <c r="K459" s="226"/>
      <c r="L459" s="226"/>
      <c r="M459" s="226"/>
      <c r="N459" s="234"/>
      <c r="O459" s="234"/>
      <c r="P459" s="235"/>
      <c r="Q459" s="226"/>
      <c r="R459" s="226"/>
      <c r="S459" s="226"/>
      <c r="T459" s="232"/>
      <c r="U459" s="232"/>
      <c r="V459" s="232"/>
      <c r="W459" s="232"/>
      <c r="X459" s="232"/>
      <c r="Y459" s="232"/>
      <c r="Z459" s="233"/>
      <c r="AA459" s="232"/>
      <c r="AB459" s="232"/>
      <c r="AC459" s="232"/>
      <c r="AD459" s="232"/>
      <c r="AE459" s="233"/>
    </row>
    <row r="460" spans="1:32" ht="13.5" thickTop="1">
      <c r="A460" s="141"/>
      <c r="B460" s="260"/>
      <c r="C460" s="261"/>
      <c r="D460" s="262"/>
      <c r="E460" s="262"/>
      <c r="F460" s="262"/>
      <c r="G460" s="262"/>
      <c r="H460" s="262"/>
      <c r="I460" s="261"/>
      <c r="J460" s="261"/>
      <c r="K460" s="262"/>
      <c r="L460" s="262"/>
      <c r="M460" s="262"/>
      <c r="N460" s="261"/>
      <c r="O460" s="261"/>
      <c r="P460" s="263"/>
      <c r="Q460" s="240"/>
      <c r="R460" s="240"/>
      <c r="S460" s="240"/>
      <c r="T460" s="253"/>
      <c r="U460" s="253"/>
      <c r="V460" s="253"/>
      <c r="W460" s="253"/>
      <c r="X460" s="253"/>
      <c r="Y460" s="253"/>
      <c r="Z460" s="254"/>
      <c r="AA460" s="253"/>
      <c r="AB460" s="253"/>
      <c r="AC460" s="253"/>
      <c r="AD460" s="253"/>
      <c r="AE460" s="254"/>
      <c r="AF460" s="253"/>
    </row>
    <row r="461" spans="1:32" ht="13.5" thickBot="1">
      <c r="A461" s="141"/>
      <c r="B461" s="260"/>
      <c r="C461" s="261"/>
      <c r="D461" s="262"/>
      <c r="E461" s="262"/>
      <c r="F461" s="262"/>
      <c r="G461" s="262"/>
      <c r="H461" s="262"/>
      <c r="I461" s="261"/>
      <c r="J461" s="261"/>
      <c r="K461" s="262"/>
      <c r="L461" s="262"/>
      <c r="M461" s="262"/>
      <c r="N461" s="261"/>
      <c r="O461" s="261"/>
      <c r="P461" s="263"/>
      <c r="Q461" s="247"/>
      <c r="R461" s="247"/>
      <c r="S461" s="247"/>
      <c r="T461" s="255"/>
      <c r="U461" s="255"/>
      <c r="V461" s="255"/>
      <c r="W461" s="255"/>
      <c r="X461" s="267"/>
      <c r="Y461" s="255"/>
      <c r="Z461" s="256"/>
      <c r="AA461" s="255"/>
      <c r="AB461" s="255"/>
      <c r="AC461" s="255"/>
      <c r="AD461" s="255"/>
      <c r="AE461" s="256"/>
      <c r="AF461" s="257"/>
    </row>
    <row r="462" spans="1:32" ht="13.5" thickTop="1">
      <c r="A462" s="141"/>
      <c r="B462" s="173"/>
      <c r="C462" s="234"/>
      <c r="D462" s="226"/>
      <c r="E462" s="226"/>
      <c r="F462" s="226"/>
      <c r="G462" s="226"/>
      <c r="H462" s="226"/>
      <c r="I462" s="234"/>
      <c r="J462" s="234"/>
      <c r="K462" s="226"/>
      <c r="L462" s="226"/>
      <c r="M462" s="226"/>
      <c r="N462" s="234"/>
      <c r="O462" s="234"/>
      <c r="P462" s="235"/>
      <c r="Q462" s="226"/>
      <c r="R462" s="226"/>
      <c r="S462" s="226"/>
      <c r="Z462" s="227"/>
      <c r="AE462" s="227"/>
    </row>
    <row r="463" spans="1:32">
      <c r="A463" s="141"/>
      <c r="B463" s="173"/>
      <c r="C463" s="234"/>
      <c r="D463" s="226"/>
      <c r="E463" s="226"/>
      <c r="F463" s="226"/>
      <c r="G463" s="226"/>
      <c r="H463" s="226"/>
      <c r="I463" s="234"/>
      <c r="J463" s="234"/>
      <c r="K463" s="226"/>
      <c r="L463" s="226"/>
      <c r="M463" s="226"/>
      <c r="N463" s="234"/>
      <c r="O463" s="234"/>
      <c r="P463" s="235"/>
      <c r="Q463" s="226"/>
      <c r="R463" s="226"/>
      <c r="S463" s="226"/>
      <c r="T463" s="232"/>
      <c r="U463" s="232"/>
      <c r="V463" s="232"/>
      <c r="W463" s="232"/>
      <c r="X463" s="232"/>
      <c r="Y463" s="232"/>
      <c r="Z463" s="233"/>
      <c r="AA463" s="232"/>
      <c r="AB463" s="232"/>
      <c r="AC463" s="232"/>
      <c r="AD463" s="232"/>
      <c r="AE463" s="233"/>
    </row>
    <row r="464" spans="1:32">
      <c r="A464" s="141"/>
      <c r="B464" s="173"/>
      <c r="C464" s="234"/>
      <c r="D464" s="226"/>
      <c r="E464" s="226"/>
      <c r="F464" s="226"/>
      <c r="G464" s="226"/>
      <c r="H464" s="226"/>
      <c r="I464" s="234"/>
      <c r="J464" s="234"/>
      <c r="K464" s="226"/>
      <c r="L464" s="226"/>
      <c r="M464" s="226"/>
      <c r="N464" s="234"/>
      <c r="O464" s="234"/>
      <c r="P464" s="235"/>
      <c r="Q464" s="226"/>
      <c r="R464" s="226"/>
      <c r="S464" s="226"/>
      <c r="Z464" s="227"/>
      <c r="AE464" s="227"/>
    </row>
    <row r="465" spans="1:32">
      <c r="A465" s="141"/>
      <c r="B465" s="173"/>
      <c r="C465" s="234"/>
      <c r="D465" s="226"/>
      <c r="E465" s="226"/>
      <c r="F465" s="226"/>
      <c r="G465" s="226"/>
      <c r="H465" s="226"/>
      <c r="I465" s="234"/>
      <c r="J465" s="234"/>
      <c r="K465" s="226"/>
      <c r="L465" s="226"/>
      <c r="M465" s="226"/>
      <c r="N465" s="234"/>
      <c r="O465" s="234"/>
      <c r="P465" s="235"/>
      <c r="Q465" s="226"/>
      <c r="R465" s="226"/>
      <c r="S465" s="226"/>
      <c r="T465" s="232"/>
      <c r="U465" s="232"/>
      <c r="V465" s="232"/>
      <c r="W465" s="232"/>
      <c r="X465" s="232"/>
      <c r="Y465" s="232"/>
      <c r="Z465" s="233"/>
      <c r="AA465" s="232"/>
      <c r="AB465" s="232"/>
      <c r="AC465" s="232"/>
      <c r="AD465" s="232"/>
      <c r="AE465" s="233"/>
    </row>
    <row r="466" spans="1:32">
      <c r="A466" s="141"/>
      <c r="B466" s="173"/>
      <c r="C466" s="234"/>
      <c r="D466" s="226"/>
      <c r="E466" s="226"/>
      <c r="F466" s="226"/>
      <c r="G466" s="226"/>
      <c r="H466" s="226"/>
      <c r="I466" s="234"/>
      <c r="J466" s="234"/>
      <c r="K466" s="226"/>
      <c r="L466" s="226"/>
      <c r="M466" s="226"/>
      <c r="N466" s="234"/>
      <c r="O466" s="234"/>
      <c r="P466" s="235"/>
      <c r="Q466" s="226"/>
      <c r="R466" s="226"/>
      <c r="S466" s="226"/>
      <c r="Z466" s="227"/>
      <c r="AE466" s="227"/>
    </row>
    <row r="467" spans="1:32" ht="13.5" thickBot="1">
      <c r="A467" s="141"/>
      <c r="B467" s="173"/>
      <c r="C467" s="234"/>
      <c r="D467" s="226"/>
      <c r="E467" s="226"/>
      <c r="F467" s="226"/>
      <c r="G467" s="226"/>
      <c r="H467" s="226"/>
      <c r="I467" s="234"/>
      <c r="J467" s="234"/>
      <c r="K467" s="226"/>
      <c r="L467" s="226"/>
      <c r="M467" s="226"/>
      <c r="N467" s="234"/>
      <c r="O467" s="234"/>
      <c r="P467" s="235"/>
      <c r="Q467" s="226"/>
      <c r="R467" s="226"/>
      <c r="S467" s="226"/>
      <c r="T467" s="232"/>
      <c r="U467" s="232"/>
      <c r="V467" s="232"/>
      <c r="W467" s="232"/>
      <c r="X467" s="232"/>
      <c r="Y467" s="232"/>
      <c r="Z467" s="233"/>
      <c r="AA467" s="232"/>
      <c r="AB467" s="232"/>
      <c r="AC467" s="232"/>
      <c r="AD467" s="232"/>
      <c r="AE467" s="233"/>
    </row>
    <row r="468" spans="1:32" ht="13.5" thickTop="1">
      <c r="A468" s="141"/>
      <c r="B468" s="173"/>
      <c r="C468" s="234"/>
      <c r="D468" s="226"/>
      <c r="E468" s="226"/>
      <c r="F468" s="226"/>
      <c r="G468" s="226"/>
      <c r="H468" s="226"/>
      <c r="I468" s="234"/>
      <c r="J468" s="234"/>
      <c r="K468" s="226"/>
      <c r="L468" s="226"/>
      <c r="M468" s="226"/>
      <c r="N468" s="234"/>
      <c r="O468" s="234"/>
      <c r="P468" s="235"/>
      <c r="Q468" s="240"/>
      <c r="R468" s="240"/>
      <c r="S468" s="240"/>
      <c r="T468" s="253"/>
      <c r="U468" s="253"/>
      <c r="V468" s="253"/>
      <c r="W468" s="253"/>
      <c r="X468" s="253"/>
      <c r="Y468" s="253"/>
      <c r="Z468" s="254"/>
      <c r="AA468" s="253"/>
      <c r="AB468" s="253"/>
      <c r="AC468" s="253"/>
      <c r="AD468" s="253"/>
      <c r="AE468" s="254"/>
      <c r="AF468" s="253"/>
    </row>
    <row r="469" spans="1:32" ht="13.5" thickBot="1">
      <c r="A469" s="141"/>
      <c r="B469" s="173"/>
      <c r="C469" s="234"/>
      <c r="D469" s="226"/>
      <c r="E469" s="226"/>
      <c r="F469" s="226"/>
      <c r="G469" s="226"/>
      <c r="H469" s="226"/>
      <c r="I469" s="234"/>
      <c r="J469" s="234"/>
      <c r="K469" s="226"/>
      <c r="L469" s="226"/>
      <c r="M469" s="226"/>
      <c r="N469" s="234"/>
      <c r="O469" s="234"/>
      <c r="P469" s="235"/>
      <c r="Q469" s="247"/>
      <c r="R469" s="247"/>
      <c r="S469" s="247"/>
      <c r="T469" s="255"/>
      <c r="U469" s="255"/>
      <c r="V469" s="255"/>
      <c r="W469" s="255"/>
      <c r="X469" s="255"/>
      <c r="Y469" s="255"/>
      <c r="Z469" s="256"/>
      <c r="AA469" s="255"/>
      <c r="AB469" s="255"/>
      <c r="AC469" s="255"/>
      <c r="AD469" s="255"/>
      <c r="AE469" s="256"/>
      <c r="AF469" s="257"/>
    </row>
    <row r="470" spans="1:32" ht="13.5" thickTop="1">
      <c r="A470" s="141"/>
      <c r="B470" s="173"/>
      <c r="C470" s="234"/>
      <c r="D470" s="226"/>
      <c r="E470" s="226"/>
      <c r="F470" s="226"/>
      <c r="G470" s="226"/>
      <c r="H470" s="226"/>
      <c r="I470" s="234"/>
      <c r="J470" s="234"/>
      <c r="K470" s="226"/>
      <c r="L470" s="226"/>
      <c r="M470" s="226"/>
      <c r="N470" s="234"/>
      <c r="O470" s="234"/>
      <c r="P470" s="235"/>
      <c r="Q470" s="226"/>
      <c r="R470" s="226"/>
      <c r="S470" s="226"/>
      <c r="Z470" s="227"/>
      <c r="AE470" s="227"/>
    </row>
    <row r="471" spans="1:32">
      <c r="A471" s="141"/>
      <c r="B471" s="173"/>
      <c r="C471" s="234"/>
      <c r="D471" s="226"/>
      <c r="E471" s="226"/>
      <c r="F471" s="226"/>
      <c r="G471" s="226"/>
      <c r="H471" s="226"/>
      <c r="I471" s="234"/>
      <c r="J471" s="234"/>
      <c r="K471" s="226"/>
      <c r="L471" s="226"/>
      <c r="M471" s="226"/>
      <c r="N471" s="234"/>
      <c r="O471" s="234"/>
      <c r="P471" s="235"/>
      <c r="Q471" s="226"/>
      <c r="R471" s="226"/>
      <c r="S471" s="226"/>
      <c r="T471" s="232"/>
      <c r="U471" s="232"/>
      <c r="V471" s="232"/>
      <c r="W471" s="232"/>
      <c r="X471" s="232"/>
      <c r="Y471" s="232"/>
      <c r="Z471" s="233"/>
      <c r="AA471" s="232"/>
      <c r="AB471" s="232"/>
      <c r="AC471" s="232"/>
      <c r="AD471" s="232"/>
      <c r="AE471" s="233"/>
    </row>
    <row r="472" spans="1:32">
      <c r="A472" s="141"/>
      <c r="B472" s="173"/>
      <c r="C472" s="234"/>
      <c r="D472" s="226"/>
      <c r="E472" s="226"/>
      <c r="F472" s="226"/>
      <c r="G472" s="226"/>
      <c r="H472" s="226"/>
      <c r="I472" s="234"/>
      <c r="J472" s="234"/>
      <c r="K472" s="226"/>
      <c r="L472" s="226"/>
      <c r="M472" s="226"/>
      <c r="N472" s="234"/>
      <c r="O472" s="234"/>
      <c r="P472" s="235"/>
      <c r="Q472" s="226"/>
      <c r="R472" s="226"/>
      <c r="S472" s="226"/>
      <c r="Z472" s="227"/>
      <c r="AE472" s="227"/>
    </row>
    <row r="473" spans="1:32">
      <c r="A473" s="141"/>
      <c r="B473" s="173"/>
      <c r="C473" s="234"/>
      <c r="D473" s="226"/>
      <c r="E473" s="226"/>
      <c r="F473" s="226"/>
      <c r="G473" s="226"/>
      <c r="H473" s="226"/>
      <c r="I473" s="234"/>
      <c r="J473" s="234"/>
      <c r="K473" s="226"/>
      <c r="L473" s="226"/>
      <c r="M473" s="226"/>
      <c r="N473" s="234"/>
      <c r="O473" s="234"/>
      <c r="P473" s="235"/>
      <c r="Q473" s="226"/>
      <c r="R473" s="226"/>
      <c r="S473" s="226"/>
      <c r="T473" s="232"/>
      <c r="U473" s="232"/>
      <c r="V473" s="232"/>
      <c r="W473" s="232"/>
      <c r="X473" s="259"/>
      <c r="Y473" s="232"/>
      <c r="Z473" s="233"/>
      <c r="AA473" s="232"/>
      <c r="AB473" s="232"/>
      <c r="AC473" s="232"/>
      <c r="AD473" s="232"/>
      <c r="AE473" s="233"/>
    </row>
    <row r="474" spans="1:32">
      <c r="A474" s="141"/>
      <c r="B474" s="173"/>
      <c r="C474" s="234"/>
      <c r="D474" s="226"/>
      <c r="E474" s="226"/>
      <c r="F474" s="226"/>
      <c r="G474" s="226"/>
      <c r="H474" s="226"/>
      <c r="I474" s="234"/>
      <c r="J474" s="234"/>
      <c r="K474" s="226"/>
      <c r="L474" s="226"/>
      <c r="M474" s="226"/>
      <c r="N474" s="234"/>
      <c r="O474" s="234"/>
      <c r="P474" s="235"/>
      <c r="Q474" s="226"/>
      <c r="R474" s="226"/>
      <c r="S474" s="226"/>
      <c r="Z474" s="227"/>
      <c r="AE474" s="227"/>
    </row>
    <row r="475" spans="1:32" ht="13.5" thickBot="1">
      <c r="A475" s="141"/>
      <c r="B475" s="173"/>
      <c r="C475" s="234"/>
      <c r="D475" s="226"/>
      <c r="E475" s="226"/>
      <c r="F475" s="226"/>
      <c r="G475" s="226"/>
      <c r="H475" s="226"/>
      <c r="I475" s="234"/>
      <c r="J475" s="234"/>
      <c r="K475" s="226"/>
      <c r="L475" s="226"/>
      <c r="M475" s="226"/>
      <c r="N475" s="234"/>
      <c r="O475" s="234"/>
      <c r="P475" s="235"/>
      <c r="Q475" s="226"/>
      <c r="R475" s="226"/>
      <c r="S475" s="226"/>
      <c r="T475" s="232"/>
      <c r="U475" s="232"/>
      <c r="V475" s="232"/>
      <c r="W475" s="232"/>
      <c r="X475" s="232"/>
      <c r="Y475" s="232"/>
      <c r="Z475" s="233"/>
      <c r="AA475" s="232"/>
      <c r="AB475" s="232"/>
      <c r="AC475" s="232"/>
      <c r="AD475" s="232"/>
      <c r="AE475" s="233"/>
    </row>
    <row r="476" spans="1:32" ht="13.5" thickTop="1">
      <c r="A476" s="141"/>
      <c r="B476" s="173"/>
      <c r="C476" s="234"/>
      <c r="D476" s="226"/>
      <c r="E476" s="226"/>
      <c r="F476" s="226"/>
      <c r="G476" s="226"/>
      <c r="H476" s="226"/>
      <c r="I476" s="234"/>
      <c r="J476" s="234"/>
      <c r="K476" s="226"/>
      <c r="L476" s="226"/>
      <c r="M476" s="226"/>
      <c r="N476" s="234"/>
      <c r="O476" s="234"/>
      <c r="P476" s="235"/>
      <c r="Q476" s="240"/>
      <c r="R476" s="240"/>
      <c r="S476" s="240"/>
      <c r="T476" s="253"/>
      <c r="U476" s="253"/>
      <c r="V476" s="253"/>
      <c r="W476" s="253"/>
      <c r="X476" s="253"/>
      <c r="Y476" s="253"/>
      <c r="Z476" s="254"/>
      <c r="AA476" s="253"/>
      <c r="AB476" s="253"/>
      <c r="AC476" s="253"/>
      <c r="AD476" s="253"/>
      <c r="AE476" s="254"/>
      <c r="AF476" s="253"/>
    </row>
    <row r="477" spans="1:32" ht="13.5" thickBot="1">
      <c r="A477" s="141"/>
      <c r="B477" s="173"/>
      <c r="C477" s="234"/>
      <c r="D477" s="226"/>
      <c r="E477" s="226"/>
      <c r="F477" s="226"/>
      <c r="G477" s="226"/>
      <c r="H477" s="226"/>
      <c r="I477" s="234"/>
      <c r="J477" s="234"/>
      <c r="K477" s="226"/>
      <c r="L477" s="226"/>
      <c r="M477" s="226"/>
      <c r="N477" s="234"/>
      <c r="O477" s="234"/>
      <c r="P477" s="235"/>
      <c r="Q477" s="247"/>
      <c r="R477" s="247"/>
      <c r="S477" s="247"/>
      <c r="T477" s="255"/>
      <c r="U477" s="255"/>
      <c r="V477" s="255"/>
      <c r="W477" s="255"/>
      <c r="X477" s="255"/>
      <c r="Y477" s="255"/>
      <c r="Z477" s="256"/>
      <c r="AA477" s="255"/>
      <c r="AB477" s="255"/>
      <c r="AC477" s="255"/>
      <c r="AD477" s="255"/>
      <c r="AE477" s="256"/>
      <c r="AF477" s="257"/>
    </row>
    <row r="478" spans="1:32" ht="13.5" thickTop="1">
      <c r="A478" s="141"/>
      <c r="B478" s="173"/>
      <c r="C478" s="234"/>
      <c r="D478" s="226"/>
      <c r="E478" s="226"/>
      <c r="F478" s="226"/>
      <c r="G478" s="226"/>
      <c r="H478" s="226"/>
      <c r="I478" s="234"/>
      <c r="J478" s="234"/>
      <c r="K478" s="226"/>
      <c r="L478" s="226"/>
      <c r="M478" s="226"/>
      <c r="N478" s="234"/>
      <c r="O478" s="234"/>
      <c r="P478" s="235"/>
      <c r="Q478" s="226"/>
      <c r="R478" s="226"/>
      <c r="S478" s="226"/>
      <c r="Z478" s="227"/>
      <c r="AE478" s="227"/>
    </row>
    <row r="479" spans="1:32">
      <c r="A479" s="141"/>
      <c r="B479" s="173"/>
      <c r="C479" s="234"/>
      <c r="D479" s="226"/>
      <c r="E479" s="226"/>
      <c r="F479" s="226"/>
      <c r="G479" s="226"/>
      <c r="H479" s="226"/>
      <c r="I479" s="234"/>
      <c r="J479" s="234"/>
      <c r="K479" s="226"/>
      <c r="L479" s="226"/>
      <c r="M479" s="226"/>
      <c r="N479" s="234"/>
      <c r="O479" s="234"/>
      <c r="P479" s="235"/>
      <c r="Q479" s="226"/>
      <c r="R479" s="226"/>
      <c r="S479" s="226"/>
      <c r="T479" s="232"/>
      <c r="U479" s="232"/>
      <c r="V479" s="232"/>
      <c r="W479" s="232"/>
      <c r="X479" s="259"/>
      <c r="Y479" s="259"/>
      <c r="Z479" s="233"/>
      <c r="AA479" s="232"/>
      <c r="AB479" s="232"/>
      <c r="AC479" s="232"/>
      <c r="AD479" s="232"/>
      <c r="AE479" s="233"/>
    </row>
    <row r="480" spans="1:32">
      <c r="A480" s="141"/>
      <c r="B480" s="173"/>
      <c r="C480" s="234"/>
      <c r="D480" s="226"/>
      <c r="E480" s="226"/>
      <c r="F480" s="226"/>
      <c r="G480" s="226"/>
      <c r="H480" s="226"/>
      <c r="I480" s="234"/>
      <c r="J480" s="234"/>
      <c r="K480" s="226"/>
      <c r="L480" s="226"/>
      <c r="M480" s="226"/>
      <c r="N480" s="234"/>
      <c r="O480" s="234"/>
      <c r="P480" s="235"/>
      <c r="Q480" s="226"/>
      <c r="R480" s="226"/>
      <c r="S480" s="226"/>
      <c r="Z480" s="227"/>
      <c r="AE480" s="227"/>
    </row>
    <row r="481" spans="1:32">
      <c r="A481" s="141"/>
      <c r="B481" s="173"/>
      <c r="C481" s="234"/>
      <c r="D481" s="226"/>
      <c r="E481" s="226"/>
      <c r="F481" s="226"/>
      <c r="G481" s="226"/>
      <c r="H481" s="226"/>
      <c r="I481" s="234"/>
      <c r="J481" s="234"/>
      <c r="K481" s="226"/>
      <c r="L481" s="226"/>
      <c r="M481" s="226"/>
      <c r="N481" s="234"/>
      <c r="O481" s="234"/>
      <c r="P481" s="235"/>
      <c r="Q481" s="226"/>
      <c r="R481" s="226"/>
      <c r="S481" s="226"/>
      <c r="T481" s="232"/>
      <c r="U481" s="232"/>
      <c r="V481" s="232"/>
      <c r="W481" s="232"/>
      <c r="X481" s="232"/>
      <c r="Y481" s="232"/>
      <c r="Z481" s="233"/>
      <c r="AA481" s="232"/>
      <c r="AB481" s="232"/>
      <c r="AC481" s="232"/>
      <c r="AD481" s="232"/>
      <c r="AE481" s="233"/>
    </row>
    <row r="482" spans="1:32">
      <c r="A482" s="141"/>
      <c r="B482" s="173"/>
      <c r="C482" s="234"/>
      <c r="D482" s="226"/>
      <c r="E482" s="226"/>
      <c r="F482" s="226"/>
      <c r="G482" s="226"/>
      <c r="H482" s="226"/>
      <c r="I482" s="234"/>
      <c r="J482" s="234"/>
      <c r="K482" s="226"/>
      <c r="L482" s="226"/>
      <c r="M482" s="226"/>
      <c r="N482" s="234"/>
      <c r="O482" s="234"/>
      <c r="P482" s="235"/>
      <c r="Q482" s="226"/>
      <c r="R482" s="226"/>
      <c r="S482" s="226"/>
      <c r="Z482" s="227"/>
      <c r="AE482" s="227"/>
    </row>
    <row r="483" spans="1:32">
      <c r="A483" s="141"/>
      <c r="B483" s="173"/>
      <c r="C483" s="234"/>
      <c r="D483" s="226"/>
      <c r="E483" s="226"/>
      <c r="F483" s="226"/>
      <c r="G483" s="226"/>
      <c r="H483" s="226"/>
      <c r="I483" s="234"/>
      <c r="J483" s="234"/>
      <c r="K483" s="226"/>
      <c r="L483" s="226"/>
      <c r="M483" s="226"/>
      <c r="N483" s="234"/>
      <c r="O483" s="234"/>
      <c r="P483" s="235"/>
      <c r="Q483" s="226"/>
      <c r="R483" s="226"/>
      <c r="S483" s="226"/>
      <c r="T483" s="232"/>
      <c r="U483" s="232"/>
      <c r="V483" s="232"/>
      <c r="W483" s="232"/>
      <c r="X483" s="259"/>
      <c r="Y483" s="232"/>
      <c r="Z483" s="233"/>
      <c r="AA483" s="232"/>
      <c r="AB483" s="232"/>
      <c r="AC483" s="232"/>
      <c r="AD483" s="232"/>
      <c r="AE483" s="233"/>
    </row>
    <row r="484" spans="1:32">
      <c r="A484" s="141"/>
      <c r="B484" s="173"/>
      <c r="C484" s="234"/>
      <c r="D484" s="226"/>
      <c r="E484" s="226"/>
      <c r="F484" s="226"/>
      <c r="G484" s="226"/>
      <c r="H484" s="226"/>
      <c r="I484" s="234"/>
      <c r="J484" s="234"/>
      <c r="K484" s="226"/>
      <c r="L484" s="226"/>
      <c r="M484" s="226"/>
      <c r="N484" s="234"/>
      <c r="O484" s="234"/>
      <c r="P484" s="235"/>
      <c r="Q484" s="226"/>
      <c r="R484" s="226"/>
      <c r="S484" s="226"/>
      <c r="Z484" s="227"/>
      <c r="AE484" s="227"/>
    </row>
    <row r="485" spans="1:32" ht="13.5" thickBot="1">
      <c r="A485" s="141"/>
      <c r="B485" s="173"/>
      <c r="C485" s="234"/>
      <c r="D485" s="226"/>
      <c r="E485" s="226"/>
      <c r="F485" s="226"/>
      <c r="G485" s="226"/>
      <c r="H485" s="226"/>
      <c r="I485" s="234"/>
      <c r="J485" s="234"/>
      <c r="K485" s="226"/>
      <c r="L485" s="226"/>
      <c r="M485" s="226"/>
      <c r="N485" s="234"/>
      <c r="O485" s="234"/>
      <c r="P485" s="235"/>
      <c r="Q485" s="226"/>
      <c r="R485" s="226"/>
      <c r="S485" s="226"/>
      <c r="T485" s="193"/>
      <c r="U485" s="193"/>
      <c r="V485" s="193"/>
      <c r="W485" s="193"/>
      <c r="X485" s="193"/>
      <c r="Y485" s="193"/>
      <c r="Z485" s="258"/>
      <c r="AA485" s="193"/>
      <c r="AB485" s="193"/>
      <c r="AC485" s="193"/>
      <c r="AD485" s="193"/>
      <c r="AE485" s="258"/>
    </row>
    <row r="486" spans="1:32">
      <c r="A486" s="155"/>
      <c r="B486" s="136"/>
      <c r="C486" s="223"/>
      <c r="D486" s="224"/>
      <c r="E486" s="224"/>
      <c r="F486" s="224"/>
      <c r="G486" s="224"/>
      <c r="H486" s="224"/>
      <c r="I486" s="223"/>
      <c r="J486" s="223"/>
      <c r="K486" s="224"/>
      <c r="L486" s="224"/>
      <c r="M486" s="224"/>
      <c r="N486" s="223"/>
      <c r="O486" s="223"/>
      <c r="P486" s="225"/>
      <c r="Q486" s="226"/>
      <c r="R486" s="226"/>
      <c r="S486" s="226"/>
      <c r="T486" s="226"/>
      <c r="Z486" s="227"/>
      <c r="AE486" s="227"/>
    </row>
    <row r="487" spans="1:32">
      <c r="A487" s="141"/>
      <c r="B487" s="228"/>
      <c r="C487" s="229"/>
      <c r="D487" s="230"/>
      <c r="E487" s="230"/>
      <c r="F487" s="230"/>
      <c r="G487" s="230"/>
      <c r="H487" s="230"/>
      <c r="I487" s="229"/>
      <c r="J487" s="229"/>
      <c r="K487" s="230"/>
      <c r="L487" s="230"/>
      <c r="M487" s="230"/>
      <c r="N487" s="229"/>
      <c r="O487" s="229"/>
      <c r="P487" s="231"/>
      <c r="Q487" s="226"/>
      <c r="R487" s="226"/>
      <c r="S487" s="226"/>
      <c r="T487" s="232"/>
      <c r="U487" s="232"/>
      <c r="V487" s="232"/>
      <c r="W487" s="232"/>
      <c r="X487" s="232"/>
      <c r="Y487" s="232"/>
      <c r="Z487" s="233"/>
      <c r="AA487" s="232"/>
      <c r="AB487" s="232"/>
      <c r="AC487" s="232"/>
      <c r="AD487" s="232"/>
      <c r="AE487" s="233"/>
    </row>
    <row r="488" spans="1:32">
      <c r="A488" s="141"/>
      <c r="B488" s="173"/>
      <c r="C488" s="234"/>
      <c r="D488" s="226"/>
      <c r="E488" s="226"/>
      <c r="F488" s="226"/>
      <c r="G488" s="226"/>
      <c r="H488" s="226"/>
      <c r="I488" s="234"/>
      <c r="J488" s="234"/>
      <c r="K488" s="226"/>
      <c r="L488" s="226"/>
      <c r="M488" s="226"/>
      <c r="N488" s="234"/>
      <c r="O488" s="234"/>
      <c r="P488" s="235"/>
      <c r="Q488" s="226"/>
      <c r="R488" s="226"/>
      <c r="S488" s="226"/>
      <c r="Z488" s="227"/>
      <c r="AE488" s="227"/>
    </row>
    <row r="489" spans="1:32">
      <c r="A489" s="141"/>
      <c r="B489" s="173"/>
      <c r="C489" s="234"/>
      <c r="D489" s="226"/>
      <c r="E489" s="226"/>
      <c r="F489" s="226"/>
      <c r="G489" s="226"/>
      <c r="H489" s="226"/>
      <c r="I489" s="234"/>
      <c r="J489" s="234"/>
      <c r="K489" s="226"/>
      <c r="L489" s="226"/>
      <c r="M489" s="226"/>
      <c r="N489" s="234"/>
      <c r="O489" s="234"/>
      <c r="P489" s="235"/>
      <c r="Q489" s="226"/>
      <c r="R489" s="226"/>
      <c r="S489" s="226"/>
      <c r="T489" s="232"/>
      <c r="U489" s="232"/>
      <c r="V489" s="259"/>
      <c r="W489" s="232"/>
      <c r="X489" s="232"/>
      <c r="Y489" s="232"/>
      <c r="Z489" s="233"/>
      <c r="AA489" s="232"/>
      <c r="AB489" s="232"/>
      <c r="AC489" s="232"/>
      <c r="AD489" s="232"/>
      <c r="AE489" s="233"/>
    </row>
    <row r="490" spans="1:32">
      <c r="A490" s="141"/>
      <c r="B490" s="173"/>
      <c r="C490" s="234"/>
      <c r="D490" s="226"/>
      <c r="E490" s="226"/>
      <c r="F490" s="226"/>
      <c r="G490" s="226"/>
      <c r="H490" s="226"/>
      <c r="I490" s="234"/>
      <c r="J490" s="234"/>
      <c r="K490" s="226"/>
      <c r="L490" s="226"/>
      <c r="M490" s="226"/>
      <c r="N490" s="234"/>
      <c r="O490" s="234"/>
      <c r="P490" s="235"/>
      <c r="Q490" s="226"/>
      <c r="R490" s="226"/>
      <c r="S490" s="226"/>
      <c r="Z490" s="227"/>
      <c r="AE490" s="227"/>
    </row>
    <row r="491" spans="1:32" ht="13.5" thickBot="1">
      <c r="A491" s="141"/>
      <c r="B491" s="173"/>
      <c r="C491" s="234"/>
      <c r="D491" s="226"/>
      <c r="E491" s="226"/>
      <c r="F491" s="226"/>
      <c r="G491" s="226"/>
      <c r="H491" s="226"/>
      <c r="I491" s="234"/>
      <c r="J491" s="234"/>
      <c r="K491" s="226"/>
      <c r="L491" s="226"/>
      <c r="M491" s="226"/>
      <c r="N491" s="234"/>
      <c r="O491" s="234"/>
      <c r="P491" s="235"/>
      <c r="Q491" s="226"/>
      <c r="R491" s="226"/>
      <c r="S491" s="226"/>
      <c r="T491" s="232"/>
      <c r="U491" s="232"/>
      <c r="V491" s="232"/>
      <c r="W491" s="232"/>
      <c r="X491" s="232"/>
      <c r="Y491" s="232"/>
      <c r="Z491" s="233"/>
      <c r="AA491" s="232"/>
      <c r="AB491" s="232"/>
      <c r="AC491" s="232"/>
      <c r="AD491" s="232"/>
      <c r="AE491" s="233"/>
    </row>
    <row r="492" spans="1:32" ht="13.5" thickTop="1">
      <c r="A492" s="141"/>
      <c r="B492" s="260"/>
      <c r="C492" s="261"/>
      <c r="D492" s="262"/>
      <c r="E492" s="262"/>
      <c r="F492" s="262"/>
      <c r="G492" s="262"/>
      <c r="H492" s="262"/>
      <c r="I492" s="261"/>
      <c r="J492" s="261"/>
      <c r="K492" s="262"/>
      <c r="L492" s="262"/>
      <c r="M492" s="262"/>
      <c r="N492" s="261"/>
      <c r="O492" s="261"/>
      <c r="P492" s="263"/>
      <c r="Q492" s="240"/>
      <c r="R492" s="240"/>
      <c r="S492" s="240"/>
      <c r="T492" s="253"/>
      <c r="U492" s="253"/>
      <c r="V492" s="253"/>
      <c r="W492" s="253"/>
      <c r="X492" s="253"/>
      <c r="Y492" s="253"/>
      <c r="Z492" s="254"/>
      <c r="AA492" s="253"/>
      <c r="AB492" s="253"/>
      <c r="AC492" s="253"/>
      <c r="AD492" s="253"/>
      <c r="AE492" s="254"/>
      <c r="AF492" s="253"/>
    </row>
    <row r="493" spans="1:32" ht="13.5" thickBot="1">
      <c r="A493" s="141"/>
      <c r="B493" s="260"/>
      <c r="C493" s="261"/>
      <c r="D493" s="262"/>
      <c r="E493" s="262"/>
      <c r="F493" s="262"/>
      <c r="G493" s="262"/>
      <c r="H493" s="262"/>
      <c r="I493" s="261"/>
      <c r="J493" s="261"/>
      <c r="K493" s="262"/>
      <c r="L493" s="262"/>
      <c r="M493" s="262"/>
      <c r="N493" s="261"/>
      <c r="O493" s="261"/>
      <c r="P493" s="263"/>
      <c r="Q493" s="247"/>
      <c r="R493" s="247"/>
      <c r="S493" s="247"/>
      <c r="T493" s="255"/>
      <c r="U493" s="255"/>
      <c r="V493" s="255"/>
      <c r="W493" s="255"/>
      <c r="X493" s="255"/>
      <c r="Y493" s="255"/>
      <c r="Z493" s="256"/>
      <c r="AA493" s="255"/>
      <c r="AB493" s="255"/>
      <c r="AC493" s="255"/>
      <c r="AD493" s="255"/>
      <c r="AE493" s="256"/>
      <c r="AF493" s="257"/>
    </row>
    <row r="494" spans="1:32" ht="13.5" thickTop="1">
      <c r="A494" s="141"/>
      <c r="B494" s="173"/>
      <c r="C494" s="234"/>
      <c r="D494" s="226"/>
      <c r="E494" s="226"/>
      <c r="F494" s="226"/>
      <c r="G494" s="226"/>
      <c r="H494" s="226"/>
      <c r="I494" s="234"/>
      <c r="J494" s="234"/>
      <c r="K494" s="226"/>
      <c r="L494" s="226"/>
      <c r="M494" s="226"/>
      <c r="N494" s="234"/>
      <c r="O494" s="234"/>
      <c r="P494" s="235"/>
      <c r="Q494" s="226"/>
      <c r="R494" s="226"/>
      <c r="S494" s="226"/>
      <c r="Z494" s="227"/>
      <c r="AE494" s="227"/>
    </row>
    <row r="495" spans="1:32">
      <c r="A495" s="141"/>
      <c r="B495" s="173"/>
      <c r="C495" s="234"/>
      <c r="D495" s="226"/>
      <c r="E495" s="226"/>
      <c r="F495" s="226"/>
      <c r="G495" s="226"/>
      <c r="H495" s="226"/>
      <c r="I495" s="234"/>
      <c r="J495" s="234"/>
      <c r="K495" s="226"/>
      <c r="L495" s="226"/>
      <c r="M495" s="226"/>
      <c r="N495" s="234"/>
      <c r="O495" s="234"/>
      <c r="P495" s="235"/>
      <c r="Q495" s="226"/>
      <c r="R495" s="226"/>
      <c r="S495" s="226"/>
      <c r="T495" s="232"/>
      <c r="U495" s="232"/>
      <c r="V495" s="232"/>
      <c r="W495" s="232"/>
      <c r="X495" s="232"/>
      <c r="Y495" s="232"/>
      <c r="Z495" s="233"/>
      <c r="AA495" s="232"/>
      <c r="AB495" s="232"/>
      <c r="AC495" s="232"/>
      <c r="AD495" s="232"/>
      <c r="AE495" s="233"/>
    </row>
    <row r="496" spans="1:32">
      <c r="A496" s="141"/>
      <c r="B496" s="173"/>
      <c r="C496" s="234"/>
      <c r="D496" s="226"/>
      <c r="E496" s="226"/>
      <c r="F496" s="226"/>
      <c r="G496" s="226"/>
      <c r="H496" s="226"/>
      <c r="I496" s="234"/>
      <c r="J496" s="234"/>
      <c r="K496" s="226"/>
      <c r="L496" s="226"/>
      <c r="M496" s="226"/>
      <c r="N496" s="234"/>
      <c r="O496" s="234"/>
      <c r="P496" s="235"/>
      <c r="Q496" s="226"/>
      <c r="R496" s="226"/>
      <c r="S496" s="226"/>
      <c r="Z496" s="227"/>
      <c r="AE496" s="227"/>
    </row>
    <row r="497" spans="1:32">
      <c r="A497" s="141"/>
      <c r="B497" s="173"/>
      <c r="C497" s="234"/>
      <c r="D497" s="226"/>
      <c r="E497" s="226"/>
      <c r="F497" s="226"/>
      <c r="G497" s="226"/>
      <c r="H497" s="226"/>
      <c r="I497" s="234"/>
      <c r="J497" s="234"/>
      <c r="K497" s="226"/>
      <c r="L497" s="226"/>
      <c r="M497" s="226"/>
      <c r="N497" s="234"/>
      <c r="O497" s="234"/>
      <c r="P497" s="235"/>
      <c r="Q497" s="226"/>
      <c r="R497" s="226"/>
      <c r="S497" s="226"/>
      <c r="T497" s="232"/>
      <c r="U497" s="232"/>
      <c r="V497" s="232"/>
      <c r="W497" s="232"/>
      <c r="X497" s="259"/>
      <c r="Y497" s="232"/>
      <c r="Z497" s="233"/>
      <c r="AA497" s="232"/>
      <c r="AB497" s="232"/>
      <c r="AC497" s="259"/>
      <c r="AD497" s="232"/>
      <c r="AE497" s="233"/>
    </row>
    <row r="498" spans="1:32">
      <c r="A498" s="141"/>
      <c r="B498" s="173"/>
      <c r="C498" s="234"/>
      <c r="D498" s="226"/>
      <c r="E498" s="226"/>
      <c r="F498" s="226"/>
      <c r="G498" s="226"/>
      <c r="H498" s="226"/>
      <c r="I498" s="234"/>
      <c r="J498" s="234"/>
      <c r="K498" s="226"/>
      <c r="L498" s="226"/>
      <c r="M498" s="226"/>
      <c r="N498" s="234"/>
      <c r="O498" s="234"/>
      <c r="P498" s="235"/>
      <c r="Q498" s="226"/>
      <c r="R498" s="226"/>
      <c r="S498" s="226"/>
      <c r="Z498" s="227"/>
      <c r="AE498" s="227"/>
    </row>
    <row r="499" spans="1:32" ht="13.5" thickBot="1">
      <c r="A499" s="141"/>
      <c r="B499" s="173"/>
      <c r="C499" s="234"/>
      <c r="D499" s="226"/>
      <c r="E499" s="226"/>
      <c r="F499" s="226"/>
      <c r="G499" s="226"/>
      <c r="H499" s="226"/>
      <c r="I499" s="234"/>
      <c r="J499" s="234"/>
      <c r="K499" s="226"/>
      <c r="L499" s="226"/>
      <c r="M499" s="226"/>
      <c r="N499" s="234"/>
      <c r="O499" s="234"/>
      <c r="P499" s="235"/>
      <c r="Q499" s="226"/>
      <c r="R499" s="226"/>
      <c r="S499" s="226"/>
      <c r="T499" s="232"/>
      <c r="U499" s="232"/>
      <c r="V499" s="232"/>
      <c r="W499" s="232"/>
      <c r="X499" s="232"/>
      <c r="Y499" s="232"/>
      <c r="Z499" s="233"/>
      <c r="AA499" s="232"/>
      <c r="AB499" s="232"/>
      <c r="AC499" s="232"/>
      <c r="AD499" s="232"/>
      <c r="AE499" s="233"/>
    </row>
    <row r="500" spans="1:32" ht="13.5" thickTop="1">
      <c r="A500" s="141"/>
      <c r="B500" s="173"/>
      <c r="C500" s="234"/>
      <c r="D500" s="226"/>
      <c r="E500" s="226"/>
      <c r="F500" s="226"/>
      <c r="G500" s="226"/>
      <c r="H500" s="226"/>
      <c r="I500" s="234"/>
      <c r="J500" s="234"/>
      <c r="K500" s="226"/>
      <c r="L500" s="226"/>
      <c r="M500" s="226"/>
      <c r="N500" s="234"/>
      <c r="O500" s="234"/>
      <c r="P500" s="235"/>
      <c r="Q500" s="240"/>
      <c r="R500" s="240"/>
      <c r="S500" s="240"/>
      <c r="T500" s="253"/>
      <c r="U500" s="253"/>
      <c r="V500" s="253"/>
      <c r="W500" s="253"/>
      <c r="X500" s="253"/>
      <c r="Y500" s="253"/>
      <c r="Z500" s="254"/>
      <c r="AA500" s="253"/>
      <c r="AB500" s="253"/>
      <c r="AC500" s="253"/>
      <c r="AD500" s="253"/>
      <c r="AE500" s="254"/>
      <c r="AF500" s="253"/>
    </row>
    <row r="501" spans="1:32" ht="13.5" thickBot="1">
      <c r="A501" s="141"/>
      <c r="B501" s="173"/>
      <c r="C501" s="234"/>
      <c r="D501" s="226"/>
      <c r="E501" s="226"/>
      <c r="F501" s="226"/>
      <c r="G501" s="226"/>
      <c r="H501" s="226"/>
      <c r="I501" s="234"/>
      <c r="J501" s="234"/>
      <c r="K501" s="226"/>
      <c r="L501" s="226"/>
      <c r="M501" s="226"/>
      <c r="N501" s="234"/>
      <c r="O501" s="234"/>
      <c r="P501" s="235"/>
      <c r="Q501" s="247"/>
      <c r="R501" s="247"/>
      <c r="S501" s="247"/>
      <c r="T501" s="255"/>
      <c r="U501" s="255"/>
      <c r="V501" s="255"/>
      <c r="W501" s="255"/>
      <c r="X501" s="255"/>
      <c r="Y501" s="255"/>
      <c r="Z501" s="256"/>
      <c r="AA501" s="255"/>
      <c r="AB501" s="255"/>
      <c r="AC501" s="255"/>
      <c r="AD501" s="255"/>
      <c r="AE501" s="256"/>
      <c r="AF501" s="257"/>
    </row>
    <row r="502" spans="1:32" ht="13.5" thickTop="1">
      <c r="A502" s="141"/>
      <c r="B502" s="173"/>
      <c r="C502" s="234"/>
      <c r="D502" s="226"/>
      <c r="E502" s="226"/>
      <c r="F502" s="226"/>
      <c r="G502" s="226"/>
      <c r="H502" s="226"/>
      <c r="I502" s="234"/>
      <c r="J502" s="234"/>
      <c r="K502" s="226"/>
      <c r="L502" s="226"/>
      <c r="M502" s="226"/>
      <c r="N502" s="234"/>
      <c r="O502" s="234"/>
      <c r="P502" s="235"/>
      <c r="Q502" s="226"/>
      <c r="R502" s="226"/>
      <c r="S502" s="226"/>
      <c r="Z502" s="227"/>
      <c r="AE502" s="227"/>
    </row>
    <row r="503" spans="1:32">
      <c r="A503" s="141"/>
      <c r="B503" s="173"/>
      <c r="C503" s="234"/>
      <c r="D503" s="226"/>
      <c r="E503" s="226"/>
      <c r="F503" s="226"/>
      <c r="G503" s="226"/>
      <c r="H503" s="226"/>
      <c r="I503" s="234"/>
      <c r="J503" s="234"/>
      <c r="K503" s="226"/>
      <c r="L503" s="226"/>
      <c r="M503" s="226"/>
      <c r="N503" s="234"/>
      <c r="O503" s="234"/>
      <c r="P503" s="235"/>
      <c r="Q503" s="226"/>
      <c r="R503" s="226"/>
      <c r="S503" s="226"/>
      <c r="T503" s="232"/>
      <c r="U503" s="232"/>
      <c r="V503" s="232"/>
      <c r="W503" s="232"/>
      <c r="X503" s="232"/>
      <c r="Y503" s="232"/>
      <c r="Z503" s="233"/>
      <c r="AA503" s="232"/>
      <c r="AB503" s="232"/>
      <c r="AC503" s="232"/>
      <c r="AD503" s="232"/>
      <c r="AE503" s="233"/>
    </row>
    <row r="504" spans="1:32">
      <c r="A504" s="141"/>
      <c r="B504" s="173"/>
      <c r="C504" s="234"/>
      <c r="D504" s="226"/>
      <c r="E504" s="226"/>
      <c r="F504" s="226"/>
      <c r="G504" s="226"/>
      <c r="H504" s="226"/>
      <c r="I504" s="234"/>
      <c r="J504" s="234"/>
      <c r="K504" s="226"/>
      <c r="L504" s="226"/>
      <c r="M504" s="226"/>
      <c r="N504" s="234"/>
      <c r="O504" s="234"/>
      <c r="P504" s="235"/>
      <c r="Q504" s="226"/>
      <c r="R504" s="226"/>
      <c r="S504" s="226"/>
      <c r="Z504" s="227"/>
      <c r="AE504" s="227"/>
    </row>
    <row r="505" spans="1:32">
      <c r="A505" s="141"/>
      <c r="B505" s="173"/>
      <c r="C505" s="234"/>
      <c r="D505" s="226"/>
      <c r="E505" s="226"/>
      <c r="F505" s="226"/>
      <c r="G505" s="226"/>
      <c r="H505" s="226"/>
      <c r="I505" s="234"/>
      <c r="J505" s="234"/>
      <c r="K505" s="226"/>
      <c r="L505" s="226"/>
      <c r="M505" s="226"/>
      <c r="N505" s="234"/>
      <c r="O505" s="234"/>
      <c r="P505" s="235"/>
      <c r="Q505" s="226"/>
      <c r="R505" s="226"/>
      <c r="S505" s="226"/>
      <c r="T505" s="232"/>
      <c r="U505" s="232"/>
      <c r="V505" s="259"/>
      <c r="W505" s="232"/>
      <c r="X505" s="232"/>
      <c r="Y505" s="232"/>
      <c r="Z505" s="233"/>
      <c r="AA505" s="259"/>
      <c r="AB505" s="232"/>
      <c r="AC505" s="232"/>
      <c r="AD505" s="232"/>
      <c r="AE505" s="233"/>
    </row>
    <row r="506" spans="1:32">
      <c r="A506" s="141"/>
      <c r="B506" s="173"/>
      <c r="C506" s="234"/>
      <c r="D506" s="226"/>
      <c r="E506" s="226"/>
      <c r="F506" s="226"/>
      <c r="G506" s="226"/>
      <c r="H506" s="226"/>
      <c r="I506" s="234"/>
      <c r="J506" s="234"/>
      <c r="K506" s="226"/>
      <c r="L506" s="226"/>
      <c r="M506" s="226"/>
      <c r="N506" s="234"/>
      <c r="O506" s="234"/>
      <c r="P506" s="235"/>
      <c r="Q506" s="226"/>
      <c r="R506" s="226"/>
      <c r="S506" s="226"/>
      <c r="Z506" s="227"/>
      <c r="AE506" s="227"/>
    </row>
    <row r="507" spans="1:32" ht="13.5" thickBot="1">
      <c r="A507" s="141"/>
      <c r="B507" s="173"/>
      <c r="C507" s="234"/>
      <c r="D507" s="226"/>
      <c r="E507" s="226"/>
      <c r="F507" s="226"/>
      <c r="G507" s="226"/>
      <c r="H507" s="226"/>
      <c r="I507" s="234"/>
      <c r="J507" s="234"/>
      <c r="K507" s="226"/>
      <c r="L507" s="226"/>
      <c r="M507" s="226"/>
      <c r="N507" s="234"/>
      <c r="O507" s="234"/>
      <c r="P507" s="235"/>
      <c r="Q507" s="226"/>
      <c r="R507" s="226"/>
      <c r="S507" s="226"/>
      <c r="T507" s="232"/>
      <c r="U507" s="232"/>
      <c r="V507" s="232"/>
      <c r="W507" s="232"/>
      <c r="X507" s="232"/>
      <c r="Y507" s="232"/>
      <c r="Z507" s="233"/>
      <c r="AA507" s="232"/>
      <c r="AB507" s="232"/>
      <c r="AC507" s="232"/>
      <c r="AD507" s="232"/>
      <c r="AE507" s="233"/>
    </row>
    <row r="508" spans="1:32" ht="13.5" thickTop="1">
      <c r="A508" s="141"/>
      <c r="B508" s="173"/>
      <c r="C508" s="234"/>
      <c r="D508" s="226"/>
      <c r="E508" s="226"/>
      <c r="F508" s="226"/>
      <c r="G508" s="226"/>
      <c r="H508" s="226"/>
      <c r="I508" s="234"/>
      <c r="J508" s="234"/>
      <c r="K508" s="226"/>
      <c r="L508" s="226"/>
      <c r="M508" s="226"/>
      <c r="N508" s="234"/>
      <c r="O508" s="234"/>
      <c r="P508" s="235"/>
      <c r="Q508" s="240"/>
      <c r="R508" s="240"/>
      <c r="S508" s="240"/>
      <c r="T508" s="253"/>
      <c r="U508" s="253"/>
      <c r="V508" s="253"/>
      <c r="W508" s="253"/>
      <c r="X508" s="253"/>
      <c r="Y508" s="253"/>
      <c r="Z508" s="254"/>
      <c r="AA508" s="253"/>
      <c r="AB508" s="253"/>
      <c r="AC508" s="253"/>
      <c r="AD508" s="253"/>
      <c r="AE508" s="254"/>
      <c r="AF508" s="253"/>
    </row>
    <row r="509" spans="1:32" ht="13.5" thickBot="1">
      <c r="A509" s="141"/>
      <c r="B509" s="173"/>
      <c r="C509" s="234"/>
      <c r="D509" s="226"/>
      <c r="E509" s="226"/>
      <c r="F509" s="226"/>
      <c r="G509" s="226"/>
      <c r="H509" s="226"/>
      <c r="I509" s="234"/>
      <c r="J509" s="234"/>
      <c r="K509" s="226"/>
      <c r="L509" s="226"/>
      <c r="M509" s="226"/>
      <c r="N509" s="234"/>
      <c r="O509" s="234"/>
      <c r="P509" s="235"/>
      <c r="Q509" s="247"/>
      <c r="R509" s="247"/>
      <c r="S509" s="247"/>
      <c r="T509" s="255"/>
      <c r="U509" s="255"/>
      <c r="V509" s="255"/>
      <c r="W509" s="255"/>
      <c r="X509" s="255"/>
      <c r="Y509" s="255"/>
      <c r="Z509" s="256"/>
      <c r="AA509" s="255"/>
      <c r="AB509" s="255"/>
      <c r="AC509" s="255"/>
      <c r="AD509" s="255"/>
      <c r="AE509" s="256"/>
      <c r="AF509" s="257"/>
    </row>
    <row r="510" spans="1:32" ht="13.5" thickTop="1">
      <c r="A510" s="141"/>
      <c r="B510" s="173"/>
      <c r="C510" s="234"/>
      <c r="D510" s="226"/>
      <c r="E510" s="226"/>
      <c r="F510" s="226"/>
      <c r="G510" s="226"/>
      <c r="H510" s="226"/>
      <c r="I510" s="234"/>
      <c r="J510" s="234"/>
      <c r="K510" s="226"/>
      <c r="L510" s="226"/>
      <c r="M510" s="226"/>
      <c r="N510" s="234"/>
      <c r="O510" s="234"/>
      <c r="P510" s="235"/>
      <c r="Q510" s="226"/>
      <c r="R510" s="226"/>
      <c r="S510" s="226"/>
      <c r="Z510" s="227"/>
      <c r="AE510" s="227"/>
    </row>
    <row r="511" spans="1:32">
      <c r="A511" s="141"/>
      <c r="B511" s="173"/>
      <c r="C511" s="234"/>
      <c r="D511" s="226"/>
      <c r="E511" s="226"/>
      <c r="F511" s="226"/>
      <c r="G511" s="226"/>
      <c r="H511" s="226"/>
      <c r="I511" s="234"/>
      <c r="J511" s="234"/>
      <c r="K511" s="226"/>
      <c r="L511" s="226"/>
      <c r="M511" s="226"/>
      <c r="N511" s="234"/>
      <c r="O511" s="234"/>
      <c r="P511" s="235"/>
      <c r="Q511" s="226"/>
      <c r="R511" s="226"/>
      <c r="S511" s="226"/>
      <c r="T511" s="232"/>
      <c r="U511" s="232"/>
      <c r="V511" s="259"/>
      <c r="W511" s="232"/>
      <c r="X511" s="232"/>
      <c r="Y511" s="232"/>
      <c r="Z511" s="233"/>
      <c r="AA511" s="259"/>
      <c r="AB511" s="232"/>
      <c r="AC511" s="232"/>
      <c r="AD511" s="232"/>
      <c r="AE511" s="233"/>
    </row>
    <row r="512" spans="1:32">
      <c r="A512" s="141"/>
      <c r="B512" s="173"/>
      <c r="C512" s="234"/>
      <c r="D512" s="226"/>
      <c r="E512" s="226"/>
      <c r="F512" s="226"/>
      <c r="G512" s="226"/>
      <c r="H512" s="226"/>
      <c r="I512" s="234"/>
      <c r="J512" s="234"/>
      <c r="K512" s="226"/>
      <c r="L512" s="226"/>
      <c r="M512" s="226"/>
      <c r="N512" s="234"/>
      <c r="O512" s="234"/>
      <c r="P512" s="235"/>
      <c r="Q512" s="226"/>
      <c r="R512" s="226"/>
      <c r="S512" s="226"/>
      <c r="Z512" s="227"/>
      <c r="AE512" s="227"/>
    </row>
    <row r="513" spans="1:31">
      <c r="A513" s="141"/>
      <c r="B513" s="173"/>
      <c r="C513" s="234"/>
      <c r="D513" s="226"/>
      <c r="E513" s="226"/>
      <c r="F513" s="226"/>
      <c r="G513" s="226"/>
      <c r="H513" s="226"/>
      <c r="I513" s="234"/>
      <c r="J513" s="234"/>
      <c r="K513" s="226"/>
      <c r="L513" s="226"/>
      <c r="M513" s="226"/>
      <c r="N513" s="234"/>
      <c r="O513" s="234"/>
      <c r="P513" s="235"/>
      <c r="Q513" s="226"/>
      <c r="R513" s="226"/>
      <c r="S513" s="226"/>
      <c r="T513" s="232"/>
      <c r="U513" s="232"/>
      <c r="V513" s="232"/>
      <c r="W513" s="232"/>
      <c r="X513" s="232"/>
      <c r="Y513" s="232"/>
      <c r="Z513" s="233"/>
      <c r="AA513" s="232"/>
      <c r="AB513" s="232"/>
      <c r="AC513" s="232"/>
      <c r="AD513" s="232"/>
      <c r="AE513" s="233"/>
    </row>
    <row r="514" spans="1:31">
      <c r="A514" s="141"/>
      <c r="B514" s="173"/>
      <c r="C514" s="234"/>
      <c r="D514" s="226"/>
      <c r="E514" s="226"/>
      <c r="F514" s="226"/>
      <c r="G514" s="226"/>
      <c r="H514" s="226"/>
      <c r="I514" s="234"/>
      <c r="J514" s="234"/>
      <c r="K514" s="226"/>
      <c r="L514" s="226"/>
      <c r="M514" s="226"/>
      <c r="N514" s="234"/>
      <c r="O514" s="234"/>
      <c r="P514" s="235"/>
      <c r="Q514" s="226"/>
      <c r="R514" s="226"/>
      <c r="S514" s="226"/>
      <c r="Z514" s="227"/>
      <c r="AE514" s="227"/>
    </row>
    <row r="515" spans="1:31">
      <c r="A515" s="141"/>
      <c r="B515" s="173"/>
      <c r="C515" s="234"/>
      <c r="D515" s="226"/>
      <c r="E515" s="226"/>
      <c r="F515" s="226"/>
      <c r="G515" s="226"/>
      <c r="H515" s="226"/>
      <c r="I515" s="234"/>
      <c r="J515" s="234"/>
      <c r="K515" s="226"/>
      <c r="L515" s="226"/>
      <c r="M515" s="226"/>
      <c r="N515" s="234"/>
      <c r="O515" s="234"/>
      <c r="P515" s="235"/>
      <c r="Q515" s="226"/>
      <c r="R515" s="226"/>
      <c r="S515" s="226"/>
      <c r="T515" s="232"/>
      <c r="U515" s="232"/>
      <c r="V515" s="232"/>
      <c r="W515" s="232"/>
      <c r="X515" s="232"/>
      <c r="Y515" s="232"/>
      <c r="Z515" s="233"/>
      <c r="AA515" s="259"/>
      <c r="AB515" s="232"/>
      <c r="AC515" s="232"/>
      <c r="AD515" s="232"/>
      <c r="AE515" s="233"/>
    </row>
    <row r="516" spans="1:31">
      <c r="A516" s="141"/>
      <c r="B516" s="173"/>
      <c r="C516" s="234"/>
      <c r="D516" s="226"/>
      <c r="E516" s="226"/>
      <c r="F516" s="226"/>
      <c r="G516" s="226"/>
      <c r="H516" s="226"/>
      <c r="I516" s="234"/>
      <c r="J516" s="234"/>
      <c r="K516" s="226"/>
      <c r="L516" s="226"/>
      <c r="M516" s="226"/>
      <c r="N516" s="234"/>
      <c r="O516" s="234"/>
      <c r="P516" s="235"/>
      <c r="Q516" s="226"/>
      <c r="R516" s="226"/>
      <c r="S516" s="226"/>
      <c r="Z516" s="227"/>
      <c r="AE516" s="227"/>
    </row>
    <row r="517" spans="1:31" ht="13.5" thickBot="1">
      <c r="A517" s="141"/>
      <c r="B517" s="173"/>
      <c r="C517" s="234"/>
      <c r="D517" s="226"/>
      <c r="E517" s="226"/>
      <c r="F517" s="226"/>
      <c r="G517" s="226"/>
      <c r="H517" s="226"/>
      <c r="I517" s="234"/>
      <c r="J517" s="234"/>
      <c r="K517" s="226"/>
      <c r="L517" s="226"/>
      <c r="M517" s="226"/>
      <c r="N517" s="234"/>
      <c r="O517" s="234"/>
      <c r="P517" s="235"/>
      <c r="Q517" s="226"/>
      <c r="R517" s="226"/>
      <c r="S517" s="226"/>
      <c r="T517" s="193"/>
      <c r="U517" s="193"/>
      <c r="V517" s="193"/>
      <c r="W517" s="193"/>
      <c r="X517" s="193"/>
      <c r="Y517" s="193"/>
      <c r="Z517" s="258"/>
      <c r="AA517" s="193"/>
      <c r="AB517" s="193"/>
      <c r="AC517" s="193"/>
      <c r="AD517" s="193"/>
      <c r="AE517" s="258"/>
    </row>
    <row r="518" spans="1:31">
      <c r="A518" s="271"/>
      <c r="B518" s="272"/>
      <c r="C518" s="223"/>
      <c r="D518" s="224"/>
      <c r="E518" s="224"/>
      <c r="F518" s="224"/>
      <c r="G518" s="224"/>
      <c r="H518" s="224"/>
      <c r="I518" s="223"/>
      <c r="J518" s="223"/>
      <c r="K518" s="224"/>
      <c r="L518" s="224"/>
      <c r="M518" s="224"/>
      <c r="N518" s="223"/>
      <c r="O518" s="223"/>
      <c r="P518" s="225"/>
      <c r="Q518" s="226"/>
      <c r="R518" s="226"/>
      <c r="S518" s="226"/>
      <c r="T518" s="226"/>
      <c r="Z518" s="227"/>
      <c r="AE518" s="227"/>
    </row>
    <row r="519" spans="1:31">
      <c r="A519" s="207"/>
      <c r="B519" s="206"/>
      <c r="C519" s="273"/>
      <c r="D519" s="274"/>
      <c r="E519" s="274"/>
      <c r="F519" s="274"/>
      <c r="G519" s="274"/>
      <c r="H519" s="274"/>
      <c r="I519" s="273"/>
      <c r="J519" s="273"/>
      <c r="K519" s="274"/>
      <c r="L519" s="274"/>
      <c r="M519" s="274"/>
      <c r="N519" s="273"/>
      <c r="O519" s="273"/>
      <c r="P519" s="275"/>
      <c r="Q519" s="226"/>
      <c r="R519" s="226"/>
      <c r="S519" s="226"/>
      <c r="T519" s="232"/>
      <c r="U519" s="232"/>
      <c r="V519" s="232"/>
      <c r="W519" s="232"/>
      <c r="X519" s="232"/>
      <c r="Y519" s="232"/>
      <c r="Z519" s="233"/>
      <c r="AA519" s="232"/>
      <c r="AB519" s="232"/>
      <c r="AC519" s="232"/>
      <c r="AD519" s="232"/>
      <c r="AE519" s="233"/>
    </row>
    <row r="520" spans="1:31">
      <c r="A520" s="271"/>
      <c r="B520" s="272"/>
      <c r="C520" s="234"/>
      <c r="D520" s="226"/>
      <c r="E520" s="226"/>
      <c r="F520" s="226"/>
      <c r="G520" s="226"/>
      <c r="H520" s="226"/>
      <c r="I520" s="234"/>
      <c r="J520" s="234"/>
      <c r="K520" s="226"/>
      <c r="L520" s="226"/>
      <c r="M520" s="226"/>
      <c r="N520" s="234"/>
      <c r="O520" s="234"/>
      <c r="P520" s="235"/>
      <c r="Q520" s="226"/>
      <c r="R520" s="226"/>
      <c r="S520" s="226"/>
      <c r="Z520" s="227"/>
      <c r="AE520" s="227"/>
    </row>
    <row r="521" spans="1:31">
      <c r="A521" s="207"/>
      <c r="B521" s="206"/>
      <c r="C521" s="223"/>
      <c r="D521" s="224"/>
      <c r="E521" s="224"/>
      <c r="F521" s="224"/>
      <c r="G521" s="224"/>
      <c r="H521" s="224"/>
      <c r="I521" s="223"/>
      <c r="J521" s="223"/>
      <c r="K521" s="224"/>
      <c r="L521" s="224"/>
      <c r="M521" s="224"/>
      <c r="N521" s="223"/>
      <c r="O521" s="223"/>
      <c r="P521" s="225"/>
      <c r="Q521" s="226"/>
      <c r="R521" s="226"/>
      <c r="S521" s="226"/>
      <c r="T521" s="232"/>
      <c r="U521" s="232"/>
      <c r="V521" s="232"/>
      <c r="W521" s="232"/>
      <c r="X521" s="232"/>
      <c r="Y521" s="232"/>
      <c r="Z521" s="233"/>
      <c r="AA521" s="232"/>
      <c r="AB521" s="232"/>
      <c r="AC521" s="232"/>
      <c r="AD521" s="232"/>
      <c r="AE521" s="233"/>
    </row>
    <row r="522" spans="1:31">
      <c r="A522" s="271"/>
      <c r="B522" s="272"/>
      <c r="C522" s="223"/>
      <c r="D522" s="224"/>
      <c r="E522" s="224"/>
      <c r="F522" s="224"/>
      <c r="G522" s="224"/>
      <c r="H522" s="224"/>
      <c r="I522" s="223"/>
      <c r="J522" s="223"/>
      <c r="K522" s="224"/>
      <c r="L522" s="224"/>
      <c r="M522" s="224"/>
      <c r="N522" s="223"/>
      <c r="O522" s="223"/>
      <c r="P522" s="225"/>
      <c r="Q522" s="226"/>
      <c r="R522" s="226"/>
      <c r="S522" s="226"/>
      <c r="Z522" s="227"/>
      <c r="AE522" s="227"/>
    </row>
    <row r="523" spans="1:31">
      <c r="A523" s="207"/>
      <c r="B523" s="206"/>
      <c r="C523" s="223"/>
      <c r="D523" s="224"/>
      <c r="E523" s="224"/>
      <c r="F523" s="224"/>
      <c r="G523" s="224"/>
      <c r="H523" s="224"/>
      <c r="I523" s="223"/>
      <c r="J523" s="223"/>
      <c r="K523" s="224"/>
      <c r="L523" s="224"/>
      <c r="M523" s="224"/>
      <c r="N523" s="223"/>
      <c r="O523" s="223"/>
      <c r="P523" s="225"/>
      <c r="Q523" s="226"/>
      <c r="R523" s="226"/>
      <c r="S523" s="226"/>
      <c r="T523" s="232"/>
      <c r="U523" s="232"/>
      <c r="V523" s="232"/>
      <c r="W523" s="232"/>
      <c r="X523" s="232"/>
      <c r="Y523" s="232"/>
      <c r="Z523" s="233"/>
      <c r="AA523" s="232"/>
      <c r="AB523" s="232"/>
      <c r="AC523" s="232"/>
      <c r="AD523" s="232"/>
      <c r="AE523" s="233"/>
    </row>
    <row r="524" spans="1:31">
      <c r="A524" s="271"/>
      <c r="B524" s="272"/>
      <c r="C524" s="276"/>
      <c r="D524" s="277"/>
      <c r="E524" s="277"/>
      <c r="F524" s="277"/>
      <c r="G524" s="277"/>
      <c r="H524" s="277"/>
      <c r="I524" s="276"/>
      <c r="J524" s="276"/>
      <c r="K524" s="277"/>
      <c r="L524" s="277"/>
      <c r="M524" s="277"/>
      <c r="N524" s="276"/>
      <c r="O524" s="276"/>
      <c r="P524" s="278"/>
      <c r="Q524" s="226"/>
      <c r="R524" s="226"/>
      <c r="S524" s="226"/>
      <c r="Z524" s="227"/>
      <c r="AE524" s="227"/>
    </row>
    <row r="525" spans="1:31">
      <c r="A525" s="207"/>
      <c r="B525" s="206"/>
      <c r="C525" s="276"/>
      <c r="D525" s="277"/>
      <c r="E525" s="277"/>
      <c r="F525" s="277"/>
      <c r="G525" s="277"/>
      <c r="H525" s="277"/>
      <c r="I525" s="276"/>
      <c r="J525" s="276"/>
      <c r="K525" s="277"/>
      <c r="L525" s="277"/>
      <c r="M525" s="277"/>
      <c r="N525" s="276"/>
      <c r="O525" s="276"/>
      <c r="P525" s="278"/>
      <c r="Q525" s="226"/>
      <c r="R525" s="226"/>
      <c r="S525" s="226"/>
      <c r="T525" s="232"/>
      <c r="U525" s="232"/>
      <c r="V525" s="232"/>
      <c r="W525" s="232"/>
      <c r="X525" s="232"/>
      <c r="Y525" s="232"/>
      <c r="Z525" s="233"/>
      <c r="AA525" s="232"/>
      <c r="AB525" s="232"/>
      <c r="AC525" s="232"/>
      <c r="AD525" s="232"/>
      <c r="AE525" s="233"/>
    </row>
    <row r="526" spans="1:31">
      <c r="A526" s="279"/>
      <c r="B526" s="272"/>
      <c r="C526" s="223"/>
      <c r="D526" s="224"/>
      <c r="E526" s="224"/>
      <c r="F526" s="224"/>
      <c r="G526" s="224"/>
      <c r="H526" s="224"/>
      <c r="I526" s="223"/>
      <c r="J526" s="223"/>
      <c r="K526" s="224"/>
      <c r="L526" s="224"/>
      <c r="M526" s="224"/>
      <c r="N526" s="223"/>
      <c r="O526" s="223"/>
      <c r="P526" s="225"/>
      <c r="Q526" s="226"/>
      <c r="R526" s="226"/>
      <c r="S526" s="226"/>
      <c r="Z526" s="227"/>
      <c r="AE526" s="227"/>
    </row>
    <row r="527" spans="1:31">
      <c r="A527" s="207"/>
      <c r="B527" s="206"/>
      <c r="C527" s="223"/>
      <c r="D527" s="224"/>
      <c r="E527" s="224"/>
      <c r="F527" s="224"/>
      <c r="G527" s="224"/>
      <c r="H527" s="224"/>
      <c r="I527" s="223"/>
      <c r="J527" s="223"/>
      <c r="K527" s="224"/>
      <c r="L527" s="224"/>
      <c r="M527" s="224"/>
      <c r="N527" s="223"/>
      <c r="O527" s="223"/>
      <c r="P527" s="225"/>
      <c r="Q527" s="226"/>
      <c r="R527" s="226"/>
      <c r="S527" s="226"/>
      <c r="T527" s="232"/>
      <c r="U527" s="232"/>
      <c r="V527" s="232"/>
      <c r="W527" s="232"/>
      <c r="X527" s="232"/>
      <c r="Y527" s="232"/>
      <c r="Z527" s="233"/>
      <c r="AA527" s="232"/>
      <c r="AB527" s="232"/>
      <c r="AC527" s="232"/>
      <c r="AD527" s="232"/>
      <c r="AE527" s="233"/>
    </row>
    <row r="528" spans="1:31">
      <c r="A528" s="279"/>
      <c r="B528" s="272"/>
      <c r="C528" s="223"/>
      <c r="D528" s="224"/>
      <c r="E528" s="224"/>
      <c r="F528" s="224"/>
      <c r="G528" s="224"/>
      <c r="H528" s="224"/>
      <c r="I528" s="223"/>
      <c r="J528" s="223"/>
      <c r="K528" s="224"/>
      <c r="L528" s="224"/>
      <c r="M528" s="224"/>
      <c r="N528" s="223"/>
      <c r="O528" s="223"/>
      <c r="P528" s="225"/>
      <c r="Q528" s="226"/>
      <c r="R528" s="226"/>
      <c r="S528" s="226"/>
      <c r="Z528" s="227"/>
      <c r="AE528" s="227"/>
    </row>
    <row r="529" spans="1:31">
      <c r="A529" s="207"/>
      <c r="B529" s="206"/>
      <c r="C529" s="223"/>
      <c r="D529" s="224"/>
      <c r="E529" s="224"/>
      <c r="F529" s="224"/>
      <c r="G529" s="224"/>
      <c r="H529" s="224"/>
      <c r="I529" s="223"/>
      <c r="J529" s="223"/>
      <c r="K529" s="224"/>
      <c r="L529" s="224"/>
      <c r="M529" s="224"/>
      <c r="N529" s="223"/>
      <c r="O529" s="223"/>
      <c r="P529" s="225"/>
      <c r="Q529" s="226"/>
      <c r="R529" s="226"/>
      <c r="S529" s="226"/>
      <c r="T529" s="232"/>
      <c r="U529" s="232"/>
      <c r="V529" s="232"/>
      <c r="W529" s="232"/>
      <c r="X529" s="232"/>
      <c r="Y529" s="232"/>
      <c r="Z529" s="233"/>
      <c r="AA529" s="232"/>
      <c r="AB529" s="232"/>
      <c r="AC529" s="232"/>
      <c r="AD529" s="232"/>
      <c r="AE529" s="233"/>
    </row>
    <row r="530" spans="1:31">
      <c r="A530" s="279"/>
      <c r="B530" s="272"/>
      <c r="C530" s="223"/>
      <c r="D530" s="224"/>
      <c r="E530" s="224"/>
      <c r="F530" s="224"/>
      <c r="G530" s="224"/>
      <c r="H530" s="224"/>
      <c r="I530" s="223"/>
      <c r="J530" s="223"/>
      <c r="K530" s="224"/>
      <c r="L530" s="224"/>
      <c r="M530" s="224"/>
      <c r="N530" s="223"/>
      <c r="O530" s="223"/>
      <c r="P530" s="225"/>
      <c r="Q530" s="226"/>
      <c r="R530" s="226"/>
      <c r="S530" s="226"/>
      <c r="Z530" s="227"/>
      <c r="AE530" s="227"/>
    </row>
    <row r="531" spans="1:31">
      <c r="A531" s="207"/>
      <c r="B531" s="206"/>
      <c r="C531" s="223"/>
      <c r="D531" s="224"/>
      <c r="E531" s="224"/>
      <c r="F531" s="224"/>
      <c r="G531" s="224"/>
      <c r="H531" s="224"/>
      <c r="I531" s="223"/>
      <c r="J531" s="223"/>
      <c r="K531" s="224"/>
      <c r="L531" s="224"/>
      <c r="M531" s="224"/>
      <c r="N531" s="223"/>
      <c r="O531" s="223"/>
      <c r="P531" s="225"/>
      <c r="Q531" s="226"/>
      <c r="R531" s="226"/>
      <c r="S531" s="226"/>
      <c r="T531" s="232"/>
      <c r="U531" s="232"/>
      <c r="V531" s="232"/>
      <c r="W531" s="232"/>
      <c r="X531" s="232"/>
      <c r="Y531" s="232"/>
      <c r="Z531" s="233"/>
      <c r="AA531" s="232"/>
      <c r="AB531" s="232"/>
      <c r="AC531" s="232"/>
      <c r="AD531" s="232"/>
      <c r="AE531" s="233"/>
    </row>
    <row r="532" spans="1:31">
      <c r="A532" s="279"/>
      <c r="B532" s="272"/>
      <c r="C532" s="223"/>
      <c r="D532" s="224"/>
      <c r="E532" s="224"/>
      <c r="F532" s="224"/>
      <c r="G532" s="224"/>
      <c r="H532" s="224"/>
      <c r="I532" s="223"/>
      <c r="J532" s="223"/>
      <c r="K532" s="224"/>
      <c r="L532" s="224"/>
      <c r="M532" s="224"/>
      <c r="N532" s="223"/>
      <c r="O532" s="223"/>
      <c r="P532" s="225"/>
      <c r="Q532" s="226"/>
      <c r="R532" s="226"/>
      <c r="S532" s="226"/>
      <c r="Z532" s="227"/>
      <c r="AE532" s="227"/>
    </row>
    <row r="533" spans="1:31">
      <c r="A533" s="207"/>
      <c r="B533" s="206"/>
      <c r="C533" s="223"/>
      <c r="D533" s="224"/>
      <c r="E533" s="224"/>
      <c r="F533" s="224"/>
      <c r="G533" s="224"/>
      <c r="H533" s="224"/>
      <c r="I533" s="223"/>
      <c r="J533" s="223"/>
      <c r="K533" s="224"/>
      <c r="L533" s="224"/>
      <c r="M533" s="224"/>
      <c r="N533" s="223"/>
      <c r="O533" s="223"/>
      <c r="P533" s="225"/>
      <c r="Q533" s="226"/>
      <c r="R533" s="226"/>
      <c r="S533" s="226"/>
      <c r="T533" s="232"/>
      <c r="U533" s="232"/>
      <c r="V533" s="232"/>
      <c r="W533" s="232"/>
      <c r="X533" s="232"/>
      <c r="Y533" s="232"/>
      <c r="Z533" s="233"/>
      <c r="AA533" s="232"/>
      <c r="AB533" s="232"/>
      <c r="AC533" s="232"/>
      <c r="AD533" s="232"/>
      <c r="AE533" s="233"/>
    </row>
    <row r="534" spans="1:31">
      <c r="A534" s="279"/>
      <c r="B534" s="272"/>
      <c r="C534" s="223"/>
      <c r="D534" s="224"/>
      <c r="E534" s="224"/>
      <c r="F534" s="224"/>
      <c r="G534" s="224"/>
      <c r="H534" s="224"/>
      <c r="I534" s="223"/>
      <c r="J534" s="223"/>
      <c r="K534" s="224"/>
      <c r="L534" s="224"/>
      <c r="M534" s="224"/>
      <c r="N534" s="223"/>
      <c r="O534" s="223"/>
      <c r="P534" s="225"/>
      <c r="Q534" s="226"/>
      <c r="R534" s="226"/>
      <c r="S534" s="226"/>
      <c r="Z534" s="227"/>
      <c r="AE534" s="227"/>
    </row>
    <row r="535" spans="1:31">
      <c r="A535" s="207"/>
      <c r="B535" s="206"/>
      <c r="C535" s="223"/>
      <c r="D535" s="224"/>
      <c r="E535" s="224"/>
      <c r="F535" s="224"/>
      <c r="G535" s="224"/>
      <c r="H535" s="224"/>
      <c r="I535" s="223"/>
      <c r="J535" s="223"/>
      <c r="K535" s="224"/>
      <c r="L535" s="224"/>
      <c r="M535" s="224"/>
      <c r="N535" s="223"/>
      <c r="O535" s="223"/>
      <c r="P535" s="225"/>
      <c r="Q535" s="226"/>
      <c r="R535" s="226"/>
      <c r="S535" s="226"/>
      <c r="T535" s="232"/>
      <c r="U535" s="232"/>
      <c r="V535" s="232"/>
      <c r="W535" s="232"/>
      <c r="X535" s="232"/>
      <c r="Y535" s="232"/>
      <c r="Z535" s="233"/>
      <c r="AA535" s="232"/>
      <c r="AB535" s="232"/>
      <c r="AC535" s="232"/>
      <c r="AD535" s="232"/>
      <c r="AE535" s="233"/>
    </row>
    <row r="536" spans="1:31">
      <c r="A536" s="279"/>
      <c r="B536" s="272"/>
      <c r="C536" s="223"/>
      <c r="D536" s="224"/>
      <c r="E536" s="224"/>
      <c r="F536" s="224"/>
      <c r="G536" s="224"/>
      <c r="H536" s="224"/>
      <c r="I536" s="223"/>
      <c r="J536" s="223"/>
      <c r="K536" s="224"/>
      <c r="L536" s="224"/>
      <c r="M536" s="224"/>
      <c r="N536" s="223"/>
      <c r="O536" s="223"/>
      <c r="P536" s="225"/>
      <c r="Q536" s="226"/>
      <c r="R536" s="226"/>
      <c r="S536" s="226"/>
      <c r="Z536" s="227"/>
      <c r="AE536" s="227"/>
    </row>
    <row r="537" spans="1:31">
      <c r="A537" s="207"/>
      <c r="B537" s="206"/>
      <c r="C537" s="223"/>
      <c r="D537" s="224"/>
      <c r="E537" s="224"/>
      <c r="F537" s="224"/>
      <c r="G537" s="224"/>
      <c r="H537" s="224"/>
      <c r="I537" s="223"/>
      <c r="J537" s="223"/>
      <c r="K537" s="224"/>
      <c r="L537" s="224"/>
      <c r="M537" s="224"/>
      <c r="N537" s="223"/>
      <c r="O537" s="223"/>
      <c r="P537" s="225"/>
      <c r="Q537" s="226"/>
      <c r="R537" s="226"/>
      <c r="S537" s="226"/>
      <c r="T537" s="232"/>
      <c r="U537" s="232"/>
      <c r="V537" s="232"/>
      <c r="W537" s="232"/>
      <c r="X537" s="232"/>
      <c r="Y537" s="232"/>
      <c r="Z537" s="233"/>
      <c r="AA537" s="232"/>
      <c r="AB537" s="232"/>
      <c r="AC537" s="232"/>
      <c r="AD537" s="232"/>
      <c r="AE537" s="233"/>
    </row>
    <row r="538" spans="1:31">
      <c r="A538" s="279"/>
      <c r="B538" s="272"/>
      <c r="C538" s="223"/>
      <c r="D538" s="224"/>
      <c r="E538" s="224"/>
      <c r="F538" s="224"/>
      <c r="G538" s="224"/>
      <c r="H538" s="224"/>
      <c r="I538" s="223"/>
      <c r="J538" s="223"/>
      <c r="K538" s="224"/>
      <c r="L538" s="224"/>
      <c r="M538" s="224"/>
      <c r="N538" s="223"/>
      <c r="O538" s="223"/>
      <c r="P538" s="225"/>
      <c r="Q538" s="226"/>
      <c r="R538" s="226"/>
      <c r="S538" s="226"/>
      <c r="Z538" s="227"/>
      <c r="AE538" s="227"/>
    </row>
    <row r="539" spans="1:31">
      <c r="A539" s="207"/>
      <c r="B539" s="206"/>
      <c r="C539" s="223"/>
      <c r="D539" s="224"/>
      <c r="E539" s="224"/>
      <c r="F539" s="224"/>
      <c r="G539" s="224"/>
      <c r="H539" s="224"/>
      <c r="I539" s="223"/>
      <c r="J539" s="223"/>
      <c r="K539" s="224"/>
      <c r="L539" s="224"/>
      <c r="M539" s="224"/>
      <c r="N539" s="223"/>
      <c r="O539" s="223"/>
      <c r="P539" s="225"/>
      <c r="Q539" s="226"/>
      <c r="R539" s="226"/>
      <c r="S539" s="226"/>
      <c r="T539" s="232"/>
      <c r="U539" s="232"/>
      <c r="V539" s="232"/>
      <c r="W539" s="232"/>
      <c r="X539" s="232"/>
      <c r="Y539" s="232"/>
      <c r="Z539" s="233"/>
      <c r="AA539" s="232"/>
      <c r="AB539" s="232"/>
      <c r="AC539" s="232"/>
      <c r="AD539" s="232"/>
      <c r="AE539" s="233"/>
    </row>
    <row r="540" spans="1:31">
      <c r="A540" s="279"/>
      <c r="B540" s="272"/>
      <c r="C540" s="223"/>
      <c r="D540" s="224"/>
      <c r="E540" s="224"/>
      <c r="F540" s="224"/>
      <c r="G540" s="224"/>
      <c r="H540" s="224"/>
      <c r="I540" s="223"/>
      <c r="J540" s="223"/>
      <c r="K540" s="224"/>
      <c r="L540" s="224"/>
      <c r="M540" s="224"/>
      <c r="N540" s="223"/>
      <c r="O540" s="223"/>
      <c r="P540" s="225"/>
      <c r="Q540" s="226"/>
      <c r="R540" s="226"/>
      <c r="S540" s="226"/>
      <c r="Z540" s="227"/>
      <c r="AE540" s="227"/>
    </row>
    <row r="541" spans="1:31">
      <c r="A541" s="207"/>
      <c r="B541" s="206"/>
      <c r="C541" s="223"/>
      <c r="D541" s="224"/>
      <c r="E541" s="224"/>
      <c r="F541" s="224"/>
      <c r="G541" s="224"/>
      <c r="H541" s="224"/>
      <c r="I541" s="223"/>
      <c r="J541" s="223"/>
      <c r="K541" s="224"/>
      <c r="L541" s="224"/>
      <c r="M541" s="224"/>
      <c r="N541" s="223"/>
      <c r="O541" s="223"/>
      <c r="P541" s="225"/>
      <c r="Q541" s="226"/>
      <c r="R541" s="226"/>
      <c r="S541" s="226"/>
      <c r="T541" s="232"/>
      <c r="U541" s="232"/>
      <c r="V541" s="232"/>
      <c r="W541" s="232"/>
      <c r="X541" s="232"/>
      <c r="Y541" s="232"/>
      <c r="Z541" s="233"/>
      <c r="AA541" s="232"/>
      <c r="AB541" s="232"/>
      <c r="AC541" s="232"/>
      <c r="AD541" s="232"/>
      <c r="AE541" s="233"/>
    </row>
    <row r="542" spans="1:31">
      <c r="A542" s="279"/>
      <c r="B542" s="272"/>
      <c r="C542" s="223"/>
      <c r="D542" s="224"/>
      <c r="E542" s="224"/>
      <c r="F542" s="224"/>
      <c r="G542" s="224"/>
      <c r="H542" s="224"/>
      <c r="I542" s="223"/>
      <c r="J542" s="223"/>
      <c r="K542" s="224"/>
      <c r="L542" s="224"/>
      <c r="M542" s="224"/>
      <c r="N542" s="223"/>
      <c r="O542" s="223"/>
      <c r="P542" s="225"/>
      <c r="Q542" s="226"/>
      <c r="R542" s="226"/>
      <c r="S542" s="226"/>
      <c r="Z542" s="227"/>
      <c r="AE542" s="227"/>
    </row>
    <row r="543" spans="1:31">
      <c r="A543" s="207"/>
      <c r="B543" s="206"/>
      <c r="C543" s="223"/>
      <c r="D543" s="224"/>
      <c r="E543" s="224"/>
      <c r="F543" s="224"/>
      <c r="G543" s="224"/>
      <c r="H543" s="224"/>
      <c r="I543" s="223"/>
      <c r="J543" s="223"/>
      <c r="K543" s="224"/>
      <c r="L543" s="224"/>
      <c r="M543" s="224"/>
      <c r="N543" s="223"/>
      <c r="O543" s="223"/>
      <c r="P543" s="225"/>
      <c r="Q543" s="226"/>
      <c r="R543" s="226"/>
      <c r="S543" s="226"/>
      <c r="T543" s="232"/>
      <c r="U543" s="232"/>
      <c r="V543" s="232"/>
      <c r="W543" s="232"/>
      <c r="X543" s="232"/>
      <c r="Y543" s="232"/>
      <c r="Z543" s="233"/>
      <c r="AA543" s="232"/>
      <c r="AB543" s="232"/>
      <c r="AC543" s="232"/>
      <c r="AD543" s="232"/>
      <c r="AE543" s="233"/>
    </row>
    <row r="544" spans="1:31">
      <c r="A544" s="279"/>
      <c r="B544" s="272"/>
      <c r="C544" s="223"/>
      <c r="D544" s="224"/>
      <c r="E544" s="224"/>
      <c r="F544" s="224"/>
      <c r="G544" s="224"/>
      <c r="H544" s="224"/>
      <c r="I544" s="223"/>
      <c r="J544" s="223"/>
      <c r="K544" s="224"/>
      <c r="L544" s="224"/>
      <c r="M544" s="224"/>
      <c r="N544" s="223"/>
      <c r="O544" s="223"/>
      <c r="P544" s="225"/>
      <c r="Q544" s="226"/>
      <c r="R544" s="226"/>
      <c r="S544" s="226"/>
      <c r="Z544" s="227"/>
      <c r="AE544" s="227"/>
    </row>
    <row r="545" spans="1:31">
      <c r="A545" s="207"/>
      <c r="B545" s="206"/>
      <c r="C545" s="223"/>
      <c r="D545" s="224"/>
      <c r="E545" s="224"/>
      <c r="F545" s="224"/>
      <c r="G545" s="224"/>
      <c r="H545" s="224"/>
      <c r="I545" s="223"/>
      <c r="J545" s="223"/>
      <c r="K545" s="224"/>
      <c r="L545" s="224"/>
      <c r="M545" s="224"/>
      <c r="N545" s="223"/>
      <c r="O545" s="223"/>
      <c r="P545" s="225"/>
      <c r="Q545" s="226"/>
      <c r="R545" s="226"/>
      <c r="S545" s="226"/>
      <c r="T545" s="232"/>
      <c r="U545" s="232"/>
      <c r="V545" s="232"/>
      <c r="W545" s="232"/>
      <c r="X545" s="232"/>
      <c r="Y545" s="232"/>
      <c r="Z545" s="233"/>
      <c r="AA545" s="232"/>
      <c r="AB545" s="232"/>
      <c r="AC545" s="232"/>
      <c r="AD545" s="232"/>
      <c r="AE545" s="233"/>
    </row>
    <row r="546" spans="1:31">
      <c r="A546" s="279"/>
      <c r="B546" s="272"/>
      <c r="C546" s="223"/>
      <c r="D546" s="224"/>
      <c r="E546" s="224"/>
      <c r="F546" s="224"/>
      <c r="G546" s="224"/>
      <c r="H546" s="224"/>
      <c r="I546" s="223"/>
      <c r="J546" s="223"/>
      <c r="K546" s="224"/>
      <c r="L546" s="224"/>
      <c r="M546" s="224"/>
      <c r="N546" s="223"/>
      <c r="O546" s="223"/>
      <c r="P546" s="225"/>
      <c r="Q546" s="226"/>
      <c r="R546" s="226"/>
      <c r="S546" s="226"/>
      <c r="Z546" s="227"/>
      <c r="AE546" s="227"/>
    </row>
    <row r="547" spans="1:31">
      <c r="A547" s="207"/>
      <c r="B547" s="206"/>
      <c r="C547" s="223"/>
      <c r="D547" s="224"/>
      <c r="E547" s="224"/>
      <c r="F547" s="224"/>
      <c r="G547" s="224"/>
      <c r="H547" s="224"/>
      <c r="I547" s="223"/>
      <c r="J547" s="223"/>
      <c r="K547" s="224"/>
      <c r="L547" s="224"/>
      <c r="M547" s="224"/>
      <c r="N547" s="223"/>
      <c r="O547" s="223"/>
      <c r="P547" s="225"/>
      <c r="Q547" s="226"/>
      <c r="R547" s="226"/>
      <c r="S547" s="226"/>
      <c r="T547" s="232"/>
      <c r="U547" s="232"/>
      <c r="V547" s="232"/>
      <c r="W547" s="232"/>
      <c r="X547" s="232"/>
      <c r="Y547" s="232"/>
      <c r="Z547" s="233"/>
      <c r="AA547" s="232"/>
      <c r="AB547" s="232"/>
      <c r="AC547" s="232"/>
      <c r="AD547" s="232"/>
      <c r="AE547" s="233"/>
    </row>
    <row r="548" spans="1:31">
      <c r="A548" s="279"/>
      <c r="B548" s="272"/>
      <c r="C548" s="223"/>
      <c r="D548" s="224"/>
      <c r="E548" s="224"/>
      <c r="F548" s="224"/>
      <c r="G548" s="224"/>
      <c r="H548" s="224"/>
      <c r="I548" s="223"/>
      <c r="J548" s="223"/>
      <c r="K548" s="224"/>
      <c r="L548" s="224"/>
      <c r="M548" s="224"/>
      <c r="N548" s="223"/>
      <c r="O548" s="223"/>
      <c r="P548" s="225"/>
      <c r="Q548" s="226"/>
      <c r="R548" s="226"/>
      <c r="S548" s="226"/>
      <c r="Z548" s="227"/>
      <c r="AE548" s="227"/>
    </row>
    <row r="549" spans="1:31" ht="13.5" thickBot="1">
      <c r="A549" s="208"/>
      <c r="B549" s="209"/>
      <c r="C549" s="280"/>
      <c r="D549" s="281"/>
      <c r="E549" s="281"/>
      <c r="F549" s="281"/>
      <c r="G549" s="281"/>
      <c r="H549" s="281"/>
      <c r="I549" s="280"/>
      <c r="J549" s="280"/>
      <c r="K549" s="281"/>
      <c r="L549" s="281"/>
      <c r="M549" s="281"/>
      <c r="N549" s="280"/>
      <c r="O549" s="280"/>
      <c r="P549" s="282"/>
      <c r="Q549" s="226"/>
      <c r="R549" s="226"/>
      <c r="S549" s="226"/>
      <c r="T549" s="193"/>
      <c r="U549" s="193"/>
      <c r="V549" s="193"/>
      <c r="W549" s="193"/>
      <c r="X549" s="193"/>
      <c r="Y549" s="193"/>
      <c r="Z549" s="258"/>
      <c r="AA549" s="193"/>
      <c r="AB549" s="193"/>
      <c r="AC549" s="193"/>
      <c r="AD549" s="193"/>
      <c r="AE549" s="258"/>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0EC72-41B9-4D42-B1F0-26F495552A81}">
  <dimension ref="A2:AE549"/>
  <sheetViews>
    <sheetView workbookViewId="0">
      <selection sqref="A1:XFD1048576"/>
    </sheetView>
  </sheetViews>
  <sheetFormatPr defaultColWidth="9" defaultRowHeight="12.75"/>
  <cols>
    <col min="1" max="1" width="4.109375" style="128" customWidth="1"/>
    <col min="2" max="2" width="17.6640625" style="128" customWidth="1"/>
    <col min="3" max="8" width="9" style="128" customWidth="1"/>
    <col min="9" max="9" width="10.6640625" style="128" customWidth="1"/>
    <col min="10" max="13" width="8.6640625" style="128" customWidth="1"/>
    <col min="14" max="14" width="10.33203125" style="128" customWidth="1"/>
    <col min="15" max="15" width="7" style="128" customWidth="1"/>
    <col min="16" max="16" width="8.6640625" style="128" customWidth="1"/>
    <col min="17" max="18" width="1.88671875" style="128" customWidth="1"/>
    <col min="19" max="19" width="6.6640625" style="128" customWidth="1"/>
    <col min="20" max="20" width="6.109375" style="128" customWidth="1"/>
    <col min="21" max="21" width="6.77734375" style="128" customWidth="1"/>
    <col min="22" max="23" width="6.44140625" style="128" customWidth="1"/>
    <col min="24" max="24" width="7" style="128" customWidth="1"/>
    <col min="25" max="25" width="6.6640625" style="128" customWidth="1"/>
    <col min="26" max="30" width="5.77734375" style="128" customWidth="1"/>
    <col min="31" max="16384" width="9" style="128"/>
  </cols>
  <sheetData>
    <row r="2" spans="1:30">
      <c r="C2" s="213"/>
    </row>
    <row r="3" spans="1:30">
      <c r="A3" s="155"/>
      <c r="B3" s="137"/>
      <c r="C3" s="136"/>
      <c r="D3" s="137"/>
      <c r="E3" s="137"/>
      <c r="F3" s="137"/>
      <c r="G3" s="137"/>
      <c r="H3" s="137"/>
      <c r="I3" s="137"/>
      <c r="J3" s="137"/>
      <c r="K3" s="137"/>
      <c r="L3" s="137"/>
      <c r="M3" s="137"/>
      <c r="N3" s="137"/>
      <c r="O3" s="137"/>
      <c r="P3" s="138"/>
    </row>
    <row r="4" spans="1:30">
      <c r="A4" s="141"/>
      <c r="B4" s="142"/>
      <c r="C4" s="136"/>
      <c r="D4" s="137"/>
      <c r="E4" s="137"/>
      <c r="F4" s="137"/>
      <c r="G4" s="137"/>
      <c r="H4" s="137"/>
      <c r="I4" s="136"/>
      <c r="J4" s="136"/>
      <c r="K4" s="137"/>
      <c r="L4" s="137"/>
      <c r="M4" s="137"/>
      <c r="N4" s="136"/>
      <c r="O4" s="136"/>
      <c r="P4" s="145"/>
      <c r="S4" s="215"/>
      <c r="T4" s="216"/>
      <c r="U4" s="216"/>
      <c r="V4" s="216"/>
      <c r="W4" s="216"/>
      <c r="X4" s="216"/>
      <c r="Y4" s="217"/>
      <c r="Z4" s="215"/>
      <c r="AA4" s="216"/>
      <c r="AB4" s="216"/>
      <c r="AC4" s="216"/>
      <c r="AD4" s="217"/>
    </row>
    <row r="5" spans="1:30">
      <c r="A5" s="155"/>
      <c r="B5" s="136"/>
      <c r="C5" s="136"/>
      <c r="D5" s="155"/>
      <c r="E5" s="155"/>
      <c r="F5" s="155"/>
      <c r="G5" s="155"/>
      <c r="H5" s="155"/>
      <c r="I5" s="283"/>
      <c r="J5" s="136"/>
      <c r="K5" s="155"/>
      <c r="L5" s="155"/>
      <c r="M5" s="155"/>
      <c r="N5" s="283"/>
      <c r="O5" s="136"/>
      <c r="P5" s="157"/>
      <c r="S5" s="215"/>
      <c r="T5" s="220"/>
      <c r="U5" s="220"/>
      <c r="V5" s="220"/>
      <c r="W5" s="220"/>
      <c r="X5" s="220"/>
      <c r="Y5" s="284"/>
      <c r="Z5" s="215"/>
      <c r="AA5" s="220"/>
      <c r="AB5" s="220"/>
      <c r="AC5" s="220"/>
      <c r="AD5" s="284"/>
    </row>
    <row r="6" spans="1:30">
      <c r="A6" s="155"/>
      <c r="B6" s="136"/>
      <c r="C6" s="165"/>
      <c r="D6" s="166"/>
      <c r="E6" s="166"/>
      <c r="F6" s="166"/>
      <c r="G6" s="166"/>
      <c r="H6" s="166"/>
      <c r="I6" s="165"/>
      <c r="J6" s="165"/>
      <c r="K6" s="166"/>
      <c r="L6" s="166"/>
      <c r="M6" s="166"/>
      <c r="N6" s="165"/>
      <c r="O6" s="165"/>
      <c r="P6" s="167"/>
      <c r="Q6" s="175"/>
      <c r="R6" s="175"/>
      <c r="S6" s="226"/>
      <c r="Y6" s="227"/>
      <c r="AD6" s="227"/>
    </row>
    <row r="7" spans="1:30">
      <c r="A7" s="141"/>
      <c r="B7" s="173"/>
      <c r="C7" s="174"/>
      <c r="D7" s="175"/>
      <c r="E7" s="175"/>
      <c r="F7" s="175"/>
      <c r="G7" s="175"/>
      <c r="H7" s="175"/>
      <c r="I7" s="174"/>
      <c r="J7" s="174"/>
      <c r="K7" s="175"/>
      <c r="L7" s="175"/>
      <c r="M7" s="175"/>
      <c r="N7" s="174"/>
      <c r="O7" s="174"/>
      <c r="P7" s="176"/>
      <c r="Q7" s="175"/>
      <c r="R7" s="175"/>
      <c r="S7" s="232"/>
      <c r="T7" s="232"/>
      <c r="U7" s="232"/>
      <c r="V7" s="232"/>
      <c r="W7" s="232"/>
      <c r="X7" s="232"/>
      <c r="Y7" s="233"/>
      <c r="Z7" s="232"/>
      <c r="AA7" s="232"/>
      <c r="AB7" s="232"/>
      <c r="AC7" s="232"/>
      <c r="AD7" s="233"/>
    </row>
    <row r="8" spans="1:30">
      <c r="A8" s="141"/>
      <c r="B8" s="173"/>
      <c r="C8" s="174"/>
      <c r="D8" s="175"/>
      <c r="E8" s="175"/>
      <c r="F8" s="175"/>
      <c r="G8" s="175"/>
      <c r="H8" s="175"/>
      <c r="I8" s="174"/>
      <c r="J8" s="174"/>
      <c r="K8" s="175"/>
      <c r="L8" s="175"/>
      <c r="M8" s="175"/>
      <c r="N8" s="174"/>
      <c r="O8" s="174"/>
      <c r="P8" s="176"/>
      <c r="Q8" s="175"/>
      <c r="R8" s="175"/>
      <c r="Y8" s="227"/>
      <c r="AD8" s="227"/>
    </row>
    <row r="9" spans="1:30">
      <c r="A9" s="141"/>
      <c r="B9" s="173"/>
      <c r="C9" s="174"/>
      <c r="D9" s="175"/>
      <c r="E9" s="175"/>
      <c r="F9" s="175"/>
      <c r="G9" s="175"/>
      <c r="H9" s="175"/>
      <c r="I9" s="174"/>
      <c r="J9" s="174"/>
      <c r="K9" s="175"/>
      <c r="L9" s="175"/>
      <c r="M9" s="175"/>
      <c r="N9" s="174"/>
      <c r="O9" s="174"/>
      <c r="P9" s="176"/>
      <c r="Q9" s="175"/>
      <c r="R9" s="175"/>
      <c r="S9" s="232"/>
      <c r="T9" s="232"/>
      <c r="U9" s="232"/>
      <c r="V9" s="232"/>
      <c r="W9" s="232"/>
      <c r="X9" s="232"/>
      <c r="Y9" s="233"/>
      <c r="Z9" s="232"/>
      <c r="AA9" s="232"/>
      <c r="AB9" s="232"/>
      <c r="AC9" s="232"/>
      <c r="AD9" s="233"/>
    </row>
    <row r="10" spans="1:30">
      <c r="A10" s="141"/>
      <c r="B10" s="173"/>
      <c r="C10" s="174"/>
      <c r="D10" s="175"/>
      <c r="E10" s="175"/>
      <c r="F10" s="175"/>
      <c r="G10" s="175"/>
      <c r="H10" s="175"/>
      <c r="I10" s="174"/>
      <c r="J10" s="174"/>
      <c r="K10" s="175"/>
      <c r="L10" s="175"/>
      <c r="M10" s="175"/>
      <c r="N10" s="174"/>
      <c r="O10" s="174"/>
      <c r="P10" s="176"/>
      <c r="Q10" s="175"/>
      <c r="R10" s="175"/>
      <c r="Y10" s="227"/>
      <c r="AD10" s="227"/>
    </row>
    <row r="11" spans="1:30">
      <c r="A11" s="141"/>
      <c r="B11" s="173"/>
      <c r="C11" s="174"/>
      <c r="D11" s="175"/>
      <c r="E11" s="175"/>
      <c r="F11" s="175"/>
      <c r="G11" s="175"/>
      <c r="H11" s="175"/>
      <c r="I11" s="174"/>
      <c r="J11" s="174"/>
      <c r="K11" s="175"/>
      <c r="L11" s="175"/>
      <c r="M11" s="175"/>
      <c r="N11" s="174"/>
      <c r="O11" s="174"/>
      <c r="P11" s="176"/>
      <c r="Q11" s="175"/>
      <c r="R11" s="175"/>
      <c r="S11" s="232"/>
      <c r="T11" s="232"/>
      <c r="U11" s="232"/>
      <c r="V11" s="232"/>
      <c r="W11" s="232"/>
      <c r="X11" s="232"/>
      <c r="Y11" s="233"/>
      <c r="Z11" s="232"/>
      <c r="AA11" s="232"/>
      <c r="AB11" s="232"/>
      <c r="AC11" s="232"/>
      <c r="AD11" s="233"/>
    </row>
    <row r="12" spans="1:30">
      <c r="A12" s="141"/>
      <c r="B12" s="173"/>
      <c r="C12" s="174"/>
      <c r="D12" s="175"/>
      <c r="E12" s="175"/>
      <c r="F12" s="175"/>
      <c r="G12" s="175"/>
      <c r="H12" s="175"/>
      <c r="I12" s="174"/>
      <c r="J12" s="174"/>
      <c r="K12" s="175"/>
      <c r="L12" s="175"/>
      <c r="M12" s="175"/>
      <c r="N12" s="174"/>
      <c r="O12" s="174"/>
      <c r="P12" s="176"/>
      <c r="Q12" s="175"/>
      <c r="R12" s="175"/>
      <c r="Y12" s="227"/>
      <c r="AD12" s="227"/>
    </row>
    <row r="13" spans="1:30">
      <c r="A13" s="141"/>
      <c r="B13" s="173"/>
      <c r="C13" s="174"/>
      <c r="D13" s="175"/>
      <c r="E13" s="175"/>
      <c r="F13" s="175"/>
      <c r="G13" s="175"/>
      <c r="H13" s="175"/>
      <c r="I13" s="174"/>
      <c r="J13" s="174"/>
      <c r="K13" s="175"/>
      <c r="L13" s="175"/>
      <c r="M13" s="175"/>
      <c r="N13" s="174"/>
      <c r="O13" s="174"/>
      <c r="P13" s="176"/>
      <c r="Q13" s="175"/>
      <c r="R13" s="175"/>
      <c r="S13" s="232"/>
      <c r="T13" s="232"/>
      <c r="U13" s="232"/>
      <c r="V13" s="232"/>
      <c r="W13" s="232"/>
      <c r="X13" s="232"/>
      <c r="Y13" s="233"/>
      <c r="Z13" s="232"/>
      <c r="AA13" s="232"/>
      <c r="AB13" s="232"/>
      <c r="AC13" s="232"/>
      <c r="AD13" s="233"/>
    </row>
    <row r="14" spans="1:30">
      <c r="A14" s="141"/>
      <c r="B14" s="173"/>
      <c r="C14" s="174"/>
      <c r="D14" s="175"/>
      <c r="E14" s="175"/>
      <c r="F14" s="175"/>
      <c r="G14" s="175"/>
      <c r="H14" s="175"/>
      <c r="I14" s="174"/>
      <c r="J14" s="174"/>
      <c r="K14" s="175"/>
      <c r="L14" s="175"/>
      <c r="M14" s="175"/>
      <c r="N14" s="174"/>
      <c r="O14" s="174"/>
      <c r="P14" s="176"/>
      <c r="Q14" s="175"/>
      <c r="R14" s="175"/>
      <c r="Y14" s="227"/>
      <c r="AD14" s="227"/>
    </row>
    <row r="15" spans="1:30">
      <c r="A15" s="141"/>
      <c r="B15" s="173"/>
      <c r="C15" s="174"/>
      <c r="D15" s="175"/>
      <c r="E15" s="175"/>
      <c r="F15" s="175"/>
      <c r="G15" s="175"/>
      <c r="H15" s="175"/>
      <c r="I15" s="174"/>
      <c r="J15" s="174"/>
      <c r="K15" s="175"/>
      <c r="L15" s="175"/>
      <c r="M15" s="175"/>
      <c r="N15" s="174"/>
      <c r="O15" s="174"/>
      <c r="P15" s="176"/>
      <c r="Q15" s="175"/>
      <c r="R15" s="175"/>
      <c r="S15" s="232"/>
      <c r="T15" s="232"/>
      <c r="U15" s="232"/>
      <c r="V15" s="232"/>
      <c r="W15" s="232"/>
      <c r="X15" s="232"/>
      <c r="Y15" s="233"/>
      <c r="Z15" s="232"/>
      <c r="AA15" s="232"/>
      <c r="AB15" s="232"/>
      <c r="AC15" s="232"/>
      <c r="AD15" s="233"/>
    </row>
    <row r="16" spans="1:30">
      <c r="A16" s="141"/>
      <c r="B16" s="173"/>
      <c r="C16" s="174"/>
      <c r="D16" s="175"/>
      <c r="E16" s="175"/>
      <c r="F16" s="175"/>
      <c r="G16" s="175"/>
      <c r="H16" s="175"/>
      <c r="I16" s="174"/>
      <c r="J16" s="174"/>
      <c r="K16" s="175"/>
      <c r="L16" s="175"/>
      <c r="M16" s="175"/>
      <c r="N16" s="174"/>
      <c r="O16" s="174"/>
      <c r="P16" s="176"/>
      <c r="Q16" s="175"/>
      <c r="R16" s="175"/>
      <c r="Y16" s="227"/>
      <c r="AD16" s="227"/>
    </row>
    <row r="17" spans="1:30">
      <c r="A17" s="141"/>
      <c r="B17" s="173"/>
      <c r="C17" s="174"/>
      <c r="D17" s="175"/>
      <c r="E17" s="175"/>
      <c r="F17" s="175"/>
      <c r="G17" s="175"/>
      <c r="H17" s="175"/>
      <c r="I17" s="174"/>
      <c r="J17" s="174"/>
      <c r="K17" s="175"/>
      <c r="L17" s="175"/>
      <c r="M17" s="175"/>
      <c r="N17" s="174"/>
      <c r="O17" s="174"/>
      <c r="P17" s="176"/>
      <c r="Q17" s="175"/>
      <c r="R17" s="175"/>
      <c r="S17" s="232"/>
      <c r="T17" s="232"/>
      <c r="U17" s="232"/>
      <c r="V17" s="232"/>
      <c r="W17" s="232"/>
      <c r="X17" s="232"/>
      <c r="Y17" s="233"/>
      <c r="Z17" s="232"/>
      <c r="AA17" s="232"/>
      <c r="AB17" s="232"/>
      <c r="AC17" s="232"/>
      <c r="AD17" s="233"/>
    </row>
    <row r="18" spans="1:30">
      <c r="A18" s="141"/>
      <c r="B18" s="173"/>
      <c r="C18" s="174"/>
      <c r="D18" s="175"/>
      <c r="E18" s="175"/>
      <c r="F18" s="175"/>
      <c r="G18" s="175"/>
      <c r="H18" s="175"/>
      <c r="I18" s="174"/>
      <c r="J18" s="174"/>
      <c r="K18" s="175"/>
      <c r="L18" s="175"/>
      <c r="M18" s="175"/>
      <c r="N18" s="174"/>
      <c r="O18" s="174"/>
      <c r="P18" s="176"/>
      <c r="Q18" s="175"/>
      <c r="R18" s="175"/>
      <c r="Y18" s="227"/>
      <c r="AD18" s="227"/>
    </row>
    <row r="19" spans="1:30">
      <c r="A19" s="141"/>
      <c r="B19" s="173"/>
      <c r="C19" s="174"/>
      <c r="D19" s="175"/>
      <c r="E19" s="175"/>
      <c r="F19" s="175"/>
      <c r="G19" s="175"/>
      <c r="H19" s="175"/>
      <c r="I19" s="174"/>
      <c r="J19" s="174"/>
      <c r="K19" s="175"/>
      <c r="L19" s="175"/>
      <c r="M19" s="175"/>
      <c r="N19" s="174"/>
      <c r="O19" s="174"/>
      <c r="P19" s="176"/>
      <c r="Q19" s="175"/>
      <c r="R19" s="175"/>
      <c r="S19" s="232"/>
      <c r="T19" s="232"/>
      <c r="U19" s="232"/>
      <c r="V19" s="232"/>
      <c r="W19" s="232"/>
      <c r="X19" s="232"/>
      <c r="Y19" s="233"/>
      <c r="Z19" s="232"/>
      <c r="AA19" s="232"/>
      <c r="AB19" s="232"/>
      <c r="AC19" s="232"/>
      <c r="AD19" s="233"/>
    </row>
    <row r="20" spans="1:30">
      <c r="A20" s="141"/>
      <c r="B20" s="173"/>
      <c r="C20" s="174"/>
      <c r="D20" s="175"/>
      <c r="E20" s="175"/>
      <c r="F20" s="175"/>
      <c r="G20" s="175"/>
      <c r="H20" s="175"/>
      <c r="I20" s="174"/>
      <c r="J20" s="174"/>
      <c r="K20" s="175"/>
      <c r="L20" s="175"/>
      <c r="M20" s="175"/>
      <c r="N20" s="174"/>
      <c r="O20" s="174"/>
      <c r="P20" s="176"/>
      <c r="Q20" s="175"/>
      <c r="R20" s="175"/>
      <c r="Y20" s="227"/>
      <c r="AD20" s="227"/>
    </row>
    <row r="21" spans="1:30">
      <c r="A21" s="141"/>
      <c r="B21" s="173"/>
      <c r="C21" s="174"/>
      <c r="D21" s="175"/>
      <c r="E21" s="175"/>
      <c r="F21" s="175"/>
      <c r="G21" s="175"/>
      <c r="H21" s="175"/>
      <c r="I21" s="174"/>
      <c r="J21" s="174"/>
      <c r="K21" s="175"/>
      <c r="L21" s="175"/>
      <c r="M21" s="175"/>
      <c r="N21" s="174"/>
      <c r="O21" s="174"/>
      <c r="P21" s="176"/>
      <c r="Q21" s="175"/>
      <c r="R21" s="175"/>
      <c r="S21" s="232"/>
      <c r="T21" s="232"/>
      <c r="U21" s="232"/>
      <c r="V21" s="232"/>
      <c r="W21" s="232"/>
      <c r="X21" s="232"/>
      <c r="Y21" s="233"/>
      <c r="Z21" s="232"/>
      <c r="AA21" s="232"/>
      <c r="AB21" s="232"/>
      <c r="AC21" s="232"/>
      <c r="AD21" s="233"/>
    </row>
    <row r="22" spans="1:30">
      <c r="A22" s="141"/>
      <c r="B22" s="173"/>
      <c r="C22" s="174"/>
      <c r="D22" s="175"/>
      <c r="E22" s="175"/>
      <c r="F22" s="175"/>
      <c r="G22" s="175"/>
      <c r="H22" s="175"/>
      <c r="I22" s="174"/>
      <c r="J22" s="174"/>
      <c r="K22" s="175"/>
      <c r="L22" s="175"/>
      <c r="M22" s="175"/>
      <c r="N22" s="174"/>
      <c r="O22" s="174"/>
      <c r="P22" s="176"/>
      <c r="Q22" s="175"/>
      <c r="R22" s="175"/>
      <c r="Y22" s="227"/>
      <c r="AD22" s="227"/>
    </row>
    <row r="23" spans="1:30">
      <c r="A23" s="141"/>
      <c r="B23" s="173"/>
      <c r="C23" s="174"/>
      <c r="D23" s="175"/>
      <c r="E23" s="175"/>
      <c r="F23" s="175"/>
      <c r="G23" s="175"/>
      <c r="H23" s="175"/>
      <c r="I23" s="174"/>
      <c r="J23" s="174"/>
      <c r="K23" s="175"/>
      <c r="L23" s="175"/>
      <c r="M23" s="175"/>
      <c r="N23" s="174"/>
      <c r="O23" s="174"/>
      <c r="P23" s="176"/>
      <c r="Q23" s="175"/>
      <c r="R23" s="175"/>
      <c r="S23" s="232"/>
      <c r="T23" s="232"/>
      <c r="U23" s="232"/>
      <c r="V23" s="232"/>
      <c r="W23" s="232"/>
      <c r="X23" s="232"/>
      <c r="Y23" s="233"/>
      <c r="Z23" s="232"/>
      <c r="AA23" s="232"/>
      <c r="AB23" s="232"/>
      <c r="AC23" s="232"/>
      <c r="AD23" s="233"/>
    </row>
    <row r="24" spans="1:30">
      <c r="A24" s="141"/>
      <c r="B24" s="173"/>
      <c r="C24" s="174"/>
      <c r="D24" s="175"/>
      <c r="E24" s="175"/>
      <c r="F24" s="175"/>
      <c r="G24" s="175"/>
      <c r="H24" s="175"/>
      <c r="I24" s="174"/>
      <c r="J24" s="174"/>
      <c r="K24" s="175"/>
      <c r="L24" s="175"/>
      <c r="M24" s="175"/>
      <c r="N24" s="174"/>
      <c r="O24" s="174"/>
      <c r="P24" s="176"/>
      <c r="Q24" s="175"/>
      <c r="R24" s="175"/>
      <c r="Y24" s="227"/>
      <c r="AD24" s="227"/>
    </row>
    <row r="25" spans="1:30">
      <c r="A25" s="141"/>
      <c r="B25" s="173"/>
      <c r="C25" s="174"/>
      <c r="D25" s="175"/>
      <c r="E25" s="175"/>
      <c r="F25" s="175"/>
      <c r="G25" s="175"/>
      <c r="H25" s="175"/>
      <c r="I25" s="174"/>
      <c r="J25" s="174"/>
      <c r="K25" s="175"/>
      <c r="L25" s="175"/>
      <c r="M25" s="175"/>
      <c r="N25" s="174"/>
      <c r="O25" s="174"/>
      <c r="P25" s="176"/>
      <c r="Q25" s="175"/>
      <c r="R25" s="175"/>
      <c r="S25" s="232"/>
      <c r="T25" s="232"/>
      <c r="U25" s="232"/>
      <c r="V25" s="232"/>
      <c r="W25" s="232"/>
      <c r="X25" s="232"/>
      <c r="Y25" s="233"/>
      <c r="Z25" s="232"/>
      <c r="AA25" s="232"/>
      <c r="AB25" s="232"/>
      <c r="AC25" s="232"/>
      <c r="AD25" s="233"/>
    </row>
    <row r="26" spans="1:30">
      <c r="A26" s="141"/>
      <c r="B26" s="173"/>
      <c r="C26" s="174"/>
      <c r="D26" s="175"/>
      <c r="E26" s="175"/>
      <c r="F26" s="175"/>
      <c r="G26" s="175"/>
      <c r="H26" s="175"/>
      <c r="I26" s="174"/>
      <c r="J26" s="174"/>
      <c r="K26" s="175"/>
      <c r="L26" s="175"/>
      <c r="M26" s="175"/>
      <c r="N26" s="174"/>
      <c r="O26" s="174"/>
      <c r="P26" s="176"/>
      <c r="Q26" s="175"/>
      <c r="R26" s="175"/>
      <c r="Y26" s="227"/>
      <c r="AD26" s="227"/>
    </row>
    <row r="27" spans="1:30">
      <c r="A27" s="141"/>
      <c r="B27" s="173"/>
      <c r="C27" s="174"/>
      <c r="D27" s="175"/>
      <c r="E27" s="175"/>
      <c r="F27" s="175"/>
      <c r="G27" s="175"/>
      <c r="H27" s="175"/>
      <c r="I27" s="174"/>
      <c r="J27" s="174"/>
      <c r="K27" s="175"/>
      <c r="L27" s="175"/>
      <c r="M27" s="175"/>
      <c r="N27" s="174"/>
      <c r="O27" s="174"/>
      <c r="P27" s="176"/>
      <c r="Q27" s="175"/>
      <c r="R27" s="175"/>
      <c r="S27" s="232"/>
      <c r="T27" s="232"/>
      <c r="U27" s="232"/>
      <c r="V27" s="232"/>
      <c r="W27" s="232"/>
      <c r="X27" s="232"/>
      <c r="Y27" s="233"/>
      <c r="Z27" s="232"/>
      <c r="AA27" s="232"/>
      <c r="AB27" s="232"/>
      <c r="AC27" s="232"/>
      <c r="AD27" s="233"/>
    </row>
    <row r="28" spans="1:30">
      <c r="A28" s="141"/>
      <c r="B28" s="173"/>
      <c r="C28" s="174"/>
      <c r="D28" s="175"/>
      <c r="E28" s="175"/>
      <c r="F28" s="175"/>
      <c r="G28" s="175"/>
      <c r="H28" s="175"/>
      <c r="I28" s="174"/>
      <c r="J28" s="174"/>
      <c r="K28" s="175"/>
      <c r="L28" s="175"/>
      <c r="M28" s="175"/>
      <c r="N28" s="174"/>
      <c r="O28" s="174"/>
      <c r="P28" s="176"/>
      <c r="Q28" s="175"/>
      <c r="R28" s="175"/>
      <c r="Y28" s="227"/>
      <c r="AD28" s="227"/>
    </row>
    <row r="29" spans="1:30">
      <c r="A29" s="141"/>
      <c r="B29" s="173"/>
      <c r="C29" s="174"/>
      <c r="D29" s="175"/>
      <c r="E29" s="175"/>
      <c r="F29" s="175"/>
      <c r="G29" s="175"/>
      <c r="H29" s="175"/>
      <c r="I29" s="174"/>
      <c r="J29" s="174"/>
      <c r="K29" s="175"/>
      <c r="L29" s="175"/>
      <c r="M29" s="175"/>
      <c r="N29" s="174"/>
      <c r="O29" s="174"/>
      <c r="P29" s="176"/>
      <c r="Q29" s="175"/>
      <c r="R29" s="175"/>
      <c r="S29" s="232"/>
      <c r="T29" s="232"/>
      <c r="U29" s="232"/>
      <c r="V29" s="232"/>
      <c r="W29" s="232"/>
      <c r="X29" s="232"/>
      <c r="Y29" s="233"/>
      <c r="Z29" s="232"/>
      <c r="AA29" s="232"/>
      <c r="AB29" s="232"/>
      <c r="AC29" s="232"/>
      <c r="AD29" s="233"/>
    </row>
    <row r="30" spans="1:30">
      <c r="A30" s="141"/>
      <c r="B30" s="173"/>
      <c r="C30" s="174"/>
      <c r="D30" s="175"/>
      <c r="E30" s="175"/>
      <c r="F30" s="175"/>
      <c r="G30" s="175"/>
      <c r="H30" s="175"/>
      <c r="I30" s="174"/>
      <c r="J30" s="174"/>
      <c r="K30" s="175"/>
      <c r="L30" s="175"/>
      <c r="M30" s="175"/>
      <c r="N30" s="174"/>
      <c r="O30" s="174"/>
      <c r="P30" s="176"/>
      <c r="Q30" s="175"/>
      <c r="R30" s="175"/>
      <c r="Y30" s="227"/>
      <c r="AD30" s="227"/>
    </row>
    <row r="31" spans="1:30">
      <c r="A31" s="141"/>
      <c r="B31" s="173"/>
      <c r="C31" s="174"/>
      <c r="D31" s="175"/>
      <c r="E31" s="175"/>
      <c r="F31" s="175"/>
      <c r="G31" s="175"/>
      <c r="H31" s="175"/>
      <c r="I31" s="174"/>
      <c r="J31" s="174"/>
      <c r="K31" s="175"/>
      <c r="L31" s="175"/>
      <c r="M31" s="175"/>
      <c r="N31" s="174"/>
      <c r="O31" s="174"/>
      <c r="P31" s="176"/>
      <c r="Q31" s="175"/>
      <c r="R31" s="175"/>
      <c r="S31" s="232"/>
      <c r="T31" s="232"/>
      <c r="U31" s="232"/>
      <c r="V31" s="232"/>
      <c r="W31" s="232"/>
      <c r="X31" s="232"/>
      <c r="Y31" s="233"/>
      <c r="Z31" s="232"/>
      <c r="AA31" s="232"/>
      <c r="AB31" s="232"/>
      <c r="AC31" s="232"/>
      <c r="AD31" s="233"/>
    </row>
    <row r="32" spans="1:30">
      <c r="A32" s="141"/>
      <c r="B32" s="173"/>
      <c r="C32" s="174"/>
      <c r="D32" s="175"/>
      <c r="E32" s="175"/>
      <c r="F32" s="175"/>
      <c r="G32" s="175"/>
      <c r="H32" s="175"/>
      <c r="I32" s="174"/>
      <c r="J32" s="174"/>
      <c r="K32" s="175"/>
      <c r="L32" s="175"/>
      <c r="M32" s="175"/>
      <c r="N32" s="174"/>
      <c r="O32" s="174"/>
      <c r="P32" s="176"/>
      <c r="Q32" s="175"/>
      <c r="R32" s="175"/>
      <c r="Y32" s="227"/>
      <c r="AD32" s="227"/>
    </row>
    <row r="33" spans="1:30">
      <c r="A33" s="141"/>
      <c r="B33" s="173"/>
      <c r="C33" s="174"/>
      <c r="D33" s="175"/>
      <c r="E33" s="175"/>
      <c r="F33" s="175"/>
      <c r="G33" s="175"/>
      <c r="H33" s="175"/>
      <c r="I33" s="174"/>
      <c r="J33" s="174"/>
      <c r="K33" s="175"/>
      <c r="L33" s="175"/>
      <c r="M33" s="175"/>
      <c r="N33" s="174"/>
      <c r="O33" s="174"/>
      <c r="P33" s="176"/>
      <c r="Q33" s="175"/>
      <c r="R33" s="175"/>
      <c r="S33" s="232"/>
      <c r="T33" s="232"/>
      <c r="U33" s="232"/>
      <c r="V33" s="232"/>
      <c r="W33" s="232"/>
      <c r="X33" s="232"/>
      <c r="Y33" s="233"/>
      <c r="Z33" s="232"/>
      <c r="AA33" s="232"/>
      <c r="AB33" s="232"/>
      <c r="AC33" s="232"/>
      <c r="AD33" s="233"/>
    </row>
    <row r="34" spans="1:30">
      <c r="A34" s="141"/>
      <c r="B34" s="173"/>
      <c r="C34" s="174"/>
      <c r="D34" s="175"/>
      <c r="E34" s="175"/>
      <c r="F34" s="175"/>
      <c r="G34" s="175"/>
      <c r="H34" s="175"/>
      <c r="I34" s="174"/>
      <c r="J34" s="174"/>
      <c r="K34" s="175"/>
      <c r="L34" s="175"/>
      <c r="M34" s="175"/>
      <c r="N34" s="174"/>
      <c r="O34" s="174"/>
      <c r="P34" s="176"/>
      <c r="Q34" s="175"/>
      <c r="R34" s="175"/>
      <c r="Y34" s="227"/>
      <c r="AD34" s="227"/>
    </row>
    <row r="35" spans="1:30">
      <c r="A35" s="141"/>
      <c r="B35" s="173"/>
      <c r="C35" s="174"/>
      <c r="D35" s="175"/>
      <c r="E35" s="175"/>
      <c r="F35" s="175"/>
      <c r="G35" s="175"/>
      <c r="H35" s="175"/>
      <c r="I35" s="174"/>
      <c r="J35" s="174"/>
      <c r="K35" s="175"/>
      <c r="L35" s="175"/>
      <c r="M35" s="175"/>
      <c r="N35" s="174"/>
      <c r="O35" s="174"/>
      <c r="P35" s="176"/>
      <c r="Q35" s="175"/>
      <c r="R35" s="175"/>
      <c r="S35" s="232"/>
      <c r="T35" s="232"/>
      <c r="U35" s="232"/>
      <c r="V35" s="232"/>
      <c r="W35" s="232"/>
      <c r="X35" s="232"/>
      <c r="Y35" s="233"/>
      <c r="Z35" s="232"/>
      <c r="AA35" s="232"/>
      <c r="AB35" s="232"/>
      <c r="AC35" s="232"/>
      <c r="AD35" s="233"/>
    </row>
    <row r="36" spans="1:30">
      <c r="A36" s="141"/>
      <c r="B36" s="173"/>
      <c r="C36" s="174"/>
      <c r="D36" s="175"/>
      <c r="E36" s="175"/>
      <c r="F36" s="175"/>
      <c r="G36" s="175"/>
      <c r="H36" s="175"/>
      <c r="I36" s="174"/>
      <c r="J36" s="174"/>
      <c r="K36" s="175"/>
      <c r="L36" s="175"/>
      <c r="M36" s="175"/>
      <c r="N36" s="174"/>
      <c r="O36" s="174"/>
      <c r="P36" s="176"/>
      <c r="Q36" s="175"/>
      <c r="R36" s="175"/>
      <c r="Y36" s="227"/>
      <c r="AD36" s="227"/>
    </row>
    <row r="37" spans="1:30" ht="13.5" thickBot="1">
      <c r="A37" s="141"/>
      <c r="B37" s="173"/>
      <c r="C37" s="174"/>
      <c r="D37" s="175"/>
      <c r="E37" s="175"/>
      <c r="F37" s="175"/>
      <c r="G37" s="175"/>
      <c r="H37" s="175"/>
      <c r="I37" s="174"/>
      <c r="J37" s="174"/>
      <c r="K37" s="175"/>
      <c r="L37" s="175"/>
      <c r="M37" s="175"/>
      <c r="N37" s="174"/>
      <c r="O37" s="174"/>
      <c r="P37" s="176"/>
      <c r="Q37" s="175"/>
      <c r="R37" s="175"/>
      <c r="S37" s="193"/>
      <c r="T37" s="193"/>
      <c r="U37" s="193"/>
      <c r="V37" s="193"/>
      <c r="W37" s="193"/>
      <c r="X37" s="193"/>
      <c r="Y37" s="258"/>
      <c r="Z37" s="193"/>
      <c r="AA37" s="193"/>
      <c r="AB37" s="193"/>
      <c r="AC37" s="193"/>
      <c r="AD37" s="258"/>
    </row>
    <row r="38" spans="1:30">
      <c r="A38" s="155"/>
      <c r="B38" s="136"/>
      <c r="C38" s="165"/>
      <c r="D38" s="166"/>
      <c r="E38" s="166"/>
      <c r="F38" s="166"/>
      <c r="G38" s="166"/>
      <c r="H38" s="166"/>
      <c r="I38" s="165"/>
      <c r="J38" s="165"/>
      <c r="K38" s="166"/>
      <c r="L38" s="166"/>
      <c r="M38" s="166"/>
      <c r="N38" s="165"/>
      <c r="O38" s="165"/>
      <c r="P38" s="167"/>
      <c r="Q38" s="175"/>
      <c r="R38" s="175"/>
      <c r="S38" s="226"/>
      <c r="Y38" s="227"/>
      <c r="AD38" s="227"/>
    </row>
    <row r="39" spans="1:30">
      <c r="A39" s="141"/>
      <c r="B39" s="173"/>
      <c r="C39" s="174"/>
      <c r="D39" s="175"/>
      <c r="E39" s="175"/>
      <c r="F39" s="175"/>
      <c r="G39" s="175"/>
      <c r="H39" s="175"/>
      <c r="I39" s="174"/>
      <c r="J39" s="174"/>
      <c r="K39" s="175"/>
      <c r="L39" s="175"/>
      <c r="M39" s="175"/>
      <c r="N39" s="174"/>
      <c r="O39" s="174"/>
      <c r="P39" s="176"/>
      <c r="Q39" s="175"/>
      <c r="R39" s="175"/>
      <c r="S39" s="232"/>
      <c r="T39" s="232"/>
      <c r="U39" s="232"/>
      <c r="V39" s="232"/>
      <c r="W39" s="232"/>
      <c r="X39" s="232"/>
      <c r="Y39" s="233"/>
      <c r="Z39" s="232"/>
      <c r="AA39" s="232"/>
      <c r="AB39" s="232"/>
      <c r="AC39" s="232"/>
      <c r="AD39" s="233"/>
    </row>
    <row r="40" spans="1:30">
      <c r="A40" s="141"/>
      <c r="B40" s="173"/>
      <c r="C40" s="174"/>
      <c r="D40" s="175"/>
      <c r="E40" s="175"/>
      <c r="F40" s="175"/>
      <c r="G40" s="175"/>
      <c r="H40" s="175"/>
      <c r="I40" s="174"/>
      <c r="J40" s="174"/>
      <c r="K40" s="175"/>
      <c r="L40" s="175"/>
      <c r="M40" s="175"/>
      <c r="N40" s="174"/>
      <c r="O40" s="174"/>
      <c r="P40" s="176"/>
      <c r="Q40" s="175"/>
      <c r="R40" s="175"/>
      <c r="Y40" s="227"/>
      <c r="AD40" s="227"/>
    </row>
    <row r="41" spans="1:30">
      <c r="A41" s="141"/>
      <c r="B41" s="173"/>
      <c r="C41" s="174"/>
      <c r="D41" s="175"/>
      <c r="E41" s="175"/>
      <c r="F41" s="175"/>
      <c r="G41" s="175"/>
      <c r="H41" s="175"/>
      <c r="I41" s="174"/>
      <c r="J41" s="174"/>
      <c r="K41" s="175"/>
      <c r="L41" s="175"/>
      <c r="M41" s="175"/>
      <c r="N41" s="174"/>
      <c r="O41" s="174"/>
      <c r="P41" s="176"/>
      <c r="Q41" s="175"/>
      <c r="R41" s="175"/>
      <c r="S41" s="232"/>
      <c r="T41" s="232"/>
      <c r="U41" s="232"/>
      <c r="V41" s="259"/>
      <c r="W41" s="232"/>
      <c r="X41" s="232"/>
      <c r="Y41" s="233"/>
      <c r="Z41" s="232"/>
      <c r="AA41" s="232"/>
      <c r="AB41" s="232"/>
      <c r="AC41" s="232"/>
      <c r="AD41" s="233"/>
    </row>
    <row r="42" spans="1:30">
      <c r="A42" s="141"/>
      <c r="B42" s="173"/>
      <c r="C42" s="174"/>
      <c r="D42" s="175"/>
      <c r="E42" s="175"/>
      <c r="F42" s="175"/>
      <c r="G42" s="175"/>
      <c r="H42" s="175"/>
      <c r="I42" s="174"/>
      <c r="J42" s="174"/>
      <c r="K42" s="175"/>
      <c r="L42" s="175"/>
      <c r="M42" s="175"/>
      <c r="N42" s="174"/>
      <c r="O42" s="174"/>
      <c r="P42" s="176"/>
      <c r="Q42" s="175"/>
      <c r="R42" s="175"/>
      <c r="Y42" s="227"/>
      <c r="AD42" s="227"/>
    </row>
    <row r="43" spans="1:30">
      <c r="A43" s="141"/>
      <c r="B43" s="173"/>
      <c r="C43" s="174"/>
      <c r="D43" s="175"/>
      <c r="E43" s="175"/>
      <c r="F43" s="175"/>
      <c r="G43" s="175"/>
      <c r="H43" s="175"/>
      <c r="I43" s="174"/>
      <c r="J43" s="174"/>
      <c r="K43" s="175"/>
      <c r="L43" s="175"/>
      <c r="M43" s="175"/>
      <c r="N43" s="174"/>
      <c r="O43" s="174"/>
      <c r="P43" s="176"/>
      <c r="Q43" s="175"/>
      <c r="R43" s="175"/>
      <c r="S43" s="232"/>
      <c r="T43" s="232"/>
      <c r="U43" s="232"/>
      <c r="V43" s="232"/>
      <c r="W43" s="232"/>
      <c r="X43" s="232"/>
      <c r="Y43" s="233"/>
      <c r="Z43" s="232"/>
      <c r="AA43" s="232"/>
      <c r="AB43" s="232"/>
      <c r="AC43" s="232"/>
      <c r="AD43" s="233"/>
    </row>
    <row r="44" spans="1:30">
      <c r="A44" s="141"/>
      <c r="B44" s="173"/>
      <c r="C44" s="174"/>
      <c r="D44" s="175"/>
      <c r="E44" s="175"/>
      <c r="F44" s="175"/>
      <c r="G44" s="175"/>
      <c r="H44" s="175"/>
      <c r="I44" s="174"/>
      <c r="J44" s="174"/>
      <c r="K44" s="175"/>
      <c r="L44" s="175"/>
      <c r="M44" s="175"/>
      <c r="N44" s="174"/>
      <c r="O44" s="174"/>
      <c r="P44" s="176"/>
      <c r="Q44" s="175"/>
      <c r="R44" s="175"/>
      <c r="Y44" s="227"/>
      <c r="AD44" s="227"/>
    </row>
    <row r="45" spans="1:30">
      <c r="A45" s="141"/>
      <c r="B45" s="173"/>
      <c r="C45" s="174"/>
      <c r="D45" s="175"/>
      <c r="E45" s="175"/>
      <c r="F45" s="175"/>
      <c r="G45" s="175"/>
      <c r="H45" s="175"/>
      <c r="I45" s="174"/>
      <c r="J45" s="174"/>
      <c r="K45" s="175"/>
      <c r="L45" s="175"/>
      <c r="M45" s="175"/>
      <c r="N45" s="174"/>
      <c r="O45" s="174"/>
      <c r="P45" s="176"/>
      <c r="Q45" s="175"/>
      <c r="R45" s="175"/>
      <c r="S45" s="232"/>
      <c r="T45" s="232"/>
      <c r="U45" s="232"/>
      <c r="V45" s="232"/>
      <c r="W45" s="232"/>
      <c r="X45" s="232"/>
      <c r="Y45" s="233"/>
      <c r="Z45" s="232"/>
      <c r="AA45" s="232"/>
      <c r="AB45" s="232"/>
      <c r="AC45" s="232"/>
      <c r="AD45" s="233"/>
    </row>
    <row r="46" spans="1:30">
      <c r="A46" s="141"/>
      <c r="B46" s="173"/>
      <c r="C46" s="174"/>
      <c r="D46" s="175"/>
      <c r="E46" s="175"/>
      <c r="F46" s="175"/>
      <c r="G46" s="175"/>
      <c r="H46" s="175"/>
      <c r="I46" s="174"/>
      <c r="J46" s="174"/>
      <c r="K46" s="175"/>
      <c r="L46" s="175"/>
      <c r="M46" s="175"/>
      <c r="N46" s="174"/>
      <c r="O46" s="174"/>
      <c r="P46" s="176"/>
      <c r="Q46" s="175"/>
      <c r="R46" s="175"/>
      <c r="Y46" s="227"/>
      <c r="AD46" s="227"/>
    </row>
    <row r="47" spans="1:30">
      <c r="A47" s="141"/>
      <c r="B47" s="173"/>
      <c r="C47" s="174"/>
      <c r="D47" s="175"/>
      <c r="E47" s="175"/>
      <c r="F47" s="175"/>
      <c r="G47" s="175"/>
      <c r="H47" s="175"/>
      <c r="I47" s="174"/>
      <c r="J47" s="174"/>
      <c r="K47" s="175"/>
      <c r="L47" s="175"/>
      <c r="M47" s="175"/>
      <c r="N47" s="174"/>
      <c r="O47" s="174"/>
      <c r="P47" s="176"/>
      <c r="Q47" s="175"/>
      <c r="R47" s="175"/>
      <c r="S47" s="232"/>
      <c r="T47" s="232"/>
      <c r="U47" s="232"/>
      <c r="V47" s="232"/>
      <c r="W47" s="232"/>
      <c r="X47" s="232"/>
      <c r="Y47" s="233"/>
      <c r="Z47" s="232"/>
      <c r="AA47" s="232"/>
      <c r="AB47" s="232"/>
      <c r="AC47" s="232"/>
      <c r="AD47" s="233"/>
    </row>
    <row r="48" spans="1:30">
      <c r="A48" s="141"/>
      <c r="B48" s="173"/>
      <c r="C48" s="174"/>
      <c r="D48" s="175"/>
      <c r="E48" s="175"/>
      <c r="F48" s="175"/>
      <c r="G48" s="175"/>
      <c r="H48" s="175"/>
      <c r="I48" s="174"/>
      <c r="J48" s="174"/>
      <c r="K48" s="175"/>
      <c r="L48" s="175"/>
      <c r="M48" s="175"/>
      <c r="N48" s="174"/>
      <c r="O48" s="174"/>
      <c r="P48" s="176"/>
      <c r="Q48" s="175"/>
      <c r="R48" s="175"/>
      <c r="Y48" s="227"/>
      <c r="AD48" s="227"/>
    </row>
    <row r="49" spans="1:31">
      <c r="A49" s="141"/>
      <c r="B49" s="173"/>
      <c r="C49" s="174"/>
      <c r="D49" s="175"/>
      <c r="E49" s="175"/>
      <c r="F49" s="175"/>
      <c r="G49" s="175"/>
      <c r="H49" s="175"/>
      <c r="I49" s="174"/>
      <c r="J49" s="174"/>
      <c r="K49" s="175"/>
      <c r="L49" s="175"/>
      <c r="M49" s="175"/>
      <c r="N49" s="174"/>
      <c r="O49" s="174"/>
      <c r="P49" s="176"/>
      <c r="Q49" s="175"/>
      <c r="R49" s="175"/>
      <c r="S49" s="232"/>
      <c r="T49" s="232"/>
      <c r="U49" s="232"/>
      <c r="V49" s="232"/>
      <c r="W49" s="232"/>
      <c r="X49" s="232"/>
      <c r="Y49" s="233"/>
      <c r="Z49" s="232"/>
      <c r="AA49" s="232"/>
      <c r="AB49" s="259"/>
      <c r="AC49" s="232"/>
      <c r="AD49" s="233"/>
    </row>
    <row r="50" spans="1:31">
      <c r="A50" s="141"/>
      <c r="B50" s="173"/>
      <c r="C50" s="174"/>
      <c r="D50" s="175"/>
      <c r="E50" s="175"/>
      <c r="F50" s="175"/>
      <c r="G50" s="175"/>
      <c r="H50" s="175"/>
      <c r="I50" s="174"/>
      <c r="J50" s="174"/>
      <c r="K50" s="175"/>
      <c r="L50" s="175"/>
      <c r="M50" s="175"/>
      <c r="N50" s="174"/>
      <c r="O50" s="174"/>
      <c r="P50" s="176"/>
      <c r="Q50" s="175"/>
      <c r="R50" s="175"/>
      <c r="Y50" s="227"/>
      <c r="AD50" s="227"/>
    </row>
    <row r="51" spans="1:31">
      <c r="A51" s="141"/>
      <c r="B51" s="173"/>
      <c r="C51" s="174"/>
      <c r="D51" s="175"/>
      <c r="E51" s="175"/>
      <c r="F51" s="175"/>
      <c r="G51" s="175"/>
      <c r="H51" s="175"/>
      <c r="I51" s="174"/>
      <c r="J51" s="174"/>
      <c r="K51" s="175"/>
      <c r="L51" s="175"/>
      <c r="M51" s="175"/>
      <c r="N51" s="174"/>
      <c r="O51" s="174"/>
      <c r="P51" s="176"/>
      <c r="Q51" s="175"/>
      <c r="R51" s="175"/>
      <c r="S51" s="232"/>
      <c r="T51" s="232"/>
      <c r="U51" s="232"/>
      <c r="V51" s="232"/>
      <c r="W51" s="232"/>
      <c r="X51" s="232"/>
      <c r="Y51" s="233"/>
      <c r="Z51" s="232"/>
      <c r="AA51" s="232"/>
      <c r="AB51" s="232"/>
      <c r="AC51" s="232"/>
      <c r="AD51" s="233"/>
      <c r="AE51" s="195"/>
    </row>
    <row r="52" spans="1:31">
      <c r="A52" s="141"/>
      <c r="B52" s="173"/>
      <c r="C52" s="174"/>
      <c r="D52" s="175"/>
      <c r="E52" s="175"/>
      <c r="F52" s="175"/>
      <c r="G52" s="175"/>
      <c r="H52" s="175"/>
      <c r="I52" s="174"/>
      <c r="J52" s="174"/>
      <c r="K52" s="175"/>
      <c r="L52" s="175"/>
      <c r="M52" s="175"/>
      <c r="N52" s="174"/>
      <c r="O52" s="174"/>
      <c r="P52" s="176"/>
      <c r="Q52" s="175"/>
      <c r="R52" s="175"/>
      <c r="Y52" s="227"/>
      <c r="AD52" s="227"/>
      <c r="AE52" s="195"/>
    </row>
    <row r="53" spans="1:31">
      <c r="A53" s="141"/>
      <c r="B53" s="173"/>
      <c r="C53" s="174"/>
      <c r="D53" s="175"/>
      <c r="E53" s="175"/>
      <c r="F53" s="175"/>
      <c r="G53" s="175"/>
      <c r="H53" s="175"/>
      <c r="I53" s="174"/>
      <c r="J53" s="174"/>
      <c r="K53" s="175"/>
      <c r="L53" s="175"/>
      <c r="M53" s="175"/>
      <c r="N53" s="174"/>
      <c r="O53" s="174"/>
      <c r="P53" s="176"/>
      <c r="Q53" s="175"/>
      <c r="R53" s="175"/>
      <c r="S53" s="232"/>
      <c r="T53" s="232"/>
      <c r="U53" s="232"/>
      <c r="V53" s="232"/>
      <c r="W53" s="232"/>
      <c r="X53" s="232"/>
      <c r="Y53" s="233"/>
      <c r="Z53" s="232"/>
      <c r="AA53" s="232"/>
      <c r="AB53" s="232"/>
      <c r="AC53" s="232"/>
      <c r="AD53" s="233"/>
      <c r="AE53" s="195"/>
    </row>
    <row r="54" spans="1:31">
      <c r="A54" s="141"/>
      <c r="B54" s="173"/>
      <c r="C54" s="174"/>
      <c r="D54" s="175"/>
      <c r="E54" s="175"/>
      <c r="F54" s="175"/>
      <c r="G54" s="175"/>
      <c r="H54" s="175"/>
      <c r="I54" s="174"/>
      <c r="J54" s="174"/>
      <c r="K54" s="175"/>
      <c r="L54" s="175"/>
      <c r="M54" s="175"/>
      <c r="N54" s="174"/>
      <c r="O54" s="174"/>
      <c r="P54" s="176"/>
      <c r="Q54" s="175"/>
      <c r="R54" s="175"/>
      <c r="Y54" s="227"/>
      <c r="AD54" s="227"/>
    </row>
    <row r="55" spans="1:31">
      <c r="A55" s="141"/>
      <c r="B55" s="173"/>
      <c r="C55" s="174"/>
      <c r="D55" s="175"/>
      <c r="E55" s="175"/>
      <c r="F55" s="175"/>
      <c r="G55" s="175"/>
      <c r="H55" s="175"/>
      <c r="I55" s="174"/>
      <c r="J55" s="174"/>
      <c r="K55" s="175"/>
      <c r="L55" s="175"/>
      <c r="M55" s="175"/>
      <c r="N55" s="174"/>
      <c r="O55" s="174"/>
      <c r="P55" s="176"/>
      <c r="Q55" s="175"/>
      <c r="R55" s="175"/>
      <c r="S55" s="232"/>
      <c r="T55" s="232"/>
      <c r="U55" s="232"/>
      <c r="V55" s="232"/>
      <c r="W55" s="232"/>
      <c r="X55" s="232"/>
      <c r="Y55" s="233"/>
      <c r="Z55" s="232"/>
      <c r="AA55" s="232"/>
      <c r="AB55" s="232"/>
      <c r="AC55" s="232"/>
      <c r="AD55" s="233"/>
    </row>
    <row r="56" spans="1:31">
      <c r="A56" s="141"/>
      <c r="B56" s="173"/>
      <c r="C56" s="174"/>
      <c r="D56" s="175"/>
      <c r="E56" s="175"/>
      <c r="F56" s="175"/>
      <c r="G56" s="175"/>
      <c r="H56" s="175"/>
      <c r="I56" s="174"/>
      <c r="J56" s="174"/>
      <c r="K56" s="175"/>
      <c r="L56" s="175"/>
      <c r="M56" s="175"/>
      <c r="N56" s="174"/>
      <c r="O56" s="174"/>
      <c r="P56" s="176"/>
      <c r="Q56" s="175"/>
      <c r="R56" s="175"/>
      <c r="Y56" s="227"/>
      <c r="AD56" s="227"/>
    </row>
    <row r="57" spans="1:31">
      <c r="A57" s="141"/>
      <c r="B57" s="173"/>
      <c r="C57" s="174"/>
      <c r="D57" s="175"/>
      <c r="E57" s="175"/>
      <c r="F57" s="175"/>
      <c r="G57" s="175"/>
      <c r="H57" s="175"/>
      <c r="I57" s="174"/>
      <c r="J57" s="174"/>
      <c r="K57" s="175"/>
      <c r="L57" s="175"/>
      <c r="M57" s="175"/>
      <c r="N57" s="174"/>
      <c r="O57" s="174"/>
      <c r="P57" s="176"/>
      <c r="Q57" s="175"/>
      <c r="R57" s="175"/>
      <c r="S57" s="232"/>
      <c r="T57" s="232"/>
      <c r="U57" s="232"/>
      <c r="V57" s="266"/>
      <c r="W57" s="232"/>
      <c r="X57" s="259"/>
      <c r="Y57" s="233"/>
      <c r="Z57" s="232"/>
      <c r="AA57" s="232"/>
      <c r="AB57" s="232"/>
      <c r="AC57" s="232"/>
      <c r="AD57" s="233"/>
    </row>
    <row r="58" spans="1:31">
      <c r="A58" s="141"/>
      <c r="B58" s="173"/>
      <c r="C58" s="174"/>
      <c r="D58" s="175"/>
      <c r="E58" s="175"/>
      <c r="F58" s="175"/>
      <c r="G58" s="175"/>
      <c r="H58" s="175"/>
      <c r="I58" s="174"/>
      <c r="J58" s="174"/>
      <c r="K58" s="175"/>
      <c r="L58" s="175"/>
      <c r="M58" s="175"/>
      <c r="N58" s="174"/>
      <c r="O58" s="174"/>
      <c r="P58" s="176"/>
      <c r="Q58" s="175"/>
      <c r="R58" s="175"/>
      <c r="Y58" s="227"/>
      <c r="AD58" s="227"/>
    </row>
    <row r="59" spans="1:31">
      <c r="A59" s="141"/>
      <c r="B59" s="173"/>
      <c r="C59" s="174"/>
      <c r="D59" s="175"/>
      <c r="E59" s="175"/>
      <c r="F59" s="175"/>
      <c r="G59" s="175"/>
      <c r="H59" s="175"/>
      <c r="I59" s="174"/>
      <c r="J59" s="174"/>
      <c r="K59" s="175"/>
      <c r="L59" s="175"/>
      <c r="M59" s="175"/>
      <c r="N59" s="174"/>
      <c r="O59" s="174"/>
      <c r="P59" s="176"/>
      <c r="Q59" s="175"/>
      <c r="R59" s="175"/>
      <c r="S59" s="232"/>
      <c r="T59" s="232"/>
      <c r="U59" s="232"/>
      <c r="V59" s="232"/>
      <c r="W59" s="232"/>
      <c r="X59" s="232"/>
      <c r="Y59" s="233"/>
      <c r="Z59" s="232"/>
      <c r="AA59" s="232"/>
      <c r="AB59" s="232"/>
      <c r="AC59" s="232"/>
      <c r="AD59" s="233"/>
    </row>
    <row r="60" spans="1:31">
      <c r="A60" s="141"/>
      <c r="B60" s="173"/>
      <c r="C60" s="174"/>
      <c r="D60" s="175"/>
      <c r="E60" s="175"/>
      <c r="F60" s="175"/>
      <c r="G60" s="175"/>
      <c r="H60" s="175"/>
      <c r="I60" s="174"/>
      <c r="J60" s="174"/>
      <c r="K60" s="175"/>
      <c r="L60" s="175"/>
      <c r="M60" s="175"/>
      <c r="N60" s="174"/>
      <c r="O60" s="174"/>
      <c r="P60" s="176"/>
      <c r="Q60" s="175"/>
      <c r="R60" s="175"/>
      <c r="Y60" s="227"/>
      <c r="AD60" s="227"/>
    </row>
    <row r="61" spans="1:31">
      <c r="A61" s="141"/>
      <c r="B61" s="173"/>
      <c r="C61" s="174"/>
      <c r="D61" s="175"/>
      <c r="E61" s="175"/>
      <c r="F61" s="175"/>
      <c r="G61" s="175"/>
      <c r="H61" s="175"/>
      <c r="I61" s="174"/>
      <c r="J61" s="174"/>
      <c r="K61" s="175"/>
      <c r="L61" s="175"/>
      <c r="M61" s="175"/>
      <c r="N61" s="174"/>
      <c r="O61" s="174"/>
      <c r="P61" s="176"/>
      <c r="Q61" s="175"/>
      <c r="R61" s="175"/>
      <c r="S61" s="232"/>
      <c r="T61" s="232"/>
      <c r="U61" s="232"/>
      <c r="V61" s="232"/>
      <c r="W61" s="232"/>
      <c r="X61" s="232"/>
      <c r="Y61" s="233"/>
      <c r="Z61" s="232"/>
      <c r="AA61" s="232"/>
      <c r="AB61" s="232"/>
      <c r="AC61" s="232"/>
      <c r="AD61" s="233"/>
    </row>
    <row r="62" spans="1:31">
      <c r="A62" s="141"/>
      <c r="B62" s="173"/>
      <c r="C62" s="174"/>
      <c r="D62" s="175"/>
      <c r="E62" s="175"/>
      <c r="F62" s="175"/>
      <c r="G62" s="175"/>
      <c r="H62" s="175"/>
      <c r="I62" s="174"/>
      <c r="J62" s="174"/>
      <c r="K62" s="175"/>
      <c r="L62" s="175"/>
      <c r="M62" s="175"/>
      <c r="N62" s="174"/>
      <c r="O62" s="174"/>
      <c r="P62" s="176"/>
      <c r="Q62" s="175"/>
      <c r="R62" s="175"/>
      <c r="Y62" s="227"/>
      <c r="AD62" s="227"/>
    </row>
    <row r="63" spans="1:31">
      <c r="A63" s="141"/>
      <c r="B63" s="173"/>
      <c r="C63" s="174"/>
      <c r="D63" s="175"/>
      <c r="E63" s="175"/>
      <c r="F63" s="175"/>
      <c r="G63" s="175"/>
      <c r="H63" s="175"/>
      <c r="I63" s="174"/>
      <c r="J63" s="174"/>
      <c r="K63" s="175"/>
      <c r="L63" s="175"/>
      <c r="M63" s="175"/>
      <c r="N63" s="174"/>
      <c r="O63" s="174"/>
      <c r="P63" s="176"/>
      <c r="Q63" s="175"/>
      <c r="R63" s="175"/>
      <c r="S63" s="232"/>
      <c r="T63" s="232"/>
      <c r="U63" s="232"/>
      <c r="V63" s="232"/>
      <c r="W63" s="232"/>
      <c r="X63" s="232"/>
      <c r="Y63" s="233"/>
      <c r="Z63" s="232"/>
      <c r="AA63" s="232"/>
      <c r="AB63" s="232"/>
      <c r="AC63" s="232"/>
      <c r="AD63" s="233"/>
    </row>
    <row r="64" spans="1:31">
      <c r="A64" s="141"/>
      <c r="B64" s="173"/>
      <c r="C64" s="174"/>
      <c r="D64" s="175"/>
      <c r="E64" s="175"/>
      <c r="F64" s="175"/>
      <c r="G64" s="175"/>
      <c r="H64" s="175"/>
      <c r="I64" s="174"/>
      <c r="J64" s="174"/>
      <c r="K64" s="175"/>
      <c r="L64" s="175"/>
      <c r="M64" s="175"/>
      <c r="N64" s="174"/>
      <c r="O64" s="174"/>
      <c r="P64" s="176"/>
      <c r="Q64" s="175"/>
      <c r="R64" s="175"/>
      <c r="Y64" s="227"/>
      <c r="AD64" s="227"/>
    </row>
    <row r="65" spans="1:30">
      <c r="A65" s="141"/>
      <c r="B65" s="173"/>
      <c r="C65" s="174"/>
      <c r="D65" s="175"/>
      <c r="E65" s="175"/>
      <c r="F65" s="175"/>
      <c r="G65" s="175"/>
      <c r="H65" s="175"/>
      <c r="I65" s="174"/>
      <c r="J65" s="174"/>
      <c r="K65" s="175"/>
      <c r="L65" s="175"/>
      <c r="M65" s="175"/>
      <c r="N65" s="174"/>
      <c r="O65" s="174"/>
      <c r="P65" s="176"/>
      <c r="Q65" s="175"/>
      <c r="R65" s="175"/>
      <c r="S65" s="232"/>
      <c r="T65" s="232"/>
      <c r="U65" s="232"/>
      <c r="V65" s="232"/>
      <c r="W65" s="232"/>
      <c r="X65" s="232"/>
      <c r="Y65" s="233"/>
      <c r="Z65" s="232"/>
      <c r="AA65" s="232"/>
      <c r="AB65" s="232"/>
      <c r="AC65" s="232"/>
      <c r="AD65" s="233"/>
    </row>
    <row r="66" spans="1:30">
      <c r="A66" s="141"/>
      <c r="B66" s="173"/>
      <c r="C66" s="174"/>
      <c r="D66" s="175"/>
      <c r="E66" s="175"/>
      <c r="F66" s="175"/>
      <c r="G66" s="175"/>
      <c r="H66" s="175"/>
      <c r="I66" s="174"/>
      <c r="J66" s="174"/>
      <c r="K66" s="175"/>
      <c r="L66" s="175"/>
      <c r="M66" s="175"/>
      <c r="N66" s="174"/>
      <c r="O66" s="174"/>
      <c r="P66" s="176"/>
      <c r="Q66" s="175"/>
      <c r="R66" s="175"/>
      <c r="Y66" s="227"/>
      <c r="AD66" s="227"/>
    </row>
    <row r="67" spans="1:30">
      <c r="A67" s="141"/>
      <c r="B67" s="173"/>
      <c r="C67" s="174"/>
      <c r="D67" s="175"/>
      <c r="E67" s="175"/>
      <c r="F67" s="175"/>
      <c r="G67" s="175"/>
      <c r="H67" s="175"/>
      <c r="I67" s="174"/>
      <c r="J67" s="174"/>
      <c r="K67" s="175"/>
      <c r="L67" s="175"/>
      <c r="M67" s="175"/>
      <c r="N67" s="174"/>
      <c r="O67" s="174"/>
      <c r="P67" s="176"/>
      <c r="Q67" s="175"/>
      <c r="R67" s="175"/>
      <c r="S67" s="232"/>
      <c r="T67" s="232"/>
      <c r="U67" s="232"/>
      <c r="V67" s="259"/>
      <c r="W67" s="232"/>
      <c r="X67" s="259"/>
      <c r="Y67" s="233"/>
      <c r="Z67" s="232"/>
      <c r="AA67" s="232"/>
      <c r="AB67" s="232"/>
      <c r="AC67" s="232"/>
      <c r="AD67" s="233"/>
    </row>
    <row r="68" spans="1:30">
      <c r="A68" s="141"/>
      <c r="B68" s="173"/>
      <c r="C68" s="174"/>
      <c r="D68" s="175"/>
      <c r="E68" s="175"/>
      <c r="F68" s="175"/>
      <c r="G68" s="175"/>
      <c r="H68" s="175"/>
      <c r="I68" s="174"/>
      <c r="J68" s="174"/>
      <c r="K68" s="175"/>
      <c r="L68" s="175"/>
      <c r="M68" s="175"/>
      <c r="N68" s="174"/>
      <c r="O68" s="174"/>
      <c r="P68" s="176"/>
      <c r="Q68" s="175"/>
      <c r="R68" s="175"/>
      <c r="Y68" s="227"/>
      <c r="AD68" s="227"/>
    </row>
    <row r="69" spans="1:30" ht="13.5" thickBot="1">
      <c r="A69" s="141"/>
      <c r="B69" s="173"/>
      <c r="C69" s="174"/>
      <c r="D69" s="175"/>
      <c r="E69" s="175"/>
      <c r="F69" s="175"/>
      <c r="G69" s="175"/>
      <c r="H69" s="175"/>
      <c r="I69" s="174"/>
      <c r="J69" s="174"/>
      <c r="K69" s="175"/>
      <c r="L69" s="175"/>
      <c r="M69" s="175"/>
      <c r="N69" s="174"/>
      <c r="O69" s="174"/>
      <c r="P69" s="176"/>
      <c r="Q69" s="175"/>
      <c r="R69" s="175"/>
      <c r="S69" s="193"/>
      <c r="T69" s="193"/>
      <c r="U69" s="193"/>
      <c r="V69" s="193"/>
      <c r="W69" s="193"/>
      <c r="X69" s="193"/>
      <c r="Y69" s="258"/>
      <c r="Z69" s="193"/>
      <c r="AA69" s="193"/>
      <c r="AB69" s="193"/>
      <c r="AC69" s="193"/>
      <c r="AD69" s="258"/>
    </row>
    <row r="70" spans="1:30">
      <c r="A70" s="155"/>
      <c r="B70" s="136"/>
      <c r="C70" s="165"/>
      <c r="D70" s="166"/>
      <c r="E70" s="166"/>
      <c r="F70" s="166"/>
      <c r="G70" s="166"/>
      <c r="H70" s="166"/>
      <c r="I70" s="165"/>
      <c r="J70" s="165"/>
      <c r="K70" s="166"/>
      <c r="L70" s="166"/>
      <c r="M70" s="166"/>
      <c r="N70" s="165"/>
      <c r="O70" s="165"/>
      <c r="P70" s="167"/>
      <c r="Q70" s="175"/>
      <c r="R70" s="175"/>
      <c r="S70" s="226"/>
      <c r="Y70" s="227"/>
      <c r="AD70" s="227"/>
    </row>
    <row r="71" spans="1:30">
      <c r="A71" s="141"/>
      <c r="B71" s="173"/>
      <c r="C71" s="174"/>
      <c r="D71" s="175"/>
      <c r="E71" s="175"/>
      <c r="F71" s="175"/>
      <c r="G71" s="175"/>
      <c r="H71" s="175"/>
      <c r="I71" s="174"/>
      <c r="J71" s="174"/>
      <c r="K71" s="175"/>
      <c r="L71" s="175"/>
      <c r="M71" s="175"/>
      <c r="N71" s="174"/>
      <c r="O71" s="174"/>
      <c r="P71" s="176"/>
      <c r="Q71" s="175"/>
      <c r="R71" s="175"/>
      <c r="S71" s="232"/>
      <c r="T71" s="232"/>
      <c r="U71" s="232"/>
      <c r="V71" s="232"/>
      <c r="W71" s="232"/>
      <c r="X71" s="232"/>
      <c r="Y71" s="233"/>
      <c r="Z71" s="232"/>
      <c r="AA71" s="232"/>
      <c r="AB71" s="232"/>
      <c r="AC71" s="232"/>
      <c r="AD71" s="233"/>
    </row>
    <row r="72" spans="1:30">
      <c r="A72" s="141"/>
      <c r="B72" s="173"/>
      <c r="C72" s="174"/>
      <c r="D72" s="175"/>
      <c r="E72" s="175"/>
      <c r="F72" s="175"/>
      <c r="G72" s="175"/>
      <c r="H72" s="175"/>
      <c r="I72" s="174"/>
      <c r="J72" s="174"/>
      <c r="K72" s="175"/>
      <c r="L72" s="175"/>
      <c r="M72" s="175"/>
      <c r="N72" s="174"/>
      <c r="O72" s="174"/>
      <c r="P72" s="176"/>
      <c r="Q72" s="175"/>
      <c r="R72" s="175"/>
      <c r="Y72" s="227"/>
      <c r="AD72" s="227"/>
    </row>
    <row r="73" spans="1:30">
      <c r="A73" s="141"/>
      <c r="B73" s="173"/>
      <c r="C73" s="174"/>
      <c r="D73" s="175"/>
      <c r="E73" s="175"/>
      <c r="F73" s="175"/>
      <c r="G73" s="175"/>
      <c r="H73" s="175"/>
      <c r="I73" s="174"/>
      <c r="J73" s="174"/>
      <c r="K73" s="175"/>
      <c r="L73" s="175"/>
      <c r="M73" s="175"/>
      <c r="N73" s="174"/>
      <c r="O73" s="174"/>
      <c r="P73" s="176"/>
      <c r="Q73" s="175"/>
      <c r="R73" s="175"/>
      <c r="S73" s="232"/>
      <c r="T73" s="232"/>
      <c r="U73" s="232"/>
      <c r="V73" s="232"/>
      <c r="W73" s="232"/>
      <c r="X73" s="232"/>
      <c r="Y73" s="233"/>
      <c r="Z73" s="232"/>
      <c r="AA73" s="232"/>
      <c r="AB73" s="232"/>
      <c r="AC73" s="232"/>
      <c r="AD73" s="233"/>
    </row>
    <row r="74" spans="1:30">
      <c r="A74" s="141"/>
      <c r="B74" s="173"/>
      <c r="C74" s="174"/>
      <c r="D74" s="175"/>
      <c r="E74" s="175"/>
      <c r="F74" s="175"/>
      <c r="G74" s="175"/>
      <c r="H74" s="175"/>
      <c r="I74" s="174"/>
      <c r="J74" s="174"/>
      <c r="K74" s="175"/>
      <c r="L74" s="175"/>
      <c r="M74" s="175"/>
      <c r="N74" s="174"/>
      <c r="O74" s="174"/>
      <c r="P74" s="176"/>
      <c r="Q74" s="175"/>
      <c r="R74" s="175"/>
      <c r="Y74" s="227"/>
      <c r="AD74" s="227"/>
    </row>
    <row r="75" spans="1:30">
      <c r="A75" s="141"/>
      <c r="B75" s="173"/>
      <c r="C75" s="174"/>
      <c r="D75" s="175"/>
      <c r="E75" s="175"/>
      <c r="F75" s="175"/>
      <c r="G75" s="175"/>
      <c r="H75" s="175"/>
      <c r="I75" s="174"/>
      <c r="J75" s="174"/>
      <c r="K75" s="175"/>
      <c r="L75" s="175"/>
      <c r="M75" s="175"/>
      <c r="N75" s="174"/>
      <c r="O75" s="174"/>
      <c r="P75" s="176"/>
      <c r="Q75" s="175"/>
      <c r="R75" s="175"/>
      <c r="S75" s="232"/>
      <c r="T75" s="232"/>
      <c r="U75" s="232"/>
      <c r="V75" s="232"/>
      <c r="W75" s="232"/>
      <c r="X75" s="232"/>
      <c r="Y75" s="233"/>
      <c r="Z75" s="232"/>
      <c r="AA75" s="232"/>
      <c r="AB75" s="232"/>
      <c r="AC75" s="232"/>
      <c r="AD75" s="233"/>
    </row>
    <row r="76" spans="1:30">
      <c r="A76" s="141"/>
      <c r="B76" s="173"/>
      <c r="C76" s="174"/>
      <c r="D76" s="175"/>
      <c r="E76" s="175"/>
      <c r="F76" s="175"/>
      <c r="G76" s="175"/>
      <c r="H76" s="175"/>
      <c r="I76" s="174"/>
      <c r="J76" s="174"/>
      <c r="K76" s="175"/>
      <c r="L76" s="175"/>
      <c r="M76" s="175"/>
      <c r="N76" s="174"/>
      <c r="O76" s="174"/>
      <c r="P76" s="176"/>
      <c r="Q76" s="175"/>
      <c r="R76" s="175"/>
      <c r="Y76" s="227"/>
      <c r="AD76" s="227"/>
    </row>
    <row r="77" spans="1:30">
      <c r="A77" s="141"/>
      <c r="B77" s="173"/>
      <c r="C77" s="174"/>
      <c r="D77" s="175"/>
      <c r="E77" s="175"/>
      <c r="F77" s="175"/>
      <c r="G77" s="175"/>
      <c r="H77" s="175"/>
      <c r="I77" s="174"/>
      <c r="J77" s="174"/>
      <c r="K77" s="175"/>
      <c r="L77" s="175"/>
      <c r="M77" s="175"/>
      <c r="N77" s="174"/>
      <c r="O77" s="174"/>
      <c r="P77" s="176"/>
      <c r="Q77" s="175"/>
      <c r="R77" s="175"/>
      <c r="S77" s="232"/>
      <c r="T77" s="232"/>
      <c r="U77" s="232"/>
      <c r="V77" s="232"/>
      <c r="W77" s="232"/>
      <c r="X77" s="232"/>
      <c r="Y77" s="233"/>
      <c r="Z77" s="232"/>
      <c r="AA77" s="232"/>
      <c r="AB77" s="232"/>
      <c r="AC77" s="232"/>
      <c r="AD77" s="233"/>
    </row>
    <row r="78" spans="1:30">
      <c r="A78" s="141"/>
      <c r="B78" s="173"/>
      <c r="C78" s="174"/>
      <c r="D78" s="175"/>
      <c r="E78" s="175"/>
      <c r="F78" s="175"/>
      <c r="G78" s="175"/>
      <c r="H78" s="175"/>
      <c r="I78" s="174"/>
      <c r="J78" s="174"/>
      <c r="K78" s="175"/>
      <c r="L78" s="175"/>
      <c r="M78" s="175"/>
      <c r="N78" s="174"/>
      <c r="O78" s="174"/>
      <c r="P78" s="176"/>
      <c r="Q78" s="175"/>
      <c r="R78" s="175"/>
      <c r="Y78" s="227"/>
      <c r="AD78" s="227"/>
    </row>
    <row r="79" spans="1:30">
      <c r="A79" s="141"/>
      <c r="B79" s="173"/>
      <c r="C79" s="174"/>
      <c r="D79" s="175"/>
      <c r="E79" s="175"/>
      <c r="F79" s="175"/>
      <c r="G79" s="175"/>
      <c r="H79" s="175"/>
      <c r="I79" s="174"/>
      <c r="J79" s="174"/>
      <c r="K79" s="175"/>
      <c r="L79" s="175"/>
      <c r="M79" s="175"/>
      <c r="N79" s="174"/>
      <c r="O79" s="174"/>
      <c r="P79" s="176"/>
      <c r="Q79" s="175"/>
      <c r="R79" s="175"/>
      <c r="S79" s="232"/>
      <c r="T79" s="232"/>
      <c r="U79" s="232"/>
      <c r="V79" s="232"/>
      <c r="W79" s="232"/>
      <c r="X79" s="232"/>
      <c r="Y79" s="233"/>
      <c r="Z79" s="232"/>
      <c r="AA79" s="232"/>
      <c r="AB79" s="232"/>
      <c r="AC79" s="232"/>
      <c r="AD79" s="233"/>
    </row>
    <row r="80" spans="1:30">
      <c r="A80" s="141"/>
      <c r="B80" s="173"/>
      <c r="C80" s="174"/>
      <c r="D80" s="175"/>
      <c r="E80" s="175"/>
      <c r="F80" s="175"/>
      <c r="G80" s="175"/>
      <c r="H80" s="175"/>
      <c r="I80" s="174"/>
      <c r="J80" s="174"/>
      <c r="K80" s="175"/>
      <c r="L80" s="175"/>
      <c r="M80" s="175"/>
      <c r="N80" s="174"/>
      <c r="O80" s="174"/>
      <c r="P80" s="176"/>
      <c r="Q80" s="175"/>
      <c r="R80" s="175"/>
      <c r="Y80" s="227"/>
      <c r="AD80" s="227"/>
    </row>
    <row r="81" spans="1:30">
      <c r="A81" s="141"/>
      <c r="B81" s="173"/>
      <c r="C81" s="174"/>
      <c r="D81" s="175"/>
      <c r="E81" s="175"/>
      <c r="F81" s="175"/>
      <c r="G81" s="175"/>
      <c r="H81" s="175"/>
      <c r="I81" s="174"/>
      <c r="J81" s="174"/>
      <c r="K81" s="175"/>
      <c r="L81" s="175"/>
      <c r="M81" s="175"/>
      <c r="N81" s="174"/>
      <c r="O81" s="174"/>
      <c r="P81" s="176"/>
      <c r="Q81" s="175"/>
      <c r="R81" s="175"/>
      <c r="S81" s="232"/>
      <c r="T81" s="232"/>
      <c r="U81" s="232"/>
      <c r="V81" s="232"/>
      <c r="W81" s="232"/>
      <c r="X81" s="232"/>
      <c r="Y81" s="233"/>
      <c r="Z81" s="232"/>
      <c r="AA81" s="232"/>
      <c r="AB81" s="232"/>
      <c r="AC81" s="232"/>
      <c r="AD81" s="233"/>
    </row>
    <row r="82" spans="1:30">
      <c r="A82" s="141"/>
      <c r="B82" s="173"/>
      <c r="C82" s="174"/>
      <c r="D82" s="175"/>
      <c r="E82" s="175"/>
      <c r="F82" s="175"/>
      <c r="G82" s="175"/>
      <c r="H82" s="175"/>
      <c r="I82" s="174"/>
      <c r="J82" s="174"/>
      <c r="K82" s="175"/>
      <c r="L82" s="175"/>
      <c r="M82" s="175"/>
      <c r="N82" s="174"/>
      <c r="O82" s="174"/>
      <c r="P82" s="176"/>
      <c r="Q82" s="175"/>
      <c r="R82" s="175"/>
      <c r="Y82" s="227"/>
      <c r="AD82" s="227"/>
    </row>
    <row r="83" spans="1:30">
      <c r="A83" s="141"/>
      <c r="B83" s="173"/>
      <c r="C83" s="174"/>
      <c r="D83" s="175"/>
      <c r="E83" s="175"/>
      <c r="F83" s="175"/>
      <c r="G83" s="175"/>
      <c r="H83" s="175"/>
      <c r="I83" s="174"/>
      <c r="J83" s="174"/>
      <c r="K83" s="175"/>
      <c r="L83" s="175"/>
      <c r="M83" s="175"/>
      <c r="N83" s="174"/>
      <c r="O83" s="174"/>
      <c r="P83" s="176"/>
      <c r="Q83" s="175"/>
      <c r="R83" s="175"/>
      <c r="S83" s="232"/>
      <c r="T83" s="232"/>
      <c r="U83" s="232"/>
      <c r="V83" s="232"/>
      <c r="W83" s="232"/>
      <c r="X83" s="232"/>
      <c r="Y83" s="233"/>
      <c r="Z83" s="232"/>
      <c r="AA83" s="232"/>
      <c r="AB83" s="232"/>
      <c r="AC83" s="232"/>
      <c r="AD83" s="233"/>
    </row>
    <row r="84" spans="1:30">
      <c r="A84" s="141"/>
      <c r="B84" s="173"/>
      <c r="C84" s="174"/>
      <c r="D84" s="175"/>
      <c r="E84" s="175"/>
      <c r="F84" s="175"/>
      <c r="G84" s="175"/>
      <c r="H84" s="175"/>
      <c r="I84" s="174"/>
      <c r="J84" s="174"/>
      <c r="K84" s="175"/>
      <c r="L84" s="175"/>
      <c r="M84" s="175"/>
      <c r="N84" s="174"/>
      <c r="O84" s="174"/>
      <c r="P84" s="176"/>
      <c r="Q84" s="175"/>
      <c r="R84" s="175"/>
      <c r="Y84" s="227"/>
      <c r="AD84" s="227"/>
    </row>
    <row r="85" spans="1:30">
      <c r="A85" s="141"/>
      <c r="B85" s="173"/>
      <c r="C85" s="174"/>
      <c r="D85" s="175"/>
      <c r="E85" s="175"/>
      <c r="F85" s="175"/>
      <c r="G85" s="175"/>
      <c r="H85" s="175"/>
      <c r="I85" s="174"/>
      <c r="J85" s="174"/>
      <c r="K85" s="175"/>
      <c r="L85" s="175"/>
      <c r="M85" s="175"/>
      <c r="N85" s="174"/>
      <c r="O85" s="174"/>
      <c r="P85" s="176"/>
      <c r="Q85" s="175"/>
      <c r="R85" s="175"/>
      <c r="S85" s="232"/>
      <c r="T85" s="232"/>
      <c r="U85" s="232"/>
      <c r="V85" s="232"/>
      <c r="W85" s="232"/>
      <c r="X85" s="232"/>
      <c r="Y85" s="233"/>
      <c r="Z85" s="232"/>
      <c r="AA85" s="232"/>
      <c r="AB85" s="232"/>
      <c r="AC85" s="232"/>
      <c r="AD85" s="233"/>
    </row>
    <row r="86" spans="1:30">
      <c r="A86" s="141"/>
      <c r="B86" s="173"/>
      <c r="C86" s="174"/>
      <c r="D86" s="175"/>
      <c r="E86" s="175"/>
      <c r="F86" s="175"/>
      <c r="G86" s="175"/>
      <c r="H86" s="175"/>
      <c r="I86" s="174"/>
      <c r="J86" s="174"/>
      <c r="K86" s="175"/>
      <c r="L86" s="175"/>
      <c r="M86" s="175"/>
      <c r="N86" s="174"/>
      <c r="O86" s="174"/>
      <c r="P86" s="176"/>
      <c r="Q86" s="175"/>
      <c r="R86" s="175"/>
      <c r="Y86" s="227"/>
      <c r="AD86" s="227"/>
    </row>
    <row r="87" spans="1:30">
      <c r="A87" s="141"/>
      <c r="B87" s="173"/>
      <c r="C87" s="174"/>
      <c r="D87" s="175"/>
      <c r="E87" s="175"/>
      <c r="F87" s="175"/>
      <c r="G87" s="175"/>
      <c r="H87" s="175"/>
      <c r="I87" s="174"/>
      <c r="J87" s="174"/>
      <c r="K87" s="175"/>
      <c r="L87" s="175"/>
      <c r="M87" s="175"/>
      <c r="N87" s="174"/>
      <c r="O87" s="174"/>
      <c r="P87" s="176"/>
      <c r="Q87" s="175"/>
      <c r="R87" s="175"/>
      <c r="S87" s="232"/>
      <c r="T87" s="232"/>
      <c r="U87" s="232"/>
      <c r="V87" s="232"/>
      <c r="W87" s="232"/>
      <c r="X87" s="232"/>
      <c r="Y87" s="233"/>
      <c r="Z87" s="232"/>
      <c r="AA87" s="232"/>
      <c r="AB87" s="232"/>
      <c r="AC87" s="232"/>
      <c r="AD87" s="233"/>
    </row>
    <row r="88" spans="1:30">
      <c r="A88" s="141"/>
      <c r="B88" s="173"/>
      <c r="C88" s="174"/>
      <c r="D88" s="175"/>
      <c r="E88" s="175"/>
      <c r="F88" s="175"/>
      <c r="G88" s="175"/>
      <c r="H88" s="175"/>
      <c r="I88" s="174"/>
      <c r="J88" s="174"/>
      <c r="K88" s="175"/>
      <c r="L88" s="175"/>
      <c r="M88" s="175"/>
      <c r="N88" s="174"/>
      <c r="O88" s="174"/>
      <c r="P88" s="176"/>
      <c r="Q88" s="175"/>
      <c r="R88" s="175"/>
      <c r="Y88" s="227"/>
      <c r="AD88" s="227"/>
    </row>
    <row r="89" spans="1:30">
      <c r="A89" s="141"/>
      <c r="B89" s="173"/>
      <c r="C89" s="174"/>
      <c r="D89" s="175"/>
      <c r="E89" s="175"/>
      <c r="F89" s="175"/>
      <c r="G89" s="175"/>
      <c r="H89" s="175"/>
      <c r="I89" s="174"/>
      <c r="J89" s="174"/>
      <c r="K89" s="175"/>
      <c r="L89" s="175"/>
      <c r="M89" s="175"/>
      <c r="N89" s="174"/>
      <c r="O89" s="174"/>
      <c r="P89" s="176"/>
      <c r="Q89" s="175"/>
      <c r="R89" s="175"/>
      <c r="S89" s="232"/>
      <c r="T89" s="232"/>
      <c r="U89" s="232"/>
      <c r="V89" s="232"/>
      <c r="W89" s="232"/>
      <c r="X89" s="232"/>
      <c r="Y89" s="233"/>
      <c r="Z89" s="232"/>
      <c r="AA89" s="232"/>
      <c r="AB89" s="232"/>
      <c r="AC89" s="232"/>
      <c r="AD89" s="233"/>
    </row>
    <row r="90" spans="1:30">
      <c r="A90" s="141"/>
      <c r="B90" s="173"/>
      <c r="C90" s="174"/>
      <c r="D90" s="175"/>
      <c r="E90" s="175"/>
      <c r="F90" s="175"/>
      <c r="G90" s="175"/>
      <c r="H90" s="175"/>
      <c r="I90" s="174"/>
      <c r="J90" s="174"/>
      <c r="K90" s="175"/>
      <c r="L90" s="175"/>
      <c r="M90" s="175"/>
      <c r="N90" s="174"/>
      <c r="O90" s="174"/>
      <c r="P90" s="176"/>
      <c r="Q90" s="175"/>
      <c r="R90" s="175"/>
      <c r="Y90" s="227"/>
      <c r="AD90" s="227"/>
    </row>
    <row r="91" spans="1:30">
      <c r="A91" s="141"/>
      <c r="B91" s="173"/>
      <c r="C91" s="174"/>
      <c r="D91" s="175"/>
      <c r="E91" s="175"/>
      <c r="F91" s="175"/>
      <c r="G91" s="175"/>
      <c r="H91" s="175"/>
      <c r="I91" s="174"/>
      <c r="J91" s="174"/>
      <c r="K91" s="175"/>
      <c r="L91" s="175"/>
      <c r="M91" s="175"/>
      <c r="N91" s="174"/>
      <c r="O91" s="174"/>
      <c r="P91" s="176"/>
      <c r="Q91" s="175"/>
      <c r="R91" s="175"/>
      <c r="S91" s="232"/>
      <c r="T91" s="232"/>
      <c r="U91" s="232"/>
      <c r="V91" s="232"/>
      <c r="W91" s="232"/>
      <c r="X91" s="232"/>
      <c r="Y91" s="233"/>
      <c r="Z91" s="232"/>
      <c r="AA91" s="232"/>
      <c r="AB91" s="232"/>
      <c r="AC91" s="232"/>
      <c r="AD91" s="233"/>
    </row>
    <row r="92" spans="1:30">
      <c r="A92" s="141"/>
      <c r="B92" s="173"/>
      <c r="C92" s="174"/>
      <c r="D92" s="175"/>
      <c r="E92" s="175"/>
      <c r="F92" s="175"/>
      <c r="G92" s="175"/>
      <c r="H92" s="175"/>
      <c r="I92" s="174"/>
      <c r="J92" s="174"/>
      <c r="K92" s="175"/>
      <c r="L92" s="175"/>
      <c r="M92" s="175"/>
      <c r="N92" s="174"/>
      <c r="O92" s="174"/>
      <c r="P92" s="176"/>
      <c r="Q92" s="175"/>
      <c r="R92" s="175"/>
      <c r="Y92" s="227"/>
      <c r="AD92" s="227"/>
    </row>
    <row r="93" spans="1:30">
      <c r="A93" s="141"/>
      <c r="B93" s="173"/>
      <c r="C93" s="174"/>
      <c r="D93" s="175"/>
      <c r="E93" s="175"/>
      <c r="F93" s="175"/>
      <c r="G93" s="175"/>
      <c r="H93" s="175"/>
      <c r="I93" s="174"/>
      <c r="J93" s="174"/>
      <c r="K93" s="175"/>
      <c r="L93" s="175"/>
      <c r="M93" s="175"/>
      <c r="N93" s="174"/>
      <c r="O93" s="174"/>
      <c r="P93" s="176"/>
      <c r="Q93" s="175"/>
      <c r="R93" s="175"/>
      <c r="S93" s="232"/>
      <c r="T93" s="232"/>
      <c r="U93" s="232"/>
      <c r="V93" s="232"/>
      <c r="W93" s="232"/>
      <c r="X93" s="232"/>
      <c r="Y93" s="233"/>
      <c r="Z93" s="232"/>
      <c r="AA93" s="232"/>
      <c r="AB93" s="232"/>
      <c r="AC93" s="232"/>
      <c r="AD93" s="233"/>
    </row>
    <row r="94" spans="1:30">
      <c r="A94" s="141"/>
      <c r="B94" s="173"/>
      <c r="C94" s="174"/>
      <c r="D94" s="175"/>
      <c r="E94" s="175"/>
      <c r="F94" s="175"/>
      <c r="G94" s="175"/>
      <c r="H94" s="175"/>
      <c r="I94" s="174"/>
      <c r="J94" s="174"/>
      <c r="K94" s="175"/>
      <c r="L94" s="175"/>
      <c r="M94" s="175"/>
      <c r="N94" s="174"/>
      <c r="O94" s="174"/>
      <c r="P94" s="176"/>
      <c r="Q94" s="175"/>
      <c r="R94" s="175"/>
      <c r="Y94" s="227"/>
      <c r="AD94" s="227"/>
    </row>
    <row r="95" spans="1:30">
      <c r="A95" s="141"/>
      <c r="B95" s="173"/>
      <c r="C95" s="174"/>
      <c r="D95" s="175"/>
      <c r="E95" s="175"/>
      <c r="F95" s="175"/>
      <c r="G95" s="175"/>
      <c r="H95" s="175"/>
      <c r="I95" s="174"/>
      <c r="J95" s="174"/>
      <c r="K95" s="175"/>
      <c r="L95" s="175"/>
      <c r="M95" s="175"/>
      <c r="N95" s="174"/>
      <c r="O95" s="174"/>
      <c r="P95" s="176"/>
      <c r="Q95" s="175"/>
      <c r="R95" s="175"/>
      <c r="S95" s="232"/>
      <c r="T95" s="232"/>
      <c r="U95" s="232"/>
      <c r="V95" s="232"/>
      <c r="W95" s="232"/>
      <c r="X95" s="232"/>
      <c r="Y95" s="233"/>
      <c r="Z95" s="232"/>
      <c r="AA95" s="232"/>
      <c r="AB95" s="232"/>
      <c r="AC95" s="232"/>
      <c r="AD95" s="233"/>
    </row>
    <row r="96" spans="1:30">
      <c r="A96" s="141"/>
      <c r="B96" s="173"/>
      <c r="C96" s="174"/>
      <c r="D96" s="175"/>
      <c r="E96" s="175"/>
      <c r="F96" s="175"/>
      <c r="G96" s="175"/>
      <c r="H96" s="175"/>
      <c r="I96" s="174"/>
      <c r="J96" s="174"/>
      <c r="K96" s="175"/>
      <c r="L96" s="175"/>
      <c r="M96" s="175"/>
      <c r="N96" s="174"/>
      <c r="O96" s="174"/>
      <c r="P96" s="176"/>
      <c r="Q96" s="175"/>
      <c r="R96" s="175"/>
      <c r="Y96" s="227"/>
      <c r="AD96" s="227"/>
    </row>
    <row r="97" spans="1:30">
      <c r="A97" s="141"/>
      <c r="B97" s="173"/>
      <c r="C97" s="174"/>
      <c r="D97" s="175"/>
      <c r="E97" s="175"/>
      <c r="F97" s="175"/>
      <c r="G97" s="175"/>
      <c r="H97" s="175"/>
      <c r="I97" s="174"/>
      <c r="J97" s="174"/>
      <c r="K97" s="175"/>
      <c r="L97" s="175"/>
      <c r="M97" s="175"/>
      <c r="N97" s="174"/>
      <c r="O97" s="174"/>
      <c r="P97" s="176"/>
      <c r="Q97" s="175"/>
      <c r="R97" s="175"/>
      <c r="S97" s="232"/>
      <c r="T97" s="232"/>
      <c r="U97" s="232"/>
      <c r="V97" s="232"/>
      <c r="W97" s="232"/>
      <c r="X97" s="232"/>
      <c r="Y97" s="233"/>
      <c r="Z97" s="232"/>
      <c r="AA97" s="232"/>
      <c r="AB97" s="232"/>
      <c r="AC97" s="232"/>
      <c r="AD97" s="233"/>
    </row>
    <row r="98" spans="1:30">
      <c r="A98" s="141"/>
      <c r="B98" s="173"/>
      <c r="C98" s="174"/>
      <c r="D98" s="175"/>
      <c r="E98" s="175"/>
      <c r="F98" s="175"/>
      <c r="G98" s="175"/>
      <c r="H98" s="175"/>
      <c r="I98" s="174"/>
      <c r="J98" s="174"/>
      <c r="K98" s="175"/>
      <c r="L98" s="175"/>
      <c r="M98" s="175"/>
      <c r="N98" s="174"/>
      <c r="O98" s="174"/>
      <c r="P98" s="176"/>
      <c r="Q98" s="175"/>
      <c r="R98" s="175"/>
      <c r="Y98" s="227"/>
      <c r="AD98" s="227"/>
    </row>
    <row r="99" spans="1:30">
      <c r="A99" s="141"/>
      <c r="B99" s="173"/>
      <c r="C99" s="174"/>
      <c r="D99" s="175"/>
      <c r="E99" s="175"/>
      <c r="F99" s="175"/>
      <c r="G99" s="175"/>
      <c r="H99" s="175"/>
      <c r="I99" s="174"/>
      <c r="J99" s="174"/>
      <c r="K99" s="175"/>
      <c r="L99" s="175"/>
      <c r="M99" s="175"/>
      <c r="N99" s="174"/>
      <c r="O99" s="174"/>
      <c r="P99" s="176"/>
      <c r="Q99" s="175"/>
      <c r="R99" s="175"/>
      <c r="S99" s="232"/>
      <c r="T99" s="232"/>
      <c r="U99" s="232"/>
      <c r="V99" s="232"/>
      <c r="W99" s="232"/>
      <c r="X99" s="232"/>
      <c r="Y99" s="233"/>
      <c r="Z99" s="232"/>
      <c r="AA99" s="232"/>
      <c r="AB99" s="232"/>
      <c r="AC99" s="232"/>
      <c r="AD99" s="233"/>
    </row>
    <row r="100" spans="1:30">
      <c r="A100" s="141"/>
      <c r="B100" s="173"/>
      <c r="C100" s="174"/>
      <c r="D100" s="175"/>
      <c r="E100" s="175"/>
      <c r="F100" s="175"/>
      <c r="G100" s="175"/>
      <c r="H100" s="175"/>
      <c r="I100" s="174"/>
      <c r="J100" s="174"/>
      <c r="K100" s="175"/>
      <c r="L100" s="175"/>
      <c r="M100" s="175"/>
      <c r="N100" s="174"/>
      <c r="O100" s="174"/>
      <c r="P100" s="176"/>
      <c r="Q100" s="175"/>
      <c r="R100" s="175"/>
      <c r="Y100" s="227"/>
      <c r="AD100" s="227"/>
    </row>
    <row r="101" spans="1:30" ht="13.5" thickBot="1">
      <c r="A101" s="141"/>
      <c r="B101" s="173"/>
      <c r="C101" s="174"/>
      <c r="D101" s="175"/>
      <c r="E101" s="175"/>
      <c r="F101" s="175"/>
      <c r="G101" s="175"/>
      <c r="H101" s="175"/>
      <c r="I101" s="174"/>
      <c r="J101" s="174"/>
      <c r="K101" s="175"/>
      <c r="L101" s="175"/>
      <c r="M101" s="175"/>
      <c r="N101" s="174"/>
      <c r="O101" s="174"/>
      <c r="P101" s="176"/>
      <c r="Q101" s="175"/>
      <c r="R101" s="175"/>
      <c r="S101" s="193"/>
      <c r="T101" s="193"/>
      <c r="U101" s="193"/>
      <c r="V101" s="193"/>
      <c r="W101" s="193"/>
      <c r="X101" s="193"/>
      <c r="Y101" s="258"/>
      <c r="Z101" s="193"/>
      <c r="AA101" s="193"/>
      <c r="AB101" s="193"/>
      <c r="AC101" s="193"/>
      <c r="AD101" s="258"/>
    </row>
    <row r="102" spans="1:30">
      <c r="A102" s="155"/>
      <c r="B102" s="136"/>
      <c r="C102" s="165"/>
      <c r="D102" s="166"/>
      <c r="E102" s="166"/>
      <c r="F102" s="166"/>
      <c r="G102" s="166"/>
      <c r="H102" s="166"/>
      <c r="I102" s="165"/>
      <c r="J102" s="165"/>
      <c r="K102" s="166"/>
      <c r="L102" s="166"/>
      <c r="M102" s="166"/>
      <c r="N102" s="165"/>
      <c r="O102" s="165"/>
      <c r="P102" s="167"/>
      <c r="Q102" s="175"/>
      <c r="R102" s="175"/>
      <c r="S102" s="226"/>
      <c r="Y102" s="227"/>
      <c r="AD102" s="227"/>
    </row>
    <row r="103" spans="1:30">
      <c r="A103" s="141"/>
      <c r="B103" s="173"/>
      <c r="C103" s="174"/>
      <c r="D103" s="175"/>
      <c r="E103" s="175"/>
      <c r="F103" s="175"/>
      <c r="G103" s="175"/>
      <c r="H103" s="175"/>
      <c r="I103" s="174"/>
      <c r="J103" s="174"/>
      <c r="K103" s="175"/>
      <c r="L103" s="175"/>
      <c r="M103" s="175"/>
      <c r="N103" s="174"/>
      <c r="O103" s="174"/>
      <c r="P103" s="176"/>
      <c r="Q103" s="175"/>
      <c r="R103" s="175"/>
      <c r="S103" s="232"/>
      <c r="T103" s="232"/>
      <c r="U103" s="232"/>
      <c r="V103" s="232"/>
      <c r="W103" s="232"/>
      <c r="X103" s="232"/>
      <c r="Y103" s="233"/>
      <c r="Z103" s="232"/>
      <c r="AA103" s="232"/>
      <c r="AB103" s="232"/>
      <c r="AC103" s="232"/>
      <c r="AD103" s="233"/>
    </row>
    <row r="104" spans="1:30">
      <c r="A104" s="141"/>
      <c r="B104" s="173"/>
      <c r="C104" s="174"/>
      <c r="D104" s="175"/>
      <c r="E104" s="175"/>
      <c r="F104" s="175"/>
      <c r="G104" s="175"/>
      <c r="H104" s="175"/>
      <c r="I104" s="174"/>
      <c r="J104" s="174"/>
      <c r="K104" s="175"/>
      <c r="L104" s="175"/>
      <c r="M104" s="175"/>
      <c r="N104" s="174"/>
      <c r="O104" s="174"/>
      <c r="P104" s="176"/>
      <c r="Q104" s="175"/>
      <c r="R104" s="175"/>
      <c r="Y104" s="227"/>
      <c r="AD104" s="227"/>
    </row>
    <row r="105" spans="1:30">
      <c r="A105" s="141"/>
      <c r="B105" s="173"/>
      <c r="C105" s="174"/>
      <c r="D105" s="175"/>
      <c r="E105" s="175"/>
      <c r="F105" s="175"/>
      <c r="G105" s="175"/>
      <c r="H105" s="175"/>
      <c r="I105" s="174"/>
      <c r="J105" s="174"/>
      <c r="K105" s="175"/>
      <c r="L105" s="175"/>
      <c r="M105" s="175"/>
      <c r="N105" s="174"/>
      <c r="O105" s="174"/>
      <c r="P105" s="176"/>
      <c r="Q105" s="175"/>
      <c r="R105" s="175"/>
      <c r="S105" s="232"/>
      <c r="T105" s="232"/>
      <c r="U105" s="232"/>
      <c r="V105" s="232"/>
      <c r="W105" s="232"/>
      <c r="X105" s="232"/>
      <c r="Y105" s="233"/>
      <c r="Z105" s="232"/>
      <c r="AA105" s="232"/>
      <c r="AB105" s="232"/>
      <c r="AC105" s="232"/>
      <c r="AD105" s="233"/>
    </row>
    <row r="106" spans="1:30">
      <c r="A106" s="141"/>
      <c r="B106" s="173"/>
      <c r="C106" s="174"/>
      <c r="D106" s="175"/>
      <c r="E106" s="175"/>
      <c r="F106" s="175"/>
      <c r="G106" s="175"/>
      <c r="H106" s="175"/>
      <c r="I106" s="174"/>
      <c r="J106" s="174"/>
      <c r="K106" s="175"/>
      <c r="L106" s="175"/>
      <c r="M106" s="175"/>
      <c r="N106" s="174"/>
      <c r="O106" s="174"/>
      <c r="P106" s="176"/>
      <c r="Q106" s="175"/>
      <c r="R106" s="175"/>
      <c r="Y106" s="227"/>
      <c r="AD106" s="227"/>
    </row>
    <row r="107" spans="1:30">
      <c r="A107" s="141"/>
      <c r="B107" s="173"/>
      <c r="C107" s="174"/>
      <c r="D107" s="175"/>
      <c r="E107" s="175"/>
      <c r="F107" s="175"/>
      <c r="G107" s="175"/>
      <c r="H107" s="175"/>
      <c r="I107" s="174"/>
      <c r="J107" s="174"/>
      <c r="K107" s="175"/>
      <c r="L107" s="175"/>
      <c r="M107" s="175"/>
      <c r="N107" s="174"/>
      <c r="O107" s="174"/>
      <c r="P107" s="176"/>
      <c r="Q107" s="175"/>
      <c r="R107" s="175"/>
      <c r="S107" s="232"/>
      <c r="T107" s="232"/>
      <c r="U107" s="232"/>
      <c r="V107" s="232"/>
      <c r="W107" s="232"/>
      <c r="X107" s="232"/>
      <c r="Y107" s="233"/>
      <c r="Z107" s="232"/>
      <c r="AA107" s="232"/>
      <c r="AB107" s="232"/>
      <c r="AC107" s="232"/>
      <c r="AD107" s="233"/>
    </row>
    <row r="108" spans="1:30">
      <c r="A108" s="141"/>
      <c r="B108" s="173"/>
      <c r="C108" s="174"/>
      <c r="D108" s="175"/>
      <c r="E108" s="175"/>
      <c r="F108" s="175"/>
      <c r="G108" s="175"/>
      <c r="H108" s="175"/>
      <c r="I108" s="174"/>
      <c r="J108" s="174"/>
      <c r="K108" s="175"/>
      <c r="L108" s="175"/>
      <c r="M108" s="175"/>
      <c r="N108" s="174"/>
      <c r="O108" s="174"/>
      <c r="P108" s="176"/>
      <c r="Q108" s="175"/>
      <c r="R108" s="175"/>
      <c r="Y108" s="227"/>
      <c r="AD108" s="227"/>
    </row>
    <row r="109" spans="1:30">
      <c r="A109" s="141"/>
      <c r="B109" s="173"/>
      <c r="C109" s="174"/>
      <c r="D109" s="175"/>
      <c r="E109" s="175"/>
      <c r="F109" s="175"/>
      <c r="G109" s="175"/>
      <c r="H109" s="175"/>
      <c r="I109" s="174"/>
      <c r="J109" s="174"/>
      <c r="K109" s="175"/>
      <c r="L109" s="175"/>
      <c r="M109" s="175"/>
      <c r="N109" s="174"/>
      <c r="O109" s="174"/>
      <c r="P109" s="176"/>
      <c r="Q109" s="175"/>
      <c r="R109" s="175"/>
      <c r="S109" s="232"/>
      <c r="T109" s="232"/>
      <c r="U109" s="232"/>
      <c r="V109" s="232"/>
      <c r="W109" s="232"/>
      <c r="X109" s="232"/>
      <c r="Y109" s="233"/>
      <c r="Z109" s="232"/>
      <c r="AA109" s="232"/>
      <c r="AB109" s="232"/>
      <c r="AC109" s="232"/>
      <c r="AD109" s="233"/>
    </row>
    <row r="110" spans="1:30">
      <c r="A110" s="141"/>
      <c r="B110" s="173"/>
      <c r="C110" s="174"/>
      <c r="D110" s="175"/>
      <c r="E110" s="175"/>
      <c r="F110" s="175"/>
      <c r="G110" s="175"/>
      <c r="H110" s="175"/>
      <c r="I110" s="174"/>
      <c r="J110" s="174"/>
      <c r="K110" s="175"/>
      <c r="L110" s="175"/>
      <c r="M110" s="175"/>
      <c r="N110" s="174"/>
      <c r="O110" s="174"/>
      <c r="P110" s="176"/>
      <c r="Q110" s="175"/>
      <c r="R110" s="175"/>
      <c r="Y110" s="227"/>
      <c r="AD110" s="227"/>
    </row>
    <row r="111" spans="1:30">
      <c r="A111" s="141"/>
      <c r="B111" s="173"/>
      <c r="C111" s="174"/>
      <c r="D111" s="175"/>
      <c r="E111" s="175"/>
      <c r="F111" s="175"/>
      <c r="G111" s="175"/>
      <c r="H111" s="175"/>
      <c r="I111" s="174"/>
      <c r="J111" s="174"/>
      <c r="K111" s="175"/>
      <c r="L111" s="175"/>
      <c r="M111" s="175"/>
      <c r="N111" s="174"/>
      <c r="O111" s="174"/>
      <c r="P111" s="176"/>
      <c r="Q111" s="175"/>
      <c r="R111" s="175"/>
      <c r="S111" s="232"/>
      <c r="T111" s="232"/>
      <c r="U111" s="232"/>
      <c r="V111" s="232"/>
      <c r="W111" s="232"/>
      <c r="X111" s="232"/>
      <c r="Y111" s="233"/>
      <c r="Z111" s="232"/>
      <c r="AA111" s="232"/>
      <c r="AB111" s="232"/>
      <c r="AC111" s="232"/>
      <c r="AD111" s="233"/>
    </row>
    <row r="112" spans="1:30">
      <c r="A112" s="141"/>
      <c r="B112" s="173"/>
      <c r="C112" s="174"/>
      <c r="D112" s="175"/>
      <c r="E112" s="175"/>
      <c r="F112" s="175"/>
      <c r="G112" s="175"/>
      <c r="H112" s="175"/>
      <c r="I112" s="174"/>
      <c r="J112" s="174"/>
      <c r="K112" s="175"/>
      <c r="L112" s="175"/>
      <c r="M112" s="175"/>
      <c r="N112" s="174"/>
      <c r="O112" s="174"/>
      <c r="P112" s="176"/>
      <c r="Q112" s="175"/>
      <c r="R112" s="175"/>
      <c r="Y112" s="227"/>
      <c r="AD112" s="227"/>
    </row>
    <row r="113" spans="1:30">
      <c r="A113" s="141"/>
      <c r="B113" s="173"/>
      <c r="C113" s="174"/>
      <c r="D113" s="175"/>
      <c r="E113" s="175"/>
      <c r="F113" s="175"/>
      <c r="G113" s="175"/>
      <c r="H113" s="175"/>
      <c r="I113" s="174"/>
      <c r="J113" s="174"/>
      <c r="K113" s="175"/>
      <c r="L113" s="175"/>
      <c r="M113" s="175"/>
      <c r="N113" s="174"/>
      <c r="O113" s="174"/>
      <c r="P113" s="176"/>
      <c r="Q113" s="175"/>
      <c r="R113" s="175"/>
      <c r="S113" s="232"/>
      <c r="T113" s="232"/>
      <c r="U113" s="232"/>
      <c r="V113" s="232"/>
      <c r="W113" s="232"/>
      <c r="X113" s="232"/>
      <c r="Y113" s="233"/>
      <c r="Z113" s="232"/>
      <c r="AA113" s="232"/>
      <c r="AB113" s="232"/>
      <c r="AC113" s="232"/>
      <c r="AD113" s="233"/>
    </row>
    <row r="114" spans="1:30">
      <c r="A114" s="141"/>
      <c r="B114" s="173"/>
      <c r="C114" s="174"/>
      <c r="D114" s="175"/>
      <c r="E114" s="175"/>
      <c r="F114" s="175"/>
      <c r="G114" s="175"/>
      <c r="H114" s="175"/>
      <c r="I114" s="174"/>
      <c r="J114" s="174"/>
      <c r="K114" s="175"/>
      <c r="L114" s="175"/>
      <c r="M114" s="175"/>
      <c r="N114" s="174"/>
      <c r="O114" s="174"/>
      <c r="P114" s="176"/>
      <c r="Q114" s="175"/>
      <c r="R114" s="175"/>
      <c r="Y114" s="227"/>
      <c r="AD114" s="227"/>
    </row>
    <row r="115" spans="1:30">
      <c r="A115" s="141"/>
      <c r="B115" s="173"/>
      <c r="C115" s="174"/>
      <c r="D115" s="175"/>
      <c r="E115" s="175"/>
      <c r="F115" s="175"/>
      <c r="G115" s="175"/>
      <c r="H115" s="175"/>
      <c r="I115" s="174"/>
      <c r="J115" s="174"/>
      <c r="K115" s="175"/>
      <c r="L115" s="175"/>
      <c r="M115" s="175"/>
      <c r="N115" s="174"/>
      <c r="O115" s="174"/>
      <c r="P115" s="176"/>
      <c r="Q115" s="175"/>
      <c r="R115" s="175"/>
      <c r="S115" s="232"/>
      <c r="T115" s="232"/>
      <c r="U115" s="232"/>
      <c r="V115" s="232"/>
      <c r="W115" s="232"/>
      <c r="X115" s="232"/>
      <c r="Y115" s="233"/>
      <c r="Z115" s="232"/>
      <c r="AA115" s="232"/>
      <c r="AB115" s="232"/>
      <c r="AC115" s="232"/>
      <c r="AD115" s="233"/>
    </row>
    <row r="116" spans="1:30">
      <c r="A116" s="141"/>
      <c r="B116" s="173"/>
      <c r="C116" s="174"/>
      <c r="D116" s="175"/>
      <c r="E116" s="175"/>
      <c r="F116" s="175"/>
      <c r="G116" s="175"/>
      <c r="H116" s="175"/>
      <c r="I116" s="174"/>
      <c r="J116" s="174"/>
      <c r="K116" s="175"/>
      <c r="L116" s="175"/>
      <c r="M116" s="175"/>
      <c r="N116" s="174"/>
      <c r="O116" s="174"/>
      <c r="P116" s="176"/>
      <c r="Q116" s="175"/>
      <c r="R116" s="175"/>
      <c r="Y116" s="227"/>
      <c r="AD116" s="227"/>
    </row>
    <row r="117" spans="1:30">
      <c r="A117" s="141"/>
      <c r="B117" s="173"/>
      <c r="C117" s="174"/>
      <c r="D117" s="175"/>
      <c r="E117" s="175"/>
      <c r="F117" s="175"/>
      <c r="G117" s="175"/>
      <c r="H117" s="175"/>
      <c r="I117" s="174"/>
      <c r="J117" s="174"/>
      <c r="K117" s="175"/>
      <c r="L117" s="175"/>
      <c r="M117" s="175"/>
      <c r="N117" s="174"/>
      <c r="O117" s="174"/>
      <c r="P117" s="176"/>
      <c r="Q117" s="175"/>
      <c r="R117" s="175"/>
      <c r="S117" s="232"/>
      <c r="T117" s="232"/>
      <c r="U117" s="232"/>
      <c r="V117" s="232"/>
      <c r="W117" s="232"/>
      <c r="X117" s="232"/>
      <c r="Y117" s="233"/>
      <c r="Z117" s="232"/>
      <c r="AA117" s="232"/>
      <c r="AB117" s="232"/>
      <c r="AC117" s="232"/>
      <c r="AD117" s="233"/>
    </row>
    <row r="118" spans="1:30">
      <c r="A118" s="141"/>
      <c r="B118" s="173"/>
      <c r="C118" s="174"/>
      <c r="D118" s="175"/>
      <c r="E118" s="175"/>
      <c r="F118" s="175"/>
      <c r="G118" s="175"/>
      <c r="H118" s="175"/>
      <c r="I118" s="174"/>
      <c r="J118" s="174"/>
      <c r="K118" s="175"/>
      <c r="L118" s="175"/>
      <c r="M118" s="175"/>
      <c r="N118" s="174"/>
      <c r="O118" s="174"/>
      <c r="P118" s="176"/>
      <c r="Q118" s="175"/>
      <c r="R118" s="175"/>
      <c r="Y118" s="227"/>
      <c r="AD118" s="227"/>
    </row>
    <row r="119" spans="1:30">
      <c r="A119" s="141"/>
      <c r="B119" s="173"/>
      <c r="C119" s="174"/>
      <c r="D119" s="175"/>
      <c r="E119" s="175"/>
      <c r="F119" s="175"/>
      <c r="G119" s="175"/>
      <c r="H119" s="175"/>
      <c r="I119" s="174"/>
      <c r="J119" s="174"/>
      <c r="K119" s="175"/>
      <c r="L119" s="175"/>
      <c r="M119" s="175"/>
      <c r="N119" s="174"/>
      <c r="O119" s="174"/>
      <c r="P119" s="176"/>
      <c r="Q119" s="175"/>
      <c r="R119" s="175"/>
      <c r="S119" s="232"/>
      <c r="T119" s="232"/>
      <c r="U119" s="232"/>
      <c r="V119" s="232"/>
      <c r="W119" s="232"/>
      <c r="X119" s="232"/>
      <c r="Y119" s="233"/>
      <c r="Z119" s="232"/>
      <c r="AA119" s="232"/>
      <c r="AB119" s="232"/>
      <c r="AC119" s="232"/>
      <c r="AD119" s="233"/>
    </row>
    <row r="120" spans="1:30">
      <c r="A120" s="141"/>
      <c r="B120" s="173"/>
      <c r="C120" s="174"/>
      <c r="D120" s="175"/>
      <c r="E120" s="175"/>
      <c r="F120" s="175"/>
      <c r="G120" s="175"/>
      <c r="H120" s="175"/>
      <c r="I120" s="174"/>
      <c r="J120" s="174"/>
      <c r="K120" s="175"/>
      <c r="L120" s="175"/>
      <c r="M120" s="175"/>
      <c r="N120" s="174"/>
      <c r="O120" s="174"/>
      <c r="P120" s="176"/>
      <c r="Q120" s="175"/>
      <c r="R120" s="175"/>
      <c r="Y120" s="227"/>
      <c r="AD120" s="227"/>
    </row>
    <row r="121" spans="1:30">
      <c r="A121" s="141"/>
      <c r="B121" s="173"/>
      <c r="C121" s="174"/>
      <c r="D121" s="175"/>
      <c r="E121" s="175"/>
      <c r="F121" s="175"/>
      <c r="G121" s="175"/>
      <c r="H121" s="175"/>
      <c r="I121" s="174"/>
      <c r="J121" s="174"/>
      <c r="K121" s="175"/>
      <c r="L121" s="175"/>
      <c r="M121" s="175"/>
      <c r="N121" s="174"/>
      <c r="O121" s="174"/>
      <c r="P121" s="176"/>
      <c r="Q121" s="175"/>
      <c r="R121" s="175"/>
      <c r="S121" s="232"/>
      <c r="T121" s="232"/>
      <c r="U121" s="232"/>
      <c r="V121" s="232"/>
      <c r="W121" s="232"/>
      <c r="X121" s="232"/>
      <c r="Y121" s="233"/>
      <c r="Z121" s="232"/>
      <c r="AA121" s="232"/>
      <c r="AB121" s="232"/>
      <c r="AC121" s="232"/>
      <c r="AD121" s="233"/>
    </row>
    <row r="122" spans="1:30">
      <c r="A122" s="141"/>
      <c r="B122" s="173"/>
      <c r="C122" s="174"/>
      <c r="D122" s="175"/>
      <c r="E122" s="175"/>
      <c r="F122" s="175"/>
      <c r="G122" s="175"/>
      <c r="H122" s="175"/>
      <c r="I122" s="174"/>
      <c r="J122" s="174"/>
      <c r="K122" s="175"/>
      <c r="L122" s="175"/>
      <c r="M122" s="175"/>
      <c r="N122" s="174"/>
      <c r="O122" s="174"/>
      <c r="P122" s="176"/>
      <c r="Q122" s="175"/>
      <c r="R122" s="175"/>
      <c r="Y122" s="227"/>
      <c r="AD122" s="227"/>
    </row>
    <row r="123" spans="1:30">
      <c r="A123" s="141"/>
      <c r="B123" s="173"/>
      <c r="C123" s="174"/>
      <c r="D123" s="175"/>
      <c r="E123" s="175"/>
      <c r="F123" s="175"/>
      <c r="G123" s="175"/>
      <c r="H123" s="175"/>
      <c r="I123" s="174"/>
      <c r="J123" s="174"/>
      <c r="K123" s="175"/>
      <c r="L123" s="175"/>
      <c r="M123" s="175"/>
      <c r="N123" s="174"/>
      <c r="O123" s="174"/>
      <c r="P123" s="176"/>
      <c r="Q123" s="175"/>
      <c r="R123" s="175"/>
      <c r="S123" s="232"/>
      <c r="T123" s="232"/>
      <c r="U123" s="232"/>
      <c r="V123" s="232"/>
      <c r="W123" s="232"/>
      <c r="X123" s="232"/>
      <c r="Y123" s="233"/>
      <c r="Z123" s="259"/>
      <c r="AA123" s="232"/>
      <c r="AB123" s="232"/>
      <c r="AC123" s="232"/>
      <c r="AD123" s="265"/>
    </row>
    <row r="124" spans="1:30">
      <c r="A124" s="141"/>
      <c r="B124" s="173"/>
      <c r="C124" s="174"/>
      <c r="D124" s="175"/>
      <c r="E124" s="175"/>
      <c r="F124" s="175"/>
      <c r="G124" s="175"/>
      <c r="H124" s="175"/>
      <c r="I124" s="174"/>
      <c r="J124" s="174"/>
      <c r="K124" s="175"/>
      <c r="L124" s="175"/>
      <c r="M124" s="175"/>
      <c r="N124" s="174"/>
      <c r="O124" s="174"/>
      <c r="P124" s="176"/>
      <c r="Q124" s="175"/>
      <c r="R124" s="175"/>
      <c r="Y124" s="227"/>
      <c r="AD124" s="227"/>
    </row>
    <row r="125" spans="1:30">
      <c r="A125" s="141"/>
      <c r="B125" s="173"/>
      <c r="C125" s="174"/>
      <c r="D125" s="175"/>
      <c r="E125" s="175"/>
      <c r="F125" s="175"/>
      <c r="G125" s="175"/>
      <c r="H125" s="175"/>
      <c r="I125" s="174"/>
      <c r="J125" s="174"/>
      <c r="K125" s="175"/>
      <c r="L125" s="175"/>
      <c r="M125" s="175"/>
      <c r="N125" s="174"/>
      <c r="O125" s="174"/>
      <c r="P125" s="176"/>
      <c r="Q125" s="175"/>
      <c r="R125" s="175"/>
      <c r="S125" s="232"/>
      <c r="T125" s="232"/>
      <c r="U125" s="232"/>
      <c r="V125" s="232"/>
      <c r="W125" s="232"/>
      <c r="X125" s="232"/>
      <c r="Y125" s="233"/>
      <c r="Z125" s="232"/>
      <c r="AA125" s="232"/>
      <c r="AB125" s="232"/>
      <c r="AC125" s="232"/>
      <c r="AD125" s="233"/>
    </row>
    <row r="126" spans="1:30">
      <c r="A126" s="141"/>
      <c r="B126" s="173"/>
      <c r="C126" s="174"/>
      <c r="D126" s="175"/>
      <c r="E126" s="175"/>
      <c r="F126" s="175"/>
      <c r="G126" s="175"/>
      <c r="H126" s="175"/>
      <c r="I126" s="174"/>
      <c r="J126" s="174"/>
      <c r="K126" s="175"/>
      <c r="L126" s="175"/>
      <c r="M126" s="175"/>
      <c r="N126" s="174"/>
      <c r="O126" s="174"/>
      <c r="P126" s="176"/>
      <c r="Q126" s="175"/>
      <c r="R126" s="175"/>
      <c r="Y126" s="227"/>
      <c r="AD126" s="227"/>
    </row>
    <row r="127" spans="1:30">
      <c r="A127" s="141"/>
      <c r="B127" s="173"/>
      <c r="C127" s="174"/>
      <c r="D127" s="175"/>
      <c r="E127" s="175"/>
      <c r="F127" s="175"/>
      <c r="G127" s="175"/>
      <c r="H127" s="175"/>
      <c r="I127" s="174"/>
      <c r="J127" s="174"/>
      <c r="K127" s="175"/>
      <c r="L127" s="175"/>
      <c r="M127" s="175"/>
      <c r="N127" s="174"/>
      <c r="O127" s="174"/>
      <c r="P127" s="176"/>
      <c r="Q127" s="175"/>
      <c r="R127" s="175"/>
      <c r="S127" s="232"/>
      <c r="T127" s="232"/>
      <c r="U127" s="232"/>
      <c r="V127" s="232"/>
      <c r="W127" s="232"/>
      <c r="X127" s="232"/>
      <c r="Y127" s="233"/>
      <c r="Z127" s="232"/>
      <c r="AA127" s="232"/>
      <c r="AB127" s="232"/>
      <c r="AC127" s="232"/>
      <c r="AD127" s="233"/>
    </row>
    <row r="128" spans="1:30">
      <c r="A128" s="141"/>
      <c r="B128" s="173"/>
      <c r="C128" s="174"/>
      <c r="D128" s="175"/>
      <c r="E128" s="175"/>
      <c r="F128" s="175"/>
      <c r="G128" s="175"/>
      <c r="H128" s="175"/>
      <c r="I128" s="174"/>
      <c r="J128" s="174"/>
      <c r="K128" s="175"/>
      <c r="L128" s="175"/>
      <c r="M128" s="175"/>
      <c r="N128" s="174"/>
      <c r="O128" s="174"/>
      <c r="P128" s="176"/>
      <c r="Q128" s="175"/>
      <c r="R128" s="175"/>
      <c r="Y128" s="227"/>
      <c r="AD128" s="227"/>
    </row>
    <row r="129" spans="1:30">
      <c r="A129" s="141"/>
      <c r="B129" s="173"/>
      <c r="C129" s="174"/>
      <c r="D129" s="175"/>
      <c r="E129" s="175"/>
      <c r="F129" s="175"/>
      <c r="G129" s="175"/>
      <c r="H129" s="175"/>
      <c r="I129" s="174"/>
      <c r="J129" s="174"/>
      <c r="K129" s="175"/>
      <c r="L129" s="175"/>
      <c r="M129" s="175"/>
      <c r="N129" s="174"/>
      <c r="O129" s="174"/>
      <c r="P129" s="176"/>
      <c r="Q129" s="175"/>
      <c r="R129" s="175"/>
      <c r="S129" s="232"/>
      <c r="T129" s="232"/>
      <c r="U129" s="232"/>
      <c r="V129" s="232"/>
      <c r="W129" s="232"/>
      <c r="X129" s="232"/>
      <c r="Y129" s="233"/>
      <c r="Z129" s="232"/>
      <c r="AA129" s="232"/>
      <c r="AB129" s="232"/>
      <c r="AC129" s="232"/>
      <c r="AD129" s="233"/>
    </row>
    <row r="130" spans="1:30">
      <c r="A130" s="141"/>
      <c r="B130" s="173"/>
      <c r="C130" s="174"/>
      <c r="D130" s="175"/>
      <c r="E130" s="175"/>
      <c r="F130" s="175"/>
      <c r="G130" s="175"/>
      <c r="H130" s="175"/>
      <c r="I130" s="174"/>
      <c r="J130" s="174"/>
      <c r="K130" s="175"/>
      <c r="L130" s="175"/>
      <c r="M130" s="175"/>
      <c r="N130" s="174"/>
      <c r="O130" s="174"/>
      <c r="P130" s="176"/>
      <c r="Q130" s="175"/>
      <c r="R130" s="175"/>
      <c r="Y130" s="227"/>
      <c r="AD130" s="227"/>
    </row>
    <row r="131" spans="1:30">
      <c r="A131" s="141"/>
      <c r="B131" s="173"/>
      <c r="C131" s="174"/>
      <c r="D131" s="175"/>
      <c r="E131" s="175"/>
      <c r="F131" s="175"/>
      <c r="G131" s="175"/>
      <c r="H131" s="175"/>
      <c r="I131" s="174"/>
      <c r="J131" s="174"/>
      <c r="K131" s="175"/>
      <c r="L131" s="175"/>
      <c r="M131" s="175"/>
      <c r="N131" s="174"/>
      <c r="O131" s="174"/>
      <c r="P131" s="176"/>
      <c r="Q131" s="175"/>
      <c r="R131" s="175"/>
      <c r="S131" s="232"/>
      <c r="T131" s="232"/>
      <c r="U131" s="232"/>
      <c r="V131" s="232"/>
      <c r="W131" s="232"/>
      <c r="X131" s="232"/>
      <c r="Y131" s="233"/>
      <c r="Z131" s="232"/>
      <c r="AA131" s="232"/>
      <c r="AB131" s="232"/>
      <c r="AC131" s="232"/>
      <c r="AD131" s="233"/>
    </row>
    <row r="132" spans="1:30">
      <c r="A132" s="141"/>
      <c r="B132" s="173"/>
      <c r="C132" s="174"/>
      <c r="D132" s="175"/>
      <c r="E132" s="175"/>
      <c r="F132" s="175"/>
      <c r="G132" s="175"/>
      <c r="H132" s="175"/>
      <c r="I132" s="174"/>
      <c r="J132" s="174"/>
      <c r="K132" s="175"/>
      <c r="L132" s="175"/>
      <c r="M132" s="175"/>
      <c r="N132" s="174"/>
      <c r="O132" s="174"/>
      <c r="P132" s="176"/>
      <c r="Q132" s="175"/>
      <c r="R132" s="175"/>
      <c r="Y132" s="227"/>
      <c r="AD132" s="227"/>
    </row>
    <row r="133" spans="1:30" ht="13.5" thickBot="1">
      <c r="A133" s="141"/>
      <c r="B133" s="173"/>
      <c r="C133" s="174"/>
      <c r="D133" s="175"/>
      <c r="E133" s="175"/>
      <c r="F133" s="175"/>
      <c r="G133" s="175"/>
      <c r="H133" s="175"/>
      <c r="I133" s="174"/>
      <c r="J133" s="174"/>
      <c r="K133" s="175"/>
      <c r="L133" s="175"/>
      <c r="M133" s="175"/>
      <c r="N133" s="174"/>
      <c r="O133" s="174"/>
      <c r="P133" s="176"/>
      <c r="Q133" s="175"/>
      <c r="R133" s="175"/>
      <c r="S133" s="193"/>
      <c r="T133" s="193"/>
      <c r="U133" s="193"/>
      <c r="V133" s="193"/>
      <c r="W133" s="193"/>
      <c r="X133" s="193"/>
      <c r="Y133" s="258"/>
      <c r="Z133" s="193"/>
      <c r="AA133" s="193"/>
      <c r="AB133" s="193"/>
      <c r="AC133" s="193"/>
      <c r="AD133" s="258"/>
    </row>
    <row r="134" spans="1:30">
      <c r="A134" s="155"/>
      <c r="B134" s="136"/>
      <c r="C134" s="165"/>
      <c r="D134" s="166"/>
      <c r="E134" s="166"/>
      <c r="F134" s="166"/>
      <c r="G134" s="166"/>
      <c r="H134" s="166"/>
      <c r="I134" s="165"/>
      <c r="J134" s="165"/>
      <c r="K134" s="166"/>
      <c r="L134" s="166"/>
      <c r="M134" s="166"/>
      <c r="N134" s="165"/>
      <c r="O134" s="165"/>
      <c r="P134" s="167"/>
      <c r="Q134" s="175"/>
      <c r="R134" s="175"/>
      <c r="S134" s="226"/>
      <c r="Y134" s="227"/>
      <c r="AD134" s="227"/>
    </row>
    <row r="135" spans="1:30">
      <c r="A135" s="141"/>
      <c r="B135" s="173"/>
      <c r="C135" s="174"/>
      <c r="D135" s="175"/>
      <c r="E135" s="175"/>
      <c r="F135" s="175"/>
      <c r="G135" s="175"/>
      <c r="H135" s="175"/>
      <c r="I135" s="174"/>
      <c r="J135" s="174"/>
      <c r="K135" s="175"/>
      <c r="L135" s="175"/>
      <c r="M135" s="175"/>
      <c r="N135" s="174"/>
      <c r="O135" s="174"/>
      <c r="P135" s="176"/>
      <c r="Q135" s="175"/>
      <c r="R135" s="175"/>
      <c r="S135" s="232"/>
      <c r="T135" s="232"/>
      <c r="U135" s="232"/>
      <c r="V135" s="232"/>
      <c r="W135" s="232"/>
      <c r="X135" s="232"/>
      <c r="Y135" s="233"/>
      <c r="Z135" s="232"/>
      <c r="AA135" s="232"/>
      <c r="AB135" s="232"/>
      <c r="AC135" s="232"/>
      <c r="AD135" s="233"/>
    </row>
    <row r="136" spans="1:30">
      <c r="A136" s="141"/>
      <c r="B136" s="173"/>
      <c r="C136" s="174"/>
      <c r="D136" s="175"/>
      <c r="E136" s="175"/>
      <c r="F136" s="175"/>
      <c r="G136" s="175"/>
      <c r="H136" s="175"/>
      <c r="I136" s="174"/>
      <c r="J136" s="174"/>
      <c r="K136" s="175"/>
      <c r="L136" s="175"/>
      <c r="M136" s="175"/>
      <c r="N136" s="174"/>
      <c r="O136" s="174"/>
      <c r="P136" s="176"/>
      <c r="Q136" s="175"/>
      <c r="R136" s="175"/>
      <c r="Y136" s="227"/>
      <c r="AD136" s="227"/>
    </row>
    <row r="137" spans="1:30">
      <c r="A137" s="141"/>
      <c r="B137" s="173"/>
      <c r="C137" s="174"/>
      <c r="D137" s="175"/>
      <c r="E137" s="175"/>
      <c r="F137" s="175"/>
      <c r="G137" s="175"/>
      <c r="H137" s="175"/>
      <c r="I137" s="174"/>
      <c r="J137" s="174"/>
      <c r="K137" s="175"/>
      <c r="L137" s="175"/>
      <c r="M137" s="175"/>
      <c r="N137" s="174"/>
      <c r="O137" s="174"/>
      <c r="P137" s="176"/>
      <c r="Q137" s="175"/>
      <c r="R137" s="175"/>
      <c r="S137" s="232"/>
      <c r="T137" s="266"/>
      <c r="U137" s="232"/>
      <c r="V137" s="232"/>
      <c r="W137" s="232"/>
      <c r="X137" s="232"/>
      <c r="Y137" s="233"/>
      <c r="Z137" s="232"/>
      <c r="AA137" s="259"/>
      <c r="AB137" s="259"/>
      <c r="AC137" s="232"/>
      <c r="AD137" s="233"/>
    </row>
    <row r="138" spans="1:30">
      <c r="A138" s="141"/>
      <c r="B138" s="173"/>
      <c r="C138" s="174"/>
      <c r="D138" s="175"/>
      <c r="E138" s="175"/>
      <c r="F138" s="175"/>
      <c r="G138" s="175"/>
      <c r="H138" s="175"/>
      <c r="I138" s="174"/>
      <c r="J138" s="174"/>
      <c r="K138" s="175"/>
      <c r="L138" s="175"/>
      <c r="M138" s="175"/>
      <c r="N138" s="174"/>
      <c r="O138" s="174"/>
      <c r="P138" s="176"/>
      <c r="Q138" s="175"/>
      <c r="R138" s="175"/>
      <c r="Y138" s="227"/>
      <c r="AD138" s="227"/>
    </row>
    <row r="139" spans="1:30">
      <c r="A139" s="141"/>
      <c r="B139" s="173"/>
      <c r="C139" s="174"/>
      <c r="D139" s="175"/>
      <c r="E139" s="175"/>
      <c r="F139" s="175"/>
      <c r="G139" s="175"/>
      <c r="H139" s="175"/>
      <c r="I139" s="174"/>
      <c r="J139" s="174"/>
      <c r="K139" s="175"/>
      <c r="L139" s="175"/>
      <c r="M139" s="175"/>
      <c r="N139" s="174"/>
      <c r="O139" s="174"/>
      <c r="P139" s="176"/>
      <c r="Q139" s="175"/>
      <c r="R139" s="175"/>
      <c r="S139" s="232"/>
      <c r="T139" s="232"/>
      <c r="U139" s="232"/>
      <c r="V139" s="232"/>
      <c r="W139" s="232"/>
      <c r="X139" s="232"/>
      <c r="Y139" s="233"/>
      <c r="Z139" s="232"/>
      <c r="AA139" s="232"/>
      <c r="AB139" s="232"/>
      <c r="AC139" s="232"/>
      <c r="AD139" s="233"/>
    </row>
    <row r="140" spans="1:30">
      <c r="A140" s="141"/>
      <c r="B140" s="173"/>
      <c r="C140" s="174"/>
      <c r="D140" s="175"/>
      <c r="E140" s="175"/>
      <c r="F140" s="175"/>
      <c r="G140" s="175"/>
      <c r="H140" s="175"/>
      <c r="I140" s="174"/>
      <c r="J140" s="174"/>
      <c r="K140" s="175"/>
      <c r="L140" s="175"/>
      <c r="M140" s="175"/>
      <c r="N140" s="174"/>
      <c r="O140" s="174"/>
      <c r="P140" s="176"/>
      <c r="Q140" s="175"/>
      <c r="R140" s="175"/>
      <c r="Y140" s="227"/>
      <c r="AD140" s="227"/>
    </row>
    <row r="141" spans="1:30">
      <c r="A141" s="141"/>
      <c r="B141" s="173"/>
      <c r="C141" s="174"/>
      <c r="D141" s="175"/>
      <c r="E141" s="175"/>
      <c r="F141" s="175"/>
      <c r="G141" s="175"/>
      <c r="H141" s="175"/>
      <c r="I141" s="174"/>
      <c r="J141" s="174"/>
      <c r="K141" s="175"/>
      <c r="L141" s="175"/>
      <c r="M141" s="175"/>
      <c r="N141" s="174"/>
      <c r="O141" s="174"/>
      <c r="P141" s="176"/>
      <c r="Q141" s="175"/>
      <c r="R141" s="175"/>
      <c r="S141" s="232"/>
      <c r="T141" s="232"/>
      <c r="U141" s="232"/>
      <c r="V141" s="232"/>
      <c r="W141" s="232"/>
      <c r="X141" s="232"/>
      <c r="Y141" s="233"/>
      <c r="Z141" s="232"/>
      <c r="AA141" s="232"/>
      <c r="AB141" s="232"/>
      <c r="AC141" s="232"/>
      <c r="AD141" s="233"/>
    </row>
    <row r="142" spans="1:30">
      <c r="A142" s="141"/>
      <c r="B142" s="173"/>
      <c r="C142" s="174"/>
      <c r="D142" s="175"/>
      <c r="E142" s="175"/>
      <c r="F142" s="175"/>
      <c r="G142" s="175"/>
      <c r="H142" s="175"/>
      <c r="I142" s="174"/>
      <c r="J142" s="174"/>
      <c r="K142" s="175"/>
      <c r="L142" s="175"/>
      <c r="M142" s="175"/>
      <c r="N142" s="174"/>
      <c r="O142" s="174"/>
      <c r="P142" s="176"/>
      <c r="Q142" s="175"/>
      <c r="R142" s="175"/>
      <c r="Y142" s="227"/>
      <c r="AD142" s="227"/>
    </row>
    <row r="143" spans="1:30">
      <c r="A143" s="141"/>
      <c r="B143" s="173"/>
      <c r="C143" s="174"/>
      <c r="D143" s="175"/>
      <c r="E143" s="175"/>
      <c r="F143" s="175"/>
      <c r="G143" s="175"/>
      <c r="H143" s="175"/>
      <c r="I143" s="174"/>
      <c r="J143" s="174"/>
      <c r="K143" s="175"/>
      <c r="L143" s="175"/>
      <c r="M143" s="175"/>
      <c r="N143" s="174"/>
      <c r="O143" s="174"/>
      <c r="P143" s="176"/>
      <c r="Q143" s="175"/>
      <c r="R143" s="175"/>
      <c r="S143" s="232"/>
      <c r="T143" s="232"/>
      <c r="U143" s="232"/>
      <c r="V143" s="232"/>
      <c r="W143" s="232"/>
      <c r="X143" s="232"/>
      <c r="Y143" s="233"/>
      <c r="Z143" s="232"/>
      <c r="AA143" s="232"/>
      <c r="AB143" s="232"/>
      <c r="AC143" s="232"/>
      <c r="AD143" s="233"/>
    </row>
    <row r="144" spans="1:30">
      <c r="A144" s="141"/>
      <c r="B144" s="173"/>
      <c r="C144" s="174"/>
      <c r="D144" s="175"/>
      <c r="E144" s="175"/>
      <c r="F144" s="175"/>
      <c r="G144" s="175"/>
      <c r="H144" s="175"/>
      <c r="I144" s="174"/>
      <c r="J144" s="174"/>
      <c r="K144" s="175"/>
      <c r="L144" s="175"/>
      <c r="M144" s="175"/>
      <c r="N144" s="174"/>
      <c r="O144" s="174"/>
      <c r="P144" s="176"/>
      <c r="Q144" s="175"/>
      <c r="R144" s="175"/>
      <c r="Y144" s="227"/>
      <c r="AD144" s="227"/>
    </row>
    <row r="145" spans="1:30">
      <c r="A145" s="141"/>
      <c r="B145" s="173"/>
      <c r="C145" s="174"/>
      <c r="D145" s="175"/>
      <c r="E145" s="175"/>
      <c r="F145" s="175"/>
      <c r="G145" s="175"/>
      <c r="H145" s="175"/>
      <c r="I145" s="174"/>
      <c r="J145" s="174"/>
      <c r="K145" s="175"/>
      <c r="L145" s="175"/>
      <c r="M145" s="175"/>
      <c r="N145" s="174"/>
      <c r="O145" s="174"/>
      <c r="P145" s="176"/>
      <c r="Q145" s="175"/>
      <c r="R145" s="175"/>
      <c r="S145" s="232"/>
      <c r="T145" s="232"/>
      <c r="U145" s="232"/>
      <c r="V145" s="232"/>
      <c r="W145" s="232"/>
      <c r="X145" s="232"/>
      <c r="Y145" s="233"/>
      <c r="Z145" s="232"/>
      <c r="AA145" s="232"/>
      <c r="AB145" s="232"/>
      <c r="AC145" s="232"/>
      <c r="AD145" s="233"/>
    </row>
    <row r="146" spans="1:30">
      <c r="A146" s="141"/>
      <c r="B146" s="173"/>
      <c r="C146" s="174"/>
      <c r="D146" s="175"/>
      <c r="E146" s="175"/>
      <c r="F146" s="175"/>
      <c r="G146" s="175"/>
      <c r="H146" s="175"/>
      <c r="I146" s="174"/>
      <c r="J146" s="174"/>
      <c r="K146" s="175"/>
      <c r="L146" s="175"/>
      <c r="M146" s="175"/>
      <c r="N146" s="174"/>
      <c r="O146" s="174"/>
      <c r="P146" s="176"/>
      <c r="Q146" s="175"/>
      <c r="R146" s="175"/>
      <c r="Y146" s="227"/>
      <c r="AD146" s="227"/>
    </row>
    <row r="147" spans="1:30">
      <c r="A147" s="141"/>
      <c r="B147" s="173"/>
      <c r="C147" s="174"/>
      <c r="D147" s="175"/>
      <c r="E147" s="175"/>
      <c r="F147" s="175"/>
      <c r="G147" s="175"/>
      <c r="H147" s="175"/>
      <c r="I147" s="174"/>
      <c r="J147" s="174"/>
      <c r="K147" s="175"/>
      <c r="L147" s="175"/>
      <c r="M147" s="175"/>
      <c r="N147" s="174"/>
      <c r="O147" s="174"/>
      <c r="P147" s="176"/>
      <c r="Q147" s="175"/>
      <c r="R147" s="175"/>
      <c r="S147" s="232"/>
      <c r="T147" s="232"/>
      <c r="U147" s="232"/>
      <c r="V147" s="232"/>
      <c r="W147" s="232"/>
      <c r="X147" s="232"/>
      <c r="Y147" s="233"/>
      <c r="Z147" s="232"/>
      <c r="AA147" s="232"/>
      <c r="AB147" s="232"/>
      <c r="AC147" s="232"/>
      <c r="AD147" s="233"/>
    </row>
    <row r="148" spans="1:30">
      <c r="A148" s="141"/>
      <c r="B148" s="173"/>
      <c r="C148" s="174"/>
      <c r="D148" s="175"/>
      <c r="E148" s="175"/>
      <c r="F148" s="175"/>
      <c r="G148" s="175"/>
      <c r="H148" s="175"/>
      <c r="I148" s="174"/>
      <c r="J148" s="174"/>
      <c r="K148" s="175"/>
      <c r="L148" s="175"/>
      <c r="M148" s="175"/>
      <c r="N148" s="174"/>
      <c r="O148" s="174"/>
      <c r="P148" s="176"/>
      <c r="Q148" s="175"/>
      <c r="R148" s="175"/>
      <c r="Y148" s="227"/>
      <c r="AD148" s="227"/>
    </row>
    <row r="149" spans="1:30">
      <c r="A149" s="141"/>
      <c r="B149" s="173"/>
      <c r="C149" s="174"/>
      <c r="D149" s="175"/>
      <c r="E149" s="175"/>
      <c r="F149" s="175"/>
      <c r="G149" s="175"/>
      <c r="H149" s="175"/>
      <c r="I149" s="174"/>
      <c r="J149" s="174"/>
      <c r="K149" s="175"/>
      <c r="L149" s="175"/>
      <c r="M149" s="175"/>
      <c r="N149" s="174"/>
      <c r="O149" s="174"/>
      <c r="P149" s="176"/>
      <c r="Q149" s="175"/>
      <c r="R149" s="175"/>
      <c r="S149" s="232"/>
      <c r="T149" s="232"/>
      <c r="U149" s="232"/>
      <c r="V149" s="232"/>
      <c r="W149" s="232"/>
      <c r="X149" s="232"/>
      <c r="Y149" s="233"/>
      <c r="Z149" s="232"/>
      <c r="AA149" s="232"/>
      <c r="AB149" s="232"/>
      <c r="AC149" s="232"/>
      <c r="AD149" s="233"/>
    </row>
    <row r="150" spans="1:30">
      <c r="A150" s="141"/>
      <c r="B150" s="173"/>
      <c r="C150" s="174"/>
      <c r="D150" s="175"/>
      <c r="E150" s="175"/>
      <c r="F150" s="175"/>
      <c r="G150" s="175"/>
      <c r="H150" s="175"/>
      <c r="I150" s="174"/>
      <c r="J150" s="174"/>
      <c r="K150" s="175"/>
      <c r="L150" s="175"/>
      <c r="M150" s="175"/>
      <c r="N150" s="174"/>
      <c r="O150" s="174"/>
      <c r="P150" s="176"/>
      <c r="Q150" s="175"/>
      <c r="R150" s="175"/>
      <c r="Y150" s="227"/>
      <c r="AD150" s="227"/>
    </row>
    <row r="151" spans="1:30">
      <c r="A151" s="141"/>
      <c r="B151" s="173"/>
      <c r="C151" s="174"/>
      <c r="D151" s="175"/>
      <c r="E151" s="175"/>
      <c r="F151" s="175"/>
      <c r="G151" s="175"/>
      <c r="H151" s="175"/>
      <c r="I151" s="174"/>
      <c r="J151" s="174"/>
      <c r="K151" s="175"/>
      <c r="L151" s="175"/>
      <c r="M151" s="175"/>
      <c r="N151" s="174"/>
      <c r="O151" s="174"/>
      <c r="P151" s="176"/>
      <c r="Q151" s="175"/>
      <c r="R151" s="175"/>
      <c r="S151" s="232"/>
      <c r="T151" s="232"/>
      <c r="U151" s="232"/>
      <c r="V151" s="232"/>
      <c r="W151" s="232"/>
      <c r="X151" s="232"/>
      <c r="Y151" s="233"/>
      <c r="Z151" s="232"/>
      <c r="AA151" s="232"/>
      <c r="AB151" s="232"/>
      <c r="AC151" s="232"/>
      <c r="AD151" s="233"/>
    </row>
    <row r="152" spans="1:30">
      <c r="A152" s="141"/>
      <c r="B152" s="173"/>
      <c r="C152" s="174"/>
      <c r="D152" s="175"/>
      <c r="E152" s="175"/>
      <c r="F152" s="175"/>
      <c r="G152" s="175"/>
      <c r="H152" s="175"/>
      <c r="I152" s="174"/>
      <c r="J152" s="174"/>
      <c r="K152" s="175"/>
      <c r="L152" s="175"/>
      <c r="M152" s="175"/>
      <c r="N152" s="174"/>
      <c r="O152" s="174"/>
      <c r="P152" s="176"/>
      <c r="Q152" s="175"/>
      <c r="R152" s="175"/>
      <c r="Y152" s="227"/>
      <c r="AD152" s="227"/>
    </row>
    <row r="153" spans="1:30">
      <c r="A153" s="141"/>
      <c r="B153" s="173"/>
      <c r="C153" s="174"/>
      <c r="D153" s="175"/>
      <c r="E153" s="175"/>
      <c r="F153" s="175"/>
      <c r="G153" s="175"/>
      <c r="H153" s="175"/>
      <c r="I153" s="174"/>
      <c r="J153" s="174"/>
      <c r="K153" s="175"/>
      <c r="L153" s="175"/>
      <c r="M153" s="175"/>
      <c r="N153" s="174"/>
      <c r="O153" s="174"/>
      <c r="P153" s="176"/>
      <c r="Q153" s="175"/>
      <c r="R153" s="175"/>
      <c r="S153" s="232"/>
      <c r="T153" s="232"/>
      <c r="U153" s="232"/>
      <c r="V153" s="232"/>
      <c r="W153" s="232"/>
      <c r="X153" s="232"/>
      <c r="Y153" s="233"/>
      <c r="Z153" s="232"/>
      <c r="AA153" s="232"/>
      <c r="AB153" s="232"/>
      <c r="AC153" s="232"/>
      <c r="AD153" s="233"/>
    </row>
    <row r="154" spans="1:30">
      <c r="A154" s="141"/>
      <c r="B154" s="173"/>
      <c r="C154" s="174"/>
      <c r="D154" s="175"/>
      <c r="E154" s="175"/>
      <c r="F154" s="175"/>
      <c r="G154" s="175"/>
      <c r="H154" s="175"/>
      <c r="I154" s="174"/>
      <c r="J154" s="174"/>
      <c r="K154" s="175"/>
      <c r="L154" s="175"/>
      <c r="M154" s="175"/>
      <c r="N154" s="174"/>
      <c r="O154" s="174"/>
      <c r="P154" s="176"/>
      <c r="Q154" s="175"/>
      <c r="R154" s="175"/>
      <c r="Y154" s="227"/>
      <c r="AD154" s="227"/>
    </row>
    <row r="155" spans="1:30">
      <c r="A155" s="141"/>
      <c r="B155" s="173"/>
      <c r="C155" s="174"/>
      <c r="D155" s="175"/>
      <c r="E155" s="175"/>
      <c r="F155" s="175"/>
      <c r="G155" s="175"/>
      <c r="H155" s="175"/>
      <c r="I155" s="174"/>
      <c r="J155" s="174"/>
      <c r="K155" s="175"/>
      <c r="L155" s="175"/>
      <c r="M155" s="175"/>
      <c r="N155" s="174"/>
      <c r="O155" s="174"/>
      <c r="P155" s="176"/>
      <c r="Q155" s="175"/>
      <c r="R155" s="175"/>
      <c r="S155" s="232"/>
      <c r="T155" s="232"/>
      <c r="U155" s="232"/>
      <c r="V155" s="232"/>
      <c r="W155" s="232"/>
      <c r="X155" s="232"/>
      <c r="Y155" s="233"/>
      <c r="Z155" s="232"/>
      <c r="AA155" s="232"/>
      <c r="AB155" s="232"/>
      <c r="AC155" s="232"/>
      <c r="AD155" s="233"/>
    </row>
    <row r="156" spans="1:30">
      <c r="A156" s="141"/>
      <c r="B156" s="173"/>
      <c r="C156" s="174"/>
      <c r="D156" s="175"/>
      <c r="E156" s="175"/>
      <c r="F156" s="175"/>
      <c r="G156" s="175"/>
      <c r="H156" s="175"/>
      <c r="I156" s="174"/>
      <c r="J156" s="174"/>
      <c r="K156" s="175"/>
      <c r="L156" s="175"/>
      <c r="M156" s="175"/>
      <c r="N156" s="174"/>
      <c r="O156" s="174"/>
      <c r="P156" s="176"/>
      <c r="Q156" s="175"/>
      <c r="R156" s="175"/>
      <c r="Y156" s="227"/>
      <c r="AD156" s="227"/>
    </row>
    <row r="157" spans="1:30">
      <c r="A157" s="141"/>
      <c r="B157" s="173"/>
      <c r="C157" s="174"/>
      <c r="D157" s="175"/>
      <c r="E157" s="175"/>
      <c r="F157" s="175"/>
      <c r="G157" s="175"/>
      <c r="H157" s="175"/>
      <c r="I157" s="174"/>
      <c r="J157" s="174"/>
      <c r="K157" s="175"/>
      <c r="L157" s="175"/>
      <c r="M157" s="175"/>
      <c r="N157" s="174"/>
      <c r="O157" s="174"/>
      <c r="P157" s="176"/>
      <c r="Q157" s="175"/>
      <c r="R157" s="175"/>
      <c r="S157" s="232"/>
      <c r="T157" s="232"/>
      <c r="U157" s="232"/>
      <c r="V157" s="232"/>
      <c r="W157" s="232"/>
      <c r="X157" s="232"/>
      <c r="Y157" s="233"/>
      <c r="Z157" s="232"/>
      <c r="AA157" s="232"/>
      <c r="AB157" s="232"/>
      <c r="AC157" s="232"/>
      <c r="AD157" s="233"/>
    </row>
    <row r="158" spans="1:30">
      <c r="A158" s="141"/>
      <c r="B158" s="173"/>
      <c r="C158" s="174"/>
      <c r="D158" s="175"/>
      <c r="E158" s="175"/>
      <c r="F158" s="175"/>
      <c r="G158" s="175"/>
      <c r="H158" s="175"/>
      <c r="I158" s="174"/>
      <c r="J158" s="174"/>
      <c r="K158" s="175"/>
      <c r="L158" s="175"/>
      <c r="M158" s="175"/>
      <c r="N158" s="174"/>
      <c r="O158" s="174"/>
      <c r="P158" s="176"/>
      <c r="Q158" s="175"/>
      <c r="R158" s="175"/>
      <c r="Y158" s="227"/>
      <c r="AD158" s="227"/>
    </row>
    <row r="159" spans="1:30">
      <c r="A159" s="141"/>
      <c r="B159" s="173"/>
      <c r="C159" s="174"/>
      <c r="D159" s="175"/>
      <c r="E159" s="175"/>
      <c r="F159" s="175"/>
      <c r="G159" s="175"/>
      <c r="H159" s="175"/>
      <c r="I159" s="174"/>
      <c r="J159" s="174"/>
      <c r="K159" s="175"/>
      <c r="L159" s="175"/>
      <c r="M159" s="175"/>
      <c r="N159" s="174"/>
      <c r="O159" s="174"/>
      <c r="P159" s="176"/>
      <c r="Q159" s="175"/>
      <c r="R159" s="175"/>
      <c r="S159" s="232"/>
      <c r="T159" s="232"/>
      <c r="U159" s="232"/>
      <c r="V159" s="232"/>
      <c r="W159" s="259"/>
      <c r="X159" s="259"/>
      <c r="Y159" s="233"/>
      <c r="Z159" s="259"/>
      <c r="AA159" s="232"/>
      <c r="AB159" s="232"/>
      <c r="AC159" s="232"/>
      <c r="AD159" s="233"/>
    </row>
    <row r="160" spans="1:30">
      <c r="A160" s="141"/>
      <c r="B160" s="173"/>
      <c r="C160" s="174"/>
      <c r="D160" s="175"/>
      <c r="E160" s="175"/>
      <c r="F160" s="175"/>
      <c r="G160" s="175"/>
      <c r="H160" s="175"/>
      <c r="I160" s="174"/>
      <c r="J160" s="174"/>
      <c r="K160" s="175"/>
      <c r="L160" s="175"/>
      <c r="M160" s="175"/>
      <c r="N160" s="174"/>
      <c r="O160" s="174"/>
      <c r="P160" s="176"/>
      <c r="Q160" s="175"/>
      <c r="R160" s="175"/>
      <c r="Y160" s="227"/>
      <c r="AD160" s="227"/>
    </row>
    <row r="161" spans="1:30">
      <c r="A161" s="141"/>
      <c r="B161" s="173"/>
      <c r="C161" s="174"/>
      <c r="D161" s="175"/>
      <c r="E161" s="175"/>
      <c r="F161" s="175"/>
      <c r="G161" s="175"/>
      <c r="H161" s="175"/>
      <c r="I161" s="174"/>
      <c r="J161" s="174"/>
      <c r="K161" s="175"/>
      <c r="L161" s="175"/>
      <c r="M161" s="175"/>
      <c r="N161" s="174"/>
      <c r="O161" s="174"/>
      <c r="P161" s="176"/>
      <c r="Q161" s="175"/>
      <c r="R161" s="175"/>
      <c r="S161" s="232"/>
      <c r="T161" s="232"/>
      <c r="U161" s="232"/>
      <c r="V161" s="232"/>
      <c r="W161" s="232"/>
      <c r="X161" s="232"/>
      <c r="Y161" s="233"/>
      <c r="Z161" s="232"/>
      <c r="AA161" s="232"/>
      <c r="AB161" s="232"/>
      <c r="AC161" s="232"/>
      <c r="AD161" s="233"/>
    </row>
    <row r="162" spans="1:30">
      <c r="A162" s="141"/>
      <c r="B162" s="173"/>
      <c r="C162" s="174"/>
      <c r="D162" s="175"/>
      <c r="E162" s="175"/>
      <c r="F162" s="175"/>
      <c r="G162" s="175"/>
      <c r="H162" s="175"/>
      <c r="I162" s="174"/>
      <c r="J162" s="174"/>
      <c r="K162" s="175"/>
      <c r="L162" s="175"/>
      <c r="M162" s="175"/>
      <c r="N162" s="174"/>
      <c r="O162" s="174"/>
      <c r="P162" s="176"/>
      <c r="Q162" s="175"/>
      <c r="R162" s="175"/>
      <c r="Y162" s="227"/>
      <c r="AD162" s="227"/>
    </row>
    <row r="163" spans="1:30">
      <c r="A163" s="141"/>
      <c r="B163" s="173"/>
      <c r="C163" s="174"/>
      <c r="D163" s="175"/>
      <c r="E163" s="175"/>
      <c r="F163" s="175"/>
      <c r="G163" s="175"/>
      <c r="H163" s="175"/>
      <c r="I163" s="174"/>
      <c r="J163" s="174"/>
      <c r="K163" s="175"/>
      <c r="L163" s="175"/>
      <c r="M163" s="175"/>
      <c r="N163" s="174"/>
      <c r="O163" s="174"/>
      <c r="P163" s="176"/>
      <c r="Q163" s="175"/>
      <c r="R163" s="175"/>
      <c r="S163" s="232"/>
      <c r="T163" s="232"/>
      <c r="U163" s="232"/>
      <c r="V163" s="232"/>
      <c r="W163" s="232"/>
      <c r="X163" s="232"/>
      <c r="Y163" s="233"/>
      <c r="Z163" s="232"/>
      <c r="AA163" s="232"/>
      <c r="AB163" s="232"/>
      <c r="AC163" s="232"/>
      <c r="AD163" s="233"/>
    </row>
    <row r="164" spans="1:30">
      <c r="A164" s="141"/>
      <c r="B164" s="173"/>
      <c r="C164" s="174"/>
      <c r="D164" s="175"/>
      <c r="E164" s="175"/>
      <c r="F164" s="175"/>
      <c r="G164" s="175"/>
      <c r="H164" s="175"/>
      <c r="I164" s="174"/>
      <c r="J164" s="174"/>
      <c r="K164" s="175"/>
      <c r="L164" s="175"/>
      <c r="M164" s="175"/>
      <c r="N164" s="174"/>
      <c r="O164" s="174"/>
      <c r="P164" s="176"/>
      <c r="Q164" s="175"/>
      <c r="R164" s="175"/>
      <c r="Y164" s="227"/>
      <c r="AD164" s="227"/>
    </row>
    <row r="165" spans="1:30" ht="13.5" thickBot="1">
      <c r="A165" s="141"/>
      <c r="B165" s="173"/>
      <c r="C165" s="174"/>
      <c r="D165" s="175"/>
      <c r="E165" s="175"/>
      <c r="F165" s="175"/>
      <c r="G165" s="175"/>
      <c r="H165" s="175"/>
      <c r="I165" s="174"/>
      <c r="J165" s="174"/>
      <c r="K165" s="175"/>
      <c r="L165" s="175"/>
      <c r="M165" s="175"/>
      <c r="N165" s="174"/>
      <c r="O165" s="174"/>
      <c r="P165" s="176"/>
      <c r="Q165" s="175"/>
      <c r="R165" s="175"/>
      <c r="S165" s="193"/>
      <c r="T165" s="193"/>
      <c r="U165" s="193"/>
      <c r="V165" s="193"/>
      <c r="W165" s="193"/>
      <c r="X165" s="193"/>
      <c r="Y165" s="258"/>
      <c r="Z165" s="193"/>
      <c r="AA165" s="193"/>
      <c r="AB165" s="193"/>
      <c r="AC165" s="193"/>
      <c r="AD165" s="258"/>
    </row>
    <row r="166" spans="1:30">
      <c r="A166" s="155"/>
      <c r="B166" s="136"/>
      <c r="C166" s="165"/>
      <c r="D166" s="166"/>
      <c r="E166" s="166"/>
      <c r="F166" s="166"/>
      <c r="G166" s="166"/>
      <c r="H166" s="166"/>
      <c r="I166" s="165"/>
      <c r="J166" s="165"/>
      <c r="K166" s="166"/>
      <c r="L166" s="166"/>
      <c r="M166" s="166"/>
      <c r="N166" s="165"/>
      <c r="O166" s="165"/>
      <c r="P166" s="167"/>
      <c r="Q166" s="175"/>
      <c r="R166" s="175"/>
      <c r="S166" s="226"/>
      <c r="Y166" s="227"/>
      <c r="AD166" s="227"/>
    </row>
    <row r="167" spans="1:30">
      <c r="A167" s="141"/>
      <c r="B167" s="173"/>
      <c r="C167" s="174"/>
      <c r="D167" s="175"/>
      <c r="E167" s="175"/>
      <c r="F167" s="175"/>
      <c r="G167" s="175"/>
      <c r="H167" s="175"/>
      <c r="I167" s="174"/>
      <c r="J167" s="174"/>
      <c r="K167" s="175"/>
      <c r="L167" s="175"/>
      <c r="M167" s="175"/>
      <c r="N167" s="174"/>
      <c r="O167" s="174"/>
      <c r="P167" s="176"/>
      <c r="Q167" s="175"/>
      <c r="R167" s="175"/>
      <c r="S167" s="232"/>
      <c r="T167" s="232"/>
      <c r="U167" s="232"/>
      <c r="V167" s="232"/>
      <c r="W167" s="232"/>
      <c r="X167" s="232"/>
      <c r="Y167" s="233"/>
      <c r="Z167" s="232"/>
      <c r="AA167" s="232"/>
      <c r="AB167" s="232"/>
      <c r="AC167" s="232"/>
      <c r="AD167" s="233"/>
    </row>
    <row r="168" spans="1:30">
      <c r="A168" s="141"/>
      <c r="B168" s="173"/>
      <c r="C168" s="174"/>
      <c r="D168" s="175"/>
      <c r="E168" s="175"/>
      <c r="F168" s="175"/>
      <c r="G168" s="175"/>
      <c r="H168" s="175"/>
      <c r="I168" s="174"/>
      <c r="J168" s="174"/>
      <c r="K168" s="175"/>
      <c r="L168" s="175"/>
      <c r="M168" s="175"/>
      <c r="N168" s="174"/>
      <c r="O168" s="174"/>
      <c r="P168" s="176"/>
      <c r="Q168" s="175"/>
      <c r="R168" s="175"/>
      <c r="Y168" s="227"/>
      <c r="AD168" s="227"/>
    </row>
    <row r="169" spans="1:30">
      <c r="A169" s="141"/>
      <c r="B169" s="173"/>
      <c r="C169" s="174"/>
      <c r="D169" s="175"/>
      <c r="E169" s="175"/>
      <c r="F169" s="175"/>
      <c r="G169" s="175"/>
      <c r="H169" s="175"/>
      <c r="I169" s="174"/>
      <c r="J169" s="174"/>
      <c r="K169" s="175"/>
      <c r="L169" s="175"/>
      <c r="M169" s="175"/>
      <c r="N169" s="174"/>
      <c r="O169" s="174"/>
      <c r="P169" s="176"/>
      <c r="Q169" s="175"/>
      <c r="R169" s="175"/>
      <c r="S169" s="232"/>
      <c r="T169" s="232"/>
      <c r="U169" s="232"/>
      <c r="V169" s="259"/>
      <c r="W169" s="232"/>
      <c r="X169" s="232"/>
      <c r="Y169" s="233"/>
      <c r="Z169" s="232"/>
      <c r="AA169" s="232"/>
      <c r="AB169" s="232"/>
      <c r="AC169" s="232"/>
      <c r="AD169" s="233"/>
    </row>
    <row r="170" spans="1:30">
      <c r="A170" s="141"/>
      <c r="B170" s="173"/>
      <c r="C170" s="174"/>
      <c r="D170" s="175"/>
      <c r="E170" s="175"/>
      <c r="F170" s="175"/>
      <c r="G170" s="175"/>
      <c r="H170" s="175"/>
      <c r="I170" s="174"/>
      <c r="J170" s="174"/>
      <c r="K170" s="175"/>
      <c r="L170" s="175"/>
      <c r="M170" s="175"/>
      <c r="N170" s="174"/>
      <c r="O170" s="174"/>
      <c r="P170" s="176"/>
      <c r="Q170" s="175"/>
      <c r="R170" s="175"/>
      <c r="Y170" s="227"/>
      <c r="AD170" s="227"/>
    </row>
    <row r="171" spans="1:30">
      <c r="A171" s="141"/>
      <c r="B171" s="173"/>
      <c r="C171" s="174"/>
      <c r="D171" s="175"/>
      <c r="E171" s="175"/>
      <c r="F171" s="175"/>
      <c r="G171" s="175"/>
      <c r="H171" s="175"/>
      <c r="I171" s="174"/>
      <c r="J171" s="174"/>
      <c r="K171" s="175"/>
      <c r="L171" s="175"/>
      <c r="M171" s="175"/>
      <c r="N171" s="174"/>
      <c r="O171" s="174"/>
      <c r="P171" s="176"/>
      <c r="Q171" s="175"/>
      <c r="R171" s="175"/>
      <c r="S171" s="232"/>
      <c r="T171" s="232"/>
      <c r="U171" s="232"/>
      <c r="V171" s="232"/>
      <c r="W171" s="232"/>
      <c r="X171" s="232"/>
      <c r="Y171" s="233"/>
      <c r="Z171" s="232"/>
      <c r="AA171" s="232"/>
      <c r="AB171" s="232"/>
      <c r="AC171" s="232"/>
      <c r="AD171" s="233"/>
    </row>
    <row r="172" spans="1:30">
      <c r="A172" s="141"/>
      <c r="B172" s="173"/>
      <c r="C172" s="174"/>
      <c r="D172" s="175"/>
      <c r="E172" s="175"/>
      <c r="F172" s="175"/>
      <c r="G172" s="175"/>
      <c r="H172" s="175"/>
      <c r="I172" s="174"/>
      <c r="J172" s="174"/>
      <c r="K172" s="175"/>
      <c r="L172" s="175"/>
      <c r="M172" s="175"/>
      <c r="N172" s="174"/>
      <c r="O172" s="174"/>
      <c r="P172" s="176"/>
      <c r="Q172" s="175"/>
      <c r="R172" s="175"/>
      <c r="Y172" s="227"/>
      <c r="AD172" s="227"/>
    </row>
    <row r="173" spans="1:30">
      <c r="A173" s="141"/>
      <c r="B173" s="173"/>
      <c r="C173" s="174"/>
      <c r="D173" s="175"/>
      <c r="E173" s="175"/>
      <c r="F173" s="175"/>
      <c r="G173" s="175"/>
      <c r="H173" s="175"/>
      <c r="I173" s="174"/>
      <c r="J173" s="174"/>
      <c r="K173" s="175"/>
      <c r="L173" s="175"/>
      <c r="M173" s="175"/>
      <c r="N173" s="174"/>
      <c r="O173" s="174"/>
      <c r="P173" s="176"/>
      <c r="Q173" s="175"/>
      <c r="R173" s="175"/>
      <c r="S173" s="232"/>
      <c r="T173" s="232"/>
      <c r="U173" s="232"/>
      <c r="V173" s="232"/>
      <c r="W173" s="232"/>
      <c r="X173" s="232"/>
      <c r="Y173" s="233"/>
      <c r="Z173" s="232"/>
      <c r="AA173" s="232"/>
      <c r="AB173" s="232"/>
      <c r="AC173" s="232"/>
      <c r="AD173" s="233"/>
    </row>
    <row r="174" spans="1:30">
      <c r="A174" s="141"/>
      <c r="B174" s="173"/>
      <c r="C174" s="174"/>
      <c r="D174" s="175"/>
      <c r="E174" s="175"/>
      <c r="F174" s="175"/>
      <c r="G174" s="175"/>
      <c r="H174" s="175"/>
      <c r="I174" s="174"/>
      <c r="J174" s="174"/>
      <c r="K174" s="175"/>
      <c r="L174" s="175"/>
      <c r="M174" s="175"/>
      <c r="N174" s="174"/>
      <c r="O174" s="174"/>
      <c r="P174" s="176"/>
      <c r="Q174" s="175"/>
      <c r="R174" s="175"/>
      <c r="Y174" s="227"/>
      <c r="AD174" s="227"/>
    </row>
    <row r="175" spans="1:30">
      <c r="A175" s="141"/>
      <c r="B175" s="173"/>
      <c r="C175" s="174"/>
      <c r="D175" s="175"/>
      <c r="E175" s="175"/>
      <c r="F175" s="175"/>
      <c r="G175" s="175"/>
      <c r="H175" s="175"/>
      <c r="I175" s="174"/>
      <c r="J175" s="174"/>
      <c r="K175" s="175"/>
      <c r="L175" s="175"/>
      <c r="M175" s="175"/>
      <c r="N175" s="174"/>
      <c r="O175" s="174"/>
      <c r="P175" s="176"/>
      <c r="Q175" s="175"/>
      <c r="R175" s="175"/>
      <c r="S175" s="232"/>
      <c r="T175" s="232"/>
      <c r="U175" s="232"/>
      <c r="V175" s="232"/>
      <c r="W175" s="232"/>
      <c r="X175" s="232"/>
      <c r="Y175" s="233"/>
      <c r="Z175" s="232"/>
      <c r="AA175" s="232"/>
      <c r="AB175" s="232"/>
      <c r="AC175" s="232"/>
      <c r="AD175" s="233"/>
    </row>
    <row r="176" spans="1:30">
      <c r="A176" s="141"/>
      <c r="B176" s="173"/>
      <c r="C176" s="174"/>
      <c r="D176" s="175"/>
      <c r="E176" s="175"/>
      <c r="F176" s="175"/>
      <c r="G176" s="175"/>
      <c r="H176" s="175"/>
      <c r="I176" s="174"/>
      <c r="J176" s="174"/>
      <c r="K176" s="175"/>
      <c r="L176" s="175"/>
      <c r="M176" s="175"/>
      <c r="N176" s="174"/>
      <c r="O176" s="174"/>
      <c r="P176" s="176"/>
      <c r="Q176" s="175"/>
      <c r="R176" s="175"/>
      <c r="Y176" s="227"/>
      <c r="AD176" s="227"/>
    </row>
    <row r="177" spans="1:30">
      <c r="A177" s="141"/>
      <c r="B177" s="173"/>
      <c r="C177" s="174"/>
      <c r="D177" s="175"/>
      <c r="E177" s="175"/>
      <c r="F177" s="175"/>
      <c r="G177" s="175"/>
      <c r="H177" s="175"/>
      <c r="I177" s="174"/>
      <c r="J177" s="174"/>
      <c r="K177" s="175"/>
      <c r="L177" s="175"/>
      <c r="M177" s="175"/>
      <c r="N177" s="174"/>
      <c r="O177" s="174"/>
      <c r="P177" s="176"/>
      <c r="Q177" s="175"/>
      <c r="R177" s="175"/>
      <c r="S177" s="232"/>
      <c r="T177" s="232"/>
      <c r="U177" s="232"/>
      <c r="V177" s="259"/>
      <c r="W177" s="232"/>
      <c r="X177" s="232"/>
      <c r="Y177" s="233"/>
      <c r="Z177" s="232"/>
      <c r="AA177" s="232"/>
      <c r="AB177" s="232"/>
      <c r="AC177" s="232"/>
      <c r="AD177" s="233"/>
    </row>
    <row r="178" spans="1:30">
      <c r="A178" s="141"/>
      <c r="B178" s="173"/>
      <c r="C178" s="174"/>
      <c r="D178" s="175"/>
      <c r="E178" s="175"/>
      <c r="F178" s="175"/>
      <c r="G178" s="175"/>
      <c r="H178" s="175"/>
      <c r="I178" s="174"/>
      <c r="J178" s="174"/>
      <c r="K178" s="175"/>
      <c r="L178" s="175"/>
      <c r="M178" s="175"/>
      <c r="N178" s="174"/>
      <c r="O178" s="174"/>
      <c r="P178" s="176"/>
      <c r="Q178" s="175"/>
      <c r="R178" s="175"/>
      <c r="Y178" s="227"/>
      <c r="AD178" s="227"/>
    </row>
    <row r="179" spans="1:30">
      <c r="A179" s="141"/>
      <c r="B179" s="173"/>
      <c r="C179" s="174"/>
      <c r="D179" s="175"/>
      <c r="E179" s="175"/>
      <c r="F179" s="175"/>
      <c r="G179" s="175"/>
      <c r="H179" s="175"/>
      <c r="I179" s="174"/>
      <c r="J179" s="174"/>
      <c r="K179" s="175"/>
      <c r="L179" s="175"/>
      <c r="M179" s="175"/>
      <c r="N179" s="174"/>
      <c r="O179" s="174"/>
      <c r="P179" s="176"/>
      <c r="Q179" s="175"/>
      <c r="R179" s="175"/>
      <c r="S179" s="232"/>
      <c r="T179" s="232"/>
      <c r="U179" s="232"/>
      <c r="V179" s="232"/>
      <c r="W179" s="232"/>
      <c r="X179" s="232"/>
      <c r="Y179" s="233"/>
      <c r="Z179" s="232"/>
      <c r="AA179" s="232"/>
      <c r="AB179" s="232"/>
      <c r="AC179" s="232"/>
      <c r="AD179" s="233"/>
    </row>
    <row r="180" spans="1:30">
      <c r="A180" s="141"/>
      <c r="B180" s="173"/>
      <c r="C180" s="174"/>
      <c r="D180" s="175"/>
      <c r="E180" s="175"/>
      <c r="F180" s="175"/>
      <c r="G180" s="175"/>
      <c r="H180" s="175"/>
      <c r="I180" s="174"/>
      <c r="J180" s="174"/>
      <c r="K180" s="175"/>
      <c r="L180" s="175"/>
      <c r="M180" s="175"/>
      <c r="N180" s="174"/>
      <c r="O180" s="174"/>
      <c r="P180" s="176"/>
      <c r="Q180" s="175"/>
      <c r="R180" s="175"/>
      <c r="Y180" s="227"/>
      <c r="AD180" s="227"/>
    </row>
    <row r="181" spans="1:30">
      <c r="A181" s="141"/>
      <c r="B181" s="173"/>
      <c r="C181" s="174"/>
      <c r="D181" s="175"/>
      <c r="E181" s="175"/>
      <c r="F181" s="175"/>
      <c r="G181" s="175"/>
      <c r="H181" s="175"/>
      <c r="I181" s="174"/>
      <c r="J181" s="174"/>
      <c r="K181" s="175"/>
      <c r="L181" s="175"/>
      <c r="M181" s="175"/>
      <c r="N181" s="174"/>
      <c r="O181" s="174"/>
      <c r="P181" s="176"/>
      <c r="Q181" s="175"/>
      <c r="R181" s="175"/>
      <c r="S181" s="232"/>
      <c r="T181" s="232"/>
      <c r="U181" s="232"/>
      <c r="V181" s="232"/>
      <c r="W181" s="232"/>
      <c r="X181" s="232"/>
      <c r="Y181" s="233"/>
      <c r="Z181" s="232"/>
      <c r="AA181" s="232"/>
      <c r="AB181" s="232"/>
      <c r="AC181" s="232"/>
      <c r="AD181" s="233"/>
    </row>
    <row r="182" spans="1:30">
      <c r="A182" s="141"/>
      <c r="B182" s="173"/>
      <c r="C182" s="174"/>
      <c r="D182" s="175"/>
      <c r="E182" s="175"/>
      <c r="F182" s="175"/>
      <c r="G182" s="175"/>
      <c r="H182" s="175"/>
      <c r="I182" s="174"/>
      <c r="J182" s="174"/>
      <c r="K182" s="175"/>
      <c r="L182" s="175"/>
      <c r="M182" s="175"/>
      <c r="N182" s="174"/>
      <c r="O182" s="174"/>
      <c r="P182" s="176"/>
      <c r="Q182" s="175"/>
      <c r="R182" s="175"/>
      <c r="Y182" s="227"/>
      <c r="AD182" s="227"/>
    </row>
    <row r="183" spans="1:30">
      <c r="A183" s="141"/>
      <c r="B183" s="173"/>
      <c r="C183" s="174"/>
      <c r="D183" s="175"/>
      <c r="E183" s="175"/>
      <c r="F183" s="175"/>
      <c r="G183" s="175"/>
      <c r="H183" s="175"/>
      <c r="I183" s="174"/>
      <c r="J183" s="174"/>
      <c r="K183" s="175"/>
      <c r="L183" s="175"/>
      <c r="M183" s="175"/>
      <c r="N183" s="174"/>
      <c r="O183" s="174"/>
      <c r="P183" s="176"/>
      <c r="Q183" s="175"/>
      <c r="R183" s="175"/>
      <c r="S183" s="232"/>
      <c r="T183" s="232"/>
      <c r="U183" s="232"/>
      <c r="V183" s="232"/>
      <c r="W183" s="232"/>
      <c r="X183" s="232"/>
      <c r="Y183" s="233"/>
      <c r="Z183" s="232"/>
      <c r="AA183" s="232"/>
      <c r="AB183" s="232"/>
      <c r="AC183" s="232"/>
      <c r="AD183" s="233"/>
    </row>
    <row r="184" spans="1:30">
      <c r="A184" s="141"/>
      <c r="B184" s="173"/>
      <c r="C184" s="174"/>
      <c r="D184" s="175"/>
      <c r="E184" s="175"/>
      <c r="F184" s="175"/>
      <c r="G184" s="175"/>
      <c r="H184" s="175"/>
      <c r="I184" s="174"/>
      <c r="J184" s="174"/>
      <c r="K184" s="175"/>
      <c r="L184" s="175"/>
      <c r="M184" s="175"/>
      <c r="N184" s="174"/>
      <c r="O184" s="174"/>
      <c r="P184" s="176"/>
      <c r="Q184" s="175"/>
      <c r="R184" s="175"/>
      <c r="Y184" s="227"/>
      <c r="AD184" s="227"/>
    </row>
    <row r="185" spans="1:30">
      <c r="A185" s="141"/>
      <c r="B185" s="173"/>
      <c r="C185" s="174"/>
      <c r="D185" s="175"/>
      <c r="E185" s="175"/>
      <c r="F185" s="175"/>
      <c r="G185" s="175"/>
      <c r="H185" s="175"/>
      <c r="I185" s="174"/>
      <c r="J185" s="174"/>
      <c r="K185" s="175"/>
      <c r="L185" s="175"/>
      <c r="M185" s="175"/>
      <c r="N185" s="174"/>
      <c r="O185" s="174"/>
      <c r="P185" s="176"/>
      <c r="Q185" s="175"/>
      <c r="R185" s="175"/>
      <c r="S185" s="232"/>
      <c r="T185" s="232"/>
      <c r="U185" s="232"/>
      <c r="V185" s="232"/>
      <c r="W185" s="232"/>
      <c r="X185" s="232"/>
      <c r="Y185" s="233"/>
      <c r="Z185" s="232"/>
      <c r="AA185" s="232"/>
      <c r="AB185" s="232"/>
      <c r="AC185" s="232"/>
      <c r="AD185" s="233"/>
    </row>
    <row r="186" spans="1:30">
      <c r="A186" s="141"/>
      <c r="B186" s="173"/>
      <c r="C186" s="174"/>
      <c r="D186" s="175"/>
      <c r="E186" s="175"/>
      <c r="F186" s="175"/>
      <c r="G186" s="175"/>
      <c r="H186" s="175"/>
      <c r="I186" s="174"/>
      <c r="J186" s="174"/>
      <c r="K186" s="175"/>
      <c r="L186" s="175"/>
      <c r="M186" s="175"/>
      <c r="N186" s="174"/>
      <c r="O186" s="174"/>
      <c r="P186" s="176"/>
      <c r="Q186" s="175"/>
      <c r="R186" s="175"/>
      <c r="Y186" s="227"/>
      <c r="AD186" s="227"/>
    </row>
    <row r="187" spans="1:30">
      <c r="A187" s="141"/>
      <c r="B187" s="173"/>
      <c r="C187" s="174"/>
      <c r="D187" s="175"/>
      <c r="E187" s="175"/>
      <c r="F187" s="175"/>
      <c r="G187" s="175"/>
      <c r="H187" s="175"/>
      <c r="I187" s="174"/>
      <c r="J187" s="174"/>
      <c r="K187" s="175"/>
      <c r="L187" s="175"/>
      <c r="M187" s="175"/>
      <c r="N187" s="174"/>
      <c r="O187" s="174"/>
      <c r="P187" s="176"/>
      <c r="Q187" s="175"/>
      <c r="R187" s="175"/>
      <c r="S187" s="232"/>
      <c r="T187" s="232"/>
      <c r="U187" s="232"/>
      <c r="V187" s="232"/>
      <c r="W187" s="232"/>
      <c r="X187" s="232"/>
      <c r="Y187" s="233"/>
      <c r="Z187" s="232"/>
      <c r="AA187" s="232"/>
      <c r="AB187" s="232"/>
      <c r="AC187" s="232"/>
      <c r="AD187" s="233"/>
    </row>
    <row r="188" spans="1:30">
      <c r="A188" s="141"/>
      <c r="B188" s="173"/>
      <c r="C188" s="174"/>
      <c r="D188" s="175"/>
      <c r="E188" s="175"/>
      <c r="F188" s="175"/>
      <c r="G188" s="175"/>
      <c r="H188" s="175"/>
      <c r="I188" s="174"/>
      <c r="J188" s="174"/>
      <c r="K188" s="175"/>
      <c r="L188" s="175"/>
      <c r="M188" s="175"/>
      <c r="N188" s="174"/>
      <c r="O188" s="174"/>
      <c r="P188" s="176"/>
      <c r="Q188" s="175"/>
      <c r="R188" s="175"/>
      <c r="Y188" s="227"/>
      <c r="AD188" s="227"/>
    </row>
    <row r="189" spans="1:30">
      <c r="A189" s="141"/>
      <c r="B189" s="173"/>
      <c r="C189" s="174"/>
      <c r="D189" s="175"/>
      <c r="E189" s="175"/>
      <c r="F189" s="175"/>
      <c r="G189" s="175"/>
      <c r="H189" s="175"/>
      <c r="I189" s="174"/>
      <c r="J189" s="174"/>
      <c r="K189" s="175"/>
      <c r="L189" s="175"/>
      <c r="M189" s="175"/>
      <c r="N189" s="174"/>
      <c r="O189" s="174"/>
      <c r="P189" s="176"/>
      <c r="Q189" s="175"/>
      <c r="R189" s="175"/>
      <c r="S189" s="232"/>
      <c r="T189" s="232"/>
      <c r="U189" s="232"/>
      <c r="V189" s="232"/>
      <c r="W189" s="232"/>
      <c r="X189" s="232"/>
      <c r="Y189" s="233"/>
      <c r="Z189" s="232"/>
      <c r="AA189" s="232"/>
      <c r="AB189" s="232"/>
      <c r="AC189" s="232"/>
      <c r="AD189" s="233"/>
    </row>
    <row r="190" spans="1:30">
      <c r="A190" s="141"/>
      <c r="B190" s="173"/>
      <c r="C190" s="174"/>
      <c r="D190" s="175"/>
      <c r="E190" s="175"/>
      <c r="F190" s="175"/>
      <c r="G190" s="175"/>
      <c r="H190" s="175"/>
      <c r="I190" s="174"/>
      <c r="J190" s="174"/>
      <c r="K190" s="175"/>
      <c r="L190" s="175"/>
      <c r="M190" s="175"/>
      <c r="N190" s="174"/>
      <c r="O190" s="174"/>
      <c r="P190" s="176"/>
      <c r="Q190" s="175"/>
      <c r="R190" s="175"/>
      <c r="Y190" s="227"/>
      <c r="AD190" s="227"/>
    </row>
    <row r="191" spans="1:30">
      <c r="A191" s="141"/>
      <c r="B191" s="173"/>
      <c r="C191" s="174"/>
      <c r="D191" s="175"/>
      <c r="E191" s="175"/>
      <c r="F191" s="175"/>
      <c r="G191" s="175"/>
      <c r="H191" s="175"/>
      <c r="I191" s="174"/>
      <c r="J191" s="174"/>
      <c r="K191" s="175"/>
      <c r="L191" s="175"/>
      <c r="M191" s="175"/>
      <c r="N191" s="174"/>
      <c r="O191" s="174"/>
      <c r="P191" s="176"/>
      <c r="Q191" s="175"/>
      <c r="R191" s="175"/>
      <c r="S191" s="232"/>
      <c r="T191" s="232"/>
      <c r="U191" s="232"/>
      <c r="V191" s="259"/>
      <c r="W191" s="232"/>
      <c r="X191" s="232"/>
      <c r="Y191" s="233"/>
      <c r="Z191" s="232"/>
      <c r="AA191" s="259"/>
      <c r="AB191" s="232"/>
      <c r="AC191" s="259"/>
      <c r="AD191" s="233"/>
    </row>
    <row r="192" spans="1:30">
      <c r="A192" s="141"/>
      <c r="B192" s="173"/>
      <c r="C192" s="174"/>
      <c r="D192" s="175"/>
      <c r="E192" s="175"/>
      <c r="F192" s="175"/>
      <c r="G192" s="175"/>
      <c r="H192" s="175"/>
      <c r="I192" s="174"/>
      <c r="J192" s="174"/>
      <c r="K192" s="175"/>
      <c r="L192" s="175"/>
      <c r="M192" s="175"/>
      <c r="N192" s="174"/>
      <c r="O192" s="174"/>
      <c r="P192" s="176"/>
      <c r="Q192" s="175"/>
      <c r="R192" s="175"/>
      <c r="Y192" s="227"/>
      <c r="AD192" s="227"/>
    </row>
    <row r="193" spans="1:30">
      <c r="A193" s="141"/>
      <c r="B193" s="173"/>
      <c r="C193" s="174"/>
      <c r="D193" s="175"/>
      <c r="E193" s="175"/>
      <c r="F193" s="175"/>
      <c r="G193" s="175"/>
      <c r="H193" s="175"/>
      <c r="I193" s="174"/>
      <c r="J193" s="174"/>
      <c r="K193" s="175"/>
      <c r="L193" s="175"/>
      <c r="M193" s="175"/>
      <c r="N193" s="174"/>
      <c r="O193" s="174"/>
      <c r="P193" s="176"/>
      <c r="Q193" s="175"/>
      <c r="R193" s="175"/>
      <c r="S193" s="232"/>
      <c r="T193" s="232"/>
      <c r="U193" s="232"/>
      <c r="V193" s="232"/>
      <c r="W193" s="232"/>
      <c r="X193" s="232"/>
      <c r="Y193" s="233"/>
      <c r="Z193" s="232"/>
      <c r="AA193" s="232"/>
      <c r="AB193" s="232"/>
      <c r="AC193" s="232"/>
      <c r="AD193" s="233"/>
    </row>
    <row r="194" spans="1:30">
      <c r="A194" s="141"/>
      <c r="B194" s="173"/>
      <c r="C194" s="174"/>
      <c r="D194" s="175"/>
      <c r="E194" s="175"/>
      <c r="F194" s="175"/>
      <c r="G194" s="175"/>
      <c r="H194" s="175"/>
      <c r="I194" s="174"/>
      <c r="J194" s="174"/>
      <c r="K194" s="175"/>
      <c r="L194" s="175"/>
      <c r="M194" s="175"/>
      <c r="N194" s="174"/>
      <c r="O194" s="174"/>
      <c r="P194" s="176"/>
      <c r="Q194" s="175"/>
      <c r="R194" s="175"/>
      <c r="Y194" s="227"/>
      <c r="AD194" s="227"/>
    </row>
    <row r="195" spans="1:30">
      <c r="A195" s="141"/>
      <c r="B195" s="173"/>
      <c r="C195" s="174"/>
      <c r="D195" s="175"/>
      <c r="E195" s="175"/>
      <c r="F195" s="175"/>
      <c r="G195" s="175"/>
      <c r="H195" s="175"/>
      <c r="I195" s="174"/>
      <c r="J195" s="174"/>
      <c r="K195" s="175"/>
      <c r="L195" s="175"/>
      <c r="M195" s="175"/>
      <c r="N195" s="174"/>
      <c r="O195" s="174"/>
      <c r="P195" s="176"/>
      <c r="Q195" s="175"/>
      <c r="R195" s="175"/>
      <c r="S195" s="232"/>
      <c r="T195" s="232"/>
      <c r="U195" s="232"/>
      <c r="V195" s="232"/>
      <c r="W195" s="232"/>
      <c r="X195" s="232"/>
      <c r="Y195" s="233"/>
      <c r="Z195" s="232"/>
      <c r="AA195" s="232"/>
      <c r="AB195" s="232"/>
      <c r="AC195" s="232"/>
      <c r="AD195" s="233"/>
    </row>
    <row r="196" spans="1:30">
      <c r="A196" s="141"/>
      <c r="B196" s="173"/>
      <c r="C196" s="174"/>
      <c r="D196" s="175"/>
      <c r="E196" s="175"/>
      <c r="F196" s="175"/>
      <c r="G196" s="175"/>
      <c r="H196" s="175"/>
      <c r="I196" s="174"/>
      <c r="J196" s="174"/>
      <c r="K196" s="175"/>
      <c r="L196" s="175"/>
      <c r="M196" s="175"/>
      <c r="N196" s="174"/>
      <c r="O196" s="174"/>
      <c r="P196" s="176"/>
      <c r="Q196" s="175"/>
      <c r="R196" s="175"/>
      <c r="Y196" s="227"/>
      <c r="AD196" s="227"/>
    </row>
    <row r="197" spans="1:30" ht="13.5" thickBot="1">
      <c r="A197" s="141"/>
      <c r="B197" s="173"/>
      <c r="C197" s="174"/>
      <c r="D197" s="175"/>
      <c r="E197" s="175"/>
      <c r="F197" s="175"/>
      <c r="G197" s="175"/>
      <c r="H197" s="175"/>
      <c r="I197" s="174"/>
      <c r="J197" s="174"/>
      <c r="K197" s="175"/>
      <c r="L197" s="175"/>
      <c r="M197" s="175"/>
      <c r="N197" s="174"/>
      <c r="O197" s="174"/>
      <c r="P197" s="176"/>
      <c r="Q197" s="175"/>
      <c r="R197" s="175"/>
      <c r="S197" s="193"/>
      <c r="T197" s="193"/>
      <c r="U197" s="193"/>
      <c r="V197" s="193"/>
      <c r="W197" s="193"/>
      <c r="X197" s="193"/>
      <c r="Y197" s="258"/>
      <c r="Z197" s="193"/>
      <c r="AA197" s="193"/>
      <c r="AB197" s="193"/>
      <c r="AC197" s="193"/>
      <c r="AD197" s="258"/>
    </row>
    <row r="198" spans="1:30">
      <c r="A198" s="200"/>
      <c r="B198" s="136"/>
      <c r="C198" s="165"/>
      <c r="D198" s="166"/>
      <c r="E198" s="166"/>
      <c r="F198" s="166"/>
      <c r="G198" s="166"/>
      <c r="H198" s="166"/>
      <c r="I198" s="165"/>
      <c r="J198" s="165"/>
      <c r="K198" s="166"/>
      <c r="L198" s="166"/>
      <c r="M198" s="166"/>
      <c r="N198" s="165"/>
      <c r="O198" s="165"/>
      <c r="P198" s="167"/>
      <c r="Q198" s="175"/>
      <c r="R198" s="175"/>
      <c r="S198" s="226"/>
      <c r="Y198" s="227"/>
      <c r="AD198" s="227"/>
    </row>
    <row r="199" spans="1:30">
      <c r="A199" s="201"/>
      <c r="B199" s="173"/>
      <c r="C199" s="174"/>
      <c r="D199" s="175"/>
      <c r="E199" s="175"/>
      <c r="F199" s="175"/>
      <c r="G199" s="175"/>
      <c r="H199" s="175"/>
      <c r="I199" s="174"/>
      <c r="J199" s="174"/>
      <c r="K199" s="175"/>
      <c r="L199" s="175"/>
      <c r="M199" s="175"/>
      <c r="N199" s="174"/>
      <c r="O199" s="174"/>
      <c r="P199" s="176"/>
      <c r="Q199" s="175"/>
      <c r="R199" s="175"/>
      <c r="S199" s="232"/>
      <c r="T199" s="232"/>
      <c r="U199" s="232"/>
      <c r="V199" s="232"/>
      <c r="W199" s="232"/>
      <c r="X199" s="232"/>
      <c r="Y199" s="233"/>
      <c r="Z199" s="232"/>
      <c r="AA199" s="232"/>
      <c r="AB199" s="232"/>
      <c r="AC199" s="232"/>
      <c r="AD199" s="233"/>
    </row>
    <row r="200" spans="1:30">
      <c r="A200" s="201"/>
      <c r="B200" s="173"/>
      <c r="C200" s="174"/>
      <c r="D200" s="175"/>
      <c r="E200" s="175"/>
      <c r="F200" s="175"/>
      <c r="G200" s="175"/>
      <c r="H200" s="175"/>
      <c r="I200" s="174"/>
      <c r="J200" s="174"/>
      <c r="K200" s="175"/>
      <c r="L200" s="175"/>
      <c r="M200" s="175"/>
      <c r="N200" s="174"/>
      <c r="O200" s="174"/>
      <c r="P200" s="176"/>
      <c r="Q200" s="175"/>
      <c r="R200" s="175"/>
      <c r="Y200" s="227"/>
      <c r="AD200" s="227"/>
    </row>
    <row r="201" spans="1:30">
      <c r="A201" s="201"/>
      <c r="B201" s="173"/>
      <c r="C201" s="174"/>
      <c r="D201" s="175"/>
      <c r="E201" s="175"/>
      <c r="F201" s="175"/>
      <c r="G201" s="175"/>
      <c r="H201" s="175"/>
      <c r="I201" s="174"/>
      <c r="J201" s="174"/>
      <c r="K201" s="175"/>
      <c r="L201" s="175"/>
      <c r="M201" s="175"/>
      <c r="N201" s="174"/>
      <c r="O201" s="174"/>
      <c r="P201" s="176"/>
      <c r="Q201" s="175"/>
      <c r="R201" s="175"/>
      <c r="S201" s="232"/>
      <c r="T201" s="232"/>
      <c r="U201" s="232"/>
      <c r="V201" s="232"/>
      <c r="W201" s="232"/>
      <c r="X201" s="232"/>
      <c r="Y201" s="233"/>
      <c r="Z201" s="232"/>
      <c r="AA201" s="232"/>
      <c r="AB201" s="232"/>
      <c r="AC201" s="232"/>
      <c r="AD201" s="233"/>
    </row>
    <row r="202" spans="1:30">
      <c r="A202" s="201"/>
      <c r="B202" s="173"/>
      <c r="C202" s="174"/>
      <c r="D202" s="175"/>
      <c r="E202" s="175"/>
      <c r="F202" s="175"/>
      <c r="G202" s="175"/>
      <c r="H202" s="175"/>
      <c r="I202" s="174"/>
      <c r="J202" s="174"/>
      <c r="K202" s="175"/>
      <c r="L202" s="175"/>
      <c r="M202" s="175"/>
      <c r="N202" s="174"/>
      <c r="O202" s="174"/>
      <c r="P202" s="176"/>
      <c r="Q202" s="175"/>
      <c r="R202" s="175"/>
      <c r="Y202" s="227"/>
      <c r="AD202" s="227"/>
    </row>
    <row r="203" spans="1:30">
      <c r="A203" s="201"/>
      <c r="B203" s="173"/>
      <c r="C203" s="174"/>
      <c r="D203" s="175"/>
      <c r="E203" s="175"/>
      <c r="F203" s="175"/>
      <c r="G203" s="175"/>
      <c r="H203" s="175"/>
      <c r="I203" s="174"/>
      <c r="J203" s="174"/>
      <c r="K203" s="175"/>
      <c r="L203" s="175"/>
      <c r="M203" s="175"/>
      <c r="N203" s="174"/>
      <c r="O203" s="174"/>
      <c r="P203" s="176"/>
      <c r="Q203" s="175"/>
      <c r="R203" s="175"/>
      <c r="S203" s="232"/>
      <c r="T203" s="232"/>
      <c r="U203" s="232"/>
      <c r="V203" s="232"/>
      <c r="W203" s="232"/>
      <c r="X203" s="232"/>
      <c r="Y203" s="233"/>
      <c r="Z203" s="232"/>
      <c r="AA203" s="232"/>
      <c r="AB203" s="232"/>
      <c r="AC203" s="232"/>
      <c r="AD203" s="233"/>
    </row>
    <row r="204" spans="1:30">
      <c r="A204" s="201"/>
      <c r="B204" s="173"/>
      <c r="C204" s="174"/>
      <c r="D204" s="175"/>
      <c r="E204" s="175"/>
      <c r="F204" s="175"/>
      <c r="G204" s="175"/>
      <c r="H204" s="175"/>
      <c r="I204" s="174"/>
      <c r="J204" s="174"/>
      <c r="K204" s="175"/>
      <c r="L204" s="175"/>
      <c r="M204" s="175"/>
      <c r="N204" s="174"/>
      <c r="O204" s="174"/>
      <c r="P204" s="176"/>
      <c r="Q204" s="175"/>
      <c r="R204" s="175"/>
      <c r="Y204" s="227"/>
      <c r="AD204" s="227"/>
    </row>
    <row r="205" spans="1:30">
      <c r="A205" s="201"/>
      <c r="B205" s="173"/>
      <c r="C205" s="174"/>
      <c r="D205" s="175"/>
      <c r="E205" s="175"/>
      <c r="F205" s="175"/>
      <c r="G205" s="175"/>
      <c r="H205" s="175"/>
      <c r="I205" s="174"/>
      <c r="J205" s="174"/>
      <c r="K205" s="175"/>
      <c r="L205" s="175"/>
      <c r="M205" s="175"/>
      <c r="N205" s="174"/>
      <c r="O205" s="174"/>
      <c r="P205" s="176"/>
      <c r="Q205" s="175"/>
      <c r="R205" s="175"/>
      <c r="S205" s="232"/>
      <c r="T205" s="232"/>
      <c r="U205" s="232"/>
      <c r="V205" s="232"/>
      <c r="W205" s="232"/>
      <c r="X205" s="232"/>
      <c r="Y205" s="233"/>
      <c r="Z205" s="232"/>
      <c r="AA205" s="232"/>
      <c r="AB205" s="232"/>
      <c r="AC205" s="232"/>
      <c r="AD205" s="233"/>
    </row>
    <row r="206" spans="1:30">
      <c r="A206" s="201"/>
      <c r="B206" s="173"/>
      <c r="C206" s="174"/>
      <c r="D206" s="175"/>
      <c r="E206" s="175"/>
      <c r="F206" s="175"/>
      <c r="G206" s="175"/>
      <c r="H206" s="175"/>
      <c r="I206" s="174"/>
      <c r="J206" s="174"/>
      <c r="K206" s="175"/>
      <c r="L206" s="175"/>
      <c r="M206" s="175"/>
      <c r="N206" s="174"/>
      <c r="O206" s="174"/>
      <c r="P206" s="176"/>
      <c r="Q206" s="175"/>
      <c r="R206" s="175"/>
      <c r="Y206" s="227"/>
      <c r="AD206" s="227"/>
    </row>
    <row r="207" spans="1:30">
      <c r="A207" s="201"/>
      <c r="B207" s="173"/>
      <c r="C207" s="174"/>
      <c r="D207" s="175"/>
      <c r="E207" s="175"/>
      <c r="F207" s="175"/>
      <c r="G207" s="175"/>
      <c r="H207" s="175"/>
      <c r="I207" s="174"/>
      <c r="J207" s="174"/>
      <c r="K207" s="175"/>
      <c r="L207" s="175"/>
      <c r="M207" s="175"/>
      <c r="N207" s="174"/>
      <c r="O207" s="174"/>
      <c r="P207" s="176"/>
      <c r="Q207" s="175"/>
      <c r="R207" s="175"/>
      <c r="S207" s="232"/>
      <c r="T207" s="232"/>
      <c r="U207" s="232"/>
      <c r="V207" s="232"/>
      <c r="W207" s="232"/>
      <c r="X207" s="232"/>
      <c r="Y207" s="233"/>
      <c r="Z207" s="232"/>
      <c r="AA207" s="232"/>
      <c r="AB207" s="232"/>
      <c r="AC207" s="232"/>
      <c r="AD207" s="233"/>
    </row>
    <row r="208" spans="1:30">
      <c r="A208" s="201"/>
      <c r="B208" s="173"/>
      <c r="C208" s="174"/>
      <c r="D208" s="175"/>
      <c r="E208" s="175"/>
      <c r="F208" s="175"/>
      <c r="G208" s="175"/>
      <c r="H208" s="175"/>
      <c r="I208" s="174"/>
      <c r="J208" s="174"/>
      <c r="K208" s="175"/>
      <c r="L208" s="175"/>
      <c r="M208" s="175"/>
      <c r="N208" s="174"/>
      <c r="O208" s="174"/>
      <c r="P208" s="176"/>
      <c r="Q208" s="175"/>
      <c r="R208" s="175"/>
      <c r="Y208" s="227"/>
      <c r="AD208" s="227"/>
    </row>
    <row r="209" spans="1:30">
      <c r="A209" s="201"/>
      <c r="B209" s="173"/>
      <c r="C209" s="174"/>
      <c r="D209" s="175"/>
      <c r="E209" s="175"/>
      <c r="F209" s="175"/>
      <c r="G209" s="175"/>
      <c r="H209" s="175"/>
      <c r="I209" s="174"/>
      <c r="J209" s="174"/>
      <c r="K209" s="175"/>
      <c r="L209" s="175"/>
      <c r="M209" s="175"/>
      <c r="N209" s="174"/>
      <c r="O209" s="174"/>
      <c r="P209" s="176"/>
      <c r="Q209" s="175"/>
      <c r="R209" s="175"/>
      <c r="S209" s="232"/>
      <c r="T209" s="232"/>
      <c r="U209" s="232"/>
      <c r="V209" s="232"/>
      <c r="W209" s="232"/>
      <c r="X209" s="232"/>
      <c r="Y209" s="233"/>
      <c r="Z209" s="232"/>
      <c r="AA209" s="232"/>
      <c r="AB209" s="232"/>
      <c r="AC209" s="232"/>
      <c r="AD209" s="233"/>
    </row>
    <row r="210" spans="1:30">
      <c r="A210" s="201"/>
      <c r="B210" s="173"/>
      <c r="C210" s="174"/>
      <c r="D210" s="175"/>
      <c r="E210" s="175"/>
      <c r="F210" s="175"/>
      <c r="G210" s="175"/>
      <c r="H210" s="175"/>
      <c r="I210" s="174"/>
      <c r="J210" s="174"/>
      <c r="K210" s="175"/>
      <c r="L210" s="175"/>
      <c r="M210" s="175"/>
      <c r="N210" s="174"/>
      <c r="O210" s="174"/>
      <c r="P210" s="176"/>
      <c r="Q210" s="175"/>
      <c r="R210" s="175"/>
      <c r="Y210" s="227"/>
      <c r="AD210" s="227"/>
    </row>
    <row r="211" spans="1:30">
      <c r="A211" s="201"/>
      <c r="B211" s="173"/>
      <c r="C211" s="174"/>
      <c r="D211" s="175"/>
      <c r="E211" s="175"/>
      <c r="F211" s="175"/>
      <c r="G211" s="175"/>
      <c r="H211" s="175"/>
      <c r="I211" s="174"/>
      <c r="J211" s="174"/>
      <c r="K211" s="175"/>
      <c r="L211" s="175"/>
      <c r="M211" s="175"/>
      <c r="N211" s="174"/>
      <c r="O211" s="174"/>
      <c r="P211" s="176"/>
      <c r="Q211" s="175"/>
      <c r="R211" s="175"/>
      <c r="S211" s="232"/>
      <c r="T211" s="232"/>
      <c r="U211" s="232"/>
      <c r="V211" s="232"/>
      <c r="W211" s="232"/>
      <c r="X211" s="232"/>
      <c r="Y211" s="233"/>
      <c r="Z211" s="232"/>
      <c r="AA211" s="232"/>
      <c r="AB211" s="232"/>
      <c r="AC211" s="232"/>
      <c r="AD211" s="233"/>
    </row>
    <row r="212" spans="1:30">
      <c r="A212" s="201"/>
      <c r="B212" s="173"/>
      <c r="C212" s="174"/>
      <c r="D212" s="175"/>
      <c r="E212" s="175"/>
      <c r="F212" s="175"/>
      <c r="G212" s="175"/>
      <c r="H212" s="175"/>
      <c r="I212" s="174"/>
      <c r="J212" s="174"/>
      <c r="K212" s="175"/>
      <c r="L212" s="175"/>
      <c r="M212" s="175"/>
      <c r="N212" s="174"/>
      <c r="O212" s="174"/>
      <c r="P212" s="176"/>
      <c r="Q212" s="175"/>
      <c r="R212" s="175"/>
      <c r="Y212" s="227"/>
      <c r="AD212" s="227"/>
    </row>
    <row r="213" spans="1:30">
      <c r="A213" s="201"/>
      <c r="B213" s="173"/>
      <c r="C213" s="174"/>
      <c r="D213" s="175"/>
      <c r="E213" s="175"/>
      <c r="F213" s="175"/>
      <c r="G213" s="175"/>
      <c r="H213" s="175"/>
      <c r="I213" s="174"/>
      <c r="J213" s="174"/>
      <c r="K213" s="175"/>
      <c r="L213" s="175"/>
      <c r="M213" s="175"/>
      <c r="N213" s="174"/>
      <c r="O213" s="174"/>
      <c r="P213" s="176"/>
      <c r="Q213" s="175"/>
      <c r="R213" s="175"/>
      <c r="S213" s="232"/>
      <c r="T213" s="232"/>
      <c r="U213" s="232"/>
      <c r="V213" s="232"/>
      <c r="W213" s="232"/>
      <c r="X213" s="232"/>
      <c r="Y213" s="233"/>
      <c r="Z213" s="232"/>
      <c r="AA213" s="232"/>
      <c r="AB213" s="232"/>
      <c r="AC213" s="232"/>
      <c r="AD213" s="233"/>
    </row>
    <row r="214" spans="1:30">
      <c r="A214" s="201"/>
      <c r="B214" s="173"/>
      <c r="C214" s="174"/>
      <c r="D214" s="175"/>
      <c r="E214" s="175"/>
      <c r="F214" s="175"/>
      <c r="G214" s="175"/>
      <c r="H214" s="175"/>
      <c r="I214" s="174"/>
      <c r="J214" s="174"/>
      <c r="K214" s="175"/>
      <c r="L214" s="175"/>
      <c r="M214" s="175"/>
      <c r="N214" s="174"/>
      <c r="O214" s="174"/>
      <c r="P214" s="176"/>
      <c r="Q214" s="175"/>
      <c r="R214" s="175"/>
      <c r="Y214" s="227"/>
      <c r="AD214" s="227"/>
    </row>
    <row r="215" spans="1:30">
      <c r="A215" s="201"/>
      <c r="B215" s="173"/>
      <c r="C215" s="174"/>
      <c r="D215" s="175"/>
      <c r="E215" s="175"/>
      <c r="F215" s="175"/>
      <c r="G215" s="175"/>
      <c r="H215" s="175"/>
      <c r="I215" s="174"/>
      <c r="J215" s="174"/>
      <c r="K215" s="175"/>
      <c r="L215" s="175"/>
      <c r="M215" s="175"/>
      <c r="N215" s="174"/>
      <c r="O215" s="174"/>
      <c r="P215" s="176"/>
      <c r="Q215" s="175"/>
      <c r="R215" s="175"/>
      <c r="S215" s="232"/>
      <c r="T215" s="232"/>
      <c r="U215" s="232"/>
      <c r="V215" s="232"/>
      <c r="W215" s="232"/>
      <c r="X215" s="232"/>
      <c r="Y215" s="233"/>
      <c r="Z215" s="232"/>
      <c r="AA215" s="232"/>
      <c r="AB215" s="232"/>
      <c r="AC215" s="232"/>
      <c r="AD215" s="233"/>
    </row>
    <row r="216" spans="1:30">
      <c r="A216" s="201"/>
      <c r="B216" s="173"/>
      <c r="C216" s="174"/>
      <c r="D216" s="175"/>
      <c r="E216" s="175"/>
      <c r="F216" s="175"/>
      <c r="G216" s="175"/>
      <c r="H216" s="175"/>
      <c r="I216" s="174"/>
      <c r="J216" s="174"/>
      <c r="K216" s="175"/>
      <c r="L216" s="175"/>
      <c r="M216" s="175"/>
      <c r="N216" s="174"/>
      <c r="O216" s="174"/>
      <c r="P216" s="176"/>
      <c r="Q216" s="175"/>
      <c r="R216" s="175"/>
      <c r="Y216" s="227"/>
      <c r="AD216" s="227"/>
    </row>
    <row r="217" spans="1:30">
      <c r="A217" s="201"/>
      <c r="B217" s="173"/>
      <c r="C217" s="174"/>
      <c r="D217" s="175"/>
      <c r="E217" s="175"/>
      <c r="F217" s="175"/>
      <c r="G217" s="175"/>
      <c r="H217" s="175"/>
      <c r="I217" s="174"/>
      <c r="J217" s="174"/>
      <c r="K217" s="175"/>
      <c r="L217" s="175"/>
      <c r="M217" s="175"/>
      <c r="N217" s="174"/>
      <c r="O217" s="174"/>
      <c r="P217" s="176"/>
      <c r="Q217" s="175"/>
      <c r="R217" s="175"/>
      <c r="S217" s="232"/>
      <c r="T217" s="232"/>
      <c r="U217" s="232"/>
      <c r="V217" s="232"/>
      <c r="W217" s="232"/>
      <c r="X217" s="232"/>
      <c r="Y217" s="233"/>
      <c r="Z217" s="232"/>
      <c r="AA217" s="232"/>
      <c r="AB217" s="232"/>
      <c r="AC217" s="232"/>
      <c r="AD217" s="233"/>
    </row>
    <row r="218" spans="1:30">
      <c r="A218" s="201"/>
      <c r="B218" s="173"/>
      <c r="C218" s="174"/>
      <c r="D218" s="175"/>
      <c r="E218" s="175"/>
      <c r="F218" s="175"/>
      <c r="G218" s="175"/>
      <c r="H218" s="175"/>
      <c r="I218" s="174"/>
      <c r="J218" s="174"/>
      <c r="K218" s="175"/>
      <c r="L218" s="175"/>
      <c r="M218" s="175"/>
      <c r="N218" s="174"/>
      <c r="O218" s="174"/>
      <c r="P218" s="176"/>
      <c r="Q218" s="175"/>
      <c r="R218" s="175"/>
      <c r="Y218" s="227"/>
      <c r="AD218" s="227"/>
    </row>
    <row r="219" spans="1:30">
      <c r="A219" s="201"/>
      <c r="B219" s="173"/>
      <c r="C219" s="174"/>
      <c r="D219" s="175"/>
      <c r="E219" s="175"/>
      <c r="F219" s="175"/>
      <c r="G219" s="175"/>
      <c r="H219" s="175"/>
      <c r="I219" s="174"/>
      <c r="J219" s="174"/>
      <c r="K219" s="175"/>
      <c r="L219" s="175"/>
      <c r="M219" s="175"/>
      <c r="N219" s="174"/>
      <c r="O219" s="174"/>
      <c r="P219" s="176"/>
      <c r="Q219" s="175"/>
      <c r="R219" s="175"/>
      <c r="S219" s="232"/>
      <c r="T219" s="232"/>
      <c r="U219" s="232"/>
      <c r="V219" s="232"/>
      <c r="W219" s="232"/>
      <c r="X219" s="232"/>
      <c r="Y219" s="233"/>
      <c r="Z219" s="232"/>
      <c r="AA219" s="232"/>
      <c r="AB219" s="232"/>
      <c r="AC219" s="232"/>
      <c r="AD219" s="233"/>
    </row>
    <row r="220" spans="1:30">
      <c r="A220" s="201"/>
      <c r="B220" s="173"/>
      <c r="C220" s="174"/>
      <c r="D220" s="175"/>
      <c r="E220" s="175"/>
      <c r="F220" s="175"/>
      <c r="G220" s="175"/>
      <c r="H220" s="175"/>
      <c r="I220" s="174"/>
      <c r="J220" s="174"/>
      <c r="K220" s="175"/>
      <c r="L220" s="175"/>
      <c r="M220" s="175"/>
      <c r="N220" s="174"/>
      <c r="O220" s="174"/>
      <c r="P220" s="176"/>
      <c r="Q220" s="175"/>
      <c r="R220" s="175"/>
      <c r="Y220" s="227"/>
      <c r="AD220" s="227"/>
    </row>
    <row r="221" spans="1:30">
      <c r="A221" s="201"/>
      <c r="B221" s="173"/>
      <c r="C221" s="174"/>
      <c r="D221" s="175"/>
      <c r="E221" s="175"/>
      <c r="F221" s="175"/>
      <c r="G221" s="175"/>
      <c r="H221" s="175"/>
      <c r="I221" s="174"/>
      <c r="J221" s="174"/>
      <c r="K221" s="175"/>
      <c r="L221" s="175"/>
      <c r="M221" s="175"/>
      <c r="N221" s="174"/>
      <c r="O221" s="174"/>
      <c r="P221" s="176"/>
      <c r="Q221" s="175"/>
      <c r="R221" s="175"/>
      <c r="S221" s="232"/>
      <c r="T221" s="232"/>
      <c r="U221" s="232"/>
      <c r="V221" s="232"/>
      <c r="W221" s="232"/>
      <c r="X221" s="232"/>
      <c r="Y221" s="233"/>
      <c r="Z221" s="232"/>
      <c r="AA221" s="232"/>
      <c r="AB221" s="232"/>
      <c r="AC221" s="232"/>
      <c r="AD221" s="233"/>
    </row>
    <row r="222" spans="1:30">
      <c r="A222" s="201"/>
      <c r="B222" s="173"/>
      <c r="C222" s="174"/>
      <c r="D222" s="175"/>
      <c r="E222" s="175"/>
      <c r="F222" s="175"/>
      <c r="G222" s="175"/>
      <c r="H222" s="175"/>
      <c r="I222" s="174"/>
      <c r="J222" s="174"/>
      <c r="K222" s="175"/>
      <c r="L222" s="175"/>
      <c r="M222" s="175"/>
      <c r="N222" s="174"/>
      <c r="O222" s="174"/>
      <c r="P222" s="176"/>
      <c r="Q222" s="175"/>
      <c r="R222" s="175"/>
      <c r="Y222" s="227"/>
      <c r="AD222" s="227"/>
    </row>
    <row r="223" spans="1:30">
      <c r="A223" s="201"/>
      <c r="B223" s="173"/>
      <c r="C223" s="174"/>
      <c r="D223" s="175"/>
      <c r="E223" s="175"/>
      <c r="F223" s="175"/>
      <c r="G223" s="175"/>
      <c r="H223" s="175"/>
      <c r="I223" s="174"/>
      <c r="J223" s="174"/>
      <c r="K223" s="175"/>
      <c r="L223" s="175"/>
      <c r="M223" s="175"/>
      <c r="N223" s="174"/>
      <c r="O223" s="174"/>
      <c r="P223" s="176"/>
      <c r="Q223" s="175"/>
      <c r="R223" s="175"/>
      <c r="S223" s="232"/>
      <c r="T223" s="232"/>
      <c r="U223" s="232"/>
      <c r="V223" s="232"/>
      <c r="W223" s="232"/>
      <c r="X223" s="232"/>
      <c r="Y223" s="233"/>
      <c r="Z223" s="232"/>
      <c r="AA223" s="232"/>
      <c r="AB223" s="232"/>
      <c r="AC223" s="232"/>
      <c r="AD223" s="233"/>
    </row>
    <row r="224" spans="1:30">
      <c r="A224" s="201"/>
      <c r="B224" s="173"/>
      <c r="C224" s="174"/>
      <c r="D224" s="175"/>
      <c r="E224" s="175"/>
      <c r="F224" s="175"/>
      <c r="G224" s="175"/>
      <c r="H224" s="175"/>
      <c r="I224" s="174"/>
      <c r="J224" s="174"/>
      <c r="K224" s="175"/>
      <c r="L224" s="175"/>
      <c r="M224" s="175"/>
      <c r="N224" s="174"/>
      <c r="O224" s="174"/>
      <c r="P224" s="176"/>
      <c r="Q224" s="175"/>
      <c r="R224" s="175"/>
      <c r="Y224" s="227"/>
      <c r="AD224" s="227"/>
    </row>
    <row r="225" spans="1:30">
      <c r="A225" s="201"/>
      <c r="B225" s="173"/>
      <c r="C225" s="174"/>
      <c r="D225" s="175"/>
      <c r="E225" s="175"/>
      <c r="F225" s="175"/>
      <c r="G225" s="175"/>
      <c r="H225" s="175"/>
      <c r="I225" s="174"/>
      <c r="J225" s="174"/>
      <c r="K225" s="175"/>
      <c r="L225" s="175"/>
      <c r="M225" s="175"/>
      <c r="N225" s="174"/>
      <c r="O225" s="174"/>
      <c r="P225" s="176"/>
      <c r="Q225" s="175"/>
      <c r="R225" s="175"/>
      <c r="S225" s="232"/>
      <c r="T225" s="232"/>
      <c r="U225" s="232"/>
      <c r="V225" s="232"/>
      <c r="W225" s="232"/>
      <c r="X225" s="232"/>
      <c r="Y225" s="233"/>
      <c r="Z225" s="232"/>
      <c r="AA225" s="232"/>
      <c r="AB225" s="232"/>
      <c r="AC225" s="232"/>
      <c r="AD225" s="233"/>
    </row>
    <row r="226" spans="1:30">
      <c r="A226" s="201"/>
      <c r="B226" s="173"/>
      <c r="C226" s="174"/>
      <c r="D226" s="175"/>
      <c r="E226" s="175"/>
      <c r="F226" s="175"/>
      <c r="G226" s="175"/>
      <c r="H226" s="175"/>
      <c r="I226" s="174"/>
      <c r="J226" s="174"/>
      <c r="K226" s="175"/>
      <c r="L226" s="175"/>
      <c r="M226" s="175"/>
      <c r="N226" s="174"/>
      <c r="O226" s="174"/>
      <c r="P226" s="176"/>
      <c r="Q226" s="175"/>
      <c r="R226" s="175"/>
      <c r="Y226" s="227"/>
      <c r="AD226" s="227"/>
    </row>
    <row r="227" spans="1:30">
      <c r="A227" s="201"/>
      <c r="B227" s="173"/>
      <c r="C227" s="174"/>
      <c r="D227" s="175"/>
      <c r="E227" s="175"/>
      <c r="F227" s="175"/>
      <c r="G227" s="175"/>
      <c r="H227" s="175"/>
      <c r="I227" s="174"/>
      <c r="J227" s="174"/>
      <c r="K227" s="175"/>
      <c r="L227" s="175"/>
      <c r="M227" s="175"/>
      <c r="N227" s="174"/>
      <c r="O227" s="174"/>
      <c r="P227" s="176"/>
      <c r="Q227" s="175"/>
      <c r="R227" s="175"/>
      <c r="S227" s="232"/>
      <c r="T227" s="232"/>
      <c r="U227" s="232"/>
      <c r="V227" s="232"/>
      <c r="W227" s="232"/>
      <c r="X227" s="232"/>
      <c r="Y227" s="233"/>
      <c r="Z227" s="232"/>
      <c r="AA227" s="232"/>
      <c r="AB227" s="232"/>
      <c r="AC227" s="232"/>
      <c r="AD227" s="233"/>
    </row>
    <row r="228" spans="1:30">
      <c r="A228" s="201"/>
      <c r="B228" s="173"/>
      <c r="C228" s="174"/>
      <c r="D228" s="175"/>
      <c r="E228" s="175"/>
      <c r="F228" s="175"/>
      <c r="G228" s="175"/>
      <c r="H228" s="175"/>
      <c r="I228" s="174"/>
      <c r="J228" s="174"/>
      <c r="K228" s="175"/>
      <c r="L228" s="175"/>
      <c r="M228" s="175"/>
      <c r="N228" s="174"/>
      <c r="O228" s="174"/>
      <c r="P228" s="176"/>
      <c r="Q228" s="175"/>
      <c r="R228" s="175"/>
      <c r="Y228" s="227"/>
      <c r="AD228" s="227"/>
    </row>
    <row r="229" spans="1:30" ht="13.5" thickBot="1">
      <c r="A229" s="201"/>
      <c r="B229" s="173"/>
      <c r="C229" s="174"/>
      <c r="D229" s="175"/>
      <c r="E229" s="175"/>
      <c r="F229" s="175"/>
      <c r="G229" s="175"/>
      <c r="H229" s="175"/>
      <c r="I229" s="174"/>
      <c r="J229" s="174"/>
      <c r="K229" s="175"/>
      <c r="L229" s="175"/>
      <c r="M229" s="175"/>
      <c r="N229" s="174"/>
      <c r="O229" s="174"/>
      <c r="P229" s="176"/>
      <c r="Q229" s="175"/>
      <c r="R229" s="175"/>
      <c r="S229" s="193"/>
      <c r="T229" s="193"/>
      <c r="U229" s="193"/>
      <c r="V229" s="193"/>
      <c r="W229" s="193"/>
      <c r="X229" s="193"/>
      <c r="Y229" s="258"/>
      <c r="Z229" s="193"/>
      <c r="AA229" s="193"/>
      <c r="AB229" s="193"/>
      <c r="AC229" s="193"/>
      <c r="AD229" s="258"/>
    </row>
    <row r="230" spans="1:30">
      <c r="A230" s="155"/>
      <c r="B230" s="136"/>
      <c r="C230" s="165"/>
      <c r="D230" s="166"/>
      <c r="E230" s="166"/>
      <c r="F230" s="166"/>
      <c r="G230" s="166"/>
      <c r="H230" s="166"/>
      <c r="I230" s="165"/>
      <c r="J230" s="165"/>
      <c r="K230" s="166"/>
      <c r="L230" s="166"/>
      <c r="M230" s="166"/>
      <c r="N230" s="165"/>
      <c r="O230" s="165"/>
      <c r="P230" s="167"/>
      <c r="Q230" s="175"/>
      <c r="R230" s="175"/>
      <c r="S230" s="226"/>
      <c r="Y230" s="227"/>
      <c r="AD230" s="227"/>
    </row>
    <row r="231" spans="1:30">
      <c r="A231" s="141"/>
      <c r="B231" s="173"/>
      <c r="C231" s="174"/>
      <c r="D231" s="175"/>
      <c r="E231" s="175"/>
      <c r="F231" s="175"/>
      <c r="G231" s="175"/>
      <c r="H231" s="175"/>
      <c r="I231" s="174"/>
      <c r="J231" s="174"/>
      <c r="K231" s="175"/>
      <c r="L231" s="175"/>
      <c r="M231" s="175"/>
      <c r="N231" s="174"/>
      <c r="O231" s="174"/>
      <c r="P231" s="176"/>
      <c r="Q231" s="175"/>
      <c r="R231" s="175"/>
      <c r="S231" s="232"/>
      <c r="T231" s="232"/>
      <c r="U231" s="232"/>
      <c r="V231" s="232"/>
      <c r="W231" s="232"/>
      <c r="X231" s="232"/>
      <c r="Y231" s="233"/>
      <c r="Z231" s="232"/>
      <c r="AA231" s="232"/>
      <c r="AB231" s="232"/>
      <c r="AC231" s="232"/>
      <c r="AD231" s="233"/>
    </row>
    <row r="232" spans="1:30">
      <c r="A232" s="141"/>
      <c r="B232" s="173"/>
      <c r="C232" s="174"/>
      <c r="D232" s="175"/>
      <c r="E232" s="175"/>
      <c r="F232" s="175"/>
      <c r="G232" s="175"/>
      <c r="H232" s="175"/>
      <c r="I232" s="174"/>
      <c r="J232" s="174"/>
      <c r="K232" s="175"/>
      <c r="L232" s="175"/>
      <c r="M232" s="175"/>
      <c r="N232" s="174"/>
      <c r="O232" s="174"/>
      <c r="P232" s="176"/>
      <c r="Q232" s="175"/>
      <c r="R232" s="175"/>
      <c r="Y232" s="227"/>
      <c r="AD232" s="227"/>
    </row>
    <row r="233" spans="1:30">
      <c r="A233" s="141"/>
      <c r="B233" s="173"/>
      <c r="C233" s="174"/>
      <c r="D233" s="175"/>
      <c r="E233" s="175"/>
      <c r="F233" s="175"/>
      <c r="G233" s="175"/>
      <c r="H233" s="175"/>
      <c r="I233" s="174"/>
      <c r="J233" s="174"/>
      <c r="K233" s="175"/>
      <c r="L233" s="175"/>
      <c r="M233" s="175"/>
      <c r="N233" s="174"/>
      <c r="O233" s="174"/>
      <c r="P233" s="176"/>
      <c r="Q233" s="175"/>
      <c r="R233" s="175"/>
      <c r="S233" s="232"/>
      <c r="T233" s="232"/>
      <c r="U233" s="232"/>
      <c r="V233" s="232"/>
      <c r="W233" s="232"/>
      <c r="X233" s="232"/>
      <c r="Y233" s="233"/>
      <c r="Z233" s="232"/>
      <c r="AA233" s="232"/>
      <c r="AB233" s="232"/>
      <c r="AC233" s="232"/>
      <c r="AD233" s="233"/>
    </row>
    <row r="234" spans="1:30">
      <c r="A234" s="141"/>
      <c r="B234" s="173"/>
      <c r="C234" s="174"/>
      <c r="D234" s="175"/>
      <c r="E234" s="175"/>
      <c r="F234" s="175"/>
      <c r="G234" s="175"/>
      <c r="H234" s="175"/>
      <c r="I234" s="174"/>
      <c r="J234" s="174"/>
      <c r="K234" s="175"/>
      <c r="L234" s="175"/>
      <c r="M234" s="175"/>
      <c r="N234" s="174"/>
      <c r="O234" s="174"/>
      <c r="P234" s="176"/>
      <c r="Q234" s="175"/>
      <c r="R234" s="175"/>
      <c r="Y234" s="227"/>
      <c r="AD234" s="227"/>
    </row>
    <row r="235" spans="1:30">
      <c r="A235" s="141"/>
      <c r="B235" s="173"/>
      <c r="C235" s="174"/>
      <c r="D235" s="175"/>
      <c r="E235" s="175"/>
      <c r="F235" s="175"/>
      <c r="G235" s="175"/>
      <c r="H235" s="175"/>
      <c r="I235" s="174"/>
      <c r="J235" s="174"/>
      <c r="K235" s="175"/>
      <c r="L235" s="175"/>
      <c r="M235" s="175"/>
      <c r="N235" s="174"/>
      <c r="O235" s="174"/>
      <c r="P235" s="176"/>
      <c r="Q235" s="175"/>
      <c r="R235" s="175"/>
      <c r="S235" s="232"/>
      <c r="T235" s="232"/>
      <c r="U235" s="232"/>
      <c r="V235" s="232"/>
      <c r="W235" s="232"/>
      <c r="X235" s="232"/>
      <c r="Y235" s="233"/>
      <c r="Z235" s="232"/>
      <c r="AA235" s="232"/>
      <c r="AB235" s="232"/>
      <c r="AC235" s="232"/>
      <c r="AD235" s="233"/>
    </row>
    <row r="236" spans="1:30">
      <c r="A236" s="141"/>
      <c r="B236" s="173"/>
      <c r="C236" s="174"/>
      <c r="D236" s="175"/>
      <c r="E236" s="175"/>
      <c r="F236" s="175"/>
      <c r="G236" s="175"/>
      <c r="H236" s="175"/>
      <c r="I236" s="174"/>
      <c r="J236" s="174"/>
      <c r="K236" s="175"/>
      <c r="L236" s="175"/>
      <c r="M236" s="175"/>
      <c r="N236" s="174"/>
      <c r="O236" s="174"/>
      <c r="P236" s="176"/>
      <c r="Q236" s="175"/>
      <c r="R236" s="175"/>
      <c r="Y236" s="227"/>
      <c r="AD236" s="227"/>
    </row>
    <row r="237" spans="1:30">
      <c r="A237" s="141"/>
      <c r="B237" s="173"/>
      <c r="C237" s="174"/>
      <c r="D237" s="175"/>
      <c r="E237" s="175"/>
      <c r="F237" s="175"/>
      <c r="G237" s="175"/>
      <c r="H237" s="175"/>
      <c r="I237" s="174"/>
      <c r="J237" s="174"/>
      <c r="K237" s="175"/>
      <c r="L237" s="175"/>
      <c r="M237" s="175"/>
      <c r="N237" s="174"/>
      <c r="O237" s="174"/>
      <c r="P237" s="176"/>
      <c r="Q237" s="175"/>
      <c r="R237" s="175"/>
      <c r="S237" s="232"/>
      <c r="T237" s="232"/>
      <c r="U237" s="232"/>
      <c r="V237" s="232"/>
      <c r="W237" s="232"/>
      <c r="X237" s="232"/>
      <c r="Y237" s="233"/>
      <c r="Z237" s="232"/>
      <c r="AA237" s="232"/>
      <c r="AB237" s="232"/>
      <c r="AC237" s="232"/>
      <c r="AD237" s="233"/>
    </row>
    <row r="238" spans="1:30">
      <c r="A238" s="141"/>
      <c r="B238" s="173"/>
      <c r="C238" s="174"/>
      <c r="D238" s="175"/>
      <c r="E238" s="175"/>
      <c r="F238" s="175"/>
      <c r="G238" s="175"/>
      <c r="H238" s="175"/>
      <c r="I238" s="174"/>
      <c r="J238" s="174"/>
      <c r="K238" s="175"/>
      <c r="L238" s="175"/>
      <c r="M238" s="175"/>
      <c r="N238" s="174"/>
      <c r="O238" s="174"/>
      <c r="P238" s="176"/>
      <c r="Q238" s="175"/>
      <c r="R238" s="175"/>
      <c r="Y238" s="227"/>
      <c r="AD238" s="227"/>
    </row>
    <row r="239" spans="1:30">
      <c r="A239" s="141"/>
      <c r="B239" s="173"/>
      <c r="C239" s="174"/>
      <c r="D239" s="175"/>
      <c r="E239" s="175"/>
      <c r="F239" s="175"/>
      <c r="G239" s="175"/>
      <c r="H239" s="175"/>
      <c r="I239" s="174"/>
      <c r="J239" s="174"/>
      <c r="K239" s="175"/>
      <c r="L239" s="175"/>
      <c r="M239" s="175"/>
      <c r="N239" s="174"/>
      <c r="O239" s="174"/>
      <c r="P239" s="176"/>
      <c r="Q239" s="175"/>
      <c r="R239" s="175"/>
      <c r="S239" s="232"/>
      <c r="T239" s="232"/>
      <c r="U239" s="232"/>
      <c r="V239" s="232"/>
      <c r="W239" s="232"/>
      <c r="X239" s="232"/>
      <c r="Y239" s="233"/>
      <c r="Z239" s="232"/>
      <c r="AA239" s="232"/>
      <c r="AB239" s="232"/>
      <c r="AC239" s="232"/>
      <c r="AD239" s="233"/>
    </row>
    <row r="240" spans="1:30">
      <c r="A240" s="141"/>
      <c r="B240" s="173"/>
      <c r="C240" s="174"/>
      <c r="D240" s="175"/>
      <c r="E240" s="175"/>
      <c r="F240" s="175"/>
      <c r="G240" s="175"/>
      <c r="H240" s="175"/>
      <c r="I240" s="174"/>
      <c r="J240" s="174"/>
      <c r="K240" s="175"/>
      <c r="L240" s="175"/>
      <c r="M240" s="175"/>
      <c r="N240" s="174"/>
      <c r="O240" s="174"/>
      <c r="P240" s="176"/>
      <c r="Q240" s="175"/>
      <c r="R240" s="175"/>
      <c r="Y240" s="227"/>
      <c r="AD240" s="227"/>
    </row>
    <row r="241" spans="1:30">
      <c r="A241" s="141"/>
      <c r="B241" s="173"/>
      <c r="C241" s="174"/>
      <c r="D241" s="175"/>
      <c r="E241" s="175"/>
      <c r="F241" s="175"/>
      <c r="G241" s="175"/>
      <c r="H241" s="175"/>
      <c r="I241" s="174"/>
      <c r="J241" s="174"/>
      <c r="K241" s="175"/>
      <c r="L241" s="175"/>
      <c r="M241" s="175"/>
      <c r="N241" s="174"/>
      <c r="O241" s="174"/>
      <c r="P241" s="176"/>
      <c r="Q241" s="175"/>
      <c r="R241" s="175"/>
      <c r="S241" s="232"/>
      <c r="T241" s="232"/>
      <c r="U241" s="232"/>
      <c r="V241" s="232"/>
      <c r="W241" s="232"/>
      <c r="X241" s="232"/>
      <c r="Y241" s="233"/>
      <c r="Z241" s="232"/>
      <c r="AA241" s="232"/>
      <c r="AB241" s="232"/>
      <c r="AC241" s="232"/>
      <c r="AD241" s="233"/>
    </row>
    <row r="242" spans="1:30">
      <c r="A242" s="141"/>
      <c r="B242" s="173"/>
      <c r="C242" s="174"/>
      <c r="D242" s="175"/>
      <c r="E242" s="175"/>
      <c r="F242" s="175"/>
      <c r="G242" s="175"/>
      <c r="H242" s="175"/>
      <c r="I242" s="174"/>
      <c r="J242" s="174"/>
      <c r="K242" s="175"/>
      <c r="L242" s="175"/>
      <c r="M242" s="175"/>
      <c r="N242" s="174"/>
      <c r="O242" s="174"/>
      <c r="P242" s="176"/>
      <c r="Q242" s="175"/>
      <c r="R242" s="175"/>
      <c r="Y242" s="227"/>
      <c r="AD242" s="227"/>
    </row>
    <row r="243" spans="1:30">
      <c r="A243" s="141"/>
      <c r="B243" s="173"/>
      <c r="C243" s="174"/>
      <c r="D243" s="175"/>
      <c r="E243" s="175"/>
      <c r="F243" s="175"/>
      <c r="G243" s="175"/>
      <c r="H243" s="175"/>
      <c r="I243" s="174"/>
      <c r="J243" s="174"/>
      <c r="K243" s="175"/>
      <c r="L243" s="175"/>
      <c r="M243" s="175"/>
      <c r="N243" s="174"/>
      <c r="O243" s="174"/>
      <c r="P243" s="176"/>
      <c r="Q243" s="175"/>
      <c r="R243" s="175"/>
      <c r="S243" s="232"/>
      <c r="T243" s="232"/>
      <c r="U243" s="232"/>
      <c r="V243" s="232"/>
      <c r="W243" s="232"/>
      <c r="X243" s="232"/>
      <c r="Y243" s="233"/>
      <c r="Z243" s="232"/>
      <c r="AA243" s="232"/>
      <c r="AB243" s="232"/>
      <c r="AC243" s="232"/>
      <c r="AD243" s="233"/>
    </row>
    <row r="244" spans="1:30">
      <c r="A244" s="141"/>
      <c r="B244" s="173"/>
      <c r="C244" s="174"/>
      <c r="D244" s="175"/>
      <c r="E244" s="175"/>
      <c r="F244" s="175"/>
      <c r="G244" s="175"/>
      <c r="H244" s="175"/>
      <c r="I244" s="174"/>
      <c r="J244" s="174"/>
      <c r="K244" s="175"/>
      <c r="L244" s="175"/>
      <c r="M244" s="175"/>
      <c r="N244" s="174"/>
      <c r="O244" s="174"/>
      <c r="P244" s="176"/>
      <c r="Q244" s="175"/>
      <c r="R244" s="175"/>
      <c r="Y244" s="227"/>
      <c r="AD244" s="227"/>
    </row>
    <row r="245" spans="1:30">
      <c r="A245" s="141"/>
      <c r="B245" s="173"/>
      <c r="C245" s="174"/>
      <c r="D245" s="175"/>
      <c r="E245" s="175"/>
      <c r="F245" s="175"/>
      <c r="G245" s="175"/>
      <c r="H245" s="175"/>
      <c r="I245" s="174"/>
      <c r="J245" s="174"/>
      <c r="K245" s="175"/>
      <c r="L245" s="175"/>
      <c r="M245" s="175"/>
      <c r="N245" s="174"/>
      <c r="O245" s="174"/>
      <c r="P245" s="176"/>
      <c r="Q245" s="175"/>
      <c r="R245" s="175"/>
      <c r="S245" s="232"/>
      <c r="T245" s="232"/>
      <c r="U245" s="232"/>
      <c r="V245" s="232"/>
      <c r="W245" s="232"/>
      <c r="X245" s="232"/>
      <c r="Y245" s="233"/>
      <c r="Z245" s="232"/>
      <c r="AA245" s="232"/>
      <c r="AB245" s="232"/>
      <c r="AC245" s="232"/>
      <c r="AD245" s="233"/>
    </row>
    <row r="246" spans="1:30">
      <c r="A246" s="141"/>
      <c r="B246" s="173"/>
      <c r="C246" s="174"/>
      <c r="D246" s="175"/>
      <c r="E246" s="175"/>
      <c r="F246" s="175"/>
      <c r="G246" s="175"/>
      <c r="H246" s="175"/>
      <c r="I246" s="174"/>
      <c r="J246" s="174"/>
      <c r="K246" s="175"/>
      <c r="L246" s="175"/>
      <c r="M246" s="175"/>
      <c r="N246" s="174"/>
      <c r="O246" s="174"/>
      <c r="P246" s="176"/>
      <c r="Q246" s="175"/>
      <c r="R246" s="175"/>
      <c r="Y246" s="227"/>
      <c r="AD246" s="227"/>
    </row>
    <row r="247" spans="1:30">
      <c r="A247" s="141"/>
      <c r="B247" s="173"/>
      <c r="C247" s="174"/>
      <c r="D247" s="175"/>
      <c r="E247" s="175"/>
      <c r="F247" s="175"/>
      <c r="G247" s="175"/>
      <c r="H247" s="175"/>
      <c r="I247" s="174"/>
      <c r="J247" s="174"/>
      <c r="K247" s="175"/>
      <c r="L247" s="175"/>
      <c r="M247" s="175"/>
      <c r="N247" s="174"/>
      <c r="O247" s="174"/>
      <c r="P247" s="176"/>
      <c r="Q247" s="175"/>
      <c r="R247" s="175"/>
      <c r="S247" s="232"/>
      <c r="T247" s="232"/>
      <c r="U247" s="232"/>
      <c r="V247" s="232"/>
      <c r="W247" s="232"/>
      <c r="X247" s="232"/>
      <c r="Y247" s="233"/>
      <c r="Z247" s="232"/>
      <c r="AA247" s="232"/>
      <c r="AB247" s="232"/>
      <c r="AC247" s="232"/>
      <c r="AD247" s="233"/>
    </row>
    <row r="248" spans="1:30">
      <c r="A248" s="141"/>
      <c r="B248" s="173"/>
      <c r="C248" s="174"/>
      <c r="D248" s="175"/>
      <c r="E248" s="175"/>
      <c r="F248" s="175"/>
      <c r="G248" s="175"/>
      <c r="H248" s="175"/>
      <c r="I248" s="174"/>
      <c r="J248" s="174"/>
      <c r="K248" s="175"/>
      <c r="L248" s="175"/>
      <c r="M248" s="175"/>
      <c r="N248" s="174"/>
      <c r="O248" s="174"/>
      <c r="P248" s="176"/>
      <c r="Q248" s="175"/>
      <c r="R248" s="175"/>
      <c r="Y248" s="227"/>
      <c r="AD248" s="227"/>
    </row>
    <row r="249" spans="1:30">
      <c r="A249" s="141"/>
      <c r="B249" s="173"/>
      <c r="C249" s="174"/>
      <c r="D249" s="175"/>
      <c r="E249" s="175"/>
      <c r="F249" s="175"/>
      <c r="G249" s="175"/>
      <c r="H249" s="175"/>
      <c r="I249" s="174"/>
      <c r="J249" s="174"/>
      <c r="K249" s="175"/>
      <c r="L249" s="175"/>
      <c r="M249" s="175"/>
      <c r="N249" s="174"/>
      <c r="O249" s="174"/>
      <c r="P249" s="176"/>
      <c r="Q249" s="175"/>
      <c r="R249" s="175"/>
      <c r="S249" s="232"/>
      <c r="T249" s="232"/>
      <c r="U249" s="232"/>
      <c r="V249" s="232"/>
      <c r="W249" s="232"/>
      <c r="X249" s="232"/>
      <c r="Y249" s="233"/>
      <c r="Z249" s="232"/>
      <c r="AA249" s="232"/>
      <c r="AB249" s="232"/>
      <c r="AC249" s="232"/>
      <c r="AD249" s="233"/>
    </row>
    <row r="250" spans="1:30">
      <c r="A250" s="141"/>
      <c r="B250" s="173"/>
      <c r="C250" s="174"/>
      <c r="D250" s="175"/>
      <c r="E250" s="175"/>
      <c r="F250" s="175"/>
      <c r="G250" s="175"/>
      <c r="H250" s="175"/>
      <c r="I250" s="174"/>
      <c r="J250" s="174"/>
      <c r="K250" s="175"/>
      <c r="L250" s="175"/>
      <c r="M250" s="175"/>
      <c r="N250" s="174"/>
      <c r="O250" s="174"/>
      <c r="P250" s="176"/>
      <c r="Q250" s="175"/>
      <c r="R250" s="175"/>
      <c r="Y250" s="227"/>
      <c r="AD250" s="227"/>
    </row>
    <row r="251" spans="1:30">
      <c r="A251" s="141"/>
      <c r="B251" s="173"/>
      <c r="C251" s="174"/>
      <c r="D251" s="175"/>
      <c r="E251" s="175"/>
      <c r="F251" s="175"/>
      <c r="G251" s="175"/>
      <c r="H251" s="175"/>
      <c r="I251" s="174"/>
      <c r="J251" s="174"/>
      <c r="K251" s="175"/>
      <c r="L251" s="175"/>
      <c r="M251" s="175"/>
      <c r="N251" s="174"/>
      <c r="O251" s="174"/>
      <c r="P251" s="176"/>
      <c r="Q251" s="175"/>
      <c r="R251" s="175"/>
      <c r="S251" s="232"/>
      <c r="T251" s="232"/>
      <c r="U251" s="232"/>
      <c r="V251" s="232"/>
      <c r="W251" s="232"/>
      <c r="X251" s="232"/>
      <c r="Y251" s="233"/>
      <c r="Z251" s="232"/>
      <c r="AA251" s="232"/>
      <c r="AB251" s="232"/>
      <c r="AC251" s="232"/>
      <c r="AD251" s="233"/>
    </row>
    <row r="252" spans="1:30">
      <c r="A252" s="141"/>
      <c r="B252" s="173"/>
      <c r="C252" s="174"/>
      <c r="D252" s="175"/>
      <c r="E252" s="175"/>
      <c r="F252" s="175"/>
      <c r="G252" s="175"/>
      <c r="H252" s="175"/>
      <c r="I252" s="174"/>
      <c r="J252" s="174"/>
      <c r="K252" s="175"/>
      <c r="L252" s="175"/>
      <c r="M252" s="175"/>
      <c r="N252" s="174"/>
      <c r="O252" s="174"/>
      <c r="P252" s="176"/>
      <c r="Q252" s="175"/>
      <c r="R252" s="175"/>
      <c r="Y252" s="227"/>
      <c r="AD252" s="227"/>
    </row>
    <row r="253" spans="1:30">
      <c r="A253" s="141"/>
      <c r="B253" s="173"/>
      <c r="C253" s="174"/>
      <c r="D253" s="175"/>
      <c r="E253" s="175"/>
      <c r="F253" s="175"/>
      <c r="G253" s="175"/>
      <c r="H253" s="175"/>
      <c r="I253" s="174"/>
      <c r="J253" s="174"/>
      <c r="K253" s="175"/>
      <c r="L253" s="175"/>
      <c r="M253" s="175"/>
      <c r="N253" s="174"/>
      <c r="O253" s="174"/>
      <c r="P253" s="176"/>
      <c r="Q253" s="175"/>
      <c r="R253" s="175"/>
      <c r="S253" s="232"/>
      <c r="T253" s="232"/>
      <c r="U253" s="232"/>
      <c r="V253" s="232"/>
      <c r="W253" s="232"/>
      <c r="X253" s="232"/>
      <c r="Y253" s="233"/>
      <c r="Z253" s="232"/>
      <c r="AA253" s="232"/>
      <c r="AB253" s="232"/>
      <c r="AC253" s="232"/>
      <c r="AD253" s="233"/>
    </row>
    <row r="254" spans="1:30">
      <c r="A254" s="141"/>
      <c r="B254" s="173"/>
      <c r="C254" s="174"/>
      <c r="D254" s="175"/>
      <c r="E254" s="175"/>
      <c r="F254" s="175"/>
      <c r="G254" s="175"/>
      <c r="H254" s="175"/>
      <c r="I254" s="174"/>
      <c r="J254" s="174"/>
      <c r="K254" s="175"/>
      <c r="L254" s="175"/>
      <c r="M254" s="175"/>
      <c r="N254" s="174"/>
      <c r="O254" s="174"/>
      <c r="P254" s="176"/>
      <c r="Q254" s="175"/>
      <c r="R254" s="175"/>
      <c r="Y254" s="227"/>
      <c r="AD254" s="227"/>
    </row>
    <row r="255" spans="1:30">
      <c r="A255" s="141"/>
      <c r="B255" s="173"/>
      <c r="C255" s="174"/>
      <c r="D255" s="175"/>
      <c r="E255" s="175"/>
      <c r="F255" s="175"/>
      <c r="G255" s="175"/>
      <c r="H255" s="175"/>
      <c r="I255" s="174"/>
      <c r="J255" s="174"/>
      <c r="K255" s="175"/>
      <c r="L255" s="175"/>
      <c r="M255" s="175"/>
      <c r="N255" s="174"/>
      <c r="O255" s="174"/>
      <c r="P255" s="176"/>
      <c r="Q255" s="175"/>
      <c r="R255" s="175"/>
      <c r="S255" s="232"/>
      <c r="T255" s="232"/>
      <c r="U255" s="232"/>
      <c r="V255" s="232"/>
      <c r="W255" s="232"/>
      <c r="X255" s="232"/>
      <c r="Y255" s="233"/>
      <c r="Z255" s="232"/>
      <c r="AA255" s="232"/>
      <c r="AB255" s="232"/>
      <c r="AC255" s="232"/>
      <c r="AD255" s="233"/>
    </row>
    <row r="256" spans="1:30">
      <c r="A256" s="141"/>
      <c r="B256" s="173"/>
      <c r="C256" s="174"/>
      <c r="D256" s="175"/>
      <c r="E256" s="175"/>
      <c r="F256" s="175"/>
      <c r="G256" s="175"/>
      <c r="H256" s="175"/>
      <c r="I256" s="174"/>
      <c r="J256" s="174"/>
      <c r="K256" s="175"/>
      <c r="L256" s="175"/>
      <c r="M256" s="175"/>
      <c r="N256" s="174"/>
      <c r="O256" s="174"/>
      <c r="P256" s="176"/>
      <c r="Q256" s="175"/>
      <c r="R256" s="175"/>
      <c r="Y256" s="227"/>
      <c r="AD256" s="227"/>
    </row>
    <row r="257" spans="1:30">
      <c r="A257" s="141"/>
      <c r="B257" s="173"/>
      <c r="C257" s="174"/>
      <c r="D257" s="175"/>
      <c r="E257" s="175"/>
      <c r="F257" s="175"/>
      <c r="G257" s="175"/>
      <c r="H257" s="175"/>
      <c r="I257" s="174"/>
      <c r="J257" s="174"/>
      <c r="K257" s="175"/>
      <c r="L257" s="175"/>
      <c r="M257" s="175"/>
      <c r="N257" s="174"/>
      <c r="O257" s="174"/>
      <c r="P257" s="176"/>
      <c r="Q257" s="175"/>
      <c r="R257" s="175"/>
      <c r="S257" s="232"/>
      <c r="T257" s="232"/>
      <c r="U257" s="232"/>
      <c r="V257" s="232"/>
      <c r="W257" s="232"/>
      <c r="X257" s="232"/>
      <c r="Y257" s="233"/>
      <c r="Z257" s="232"/>
      <c r="AA257" s="232"/>
      <c r="AB257" s="232"/>
      <c r="AC257" s="232"/>
      <c r="AD257" s="233"/>
    </row>
    <row r="258" spans="1:30">
      <c r="A258" s="141"/>
      <c r="B258" s="173"/>
      <c r="C258" s="174"/>
      <c r="D258" s="175"/>
      <c r="E258" s="175"/>
      <c r="F258" s="175"/>
      <c r="G258" s="175"/>
      <c r="H258" s="175"/>
      <c r="I258" s="174"/>
      <c r="J258" s="174"/>
      <c r="K258" s="175"/>
      <c r="L258" s="175"/>
      <c r="M258" s="175"/>
      <c r="N258" s="174"/>
      <c r="O258" s="174"/>
      <c r="P258" s="176"/>
      <c r="Q258" s="175"/>
      <c r="R258" s="175"/>
      <c r="Y258" s="227"/>
      <c r="AD258" s="227"/>
    </row>
    <row r="259" spans="1:30">
      <c r="A259" s="141"/>
      <c r="B259" s="173"/>
      <c r="C259" s="174"/>
      <c r="D259" s="175"/>
      <c r="E259" s="175"/>
      <c r="F259" s="175"/>
      <c r="G259" s="175"/>
      <c r="H259" s="175"/>
      <c r="I259" s="174"/>
      <c r="J259" s="174"/>
      <c r="K259" s="175"/>
      <c r="L259" s="175"/>
      <c r="M259" s="175"/>
      <c r="N259" s="174"/>
      <c r="O259" s="174"/>
      <c r="P259" s="176"/>
      <c r="Q259" s="175"/>
      <c r="R259" s="175"/>
      <c r="S259" s="232"/>
      <c r="T259" s="232"/>
      <c r="U259" s="232"/>
      <c r="V259" s="232"/>
      <c r="W259" s="232"/>
      <c r="X259" s="232"/>
      <c r="Y259" s="233"/>
      <c r="Z259" s="232"/>
      <c r="AA259" s="232"/>
      <c r="AB259" s="232"/>
      <c r="AC259" s="232"/>
      <c r="AD259" s="233"/>
    </row>
    <row r="260" spans="1:30">
      <c r="A260" s="141"/>
      <c r="B260" s="173"/>
      <c r="C260" s="174"/>
      <c r="D260" s="175"/>
      <c r="E260" s="175"/>
      <c r="F260" s="175"/>
      <c r="G260" s="175"/>
      <c r="H260" s="175"/>
      <c r="I260" s="174"/>
      <c r="J260" s="174"/>
      <c r="K260" s="175"/>
      <c r="L260" s="175"/>
      <c r="M260" s="175"/>
      <c r="N260" s="174"/>
      <c r="O260" s="174"/>
      <c r="P260" s="176"/>
      <c r="Q260" s="175"/>
      <c r="R260" s="175"/>
      <c r="Y260" s="227"/>
      <c r="AD260" s="227"/>
    </row>
    <row r="261" spans="1:30" ht="13.5" thickBot="1">
      <c r="A261" s="141"/>
      <c r="B261" s="173"/>
      <c r="C261" s="174"/>
      <c r="D261" s="175"/>
      <c r="E261" s="175"/>
      <c r="F261" s="175"/>
      <c r="G261" s="175"/>
      <c r="H261" s="175"/>
      <c r="I261" s="174"/>
      <c r="J261" s="174"/>
      <c r="K261" s="175"/>
      <c r="L261" s="175"/>
      <c r="M261" s="175"/>
      <c r="N261" s="174"/>
      <c r="O261" s="174"/>
      <c r="P261" s="176"/>
      <c r="Q261" s="175"/>
      <c r="R261" s="175"/>
      <c r="S261" s="193"/>
      <c r="T261" s="193"/>
      <c r="U261" s="193"/>
      <c r="V261" s="193"/>
      <c r="W261" s="193"/>
      <c r="X261" s="193"/>
      <c r="Y261" s="258"/>
      <c r="Z261" s="193"/>
      <c r="AA261" s="193"/>
      <c r="AB261" s="193"/>
      <c r="AC261" s="193"/>
      <c r="AD261" s="258"/>
    </row>
    <row r="262" spans="1:30">
      <c r="A262" s="155"/>
      <c r="B262" s="136"/>
      <c r="C262" s="165"/>
      <c r="D262" s="166"/>
      <c r="E262" s="166"/>
      <c r="F262" s="166"/>
      <c r="G262" s="166"/>
      <c r="H262" s="166"/>
      <c r="I262" s="165"/>
      <c r="J262" s="165"/>
      <c r="K262" s="166"/>
      <c r="L262" s="166"/>
      <c r="M262" s="166"/>
      <c r="N262" s="165"/>
      <c r="O262" s="165"/>
      <c r="P262" s="167"/>
      <c r="Q262" s="175"/>
      <c r="R262" s="175"/>
      <c r="S262" s="226"/>
      <c r="Y262" s="227"/>
      <c r="AD262" s="227"/>
    </row>
    <row r="263" spans="1:30">
      <c r="A263" s="141"/>
      <c r="B263" s="173"/>
      <c r="C263" s="174"/>
      <c r="D263" s="175"/>
      <c r="E263" s="175"/>
      <c r="F263" s="175"/>
      <c r="G263" s="175"/>
      <c r="H263" s="175"/>
      <c r="I263" s="174"/>
      <c r="J263" s="174"/>
      <c r="K263" s="175"/>
      <c r="L263" s="175"/>
      <c r="M263" s="175"/>
      <c r="N263" s="174"/>
      <c r="O263" s="174"/>
      <c r="P263" s="176"/>
      <c r="Q263" s="175"/>
      <c r="R263" s="175"/>
      <c r="S263" s="232"/>
      <c r="T263" s="232"/>
      <c r="U263" s="232"/>
      <c r="V263" s="232"/>
      <c r="W263" s="232"/>
      <c r="X263" s="232"/>
      <c r="Y263" s="233"/>
      <c r="Z263" s="232"/>
      <c r="AA263" s="232"/>
      <c r="AB263" s="232"/>
      <c r="AC263" s="232"/>
      <c r="AD263" s="233"/>
    </row>
    <row r="264" spans="1:30">
      <c r="A264" s="141"/>
      <c r="B264" s="173"/>
      <c r="C264" s="174"/>
      <c r="D264" s="175"/>
      <c r="E264" s="175"/>
      <c r="F264" s="175"/>
      <c r="G264" s="175"/>
      <c r="H264" s="175"/>
      <c r="I264" s="174"/>
      <c r="J264" s="174"/>
      <c r="K264" s="175"/>
      <c r="L264" s="175"/>
      <c r="M264" s="175"/>
      <c r="N264" s="174"/>
      <c r="O264" s="174"/>
      <c r="P264" s="176"/>
      <c r="Q264" s="175"/>
      <c r="R264" s="175"/>
      <c r="Y264" s="227"/>
      <c r="AD264" s="227"/>
    </row>
    <row r="265" spans="1:30">
      <c r="A265" s="141"/>
      <c r="B265" s="173"/>
      <c r="C265" s="174"/>
      <c r="D265" s="175"/>
      <c r="E265" s="175"/>
      <c r="F265" s="175"/>
      <c r="G265" s="175"/>
      <c r="H265" s="175"/>
      <c r="I265" s="174"/>
      <c r="J265" s="174"/>
      <c r="K265" s="175"/>
      <c r="L265" s="175"/>
      <c r="M265" s="175"/>
      <c r="N265" s="174"/>
      <c r="O265" s="174"/>
      <c r="P265" s="176"/>
      <c r="Q265" s="175"/>
      <c r="R265" s="175"/>
      <c r="S265" s="232"/>
      <c r="T265" s="232"/>
      <c r="U265" s="232"/>
      <c r="V265" s="232"/>
      <c r="W265" s="232"/>
      <c r="X265" s="232"/>
      <c r="Y265" s="233"/>
      <c r="Z265" s="232"/>
      <c r="AA265" s="232"/>
      <c r="AB265" s="232"/>
      <c r="AC265" s="232"/>
      <c r="AD265" s="233"/>
    </row>
    <row r="266" spans="1:30">
      <c r="A266" s="141"/>
      <c r="B266" s="173"/>
      <c r="C266" s="174"/>
      <c r="D266" s="175"/>
      <c r="E266" s="175"/>
      <c r="F266" s="175"/>
      <c r="G266" s="175"/>
      <c r="H266" s="175"/>
      <c r="I266" s="174"/>
      <c r="J266" s="174"/>
      <c r="K266" s="175"/>
      <c r="L266" s="175"/>
      <c r="M266" s="175"/>
      <c r="N266" s="174"/>
      <c r="O266" s="174"/>
      <c r="P266" s="176"/>
      <c r="Q266" s="175"/>
      <c r="R266" s="175"/>
      <c r="Y266" s="227"/>
      <c r="AD266" s="227"/>
    </row>
    <row r="267" spans="1:30">
      <c r="A267" s="141"/>
      <c r="B267" s="173"/>
      <c r="C267" s="174"/>
      <c r="D267" s="175"/>
      <c r="E267" s="175"/>
      <c r="F267" s="175"/>
      <c r="G267" s="175"/>
      <c r="H267" s="175"/>
      <c r="I267" s="174"/>
      <c r="J267" s="174"/>
      <c r="K267" s="175"/>
      <c r="L267" s="175"/>
      <c r="M267" s="175"/>
      <c r="N267" s="174"/>
      <c r="O267" s="174"/>
      <c r="P267" s="176"/>
      <c r="Q267" s="175"/>
      <c r="R267" s="175"/>
      <c r="S267" s="232"/>
      <c r="T267" s="232"/>
      <c r="U267" s="232"/>
      <c r="V267" s="232"/>
      <c r="W267" s="232"/>
      <c r="X267" s="232"/>
      <c r="Y267" s="233"/>
      <c r="Z267" s="232"/>
      <c r="AA267" s="232"/>
      <c r="AB267" s="232"/>
      <c r="AC267" s="232"/>
      <c r="AD267" s="233"/>
    </row>
    <row r="268" spans="1:30">
      <c r="A268" s="141"/>
      <c r="B268" s="173"/>
      <c r="C268" s="174"/>
      <c r="D268" s="175"/>
      <c r="E268" s="175"/>
      <c r="F268" s="175"/>
      <c r="G268" s="175"/>
      <c r="H268" s="175"/>
      <c r="I268" s="174"/>
      <c r="J268" s="174"/>
      <c r="K268" s="175"/>
      <c r="L268" s="175"/>
      <c r="M268" s="175"/>
      <c r="N268" s="174"/>
      <c r="O268" s="174"/>
      <c r="P268" s="176"/>
      <c r="Q268" s="175"/>
      <c r="R268" s="175"/>
      <c r="Y268" s="227"/>
      <c r="AD268" s="227"/>
    </row>
    <row r="269" spans="1:30">
      <c r="A269" s="141"/>
      <c r="B269" s="173"/>
      <c r="C269" s="174"/>
      <c r="D269" s="175"/>
      <c r="E269" s="175"/>
      <c r="F269" s="175"/>
      <c r="G269" s="175"/>
      <c r="H269" s="175"/>
      <c r="I269" s="174"/>
      <c r="J269" s="174"/>
      <c r="K269" s="175"/>
      <c r="L269" s="175"/>
      <c r="M269" s="175"/>
      <c r="N269" s="174"/>
      <c r="O269" s="174"/>
      <c r="P269" s="176"/>
      <c r="Q269" s="175"/>
      <c r="R269" s="175"/>
      <c r="S269" s="232"/>
      <c r="T269" s="232"/>
      <c r="U269" s="232"/>
      <c r="V269" s="232"/>
      <c r="W269" s="232"/>
      <c r="X269" s="232"/>
      <c r="Y269" s="233"/>
      <c r="Z269" s="232"/>
      <c r="AA269" s="232"/>
      <c r="AB269" s="232"/>
      <c r="AC269" s="232"/>
      <c r="AD269" s="233"/>
    </row>
    <row r="270" spans="1:30">
      <c r="A270" s="141"/>
      <c r="B270" s="173"/>
      <c r="C270" s="174"/>
      <c r="D270" s="175"/>
      <c r="E270" s="175"/>
      <c r="F270" s="175"/>
      <c r="G270" s="175"/>
      <c r="H270" s="175"/>
      <c r="I270" s="174"/>
      <c r="J270" s="174"/>
      <c r="K270" s="175"/>
      <c r="L270" s="175"/>
      <c r="M270" s="175"/>
      <c r="N270" s="174"/>
      <c r="O270" s="174"/>
      <c r="P270" s="176"/>
      <c r="Q270" s="175"/>
      <c r="R270" s="175"/>
      <c r="Y270" s="227"/>
      <c r="AD270" s="227"/>
    </row>
    <row r="271" spans="1:30">
      <c r="A271" s="141"/>
      <c r="B271" s="173"/>
      <c r="C271" s="174"/>
      <c r="D271" s="175"/>
      <c r="E271" s="175"/>
      <c r="F271" s="175"/>
      <c r="G271" s="175"/>
      <c r="H271" s="175"/>
      <c r="I271" s="174"/>
      <c r="J271" s="174"/>
      <c r="K271" s="175"/>
      <c r="L271" s="175"/>
      <c r="M271" s="175"/>
      <c r="N271" s="174"/>
      <c r="O271" s="174"/>
      <c r="P271" s="176"/>
      <c r="Q271" s="175"/>
      <c r="R271" s="175"/>
      <c r="S271" s="232"/>
      <c r="T271" s="232"/>
      <c r="U271" s="232"/>
      <c r="V271" s="232"/>
      <c r="W271" s="232"/>
      <c r="X271" s="232"/>
      <c r="Y271" s="233"/>
      <c r="Z271" s="232"/>
      <c r="AA271" s="232"/>
      <c r="AB271" s="232"/>
      <c r="AC271" s="232"/>
      <c r="AD271" s="233"/>
    </row>
    <row r="272" spans="1:30">
      <c r="A272" s="141"/>
      <c r="B272" s="173"/>
      <c r="C272" s="174"/>
      <c r="D272" s="175"/>
      <c r="E272" s="175"/>
      <c r="F272" s="175"/>
      <c r="G272" s="175"/>
      <c r="H272" s="175"/>
      <c r="I272" s="174"/>
      <c r="J272" s="174"/>
      <c r="K272" s="175"/>
      <c r="L272" s="175"/>
      <c r="M272" s="175"/>
      <c r="N272" s="174"/>
      <c r="O272" s="174"/>
      <c r="P272" s="176"/>
      <c r="Q272" s="175"/>
      <c r="R272" s="175"/>
      <c r="Y272" s="227"/>
      <c r="AD272" s="227"/>
    </row>
    <row r="273" spans="1:30">
      <c r="A273" s="141"/>
      <c r="B273" s="173"/>
      <c r="C273" s="174"/>
      <c r="D273" s="175"/>
      <c r="E273" s="175"/>
      <c r="F273" s="175"/>
      <c r="G273" s="175"/>
      <c r="H273" s="175"/>
      <c r="I273" s="174"/>
      <c r="J273" s="174"/>
      <c r="K273" s="175"/>
      <c r="L273" s="175"/>
      <c r="M273" s="175"/>
      <c r="N273" s="174"/>
      <c r="O273" s="174"/>
      <c r="P273" s="176"/>
      <c r="Q273" s="175"/>
      <c r="R273" s="175"/>
      <c r="S273" s="232"/>
      <c r="T273" s="232"/>
      <c r="U273" s="232"/>
      <c r="V273" s="232"/>
      <c r="W273" s="232"/>
      <c r="X273" s="232"/>
      <c r="Y273" s="233"/>
      <c r="Z273" s="232"/>
      <c r="AA273" s="232"/>
      <c r="AB273" s="232"/>
      <c r="AC273" s="232"/>
      <c r="AD273" s="233"/>
    </row>
    <row r="274" spans="1:30">
      <c r="A274" s="141"/>
      <c r="B274" s="173"/>
      <c r="C274" s="174"/>
      <c r="D274" s="175"/>
      <c r="E274" s="175"/>
      <c r="F274" s="175"/>
      <c r="G274" s="175"/>
      <c r="H274" s="175"/>
      <c r="I274" s="174"/>
      <c r="J274" s="174"/>
      <c r="K274" s="175"/>
      <c r="L274" s="175"/>
      <c r="M274" s="175"/>
      <c r="N274" s="174"/>
      <c r="O274" s="174"/>
      <c r="P274" s="176"/>
      <c r="Q274" s="175"/>
      <c r="R274" s="175"/>
      <c r="Y274" s="227"/>
      <c r="AD274" s="227"/>
    </row>
    <row r="275" spans="1:30">
      <c r="A275" s="141"/>
      <c r="B275" s="173"/>
      <c r="C275" s="174"/>
      <c r="D275" s="175"/>
      <c r="E275" s="175"/>
      <c r="F275" s="175"/>
      <c r="G275" s="175"/>
      <c r="H275" s="175"/>
      <c r="I275" s="174"/>
      <c r="J275" s="174"/>
      <c r="K275" s="175"/>
      <c r="L275" s="175"/>
      <c r="M275" s="175"/>
      <c r="N275" s="174"/>
      <c r="O275" s="174"/>
      <c r="P275" s="176"/>
      <c r="Q275" s="175"/>
      <c r="R275" s="175"/>
      <c r="S275" s="232"/>
      <c r="T275" s="232"/>
      <c r="U275" s="232"/>
      <c r="V275" s="232"/>
      <c r="W275" s="232"/>
      <c r="X275" s="232"/>
      <c r="Y275" s="233"/>
      <c r="Z275" s="232"/>
      <c r="AA275" s="232"/>
      <c r="AB275" s="232"/>
      <c r="AC275" s="232"/>
      <c r="AD275" s="233"/>
    </row>
    <row r="276" spans="1:30">
      <c r="A276" s="141"/>
      <c r="B276" s="173"/>
      <c r="C276" s="174"/>
      <c r="D276" s="175"/>
      <c r="E276" s="175"/>
      <c r="F276" s="175"/>
      <c r="G276" s="175"/>
      <c r="H276" s="175"/>
      <c r="I276" s="174"/>
      <c r="J276" s="174"/>
      <c r="K276" s="175"/>
      <c r="L276" s="175"/>
      <c r="M276" s="175"/>
      <c r="N276" s="174"/>
      <c r="O276" s="174"/>
      <c r="P276" s="176"/>
      <c r="Q276" s="175"/>
      <c r="R276" s="175"/>
      <c r="Y276" s="227"/>
      <c r="AD276" s="227"/>
    </row>
    <row r="277" spans="1:30">
      <c r="A277" s="141"/>
      <c r="B277" s="173"/>
      <c r="C277" s="174"/>
      <c r="D277" s="175"/>
      <c r="E277" s="175"/>
      <c r="F277" s="175"/>
      <c r="G277" s="175"/>
      <c r="H277" s="175"/>
      <c r="I277" s="174"/>
      <c r="J277" s="174"/>
      <c r="K277" s="175"/>
      <c r="L277" s="175"/>
      <c r="M277" s="175"/>
      <c r="N277" s="174"/>
      <c r="O277" s="174"/>
      <c r="P277" s="176"/>
      <c r="Q277" s="175"/>
      <c r="R277" s="175"/>
      <c r="S277" s="232"/>
      <c r="T277" s="232"/>
      <c r="U277" s="232"/>
      <c r="V277" s="232"/>
      <c r="W277" s="232"/>
      <c r="X277" s="232"/>
      <c r="Y277" s="233"/>
      <c r="Z277" s="232"/>
      <c r="AA277" s="232"/>
      <c r="AB277" s="232"/>
      <c r="AC277" s="232"/>
      <c r="AD277" s="233"/>
    </row>
    <row r="278" spans="1:30">
      <c r="A278" s="141"/>
      <c r="B278" s="173"/>
      <c r="C278" s="174"/>
      <c r="D278" s="175"/>
      <c r="E278" s="175"/>
      <c r="F278" s="175"/>
      <c r="G278" s="175"/>
      <c r="H278" s="175"/>
      <c r="I278" s="174"/>
      <c r="J278" s="174"/>
      <c r="K278" s="175"/>
      <c r="L278" s="175"/>
      <c r="M278" s="175"/>
      <c r="N278" s="174"/>
      <c r="O278" s="174"/>
      <c r="P278" s="176"/>
      <c r="Q278" s="175"/>
      <c r="R278" s="175"/>
      <c r="Y278" s="227"/>
      <c r="AD278" s="227"/>
    </row>
    <row r="279" spans="1:30">
      <c r="A279" s="141"/>
      <c r="B279" s="173"/>
      <c r="C279" s="174"/>
      <c r="D279" s="175"/>
      <c r="E279" s="175"/>
      <c r="F279" s="175"/>
      <c r="G279" s="175"/>
      <c r="H279" s="175"/>
      <c r="I279" s="174"/>
      <c r="J279" s="174"/>
      <c r="K279" s="175"/>
      <c r="L279" s="175"/>
      <c r="M279" s="175"/>
      <c r="N279" s="174"/>
      <c r="O279" s="174"/>
      <c r="P279" s="176"/>
      <c r="Q279" s="175"/>
      <c r="R279" s="175"/>
      <c r="S279" s="232"/>
      <c r="T279" s="232"/>
      <c r="U279" s="232"/>
      <c r="V279" s="232"/>
      <c r="W279" s="232"/>
      <c r="X279" s="232"/>
      <c r="Y279" s="233"/>
      <c r="Z279" s="232"/>
      <c r="AA279" s="232"/>
      <c r="AB279" s="232"/>
      <c r="AC279" s="232"/>
      <c r="AD279" s="233"/>
    </row>
    <row r="280" spans="1:30">
      <c r="A280" s="141"/>
      <c r="B280" s="173"/>
      <c r="C280" s="174"/>
      <c r="D280" s="175"/>
      <c r="E280" s="175"/>
      <c r="F280" s="175"/>
      <c r="G280" s="175"/>
      <c r="H280" s="175"/>
      <c r="I280" s="174"/>
      <c r="J280" s="174"/>
      <c r="K280" s="175"/>
      <c r="L280" s="175"/>
      <c r="M280" s="175"/>
      <c r="N280" s="174"/>
      <c r="O280" s="174"/>
      <c r="P280" s="176"/>
      <c r="Q280" s="175"/>
      <c r="R280" s="175"/>
      <c r="Y280" s="227"/>
      <c r="AD280" s="227"/>
    </row>
    <row r="281" spans="1:30">
      <c r="A281" s="141"/>
      <c r="B281" s="173"/>
      <c r="C281" s="174"/>
      <c r="D281" s="175"/>
      <c r="E281" s="175"/>
      <c r="F281" s="175"/>
      <c r="G281" s="175"/>
      <c r="H281" s="175"/>
      <c r="I281" s="174"/>
      <c r="J281" s="174"/>
      <c r="K281" s="175"/>
      <c r="L281" s="175"/>
      <c r="M281" s="175"/>
      <c r="N281" s="174"/>
      <c r="O281" s="174"/>
      <c r="P281" s="176"/>
      <c r="Q281" s="175"/>
      <c r="R281" s="175"/>
      <c r="S281" s="232"/>
      <c r="T281" s="232"/>
      <c r="U281" s="232"/>
      <c r="V281" s="232"/>
      <c r="W281" s="232"/>
      <c r="X281" s="232"/>
      <c r="Y281" s="233"/>
      <c r="Z281" s="232"/>
      <c r="AA281" s="232"/>
      <c r="AB281" s="232"/>
      <c r="AC281" s="232"/>
      <c r="AD281" s="233"/>
    </row>
    <row r="282" spans="1:30">
      <c r="A282" s="141"/>
      <c r="B282" s="173"/>
      <c r="C282" s="174"/>
      <c r="D282" s="175"/>
      <c r="E282" s="175"/>
      <c r="F282" s="175"/>
      <c r="G282" s="175"/>
      <c r="H282" s="175"/>
      <c r="I282" s="174"/>
      <c r="J282" s="174"/>
      <c r="K282" s="175"/>
      <c r="L282" s="175"/>
      <c r="M282" s="175"/>
      <c r="N282" s="174"/>
      <c r="O282" s="174"/>
      <c r="P282" s="176"/>
      <c r="Q282" s="175"/>
      <c r="R282" s="175"/>
      <c r="Y282" s="227"/>
      <c r="AD282" s="227"/>
    </row>
    <row r="283" spans="1:30">
      <c r="A283" s="141"/>
      <c r="B283" s="173"/>
      <c r="C283" s="174"/>
      <c r="D283" s="175"/>
      <c r="E283" s="175"/>
      <c r="F283" s="175"/>
      <c r="G283" s="175"/>
      <c r="H283" s="175"/>
      <c r="I283" s="174"/>
      <c r="J283" s="174"/>
      <c r="K283" s="175"/>
      <c r="L283" s="175"/>
      <c r="M283" s="175"/>
      <c r="N283" s="174"/>
      <c r="O283" s="174"/>
      <c r="P283" s="176"/>
      <c r="Q283" s="175"/>
      <c r="R283" s="175"/>
      <c r="S283" s="232"/>
      <c r="T283" s="232"/>
      <c r="U283" s="232"/>
      <c r="V283" s="232"/>
      <c r="W283" s="232"/>
      <c r="X283" s="232"/>
      <c r="Y283" s="233"/>
      <c r="Z283" s="232"/>
      <c r="AA283" s="232"/>
      <c r="AB283" s="232"/>
      <c r="AC283" s="232"/>
      <c r="AD283" s="233"/>
    </row>
    <row r="284" spans="1:30">
      <c r="A284" s="141"/>
      <c r="B284" s="173"/>
      <c r="C284" s="174"/>
      <c r="D284" s="175"/>
      <c r="E284" s="175"/>
      <c r="F284" s="175"/>
      <c r="G284" s="175"/>
      <c r="H284" s="175"/>
      <c r="I284" s="174"/>
      <c r="J284" s="174"/>
      <c r="K284" s="175"/>
      <c r="L284" s="175"/>
      <c r="M284" s="175"/>
      <c r="N284" s="174"/>
      <c r="O284" s="174"/>
      <c r="P284" s="176"/>
      <c r="Q284" s="175"/>
      <c r="R284" s="175"/>
      <c r="Y284" s="227"/>
      <c r="AD284" s="227"/>
    </row>
    <row r="285" spans="1:30">
      <c r="A285" s="141"/>
      <c r="B285" s="173"/>
      <c r="C285" s="174"/>
      <c r="D285" s="175"/>
      <c r="E285" s="175"/>
      <c r="F285" s="175"/>
      <c r="G285" s="175"/>
      <c r="H285" s="175"/>
      <c r="I285" s="174"/>
      <c r="J285" s="174"/>
      <c r="K285" s="175"/>
      <c r="L285" s="175"/>
      <c r="M285" s="175"/>
      <c r="N285" s="174"/>
      <c r="O285" s="174"/>
      <c r="P285" s="176"/>
      <c r="Q285" s="175"/>
      <c r="R285" s="175"/>
      <c r="S285" s="232"/>
      <c r="T285" s="232"/>
      <c r="U285" s="232"/>
      <c r="V285" s="232"/>
      <c r="W285" s="232"/>
      <c r="X285" s="232"/>
      <c r="Y285" s="233"/>
      <c r="Z285" s="232"/>
      <c r="AA285" s="232"/>
      <c r="AB285" s="232"/>
      <c r="AC285" s="232"/>
      <c r="AD285" s="233"/>
    </row>
    <row r="286" spans="1:30">
      <c r="A286" s="141"/>
      <c r="B286" s="173"/>
      <c r="C286" s="174"/>
      <c r="D286" s="175"/>
      <c r="E286" s="175"/>
      <c r="F286" s="175"/>
      <c r="G286" s="175"/>
      <c r="H286" s="175"/>
      <c r="I286" s="174"/>
      <c r="J286" s="174"/>
      <c r="K286" s="175"/>
      <c r="L286" s="175"/>
      <c r="M286" s="175"/>
      <c r="N286" s="174"/>
      <c r="O286" s="174"/>
      <c r="P286" s="176"/>
      <c r="Q286" s="175"/>
      <c r="R286" s="175"/>
      <c r="Y286" s="227"/>
      <c r="AD286" s="227"/>
    </row>
    <row r="287" spans="1:30">
      <c r="A287" s="141"/>
      <c r="B287" s="173"/>
      <c r="C287" s="174"/>
      <c r="D287" s="175"/>
      <c r="E287" s="175"/>
      <c r="F287" s="175"/>
      <c r="G287" s="175"/>
      <c r="H287" s="175"/>
      <c r="I287" s="174"/>
      <c r="J287" s="174"/>
      <c r="K287" s="175"/>
      <c r="L287" s="175"/>
      <c r="M287" s="175"/>
      <c r="N287" s="174"/>
      <c r="O287" s="174"/>
      <c r="P287" s="176"/>
      <c r="Q287" s="175"/>
      <c r="R287" s="175"/>
      <c r="S287" s="232"/>
      <c r="T287" s="232"/>
      <c r="U287" s="232"/>
      <c r="V287" s="232"/>
      <c r="W287" s="232"/>
      <c r="X287" s="232"/>
      <c r="Y287" s="233"/>
      <c r="Z287" s="232"/>
      <c r="AA287" s="232"/>
      <c r="AB287" s="232"/>
      <c r="AC287" s="232"/>
      <c r="AD287" s="233"/>
    </row>
    <row r="288" spans="1:30">
      <c r="A288" s="141"/>
      <c r="B288" s="173"/>
      <c r="C288" s="174"/>
      <c r="D288" s="175"/>
      <c r="E288" s="175"/>
      <c r="F288" s="175"/>
      <c r="G288" s="175"/>
      <c r="H288" s="175"/>
      <c r="I288" s="174"/>
      <c r="J288" s="174"/>
      <c r="K288" s="175"/>
      <c r="L288" s="175"/>
      <c r="M288" s="175"/>
      <c r="N288" s="174"/>
      <c r="O288" s="174"/>
      <c r="P288" s="176"/>
      <c r="Q288" s="175"/>
      <c r="R288" s="175"/>
      <c r="Y288" s="227"/>
      <c r="AD288" s="227"/>
    </row>
    <row r="289" spans="1:30">
      <c r="A289" s="141"/>
      <c r="B289" s="173"/>
      <c r="C289" s="174"/>
      <c r="D289" s="175"/>
      <c r="E289" s="175"/>
      <c r="F289" s="175"/>
      <c r="G289" s="175"/>
      <c r="H289" s="175"/>
      <c r="I289" s="174"/>
      <c r="J289" s="174"/>
      <c r="K289" s="175"/>
      <c r="L289" s="175"/>
      <c r="M289" s="175"/>
      <c r="N289" s="174"/>
      <c r="O289" s="174"/>
      <c r="P289" s="176"/>
      <c r="Q289" s="175"/>
      <c r="R289" s="175"/>
      <c r="S289" s="232"/>
      <c r="T289" s="232"/>
      <c r="U289" s="232"/>
      <c r="V289" s="232"/>
      <c r="W289" s="232"/>
      <c r="X289" s="232"/>
      <c r="Y289" s="233"/>
      <c r="Z289" s="232"/>
      <c r="AA289" s="232"/>
      <c r="AB289" s="232"/>
      <c r="AC289" s="232"/>
      <c r="AD289" s="233"/>
    </row>
    <row r="290" spans="1:30">
      <c r="A290" s="141"/>
      <c r="B290" s="173"/>
      <c r="C290" s="174"/>
      <c r="D290" s="175"/>
      <c r="E290" s="175"/>
      <c r="F290" s="175"/>
      <c r="G290" s="175"/>
      <c r="H290" s="175"/>
      <c r="I290" s="174"/>
      <c r="J290" s="174"/>
      <c r="K290" s="175"/>
      <c r="L290" s="175"/>
      <c r="M290" s="175"/>
      <c r="N290" s="174"/>
      <c r="O290" s="174"/>
      <c r="P290" s="176"/>
      <c r="Q290" s="175"/>
      <c r="R290" s="175"/>
      <c r="Y290" s="227"/>
      <c r="AD290" s="227"/>
    </row>
    <row r="291" spans="1:30">
      <c r="A291" s="141"/>
      <c r="B291" s="173"/>
      <c r="C291" s="174"/>
      <c r="D291" s="175"/>
      <c r="E291" s="175"/>
      <c r="F291" s="175"/>
      <c r="G291" s="175"/>
      <c r="H291" s="175"/>
      <c r="I291" s="174"/>
      <c r="J291" s="174"/>
      <c r="K291" s="175"/>
      <c r="L291" s="175"/>
      <c r="M291" s="175"/>
      <c r="N291" s="174"/>
      <c r="O291" s="174"/>
      <c r="P291" s="176"/>
      <c r="Q291" s="175"/>
      <c r="R291" s="175"/>
      <c r="S291" s="232"/>
      <c r="T291" s="232"/>
      <c r="U291" s="232"/>
      <c r="V291" s="232"/>
      <c r="W291" s="232"/>
      <c r="X291" s="232"/>
      <c r="Y291" s="233"/>
      <c r="Z291" s="232"/>
      <c r="AA291" s="232"/>
      <c r="AB291" s="232"/>
      <c r="AC291" s="232"/>
      <c r="AD291" s="233"/>
    </row>
    <row r="292" spans="1:30">
      <c r="A292" s="141"/>
      <c r="B292" s="173"/>
      <c r="C292" s="174"/>
      <c r="D292" s="175"/>
      <c r="E292" s="175"/>
      <c r="F292" s="175"/>
      <c r="G292" s="175"/>
      <c r="H292" s="175"/>
      <c r="I292" s="174"/>
      <c r="J292" s="174"/>
      <c r="K292" s="175"/>
      <c r="L292" s="175"/>
      <c r="M292" s="175"/>
      <c r="N292" s="174"/>
      <c r="O292" s="174"/>
      <c r="P292" s="176"/>
      <c r="Q292" s="175"/>
      <c r="R292" s="175"/>
      <c r="Y292" s="227"/>
      <c r="AD292" s="227"/>
    </row>
    <row r="293" spans="1:30" ht="13.5" thickBot="1">
      <c r="A293" s="141"/>
      <c r="B293" s="173"/>
      <c r="C293" s="174"/>
      <c r="D293" s="175"/>
      <c r="E293" s="175"/>
      <c r="F293" s="175"/>
      <c r="G293" s="175"/>
      <c r="H293" s="175"/>
      <c r="I293" s="174"/>
      <c r="J293" s="174"/>
      <c r="K293" s="175"/>
      <c r="L293" s="175"/>
      <c r="M293" s="175"/>
      <c r="N293" s="174"/>
      <c r="O293" s="174"/>
      <c r="P293" s="176"/>
      <c r="Q293" s="175"/>
      <c r="R293" s="175"/>
      <c r="S293" s="193"/>
      <c r="T293" s="193"/>
      <c r="U293" s="193"/>
      <c r="V293" s="193"/>
      <c r="W293" s="193"/>
      <c r="X293" s="193"/>
      <c r="Y293" s="258"/>
      <c r="Z293" s="193"/>
      <c r="AA293" s="193"/>
      <c r="AB293" s="193"/>
      <c r="AC293" s="193"/>
      <c r="AD293" s="258"/>
    </row>
    <row r="294" spans="1:30">
      <c r="A294" s="155"/>
      <c r="B294" s="136"/>
      <c r="C294" s="165"/>
      <c r="D294" s="166"/>
      <c r="E294" s="166"/>
      <c r="F294" s="166"/>
      <c r="G294" s="166"/>
      <c r="H294" s="166"/>
      <c r="I294" s="165"/>
      <c r="J294" s="165"/>
      <c r="K294" s="166"/>
      <c r="L294" s="166"/>
      <c r="M294" s="166"/>
      <c r="N294" s="165"/>
      <c r="O294" s="165"/>
      <c r="P294" s="167"/>
      <c r="Q294" s="175"/>
      <c r="R294" s="175"/>
      <c r="S294" s="226"/>
      <c r="Y294" s="227"/>
      <c r="AD294" s="227"/>
    </row>
    <row r="295" spans="1:30">
      <c r="A295" s="141"/>
      <c r="B295" s="173"/>
      <c r="C295" s="174"/>
      <c r="D295" s="175"/>
      <c r="E295" s="175"/>
      <c r="F295" s="175"/>
      <c r="G295" s="175"/>
      <c r="H295" s="175"/>
      <c r="I295" s="174"/>
      <c r="J295" s="174"/>
      <c r="K295" s="175"/>
      <c r="L295" s="175"/>
      <c r="M295" s="175"/>
      <c r="N295" s="174"/>
      <c r="O295" s="174"/>
      <c r="P295" s="176"/>
      <c r="Q295" s="175"/>
      <c r="R295" s="175"/>
      <c r="S295" s="232"/>
      <c r="T295" s="232"/>
      <c r="U295" s="232"/>
      <c r="V295" s="232"/>
      <c r="W295" s="259"/>
      <c r="X295" s="232"/>
      <c r="Y295" s="233"/>
      <c r="Z295" s="232"/>
      <c r="AA295" s="232"/>
      <c r="AB295" s="232"/>
      <c r="AC295" s="232"/>
      <c r="AD295" s="233"/>
    </row>
    <row r="296" spans="1:30">
      <c r="A296" s="141"/>
      <c r="B296" s="173"/>
      <c r="C296" s="174"/>
      <c r="D296" s="175"/>
      <c r="E296" s="175"/>
      <c r="F296" s="175"/>
      <c r="G296" s="175"/>
      <c r="H296" s="175"/>
      <c r="I296" s="174"/>
      <c r="J296" s="174"/>
      <c r="K296" s="175"/>
      <c r="L296" s="175"/>
      <c r="M296" s="175"/>
      <c r="N296" s="174"/>
      <c r="O296" s="174"/>
      <c r="P296" s="176"/>
      <c r="Q296" s="175"/>
      <c r="R296" s="175"/>
      <c r="Y296" s="227"/>
      <c r="AD296" s="227"/>
    </row>
    <row r="297" spans="1:30">
      <c r="A297" s="141"/>
      <c r="B297" s="173"/>
      <c r="C297" s="174"/>
      <c r="D297" s="175"/>
      <c r="E297" s="175"/>
      <c r="F297" s="175"/>
      <c r="G297" s="175"/>
      <c r="H297" s="175"/>
      <c r="I297" s="174"/>
      <c r="J297" s="174"/>
      <c r="K297" s="175"/>
      <c r="L297" s="175"/>
      <c r="M297" s="175"/>
      <c r="N297" s="174"/>
      <c r="O297" s="174"/>
      <c r="P297" s="176"/>
      <c r="Q297" s="175"/>
      <c r="R297" s="175"/>
      <c r="S297" s="259"/>
      <c r="T297" s="232"/>
      <c r="U297" s="259"/>
      <c r="V297" s="232"/>
      <c r="W297" s="232"/>
      <c r="X297" s="232"/>
      <c r="Y297" s="264"/>
      <c r="Z297" s="232"/>
      <c r="AA297" s="232"/>
      <c r="AB297" s="232"/>
      <c r="AC297" s="232"/>
      <c r="AD297" s="233"/>
    </row>
    <row r="298" spans="1:30">
      <c r="A298" s="141"/>
      <c r="B298" s="173"/>
      <c r="C298" s="174"/>
      <c r="D298" s="175"/>
      <c r="E298" s="175"/>
      <c r="F298" s="175"/>
      <c r="G298" s="175"/>
      <c r="H298" s="175"/>
      <c r="I298" s="174"/>
      <c r="J298" s="174"/>
      <c r="K298" s="175"/>
      <c r="L298" s="175"/>
      <c r="M298" s="175"/>
      <c r="N298" s="174"/>
      <c r="O298" s="174"/>
      <c r="P298" s="176"/>
      <c r="Q298" s="175"/>
      <c r="R298" s="175"/>
      <c r="Y298" s="227"/>
      <c r="AD298" s="227"/>
    </row>
    <row r="299" spans="1:30">
      <c r="A299" s="141"/>
      <c r="B299" s="173"/>
      <c r="C299" s="174"/>
      <c r="D299" s="175"/>
      <c r="E299" s="175"/>
      <c r="F299" s="175"/>
      <c r="G299" s="175"/>
      <c r="H299" s="175"/>
      <c r="I299" s="174"/>
      <c r="J299" s="174"/>
      <c r="K299" s="175"/>
      <c r="L299" s="175"/>
      <c r="M299" s="175"/>
      <c r="N299" s="174"/>
      <c r="O299" s="174"/>
      <c r="P299" s="176"/>
      <c r="Q299" s="175"/>
      <c r="R299" s="175"/>
      <c r="S299" s="259"/>
      <c r="T299" s="232"/>
      <c r="U299" s="232"/>
      <c r="V299" s="232"/>
      <c r="W299" s="232"/>
      <c r="X299" s="232"/>
      <c r="Y299" s="264"/>
      <c r="Z299" s="232"/>
      <c r="AA299" s="232"/>
      <c r="AB299" s="232"/>
      <c r="AC299" s="232"/>
      <c r="AD299" s="233"/>
    </row>
    <row r="300" spans="1:30">
      <c r="A300" s="141"/>
      <c r="B300" s="173"/>
      <c r="C300" s="174"/>
      <c r="D300" s="175"/>
      <c r="E300" s="175"/>
      <c r="F300" s="175"/>
      <c r="G300" s="175"/>
      <c r="H300" s="175"/>
      <c r="I300" s="174"/>
      <c r="J300" s="174"/>
      <c r="K300" s="175"/>
      <c r="L300" s="175"/>
      <c r="M300" s="175"/>
      <c r="N300" s="174"/>
      <c r="O300" s="174"/>
      <c r="P300" s="176"/>
      <c r="Q300" s="175"/>
      <c r="R300" s="175"/>
      <c r="Y300" s="227"/>
      <c r="AD300" s="227"/>
    </row>
    <row r="301" spans="1:30">
      <c r="A301" s="141"/>
      <c r="B301" s="173"/>
      <c r="C301" s="174"/>
      <c r="D301" s="175"/>
      <c r="E301" s="175"/>
      <c r="F301" s="175"/>
      <c r="G301" s="175"/>
      <c r="H301" s="175"/>
      <c r="I301" s="174"/>
      <c r="J301" s="174"/>
      <c r="K301" s="175"/>
      <c r="L301" s="175"/>
      <c r="M301" s="175"/>
      <c r="N301" s="174"/>
      <c r="O301" s="174"/>
      <c r="P301" s="176"/>
      <c r="Q301" s="175"/>
      <c r="R301" s="175"/>
      <c r="S301" s="232"/>
      <c r="T301" s="232"/>
      <c r="U301" s="232"/>
      <c r="V301" s="232"/>
      <c r="W301" s="259"/>
      <c r="X301" s="266"/>
      <c r="Y301" s="233"/>
      <c r="Z301" s="232"/>
      <c r="AA301" s="232"/>
      <c r="AB301" s="232"/>
      <c r="AC301" s="232"/>
      <c r="AD301" s="233"/>
    </row>
    <row r="302" spans="1:30">
      <c r="A302" s="141"/>
      <c r="B302" s="173"/>
      <c r="C302" s="174"/>
      <c r="D302" s="175"/>
      <c r="E302" s="175"/>
      <c r="F302" s="175"/>
      <c r="G302" s="175"/>
      <c r="H302" s="175"/>
      <c r="I302" s="174"/>
      <c r="J302" s="174"/>
      <c r="K302" s="175"/>
      <c r="L302" s="175"/>
      <c r="M302" s="175"/>
      <c r="N302" s="174"/>
      <c r="O302" s="174"/>
      <c r="P302" s="176"/>
      <c r="Q302" s="175"/>
      <c r="R302" s="175"/>
      <c r="Y302" s="227"/>
      <c r="AD302" s="227"/>
    </row>
    <row r="303" spans="1:30">
      <c r="A303" s="141"/>
      <c r="B303" s="173"/>
      <c r="C303" s="174"/>
      <c r="D303" s="175"/>
      <c r="E303" s="175"/>
      <c r="F303" s="175"/>
      <c r="G303" s="175"/>
      <c r="H303" s="175"/>
      <c r="I303" s="174"/>
      <c r="J303" s="174"/>
      <c r="K303" s="175"/>
      <c r="L303" s="175"/>
      <c r="M303" s="175"/>
      <c r="N303" s="174"/>
      <c r="O303" s="174"/>
      <c r="P303" s="176"/>
      <c r="Q303" s="175"/>
      <c r="R303" s="175"/>
      <c r="S303" s="232"/>
      <c r="T303" s="232"/>
      <c r="U303" s="232"/>
      <c r="V303" s="232"/>
      <c r="W303" s="232"/>
      <c r="X303" s="232"/>
      <c r="Y303" s="233"/>
      <c r="Z303" s="232"/>
      <c r="AA303" s="232"/>
      <c r="AB303" s="232"/>
      <c r="AC303" s="232"/>
      <c r="AD303" s="233"/>
    </row>
    <row r="304" spans="1:30">
      <c r="A304" s="141"/>
      <c r="B304" s="173"/>
      <c r="C304" s="174"/>
      <c r="D304" s="175"/>
      <c r="E304" s="175"/>
      <c r="F304" s="175"/>
      <c r="G304" s="175"/>
      <c r="H304" s="175"/>
      <c r="I304" s="174"/>
      <c r="J304" s="174"/>
      <c r="K304" s="175"/>
      <c r="L304" s="175"/>
      <c r="M304" s="175"/>
      <c r="N304" s="174"/>
      <c r="O304" s="174"/>
      <c r="P304" s="176"/>
      <c r="Q304" s="175"/>
      <c r="R304" s="175"/>
      <c r="Y304" s="227"/>
      <c r="AD304" s="227"/>
    </row>
    <row r="305" spans="1:30">
      <c r="A305" s="141"/>
      <c r="B305" s="173"/>
      <c r="C305" s="174"/>
      <c r="D305" s="175"/>
      <c r="E305" s="175"/>
      <c r="F305" s="175"/>
      <c r="G305" s="175"/>
      <c r="H305" s="175"/>
      <c r="I305" s="174"/>
      <c r="J305" s="174"/>
      <c r="K305" s="175"/>
      <c r="L305" s="175"/>
      <c r="M305" s="175"/>
      <c r="N305" s="174"/>
      <c r="O305" s="174"/>
      <c r="P305" s="176"/>
      <c r="Q305" s="175"/>
      <c r="R305" s="175"/>
      <c r="S305" s="232"/>
      <c r="T305" s="259"/>
      <c r="U305" s="232"/>
      <c r="V305" s="259"/>
      <c r="W305" s="259"/>
      <c r="X305" s="259"/>
      <c r="Y305" s="233"/>
      <c r="Z305" s="232"/>
      <c r="AA305" s="232"/>
      <c r="AB305" s="232"/>
      <c r="AC305" s="232"/>
      <c r="AD305" s="233"/>
    </row>
    <row r="306" spans="1:30">
      <c r="A306" s="141"/>
      <c r="B306" s="173"/>
      <c r="C306" s="174"/>
      <c r="D306" s="175"/>
      <c r="E306" s="175"/>
      <c r="F306" s="175"/>
      <c r="G306" s="175"/>
      <c r="H306" s="175"/>
      <c r="I306" s="174"/>
      <c r="J306" s="174"/>
      <c r="K306" s="175"/>
      <c r="L306" s="175"/>
      <c r="M306" s="175"/>
      <c r="N306" s="174"/>
      <c r="O306" s="174"/>
      <c r="P306" s="176"/>
      <c r="Q306" s="175"/>
      <c r="R306" s="175"/>
      <c r="Y306" s="227"/>
      <c r="AD306" s="227"/>
    </row>
    <row r="307" spans="1:30">
      <c r="A307" s="141"/>
      <c r="B307" s="173"/>
      <c r="C307" s="174"/>
      <c r="D307" s="175"/>
      <c r="E307" s="175"/>
      <c r="F307" s="175"/>
      <c r="G307" s="175"/>
      <c r="H307" s="175"/>
      <c r="I307" s="174"/>
      <c r="J307" s="174"/>
      <c r="K307" s="175"/>
      <c r="L307" s="175"/>
      <c r="M307" s="175"/>
      <c r="N307" s="174"/>
      <c r="O307" s="174"/>
      <c r="P307" s="176"/>
      <c r="Q307" s="175"/>
      <c r="R307" s="175"/>
      <c r="S307" s="232"/>
      <c r="T307" s="259"/>
      <c r="U307" s="259"/>
      <c r="V307" s="259"/>
      <c r="W307" s="259"/>
      <c r="X307" s="232"/>
      <c r="Y307" s="233"/>
      <c r="Z307" s="232"/>
      <c r="AA307" s="232"/>
      <c r="AB307" s="232"/>
      <c r="AC307" s="232"/>
      <c r="AD307" s="233"/>
    </row>
    <row r="308" spans="1:30">
      <c r="A308" s="141"/>
      <c r="B308" s="173"/>
      <c r="C308" s="174"/>
      <c r="D308" s="175"/>
      <c r="E308" s="175"/>
      <c r="F308" s="175"/>
      <c r="G308" s="175"/>
      <c r="H308" s="175"/>
      <c r="I308" s="174"/>
      <c r="J308" s="174"/>
      <c r="K308" s="175"/>
      <c r="L308" s="175"/>
      <c r="M308" s="175"/>
      <c r="N308" s="174"/>
      <c r="O308" s="174"/>
      <c r="P308" s="176"/>
      <c r="Q308" s="175"/>
      <c r="R308" s="175"/>
      <c r="Y308" s="227"/>
      <c r="AD308" s="227"/>
    </row>
    <row r="309" spans="1:30">
      <c r="A309" s="141"/>
      <c r="B309" s="173"/>
      <c r="C309" s="174"/>
      <c r="D309" s="175"/>
      <c r="E309" s="175"/>
      <c r="F309" s="175"/>
      <c r="G309" s="175"/>
      <c r="H309" s="175"/>
      <c r="I309" s="174"/>
      <c r="J309" s="174"/>
      <c r="K309" s="175"/>
      <c r="L309" s="175"/>
      <c r="M309" s="175"/>
      <c r="N309" s="174"/>
      <c r="O309" s="174"/>
      <c r="P309" s="176"/>
      <c r="Q309" s="175"/>
      <c r="R309" s="175"/>
      <c r="S309" s="232"/>
      <c r="T309" s="232"/>
      <c r="U309" s="232"/>
      <c r="V309" s="232"/>
      <c r="W309" s="232"/>
      <c r="X309" s="232"/>
      <c r="Y309" s="233"/>
      <c r="Z309" s="232"/>
      <c r="AA309" s="232"/>
      <c r="AB309" s="232"/>
      <c r="AC309" s="232"/>
      <c r="AD309" s="233"/>
    </row>
    <row r="310" spans="1:30">
      <c r="A310" s="141"/>
      <c r="B310" s="173"/>
      <c r="C310" s="174"/>
      <c r="D310" s="175"/>
      <c r="E310" s="175"/>
      <c r="F310" s="175"/>
      <c r="G310" s="175"/>
      <c r="H310" s="175"/>
      <c r="I310" s="174"/>
      <c r="J310" s="174"/>
      <c r="K310" s="175"/>
      <c r="L310" s="175"/>
      <c r="M310" s="175"/>
      <c r="N310" s="174"/>
      <c r="O310" s="174"/>
      <c r="P310" s="176"/>
      <c r="Q310" s="175"/>
      <c r="R310" s="175"/>
      <c r="Y310" s="227"/>
      <c r="AD310" s="227"/>
    </row>
    <row r="311" spans="1:30">
      <c r="A311" s="141"/>
      <c r="B311" s="173"/>
      <c r="C311" s="174"/>
      <c r="D311" s="175"/>
      <c r="E311" s="175"/>
      <c r="F311" s="175"/>
      <c r="G311" s="175"/>
      <c r="H311" s="175"/>
      <c r="I311" s="174"/>
      <c r="J311" s="174"/>
      <c r="K311" s="175"/>
      <c r="L311" s="175"/>
      <c r="M311" s="175"/>
      <c r="N311" s="174"/>
      <c r="O311" s="174"/>
      <c r="P311" s="176"/>
      <c r="Q311" s="175"/>
      <c r="R311" s="175"/>
      <c r="S311" s="232"/>
      <c r="T311" s="232"/>
      <c r="U311" s="232"/>
      <c r="V311" s="232"/>
      <c r="W311" s="232"/>
      <c r="X311" s="232"/>
      <c r="Y311" s="233"/>
      <c r="Z311" s="232"/>
      <c r="AA311" s="232"/>
      <c r="AB311" s="232"/>
      <c r="AC311" s="232"/>
      <c r="AD311" s="233"/>
    </row>
    <row r="312" spans="1:30">
      <c r="A312" s="141"/>
      <c r="B312" s="173"/>
      <c r="C312" s="174"/>
      <c r="D312" s="175"/>
      <c r="E312" s="175"/>
      <c r="F312" s="175"/>
      <c r="G312" s="175"/>
      <c r="H312" s="175"/>
      <c r="I312" s="174"/>
      <c r="J312" s="174"/>
      <c r="K312" s="175"/>
      <c r="L312" s="175"/>
      <c r="M312" s="175"/>
      <c r="N312" s="174"/>
      <c r="O312" s="174"/>
      <c r="P312" s="176"/>
      <c r="Q312" s="175"/>
      <c r="R312" s="175"/>
      <c r="Y312" s="227"/>
      <c r="AD312" s="227"/>
    </row>
    <row r="313" spans="1:30">
      <c r="A313" s="141"/>
      <c r="B313" s="173"/>
      <c r="C313" s="174"/>
      <c r="D313" s="175"/>
      <c r="E313" s="175"/>
      <c r="F313" s="175"/>
      <c r="G313" s="175"/>
      <c r="H313" s="175"/>
      <c r="I313" s="174"/>
      <c r="J313" s="174"/>
      <c r="K313" s="175"/>
      <c r="L313" s="175"/>
      <c r="M313" s="175"/>
      <c r="N313" s="174"/>
      <c r="O313" s="174"/>
      <c r="P313" s="176"/>
      <c r="Q313" s="175"/>
      <c r="R313" s="175"/>
      <c r="S313" s="232"/>
      <c r="T313" s="232"/>
      <c r="U313" s="232"/>
      <c r="V313" s="232"/>
      <c r="W313" s="232"/>
      <c r="X313" s="232"/>
      <c r="Y313" s="233"/>
      <c r="Z313" s="232"/>
      <c r="AA313" s="232"/>
      <c r="AB313" s="232"/>
      <c r="AC313" s="232"/>
      <c r="AD313" s="233"/>
    </row>
    <row r="314" spans="1:30">
      <c r="A314" s="141"/>
      <c r="B314" s="173"/>
      <c r="C314" s="174"/>
      <c r="D314" s="175"/>
      <c r="E314" s="175"/>
      <c r="F314" s="175"/>
      <c r="G314" s="175"/>
      <c r="H314" s="175"/>
      <c r="I314" s="174"/>
      <c r="J314" s="174"/>
      <c r="K314" s="175"/>
      <c r="L314" s="175"/>
      <c r="M314" s="175"/>
      <c r="N314" s="174"/>
      <c r="O314" s="174"/>
      <c r="P314" s="176"/>
      <c r="Q314" s="175"/>
      <c r="R314" s="175"/>
      <c r="Y314" s="227"/>
      <c r="AD314" s="227"/>
    </row>
    <row r="315" spans="1:30">
      <c r="A315" s="141"/>
      <c r="B315" s="173"/>
      <c r="C315" s="174"/>
      <c r="D315" s="175"/>
      <c r="E315" s="175"/>
      <c r="F315" s="175"/>
      <c r="G315" s="175"/>
      <c r="H315" s="175"/>
      <c r="I315" s="174"/>
      <c r="J315" s="174"/>
      <c r="K315" s="175"/>
      <c r="L315" s="175"/>
      <c r="M315" s="175"/>
      <c r="N315" s="174"/>
      <c r="O315" s="174"/>
      <c r="P315" s="176"/>
      <c r="Q315" s="175"/>
      <c r="R315" s="175"/>
      <c r="S315" s="232"/>
      <c r="T315" s="232"/>
      <c r="U315" s="259"/>
      <c r="V315" s="259"/>
      <c r="W315" s="232"/>
      <c r="X315" s="259"/>
      <c r="Y315" s="233"/>
      <c r="Z315" s="232"/>
      <c r="AA315" s="232"/>
      <c r="AB315" s="232"/>
      <c r="AC315" s="232"/>
      <c r="AD315" s="233"/>
    </row>
    <row r="316" spans="1:30">
      <c r="A316" s="141"/>
      <c r="B316" s="173"/>
      <c r="C316" s="174"/>
      <c r="D316" s="175"/>
      <c r="E316" s="175"/>
      <c r="F316" s="175"/>
      <c r="G316" s="175"/>
      <c r="H316" s="175"/>
      <c r="I316" s="174"/>
      <c r="J316" s="174"/>
      <c r="K316" s="175"/>
      <c r="L316" s="175"/>
      <c r="M316" s="175"/>
      <c r="N316" s="174"/>
      <c r="O316" s="174"/>
      <c r="P316" s="176"/>
      <c r="Q316" s="175"/>
      <c r="R316" s="175"/>
      <c r="Y316" s="227"/>
      <c r="AD316" s="227"/>
    </row>
    <row r="317" spans="1:30">
      <c r="A317" s="141"/>
      <c r="B317" s="173"/>
      <c r="C317" s="174"/>
      <c r="D317" s="175"/>
      <c r="E317" s="175"/>
      <c r="F317" s="175"/>
      <c r="G317" s="175"/>
      <c r="H317" s="175"/>
      <c r="I317" s="174"/>
      <c r="J317" s="174"/>
      <c r="K317" s="175"/>
      <c r="L317" s="175"/>
      <c r="M317" s="175"/>
      <c r="N317" s="174"/>
      <c r="O317" s="174"/>
      <c r="P317" s="176"/>
      <c r="Q317" s="175"/>
      <c r="R317" s="175"/>
      <c r="S317" s="232"/>
      <c r="T317" s="232"/>
      <c r="U317" s="232"/>
      <c r="V317" s="232"/>
      <c r="W317" s="232"/>
      <c r="X317" s="232"/>
      <c r="Y317" s="233"/>
      <c r="Z317" s="232"/>
      <c r="AA317" s="232"/>
      <c r="AB317" s="232"/>
      <c r="AC317" s="232"/>
      <c r="AD317" s="233"/>
    </row>
    <row r="318" spans="1:30">
      <c r="A318" s="141"/>
      <c r="B318" s="173"/>
      <c r="C318" s="174"/>
      <c r="D318" s="175"/>
      <c r="E318" s="175"/>
      <c r="F318" s="175"/>
      <c r="G318" s="175"/>
      <c r="H318" s="175"/>
      <c r="I318" s="174"/>
      <c r="J318" s="174"/>
      <c r="K318" s="175"/>
      <c r="L318" s="175"/>
      <c r="M318" s="175"/>
      <c r="N318" s="174"/>
      <c r="O318" s="174"/>
      <c r="P318" s="176"/>
      <c r="Q318" s="175"/>
      <c r="R318" s="175"/>
      <c r="Y318" s="227"/>
      <c r="AD318" s="227"/>
    </row>
    <row r="319" spans="1:30">
      <c r="A319" s="141"/>
      <c r="B319" s="173"/>
      <c r="C319" s="174"/>
      <c r="D319" s="175"/>
      <c r="E319" s="175"/>
      <c r="F319" s="175"/>
      <c r="G319" s="175"/>
      <c r="H319" s="175"/>
      <c r="I319" s="174"/>
      <c r="J319" s="174"/>
      <c r="K319" s="175"/>
      <c r="L319" s="175"/>
      <c r="M319" s="175"/>
      <c r="N319" s="174"/>
      <c r="O319" s="174"/>
      <c r="P319" s="176"/>
      <c r="Q319" s="175"/>
      <c r="R319" s="175"/>
      <c r="S319" s="232"/>
      <c r="T319" s="232"/>
      <c r="U319" s="232"/>
      <c r="V319" s="232"/>
      <c r="W319" s="232"/>
      <c r="X319" s="232"/>
      <c r="Y319" s="233"/>
      <c r="Z319" s="232"/>
      <c r="AA319" s="232"/>
      <c r="AB319" s="232"/>
      <c r="AC319" s="232"/>
      <c r="AD319" s="233"/>
    </row>
    <row r="320" spans="1:30">
      <c r="A320" s="141"/>
      <c r="B320" s="173"/>
      <c r="C320" s="174"/>
      <c r="D320" s="175"/>
      <c r="E320" s="175"/>
      <c r="F320" s="175"/>
      <c r="G320" s="175"/>
      <c r="H320" s="175"/>
      <c r="I320" s="174"/>
      <c r="J320" s="174"/>
      <c r="K320" s="175"/>
      <c r="L320" s="175"/>
      <c r="M320" s="175"/>
      <c r="N320" s="174"/>
      <c r="O320" s="174"/>
      <c r="P320" s="176"/>
      <c r="Q320" s="175"/>
      <c r="R320" s="175"/>
      <c r="Y320" s="227"/>
      <c r="AD320" s="227"/>
    </row>
    <row r="321" spans="1:30">
      <c r="A321" s="141"/>
      <c r="B321" s="173"/>
      <c r="C321" s="174"/>
      <c r="D321" s="175"/>
      <c r="E321" s="175"/>
      <c r="F321" s="175"/>
      <c r="G321" s="175"/>
      <c r="H321" s="175"/>
      <c r="I321" s="174"/>
      <c r="J321" s="174"/>
      <c r="K321" s="175"/>
      <c r="L321" s="175"/>
      <c r="M321" s="175"/>
      <c r="N321" s="174"/>
      <c r="O321" s="174"/>
      <c r="P321" s="176"/>
      <c r="Q321" s="175"/>
      <c r="R321" s="175"/>
      <c r="S321" s="232"/>
      <c r="T321" s="232"/>
      <c r="U321" s="232"/>
      <c r="V321" s="232"/>
      <c r="W321" s="232"/>
      <c r="X321" s="232"/>
      <c r="Y321" s="233"/>
      <c r="Z321" s="232"/>
      <c r="AA321" s="232"/>
      <c r="AB321" s="232"/>
      <c r="AC321" s="232"/>
      <c r="AD321" s="233"/>
    </row>
    <row r="322" spans="1:30">
      <c r="A322" s="141"/>
      <c r="B322" s="173"/>
      <c r="C322" s="174"/>
      <c r="D322" s="175"/>
      <c r="E322" s="175"/>
      <c r="F322" s="175"/>
      <c r="G322" s="175"/>
      <c r="H322" s="175"/>
      <c r="I322" s="174"/>
      <c r="J322" s="174"/>
      <c r="K322" s="175"/>
      <c r="L322" s="175"/>
      <c r="M322" s="175"/>
      <c r="N322" s="174"/>
      <c r="O322" s="174"/>
      <c r="P322" s="176"/>
      <c r="Q322" s="175"/>
      <c r="R322" s="175"/>
      <c r="Y322" s="227"/>
      <c r="AD322" s="227"/>
    </row>
    <row r="323" spans="1:30">
      <c r="A323" s="141"/>
      <c r="B323" s="173"/>
      <c r="C323" s="174"/>
      <c r="D323" s="175"/>
      <c r="E323" s="175"/>
      <c r="F323" s="175"/>
      <c r="G323" s="175"/>
      <c r="H323" s="175"/>
      <c r="I323" s="174"/>
      <c r="J323" s="174"/>
      <c r="K323" s="175"/>
      <c r="L323" s="175"/>
      <c r="M323" s="175"/>
      <c r="N323" s="174"/>
      <c r="O323" s="174"/>
      <c r="P323" s="176"/>
      <c r="Q323" s="175"/>
      <c r="R323" s="175"/>
      <c r="S323" s="232"/>
      <c r="T323" s="232"/>
      <c r="U323" s="232"/>
      <c r="V323" s="232"/>
      <c r="W323" s="232"/>
      <c r="X323" s="232"/>
      <c r="Y323" s="233"/>
      <c r="Z323" s="232"/>
      <c r="AA323" s="232"/>
      <c r="AB323" s="232"/>
      <c r="AC323" s="232"/>
      <c r="AD323" s="233"/>
    </row>
    <row r="324" spans="1:30">
      <c r="A324" s="141"/>
      <c r="B324" s="173"/>
      <c r="C324" s="174"/>
      <c r="D324" s="175"/>
      <c r="E324" s="175"/>
      <c r="F324" s="175"/>
      <c r="G324" s="175"/>
      <c r="H324" s="175"/>
      <c r="I324" s="174"/>
      <c r="J324" s="174"/>
      <c r="K324" s="175"/>
      <c r="L324" s="175"/>
      <c r="M324" s="175"/>
      <c r="N324" s="174"/>
      <c r="O324" s="174"/>
      <c r="P324" s="176"/>
      <c r="Q324" s="175"/>
      <c r="R324" s="175"/>
      <c r="Y324" s="227"/>
      <c r="AD324" s="227"/>
    </row>
    <row r="325" spans="1:30" ht="13.5" thickBot="1">
      <c r="A325" s="141"/>
      <c r="B325" s="173"/>
      <c r="C325" s="174"/>
      <c r="D325" s="175"/>
      <c r="E325" s="175"/>
      <c r="F325" s="175"/>
      <c r="G325" s="175"/>
      <c r="H325" s="175"/>
      <c r="I325" s="174"/>
      <c r="J325" s="174"/>
      <c r="K325" s="175"/>
      <c r="L325" s="175"/>
      <c r="M325" s="175"/>
      <c r="N325" s="174"/>
      <c r="O325" s="174"/>
      <c r="P325" s="176"/>
      <c r="Q325" s="175"/>
      <c r="R325" s="175"/>
      <c r="S325" s="193"/>
      <c r="T325" s="193"/>
      <c r="U325" s="193"/>
      <c r="V325" s="193"/>
      <c r="W325" s="193"/>
      <c r="X325" s="193"/>
      <c r="Y325" s="258"/>
      <c r="Z325" s="193"/>
      <c r="AA325" s="193"/>
      <c r="AB325" s="193"/>
      <c r="AC325" s="193"/>
      <c r="AD325" s="258"/>
    </row>
    <row r="326" spans="1:30">
      <c r="A326" s="155"/>
      <c r="B326" s="136"/>
      <c r="C326" s="165"/>
      <c r="D326" s="166"/>
      <c r="E326" s="166"/>
      <c r="F326" s="166"/>
      <c r="G326" s="166"/>
      <c r="H326" s="166"/>
      <c r="I326" s="165"/>
      <c r="J326" s="165"/>
      <c r="K326" s="166"/>
      <c r="L326" s="166"/>
      <c r="M326" s="166"/>
      <c r="N326" s="165"/>
      <c r="O326" s="165"/>
      <c r="P326" s="167"/>
      <c r="Q326" s="175"/>
      <c r="R326" s="175"/>
      <c r="S326" s="226"/>
      <c r="Y326" s="227"/>
      <c r="AD326" s="227"/>
    </row>
    <row r="327" spans="1:30">
      <c r="A327" s="141"/>
      <c r="B327" s="173"/>
      <c r="C327" s="174"/>
      <c r="D327" s="175"/>
      <c r="E327" s="175"/>
      <c r="F327" s="175"/>
      <c r="G327" s="175"/>
      <c r="H327" s="175"/>
      <c r="I327" s="174"/>
      <c r="J327" s="174"/>
      <c r="K327" s="175"/>
      <c r="L327" s="175"/>
      <c r="M327" s="175"/>
      <c r="N327" s="174"/>
      <c r="O327" s="174"/>
      <c r="P327" s="176"/>
      <c r="Q327" s="175"/>
      <c r="R327" s="175"/>
      <c r="S327" s="232"/>
      <c r="T327" s="232"/>
      <c r="U327" s="232"/>
      <c r="V327" s="232"/>
      <c r="W327" s="232"/>
      <c r="X327" s="232"/>
      <c r="Y327" s="233"/>
      <c r="Z327" s="232"/>
      <c r="AA327" s="232"/>
      <c r="AB327" s="232"/>
      <c r="AC327" s="232"/>
      <c r="AD327" s="233"/>
    </row>
    <row r="328" spans="1:30">
      <c r="A328" s="141"/>
      <c r="B328" s="173"/>
      <c r="C328" s="174"/>
      <c r="D328" s="175"/>
      <c r="E328" s="175"/>
      <c r="F328" s="175"/>
      <c r="G328" s="175"/>
      <c r="H328" s="175"/>
      <c r="I328" s="174"/>
      <c r="J328" s="174"/>
      <c r="K328" s="175"/>
      <c r="L328" s="175"/>
      <c r="M328" s="175"/>
      <c r="N328" s="174"/>
      <c r="O328" s="174"/>
      <c r="P328" s="176"/>
      <c r="Q328" s="175"/>
      <c r="R328" s="175"/>
      <c r="Y328" s="227"/>
      <c r="AD328" s="227"/>
    </row>
    <row r="329" spans="1:30">
      <c r="A329" s="141"/>
      <c r="B329" s="173"/>
      <c r="C329" s="174"/>
      <c r="D329" s="175"/>
      <c r="E329" s="175"/>
      <c r="F329" s="175"/>
      <c r="G329" s="175"/>
      <c r="H329" s="175"/>
      <c r="I329" s="174"/>
      <c r="J329" s="174"/>
      <c r="K329" s="175"/>
      <c r="L329" s="175"/>
      <c r="M329" s="175"/>
      <c r="N329" s="174"/>
      <c r="O329" s="174"/>
      <c r="P329" s="176"/>
      <c r="Q329" s="175"/>
      <c r="R329" s="175"/>
      <c r="S329" s="232"/>
      <c r="T329" s="232"/>
      <c r="U329" s="232"/>
      <c r="V329" s="232"/>
      <c r="W329" s="232"/>
      <c r="X329" s="232"/>
      <c r="Y329" s="233"/>
      <c r="Z329" s="232"/>
      <c r="AA329" s="232"/>
      <c r="AB329" s="232"/>
      <c r="AC329" s="232"/>
      <c r="AD329" s="233"/>
    </row>
    <row r="330" spans="1:30">
      <c r="A330" s="141"/>
      <c r="B330" s="173"/>
      <c r="C330" s="174"/>
      <c r="D330" s="175"/>
      <c r="E330" s="175"/>
      <c r="F330" s="175"/>
      <c r="G330" s="175"/>
      <c r="H330" s="175"/>
      <c r="I330" s="174"/>
      <c r="J330" s="174"/>
      <c r="K330" s="175"/>
      <c r="L330" s="175"/>
      <c r="M330" s="175"/>
      <c r="N330" s="174"/>
      <c r="O330" s="174"/>
      <c r="P330" s="176"/>
      <c r="Q330" s="175"/>
      <c r="R330" s="175"/>
      <c r="Y330" s="227"/>
      <c r="AD330" s="227"/>
    </row>
    <row r="331" spans="1:30">
      <c r="A331" s="141"/>
      <c r="B331" s="173"/>
      <c r="C331" s="174"/>
      <c r="D331" s="175"/>
      <c r="E331" s="175"/>
      <c r="F331" s="175"/>
      <c r="G331" s="175"/>
      <c r="H331" s="175"/>
      <c r="I331" s="174"/>
      <c r="J331" s="174"/>
      <c r="K331" s="175"/>
      <c r="L331" s="175"/>
      <c r="M331" s="175"/>
      <c r="N331" s="174"/>
      <c r="O331" s="174"/>
      <c r="P331" s="176"/>
      <c r="Q331" s="175"/>
      <c r="R331" s="175"/>
      <c r="S331" s="232"/>
      <c r="T331" s="232"/>
      <c r="U331" s="232"/>
      <c r="V331" s="232"/>
      <c r="W331" s="232"/>
      <c r="X331" s="232"/>
      <c r="Y331" s="233"/>
      <c r="Z331" s="232"/>
      <c r="AA331" s="232"/>
      <c r="AB331" s="232"/>
      <c r="AC331" s="232"/>
      <c r="AD331" s="233"/>
    </row>
    <row r="332" spans="1:30">
      <c r="A332" s="141"/>
      <c r="B332" s="173"/>
      <c r="C332" s="174"/>
      <c r="D332" s="175"/>
      <c r="E332" s="175"/>
      <c r="F332" s="175"/>
      <c r="G332" s="175"/>
      <c r="H332" s="175"/>
      <c r="I332" s="174"/>
      <c r="J332" s="174"/>
      <c r="K332" s="175"/>
      <c r="L332" s="175"/>
      <c r="M332" s="175"/>
      <c r="N332" s="174"/>
      <c r="O332" s="174"/>
      <c r="P332" s="176"/>
      <c r="Q332" s="175"/>
      <c r="R332" s="175"/>
      <c r="Y332" s="227"/>
      <c r="AD332" s="227"/>
    </row>
    <row r="333" spans="1:30">
      <c r="A333" s="141"/>
      <c r="B333" s="173"/>
      <c r="C333" s="174"/>
      <c r="D333" s="175"/>
      <c r="E333" s="175"/>
      <c r="F333" s="175"/>
      <c r="G333" s="175"/>
      <c r="H333" s="175"/>
      <c r="I333" s="174"/>
      <c r="J333" s="174"/>
      <c r="K333" s="175"/>
      <c r="L333" s="175"/>
      <c r="M333" s="175"/>
      <c r="N333" s="174"/>
      <c r="O333" s="174"/>
      <c r="P333" s="176"/>
      <c r="Q333" s="175"/>
      <c r="R333" s="175"/>
      <c r="S333" s="232"/>
      <c r="T333" s="232"/>
      <c r="U333" s="232"/>
      <c r="V333" s="232"/>
      <c r="W333" s="232"/>
      <c r="X333" s="232"/>
      <c r="Y333" s="233"/>
      <c r="Z333" s="232"/>
      <c r="AA333" s="232"/>
      <c r="AB333" s="232"/>
      <c r="AC333" s="232"/>
      <c r="AD333" s="233"/>
    </row>
    <row r="334" spans="1:30">
      <c r="A334" s="141"/>
      <c r="B334" s="173"/>
      <c r="C334" s="174"/>
      <c r="D334" s="175"/>
      <c r="E334" s="175"/>
      <c r="F334" s="175"/>
      <c r="G334" s="175"/>
      <c r="H334" s="175"/>
      <c r="I334" s="174"/>
      <c r="J334" s="174"/>
      <c r="K334" s="175"/>
      <c r="L334" s="175"/>
      <c r="M334" s="175"/>
      <c r="N334" s="174"/>
      <c r="O334" s="174"/>
      <c r="P334" s="176"/>
      <c r="Q334" s="175"/>
      <c r="R334" s="175"/>
      <c r="Y334" s="227"/>
      <c r="AD334" s="227"/>
    </row>
    <row r="335" spans="1:30">
      <c r="A335" s="141"/>
      <c r="B335" s="173"/>
      <c r="C335" s="174"/>
      <c r="D335" s="175"/>
      <c r="E335" s="175"/>
      <c r="F335" s="175"/>
      <c r="G335" s="175"/>
      <c r="H335" s="175"/>
      <c r="I335" s="174"/>
      <c r="J335" s="174"/>
      <c r="K335" s="175"/>
      <c r="L335" s="175"/>
      <c r="M335" s="175"/>
      <c r="N335" s="174"/>
      <c r="O335" s="174"/>
      <c r="P335" s="176"/>
      <c r="Q335" s="175"/>
      <c r="R335" s="175"/>
      <c r="S335" s="232"/>
      <c r="T335" s="232"/>
      <c r="U335" s="232"/>
      <c r="V335" s="232"/>
      <c r="W335" s="232"/>
      <c r="X335" s="232"/>
      <c r="Y335" s="233"/>
      <c r="Z335" s="232"/>
      <c r="AA335" s="232"/>
      <c r="AB335" s="232"/>
      <c r="AC335" s="232"/>
      <c r="AD335" s="233"/>
    </row>
    <row r="336" spans="1:30">
      <c r="A336" s="141"/>
      <c r="B336" s="173"/>
      <c r="C336" s="174"/>
      <c r="D336" s="175"/>
      <c r="E336" s="175"/>
      <c r="F336" s="175"/>
      <c r="G336" s="175"/>
      <c r="H336" s="175"/>
      <c r="I336" s="174"/>
      <c r="J336" s="174"/>
      <c r="K336" s="175"/>
      <c r="L336" s="175"/>
      <c r="M336" s="175"/>
      <c r="N336" s="174"/>
      <c r="O336" s="174"/>
      <c r="P336" s="176"/>
      <c r="Q336" s="175"/>
      <c r="R336" s="175"/>
      <c r="Y336" s="227"/>
      <c r="AD336" s="227"/>
    </row>
    <row r="337" spans="1:30">
      <c r="A337" s="141"/>
      <c r="B337" s="173"/>
      <c r="C337" s="174"/>
      <c r="D337" s="175"/>
      <c r="E337" s="175"/>
      <c r="F337" s="175"/>
      <c r="G337" s="175"/>
      <c r="H337" s="175"/>
      <c r="I337" s="174"/>
      <c r="J337" s="174"/>
      <c r="K337" s="175"/>
      <c r="L337" s="175"/>
      <c r="M337" s="175"/>
      <c r="N337" s="174"/>
      <c r="O337" s="174"/>
      <c r="P337" s="176"/>
      <c r="Q337" s="175"/>
      <c r="R337" s="175"/>
      <c r="S337" s="232"/>
      <c r="T337" s="232"/>
      <c r="U337" s="232"/>
      <c r="V337" s="232"/>
      <c r="W337" s="232"/>
      <c r="X337" s="232"/>
      <c r="Y337" s="233"/>
      <c r="Z337" s="232"/>
      <c r="AA337" s="232"/>
      <c r="AB337" s="232"/>
      <c r="AC337" s="232"/>
      <c r="AD337" s="233"/>
    </row>
    <row r="338" spans="1:30">
      <c r="A338" s="141"/>
      <c r="B338" s="173"/>
      <c r="C338" s="174"/>
      <c r="D338" s="175"/>
      <c r="E338" s="175"/>
      <c r="F338" s="175"/>
      <c r="G338" s="175"/>
      <c r="H338" s="175"/>
      <c r="I338" s="174"/>
      <c r="J338" s="174"/>
      <c r="K338" s="175"/>
      <c r="L338" s="175"/>
      <c r="M338" s="175"/>
      <c r="N338" s="174"/>
      <c r="O338" s="174"/>
      <c r="P338" s="176"/>
      <c r="Q338" s="175"/>
      <c r="R338" s="175"/>
      <c r="Y338" s="227"/>
      <c r="AD338" s="227"/>
    </row>
    <row r="339" spans="1:30">
      <c r="A339" s="141"/>
      <c r="B339" s="173"/>
      <c r="C339" s="174"/>
      <c r="D339" s="175"/>
      <c r="E339" s="175"/>
      <c r="F339" s="175"/>
      <c r="G339" s="175"/>
      <c r="H339" s="175"/>
      <c r="I339" s="174"/>
      <c r="J339" s="174"/>
      <c r="K339" s="175"/>
      <c r="L339" s="175"/>
      <c r="M339" s="175"/>
      <c r="N339" s="174"/>
      <c r="O339" s="174"/>
      <c r="P339" s="176"/>
      <c r="Q339" s="175"/>
      <c r="R339" s="175"/>
      <c r="S339" s="232"/>
      <c r="T339" s="232"/>
      <c r="U339" s="232"/>
      <c r="V339" s="232"/>
      <c r="W339" s="232"/>
      <c r="X339" s="232"/>
      <c r="Y339" s="233"/>
      <c r="Z339" s="232"/>
      <c r="AA339" s="232"/>
      <c r="AB339" s="232"/>
      <c r="AC339" s="232"/>
      <c r="AD339" s="233"/>
    </row>
    <row r="340" spans="1:30">
      <c r="A340" s="141"/>
      <c r="B340" s="173"/>
      <c r="C340" s="174"/>
      <c r="D340" s="175"/>
      <c r="E340" s="175"/>
      <c r="F340" s="175"/>
      <c r="G340" s="175"/>
      <c r="H340" s="175"/>
      <c r="I340" s="174"/>
      <c r="J340" s="174"/>
      <c r="K340" s="175"/>
      <c r="L340" s="175"/>
      <c r="M340" s="175"/>
      <c r="N340" s="174"/>
      <c r="O340" s="174"/>
      <c r="P340" s="176"/>
      <c r="Q340" s="175"/>
      <c r="R340" s="175"/>
      <c r="Y340" s="227"/>
      <c r="AD340" s="227"/>
    </row>
    <row r="341" spans="1:30">
      <c r="A341" s="141"/>
      <c r="B341" s="173"/>
      <c r="C341" s="174"/>
      <c r="D341" s="175"/>
      <c r="E341" s="175"/>
      <c r="F341" s="175"/>
      <c r="G341" s="175"/>
      <c r="H341" s="175"/>
      <c r="I341" s="174"/>
      <c r="J341" s="174"/>
      <c r="K341" s="175"/>
      <c r="L341" s="175"/>
      <c r="M341" s="175"/>
      <c r="N341" s="174"/>
      <c r="O341" s="174"/>
      <c r="P341" s="176"/>
      <c r="Q341" s="175"/>
      <c r="R341" s="175"/>
      <c r="S341" s="232"/>
      <c r="T341" s="232"/>
      <c r="U341" s="232"/>
      <c r="V341" s="232"/>
      <c r="W341" s="232"/>
      <c r="X341" s="232"/>
      <c r="Y341" s="233"/>
      <c r="Z341" s="232"/>
      <c r="AA341" s="232"/>
      <c r="AB341" s="232"/>
      <c r="AC341" s="232"/>
      <c r="AD341" s="233"/>
    </row>
    <row r="342" spans="1:30">
      <c r="A342" s="141"/>
      <c r="B342" s="173"/>
      <c r="C342" s="174"/>
      <c r="D342" s="175"/>
      <c r="E342" s="175"/>
      <c r="F342" s="175"/>
      <c r="G342" s="175"/>
      <c r="H342" s="175"/>
      <c r="I342" s="174"/>
      <c r="J342" s="174"/>
      <c r="K342" s="175"/>
      <c r="L342" s="175"/>
      <c r="M342" s="175"/>
      <c r="N342" s="174"/>
      <c r="O342" s="174"/>
      <c r="P342" s="176"/>
      <c r="Q342" s="175"/>
      <c r="R342" s="175"/>
      <c r="Y342" s="227"/>
      <c r="AD342" s="227"/>
    </row>
    <row r="343" spans="1:30">
      <c r="A343" s="141"/>
      <c r="B343" s="173"/>
      <c r="C343" s="174"/>
      <c r="D343" s="175"/>
      <c r="E343" s="175"/>
      <c r="F343" s="175"/>
      <c r="G343" s="175"/>
      <c r="H343" s="175"/>
      <c r="I343" s="174"/>
      <c r="J343" s="174"/>
      <c r="K343" s="175"/>
      <c r="L343" s="175"/>
      <c r="M343" s="175"/>
      <c r="N343" s="174"/>
      <c r="O343" s="174"/>
      <c r="P343" s="176"/>
      <c r="Q343" s="175"/>
      <c r="R343" s="175"/>
      <c r="S343" s="232"/>
      <c r="T343" s="232"/>
      <c r="U343" s="232"/>
      <c r="V343" s="232"/>
      <c r="W343" s="232"/>
      <c r="X343" s="232"/>
      <c r="Y343" s="233"/>
      <c r="Z343" s="232"/>
      <c r="AA343" s="232"/>
      <c r="AB343" s="232"/>
      <c r="AC343" s="232"/>
      <c r="AD343" s="233"/>
    </row>
    <row r="344" spans="1:30">
      <c r="A344" s="141"/>
      <c r="B344" s="173"/>
      <c r="C344" s="174"/>
      <c r="D344" s="175"/>
      <c r="E344" s="175"/>
      <c r="F344" s="175"/>
      <c r="G344" s="175"/>
      <c r="H344" s="175"/>
      <c r="I344" s="174"/>
      <c r="J344" s="174"/>
      <c r="K344" s="175"/>
      <c r="L344" s="175"/>
      <c r="M344" s="175"/>
      <c r="N344" s="174"/>
      <c r="O344" s="174"/>
      <c r="P344" s="176"/>
      <c r="Q344" s="175"/>
      <c r="R344" s="175"/>
      <c r="Y344" s="227"/>
      <c r="AD344" s="227"/>
    </row>
    <row r="345" spans="1:30">
      <c r="A345" s="141"/>
      <c r="B345" s="173"/>
      <c r="C345" s="174"/>
      <c r="D345" s="175"/>
      <c r="E345" s="175"/>
      <c r="F345" s="175"/>
      <c r="G345" s="175"/>
      <c r="H345" s="175"/>
      <c r="I345" s="174"/>
      <c r="J345" s="174"/>
      <c r="K345" s="175"/>
      <c r="L345" s="175"/>
      <c r="M345" s="175"/>
      <c r="N345" s="174"/>
      <c r="O345" s="174"/>
      <c r="P345" s="176"/>
      <c r="Q345" s="175"/>
      <c r="R345" s="175"/>
      <c r="S345" s="232"/>
      <c r="T345" s="232"/>
      <c r="U345" s="232"/>
      <c r="V345" s="232"/>
      <c r="W345" s="232"/>
      <c r="X345" s="232"/>
      <c r="Y345" s="233"/>
      <c r="Z345" s="232"/>
      <c r="AA345" s="232"/>
      <c r="AB345" s="232"/>
      <c r="AC345" s="232"/>
      <c r="AD345" s="233"/>
    </row>
    <row r="346" spans="1:30">
      <c r="A346" s="141"/>
      <c r="B346" s="173"/>
      <c r="C346" s="174"/>
      <c r="D346" s="175"/>
      <c r="E346" s="175"/>
      <c r="F346" s="175"/>
      <c r="G346" s="175"/>
      <c r="H346" s="175"/>
      <c r="I346" s="174"/>
      <c r="J346" s="174"/>
      <c r="K346" s="175"/>
      <c r="L346" s="175"/>
      <c r="M346" s="175"/>
      <c r="N346" s="174"/>
      <c r="O346" s="174"/>
      <c r="P346" s="176"/>
      <c r="Q346" s="175"/>
      <c r="R346" s="175"/>
      <c r="Y346" s="227"/>
      <c r="AD346" s="227"/>
    </row>
    <row r="347" spans="1:30">
      <c r="A347" s="141"/>
      <c r="B347" s="173"/>
      <c r="C347" s="174"/>
      <c r="D347" s="175"/>
      <c r="E347" s="175"/>
      <c r="F347" s="175"/>
      <c r="G347" s="175"/>
      <c r="H347" s="175"/>
      <c r="I347" s="174"/>
      <c r="J347" s="174"/>
      <c r="K347" s="175"/>
      <c r="L347" s="175"/>
      <c r="M347" s="175"/>
      <c r="N347" s="174"/>
      <c r="O347" s="174"/>
      <c r="P347" s="176"/>
      <c r="Q347" s="175"/>
      <c r="R347" s="175"/>
      <c r="S347" s="232"/>
      <c r="T347" s="232"/>
      <c r="U347" s="232"/>
      <c r="V347" s="232"/>
      <c r="W347" s="232"/>
      <c r="X347" s="232"/>
      <c r="Y347" s="233"/>
      <c r="Z347" s="232"/>
      <c r="AA347" s="232"/>
      <c r="AB347" s="232"/>
      <c r="AC347" s="232"/>
      <c r="AD347" s="233"/>
    </row>
    <row r="348" spans="1:30">
      <c r="A348" s="141"/>
      <c r="B348" s="173"/>
      <c r="C348" s="174"/>
      <c r="D348" s="175"/>
      <c r="E348" s="175"/>
      <c r="F348" s="175"/>
      <c r="G348" s="175"/>
      <c r="H348" s="175"/>
      <c r="I348" s="174"/>
      <c r="J348" s="174"/>
      <c r="K348" s="175"/>
      <c r="L348" s="175"/>
      <c r="M348" s="175"/>
      <c r="N348" s="174"/>
      <c r="O348" s="174"/>
      <c r="P348" s="176"/>
      <c r="Q348" s="175"/>
      <c r="R348" s="175"/>
      <c r="Y348" s="227"/>
      <c r="AD348" s="227"/>
    </row>
    <row r="349" spans="1:30">
      <c r="A349" s="141"/>
      <c r="B349" s="173"/>
      <c r="C349" s="174"/>
      <c r="D349" s="175"/>
      <c r="E349" s="175"/>
      <c r="F349" s="175"/>
      <c r="G349" s="175"/>
      <c r="H349" s="175"/>
      <c r="I349" s="174"/>
      <c r="J349" s="174"/>
      <c r="K349" s="175"/>
      <c r="L349" s="175"/>
      <c r="M349" s="175"/>
      <c r="N349" s="174"/>
      <c r="O349" s="174"/>
      <c r="P349" s="176"/>
      <c r="Q349" s="175"/>
      <c r="R349" s="175"/>
      <c r="S349" s="232"/>
      <c r="T349" s="232"/>
      <c r="U349" s="232"/>
      <c r="V349" s="232"/>
      <c r="W349" s="232"/>
      <c r="X349" s="232"/>
      <c r="Y349" s="233"/>
      <c r="Z349" s="232"/>
      <c r="AA349" s="232"/>
      <c r="AB349" s="232"/>
      <c r="AC349" s="232"/>
      <c r="AD349" s="233"/>
    </row>
    <row r="350" spans="1:30">
      <c r="A350" s="141"/>
      <c r="B350" s="173"/>
      <c r="C350" s="174"/>
      <c r="D350" s="175"/>
      <c r="E350" s="175"/>
      <c r="F350" s="175"/>
      <c r="G350" s="175"/>
      <c r="H350" s="175"/>
      <c r="I350" s="174"/>
      <c r="J350" s="174"/>
      <c r="K350" s="175"/>
      <c r="L350" s="175"/>
      <c r="M350" s="175"/>
      <c r="N350" s="174"/>
      <c r="O350" s="174"/>
      <c r="P350" s="176"/>
      <c r="Q350" s="175"/>
      <c r="R350" s="175"/>
      <c r="Y350" s="227"/>
      <c r="AD350" s="227"/>
    </row>
    <row r="351" spans="1:30">
      <c r="A351" s="141"/>
      <c r="B351" s="173"/>
      <c r="C351" s="174"/>
      <c r="D351" s="175"/>
      <c r="E351" s="175"/>
      <c r="F351" s="175"/>
      <c r="G351" s="175"/>
      <c r="H351" s="175"/>
      <c r="I351" s="174"/>
      <c r="J351" s="174"/>
      <c r="K351" s="175"/>
      <c r="L351" s="175"/>
      <c r="M351" s="175"/>
      <c r="N351" s="174"/>
      <c r="O351" s="174"/>
      <c r="P351" s="176"/>
      <c r="Q351" s="175"/>
      <c r="R351" s="175"/>
      <c r="S351" s="232"/>
      <c r="T351" s="232"/>
      <c r="U351" s="232"/>
      <c r="V351" s="232"/>
      <c r="W351" s="232"/>
      <c r="X351" s="232"/>
      <c r="Y351" s="233"/>
      <c r="Z351" s="232"/>
      <c r="AA351" s="232"/>
      <c r="AB351" s="232"/>
      <c r="AC351" s="232"/>
      <c r="AD351" s="233"/>
    </row>
    <row r="352" spans="1:30">
      <c r="A352" s="141"/>
      <c r="B352" s="173"/>
      <c r="C352" s="174"/>
      <c r="D352" s="175"/>
      <c r="E352" s="175"/>
      <c r="F352" s="175"/>
      <c r="G352" s="175"/>
      <c r="H352" s="175"/>
      <c r="I352" s="174"/>
      <c r="J352" s="174"/>
      <c r="K352" s="175"/>
      <c r="L352" s="175"/>
      <c r="M352" s="175"/>
      <c r="N352" s="174"/>
      <c r="O352" s="174"/>
      <c r="P352" s="176"/>
      <c r="Q352" s="175"/>
      <c r="R352" s="175"/>
      <c r="Y352" s="227"/>
      <c r="AD352" s="227"/>
    </row>
    <row r="353" spans="1:30">
      <c r="A353" s="141"/>
      <c r="B353" s="173"/>
      <c r="C353" s="174"/>
      <c r="D353" s="175"/>
      <c r="E353" s="175"/>
      <c r="F353" s="175"/>
      <c r="G353" s="175"/>
      <c r="H353" s="175"/>
      <c r="I353" s="174"/>
      <c r="J353" s="174"/>
      <c r="K353" s="175"/>
      <c r="L353" s="175"/>
      <c r="M353" s="175"/>
      <c r="N353" s="174"/>
      <c r="O353" s="174"/>
      <c r="P353" s="176"/>
      <c r="Q353" s="175"/>
      <c r="R353" s="175"/>
      <c r="S353" s="232"/>
      <c r="T353" s="232"/>
      <c r="U353" s="232"/>
      <c r="V353" s="232"/>
      <c r="W353" s="232"/>
      <c r="X353" s="232"/>
      <c r="Y353" s="233"/>
      <c r="Z353" s="232"/>
      <c r="AA353" s="232"/>
      <c r="AB353" s="232"/>
      <c r="AC353" s="232"/>
      <c r="AD353" s="233"/>
    </row>
    <row r="354" spans="1:30">
      <c r="A354" s="141"/>
      <c r="B354" s="173"/>
      <c r="C354" s="174"/>
      <c r="D354" s="175"/>
      <c r="E354" s="175"/>
      <c r="F354" s="175"/>
      <c r="G354" s="175"/>
      <c r="H354" s="175"/>
      <c r="I354" s="174"/>
      <c r="J354" s="174"/>
      <c r="K354" s="175"/>
      <c r="L354" s="175"/>
      <c r="M354" s="175"/>
      <c r="N354" s="174"/>
      <c r="O354" s="174"/>
      <c r="P354" s="176"/>
      <c r="Q354" s="175"/>
      <c r="R354" s="175"/>
      <c r="Y354" s="227"/>
      <c r="AD354" s="227"/>
    </row>
    <row r="355" spans="1:30">
      <c r="A355" s="141"/>
      <c r="B355" s="173"/>
      <c r="C355" s="174"/>
      <c r="D355" s="175"/>
      <c r="E355" s="175"/>
      <c r="F355" s="175"/>
      <c r="G355" s="175"/>
      <c r="H355" s="175"/>
      <c r="I355" s="174"/>
      <c r="J355" s="174"/>
      <c r="K355" s="175"/>
      <c r="L355" s="175"/>
      <c r="M355" s="175"/>
      <c r="N355" s="174"/>
      <c r="O355" s="174"/>
      <c r="P355" s="176"/>
      <c r="Q355" s="175"/>
      <c r="R355" s="175"/>
      <c r="S355" s="232"/>
      <c r="T355" s="232"/>
      <c r="U355" s="232"/>
      <c r="V355" s="232"/>
      <c r="W355" s="232"/>
      <c r="X355" s="232"/>
      <c r="Y355" s="233"/>
      <c r="Z355" s="232"/>
      <c r="AA355" s="232"/>
      <c r="AB355" s="232"/>
      <c r="AC355" s="232"/>
      <c r="AD355" s="233"/>
    </row>
    <row r="356" spans="1:30">
      <c r="A356" s="141"/>
      <c r="B356" s="173"/>
      <c r="C356" s="174"/>
      <c r="D356" s="175"/>
      <c r="E356" s="175"/>
      <c r="F356" s="175"/>
      <c r="G356" s="175"/>
      <c r="H356" s="175"/>
      <c r="I356" s="174"/>
      <c r="J356" s="174"/>
      <c r="K356" s="175"/>
      <c r="L356" s="175"/>
      <c r="M356" s="175"/>
      <c r="N356" s="174"/>
      <c r="O356" s="174"/>
      <c r="P356" s="176"/>
      <c r="Q356" s="175"/>
      <c r="R356" s="175"/>
      <c r="Y356" s="227"/>
      <c r="AD356" s="227"/>
    </row>
    <row r="357" spans="1:30" ht="13.5" thickBot="1">
      <c r="A357" s="141"/>
      <c r="B357" s="173"/>
      <c r="C357" s="174"/>
      <c r="D357" s="175"/>
      <c r="E357" s="175"/>
      <c r="F357" s="175"/>
      <c r="G357" s="175"/>
      <c r="H357" s="175"/>
      <c r="I357" s="174"/>
      <c r="J357" s="174"/>
      <c r="K357" s="175"/>
      <c r="L357" s="175"/>
      <c r="M357" s="175"/>
      <c r="N357" s="174"/>
      <c r="O357" s="174"/>
      <c r="P357" s="176"/>
      <c r="Q357" s="175"/>
      <c r="R357" s="175"/>
      <c r="S357" s="193"/>
      <c r="T357" s="193"/>
      <c r="U357" s="193"/>
      <c r="V357" s="193"/>
      <c r="W357" s="193"/>
      <c r="X357" s="193"/>
      <c r="Y357" s="258"/>
      <c r="Z357" s="193"/>
      <c r="AA357" s="193"/>
      <c r="AB357" s="193"/>
      <c r="AC357" s="193"/>
      <c r="AD357" s="258"/>
    </row>
    <row r="358" spans="1:30">
      <c r="A358" s="155"/>
      <c r="B358" s="136"/>
      <c r="C358" s="165"/>
      <c r="D358" s="166"/>
      <c r="E358" s="166"/>
      <c r="F358" s="166"/>
      <c r="G358" s="166"/>
      <c r="H358" s="166"/>
      <c r="I358" s="165"/>
      <c r="J358" s="165"/>
      <c r="K358" s="166"/>
      <c r="L358" s="166"/>
      <c r="M358" s="166"/>
      <c r="N358" s="165"/>
      <c r="O358" s="165"/>
      <c r="P358" s="167"/>
      <c r="Q358" s="175"/>
      <c r="R358" s="175"/>
      <c r="S358" s="226"/>
      <c r="Y358" s="227"/>
      <c r="AD358" s="227"/>
    </row>
    <row r="359" spans="1:30">
      <c r="A359" s="141"/>
      <c r="B359" s="173"/>
      <c r="C359" s="174"/>
      <c r="D359" s="175"/>
      <c r="E359" s="175"/>
      <c r="F359" s="175"/>
      <c r="G359" s="175"/>
      <c r="H359" s="175"/>
      <c r="I359" s="174"/>
      <c r="J359" s="174"/>
      <c r="K359" s="175"/>
      <c r="L359" s="175"/>
      <c r="M359" s="175"/>
      <c r="N359" s="174"/>
      <c r="O359" s="174"/>
      <c r="P359" s="176"/>
      <c r="Q359" s="175"/>
      <c r="R359" s="175"/>
      <c r="S359" s="232"/>
      <c r="T359" s="232"/>
      <c r="U359" s="232"/>
      <c r="V359" s="232"/>
      <c r="W359" s="232"/>
      <c r="X359" s="232"/>
      <c r="Y359" s="233"/>
      <c r="Z359" s="232"/>
      <c r="AA359" s="232"/>
      <c r="AB359" s="232"/>
      <c r="AC359" s="232"/>
      <c r="AD359" s="233"/>
    </row>
    <row r="360" spans="1:30">
      <c r="A360" s="141"/>
      <c r="B360" s="173"/>
      <c r="C360" s="174"/>
      <c r="D360" s="175"/>
      <c r="E360" s="175"/>
      <c r="F360" s="175"/>
      <c r="G360" s="175"/>
      <c r="H360" s="175"/>
      <c r="I360" s="174"/>
      <c r="J360" s="174"/>
      <c r="K360" s="175"/>
      <c r="L360" s="175"/>
      <c r="M360" s="175"/>
      <c r="N360" s="174"/>
      <c r="O360" s="174"/>
      <c r="P360" s="176"/>
      <c r="Q360" s="175"/>
      <c r="R360" s="175"/>
      <c r="Y360" s="227"/>
      <c r="AD360" s="227"/>
    </row>
    <row r="361" spans="1:30">
      <c r="A361" s="141"/>
      <c r="B361" s="173"/>
      <c r="C361" s="174"/>
      <c r="D361" s="175"/>
      <c r="E361" s="175"/>
      <c r="F361" s="175"/>
      <c r="G361" s="175"/>
      <c r="H361" s="175"/>
      <c r="I361" s="174"/>
      <c r="J361" s="174"/>
      <c r="K361" s="175"/>
      <c r="L361" s="175"/>
      <c r="M361" s="175"/>
      <c r="N361" s="174"/>
      <c r="O361" s="174"/>
      <c r="P361" s="176"/>
      <c r="Q361" s="175"/>
      <c r="R361" s="175"/>
      <c r="S361" s="232"/>
      <c r="T361" s="232"/>
      <c r="U361" s="232"/>
      <c r="V361" s="232"/>
      <c r="W361" s="232"/>
      <c r="X361" s="232"/>
      <c r="Y361" s="233"/>
      <c r="Z361" s="232"/>
      <c r="AA361" s="232"/>
      <c r="AB361" s="232"/>
      <c r="AC361" s="232"/>
      <c r="AD361" s="233"/>
    </row>
    <row r="362" spans="1:30">
      <c r="A362" s="141"/>
      <c r="B362" s="173"/>
      <c r="C362" s="174"/>
      <c r="D362" s="175"/>
      <c r="E362" s="175"/>
      <c r="F362" s="175"/>
      <c r="G362" s="175"/>
      <c r="H362" s="175"/>
      <c r="I362" s="174"/>
      <c r="J362" s="174"/>
      <c r="K362" s="175"/>
      <c r="L362" s="175"/>
      <c r="M362" s="175"/>
      <c r="N362" s="174"/>
      <c r="O362" s="174"/>
      <c r="P362" s="176"/>
      <c r="Q362" s="175"/>
      <c r="R362" s="175"/>
      <c r="Y362" s="227"/>
      <c r="AD362" s="227"/>
    </row>
    <row r="363" spans="1:30">
      <c r="A363" s="141"/>
      <c r="B363" s="173"/>
      <c r="C363" s="174"/>
      <c r="D363" s="175"/>
      <c r="E363" s="175"/>
      <c r="F363" s="175"/>
      <c r="G363" s="175"/>
      <c r="H363" s="175"/>
      <c r="I363" s="174"/>
      <c r="J363" s="174"/>
      <c r="K363" s="175"/>
      <c r="L363" s="175"/>
      <c r="M363" s="175"/>
      <c r="N363" s="174"/>
      <c r="O363" s="174"/>
      <c r="P363" s="176"/>
      <c r="Q363" s="175"/>
      <c r="R363" s="175"/>
      <c r="S363" s="232"/>
      <c r="T363" s="232"/>
      <c r="U363" s="232"/>
      <c r="V363" s="232"/>
      <c r="W363" s="232"/>
      <c r="X363" s="232"/>
      <c r="Y363" s="233"/>
      <c r="Z363" s="232"/>
      <c r="AA363" s="232"/>
      <c r="AB363" s="232"/>
      <c r="AC363" s="232"/>
      <c r="AD363" s="233"/>
    </row>
    <row r="364" spans="1:30">
      <c r="A364" s="141"/>
      <c r="B364" s="173"/>
      <c r="C364" s="174"/>
      <c r="D364" s="175"/>
      <c r="E364" s="175"/>
      <c r="F364" s="175"/>
      <c r="G364" s="175"/>
      <c r="H364" s="175"/>
      <c r="I364" s="174"/>
      <c r="J364" s="174"/>
      <c r="K364" s="175"/>
      <c r="L364" s="175"/>
      <c r="M364" s="175"/>
      <c r="N364" s="174"/>
      <c r="O364" s="174"/>
      <c r="P364" s="176"/>
      <c r="Q364" s="175"/>
      <c r="R364" s="175"/>
      <c r="Y364" s="227"/>
      <c r="AD364" s="227"/>
    </row>
    <row r="365" spans="1:30">
      <c r="A365" s="141"/>
      <c r="B365" s="173"/>
      <c r="C365" s="174"/>
      <c r="D365" s="175"/>
      <c r="E365" s="175"/>
      <c r="F365" s="175"/>
      <c r="G365" s="175"/>
      <c r="H365" s="175"/>
      <c r="I365" s="174"/>
      <c r="J365" s="174"/>
      <c r="K365" s="175"/>
      <c r="L365" s="175"/>
      <c r="M365" s="175"/>
      <c r="N365" s="174"/>
      <c r="O365" s="174"/>
      <c r="P365" s="176"/>
      <c r="Q365" s="175"/>
      <c r="R365" s="175"/>
      <c r="S365" s="232"/>
      <c r="T365" s="232"/>
      <c r="U365" s="232"/>
      <c r="V365" s="232"/>
      <c r="W365" s="232"/>
      <c r="X365" s="232"/>
      <c r="Y365" s="233"/>
      <c r="Z365" s="232"/>
      <c r="AA365" s="232"/>
      <c r="AB365" s="232"/>
      <c r="AC365" s="232"/>
      <c r="AD365" s="233"/>
    </row>
    <row r="366" spans="1:30">
      <c r="A366" s="141"/>
      <c r="B366" s="173"/>
      <c r="C366" s="174"/>
      <c r="D366" s="175"/>
      <c r="E366" s="175"/>
      <c r="F366" s="175"/>
      <c r="G366" s="175"/>
      <c r="H366" s="175"/>
      <c r="I366" s="174"/>
      <c r="J366" s="174"/>
      <c r="K366" s="175"/>
      <c r="L366" s="175"/>
      <c r="M366" s="175"/>
      <c r="N366" s="174"/>
      <c r="O366" s="174"/>
      <c r="P366" s="176"/>
      <c r="Q366" s="175"/>
      <c r="R366" s="175"/>
      <c r="Y366" s="227"/>
      <c r="AD366" s="227"/>
    </row>
    <row r="367" spans="1:30">
      <c r="A367" s="141"/>
      <c r="B367" s="173"/>
      <c r="C367" s="174"/>
      <c r="D367" s="175"/>
      <c r="E367" s="175"/>
      <c r="F367" s="175"/>
      <c r="G367" s="175"/>
      <c r="H367" s="175"/>
      <c r="I367" s="174"/>
      <c r="J367" s="174"/>
      <c r="K367" s="175"/>
      <c r="L367" s="175"/>
      <c r="M367" s="175"/>
      <c r="N367" s="174"/>
      <c r="O367" s="174"/>
      <c r="P367" s="176"/>
      <c r="Q367" s="175"/>
      <c r="R367" s="175"/>
      <c r="S367" s="232"/>
      <c r="T367" s="232"/>
      <c r="U367" s="232"/>
      <c r="V367" s="232"/>
      <c r="W367" s="232"/>
      <c r="X367" s="232"/>
      <c r="Y367" s="233"/>
      <c r="Z367" s="232"/>
      <c r="AA367" s="232"/>
      <c r="AB367" s="232"/>
      <c r="AC367" s="232"/>
      <c r="AD367" s="233"/>
    </row>
    <row r="368" spans="1:30">
      <c r="A368" s="141"/>
      <c r="B368" s="173"/>
      <c r="C368" s="174"/>
      <c r="D368" s="175"/>
      <c r="E368" s="175"/>
      <c r="F368" s="175"/>
      <c r="G368" s="175"/>
      <c r="H368" s="175"/>
      <c r="I368" s="174"/>
      <c r="J368" s="174"/>
      <c r="K368" s="175"/>
      <c r="L368" s="175"/>
      <c r="M368" s="175"/>
      <c r="N368" s="174"/>
      <c r="O368" s="174"/>
      <c r="P368" s="176"/>
      <c r="Q368" s="175"/>
      <c r="R368" s="175"/>
      <c r="Y368" s="227"/>
      <c r="AD368" s="227"/>
    </row>
    <row r="369" spans="1:30">
      <c r="A369" s="141"/>
      <c r="B369" s="173"/>
      <c r="C369" s="174"/>
      <c r="D369" s="175"/>
      <c r="E369" s="175"/>
      <c r="F369" s="175"/>
      <c r="G369" s="175"/>
      <c r="H369" s="175"/>
      <c r="I369" s="174"/>
      <c r="J369" s="174"/>
      <c r="K369" s="175"/>
      <c r="L369" s="175"/>
      <c r="M369" s="175"/>
      <c r="N369" s="174"/>
      <c r="O369" s="174"/>
      <c r="P369" s="176"/>
      <c r="Q369" s="175"/>
      <c r="R369" s="175"/>
      <c r="S369" s="232"/>
      <c r="T369" s="232"/>
      <c r="U369" s="232"/>
      <c r="V369" s="232"/>
      <c r="W369" s="232"/>
      <c r="X369" s="232"/>
      <c r="Y369" s="233"/>
      <c r="Z369" s="232"/>
      <c r="AA369" s="232"/>
      <c r="AB369" s="232"/>
      <c r="AC369" s="232"/>
      <c r="AD369" s="233"/>
    </row>
    <row r="370" spans="1:30">
      <c r="A370" s="141"/>
      <c r="B370" s="173"/>
      <c r="C370" s="174"/>
      <c r="D370" s="175"/>
      <c r="E370" s="175"/>
      <c r="F370" s="175"/>
      <c r="G370" s="175"/>
      <c r="H370" s="175"/>
      <c r="I370" s="174"/>
      <c r="J370" s="174"/>
      <c r="K370" s="175"/>
      <c r="L370" s="175"/>
      <c r="M370" s="175"/>
      <c r="N370" s="174"/>
      <c r="O370" s="174"/>
      <c r="P370" s="176"/>
      <c r="Q370" s="175"/>
      <c r="R370" s="175"/>
      <c r="Y370" s="227"/>
      <c r="AD370" s="227"/>
    </row>
    <row r="371" spans="1:30">
      <c r="A371" s="141"/>
      <c r="B371" s="173"/>
      <c r="C371" s="174"/>
      <c r="D371" s="175"/>
      <c r="E371" s="175"/>
      <c r="F371" s="175"/>
      <c r="G371" s="175"/>
      <c r="H371" s="175"/>
      <c r="I371" s="174"/>
      <c r="J371" s="174"/>
      <c r="K371" s="175"/>
      <c r="L371" s="175"/>
      <c r="M371" s="175"/>
      <c r="N371" s="174"/>
      <c r="O371" s="174"/>
      <c r="P371" s="176"/>
      <c r="Q371" s="175"/>
      <c r="R371" s="175"/>
      <c r="S371" s="232"/>
      <c r="T371" s="232"/>
      <c r="U371" s="232"/>
      <c r="V371" s="232"/>
      <c r="W371" s="232"/>
      <c r="X371" s="232"/>
      <c r="Y371" s="233"/>
      <c r="Z371" s="232"/>
      <c r="AA371" s="232"/>
      <c r="AB371" s="232"/>
      <c r="AC371" s="232"/>
      <c r="AD371" s="233"/>
    </row>
    <row r="372" spans="1:30">
      <c r="A372" s="141"/>
      <c r="B372" s="173"/>
      <c r="C372" s="174"/>
      <c r="D372" s="175"/>
      <c r="E372" s="175"/>
      <c r="F372" s="175"/>
      <c r="G372" s="175"/>
      <c r="H372" s="175"/>
      <c r="I372" s="174"/>
      <c r="J372" s="174"/>
      <c r="K372" s="175"/>
      <c r="L372" s="175"/>
      <c r="M372" s="175"/>
      <c r="N372" s="174"/>
      <c r="O372" s="174"/>
      <c r="P372" s="176"/>
      <c r="Q372" s="175"/>
      <c r="R372" s="175"/>
      <c r="Y372" s="227"/>
      <c r="AD372" s="227"/>
    </row>
    <row r="373" spans="1:30">
      <c r="A373" s="141"/>
      <c r="B373" s="173"/>
      <c r="C373" s="174"/>
      <c r="D373" s="175"/>
      <c r="E373" s="175"/>
      <c r="F373" s="175"/>
      <c r="G373" s="175"/>
      <c r="H373" s="175"/>
      <c r="I373" s="174"/>
      <c r="J373" s="174"/>
      <c r="K373" s="175"/>
      <c r="L373" s="175"/>
      <c r="M373" s="175"/>
      <c r="N373" s="174"/>
      <c r="O373" s="174"/>
      <c r="P373" s="176"/>
      <c r="Q373" s="175"/>
      <c r="R373" s="175"/>
      <c r="S373" s="232"/>
      <c r="T373" s="232"/>
      <c r="U373" s="232"/>
      <c r="V373" s="232"/>
      <c r="W373" s="232"/>
      <c r="X373" s="232"/>
      <c r="Y373" s="233"/>
      <c r="Z373" s="232"/>
      <c r="AA373" s="232"/>
      <c r="AB373" s="232"/>
      <c r="AC373" s="232"/>
      <c r="AD373" s="233"/>
    </row>
    <row r="374" spans="1:30">
      <c r="A374" s="141"/>
      <c r="B374" s="173"/>
      <c r="C374" s="174"/>
      <c r="D374" s="175"/>
      <c r="E374" s="175"/>
      <c r="F374" s="175"/>
      <c r="G374" s="175"/>
      <c r="H374" s="175"/>
      <c r="I374" s="174"/>
      <c r="J374" s="174"/>
      <c r="K374" s="175"/>
      <c r="L374" s="175"/>
      <c r="M374" s="175"/>
      <c r="N374" s="174"/>
      <c r="O374" s="174"/>
      <c r="P374" s="176"/>
      <c r="Q374" s="175"/>
      <c r="R374" s="175"/>
      <c r="Y374" s="227"/>
      <c r="AD374" s="227"/>
    </row>
    <row r="375" spans="1:30">
      <c r="A375" s="141"/>
      <c r="B375" s="173"/>
      <c r="C375" s="174"/>
      <c r="D375" s="175"/>
      <c r="E375" s="175"/>
      <c r="F375" s="175"/>
      <c r="G375" s="175"/>
      <c r="H375" s="175"/>
      <c r="I375" s="174"/>
      <c r="J375" s="174"/>
      <c r="K375" s="175"/>
      <c r="L375" s="175"/>
      <c r="M375" s="175"/>
      <c r="N375" s="174"/>
      <c r="O375" s="174"/>
      <c r="P375" s="176"/>
      <c r="Q375" s="175"/>
      <c r="R375" s="175"/>
      <c r="S375" s="232"/>
      <c r="T375" s="232"/>
      <c r="U375" s="232"/>
      <c r="V375" s="232"/>
      <c r="W375" s="232"/>
      <c r="X375" s="232"/>
      <c r="Y375" s="233"/>
      <c r="Z375" s="232"/>
      <c r="AA375" s="232"/>
      <c r="AB375" s="232"/>
      <c r="AC375" s="232"/>
      <c r="AD375" s="233"/>
    </row>
    <row r="376" spans="1:30">
      <c r="A376" s="141"/>
      <c r="B376" s="173"/>
      <c r="C376" s="174"/>
      <c r="D376" s="175"/>
      <c r="E376" s="175"/>
      <c r="F376" s="175"/>
      <c r="G376" s="175"/>
      <c r="H376" s="175"/>
      <c r="I376" s="174"/>
      <c r="J376" s="174"/>
      <c r="K376" s="175"/>
      <c r="L376" s="175"/>
      <c r="M376" s="175"/>
      <c r="N376" s="174"/>
      <c r="O376" s="174"/>
      <c r="P376" s="176"/>
      <c r="Q376" s="175"/>
      <c r="R376" s="175"/>
      <c r="Y376" s="227"/>
      <c r="AD376" s="227"/>
    </row>
    <row r="377" spans="1:30">
      <c r="A377" s="141"/>
      <c r="B377" s="173"/>
      <c r="C377" s="174"/>
      <c r="D377" s="175"/>
      <c r="E377" s="175"/>
      <c r="F377" s="175"/>
      <c r="G377" s="175"/>
      <c r="H377" s="175"/>
      <c r="I377" s="174"/>
      <c r="J377" s="174"/>
      <c r="K377" s="175"/>
      <c r="L377" s="175"/>
      <c r="M377" s="175"/>
      <c r="N377" s="174"/>
      <c r="O377" s="174"/>
      <c r="P377" s="176"/>
      <c r="Q377" s="175"/>
      <c r="R377" s="175"/>
      <c r="S377" s="232"/>
      <c r="T377" s="232"/>
      <c r="U377" s="232"/>
      <c r="V377" s="232"/>
      <c r="W377" s="232"/>
      <c r="X377" s="232"/>
      <c r="Y377" s="233"/>
      <c r="Z377" s="232"/>
      <c r="AA377" s="232"/>
      <c r="AB377" s="232"/>
      <c r="AC377" s="232"/>
      <c r="AD377" s="233"/>
    </row>
    <row r="378" spans="1:30">
      <c r="A378" s="141"/>
      <c r="B378" s="173"/>
      <c r="C378" s="174"/>
      <c r="D378" s="175"/>
      <c r="E378" s="175"/>
      <c r="F378" s="175"/>
      <c r="G378" s="175"/>
      <c r="H378" s="175"/>
      <c r="I378" s="174"/>
      <c r="J378" s="174"/>
      <c r="K378" s="175"/>
      <c r="L378" s="175"/>
      <c r="M378" s="175"/>
      <c r="N378" s="174"/>
      <c r="O378" s="174"/>
      <c r="P378" s="176"/>
      <c r="Q378" s="175"/>
      <c r="R378" s="175"/>
      <c r="Y378" s="227"/>
      <c r="AD378" s="227"/>
    </row>
    <row r="379" spans="1:30">
      <c r="A379" s="141"/>
      <c r="B379" s="173"/>
      <c r="C379" s="174"/>
      <c r="D379" s="175"/>
      <c r="E379" s="175"/>
      <c r="F379" s="175"/>
      <c r="G379" s="175"/>
      <c r="H379" s="175"/>
      <c r="I379" s="174"/>
      <c r="J379" s="174"/>
      <c r="K379" s="175"/>
      <c r="L379" s="175"/>
      <c r="M379" s="175"/>
      <c r="N379" s="174"/>
      <c r="O379" s="174"/>
      <c r="P379" s="176"/>
      <c r="Q379" s="175"/>
      <c r="R379" s="175"/>
      <c r="S379" s="232"/>
      <c r="T379" s="232"/>
      <c r="U379" s="232"/>
      <c r="V379" s="232"/>
      <c r="W379" s="232"/>
      <c r="X379" s="232"/>
      <c r="Y379" s="233"/>
      <c r="Z379" s="232"/>
      <c r="AA379" s="232"/>
      <c r="AB379" s="232"/>
      <c r="AC379" s="232"/>
      <c r="AD379" s="233"/>
    </row>
    <row r="380" spans="1:30">
      <c r="A380" s="141"/>
      <c r="B380" s="173"/>
      <c r="C380" s="174"/>
      <c r="D380" s="175"/>
      <c r="E380" s="175"/>
      <c r="F380" s="175"/>
      <c r="G380" s="175"/>
      <c r="H380" s="175"/>
      <c r="I380" s="174"/>
      <c r="J380" s="174"/>
      <c r="K380" s="175"/>
      <c r="L380" s="175"/>
      <c r="M380" s="175"/>
      <c r="N380" s="174"/>
      <c r="O380" s="174"/>
      <c r="P380" s="176"/>
      <c r="Q380" s="175"/>
      <c r="R380" s="175"/>
      <c r="Y380" s="227"/>
      <c r="AD380" s="227"/>
    </row>
    <row r="381" spans="1:30">
      <c r="A381" s="141"/>
      <c r="B381" s="173"/>
      <c r="C381" s="174"/>
      <c r="D381" s="175"/>
      <c r="E381" s="175"/>
      <c r="F381" s="175"/>
      <c r="G381" s="175"/>
      <c r="H381" s="175"/>
      <c r="I381" s="174"/>
      <c r="J381" s="174"/>
      <c r="K381" s="175"/>
      <c r="L381" s="175"/>
      <c r="M381" s="175"/>
      <c r="N381" s="174"/>
      <c r="O381" s="174"/>
      <c r="P381" s="176"/>
      <c r="Q381" s="175"/>
      <c r="R381" s="175"/>
      <c r="S381" s="232"/>
      <c r="T381" s="232"/>
      <c r="U381" s="232"/>
      <c r="V381" s="232"/>
      <c r="W381" s="232"/>
      <c r="X381" s="232"/>
      <c r="Y381" s="233"/>
      <c r="Z381" s="232"/>
      <c r="AA381" s="232"/>
      <c r="AB381" s="232"/>
      <c r="AC381" s="232"/>
      <c r="AD381" s="233"/>
    </row>
    <row r="382" spans="1:30">
      <c r="A382" s="141"/>
      <c r="B382" s="173"/>
      <c r="C382" s="174"/>
      <c r="D382" s="175"/>
      <c r="E382" s="175"/>
      <c r="F382" s="175"/>
      <c r="G382" s="175"/>
      <c r="H382" s="175"/>
      <c r="I382" s="174"/>
      <c r="J382" s="174"/>
      <c r="K382" s="175"/>
      <c r="L382" s="175"/>
      <c r="M382" s="175"/>
      <c r="N382" s="174"/>
      <c r="O382" s="174"/>
      <c r="P382" s="176"/>
      <c r="Q382" s="175"/>
      <c r="R382" s="175"/>
      <c r="Y382" s="227"/>
      <c r="AD382" s="227"/>
    </row>
    <row r="383" spans="1:30">
      <c r="A383" s="141"/>
      <c r="B383" s="173"/>
      <c r="C383" s="174"/>
      <c r="D383" s="175"/>
      <c r="E383" s="175"/>
      <c r="F383" s="175"/>
      <c r="G383" s="175"/>
      <c r="H383" s="175"/>
      <c r="I383" s="174"/>
      <c r="J383" s="174"/>
      <c r="K383" s="175"/>
      <c r="L383" s="175"/>
      <c r="M383" s="175"/>
      <c r="N383" s="174"/>
      <c r="O383" s="174"/>
      <c r="P383" s="176"/>
      <c r="Q383" s="175"/>
      <c r="R383" s="175"/>
      <c r="S383" s="232"/>
      <c r="T383" s="232"/>
      <c r="U383" s="232"/>
      <c r="V383" s="232"/>
      <c r="W383" s="232"/>
      <c r="X383" s="232"/>
      <c r="Y383" s="233"/>
      <c r="Z383" s="232"/>
      <c r="AA383" s="232"/>
      <c r="AB383" s="232"/>
      <c r="AC383" s="232"/>
      <c r="AD383" s="233"/>
    </row>
    <row r="384" spans="1:30">
      <c r="A384" s="141"/>
      <c r="B384" s="173"/>
      <c r="C384" s="174"/>
      <c r="D384" s="175"/>
      <c r="E384" s="175"/>
      <c r="F384" s="175"/>
      <c r="G384" s="175"/>
      <c r="H384" s="175"/>
      <c r="I384" s="174"/>
      <c r="J384" s="174"/>
      <c r="K384" s="175"/>
      <c r="L384" s="175"/>
      <c r="M384" s="175"/>
      <c r="N384" s="174"/>
      <c r="O384" s="174"/>
      <c r="P384" s="176"/>
      <c r="Q384" s="175"/>
      <c r="R384" s="175"/>
      <c r="Y384" s="227"/>
      <c r="AD384" s="227"/>
    </row>
    <row r="385" spans="1:30">
      <c r="A385" s="141"/>
      <c r="B385" s="173"/>
      <c r="C385" s="174"/>
      <c r="D385" s="175"/>
      <c r="E385" s="175"/>
      <c r="F385" s="175"/>
      <c r="G385" s="175"/>
      <c r="H385" s="175"/>
      <c r="I385" s="174"/>
      <c r="J385" s="174"/>
      <c r="K385" s="175"/>
      <c r="L385" s="175"/>
      <c r="M385" s="175"/>
      <c r="N385" s="174"/>
      <c r="O385" s="174"/>
      <c r="P385" s="176"/>
      <c r="Q385" s="175"/>
      <c r="R385" s="175"/>
      <c r="S385" s="232"/>
      <c r="T385" s="232"/>
      <c r="U385" s="232"/>
      <c r="V385" s="232"/>
      <c r="W385" s="232"/>
      <c r="X385" s="232"/>
      <c r="Y385" s="233"/>
      <c r="Z385" s="232"/>
      <c r="AA385" s="232"/>
      <c r="AB385" s="232"/>
      <c r="AC385" s="232"/>
      <c r="AD385" s="233"/>
    </row>
    <row r="386" spans="1:30">
      <c r="A386" s="141"/>
      <c r="B386" s="173"/>
      <c r="C386" s="174"/>
      <c r="D386" s="175"/>
      <c r="E386" s="175"/>
      <c r="F386" s="175"/>
      <c r="G386" s="175"/>
      <c r="H386" s="175"/>
      <c r="I386" s="174"/>
      <c r="J386" s="174"/>
      <c r="K386" s="175"/>
      <c r="L386" s="175"/>
      <c r="M386" s="175"/>
      <c r="N386" s="174"/>
      <c r="O386" s="174"/>
      <c r="P386" s="176"/>
      <c r="Q386" s="175"/>
      <c r="R386" s="175"/>
      <c r="Y386" s="227"/>
      <c r="AD386" s="227"/>
    </row>
    <row r="387" spans="1:30">
      <c r="A387" s="141"/>
      <c r="B387" s="173"/>
      <c r="C387" s="174"/>
      <c r="D387" s="175"/>
      <c r="E387" s="175"/>
      <c r="F387" s="175"/>
      <c r="G387" s="175"/>
      <c r="H387" s="175"/>
      <c r="I387" s="174"/>
      <c r="J387" s="174"/>
      <c r="K387" s="175"/>
      <c r="L387" s="175"/>
      <c r="M387" s="175"/>
      <c r="N387" s="174"/>
      <c r="O387" s="174"/>
      <c r="P387" s="176"/>
      <c r="Q387" s="175"/>
      <c r="R387" s="175"/>
      <c r="S387" s="232"/>
      <c r="T387" s="232"/>
      <c r="U387" s="232"/>
      <c r="V387" s="232"/>
      <c r="W387" s="232"/>
      <c r="X387" s="232"/>
      <c r="Y387" s="233"/>
      <c r="Z387" s="232"/>
      <c r="AA387" s="232"/>
      <c r="AB387" s="232"/>
      <c r="AC387" s="232"/>
      <c r="AD387" s="233"/>
    </row>
    <row r="388" spans="1:30">
      <c r="A388" s="141"/>
      <c r="B388" s="173"/>
      <c r="C388" s="174"/>
      <c r="D388" s="175"/>
      <c r="E388" s="175"/>
      <c r="F388" s="175"/>
      <c r="G388" s="175"/>
      <c r="H388" s="175"/>
      <c r="I388" s="174"/>
      <c r="J388" s="174"/>
      <c r="K388" s="175"/>
      <c r="L388" s="175"/>
      <c r="M388" s="175"/>
      <c r="N388" s="174"/>
      <c r="O388" s="174"/>
      <c r="P388" s="176"/>
      <c r="Q388" s="175"/>
      <c r="R388" s="175"/>
      <c r="Y388" s="227"/>
      <c r="AD388" s="227"/>
    </row>
    <row r="389" spans="1:30" ht="13.5" thickBot="1">
      <c r="A389" s="141"/>
      <c r="B389" s="173"/>
      <c r="C389" s="174"/>
      <c r="D389" s="175"/>
      <c r="E389" s="175"/>
      <c r="F389" s="175"/>
      <c r="G389" s="175"/>
      <c r="H389" s="175"/>
      <c r="I389" s="174"/>
      <c r="J389" s="174"/>
      <c r="K389" s="175"/>
      <c r="L389" s="175"/>
      <c r="M389" s="175"/>
      <c r="N389" s="174"/>
      <c r="O389" s="174"/>
      <c r="P389" s="176"/>
      <c r="Q389" s="175"/>
      <c r="R389" s="175"/>
      <c r="S389" s="193"/>
      <c r="T389" s="193"/>
      <c r="U389" s="193"/>
      <c r="V389" s="193"/>
      <c r="W389" s="193"/>
      <c r="X389" s="193"/>
      <c r="Y389" s="258"/>
      <c r="Z389" s="193"/>
      <c r="AA389" s="193"/>
      <c r="AB389" s="193"/>
      <c r="AC389" s="193"/>
      <c r="AD389" s="258"/>
    </row>
    <row r="390" spans="1:30">
      <c r="A390" s="155"/>
      <c r="B390" s="136"/>
      <c r="C390" s="165"/>
      <c r="D390" s="166"/>
      <c r="E390" s="166"/>
      <c r="F390" s="166"/>
      <c r="G390" s="166"/>
      <c r="H390" s="166"/>
      <c r="I390" s="165"/>
      <c r="J390" s="165"/>
      <c r="K390" s="166"/>
      <c r="L390" s="166"/>
      <c r="M390" s="166"/>
      <c r="N390" s="165"/>
      <c r="O390" s="165"/>
      <c r="P390" s="167"/>
      <c r="Q390" s="175"/>
      <c r="R390" s="175"/>
      <c r="S390" s="226"/>
      <c r="Y390" s="227"/>
      <c r="AD390" s="227"/>
    </row>
    <row r="391" spans="1:30">
      <c r="A391" s="141"/>
      <c r="B391" s="173"/>
      <c r="C391" s="174"/>
      <c r="D391" s="175"/>
      <c r="E391" s="175"/>
      <c r="F391" s="175"/>
      <c r="G391" s="175"/>
      <c r="H391" s="175"/>
      <c r="I391" s="174"/>
      <c r="J391" s="174"/>
      <c r="K391" s="175"/>
      <c r="L391" s="175"/>
      <c r="M391" s="175"/>
      <c r="N391" s="174"/>
      <c r="O391" s="174"/>
      <c r="P391" s="176"/>
      <c r="Q391" s="175"/>
      <c r="R391" s="175"/>
      <c r="S391" s="232"/>
      <c r="T391" s="232"/>
      <c r="U391" s="232"/>
      <c r="V391" s="232"/>
      <c r="W391" s="232"/>
      <c r="X391" s="232"/>
      <c r="Y391" s="233"/>
      <c r="Z391" s="232"/>
      <c r="AA391" s="232"/>
      <c r="AB391" s="232"/>
      <c r="AC391" s="232"/>
      <c r="AD391" s="233"/>
    </row>
    <row r="392" spans="1:30">
      <c r="A392" s="141"/>
      <c r="B392" s="173"/>
      <c r="C392" s="174"/>
      <c r="D392" s="175"/>
      <c r="E392" s="175"/>
      <c r="F392" s="175"/>
      <c r="G392" s="175"/>
      <c r="H392" s="175"/>
      <c r="I392" s="174"/>
      <c r="J392" s="174"/>
      <c r="K392" s="175"/>
      <c r="L392" s="175"/>
      <c r="M392" s="175"/>
      <c r="N392" s="174"/>
      <c r="O392" s="174"/>
      <c r="P392" s="176"/>
      <c r="Q392" s="175"/>
      <c r="R392" s="175"/>
      <c r="Y392" s="227"/>
      <c r="AD392" s="227"/>
    </row>
    <row r="393" spans="1:30">
      <c r="A393" s="141"/>
      <c r="B393" s="173"/>
      <c r="C393" s="174"/>
      <c r="D393" s="175"/>
      <c r="E393" s="175"/>
      <c r="F393" s="175"/>
      <c r="G393" s="175"/>
      <c r="H393" s="175"/>
      <c r="I393" s="174"/>
      <c r="J393" s="174"/>
      <c r="K393" s="175"/>
      <c r="L393" s="175"/>
      <c r="M393" s="175"/>
      <c r="N393" s="174"/>
      <c r="O393" s="174"/>
      <c r="P393" s="176"/>
      <c r="Q393" s="175"/>
      <c r="R393" s="175"/>
      <c r="S393" s="232"/>
      <c r="T393" s="232"/>
      <c r="U393" s="232"/>
      <c r="V393" s="232"/>
      <c r="W393" s="232"/>
      <c r="X393" s="232"/>
      <c r="Y393" s="233"/>
      <c r="Z393" s="232"/>
      <c r="AA393" s="232"/>
      <c r="AB393" s="232"/>
      <c r="AC393" s="232"/>
      <c r="AD393" s="233"/>
    </row>
    <row r="394" spans="1:30">
      <c r="A394" s="141"/>
      <c r="B394" s="173"/>
      <c r="C394" s="174"/>
      <c r="D394" s="175"/>
      <c r="E394" s="175"/>
      <c r="F394" s="175"/>
      <c r="G394" s="175"/>
      <c r="H394" s="175"/>
      <c r="I394" s="174"/>
      <c r="J394" s="174"/>
      <c r="K394" s="175"/>
      <c r="L394" s="175"/>
      <c r="M394" s="175"/>
      <c r="N394" s="174"/>
      <c r="O394" s="174"/>
      <c r="P394" s="176"/>
      <c r="Q394" s="175"/>
      <c r="R394" s="175"/>
      <c r="Y394" s="227"/>
      <c r="AD394" s="227"/>
    </row>
    <row r="395" spans="1:30">
      <c r="A395" s="141"/>
      <c r="B395" s="173"/>
      <c r="C395" s="174"/>
      <c r="D395" s="175"/>
      <c r="E395" s="175"/>
      <c r="F395" s="175"/>
      <c r="G395" s="175"/>
      <c r="H395" s="175"/>
      <c r="I395" s="174"/>
      <c r="J395" s="174"/>
      <c r="K395" s="175"/>
      <c r="L395" s="175"/>
      <c r="M395" s="175"/>
      <c r="N395" s="174"/>
      <c r="O395" s="174"/>
      <c r="P395" s="176"/>
      <c r="Q395" s="175"/>
      <c r="R395" s="175"/>
      <c r="S395" s="232"/>
      <c r="T395" s="232"/>
      <c r="U395" s="232"/>
      <c r="V395" s="232"/>
      <c r="W395" s="232"/>
      <c r="X395" s="232"/>
      <c r="Y395" s="233"/>
      <c r="Z395" s="232"/>
      <c r="AA395" s="232"/>
      <c r="AB395" s="232"/>
      <c r="AC395" s="232"/>
      <c r="AD395" s="233"/>
    </row>
    <row r="396" spans="1:30">
      <c r="A396" s="141"/>
      <c r="B396" s="173"/>
      <c r="C396" s="174"/>
      <c r="D396" s="175"/>
      <c r="E396" s="175"/>
      <c r="F396" s="175"/>
      <c r="G396" s="175"/>
      <c r="H396" s="175"/>
      <c r="I396" s="174"/>
      <c r="J396" s="174"/>
      <c r="K396" s="175"/>
      <c r="L396" s="175"/>
      <c r="M396" s="175"/>
      <c r="N396" s="174"/>
      <c r="O396" s="174"/>
      <c r="P396" s="176"/>
      <c r="Q396" s="175"/>
      <c r="R396" s="175"/>
      <c r="Y396" s="227"/>
      <c r="AD396" s="227"/>
    </row>
    <row r="397" spans="1:30">
      <c r="A397" s="141"/>
      <c r="B397" s="173"/>
      <c r="C397" s="174"/>
      <c r="D397" s="175"/>
      <c r="E397" s="175"/>
      <c r="F397" s="175"/>
      <c r="G397" s="175"/>
      <c r="H397" s="175"/>
      <c r="I397" s="174"/>
      <c r="J397" s="174"/>
      <c r="K397" s="175"/>
      <c r="L397" s="175"/>
      <c r="M397" s="175"/>
      <c r="N397" s="174"/>
      <c r="O397" s="174"/>
      <c r="P397" s="176"/>
      <c r="Q397" s="175"/>
      <c r="R397" s="175"/>
      <c r="S397" s="232"/>
      <c r="T397" s="232"/>
      <c r="U397" s="232"/>
      <c r="V397" s="232"/>
      <c r="W397" s="232"/>
      <c r="X397" s="232"/>
      <c r="Y397" s="233"/>
      <c r="Z397" s="232"/>
      <c r="AA397" s="232"/>
      <c r="AB397" s="232"/>
      <c r="AC397" s="232"/>
      <c r="AD397" s="233"/>
    </row>
    <row r="398" spans="1:30">
      <c r="A398" s="141"/>
      <c r="B398" s="173"/>
      <c r="C398" s="174"/>
      <c r="D398" s="175"/>
      <c r="E398" s="175"/>
      <c r="F398" s="175"/>
      <c r="G398" s="175"/>
      <c r="H398" s="175"/>
      <c r="I398" s="174"/>
      <c r="J398" s="174"/>
      <c r="K398" s="175"/>
      <c r="L398" s="175"/>
      <c r="M398" s="175"/>
      <c r="N398" s="174"/>
      <c r="O398" s="174"/>
      <c r="P398" s="176"/>
      <c r="Q398" s="175"/>
      <c r="R398" s="175"/>
      <c r="Y398" s="227"/>
      <c r="AD398" s="227"/>
    </row>
    <row r="399" spans="1:30">
      <c r="A399" s="141"/>
      <c r="B399" s="173"/>
      <c r="C399" s="174"/>
      <c r="D399" s="175"/>
      <c r="E399" s="175"/>
      <c r="F399" s="175"/>
      <c r="G399" s="175"/>
      <c r="H399" s="175"/>
      <c r="I399" s="174"/>
      <c r="J399" s="174"/>
      <c r="K399" s="175"/>
      <c r="L399" s="175"/>
      <c r="M399" s="175"/>
      <c r="N399" s="174"/>
      <c r="O399" s="174"/>
      <c r="P399" s="176"/>
      <c r="Q399" s="175"/>
      <c r="R399" s="175"/>
      <c r="S399" s="232"/>
      <c r="T399" s="232"/>
      <c r="U399" s="232"/>
      <c r="V399" s="232"/>
      <c r="W399" s="232"/>
      <c r="X399" s="232"/>
      <c r="Y399" s="233"/>
      <c r="Z399" s="232"/>
      <c r="AA399" s="232"/>
      <c r="AB399" s="232"/>
      <c r="AC399" s="232"/>
      <c r="AD399" s="233"/>
    </row>
    <row r="400" spans="1:30">
      <c r="A400" s="141"/>
      <c r="B400" s="173"/>
      <c r="C400" s="174"/>
      <c r="D400" s="175"/>
      <c r="E400" s="175"/>
      <c r="F400" s="175"/>
      <c r="G400" s="175"/>
      <c r="H400" s="175"/>
      <c r="I400" s="174"/>
      <c r="J400" s="174"/>
      <c r="K400" s="175"/>
      <c r="L400" s="175"/>
      <c r="M400" s="175"/>
      <c r="N400" s="174"/>
      <c r="O400" s="174"/>
      <c r="P400" s="176"/>
      <c r="Q400" s="175"/>
      <c r="R400" s="175"/>
      <c r="Y400" s="227"/>
      <c r="AD400" s="227"/>
    </row>
    <row r="401" spans="1:30">
      <c r="A401" s="141"/>
      <c r="B401" s="173"/>
      <c r="C401" s="174"/>
      <c r="D401" s="175"/>
      <c r="E401" s="175"/>
      <c r="F401" s="175"/>
      <c r="G401" s="175"/>
      <c r="H401" s="175"/>
      <c r="I401" s="174"/>
      <c r="J401" s="174"/>
      <c r="K401" s="175"/>
      <c r="L401" s="175"/>
      <c r="M401" s="175"/>
      <c r="N401" s="174"/>
      <c r="O401" s="174"/>
      <c r="P401" s="176"/>
      <c r="Q401" s="175"/>
      <c r="R401" s="175"/>
      <c r="S401" s="232"/>
      <c r="T401" s="232"/>
      <c r="U401" s="232"/>
      <c r="V401" s="232"/>
      <c r="W401" s="232"/>
      <c r="X401" s="232"/>
      <c r="Y401" s="233"/>
      <c r="Z401" s="232"/>
      <c r="AA401" s="232"/>
      <c r="AB401" s="232"/>
      <c r="AC401" s="232"/>
      <c r="AD401" s="233"/>
    </row>
    <row r="402" spans="1:30">
      <c r="A402" s="141"/>
      <c r="B402" s="173"/>
      <c r="C402" s="174"/>
      <c r="D402" s="175"/>
      <c r="E402" s="175"/>
      <c r="F402" s="175"/>
      <c r="G402" s="175"/>
      <c r="H402" s="175"/>
      <c r="I402" s="174"/>
      <c r="J402" s="174"/>
      <c r="K402" s="175"/>
      <c r="L402" s="175"/>
      <c r="M402" s="175"/>
      <c r="N402" s="174"/>
      <c r="O402" s="174"/>
      <c r="P402" s="176"/>
      <c r="Q402" s="175"/>
      <c r="R402" s="175"/>
      <c r="Y402" s="227"/>
      <c r="AD402" s="227"/>
    </row>
    <row r="403" spans="1:30">
      <c r="A403" s="141"/>
      <c r="B403" s="173"/>
      <c r="C403" s="174"/>
      <c r="D403" s="175"/>
      <c r="E403" s="175"/>
      <c r="F403" s="175"/>
      <c r="G403" s="175"/>
      <c r="H403" s="175"/>
      <c r="I403" s="174"/>
      <c r="J403" s="174"/>
      <c r="K403" s="175"/>
      <c r="L403" s="175"/>
      <c r="M403" s="175"/>
      <c r="N403" s="174"/>
      <c r="O403" s="174"/>
      <c r="P403" s="176"/>
      <c r="Q403" s="175"/>
      <c r="R403" s="175"/>
      <c r="S403" s="232"/>
      <c r="T403" s="232"/>
      <c r="U403" s="232"/>
      <c r="V403" s="232"/>
      <c r="W403" s="232"/>
      <c r="X403" s="232"/>
      <c r="Y403" s="233"/>
      <c r="Z403" s="232"/>
      <c r="AA403" s="232"/>
      <c r="AB403" s="232"/>
      <c r="AC403" s="232"/>
      <c r="AD403" s="233"/>
    </row>
    <row r="404" spans="1:30">
      <c r="A404" s="141"/>
      <c r="B404" s="173"/>
      <c r="C404" s="174"/>
      <c r="D404" s="175"/>
      <c r="E404" s="175"/>
      <c r="F404" s="175"/>
      <c r="G404" s="175"/>
      <c r="H404" s="175"/>
      <c r="I404" s="174"/>
      <c r="J404" s="174"/>
      <c r="K404" s="175"/>
      <c r="L404" s="175"/>
      <c r="M404" s="175"/>
      <c r="N404" s="174"/>
      <c r="O404" s="174"/>
      <c r="P404" s="176"/>
      <c r="Q404" s="175"/>
      <c r="R404" s="175"/>
      <c r="Y404" s="227"/>
      <c r="AD404" s="227"/>
    </row>
    <row r="405" spans="1:30">
      <c r="A405" s="141"/>
      <c r="B405" s="173"/>
      <c r="C405" s="174"/>
      <c r="D405" s="175"/>
      <c r="E405" s="175"/>
      <c r="F405" s="175"/>
      <c r="G405" s="175"/>
      <c r="H405" s="175"/>
      <c r="I405" s="174"/>
      <c r="J405" s="174"/>
      <c r="K405" s="175"/>
      <c r="L405" s="175"/>
      <c r="M405" s="175"/>
      <c r="N405" s="174"/>
      <c r="O405" s="174"/>
      <c r="P405" s="176"/>
      <c r="Q405" s="175"/>
      <c r="R405" s="175"/>
      <c r="S405" s="232"/>
      <c r="T405" s="232"/>
      <c r="U405" s="232"/>
      <c r="V405" s="232"/>
      <c r="W405" s="232"/>
      <c r="X405" s="232"/>
      <c r="Y405" s="233"/>
      <c r="Z405" s="232"/>
      <c r="AA405" s="232"/>
      <c r="AB405" s="232"/>
      <c r="AC405" s="232"/>
      <c r="AD405" s="233"/>
    </row>
    <row r="406" spans="1:30">
      <c r="A406" s="141"/>
      <c r="B406" s="173"/>
      <c r="C406" s="174"/>
      <c r="D406" s="175"/>
      <c r="E406" s="175"/>
      <c r="F406" s="175"/>
      <c r="G406" s="175"/>
      <c r="H406" s="175"/>
      <c r="I406" s="174"/>
      <c r="J406" s="174"/>
      <c r="K406" s="175"/>
      <c r="L406" s="175"/>
      <c r="M406" s="175"/>
      <c r="N406" s="174"/>
      <c r="O406" s="174"/>
      <c r="P406" s="176"/>
      <c r="Q406" s="175"/>
      <c r="R406" s="175"/>
      <c r="Y406" s="227"/>
      <c r="AD406" s="227"/>
    </row>
    <row r="407" spans="1:30">
      <c r="A407" s="141"/>
      <c r="B407" s="173"/>
      <c r="C407" s="174"/>
      <c r="D407" s="175"/>
      <c r="E407" s="175"/>
      <c r="F407" s="175"/>
      <c r="G407" s="175"/>
      <c r="H407" s="175"/>
      <c r="I407" s="174"/>
      <c r="J407" s="174"/>
      <c r="K407" s="175"/>
      <c r="L407" s="175"/>
      <c r="M407" s="175"/>
      <c r="N407" s="174"/>
      <c r="O407" s="174"/>
      <c r="P407" s="176"/>
      <c r="Q407" s="175"/>
      <c r="R407" s="175"/>
      <c r="S407" s="232"/>
      <c r="T407" s="232"/>
      <c r="U407" s="232"/>
      <c r="V407" s="232"/>
      <c r="W407" s="232"/>
      <c r="X407" s="232"/>
      <c r="Y407" s="233"/>
      <c r="Z407" s="232"/>
      <c r="AA407" s="232"/>
      <c r="AB407" s="232"/>
      <c r="AC407" s="232"/>
      <c r="AD407" s="233"/>
    </row>
    <row r="408" spans="1:30">
      <c r="A408" s="141"/>
      <c r="B408" s="173"/>
      <c r="C408" s="174"/>
      <c r="D408" s="175"/>
      <c r="E408" s="175"/>
      <c r="F408" s="175"/>
      <c r="G408" s="175"/>
      <c r="H408" s="175"/>
      <c r="I408" s="174"/>
      <c r="J408" s="174"/>
      <c r="K408" s="175"/>
      <c r="L408" s="175"/>
      <c r="M408" s="175"/>
      <c r="N408" s="174"/>
      <c r="O408" s="174"/>
      <c r="P408" s="176"/>
      <c r="Q408" s="175"/>
      <c r="R408" s="175"/>
      <c r="Y408" s="227"/>
      <c r="AD408" s="227"/>
    </row>
    <row r="409" spans="1:30">
      <c r="A409" s="141"/>
      <c r="B409" s="173"/>
      <c r="C409" s="174"/>
      <c r="D409" s="175"/>
      <c r="E409" s="175"/>
      <c r="F409" s="175"/>
      <c r="G409" s="175"/>
      <c r="H409" s="175"/>
      <c r="I409" s="174"/>
      <c r="J409" s="174"/>
      <c r="K409" s="175"/>
      <c r="L409" s="175"/>
      <c r="M409" s="175"/>
      <c r="N409" s="174"/>
      <c r="O409" s="174"/>
      <c r="P409" s="176"/>
      <c r="Q409" s="175"/>
      <c r="R409" s="175"/>
      <c r="S409" s="232"/>
      <c r="T409" s="232"/>
      <c r="U409" s="232"/>
      <c r="V409" s="232"/>
      <c r="W409" s="232"/>
      <c r="X409" s="232"/>
      <c r="Y409" s="233"/>
      <c r="Z409" s="232"/>
      <c r="AA409" s="232"/>
      <c r="AB409" s="232"/>
      <c r="AC409" s="232"/>
      <c r="AD409" s="233"/>
    </row>
    <row r="410" spans="1:30">
      <c r="A410" s="141"/>
      <c r="B410" s="173"/>
      <c r="C410" s="174"/>
      <c r="D410" s="175"/>
      <c r="E410" s="175"/>
      <c r="F410" s="175"/>
      <c r="G410" s="175"/>
      <c r="H410" s="175"/>
      <c r="I410" s="174"/>
      <c r="J410" s="174"/>
      <c r="K410" s="175"/>
      <c r="L410" s="175"/>
      <c r="M410" s="175"/>
      <c r="N410" s="174"/>
      <c r="O410" s="174"/>
      <c r="P410" s="176"/>
      <c r="Q410" s="175"/>
      <c r="R410" s="175"/>
      <c r="Y410" s="227"/>
      <c r="AD410" s="227"/>
    </row>
    <row r="411" spans="1:30">
      <c r="A411" s="141"/>
      <c r="B411" s="173"/>
      <c r="C411" s="174"/>
      <c r="D411" s="175"/>
      <c r="E411" s="175"/>
      <c r="F411" s="175"/>
      <c r="G411" s="175"/>
      <c r="H411" s="175"/>
      <c r="I411" s="174"/>
      <c r="J411" s="174"/>
      <c r="K411" s="175"/>
      <c r="L411" s="175"/>
      <c r="M411" s="175"/>
      <c r="N411" s="174"/>
      <c r="O411" s="174"/>
      <c r="P411" s="176"/>
      <c r="Q411" s="175"/>
      <c r="R411" s="175"/>
      <c r="S411" s="232"/>
      <c r="T411" s="232"/>
      <c r="U411" s="232"/>
      <c r="V411" s="232"/>
      <c r="W411" s="232"/>
      <c r="X411" s="232"/>
      <c r="Y411" s="233"/>
      <c r="Z411" s="232"/>
      <c r="AA411" s="232"/>
      <c r="AB411" s="232"/>
      <c r="AC411" s="232"/>
      <c r="AD411" s="233"/>
    </row>
    <row r="412" spans="1:30">
      <c r="A412" s="141"/>
      <c r="B412" s="173"/>
      <c r="C412" s="174"/>
      <c r="D412" s="175"/>
      <c r="E412" s="175"/>
      <c r="F412" s="175"/>
      <c r="G412" s="175"/>
      <c r="H412" s="175"/>
      <c r="I412" s="174"/>
      <c r="J412" s="174"/>
      <c r="K412" s="175"/>
      <c r="L412" s="175"/>
      <c r="M412" s="175"/>
      <c r="N412" s="174"/>
      <c r="O412" s="174"/>
      <c r="P412" s="176"/>
      <c r="Q412" s="175"/>
      <c r="R412" s="175"/>
      <c r="Y412" s="227"/>
      <c r="AD412" s="227"/>
    </row>
    <row r="413" spans="1:30">
      <c r="A413" s="141"/>
      <c r="B413" s="173"/>
      <c r="C413" s="174"/>
      <c r="D413" s="175"/>
      <c r="E413" s="175"/>
      <c r="F413" s="175"/>
      <c r="G413" s="175"/>
      <c r="H413" s="175"/>
      <c r="I413" s="174"/>
      <c r="J413" s="174"/>
      <c r="K413" s="175"/>
      <c r="L413" s="175"/>
      <c r="M413" s="175"/>
      <c r="N413" s="174"/>
      <c r="O413" s="174"/>
      <c r="P413" s="176"/>
      <c r="Q413" s="175"/>
      <c r="R413" s="175"/>
      <c r="S413" s="232"/>
      <c r="T413" s="232"/>
      <c r="U413" s="232"/>
      <c r="V413" s="232"/>
      <c r="W413" s="232"/>
      <c r="X413" s="232"/>
      <c r="Y413" s="233"/>
      <c r="Z413" s="232"/>
      <c r="AA413" s="232"/>
      <c r="AB413" s="232"/>
      <c r="AC413" s="232"/>
      <c r="AD413" s="233"/>
    </row>
    <row r="414" spans="1:30">
      <c r="A414" s="141"/>
      <c r="B414" s="173"/>
      <c r="C414" s="174"/>
      <c r="D414" s="175"/>
      <c r="E414" s="175"/>
      <c r="F414" s="175"/>
      <c r="G414" s="175"/>
      <c r="H414" s="175"/>
      <c r="I414" s="174"/>
      <c r="J414" s="174"/>
      <c r="K414" s="175"/>
      <c r="L414" s="175"/>
      <c r="M414" s="175"/>
      <c r="N414" s="174"/>
      <c r="O414" s="174"/>
      <c r="P414" s="176"/>
      <c r="Q414" s="175"/>
      <c r="R414" s="175"/>
      <c r="Y414" s="227"/>
      <c r="AD414" s="227"/>
    </row>
    <row r="415" spans="1:30">
      <c r="A415" s="141"/>
      <c r="B415" s="173"/>
      <c r="C415" s="174"/>
      <c r="D415" s="175"/>
      <c r="E415" s="175"/>
      <c r="F415" s="175"/>
      <c r="G415" s="175"/>
      <c r="H415" s="175"/>
      <c r="I415" s="174"/>
      <c r="J415" s="174"/>
      <c r="K415" s="175"/>
      <c r="L415" s="175"/>
      <c r="M415" s="175"/>
      <c r="N415" s="174"/>
      <c r="O415" s="174"/>
      <c r="P415" s="176"/>
      <c r="Q415" s="175"/>
      <c r="R415" s="175"/>
      <c r="S415" s="232"/>
      <c r="T415" s="232"/>
      <c r="U415" s="232"/>
      <c r="V415" s="232"/>
      <c r="W415" s="232"/>
      <c r="X415" s="232"/>
      <c r="Y415" s="233"/>
      <c r="Z415" s="232"/>
      <c r="AA415" s="232"/>
      <c r="AB415" s="232"/>
      <c r="AC415" s="232"/>
      <c r="AD415" s="233"/>
    </row>
    <row r="416" spans="1:30">
      <c r="A416" s="141"/>
      <c r="B416" s="173"/>
      <c r="C416" s="174"/>
      <c r="D416" s="175"/>
      <c r="E416" s="175"/>
      <c r="F416" s="175"/>
      <c r="G416" s="175"/>
      <c r="H416" s="175"/>
      <c r="I416" s="174"/>
      <c r="J416" s="174"/>
      <c r="K416" s="175"/>
      <c r="L416" s="175"/>
      <c r="M416" s="175"/>
      <c r="N416" s="174"/>
      <c r="O416" s="174"/>
      <c r="P416" s="176"/>
      <c r="Q416" s="175"/>
      <c r="R416" s="175"/>
      <c r="Y416" s="227"/>
      <c r="AD416" s="227"/>
    </row>
    <row r="417" spans="1:31">
      <c r="A417" s="141"/>
      <c r="B417" s="173"/>
      <c r="C417" s="174"/>
      <c r="D417" s="175"/>
      <c r="E417" s="175"/>
      <c r="F417" s="175"/>
      <c r="G417" s="175"/>
      <c r="H417" s="175"/>
      <c r="I417" s="174"/>
      <c r="J417" s="174"/>
      <c r="K417" s="175"/>
      <c r="L417" s="175"/>
      <c r="M417" s="175"/>
      <c r="N417" s="174"/>
      <c r="O417" s="174"/>
      <c r="P417" s="176"/>
      <c r="Q417" s="175"/>
      <c r="R417" s="175"/>
      <c r="S417" s="232"/>
      <c r="T417" s="232"/>
      <c r="U417" s="232"/>
      <c r="V417" s="232"/>
      <c r="W417" s="232"/>
      <c r="X417" s="232"/>
      <c r="Y417" s="233"/>
      <c r="Z417" s="232"/>
      <c r="AA417" s="232"/>
      <c r="AB417" s="232"/>
      <c r="AC417" s="232"/>
      <c r="AD417" s="233"/>
    </row>
    <row r="418" spans="1:31">
      <c r="A418" s="141"/>
      <c r="B418" s="173"/>
      <c r="C418" s="174"/>
      <c r="D418" s="175"/>
      <c r="E418" s="175"/>
      <c r="F418" s="175"/>
      <c r="G418" s="175"/>
      <c r="H418" s="175"/>
      <c r="I418" s="174"/>
      <c r="J418" s="174"/>
      <c r="K418" s="175"/>
      <c r="L418" s="175"/>
      <c r="M418" s="175"/>
      <c r="N418" s="174"/>
      <c r="O418" s="174"/>
      <c r="P418" s="176"/>
      <c r="Q418" s="175"/>
      <c r="R418" s="175"/>
      <c r="Y418" s="227"/>
      <c r="AD418" s="227"/>
    </row>
    <row r="419" spans="1:31">
      <c r="A419" s="141"/>
      <c r="B419" s="173"/>
      <c r="C419" s="174"/>
      <c r="D419" s="175"/>
      <c r="E419" s="175"/>
      <c r="F419" s="175"/>
      <c r="G419" s="175"/>
      <c r="H419" s="175"/>
      <c r="I419" s="174"/>
      <c r="J419" s="174"/>
      <c r="K419" s="175"/>
      <c r="L419" s="175"/>
      <c r="M419" s="175"/>
      <c r="N419" s="174"/>
      <c r="O419" s="174"/>
      <c r="P419" s="176"/>
      <c r="Q419" s="175"/>
      <c r="R419" s="175"/>
      <c r="S419" s="232"/>
      <c r="T419" s="232"/>
      <c r="U419" s="232"/>
      <c r="V419" s="232"/>
      <c r="W419" s="232"/>
      <c r="X419" s="232"/>
      <c r="Y419" s="233"/>
      <c r="Z419" s="232"/>
      <c r="AA419" s="232"/>
      <c r="AB419" s="232"/>
      <c r="AC419" s="232"/>
      <c r="AD419" s="233"/>
    </row>
    <row r="420" spans="1:31">
      <c r="A420" s="141"/>
      <c r="B420" s="173"/>
      <c r="C420" s="174"/>
      <c r="D420" s="175"/>
      <c r="E420" s="175"/>
      <c r="F420" s="175"/>
      <c r="G420" s="175"/>
      <c r="H420" s="175"/>
      <c r="I420" s="174"/>
      <c r="J420" s="174"/>
      <c r="K420" s="175"/>
      <c r="L420" s="175"/>
      <c r="M420" s="175"/>
      <c r="N420" s="174"/>
      <c r="O420" s="174"/>
      <c r="P420" s="176"/>
      <c r="Q420" s="175"/>
      <c r="R420" s="175"/>
      <c r="Y420" s="227"/>
      <c r="AD420" s="227"/>
    </row>
    <row r="421" spans="1:31" ht="13.5" thickBot="1">
      <c r="A421" s="141"/>
      <c r="B421" s="173"/>
      <c r="C421" s="174"/>
      <c r="D421" s="175"/>
      <c r="E421" s="175"/>
      <c r="F421" s="175"/>
      <c r="G421" s="175"/>
      <c r="H421" s="175"/>
      <c r="I421" s="174"/>
      <c r="J421" s="174"/>
      <c r="K421" s="175"/>
      <c r="L421" s="175"/>
      <c r="M421" s="175"/>
      <c r="N421" s="174"/>
      <c r="O421" s="174"/>
      <c r="P421" s="176"/>
      <c r="Q421" s="175"/>
      <c r="R421" s="175"/>
      <c r="S421" s="193"/>
      <c r="T421" s="193"/>
      <c r="U421" s="193"/>
      <c r="V421" s="193"/>
      <c r="W421" s="193"/>
      <c r="X421" s="193"/>
      <c r="Y421" s="258"/>
      <c r="Z421" s="193"/>
      <c r="AA421" s="193"/>
      <c r="AB421" s="193"/>
      <c r="AC421" s="193"/>
      <c r="AD421" s="258"/>
    </row>
    <row r="422" spans="1:31">
      <c r="A422" s="155"/>
      <c r="B422" s="136"/>
      <c r="C422" s="165"/>
      <c r="D422" s="166"/>
      <c r="E422" s="166"/>
      <c r="F422" s="166"/>
      <c r="G422" s="166"/>
      <c r="H422" s="166"/>
      <c r="I422" s="165"/>
      <c r="J422" s="165"/>
      <c r="K422" s="166"/>
      <c r="L422" s="166"/>
      <c r="M422" s="166"/>
      <c r="N422" s="165"/>
      <c r="O422" s="165"/>
      <c r="P422" s="167"/>
      <c r="Q422" s="175"/>
      <c r="R422" s="175"/>
      <c r="S422" s="226"/>
      <c r="Y422" s="227"/>
      <c r="AD422" s="227"/>
    </row>
    <row r="423" spans="1:31">
      <c r="A423" s="141"/>
      <c r="B423" s="173"/>
      <c r="C423" s="174"/>
      <c r="D423" s="175"/>
      <c r="E423" s="175"/>
      <c r="F423" s="175"/>
      <c r="G423" s="175"/>
      <c r="H423" s="175"/>
      <c r="I423" s="174"/>
      <c r="J423" s="174"/>
      <c r="K423" s="175"/>
      <c r="L423" s="175"/>
      <c r="M423" s="175"/>
      <c r="N423" s="174"/>
      <c r="O423" s="174"/>
      <c r="P423" s="176"/>
      <c r="Q423" s="175"/>
      <c r="R423" s="175"/>
      <c r="S423" s="232"/>
      <c r="T423" s="232"/>
      <c r="U423" s="232"/>
      <c r="V423" s="232"/>
      <c r="W423" s="232"/>
      <c r="X423" s="232"/>
      <c r="Y423" s="233"/>
      <c r="Z423" s="232"/>
      <c r="AA423" s="232"/>
      <c r="AB423" s="232"/>
      <c r="AC423" s="232"/>
      <c r="AD423" s="233"/>
      <c r="AE423" s="195"/>
    </row>
    <row r="424" spans="1:31">
      <c r="A424" s="141"/>
      <c r="B424" s="173"/>
      <c r="C424" s="174"/>
      <c r="D424" s="175"/>
      <c r="E424" s="175"/>
      <c r="F424" s="175"/>
      <c r="G424" s="175"/>
      <c r="H424" s="175"/>
      <c r="I424" s="174"/>
      <c r="J424" s="174"/>
      <c r="K424" s="175"/>
      <c r="L424" s="175"/>
      <c r="M424" s="175"/>
      <c r="N424" s="174"/>
      <c r="O424" s="174"/>
      <c r="P424" s="176"/>
      <c r="Q424" s="175"/>
      <c r="R424" s="175"/>
      <c r="Y424" s="227"/>
      <c r="AD424" s="227"/>
    </row>
    <row r="425" spans="1:31">
      <c r="A425" s="141"/>
      <c r="B425" s="173"/>
      <c r="C425" s="174"/>
      <c r="D425" s="175"/>
      <c r="E425" s="175"/>
      <c r="F425" s="175"/>
      <c r="G425" s="175"/>
      <c r="H425" s="175"/>
      <c r="I425" s="174"/>
      <c r="J425" s="174"/>
      <c r="K425" s="175"/>
      <c r="L425" s="175"/>
      <c r="M425" s="175"/>
      <c r="N425" s="174"/>
      <c r="O425" s="174"/>
      <c r="P425" s="176"/>
      <c r="Q425" s="175"/>
      <c r="R425" s="175"/>
      <c r="S425" s="232"/>
      <c r="T425" s="232"/>
      <c r="U425" s="232"/>
      <c r="V425" s="232"/>
      <c r="W425" s="232"/>
      <c r="X425" s="232"/>
      <c r="Y425" s="233"/>
      <c r="Z425" s="232"/>
      <c r="AA425" s="232"/>
      <c r="AB425" s="232"/>
      <c r="AC425" s="232"/>
      <c r="AD425" s="233"/>
    </row>
    <row r="426" spans="1:31">
      <c r="A426" s="141"/>
      <c r="B426" s="173"/>
      <c r="C426" s="174"/>
      <c r="D426" s="175"/>
      <c r="E426" s="175"/>
      <c r="F426" s="175"/>
      <c r="G426" s="175"/>
      <c r="H426" s="175"/>
      <c r="I426" s="174"/>
      <c r="J426" s="174"/>
      <c r="K426" s="175"/>
      <c r="L426" s="175"/>
      <c r="M426" s="175"/>
      <c r="N426" s="174"/>
      <c r="O426" s="174"/>
      <c r="P426" s="176"/>
      <c r="Q426" s="175"/>
      <c r="R426" s="175"/>
      <c r="Y426" s="227"/>
      <c r="AD426" s="227"/>
    </row>
    <row r="427" spans="1:31">
      <c r="A427" s="141"/>
      <c r="B427" s="173"/>
      <c r="C427" s="174"/>
      <c r="D427" s="175"/>
      <c r="E427" s="175"/>
      <c r="F427" s="175"/>
      <c r="G427" s="175"/>
      <c r="H427" s="175"/>
      <c r="I427" s="174"/>
      <c r="J427" s="174"/>
      <c r="K427" s="175"/>
      <c r="L427" s="175"/>
      <c r="M427" s="175"/>
      <c r="N427" s="174"/>
      <c r="O427" s="174"/>
      <c r="P427" s="176"/>
      <c r="Q427" s="175"/>
      <c r="R427" s="175"/>
      <c r="S427" s="232"/>
      <c r="T427" s="232"/>
      <c r="U427" s="232"/>
      <c r="V427" s="232"/>
      <c r="W427" s="232"/>
      <c r="X427" s="232"/>
      <c r="Y427" s="233"/>
      <c r="Z427" s="232"/>
      <c r="AA427" s="232"/>
      <c r="AB427" s="232"/>
      <c r="AC427" s="232"/>
      <c r="AD427" s="233"/>
    </row>
    <row r="428" spans="1:31">
      <c r="A428" s="141"/>
      <c r="B428" s="173"/>
      <c r="C428" s="174"/>
      <c r="D428" s="175"/>
      <c r="E428" s="175"/>
      <c r="F428" s="175"/>
      <c r="G428" s="175"/>
      <c r="H428" s="175"/>
      <c r="I428" s="174"/>
      <c r="J428" s="174"/>
      <c r="K428" s="175"/>
      <c r="L428" s="175"/>
      <c r="M428" s="175"/>
      <c r="N428" s="174"/>
      <c r="O428" s="174"/>
      <c r="P428" s="176"/>
      <c r="Q428" s="175"/>
      <c r="R428" s="175"/>
      <c r="Y428" s="227"/>
      <c r="AD428" s="227"/>
    </row>
    <row r="429" spans="1:31">
      <c r="A429" s="141"/>
      <c r="B429" s="173"/>
      <c r="C429" s="174"/>
      <c r="D429" s="175"/>
      <c r="E429" s="175"/>
      <c r="F429" s="175"/>
      <c r="G429" s="175"/>
      <c r="H429" s="175"/>
      <c r="I429" s="174"/>
      <c r="J429" s="174"/>
      <c r="K429" s="175"/>
      <c r="L429" s="175"/>
      <c r="M429" s="175"/>
      <c r="N429" s="174"/>
      <c r="O429" s="174"/>
      <c r="P429" s="176"/>
      <c r="Q429" s="175"/>
      <c r="R429" s="175"/>
      <c r="S429" s="232"/>
      <c r="T429" s="232"/>
      <c r="U429" s="232"/>
      <c r="V429" s="232"/>
      <c r="W429" s="232"/>
      <c r="X429" s="232"/>
      <c r="Y429" s="233"/>
      <c r="Z429" s="232"/>
      <c r="AA429" s="232"/>
      <c r="AB429" s="232"/>
      <c r="AC429" s="232"/>
      <c r="AD429" s="233"/>
    </row>
    <row r="430" spans="1:31">
      <c r="A430" s="141"/>
      <c r="B430" s="173"/>
      <c r="C430" s="174"/>
      <c r="D430" s="175"/>
      <c r="E430" s="175"/>
      <c r="F430" s="175"/>
      <c r="G430" s="175"/>
      <c r="H430" s="175"/>
      <c r="I430" s="174"/>
      <c r="J430" s="174"/>
      <c r="K430" s="175"/>
      <c r="L430" s="175"/>
      <c r="M430" s="175"/>
      <c r="N430" s="174"/>
      <c r="O430" s="174"/>
      <c r="P430" s="176"/>
      <c r="Q430" s="175"/>
      <c r="R430" s="175"/>
      <c r="Y430" s="227"/>
      <c r="AD430" s="227"/>
    </row>
    <row r="431" spans="1:31">
      <c r="A431" s="141"/>
      <c r="B431" s="173"/>
      <c r="C431" s="174"/>
      <c r="D431" s="175"/>
      <c r="E431" s="175"/>
      <c r="F431" s="175"/>
      <c r="G431" s="175"/>
      <c r="H431" s="175"/>
      <c r="I431" s="174"/>
      <c r="J431" s="174"/>
      <c r="K431" s="175"/>
      <c r="L431" s="175"/>
      <c r="M431" s="175"/>
      <c r="N431" s="174"/>
      <c r="O431" s="174"/>
      <c r="P431" s="176"/>
      <c r="Q431" s="175"/>
      <c r="R431" s="175"/>
      <c r="S431" s="232"/>
      <c r="T431" s="232"/>
      <c r="U431" s="232"/>
      <c r="V431" s="232"/>
      <c r="W431" s="232"/>
      <c r="X431" s="232"/>
      <c r="Y431" s="233"/>
      <c r="Z431" s="232"/>
      <c r="AA431" s="232"/>
      <c r="AB431" s="232"/>
      <c r="AC431" s="232"/>
      <c r="AD431" s="233"/>
    </row>
    <row r="432" spans="1:31">
      <c r="A432" s="141"/>
      <c r="B432" s="173"/>
      <c r="C432" s="174"/>
      <c r="D432" s="175"/>
      <c r="E432" s="175"/>
      <c r="F432" s="175"/>
      <c r="G432" s="175"/>
      <c r="H432" s="175"/>
      <c r="I432" s="174"/>
      <c r="J432" s="174"/>
      <c r="K432" s="175"/>
      <c r="L432" s="175"/>
      <c r="M432" s="175"/>
      <c r="N432" s="174"/>
      <c r="O432" s="174"/>
      <c r="P432" s="176"/>
      <c r="Q432" s="175"/>
      <c r="R432" s="175"/>
      <c r="Y432" s="227"/>
      <c r="AD432" s="227"/>
    </row>
    <row r="433" spans="1:30">
      <c r="A433" s="141"/>
      <c r="B433" s="173"/>
      <c r="C433" s="174"/>
      <c r="D433" s="175"/>
      <c r="E433" s="175"/>
      <c r="F433" s="175"/>
      <c r="G433" s="175"/>
      <c r="H433" s="175"/>
      <c r="I433" s="174"/>
      <c r="J433" s="174"/>
      <c r="K433" s="175"/>
      <c r="L433" s="175"/>
      <c r="M433" s="175"/>
      <c r="N433" s="174"/>
      <c r="O433" s="174"/>
      <c r="P433" s="176"/>
      <c r="Q433" s="175"/>
      <c r="R433" s="175"/>
      <c r="S433" s="232"/>
      <c r="T433" s="232"/>
      <c r="U433" s="232"/>
      <c r="V433" s="266"/>
      <c r="W433" s="232"/>
      <c r="X433" s="232"/>
      <c r="Y433" s="233"/>
      <c r="Z433" s="232"/>
      <c r="AA433" s="232"/>
      <c r="AB433" s="232"/>
      <c r="AC433" s="232"/>
      <c r="AD433" s="233"/>
    </row>
    <row r="434" spans="1:30">
      <c r="A434" s="141"/>
      <c r="B434" s="173"/>
      <c r="C434" s="174"/>
      <c r="D434" s="175"/>
      <c r="E434" s="175"/>
      <c r="F434" s="175"/>
      <c r="G434" s="175"/>
      <c r="H434" s="175"/>
      <c r="I434" s="174"/>
      <c r="J434" s="174"/>
      <c r="K434" s="175"/>
      <c r="L434" s="175"/>
      <c r="M434" s="175"/>
      <c r="N434" s="174"/>
      <c r="O434" s="174"/>
      <c r="P434" s="176"/>
      <c r="Q434" s="175"/>
      <c r="R434" s="175"/>
      <c r="Y434" s="227"/>
      <c r="AD434" s="227"/>
    </row>
    <row r="435" spans="1:30">
      <c r="A435" s="141"/>
      <c r="B435" s="173"/>
      <c r="C435" s="174"/>
      <c r="D435" s="175"/>
      <c r="E435" s="175"/>
      <c r="F435" s="175"/>
      <c r="G435" s="175"/>
      <c r="H435" s="175"/>
      <c r="I435" s="174"/>
      <c r="J435" s="174"/>
      <c r="K435" s="175"/>
      <c r="L435" s="175"/>
      <c r="M435" s="175"/>
      <c r="N435" s="174"/>
      <c r="O435" s="174"/>
      <c r="P435" s="176"/>
      <c r="Q435" s="175"/>
      <c r="R435" s="175"/>
      <c r="S435" s="232"/>
      <c r="T435" s="232"/>
      <c r="U435" s="232"/>
      <c r="V435" s="232"/>
      <c r="W435" s="232"/>
      <c r="X435" s="232"/>
      <c r="Y435" s="233"/>
      <c r="Z435" s="232"/>
      <c r="AA435" s="232"/>
      <c r="AB435" s="232"/>
      <c r="AC435" s="232"/>
      <c r="AD435" s="233"/>
    </row>
    <row r="436" spans="1:30">
      <c r="A436" s="141"/>
      <c r="B436" s="173"/>
      <c r="C436" s="174"/>
      <c r="D436" s="175"/>
      <c r="E436" s="175"/>
      <c r="F436" s="175"/>
      <c r="G436" s="175"/>
      <c r="H436" s="175"/>
      <c r="I436" s="174"/>
      <c r="J436" s="174"/>
      <c r="K436" s="175"/>
      <c r="L436" s="175"/>
      <c r="M436" s="175"/>
      <c r="N436" s="174"/>
      <c r="O436" s="174"/>
      <c r="P436" s="176"/>
      <c r="Q436" s="175"/>
      <c r="R436" s="175"/>
      <c r="Y436" s="227"/>
      <c r="AD436" s="227"/>
    </row>
    <row r="437" spans="1:30">
      <c r="A437" s="141"/>
      <c r="B437" s="173"/>
      <c r="C437" s="174"/>
      <c r="D437" s="175"/>
      <c r="E437" s="175"/>
      <c r="F437" s="175"/>
      <c r="G437" s="175"/>
      <c r="H437" s="175"/>
      <c r="I437" s="174"/>
      <c r="J437" s="174"/>
      <c r="K437" s="175"/>
      <c r="L437" s="175"/>
      <c r="M437" s="175"/>
      <c r="N437" s="174"/>
      <c r="O437" s="174"/>
      <c r="P437" s="176"/>
      <c r="Q437" s="175"/>
      <c r="R437" s="175"/>
      <c r="S437" s="232"/>
      <c r="T437" s="232"/>
      <c r="U437" s="232"/>
      <c r="V437" s="232"/>
      <c r="W437" s="232"/>
      <c r="X437" s="232"/>
      <c r="Y437" s="233"/>
      <c r="Z437" s="232"/>
      <c r="AA437" s="232"/>
      <c r="AB437" s="232"/>
      <c r="AC437" s="232"/>
      <c r="AD437" s="233"/>
    </row>
    <row r="438" spans="1:30">
      <c r="A438" s="141"/>
      <c r="B438" s="173"/>
      <c r="C438" s="174"/>
      <c r="D438" s="175"/>
      <c r="E438" s="175"/>
      <c r="F438" s="175"/>
      <c r="G438" s="175"/>
      <c r="H438" s="175"/>
      <c r="I438" s="174"/>
      <c r="J438" s="174"/>
      <c r="K438" s="175"/>
      <c r="L438" s="175"/>
      <c r="M438" s="175"/>
      <c r="N438" s="174"/>
      <c r="O438" s="174"/>
      <c r="P438" s="176"/>
      <c r="Q438" s="175"/>
      <c r="R438" s="175"/>
      <c r="Y438" s="227"/>
      <c r="AD438" s="227"/>
    </row>
    <row r="439" spans="1:30">
      <c r="A439" s="141"/>
      <c r="B439" s="173"/>
      <c r="C439" s="174"/>
      <c r="D439" s="175"/>
      <c r="E439" s="175"/>
      <c r="F439" s="175"/>
      <c r="G439" s="175"/>
      <c r="H439" s="175"/>
      <c r="I439" s="174"/>
      <c r="J439" s="174"/>
      <c r="K439" s="175"/>
      <c r="L439" s="175"/>
      <c r="M439" s="175"/>
      <c r="N439" s="174"/>
      <c r="O439" s="174"/>
      <c r="P439" s="176"/>
      <c r="Q439" s="175"/>
      <c r="R439" s="175"/>
      <c r="S439" s="232"/>
      <c r="T439" s="232"/>
      <c r="U439" s="232"/>
      <c r="V439" s="232"/>
      <c r="W439" s="232"/>
      <c r="X439" s="232"/>
      <c r="Y439" s="233"/>
      <c r="Z439" s="232"/>
      <c r="AA439" s="232"/>
      <c r="AB439" s="232"/>
      <c r="AC439" s="232"/>
      <c r="AD439" s="233"/>
    </row>
    <row r="440" spans="1:30">
      <c r="A440" s="141"/>
      <c r="B440" s="173"/>
      <c r="C440" s="174"/>
      <c r="D440" s="175"/>
      <c r="E440" s="175"/>
      <c r="F440" s="175"/>
      <c r="G440" s="175"/>
      <c r="H440" s="175"/>
      <c r="I440" s="174"/>
      <c r="J440" s="174"/>
      <c r="K440" s="175"/>
      <c r="L440" s="175"/>
      <c r="M440" s="175"/>
      <c r="N440" s="174"/>
      <c r="O440" s="174"/>
      <c r="P440" s="176"/>
      <c r="Q440" s="175"/>
      <c r="R440" s="175"/>
      <c r="Y440" s="227"/>
      <c r="AD440" s="227"/>
    </row>
    <row r="441" spans="1:30">
      <c r="A441" s="141"/>
      <c r="B441" s="173"/>
      <c r="C441" s="174"/>
      <c r="D441" s="175"/>
      <c r="E441" s="175"/>
      <c r="F441" s="175"/>
      <c r="G441" s="175"/>
      <c r="H441" s="175"/>
      <c r="I441" s="174"/>
      <c r="J441" s="174"/>
      <c r="K441" s="175"/>
      <c r="L441" s="175"/>
      <c r="M441" s="175"/>
      <c r="N441" s="174"/>
      <c r="O441" s="174"/>
      <c r="P441" s="176"/>
      <c r="Q441" s="175"/>
      <c r="R441" s="175"/>
      <c r="S441" s="232"/>
      <c r="T441" s="232"/>
      <c r="U441" s="232"/>
      <c r="V441" s="232"/>
      <c r="W441" s="232"/>
      <c r="X441" s="232"/>
      <c r="Y441" s="233"/>
      <c r="Z441" s="232"/>
      <c r="AA441" s="232"/>
      <c r="AB441" s="232"/>
      <c r="AC441" s="232"/>
      <c r="AD441" s="233"/>
    </row>
    <row r="442" spans="1:30">
      <c r="A442" s="141"/>
      <c r="B442" s="173"/>
      <c r="C442" s="174"/>
      <c r="D442" s="175"/>
      <c r="E442" s="175"/>
      <c r="F442" s="175"/>
      <c r="G442" s="175"/>
      <c r="H442" s="175"/>
      <c r="I442" s="174"/>
      <c r="J442" s="174"/>
      <c r="K442" s="175"/>
      <c r="L442" s="175"/>
      <c r="M442" s="175"/>
      <c r="N442" s="174"/>
      <c r="O442" s="174"/>
      <c r="P442" s="176"/>
      <c r="Q442" s="175"/>
      <c r="R442" s="175"/>
      <c r="Y442" s="227"/>
      <c r="AD442" s="227"/>
    </row>
    <row r="443" spans="1:30">
      <c r="A443" s="141"/>
      <c r="B443" s="173"/>
      <c r="C443" s="174"/>
      <c r="D443" s="175"/>
      <c r="E443" s="175"/>
      <c r="F443" s="175"/>
      <c r="G443" s="175"/>
      <c r="H443" s="175"/>
      <c r="I443" s="174"/>
      <c r="J443" s="174"/>
      <c r="K443" s="175"/>
      <c r="L443" s="175"/>
      <c r="M443" s="175"/>
      <c r="N443" s="174"/>
      <c r="O443" s="174"/>
      <c r="P443" s="176"/>
      <c r="Q443" s="175"/>
      <c r="R443" s="175"/>
      <c r="S443" s="232"/>
      <c r="T443" s="232"/>
      <c r="U443" s="232"/>
      <c r="V443" s="232"/>
      <c r="W443" s="232"/>
      <c r="X443" s="232"/>
      <c r="Y443" s="233"/>
      <c r="Z443" s="232"/>
      <c r="AA443" s="232"/>
      <c r="AB443" s="232"/>
      <c r="AC443" s="232"/>
      <c r="AD443" s="233"/>
    </row>
    <row r="444" spans="1:30">
      <c r="A444" s="141"/>
      <c r="B444" s="173"/>
      <c r="C444" s="174"/>
      <c r="D444" s="175"/>
      <c r="E444" s="175"/>
      <c r="F444" s="175"/>
      <c r="G444" s="175"/>
      <c r="H444" s="175"/>
      <c r="I444" s="174"/>
      <c r="J444" s="174"/>
      <c r="K444" s="175"/>
      <c r="L444" s="175"/>
      <c r="M444" s="175"/>
      <c r="N444" s="174"/>
      <c r="O444" s="174"/>
      <c r="P444" s="176"/>
      <c r="Q444" s="175"/>
      <c r="R444" s="175"/>
      <c r="Y444" s="227"/>
      <c r="AD444" s="227"/>
    </row>
    <row r="445" spans="1:30">
      <c r="A445" s="141"/>
      <c r="B445" s="173"/>
      <c r="C445" s="174"/>
      <c r="D445" s="175"/>
      <c r="E445" s="175"/>
      <c r="F445" s="175"/>
      <c r="G445" s="175"/>
      <c r="H445" s="175"/>
      <c r="I445" s="174"/>
      <c r="J445" s="174"/>
      <c r="K445" s="175"/>
      <c r="L445" s="175"/>
      <c r="M445" s="175"/>
      <c r="N445" s="174"/>
      <c r="O445" s="174"/>
      <c r="P445" s="176"/>
      <c r="Q445" s="175"/>
      <c r="R445" s="175"/>
      <c r="S445" s="232"/>
      <c r="T445" s="232"/>
      <c r="U445" s="232"/>
      <c r="V445" s="232"/>
      <c r="W445" s="232"/>
      <c r="X445" s="232"/>
      <c r="Y445" s="233"/>
      <c r="Z445" s="232"/>
      <c r="AA445" s="232"/>
      <c r="AB445" s="232"/>
      <c r="AC445" s="232"/>
      <c r="AD445" s="233"/>
    </row>
    <row r="446" spans="1:30">
      <c r="A446" s="141"/>
      <c r="B446" s="173"/>
      <c r="C446" s="174"/>
      <c r="D446" s="175"/>
      <c r="E446" s="175"/>
      <c r="F446" s="175"/>
      <c r="G446" s="175"/>
      <c r="H446" s="175"/>
      <c r="I446" s="174"/>
      <c r="J446" s="174"/>
      <c r="K446" s="175"/>
      <c r="L446" s="175"/>
      <c r="M446" s="175"/>
      <c r="N446" s="174"/>
      <c r="O446" s="174"/>
      <c r="P446" s="176"/>
      <c r="Q446" s="175"/>
      <c r="R446" s="175"/>
      <c r="Y446" s="227"/>
      <c r="AD446" s="227"/>
    </row>
    <row r="447" spans="1:30">
      <c r="A447" s="141"/>
      <c r="B447" s="173"/>
      <c r="C447" s="174"/>
      <c r="D447" s="175"/>
      <c r="E447" s="175"/>
      <c r="F447" s="175"/>
      <c r="G447" s="175"/>
      <c r="H447" s="175"/>
      <c r="I447" s="174"/>
      <c r="J447" s="174"/>
      <c r="K447" s="175"/>
      <c r="L447" s="175"/>
      <c r="M447" s="175"/>
      <c r="N447" s="174"/>
      <c r="O447" s="174"/>
      <c r="P447" s="176"/>
      <c r="Q447" s="175"/>
      <c r="R447" s="175"/>
      <c r="S447" s="232"/>
      <c r="T447" s="232"/>
      <c r="U447" s="232"/>
      <c r="V447" s="266"/>
      <c r="W447" s="232"/>
      <c r="X447" s="266"/>
      <c r="Y447" s="233"/>
      <c r="Z447" s="232"/>
      <c r="AA447" s="232"/>
      <c r="AB447" s="232"/>
      <c r="AC447" s="232"/>
      <c r="AD447" s="233"/>
    </row>
    <row r="448" spans="1:30">
      <c r="A448" s="141"/>
      <c r="B448" s="173"/>
      <c r="C448" s="174"/>
      <c r="D448" s="175"/>
      <c r="E448" s="175"/>
      <c r="F448" s="175"/>
      <c r="G448" s="175"/>
      <c r="H448" s="175"/>
      <c r="I448" s="174"/>
      <c r="J448" s="174"/>
      <c r="K448" s="175"/>
      <c r="L448" s="175"/>
      <c r="M448" s="175"/>
      <c r="N448" s="174"/>
      <c r="O448" s="174"/>
      <c r="P448" s="176"/>
      <c r="Q448" s="175"/>
      <c r="R448" s="175"/>
      <c r="Y448" s="227"/>
      <c r="AD448" s="227"/>
    </row>
    <row r="449" spans="1:30">
      <c r="A449" s="141"/>
      <c r="B449" s="173"/>
      <c r="C449" s="174"/>
      <c r="D449" s="175"/>
      <c r="E449" s="175"/>
      <c r="F449" s="175"/>
      <c r="G449" s="175"/>
      <c r="H449" s="175"/>
      <c r="I449" s="174"/>
      <c r="J449" s="174"/>
      <c r="K449" s="175"/>
      <c r="L449" s="175"/>
      <c r="M449" s="175"/>
      <c r="N449" s="174"/>
      <c r="O449" s="174"/>
      <c r="P449" s="176"/>
      <c r="Q449" s="175"/>
      <c r="R449" s="175"/>
      <c r="S449" s="232"/>
      <c r="T449" s="232"/>
      <c r="U449" s="232"/>
      <c r="V449" s="266"/>
      <c r="W449" s="232"/>
      <c r="X449" s="232"/>
      <c r="Y449" s="233"/>
      <c r="Z449" s="232"/>
      <c r="AA449" s="232"/>
      <c r="AB449" s="232"/>
      <c r="AC449" s="232"/>
      <c r="AD449" s="233"/>
    </row>
    <row r="450" spans="1:30">
      <c r="A450" s="141"/>
      <c r="B450" s="173"/>
      <c r="C450" s="174"/>
      <c r="D450" s="175"/>
      <c r="E450" s="175"/>
      <c r="F450" s="175"/>
      <c r="G450" s="175"/>
      <c r="H450" s="175"/>
      <c r="I450" s="174"/>
      <c r="J450" s="174"/>
      <c r="K450" s="175"/>
      <c r="L450" s="175"/>
      <c r="M450" s="175"/>
      <c r="N450" s="174"/>
      <c r="O450" s="174"/>
      <c r="P450" s="176"/>
      <c r="Q450" s="175"/>
      <c r="R450" s="175"/>
      <c r="Y450" s="227"/>
      <c r="AD450" s="227"/>
    </row>
    <row r="451" spans="1:30">
      <c r="A451" s="141"/>
      <c r="B451" s="173"/>
      <c r="C451" s="174"/>
      <c r="D451" s="175"/>
      <c r="E451" s="175"/>
      <c r="F451" s="175"/>
      <c r="G451" s="175"/>
      <c r="H451" s="175"/>
      <c r="I451" s="174"/>
      <c r="J451" s="174"/>
      <c r="K451" s="175"/>
      <c r="L451" s="175"/>
      <c r="M451" s="175"/>
      <c r="N451" s="174"/>
      <c r="O451" s="174"/>
      <c r="P451" s="176"/>
      <c r="Q451" s="175"/>
      <c r="R451" s="175"/>
      <c r="S451" s="232"/>
      <c r="T451" s="232"/>
      <c r="U451" s="232"/>
      <c r="V451" s="232"/>
      <c r="W451" s="232"/>
      <c r="X451" s="232"/>
      <c r="Y451" s="233"/>
      <c r="Z451" s="232"/>
      <c r="AA451" s="232"/>
      <c r="AB451" s="232"/>
      <c r="AC451" s="232"/>
      <c r="AD451" s="233"/>
    </row>
    <row r="452" spans="1:30">
      <c r="A452" s="141"/>
      <c r="B452" s="173"/>
      <c r="C452" s="174"/>
      <c r="D452" s="175"/>
      <c r="E452" s="175"/>
      <c r="F452" s="175"/>
      <c r="G452" s="175"/>
      <c r="H452" s="175"/>
      <c r="I452" s="174"/>
      <c r="J452" s="174"/>
      <c r="K452" s="175"/>
      <c r="L452" s="175"/>
      <c r="M452" s="175"/>
      <c r="N452" s="174"/>
      <c r="O452" s="174"/>
      <c r="P452" s="176"/>
      <c r="Q452" s="175"/>
      <c r="R452" s="175"/>
      <c r="Y452" s="227"/>
      <c r="AD452" s="227"/>
    </row>
    <row r="453" spans="1:30" ht="13.5" thickBot="1">
      <c r="A453" s="141"/>
      <c r="B453" s="173"/>
      <c r="C453" s="174"/>
      <c r="D453" s="175"/>
      <c r="E453" s="175"/>
      <c r="F453" s="175"/>
      <c r="G453" s="175"/>
      <c r="H453" s="175"/>
      <c r="I453" s="174"/>
      <c r="J453" s="174"/>
      <c r="K453" s="175"/>
      <c r="L453" s="175"/>
      <c r="M453" s="175"/>
      <c r="N453" s="174"/>
      <c r="O453" s="174"/>
      <c r="P453" s="176"/>
      <c r="Q453" s="175"/>
      <c r="R453" s="175"/>
      <c r="S453" s="193"/>
      <c r="T453" s="193"/>
      <c r="U453" s="193"/>
      <c r="V453" s="193"/>
      <c r="W453" s="193"/>
      <c r="X453" s="193"/>
      <c r="Y453" s="258"/>
      <c r="Z453" s="193"/>
      <c r="AA453" s="193"/>
      <c r="AB453" s="193"/>
      <c r="AC453" s="193"/>
      <c r="AD453" s="258"/>
    </row>
    <row r="454" spans="1:30">
      <c r="A454" s="155"/>
      <c r="B454" s="136"/>
      <c r="C454" s="165"/>
      <c r="D454" s="166"/>
      <c r="E454" s="166"/>
      <c r="F454" s="166"/>
      <c r="G454" s="166"/>
      <c r="H454" s="166"/>
      <c r="I454" s="165"/>
      <c r="J454" s="165"/>
      <c r="K454" s="166"/>
      <c r="L454" s="166"/>
      <c r="M454" s="166"/>
      <c r="N454" s="165"/>
      <c r="O454" s="165"/>
      <c r="P454" s="167"/>
      <c r="Q454" s="175"/>
      <c r="R454" s="175"/>
      <c r="S454" s="226"/>
      <c r="Y454" s="227"/>
      <c r="AD454" s="227"/>
    </row>
    <row r="455" spans="1:30">
      <c r="A455" s="141"/>
      <c r="B455" s="173"/>
      <c r="C455" s="174"/>
      <c r="D455" s="175"/>
      <c r="E455" s="175"/>
      <c r="F455" s="175"/>
      <c r="G455" s="175"/>
      <c r="H455" s="175"/>
      <c r="I455" s="174"/>
      <c r="J455" s="174"/>
      <c r="K455" s="175"/>
      <c r="L455" s="175"/>
      <c r="M455" s="175"/>
      <c r="N455" s="174"/>
      <c r="O455" s="174"/>
      <c r="P455" s="176"/>
      <c r="Q455" s="175"/>
      <c r="R455" s="175"/>
      <c r="S455" s="232"/>
      <c r="T455" s="232"/>
      <c r="U455" s="232"/>
      <c r="V455" s="232"/>
      <c r="W455" s="266"/>
      <c r="X455" s="232"/>
      <c r="Y455" s="233"/>
      <c r="Z455" s="232"/>
      <c r="AA455" s="266"/>
      <c r="AB455" s="266"/>
      <c r="AC455" s="266"/>
      <c r="AD455" s="265"/>
    </row>
    <row r="456" spans="1:30">
      <c r="A456" s="141"/>
      <c r="B456" s="173"/>
      <c r="C456" s="174"/>
      <c r="D456" s="175"/>
      <c r="E456" s="175"/>
      <c r="F456" s="175"/>
      <c r="G456" s="175"/>
      <c r="H456" s="175"/>
      <c r="I456" s="174"/>
      <c r="J456" s="174"/>
      <c r="K456" s="175"/>
      <c r="L456" s="175"/>
      <c r="M456" s="175"/>
      <c r="N456" s="174"/>
      <c r="O456" s="174"/>
      <c r="P456" s="176"/>
      <c r="Q456" s="175"/>
      <c r="R456" s="175"/>
      <c r="Y456" s="227"/>
      <c r="AD456" s="227"/>
    </row>
    <row r="457" spans="1:30">
      <c r="A457" s="141"/>
      <c r="B457" s="173"/>
      <c r="C457" s="174"/>
      <c r="D457" s="175"/>
      <c r="E457" s="175"/>
      <c r="F457" s="175"/>
      <c r="G457" s="175"/>
      <c r="H457" s="175"/>
      <c r="I457" s="174"/>
      <c r="J457" s="174"/>
      <c r="K457" s="175"/>
      <c r="L457" s="175"/>
      <c r="M457" s="175"/>
      <c r="N457" s="174"/>
      <c r="O457" s="174"/>
      <c r="P457" s="176"/>
      <c r="Q457" s="175"/>
      <c r="R457" s="175"/>
      <c r="S457" s="266"/>
      <c r="T457" s="232"/>
      <c r="U457" s="232"/>
      <c r="V457" s="232"/>
      <c r="W457" s="232"/>
      <c r="X457" s="266"/>
      <c r="Y457" s="233"/>
      <c r="Z457" s="232"/>
      <c r="AA457" s="232"/>
      <c r="AB457" s="232"/>
      <c r="AC457" s="232"/>
      <c r="AD457" s="233"/>
    </row>
    <row r="458" spans="1:30">
      <c r="A458" s="141"/>
      <c r="B458" s="173"/>
      <c r="C458" s="174"/>
      <c r="D458" s="175"/>
      <c r="E458" s="175"/>
      <c r="F458" s="175"/>
      <c r="G458" s="175"/>
      <c r="H458" s="175"/>
      <c r="I458" s="174"/>
      <c r="J458" s="174"/>
      <c r="K458" s="175"/>
      <c r="L458" s="175"/>
      <c r="M458" s="175"/>
      <c r="N458" s="174"/>
      <c r="O458" s="174"/>
      <c r="P458" s="176"/>
      <c r="Q458" s="175"/>
      <c r="R458" s="175"/>
      <c r="Y458" s="227"/>
      <c r="AD458" s="227"/>
    </row>
    <row r="459" spans="1:30">
      <c r="A459" s="141"/>
      <c r="B459" s="173"/>
      <c r="C459" s="174"/>
      <c r="D459" s="175"/>
      <c r="E459" s="175"/>
      <c r="F459" s="175"/>
      <c r="G459" s="175"/>
      <c r="H459" s="175"/>
      <c r="I459" s="174"/>
      <c r="J459" s="174"/>
      <c r="K459" s="175"/>
      <c r="L459" s="175"/>
      <c r="M459" s="175"/>
      <c r="N459" s="174"/>
      <c r="O459" s="174"/>
      <c r="P459" s="176"/>
      <c r="Q459" s="175"/>
      <c r="R459" s="175"/>
      <c r="S459" s="232"/>
      <c r="T459" s="232"/>
      <c r="U459" s="232"/>
      <c r="V459" s="232"/>
      <c r="W459" s="232"/>
      <c r="X459" s="232"/>
      <c r="Y459" s="233"/>
      <c r="Z459" s="232"/>
      <c r="AA459" s="232"/>
      <c r="AB459" s="232"/>
      <c r="AC459" s="232"/>
      <c r="AD459" s="233"/>
    </row>
    <row r="460" spans="1:30">
      <c r="A460" s="141"/>
      <c r="B460" s="173"/>
      <c r="C460" s="174"/>
      <c r="D460" s="175"/>
      <c r="E460" s="175"/>
      <c r="F460" s="175"/>
      <c r="G460" s="175"/>
      <c r="H460" s="175"/>
      <c r="I460" s="174"/>
      <c r="J460" s="174"/>
      <c r="K460" s="175"/>
      <c r="L460" s="175"/>
      <c r="M460" s="175"/>
      <c r="N460" s="174"/>
      <c r="O460" s="174"/>
      <c r="P460" s="176"/>
      <c r="Q460" s="175"/>
      <c r="R460" s="175"/>
      <c r="Y460" s="227"/>
      <c r="AD460" s="227"/>
    </row>
    <row r="461" spans="1:30">
      <c r="A461" s="141"/>
      <c r="B461" s="173"/>
      <c r="C461" s="174"/>
      <c r="D461" s="175"/>
      <c r="E461" s="175"/>
      <c r="F461" s="175"/>
      <c r="G461" s="175"/>
      <c r="H461" s="175"/>
      <c r="I461" s="174"/>
      <c r="J461" s="174"/>
      <c r="K461" s="175"/>
      <c r="L461" s="175"/>
      <c r="M461" s="175"/>
      <c r="N461" s="174"/>
      <c r="O461" s="174"/>
      <c r="P461" s="176"/>
      <c r="Q461" s="175"/>
      <c r="R461" s="175"/>
      <c r="S461" s="232"/>
      <c r="T461" s="232"/>
      <c r="U461" s="232"/>
      <c r="V461" s="232"/>
      <c r="W461" s="266"/>
      <c r="X461" s="232"/>
      <c r="Y461" s="233"/>
      <c r="Z461" s="232"/>
      <c r="AA461" s="266"/>
      <c r="AB461" s="266"/>
      <c r="AC461" s="266"/>
      <c r="AD461" s="265"/>
    </row>
    <row r="462" spans="1:30">
      <c r="A462" s="141"/>
      <c r="B462" s="173"/>
      <c r="C462" s="174"/>
      <c r="D462" s="175"/>
      <c r="E462" s="175"/>
      <c r="F462" s="175"/>
      <c r="G462" s="175"/>
      <c r="H462" s="175"/>
      <c r="I462" s="174"/>
      <c r="J462" s="174"/>
      <c r="K462" s="175"/>
      <c r="L462" s="175"/>
      <c r="M462" s="175"/>
      <c r="N462" s="174"/>
      <c r="O462" s="174"/>
      <c r="P462" s="176"/>
      <c r="Q462" s="175"/>
      <c r="R462" s="175"/>
      <c r="Y462" s="227"/>
      <c r="AD462" s="227"/>
    </row>
    <row r="463" spans="1:30">
      <c r="A463" s="141"/>
      <c r="B463" s="173"/>
      <c r="C463" s="174"/>
      <c r="D463" s="175"/>
      <c r="E463" s="175"/>
      <c r="F463" s="175"/>
      <c r="G463" s="175"/>
      <c r="H463" s="175"/>
      <c r="I463" s="174"/>
      <c r="J463" s="174"/>
      <c r="K463" s="175"/>
      <c r="L463" s="175"/>
      <c r="M463" s="175"/>
      <c r="N463" s="174"/>
      <c r="O463" s="174"/>
      <c r="P463" s="176"/>
      <c r="Q463" s="175"/>
      <c r="R463" s="175"/>
      <c r="S463" s="232"/>
      <c r="T463" s="232"/>
      <c r="U463" s="232"/>
      <c r="V463" s="232"/>
      <c r="W463" s="232"/>
      <c r="X463" s="232"/>
      <c r="Y463" s="233"/>
      <c r="Z463" s="232"/>
      <c r="AA463" s="266"/>
      <c r="AB463" s="266"/>
      <c r="AC463" s="266"/>
      <c r="AD463" s="265"/>
    </row>
    <row r="464" spans="1:30">
      <c r="A464" s="141"/>
      <c r="B464" s="173"/>
      <c r="C464" s="174"/>
      <c r="D464" s="175"/>
      <c r="E464" s="175"/>
      <c r="F464" s="175"/>
      <c r="G464" s="175"/>
      <c r="H464" s="175"/>
      <c r="I464" s="174"/>
      <c r="J464" s="174"/>
      <c r="K464" s="175"/>
      <c r="L464" s="175"/>
      <c r="M464" s="175"/>
      <c r="N464" s="174"/>
      <c r="O464" s="174"/>
      <c r="P464" s="176"/>
      <c r="Q464" s="175"/>
      <c r="R464" s="175"/>
      <c r="Y464" s="227"/>
      <c r="AD464" s="227"/>
    </row>
    <row r="465" spans="1:31">
      <c r="A465" s="141"/>
      <c r="B465" s="173"/>
      <c r="C465" s="174"/>
      <c r="D465" s="175"/>
      <c r="E465" s="175"/>
      <c r="F465" s="175"/>
      <c r="G465" s="175"/>
      <c r="H465" s="175"/>
      <c r="I465" s="174"/>
      <c r="J465" s="174"/>
      <c r="K465" s="175"/>
      <c r="L465" s="175"/>
      <c r="M465" s="175"/>
      <c r="N465" s="174"/>
      <c r="O465" s="174"/>
      <c r="P465" s="176"/>
      <c r="Q465" s="175"/>
      <c r="R465" s="175"/>
      <c r="S465" s="232"/>
      <c r="T465" s="232"/>
      <c r="U465" s="232"/>
      <c r="V465" s="232"/>
      <c r="W465" s="232"/>
      <c r="X465" s="232"/>
      <c r="Y465" s="233"/>
      <c r="Z465" s="232"/>
      <c r="AA465" s="232"/>
      <c r="AB465" s="232"/>
      <c r="AC465" s="232"/>
      <c r="AD465" s="233"/>
    </row>
    <row r="466" spans="1:31">
      <c r="A466" s="141"/>
      <c r="B466" s="173"/>
      <c r="C466" s="174"/>
      <c r="D466" s="175"/>
      <c r="E466" s="175"/>
      <c r="F466" s="175"/>
      <c r="G466" s="175"/>
      <c r="H466" s="175"/>
      <c r="I466" s="174"/>
      <c r="J466" s="174"/>
      <c r="K466" s="175"/>
      <c r="L466" s="175"/>
      <c r="M466" s="175"/>
      <c r="N466" s="174"/>
      <c r="O466" s="174"/>
      <c r="P466" s="176"/>
      <c r="Q466" s="175"/>
      <c r="R466" s="175"/>
      <c r="Y466" s="227"/>
      <c r="AD466" s="227"/>
    </row>
    <row r="467" spans="1:31">
      <c r="A467" s="141"/>
      <c r="B467" s="173"/>
      <c r="C467" s="174"/>
      <c r="D467" s="175"/>
      <c r="E467" s="175"/>
      <c r="F467" s="175"/>
      <c r="G467" s="175"/>
      <c r="H467" s="175"/>
      <c r="I467" s="174"/>
      <c r="J467" s="174"/>
      <c r="K467" s="175"/>
      <c r="L467" s="175"/>
      <c r="M467" s="175"/>
      <c r="N467" s="174"/>
      <c r="O467" s="174"/>
      <c r="P467" s="176"/>
      <c r="Q467" s="175"/>
      <c r="R467" s="175"/>
      <c r="S467" s="232"/>
      <c r="T467" s="232"/>
      <c r="U467" s="232"/>
      <c r="V467" s="232"/>
      <c r="W467" s="232"/>
      <c r="X467" s="232"/>
      <c r="Y467" s="233"/>
      <c r="Z467" s="232"/>
      <c r="AA467" s="232"/>
      <c r="AB467" s="232"/>
      <c r="AC467" s="232"/>
      <c r="AD467" s="233"/>
    </row>
    <row r="468" spans="1:31">
      <c r="A468" s="141"/>
      <c r="B468" s="173"/>
      <c r="C468" s="174"/>
      <c r="D468" s="175"/>
      <c r="E468" s="175"/>
      <c r="F468" s="175"/>
      <c r="G468" s="175"/>
      <c r="H468" s="175"/>
      <c r="I468" s="174"/>
      <c r="J468" s="174"/>
      <c r="K468" s="175"/>
      <c r="L468" s="175"/>
      <c r="M468" s="175"/>
      <c r="N468" s="174"/>
      <c r="O468" s="174"/>
      <c r="P468" s="176"/>
      <c r="Q468" s="175"/>
      <c r="R468" s="175"/>
      <c r="Y468" s="227"/>
      <c r="AD468" s="227"/>
    </row>
    <row r="469" spans="1:31">
      <c r="A469" s="141"/>
      <c r="B469" s="173"/>
      <c r="C469" s="174"/>
      <c r="D469" s="175"/>
      <c r="E469" s="175"/>
      <c r="F469" s="175"/>
      <c r="G469" s="175"/>
      <c r="H469" s="175"/>
      <c r="I469" s="174"/>
      <c r="J469" s="174"/>
      <c r="K469" s="175"/>
      <c r="L469" s="175"/>
      <c r="M469" s="175"/>
      <c r="N469" s="174"/>
      <c r="O469" s="174"/>
      <c r="P469" s="176"/>
      <c r="Q469" s="175"/>
      <c r="R469" s="175"/>
      <c r="S469" s="232"/>
      <c r="T469" s="232"/>
      <c r="U469" s="232"/>
      <c r="V469" s="232"/>
      <c r="W469" s="232"/>
      <c r="X469" s="232"/>
      <c r="Y469" s="233"/>
      <c r="Z469" s="232"/>
      <c r="AA469" s="232"/>
      <c r="AB469" s="266"/>
      <c r="AC469" s="266"/>
      <c r="AD469" s="265"/>
    </row>
    <row r="470" spans="1:31">
      <c r="A470" s="141"/>
      <c r="B470" s="173"/>
      <c r="C470" s="174"/>
      <c r="D470" s="175"/>
      <c r="E470" s="175"/>
      <c r="F470" s="175"/>
      <c r="G470" s="175"/>
      <c r="H470" s="175"/>
      <c r="I470" s="174"/>
      <c r="J470" s="174"/>
      <c r="K470" s="175"/>
      <c r="L470" s="175"/>
      <c r="M470" s="175"/>
      <c r="N470" s="174"/>
      <c r="O470" s="174"/>
      <c r="P470" s="176"/>
      <c r="Q470" s="175"/>
      <c r="R470" s="175"/>
      <c r="Y470" s="227"/>
      <c r="AD470" s="227"/>
    </row>
    <row r="471" spans="1:31">
      <c r="A471" s="141"/>
      <c r="B471" s="173"/>
      <c r="C471" s="174"/>
      <c r="D471" s="175"/>
      <c r="E471" s="175"/>
      <c r="F471" s="175"/>
      <c r="G471" s="175"/>
      <c r="H471" s="175"/>
      <c r="I471" s="174"/>
      <c r="J471" s="174"/>
      <c r="K471" s="175"/>
      <c r="L471" s="175"/>
      <c r="M471" s="175"/>
      <c r="N471" s="174"/>
      <c r="O471" s="174"/>
      <c r="P471" s="176"/>
      <c r="Q471" s="175"/>
      <c r="R471" s="175"/>
      <c r="S471" s="232"/>
      <c r="T471" s="232"/>
      <c r="U471" s="232"/>
      <c r="V471" s="232"/>
      <c r="W471" s="232"/>
      <c r="X471" s="232"/>
      <c r="Y471" s="233"/>
      <c r="Z471" s="232"/>
      <c r="AA471" s="232"/>
      <c r="AB471" s="266"/>
      <c r="AC471" s="266"/>
      <c r="AD471" s="265"/>
    </row>
    <row r="472" spans="1:31">
      <c r="A472" s="141"/>
      <c r="B472" s="173"/>
      <c r="C472" s="174"/>
      <c r="D472" s="175"/>
      <c r="E472" s="175"/>
      <c r="F472" s="175"/>
      <c r="G472" s="175"/>
      <c r="H472" s="175"/>
      <c r="I472" s="174"/>
      <c r="J472" s="174"/>
      <c r="K472" s="175"/>
      <c r="L472" s="175"/>
      <c r="M472" s="175"/>
      <c r="N472" s="174"/>
      <c r="O472" s="174"/>
      <c r="P472" s="176"/>
      <c r="Q472" s="175"/>
      <c r="R472" s="175"/>
      <c r="Y472" s="227"/>
      <c r="AD472" s="227"/>
    </row>
    <row r="473" spans="1:31">
      <c r="A473" s="141"/>
      <c r="B473" s="173"/>
      <c r="C473" s="174"/>
      <c r="D473" s="175"/>
      <c r="E473" s="175"/>
      <c r="F473" s="175"/>
      <c r="G473" s="175"/>
      <c r="H473" s="175"/>
      <c r="I473" s="174"/>
      <c r="J473" s="174"/>
      <c r="K473" s="175"/>
      <c r="L473" s="175"/>
      <c r="M473" s="175"/>
      <c r="N473" s="174"/>
      <c r="O473" s="174"/>
      <c r="P473" s="176"/>
      <c r="Q473" s="175"/>
      <c r="R473" s="175"/>
      <c r="S473" s="232"/>
      <c r="T473" s="232"/>
      <c r="U473" s="232"/>
      <c r="V473" s="232"/>
      <c r="W473" s="232"/>
      <c r="X473" s="232"/>
      <c r="Y473" s="233"/>
      <c r="Z473" s="232"/>
      <c r="AA473" s="232"/>
      <c r="AB473" s="232"/>
      <c r="AC473" s="232"/>
      <c r="AD473" s="233"/>
    </row>
    <row r="474" spans="1:31">
      <c r="A474" s="141"/>
      <c r="B474" s="173"/>
      <c r="C474" s="174"/>
      <c r="D474" s="175"/>
      <c r="E474" s="175"/>
      <c r="F474" s="175"/>
      <c r="G474" s="175"/>
      <c r="H474" s="175"/>
      <c r="I474" s="174"/>
      <c r="J474" s="174"/>
      <c r="K474" s="175"/>
      <c r="L474" s="175"/>
      <c r="M474" s="175"/>
      <c r="N474" s="174"/>
      <c r="O474" s="174"/>
      <c r="P474" s="176"/>
      <c r="Q474" s="175"/>
      <c r="R474" s="175"/>
      <c r="Y474" s="227"/>
      <c r="AD474" s="227"/>
    </row>
    <row r="475" spans="1:31">
      <c r="A475" s="141"/>
      <c r="B475" s="173"/>
      <c r="C475" s="174"/>
      <c r="D475" s="175"/>
      <c r="E475" s="175"/>
      <c r="F475" s="175"/>
      <c r="G475" s="175"/>
      <c r="H475" s="175"/>
      <c r="I475" s="174"/>
      <c r="J475" s="174"/>
      <c r="K475" s="175"/>
      <c r="L475" s="175"/>
      <c r="M475" s="175"/>
      <c r="N475" s="174"/>
      <c r="O475" s="174"/>
      <c r="P475" s="176"/>
      <c r="Q475" s="175"/>
      <c r="R475" s="175"/>
      <c r="S475" s="232"/>
      <c r="T475" s="232"/>
      <c r="U475" s="232"/>
      <c r="V475" s="232"/>
      <c r="W475" s="232"/>
      <c r="X475" s="232"/>
      <c r="Y475" s="233"/>
      <c r="Z475" s="232"/>
      <c r="AA475" s="232"/>
      <c r="AB475" s="232"/>
      <c r="AC475" s="232"/>
      <c r="AD475" s="233"/>
      <c r="AE475" s="195"/>
    </row>
    <row r="476" spans="1:31">
      <c r="A476" s="141"/>
      <c r="B476" s="173"/>
      <c r="C476" s="174"/>
      <c r="D476" s="175"/>
      <c r="E476" s="175"/>
      <c r="F476" s="175"/>
      <c r="G476" s="175"/>
      <c r="H476" s="175"/>
      <c r="I476" s="174"/>
      <c r="J476" s="174"/>
      <c r="K476" s="175"/>
      <c r="L476" s="175"/>
      <c r="M476" s="175"/>
      <c r="N476" s="174"/>
      <c r="O476" s="174"/>
      <c r="P476" s="176"/>
      <c r="Q476" s="175"/>
      <c r="R476" s="175"/>
      <c r="Y476" s="227"/>
      <c r="AD476" s="227"/>
      <c r="AE476" s="195"/>
    </row>
    <row r="477" spans="1:31">
      <c r="A477" s="141"/>
      <c r="B477" s="173"/>
      <c r="C477" s="174"/>
      <c r="D477" s="175"/>
      <c r="E477" s="175"/>
      <c r="F477" s="175"/>
      <c r="G477" s="175"/>
      <c r="H477" s="175"/>
      <c r="I477" s="174"/>
      <c r="J477" s="174"/>
      <c r="K477" s="175"/>
      <c r="L477" s="175"/>
      <c r="M477" s="175"/>
      <c r="N477" s="174"/>
      <c r="O477" s="174"/>
      <c r="P477" s="176"/>
      <c r="Q477" s="175"/>
      <c r="R477" s="175"/>
      <c r="S477" s="232"/>
      <c r="T477" s="232"/>
      <c r="U477" s="232"/>
      <c r="V477" s="232"/>
      <c r="W477" s="232"/>
      <c r="X477" s="232"/>
      <c r="Y477" s="233"/>
      <c r="Z477" s="232"/>
      <c r="AA477" s="232"/>
      <c r="AB477" s="266"/>
      <c r="AC477" s="266"/>
      <c r="AD477" s="233"/>
    </row>
    <row r="478" spans="1:31">
      <c r="A478" s="141"/>
      <c r="B478" s="173"/>
      <c r="C478" s="174"/>
      <c r="D478" s="175"/>
      <c r="E478" s="175"/>
      <c r="F478" s="175"/>
      <c r="G478" s="175"/>
      <c r="H478" s="175"/>
      <c r="I478" s="174"/>
      <c r="J478" s="174"/>
      <c r="K478" s="175"/>
      <c r="L478" s="175"/>
      <c r="M478" s="175"/>
      <c r="N478" s="174"/>
      <c r="O478" s="174"/>
      <c r="P478" s="176"/>
      <c r="Q478" s="175"/>
      <c r="R478" s="175"/>
      <c r="Y478" s="227"/>
      <c r="AD478" s="227"/>
    </row>
    <row r="479" spans="1:31">
      <c r="A479" s="141"/>
      <c r="B479" s="173"/>
      <c r="C479" s="174"/>
      <c r="D479" s="175"/>
      <c r="E479" s="175"/>
      <c r="F479" s="175"/>
      <c r="G479" s="175"/>
      <c r="H479" s="175"/>
      <c r="I479" s="174"/>
      <c r="J479" s="174"/>
      <c r="K479" s="175"/>
      <c r="L479" s="175"/>
      <c r="M479" s="175"/>
      <c r="N479" s="174"/>
      <c r="O479" s="174"/>
      <c r="P479" s="176"/>
      <c r="Q479" s="175"/>
      <c r="R479" s="175"/>
      <c r="S479" s="232"/>
      <c r="T479" s="266"/>
      <c r="U479" s="232"/>
      <c r="V479" s="232"/>
      <c r="W479" s="232"/>
      <c r="X479" s="266"/>
      <c r="Y479" s="233"/>
      <c r="Z479" s="232"/>
      <c r="AA479" s="232"/>
      <c r="AB479" s="232"/>
      <c r="AC479" s="266"/>
      <c r="AD479" s="233"/>
    </row>
    <row r="480" spans="1:31">
      <c r="A480" s="141"/>
      <c r="B480" s="173"/>
      <c r="C480" s="174"/>
      <c r="D480" s="175"/>
      <c r="E480" s="175"/>
      <c r="F480" s="175"/>
      <c r="G480" s="175"/>
      <c r="H480" s="175"/>
      <c r="I480" s="174"/>
      <c r="J480" s="174"/>
      <c r="K480" s="175"/>
      <c r="L480" s="175"/>
      <c r="M480" s="175"/>
      <c r="N480" s="174"/>
      <c r="O480" s="174"/>
      <c r="P480" s="176"/>
      <c r="Q480" s="175"/>
      <c r="R480" s="175"/>
      <c r="Y480" s="227"/>
      <c r="AD480" s="227"/>
    </row>
    <row r="481" spans="1:30">
      <c r="A481" s="141"/>
      <c r="B481" s="173"/>
      <c r="C481" s="174"/>
      <c r="D481" s="175"/>
      <c r="E481" s="175"/>
      <c r="F481" s="175"/>
      <c r="G481" s="175"/>
      <c r="H481" s="175"/>
      <c r="I481" s="174"/>
      <c r="J481" s="174"/>
      <c r="K481" s="175"/>
      <c r="L481" s="175"/>
      <c r="M481" s="175"/>
      <c r="N481" s="174"/>
      <c r="O481" s="174"/>
      <c r="P481" s="176"/>
      <c r="Q481" s="175"/>
      <c r="R481" s="175"/>
      <c r="S481" s="232"/>
      <c r="T481" s="232"/>
      <c r="U481" s="232"/>
      <c r="V481" s="232"/>
      <c r="W481" s="232"/>
      <c r="X481" s="232"/>
      <c r="Y481" s="233"/>
      <c r="Z481" s="232"/>
      <c r="AA481" s="266"/>
      <c r="AB481" s="266"/>
      <c r="AC481" s="266"/>
      <c r="AD481" s="265"/>
    </row>
    <row r="482" spans="1:30">
      <c r="A482" s="141"/>
      <c r="B482" s="173"/>
      <c r="C482" s="174"/>
      <c r="D482" s="175"/>
      <c r="E482" s="175"/>
      <c r="F482" s="175"/>
      <c r="G482" s="175"/>
      <c r="H482" s="175"/>
      <c r="I482" s="174"/>
      <c r="J482" s="174"/>
      <c r="K482" s="175"/>
      <c r="L482" s="175"/>
      <c r="M482" s="175"/>
      <c r="N482" s="174"/>
      <c r="O482" s="174"/>
      <c r="P482" s="176"/>
      <c r="Q482" s="175"/>
      <c r="R482" s="175"/>
      <c r="Y482" s="227"/>
      <c r="AD482" s="227"/>
    </row>
    <row r="483" spans="1:30">
      <c r="A483" s="141"/>
      <c r="B483" s="173"/>
      <c r="C483" s="174"/>
      <c r="D483" s="175"/>
      <c r="E483" s="175"/>
      <c r="F483" s="175"/>
      <c r="G483" s="175"/>
      <c r="H483" s="175"/>
      <c r="I483" s="174"/>
      <c r="J483" s="174"/>
      <c r="K483" s="175"/>
      <c r="L483" s="175"/>
      <c r="M483" s="175"/>
      <c r="N483" s="174"/>
      <c r="O483" s="174"/>
      <c r="P483" s="176"/>
      <c r="Q483" s="175"/>
      <c r="R483" s="175"/>
      <c r="S483" s="232"/>
      <c r="T483" s="232"/>
      <c r="U483" s="232"/>
      <c r="V483" s="232"/>
      <c r="W483" s="232"/>
      <c r="X483" s="232"/>
      <c r="Y483" s="233"/>
      <c r="Z483" s="232"/>
      <c r="AA483" s="232"/>
      <c r="AB483" s="232"/>
      <c r="AC483" s="232"/>
      <c r="AD483" s="233"/>
    </row>
    <row r="484" spans="1:30">
      <c r="A484" s="141"/>
      <c r="B484" s="173"/>
      <c r="C484" s="174"/>
      <c r="D484" s="175"/>
      <c r="E484" s="175"/>
      <c r="F484" s="175"/>
      <c r="G484" s="175"/>
      <c r="H484" s="175"/>
      <c r="I484" s="174"/>
      <c r="J484" s="174"/>
      <c r="K484" s="175"/>
      <c r="L484" s="175"/>
      <c r="M484" s="175"/>
      <c r="N484" s="174"/>
      <c r="O484" s="174"/>
      <c r="P484" s="176"/>
      <c r="Q484" s="175"/>
      <c r="R484" s="175"/>
      <c r="Y484" s="227"/>
      <c r="AD484" s="227"/>
    </row>
    <row r="485" spans="1:30" ht="13.5" thickBot="1">
      <c r="A485" s="141"/>
      <c r="B485" s="173"/>
      <c r="C485" s="174"/>
      <c r="D485" s="175"/>
      <c r="E485" s="175"/>
      <c r="F485" s="175"/>
      <c r="G485" s="175"/>
      <c r="H485" s="175"/>
      <c r="I485" s="174"/>
      <c r="J485" s="174"/>
      <c r="K485" s="175"/>
      <c r="L485" s="175"/>
      <c r="M485" s="175"/>
      <c r="N485" s="174"/>
      <c r="O485" s="174"/>
      <c r="P485" s="176"/>
      <c r="Q485" s="175"/>
      <c r="R485" s="175"/>
      <c r="S485" s="193"/>
      <c r="T485" s="193"/>
      <c r="U485" s="193"/>
      <c r="V485" s="193"/>
      <c r="W485" s="193"/>
      <c r="X485" s="193"/>
      <c r="Y485" s="258"/>
      <c r="Z485" s="193"/>
      <c r="AA485" s="193"/>
      <c r="AB485" s="285"/>
      <c r="AC485" s="285"/>
      <c r="AD485" s="286"/>
    </row>
    <row r="486" spans="1:30">
      <c r="A486" s="155"/>
      <c r="B486" s="136"/>
      <c r="C486" s="165"/>
      <c r="D486" s="166"/>
      <c r="E486" s="166"/>
      <c r="F486" s="166"/>
      <c r="G486" s="166"/>
      <c r="H486" s="166"/>
      <c r="I486" s="165"/>
      <c r="J486" s="165"/>
      <c r="K486" s="166"/>
      <c r="L486" s="166"/>
      <c r="M486" s="166"/>
      <c r="N486" s="165"/>
      <c r="O486" s="165"/>
      <c r="P486" s="167"/>
      <c r="Q486" s="175"/>
      <c r="R486" s="175"/>
      <c r="S486" s="226"/>
      <c r="Y486" s="227"/>
      <c r="AD486" s="227"/>
    </row>
    <row r="487" spans="1:30">
      <c r="A487" s="141"/>
      <c r="B487" s="173"/>
      <c r="C487" s="174"/>
      <c r="D487" s="175"/>
      <c r="E487" s="175"/>
      <c r="F487" s="175"/>
      <c r="G487" s="175"/>
      <c r="H487" s="175"/>
      <c r="I487" s="174"/>
      <c r="J487" s="174"/>
      <c r="K487" s="175"/>
      <c r="L487" s="175"/>
      <c r="M487" s="175"/>
      <c r="N487" s="174"/>
      <c r="O487" s="174"/>
      <c r="P487" s="176"/>
      <c r="Q487" s="175"/>
      <c r="R487" s="175"/>
      <c r="S487" s="232"/>
      <c r="T487" s="232"/>
      <c r="U487" s="232"/>
      <c r="V487" s="232"/>
      <c r="W487" s="232"/>
      <c r="X487" s="232"/>
      <c r="Y487" s="233"/>
      <c r="Z487" s="232"/>
      <c r="AA487" s="232"/>
      <c r="AB487" s="232"/>
      <c r="AC487" s="232"/>
      <c r="AD487" s="233"/>
    </row>
    <row r="488" spans="1:30">
      <c r="A488" s="141"/>
      <c r="B488" s="173"/>
      <c r="C488" s="174"/>
      <c r="D488" s="175"/>
      <c r="E488" s="175"/>
      <c r="F488" s="175"/>
      <c r="G488" s="175"/>
      <c r="H488" s="175"/>
      <c r="I488" s="174"/>
      <c r="J488" s="174"/>
      <c r="K488" s="175"/>
      <c r="L488" s="175"/>
      <c r="M488" s="175"/>
      <c r="N488" s="174"/>
      <c r="O488" s="174"/>
      <c r="P488" s="176"/>
      <c r="Q488" s="175"/>
      <c r="R488" s="175"/>
      <c r="Y488" s="227"/>
      <c r="AD488" s="227"/>
    </row>
    <row r="489" spans="1:30">
      <c r="A489" s="141"/>
      <c r="B489" s="173"/>
      <c r="C489" s="174"/>
      <c r="D489" s="175"/>
      <c r="E489" s="175"/>
      <c r="F489" s="175"/>
      <c r="G489" s="175"/>
      <c r="H489" s="175"/>
      <c r="I489" s="174"/>
      <c r="J489" s="174"/>
      <c r="K489" s="175"/>
      <c r="L489" s="175"/>
      <c r="M489" s="175"/>
      <c r="N489" s="174"/>
      <c r="O489" s="174"/>
      <c r="P489" s="176"/>
      <c r="Q489" s="175"/>
      <c r="R489" s="175"/>
      <c r="S489" s="232"/>
      <c r="T489" s="232"/>
      <c r="U489" s="232"/>
      <c r="V489" s="232"/>
      <c r="W489" s="232"/>
      <c r="X489" s="232"/>
      <c r="Y489" s="233"/>
      <c r="Z489" s="232"/>
      <c r="AA489" s="232"/>
      <c r="AB489" s="232"/>
      <c r="AC489" s="232"/>
      <c r="AD489" s="233"/>
    </row>
    <row r="490" spans="1:30">
      <c r="A490" s="141"/>
      <c r="B490" s="173"/>
      <c r="C490" s="174"/>
      <c r="D490" s="175"/>
      <c r="E490" s="175"/>
      <c r="F490" s="175"/>
      <c r="G490" s="175"/>
      <c r="H490" s="175"/>
      <c r="I490" s="174"/>
      <c r="J490" s="174"/>
      <c r="K490" s="175"/>
      <c r="L490" s="175"/>
      <c r="M490" s="175"/>
      <c r="N490" s="174"/>
      <c r="O490" s="174"/>
      <c r="P490" s="176"/>
      <c r="Q490" s="175"/>
      <c r="R490" s="175"/>
      <c r="Y490" s="227"/>
      <c r="AD490" s="227"/>
    </row>
    <row r="491" spans="1:30">
      <c r="A491" s="141"/>
      <c r="B491" s="173"/>
      <c r="C491" s="174"/>
      <c r="D491" s="175"/>
      <c r="E491" s="175"/>
      <c r="F491" s="175"/>
      <c r="G491" s="175"/>
      <c r="H491" s="175"/>
      <c r="I491" s="174"/>
      <c r="J491" s="174"/>
      <c r="K491" s="175"/>
      <c r="L491" s="175"/>
      <c r="M491" s="175"/>
      <c r="N491" s="174"/>
      <c r="O491" s="174"/>
      <c r="P491" s="176"/>
      <c r="Q491" s="175"/>
      <c r="R491" s="175"/>
      <c r="S491" s="232"/>
      <c r="T491" s="232"/>
      <c r="U491" s="232"/>
      <c r="V491" s="232"/>
      <c r="W491" s="232"/>
      <c r="X491" s="232"/>
      <c r="Y491" s="233"/>
      <c r="Z491" s="232"/>
      <c r="AA491" s="232"/>
      <c r="AB491" s="232"/>
      <c r="AC491" s="232"/>
      <c r="AD491" s="233"/>
    </row>
    <row r="492" spans="1:30">
      <c r="A492" s="141"/>
      <c r="B492" s="173"/>
      <c r="C492" s="174"/>
      <c r="D492" s="175"/>
      <c r="E492" s="175"/>
      <c r="F492" s="175"/>
      <c r="G492" s="175"/>
      <c r="H492" s="175"/>
      <c r="I492" s="174"/>
      <c r="J492" s="174"/>
      <c r="K492" s="175"/>
      <c r="L492" s="175"/>
      <c r="M492" s="175"/>
      <c r="N492" s="174"/>
      <c r="O492" s="174"/>
      <c r="P492" s="176"/>
      <c r="Q492" s="175"/>
      <c r="R492" s="175"/>
      <c r="Y492" s="227"/>
      <c r="AD492" s="227"/>
    </row>
    <row r="493" spans="1:30">
      <c r="A493" s="141"/>
      <c r="B493" s="173"/>
      <c r="C493" s="174"/>
      <c r="D493" s="175"/>
      <c r="E493" s="175"/>
      <c r="F493" s="175"/>
      <c r="G493" s="175"/>
      <c r="H493" s="175"/>
      <c r="I493" s="174"/>
      <c r="J493" s="174"/>
      <c r="K493" s="175"/>
      <c r="L493" s="175"/>
      <c r="M493" s="175"/>
      <c r="N493" s="174"/>
      <c r="O493" s="174"/>
      <c r="P493" s="176"/>
      <c r="Q493" s="175"/>
      <c r="R493" s="175"/>
      <c r="S493" s="232"/>
      <c r="T493" s="232"/>
      <c r="U493" s="232"/>
      <c r="V493" s="232"/>
      <c r="W493" s="232"/>
      <c r="X493" s="232"/>
      <c r="Y493" s="233"/>
      <c r="Z493" s="232"/>
      <c r="AA493" s="232"/>
      <c r="AB493" s="232"/>
      <c r="AC493" s="232"/>
      <c r="AD493" s="233"/>
    </row>
    <row r="494" spans="1:30">
      <c r="A494" s="141"/>
      <c r="B494" s="173"/>
      <c r="C494" s="174"/>
      <c r="D494" s="175"/>
      <c r="E494" s="175"/>
      <c r="F494" s="175"/>
      <c r="G494" s="175"/>
      <c r="H494" s="175"/>
      <c r="I494" s="174"/>
      <c r="J494" s="174"/>
      <c r="K494" s="175"/>
      <c r="L494" s="175"/>
      <c r="M494" s="175"/>
      <c r="N494" s="174"/>
      <c r="O494" s="174"/>
      <c r="P494" s="176"/>
      <c r="Q494" s="175"/>
      <c r="R494" s="175"/>
      <c r="Y494" s="227"/>
      <c r="AD494" s="227"/>
    </row>
    <row r="495" spans="1:30">
      <c r="A495" s="141"/>
      <c r="B495" s="173"/>
      <c r="C495" s="174"/>
      <c r="D495" s="175"/>
      <c r="E495" s="175"/>
      <c r="F495" s="175"/>
      <c r="G495" s="175"/>
      <c r="H495" s="175"/>
      <c r="I495" s="174"/>
      <c r="J495" s="174"/>
      <c r="K495" s="175"/>
      <c r="L495" s="175"/>
      <c r="M495" s="175"/>
      <c r="N495" s="174"/>
      <c r="O495" s="174"/>
      <c r="P495" s="176"/>
      <c r="Q495" s="175"/>
      <c r="R495" s="175"/>
      <c r="S495" s="232"/>
      <c r="T495" s="232"/>
      <c r="U495" s="232"/>
      <c r="V495" s="232"/>
      <c r="W495" s="232"/>
      <c r="X495" s="232"/>
      <c r="Y495" s="233"/>
      <c r="Z495" s="232"/>
      <c r="AA495" s="232"/>
      <c r="AB495" s="232"/>
      <c r="AC495" s="232"/>
      <c r="AD495" s="233"/>
    </row>
    <row r="496" spans="1:30">
      <c r="A496" s="141"/>
      <c r="B496" s="173"/>
      <c r="C496" s="174"/>
      <c r="D496" s="175"/>
      <c r="E496" s="175"/>
      <c r="F496" s="175"/>
      <c r="G496" s="175"/>
      <c r="H496" s="175"/>
      <c r="I496" s="174"/>
      <c r="J496" s="174"/>
      <c r="K496" s="175"/>
      <c r="L496" s="175"/>
      <c r="M496" s="175"/>
      <c r="N496" s="174"/>
      <c r="O496" s="174"/>
      <c r="P496" s="176"/>
      <c r="Q496" s="175"/>
      <c r="R496" s="175"/>
      <c r="Y496" s="227"/>
      <c r="AD496" s="227"/>
    </row>
    <row r="497" spans="1:31">
      <c r="A497" s="141"/>
      <c r="B497" s="173"/>
      <c r="C497" s="174"/>
      <c r="D497" s="175"/>
      <c r="E497" s="175"/>
      <c r="F497" s="175"/>
      <c r="G497" s="175"/>
      <c r="H497" s="175"/>
      <c r="I497" s="174"/>
      <c r="J497" s="174"/>
      <c r="K497" s="175"/>
      <c r="L497" s="175"/>
      <c r="M497" s="175"/>
      <c r="N497" s="174"/>
      <c r="O497" s="174"/>
      <c r="P497" s="176"/>
      <c r="Q497" s="175"/>
      <c r="R497" s="175"/>
      <c r="S497" s="232"/>
      <c r="T497" s="232"/>
      <c r="U497" s="232"/>
      <c r="V497" s="232"/>
      <c r="W497" s="232"/>
      <c r="X497" s="232"/>
      <c r="Y497" s="233"/>
      <c r="Z497" s="232"/>
      <c r="AA497" s="232"/>
      <c r="AB497" s="232"/>
      <c r="AC497" s="232"/>
      <c r="AD497" s="233"/>
    </row>
    <row r="498" spans="1:31">
      <c r="A498" s="141"/>
      <c r="B498" s="173"/>
      <c r="C498" s="174"/>
      <c r="D498" s="175"/>
      <c r="E498" s="175"/>
      <c r="F498" s="175"/>
      <c r="G498" s="175"/>
      <c r="H498" s="175"/>
      <c r="I498" s="174"/>
      <c r="J498" s="174"/>
      <c r="K498" s="175"/>
      <c r="L498" s="175"/>
      <c r="M498" s="175"/>
      <c r="N498" s="174"/>
      <c r="O498" s="174"/>
      <c r="P498" s="176"/>
      <c r="Q498" s="175"/>
      <c r="R498" s="175"/>
      <c r="Y498" s="227"/>
      <c r="AD498" s="227"/>
    </row>
    <row r="499" spans="1:31">
      <c r="A499" s="141"/>
      <c r="B499" s="173"/>
      <c r="C499" s="174"/>
      <c r="D499" s="175"/>
      <c r="E499" s="175"/>
      <c r="F499" s="175"/>
      <c r="G499" s="175"/>
      <c r="H499" s="175"/>
      <c r="I499" s="174"/>
      <c r="J499" s="174"/>
      <c r="K499" s="175"/>
      <c r="L499" s="175"/>
      <c r="M499" s="175"/>
      <c r="N499" s="174"/>
      <c r="O499" s="174"/>
      <c r="P499" s="176"/>
      <c r="Q499" s="175"/>
      <c r="R499" s="175"/>
      <c r="S499" s="232"/>
      <c r="T499" s="232"/>
      <c r="U499" s="232"/>
      <c r="V499" s="232"/>
      <c r="W499" s="232"/>
      <c r="X499" s="232"/>
      <c r="Y499" s="233"/>
      <c r="Z499" s="232"/>
      <c r="AA499" s="232"/>
      <c r="AB499" s="232"/>
      <c r="AC499" s="232"/>
      <c r="AD499" s="233"/>
    </row>
    <row r="500" spans="1:31">
      <c r="A500" s="141"/>
      <c r="B500" s="173"/>
      <c r="C500" s="174"/>
      <c r="D500" s="175"/>
      <c r="E500" s="175"/>
      <c r="F500" s="175"/>
      <c r="G500" s="175"/>
      <c r="H500" s="175"/>
      <c r="I500" s="174"/>
      <c r="J500" s="174"/>
      <c r="K500" s="175"/>
      <c r="L500" s="175"/>
      <c r="M500" s="175"/>
      <c r="N500" s="174"/>
      <c r="O500" s="174"/>
      <c r="P500" s="176"/>
      <c r="Q500" s="175"/>
      <c r="R500" s="175"/>
      <c r="Y500" s="227"/>
      <c r="AD500" s="227"/>
    </row>
    <row r="501" spans="1:31">
      <c r="A501" s="141"/>
      <c r="B501" s="173"/>
      <c r="C501" s="174"/>
      <c r="D501" s="175"/>
      <c r="E501" s="175"/>
      <c r="F501" s="175"/>
      <c r="G501" s="175"/>
      <c r="H501" s="175"/>
      <c r="I501" s="174"/>
      <c r="J501" s="174"/>
      <c r="K501" s="175"/>
      <c r="L501" s="175"/>
      <c r="M501" s="175"/>
      <c r="N501" s="174"/>
      <c r="O501" s="174"/>
      <c r="P501" s="176"/>
      <c r="Q501" s="175"/>
      <c r="R501" s="175"/>
      <c r="S501" s="232"/>
      <c r="T501" s="232"/>
      <c r="U501" s="232"/>
      <c r="V501" s="232"/>
      <c r="W501" s="232"/>
      <c r="X501" s="232"/>
      <c r="Y501" s="233"/>
      <c r="Z501" s="232"/>
      <c r="AA501" s="232"/>
      <c r="AB501" s="232"/>
      <c r="AC501" s="232"/>
      <c r="AD501" s="233"/>
    </row>
    <row r="502" spans="1:31">
      <c r="A502" s="141"/>
      <c r="B502" s="173"/>
      <c r="C502" s="174"/>
      <c r="D502" s="175"/>
      <c r="E502" s="175"/>
      <c r="F502" s="175"/>
      <c r="G502" s="175"/>
      <c r="H502" s="175"/>
      <c r="I502" s="174"/>
      <c r="J502" s="174"/>
      <c r="K502" s="175"/>
      <c r="L502" s="175"/>
      <c r="M502" s="175"/>
      <c r="N502" s="174"/>
      <c r="O502" s="174"/>
      <c r="P502" s="176"/>
      <c r="Q502" s="175"/>
      <c r="R502" s="175"/>
      <c r="Y502" s="227"/>
      <c r="AD502" s="227"/>
    </row>
    <row r="503" spans="1:31">
      <c r="A503" s="141"/>
      <c r="B503" s="173"/>
      <c r="C503" s="174"/>
      <c r="D503" s="175"/>
      <c r="E503" s="175"/>
      <c r="F503" s="175"/>
      <c r="G503" s="175"/>
      <c r="H503" s="175"/>
      <c r="I503" s="174"/>
      <c r="J503" s="174"/>
      <c r="K503" s="175"/>
      <c r="L503" s="175"/>
      <c r="M503" s="175"/>
      <c r="N503" s="174"/>
      <c r="O503" s="174"/>
      <c r="P503" s="176"/>
      <c r="Q503" s="175"/>
      <c r="R503" s="175"/>
      <c r="S503" s="232"/>
      <c r="T503" s="232"/>
      <c r="U503" s="232"/>
      <c r="V503" s="232"/>
      <c r="W503" s="232"/>
      <c r="X503" s="232"/>
      <c r="Y503" s="233"/>
      <c r="Z503" s="232"/>
      <c r="AA503" s="232"/>
      <c r="AB503" s="232"/>
      <c r="AC503" s="232"/>
      <c r="AD503" s="233"/>
    </row>
    <row r="504" spans="1:31">
      <c r="A504" s="141"/>
      <c r="B504" s="173"/>
      <c r="C504" s="174"/>
      <c r="D504" s="175"/>
      <c r="E504" s="175"/>
      <c r="F504" s="175"/>
      <c r="G504" s="175"/>
      <c r="H504" s="175"/>
      <c r="I504" s="174"/>
      <c r="J504" s="174"/>
      <c r="K504" s="175"/>
      <c r="L504" s="175"/>
      <c r="M504" s="175"/>
      <c r="N504" s="174"/>
      <c r="O504" s="174"/>
      <c r="P504" s="176"/>
      <c r="Q504" s="175"/>
      <c r="R504" s="175"/>
      <c r="Y504" s="227"/>
      <c r="AD504" s="227"/>
    </row>
    <row r="505" spans="1:31">
      <c r="A505" s="141"/>
      <c r="B505" s="173"/>
      <c r="C505" s="174"/>
      <c r="D505" s="175"/>
      <c r="E505" s="175"/>
      <c r="F505" s="175"/>
      <c r="G505" s="175"/>
      <c r="H505" s="175"/>
      <c r="I505" s="174"/>
      <c r="J505" s="174"/>
      <c r="K505" s="175"/>
      <c r="L505" s="175"/>
      <c r="M505" s="175"/>
      <c r="N505" s="174"/>
      <c r="O505" s="174"/>
      <c r="P505" s="176"/>
      <c r="Q505" s="175"/>
      <c r="R505" s="175"/>
      <c r="S505" s="232"/>
      <c r="T505" s="232"/>
      <c r="U505" s="232"/>
      <c r="V505" s="232"/>
      <c r="W505" s="232"/>
      <c r="X505" s="232"/>
      <c r="Y505" s="233"/>
      <c r="Z505" s="232"/>
      <c r="AA505" s="232"/>
      <c r="AB505" s="232"/>
      <c r="AC505" s="232"/>
      <c r="AD505" s="233"/>
    </row>
    <row r="506" spans="1:31">
      <c r="A506" s="141"/>
      <c r="B506" s="173"/>
      <c r="C506" s="174"/>
      <c r="D506" s="175"/>
      <c r="E506" s="175"/>
      <c r="F506" s="175"/>
      <c r="G506" s="175"/>
      <c r="H506" s="175"/>
      <c r="I506" s="174"/>
      <c r="J506" s="174"/>
      <c r="K506" s="175"/>
      <c r="L506" s="175"/>
      <c r="M506" s="175"/>
      <c r="N506" s="174"/>
      <c r="O506" s="174"/>
      <c r="P506" s="176"/>
      <c r="Q506" s="175"/>
      <c r="R506" s="175"/>
      <c r="Y506" s="227"/>
      <c r="AD506" s="227"/>
    </row>
    <row r="507" spans="1:31">
      <c r="A507" s="141"/>
      <c r="B507" s="173"/>
      <c r="C507" s="174"/>
      <c r="D507" s="175"/>
      <c r="E507" s="175"/>
      <c r="F507" s="175"/>
      <c r="G507" s="175"/>
      <c r="H507" s="175"/>
      <c r="I507" s="174"/>
      <c r="J507" s="174"/>
      <c r="K507" s="175"/>
      <c r="L507" s="175"/>
      <c r="M507" s="175"/>
      <c r="N507" s="174"/>
      <c r="O507" s="174"/>
      <c r="P507" s="176"/>
      <c r="Q507" s="175"/>
      <c r="R507" s="175"/>
      <c r="S507" s="232"/>
      <c r="T507" s="232"/>
      <c r="U507" s="232"/>
      <c r="V507" s="232"/>
      <c r="W507" s="232"/>
      <c r="X507" s="232"/>
      <c r="Y507" s="233"/>
      <c r="Z507" s="232"/>
      <c r="AA507" s="232"/>
      <c r="AB507" s="232"/>
      <c r="AC507" s="232"/>
      <c r="AD507" s="233"/>
      <c r="AE507" s="195"/>
    </row>
    <row r="508" spans="1:31">
      <c r="A508" s="141"/>
      <c r="B508" s="173"/>
      <c r="C508" s="174"/>
      <c r="D508" s="175"/>
      <c r="E508" s="175"/>
      <c r="F508" s="175"/>
      <c r="G508" s="175"/>
      <c r="H508" s="175"/>
      <c r="I508" s="174"/>
      <c r="J508" s="174"/>
      <c r="K508" s="175"/>
      <c r="L508" s="175"/>
      <c r="M508" s="175"/>
      <c r="N508" s="174"/>
      <c r="O508" s="174"/>
      <c r="P508" s="176"/>
      <c r="Q508" s="175"/>
      <c r="R508" s="175"/>
      <c r="Y508" s="227"/>
      <c r="AD508" s="227"/>
      <c r="AE508" s="195"/>
    </row>
    <row r="509" spans="1:31">
      <c r="A509" s="141"/>
      <c r="B509" s="173"/>
      <c r="C509" s="174"/>
      <c r="D509" s="175"/>
      <c r="E509" s="175"/>
      <c r="F509" s="175"/>
      <c r="G509" s="175"/>
      <c r="H509" s="175"/>
      <c r="I509" s="174"/>
      <c r="J509" s="174"/>
      <c r="K509" s="175"/>
      <c r="L509" s="175"/>
      <c r="M509" s="175"/>
      <c r="N509" s="174"/>
      <c r="O509" s="174"/>
      <c r="P509" s="176"/>
      <c r="Q509" s="175"/>
      <c r="R509" s="175"/>
      <c r="S509" s="232"/>
      <c r="T509" s="232"/>
      <c r="U509" s="232"/>
      <c r="V509" s="232"/>
      <c r="W509" s="232"/>
      <c r="X509" s="232"/>
      <c r="Y509" s="233"/>
      <c r="Z509" s="232"/>
      <c r="AA509" s="232"/>
      <c r="AB509" s="232"/>
      <c r="AC509" s="232"/>
      <c r="AD509" s="233"/>
    </row>
    <row r="510" spans="1:31">
      <c r="A510" s="141"/>
      <c r="B510" s="173"/>
      <c r="C510" s="174"/>
      <c r="D510" s="175"/>
      <c r="E510" s="175"/>
      <c r="F510" s="175"/>
      <c r="G510" s="175"/>
      <c r="H510" s="175"/>
      <c r="I510" s="174"/>
      <c r="J510" s="174"/>
      <c r="K510" s="175"/>
      <c r="L510" s="175"/>
      <c r="M510" s="175"/>
      <c r="N510" s="174"/>
      <c r="O510" s="174"/>
      <c r="P510" s="176"/>
      <c r="Q510" s="175"/>
      <c r="R510" s="175"/>
      <c r="Y510" s="227"/>
      <c r="AD510" s="227"/>
    </row>
    <row r="511" spans="1:31">
      <c r="A511" s="141"/>
      <c r="B511" s="173"/>
      <c r="C511" s="174"/>
      <c r="D511" s="175"/>
      <c r="E511" s="175"/>
      <c r="F511" s="175"/>
      <c r="G511" s="175"/>
      <c r="H511" s="175"/>
      <c r="I511" s="174"/>
      <c r="J511" s="174"/>
      <c r="K511" s="175"/>
      <c r="L511" s="175"/>
      <c r="M511" s="175"/>
      <c r="N511" s="174"/>
      <c r="O511" s="174"/>
      <c r="P511" s="176"/>
      <c r="Q511" s="175"/>
      <c r="R511" s="175"/>
      <c r="S511" s="232"/>
      <c r="T511" s="232"/>
      <c r="U511" s="232"/>
      <c r="V511" s="232"/>
      <c r="W511" s="232"/>
      <c r="X511" s="232"/>
      <c r="Y511" s="233"/>
      <c r="Z511" s="232"/>
      <c r="AA511" s="232"/>
      <c r="AB511" s="232"/>
      <c r="AC511" s="232"/>
      <c r="AD511" s="233"/>
    </row>
    <row r="512" spans="1:31">
      <c r="A512" s="141"/>
      <c r="B512" s="173"/>
      <c r="C512" s="174"/>
      <c r="D512" s="175"/>
      <c r="E512" s="175"/>
      <c r="F512" s="175"/>
      <c r="G512" s="175"/>
      <c r="H512" s="175"/>
      <c r="I512" s="174"/>
      <c r="J512" s="174"/>
      <c r="K512" s="175"/>
      <c r="L512" s="175"/>
      <c r="M512" s="175"/>
      <c r="N512" s="174"/>
      <c r="O512" s="174"/>
      <c r="P512" s="176"/>
      <c r="Q512" s="175"/>
      <c r="R512" s="175"/>
      <c r="Y512" s="227"/>
      <c r="AD512" s="227"/>
    </row>
    <row r="513" spans="1:30">
      <c r="A513" s="141"/>
      <c r="B513" s="173"/>
      <c r="C513" s="174"/>
      <c r="D513" s="175"/>
      <c r="E513" s="175"/>
      <c r="F513" s="175"/>
      <c r="G513" s="175"/>
      <c r="H513" s="175"/>
      <c r="I513" s="174"/>
      <c r="J513" s="174"/>
      <c r="K513" s="175"/>
      <c r="L513" s="175"/>
      <c r="M513" s="175"/>
      <c r="N513" s="174"/>
      <c r="O513" s="174"/>
      <c r="P513" s="176"/>
      <c r="Q513" s="175"/>
      <c r="R513" s="175"/>
      <c r="S513" s="232"/>
      <c r="T513" s="232"/>
      <c r="U513" s="232"/>
      <c r="V513" s="232"/>
      <c r="W513" s="232"/>
      <c r="X513" s="232"/>
      <c r="Y513" s="233"/>
      <c r="Z513" s="232"/>
      <c r="AA513" s="232"/>
      <c r="AB513" s="232"/>
      <c r="AC513" s="232"/>
      <c r="AD513" s="233"/>
    </row>
    <row r="514" spans="1:30">
      <c r="A514" s="141"/>
      <c r="B514" s="173"/>
      <c r="C514" s="174"/>
      <c r="D514" s="175"/>
      <c r="E514" s="175"/>
      <c r="F514" s="175"/>
      <c r="G514" s="175"/>
      <c r="H514" s="175"/>
      <c r="I514" s="174"/>
      <c r="J514" s="174"/>
      <c r="K514" s="175"/>
      <c r="L514" s="175"/>
      <c r="M514" s="175"/>
      <c r="N514" s="174"/>
      <c r="O514" s="174"/>
      <c r="P514" s="176"/>
      <c r="Q514" s="175"/>
      <c r="R514" s="175"/>
      <c r="Y514" s="227"/>
      <c r="AD514" s="227"/>
    </row>
    <row r="515" spans="1:30">
      <c r="A515" s="141"/>
      <c r="B515" s="173"/>
      <c r="C515" s="174"/>
      <c r="D515" s="175"/>
      <c r="E515" s="175"/>
      <c r="F515" s="175"/>
      <c r="G515" s="175"/>
      <c r="H515" s="175"/>
      <c r="I515" s="174"/>
      <c r="J515" s="174"/>
      <c r="K515" s="175"/>
      <c r="L515" s="175"/>
      <c r="M515" s="175"/>
      <c r="N515" s="174"/>
      <c r="O515" s="174"/>
      <c r="P515" s="176"/>
      <c r="Q515" s="175"/>
      <c r="R515" s="175"/>
      <c r="S515" s="232"/>
      <c r="T515" s="232"/>
      <c r="U515" s="232"/>
      <c r="V515" s="232"/>
      <c r="W515" s="232"/>
      <c r="X515" s="232"/>
      <c r="Y515" s="233"/>
      <c r="Z515" s="232"/>
      <c r="AA515" s="232"/>
      <c r="AB515" s="232"/>
      <c r="AC515" s="232"/>
      <c r="AD515" s="233"/>
    </row>
    <row r="516" spans="1:30">
      <c r="A516" s="141"/>
      <c r="B516" s="173"/>
      <c r="C516" s="174"/>
      <c r="D516" s="175"/>
      <c r="E516" s="175"/>
      <c r="F516" s="175"/>
      <c r="G516" s="175"/>
      <c r="H516" s="175"/>
      <c r="I516" s="174"/>
      <c r="J516" s="174"/>
      <c r="K516" s="175"/>
      <c r="L516" s="175"/>
      <c r="M516" s="175"/>
      <c r="N516" s="174"/>
      <c r="O516" s="174"/>
      <c r="P516" s="176"/>
      <c r="Q516" s="175"/>
      <c r="R516" s="175"/>
      <c r="Y516" s="227"/>
      <c r="AD516" s="227"/>
    </row>
    <row r="517" spans="1:30" ht="13.5" thickBot="1">
      <c r="A517" s="141"/>
      <c r="B517" s="173"/>
      <c r="C517" s="174"/>
      <c r="D517" s="175"/>
      <c r="E517" s="175"/>
      <c r="F517" s="175"/>
      <c r="G517" s="175"/>
      <c r="H517" s="175"/>
      <c r="I517" s="174"/>
      <c r="J517" s="174"/>
      <c r="K517" s="175"/>
      <c r="L517" s="175"/>
      <c r="M517" s="175"/>
      <c r="N517" s="174"/>
      <c r="O517" s="174"/>
      <c r="P517" s="176"/>
      <c r="Q517" s="175"/>
      <c r="R517" s="175"/>
      <c r="S517" s="193"/>
      <c r="T517" s="193"/>
      <c r="U517" s="193"/>
      <c r="V517" s="193"/>
      <c r="W517" s="193"/>
      <c r="X517" s="193"/>
      <c r="Y517" s="258"/>
      <c r="Z517" s="193"/>
      <c r="AA517" s="193"/>
      <c r="AB517" s="193"/>
      <c r="AC517" s="193"/>
      <c r="AD517" s="258"/>
    </row>
    <row r="518" spans="1:30" ht="13.5" thickBot="1">
      <c r="A518" s="287"/>
      <c r="B518" s="288"/>
      <c r="C518" s="165"/>
      <c r="D518" s="166"/>
      <c r="E518" s="166"/>
      <c r="F518" s="166"/>
      <c r="G518" s="166"/>
      <c r="H518" s="166"/>
      <c r="I518" s="165"/>
      <c r="J518" s="165"/>
      <c r="K518" s="166"/>
      <c r="L518" s="166"/>
      <c r="M518" s="166"/>
      <c r="N518" s="165"/>
      <c r="O518" s="165"/>
      <c r="P518" s="167"/>
      <c r="Q518" s="175"/>
      <c r="R518" s="175"/>
      <c r="S518" s="226"/>
      <c r="Y518" s="227"/>
      <c r="AD518" s="227"/>
    </row>
    <row r="519" spans="1:30" ht="13.5" thickBot="1">
      <c r="A519" s="289"/>
      <c r="B519" s="290"/>
      <c r="C519" s="165"/>
      <c r="D519" s="166"/>
      <c r="E519" s="166"/>
      <c r="F519" s="166"/>
      <c r="G519" s="166"/>
      <c r="H519" s="166"/>
      <c r="I519" s="165"/>
      <c r="J519" s="165"/>
      <c r="K519" s="166"/>
      <c r="L519" s="166"/>
      <c r="M519" s="166"/>
      <c r="N519" s="165"/>
      <c r="O519" s="165"/>
      <c r="P519" s="167"/>
      <c r="Q519" s="175"/>
      <c r="R519" s="175"/>
      <c r="S519" s="232"/>
      <c r="T519" s="232"/>
      <c r="U519" s="232"/>
      <c r="V519" s="232"/>
      <c r="W519" s="232"/>
      <c r="X519" s="232"/>
      <c r="Y519" s="233"/>
      <c r="Z519" s="232"/>
      <c r="AA519" s="232"/>
      <c r="AB519" s="232"/>
      <c r="AC519" s="232"/>
      <c r="AD519" s="233"/>
    </row>
    <row r="520" spans="1:30" ht="13.5" thickBot="1">
      <c r="A520" s="287"/>
      <c r="B520" s="288"/>
      <c r="C520" s="165"/>
      <c r="D520" s="166"/>
      <c r="E520" s="166"/>
      <c r="F520" s="166"/>
      <c r="G520" s="166"/>
      <c r="H520" s="166"/>
      <c r="I520" s="165"/>
      <c r="J520" s="165"/>
      <c r="K520" s="166"/>
      <c r="L520" s="166"/>
      <c r="M520" s="166"/>
      <c r="N520" s="165"/>
      <c r="O520" s="165"/>
      <c r="P520" s="167"/>
      <c r="Q520" s="175"/>
      <c r="R520" s="175"/>
      <c r="Y520" s="227"/>
      <c r="AD520" s="227"/>
    </row>
    <row r="521" spans="1:30" ht="13.5" thickBot="1">
      <c r="A521" s="289"/>
      <c r="B521" s="290"/>
      <c r="C521" s="165"/>
      <c r="D521" s="166"/>
      <c r="E521" s="166"/>
      <c r="F521" s="166"/>
      <c r="G521" s="166"/>
      <c r="H521" s="166"/>
      <c r="I521" s="165"/>
      <c r="J521" s="165"/>
      <c r="K521" s="166"/>
      <c r="L521" s="166"/>
      <c r="M521" s="166"/>
      <c r="N521" s="165"/>
      <c r="O521" s="165"/>
      <c r="P521" s="167"/>
      <c r="Q521" s="175"/>
      <c r="R521" s="175"/>
      <c r="S521" s="232"/>
      <c r="T521" s="232"/>
      <c r="U521" s="232"/>
      <c r="V521" s="232"/>
      <c r="W521" s="232"/>
      <c r="X521" s="232"/>
      <c r="Y521" s="233"/>
      <c r="Z521" s="232"/>
      <c r="AA521" s="232"/>
      <c r="AB521" s="232"/>
      <c r="AC521" s="232"/>
      <c r="AD521" s="233"/>
    </row>
    <row r="522" spans="1:30" ht="13.5" thickBot="1">
      <c r="A522" s="287"/>
      <c r="B522" s="288"/>
      <c r="C522" s="165"/>
      <c r="D522" s="166"/>
      <c r="E522" s="166"/>
      <c r="F522" s="166"/>
      <c r="G522" s="166"/>
      <c r="H522" s="166"/>
      <c r="I522" s="165"/>
      <c r="J522" s="165"/>
      <c r="K522" s="166"/>
      <c r="L522" s="166"/>
      <c r="M522" s="166"/>
      <c r="N522" s="165"/>
      <c r="O522" s="165"/>
      <c r="P522" s="167"/>
      <c r="Q522" s="175"/>
      <c r="R522" s="175"/>
      <c r="Y522" s="227"/>
      <c r="AD522" s="227"/>
    </row>
    <row r="523" spans="1:30" ht="13.5" thickBot="1">
      <c r="A523" s="289"/>
      <c r="B523" s="290"/>
      <c r="C523" s="165"/>
      <c r="D523" s="166"/>
      <c r="E523" s="166"/>
      <c r="F523" s="166"/>
      <c r="G523" s="166"/>
      <c r="H523" s="166"/>
      <c r="I523" s="165"/>
      <c r="J523" s="165"/>
      <c r="K523" s="166"/>
      <c r="L523" s="166"/>
      <c r="M523" s="166"/>
      <c r="N523" s="165"/>
      <c r="O523" s="165"/>
      <c r="P523" s="167"/>
      <c r="Q523" s="175"/>
      <c r="R523" s="175"/>
      <c r="S523" s="232"/>
      <c r="T523" s="232"/>
      <c r="U523" s="232"/>
      <c r="V523" s="232"/>
      <c r="W523" s="232"/>
      <c r="X523" s="232"/>
      <c r="Y523" s="233"/>
      <c r="Z523" s="232"/>
      <c r="AA523" s="232"/>
      <c r="AB523" s="232"/>
      <c r="AC523" s="232"/>
      <c r="AD523" s="233"/>
    </row>
    <row r="524" spans="1:30" ht="13.5" thickBot="1">
      <c r="A524" s="287"/>
      <c r="B524" s="288"/>
      <c r="C524" s="165"/>
      <c r="D524" s="166"/>
      <c r="E524" s="166"/>
      <c r="F524" s="166"/>
      <c r="G524" s="166"/>
      <c r="H524" s="166"/>
      <c r="I524" s="165"/>
      <c r="J524" s="165"/>
      <c r="K524" s="166"/>
      <c r="L524" s="166"/>
      <c r="M524" s="166"/>
      <c r="N524" s="165"/>
      <c r="O524" s="165"/>
      <c r="P524" s="167"/>
      <c r="Q524" s="175"/>
      <c r="R524" s="175"/>
      <c r="Y524" s="227"/>
      <c r="AD524" s="227"/>
    </row>
    <row r="525" spans="1:30" ht="13.5" thickBot="1">
      <c r="A525" s="289"/>
      <c r="B525" s="290"/>
      <c r="C525" s="165"/>
      <c r="D525" s="166"/>
      <c r="E525" s="166"/>
      <c r="F525" s="166"/>
      <c r="G525" s="166"/>
      <c r="H525" s="166"/>
      <c r="I525" s="165"/>
      <c r="J525" s="165"/>
      <c r="K525" s="166"/>
      <c r="L525" s="166"/>
      <c r="M525" s="166"/>
      <c r="N525" s="165"/>
      <c r="O525" s="165"/>
      <c r="P525" s="167"/>
      <c r="Q525" s="175"/>
      <c r="R525" s="175"/>
      <c r="S525" s="232"/>
      <c r="T525" s="232"/>
      <c r="U525" s="232"/>
      <c r="V525" s="232"/>
      <c r="W525" s="232"/>
      <c r="X525" s="232"/>
      <c r="Y525" s="233"/>
      <c r="Z525" s="232"/>
      <c r="AA525" s="232"/>
      <c r="AB525" s="232"/>
      <c r="AC525" s="232"/>
      <c r="AD525" s="233"/>
    </row>
    <row r="526" spans="1:30" ht="13.5" thickBot="1">
      <c r="A526" s="291"/>
      <c r="B526" s="288"/>
      <c r="C526" s="165"/>
      <c r="D526" s="166"/>
      <c r="E526" s="166"/>
      <c r="F526" s="166"/>
      <c r="G526" s="166"/>
      <c r="H526" s="166"/>
      <c r="I526" s="165"/>
      <c r="J526" s="165"/>
      <c r="K526" s="166"/>
      <c r="L526" s="166"/>
      <c r="M526" s="166"/>
      <c r="N526" s="165"/>
      <c r="O526" s="165"/>
      <c r="P526" s="167"/>
      <c r="Q526" s="175"/>
      <c r="R526" s="175"/>
      <c r="Y526" s="227"/>
      <c r="AD526" s="227"/>
    </row>
    <row r="527" spans="1:30" ht="13.5" thickBot="1">
      <c r="A527" s="289"/>
      <c r="B527" s="290"/>
      <c r="C527" s="165"/>
      <c r="D527" s="166"/>
      <c r="E527" s="166"/>
      <c r="F527" s="166"/>
      <c r="G527" s="166"/>
      <c r="H527" s="166"/>
      <c r="I527" s="165"/>
      <c r="J527" s="165"/>
      <c r="K527" s="166"/>
      <c r="L527" s="166"/>
      <c r="M527" s="166"/>
      <c r="N527" s="165"/>
      <c r="O527" s="165"/>
      <c r="P527" s="167"/>
      <c r="Q527" s="175"/>
      <c r="R527" s="175"/>
      <c r="S527" s="232"/>
      <c r="T527" s="232"/>
      <c r="U527" s="232"/>
      <c r="V527" s="232"/>
      <c r="W527" s="232"/>
      <c r="X527" s="232"/>
      <c r="Y527" s="233"/>
      <c r="Z527" s="232"/>
      <c r="AA527" s="232"/>
      <c r="AB527" s="232"/>
      <c r="AC527" s="232"/>
      <c r="AD527" s="233"/>
    </row>
    <row r="528" spans="1:30" ht="13.5" thickBot="1">
      <c r="A528" s="291"/>
      <c r="B528" s="288"/>
      <c r="C528" s="165"/>
      <c r="D528" s="166"/>
      <c r="E528" s="166"/>
      <c r="F528" s="166"/>
      <c r="G528" s="166"/>
      <c r="H528" s="166"/>
      <c r="I528" s="165"/>
      <c r="J528" s="165"/>
      <c r="K528" s="166"/>
      <c r="L528" s="166"/>
      <c r="M528" s="166"/>
      <c r="N528" s="165"/>
      <c r="O528" s="165"/>
      <c r="P528" s="167"/>
      <c r="Q528" s="175"/>
      <c r="R528" s="175"/>
      <c r="Y528" s="227"/>
      <c r="AD528" s="227"/>
    </row>
    <row r="529" spans="1:30" ht="13.5" thickBot="1">
      <c r="A529" s="289"/>
      <c r="B529" s="290"/>
      <c r="C529" s="165"/>
      <c r="D529" s="166"/>
      <c r="E529" s="166"/>
      <c r="F529" s="166"/>
      <c r="G529" s="166"/>
      <c r="H529" s="166"/>
      <c r="I529" s="165"/>
      <c r="J529" s="165"/>
      <c r="K529" s="166"/>
      <c r="L529" s="166"/>
      <c r="M529" s="166"/>
      <c r="N529" s="165"/>
      <c r="O529" s="165"/>
      <c r="P529" s="167"/>
      <c r="Q529" s="175"/>
      <c r="R529" s="175"/>
      <c r="S529" s="232"/>
      <c r="T529" s="232"/>
      <c r="U529" s="232"/>
      <c r="V529" s="232"/>
      <c r="W529" s="232"/>
      <c r="X529" s="232"/>
      <c r="Y529" s="233"/>
      <c r="Z529" s="232"/>
      <c r="AA529" s="232"/>
      <c r="AB529" s="232"/>
      <c r="AC529" s="232"/>
      <c r="AD529" s="233"/>
    </row>
    <row r="530" spans="1:30" ht="13.5" thickBot="1">
      <c r="A530" s="291"/>
      <c r="B530" s="288"/>
      <c r="C530" s="165"/>
      <c r="D530" s="166"/>
      <c r="E530" s="166"/>
      <c r="F530" s="166"/>
      <c r="G530" s="166"/>
      <c r="H530" s="166"/>
      <c r="I530" s="165"/>
      <c r="J530" s="165"/>
      <c r="K530" s="166"/>
      <c r="L530" s="166"/>
      <c r="M530" s="166"/>
      <c r="N530" s="165"/>
      <c r="O530" s="165"/>
      <c r="P530" s="167"/>
      <c r="Q530" s="175"/>
      <c r="R530" s="175"/>
      <c r="Y530" s="227"/>
      <c r="AD530" s="227"/>
    </row>
    <row r="531" spans="1:30" ht="13.5" thickBot="1">
      <c r="A531" s="289"/>
      <c r="B531" s="290"/>
      <c r="C531" s="165"/>
      <c r="D531" s="166"/>
      <c r="E531" s="166"/>
      <c r="F531" s="166"/>
      <c r="G531" s="166"/>
      <c r="H531" s="166"/>
      <c r="I531" s="165"/>
      <c r="J531" s="165"/>
      <c r="K531" s="166"/>
      <c r="L531" s="166"/>
      <c r="M531" s="166"/>
      <c r="N531" s="165"/>
      <c r="O531" s="165"/>
      <c r="P531" s="167"/>
      <c r="Q531" s="175"/>
      <c r="R531" s="175"/>
      <c r="S531" s="232"/>
      <c r="T531" s="232"/>
      <c r="U531" s="232"/>
      <c r="V531" s="232"/>
      <c r="W531" s="232"/>
      <c r="X531" s="232"/>
      <c r="Y531" s="233"/>
      <c r="Z531" s="232"/>
      <c r="AA531" s="232"/>
      <c r="AB531" s="232"/>
      <c r="AC531" s="232"/>
      <c r="AD531" s="233"/>
    </row>
    <row r="532" spans="1:30" ht="13.5" thickBot="1">
      <c r="A532" s="291"/>
      <c r="B532" s="288"/>
      <c r="C532" s="165"/>
      <c r="D532" s="166"/>
      <c r="E532" s="166"/>
      <c r="F532" s="166"/>
      <c r="G532" s="166"/>
      <c r="H532" s="166"/>
      <c r="I532" s="165"/>
      <c r="J532" s="165"/>
      <c r="K532" s="166"/>
      <c r="L532" s="166"/>
      <c r="M532" s="166"/>
      <c r="N532" s="165"/>
      <c r="O532" s="165"/>
      <c r="P532" s="167"/>
      <c r="Q532" s="175"/>
      <c r="R532" s="175"/>
      <c r="Y532" s="227"/>
      <c r="AD532" s="227"/>
    </row>
    <row r="533" spans="1:30" ht="13.5" thickBot="1">
      <c r="A533" s="289"/>
      <c r="B533" s="290"/>
      <c r="C533" s="165"/>
      <c r="D533" s="166"/>
      <c r="E533" s="166"/>
      <c r="F533" s="166"/>
      <c r="G533" s="166"/>
      <c r="H533" s="166"/>
      <c r="I533" s="165"/>
      <c r="J533" s="165"/>
      <c r="K533" s="166"/>
      <c r="L533" s="166"/>
      <c r="M533" s="166"/>
      <c r="N533" s="165"/>
      <c r="O533" s="165"/>
      <c r="P533" s="167"/>
      <c r="Q533" s="175"/>
      <c r="R533" s="175"/>
      <c r="S533" s="232"/>
      <c r="T533" s="232"/>
      <c r="U533" s="232"/>
      <c r="V533" s="232"/>
      <c r="W533" s="232"/>
      <c r="X533" s="232"/>
      <c r="Y533" s="233"/>
      <c r="Z533" s="232"/>
      <c r="AA533" s="232"/>
      <c r="AB533" s="232"/>
      <c r="AC533" s="232"/>
      <c r="AD533" s="233"/>
    </row>
    <row r="534" spans="1:30" ht="13.5" thickBot="1">
      <c r="A534" s="291"/>
      <c r="B534" s="288"/>
      <c r="C534" s="165"/>
      <c r="D534" s="166"/>
      <c r="E534" s="166"/>
      <c r="F534" s="166"/>
      <c r="G534" s="166"/>
      <c r="H534" s="166"/>
      <c r="I534" s="165"/>
      <c r="J534" s="165"/>
      <c r="K534" s="166"/>
      <c r="L534" s="166"/>
      <c r="M534" s="166"/>
      <c r="N534" s="165"/>
      <c r="O534" s="165"/>
      <c r="P534" s="167"/>
      <c r="Q534" s="175"/>
      <c r="R534" s="175"/>
      <c r="Y534" s="227"/>
      <c r="AD534" s="227"/>
    </row>
    <row r="535" spans="1:30" ht="13.5" thickBot="1">
      <c r="A535" s="289"/>
      <c r="B535" s="290"/>
      <c r="C535" s="165"/>
      <c r="D535" s="166"/>
      <c r="E535" s="166"/>
      <c r="F535" s="166"/>
      <c r="G535" s="166"/>
      <c r="H535" s="166"/>
      <c r="I535" s="165"/>
      <c r="J535" s="165"/>
      <c r="K535" s="166"/>
      <c r="L535" s="166"/>
      <c r="M535" s="166"/>
      <c r="N535" s="165"/>
      <c r="O535" s="165"/>
      <c r="P535" s="167"/>
      <c r="Q535" s="175"/>
      <c r="R535" s="175"/>
      <c r="S535" s="232"/>
      <c r="T535" s="232"/>
      <c r="U535" s="232"/>
      <c r="V535" s="232"/>
      <c r="W535" s="232"/>
      <c r="X535" s="232"/>
      <c r="Y535" s="233"/>
      <c r="Z535" s="232"/>
      <c r="AA535" s="232"/>
      <c r="AB535" s="232"/>
      <c r="AC535" s="232"/>
      <c r="AD535" s="233"/>
    </row>
    <row r="536" spans="1:30" ht="13.5" thickBot="1">
      <c r="A536" s="291"/>
      <c r="B536" s="288"/>
      <c r="C536" s="165"/>
      <c r="D536" s="166"/>
      <c r="E536" s="166"/>
      <c r="F536" s="166"/>
      <c r="G536" s="166"/>
      <c r="H536" s="166"/>
      <c r="I536" s="165"/>
      <c r="J536" s="165"/>
      <c r="K536" s="166"/>
      <c r="L536" s="166"/>
      <c r="M536" s="166"/>
      <c r="N536" s="165"/>
      <c r="O536" s="165"/>
      <c r="P536" s="167"/>
      <c r="Q536" s="175"/>
      <c r="R536" s="175"/>
      <c r="Y536" s="227"/>
      <c r="AD536" s="227"/>
    </row>
    <row r="537" spans="1:30" ht="13.5" thickBot="1">
      <c r="A537" s="289"/>
      <c r="B537" s="290"/>
      <c r="C537" s="165"/>
      <c r="D537" s="166"/>
      <c r="E537" s="166"/>
      <c r="F537" s="166"/>
      <c r="G537" s="166"/>
      <c r="H537" s="166"/>
      <c r="I537" s="165"/>
      <c r="J537" s="165"/>
      <c r="K537" s="166"/>
      <c r="L537" s="166"/>
      <c r="M537" s="166"/>
      <c r="N537" s="165"/>
      <c r="O537" s="165"/>
      <c r="P537" s="167"/>
      <c r="Q537" s="175"/>
      <c r="R537" s="175"/>
      <c r="S537" s="232"/>
      <c r="T537" s="232"/>
      <c r="U537" s="232"/>
      <c r="V537" s="232"/>
      <c r="W537" s="232"/>
      <c r="X537" s="232"/>
      <c r="Y537" s="233"/>
      <c r="Z537" s="232"/>
      <c r="AA537" s="232"/>
      <c r="AB537" s="232"/>
      <c r="AC537" s="232"/>
      <c r="AD537" s="233"/>
    </row>
    <row r="538" spans="1:30" ht="13.5" thickBot="1">
      <c r="A538" s="291"/>
      <c r="B538" s="288"/>
      <c r="C538" s="165"/>
      <c r="D538" s="166"/>
      <c r="E538" s="166"/>
      <c r="F538" s="166"/>
      <c r="G538" s="166"/>
      <c r="H538" s="166"/>
      <c r="I538" s="165"/>
      <c r="J538" s="165"/>
      <c r="K538" s="166"/>
      <c r="L538" s="166"/>
      <c r="M538" s="166"/>
      <c r="N538" s="165"/>
      <c r="O538" s="165"/>
      <c r="P538" s="167"/>
      <c r="Q538" s="175"/>
      <c r="R538" s="175"/>
      <c r="Y538" s="227"/>
      <c r="AD538" s="227"/>
    </row>
    <row r="539" spans="1:30" ht="13.5" thickBot="1">
      <c r="A539" s="289"/>
      <c r="B539" s="290"/>
      <c r="C539" s="165"/>
      <c r="D539" s="166"/>
      <c r="E539" s="166"/>
      <c r="F539" s="166"/>
      <c r="G539" s="166"/>
      <c r="H539" s="166"/>
      <c r="I539" s="165"/>
      <c r="J539" s="165"/>
      <c r="K539" s="166"/>
      <c r="L539" s="166"/>
      <c r="M539" s="166"/>
      <c r="N539" s="165"/>
      <c r="O539" s="165"/>
      <c r="P539" s="167"/>
      <c r="Q539" s="175"/>
      <c r="R539" s="175"/>
      <c r="S539" s="232"/>
      <c r="T539" s="232"/>
      <c r="U539" s="232"/>
      <c r="V539" s="232"/>
      <c r="W539" s="232"/>
      <c r="X539" s="232"/>
      <c r="Y539" s="233"/>
      <c r="Z539" s="232"/>
      <c r="AA539" s="232"/>
      <c r="AB539" s="232"/>
      <c r="AC539" s="232"/>
      <c r="AD539" s="233"/>
    </row>
    <row r="540" spans="1:30" ht="13.5" thickBot="1">
      <c r="A540" s="291"/>
      <c r="B540" s="288"/>
      <c r="C540" s="165"/>
      <c r="D540" s="166"/>
      <c r="E540" s="166"/>
      <c r="F540" s="166"/>
      <c r="G540" s="166"/>
      <c r="H540" s="166"/>
      <c r="I540" s="165"/>
      <c r="J540" s="165"/>
      <c r="K540" s="166"/>
      <c r="L540" s="166"/>
      <c r="M540" s="166"/>
      <c r="N540" s="165"/>
      <c r="O540" s="165"/>
      <c r="P540" s="167"/>
      <c r="Q540" s="175"/>
      <c r="R540" s="175"/>
      <c r="Y540" s="227"/>
      <c r="AD540" s="227"/>
    </row>
    <row r="541" spans="1:30" ht="13.5" thickBot="1">
      <c r="A541" s="289"/>
      <c r="B541" s="290"/>
      <c r="C541" s="165"/>
      <c r="D541" s="166"/>
      <c r="E541" s="166"/>
      <c r="F541" s="166"/>
      <c r="G541" s="166"/>
      <c r="H541" s="166"/>
      <c r="I541" s="165"/>
      <c r="J541" s="165"/>
      <c r="K541" s="166"/>
      <c r="L541" s="166"/>
      <c r="M541" s="166"/>
      <c r="N541" s="165"/>
      <c r="O541" s="165"/>
      <c r="P541" s="167"/>
      <c r="Q541" s="175"/>
      <c r="R541" s="175"/>
      <c r="S541" s="232"/>
      <c r="T541" s="232"/>
      <c r="U541" s="232"/>
      <c r="V541" s="232"/>
      <c r="W541" s="232"/>
      <c r="X541" s="232"/>
      <c r="Y541" s="233"/>
      <c r="Z541" s="232"/>
      <c r="AA541" s="232"/>
      <c r="AB541" s="232"/>
      <c r="AC541" s="232"/>
      <c r="AD541" s="233"/>
    </row>
    <row r="542" spans="1:30" ht="13.5" thickBot="1">
      <c r="A542" s="291"/>
      <c r="B542" s="288"/>
      <c r="C542" s="165"/>
      <c r="D542" s="166"/>
      <c r="E542" s="166"/>
      <c r="F542" s="166"/>
      <c r="G542" s="166"/>
      <c r="H542" s="166"/>
      <c r="I542" s="165"/>
      <c r="J542" s="165"/>
      <c r="K542" s="166"/>
      <c r="L542" s="166"/>
      <c r="M542" s="166"/>
      <c r="N542" s="165"/>
      <c r="O542" s="165"/>
      <c r="P542" s="167"/>
      <c r="Q542" s="175"/>
      <c r="R542" s="175"/>
      <c r="Y542" s="227"/>
      <c r="AD542" s="227"/>
    </row>
    <row r="543" spans="1:30" ht="13.5" thickBot="1">
      <c r="A543" s="289"/>
      <c r="B543" s="290"/>
      <c r="C543" s="165"/>
      <c r="D543" s="166"/>
      <c r="E543" s="166"/>
      <c r="F543" s="166"/>
      <c r="G543" s="166"/>
      <c r="H543" s="166"/>
      <c r="I543" s="165"/>
      <c r="J543" s="165"/>
      <c r="K543" s="166"/>
      <c r="L543" s="166"/>
      <c r="M543" s="166"/>
      <c r="N543" s="165"/>
      <c r="O543" s="165"/>
      <c r="P543" s="167"/>
      <c r="Q543" s="175"/>
      <c r="R543" s="175"/>
      <c r="S543" s="232"/>
      <c r="T543" s="232"/>
      <c r="U543" s="232"/>
      <c r="V543" s="232"/>
      <c r="W543" s="232"/>
      <c r="X543" s="232"/>
      <c r="Y543" s="233"/>
      <c r="Z543" s="232"/>
      <c r="AA543" s="232"/>
      <c r="AB543" s="232"/>
      <c r="AC543" s="232"/>
      <c r="AD543" s="233"/>
    </row>
    <row r="544" spans="1:30" ht="13.5" thickBot="1">
      <c r="A544" s="291"/>
      <c r="B544" s="288"/>
      <c r="C544" s="165"/>
      <c r="D544" s="166"/>
      <c r="E544" s="166"/>
      <c r="F544" s="166"/>
      <c r="G544" s="166"/>
      <c r="H544" s="166"/>
      <c r="I544" s="165"/>
      <c r="J544" s="165"/>
      <c r="K544" s="166"/>
      <c r="L544" s="166"/>
      <c r="M544" s="166"/>
      <c r="N544" s="165"/>
      <c r="O544" s="165"/>
      <c r="P544" s="167"/>
      <c r="Q544" s="175"/>
      <c r="R544" s="175"/>
      <c r="Y544" s="227"/>
      <c r="AD544" s="227"/>
    </row>
    <row r="545" spans="1:30" ht="13.5" thickBot="1">
      <c r="A545" s="289"/>
      <c r="B545" s="290"/>
      <c r="C545" s="165"/>
      <c r="D545" s="166"/>
      <c r="E545" s="166"/>
      <c r="F545" s="166"/>
      <c r="G545" s="166"/>
      <c r="H545" s="166"/>
      <c r="I545" s="165"/>
      <c r="J545" s="165"/>
      <c r="K545" s="166"/>
      <c r="L545" s="166"/>
      <c r="M545" s="166"/>
      <c r="N545" s="165"/>
      <c r="O545" s="165"/>
      <c r="P545" s="167"/>
      <c r="Q545" s="175"/>
      <c r="R545" s="175"/>
      <c r="S545" s="232"/>
      <c r="T545" s="232"/>
      <c r="U545" s="232"/>
      <c r="V545" s="232"/>
      <c r="W545" s="232"/>
      <c r="X545" s="232"/>
      <c r="Y545" s="233"/>
      <c r="Z545" s="232"/>
      <c r="AA545" s="232"/>
      <c r="AB545" s="232"/>
      <c r="AC545" s="232"/>
      <c r="AD545" s="233"/>
    </row>
    <row r="546" spans="1:30" ht="13.5" thickBot="1">
      <c r="A546" s="291"/>
      <c r="B546" s="288"/>
      <c r="C546" s="165"/>
      <c r="D546" s="166"/>
      <c r="E546" s="166"/>
      <c r="F546" s="166"/>
      <c r="G546" s="166"/>
      <c r="H546" s="166"/>
      <c r="I546" s="165"/>
      <c r="J546" s="165"/>
      <c r="K546" s="166"/>
      <c r="L546" s="166"/>
      <c r="M546" s="166"/>
      <c r="N546" s="165"/>
      <c r="O546" s="165"/>
      <c r="P546" s="167"/>
      <c r="Q546" s="175"/>
      <c r="R546" s="175"/>
      <c r="Y546" s="227"/>
      <c r="AD546" s="227"/>
    </row>
    <row r="547" spans="1:30" ht="13.5" thickBot="1">
      <c r="A547" s="289"/>
      <c r="B547" s="290"/>
      <c r="C547" s="165"/>
      <c r="D547" s="166"/>
      <c r="E547" s="166"/>
      <c r="F547" s="166"/>
      <c r="G547" s="166"/>
      <c r="H547" s="166"/>
      <c r="I547" s="165"/>
      <c r="J547" s="165"/>
      <c r="K547" s="166"/>
      <c r="L547" s="166"/>
      <c r="M547" s="166"/>
      <c r="N547" s="165"/>
      <c r="O547" s="165"/>
      <c r="P547" s="167"/>
      <c r="Q547" s="175"/>
      <c r="R547" s="175"/>
      <c r="S547" s="232"/>
      <c r="T547" s="232"/>
      <c r="U547" s="232"/>
      <c r="V547" s="232"/>
      <c r="W547" s="232"/>
      <c r="X547" s="232"/>
      <c r="Y547" s="233"/>
      <c r="Z547" s="232"/>
      <c r="AA547" s="232"/>
      <c r="AB547" s="232"/>
      <c r="AC547" s="232"/>
      <c r="AD547" s="233"/>
    </row>
    <row r="548" spans="1:30" ht="13.5" thickBot="1">
      <c r="A548" s="291"/>
      <c r="B548" s="288"/>
      <c r="C548" s="165"/>
      <c r="D548" s="166"/>
      <c r="E548" s="166"/>
      <c r="F548" s="166"/>
      <c r="G548" s="166"/>
      <c r="H548" s="166"/>
      <c r="I548" s="165"/>
      <c r="J548" s="165"/>
      <c r="K548" s="166"/>
      <c r="L548" s="166"/>
      <c r="M548" s="166"/>
      <c r="N548" s="165"/>
      <c r="O548" s="165"/>
      <c r="P548" s="167"/>
      <c r="Q548" s="175"/>
      <c r="R548" s="175"/>
      <c r="Y548" s="227"/>
      <c r="AD548" s="227"/>
    </row>
    <row r="549" spans="1:30" ht="13.5" thickBot="1">
      <c r="A549" s="289"/>
      <c r="B549" s="290"/>
      <c r="C549" s="292"/>
      <c r="D549" s="293"/>
      <c r="E549" s="293"/>
      <c r="F549" s="293"/>
      <c r="G549" s="293"/>
      <c r="H549" s="293"/>
      <c r="I549" s="292"/>
      <c r="J549" s="292"/>
      <c r="K549" s="293"/>
      <c r="L549" s="293"/>
      <c r="M549" s="293"/>
      <c r="N549" s="292"/>
      <c r="O549" s="292"/>
      <c r="P549" s="294"/>
      <c r="Q549" s="175"/>
      <c r="R549" s="175"/>
      <c r="S549" s="193"/>
      <c r="T549" s="193"/>
      <c r="U549" s="193"/>
      <c r="V549" s="193"/>
      <c r="W549" s="193"/>
      <c r="X549" s="193"/>
      <c r="Y549" s="258"/>
      <c r="Z549" s="193"/>
      <c r="AA549" s="193"/>
      <c r="AB549" s="193"/>
      <c r="AC549" s="193"/>
      <c r="AD549" s="25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DBA42-5331-44D8-AAA3-86146702D208}">
  <sheetPr>
    <tabColor theme="5" tint="0.59999389629810485"/>
  </sheetPr>
  <dimension ref="A1:AA394"/>
  <sheetViews>
    <sheetView showZeros="0" view="pageBreakPreview" topLeftCell="A117" zoomScaleNormal="100" zoomScaleSheetLayoutView="100" workbookViewId="0">
      <selection activeCell="B141" sqref="B141"/>
    </sheetView>
  </sheetViews>
  <sheetFormatPr defaultColWidth="9" defaultRowHeight="12.75"/>
  <cols>
    <col min="1" max="1" width="11.77734375" style="128" customWidth="1"/>
    <col min="2" max="2" width="7.21875" style="128" customWidth="1"/>
    <col min="3" max="3" width="5.77734375" style="128" customWidth="1"/>
    <col min="4" max="4" width="6" style="128" customWidth="1"/>
    <col min="5" max="5" width="5" style="128" customWidth="1"/>
    <col min="6" max="6" width="5.77734375" style="128" customWidth="1"/>
    <col min="7" max="7" width="5.88671875" style="128" customWidth="1"/>
    <col min="8" max="8" width="5.77734375" style="128" customWidth="1"/>
    <col min="9" max="10" width="5.44140625" style="128" customWidth="1"/>
    <col min="11" max="11" width="5.88671875" style="128" customWidth="1"/>
    <col min="12" max="12" width="5.77734375" style="128" customWidth="1"/>
    <col min="13" max="13" width="5.109375" style="128" customWidth="1"/>
    <col min="14" max="14" width="8.77734375" style="128" customWidth="1"/>
    <col min="15" max="15" width="7" style="128" customWidth="1"/>
    <col min="16" max="16" width="7.109375" style="128" customWidth="1"/>
    <col min="17" max="17" width="8" style="128" customWidth="1"/>
    <col min="18" max="18" width="9" style="352"/>
    <col min="19" max="19" width="9" style="128"/>
    <col min="20" max="20" width="7.33203125" style="128" customWidth="1"/>
    <col min="21" max="21" width="5.109375" style="128" customWidth="1"/>
    <col min="22" max="22" width="4.77734375" style="128" customWidth="1"/>
    <col min="23" max="23" width="6.77734375" style="128" customWidth="1"/>
    <col min="24" max="26" width="7.109375" style="128" customWidth="1"/>
    <col min="27" max="27" width="6.88671875" style="128" customWidth="1"/>
    <col min="28" max="16384" width="9" style="128"/>
  </cols>
  <sheetData>
    <row r="1" spans="1:23" ht="18">
      <c r="A1" s="296" t="s">
        <v>1091</v>
      </c>
      <c r="B1" s="298"/>
      <c r="C1" s="298"/>
      <c r="D1" s="298"/>
      <c r="E1" s="298"/>
      <c r="F1" s="297"/>
      <c r="G1" s="297"/>
      <c r="H1" s="297"/>
      <c r="I1" s="298"/>
      <c r="J1" s="297"/>
      <c r="K1" s="297"/>
      <c r="L1" s="297"/>
      <c r="M1" s="298"/>
      <c r="N1" s="297"/>
      <c r="O1" s="297"/>
      <c r="P1" s="297"/>
      <c r="Q1" s="297"/>
      <c r="R1" s="371" t="s">
        <v>10</v>
      </c>
    </row>
    <row r="2" spans="1:23" ht="18">
      <c r="A2" s="296"/>
      <c r="B2" s="298"/>
      <c r="C2" s="298"/>
      <c r="D2" s="298"/>
      <c r="E2" s="298"/>
      <c r="F2" s="297"/>
      <c r="G2" s="297"/>
      <c r="H2" s="297"/>
      <c r="I2" s="298"/>
      <c r="J2" s="297"/>
      <c r="K2" s="297"/>
      <c r="L2" s="297"/>
      <c r="M2" s="298"/>
      <c r="N2" s="297"/>
      <c r="O2" s="297"/>
      <c r="P2" s="297"/>
      <c r="Q2" s="297"/>
      <c r="R2" s="371"/>
    </row>
    <row r="3" spans="1:23" ht="15.75">
      <c r="A3" s="299" t="s">
        <v>1092</v>
      </c>
      <c r="B3" s="298"/>
      <c r="C3" s="298"/>
      <c r="D3" s="298"/>
      <c r="E3" s="298"/>
      <c r="F3" s="297"/>
      <c r="G3" s="297"/>
      <c r="H3" s="297"/>
      <c r="I3" s="298"/>
      <c r="J3" s="297"/>
      <c r="K3" s="297"/>
      <c r="L3" s="297"/>
      <c r="M3" s="298"/>
      <c r="N3" s="297"/>
      <c r="O3" s="297"/>
      <c r="P3" s="297"/>
      <c r="Q3" s="297"/>
      <c r="R3" s="371" t="s">
        <v>10</v>
      </c>
    </row>
    <row r="4" spans="1:23" ht="15.75">
      <c r="A4" s="299" t="s">
        <v>1054</v>
      </c>
      <c r="B4" s="298"/>
      <c r="C4" s="298"/>
      <c r="D4" s="298"/>
      <c r="E4" s="298"/>
      <c r="F4" s="297"/>
      <c r="G4" s="297"/>
      <c r="H4" s="297"/>
      <c r="I4" s="298"/>
      <c r="J4" s="297"/>
      <c r="K4" s="297"/>
      <c r="L4" s="297"/>
      <c r="M4" s="298"/>
      <c r="N4" s="297"/>
      <c r="O4" s="297"/>
      <c r="P4" s="297"/>
      <c r="Q4" s="297"/>
      <c r="R4" s="371" t="s">
        <v>10</v>
      </c>
    </row>
    <row r="5" spans="1:23">
      <c r="A5" s="303"/>
      <c r="B5" s="303"/>
      <c r="C5" s="303"/>
      <c r="D5" s="303"/>
      <c r="E5" s="303"/>
      <c r="F5" s="303"/>
      <c r="G5" s="303"/>
      <c r="H5" s="303"/>
      <c r="I5" s="303"/>
      <c r="J5" s="303"/>
      <c r="K5" s="303"/>
      <c r="L5" s="303"/>
      <c r="M5" s="303"/>
      <c r="N5" s="303"/>
      <c r="O5" s="303"/>
      <c r="P5" s="303"/>
      <c r="Q5" s="303"/>
      <c r="R5" s="372"/>
    </row>
    <row r="6" spans="1:23" ht="16.5" customHeight="1">
      <c r="A6" s="150"/>
      <c r="B6" s="305" t="s">
        <v>1014</v>
      </c>
      <c r="C6" s="306"/>
      <c r="D6" s="306"/>
      <c r="E6" s="306"/>
      <c r="F6" s="306"/>
      <c r="G6" s="306"/>
      <c r="H6" s="306"/>
      <c r="I6" s="307"/>
      <c r="J6" s="373" t="s">
        <v>10</v>
      </c>
      <c r="K6" s="374"/>
      <c r="L6" s="374"/>
      <c r="M6" s="375"/>
      <c r="N6" s="530" t="s">
        <v>1015</v>
      </c>
      <c r="O6" s="533" t="s">
        <v>1093</v>
      </c>
      <c r="P6" s="533" t="s">
        <v>1094</v>
      </c>
      <c r="Q6" s="533" t="s">
        <v>1095</v>
      </c>
      <c r="R6" s="376"/>
      <c r="S6" s="377"/>
    </row>
    <row r="7" spans="1:23" ht="36.75" customHeight="1">
      <c r="A7" s="297"/>
      <c r="B7" s="306" t="s">
        <v>1016</v>
      </c>
      <c r="C7" s="306"/>
      <c r="D7" s="306"/>
      <c r="E7" s="312"/>
      <c r="F7" s="313" t="s">
        <v>1017</v>
      </c>
      <c r="G7" s="306"/>
      <c r="H7" s="306"/>
      <c r="I7" s="307"/>
      <c r="J7" s="314" t="s">
        <v>1018</v>
      </c>
      <c r="K7" s="306"/>
      <c r="L7" s="306"/>
      <c r="M7" s="307"/>
      <c r="N7" s="531"/>
      <c r="O7" s="534"/>
      <c r="P7" s="534"/>
      <c r="Q7" s="534"/>
      <c r="R7" s="376" t="s">
        <v>1096</v>
      </c>
      <c r="S7" s="378" t="s">
        <v>1096</v>
      </c>
      <c r="T7" s="379" t="s">
        <v>1097</v>
      </c>
      <c r="U7" s="303"/>
      <c r="V7" s="303"/>
      <c r="W7" s="380"/>
    </row>
    <row r="8" spans="1:23" ht="27" customHeight="1">
      <c r="A8" s="381"/>
      <c r="B8" s="315" t="s">
        <v>1019</v>
      </c>
      <c r="C8" s="315" t="s">
        <v>1020</v>
      </c>
      <c r="D8" s="315" t="s">
        <v>1098</v>
      </c>
      <c r="E8" s="382" t="s">
        <v>1022</v>
      </c>
      <c r="F8" s="316" t="s">
        <v>1019</v>
      </c>
      <c r="G8" s="315" t="s">
        <v>1020</v>
      </c>
      <c r="H8" s="315" t="s">
        <v>1098</v>
      </c>
      <c r="I8" s="382" t="s">
        <v>10</v>
      </c>
      <c r="J8" s="317" t="s">
        <v>1019</v>
      </c>
      <c r="K8" s="318" t="s">
        <v>1020</v>
      </c>
      <c r="L8" s="315" t="s">
        <v>1098</v>
      </c>
      <c r="M8" s="317" t="s">
        <v>1022</v>
      </c>
      <c r="N8" s="532"/>
      <c r="O8" s="535"/>
      <c r="P8" s="535"/>
      <c r="Q8" s="535"/>
      <c r="R8" s="383"/>
      <c r="S8" s="384"/>
      <c r="T8" s="385" t="s">
        <v>1099</v>
      </c>
      <c r="U8" s="386" t="s">
        <v>1100</v>
      </c>
      <c r="V8" s="386" t="s">
        <v>1101</v>
      </c>
      <c r="W8" s="387"/>
    </row>
    <row r="9" spans="1:23" ht="15.75" hidden="1" customHeight="1">
      <c r="A9" s="320" t="s">
        <v>1023</v>
      </c>
      <c r="B9" s="347"/>
      <c r="C9" s="347"/>
      <c r="D9" s="347"/>
      <c r="E9" s="388"/>
      <c r="F9" s="389"/>
      <c r="G9" s="363"/>
      <c r="H9" s="363"/>
      <c r="I9" s="388"/>
      <c r="J9" s="389"/>
      <c r="K9" s="363"/>
      <c r="L9" s="363"/>
      <c r="M9" s="390"/>
      <c r="N9" s="389"/>
      <c r="O9" s="391"/>
      <c r="P9" s="392"/>
      <c r="Q9" s="392"/>
      <c r="R9" s="393">
        <f>SUM(B9:D9,F9:H9,J9:L9)+N9</f>
        <v>0</v>
      </c>
      <c r="S9" s="394">
        <f>+Q9+P9+O9</f>
        <v>0</v>
      </c>
      <c r="T9" s="130"/>
      <c r="W9" s="395"/>
    </row>
    <row r="10" spans="1:23" hidden="1">
      <c r="A10" s="320"/>
      <c r="B10" s="320"/>
      <c r="C10" s="320"/>
      <c r="D10" s="320"/>
      <c r="E10" s="396"/>
      <c r="F10" s="389"/>
      <c r="G10" s="363"/>
      <c r="H10" s="363"/>
      <c r="I10" s="397"/>
      <c r="J10" s="389"/>
      <c r="K10" s="363"/>
      <c r="L10" s="363"/>
      <c r="M10" s="389"/>
      <c r="N10" s="389"/>
      <c r="O10" s="398"/>
      <c r="P10" s="399"/>
      <c r="Q10" s="399"/>
      <c r="R10" s="376"/>
      <c r="S10" s="378"/>
      <c r="T10" s="400" t="s">
        <v>1099</v>
      </c>
      <c r="U10" s="401" t="s">
        <v>1100</v>
      </c>
      <c r="V10" s="401" t="s">
        <v>1101</v>
      </c>
      <c r="W10" s="402"/>
    </row>
    <row r="11" spans="1:23">
      <c r="A11" s="320" t="s">
        <v>1024</v>
      </c>
      <c r="B11" s="403">
        <f>+'Distribution Pivot Table'!Z$8*100</f>
        <v>0</v>
      </c>
      <c r="C11" s="403">
        <f>+'Distribution Pivot Table'!Z$10*100</f>
        <v>0</v>
      </c>
      <c r="D11" s="403">
        <f>+'Distribution Pivot Table'!Z$12*100</f>
        <v>0</v>
      </c>
      <c r="E11" s="404">
        <f>SUM(B11:D11)</f>
        <v>0</v>
      </c>
      <c r="F11" s="405">
        <f>+'Distribution Pivot Table'!Z$14*100</f>
        <v>0</v>
      </c>
      <c r="G11" s="403">
        <f>+'Distribution Pivot Table'!Z$16*100</f>
        <v>0</v>
      </c>
      <c r="H11" s="403">
        <f>+'Distribution Pivot Table'!Z$18*100</f>
        <v>0</v>
      </c>
      <c r="I11" s="404">
        <f>SUM(F11:H11)</f>
        <v>0</v>
      </c>
      <c r="J11" s="405">
        <f>+'Distribution Pivot Table'!Z$20*100</f>
        <v>0</v>
      </c>
      <c r="K11" s="403">
        <f>+'Distribution Pivot Table'!Z$22*100</f>
        <v>0</v>
      </c>
      <c r="L11" s="403">
        <f>+'Distribution Pivot Table'!Z$24*100</f>
        <v>0</v>
      </c>
      <c r="M11" s="406">
        <f>SUM(J11:L11)</f>
        <v>0</v>
      </c>
      <c r="N11" s="405">
        <f>+'Distribution Pivot Table'!Z$26*100</f>
        <v>0</v>
      </c>
      <c r="O11" s="407">
        <f t="shared" ref="O11:P14" si="0">+B11+F11+J11</f>
        <v>0</v>
      </c>
      <c r="P11" s="408">
        <f t="shared" si="0"/>
        <v>0</v>
      </c>
      <c r="Q11" s="408">
        <f>+D11+H11+L11+N11</f>
        <v>0</v>
      </c>
      <c r="R11" s="393">
        <f>SUM(B11:D11,F11:H11,J11:L11)+N11</f>
        <v>0</v>
      </c>
      <c r="S11" s="394">
        <f>+Q11+P11+O11</f>
        <v>0</v>
      </c>
      <c r="T11" s="129">
        <f>+E11+I11</f>
        <v>0</v>
      </c>
      <c r="U11" s="129">
        <f t="shared" ref="U11:V14" si="1">+M11</f>
        <v>0</v>
      </c>
      <c r="V11" s="129">
        <f t="shared" si="1"/>
        <v>0</v>
      </c>
      <c r="W11" s="409">
        <f>SUM(T11:V11)</f>
        <v>0</v>
      </c>
    </row>
    <row r="12" spans="1:23">
      <c r="A12" s="320" t="s">
        <v>1025</v>
      </c>
      <c r="B12" s="403">
        <f>+'Distribution Pivot Table'!Z$30*100</f>
        <v>20.549315279273735</v>
      </c>
      <c r="C12" s="403">
        <f>+'Distribution Pivot Table'!Z$32*100</f>
        <v>1.7310355439298355</v>
      </c>
      <c r="D12" s="403">
        <f>+'Distribution Pivot Table'!Z$34*100</f>
        <v>0</v>
      </c>
      <c r="E12" s="404">
        <f>SUM(B12:D12)</f>
        <v>22.28035082320357</v>
      </c>
      <c r="F12" s="405">
        <f>+'Distribution Pivot Table'!Z$36*100</f>
        <v>37.20572395753193</v>
      </c>
      <c r="G12" s="403">
        <f>+'Distribution Pivot Table'!Z$38*100</f>
        <v>3.6774888444376055</v>
      </c>
      <c r="H12" s="403">
        <f>+'Distribution Pivot Table'!Z$40*100</f>
        <v>0</v>
      </c>
      <c r="I12" s="404">
        <f>SUM(F12:H12)</f>
        <v>40.883212801969535</v>
      </c>
      <c r="J12" s="405">
        <f>+'Distribution Pivot Table'!Z$42*100</f>
        <v>25.173103554392984</v>
      </c>
      <c r="K12" s="403">
        <f>+'Distribution Pivot Table'!Z$44*100</f>
        <v>10.724726881058624</v>
      </c>
      <c r="L12" s="403">
        <f>+'Distribution Pivot Table'!Z$46*100</f>
        <v>0</v>
      </c>
      <c r="M12" s="406">
        <f>SUM(J12:L12)</f>
        <v>35.89783043545161</v>
      </c>
      <c r="N12" s="405">
        <f>+'Distribution Pivot Table'!Z$48*100</f>
        <v>0.93860593937528847</v>
      </c>
      <c r="O12" s="407">
        <f t="shared" si="0"/>
        <v>82.928142791198653</v>
      </c>
      <c r="P12" s="408">
        <f t="shared" si="0"/>
        <v>16.133251269426065</v>
      </c>
      <c r="Q12" s="408">
        <f>+D12+H12+L12+N12</f>
        <v>0.93860593937528847</v>
      </c>
      <c r="R12" s="393">
        <f>SUM(B12:D12,F12:H12,J12:L12)+N12</f>
        <v>100.00000000000001</v>
      </c>
      <c r="S12" s="393">
        <f>+Q12+P12+O12</f>
        <v>100</v>
      </c>
      <c r="T12" s="399">
        <f>+E12+I12</f>
        <v>63.163563625173104</v>
      </c>
      <c r="U12" s="129">
        <f t="shared" si="1"/>
        <v>35.89783043545161</v>
      </c>
      <c r="V12" s="129">
        <f t="shared" si="1"/>
        <v>0.93860593937528847</v>
      </c>
      <c r="W12" s="410">
        <f>SUM(T12:V12)</f>
        <v>100</v>
      </c>
    </row>
    <row r="13" spans="1:23">
      <c r="A13" s="320" t="s">
        <v>1026</v>
      </c>
      <c r="B13" s="403">
        <f>+'Distribution Pivot Table'!Z$52*100</f>
        <v>0</v>
      </c>
      <c r="C13" s="403">
        <f>+'Distribution Pivot Table'!Z$54*100</f>
        <v>0</v>
      </c>
      <c r="D13" s="403">
        <f>+'Distribution Pivot Table'!Z$56*100</f>
        <v>0</v>
      </c>
      <c r="E13" s="404">
        <f>SUM(B13:D13)</f>
        <v>0</v>
      </c>
      <c r="F13" s="405">
        <f>+'Distribution Pivot Table'!Z$58*100</f>
        <v>0</v>
      </c>
      <c r="G13" s="403">
        <f>+'Distribution Pivot Table'!Z$60*100</f>
        <v>0</v>
      </c>
      <c r="H13" s="403">
        <f>+'Distribution Pivot Table'!Z$62*100</f>
        <v>0</v>
      </c>
      <c r="I13" s="404">
        <f>SUM(F13:H13)</f>
        <v>0</v>
      </c>
      <c r="J13" s="405">
        <f>+'Distribution Pivot Table'!Z$64*100</f>
        <v>0</v>
      </c>
      <c r="K13" s="403">
        <f>+'Distribution Pivot Table'!Z$66*100</f>
        <v>0</v>
      </c>
      <c r="L13" s="403">
        <f>+'Distribution Pivot Table'!Z$68*100</f>
        <v>0</v>
      </c>
      <c r="M13" s="406">
        <f>SUM(J13:L13)</f>
        <v>0</v>
      </c>
      <c r="N13" s="405">
        <f>+'Distribution Pivot Table'!Z$70*100</f>
        <v>0</v>
      </c>
      <c r="O13" s="407">
        <f t="shared" si="0"/>
        <v>0</v>
      </c>
      <c r="P13" s="408">
        <f t="shared" si="0"/>
        <v>0</v>
      </c>
      <c r="Q13" s="408">
        <f>+D13+H13+L13+N13</f>
        <v>0</v>
      </c>
      <c r="R13" s="393">
        <f>SUM(B13:D13,F13:H13,J13:L13)+N13</f>
        <v>0</v>
      </c>
      <c r="S13" s="393">
        <f>+Q13+P13+O13</f>
        <v>0</v>
      </c>
      <c r="T13" s="399">
        <f>+E13+I13</f>
        <v>0</v>
      </c>
      <c r="U13" s="129">
        <f t="shared" si="1"/>
        <v>0</v>
      </c>
      <c r="V13" s="129">
        <f t="shared" si="1"/>
        <v>0</v>
      </c>
      <c r="W13" s="410">
        <f>SUM(T13:V13)</f>
        <v>0</v>
      </c>
    </row>
    <row r="14" spans="1:23">
      <c r="A14" s="320" t="s">
        <v>1027</v>
      </c>
      <c r="B14" s="403">
        <f>+'Distribution Pivot Table'!Z$74*100</f>
        <v>0</v>
      </c>
      <c r="C14" s="403">
        <f>+'Distribution Pivot Table'!Z$76*100</f>
        <v>0</v>
      </c>
      <c r="D14" s="411">
        <f>+'Distribution Pivot Table'!Z$78*100</f>
        <v>0</v>
      </c>
      <c r="E14" s="404">
        <f>SUM(B14:D14)</f>
        <v>0</v>
      </c>
      <c r="F14" s="405">
        <f>+'Distribution Pivot Table'!Z$80*100</f>
        <v>0</v>
      </c>
      <c r="G14" s="403">
        <f>+'Distribution Pivot Table'!Z$82*100</f>
        <v>0</v>
      </c>
      <c r="H14" s="403">
        <f>+'Distribution Pivot Table'!Z$84*100</f>
        <v>0</v>
      </c>
      <c r="I14" s="404">
        <f>SUM(F14:H14)</f>
        <v>0</v>
      </c>
      <c r="J14" s="405">
        <f>+'Distribution Pivot Table'!Z$86*100</f>
        <v>0</v>
      </c>
      <c r="K14" s="403">
        <f>+'Distribution Pivot Table'!Z$88*100</f>
        <v>0</v>
      </c>
      <c r="L14" s="411">
        <f>+'Distribution Pivot Table'!Z$90*100</f>
        <v>0</v>
      </c>
      <c r="M14" s="406">
        <f>SUM(J14:L14)</f>
        <v>0</v>
      </c>
      <c r="N14" s="405">
        <f>+'Distribution Pivot Table'!Z$92*100</f>
        <v>0</v>
      </c>
      <c r="O14" s="407">
        <f t="shared" si="0"/>
        <v>0</v>
      </c>
      <c r="P14" s="408">
        <f t="shared" si="0"/>
        <v>0</v>
      </c>
      <c r="Q14" s="408">
        <f>+D14+H14+L14+N14</f>
        <v>0</v>
      </c>
      <c r="R14" s="393">
        <f>SUM(B14:D14,F14:H14,J14:L14)+N14</f>
        <v>0</v>
      </c>
      <c r="S14" s="393">
        <f>+Q14+P14+O14</f>
        <v>0</v>
      </c>
      <c r="T14" s="399">
        <f>+E14+I14</f>
        <v>0</v>
      </c>
      <c r="U14" s="129">
        <f t="shared" si="1"/>
        <v>0</v>
      </c>
      <c r="V14" s="129">
        <f t="shared" si="1"/>
        <v>0</v>
      </c>
      <c r="W14" s="410">
        <f>SUM(T14:V14)</f>
        <v>0</v>
      </c>
    </row>
    <row r="15" spans="1:23">
      <c r="A15" s="320"/>
      <c r="B15" s="403"/>
      <c r="C15" s="403"/>
      <c r="D15" s="403"/>
      <c r="E15" s="404"/>
      <c r="F15" s="405"/>
      <c r="G15" s="403"/>
      <c r="H15" s="403"/>
      <c r="I15" s="404"/>
      <c r="J15" s="405"/>
      <c r="K15" s="403"/>
      <c r="L15" s="403"/>
      <c r="M15" s="406"/>
      <c r="N15" s="405"/>
      <c r="O15" s="407"/>
      <c r="P15" s="408"/>
      <c r="Q15" s="408"/>
      <c r="R15" s="393"/>
      <c r="S15" s="393"/>
      <c r="T15" s="399"/>
      <c r="U15" s="129"/>
      <c r="V15" s="129"/>
      <c r="W15" s="410"/>
    </row>
    <row r="16" spans="1:23">
      <c r="A16" s="320" t="s">
        <v>1028</v>
      </c>
      <c r="B16" s="403">
        <f>+'Distribution Pivot Table'!Z$96*100</f>
        <v>1.3880059334604788</v>
      </c>
      <c r="C16" s="403">
        <f>+'Distribution Pivot Table'!Z$98*100</f>
        <v>0.23574909938546304</v>
      </c>
      <c r="D16" s="403">
        <f>+'Distribution Pivot Table'!Z$100*100</f>
        <v>0</v>
      </c>
      <c r="E16" s="404">
        <f>SUM(B16:D16)</f>
        <v>1.6237550328459418</v>
      </c>
      <c r="F16" s="405">
        <f>+'Distribution Pivot Table'!Z$102*100</f>
        <v>48.294130112311926</v>
      </c>
      <c r="G16" s="403">
        <f>+'Distribution Pivot Table'!Z$104*100</f>
        <v>5.1440983259165076</v>
      </c>
      <c r="H16" s="403">
        <f>+'Distribution Pivot Table'!Z$106*100</f>
        <v>0</v>
      </c>
      <c r="I16" s="404">
        <f>SUM(F16:H16)</f>
        <v>53.438228438228435</v>
      </c>
      <c r="J16" s="405">
        <f>+'Distribution Pivot Table'!Z$108*100</f>
        <v>33.751854206399663</v>
      </c>
      <c r="K16" s="403">
        <f>+'Distribution Pivot Table'!Z$110*100</f>
        <v>11.059016740834924</v>
      </c>
      <c r="L16" s="403">
        <f>+'Distribution Pivot Table'!Z$112*100</f>
        <v>0</v>
      </c>
      <c r="M16" s="406">
        <f>SUM(J16:L16)</f>
        <v>44.810870947234591</v>
      </c>
      <c r="N16" s="405">
        <f>+'Distribution Pivot Table'!Z$114*100</f>
        <v>0.12714558169103624</v>
      </c>
      <c r="O16" s="407">
        <f t="shared" ref="O16:P19" si="2">+B16+F16+J16</f>
        <v>83.433990252172066</v>
      </c>
      <c r="P16" s="408">
        <f t="shared" si="2"/>
        <v>16.438864166136895</v>
      </c>
      <c r="Q16" s="408">
        <f>+D16+H16+L16+N16</f>
        <v>0.12714558169103624</v>
      </c>
      <c r="R16" s="393">
        <f>SUM(B16:D16,F16:H16,J16:L16)+N16</f>
        <v>100</v>
      </c>
      <c r="S16" s="393">
        <f>+Q16+P16+O16</f>
        <v>100</v>
      </c>
      <c r="T16" s="399">
        <f>+E16+I16</f>
        <v>55.061983471074377</v>
      </c>
      <c r="U16" s="129">
        <f t="shared" ref="U16:V19" si="3">+M16</f>
        <v>44.810870947234591</v>
      </c>
      <c r="V16" s="129">
        <f t="shared" si="3"/>
        <v>0.12714558169103624</v>
      </c>
      <c r="W16" s="410">
        <f>SUM(T16:V16)</f>
        <v>100.00000000000001</v>
      </c>
    </row>
    <row r="17" spans="1:27">
      <c r="A17" s="320" t="s">
        <v>1029</v>
      </c>
      <c r="B17" s="403">
        <f>+'Distribution Pivot Table'!Z$118*100</f>
        <v>19.175848886890037</v>
      </c>
      <c r="C17" s="403">
        <f>+'Distribution Pivot Table'!Z$120*100</f>
        <v>0.3935237238587812</v>
      </c>
      <c r="D17" s="403">
        <f>+'Distribution Pivot Table'!Z$122*100</f>
        <v>0</v>
      </c>
      <c r="E17" s="404">
        <f>SUM(B17:D17)</f>
        <v>19.569372610748818</v>
      </c>
      <c r="F17" s="405">
        <f>+'Distribution Pivot Table'!Z$124*100</f>
        <v>38.689003822801887</v>
      </c>
      <c r="G17" s="403">
        <f>+'Distribution Pivot Table'!Z$126*100</f>
        <v>1.4223071733753092</v>
      </c>
      <c r="H17" s="403">
        <f>+'Distribution Pivot Table'!Z$128*100</f>
        <v>0</v>
      </c>
      <c r="I17" s="404">
        <f>SUM(F17:H17)</f>
        <v>40.111310996177195</v>
      </c>
      <c r="J17" s="405">
        <f>+'Distribution Pivot Table'!Z$130*100</f>
        <v>26.607825500337306</v>
      </c>
      <c r="K17" s="403">
        <f>+'Distribution Pivot Table'!Z$132*100</f>
        <v>9.7425230492466834</v>
      </c>
      <c r="L17" s="403">
        <f>+'Distribution Pivot Table'!Z$134*100</f>
        <v>0</v>
      </c>
      <c r="M17" s="406">
        <f>SUM(J17:L17)</f>
        <v>36.350348549583991</v>
      </c>
      <c r="N17" s="405">
        <f>+'Distribution Pivot Table'!Z$136*100</f>
        <v>6.4425455363166186</v>
      </c>
      <c r="O17" s="407">
        <f t="shared" si="2"/>
        <v>84.47267821002923</v>
      </c>
      <c r="P17" s="408">
        <f t="shared" si="2"/>
        <v>11.558353946480773</v>
      </c>
      <c r="Q17" s="408">
        <f>+D17+H17+L17+N17</f>
        <v>6.4425455363166186</v>
      </c>
      <c r="R17" s="393">
        <f>SUM(B17:D17,F17:H17,J17:L17)+N17</f>
        <v>102.47357769282662</v>
      </c>
      <c r="S17" s="393">
        <f>+Q17+P17+O17</f>
        <v>102.47357769282662</v>
      </c>
      <c r="T17" s="399">
        <f>+E17+I17</f>
        <v>59.68068360692601</v>
      </c>
      <c r="U17" s="129">
        <f t="shared" si="3"/>
        <v>36.350348549583991</v>
      </c>
      <c r="V17" s="129">
        <f t="shared" si="3"/>
        <v>6.4425455363166186</v>
      </c>
      <c r="W17" s="410">
        <f>SUM(T17:V17)</f>
        <v>102.47357769282662</v>
      </c>
    </row>
    <row r="18" spans="1:27">
      <c r="A18" s="320" t="s">
        <v>1030</v>
      </c>
      <c r="B18" s="403">
        <f>+'Distribution Pivot Table'!Z$140*100</f>
        <v>23.045178105994786</v>
      </c>
      <c r="C18" s="411">
        <f>+'Distribution Pivot Table'!Z$142*100</f>
        <v>8.6880973066898348E-2</v>
      </c>
      <c r="D18" s="403">
        <f>+'Distribution Pivot Table'!Z$144*100</f>
        <v>5.9730668983492621E-2</v>
      </c>
      <c r="E18" s="404">
        <f>SUM(B18:D18)</f>
        <v>23.191789748045174</v>
      </c>
      <c r="F18" s="405">
        <f>+'Distribution Pivot Table'!Z$146*100</f>
        <v>40.274761077324065</v>
      </c>
      <c r="G18" s="403">
        <f>+'Distribution Pivot Table'!Z$148*100</f>
        <v>0.7873588184187662</v>
      </c>
      <c r="H18" s="403">
        <f>+'Distribution Pivot Table'!Z$150*100</f>
        <v>3.2580364900086881E-2</v>
      </c>
      <c r="I18" s="404">
        <f>SUM(F18:H18)</f>
        <v>41.094700260642917</v>
      </c>
      <c r="J18" s="405">
        <f>+'Distribution Pivot Table'!Z$152*100</f>
        <v>28.464378801042571</v>
      </c>
      <c r="K18" s="403">
        <f>+'Distribution Pivot Table'!Z$154*100</f>
        <v>7.2491311902693312</v>
      </c>
      <c r="L18" s="403">
        <f>+'Distribution Pivot Table'!Z$156*100</f>
        <v>0</v>
      </c>
      <c r="M18" s="406">
        <f>SUM(J18:L18)</f>
        <v>35.713509991311902</v>
      </c>
      <c r="N18" s="405">
        <f>+'Distribution Pivot Table'!Z$158*100</f>
        <v>0</v>
      </c>
      <c r="O18" s="407">
        <f t="shared" si="2"/>
        <v>91.784317984361422</v>
      </c>
      <c r="P18" s="408">
        <f t="shared" si="2"/>
        <v>8.1233709817549951</v>
      </c>
      <c r="Q18" s="408">
        <f>+D18+H18+L18+N18</f>
        <v>9.2311033883579502E-2</v>
      </c>
      <c r="R18" s="393">
        <f>SUM(B18:D18,F18:H18,J18:L18)+N18</f>
        <v>100</v>
      </c>
      <c r="S18" s="393">
        <f>+Q18+P18+O18</f>
        <v>100</v>
      </c>
      <c r="T18" s="399">
        <f>+E18+I18</f>
        <v>64.286490008688091</v>
      </c>
      <c r="U18" s="129">
        <f t="shared" si="3"/>
        <v>35.713509991311902</v>
      </c>
      <c r="V18" s="129">
        <f t="shared" si="3"/>
        <v>0</v>
      </c>
      <c r="W18" s="410">
        <f>SUM(T18:V18)</f>
        <v>100</v>
      </c>
    </row>
    <row r="19" spans="1:27">
      <c r="A19" s="320" t="s">
        <v>1031</v>
      </c>
      <c r="B19" s="403">
        <f>+'Distribution Pivot Table'!Z$162*100</f>
        <v>0</v>
      </c>
      <c r="C19" s="403">
        <f>+'Distribution Pivot Table'!Z$164*100</f>
        <v>0</v>
      </c>
      <c r="D19" s="403">
        <f>+'Distribution Pivot Table'!Z$166*100</f>
        <v>0</v>
      </c>
      <c r="E19" s="404">
        <f>SUM(B19:D19)</f>
        <v>0</v>
      </c>
      <c r="F19" s="405">
        <f>+'Distribution Pivot Table'!Z$168*100</f>
        <v>0</v>
      </c>
      <c r="G19" s="403">
        <f>+'Distribution Pivot Table'!Z$170*100</f>
        <v>0</v>
      </c>
      <c r="H19" s="403">
        <f>+'Distribution Pivot Table'!Z$172*100</f>
        <v>0</v>
      </c>
      <c r="I19" s="404">
        <f>SUM(F19:H19)</f>
        <v>0</v>
      </c>
      <c r="J19" s="405">
        <f>+'Distribution Pivot Table'!Z$174*100</f>
        <v>0</v>
      </c>
      <c r="K19" s="403">
        <f>+'Distribution Pivot Table'!Z$176*100</f>
        <v>0</v>
      </c>
      <c r="L19" s="403">
        <f>+'Distribution Pivot Table'!Z$178*100</f>
        <v>0</v>
      </c>
      <c r="M19" s="406">
        <f>SUM(J19:L19)</f>
        <v>0</v>
      </c>
      <c r="N19" s="405">
        <f>+'Distribution Pivot Table'!Z$180*100</f>
        <v>0</v>
      </c>
      <c r="O19" s="407">
        <f t="shared" si="2"/>
        <v>0</v>
      </c>
      <c r="P19" s="408">
        <f t="shared" si="2"/>
        <v>0</v>
      </c>
      <c r="Q19" s="408">
        <f>+D19+H19+L19+N19</f>
        <v>0</v>
      </c>
      <c r="R19" s="393">
        <f>SUM(B19:D19,F19:H19,J19:L19)+N19</f>
        <v>0</v>
      </c>
      <c r="S19" s="393">
        <f>+Q19+P19+O19</f>
        <v>0</v>
      </c>
      <c r="T19" s="399">
        <f>+E19+I19</f>
        <v>0</v>
      </c>
      <c r="U19" s="129">
        <f t="shared" si="3"/>
        <v>0</v>
      </c>
      <c r="V19" s="129">
        <f t="shared" si="3"/>
        <v>0</v>
      </c>
      <c r="W19" s="410">
        <f>SUM(T19:V19)</f>
        <v>0</v>
      </c>
    </row>
    <row r="20" spans="1:27">
      <c r="A20" s="320"/>
      <c r="B20" s="403"/>
      <c r="C20" s="403"/>
      <c r="D20" s="403"/>
      <c r="E20" s="404"/>
      <c r="F20" s="405"/>
      <c r="G20" s="403"/>
      <c r="H20" s="403"/>
      <c r="I20" s="404"/>
      <c r="J20" s="405"/>
      <c r="K20" s="403"/>
      <c r="L20" s="403"/>
      <c r="M20" s="406"/>
      <c r="N20" s="405"/>
      <c r="O20" s="407"/>
      <c r="P20" s="408"/>
      <c r="Q20" s="408"/>
      <c r="R20" s="393"/>
      <c r="S20" s="393"/>
      <c r="T20" s="399"/>
      <c r="U20" s="129"/>
      <c r="V20" s="129"/>
      <c r="W20" s="410"/>
    </row>
    <row r="21" spans="1:27">
      <c r="A21" s="320" t="s">
        <v>1032</v>
      </c>
      <c r="B21" s="403">
        <f>+'Distribution Pivot Table'!Z$184*100</f>
        <v>14.379896067633599</v>
      </c>
      <c r="C21" s="403">
        <f>+'Distribution Pivot Table'!Z$186*100</f>
        <v>6.2049173970371518E-2</v>
      </c>
      <c r="D21" s="403">
        <f>+'Distribution Pivot Table'!Z$188*100</f>
        <v>0</v>
      </c>
      <c r="E21" s="404">
        <f>SUM(B21:D21)</f>
        <v>14.441945241603971</v>
      </c>
      <c r="F21" s="405">
        <f>+'Distribution Pivot Table'!Z$190*100</f>
        <v>35.251686961917315</v>
      </c>
      <c r="G21" s="403">
        <f>+'Distribution Pivot Table'!Z$192*100</f>
        <v>0.20941596215000388</v>
      </c>
      <c r="H21" s="403">
        <f>+'Distribution Pivot Table'!Z$194*100</f>
        <v>0</v>
      </c>
      <c r="I21" s="404">
        <f>SUM(F21:H21)</f>
        <v>35.461102924067319</v>
      </c>
      <c r="J21" s="405">
        <f>+'Distribution Pivot Table'!Z$196*100</f>
        <v>39.88210656945629</v>
      </c>
      <c r="K21" s="403">
        <f>+'Distribution Pivot Table'!Z$198*100</f>
        <v>5.1035445590630575</v>
      </c>
      <c r="L21" s="403">
        <f>+'Distribution Pivot Table'!Z$200*100</f>
        <v>0</v>
      </c>
      <c r="M21" s="406">
        <f>SUM(J21:L21)</f>
        <v>44.985651128519351</v>
      </c>
      <c r="N21" s="405">
        <f>+'Distribution Pivot Table'!Z$202*100</f>
        <v>5.111300705809354</v>
      </c>
      <c r="O21" s="407">
        <f t="shared" ref="O21:P24" si="4">+B21+F21+J21</f>
        <v>89.513689599007193</v>
      </c>
      <c r="P21" s="408">
        <f t="shared" si="4"/>
        <v>5.375009695183433</v>
      </c>
      <c r="Q21" s="408">
        <f>+D21+H21+L21+N21</f>
        <v>5.111300705809354</v>
      </c>
      <c r="R21" s="393">
        <f>SUM(B21:D21,F21:H21,J21:L21)+N21</f>
        <v>99.999999999999986</v>
      </c>
      <c r="S21" s="393">
        <f>+Q21+P21+O21</f>
        <v>99.999999999999986</v>
      </c>
      <c r="T21" s="399">
        <f>+E21+I21</f>
        <v>49.903048165671294</v>
      </c>
      <c r="U21" s="129">
        <f t="shared" ref="U21:V24" si="5">+M21</f>
        <v>44.985651128519351</v>
      </c>
      <c r="V21" s="129">
        <f t="shared" si="5"/>
        <v>5.111300705809354</v>
      </c>
      <c r="W21" s="410">
        <f>SUM(T21:V21)</f>
        <v>100</v>
      </c>
    </row>
    <row r="22" spans="1:27">
      <c r="A22" s="320" t="s">
        <v>1033</v>
      </c>
      <c r="B22" s="403">
        <f>+'Distribution Pivot Table'!Z$206*100</f>
        <v>0.73068893528183709</v>
      </c>
      <c r="C22" s="411">
        <f>+'Distribution Pivot Table'!Z$208*100</f>
        <v>3.9144050104384133E-2</v>
      </c>
      <c r="D22" s="411">
        <f>+'Distribution Pivot Table'!Z$210*108</f>
        <v>2.8183716075156576E-3</v>
      </c>
      <c r="E22" s="404">
        <f>SUM(B22:D22)</f>
        <v>0.77265135699373688</v>
      </c>
      <c r="F22" s="405">
        <f>+'Distribution Pivot Table'!Z$212*100</f>
        <v>60.060020876826727</v>
      </c>
      <c r="G22" s="403">
        <f>+'Distribution Pivot Table'!Z$214*100</f>
        <v>0.38100208768267224</v>
      </c>
      <c r="H22" s="403">
        <f>+'Distribution Pivot Table'!Z$216*100</f>
        <v>0.20876826722338201</v>
      </c>
      <c r="I22" s="404">
        <f>SUM(F22:H22)</f>
        <v>60.649791231732785</v>
      </c>
      <c r="J22" s="405">
        <f>+'Distribution Pivot Table'!Z$218*100</f>
        <v>30.613256784968684</v>
      </c>
      <c r="K22" s="403">
        <f>+'Distribution Pivot Table'!Z$220*100</f>
        <v>7.0250521920668056</v>
      </c>
      <c r="L22" s="403">
        <f>+'Distribution Pivot Table'!Z$222*100</f>
        <v>0.36534446764091855</v>
      </c>
      <c r="M22" s="406">
        <f>SUM(J22:L22)</f>
        <v>38.003653444676409</v>
      </c>
      <c r="N22" s="405">
        <f>+'Distribution Pivot Table'!Z$224*100</f>
        <v>0.57411273486430059</v>
      </c>
      <c r="O22" s="407">
        <f t="shared" si="4"/>
        <v>91.403966597077243</v>
      </c>
      <c r="P22" s="408">
        <f t="shared" si="4"/>
        <v>7.445198329853862</v>
      </c>
      <c r="Q22" s="408">
        <f>+D22+H22+L22+N22</f>
        <v>1.1510438413361168</v>
      </c>
      <c r="R22" s="393">
        <f>SUM(B22:D22,F22:H22,J22:L22)+N22</f>
        <v>100.00020876826723</v>
      </c>
      <c r="S22" s="393">
        <f>+Q22+P22+O22</f>
        <v>100.00020876826721</v>
      </c>
      <c r="T22" s="399">
        <f>+E22+I22</f>
        <v>61.422442588726518</v>
      </c>
      <c r="U22" s="129">
        <f t="shared" si="5"/>
        <v>38.003653444676409</v>
      </c>
      <c r="V22" s="129">
        <f t="shared" si="5"/>
        <v>0.57411273486430059</v>
      </c>
      <c r="W22" s="410">
        <f>SUM(T22:V22)</f>
        <v>100.00020876826723</v>
      </c>
    </row>
    <row r="23" spans="1:27">
      <c r="A23" s="320" t="s">
        <v>1034</v>
      </c>
      <c r="B23" s="403">
        <f>+'Distribution Pivot Table'!Z$228*100</f>
        <v>0</v>
      </c>
      <c r="C23" s="403">
        <f>+'Distribution Pivot Table'!Z$230*100</f>
        <v>0</v>
      </c>
      <c r="D23" s="403">
        <f>+'Distribution Pivot Table'!Z$232*100</f>
        <v>0</v>
      </c>
      <c r="E23" s="404">
        <f>SUM(B23:D23)</f>
        <v>0</v>
      </c>
      <c r="F23" s="405">
        <f>+'Distribution Pivot Table'!Z$234*100</f>
        <v>0</v>
      </c>
      <c r="G23" s="403">
        <f>+'Distribution Pivot Table'!Z$236*100</f>
        <v>0</v>
      </c>
      <c r="H23" s="403">
        <f>+'Distribution Pivot Table'!Z$238*100</f>
        <v>0</v>
      </c>
      <c r="I23" s="404">
        <f>SUM(F23:H23)</f>
        <v>0</v>
      </c>
      <c r="J23" s="405">
        <f>+'Distribution Pivot Table'!Z$240*100</f>
        <v>0</v>
      </c>
      <c r="K23" s="403">
        <f>+'Distribution Pivot Table'!Z$242*100</f>
        <v>0</v>
      </c>
      <c r="L23" s="403">
        <f>+'Distribution Pivot Table'!Z$244*100</f>
        <v>0</v>
      </c>
      <c r="M23" s="406">
        <f>SUM(J23:L23)</f>
        <v>0</v>
      </c>
      <c r="N23" s="405">
        <f>+'Distribution Pivot Table'!Z$246*100</f>
        <v>0</v>
      </c>
      <c r="O23" s="407">
        <f t="shared" si="4"/>
        <v>0</v>
      </c>
      <c r="P23" s="408">
        <f t="shared" si="4"/>
        <v>0</v>
      </c>
      <c r="Q23" s="408">
        <f>+D23+H23+L23+N23</f>
        <v>0</v>
      </c>
      <c r="R23" s="393">
        <f>SUM(B23:D23,F23:H23,J23:L23)+N23</f>
        <v>0</v>
      </c>
      <c r="S23" s="393">
        <f>+Q23+P23+O23</f>
        <v>0</v>
      </c>
      <c r="T23" s="399">
        <f>+E23+I23</f>
        <v>0</v>
      </c>
      <c r="U23" s="129">
        <f t="shared" si="5"/>
        <v>0</v>
      </c>
      <c r="V23" s="129">
        <f t="shared" si="5"/>
        <v>0</v>
      </c>
      <c r="W23" s="410">
        <f>SUM(T23:V23)</f>
        <v>0</v>
      </c>
      <c r="X23" s="342"/>
    </row>
    <row r="24" spans="1:27">
      <c r="A24" s="320" t="s">
        <v>1035</v>
      </c>
      <c r="B24" s="403">
        <f>+'Distribution Pivot Table'!Z$250*100</f>
        <v>0</v>
      </c>
      <c r="C24" s="403">
        <f>+'Distribution Pivot Table'!Z$252*100</f>
        <v>0</v>
      </c>
      <c r="D24" s="403">
        <f>+'Distribution Pivot Table'!Z$254*100</f>
        <v>0</v>
      </c>
      <c r="E24" s="412">
        <f>SUM(B24:D24)</f>
        <v>0</v>
      </c>
      <c r="F24" s="405">
        <f>+'Distribution Pivot Table'!Z$256*100</f>
        <v>0</v>
      </c>
      <c r="G24" s="403">
        <f>+'Distribution Pivot Table'!Z$258*100</f>
        <v>0</v>
      </c>
      <c r="H24" s="403">
        <f>+'Distribution Pivot Table'!Z$260*100</f>
        <v>0</v>
      </c>
      <c r="I24" s="412">
        <f>SUM(F24:H24)</f>
        <v>0</v>
      </c>
      <c r="J24" s="405">
        <f>+'Distribution Pivot Table'!Z$262*100</f>
        <v>0</v>
      </c>
      <c r="K24" s="403">
        <f>+'Distribution Pivot Table'!Z$264*100</f>
        <v>0</v>
      </c>
      <c r="L24" s="403">
        <f>+'Distribution Pivot Table'!Z$266*100</f>
        <v>0</v>
      </c>
      <c r="M24" s="413">
        <f>SUM(J24:L24)</f>
        <v>0</v>
      </c>
      <c r="N24" s="405">
        <f>+'Distribution Pivot Table'!Z$268*100</f>
        <v>0</v>
      </c>
      <c r="O24" s="414">
        <f t="shared" si="4"/>
        <v>0</v>
      </c>
      <c r="P24" s="415">
        <f t="shared" si="4"/>
        <v>0</v>
      </c>
      <c r="Q24" s="415">
        <f>+D24+H24+L24+N24</f>
        <v>0</v>
      </c>
      <c r="R24" s="393">
        <f>SUM(B24:D24,F24:H24,J24:L24)+N24</f>
        <v>0</v>
      </c>
      <c r="S24" s="393">
        <f>+Q24+P24+O24</f>
        <v>0</v>
      </c>
      <c r="T24" s="399">
        <f>+E24+I24</f>
        <v>0</v>
      </c>
      <c r="U24" s="129">
        <f t="shared" si="5"/>
        <v>0</v>
      </c>
      <c r="V24" s="129">
        <f t="shared" si="5"/>
        <v>0</v>
      </c>
      <c r="W24" s="410">
        <f>SUM(T24:V24)</f>
        <v>0</v>
      </c>
    </row>
    <row r="25" spans="1:27">
      <c r="A25" s="320"/>
      <c r="B25" s="403"/>
      <c r="C25" s="403"/>
      <c r="D25" s="403"/>
      <c r="E25" s="404"/>
      <c r="F25" s="405"/>
      <c r="G25" s="403"/>
      <c r="H25" s="403"/>
      <c r="I25" s="404"/>
      <c r="J25" s="405"/>
      <c r="K25" s="403"/>
      <c r="L25" s="403"/>
      <c r="M25" s="406"/>
      <c r="N25" s="405"/>
      <c r="O25" s="407"/>
      <c r="P25" s="408"/>
      <c r="Q25" s="408"/>
      <c r="R25" s="393"/>
      <c r="S25" s="393"/>
      <c r="T25" s="399"/>
      <c r="U25" s="129"/>
      <c r="V25" s="129"/>
      <c r="W25" s="410"/>
    </row>
    <row r="26" spans="1:27">
      <c r="A26" s="320" t="s">
        <v>1036</v>
      </c>
      <c r="B26" s="403">
        <f>+'Distribution Pivot Table'!Z$272*100</f>
        <v>10.346082131975079</v>
      </c>
      <c r="C26" s="403">
        <f>+'Distribution Pivot Table'!Z$274*100</f>
        <v>0.18645686479603438</v>
      </c>
      <c r="D26" s="403">
        <f>+'Distribution Pivot Table'!Z$276*100</f>
        <v>0</v>
      </c>
      <c r="E26" s="404">
        <f>SUM(B26:D26)</f>
        <v>10.532538996771112</v>
      </c>
      <c r="F26" s="405">
        <f>+'Distribution Pivot Table'!Z$278*100</f>
        <v>43.007867570148711</v>
      </c>
      <c r="G26" s="403">
        <f>+'Distribution Pivot Table'!Z$280*100</f>
        <v>1.8873072900086405</v>
      </c>
      <c r="H26" s="403">
        <f>+'Distribution Pivot Table'!Z$282*100</f>
        <v>0</v>
      </c>
      <c r="I26" s="404">
        <f>SUM(F26:H26)</f>
        <v>44.895174860157354</v>
      </c>
      <c r="J26" s="405">
        <f>+'Distribution Pivot Table'!Z$284*100</f>
        <v>21.351584883350768</v>
      </c>
      <c r="K26" s="403">
        <f>+'Distribution Pivot Table'!Z$286*100</f>
        <v>5.566419573423075</v>
      </c>
      <c r="L26" s="403">
        <f>+'Distribution Pivot Table'!Z$288*100</f>
        <v>0</v>
      </c>
      <c r="M26" s="406">
        <f>SUM(J26:L26)</f>
        <v>26.918004456773843</v>
      </c>
      <c r="N26" s="405">
        <f>+'Distribution Pivot Table'!Z$290*100</f>
        <v>17.640638501068718</v>
      </c>
      <c r="O26" s="407">
        <f t="shared" ref="O26:P29" si="6">+B26+F26+J26</f>
        <v>74.705534585474567</v>
      </c>
      <c r="P26" s="408">
        <f t="shared" si="6"/>
        <v>7.6401837282277505</v>
      </c>
      <c r="Q26" s="408">
        <f>+D26+H26+L26+N26</f>
        <v>17.640638501068718</v>
      </c>
      <c r="R26" s="393">
        <f>SUM(B26:D26,F26:H26,J26:L26)+N26</f>
        <v>99.986356814771042</v>
      </c>
      <c r="S26" s="393">
        <f>+Q26+P26+O26</f>
        <v>99.986356814771028</v>
      </c>
      <c r="T26" s="399">
        <f>+E26+I26</f>
        <v>55.427713856928463</v>
      </c>
      <c r="U26" s="129">
        <f t="shared" ref="U26:V29" si="7">+M26</f>
        <v>26.918004456773843</v>
      </c>
      <c r="V26" s="129">
        <f t="shared" si="7"/>
        <v>17.640638501068718</v>
      </c>
      <c r="W26" s="410">
        <f>SUM(T26:V26)</f>
        <v>99.986356814771028</v>
      </c>
    </row>
    <row r="27" spans="1:27">
      <c r="A27" s="320" t="s">
        <v>1037</v>
      </c>
      <c r="B27" s="403">
        <f>+'Distribution Pivot Table'!Z294*100</f>
        <v>16.874625191031669</v>
      </c>
      <c r="C27" s="403">
        <f>+'Distribution Pivot Table'!Z296*100</f>
        <v>0.90437776875012099</v>
      </c>
      <c r="D27" s="403">
        <f>+'Distribution Pivot Table'!Z298*100</f>
        <v>0</v>
      </c>
      <c r="E27" s="404">
        <f>SUM(B27:D27)</f>
        <v>17.779002959781788</v>
      </c>
      <c r="F27" s="405">
        <f>+'Distribution Pivot Table'!Z300*100</f>
        <v>21.760199640183391</v>
      </c>
      <c r="G27" s="403">
        <f>+'Distribution Pivot Table'!Z302*100</f>
        <v>1.2245371713771691</v>
      </c>
      <c r="H27" s="403">
        <f>+'Distribution Pivot Table'!Z304*100</f>
        <v>0</v>
      </c>
      <c r="I27" s="404">
        <f>SUM(F27:H27)</f>
        <v>22.984736811560559</v>
      </c>
      <c r="J27" s="405">
        <f>+'Distribution Pivot Table'!Z306*100</f>
        <v>35.491265741976669</v>
      </c>
      <c r="K27" s="403">
        <f>+'Distribution Pivot Table'!Z308*100</f>
        <v>18.186214767956976</v>
      </c>
      <c r="L27" s="403">
        <f>+'Distribution Pivot Table'!Z310*100</f>
        <v>0</v>
      </c>
      <c r="M27" s="406">
        <f>SUM(J27:L27)</f>
        <v>53.677480509933645</v>
      </c>
      <c r="N27" s="405">
        <f>+'Distribution Pivot Table'!Z312*100</f>
        <v>5.5587797187240051</v>
      </c>
      <c r="O27" s="407">
        <f t="shared" si="6"/>
        <v>74.126090573191732</v>
      </c>
      <c r="P27" s="408">
        <f t="shared" si="6"/>
        <v>20.315129708084267</v>
      </c>
      <c r="Q27" s="408">
        <f>+D27+H27+L27+N27</f>
        <v>5.5587797187240051</v>
      </c>
      <c r="R27" s="393">
        <f>SUM(B27:D27,F27:H27,J27:L27)+N27</f>
        <v>100.00000000000001</v>
      </c>
      <c r="S27" s="393">
        <f>+Q27+P27+O27</f>
        <v>100</v>
      </c>
      <c r="T27" s="399">
        <f>+E27+I27</f>
        <v>40.763739771342344</v>
      </c>
      <c r="U27" s="129">
        <f t="shared" si="7"/>
        <v>53.677480509933645</v>
      </c>
      <c r="V27" s="129">
        <f t="shared" si="7"/>
        <v>5.5587797187240051</v>
      </c>
      <c r="W27" s="410">
        <f>SUM(T27:V27)</f>
        <v>100</v>
      </c>
    </row>
    <row r="28" spans="1:27" s="416" customFormat="1">
      <c r="A28" s="343" t="s">
        <v>1038</v>
      </c>
      <c r="B28" s="403">
        <f>+'Distribution Pivot Table'!Z316*100</f>
        <v>0.61608731444352982</v>
      </c>
      <c r="C28" s="411">
        <f>+'Distribution Pivot Table'!Z318*100</f>
        <v>2.6555487691531453E-2</v>
      </c>
      <c r="D28" s="403">
        <f>+'Distribution Pivot Table'!Z320*100</f>
        <v>0</v>
      </c>
      <c r="E28" s="404">
        <f>SUM(B28:D28)</f>
        <v>0.64264280213506131</v>
      </c>
      <c r="F28" s="405">
        <f>+'Distribution Pivot Table'!Z322*100</f>
        <v>65.031733807791383</v>
      </c>
      <c r="G28" s="403">
        <f>+'Distribution Pivot Table'!Z324*100</f>
        <v>1.5614626762620496</v>
      </c>
      <c r="H28" s="403">
        <f>+'Distribution Pivot Table'!Z326*100</f>
        <v>0</v>
      </c>
      <c r="I28" s="404">
        <f>SUM(F28:H28)</f>
        <v>66.593196484053436</v>
      </c>
      <c r="J28" s="405">
        <f>+'Distribution Pivot Table'!Z328*100</f>
        <v>25.594179037098012</v>
      </c>
      <c r="K28" s="403">
        <f>+'Distribution Pivot Table'!Z330*100</f>
        <v>5.9218737552115144</v>
      </c>
      <c r="L28" s="403">
        <f>+'Distribution Pivot Table'!Z332*100</f>
        <v>0</v>
      </c>
      <c r="M28" s="406">
        <f>SUM(J28:L28)</f>
        <v>31.516052792309527</v>
      </c>
      <c r="N28" s="405">
        <f>+'Distribution Pivot Table'!Z334*100</f>
        <v>1.2401412751945189</v>
      </c>
      <c r="O28" s="407">
        <f t="shared" si="6"/>
        <v>91.242000159332932</v>
      </c>
      <c r="P28" s="408">
        <f t="shared" si="6"/>
        <v>7.5098919191650957</v>
      </c>
      <c r="Q28" s="408">
        <f>+D28+H28+L28+N28</f>
        <v>1.2401412751945189</v>
      </c>
      <c r="R28" s="393">
        <f>SUM(B28:D28,F28:H28,J28:L28)+N28</f>
        <v>99.992033353692548</v>
      </c>
      <c r="S28" s="393">
        <f>+Q28+P28+O28</f>
        <v>99.992033353692548</v>
      </c>
      <c r="T28" s="399">
        <f>+E28+I28</f>
        <v>67.235839286188494</v>
      </c>
      <c r="U28" s="129">
        <f t="shared" si="7"/>
        <v>31.516052792309527</v>
      </c>
      <c r="V28" s="129">
        <f t="shared" si="7"/>
        <v>1.2401412751945189</v>
      </c>
      <c r="W28" s="410">
        <f>SUM(T28:V28)</f>
        <v>99.992033353692534</v>
      </c>
      <c r="X28" s="128"/>
      <c r="Y28" s="128"/>
      <c r="Z28" s="128"/>
      <c r="AA28" s="128"/>
    </row>
    <row r="29" spans="1:27">
      <c r="A29" s="329" t="s">
        <v>1039</v>
      </c>
      <c r="B29" s="417">
        <f>+'Distribution Pivot Table'!Z338*100</f>
        <v>17.790931427295064</v>
      </c>
      <c r="C29" s="418">
        <f>+'Distribution Pivot Table'!Z340*100</f>
        <v>3.3504578959124412E-2</v>
      </c>
      <c r="D29" s="418">
        <f>+'Distribution Pivot Table'!Z342*100</f>
        <v>0</v>
      </c>
      <c r="E29" s="419">
        <f>SUM(B29:D29)</f>
        <v>17.824436006254189</v>
      </c>
      <c r="F29" s="420">
        <f>+'Distribution Pivot Table'!Z344*100</f>
        <v>49.843645298190751</v>
      </c>
      <c r="G29" s="417">
        <f>+'Distribution Pivot Table'!Z346*100</f>
        <v>0.42439133348224262</v>
      </c>
      <c r="H29" s="417">
        <f>+'Distribution Pivot Table'!Z348*100</f>
        <v>0</v>
      </c>
      <c r="I29" s="419">
        <f>SUM(F29:H29)</f>
        <v>50.268036631672992</v>
      </c>
      <c r="J29" s="420">
        <f>+'Distribution Pivot Table'!Z350*100</f>
        <v>25.452311815948182</v>
      </c>
      <c r="K29" s="417">
        <f>+'Distribution Pivot Table'!Z352*100</f>
        <v>3.1717668081304446</v>
      </c>
      <c r="L29" s="417">
        <f>+'Distribution Pivot Table'!Z354*100</f>
        <v>0</v>
      </c>
      <c r="M29" s="421">
        <f>SUM(J29:L29)</f>
        <v>28.624078624078628</v>
      </c>
      <c r="N29" s="420">
        <f>+'Distribution Pivot Table'!Z356*100</f>
        <v>3.2834487379941928</v>
      </c>
      <c r="O29" s="422">
        <f t="shared" si="6"/>
        <v>93.086888541433993</v>
      </c>
      <c r="P29" s="423">
        <f t="shared" si="6"/>
        <v>3.6296627205718117</v>
      </c>
      <c r="Q29" s="423">
        <f>+D29+H29+L29+N29</f>
        <v>3.2834487379941928</v>
      </c>
      <c r="R29" s="393">
        <f>SUM(B29:D29,F29:H29,J29:L29)+N29</f>
        <v>100</v>
      </c>
      <c r="S29" s="393">
        <f>+Q29+P29+O29</f>
        <v>100</v>
      </c>
      <c r="T29" s="399">
        <f>+E29+I29</f>
        <v>68.092472637927187</v>
      </c>
      <c r="U29" s="129">
        <f t="shared" si="7"/>
        <v>28.624078624078628</v>
      </c>
      <c r="V29" s="129">
        <f t="shared" si="7"/>
        <v>3.2834487379941928</v>
      </c>
      <c r="W29" s="410">
        <f>SUM(T29:V29)</f>
        <v>100.00000000000001</v>
      </c>
    </row>
    <row r="30" spans="1:27" ht="17.25" customHeight="1">
      <c r="A30" s="333" t="s">
        <v>1040</v>
      </c>
      <c r="B30" s="320"/>
      <c r="C30" s="320"/>
      <c r="D30" s="320"/>
      <c r="E30" s="320"/>
    </row>
    <row r="31" spans="1:27" ht="16.5" customHeight="1">
      <c r="A31" s="333"/>
      <c r="B31" s="363"/>
      <c r="C31" s="363"/>
      <c r="D31" s="363"/>
      <c r="E31" s="424"/>
      <c r="F31" s="363"/>
      <c r="G31" s="363"/>
      <c r="H31" s="363"/>
      <c r="I31" s="424"/>
      <c r="J31" s="363"/>
      <c r="K31" s="363"/>
      <c r="L31" s="363"/>
      <c r="M31" s="424"/>
      <c r="N31" s="363"/>
      <c r="O31" s="336"/>
      <c r="P31" s="336"/>
      <c r="R31" s="128"/>
    </row>
    <row r="32" spans="1:27">
      <c r="A32" s="320"/>
      <c r="B32" s="320"/>
      <c r="C32" s="320"/>
      <c r="D32" s="320"/>
      <c r="E32" s="320"/>
      <c r="Q32" s="335" t="s">
        <v>1158</v>
      </c>
    </row>
    <row r="33" spans="1:19" ht="18">
      <c r="A33" s="296" t="s">
        <v>1102</v>
      </c>
      <c r="B33" s="298"/>
      <c r="C33" s="298"/>
      <c r="D33" s="298"/>
      <c r="E33" s="298"/>
      <c r="F33" s="297"/>
      <c r="G33" s="297"/>
      <c r="H33" s="297"/>
      <c r="I33" s="298"/>
      <c r="J33" s="297"/>
      <c r="K33" s="297"/>
      <c r="L33" s="297"/>
      <c r="M33" s="298"/>
      <c r="N33" s="297"/>
      <c r="O33" s="297"/>
      <c r="P33" s="297"/>
      <c r="Q33" s="297"/>
      <c r="R33" s="371" t="s">
        <v>10</v>
      </c>
    </row>
    <row r="34" spans="1:19" ht="18">
      <c r="A34" s="296"/>
      <c r="B34" s="298"/>
      <c r="C34" s="298"/>
      <c r="D34" s="298"/>
      <c r="E34" s="298"/>
      <c r="F34" s="297"/>
      <c r="G34" s="297"/>
      <c r="H34" s="297"/>
      <c r="I34" s="298"/>
      <c r="J34" s="297"/>
      <c r="K34" s="297"/>
      <c r="L34" s="297"/>
      <c r="M34" s="298"/>
      <c r="N34" s="297"/>
      <c r="O34" s="297"/>
      <c r="P34" s="297"/>
      <c r="Q34" s="297"/>
      <c r="R34" s="371"/>
    </row>
    <row r="35" spans="1:19" ht="15.75">
      <c r="A35" s="299" t="s">
        <v>1103</v>
      </c>
      <c r="B35" s="298"/>
      <c r="C35" s="298"/>
      <c r="D35" s="298"/>
      <c r="E35" s="298"/>
      <c r="F35" s="297"/>
      <c r="G35" s="297"/>
      <c r="H35" s="297"/>
      <c r="I35" s="298"/>
      <c r="J35" s="297"/>
      <c r="K35" s="297"/>
      <c r="L35" s="297"/>
      <c r="M35" s="298"/>
      <c r="N35" s="297"/>
      <c r="O35" s="297"/>
      <c r="P35" s="297"/>
      <c r="Q35" s="297"/>
      <c r="R35" s="371" t="s">
        <v>10</v>
      </c>
    </row>
    <row r="36" spans="1:19" ht="15.75">
      <c r="A36" s="299" t="s">
        <v>1055</v>
      </c>
      <c r="B36" s="298"/>
      <c r="C36" s="298"/>
      <c r="D36" s="298"/>
      <c r="E36" s="298"/>
      <c r="F36" s="297"/>
      <c r="G36" s="297"/>
      <c r="H36" s="297"/>
      <c r="I36" s="298"/>
      <c r="J36" s="297"/>
      <c r="K36" s="297"/>
      <c r="L36" s="297"/>
      <c r="M36" s="298"/>
      <c r="N36" s="297"/>
      <c r="O36" s="297"/>
      <c r="P36" s="297"/>
      <c r="Q36" s="297"/>
      <c r="R36" s="371" t="s">
        <v>10</v>
      </c>
    </row>
    <row r="37" spans="1:19">
      <c r="A37" s="303"/>
      <c r="B37" s="303"/>
      <c r="C37" s="303"/>
      <c r="D37" s="303"/>
      <c r="E37" s="303"/>
      <c r="F37" s="303"/>
      <c r="G37" s="303"/>
      <c r="H37" s="303"/>
      <c r="I37" s="303"/>
      <c r="R37" s="372"/>
    </row>
    <row r="38" spans="1:19" ht="21" customHeight="1">
      <c r="A38" s="150"/>
      <c r="B38" s="305" t="s">
        <v>1014</v>
      </c>
      <c r="C38" s="306"/>
      <c r="D38" s="306"/>
      <c r="E38" s="306"/>
      <c r="F38" s="306"/>
      <c r="G38" s="306"/>
      <c r="H38" s="306"/>
      <c r="I38" s="307"/>
      <c r="J38" s="373" t="s">
        <v>10</v>
      </c>
      <c r="K38" s="374"/>
      <c r="L38" s="374"/>
      <c r="M38" s="375"/>
      <c r="N38" s="530" t="s">
        <v>1015</v>
      </c>
      <c r="O38" s="533" t="s">
        <v>1093</v>
      </c>
      <c r="P38" s="533" t="s">
        <v>1094</v>
      </c>
      <c r="Q38" s="533" t="s">
        <v>1095</v>
      </c>
      <c r="R38" s="376"/>
      <c r="S38" s="377"/>
    </row>
    <row r="39" spans="1:19" ht="36.75" customHeight="1">
      <c r="A39" s="297"/>
      <c r="B39" s="306" t="s">
        <v>1016</v>
      </c>
      <c r="C39" s="306"/>
      <c r="D39" s="306"/>
      <c r="E39" s="312"/>
      <c r="F39" s="313" t="s">
        <v>1017</v>
      </c>
      <c r="G39" s="306"/>
      <c r="H39" s="306"/>
      <c r="I39" s="307"/>
      <c r="J39" s="314" t="s">
        <v>1018</v>
      </c>
      <c r="K39" s="306"/>
      <c r="L39" s="306"/>
      <c r="M39" s="307"/>
      <c r="N39" s="531"/>
      <c r="O39" s="534"/>
      <c r="P39" s="534"/>
      <c r="Q39" s="534"/>
      <c r="R39" s="376" t="s">
        <v>1096</v>
      </c>
      <c r="S39" s="377" t="s">
        <v>1096</v>
      </c>
    </row>
    <row r="40" spans="1:19" ht="30" customHeight="1">
      <c r="A40" s="381"/>
      <c r="B40" s="315" t="s">
        <v>1019</v>
      </c>
      <c r="C40" s="315" t="s">
        <v>1020</v>
      </c>
      <c r="D40" s="315" t="s">
        <v>1098</v>
      </c>
      <c r="E40" s="382" t="s">
        <v>1022</v>
      </c>
      <c r="F40" s="316" t="s">
        <v>1019</v>
      </c>
      <c r="G40" s="315" t="s">
        <v>1020</v>
      </c>
      <c r="H40" s="315" t="s">
        <v>1098</v>
      </c>
      <c r="I40" s="382" t="s">
        <v>1022</v>
      </c>
      <c r="J40" s="317" t="s">
        <v>1019</v>
      </c>
      <c r="K40" s="318" t="s">
        <v>1020</v>
      </c>
      <c r="L40" s="315" t="s">
        <v>1098</v>
      </c>
      <c r="M40" s="317" t="s">
        <v>1022</v>
      </c>
      <c r="N40" s="532"/>
      <c r="O40" s="535"/>
      <c r="P40" s="535"/>
      <c r="Q40" s="535"/>
      <c r="R40" s="383"/>
      <c r="S40" s="425"/>
    </row>
    <row r="41" spans="1:19" hidden="1">
      <c r="A41" s="320" t="s">
        <v>1023</v>
      </c>
      <c r="B41" s="320"/>
      <c r="C41" s="320"/>
      <c r="D41" s="320"/>
      <c r="E41" s="388"/>
      <c r="F41" s="389"/>
      <c r="G41" s="363"/>
      <c r="H41" s="363"/>
      <c r="I41" s="388"/>
      <c r="J41" s="389"/>
      <c r="K41" s="363"/>
      <c r="L41" s="363"/>
      <c r="M41" s="390"/>
      <c r="N41" s="389"/>
      <c r="O41" s="391"/>
      <c r="P41" s="392"/>
      <c r="Q41" s="392"/>
      <c r="R41" s="393">
        <f>SUM(F41:H41,J41:L41)+N41</f>
        <v>0</v>
      </c>
      <c r="S41" s="426">
        <f>+Q41+P41+O41</f>
        <v>0</v>
      </c>
    </row>
    <row r="42" spans="1:19" hidden="1">
      <c r="A42" s="320"/>
      <c r="B42" s="320"/>
      <c r="C42" s="320"/>
      <c r="D42" s="320"/>
      <c r="E42" s="396"/>
      <c r="F42" s="389"/>
      <c r="G42" s="363"/>
      <c r="H42" s="363"/>
      <c r="I42" s="397"/>
      <c r="J42" s="389"/>
      <c r="K42" s="363"/>
      <c r="L42" s="363"/>
      <c r="M42" s="389"/>
      <c r="N42" s="389"/>
      <c r="O42" s="398"/>
      <c r="P42" s="399"/>
      <c r="Q42" s="399"/>
      <c r="R42" s="376"/>
      <c r="S42" s="377"/>
    </row>
    <row r="43" spans="1:19">
      <c r="A43" s="320" t="s">
        <v>1024</v>
      </c>
      <c r="B43" s="403">
        <f>+'Distribution Pivot Table'!T$8*100</f>
        <v>0</v>
      </c>
      <c r="C43" s="403">
        <f>+'Distribution Pivot Table'!T$10*100</f>
        <v>0</v>
      </c>
      <c r="D43" s="403">
        <f>+'Distribution Pivot Table'!T$12*100</f>
        <v>0</v>
      </c>
      <c r="E43" s="404">
        <f t="shared" ref="E43:E61" si="8">SUM(B43:D43)</f>
        <v>0</v>
      </c>
      <c r="F43" s="405">
        <f>+'Distribution Pivot Table'!T$14*100</f>
        <v>0</v>
      </c>
      <c r="G43" s="403">
        <f>+'Distribution Pivot Table'!T$16*100</f>
        <v>0</v>
      </c>
      <c r="H43" s="403">
        <f>+'Distribution Pivot Table'!T$18*100</f>
        <v>0</v>
      </c>
      <c r="I43" s="404">
        <f t="shared" ref="I43:I46" si="9">SUM(F43:H43)</f>
        <v>0</v>
      </c>
      <c r="J43" s="405">
        <f>+'Distribution Pivot Table'!T$20*100</f>
        <v>0</v>
      </c>
      <c r="K43" s="403">
        <f>+'Distribution Pivot Table'!T$22*100</f>
        <v>0</v>
      </c>
      <c r="L43" s="403">
        <f>+'Distribution Pivot Table'!T$24*100</f>
        <v>0</v>
      </c>
      <c r="M43" s="406">
        <f t="shared" ref="M43:M46" si="10">SUM(J43:L43)</f>
        <v>0</v>
      </c>
      <c r="N43" s="405">
        <f>+'Distribution Pivot Table'!T$26*100</f>
        <v>0</v>
      </c>
      <c r="O43" s="407">
        <f t="shared" ref="O43:P46" si="11">+B43+F43+J43</f>
        <v>0</v>
      </c>
      <c r="P43" s="408">
        <f t="shared" si="11"/>
        <v>0</v>
      </c>
      <c r="Q43" s="408">
        <f t="shared" ref="Q43:Q46" si="12">+D43+H43+L43+N43</f>
        <v>0</v>
      </c>
      <c r="R43" s="393">
        <f t="shared" ref="R43:R61" si="13">SUM(B43:D43,F43:H43,J43:L43)+N43</f>
        <v>0</v>
      </c>
      <c r="S43" s="426">
        <f t="shared" ref="S43:S61" si="14">+Q43+P43+O43</f>
        <v>0</v>
      </c>
    </row>
    <row r="44" spans="1:19">
      <c r="A44" s="320" t="s">
        <v>1025</v>
      </c>
      <c r="B44" s="403">
        <f>+'Distribution Pivot Table'!T$30*100</f>
        <v>15.396648044692737</v>
      </c>
      <c r="C44" s="403">
        <f>+'Distribution Pivot Table'!T$32*100</f>
        <v>1.3631284916201116</v>
      </c>
      <c r="D44" s="403">
        <f>+'Distribution Pivot Table'!T$34*100</f>
        <v>0</v>
      </c>
      <c r="E44" s="404">
        <f t="shared" si="8"/>
        <v>16.759776536312849</v>
      </c>
      <c r="F44" s="405">
        <f>+'Distribution Pivot Table'!T$36*100</f>
        <v>51.374301675977648</v>
      </c>
      <c r="G44" s="403">
        <f>+'Distribution Pivot Table'!T$38*100</f>
        <v>4.8715083798882679</v>
      </c>
      <c r="H44" s="403">
        <f>+'Distribution Pivot Table'!T$40*100</f>
        <v>0</v>
      </c>
      <c r="I44" s="404">
        <f t="shared" si="9"/>
        <v>56.245810055865917</v>
      </c>
      <c r="J44" s="405">
        <f>+'Distribution Pivot Table'!T$42*100</f>
        <v>18.815642458100559</v>
      </c>
      <c r="K44" s="403">
        <f>+'Distribution Pivot Table'!T$44*100</f>
        <v>8.1787709497206702</v>
      </c>
      <c r="L44" s="403">
        <f>+'Distribution Pivot Table'!T$46*100</f>
        <v>0</v>
      </c>
      <c r="M44" s="406">
        <f t="shared" si="10"/>
        <v>26.994413407821227</v>
      </c>
      <c r="N44" s="405">
        <f>+'Distribution Pivot Table'!T$48*100</f>
        <v>0</v>
      </c>
      <c r="O44" s="407">
        <f t="shared" si="11"/>
        <v>85.586592178770942</v>
      </c>
      <c r="P44" s="408">
        <f t="shared" si="11"/>
        <v>14.41340782122905</v>
      </c>
      <c r="Q44" s="408">
        <f t="shared" si="12"/>
        <v>0</v>
      </c>
      <c r="R44" s="393">
        <f t="shared" si="13"/>
        <v>99.999999999999986</v>
      </c>
      <c r="S44" s="393">
        <f t="shared" si="14"/>
        <v>100</v>
      </c>
    </row>
    <row r="45" spans="1:19">
      <c r="A45" s="320" t="s">
        <v>1026</v>
      </c>
      <c r="B45" s="403">
        <f>+'Distribution Pivot Table'!T$52*100</f>
        <v>0</v>
      </c>
      <c r="C45" s="403">
        <f>+'Distribution Pivot Table'!T$54*100</f>
        <v>0</v>
      </c>
      <c r="D45" s="403">
        <f>+'Distribution Pivot Table'!T$56*100</f>
        <v>0</v>
      </c>
      <c r="E45" s="404">
        <f t="shared" si="8"/>
        <v>0</v>
      </c>
      <c r="F45" s="405">
        <f>+'Distribution Pivot Table'!T$58*100</f>
        <v>0</v>
      </c>
      <c r="G45" s="403">
        <f>+'Distribution Pivot Table'!T$60*100</f>
        <v>0</v>
      </c>
      <c r="H45" s="403">
        <f>+'Distribution Pivot Table'!T$62*100</f>
        <v>0</v>
      </c>
      <c r="I45" s="404">
        <f t="shared" si="9"/>
        <v>0</v>
      </c>
      <c r="J45" s="405">
        <f>+'Distribution Pivot Table'!T$64*100</f>
        <v>0</v>
      </c>
      <c r="K45" s="403">
        <f>+'Distribution Pivot Table'!T$66*100</f>
        <v>0</v>
      </c>
      <c r="L45" s="403">
        <f>+'Distribution Pivot Table'!T$68*100</f>
        <v>0</v>
      </c>
      <c r="M45" s="406">
        <f t="shared" si="10"/>
        <v>0</v>
      </c>
      <c r="N45" s="405">
        <f>+'Distribution Pivot Table'!T$70*100</f>
        <v>0</v>
      </c>
      <c r="O45" s="407">
        <f t="shared" si="11"/>
        <v>0</v>
      </c>
      <c r="P45" s="408">
        <f t="shared" si="11"/>
        <v>0</v>
      </c>
      <c r="Q45" s="408">
        <f t="shared" si="12"/>
        <v>0</v>
      </c>
      <c r="R45" s="393">
        <f t="shared" si="13"/>
        <v>0</v>
      </c>
      <c r="S45" s="393">
        <f t="shared" si="14"/>
        <v>0</v>
      </c>
    </row>
    <row r="46" spans="1:19">
      <c r="A46" s="320" t="s">
        <v>1027</v>
      </c>
      <c r="B46" s="403">
        <f>+'Distribution Pivot Table'!T$74*100</f>
        <v>0</v>
      </c>
      <c r="C46" s="403">
        <f>+'Distribution Pivot Table'!T$76*100</f>
        <v>0</v>
      </c>
      <c r="D46" s="411">
        <f>+'Distribution Pivot Table'!T$78*100</f>
        <v>0</v>
      </c>
      <c r="E46" s="404">
        <f t="shared" si="8"/>
        <v>0</v>
      </c>
      <c r="F46" s="405">
        <f>+'Distribution Pivot Table'!T$80*100</f>
        <v>0</v>
      </c>
      <c r="G46" s="403">
        <f>+'Distribution Pivot Table'!T$82*100</f>
        <v>0</v>
      </c>
      <c r="H46" s="403">
        <f>+'Distribution Pivot Table'!T$84*100</f>
        <v>0</v>
      </c>
      <c r="I46" s="404">
        <f t="shared" si="9"/>
        <v>0</v>
      </c>
      <c r="J46" s="405">
        <f>+'Distribution Pivot Table'!T$86*100</f>
        <v>0</v>
      </c>
      <c r="K46" s="403">
        <f>+'Distribution Pivot Table'!T$88*100</f>
        <v>0</v>
      </c>
      <c r="L46" s="411">
        <f>+'Distribution Pivot Table'!T$90*100</f>
        <v>0</v>
      </c>
      <c r="M46" s="406">
        <f t="shared" si="10"/>
        <v>0</v>
      </c>
      <c r="N46" s="405">
        <f>+'Distribution Pivot Table'!T$92*100</f>
        <v>0</v>
      </c>
      <c r="O46" s="407">
        <f t="shared" si="11"/>
        <v>0</v>
      </c>
      <c r="P46" s="408">
        <f t="shared" si="11"/>
        <v>0</v>
      </c>
      <c r="Q46" s="408">
        <f t="shared" si="12"/>
        <v>0</v>
      </c>
      <c r="R46" s="393">
        <f t="shared" si="13"/>
        <v>0</v>
      </c>
      <c r="S46" s="393">
        <f t="shared" si="14"/>
        <v>0</v>
      </c>
    </row>
    <row r="47" spans="1:19">
      <c r="A47" s="320"/>
      <c r="B47" s="403"/>
      <c r="C47" s="403"/>
      <c r="D47" s="403"/>
      <c r="E47" s="404"/>
      <c r="F47" s="405"/>
      <c r="G47" s="403"/>
      <c r="H47" s="403"/>
      <c r="I47" s="404"/>
      <c r="J47" s="405"/>
      <c r="K47" s="403"/>
      <c r="L47" s="403"/>
      <c r="M47" s="406"/>
      <c r="N47" s="405"/>
      <c r="O47" s="407"/>
      <c r="P47" s="408"/>
      <c r="Q47" s="408"/>
      <c r="R47" s="393"/>
      <c r="S47" s="393"/>
    </row>
    <row r="48" spans="1:19">
      <c r="A48" s="320" t="s">
        <v>1028</v>
      </c>
      <c r="B48" s="403">
        <f>+'Distribution Pivot Table'!T$96*100</f>
        <v>0.84738434932987461</v>
      </c>
      <c r="C48" s="403">
        <f>+'Distribution Pivot Table'!T$98*100</f>
        <v>0.20752269779507135</v>
      </c>
      <c r="D48" s="403">
        <f>+'Distribution Pivot Table'!T$100*100</f>
        <v>0</v>
      </c>
      <c r="E48" s="404">
        <f t="shared" si="8"/>
        <v>1.054907047124946</v>
      </c>
      <c r="F48" s="405">
        <f>+'Distribution Pivot Table'!T$102*100</f>
        <v>50.981409424989188</v>
      </c>
      <c r="G48" s="403">
        <f>+'Distribution Pivot Table'!T$104*100</f>
        <v>4.3925637699956761</v>
      </c>
      <c r="H48" s="403">
        <f>+'Distribution Pivot Table'!T$106*100</f>
        <v>0</v>
      </c>
      <c r="I48" s="404">
        <f t="shared" ref="I48:I51" si="15">SUM(F48:H48)</f>
        <v>55.373973194984863</v>
      </c>
      <c r="J48" s="405">
        <f>+'Distribution Pivot Table'!T$108*100</f>
        <v>34.543882403804581</v>
      </c>
      <c r="K48" s="403">
        <f>+'Distribution Pivot Table'!T$110*100</f>
        <v>8.9321227842628623</v>
      </c>
      <c r="L48" s="403">
        <f>+'Distribution Pivot Table'!T$112*100</f>
        <v>0</v>
      </c>
      <c r="M48" s="406">
        <f t="shared" ref="M48:M51" si="16">SUM(J48:L48)</f>
        <v>43.476005188067447</v>
      </c>
      <c r="N48" s="405">
        <f>+'Distribution Pivot Table'!T$114*100</f>
        <v>9.5114569822741024E-2</v>
      </c>
      <c r="O48" s="407">
        <f t="shared" ref="O48:P51" si="17">+B48+F48+J48</f>
        <v>86.372676178123641</v>
      </c>
      <c r="P48" s="408">
        <f t="shared" si="17"/>
        <v>13.53220925205361</v>
      </c>
      <c r="Q48" s="427">
        <f t="shared" ref="Q48:Q51" si="18">+D48+H48+L48+N48</f>
        <v>9.5114569822741024E-2</v>
      </c>
      <c r="R48" s="393">
        <f t="shared" si="13"/>
        <v>100</v>
      </c>
      <c r="S48" s="393">
        <f t="shared" si="14"/>
        <v>99.999999999999986</v>
      </c>
    </row>
    <row r="49" spans="1:24">
      <c r="A49" s="320" t="s">
        <v>1029</v>
      </c>
      <c r="B49" s="403">
        <f>+'Distribution Pivot Table'!T$118*100</f>
        <v>18.058356864327013</v>
      </c>
      <c r="C49" s="403">
        <f>+'Distribution Pivot Table'!T$120*100</f>
        <v>0.37649589888395857</v>
      </c>
      <c r="D49" s="403">
        <f>+'Distribution Pivot Table'!T$122*100</f>
        <v>0</v>
      </c>
      <c r="E49" s="404">
        <f t="shared" si="8"/>
        <v>18.434852763210973</v>
      </c>
      <c r="F49" s="405">
        <f>+'Distribution Pivot Table'!T$124*100</f>
        <v>45.851821971224958</v>
      </c>
      <c r="G49" s="403">
        <f>+'Distribution Pivot Table'!T$126*100</f>
        <v>1.54632244184483</v>
      </c>
      <c r="H49" s="403">
        <f>+'Distribution Pivot Table'!T$128*100</f>
        <v>0</v>
      </c>
      <c r="I49" s="404">
        <f t="shared" si="15"/>
        <v>47.398144413069787</v>
      </c>
      <c r="J49" s="405">
        <f>+'Distribution Pivot Table'!T$130*100</f>
        <v>23.060373806642463</v>
      </c>
      <c r="K49" s="403">
        <f>+'Distribution Pivot Table'!T$132*100</f>
        <v>7.3282237461341939</v>
      </c>
      <c r="L49" s="403">
        <f>+'Distribution Pivot Table'!T$134*100</f>
        <v>0</v>
      </c>
      <c r="M49" s="406">
        <f t="shared" si="16"/>
        <v>30.388597552776659</v>
      </c>
      <c r="N49" s="405">
        <f>+'Distribution Pivot Table'!T$136*100</f>
        <v>3.7784052709425842</v>
      </c>
      <c r="O49" s="407">
        <f t="shared" si="17"/>
        <v>86.970552642194434</v>
      </c>
      <c r="P49" s="408">
        <f t="shared" si="17"/>
        <v>9.2510420868629826</v>
      </c>
      <c r="Q49" s="408">
        <f t="shared" si="18"/>
        <v>3.7784052709425842</v>
      </c>
      <c r="R49" s="393">
        <f t="shared" si="13"/>
        <v>100.00000000000001</v>
      </c>
      <c r="S49" s="393">
        <f t="shared" si="14"/>
        <v>100</v>
      </c>
    </row>
    <row r="50" spans="1:24">
      <c r="A50" s="320" t="s">
        <v>1030</v>
      </c>
      <c r="B50" s="403">
        <f>+'Distribution Pivot Table'!T$140*100</f>
        <v>23.552522746071133</v>
      </c>
      <c r="C50" s="403">
        <f>+'Distribution Pivot Table'!T$142*100</f>
        <v>2.0678246484698098E-2</v>
      </c>
      <c r="D50" s="403">
        <f>+'Distribution Pivot Table'!T$144*100</f>
        <v>0.14474772539288669</v>
      </c>
      <c r="E50" s="404">
        <f t="shared" si="8"/>
        <v>23.717948717948719</v>
      </c>
      <c r="F50" s="405">
        <f>+'Distribution Pivot Table'!T$146*100</f>
        <v>55.086848635235732</v>
      </c>
      <c r="G50" s="403">
        <f>+'Distribution Pivot Table'!T$148*100</f>
        <v>0.22746071133167908</v>
      </c>
      <c r="H50" s="403">
        <f>+'Distribution Pivot Table'!T$150*100</f>
        <v>4.1356492969396197E-2</v>
      </c>
      <c r="I50" s="404">
        <f t="shared" si="15"/>
        <v>55.355665839536812</v>
      </c>
      <c r="J50" s="405">
        <f>+'Distribution Pivot Table'!T$152*100</f>
        <v>16.129032258064516</v>
      </c>
      <c r="K50" s="403">
        <f>+'Distribution Pivot Table'!T$154*100</f>
        <v>4.7973531844499586</v>
      </c>
      <c r="L50" s="411">
        <f>+'Distribution Pivot Table'!T$156*100</f>
        <v>0</v>
      </c>
      <c r="M50" s="406">
        <f t="shared" si="16"/>
        <v>20.926385442514473</v>
      </c>
      <c r="N50" s="428">
        <f>+'Distribution Pivot Table'!T$158*100</f>
        <v>0</v>
      </c>
      <c r="O50" s="407">
        <f t="shared" si="17"/>
        <v>94.768403639371371</v>
      </c>
      <c r="P50" s="408">
        <f t="shared" si="17"/>
        <v>5.0454921422663359</v>
      </c>
      <c r="Q50" s="427">
        <f t="shared" si="18"/>
        <v>0.18610421836228289</v>
      </c>
      <c r="R50" s="393">
        <f t="shared" si="13"/>
        <v>100</v>
      </c>
      <c r="S50" s="393">
        <f t="shared" si="14"/>
        <v>99.999999999999986</v>
      </c>
    </row>
    <row r="51" spans="1:24">
      <c r="A51" s="320" t="s">
        <v>1031</v>
      </c>
      <c r="B51" s="403">
        <f>+'Distribution Pivot Table'!T$162*100</f>
        <v>0</v>
      </c>
      <c r="C51" s="403">
        <f>+'Distribution Pivot Table'!T$164*100</f>
        <v>0</v>
      </c>
      <c r="D51" s="403">
        <f>+'Distribution Pivot Table'!T$166*100</f>
        <v>0</v>
      </c>
      <c r="E51" s="404">
        <f t="shared" si="8"/>
        <v>0</v>
      </c>
      <c r="F51" s="405">
        <f>+'Distribution Pivot Table'!T$168*100</f>
        <v>0</v>
      </c>
      <c r="G51" s="403">
        <f>+'Distribution Pivot Table'!T$170*100</f>
        <v>0</v>
      </c>
      <c r="H51" s="403">
        <f>+'Distribution Pivot Table'!T$172*100</f>
        <v>0</v>
      </c>
      <c r="I51" s="404">
        <f t="shared" si="15"/>
        <v>0</v>
      </c>
      <c r="J51" s="405">
        <f>+'Distribution Pivot Table'!T$174*100</f>
        <v>0</v>
      </c>
      <c r="K51" s="403">
        <f>+'Distribution Pivot Table'!T$176*100</f>
        <v>0</v>
      </c>
      <c r="L51" s="403">
        <f>+'Distribution Pivot Table'!T$178*100</f>
        <v>0</v>
      </c>
      <c r="M51" s="406">
        <f t="shared" si="16"/>
        <v>0</v>
      </c>
      <c r="N51" s="405">
        <f>+'Distribution Pivot Table'!T$180*100</f>
        <v>0</v>
      </c>
      <c r="O51" s="407">
        <f t="shared" si="17"/>
        <v>0</v>
      </c>
      <c r="P51" s="408">
        <f t="shared" si="17"/>
        <v>0</v>
      </c>
      <c r="Q51" s="408">
        <f t="shared" si="18"/>
        <v>0</v>
      </c>
      <c r="R51" s="393">
        <f t="shared" si="13"/>
        <v>0</v>
      </c>
      <c r="S51" s="393">
        <f t="shared" si="14"/>
        <v>0</v>
      </c>
    </row>
    <row r="52" spans="1:24">
      <c r="A52" s="320"/>
      <c r="B52" s="403"/>
      <c r="C52" s="403"/>
      <c r="D52" s="403"/>
      <c r="E52" s="404"/>
      <c r="F52" s="405"/>
      <c r="G52" s="403"/>
      <c r="H52" s="403"/>
      <c r="I52" s="404"/>
      <c r="J52" s="405"/>
      <c r="K52" s="403"/>
      <c r="L52" s="403"/>
      <c r="M52" s="406"/>
      <c r="N52" s="405"/>
      <c r="O52" s="407"/>
      <c r="P52" s="408"/>
      <c r="Q52" s="408"/>
      <c r="R52" s="393"/>
      <c r="S52" s="393"/>
    </row>
    <row r="53" spans="1:24">
      <c r="A53" s="320" t="s">
        <v>1032</v>
      </c>
      <c r="B53" s="403">
        <f>+'Distribution Pivot Table'!T$184*100</f>
        <v>15.93897420455686</v>
      </c>
      <c r="C53" s="403">
        <f>+'Distribution Pivot Table'!T$186*100</f>
        <v>3.0111412225233364E-2</v>
      </c>
      <c r="D53" s="403">
        <f>+'Distribution Pivot Table'!T$188*100</f>
        <v>0</v>
      </c>
      <c r="E53" s="404">
        <f t="shared" si="8"/>
        <v>15.969085616782094</v>
      </c>
      <c r="F53" s="405">
        <f>+'Distribution Pivot Table'!T$190*100</f>
        <v>37.599116731908062</v>
      </c>
      <c r="G53" s="403">
        <f>+'Distribution Pivot Table'!T$192*100</f>
        <v>0.21077988557663355</v>
      </c>
      <c r="H53" s="403">
        <f>+'Distribution Pivot Table'!T$194*100</f>
        <v>0</v>
      </c>
      <c r="I53" s="404">
        <f t="shared" ref="I53:I56" si="19">SUM(F53:H53)</f>
        <v>37.809896617484696</v>
      </c>
      <c r="J53" s="405">
        <f>+'Distribution Pivot Table'!T$196*100</f>
        <v>36.414734517715544</v>
      </c>
      <c r="K53" s="403">
        <f>+'Distribution Pivot Table'!T$198*100</f>
        <v>5.0185687042055607</v>
      </c>
      <c r="L53" s="403">
        <f>+'Distribution Pivot Table'!T$200*100</f>
        <v>0</v>
      </c>
      <c r="M53" s="406">
        <f t="shared" ref="M53:M56" si="20">SUM(J53:L53)</f>
        <v>41.433303221921108</v>
      </c>
      <c r="N53" s="405">
        <f>+'Distribution Pivot Table'!T$202*100</f>
        <v>4.7877145438121049</v>
      </c>
      <c r="O53" s="407">
        <f t="shared" ref="O53:P56" si="21">+B53+F53+J53</f>
        <v>89.95282545418047</v>
      </c>
      <c r="P53" s="408">
        <f t="shared" si="21"/>
        <v>5.2594600020074278</v>
      </c>
      <c r="Q53" s="408">
        <f t="shared" ref="Q53:Q56" si="22">+D53+H53+L53+N53</f>
        <v>4.7877145438121049</v>
      </c>
      <c r="R53" s="393">
        <f t="shared" si="13"/>
        <v>100</v>
      </c>
      <c r="S53" s="393">
        <f t="shared" si="14"/>
        <v>100</v>
      </c>
    </row>
    <row r="54" spans="1:24">
      <c r="A54" s="320" t="s">
        <v>1033</v>
      </c>
      <c r="B54" s="403">
        <f>+'Distribution Pivot Table'!T$206*100</f>
        <v>1.0695187165775399</v>
      </c>
      <c r="C54" s="411">
        <f>+'Distribution Pivot Table'!T$208*100</f>
        <v>6.7548550520686743E-2</v>
      </c>
      <c r="D54" s="411">
        <f>+'Distribution Pivot Table'!T$210*108</f>
        <v>0</v>
      </c>
      <c r="E54" s="404">
        <f t="shared" si="8"/>
        <v>1.1370672670982267</v>
      </c>
      <c r="F54" s="405">
        <f>+'Distribution Pivot Table'!T$212*100</f>
        <v>63.405572755417964</v>
      </c>
      <c r="G54" s="403">
        <f>+'Distribution Pivot Table'!T$214*100</f>
        <v>0.17450042217844075</v>
      </c>
      <c r="H54" s="403">
        <f>+'Distribution Pivot Table'!T$216*100</f>
        <v>0.3490008443568815</v>
      </c>
      <c r="I54" s="404">
        <f t="shared" si="19"/>
        <v>63.929074021953284</v>
      </c>
      <c r="J54" s="405">
        <f>+'Distribution Pivot Table'!T$218*100</f>
        <v>29.541232761047002</v>
      </c>
      <c r="K54" s="403">
        <f>+'Distribution Pivot Table'!T$220*100</f>
        <v>4.8691246833661692</v>
      </c>
      <c r="L54" s="403">
        <f>+'Distribution Pivot Table'!T$222*100</f>
        <v>0.30959752321981426</v>
      </c>
      <c r="M54" s="406">
        <f t="shared" si="20"/>
        <v>34.719954967632987</v>
      </c>
      <c r="N54" s="405">
        <f>+'Distribution Pivot Table'!T$224*100</f>
        <v>0.21390374331550802</v>
      </c>
      <c r="O54" s="407">
        <f t="shared" si="21"/>
        <v>94.016324233042496</v>
      </c>
      <c r="P54" s="408">
        <f t="shared" si="21"/>
        <v>5.1111736560652972</v>
      </c>
      <c r="Q54" s="408">
        <f t="shared" si="22"/>
        <v>0.87250211089220375</v>
      </c>
      <c r="R54" s="393">
        <f t="shared" si="13"/>
        <v>100</v>
      </c>
      <c r="S54" s="393">
        <f t="shared" si="14"/>
        <v>100</v>
      </c>
    </row>
    <row r="55" spans="1:24">
      <c r="A55" s="320" t="s">
        <v>1034</v>
      </c>
      <c r="B55" s="403">
        <f>+'Distribution Pivot Table'!T$228*100</f>
        <v>0</v>
      </c>
      <c r="C55" s="403">
        <f>+'Distribution Pivot Table'!T$230*100</f>
        <v>0</v>
      </c>
      <c r="D55" s="403">
        <f>+'Distribution Pivot Table'!T$232*100</f>
        <v>0</v>
      </c>
      <c r="E55" s="429">
        <f t="shared" si="8"/>
        <v>0</v>
      </c>
      <c r="F55" s="405">
        <f>+'Distribution Pivot Table'!T$234*100</f>
        <v>0</v>
      </c>
      <c r="G55" s="403">
        <f>+'Distribution Pivot Table'!T$236*100</f>
        <v>0</v>
      </c>
      <c r="H55" s="403">
        <f>+'Distribution Pivot Table'!T$238*100</f>
        <v>0</v>
      </c>
      <c r="I55" s="429">
        <f t="shared" si="19"/>
        <v>0</v>
      </c>
      <c r="J55" s="405">
        <f>+'Distribution Pivot Table'!T$240*100</f>
        <v>0</v>
      </c>
      <c r="K55" s="403">
        <f>+'Distribution Pivot Table'!T$242*100</f>
        <v>0</v>
      </c>
      <c r="L55" s="403">
        <f>+'Distribution Pivot Table'!T$244*100</f>
        <v>0</v>
      </c>
      <c r="M55" s="408">
        <f t="shared" si="20"/>
        <v>0</v>
      </c>
      <c r="N55" s="405">
        <f>+'Distribution Pivot Table'!T$246*100</f>
        <v>0</v>
      </c>
      <c r="O55" s="407">
        <f t="shared" si="21"/>
        <v>0</v>
      </c>
      <c r="P55" s="408">
        <f t="shared" si="21"/>
        <v>0</v>
      </c>
      <c r="Q55" s="408">
        <f t="shared" si="22"/>
        <v>0</v>
      </c>
      <c r="R55" s="393">
        <f t="shared" si="13"/>
        <v>0</v>
      </c>
      <c r="S55" s="393">
        <f t="shared" si="14"/>
        <v>0</v>
      </c>
      <c r="X55" s="342"/>
    </row>
    <row r="56" spans="1:24">
      <c r="A56" s="320" t="s">
        <v>1035</v>
      </c>
      <c r="B56" s="403">
        <f>+'Distribution Pivot Table'!T$250*100</f>
        <v>0</v>
      </c>
      <c r="C56" s="403">
        <f>+'Distribution Pivot Table'!T$252*100</f>
        <v>0</v>
      </c>
      <c r="D56" s="403">
        <f>+'Distribution Pivot Table'!T$254*100</f>
        <v>0</v>
      </c>
      <c r="E56" s="429">
        <f t="shared" si="8"/>
        <v>0</v>
      </c>
      <c r="F56" s="405">
        <f>+'Distribution Pivot Table'!T$256*100</f>
        <v>0</v>
      </c>
      <c r="G56" s="403">
        <f>+'Distribution Pivot Table'!T$258*100</f>
        <v>0</v>
      </c>
      <c r="H56" s="403">
        <f>+'Distribution Pivot Table'!T$260*100</f>
        <v>0</v>
      </c>
      <c r="I56" s="429">
        <f t="shared" si="19"/>
        <v>0</v>
      </c>
      <c r="J56" s="405">
        <f>+'Distribution Pivot Table'!T$262*100</f>
        <v>0</v>
      </c>
      <c r="K56" s="403">
        <f>+'Distribution Pivot Table'!T$264*100</f>
        <v>0</v>
      </c>
      <c r="L56" s="403">
        <f>+'Distribution Pivot Table'!T$266*100</f>
        <v>0</v>
      </c>
      <c r="M56" s="408">
        <f t="shared" si="20"/>
        <v>0</v>
      </c>
      <c r="N56" s="405">
        <f>+'Distribution Pivot Table'!T$268*100</f>
        <v>0</v>
      </c>
      <c r="O56" s="407">
        <f t="shared" si="21"/>
        <v>0</v>
      </c>
      <c r="P56" s="408">
        <f t="shared" si="21"/>
        <v>0</v>
      </c>
      <c r="Q56" s="408">
        <f t="shared" si="22"/>
        <v>0</v>
      </c>
      <c r="R56" s="393">
        <f t="shared" si="13"/>
        <v>0</v>
      </c>
      <c r="S56" s="393">
        <f t="shared" si="14"/>
        <v>0</v>
      </c>
    </row>
    <row r="57" spans="1:24">
      <c r="A57" s="320"/>
      <c r="B57" s="403"/>
      <c r="C57" s="403"/>
      <c r="D57" s="403"/>
      <c r="E57" s="429"/>
      <c r="F57" s="405"/>
      <c r="G57" s="403"/>
      <c r="H57" s="403"/>
      <c r="I57" s="429"/>
      <c r="J57" s="405"/>
      <c r="K57" s="403"/>
      <c r="L57" s="403"/>
      <c r="M57" s="408"/>
      <c r="N57" s="405"/>
      <c r="O57" s="407"/>
      <c r="P57" s="408"/>
      <c r="Q57" s="408"/>
      <c r="R57" s="393"/>
      <c r="S57" s="393"/>
    </row>
    <row r="58" spans="1:24">
      <c r="A58" s="320" t="s">
        <v>1036</v>
      </c>
      <c r="B58" s="403">
        <f>+'Distribution Pivot Table'!T$272*100</f>
        <v>11.789145676447676</v>
      </c>
      <c r="C58" s="403">
        <f>+'Distribution Pivot Table'!T$274*100</f>
        <v>0.24668917164372889</v>
      </c>
      <c r="D58" s="403">
        <f>+'Distribution Pivot Table'!T$276*100</f>
        <v>0</v>
      </c>
      <c r="E58" s="429">
        <f t="shared" si="8"/>
        <v>12.035834848091405</v>
      </c>
      <c r="F58" s="405">
        <f>+'Distribution Pivot Table'!T$278*100</f>
        <v>47.299402752531812</v>
      </c>
      <c r="G58" s="403">
        <f>+'Distribution Pivot Table'!T$280*100</f>
        <v>1.7787587639574136</v>
      </c>
      <c r="H58" s="403">
        <f>+'Distribution Pivot Table'!T$282*100</f>
        <v>0</v>
      </c>
      <c r="I58" s="429">
        <f t="shared" ref="I58:I61" si="23">SUM(F58:H58)</f>
        <v>49.078161516489224</v>
      </c>
      <c r="J58" s="405">
        <f>+'Distribution Pivot Table'!T$284*100</f>
        <v>18.527655154505325</v>
      </c>
      <c r="K58" s="403">
        <f>+'Distribution Pivot Table'!T$286*100</f>
        <v>5.1934562451311344</v>
      </c>
      <c r="L58" s="403">
        <f>+'Distribution Pivot Table'!T$288*100</f>
        <v>0</v>
      </c>
      <c r="M58" s="408">
        <f t="shared" ref="M58:M61" si="24">SUM(J58:L58)</f>
        <v>23.72111139963646</v>
      </c>
      <c r="N58" s="405">
        <f>+'Distribution Pivot Table'!T$290*100</f>
        <v>15.125941313944431</v>
      </c>
      <c r="O58" s="407">
        <f t="shared" ref="O58:P61" si="25">+B58+F58+J58</f>
        <v>77.616203583484804</v>
      </c>
      <c r="P58" s="408">
        <f t="shared" si="25"/>
        <v>7.2189041807322774</v>
      </c>
      <c r="Q58" s="408">
        <f t="shared" ref="Q58:Q61" si="26">+D58+H58+L58+N58</f>
        <v>15.125941313944431</v>
      </c>
      <c r="R58" s="393">
        <f t="shared" si="13"/>
        <v>99.961049078161523</v>
      </c>
      <c r="S58" s="393">
        <f t="shared" si="14"/>
        <v>99.961049078161508</v>
      </c>
    </row>
    <row r="59" spans="1:24">
      <c r="A59" s="320" t="s">
        <v>1037</v>
      </c>
      <c r="B59" s="403">
        <f>+'Distribution Pivot Table'!T294*100</f>
        <v>18.883657405743453</v>
      </c>
      <c r="C59" s="403">
        <f>+'Distribution Pivot Table'!T296*100</f>
        <v>0.83024835567695798</v>
      </c>
      <c r="D59" s="403">
        <f>+'Distribution Pivot Table'!T298*100</f>
        <v>0</v>
      </c>
      <c r="E59" s="429">
        <f t="shared" si="8"/>
        <v>19.71390576142041</v>
      </c>
      <c r="F59" s="405">
        <f>+'Distribution Pivot Table'!T300*100</f>
        <v>25.601121374402474</v>
      </c>
      <c r="G59" s="403">
        <f>+'Distribution Pivot Table'!T302*100</f>
        <v>1.1447363691909571</v>
      </c>
      <c r="H59" s="403">
        <f>+'Distribution Pivot Table'!T304*100</f>
        <v>0</v>
      </c>
      <c r="I59" s="429">
        <f t="shared" si="23"/>
        <v>26.745857743593433</v>
      </c>
      <c r="J59" s="405">
        <f>+'Distribution Pivot Table'!T306*100</f>
        <v>34.131833375265067</v>
      </c>
      <c r="K59" s="403">
        <f>+'Distribution Pivot Table'!T308*100</f>
        <v>14.847428386586635</v>
      </c>
      <c r="L59" s="403">
        <f>+'Distribution Pivot Table'!T310*100</f>
        <v>0</v>
      </c>
      <c r="M59" s="408">
        <f t="shared" si="24"/>
        <v>48.979261761851703</v>
      </c>
      <c r="N59" s="405">
        <f>+'Distribution Pivot Table'!T312*100</f>
        <v>4.560974733134457</v>
      </c>
      <c r="O59" s="407">
        <f t="shared" si="25"/>
        <v>78.616612155410991</v>
      </c>
      <c r="P59" s="408">
        <f t="shared" si="25"/>
        <v>16.822413111454551</v>
      </c>
      <c r="Q59" s="408">
        <f t="shared" si="26"/>
        <v>4.560974733134457</v>
      </c>
      <c r="R59" s="393">
        <f t="shared" si="13"/>
        <v>100</v>
      </c>
      <c r="S59" s="393">
        <f t="shared" si="14"/>
        <v>100</v>
      </c>
    </row>
    <row r="60" spans="1:24">
      <c r="A60" s="320" t="s">
        <v>1038</v>
      </c>
      <c r="B60" s="411">
        <f>+'Distribution Pivot Table'!T316*100</f>
        <v>0.52992010435349746</v>
      </c>
      <c r="C60" s="411">
        <f>+'Distribution Pivot Table'!T318*100</f>
        <v>3.2610467960215231E-2</v>
      </c>
      <c r="D60" s="403">
        <f>+'Distribution Pivot Table'!T320*100</f>
        <v>0</v>
      </c>
      <c r="E60" s="429">
        <f t="shared" si="8"/>
        <v>0.56253057231371273</v>
      </c>
      <c r="F60" s="405">
        <f>+'Distribution Pivot Table'!T322*100</f>
        <v>60.361976194358391</v>
      </c>
      <c r="G60" s="403">
        <f>+'Distribution Pivot Table'!T324*100</f>
        <v>1.826186205772053</v>
      </c>
      <c r="H60" s="403">
        <f>+'Distribution Pivot Table'!T326*100</f>
        <v>0</v>
      </c>
      <c r="I60" s="429">
        <f t="shared" si="23"/>
        <v>62.188162400130444</v>
      </c>
      <c r="J60" s="405">
        <f>+'Distribution Pivot Table'!T328*100</f>
        <v>28.061307679765207</v>
      </c>
      <c r="K60" s="403">
        <f>+'Distribution Pivot Table'!T330*100</f>
        <v>7.6553073536605245</v>
      </c>
      <c r="L60" s="403">
        <f>+'Distribution Pivot Table'!T332*100</f>
        <v>0</v>
      </c>
      <c r="M60" s="408">
        <f t="shared" si="24"/>
        <v>35.716615033425732</v>
      </c>
      <c r="N60" s="405">
        <f>+'Distribution Pivot Table'!T334*100</f>
        <v>1.5204630686450349</v>
      </c>
      <c r="O60" s="407">
        <f t="shared" si="25"/>
        <v>88.953203978477092</v>
      </c>
      <c r="P60" s="408">
        <f t="shared" si="25"/>
        <v>9.5141040273927935</v>
      </c>
      <c r="Q60" s="408">
        <f t="shared" si="26"/>
        <v>1.5204630686450349</v>
      </c>
      <c r="R60" s="393">
        <f t="shared" si="13"/>
        <v>99.98777107451491</v>
      </c>
      <c r="S60" s="393">
        <f t="shared" si="14"/>
        <v>99.987771074514924</v>
      </c>
    </row>
    <row r="61" spans="1:24">
      <c r="A61" s="329" t="s">
        <v>1039</v>
      </c>
      <c r="B61" s="417">
        <f>+'Distribution Pivot Table'!T338*100</f>
        <v>18.136363636363637</v>
      </c>
      <c r="C61" s="418">
        <f>+'Distribution Pivot Table'!T340*100</f>
        <v>2.2727272727272728E-2</v>
      </c>
      <c r="D61" s="417">
        <f>+'Distribution Pivot Table'!T342*100</f>
        <v>0</v>
      </c>
      <c r="E61" s="419">
        <f t="shared" si="8"/>
        <v>18.15909090909091</v>
      </c>
      <c r="F61" s="420">
        <f>+'Distribution Pivot Table'!T344*100</f>
        <v>57.06818181818182</v>
      </c>
      <c r="G61" s="417">
        <f>+'Distribution Pivot Table'!T346*100</f>
        <v>0.11363636363636363</v>
      </c>
      <c r="H61" s="417">
        <f>+'Distribution Pivot Table'!T348*100</f>
        <v>0</v>
      </c>
      <c r="I61" s="430">
        <f t="shared" si="23"/>
        <v>57.181818181818187</v>
      </c>
      <c r="J61" s="420">
        <f>+'Distribution Pivot Table'!T350*100</f>
        <v>20.09090909090909</v>
      </c>
      <c r="K61" s="417">
        <f>+'Distribution Pivot Table'!T352*100</f>
        <v>1.4545454545454546</v>
      </c>
      <c r="L61" s="417">
        <f>+'Distribution Pivot Table'!T354*100</f>
        <v>0</v>
      </c>
      <c r="M61" s="423">
        <f t="shared" si="24"/>
        <v>21.545454545454543</v>
      </c>
      <c r="N61" s="420">
        <f>+'Distribution Pivot Table'!T356*100</f>
        <v>3.1136363636363638</v>
      </c>
      <c r="O61" s="422">
        <f t="shared" si="25"/>
        <v>95.295454545454547</v>
      </c>
      <c r="P61" s="423">
        <f t="shared" si="25"/>
        <v>1.5909090909090908</v>
      </c>
      <c r="Q61" s="423">
        <f t="shared" si="26"/>
        <v>3.1136363636363638</v>
      </c>
      <c r="R61" s="393">
        <f t="shared" si="13"/>
        <v>100</v>
      </c>
      <c r="S61" s="393">
        <f t="shared" si="14"/>
        <v>100</v>
      </c>
    </row>
    <row r="62" spans="1:24">
      <c r="A62" s="333" t="s">
        <v>1040</v>
      </c>
      <c r="B62" s="320"/>
      <c r="C62" s="320"/>
      <c r="D62" s="320"/>
      <c r="E62" s="320"/>
    </row>
    <row r="63" spans="1:24">
      <c r="A63" s="333"/>
      <c r="B63" s="363"/>
      <c r="C63" s="363"/>
      <c r="D63" s="363"/>
      <c r="E63" s="424"/>
      <c r="F63" s="363"/>
      <c r="G63" s="363"/>
      <c r="H63" s="363"/>
      <c r="I63" s="424"/>
      <c r="J63" s="363"/>
      <c r="K63" s="363"/>
      <c r="L63" s="363"/>
      <c r="M63" s="424"/>
      <c r="N63" s="363"/>
      <c r="O63" s="336"/>
      <c r="P63" s="336"/>
      <c r="R63" s="128"/>
    </row>
    <row r="64" spans="1:24">
      <c r="A64" s="320"/>
      <c r="B64" s="320"/>
      <c r="C64" s="320"/>
      <c r="D64" s="320"/>
      <c r="E64" s="320"/>
      <c r="Q64" s="335" t="s">
        <v>1158</v>
      </c>
    </row>
    <row r="65" spans="1:19" ht="18">
      <c r="A65" s="296" t="s">
        <v>1104</v>
      </c>
      <c r="B65" s="298"/>
      <c r="C65" s="298"/>
      <c r="D65" s="298"/>
      <c r="E65" s="298"/>
      <c r="F65" s="297"/>
      <c r="G65" s="297"/>
      <c r="H65" s="297"/>
      <c r="I65" s="298"/>
      <c r="J65" s="297"/>
      <c r="K65" s="297"/>
      <c r="L65" s="297"/>
      <c r="M65" s="298"/>
      <c r="N65" s="297"/>
      <c r="O65" s="297"/>
      <c r="P65" s="297"/>
      <c r="Q65" s="297"/>
      <c r="R65" s="371" t="s">
        <v>10</v>
      </c>
    </row>
    <row r="66" spans="1:19" ht="18">
      <c r="A66" s="296"/>
      <c r="B66" s="298"/>
      <c r="C66" s="298"/>
      <c r="D66" s="298"/>
      <c r="E66" s="298"/>
      <c r="F66" s="297"/>
      <c r="G66" s="297"/>
      <c r="H66" s="297"/>
      <c r="I66" s="298"/>
      <c r="J66" s="297"/>
      <c r="K66" s="297"/>
      <c r="L66" s="297"/>
      <c r="M66" s="298"/>
      <c r="N66" s="297"/>
      <c r="O66" s="297"/>
      <c r="P66" s="297"/>
      <c r="Q66" s="297"/>
      <c r="R66" s="371"/>
    </row>
    <row r="67" spans="1:19" ht="15.75">
      <c r="A67" s="299" t="s">
        <v>1103</v>
      </c>
      <c r="B67" s="298"/>
      <c r="C67" s="298"/>
      <c r="D67" s="298"/>
      <c r="E67" s="298"/>
      <c r="F67" s="297"/>
      <c r="G67" s="297"/>
      <c r="H67" s="297"/>
      <c r="I67" s="298"/>
      <c r="J67" s="297"/>
      <c r="K67" s="297"/>
      <c r="L67" s="297"/>
      <c r="M67" s="298"/>
      <c r="N67" s="297"/>
      <c r="O67" s="297"/>
      <c r="P67" s="297"/>
      <c r="Q67" s="297"/>
      <c r="R67" s="371" t="s">
        <v>10</v>
      </c>
    </row>
    <row r="68" spans="1:19" ht="15.75">
      <c r="A68" s="299" t="s">
        <v>1056</v>
      </c>
      <c r="B68" s="298"/>
      <c r="C68" s="298"/>
      <c r="D68" s="298"/>
      <c r="E68" s="298"/>
      <c r="F68" s="297"/>
      <c r="G68" s="297"/>
      <c r="H68" s="297"/>
      <c r="I68" s="298"/>
      <c r="J68" s="297"/>
      <c r="K68" s="297"/>
      <c r="L68" s="297"/>
      <c r="M68" s="298"/>
      <c r="N68" s="297"/>
      <c r="O68" s="297"/>
      <c r="P68" s="297"/>
      <c r="Q68" s="297"/>
      <c r="R68" s="431"/>
    </row>
    <row r="69" spans="1:19">
      <c r="A69" s="303"/>
      <c r="C69" s="303"/>
      <c r="D69" s="303"/>
      <c r="E69" s="303"/>
      <c r="F69" s="303"/>
      <c r="G69" s="303"/>
      <c r="H69" s="303"/>
      <c r="I69" s="303"/>
      <c r="R69" s="372"/>
    </row>
    <row r="70" spans="1:19" ht="18.75" customHeight="1">
      <c r="A70" s="150"/>
      <c r="B70" s="305" t="s">
        <v>1014</v>
      </c>
      <c r="C70" s="306"/>
      <c r="D70" s="306"/>
      <c r="E70" s="306"/>
      <c r="F70" s="306"/>
      <c r="G70" s="306"/>
      <c r="H70" s="306"/>
      <c r="I70" s="307"/>
      <c r="J70" s="373" t="s">
        <v>10</v>
      </c>
      <c r="K70" s="374"/>
      <c r="L70" s="374"/>
      <c r="M70" s="375"/>
      <c r="N70" s="530" t="s">
        <v>1015</v>
      </c>
      <c r="O70" s="533" t="s">
        <v>1093</v>
      </c>
      <c r="P70" s="533" t="s">
        <v>1094</v>
      </c>
      <c r="Q70" s="533" t="s">
        <v>1095</v>
      </c>
      <c r="R70" s="376"/>
      <c r="S70" s="377"/>
    </row>
    <row r="71" spans="1:19" ht="36.75" customHeight="1">
      <c r="A71" s="297"/>
      <c r="B71" s="306" t="s">
        <v>1016</v>
      </c>
      <c r="C71" s="306"/>
      <c r="D71" s="306"/>
      <c r="E71" s="312"/>
      <c r="F71" s="313" t="s">
        <v>1017</v>
      </c>
      <c r="G71" s="306"/>
      <c r="H71" s="306"/>
      <c r="I71" s="307"/>
      <c r="J71" s="314" t="s">
        <v>1018</v>
      </c>
      <c r="K71" s="306"/>
      <c r="L71" s="306"/>
      <c r="M71" s="307"/>
      <c r="N71" s="531"/>
      <c r="O71" s="534"/>
      <c r="P71" s="534"/>
      <c r="Q71" s="534"/>
      <c r="R71" s="376" t="s">
        <v>1096</v>
      </c>
      <c r="S71" s="377" t="s">
        <v>1096</v>
      </c>
    </row>
    <row r="72" spans="1:19" ht="31.5" customHeight="1">
      <c r="A72" s="381"/>
      <c r="B72" s="315" t="s">
        <v>1019</v>
      </c>
      <c r="C72" s="315" t="s">
        <v>1020</v>
      </c>
      <c r="D72" s="315" t="s">
        <v>1098</v>
      </c>
      <c r="E72" s="382" t="s">
        <v>1022</v>
      </c>
      <c r="F72" s="316" t="s">
        <v>1019</v>
      </c>
      <c r="G72" s="315" t="s">
        <v>1020</v>
      </c>
      <c r="H72" s="315" t="s">
        <v>1098</v>
      </c>
      <c r="I72" s="382" t="s">
        <v>1022</v>
      </c>
      <c r="J72" s="317" t="s">
        <v>1019</v>
      </c>
      <c r="K72" s="318" t="s">
        <v>1020</v>
      </c>
      <c r="L72" s="315" t="s">
        <v>1098</v>
      </c>
      <c r="M72" s="317" t="s">
        <v>1022</v>
      </c>
      <c r="N72" s="532"/>
      <c r="O72" s="535"/>
      <c r="P72" s="535"/>
      <c r="Q72" s="535"/>
      <c r="R72" s="383"/>
      <c r="S72" s="425"/>
    </row>
    <row r="73" spans="1:19" hidden="1">
      <c r="A73" s="320" t="s">
        <v>1023</v>
      </c>
      <c r="B73" s="320"/>
      <c r="C73" s="320"/>
      <c r="D73" s="320"/>
      <c r="E73" s="396"/>
      <c r="F73" s="389"/>
      <c r="G73" s="363"/>
      <c r="H73" s="363"/>
      <c r="I73" s="388"/>
      <c r="J73" s="389"/>
      <c r="K73" s="363"/>
      <c r="L73" s="363"/>
      <c r="M73" s="390"/>
      <c r="N73" s="389"/>
      <c r="O73" s="432"/>
      <c r="P73" s="392"/>
      <c r="Q73" s="392"/>
      <c r="R73" s="393">
        <f>SUM(F73:H73,J73:L73)+N73</f>
        <v>0</v>
      </c>
      <c r="S73" s="426">
        <f>+Q73+P73+O73</f>
        <v>0</v>
      </c>
    </row>
    <row r="74" spans="1:19" hidden="1">
      <c r="A74" s="320"/>
      <c r="B74" s="320"/>
      <c r="C74" s="320"/>
      <c r="D74" s="320"/>
      <c r="E74" s="396"/>
      <c r="F74" s="389"/>
      <c r="G74" s="363"/>
      <c r="H74" s="363"/>
      <c r="I74" s="397"/>
      <c r="J74" s="389"/>
      <c r="K74" s="363"/>
      <c r="L74" s="363"/>
      <c r="M74" s="389"/>
      <c r="N74" s="389"/>
      <c r="O74" s="398"/>
      <c r="P74" s="399"/>
      <c r="Q74" s="399"/>
      <c r="R74" s="376"/>
      <c r="S74" s="377"/>
    </row>
    <row r="75" spans="1:19">
      <c r="A75" s="320" t="s">
        <v>1024</v>
      </c>
      <c r="B75" s="403">
        <f>+'Distribution Pivot Table'!U$8*100</f>
        <v>0</v>
      </c>
      <c r="C75" s="403">
        <f>+'Distribution Pivot Table'!U$10*100</f>
        <v>0</v>
      </c>
      <c r="D75" s="403">
        <f>+'Distribution Pivot Table'!U$12*100</f>
        <v>0</v>
      </c>
      <c r="E75" s="404">
        <f t="shared" ref="E75:E93" si="27">SUM(B75:D75)</f>
        <v>0</v>
      </c>
      <c r="F75" s="405">
        <f>+'Distribution Pivot Table'!U$14*100</f>
        <v>0</v>
      </c>
      <c r="G75" s="403">
        <f>+'Distribution Pivot Table'!U$16*100</f>
        <v>0</v>
      </c>
      <c r="H75" s="403">
        <f>+'Distribution Pivot Table'!U$18*100</f>
        <v>0</v>
      </c>
      <c r="I75" s="404">
        <f t="shared" ref="I75:I78" si="28">SUM(F75:H75)</f>
        <v>0</v>
      </c>
      <c r="J75" s="405">
        <f>+'Distribution Pivot Table'!U$20*100</f>
        <v>0</v>
      </c>
      <c r="K75" s="403">
        <f>+'Distribution Pivot Table'!U$22*100</f>
        <v>0</v>
      </c>
      <c r="L75" s="403">
        <f>+'Distribution Pivot Table'!U$24*100</f>
        <v>0</v>
      </c>
      <c r="M75" s="406">
        <f t="shared" ref="M75:M78" si="29">SUM(J75:L75)</f>
        <v>0</v>
      </c>
      <c r="N75" s="405">
        <f>+'Distribution Pivot Table'!U$26*100</f>
        <v>0</v>
      </c>
      <c r="O75" s="407">
        <f t="shared" ref="O75:P78" si="30">+B75+F75+J75</f>
        <v>0</v>
      </c>
      <c r="P75" s="408">
        <f t="shared" si="30"/>
        <v>0</v>
      </c>
      <c r="Q75" s="408">
        <f t="shared" ref="Q75:Q78" si="31">+D75+H75+L75+N75</f>
        <v>0</v>
      </c>
      <c r="R75" s="393">
        <f t="shared" ref="R75:R93" si="32">SUM(B75:D75,F75:H75,J75:L75)+N75</f>
        <v>0</v>
      </c>
      <c r="S75" s="426">
        <f t="shared" ref="S75:S93" si="33">+Q75+P75+O75</f>
        <v>0</v>
      </c>
    </row>
    <row r="76" spans="1:19">
      <c r="A76" s="320" t="s">
        <v>1025</v>
      </c>
      <c r="B76" s="403">
        <f>+'Distribution Pivot Table'!U$30*100</f>
        <v>5.088666152659985</v>
      </c>
      <c r="C76" s="403">
        <f>+'Distribution Pivot Table'!U$32*100</f>
        <v>4.3947571318427139</v>
      </c>
      <c r="D76" s="403">
        <f>+'Distribution Pivot Table'!U$34*100</f>
        <v>0</v>
      </c>
      <c r="E76" s="404">
        <f t="shared" si="27"/>
        <v>9.4834232845026989</v>
      </c>
      <c r="F76" s="405">
        <f>+'Distribution Pivot Table'!U$36*100</f>
        <v>13.107170393215112</v>
      </c>
      <c r="G76" s="403">
        <f>+'Distribution Pivot Table'!U$38*100</f>
        <v>7.4016962220508864</v>
      </c>
      <c r="H76" s="403">
        <f>+'Distribution Pivot Table'!U$40*100</f>
        <v>0</v>
      </c>
      <c r="I76" s="404">
        <f t="shared" si="28"/>
        <v>20.508866615265998</v>
      </c>
      <c r="J76" s="405">
        <f>+'Distribution Pivot Table'!U$42*100</f>
        <v>31.688511950655357</v>
      </c>
      <c r="K76" s="403">
        <f>+'Distribution Pivot Table'!U$44*100</f>
        <v>32.999228989976871</v>
      </c>
      <c r="L76" s="403">
        <f>+'Distribution Pivot Table'!U$46*100</f>
        <v>0</v>
      </c>
      <c r="M76" s="406">
        <f t="shared" si="29"/>
        <v>64.687740940632224</v>
      </c>
      <c r="N76" s="405">
        <f>+'Distribution Pivot Table'!U$48*100</f>
        <v>5.3199691595990748</v>
      </c>
      <c r="O76" s="407">
        <f t="shared" si="30"/>
        <v>49.88434849653045</v>
      </c>
      <c r="P76" s="408">
        <f t="shared" si="30"/>
        <v>44.795682343870467</v>
      </c>
      <c r="Q76" s="408">
        <f t="shared" si="31"/>
        <v>5.3199691595990748</v>
      </c>
      <c r="R76" s="393">
        <f t="shared" si="32"/>
        <v>100</v>
      </c>
      <c r="S76" s="393">
        <f t="shared" si="33"/>
        <v>100</v>
      </c>
    </row>
    <row r="77" spans="1:19">
      <c r="A77" s="320" t="s">
        <v>1026</v>
      </c>
      <c r="B77" s="403">
        <f>+'Distribution Pivot Table'!U$52*100</f>
        <v>0</v>
      </c>
      <c r="C77" s="403">
        <f>+'Distribution Pivot Table'!U$54*100</f>
        <v>0</v>
      </c>
      <c r="D77" s="403">
        <f>+'Distribution Pivot Table'!U$56*100</f>
        <v>0</v>
      </c>
      <c r="E77" s="404">
        <f t="shared" si="27"/>
        <v>0</v>
      </c>
      <c r="F77" s="405">
        <f>+'Distribution Pivot Table'!U$58*100</f>
        <v>0</v>
      </c>
      <c r="G77" s="403">
        <f>+'Distribution Pivot Table'!U$60*100</f>
        <v>0</v>
      </c>
      <c r="H77" s="403">
        <f>+'Distribution Pivot Table'!U$62*100</f>
        <v>0</v>
      </c>
      <c r="I77" s="404">
        <f t="shared" si="28"/>
        <v>0</v>
      </c>
      <c r="J77" s="405">
        <f>+'Distribution Pivot Table'!U$64*100</f>
        <v>0</v>
      </c>
      <c r="K77" s="403">
        <f>+'Distribution Pivot Table'!U$66*100</f>
        <v>0</v>
      </c>
      <c r="L77" s="403">
        <f>+'Distribution Pivot Table'!U$68*100</f>
        <v>0</v>
      </c>
      <c r="M77" s="406">
        <f t="shared" si="29"/>
        <v>0</v>
      </c>
      <c r="N77" s="405">
        <f>+'Distribution Pivot Table'!U$70*100</f>
        <v>0</v>
      </c>
      <c r="O77" s="407">
        <f t="shared" si="30"/>
        <v>0</v>
      </c>
      <c r="P77" s="408">
        <f t="shared" si="30"/>
        <v>0</v>
      </c>
      <c r="Q77" s="408">
        <f t="shared" si="31"/>
        <v>0</v>
      </c>
      <c r="R77" s="393">
        <f t="shared" si="32"/>
        <v>0</v>
      </c>
      <c r="S77" s="393">
        <f t="shared" si="33"/>
        <v>0</v>
      </c>
    </row>
    <row r="78" spans="1:19">
      <c r="A78" s="320" t="s">
        <v>1027</v>
      </c>
      <c r="B78" s="403">
        <f>+'Distribution Pivot Table'!U$74*100</f>
        <v>0</v>
      </c>
      <c r="C78" s="403">
        <f>+'Distribution Pivot Table'!U$76*100</f>
        <v>0</v>
      </c>
      <c r="D78" s="403">
        <f>+'Distribution Pivot Table'!U$78*100</f>
        <v>0</v>
      </c>
      <c r="E78" s="404">
        <f t="shared" si="27"/>
        <v>0</v>
      </c>
      <c r="F78" s="405">
        <f>+'Distribution Pivot Table'!U$80*100</f>
        <v>0</v>
      </c>
      <c r="G78" s="403">
        <f>+'Distribution Pivot Table'!U$82*100</f>
        <v>0</v>
      </c>
      <c r="H78" s="403">
        <f>+'Distribution Pivot Table'!U$84*100</f>
        <v>0</v>
      </c>
      <c r="I78" s="404">
        <f t="shared" si="28"/>
        <v>0</v>
      </c>
      <c r="J78" s="405">
        <f>+'Distribution Pivot Table'!U$86*100</f>
        <v>0</v>
      </c>
      <c r="K78" s="403">
        <f>+'Distribution Pivot Table'!U$88*100</f>
        <v>0</v>
      </c>
      <c r="L78" s="411">
        <f>+'Distribution Pivot Table'!U$90*100</f>
        <v>0</v>
      </c>
      <c r="M78" s="406">
        <f t="shared" si="29"/>
        <v>0</v>
      </c>
      <c r="N78" s="405">
        <f>+'Distribution Pivot Table'!U$92*100</f>
        <v>0</v>
      </c>
      <c r="O78" s="407">
        <f t="shared" si="30"/>
        <v>0</v>
      </c>
      <c r="P78" s="408">
        <f t="shared" si="30"/>
        <v>0</v>
      </c>
      <c r="Q78" s="408">
        <f t="shared" si="31"/>
        <v>0</v>
      </c>
      <c r="R78" s="393">
        <f t="shared" si="32"/>
        <v>0</v>
      </c>
      <c r="S78" s="393">
        <f t="shared" si="33"/>
        <v>0</v>
      </c>
    </row>
    <row r="79" spans="1:19">
      <c r="A79" s="320"/>
      <c r="B79" s="403"/>
      <c r="C79" s="403"/>
      <c r="D79" s="403"/>
      <c r="E79" s="404"/>
      <c r="F79" s="405"/>
      <c r="G79" s="403"/>
      <c r="H79" s="403"/>
      <c r="I79" s="404"/>
      <c r="J79" s="405"/>
      <c r="K79" s="403"/>
      <c r="L79" s="403"/>
      <c r="M79" s="406"/>
      <c r="N79" s="405"/>
      <c r="O79" s="407"/>
      <c r="P79" s="408"/>
      <c r="Q79" s="408"/>
      <c r="R79" s="393"/>
      <c r="S79" s="393"/>
    </row>
    <row r="80" spans="1:19">
      <c r="A80" s="320" t="s">
        <v>1028</v>
      </c>
      <c r="B80" s="403">
        <f>+'Distribution Pivot Table'!U$96*100</f>
        <v>4.3195934500282327</v>
      </c>
      <c r="C80" s="403">
        <f>+'Distribution Pivot Table'!U$98*100</f>
        <v>0.36702428006775834</v>
      </c>
      <c r="D80" s="403">
        <f>+'Distribution Pivot Table'!U$100*100</f>
        <v>0</v>
      </c>
      <c r="E80" s="404">
        <f t="shared" si="27"/>
        <v>4.6866177300959908</v>
      </c>
      <c r="F80" s="405">
        <f>+'Distribution Pivot Table'!U$102*100</f>
        <v>54.686617730095989</v>
      </c>
      <c r="G80" s="403">
        <f>+'Distribution Pivot Table'!U$104*100</f>
        <v>5.8723884810841334</v>
      </c>
      <c r="H80" s="403">
        <f>+'Distribution Pivot Table'!U$106*100</f>
        <v>0</v>
      </c>
      <c r="I80" s="404">
        <f t="shared" ref="I80:I83" si="34">SUM(F80:H80)</f>
        <v>60.559006211180119</v>
      </c>
      <c r="J80" s="405">
        <f>+'Distribution Pivot Table'!U$108*100</f>
        <v>29.757199322416717</v>
      </c>
      <c r="K80" s="403">
        <f>+'Distribution Pivot Table'!U$110*100</f>
        <v>4.291360813099943</v>
      </c>
      <c r="L80" s="403">
        <f>+'Distribution Pivot Table'!U$112*100</f>
        <v>0</v>
      </c>
      <c r="M80" s="406">
        <f t="shared" ref="M80:M83" si="35">SUM(J80:L80)</f>
        <v>34.048560135516659</v>
      </c>
      <c r="N80" s="405">
        <f>+'Distribution Pivot Table'!U$114*100</f>
        <v>0.70581592320722764</v>
      </c>
      <c r="O80" s="407">
        <f t="shared" ref="O80:P83" si="36">+B80+F80+J80</f>
        <v>88.76341050254095</v>
      </c>
      <c r="P80" s="408">
        <f t="shared" si="36"/>
        <v>10.530773574251835</v>
      </c>
      <c r="Q80" s="408">
        <f t="shared" ref="Q80:Q83" si="37">+D80+H80+L80+N80</f>
        <v>0.70581592320722764</v>
      </c>
      <c r="R80" s="393">
        <f t="shared" si="32"/>
        <v>99.999999999999986</v>
      </c>
      <c r="S80" s="393">
        <f t="shared" si="33"/>
        <v>100.00000000000001</v>
      </c>
    </row>
    <row r="81" spans="1:24">
      <c r="A81" s="320" t="s">
        <v>1029</v>
      </c>
      <c r="B81" s="403">
        <f>+'Distribution Pivot Table'!U$118*100</f>
        <v>0</v>
      </c>
      <c r="C81" s="403">
        <f>+'Distribution Pivot Table'!U$120*100</f>
        <v>0</v>
      </c>
      <c r="D81" s="403">
        <f>+'Distribution Pivot Table'!U$122*100</f>
        <v>0</v>
      </c>
      <c r="E81" s="404">
        <f t="shared" si="27"/>
        <v>0</v>
      </c>
      <c r="F81" s="405">
        <f>+'Distribution Pivot Table'!U$124*100</f>
        <v>0</v>
      </c>
      <c r="G81" s="403">
        <f>+'Distribution Pivot Table'!U$126*100</f>
        <v>0</v>
      </c>
      <c r="H81" s="403">
        <f>+'Distribution Pivot Table'!U$128*100</f>
        <v>0</v>
      </c>
      <c r="I81" s="404">
        <f t="shared" si="34"/>
        <v>0</v>
      </c>
      <c r="J81" s="405">
        <f>+'Distribution Pivot Table'!U$130*100</f>
        <v>0</v>
      </c>
      <c r="K81" s="403">
        <f>+'Distribution Pivot Table'!U$132*100</f>
        <v>0</v>
      </c>
      <c r="L81" s="403">
        <f>+'Distribution Pivot Table'!U$134*100</f>
        <v>0</v>
      </c>
      <c r="M81" s="406">
        <f t="shared" si="35"/>
        <v>0</v>
      </c>
      <c r="N81" s="405">
        <f>+'Distribution Pivot Table'!U$136*100</f>
        <v>0</v>
      </c>
      <c r="O81" s="407">
        <f t="shared" si="36"/>
        <v>0</v>
      </c>
      <c r="P81" s="408">
        <f t="shared" si="36"/>
        <v>0</v>
      </c>
      <c r="Q81" s="408">
        <f t="shared" si="37"/>
        <v>0</v>
      </c>
      <c r="R81" s="393">
        <f t="shared" si="32"/>
        <v>0</v>
      </c>
      <c r="S81" s="393">
        <f t="shared" si="33"/>
        <v>0</v>
      </c>
    </row>
    <row r="82" spans="1:24">
      <c r="A82" s="320" t="s">
        <v>1030</v>
      </c>
      <c r="B82" s="403">
        <f>+'Distribution Pivot Table'!U$140*100</f>
        <v>22.351206928321357</v>
      </c>
      <c r="C82" s="403">
        <f>+'Distribution Pivot Table'!U$142*100</f>
        <v>3.685277317118113E-2</v>
      </c>
      <c r="D82" s="403">
        <f>+'Distribution Pivot Table'!U$144*100</f>
        <v>5.5279159756771695E-2</v>
      </c>
      <c r="E82" s="404">
        <f t="shared" si="27"/>
        <v>22.443338861249309</v>
      </c>
      <c r="F82" s="405">
        <f>+'Distribution Pivot Table'!U$146*100</f>
        <v>34.954855352865302</v>
      </c>
      <c r="G82" s="403">
        <f>+'Distribution Pivot Table'!U$148*100</f>
        <v>0.77390823659480379</v>
      </c>
      <c r="H82" s="403">
        <f>+'Distribution Pivot Table'!U$150*100</f>
        <v>0</v>
      </c>
      <c r="I82" s="404">
        <f t="shared" si="34"/>
        <v>35.728763589460108</v>
      </c>
      <c r="J82" s="405">
        <f>+'Distribution Pivot Table'!U$152*100</f>
        <v>32.540998710152941</v>
      </c>
      <c r="K82" s="403">
        <f>+'Distribution Pivot Table'!U$154*100</f>
        <v>9.2868988391376437</v>
      </c>
      <c r="L82" s="403">
        <f>+'Distribution Pivot Table'!U$156*100</f>
        <v>0</v>
      </c>
      <c r="M82" s="406">
        <f t="shared" si="35"/>
        <v>41.827897549290583</v>
      </c>
      <c r="N82" s="405">
        <f>+'Distribution Pivot Table'!U$158*100</f>
        <v>0</v>
      </c>
      <c r="O82" s="407">
        <f t="shared" si="36"/>
        <v>89.847060991339589</v>
      </c>
      <c r="P82" s="408">
        <f t="shared" si="36"/>
        <v>10.097659848903628</v>
      </c>
      <c r="Q82" s="427">
        <f t="shared" si="37"/>
        <v>5.5279159756771695E-2</v>
      </c>
      <c r="R82" s="393">
        <f t="shared" si="32"/>
        <v>100</v>
      </c>
      <c r="S82" s="393">
        <f t="shared" si="33"/>
        <v>99.999999999999986</v>
      </c>
    </row>
    <row r="83" spans="1:24">
      <c r="A83" s="320" t="s">
        <v>1031</v>
      </c>
      <c r="B83" s="403">
        <f>+'Distribution Pivot Table'!U$162*100</f>
        <v>0</v>
      </c>
      <c r="C83" s="403">
        <f>+'Distribution Pivot Table'!U$164*100</f>
        <v>0</v>
      </c>
      <c r="D83" s="403">
        <f>+'Distribution Pivot Table'!U$166*100</f>
        <v>0</v>
      </c>
      <c r="E83" s="404">
        <f t="shared" si="27"/>
        <v>0</v>
      </c>
      <c r="F83" s="405">
        <f>+'Distribution Pivot Table'!U$168*100</f>
        <v>0</v>
      </c>
      <c r="G83" s="403">
        <f>+'Distribution Pivot Table'!U$170*100</f>
        <v>0</v>
      </c>
      <c r="H83" s="403">
        <f>+'Distribution Pivot Table'!U$172*100</f>
        <v>0</v>
      </c>
      <c r="I83" s="404">
        <f t="shared" si="34"/>
        <v>0</v>
      </c>
      <c r="J83" s="405">
        <f>+'Distribution Pivot Table'!U$174*100</f>
        <v>0</v>
      </c>
      <c r="K83" s="403">
        <f>+'Distribution Pivot Table'!U$176*100</f>
        <v>0</v>
      </c>
      <c r="L83" s="403">
        <f>+'Distribution Pivot Table'!U$178*100</f>
        <v>0</v>
      </c>
      <c r="M83" s="406">
        <f t="shared" si="35"/>
        <v>0</v>
      </c>
      <c r="N83" s="405">
        <f>+'Distribution Pivot Table'!U$180*100</f>
        <v>0</v>
      </c>
      <c r="O83" s="407">
        <f t="shared" si="36"/>
        <v>0</v>
      </c>
      <c r="P83" s="408">
        <f t="shared" si="36"/>
        <v>0</v>
      </c>
      <c r="Q83" s="408">
        <f t="shared" si="37"/>
        <v>0</v>
      </c>
      <c r="R83" s="393">
        <f t="shared" si="32"/>
        <v>0</v>
      </c>
      <c r="S83" s="393">
        <f t="shared" si="33"/>
        <v>0</v>
      </c>
    </row>
    <row r="84" spans="1:24">
      <c r="A84" s="320"/>
      <c r="B84" s="403"/>
      <c r="C84" s="403"/>
      <c r="D84" s="403"/>
      <c r="E84" s="404"/>
      <c r="F84" s="405"/>
      <c r="G84" s="403"/>
      <c r="H84" s="403"/>
      <c r="I84" s="404"/>
      <c r="J84" s="405"/>
      <c r="K84" s="403"/>
      <c r="L84" s="403"/>
      <c r="M84" s="406"/>
      <c r="N84" s="405"/>
      <c r="O84" s="407"/>
      <c r="P84" s="408"/>
      <c r="Q84" s="408"/>
      <c r="R84" s="393"/>
      <c r="S84" s="393"/>
    </row>
    <row r="85" spans="1:24">
      <c r="A85" s="320" t="s">
        <v>1032</v>
      </c>
      <c r="B85" s="403">
        <f>+'Distribution Pivot Table'!U$184*100</f>
        <v>9.1684434968017072</v>
      </c>
      <c r="C85" s="403">
        <f>+'Distribution Pivot Table'!U$186*100</f>
        <v>0.21321961620469082</v>
      </c>
      <c r="D85" s="403">
        <f>+'Distribution Pivot Table'!U$188*100</f>
        <v>0</v>
      </c>
      <c r="E85" s="404">
        <f t="shared" si="27"/>
        <v>9.3816631130063985</v>
      </c>
      <c r="F85" s="405">
        <f>+'Distribution Pivot Table'!U$190*100</f>
        <v>32.089552238805972</v>
      </c>
      <c r="G85" s="403">
        <f>+'Distribution Pivot Table'!U$192*100</f>
        <v>0.10660980810234541</v>
      </c>
      <c r="H85" s="403">
        <f>+'Distribution Pivot Table'!U$194*100</f>
        <v>0</v>
      </c>
      <c r="I85" s="404">
        <f t="shared" ref="I85:I88" si="38">SUM(F85:H85)</f>
        <v>32.19616204690832</v>
      </c>
      <c r="J85" s="405">
        <f>+'Distribution Pivot Table'!U$196*100</f>
        <v>44.776119402985074</v>
      </c>
      <c r="K85" s="403">
        <f>+'Distribution Pivot Table'!U$198*100</f>
        <v>7.0362473347547976</v>
      </c>
      <c r="L85" s="403">
        <f>+'Distribution Pivot Table'!U$200*100</f>
        <v>0</v>
      </c>
      <c r="M85" s="406">
        <f t="shared" ref="M85:M88" si="39">SUM(J85:L85)</f>
        <v>51.812366737739872</v>
      </c>
      <c r="N85" s="405">
        <f>+'Distribution Pivot Table'!U$202*100</f>
        <v>6.6098081023454158</v>
      </c>
      <c r="O85" s="407">
        <f t="shared" ref="O85:P88" si="40">+B85+F85+J85</f>
        <v>86.034115138592753</v>
      </c>
      <c r="P85" s="408">
        <f t="shared" si="40"/>
        <v>7.3560767590618337</v>
      </c>
      <c r="Q85" s="408">
        <f t="shared" ref="Q85:Q88" si="41">+D85+H85+L85+N85</f>
        <v>6.6098081023454158</v>
      </c>
      <c r="R85" s="393">
        <f t="shared" si="32"/>
        <v>99.999999999999986</v>
      </c>
      <c r="S85" s="393">
        <f t="shared" si="33"/>
        <v>100</v>
      </c>
    </row>
    <row r="86" spans="1:24">
      <c r="A86" s="320" t="s">
        <v>1033</v>
      </c>
      <c r="B86" s="411">
        <f>+'Distribution Pivot Table'!U$206*100</f>
        <v>8.6598830915782632E-2</v>
      </c>
      <c r="C86" s="411">
        <f>+'Distribution Pivot Table'!U$208*100</f>
        <v>0</v>
      </c>
      <c r="D86" s="403">
        <f>+'Distribution Pivot Table'!U$210*108</f>
        <v>0</v>
      </c>
      <c r="E86" s="433">
        <f t="shared" si="27"/>
        <v>8.6598830915782632E-2</v>
      </c>
      <c r="F86" s="405">
        <f>+'Distribution Pivot Table'!U$212*100</f>
        <v>66.18315652738687</v>
      </c>
      <c r="G86" s="403">
        <f>+'Distribution Pivot Table'!U$214*100</f>
        <v>0.41134444684996757</v>
      </c>
      <c r="H86" s="411">
        <f>+'Distribution Pivot Table'!U$216*100</f>
        <v>6.4949123186836974E-2</v>
      </c>
      <c r="I86" s="404">
        <f t="shared" si="38"/>
        <v>66.659450097423672</v>
      </c>
      <c r="J86" s="405">
        <f>+'Distribution Pivot Table'!U$218*100</f>
        <v>25.633253951071662</v>
      </c>
      <c r="K86" s="403">
        <f>+'Distribution Pivot Table'!U$220*100</f>
        <v>7.1227538428231219</v>
      </c>
      <c r="L86" s="403">
        <f>+'Distribution Pivot Table'!U$222*100</f>
        <v>4.3299415457891316E-2</v>
      </c>
      <c r="M86" s="406">
        <f t="shared" si="39"/>
        <v>32.799307209352669</v>
      </c>
      <c r="N86" s="405">
        <f>+'Distribution Pivot Table'!U$224*100</f>
        <v>0.45464386230785886</v>
      </c>
      <c r="O86" s="407">
        <f t="shared" si="40"/>
        <v>91.903009309374312</v>
      </c>
      <c r="P86" s="408">
        <f t="shared" si="40"/>
        <v>7.5340982896730893</v>
      </c>
      <c r="Q86" s="408">
        <f t="shared" si="41"/>
        <v>0.56289240095258719</v>
      </c>
      <c r="R86" s="393">
        <f t="shared" si="32"/>
        <v>99.999999999999986</v>
      </c>
      <c r="S86" s="393">
        <f t="shared" si="33"/>
        <v>99.999999999999986</v>
      </c>
    </row>
    <row r="87" spans="1:24">
      <c r="A87" s="320" t="s">
        <v>1034</v>
      </c>
      <c r="B87" s="403">
        <f>+'Distribution Pivot Table'!U$228*100</f>
        <v>0</v>
      </c>
      <c r="C87" s="403">
        <f>+'Distribution Pivot Table'!U$230*100</f>
        <v>0</v>
      </c>
      <c r="D87" s="403">
        <f>+'Distribution Pivot Table'!U$232*100</f>
        <v>0</v>
      </c>
      <c r="E87" s="404">
        <f t="shared" si="27"/>
        <v>0</v>
      </c>
      <c r="F87" s="405">
        <f>+'Distribution Pivot Table'!U$234*100</f>
        <v>0</v>
      </c>
      <c r="G87" s="403">
        <f>+'Distribution Pivot Table'!U$236*100</f>
        <v>0</v>
      </c>
      <c r="H87" s="403">
        <f>+'Distribution Pivot Table'!U$238*100</f>
        <v>0</v>
      </c>
      <c r="I87" s="404">
        <f t="shared" si="38"/>
        <v>0</v>
      </c>
      <c r="J87" s="405">
        <f>+'Distribution Pivot Table'!U$240*100</f>
        <v>0</v>
      </c>
      <c r="K87" s="403">
        <f>+'Distribution Pivot Table'!U$242*100</f>
        <v>0</v>
      </c>
      <c r="L87" s="403">
        <f>+'Distribution Pivot Table'!U$244*100</f>
        <v>0</v>
      </c>
      <c r="M87" s="406">
        <f t="shared" si="39"/>
        <v>0</v>
      </c>
      <c r="N87" s="405">
        <f>+'Distribution Pivot Table'!U$246*100</f>
        <v>0</v>
      </c>
      <c r="O87" s="407">
        <f t="shared" si="40"/>
        <v>0</v>
      </c>
      <c r="P87" s="408">
        <f t="shared" si="40"/>
        <v>0</v>
      </c>
      <c r="Q87" s="408">
        <f t="shared" si="41"/>
        <v>0</v>
      </c>
      <c r="R87" s="393">
        <f t="shared" si="32"/>
        <v>0</v>
      </c>
      <c r="S87" s="393">
        <f t="shared" si="33"/>
        <v>0</v>
      </c>
      <c r="X87" s="342"/>
    </row>
    <row r="88" spans="1:24">
      <c r="A88" s="320" t="s">
        <v>1035</v>
      </c>
      <c r="B88" s="403">
        <f>+'Distribution Pivot Table'!U$250*100</f>
        <v>0</v>
      </c>
      <c r="C88" s="403">
        <f>+'Distribution Pivot Table'!U$252*100</f>
        <v>0</v>
      </c>
      <c r="D88" s="403">
        <f>+'Distribution Pivot Table'!U$254*100</f>
        <v>0</v>
      </c>
      <c r="E88" s="404">
        <f t="shared" si="27"/>
        <v>0</v>
      </c>
      <c r="F88" s="405">
        <f>+'Distribution Pivot Table'!U$256*100</f>
        <v>0</v>
      </c>
      <c r="G88" s="403">
        <f>+'Distribution Pivot Table'!U$258*100</f>
        <v>0</v>
      </c>
      <c r="H88" s="403">
        <f>+'Distribution Pivot Table'!U$260*100</f>
        <v>0</v>
      </c>
      <c r="I88" s="404">
        <f t="shared" si="38"/>
        <v>0</v>
      </c>
      <c r="J88" s="405">
        <f>+'Distribution Pivot Table'!U$262*100</f>
        <v>0</v>
      </c>
      <c r="K88" s="403">
        <f>+'Distribution Pivot Table'!U$264*100</f>
        <v>0</v>
      </c>
      <c r="L88" s="403">
        <f>+'Distribution Pivot Table'!U$266*100</f>
        <v>0</v>
      </c>
      <c r="M88" s="406">
        <f t="shared" si="39"/>
        <v>0</v>
      </c>
      <c r="N88" s="405">
        <f>+'Distribution Pivot Table'!U$268*100</f>
        <v>0</v>
      </c>
      <c r="O88" s="407">
        <f t="shared" si="40"/>
        <v>0</v>
      </c>
      <c r="P88" s="408">
        <f t="shared" si="40"/>
        <v>0</v>
      </c>
      <c r="Q88" s="408">
        <f t="shared" si="41"/>
        <v>0</v>
      </c>
      <c r="R88" s="393">
        <f t="shared" si="32"/>
        <v>0</v>
      </c>
      <c r="S88" s="393">
        <f t="shared" si="33"/>
        <v>0</v>
      </c>
    </row>
    <row r="89" spans="1:24">
      <c r="A89" s="320"/>
      <c r="B89" s="403"/>
      <c r="C89" s="403"/>
      <c r="D89" s="403"/>
      <c r="E89" s="404"/>
      <c r="F89" s="405"/>
      <c r="G89" s="403"/>
      <c r="H89" s="403"/>
      <c r="I89" s="404"/>
      <c r="J89" s="405"/>
      <c r="K89" s="403"/>
      <c r="L89" s="403"/>
      <c r="M89" s="406"/>
      <c r="N89" s="405"/>
      <c r="O89" s="407"/>
      <c r="P89" s="408"/>
      <c r="Q89" s="408"/>
      <c r="R89" s="393"/>
      <c r="S89" s="393"/>
    </row>
    <row r="90" spans="1:24">
      <c r="A90" s="320" t="s">
        <v>1036</v>
      </c>
      <c r="B90" s="403">
        <f>+'Distribution Pivot Table'!U$272*100</f>
        <v>5.8539852645679842</v>
      </c>
      <c r="C90" s="403">
        <f>+'Distribution Pivot Table'!U$274*100</f>
        <v>0.13395847287340923</v>
      </c>
      <c r="D90" s="403">
        <f>+'Distribution Pivot Table'!U$276*100</f>
        <v>0</v>
      </c>
      <c r="E90" s="404">
        <f t="shared" si="27"/>
        <v>5.9879437374413937</v>
      </c>
      <c r="F90" s="405">
        <f>+'Distribution Pivot Table'!U$278*100</f>
        <v>39.356999330207636</v>
      </c>
      <c r="G90" s="403">
        <f>+'Distribution Pivot Table'!U$280*100</f>
        <v>2.4380442062960483</v>
      </c>
      <c r="H90" s="403">
        <f>+'Distribution Pivot Table'!U$282*100</f>
        <v>0</v>
      </c>
      <c r="I90" s="404">
        <f t="shared" ref="I90:I93" si="42">SUM(F90:H90)</f>
        <v>41.795043536503684</v>
      </c>
      <c r="J90" s="405">
        <f>+'Distribution Pivot Table'!U$284*100</f>
        <v>25.974547890154053</v>
      </c>
      <c r="K90" s="403">
        <f>+'Distribution Pivot Table'!U$286*100</f>
        <v>6.483590087073007</v>
      </c>
      <c r="L90" s="403">
        <f>+'Distribution Pivot Table'!U$288*100</f>
        <v>0</v>
      </c>
      <c r="M90" s="406">
        <f t="shared" ref="M90:M93" si="43">SUM(J90:L90)</f>
        <v>32.458137977227061</v>
      </c>
      <c r="N90" s="405">
        <f>+'Distribution Pivot Table'!U$290*100</f>
        <v>19.758874748827861</v>
      </c>
      <c r="O90" s="407">
        <f t="shared" ref="O90:P93" si="44">+B90+F90+J90</f>
        <v>71.185532484929666</v>
      </c>
      <c r="P90" s="408">
        <f t="shared" si="44"/>
        <v>9.055592766242464</v>
      </c>
      <c r="Q90" s="408">
        <f t="shared" ref="Q90:Q93" si="45">+D90+H90+L90+N90</f>
        <v>19.758874748827861</v>
      </c>
      <c r="R90" s="393">
        <f t="shared" si="32"/>
        <v>100</v>
      </c>
      <c r="S90" s="393">
        <f t="shared" si="33"/>
        <v>100</v>
      </c>
    </row>
    <row r="91" spans="1:24">
      <c r="A91" s="320" t="s">
        <v>1037</v>
      </c>
      <c r="B91" s="403">
        <f>+'Distribution Pivot Table'!U294*100</f>
        <v>15.421341608975888</v>
      </c>
      <c r="C91" s="403">
        <f>+'Distribution Pivot Table'!U296*100</f>
        <v>1.0901567597676454</v>
      </c>
      <c r="D91" s="403">
        <f>+'Distribution Pivot Table'!U298*100</f>
        <v>0</v>
      </c>
      <c r="E91" s="404">
        <f t="shared" si="27"/>
        <v>16.511498368743535</v>
      </c>
      <c r="F91" s="405">
        <f>+'Distribution Pivot Table'!U300*100</f>
        <v>20.641362298082282</v>
      </c>
      <c r="G91" s="403">
        <f>+'Distribution Pivot Table'!U302*100</f>
        <v>1.2572610806079414</v>
      </c>
      <c r="H91" s="403">
        <f>+'Distribution Pivot Table'!U304*100</f>
        <v>0</v>
      </c>
      <c r="I91" s="404">
        <f t="shared" si="42"/>
        <v>21.898623378690225</v>
      </c>
      <c r="J91" s="405">
        <f>+'Distribution Pivot Table'!U306*100</f>
        <v>38.983050847457626</v>
      </c>
      <c r="K91" s="403">
        <f>+'Distribution Pivot Table'!U308*100</f>
        <v>17.33110527572213</v>
      </c>
      <c r="L91" s="403">
        <f>+'Distribution Pivot Table'!U310*100</f>
        <v>0</v>
      </c>
      <c r="M91" s="406">
        <f t="shared" si="43"/>
        <v>56.314156123179757</v>
      </c>
      <c r="N91" s="405">
        <f>+'Distribution Pivot Table'!U312*100</f>
        <v>5.2757221293864882</v>
      </c>
      <c r="O91" s="407">
        <f t="shared" si="44"/>
        <v>75.045754754515798</v>
      </c>
      <c r="P91" s="408">
        <f t="shared" si="44"/>
        <v>19.678523116097718</v>
      </c>
      <c r="Q91" s="408">
        <f t="shared" si="45"/>
        <v>5.2757221293864882</v>
      </c>
      <c r="R91" s="393">
        <f t="shared" si="32"/>
        <v>100.00000000000001</v>
      </c>
      <c r="S91" s="393">
        <f t="shared" si="33"/>
        <v>100</v>
      </c>
    </row>
    <row r="92" spans="1:24">
      <c r="A92" s="320" t="s">
        <v>1038</v>
      </c>
      <c r="B92" s="403">
        <f>+'Distribution Pivot Table'!U316*100</f>
        <v>0.87994971715901948</v>
      </c>
      <c r="C92" s="411">
        <f>+'Distribution Pivot Table'!U318*100</f>
        <v>0</v>
      </c>
      <c r="D92" s="403">
        <f>+'Distribution Pivot Table'!U320*100</f>
        <v>0</v>
      </c>
      <c r="E92" s="404">
        <f t="shared" si="27"/>
        <v>0.87994971715901948</v>
      </c>
      <c r="F92" s="405">
        <f>+'Distribution Pivot Table'!U322*100</f>
        <v>85.355122564424889</v>
      </c>
      <c r="G92" s="403">
        <f>+'Distribution Pivot Table'!U324*100</f>
        <v>6.2853551225644247E-2</v>
      </c>
      <c r="H92" s="403">
        <f>+'Distribution Pivot Table'!U326*100</f>
        <v>0</v>
      </c>
      <c r="I92" s="404">
        <f t="shared" si="42"/>
        <v>85.417976115650532</v>
      </c>
      <c r="J92" s="405">
        <f>+'Distribution Pivot Table'!U328*100</f>
        <v>13.199245757385292</v>
      </c>
      <c r="K92" s="403">
        <f>+'Distribution Pivot Table'!U330*100</f>
        <v>0.43997485857950974</v>
      </c>
      <c r="L92" s="403">
        <f>+'Distribution Pivot Table'!U332*100</f>
        <v>0</v>
      </c>
      <c r="M92" s="406">
        <f t="shared" si="43"/>
        <v>13.639220615964801</v>
      </c>
      <c r="N92" s="405">
        <f>+'Distribution Pivot Table'!U334*100</f>
        <v>6.2853551225644247E-2</v>
      </c>
      <c r="O92" s="407">
        <f t="shared" si="44"/>
        <v>99.434318038969195</v>
      </c>
      <c r="P92" s="408">
        <f t="shared" si="44"/>
        <v>0.50282840980515398</v>
      </c>
      <c r="Q92" s="408">
        <f t="shared" si="45"/>
        <v>6.2853551225644247E-2</v>
      </c>
      <c r="R92" s="393">
        <f t="shared" si="32"/>
        <v>100</v>
      </c>
      <c r="S92" s="393">
        <f t="shared" si="33"/>
        <v>100</v>
      </c>
    </row>
    <row r="93" spans="1:24">
      <c r="A93" s="329" t="s">
        <v>1039</v>
      </c>
      <c r="B93" s="417">
        <f>+'Distribution Pivot Table'!U338*100</f>
        <v>0</v>
      </c>
      <c r="C93" s="417">
        <f>+'Distribution Pivot Table'!U340*100</f>
        <v>0</v>
      </c>
      <c r="D93" s="417">
        <f>+'Distribution Pivot Table'!U342*100</f>
        <v>0</v>
      </c>
      <c r="E93" s="419">
        <f t="shared" si="27"/>
        <v>0</v>
      </c>
      <c r="F93" s="420">
        <f>+'Distribution Pivot Table'!U344*100</f>
        <v>0</v>
      </c>
      <c r="G93" s="417">
        <f>+'Distribution Pivot Table'!U346*100</f>
        <v>0</v>
      </c>
      <c r="H93" s="417">
        <f>+'Distribution Pivot Table'!U348*100</f>
        <v>0</v>
      </c>
      <c r="I93" s="419">
        <f t="shared" si="42"/>
        <v>0</v>
      </c>
      <c r="J93" s="420">
        <f>+'Distribution Pivot Table'!U350*100</f>
        <v>0</v>
      </c>
      <c r="K93" s="417">
        <f>+'Distribution Pivot Table'!U352*100</f>
        <v>0</v>
      </c>
      <c r="L93" s="417">
        <f>+'Distribution Pivot Table'!U354*100</f>
        <v>0</v>
      </c>
      <c r="M93" s="421">
        <f t="shared" si="43"/>
        <v>0</v>
      </c>
      <c r="N93" s="420">
        <f>+'Distribution Pivot Table'!U356*100</f>
        <v>0</v>
      </c>
      <c r="O93" s="422">
        <f t="shared" si="44"/>
        <v>0</v>
      </c>
      <c r="P93" s="423">
        <f t="shared" si="44"/>
        <v>0</v>
      </c>
      <c r="Q93" s="423">
        <f t="shared" si="45"/>
        <v>0</v>
      </c>
      <c r="R93" s="393">
        <f t="shared" si="32"/>
        <v>0</v>
      </c>
      <c r="S93" s="393">
        <f t="shared" si="33"/>
        <v>0</v>
      </c>
    </row>
    <row r="94" spans="1:24">
      <c r="A94" s="333" t="s">
        <v>1040</v>
      </c>
      <c r="B94" s="320"/>
      <c r="C94" s="320"/>
      <c r="D94" s="320"/>
      <c r="E94" s="320"/>
    </row>
    <row r="95" spans="1:24">
      <c r="A95" s="333"/>
      <c r="B95" s="363"/>
      <c r="C95" s="363"/>
      <c r="D95" s="363"/>
      <c r="E95" s="424"/>
      <c r="F95" s="363"/>
      <c r="G95" s="363"/>
      <c r="H95" s="363"/>
      <c r="I95" s="424"/>
      <c r="J95" s="363"/>
      <c r="K95" s="363"/>
      <c r="L95" s="363"/>
      <c r="M95" s="424"/>
      <c r="N95" s="363"/>
      <c r="O95" s="336"/>
      <c r="P95" s="336"/>
      <c r="R95" s="128"/>
    </row>
    <row r="96" spans="1:24">
      <c r="A96" s="320"/>
      <c r="B96" s="320"/>
      <c r="C96" s="320"/>
      <c r="D96" s="320"/>
      <c r="E96" s="320"/>
    </row>
    <row r="97" spans="1:19">
      <c r="Q97" s="335" t="s">
        <v>1158</v>
      </c>
    </row>
    <row r="98" spans="1:19" ht="18">
      <c r="A98" s="296" t="s">
        <v>1105</v>
      </c>
      <c r="B98" s="298"/>
      <c r="C98" s="298"/>
      <c r="D98" s="298"/>
      <c r="E98" s="298"/>
      <c r="F98" s="297"/>
      <c r="G98" s="297"/>
      <c r="H98" s="297"/>
      <c r="I98" s="298"/>
      <c r="J98" s="297"/>
      <c r="K98" s="297"/>
      <c r="L98" s="297"/>
      <c r="M98" s="298"/>
      <c r="N98" s="297"/>
      <c r="O98" s="297"/>
      <c r="P98" s="297"/>
      <c r="Q98" s="297"/>
      <c r="R98" s="371" t="s">
        <v>10</v>
      </c>
    </row>
    <row r="99" spans="1:19" ht="18">
      <c r="A99" s="296"/>
      <c r="B99" s="298"/>
      <c r="C99" s="298"/>
      <c r="D99" s="298"/>
      <c r="E99" s="298"/>
      <c r="F99" s="297"/>
      <c r="G99" s="297"/>
      <c r="H99" s="297"/>
      <c r="I99" s="298"/>
      <c r="J99" s="297"/>
      <c r="K99" s="297"/>
      <c r="L99" s="297"/>
      <c r="M99" s="298"/>
      <c r="N99" s="297"/>
      <c r="O99" s="297"/>
      <c r="P99" s="297"/>
      <c r="Q99" s="297"/>
      <c r="R99" s="371"/>
    </row>
    <row r="100" spans="1:19" ht="15.75">
      <c r="A100" s="299" t="s">
        <v>1103</v>
      </c>
      <c r="B100" s="298"/>
      <c r="C100" s="298"/>
      <c r="D100" s="298"/>
      <c r="E100" s="298"/>
      <c r="F100" s="297"/>
      <c r="G100" s="297"/>
      <c r="H100" s="297"/>
      <c r="I100" s="298"/>
      <c r="J100" s="297"/>
      <c r="K100" s="297"/>
      <c r="L100" s="297"/>
      <c r="M100" s="298"/>
      <c r="N100" s="297"/>
      <c r="O100" s="297"/>
      <c r="P100" s="297"/>
      <c r="Q100" s="297"/>
      <c r="R100" s="371" t="s">
        <v>10</v>
      </c>
    </row>
    <row r="101" spans="1:19" ht="15.75">
      <c r="A101" s="299" t="s">
        <v>1057</v>
      </c>
      <c r="B101" s="298"/>
      <c r="C101" s="298"/>
      <c r="D101" s="298"/>
      <c r="E101" s="298"/>
      <c r="F101" s="297"/>
      <c r="G101" s="297"/>
      <c r="H101" s="297"/>
      <c r="I101" s="298"/>
      <c r="J101" s="297"/>
      <c r="K101" s="297"/>
      <c r="L101" s="297"/>
      <c r="M101" s="298"/>
      <c r="N101" s="297"/>
      <c r="O101" s="297"/>
      <c r="P101" s="297"/>
      <c r="Q101" s="297"/>
      <c r="R101" s="431"/>
    </row>
    <row r="102" spans="1:19" ht="18.75" customHeight="1">
      <c r="A102" s="303"/>
      <c r="B102" s="303"/>
      <c r="C102" s="303"/>
      <c r="D102" s="303"/>
      <c r="E102" s="303"/>
      <c r="F102" s="303"/>
      <c r="G102" s="303"/>
      <c r="H102" s="303"/>
      <c r="I102" s="303"/>
      <c r="R102" s="372"/>
    </row>
    <row r="103" spans="1:19" ht="18.75" customHeight="1">
      <c r="A103" s="150"/>
      <c r="B103" s="305" t="s">
        <v>1014</v>
      </c>
      <c r="C103" s="306"/>
      <c r="D103" s="306"/>
      <c r="E103" s="306"/>
      <c r="F103" s="306"/>
      <c r="G103" s="306"/>
      <c r="H103" s="306"/>
      <c r="I103" s="307"/>
      <c r="J103" s="373" t="s">
        <v>10</v>
      </c>
      <c r="K103" s="374"/>
      <c r="L103" s="374"/>
      <c r="M103" s="375"/>
      <c r="N103" s="530" t="s">
        <v>1015</v>
      </c>
      <c r="O103" s="533" t="s">
        <v>1093</v>
      </c>
      <c r="P103" s="533" t="s">
        <v>1094</v>
      </c>
      <c r="Q103" s="533" t="s">
        <v>1095</v>
      </c>
      <c r="R103" s="376"/>
      <c r="S103" s="377"/>
    </row>
    <row r="104" spans="1:19" ht="36.75" customHeight="1">
      <c r="A104" s="297"/>
      <c r="B104" s="306" t="s">
        <v>1016</v>
      </c>
      <c r="C104" s="306"/>
      <c r="D104" s="306"/>
      <c r="E104" s="312"/>
      <c r="F104" s="313" t="s">
        <v>1017</v>
      </c>
      <c r="G104" s="306"/>
      <c r="H104" s="306"/>
      <c r="I104" s="307"/>
      <c r="J104" s="314" t="s">
        <v>1018</v>
      </c>
      <c r="K104" s="306"/>
      <c r="L104" s="306"/>
      <c r="M104" s="307"/>
      <c r="N104" s="531"/>
      <c r="O104" s="534"/>
      <c r="P104" s="534"/>
      <c r="Q104" s="534"/>
      <c r="R104" s="376" t="s">
        <v>1096</v>
      </c>
      <c r="S104" s="377" t="s">
        <v>1096</v>
      </c>
    </row>
    <row r="105" spans="1:19" ht="33.75" customHeight="1">
      <c r="A105" s="381"/>
      <c r="B105" s="315" t="s">
        <v>1019</v>
      </c>
      <c r="C105" s="315" t="s">
        <v>1020</v>
      </c>
      <c r="D105" s="315" t="s">
        <v>1098</v>
      </c>
      <c r="E105" s="382" t="s">
        <v>1022</v>
      </c>
      <c r="F105" s="316" t="s">
        <v>1019</v>
      </c>
      <c r="G105" s="315" t="s">
        <v>1020</v>
      </c>
      <c r="H105" s="315" t="s">
        <v>1098</v>
      </c>
      <c r="I105" s="382" t="s">
        <v>1022</v>
      </c>
      <c r="J105" s="317" t="s">
        <v>1019</v>
      </c>
      <c r="K105" s="318" t="s">
        <v>1020</v>
      </c>
      <c r="L105" s="315" t="s">
        <v>1098</v>
      </c>
      <c r="M105" s="317" t="s">
        <v>1022</v>
      </c>
      <c r="N105" s="532"/>
      <c r="O105" s="535"/>
      <c r="P105" s="535"/>
      <c r="Q105" s="535"/>
      <c r="R105" s="383"/>
      <c r="S105" s="425"/>
    </row>
    <row r="106" spans="1:19" hidden="1">
      <c r="A106" s="320" t="s">
        <v>1023</v>
      </c>
      <c r="B106" s="320"/>
      <c r="C106" s="320"/>
      <c r="D106" s="320"/>
      <c r="E106" s="396"/>
      <c r="F106" s="389"/>
      <c r="G106" s="363"/>
      <c r="H106" s="363"/>
      <c r="I106" s="388"/>
      <c r="J106" s="389"/>
      <c r="K106" s="363"/>
      <c r="L106" s="363"/>
      <c r="M106" s="390"/>
      <c r="N106" s="389"/>
      <c r="O106" s="432"/>
      <c r="P106" s="392"/>
      <c r="Q106" s="392"/>
      <c r="R106" s="393">
        <f>SUM(F106:H106,J106:L106)+N106</f>
        <v>0</v>
      </c>
      <c r="S106" s="426">
        <f>+Q106+P106+O106</f>
        <v>0</v>
      </c>
    </row>
    <row r="107" spans="1:19" hidden="1">
      <c r="A107" s="320"/>
      <c r="B107" s="320"/>
      <c r="C107" s="320"/>
      <c r="D107" s="320"/>
      <c r="E107" s="396"/>
      <c r="F107" s="389"/>
      <c r="G107" s="363"/>
      <c r="H107" s="363"/>
      <c r="I107" s="397"/>
      <c r="J107" s="389"/>
      <c r="K107" s="363"/>
      <c r="L107" s="363"/>
      <c r="M107" s="389"/>
      <c r="N107" s="389"/>
      <c r="O107" s="398"/>
      <c r="P107" s="399"/>
      <c r="Q107" s="399"/>
      <c r="R107" s="376"/>
      <c r="S107" s="377"/>
    </row>
    <row r="108" spans="1:19">
      <c r="A108" s="320" t="s">
        <v>1024</v>
      </c>
      <c r="B108" s="403">
        <f>+'Distribution Pivot Table'!V$8*100</f>
        <v>0</v>
      </c>
      <c r="C108" s="403">
        <f>+'Distribution Pivot Table'!V$10*100</f>
        <v>0</v>
      </c>
      <c r="D108" s="403">
        <f>+'Distribution Pivot Table'!V$12*100</f>
        <v>0</v>
      </c>
      <c r="E108" s="404">
        <f t="shared" ref="E108:E126" si="46">SUM(B108:D108)</f>
        <v>0</v>
      </c>
      <c r="F108" s="405">
        <f>+'Distribution Pivot Table'!V$14*100</f>
        <v>0</v>
      </c>
      <c r="G108" s="403">
        <f>+'Distribution Pivot Table'!V$16*100</f>
        <v>0</v>
      </c>
      <c r="H108" s="403">
        <f>+'Distribution Pivot Table'!V$18*100</f>
        <v>0</v>
      </c>
      <c r="I108" s="404">
        <f t="shared" ref="I108:I111" si="47">SUM(F108:H108)</f>
        <v>0</v>
      </c>
      <c r="J108" s="405">
        <f>+'Distribution Pivot Table'!V$20*100</f>
        <v>0</v>
      </c>
      <c r="K108" s="403">
        <f>+'Distribution Pivot Table'!V$22*100</f>
        <v>0</v>
      </c>
      <c r="L108" s="403">
        <f>+'Distribution Pivot Table'!V$24*100</f>
        <v>0</v>
      </c>
      <c r="M108" s="406">
        <f t="shared" ref="M108:M111" si="48">SUM(J108:L108)</f>
        <v>0</v>
      </c>
      <c r="N108" s="405">
        <f>+'Distribution Pivot Table'!V$26*100</f>
        <v>0</v>
      </c>
      <c r="O108" s="407">
        <f t="shared" ref="O108:P111" si="49">+B108+F108+J108</f>
        <v>0</v>
      </c>
      <c r="P108" s="408">
        <f t="shared" si="49"/>
        <v>0</v>
      </c>
      <c r="Q108" s="408">
        <f t="shared" ref="Q108:Q111" si="50">+D108+H108+L108+N108</f>
        <v>0</v>
      </c>
      <c r="R108" s="393">
        <f t="shared" ref="R108:R126" si="51">SUM(B108:D108,F108:H108,J108:L108)+N108</f>
        <v>0</v>
      </c>
      <c r="S108" s="426">
        <f t="shared" ref="S108:S126" si="52">+Q108+P108+O108</f>
        <v>0</v>
      </c>
    </row>
    <row r="109" spans="1:19">
      <c r="A109" s="320" t="s">
        <v>1025</v>
      </c>
      <c r="B109" s="403">
        <f>+'Distribution Pivot Table'!V$30*100</f>
        <v>29.155080213903744</v>
      </c>
      <c r="C109" s="403">
        <f>+'Distribution Pivot Table'!V$32*100</f>
        <v>0.21390374331550802</v>
      </c>
      <c r="D109" s="403">
        <f>+'Distribution Pivot Table'!V$34*100</f>
        <v>0</v>
      </c>
      <c r="E109" s="404">
        <f t="shared" si="46"/>
        <v>29.368983957219253</v>
      </c>
      <c r="F109" s="405">
        <f>+'Distribution Pivot Table'!V$36*100</f>
        <v>30.63101604278075</v>
      </c>
      <c r="G109" s="403">
        <f>+'Distribution Pivot Table'!V$38*100</f>
        <v>1.1764705882352942</v>
      </c>
      <c r="H109" s="403">
        <f>+'Distribution Pivot Table'!V$40*100</f>
        <v>0</v>
      </c>
      <c r="I109" s="404">
        <f t="shared" si="47"/>
        <v>31.807486631016044</v>
      </c>
      <c r="J109" s="405">
        <f>+'Distribution Pivot Table'!V$42*100</f>
        <v>27.850267379679146</v>
      </c>
      <c r="K109" s="403">
        <f>+'Distribution Pivot Table'!V$44*100</f>
        <v>9.9893048128342254</v>
      </c>
      <c r="L109" s="403">
        <f>+'Distribution Pivot Table'!V$46*100</f>
        <v>0</v>
      </c>
      <c r="M109" s="406">
        <f t="shared" si="48"/>
        <v>37.839572192513373</v>
      </c>
      <c r="N109" s="405">
        <f>+'Distribution Pivot Table'!V$48*100</f>
        <v>0.98395721925133695</v>
      </c>
      <c r="O109" s="407">
        <f t="shared" si="49"/>
        <v>87.63636363636364</v>
      </c>
      <c r="P109" s="408">
        <f t="shared" si="49"/>
        <v>11.379679144385028</v>
      </c>
      <c r="Q109" s="408">
        <f t="shared" si="50"/>
        <v>0.98395721925133695</v>
      </c>
      <c r="R109" s="393">
        <f t="shared" si="51"/>
        <v>100</v>
      </c>
      <c r="S109" s="393">
        <f t="shared" si="52"/>
        <v>100</v>
      </c>
    </row>
    <row r="110" spans="1:19">
      <c r="A110" s="320" t="s">
        <v>1026</v>
      </c>
      <c r="B110" s="403">
        <f>+'Distribution Pivot Table'!V$52*100</f>
        <v>0</v>
      </c>
      <c r="C110" s="403">
        <f>+'Distribution Pivot Table'!V$54*100</f>
        <v>0</v>
      </c>
      <c r="D110" s="403">
        <f>+'Distribution Pivot Table'!V$56*100</f>
        <v>0</v>
      </c>
      <c r="E110" s="404">
        <f t="shared" si="46"/>
        <v>0</v>
      </c>
      <c r="F110" s="405">
        <f>+'Distribution Pivot Table'!V$58*100</f>
        <v>0</v>
      </c>
      <c r="G110" s="403">
        <f>+'Distribution Pivot Table'!V$60*100</f>
        <v>0</v>
      </c>
      <c r="H110" s="403">
        <f>+'Distribution Pivot Table'!V$62*100</f>
        <v>0</v>
      </c>
      <c r="I110" s="404">
        <f t="shared" si="47"/>
        <v>0</v>
      </c>
      <c r="J110" s="405">
        <f>+'Distribution Pivot Table'!V$64*100</f>
        <v>0</v>
      </c>
      <c r="K110" s="403">
        <f>+'Distribution Pivot Table'!V$66*100</f>
        <v>0</v>
      </c>
      <c r="L110" s="403">
        <f>+'Distribution Pivot Table'!V$68*100</f>
        <v>0</v>
      </c>
      <c r="M110" s="406">
        <f t="shared" si="48"/>
        <v>0</v>
      </c>
      <c r="N110" s="405">
        <f>+'Distribution Pivot Table'!V$70*100</f>
        <v>0</v>
      </c>
      <c r="O110" s="407">
        <f t="shared" si="49"/>
        <v>0</v>
      </c>
      <c r="P110" s="408">
        <f t="shared" si="49"/>
        <v>0</v>
      </c>
      <c r="Q110" s="408">
        <f t="shared" si="50"/>
        <v>0</v>
      </c>
      <c r="R110" s="393">
        <f t="shared" si="51"/>
        <v>0</v>
      </c>
      <c r="S110" s="393">
        <f t="shared" si="52"/>
        <v>0</v>
      </c>
    </row>
    <row r="111" spans="1:19">
      <c r="A111" s="320" t="s">
        <v>1027</v>
      </c>
      <c r="B111" s="403">
        <f>+'Distribution Pivot Table'!V$74*100</f>
        <v>0</v>
      </c>
      <c r="C111" s="403">
        <f>+'Distribution Pivot Table'!V$76*100</f>
        <v>0</v>
      </c>
      <c r="D111" s="411">
        <f>+'Distribution Pivot Table'!V$78*100</f>
        <v>0</v>
      </c>
      <c r="E111" s="404">
        <f t="shared" si="46"/>
        <v>0</v>
      </c>
      <c r="F111" s="405">
        <f>+'Distribution Pivot Table'!V$80*100</f>
        <v>0</v>
      </c>
      <c r="G111" s="403">
        <f>+'Distribution Pivot Table'!V$82*100</f>
        <v>0</v>
      </c>
      <c r="H111" s="403">
        <f>+'Distribution Pivot Table'!V$84*100</f>
        <v>0</v>
      </c>
      <c r="I111" s="404">
        <f t="shared" si="47"/>
        <v>0</v>
      </c>
      <c r="J111" s="405">
        <f>+'Distribution Pivot Table'!V$86*100</f>
        <v>0</v>
      </c>
      <c r="K111" s="403">
        <f>+'Distribution Pivot Table'!V$88*100</f>
        <v>0</v>
      </c>
      <c r="L111" s="403">
        <f>+'Distribution Pivot Table'!V$90*100</f>
        <v>0</v>
      </c>
      <c r="M111" s="406">
        <f t="shared" si="48"/>
        <v>0</v>
      </c>
      <c r="N111" s="405">
        <f>+'Distribution Pivot Table'!V$92*100</f>
        <v>0</v>
      </c>
      <c r="O111" s="407">
        <f t="shared" si="49"/>
        <v>0</v>
      </c>
      <c r="P111" s="408">
        <f t="shared" si="49"/>
        <v>0</v>
      </c>
      <c r="Q111" s="408">
        <f t="shared" si="50"/>
        <v>0</v>
      </c>
      <c r="R111" s="393">
        <f t="shared" si="51"/>
        <v>0</v>
      </c>
      <c r="S111" s="393">
        <f t="shared" si="52"/>
        <v>0</v>
      </c>
    </row>
    <row r="112" spans="1:19">
      <c r="A112" s="320"/>
      <c r="B112" s="403"/>
      <c r="C112" s="403"/>
      <c r="D112" s="403"/>
      <c r="E112" s="404"/>
      <c r="F112" s="405"/>
      <c r="G112" s="403"/>
      <c r="H112" s="403"/>
      <c r="I112" s="404"/>
      <c r="J112" s="405"/>
      <c r="K112" s="403"/>
      <c r="L112" s="403"/>
      <c r="M112" s="406"/>
      <c r="N112" s="405"/>
      <c r="O112" s="407"/>
      <c r="P112" s="408"/>
      <c r="Q112" s="408"/>
      <c r="R112" s="393"/>
      <c r="S112" s="393"/>
    </row>
    <row r="113" spans="1:24">
      <c r="A113" s="320" t="s">
        <v>1028</v>
      </c>
      <c r="B113" s="403">
        <f>+'Distribution Pivot Table'!V$96*100</f>
        <v>1.0757428798165947</v>
      </c>
      <c r="C113" s="403">
        <f>+'Distribution Pivot Table'!V$98*100</f>
        <v>0.22043911471651528</v>
      </c>
      <c r="D113" s="403">
        <f>+'Distribution Pivot Table'!V$100*100</f>
        <v>0</v>
      </c>
      <c r="E113" s="404">
        <f t="shared" si="46"/>
        <v>1.2961819945331099</v>
      </c>
      <c r="F113" s="405">
        <f>+'Distribution Pivot Table'!V$102*100</f>
        <v>46.66255180319196</v>
      </c>
      <c r="G113" s="403">
        <f>+'Distribution Pivot Table'!V$104*100</f>
        <v>4.7703024424653915</v>
      </c>
      <c r="H113" s="403">
        <f>+'Distribution Pivot Table'!V$106*100</f>
        <v>0</v>
      </c>
      <c r="I113" s="404">
        <f t="shared" ref="I113:I116" si="53">SUM(F113:H113)</f>
        <v>51.432854245657353</v>
      </c>
      <c r="J113" s="405">
        <f>+'Distribution Pivot Table'!V$108*100</f>
        <v>35.913940569614674</v>
      </c>
      <c r="K113" s="403">
        <f>+'Distribution Pivot Table'!V$110*100</f>
        <v>11.312935367251566</v>
      </c>
      <c r="L113" s="403">
        <f>+'Distribution Pivot Table'!V$112*100</f>
        <v>0</v>
      </c>
      <c r="M113" s="406">
        <f t="shared" ref="M113:M116" si="54">SUM(J113:L113)</f>
        <v>47.226875936866236</v>
      </c>
      <c r="N113" s="405">
        <f>+'Distribution Pivot Table'!V$114*100</f>
        <v>4.4087822943303059E-2</v>
      </c>
      <c r="O113" s="407">
        <f t="shared" ref="O113:P116" si="55">+B113+F113+J113</f>
        <v>83.652235252623228</v>
      </c>
      <c r="P113" s="408">
        <f t="shared" si="55"/>
        <v>16.303676924433471</v>
      </c>
      <c r="Q113" s="408">
        <f t="shared" ref="Q113:Q116" si="56">+D113+H113+L113+N113</f>
        <v>4.4087822943303059E-2</v>
      </c>
      <c r="R113" s="393">
        <f t="shared" si="51"/>
        <v>100</v>
      </c>
      <c r="S113" s="393">
        <f t="shared" si="52"/>
        <v>100</v>
      </c>
    </row>
    <row r="114" spans="1:24">
      <c r="A114" s="320" t="s">
        <v>1029</v>
      </c>
      <c r="B114" s="403">
        <f>+'Distribution Pivot Table'!V$118*100</f>
        <v>20.47808764940239</v>
      </c>
      <c r="C114" s="403">
        <f>+'Distribution Pivot Table'!V$120*100</f>
        <v>0.41832669322709165</v>
      </c>
      <c r="D114" s="403">
        <f>+'Distribution Pivot Table'!V$122*100</f>
        <v>0</v>
      </c>
      <c r="E114" s="404">
        <f t="shared" si="46"/>
        <v>20.89641434262948</v>
      </c>
      <c r="F114" s="405">
        <f>+'Distribution Pivot Table'!V$124*100</f>
        <v>33.336653386454188</v>
      </c>
      <c r="G114" s="403">
        <f>+'Distribution Pivot Table'!V$126*100</f>
        <v>1.3545816733067728</v>
      </c>
      <c r="H114" s="403">
        <f>+'Distribution Pivot Table'!V$128*100</f>
        <v>0</v>
      </c>
      <c r="I114" s="404">
        <f t="shared" si="53"/>
        <v>34.691235059760963</v>
      </c>
      <c r="J114" s="405">
        <f>+'Distribution Pivot Table'!V$130*100</f>
        <v>29.173306772908365</v>
      </c>
      <c r="K114" s="403">
        <f>+'Distribution Pivot Table'!V$132*100</f>
        <v>11.414342629482071</v>
      </c>
      <c r="L114" s="403">
        <f>+'Distribution Pivot Table'!V$134*100</f>
        <v>0</v>
      </c>
      <c r="M114" s="406">
        <f t="shared" si="54"/>
        <v>40.58764940239044</v>
      </c>
      <c r="N114" s="405">
        <f>+'Distribution Pivot Table'!V$136*100</f>
        <v>8.2071713147410357</v>
      </c>
      <c r="O114" s="407">
        <f t="shared" si="55"/>
        <v>82.988047808764946</v>
      </c>
      <c r="P114" s="408">
        <f t="shared" si="55"/>
        <v>13.187250996015935</v>
      </c>
      <c r="Q114" s="408">
        <f t="shared" si="56"/>
        <v>8.2071713147410357</v>
      </c>
      <c r="R114" s="393">
        <f t="shared" si="51"/>
        <v>104.38247011952191</v>
      </c>
      <c r="S114" s="393">
        <f t="shared" si="52"/>
        <v>104.38247011952191</v>
      </c>
    </row>
    <row r="115" spans="1:24">
      <c r="A115" s="320" t="s">
        <v>1030</v>
      </c>
      <c r="B115" s="403">
        <f>+'Distribution Pivot Table'!V$140*100</f>
        <v>26.509129967776584</v>
      </c>
      <c r="C115" s="403">
        <f>+'Distribution Pivot Table'!V$142*100</f>
        <v>0.21482277121374865</v>
      </c>
      <c r="D115" s="403">
        <f>+'Distribution Pivot Table'!V$144*100</f>
        <v>0</v>
      </c>
      <c r="E115" s="404">
        <f t="shared" si="46"/>
        <v>26.723952738990331</v>
      </c>
      <c r="F115" s="405">
        <f>+'Distribution Pivot Table'!V$146*100</f>
        <v>35.939849624060152</v>
      </c>
      <c r="G115" s="403">
        <f>+'Distribution Pivot Table'!V$148*100</f>
        <v>0.70891514500537056</v>
      </c>
      <c r="H115" s="403">
        <f>+'Distribution Pivot Table'!V$150*100</f>
        <v>2.1482277121374866E-2</v>
      </c>
      <c r="I115" s="404">
        <f t="shared" si="53"/>
        <v>36.670247046186894</v>
      </c>
      <c r="J115" s="405">
        <f>+'Distribution Pivot Table'!V$152*100</f>
        <v>29.581095596133189</v>
      </c>
      <c r="K115" s="403">
        <f>+'Distribution Pivot Table'!V$154*100</f>
        <v>7.0247046186895812</v>
      </c>
      <c r="L115" s="403">
        <f>+'Distribution Pivot Table'!V$156*100</f>
        <v>0</v>
      </c>
      <c r="M115" s="406">
        <f t="shared" si="54"/>
        <v>36.605800214822771</v>
      </c>
      <c r="N115" s="405">
        <f>+'Distribution Pivot Table'!V$158*100</f>
        <v>0</v>
      </c>
      <c r="O115" s="407">
        <f t="shared" si="55"/>
        <v>92.030075187969913</v>
      </c>
      <c r="P115" s="408">
        <f t="shared" si="55"/>
        <v>7.9484425349087005</v>
      </c>
      <c r="Q115" s="427">
        <f t="shared" si="56"/>
        <v>2.1482277121374866E-2</v>
      </c>
      <c r="R115" s="393">
        <f t="shared" si="51"/>
        <v>100</v>
      </c>
      <c r="S115" s="393">
        <f t="shared" si="52"/>
        <v>99.999999999999986</v>
      </c>
    </row>
    <row r="116" spans="1:24">
      <c r="A116" s="320" t="s">
        <v>1031</v>
      </c>
      <c r="B116" s="403">
        <f>+'Distribution Pivot Table'!V$162*100</f>
        <v>0</v>
      </c>
      <c r="C116" s="403">
        <f>+'Distribution Pivot Table'!V$164*100</f>
        <v>0</v>
      </c>
      <c r="D116" s="403">
        <f>+'Distribution Pivot Table'!V$166*100</f>
        <v>0</v>
      </c>
      <c r="E116" s="404">
        <f t="shared" si="46"/>
        <v>0</v>
      </c>
      <c r="F116" s="405">
        <f>+'Distribution Pivot Table'!V$168*100</f>
        <v>0</v>
      </c>
      <c r="G116" s="403">
        <f>+'Distribution Pivot Table'!V$170*100</f>
        <v>0</v>
      </c>
      <c r="H116" s="403">
        <f>+'Distribution Pivot Table'!V$172*100</f>
        <v>0</v>
      </c>
      <c r="I116" s="404">
        <f t="shared" si="53"/>
        <v>0</v>
      </c>
      <c r="J116" s="405">
        <f>+'Distribution Pivot Table'!V$174*100</f>
        <v>0</v>
      </c>
      <c r="K116" s="403">
        <f>+'Distribution Pivot Table'!V$176*100</f>
        <v>0</v>
      </c>
      <c r="L116" s="403">
        <f>+'Distribution Pivot Table'!V$178*100</f>
        <v>0</v>
      </c>
      <c r="M116" s="406">
        <f t="shared" si="54"/>
        <v>0</v>
      </c>
      <c r="N116" s="405">
        <f>+'Distribution Pivot Table'!V$180*100</f>
        <v>0</v>
      </c>
      <c r="O116" s="407">
        <f t="shared" si="55"/>
        <v>0</v>
      </c>
      <c r="P116" s="408">
        <f t="shared" si="55"/>
        <v>0</v>
      </c>
      <c r="Q116" s="408">
        <f t="shared" si="56"/>
        <v>0</v>
      </c>
      <c r="R116" s="393">
        <f t="shared" si="51"/>
        <v>0</v>
      </c>
      <c r="S116" s="393">
        <f t="shared" si="52"/>
        <v>0</v>
      </c>
    </row>
    <row r="117" spans="1:24">
      <c r="A117" s="320"/>
      <c r="B117" s="403"/>
      <c r="C117" s="403"/>
      <c r="D117" s="403"/>
      <c r="E117" s="404"/>
      <c r="F117" s="405"/>
      <c r="G117" s="403"/>
      <c r="H117" s="403"/>
      <c r="I117" s="404"/>
      <c r="J117" s="405"/>
      <c r="K117" s="403"/>
      <c r="L117" s="403"/>
      <c r="M117" s="406"/>
      <c r="N117" s="405"/>
      <c r="O117" s="407"/>
      <c r="P117" s="408"/>
      <c r="Q117" s="408"/>
      <c r="R117" s="393"/>
      <c r="S117" s="393"/>
    </row>
    <row r="118" spans="1:24">
      <c r="A118" s="320" t="s">
        <v>1032</v>
      </c>
      <c r="B118" s="403">
        <f>+'Distribution Pivot Table'!V$184*100</f>
        <v>0</v>
      </c>
      <c r="C118" s="403">
        <f>+'Distribution Pivot Table'!V$186*100</f>
        <v>0</v>
      </c>
      <c r="D118" s="403">
        <f>+'Distribution Pivot Table'!V$188*100</f>
        <v>0</v>
      </c>
      <c r="E118" s="404">
        <f t="shared" si="46"/>
        <v>0</v>
      </c>
      <c r="F118" s="405">
        <f>+'Distribution Pivot Table'!V$190*100</f>
        <v>0</v>
      </c>
      <c r="G118" s="403">
        <f>+'Distribution Pivot Table'!V$192*100</f>
        <v>0</v>
      </c>
      <c r="H118" s="403">
        <f>+'Distribution Pivot Table'!V$194*100</f>
        <v>0</v>
      </c>
      <c r="I118" s="404">
        <f t="shared" ref="I118:I121" si="57">SUM(F118:H118)</f>
        <v>0</v>
      </c>
      <c r="J118" s="405">
        <f>+'Distribution Pivot Table'!V$196*100</f>
        <v>0</v>
      </c>
      <c r="K118" s="403">
        <f>+'Distribution Pivot Table'!V$198*100</f>
        <v>0</v>
      </c>
      <c r="L118" s="403">
        <f>+'Distribution Pivot Table'!V$200*100</f>
        <v>0</v>
      </c>
      <c r="M118" s="406">
        <f t="shared" ref="M118:M121" si="58">SUM(J118:L118)</f>
        <v>0</v>
      </c>
      <c r="N118" s="405">
        <f>+'Distribution Pivot Table'!V$202*100</f>
        <v>0</v>
      </c>
      <c r="O118" s="407">
        <f t="shared" ref="O118:P121" si="59">+B118+F118+J118</f>
        <v>0</v>
      </c>
      <c r="P118" s="408">
        <f t="shared" si="59"/>
        <v>0</v>
      </c>
      <c r="Q118" s="408">
        <f t="shared" ref="Q118:Q121" si="60">+D118+H118+L118+N118</f>
        <v>0</v>
      </c>
      <c r="R118" s="393">
        <f t="shared" si="51"/>
        <v>0</v>
      </c>
      <c r="S118" s="393">
        <f t="shared" si="52"/>
        <v>0</v>
      </c>
    </row>
    <row r="119" spans="1:24">
      <c r="A119" s="320" t="s">
        <v>1033</v>
      </c>
      <c r="B119" s="403">
        <f>+'Distribution Pivot Table'!V$206*100</f>
        <v>0.55813953488372092</v>
      </c>
      <c r="C119" s="411">
        <f>+'Distribution Pivot Table'!V$208*100</f>
        <v>1.6913319238900631E-2</v>
      </c>
      <c r="D119" s="411">
        <f>+'Distribution Pivot Table'!V$210*108</f>
        <v>9.1331923890063428E-3</v>
      </c>
      <c r="E119" s="404">
        <f t="shared" si="46"/>
        <v>0.58418604651162787</v>
      </c>
      <c r="F119" s="405">
        <f>+'Distribution Pivot Table'!V$212*100</f>
        <v>58.84143763213531</v>
      </c>
      <c r="G119" s="403">
        <f>+'Distribution Pivot Table'!V$214*100</f>
        <v>0.7610993657505285</v>
      </c>
      <c r="H119" s="403">
        <f>+'Distribution Pivot Table'!V$216*100</f>
        <v>0.12684989429175475</v>
      </c>
      <c r="I119" s="404">
        <f t="shared" si="57"/>
        <v>59.729386892177594</v>
      </c>
      <c r="J119" s="405">
        <f>+'Distribution Pivot Table'!V$218*100</f>
        <v>31.923890063424949</v>
      </c>
      <c r="K119" s="403">
        <f>+'Distribution Pivot Table'!V$220*100</f>
        <v>7.0528541226215644</v>
      </c>
      <c r="L119" s="403">
        <f>+'Distribution Pivot Table'!V$222*100</f>
        <v>0.56659619450317122</v>
      </c>
      <c r="M119" s="406">
        <f t="shared" si="58"/>
        <v>39.543340380549687</v>
      </c>
      <c r="N119" s="405">
        <f>+'Distribution Pivot Table'!V$224*100</f>
        <v>0.14376321353065538</v>
      </c>
      <c r="O119" s="407">
        <f t="shared" si="59"/>
        <v>91.323467230443981</v>
      </c>
      <c r="P119" s="408">
        <f t="shared" si="59"/>
        <v>7.8308668076109935</v>
      </c>
      <c r="Q119" s="408">
        <f t="shared" si="60"/>
        <v>0.84634249471458767</v>
      </c>
      <c r="R119" s="393">
        <f t="shared" si="51"/>
        <v>100.00067653276957</v>
      </c>
      <c r="S119" s="393">
        <f t="shared" si="52"/>
        <v>100.00067653276956</v>
      </c>
    </row>
    <row r="120" spans="1:24">
      <c r="A120" s="320" t="s">
        <v>1034</v>
      </c>
      <c r="B120" s="403">
        <f>+'Distribution Pivot Table'!V$228*100</f>
        <v>0</v>
      </c>
      <c r="C120" s="403">
        <f>+'Distribution Pivot Table'!V$230*100</f>
        <v>0</v>
      </c>
      <c r="D120" s="403">
        <f>+'Distribution Pivot Table'!V$232*100</f>
        <v>0</v>
      </c>
      <c r="E120" s="404">
        <f t="shared" si="46"/>
        <v>0</v>
      </c>
      <c r="F120" s="405">
        <f>+'Distribution Pivot Table'!V$234*100</f>
        <v>0</v>
      </c>
      <c r="G120" s="403">
        <f>+'Distribution Pivot Table'!V$236*100</f>
        <v>0</v>
      </c>
      <c r="H120" s="403">
        <f>+'Distribution Pivot Table'!V$238*100</f>
        <v>0</v>
      </c>
      <c r="I120" s="404">
        <f t="shared" si="57"/>
        <v>0</v>
      </c>
      <c r="J120" s="405">
        <f>+'Distribution Pivot Table'!V$240*100</f>
        <v>0</v>
      </c>
      <c r="K120" s="403">
        <f>+'Distribution Pivot Table'!V$242*100</f>
        <v>0</v>
      </c>
      <c r="L120" s="403">
        <f>+'Distribution Pivot Table'!V$244*100</f>
        <v>0</v>
      </c>
      <c r="M120" s="406">
        <f t="shared" si="58"/>
        <v>0</v>
      </c>
      <c r="N120" s="405">
        <f>+'Distribution Pivot Table'!V$246*100</f>
        <v>0</v>
      </c>
      <c r="O120" s="407">
        <f t="shared" si="59"/>
        <v>0</v>
      </c>
      <c r="P120" s="408">
        <f t="shared" si="59"/>
        <v>0</v>
      </c>
      <c r="Q120" s="408">
        <f t="shared" si="60"/>
        <v>0</v>
      </c>
      <c r="R120" s="393">
        <f t="shared" si="51"/>
        <v>0</v>
      </c>
      <c r="S120" s="393">
        <f t="shared" si="52"/>
        <v>0</v>
      </c>
      <c r="X120" s="342"/>
    </row>
    <row r="121" spans="1:24">
      <c r="A121" s="320" t="s">
        <v>1035</v>
      </c>
      <c r="B121" s="403">
        <f>+'Distribution Pivot Table'!V$250*100</f>
        <v>0</v>
      </c>
      <c r="C121" s="403">
        <f>+'Distribution Pivot Table'!V$252*100</f>
        <v>0</v>
      </c>
      <c r="D121" s="403">
        <f>+'Distribution Pivot Table'!V$254*100</f>
        <v>0</v>
      </c>
      <c r="E121" s="404">
        <f t="shared" si="46"/>
        <v>0</v>
      </c>
      <c r="F121" s="405">
        <f>+'Distribution Pivot Table'!V$256*100</f>
        <v>0</v>
      </c>
      <c r="G121" s="403">
        <f>+'Distribution Pivot Table'!V$258*100</f>
        <v>0</v>
      </c>
      <c r="H121" s="403">
        <f>+'Distribution Pivot Table'!V$260*100</f>
        <v>0</v>
      </c>
      <c r="I121" s="404">
        <f t="shared" si="57"/>
        <v>0</v>
      </c>
      <c r="J121" s="405">
        <f>+'Distribution Pivot Table'!V$262*100</f>
        <v>0</v>
      </c>
      <c r="K121" s="403">
        <f>+'Distribution Pivot Table'!V$264*100</f>
        <v>0</v>
      </c>
      <c r="L121" s="403">
        <f>+'Distribution Pivot Table'!V$266*100</f>
        <v>0</v>
      </c>
      <c r="M121" s="406">
        <f t="shared" si="58"/>
        <v>0</v>
      </c>
      <c r="N121" s="405">
        <f>+'Distribution Pivot Table'!V$268*100</f>
        <v>0</v>
      </c>
      <c r="O121" s="407">
        <f t="shared" si="59"/>
        <v>0</v>
      </c>
      <c r="P121" s="408">
        <f t="shared" si="59"/>
        <v>0</v>
      </c>
      <c r="Q121" s="408">
        <f t="shared" si="60"/>
        <v>0</v>
      </c>
      <c r="R121" s="393">
        <f t="shared" si="51"/>
        <v>0</v>
      </c>
      <c r="S121" s="393">
        <f t="shared" si="52"/>
        <v>0</v>
      </c>
    </row>
    <row r="122" spans="1:24">
      <c r="A122" s="320"/>
      <c r="B122" s="403"/>
      <c r="C122" s="403"/>
      <c r="D122" s="403"/>
      <c r="E122" s="404"/>
      <c r="F122" s="405"/>
      <c r="G122" s="403"/>
      <c r="H122" s="403"/>
      <c r="I122" s="404"/>
      <c r="J122" s="405"/>
      <c r="K122" s="403"/>
      <c r="L122" s="403"/>
      <c r="M122" s="406"/>
      <c r="N122" s="405"/>
      <c r="O122" s="407"/>
      <c r="P122" s="408"/>
      <c r="Q122" s="408"/>
      <c r="R122" s="393"/>
      <c r="S122" s="393"/>
    </row>
    <row r="123" spans="1:24">
      <c r="A123" s="320" t="s">
        <v>1036</v>
      </c>
      <c r="B123" s="403">
        <f>+'Distribution Pivot Table'!V$272*100</f>
        <v>13.575628006413682</v>
      </c>
      <c r="C123" s="403">
        <f>+'Distribution Pivot Table'!V$274*100</f>
        <v>0.14252627828255834</v>
      </c>
      <c r="D123" s="403">
        <f>+'Distribution Pivot Table'!V$276*100</f>
        <v>0</v>
      </c>
      <c r="E123" s="404">
        <f t="shared" si="46"/>
        <v>13.71815428469624</v>
      </c>
      <c r="F123" s="405">
        <f>+'Distribution Pivot Table'!V$278*100</f>
        <v>42.900409763050064</v>
      </c>
      <c r="G123" s="403">
        <f>+'Distribution Pivot Table'!V$280*100</f>
        <v>1.4787101371815428</v>
      </c>
      <c r="H123" s="403">
        <f>+'Distribution Pivot Table'!V$282*100</f>
        <v>0</v>
      </c>
      <c r="I123" s="404">
        <f t="shared" ref="I123:I126" si="61">SUM(F123:H123)</f>
        <v>44.379119900231608</v>
      </c>
      <c r="J123" s="405">
        <f>+'Distribution Pivot Table'!V$284*100</f>
        <v>19.900231605202208</v>
      </c>
      <c r="K123" s="403">
        <f>+'Distribution Pivot Table'!V$286*100</f>
        <v>5.006235524674862</v>
      </c>
      <c r="L123" s="403">
        <f>+'Distribution Pivot Table'!V$288*100</f>
        <v>0</v>
      </c>
      <c r="M123" s="406">
        <f t="shared" ref="M123:M126" si="62">SUM(J123:L123)</f>
        <v>24.906467129877072</v>
      </c>
      <c r="N123" s="405">
        <f>+'Distribution Pivot Table'!V$290*100</f>
        <v>16.996258685195084</v>
      </c>
      <c r="O123" s="407">
        <f t="shared" ref="O123:P126" si="63">+B123+F123+J123</f>
        <v>76.376269374665952</v>
      </c>
      <c r="P123" s="408">
        <f t="shared" si="63"/>
        <v>6.627471940138963</v>
      </c>
      <c r="Q123" s="408">
        <f t="shared" ref="Q123:Q126" si="64">+D123+H123+L123+N123</f>
        <v>16.996258685195084</v>
      </c>
      <c r="R123" s="393">
        <f t="shared" si="51"/>
        <v>100</v>
      </c>
      <c r="S123" s="393">
        <f t="shared" si="52"/>
        <v>100</v>
      </c>
    </row>
    <row r="124" spans="1:24">
      <c r="A124" s="320" t="s">
        <v>1037</v>
      </c>
      <c r="B124" s="403">
        <f>+'Distribution Pivot Table'!V294*100</f>
        <v>16.472608620985746</v>
      </c>
      <c r="C124" s="403">
        <f>+'Distribution Pivot Table'!V296*100</f>
        <v>1.0853511935428475</v>
      </c>
      <c r="D124" s="403">
        <f>+'Distribution Pivot Table'!V298*100</f>
        <v>0</v>
      </c>
      <c r="E124" s="404">
        <f t="shared" si="46"/>
        <v>17.557959814528594</v>
      </c>
      <c r="F124" s="405">
        <f>+'Distribution Pivot Table'!V300*100</f>
        <v>18.104070066975787</v>
      </c>
      <c r="G124" s="403">
        <f>+'Distribution Pivot Table'!V302*100</f>
        <v>1.3944702043620127</v>
      </c>
      <c r="H124" s="403">
        <f>+'Distribution Pivot Table'!V304*100</f>
        <v>0</v>
      </c>
      <c r="I124" s="404">
        <f t="shared" si="61"/>
        <v>19.498540271337799</v>
      </c>
      <c r="J124" s="405">
        <f>+'Distribution Pivot Table'!V306*100</f>
        <v>36.321483771251934</v>
      </c>
      <c r="K124" s="403">
        <f>+'Distribution Pivot Table'!V308*100</f>
        <v>19.216898505924782</v>
      </c>
      <c r="L124" s="403">
        <f>+'Distribution Pivot Table'!V310*100</f>
        <v>0</v>
      </c>
      <c r="M124" s="406">
        <f t="shared" si="62"/>
        <v>55.538382277176716</v>
      </c>
      <c r="N124" s="405">
        <f>+'Distribution Pivot Table'!V312*100</f>
        <v>7.4051176369568958</v>
      </c>
      <c r="O124" s="407">
        <f t="shared" si="63"/>
        <v>70.898162459213466</v>
      </c>
      <c r="P124" s="408">
        <f t="shared" si="63"/>
        <v>21.696719903829642</v>
      </c>
      <c r="Q124" s="408">
        <f t="shared" si="64"/>
        <v>7.4051176369568958</v>
      </c>
      <c r="R124" s="393">
        <f t="shared" si="51"/>
        <v>100</v>
      </c>
      <c r="S124" s="393">
        <f t="shared" si="52"/>
        <v>100</v>
      </c>
    </row>
    <row r="125" spans="1:24">
      <c r="A125" s="320" t="s">
        <v>1038</v>
      </c>
      <c r="B125" s="403">
        <f>+'Distribution Pivot Table'!V316*100</f>
        <v>0.86241078509119751</v>
      </c>
      <c r="C125" s="411">
        <f>+'Distribution Pivot Table'!V318*100</f>
        <v>1.9825535289452814E-2</v>
      </c>
      <c r="D125" s="403">
        <f>+'Distribution Pivot Table'!V320*100</f>
        <v>0</v>
      </c>
      <c r="E125" s="404">
        <f t="shared" si="46"/>
        <v>0.88223632038065036</v>
      </c>
      <c r="F125" s="405">
        <f>+'Distribution Pivot Table'!V322*100</f>
        <v>70.856463124504359</v>
      </c>
      <c r="G125" s="403">
        <f>+'Distribution Pivot Table'!V324*100</f>
        <v>1.1994448850118955</v>
      </c>
      <c r="H125" s="403">
        <f>+'Distribution Pivot Table'!V326*100</f>
        <v>0</v>
      </c>
      <c r="I125" s="404">
        <f t="shared" si="61"/>
        <v>72.055908009516259</v>
      </c>
      <c r="J125" s="405">
        <f>+'Distribution Pivot Table'!V328*100</f>
        <v>22.95796986518636</v>
      </c>
      <c r="K125" s="403">
        <f>+'Distribution Pivot Table'!V330*100</f>
        <v>3.3207771609833467</v>
      </c>
      <c r="L125" s="403">
        <f>+'Distribution Pivot Table'!V332*100</f>
        <v>0</v>
      </c>
      <c r="M125" s="406">
        <f t="shared" si="62"/>
        <v>26.278747026169707</v>
      </c>
      <c r="N125" s="405">
        <f>+'Distribution Pivot Table'!V334*100</f>
        <v>0.78310864393338619</v>
      </c>
      <c r="O125" s="407">
        <f t="shared" si="63"/>
        <v>94.676843774781915</v>
      </c>
      <c r="P125" s="408">
        <f t="shared" si="63"/>
        <v>4.5400475812846945</v>
      </c>
      <c r="Q125" s="408">
        <f t="shared" si="64"/>
        <v>0.78310864393338619</v>
      </c>
      <c r="R125" s="393">
        <f t="shared" si="51"/>
        <v>100</v>
      </c>
      <c r="S125" s="393">
        <f t="shared" si="52"/>
        <v>100</v>
      </c>
    </row>
    <row r="126" spans="1:24">
      <c r="A126" s="329" t="s">
        <v>1039</v>
      </c>
      <c r="B126" s="417">
        <f>+'Distribution Pivot Table'!V338*100</f>
        <v>22.629757785467127</v>
      </c>
      <c r="C126" s="417">
        <f>+'Distribution Pivot Table'!V340*100</f>
        <v>6.920415224913494E-2</v>
      </c>
      <c r="D126" s="417">
        <f>+'Distribution Pivot Table'!V342*100</f>
        <v>0</v>
      </c>
      <c r="E126" s="419">
        <f t="shared" si="46"/>
        <v>22.698961937716263</v>
      </c>
      <c r="F126" s="420">
        <f>+'Distribution Pivot Table'!V344*100</f>
        <v>47.404844290657437</v>
      </c>
      <c r="G126" s="417">
        <f>+'Distribution Pivot Table'!V346*100</f>
        <v>0.41522491349480972</v>
      </c>
      <c r="H126" s="417">
        <f>+'Distribution Pivot Table'!V348*100</f>
        <v>0</v>
      </c>
      <c r="I126" s="419">
        <f t="shared" si="61"/>
        <v>47.820069204152247</v>
      </c>
      <c r="J126" s="420">
        <f>+'Distribution Pivot Table'!V350*100</f>
        <v>22.837370242214533</v>
      </c>
      <c r="K126" s="417">
        <f>+'Distribution Pivot Table'!V352*100</f>
        <v>3.875432525951557</v>
      </c>
      <c r="L126" s="417">
        <f>+'Distribution Pivot Table'!V354*100</f>
        <v>0</v>
      </c>
      <c r="M126" s="421">
        <f t="shared" si="62"/>
        <v>26.712802768166089</v>
      </c>
      <c r="N126" s="420">
        <f>+'Distribution Pivot Table'!V356*100</f>
        <v>2.7681660899653981</v>
      </c>
      <c r="O126" s="422">
        <f t="shared" si="63"/>
        <v>92.871972318339104</v>
      </c>
      <c r="P126" s="423">
        <f t="shared" si="63"/>
        <v>4.3598615916955019</v>
      </c>
      <c r="Q126" s="423">
        <f t="shared" si="64"/>
        <v>2.7681660899653981</v>
      </c>
      <c r="R126" s="393">
        <f t="shared" si="51"/>
        <v>100</v>
      </c>
      <c r="S126" s="393">
        <f t="shared" si="52"/>
        <v>100</v>
      </c>
    </row>
    <row r="127" spans="1:24">
      <c r="A127" s="333" t="s">
        <v>1040</v>
      </c>
      <c r="B127" s="320"/>
      <c r="C127" s="320"/>
      <c r="D127" s="320"/>
      <c r="E127" s="320"/>
    </row>
    <row r="128" spans="1:24">
      <c r="A128" s="333"/>
      <c r="B128" s="363"/>
      <c r="C128" s="363"/>
      <c r="D128" s="363"/>
      <c r="E128" s="424"/>
      <c r="F128" s="363"/>
      <c r="G128" s="363"/>
      <c r="H128" s="363"/>
      <c r="I128" s="424"/>
      <c r="J128" s="363"/>
      <c r="K128" s="363"/>
      <c r="L128" s="363"/>
      <c r="M128" s="424"/>
      <c r="N128" s="363"/>
      <c r="O128" s="336"/>
      <c r="P128" s="336"/>
      <c r="R128" s="128"/>
    </row>
    <row r="129" spans="1:19">
      <c r="A129" s="320"/>
      <c r="B129" s="320"/>
      <c r="C129" s="320"/>
      <c r="D129" s="320"/>
      <c r="E129" s="320"/>
    </row>
    <row r="130" spans="1:19">
      <c r="Q130" s="335" t="s">
        <v>1158</v>
      </c>
    </row>
    <row r="131" spans="1:19" ht="18">
      <c r="A131" s="296" t="s">
        <v>1106</v>
      </c>
      <c r="B131" s="298"/>
      <c r="C131" s="298"/>
      <c r="D131" s="298"/>
      <c r="E131" s="298"/>
      <c r="F131" s="297"/>
      <c r="G131" s="297"/>
      <c r="H131" s="297"/>
      <c r="I131" s="298"/>
      <c r="J131" s="297"/>
      <c r="K131" s="297"/>
      <c r="L131" s="297"/>
      <c r="M131" s="298"/>
      <c r="N131" s="297"/>
      <c r="O131" s="297"/>
      <c r="P131" s="297"/>
      <c r="Q131" s="297"/>
      <c r="R131" s="371" t="s">
        <v>10</v>
      </c>
    </row>
    <row r="132" spans="1:19" ht="18">
      <c r="A132" s="296"/>
      <c r="B132" s="298"/>
      <c r="C132" s="298"/>
      <c r="D132" s="298"/>
      <c r="E132" s="298"/>
      <c r="F132" s="297"/>
      <c r="G132" s="297"/>
      <c r="H132" s="297"/>
      <c r="I132" s="298"/>
      <c r="J132" s="297"/>
      <c r="K132" s="297"/>
      <c r="L132" s="297"/>
      <c r="M132" s="298"/>
      <c r="N132" s="297"/>
      <c r="O132" s="297"/>
      <c r="P132" s="297"/>
      <c r="Q132" s="297"/>
      <c r="R132" s="371"/>
    </row>
    <row r="133" spans="1:19" ht="15.75">
      <c r="A133" s="299" t="s">
        <v>1103</v>
      </c>
      <c r="B133" s="298"/>
      <c r="C133" s="298"/>
      <c r="D133" s="298"/>
      <c r="E133" s="298"/>
      <c r="F133" s="297"/>
      <c r="G133" s="297"/>
      <c r="H133" s="297"/>
      <c r="I133" s="298"/>
      <c r="J133" s="297"/>
      <c r="K133" s="297"/>
      <c r="L133" s="297"/>
      <c r="M133" s="298"/>
      <c r="N133" s="297"/>
      <c r="O133" s="297"/>
      <c r="P133" s="297"/>
      <c r="Q133" s="297"/>
      <c r="R133" s="371" t="s">
        <v>10</v>
      </c>
    </row>
    <row r="134" spans="1:19" ht="15.75">
      <c r="A134" s="299" t="s">
        <v>1058</v>
      </c>
      <c r="B134" s="298"/>
      <c r="C134" s="298"/>
      <c r="D134" s="298"/>
      <c r="E134" s="298"/>
      <c r="F134" s="297"/>
      <c r="G134" s="297"/>
      <c r="H134" s="297"/>
      <c r="I134" s="298"/>
      <c r="J134" s="297"/>
      <c r="K134" s="297"/>
      <c r="L134" s="297"/>
      <c r="M134" s="298"/>
      <c r="N134" s="297"/>
      <c r="O134" s="297"/>
      <c r="P134" s="297"/>
      <c r="Q134" s="297"/>
      <c r="R134" s="431"/>
    </row>
    <row r="135" spans="1:19" ht="20.25" customHeight="1">
      <c r="A135" s="303"/>
      <c r="B135" s="303"/>
      <c r="C135" s="303"/>
      <c r="D135" s="303"/>
      <c r="E135" s="303"/>
      <c r="F135" s="303"/>
      <c r="G135" s="303"/>
      <c r="H135" s="303"/>
      <c r="I135" s="303"/>
      <c r="R135" s="372"/>
    </row>
    <row r="136" spans="1:19" ht="20.25" customHeight="1">
      <c r="A136" s="150"/>
      <c r="B136" s="305" t="s">
        <v>1014</v>
      </c>
      <c r="C136" s="306"/>
      <c r="D136" s="306"/>
      <c r="E136" s="306"/>
      <c r="F136" s="306"/>
      <c r="G136" s="306"/>
      <c r="H136" s="306"/>
      <c r="I136" s="307"/>
      <c r="J136" s="373" t="s">
        <v>10</v>
      </c>
      <c r="K136" s="374"/>
      <c r="L136" s="374"/>
      <c r="M136" s="375"/>
      <c r="N136" s="530" t="s">
        <v>1015</v>
      </c>
      <c r="O136" s="533" t="s">
        <v>1093</v>
      </c>
      <c r="P136" s="533" t="s">
        <v>1094</v>
      </c>
      <c r="Q136" s="533" t="s">
        <v>1095</v>
      </c>
      <c r="R136" s="376"/>
      <c r="S136" s="377"/>
    </row>
    <row r="137" spans="1:19" ht="36.75" customHeight="1">
      <c r="A137" s="297"/>
      <c r="B137" s="306" t="s">
        <v>1016</v>
      </c>
      <c r="C137" s="306"/>
      <c r="D137" s="306"/>
      <c r="E137" s="312"/>
      <c r="F137" s="313" t="s">
        <v>1017</v>
      </c>
      <c r="G137" s="306"/>
      <c r="H137" s="306"/>
      <c r="I137" s="307"/>
      <c r="J137" s="314" t="s">
        <v>1018</v>
      </c>
      <c r="K137" s="306"/>
      <c r="L137" s="306"/>
      <c r="M137" s="307"/>
      <c r="N137" s="531"/>
      <c r="O137" s="534"/>
      <c r="P137" s="534"/>
      <c r="Q137" s="534"/>
      <c r="R137" s="376" t="s">
        <v>1096</v>
      </c>
      <c r="S137" s="377" t="s">
        <v>1096</v>
      </c>
    </row>
    <row r="138" spans="1:19" ht="32.25" customHeight="1">
      <c r="A138" s="381"/>
      <c r="B138" s="315" t="s">
        <v>1019</v>
      </c>
      <c r="C138" s="315" t="s">
        <v>1020</v>
      </c>
      <c r="D138" s="315" t="s">
        <v>1098</v>
      </c>
      <c r="E138" s="382" t="s">
        <v>1022</v>
      </c>
      <c r="F138" s="316" t="s">
        <v>1019</v>
      </c>
      <c r="G138" s="315" t="s">
        <v>1020</v>
      </c>
      <c r="H138" s="315" t="s">
        <v>1098</v>
      </c>
      <c r="I138" s="382" t="s">
        <v>1022</v>
      </c>
      <c r="J138" s="317" t="s">
        <v>1019</v>
      </c>
      <c r="K138" s="318" t="s">
        <v>1020</v>
      </c>
      <c r="L138" s="315" t="s">
        <v>1098</v>
      </c>
      <c r="M138" s="317" t="s">
        <v>1022</v>
      </c>
      <c r="N138" s="532"/>
      <c r="O138" s="535"/>
      <c r="P138" s="535"/>
      <c r="Q138" s="535"/>
      <c r="R138" s="383"/>
      <c r="S138" s="425"/>
    </row>
    <row r="139" spans="1:19" hidden="1">
      <c r="A139" s="320" t="s">
        <v>1023</v>
      </c>
      <c r="B139" s="320"/>
      <c r="C139" s="320"/>
      <c r="D139" s="320"/>
      <c r="E139" s="396"/>
      <c r="F139" s="389"/>
      <c r="G139" s="363"/>
      <c r="H139" s="363"/>
      <c r="I139" s="388"/>
      <c r="J139" s="389"/>
      <c r="K139" s="363"/>
      <c r="L139" s="363"/>
      <c r="M139" s="390"/>
      <c r="N139" s="389"/>
      <c r="O139" s="432"/>
      <c r="P139" s="392"/>
      <c r="Q139" s="392"/>
      <c r="R139" s="393">
        <f>SUM(F139:H139,J139:L139)+N139</f>
        <v>0</v>
      </c>
      <c r="S139" s="426">
        <f>+Q139+P139+O139</f>
        <v>0</v>
      </c>
    </row>
    <row r="140" spans="1:19" hidden="1">
      <c r="A140" s="320"/>
      <c r="B140" s="320"/>
      <c r="C140" s="320"/>
      <c r="D140" s="320"/>
      <c r="E140" s="396"/>
      <c r="F140" s="389"/>
      <c r="G140" s="363"/>
      <c r="H140" s="363"/>
      <c r="I140" s="397"/>
      <c r="J140" s="389"/>
      <c r="K140" s="363"/>
      <c r="L140" s="363"/>
      <c r="M140" s="389"/>
      <c r="N140" s="389"/>
      <c r="O140" s="398"/>
      <c r="P140" s="399"/>
      <c r="Q140" s="399"/>
      <c r="R140" s="376"/>
      <c r="S140" s="377"/>
    </row>
    <row r="141" spans="1:19">
      <c r="A141" s="320" t="s">
        <v>1024</v>
      </c>
      <c r="B141" s="403">
        <f>+'Distribution Pivot Table'!W$8*100</f>
        <v>0</v>
      </c>
      <c r="C141" s="403">
        <f>+'Distribution Pivot Table'!W$10*100</f>
        <v>0</v>
      </c>
      <c r="D141" s="403">
        <f>+'Distribution Pivot Table'!W$12*100</f>
        <v>0</v>
      </c>
      <c r="E141" s="404">
        <f t="shared" ref="E141:E159" si="65">SUM(B141:D141)</f>
        <v>0</v>
      </c>
      <c r="F141" s="405">
        <f>+'Distribution Pivot Table'!W$14*100</f>
        <v>0</v>
      </c>
      <c r="G141" s="403">
        <f>+'Distribution Pivot Table'!W$16*100</f>
        <v>0</v>
      </c>
      <c r="H141" s="403">
        <f>+'Distribution Pivot Table'!W$18*100</f>
        <v>0</v>
      </c>
      <c r="I141" s="404">
        <f t="shared" ref="I141:I144" si="66">SUM(F141:H141)</f>
        <v>0</v>
      </c>
      <c r="J141" s="405">
        <f>+'Distribution Pivot Table'!W$20*100</f>
        <v>0</v>
      </c>
      <c r="K141" s="403">
        <f>+'Distribution Pivot Table'!W$22*100</f>
        <v>0</v>
      </c>
      <c r="L141" s="403">
        <f>+'Distribution Pivot Table'!W$24*100</f>
        <v>0</v>
      </c>
      <c r="M141" s="406">
        <f t="shared" ref="M141:M144" si="67">SUM(J141:L141)</f>
        <v>0</v>
      </c>
      <c r="N141" s="405">
        <f>+'Distribution Pivot Table'!W$26*100</f>
        <v>0</v>
      </c>
      <c r="O141" s="407">
        <f t="shared" ref="O141:P144" si="68">+B141+F141+J141</f>
        <v>0</v>
      </c>
      <c r="P141" s="408">
        <f t="shared" si="68"/>
        <v>0</v>
      </c>
      <c r="Q141" s="408">
        <f t="shared" ref="Q141:Q144" si="69">+D141+H141+L141+N141</f>
        <v>0</v>
      </c>
      <c r="R141" s="393">
        <f t="shared" ref="R141:R159" si="70">SUM(B141:D141,F141:H141,J141:L141)+N141</f>
        <v>0</v>
      </c>
      <c r="S141" s="426">
        <f t="shared" ref="S141:S159" si="71">+Q141+P141+O141</f>
        <v>0</v>
      </c>
    </row>
    <row r="142" spans="1:19">
      <c r="A142" s="320" t="s">
        <v>1025</v>
      </c>
      <c r="B142" s="403">
        <f>+'Distribution Pivot Table'!W$30*100</f>
        <v>28.336557059961315</v>
      </c>
      <c r="C142" s="403">
        <f>+'Distribution Pivot Table'!W$32*100</f>
        <v>2.8046421663442942</v>
      </c>
      <c r="D142" s="403">
        <f>+'Distribution Pivot Table'!W$34*100</f>
        <v>0</v>
      </c>
      <c r="E142" s="404">
        <f t="shared" si="65"/>
        <v>31.141199226305609</v>
      </c>
      <c r="F142" s="405">
        <f>+'Distribution Pivot Table'!W$36*100</f>
        <v>28.239845261121854</v>
      </c>
      <c r="G142" s="403">
        <f>+'Distribution Pivot Table'!W$38*100</f>
        <v>1.5473887814313347</v>
      </c>
      <c r="H142" s="403">
        <f>+'Distribution Pivot Table'!W$40*100</f>
        <v>0</v>
      </c>
      <c r="I142" s="404">
        <f t="shared" si="66"/>
        <v>29.787234042553187</v>
      </c>
      <c r="J142" s="405">
        <f>+'Distribution Pivot Table'!W$42*100</f>
        <v>34.042553191489361</v>
      </c>
      <c r="K142" s="403">
        <f>+'Distribution Pivot Table'!W$44*100</f>
        <v>4.9323017408123793</v>
      </c>
      <c r="L142" s="403">
        <f>+'Distribution Pivot Table'!W$46*100</f>
        <v>0</v>
      </c>
      <c r="M142" s="406">
        <f t="shared" si="67"/>
        <v>38.974854932301739</v>
      </c>
      <c r="N142" s="405">
        <f>+'Distribution Pivot Table'!W$48*100</f>
        <v>9.6711798839458421E-2</v>
      </c>
      <c r="O142" s="407">
        <f t="shared" si="68"/>
        <v>90.618955512572526</v>
      </c>
      <c r="P142" s="408">
        <f t="shared" si="68"/>
        <v>9.2843326885880089</v>
      </c>
      <c r="Q142" s="408">
        <f t="shared" si="69"/>
        <v>9.6711798839458421E-2</v>
      </c>
      <c r="R142" s="393">
        <f t="shared" si="70"/>
        <v>100</v>
      </c>
      <c r="S142" s="393">
        <f t="shared" si="71"/>
        <v>100</v>
      </c>
    </row>
    <row r="143" spans="1:19">
      <c r="A143" s="320" t="s">
        <v>1026</v>
      </c>
      <c r="B143" s="403">
        <f>+'Distribution Pivot Table'!W$52*100</f>
        <v>0</v>
      </c>
      <c r="C143" s="403">
        <f>+'Distribution Pivot Table'!W$54*100</f>
        <v>0</v>
      </c>
      <c r="D143" s="403">
        <f>+'Distribution Pivot Table'!W$56*100</f>
        <v>0</v>
      </c>
      <c r="E143" s="404">
        <f t="shared" si="65"/>
        <v>0</v>
      </c>
      <c r="F143" s="405">
        <f>+'Distribution Pivot Table'!W$58*100</f>
        <v>0</v>
      </c>
      <c r="G143" s="403">
        <f>+'Distribution Pivot Table'!W$60*100</f>
        <v>0</v>
      </c>
      <c r="H143" s="403">
        <f>+'Distribution Pivot Table'!W$62*100</f>
        <v>0</v>
      </c>
      <c r="I143" s="404">
        <f t="shared" si="66"/>
        <v>0</v>
      </c>
      <c r="J143" s="405">
        <f>+'Distribution Pivot Table'!W$64*100</f>
        <v>0</v>
      </c>
      <c r="K143" s="403">
        <f>+'Distribution Pivot Table'!W$66*100</f>
        <v>0</v>
      </c>
      <c r="L143" s="403">
        <f>+'Distribution Pivot Table'!W$68*100</f>
        <v>0</v>
      </c>
      <c r="M143" s="406">
        <f t="shared" si="67"/>
        <v>0</v>
      </c>
      <c r="N143" s="405">
        <f>+'Distribution Pivot Table'!W$70*100</f>
        <v>0</v>
      </c>
      <c r="O143" s="407">
        <f t="shared" si="68"/>
        <v>0</v>
      </c>
      <c r="P143" s="408">
        <f t="shared" si="68"/>
        <v>0</v>
      </c>
      <c r="Q143" s="408">
        <f t="shared" si="69"/>
        <v>0</v>
      </c>
      <c r="R143" s="393">
        <f t="shared" si="70"/>
        <v>0</v>
      </c>
      <c r="S143" s="393">
        <f t="shared" si="71"/>
        <v>0</v>
      </c>
    </row>
    <row r="144" spans="1:19">
      <c r="A144" s="320" t="s">
        <v>1027</v>
      </c>
      <c r="B144" s="403">
        <f>+'Distribution Pivot Table'!W$74*100</f>
        <v>0</v>
      </c>
      <c r="C144" s="403">
        <f>+'Distribution Pivot Table'!W$76*100</f>
        <v>0</v>
      </c>
      <c r="D144" s="403">
        <f>+'Distribution Pivot Table'!W$78*100</f>
        <v>0</v>
      </c>
      <c r="E144" s="404">
        <f t="shared" si="65"/>
        <v>0</v>
      </c>
      <c r="F144" s="405">
        <f>+'Distribution Pivot Table'!W$80*100</f>
        <v>0</v>
      </c>
      <c r="G144" s="403">
        <f>+'Distribution Pivot Table'!W$82*100</f>
        <v>0</v>
      </c>
      <c r="H144" s="403">
        <f>+'Distribution Pivot Table'!W$84*100</f>
        <v>0</v>
      </c>
      <c r="I144" s="404">
        <f t="shared" si="66"/>
        <v>0</v>
      </c>
      <c r="J144" s="405">
        <f>+'Distribution Pivot Table'!W$86*100</f>
        <v>0</v>
      </c>
      <c r="K144" s="403">
        <f>+'Distribution Pivot Table'!W$88*100</f>
        <v>0</v>
      </c>
      <c r="L144" s="403">
        <f>+'Distribution Pivot Table'!W$90*100</f>
        <v>0</v>
      </c>
      <c r="M144" s="406">
        <f t="shared" si="67"/>
        <v>0</v>
      </c>
      <c r="N144" s="405">
        <f>+'Distribution Pivot Table'!W$92*100</f>
        <v>0</v>
      </c>
      <c r="O144" s="407">
        <f t="shared" si="68"/>
        <v>0</v>
      </c>
      <c r="P144" s="408">
        <f t="shared" si="68"/>
        <v>0</v>
      </c>
      <c r="Q144" s="408">
        <f t="shared" si="69"/>
        <v>0</v>
      </c>
      <c r="R144" s="393">
        <f t="shared" si="70"/>
        <v>0</v>
      </c>
      <c r="S144" s="393">
        <f t="shared" si="71"/>
        <v>0</v>
      </c>
    </row>
    <row r="145" spans="1:24">
      <c r="A145" s="320"/>
      <c r="B145" s="403"/>
      <c r="C145" s="403"/>
      <c r="D145" s="403"/>
      <c r="E145" s="404"/>
      <c r="F145" s="405"/>
      <c r="G145" s="403"/>
      <c r="H145" s="403"/>
      <c r="I145" s="404"/>
      <c r="J145" s="405"/>
      <c r="K145" s="403"/>
      <c r="L145" s="403"/>
      <c r="M145" s="406"/>
      <c r="N145" s="405"/>
      <c r="O145" s="407"/>
      <c r="P145" s="408"/>
      <c r="Q145" s="408"/>
      <c r="R145" s="393"/>
      <c r="S145" s="393"/>
    </row>
    <row r="146" spans="1:24">
      <c r="A146" s="320" t="s">
        <v>1028</v>
      </c>
      <c r="B146" s="403">
        <f>+'Distribution Pivot Table'!W$96*100</f>
        <v>1.2868310282621767</v>
      </c>
      <c r="C146" s="403">
        <f>+'Distribution Pivot Table'!W$98*100</f>
        <v>0.18039687312086591</v>
      </c>
      <c r="D146" s="403">
        <f>+'Distribution Pivot Table'!W$100*100</f>
        <v>0</v>
      </c>
      <c r="E146" s="404">
        <f t="shared" si="65"/>
        <v>1.4672279013830425</v>
      </c>
      <c r="F146" s="405">
        <f>+'Distribution Pivot Table'!W$102*100</f>
        <v>44.365604329524956</v>
      </c>
      <c r="G146" s="403">
        <f>+'Distribution Pivot Table'!W$104*100</f>
        <v>5.856885147324113</v>
      </c>
      <c r="H146" s="403">
        <f>+'Distribution Pivot Table'!W$106*100</f>
        <v>0</v>
      </c>
      <c r="I146" s="404">
        <f t="shared" ref="I146:I149" si="72">SUM(F146:H146)</f>
        <v>50.22248947684907</v>
      </c>
      <c r="J146" s="405">
        <f>+'Distribution Pivot Table'!W$108*100</f>
        <v>33.481659651232718</v>
      </c>
      <c r="K146" s="403">
        <f>+'Distribution Pivot Table'!W$110*100</f>
        <v>14.780517137702947</v>
      </c>
      <c r="L146" s="403">
        <f>+'Distribution Pivot Table'!W$112*100</f>
        <v>0</v>
      </c>
      <c r="M146" s="406">
        <f t="shared" ref="M146:M149" si="73">SUM(J146:L146)</f>
        <v>48.262176788935662</v>
      </c>
      <c r="N146" s="405">
        <f>+'Distribution Pivot Table'!W$114*100</f>
        <v>4.810583283223091E-2</v>
      </c>
      <c r="O146" s="407">
        <f t="shared" ref="O146:P149" si="74">+B146+F146+J146</f>
        <v>79.134095009019859</v>
      </c>
      <c r="P146" s="408">
        <f t="shared" si="74"/>
        <v>20.817799158147928</v>
      </c>
      <c r="Q146" s="408">
        <f t="shared" ref="Q146:Q149" si="75">+D146+H146+L146+N146</f>
        <v>4.810583283223091E-2</v>
      </c>
      <c r="R146" s="393">
        <f t="shared" si="70"/>
        <v>100</v>
      </c>
      <c r="S146" s="393">
        <f t="shared" si="71"/>
        <v>100.00000000000001</v>
      </c>
    </row>
    <row r="147" spans="1:24">
      <c r="A147" s="320" t="s">
        <v>1029</v>
      </c>
      <c r="B147" s="403">
        <f>+'Distribution Pivot Table'!W$118*100</f>
        <v>3.8585209003215439</v>
      </c>
      <c r="C147" s="403">
        <f>+'Distribution Pivot Table'!W$120*100</f>
        <v>0</v>
      </c>
      <c r="D147" s="403">
        <f>+'Distribution Pivot Table'!W$122*100</f>
        <v>0</v>
      </c>
      <c r="E147" s="404">
        <f t="shared" si="65"/>
        <v>3.8585209003215439</v>
      </c>
      <c r="F147" s="405">
        <f>+'Distribution Pivot Table'!W$124*100</f>
        <v>40.192926045016073</v>
      </c>
      <c r="G147" s="403">
        <f>+'Distribution Pivot Table'!W$126*100</f>
        <v>0.64308681672025725</v>
      </c>
      <c r="H147" s="403">
        <f>+'Distribution Pivot Table'!W$128*100</f>
        <v>0</v>
      </c>
      <c r="I147" s="404">
        <f t="shared" si="72"/>
        <v>40.836012861736329</v>
      </c>
      <c r="J147" s="405">
        <f>+'Distribution Pivot Table'!W$130*100</f>
        <v>28.617363344051448</v>
      </c>
      <c r="K147" s="403">
        <f>+'Distribution Pivot Table'!W$132*100</f>
        <v>13.504823151125404</v>
      </c>
      <c r="L147" s="403">
        <f>+'Distribution Pivot Table'!W$134*100</f>
        <v>0</v>
      </c>
      <c r="M147" s="406">
        <f t="shared" si="73"/>
        <v>42.122186495176848</v>
      </c>
      <c r="N147" s="405">
        <f>+'Distribution Pivot Table'!W$136*100</f>
        <v>13.183279742765272</v>
      </c>
      <c r="O147" s="407">
        <f t="shared" si="74"/>
        <v>72.668810289389057</v>
      </c>
      <c r="P147" s="408">
        <f t="shared" si="74"/>
        <v>14.147909967845662</v>
      </c>
      <c r="Q147" s="408">
        <f t="shared" si="75"/>
        <v>13.183279742765272</v>
      </c>
      <c r="R147" s="393">
        <f t="shared" si="70"/>
        <v>100</v>
      </c>
      <c r="S147" s="393">
        <f t="shared" si="71"/>
        <v>100</v>
      </c>
    </row>
    <row r="148" spans="1:24">
      <c r="A148" s="320" t="s">
        <v>1030</v>
      </c>
      <c r="B148" s="403">
        <f>+'Distribution Pivot Table'!W$140*100</f>
        <v>20.757937862751792</v>
      </c>
      <c r="C148" s="403">
        <f>+'Distribution Pivot Table'!W$142*100</f>
        <v>0</v>
      </c>
      <c r="D148" s="403">
        <f>+'Distribution Pivot Table'!W$144*100</f>
        <v>3.4141345168999658E-2</v>
      </c>
      <c r="E148" s="404">
        <f t="shared" si="65"/>
        <v>20.792079207920793</v>
      </c>
      <c r="F148" s="405">
        <f>+'Distribution Pivot Table'!W$146*100</f>
        <v>36.019119153294639</v>
      </c>
      <c r="G148" s="403">
        <f>+'Distribution Pivot Table'!W$148*100</f>
        <v>1.0925230454079891</v>
      </c>
      <c r="H148" s="403">
        <f>+'Distribution Pivot Table'!W$150*100</f>
        <v>0.10242403550699897</v>
      </c>
      <c r="I148" s="404">
        <f t="shared" si="72"/>
        <v>37.214066234209625</v>
      </c>
      <c r="J148" s="405">
        <f>+'Distribution Pivot Table'!W$152*100</f>
        <v>34.858313417548651</v>
      </c>
      <c r="K148" s="403">
        <f>+'Distribution Pivot Table'!W$154*100</f>
        <v>7.135541140320929</v>
      </c>
      <c r="L148" s="403">
        <f>+'Distribution Pivot Table'!W$156*100</f>
        <v>0</v>
      </c>
      <c r="M148" s="406">
        <f t="shared" si="73"/>
        <v>41.993854557869582</v>
      </c>
      <c r="N148" s="405">
        <f>+'Distribution Pivot Table'!W$158*100</f>
        <v>0</v>
      </c>
      <c r="O148" s="407">
        <f t="shared" si="74"/>
        <v>91.635370433595085</v>
      </c>
      <c r="P148" s="408">
        <f t="shared" si="74"/>
        <v>8.2280641857289183</v>
      </c>
      <c r="Q148" s="408">
        <f t="shared" si="75"/>
        <v>0.13656538067599863</v>
      </c>
      <c r="R148" s="393">
        <f t="shared" si="70"/>
        <v>100</v>
      </c>
      <c r="S148" s="393">
        <f t="shared" si="71"/>
        <v>100</v>
      </c>
    </row>
    <row r="149" spans="1:24">
      <c r="A149" s="320" t="s">
        <v>1031</v>
      </c>
      <c r="B149" s="403">
        <f>+'Distribution Pivot Table'!W$162*100</f>
        <v>0</v>
      </c>
      <c r="C149" s="403">
        <f>+'Distribution Pivot Table'!W$164*100</f>
        <v>0</v>
      </c>
      <c r="D149" s="403">
        <f>+'Distribution Pivot Table'!W$166*100</f>
        <v>0</v>
      </c>
      <c r="E149" s="404">
        <f t="shared" si="65"/>
        <v>0</v>
      </c>
      <c r="F149" s="405">
        <f>+'Distribution Pivot Table'!W$168*100</f>
        <v>0</v>
      </c>
      <c r="G149" s="403">
        <f>+'Distribution Pivot Table'!W$170*100</f>
        <v>0</v>
      </c>
      <c r="H149" s="403">
        <f>+'Distribution Pivot Table'!W$172*100</f>
        <v>0</v>
      </c>
      <c r="I149" s="404">
        <f t="shared" si="72"/>
        <v>0</v>
      </c>
      <c r="J149" s="405">
        <f>+'Distribution Pivot Table'!W$174*100</f>
        <v>0</v>
      </c>
      <c r="K149" s="403">
        <f>+'Distribution Pivot Table'!W$176*100</f>
        <v>0</v>
      </c>
      <c r="L149" s="403">
        <f>+'Distribution Pivot Table'!W$178*100</f>
        <v>0</v>
      </c>
      <c r="M149" s="406">
        <f t="shared" si="73"/>
        <v>0</v>
      </c>
      <c r="N149" s="405">
        <f>+'Distribution Pivot Table'!W$180*100</f>
        <v>0</v>
      </c>
      <c r="O149" s="407">
        <f t="shared" si="74"/>
        <v>0</v>
      </c>
      <c r="P149" s="408">
        <f t="shared" si="74"/>
        <v>0</v>
      </c>
      <c r="Q149" s="408">
        <f t="shared" si="75"/>
        <v>0</v>
      </c>
      <c r="R149" s="393">
        <f t="shared" si="70"/>
        <v>0</v>
      </c>
      <c r="S149" s="393">
        <f t="shared" si="71"/>
        <v>0</v>
      </c>
    </row>
    <row r="150" spans="1:24">
      <c r="A150" s="320"/>
      <c r="B150" s="403"/>
      <c r="C150" s="403"/>
      <c r="D150" s="403"/>
      <c r="E150" s="404"/>
      <c r="F150" s="405"/>
      <c r="G150" s="403"/>
      <c r="H150" s="403"/>
      <c r="I150" s="404"/>
      <c r="J150" s="405"/>
      <c r="K150" s="403"/>
      <c r="L150" s="403"/>
      <c r="M150" s="406"/>
      <c r="N150" s="405"/>
      <c r="O150" s="407"/>
      <c r="P150" s="408"/>
      <c r="Q150" s="408"/>
      <c r="R150" s="393"/>
      <c r="S150" s="393"/>
    </row>
    <row r="151" spans="1:24">
      <c r="A151" s="320" t="s">
        <v>1032</v>
      </c>
      <c r="B151" s="403">
        <f>+'Distribution Pivot Table'!W$184*100</f>
        <v>10.705789056304519</v>
      </c>
      <c r="C151" s="403">
        <f>+'Distribution Pivot Table'!W$186*100</f>
        <v>0.23790642347343377</v>
      </c>
      <c r="D151" s="403">
        <f>+'Distribution Pivot Table'!W$188*100</f>
        <v>0</v>
      </c>
      <c r="E151" s="404">
        <f t="shared" si="65"/>
        <v>10.943695479777952</v>
      </c>
      <c r="F151" s="405">
        <f>+'Distribution Pivot Table'!W$190*100</f>
        <v>34.892942109436952</v>
      </c>
      <c r="G151" s="403">
        <f>+'Distribution Pivot Table'!W$192*100</f>
        <v>0.39651070578905628</v>
      </c>
      <c r="H151" s="403">
        <f>+'Distribution Pivot Table'!W$194*100</f>
        <v>0</v>
      </c>
      <c r="I151" s="404">
        <f t="shared" ref="I151:I154" si="76">SUM(F151:H151)</f>
        <v>35.289452815226007</v>
      </c>
      <c r="J151" s="405">
        <f>+'Distribution Pivot Table'!W$196*100</f>
        <v>43.378271213322762</v>
      </c>
      <c r="K151" s="403">
        <f>+'Distribution Pivot Table'!W$198*100</f>
        <v>2.141157811260904</v>
      </c>
      <c r="L151" s="403">
        <f>+'Distribution Pivot Table'!W$200*100</f>
        <v>0</v>
      </c>
      <c r="M151" s="406">
        <f t="shared" ref="M151:M154" si="77">SUM(J151:L151)</f>
        <v>45.519429024583665</v>
      </c>
      <c r="N151" s="405">
        <f>+'Distribution Pivot Table'!W$202*100</f>
        <v>8.2474226804123703</v>
      </c>
      <c r="O151" s="407">
        <f t="shared" ref="O151:P154" si="78">+B151+F151+J151</f>
        <v>88.977002379064231</v>
      </c>
      <c r="P151" s="408">
        <f t="shared" si="78"/>
        <v>2.775574940523394</v>
      </c>
      <c r="Q151" s="408">
        <f t="shared" ref="Q151:Q154" si="79">+D151+H151+L151+N151</f>
        <v>8.2474226804123703</v>
      </c>
      <c r="R151" s="393">
        <f t="shared" si="70"/>
        <v>100</v>
      </c>
      <c r="S151" s="393">
        <f t="shared" si="71"/>
        <v>100</v>
      </c>
    </row>
    <row r="152" spans="1:24">
      <c r="A152" s="320" t="s">
        <v>1033</v>
      </c>
      <c r="B152" s="403">
        <f>+'Distribution Pivot Table'!W$206*100</f>
        <v>1.3013013013013013</v>
      </c>
      <c r="C152" s="403">
        <f>+'Distribution Pivot Table'!W$208*100</f>
        <v>0</v>
      </c>
      <c r="D152" s="403">
        <f>+'Distribution Pivot Table'!W$210*108</f>
        <v>0</v>
      </c>
      <c r="E152" s="404">
        <f t="shared" si="65"/>
        <v>1.3013013013013013</v>
      </c>
      <c r="F152" s="405">
        <f>+'Distribution Pivot Table'!W$212*100</f>
        <v>27.627627627627625</v>
      </c>
      <c r="G152" s="403">
        <f>+'Distribution Pivot Table'!W$214*100</f>
        <v>0.10010010010010009</v>
      </c>
      <c r="H152" s="403">
        <f>+'Distribution Pivot Table'!W$216*100</f>
        <v>0</v>
      </c>
      <c r="I152" s="404">
        <f t="shared" si="76"/>
        <v>27.727727727727725</v>
      </c>
      <c r="J152" s="405">
        <f>+'Distribution Pivot Table'!W$218*100</f>
        <v>47.947947947947952</v>
      </c>
      <c r="K152" s="403">
        <f>+'Distribution Pivot Table'!W$220*100</f>
        <v>21.621621621621621</v>
      </c>
      <c r="L152" s="403">
        <f>+'Distribution Pivot Table'!W$222*100</f>
        <v>0.50050050050050054</v>
      </c>
      <c r="M152" s="406">
        <f t="shared" si="77"/>
        <v>70.070070070070088</v>
      </c>
      <c r="N152" s="405">
        <f>+'Distribution Pivot Table'!W$224*100</f>
        <v>0.90090090090090091</v>
      </c>
      <c r="O152" s="407">
        <f t="shared" si="78"/>
        <v>76.876876876876878</v>
      </c>
      <c r="P152" s="408">
        <f t="shared" si="78"/>
        <v>21.721721721721721</v>
      </c>
      <c r="Q152" s="408">
        <f t="shared" si="79"/>
        <v>1.4014014014014013</v>
      </c>
      <c r="R152" s="393">
        <f t="shared" si="70"/>
        <v>100</v>
      </c>
      <c r="S152" s="393">
        <f t="shared" si="71"/>
        <v>100</v>
      </c>
    </row>
    <row r="153" spans="1:24">
      <c r="A153" s="320" t="s">
        <v>1034</v>
      </c>
      <c r="B153" s="403">
        <f>+'Distribution Pivot Table'!W$228*100</f>
        <v>0</v>
      </c>
      <c r="C153" s="403">
        <f>+'Distribution Pivot Table'!W$230*100</f>
        <v>0</v>
      </c>
      <c r="D153" s="403">
        <f>+'Distribution Pivot Table'!W$232*100</f>
        <v>0</v>
      </c>
      <c r="E153" s="404">
        <f t="shared" si="65"/>
        <v>0</v>
      </c>
      <c r="F153" s="405">
        <f>+'Distribution Pivot Table'!W$234*100</f>
        <v>0</v>
      </c>
      <c r="G153" s="403">
        <f>+'Distribution Pivot Table'!W$236*100</f>
        <v>0</v>
      </c>
      <c r="H153" s="403">
        <f>+'Distribution Pivot Table'!W$238*100</f>
        <v>0</v>
      </c>
      <c r="I153" s="404">
        <f t="shared" si="76"/>
        <v>0</v>
      </c>
      <c r="J153" s="405">
        <f>+'Distribution Pivot Table'!W$240*100</f>
        <v>0</v>
      </c>
      <c r="K153" s="403">
        <f>+'Distribution Pivot Table'!W$242*100</f>
        <v>0</v>
      </c>
      <c r="L153" s="403">
        <f>+'Distribution Pivot Table'!W$244*100</f>
        <v>0</v>
      </c>
      <c r="M153" s="406">
        <f t="shared" si="77"/>
        <v>0</v>
      </c>
      <c r="N153" s="405">
        <f>+'Distribution Pivot Table'!W$246*100</f>
        <v>0</v>
      </c>
      <c r="O153" s="407">
        <f t="shared" si="78"/>
        <v>0</v>
      </c>
      <c r="P153" s="408">
        <f t="shared" si="78"/>
        <v>0</v>
      </c>
      <c r="Q153" s="408">
        <f t="shared" si="79"/>
        <v>0</v>
      </c>
      <c r="R153" s="393">
        <f t="shared" si="70"/>
        <v>0</v>
      </c>
      <c r="S153" s="393">
        <f t="shared" si="71"/>
        <v>0</v>
      </c>
      <c r="X153" s="342"/>
    </row>
    <row r="154" spans="1:24">
      <c r="A154" s="320" t="s">
        <v>1035</v>
      </c>
      <c r="B154" s="403">
        <f>+'Distribution Pivot Table'!W$250*100</f>
        <v>0</v>
      </c>
      <c r="C154" s="403">
        <f>+'Distribution Pivot Table'!W$252*100</f>
        <v>0</v>
      </c>
      <c r="D154" s="403">
        <f>+'Distribution Pivot Table'!W$254*100</f>
        <v>0</v>
      </c>
      <c r="E154" s="404">
        <f t="shared" si="65"/>
        <v>0</v>
      </c>
      <c r="F154" s="405">
        <f>+'Distribution Pivot Table'!W$256*100</f>
        <v>0</v>
      </c>
      <c r="G154" s="403">
        <f>+'Distribution Pivot Table'!W$258*100</f>
        <v>0</v>
      </c>
      <c r="H154" s="403">
        <f>+'Distribution Pivot Table'!W$260*100</f>
        <v>0</v>
      </c>
      <c r="I154" s="404">
        <f t="shared" si="76"/>
        <v>0</v>
      </c>
      <c r="J154" s="405">
        <f>+'Distribution Pivot Table'!W$262*100</f>
        <v>0</v>
      </c>
      <c r="K154" s="403">
        <f>+'Distribution Pivot Table'!W$264*100</f>
        <v>0</v>
      </c>
      <c r="L154" s="403">
        <f>+'Distribution Pivot Table'!W$266*100</f>
        <v>0</v>
      </c>
      <c r="M154" s="406">
        <f t="shared" si="77"/>
        <v>0</v>
      </c>
      <c r="N154" s="405">
        <f>+'Distribution Pivot Table'!W$268*100</f>
        <v>0</v>
      </c>
      <c r="O154" s="407">
        <f t="shared" si="78"/>
        <v>0</v>
      </c>
      <c r="P154" s="408">
        <f t="shared" si="78"/>
        <v>0</v>
      </c>
      <c r="Q154" s="408">
        <f t="shared" si="79"/>
        <v>0</v>
      </c>
      <c r="R154" s="393">
        <f t="shared" si="70"/>
        <v>0</v>
      </c>
      <c r="S154" s="393">
        <f t="shared" si="71"/>
        <v>0</v>
      </c>
    </row>
    <row r="155" spans="1:24">
      <c r="A155" s="320"/>
      <c r="B155" s="403"/>
      <c r="C155" s="403"/>
      <c r="D155" s="403"/>
      <c r="E155" s="404"/>
      <c r="F155" s="405"/>
      <c r="G155" s="403"/>
      <c r="H155" s="403"/>
      <c r="I155" s="404"/>
      <c r="J155" s="405"/>
      <c r="K155" s="403"/>
      <c r="L155" s="403"/>
      <c r="M155" s="406"/>
      <c r="N155" s="405"/>
      <c r="O155" s="407"/>
      <c r="P155" s="408"/>
      <c r="Q155" s="408"/>
      <c r="R155" s="393"/>
      <c r="S155" s="393"/>
    </row>
    <row r="156" spans="1:24">
      <c r="A156" s="320" t="s">
        <v>1036</v>
      </c>
      <c r="B156" s="403">
        <f>+'Distribution Pivot Table'!W$272*100</f>
        <v>0</v>
      </c>
      <c r="C156" s="403">
        <f>+'Distribution Pivot Table'!W$274*100</f>
        <v>0</v>
      </c>
      <c r="D156" s="403">
        <f>+'Distribution Pivot Table'!W$276*100</f>
        <v>0</v>
      </c>
      <c r="E156" s="404">
        <f t="shared" si="65"/>
        <v>0</v>
      </c>
      <c r="F156" s="405">
        <f>+'Distribution Pivot Table'!W$278*100</f>
        <v>0</v>
      </c>
      <c r="G156" s="403">
        <f>+'Distribution Pivot Table'!W$280*100</f>
        <v>0</v>
      </c>
      <c r="H156" s="403">
        <f>+'Distribution Pivot Table'!W$282*100</f>
        <v>0</v>
      </c>
      <c r="I156" s="404">
        <f t="shared" ref="I156:I159" si="80">SUM(F156:H156)</f>
        <v>0</v>
      </c>
      <c r="J156" s="405">
        <f>+'Distribution Pivot Table'!W$284*100</f>
        <v>0</v>
      </c>
      <c r="K156" s="403">
        <f>+'Distribution Pivot Table'!W$286*100</f>
        <v>0</v>
      </c>
      <c r="L156" s="403">
        <f>+'Distribution Pivot Table'!W$288*100</f>
        <v>0</v>
      </c>
      <c r="M156" s="406">
        <f t="shared" ref="M156:M159" si="81">SUM(J156:L156)</f>
        <v>0</v>
      </c>
      <c r="N156" s="405">
        <f>+'Distribution Pivot Table'!W$290*100</f>
        <v>0</v>
      </c>
      <c r="O156" s="407">
        <f t="shared" ref="O156:P159" si="82">+B156+F156+J156</f>
        <v>0</v>
      </c>
      <c r="P156" s="408">
        <f t="shared" si="82"/>
        <v>0</v>
      </c>
      <c r="Q156" s="408">
        <f t="shared" ref="Q156:Q159" si="83">+D156+H156+L156+N156</f>
        <v>0</v>
      </c>
      <c r="R156" s="393">
        <f t="shared" si="70"/>
        <v>0</v>
      </c>
      <c r="S156" s="393">
        <f t="shared" si="71"/>
        <v>0</v>
      </c>
    </row>
    <row r="157" spans="1:24">
      <c r="A157" s="320" t="s">
        <v>1037</v>
      </c>
      <c r="B157" s="403">
        <f>+'Distribution Pivot Table'!W294*100</f>
        <v>3.5121328224776502</v>
      </c>
      <c r="C157" s="403">
        <f>+'Distribution Pivot Table'!W296*100</f>
        <v>6.3856960408684549E-2</v>
      </c>
      <c r="D157" s="403">
        <f>+'Distribution Pivot Table'!W298*100</f>
        <v>0</v>
      </c>
      <c r="E157" s="404">
        <f t="shared" si="65"/>
        <v>3.5759897828863347</v>
      </c>
      <c r="F157" s="405">
        <f>+'Distribution Pivot Table'!W300*100</f>
        <v>4.2784163473818646</v>
      </c>
      <c r="G157" s="403">
        <f>+'Distribution Pivot Table'!W302*100</f>
        <v>6.3856960408684549E-2</v>
      </c>
      <c r="H157" s="403">
        <f>+'Distribution Pivot Table'!W304*100</f>
        <v>0</v>
      </c>
      <c r="I157" s="404">
        <f t="shared" si="80"/>
        <v>4.3422733077905491</v>
      </c>
      <c r="J157" s="405">
        <f>+'Distribution Pivot Table'!W306*100</f>
        <v>30.268199233716476</v>
      </c>
      <c r="K157" s="403">
        <f>+'Distribution Pivot Table'!W308*100</f>
        <v>52.55427841634738</v>
      </c>
      <c r="L157" s="403">
        <f>+'Distribution Pivot Table'!W310*100</f>
        <v>0</v>
      </c>
      <c r="M157" s="406">
        <f t="shared" si="81"/>
        <v>82.82247765006386</v>
      </c>
      <c r="N157" s="405">
        <f>+'Distribution Pivot Table'!W312*100</f>
        <v>9.2592592592592595</v>
      </c>
      <c r="O157" s="407">
        <f t="shared" si="82"/>
        <v>38.05874840357599</v>
      </c>
      <c r="P157" s="408">
        <f t="shared" si="82"/>
        <v>52.68199233716475</v>
      </c>
      <c r="Q157" s="408">
        <f t="shared" si="83"/>
        <v>9.2592592592592595</v>
      </c>
      <c r="R157" s="393">
        <f t="shared" si="70"/>
        <v>100</v>
      </c>
      <c r="S157" s="393">
        <f t="shared" si="71"/>
        <v>100</v>
      </c>
    </row>
    <row r="158" spans="1:24">
      <c r="A158" s="320" t="s">
        <v>1038</v>
      </c>
      <c r="B158" s="403">
        <f>+'Distribution Pivot Table'!W316*100</f>
        <v>0</v>
      </c>
      <c r="C158" s="403">
        <f>+'Distribution Pivot Table'!W318*100</f>
        <v>0</v>
      </c>
      <c r="D158" s="403">
        <f>+'Distribution Pivot Table'!W320*100</f>
        <v>0</v>
      </c>
      <c r="E158" s="433">
        <f t="shared" si="65"/>
        <v>0</v>
      </c>
      <c r="F158" s="405">
        <f>+'Distribution Pivot Table'!W322*100</f>
        <v>0</v>
      </c>
      <c r="G158" s="403">
        <f>+'Distribution Pivot Table'!W324*100</f>
        <v>0</v>
      </c>
      <c r="H158" s="403">
        <f>+'Distribution Pivot Table'!W326*100</f>
        <v>0</v>
      </c>
      <c r="I158" s="404">
        <f t="shared" si="80"/>
        <v>0</v>
      </c>
      <c r="J158" s="405">
        <f>+'Distribution Pivot Table'!W328*100</f>
        <v>0</v>
      </c>
      <c r="K158" s="403">
        <f>+'Distribution Pivot Table'!W330*100</f>
        <v>0</v>
      </c>
      <c r="L158" s="403">
        <f>+'Distribution Pivot Table'!W332*100</f>
        <v>0</v>
      </c>
      <c r="M158" s="406">
        <f t="shared" si="81"/>
        <v>0</v>
      </c>
      <c r="N158" s="405">
        <f>+'Distribution Pivot Table'!W334*100</f>
        <v>0</v>
      </c>
      <c r="O158" s="407">
        <f t="shared" si="82"/>
        <v>0</v>
      </c>
      <c r="P158" s="408">
        <f t="shared" si="82"/>
        <v>0</v>
      </c>
      <c r="Q158" s="408">
        <f t="shared" si="83"/>
        <v>0</v>
      </c>
      <c r="R158" s="393">
        <f t="shared" si="70"/>
        <v>0</v>
      </c>
      <c r="S158" s="393">
        <f t="shared" si="71"/>
        <v>0</v>
      </c>
    </row>
    <row r="159" spans="1:24">
      <c r="A159" s="329" t="s">
        <v>1039</v>
      </c>
      <c r="B159" s="417">
        <f>+'Distribution Pivot Table'!W338*100</f>
        <v>0</v>
      </c>
      <c r="C159" s="417">
        <f>+'Distribution Pivot Table'!W340*100</f>
        <v>0</v>
      </c>
      <c r="D159" s="417">
        <f>+'Distribution Pivot Table'!W342*100</f>
        <v>0</v>
      </c>
      <c r="E159" s="419">
        <f t="shared" si="65"/>
        <v>0</v>
      </c>
      <c r="F159" s="420">
        <f>+'Distribution Pivot Table'!W344*100</f>
        <v>0</v>
      </c>
      <c r="G159" s="417">
        <f>+'Distribution Pivot Table'!W346*100</f>
        <v>0</v>
      </c>
      <c r="H159" s="417">
        <f>+'Distribution Pivot Table'!W348*100</f>
        <v>0</v>
      </c>
      <c r="I159" s="419">
        <f t="shared" si="80"/>
        <v>0</v>
      </c>
      <c r="J159" s="420">
        <f>+'Distribution Pivot Table'!W350*100</f>
        <v>0</v>
      </c>
      <c r="K159" s="417">
        <f>+'Distribution Pivot Table'!W352*100</f>
        <v>0</v>
      </c>
      <c r="L159" s="417">
        <f>+'Distribution Pivot Table'!W354*100</f>
        <v>0</v>
      </c>
      <c r="M159" s="421">
        <f t="shared" si="81"/>
        <v>0</v>
      </c>
      <c r="N159" s="420">
        <f>+'Distribution Pivot Table'!W356*100</f>
        <v>0</v>
      </c>
      <c r="O159" s="422">
        <f t="shared" si="82"/>
        <v>0</v>
      </c>
      <c r="P159" s="423">
        <f t="shared" si="82"/>
        <v>0</v>
      </c>
      <c r="Q159" s="423">
        <f t="shared" si="83"/>
        <v>0</v>
      </c>
      <c r="R159" s="393">
        <f t="shared" si="70"/>
        <v>0</v>
      </c>
      <c r="S159" s="393">
        <f t="shared" si="71"/>
        <v>0</v>
      </c>
    </row>
    <row r="160" spans="1:24">
      <c r="A160" s="333" t="s">
        <v>1040</v>
      </c>
      <c r="B160" s="320"/>
      <c r="C160" s="320"/>
      <c r="D160" s="320"/>
      <c r="E160" s="320"/>
    </row>
    <row r="161" spans="1:19">
      <c r="A161" s="333"/>
      <c r="B161" s="363"/>
      <c r="C161" s="363"/>
      <c r="D161" s="363"/>
      <c r="E161" s="424"/>
      <c r="F161" s="363"/>
      <c r="G161" s="363"/>
      <c r="H161" s="363"/>
      <c r="I161" s="424"/>
      <c r="J161" s="363"/>
      <c r="K161" s="363"/>
      <c r="L161" s="363"/>
      <c r="M161" s="424"/>
      <c r="N161" s="363"/>
      <c r="O161" s="336"/>
      <c r="P161" s="336"/>
      <c r="R161" s="128"/>
    </row>
    <row r="162" spans="1:19">
      <c r="A162" s="320"/>
      <c r="B162" s="320"/>
      <c r="C162" s="320"/>
      <c r="D162" s="320"/>
      <c r="E162" s="320"/>
    </row>
    <row r="163" spans="1:19">
      <c r="Q163" s="335" t="s">
        <v>1158</v>
      </c>
    </row>
    <row r="164" spans="1:19" ht="18">
      <c r="A164" s="296" t="s">
        <v>1107</v>
      </c>
      <c r="B164" s="298"/>
      <c r="C164" s="298"/>
      <c r="D164" s="298"/>
      <c r="E164" s="298"/>
      <c r="F164" s="297"/>
      <c r="G164" s="297"/>
      <c r="H164" s="297"/>
      <c r="I164" s="298"/>
      <c r="J164" s="297"/>
      <c r="K164" s="297"/>
      <c r="L164" s="297"/>
      <c r="M164" s="298"/>
      <c r="N164" s="297"/>
      <c r="O164" s="297"/>
      <c r="P164" s="297"/>
      <c r="Q164" s="297"/>
      <c r="R164" s="431"/>
    </row>
    <row r="165" spans="1:19" ht="18">
      <c r="A165" s="296"/>
      <c r="B165" s="298"/>
      <c r="C165" s="298"/>
      <c r="D165" s="298"/>
      <c r="E165" s="298"/>
      <c r="F165" s="297"/>
      <c r="G165" s="297"/>
      <c r="H165" s="297"/>
      <c r="I165" s="298"/>
      <c r="J165" s="297"/>
      <c r="K165" s="297"/>
      <c r="L165" s="297"/>
      <c r="M165" s="298"/>
      <c r="N165" s="297"/>
      <c r="O165" s="297"/>
      <c r="P165" s="297"/>
      <c r="Q165" s="297"/>
      <c r="R165" s="431"/>
    </row>
    <row r="166" spans="1:19" ht="15.75">
      <c r="A166" s="299" t="s">
        <v>1103</v>
      </c>
      <c r="B166" s="298"/>
      <c r="C166" s="298"/>
      <c r="D166" s="298"/>
      <c r="E166" s="298"/>
      <c r="F166" s="297"/>
      <c r="G166" s="297"/>
      <c r="H166" s="297"/>
      <c r="I166" s="298"/>
      <c r="J166" s="297"/>
      <c r="K166" s="297"/>
      <c r="L166" s="297"/>
      <c r="M166" s="298"/>
      <c r="N166" s="297"/>
      <c r="O166" s="297"/>
      <c r="P166" s="297"/>
      <c r="Q166" s="297"/>
      <c r="R166" s="431"/>
    </row>
    <row r="167" spans="1:19" ht="15.75">
      <c r="A167" s="299" t="s">
        <v>1059</v>
      </c>
      <c r="B167" s="298"/>
      <c r="C167" s="298"/>
      <c r="D167" s="298"/>
      <c r="E167" s="298"/>
      <c r="F167" s="297"/>
      <c r="G167" s="297"/>
      <c r="H167" s="297"/>
      <c r="I167" s="298"/>
      <c r="J167" s="297"/>
      <c r="K167" s="297"/>
      <c r="L167" s="297"/>
      <c r="M167" s="298"/>
      <c r="N167" s="297"/>
      <c r="O167" s="297"/>
      <c r="P167" s="297"/>
      <c r="Q167" s="297"/>
      <c r="R167" s="431"/>
    </row>
    <row r="168" spans="1:19" ht="19.5" customHeight="1">
      <c r="A168" s="303"/>
      <c r="B168" s="303"/>
      <c r="C168" s="303"/>
      <c r="D168" s="303"/>
      <c r="E168" s="303"/>
      <c r="F168" s="303"/>
      <c r="G168" s="303"/>
      <c r="H168" s="303"/>
      <c r="I168" s="303"/>
      <c r="R168" s="372"/>
    </row>
    <row r="169" spans="1:19" ht="19.5" customHeight="1">
      <c r="A169" s="150"/>
      <c r="B169" s="305" t="s">
        <v>1014</v>
      </c>
      <c r="C169" s="306"/>
      <c r="D169" s="306"/>
      <c r="E169" s="306"/>
      <c r="F169" s="306"/>
      <c r="G169" s="306"/>
      <c r="H169" s="306"/>
      <c r="I169" s="307"/>
      <c r="J169" s="373" t="s">
        <v>10</v>
      </c>
      <c r="K169" s="374"/>
      <c r="L169" s="374"/>
      <c r="M169" s="375"/>
      <c r="N169" s="530" t="s">
        <v>1015</v>
      </c>
      <c r="O169" s="533" t="s">
        <v>1093</v>
      </c>
      <c r="P169" s="533" t="s">
        <v>1094</v>
      </c>
      <c r="Q169" s="533" t="s">
        <v>1095</v>
      </c>
      <c r="R169" s="376"/>
      <c r="S169" s="377"/>
    </row>
    <row r="170" spans="1:19" ht="36.75" customHeight="1">
      <c r="A170" s="297"/>
      <c r="B170" s="306" t="s">
        <v>1016</v>
      </c>
      <c r="C170" s="306"/>
      <c r="D170" s="306"/>
      <c r="E170" s="312"/>
      <c r="F170" s="313" t="s">
        <v>1017</v>
      </c>
      <c r="G170" s="306"/>
      <c r="H170" s="306"/>
      <c r="I170" s="307"/>
      <c r="J170" s="314" t="s">
        <v>1018</v>
      </c>
      <c r="K170" s="306"/>
      <c r="L170" s="306"/>
      <c r="M170" s="307"/>
      <c r="N170" s="531"/>
      <c r="O170" s="534"/>
      <c r="P170" s="534"/>
      <c r="Q170" s="534"/>
      <c r="R170" s="376" t="s">
        <v>1096</v>
      </c>
      <c r="S170" s="377" t="s">
        <v>1096</v>
      </c>
    </row>
    <row r="171" spans="1:19" ht="26.25" customHeight="1">
      <c r="A171" s="381"/>
      <c r="B171" s="315" t="s">
        <v>1019</v>
      </c>
      <c r="C171" s="315" t="s">
        <v>1020</v>
      </c>
      <c r="D171" s="315" t="s">
        <v>1098</v>
      </c>
      <c r="E171" s="382" t="s">
        <v>1022</v>
      </c>
      <c r="F171" s="316" t="s">
        <v>1019</v>
      </c>
      <c r="G171" s="315" t="s">
        <v>1020</v>
      </c>
      <c r="H171" s="315" t="s">
        <v>1098</v>
      </c>
      <c r="I171" s="382" t="s">
        <v>1022</v>
      </c>
      <c r="J171" s="317" t="s">
        <v>1019</v>
      </c>
      <c r="K171" s="318" t="s">
        <v>1020</v>
      </c>
      <c r="L171" s="315" t="s">
        <v>1098</v>
      </c>
      <c r="M171" s="317" t="s">
        <v>1022</v>
      </c>
      <c r="N171" s="532"/>
      <c r="O171" s="535"/>
      <c r="P171" s="535"/>
      <c r="Q171" s="535"/>
      <c r="R171" s="383"/>
      <c r="S171" s="425"/>
    </row>
    <row r="172" spans="1:19" hidden="1">
      <c r="A172" s="320" t="s">
        <v>1023</v>
      </c>
      <c r="B172" s="320"/>
      <c r="C172" s="320"/>
      <c r="D172" s="320"/>
      <c r="E172" s="396"/>
      <c r="F172" s="389"/>
      <c r="G172" s="363"/>
      <c r="H172" s="363"/>
      <c r="I172" s="388"/>
      <c r="J172" s="389"/>
      <c r="K172" s="363"/>
      <c r="L172" s="363"/>
      <c r="M172" s="390"/>
      <c r="N172" s="389"/>
      <c r="O172" s="432"/>
      <c r="P172" s="392"/>
      <c r="Q172" s="392"/>
      <c r="R172" s="393">
        <f>SUM(F172:H172,J172:L172)+N172</f>
        <v>0</v>
      </c>
      <c r="S172" s="426">
        <f>+Q172+P172+O172</f>
        <v>0</v>
      </c>
    </row>
    <row r="173" spans="1:19" hidden="1">
      <c r="A173" s="320"/>
      <c r="B173" s="320"/>
      <c r="C173" s="320"/>
      <c r="D173" s="320"/>
      <c r="E173" s="396"/>
      <c r="F173" s="389"/>
      <c r="G173" s="363"/>
      <c r="H173" s="363"/>
      <c r="I173" s="397"/>
      <c r="J173" s="389"/>
      <c r="K173" s="363"/>
      <c r="L173" s="363"/>
      <c r="M173" s="389"/>
      <c r="N173" s="389"/>
      <c r="O173" s="398"/>
      <c r="P173" s="399"/>
      <c r="Q173" s="399"/>
      <c r="R173" s="376"/>
      <c r="S173" s="377"/>
    </row>
    <row r="174" spans="1:19">
      <c r="A174" s="320" t="s">
        <v>1024</v>
      </c>
      <c r="B174" s="403">
        <f>+'Distribution Pivot Table'!X$8*100</f>
        <v>0</v>
      </c>
      <c r="C174" s="403">
        <f>+'Distribution Pivot Table'!X$10*100</f>
        <v>0</v>
      </c>
      <c r="D174" s="403">
        <f>+'Distribution Pivot Table'!X$12*100</f>
        <v>0</v>
      </c>
      <c r="E174" s="404">
        <f t="shared" ref="E174:E192" si="84">SUM(B174:D174)</f>
        <v>0</v>
      </c>
      <c r="F174" s="405">
        <f>+'Distribution Pivot Table'!X$14*100</f>
        <v>0</v>
      </c>
      <c r="G174" s="403">
        <f>+'Distribution Pivot Table'!X$16*100</f>
        <v>0</v>
      </c>
      <c r="H174" s="403">
        <f>+'Distribution Pivot Table'!X$18*100</f>
        <v>0</v>
      </c>
      <c r="I174" s="404">
        <f t="shared" ref="I174:I177" si="85">SUM(F174:H174)</f>
        <v>0</v>
      </c>
      <c r="J174" s="405">
        <f>+'Distribution Pivot Table'!X$20*100</f>
        <v>0</v>
      </c>
      <c r="K174" s="403">
        <f>+'Distribution Pivot Table'!X$22*100</f>
        <v>0</v>
      </c>
      <c r="L174" s="403">
        <f>+'Distribution Pivot Table'!X$24*100</f>
        <v>0</v>
      </c>
      <c r="M174" s="406">
        <f t="shared" ref="M174:M177" si="86">SUM(J174:L174)</f>
        <v>0</v>
      </c>
      <c r="N174" s="405">
        <f>+'Distribution Pivot Table'!X$26*100</f>
        <v>0</v>
      </c>
      <c r="O174" s="407">
        <f t="shared" ref="O174:P177" si="87">+B174+F174+J174</f>
        <v>0</v>
      </c>
      <c r="P174" s="408">
        <f t="shared" si="87"/>
        <v>0</v>
      </c>
      <c r="Q174" s="408">
        <f t="shared" ref="Q174:Q177" si="88">+D174+H174+L174+N174</f>
        <v>0</v>
      </c>
      <c r="R174" s="393">
        <f t="shared" ref="R174:R192" si="89">SUM(B174:D174,F174:H174,J174:L174)+N174</f>
        <v>0</v>
      </c>
      <c r="S174" s="426">
        <f t="shared" ref="S174:S192" si="90">+Q174+P174+O174</f>
        <v>0</v>
      </c>
    </row>
    <row r="175" spans="1:19">
      <c r="A175" s="320" t="s">
        <v>1025</v>
      </c>
      <c r="B175" s="403">
        <f>+'Distribution Pivot Table'!X$30*100</f>
        <v>10.9717868338558</v>
      </c>
      <c r="C175" s="403">
        <f>+'Distribution Pivot Table'!X$32*100</f>
        <v>18.181818181818183</v>
      </c>
      <c r="D175" s="403">
        <f>+'Distribution Pivot Table'!X$34*100</f>
        <v>0</v>
      </c>
      <c r="E175" s="404">
        <f t="shared" si="84"/>
        <v>29.153605015673982</v>
      </c>
      <c r="F175" s="405">
        <f>+'Distribution Pivot Table'!X$36*100</f>
        <v>24.137931034482758</v>
      </c>
      <c r="G175" s="403">
        <f>+'Distribution Pivot Table'!X$38*100</f>
        <v>15.047021943573668</v>
      </c>
      <c r="H175" s="403">
        <f>+'Distribution Pivot Table'!X$40*100</f>
        <v>0</v>
      </c>
      <c r="I175" s="404">
        <f t="shared" si="85"/>
        <v>39.18495297805643</v>
      </c>
      <c r="J175" s="405">
        <f>+'Distribution Pivot Table'!X$42*100</f>
        <v>19.749216300940439</v>
      </c>
      <c r="K175" s="403">
        <f>+'Distribution Pivot Table'!X$44*100</f>
        <v>11.912225705329153</v>
      </c>
      <c r="L175" s="403">
        <f>+'Distribution Pivot Table'!X$46*100</f>
        <v>0</v>
      </c>
      <c r="M175" s="406">
        <f t="shared" si="86"/>
        <v>31.661442006269592</v>
      </c>
      <c r="N175" s="405">
        <f>+'Distribution Pivot Table'!X$48*100</f>
        <v>0</v>
      </c>
      <c r="O175" s="407">
        <f t="shared" si="87"/>
        <v>54.858934169278996</v>
      </c>
      <c r="P175" s="408">
        <f t="shared" si="87"/>
        <v>45.141065830721004</v>
      </c>
      <c r="Q175" s="408">
        <f t="shared" si="88"/>
        <v>0</v>
      </c>
      <c r="R175" s="393">
        <f t="shared" si="89"/>
        <v>100</v>
      </c>
      <c r="S175" s="393">
        <f t="shared" si="90"/>
        <v>100</v>
      </c>
    </row>
    <row r="176" spans="1:19">
      <c r="A176" s="320" t="s">
        <v>1026</v>
      </c>
      <c r="B176" s="403">
        <f>+'Distribution Pivot Table'!X$52*100</f>
        <v>0</v>
      </c>
      <c r="C176" s="403">
        <f>+'Distribution Pivot Table'!X$54*100</f>
        <v>0</v>
      </c>
      <c r="D176" s="403">
        <f>+'Distribution Pivot Table'!X$56*100</f>
        <v>0</v>
      </c>
      <c r="E176" s="404">
        <f t="shared" si="84"/>
        <v>0</v>
      </c>
      <c r="F176" s="405">
        <f>+'Distribution Pivot Table'!X$58*100</f>
        <v>0</v>
      </c>
      <c r="G176" s="403">
        <f>+'Distribution Pivot Table'!X$60*100</f>
        <v>0</v>
      </c>
      <c r="H176" s="403">
        <f>+'Distribution Pivot Table'!X$62*100</f>
        <v>0</v>
      </c>
      <c r="I176" s="404">
        <f t="shared" si="85"/>
        <v>0</v>
      </c>
      <c r="J176" s="405">
        <f>+'Distribution Pivot Table'!X$64*100</f>
        <v>0</v>
      </c>
      <c r="K176" s="403">
        <f>+'Distribution Pivot Table'!X$66*100</f>
        <v>0</v>
      </c>
      <c r="L176" s="403">
        <f>+'Distribution Pivot Table'!X$68*100</f>
        <v>0</v>
      </c>
      <c r="M176" s="406">
        <f t="shared" si="86"/>
        <v>0</v>
      </c>
      <c r="N176" s="405">
        <f>+'Distribution Pivot Table'!X$70*100</f>
        <v>0</v>
      </c>
      <c r="O176" s="407">
        <f t="shared" si="87"/>
        <v>0</v>
      </c>
      <c r="P176" s="408">
        <f t="shared" si="87"/>
        <v>0</v>
      </c>
      <c r="Q176" s="408">
        <f t="shared" si="88"/>
        <v>0</v>
      </c>
      <c r="R176" s="393">
        <f t="shared" si="89"/>
        <v>0</v>
      </c>
      <c r="S176" s="393">
        <f t="shared" si="90"/>
        <v>0</v>
      </c>
    </row>
    <row r="177" spans="1:24">
      <c r="A177" s="320" t="s">
        <v>1027</v>
      </c>
      <c r="B177" s="403">
        <f>+'Distribution Pivot Table'!X$74*100</f>
        <v>0</v>
      </c>
      <c r="C177" s="403">
        <f>+'Distribution Pivot Table'!X$76*100</f>
        <v>0</v>
      </c>
      <c r="D177" s="403">
        <f>+'Distribution Pivot Table'!X$78*100</f>
        <v>0</v>
      </c>
      <c r="E177" s="404">
        <f t="shared" si="84"/>
        <v>0</v>
      </c>
      <c r="F177" s="405">
        <f>+'Distribution Pivot Table'!X$80*100</f>
        <v>0</v>
      </c>
      <c r="G177" s="403">
        <f>+'Distribution Pivot Table'!X$82*100</f>
        <v>0</v>
      </c>
      <c r="H177" s="403">
        <f>+'Distribution Pivot Table'!X$84*100</f>
        <v>0</v>
      </c>
      <c r="I177" s="404">
        <f t="shared" si="85"/>
        <v>0</v>
      </c>
      <c r="J177" s="405">
        <f>+'Distribution Pivot Table'!X$86*100</f>
        <v>0</v>
      </c>
      <c r="K177" s="403">
        <f>+'Distribution Pivot Table'!X$88*100</f>
        <v>0</v>
      </c>
      <c r="L177" s="403">
        <f>+'Distribution Pivot Table'!X$90*100</f>
        <v>0</v>
      </c>
      <c r="M177" s="406">
        <f t="shared" si="86"/>
        <v>0</v>
      </c>
      <c r="N177" s="405">
        <f>+'Distribution Pivot Table'!X$92*100</f>
        <v>0</v>
      </c>
      <c r="O177" s="407">
        <f t="shared" si="87"/>
        <v>0</v>
      </c>
      <c r="P177" s="408">
        <f t="shared" si="87"/>
        <v>0</v>
      </c>
      <c r="Q177" s="408">
        <f t="shared" si="88"/>
        <v>0</v>
      </c>
      <c r="R177" s="393">
        <f t="shared" si="89"/>
        <v>0</v>
      </c>
      <c r="S177" s="393">
        <f t="shared" si="90"/>
        <v>0</v>
      </c>
    </row>
    <row r="178" spans="1:24">
      <c r="A178" s="320"/>
      <c r="B178" s="403"/>
      <c r="C178" s="403"/>
      <c r="D178" s="403"/>
      <c r="E178" s="404"/>
      <c r="F178" s="405"/>
      <c r="G178" s="403"/>
      <c r="H178" s="403"/>
      <c r="I178" s="404"/>
      <c r="J178" s="405"/>
      <c r="K178" s="403"/>
      <c r="L178" s="403"/>
      <c r="M178" s="406"/>
      <c r="N178" s="405"/>
      <c r="O178" s="407"/>
      <c r="P178" s="408"/>
      <c r="Q178" s="408"/>
      <c r="R178" s="393"/>
      <c r="S178" s="393"/>
    </row>
    <row r="179" spans="1:24">
      <c r="A179" s="320" t="s">
        <v>1028</v>
      </c>
      <c r="B179" s="403">
        <f>+'Distribution Pivot Table'!X$96*100</f>
        <v>0</v>
      </c>
      <c r="C179" s="403">
        <f>+'Distribution Pivot Table'!X$98*100</f>
        <v>0.1736111111111111</v>
      </c>
      <c r="D179" s="403">
        <f>+'Distribution Pivot Table'!X$100*100</f>
        <v>0</v>
      </c>
      <c r="E179" s="404">
        <f t="shared" si="84"/>
        <v>0.1736111111111111</v>
      </c>
      <c r="F179" s="405">
        <f>+'Distribution Pivot Table'!X$102*100</f>
        <v>73.784722222222214</v>
      </c>
      <c r="G179" s="403">
        <f>+'Distribution Pivot Table'!X$104*100</f>
        <v>2.083333333333333</v>
      </c>
      <c r="H179" s="403">
        <f>+'Distribution Pivot Table'!X$106*100</f>
        <v>0</v>
      </c>
      <c r="I179" s="404">
        <f t="shared" ref="I179:I182" si="91">SUM(F179:H179)</f>
        <v>75.868055555555543</v>
      </c>
      <c r="J179" s="405">
        <f>+'Distribution Pivot Table'!X$108*100</f>
        <v>20.3125</v>
      </c>
      <c r="K179" s="403">
        <f>+'Distribution Pivot Table'!X$110*100</f>
        <v>3.4722222222222223</v>
      </c>
      <c r="L179" s="403">
        <f>+'Distribution Pivot Table'!X$112*100</f>
        <v>0</v>
      </c>
      <c r="M179" s="406">
        <f t="shared" ref="M179:M182" si="92">SUM(J179:L179)</f>
        <v>23.784722222222221</v>
      </c>
      <c r="N179" s="405">
        <f>+'Distribution Pivot Table'!X$114*100</f>
        <v>0.1736111111111111</v>
      </c>
      <c r="O179" s="407">
        <f t="shared" ref="O179:P182" si="93">+B179+F179+J179</f>
        <v>94.097222222222214</v>
      </c>
      <c r="P179" s="408">
        <f t="shared" si="93"/>
        <v>5.7291666666666661</v>
      </c>
      <c r="Q179" s="427">
        <f t="shared" ref="Q179:Q182" si="94">+D179+H179+L179+N179</f>
        <v>0.1736111111111111</v>
      </c>
      <c r="R179" s="393">
        <f t="shared" si="89"/>
        <v>100</v>
      </c>
      <c r="S179" s="393">
        <f t="shared" si="90"/>
        <v>99.999999999999986</v>
      </c>
    </row>
    <row r="180" spans="1:24">
      <c r="A180" s="320" t="s">
        <v>1029</v>
      </c>
      <c r="B180" s="403">
        <f>+'Distribution Pivot Table'!X$118*100</f>
        <v>0</v>
      </c>
      <c r="C180" s="403">
        <f>+'Distribution Pivot Table'!X$120*100</f>
        <v>0</v>
      </c>
      <c r="D180" s="403">
        <f>+'Distribution Pivot Table'!X$122*100</f>
        <v>0</v>
      </c>
      <c r="E180" s="404">
        <f t="shared" si="84"/>
        <v>0</v>
      </c>
      <c r="F180" s="405">
        <f>+'Distribution Pivot Table'!X$124*100</f>
        <v>0</v>
      </c>
      <c r="G180" s="403">
        <f>+'Distribution Pivot Table'!X$126*100</f>
        <v>0</v>
      </c>
      <c r="H180" s="403">
        <f>+'Distribution Pivot Table'!X$128*100</f>
        <v>0</v>
      </c>
      <c r="I180" s="404">
        <f t="shared" si="91"/>
        <v>0</v>
      </c>
      <c r="J180" s="405">
        <f>+'Distribution Pivot Table'!X$130*100</f>
        <v>0</v>
      </c>
      <c r="K180" s="403">
        <f>+'Distribution Pivot Table'!X$132*100</f>
        <v>0</v>
      </c>
      <c r="L180" s="403">
        <f>+'Distribution Pivot Table'!X$134*100</f>
        <v>0</v>
      </c>
      <c r="M180" s="406">
        <f t="shared" si="92"/>
        <v>0</v>
      </c>
      <c r="N180" s="405">
        <f>+'Distribution Pivot Table'!X$136*100</f>
        <v>0</v>
      </c>
      <c r="O180" s="407">
        <f t="shared" si="93"/>
        <v>0</v>
      </c>
      <c r="P180" s="408">
        <f t="shared" si="93"/>
        <v>0</v>
      </c>
      <c r="Q180" s="408">
        <f t="shared" si="94"/>
        <v>0</v>
      </c>
      <c r="R180" s="393">
        <f t="shared" si="89"/>
        <v>0</v>
      </c>
      <c r="S180" s="393">
        <f t="shared" si="90"/>
        <v>0</v>
      </c>
    </row>
    <row r="181" spans="1:24">
      <c r="A181" s="320" t="s">
        <v>1030</v>
      </c>
      <c r="B181" s="403">
        <f>+'Distribution Pivot Table'!X$140*100</f>
        <v>4.0880503144654083</v>
      </c>
      <c r="C181" s="403">
        <f>+'Distribution Pivot Table'!X$142*100</f>
        <v>0.62893081761006298</v>
      </c>
      <c r="D181" s="403">
        <f>+'Distribution Pivot Table'!X$144*100</f>
        <v>0</v>
      </c>
      <c r="E181" s="404">
        <f t="shared" si="84"/>
        <v>4.7169811320754711</v>
      </c>
      <c r="F181" s="405">
        <f>+'Distribution Pivot Table'!X$146*100</f>
        <v>20.125786163522015</v>
      </c>
      <c r="G181" s="403">
        <f>+'Distribution Pivot Table'!X$148*100</f>
        <v>5.0314465408805038</v>
      </c>
      <c r="H181" s="403">
        <f>+'Distribution Pivot Table'!X$150*100</f>
        <v>0</v>
      </c>
      <c r="I181" s="404">
        <f t="shared" si="91"/>
        <v>25.157232704402517</v>
      </c>
      <c r="J181" s="405">
        <f>+'Distribution Pivot Table'!X$152*100</f>
        <v>55.345911949685537</v>
      </c>
      <c r="K181" s="403">
        <f>+'Distribution Pivot Table'!X$154*100</f>
        <v>14.779874213836477</v>
      </c>
      <c r="L181" s="403">
        <f>+'Distribution Pivot Table'!X$156*100</f>
        <v>0</v>
      </c>
      <c r="M181" s="406">
        <f t="shared" si="92"/>
        <v>70.125786163522008</v>
      </c>
      <c r="N181" s="405">
        <f>+'Distribution Pivot Table'!X$158*100</f>
        <v>0</v>
      </c>
      <c r="O181" s="407">
        <f t="shared" si="93"/>
        <v>79.559748427672957</v>
      </c>
      <c r="P181" s="408">
        <f t="shared" si="93"/>
        <v>20.440251572327043</v>
      </c>
      <c r="Q181" s="408">
        <f t="shared" si="94"/>
        <v>0</v>
      </c>
      <c r="R181" s="393">
        <f t="shared" si="89"/>
        <v>100</v>
      </c>
      <c r="S181" s="393">
        <f t="shared" si="90"/>
        <v>100</v>
      </c>
    </row>
    <row r="182" spans="1:24">
      <c r="A182" s="320" t="s">
        <v>1031</v>
      </c>
      <c r="B182" s="403">
        <f>+'Distribution Pivot Table'!X$162*100</f>
        <v>0</v>
      </c>
      <c r="C182" s="403">
        <f>+'Distribution Pivot Table'!X$164*100</f>
        <v>0</v>
      </c>
      <c r="D182" s="403">
        <f>+'Distribution Pivot Table'!X$166*100</f>
        <v>0</v>
      </c>
      <c r="E182" s="404">
        <f t="shared" si="84"/>
        <v>0</v>
      </c>
      <c r="F182" s="405">
        <f>+'Distribution Pivot Table'!X$168*100</f>
        <v>0</v>
      </c>
      <c r="G182" s="403">
        <f>+'Distribution Pivot Table'!X$170*100</f>
        <v>0</v>
      </c>
      <c r="H182" s="403">
        <f>+'Distribution Pivot Table'!X$172*100</f>
        <v>0</v>
      </c>
      <c r="I182" s="404">
        <f t="shared" si="91"/>
        <v>0</v>
      </c>
      <c r="J182" s="405">
        <f>+'Distribution Pivot Table'!X$174*100</f>
        <v>0</v>
      </c>
      <c r="K182" s="403">
        <f>+'Distribution Pivot Table'!X$176*100</f>
        <v>0</v>
      </c>
      <c r="L182" s="403">
        <f>+'Distribution Pivot Table'!X$178*100</f>
        <v>0</v>
      </c>
      <c r="M182" s="406">
        <f t="shared" si="92"/>
        <v>0</v>
      </c>
      <c r="N182" s="405">
        <f>+'Distribution Pivot Table'!X$180*100</f>
        <v>0</v>
      </c>
      <c r="O182" s="407">
        <f t="shared" si="93"/>
        <v>0</v>
      </c>
      <c r="P182" s="408">
        <f t="shared" si="93"/>
        <v>0</v>
      </c>
      <c r="Q182" s="408">
        <f t="shared" si="94"/>
        <v>0</v>
      </c>
      <c r="R182" s="393">
        <f t="shared" si="89"/>
        <v>0</v>
      </c>
      <c r="S182" s="393">
        <f t="shared" si="90"/>
        <v>0</v>
      </c>
    </row>
    <row r="183" spans="1:24">
      <c r="A183" s="320"/>
      <c r="B183" s="403"/>
      <c r="C183" s="403"/>
      <c r="D183" s="403"/>
      <c r="E183" s="404"/>
      <c r="F183" s="405"/>
      <c r="G183" s="403"/>
      <c r="H183" s="403"/>
      <c r="I183" s="404"/>
      <c r="J183" s="405"/>
      <c r="K183" s="403"/>
      <c r="L183" s="403"/>
      <c r="M183" s="406"/>
      <c r="N183" s="405"/>
      <c r="O183" s="407"/>
      <c r="P183" s="408"/>
      <c r="Q183" s="408"/>
      <c r="R183" s="393"/>
      <c r="S183" s="393"/>
    </row>
    <row r="184" spans="1:24">
      <c r="A184" s="320" t="s">
        <v>1032</v>
      </c>
      <c r="B184" s="403">
        <f>+'Distribution Pivot Table'!X$184*100</f>
        <v>6.1559507523939807</v>
      </c>
      <c r="C184" s="403">
        <f>+'Distribution Pivot Table'!X$186*100</f>
        <v>0</v>
      </c>
      <c r="D184" s="403">
        <f>+'Distribution Pivot Table'!X$188*100</f>
        <v>0</v>
      </c>
      <c r="E184" s="404">
        <f t="shared" si="84"/>
        <v>6.1559507523939807</v>
      </c>
      <c r="F184" s="405">
        <f>+'Distribution Pivot Table'!X$190*100</f>
        <v>7.9343365253077973</v>
      </c>
      <c r="G184" s="403">
        <f>+'Distribution Pivot Table'!X$192*100</f>
        <v>0</v>
      </c>
      <c r="H184" s="403">
        <f>+'Distribution Pivot Table'!X$194*100</f>
        <v>0</v>
      </c>
      <c r="I184" s="404">
        <f t="shared" ref="I184:I187" si="95">SUM(F184:H184)</f>
        <v>7.9343365253077973</v>
      </c>
      <c r="J184" s="405">
        <f>+'Distribution Pivot Table'!X$196*100</f>
        <v>74.829001367989051</v>
      </c>
      <c r="K184" s="403">
        <f>+'Distribution Pivot Table'!X$198*100</f>
        <v>8.891928864569083</v>
      </c>
      <c r="L184" s="403">
        <f>+'Distribution Pivot Table'!X$200*100</f>
        <v>0</v>
      </c>
      <c r="M184" s="406">
        <f t="shared" ref="M184:M187" si="96">SUM(J184:L184)</f>
        <v>83.720930232558132</v>
      </c>
      <c r="N184" s="405">
        <f>+'Distribution Pivot Table'!X$202*100</f>
        <v>2.188782489740082</v>
      </c>
      <c r="O184" s="407">
        <f t="shared" ref="O184:P187" si="97">+B184+F184+J184</f>
        <v>88.919288645690827</v>
      </c>
      <c r="P184" s="408">
        <f t="shared" si="97"/>
        <v>8.891928864569083</v>
      </c>
      <c r="Q184" s="408">
        <f t="shared" ref="Q184:Q187" si="98">+D184+H184+L184+N184</f>
        <v>2.188782489740082</v>
      </c>
      <c r="R184" s="393">
        <f t="shared" si="89"/>
        <v>99.999999999999986</v>
      </c>
      <c r="S184" s="393">
        <f t="shared" si="90"/>
        <v>100</v>
      </c>
    </row>
    <row r="185" spans="1:24">
      <c r="A185" s="320" t="s">
        <v>1033</v>
      </c>
      <c r="B185" s="403">
        <f>+'Distribution Pivot Table'!X$206*100</f>
        <v>0.19038553069966682</v>
      </c>
      <c r="C185" s="411">
        <f>+'Distribution Pivot Table'!X$208*100</f>
        <v>4.7596382674916705E-2</v>
      </c>
      <c r="D185" s="403">
        <f>+'Distribution Pivot Table'!X$210*108</f>
        <v>0</v>
      </c>
      <c r="E185" s="433">
        <f t="shared" si="84"/>
        <v>0.23798191337458352</v>
      </c>
      <c r="F185" s="405">
        <f>+'Distribution Pivot Table'!X$212*100</f>
        <v>44.93098524512137</v>
      </c>
      <c r="G185" s="403">
        <f>+'Distribution Pivot Table'!X$214*100</f>
        <v>0.14278914802475012</v>
      </c>
      <c r="H185" s="411">
        <f>+'Distribution Pivot Table'!X$216*100</f>
        <v>0</v>
      </c>
      <c r="I185" s="404">
        <f t="shared" si="95"/>
        <v>45.073774393146117</v>
      </c>
      <c r="J185" s="405">
        <f>+'Distribution Pivot Table'!X$218*100</f>
        <v>29.700142789148025</v>
      </c>
      <c r="K185" s="403">
        <f>+'Distribution Pivot Table'!X$220*100</f>
        <v>18.657782008567349</v>
      </c>
      <c r="L185" s="403">
        <f>+'Distribution Pivot Table'!X$222*100</f>
        <v>0.47596382674916704</v>
      </c>
      <c r="M185" s="406">
        <f t="shared" si="96"/>
        <v>48.833888624464535</v>
      </c>
      <c r="N185" s="405">
        <f>+'Distribution Pivot Table'!X$224*100</f>
        <v>5.8543550690147548</v>
      </c>
      <c r="O185" s="407">
        <f t="shared" si="97"/>
        <v>74.821513564969052</v>
      </c>
      <c r="P185" s="408">
        <f t="shared" si="97"/>
        <v>18.848167539267017</v>
      </c>
      <c r="Q185" s="408">
        <f t="shared" si="98"/>
        <v>6.3303188957639218</v>
      </c>
      <c r="R185" s="393">
        <f t="shared" si="89"/>
        <v>100</v>
      </c>
      <c r="S185" s="393">
        <f t="shared" si="90"/>
        <v>100</v>
      </c>
    </row>
    <row r="186" spans="1:24">
      <c r="A186" s="320" t="s">
        <v>1034</v>
      </c>
      <c r="B186" s="403">
        <f>+'Distribution Pivot Table'!X$228*100</f>
        <v>0</v>
      </c>
      <c r="C186" s="403">
        <f>+'Distribution Pivot Table'!X$230*100</f>
        <v>0</v>
      </c>
      <c r="D186" s="403">
        <f>+'Distribution Pivot Table'!X$232*100</f>
        <v>0</v>
      </c>
      <c r="E186" s="404">
        <f t="shared" si="84"/>
        <v>0</v>
      </c>
      <c r="F186" s="405">
        <f>+'Distribution Pivot Table'!X$234*100</f>
        <v>0</v>
      </c>
      <c r="G186" s="403">
        <f>+'Distribution Pivot Table'!X$236*100</f>
        <v>0</v>
      </c>
      <c r="H186" s="403">
        <f>+'Distribution Pivot Table'!X$238*100</f>
        <v>0</v>
      </c>
      <c r="I186" s="404">
        <f t="shared" si="95"/>
        <v>0</v>
      </c>
      <c r="J186" s="405">
        <f>+'Distribution Pivot Table'!X$240*100</f>
        <v>0</v>
      </c>
      <c r="K186" s="403">
        <f>+'Distribution Pivot Table'!X$242*100</f>
        <v>0</v>
      </c>
      <c r="L186" s="403">
        <f>+'Distribution Pivot Table'!X$244*100</f>
        <v>0</v>
      </c>
      <c r="M186" s="406">
        <f t="shared" si="96"/>
        <v>0</v>
      </c>
      <c r="N186" s="405">
        <f>+'Distribution Pivot Table'!X$246*100</f>
        <v>0</v>
      </c>
      <c r="O186" s="407">
        <f t="shared" si="97"/>
        <v>0</v>
      </c>
      <c r="P186" s="408">
        <f t="shared" si="97"/>
        <v>0</v>
      </c>
      <c r="Q186" s="408">
        <f t="shared" si="98"/>
        <v>0</v>
      </c>
      <c r="R186" s="393">
        <f t="shared" si="89"/>
        <v>0</v>
      </c>
      <c r="S186" s="393">
        <f t="shared" si="90"/>
        <v>0</v>
      </c>
      <c r="X186" s="342"/>
    </row>
    <row r="187" spans="1:24">
      <c r="A187" s="320" t="s">
        <v>1035</v>
      </c>
      <c r="B187" s="403">
        <f>+'Distribution Pivot Table'!X$250*100</f>
        <v>0</v>
      </c>
      <c r="C187" s="403">
        <f>+'Distribution Pivot Table'!X$252*100</f>
        <v>0</v>
      </c>
      <c r="D187" s="403">
        <f>+'Distribution Pivot Table'!X$254*100</f>
        <v>0</v>
      </c>
      <c r="E187" s="404">
        <f t="shared" si="84"/>
        <v>0</v>
      </c>
      <c r="F187" s="405">
        <f>+'Distribution Pivot Table'!X$256*100</f>
        <v>0</v>
      </c>
      <c r="G187" s="403">
        <f>+'Distribution Pivot Table'!X$258*100</f>
        <v>0</v>
      </c>
      <c r="H187" s="403">
        <f>+'Distribution Pivot Table'!X$260*100</f>
        <v>0</v>
      </c>
      <c r="I187" s="404">
        <f t="shared" si="95"/>
        <v>0</v>
      </c>
      <c r="J187" s="405">
        <f>+'Distribution Pivot Table'!X$262*100</f>
        <v>0</v>
      </c>
      <c r="K187" s="403">
        <f>+'Distribution Pivot Table'!X$264*100</f>
        <v>0</v>
      </c>
      <c r="L187" s="403">
        <f>+'Distribution Pivot Table'!X$266*100</f>
        <v>0</v>
      </c>
      <c r="M187" s="406">
        <f t="shared" si="96"/>
        <v>0</v>
      </c>
      <c r="N187" s="405">
        <f>+'Distribution Pivot Table'!X$268*100</f>
        <v>0</v>
      </c>
      <c r="O187" s="407">
        <f t="shared" si="97"/>
        <v>0</v>
      </c>
      <c r="P187" s="408">
        <f t="shared" si="97"/>
        <v>0</v>
      </c>
      <c r="Q187" s="408">
        <f t="shared" si="98"/>
        <v>0</v>
      </c>
      <c r="R187" s="393">
        <f t="shared" si="89"/>
        <v>0</v>
      </c>
      <c r="S187" s="393">
        <f t="shared" si="90"/>
        <v>0</v>
      </c>
    </row>
    <row r="188" spans="1:24">
      <c r="A188" s="320"/>
      <c r="B188" s="403"/>
      <c r="C188" s="403"/>
      <c r="D188" s="403"/>
      <c r="E188" s="404"/>
      <c r="F188" s="405"/>
      <c r="G188" s="403"/>
      <c r="H188" s="403"/>
      <c r="I188" s="404"/>
      <c r="J188" s="405"/>
      <c r="K188" s="403"/>
      <c r="L188" s="403"/>
      <c r="M188" s="406"/>
      <c r="N188" s="405"/>
      <c r="O188" s="407"/>
      <c r="P188" s="408"/>
      <c r="Q188" s="408"/>
      <c r="R188" s="393"/>
      <c r="S188" s="393"/>
    </row>
    <row r="189" spans="1:24">
      <c r="A189" s="320" t="s">
        <v>1036</v>
      </c>
      <c r="B189" s="403">
        <f>+'Distribution Pivot Table'!X$272*100</f>
        <v>13.895781637717123</v>
      </c>
      <c r="C189" s="403">
        <f>+'Distribution Pivot Table'!X$274*100</f>
        <v>0.33085194375516958</v>
      </c>
      <c r="D189" s="403">
        <f>+'Distribution Pivot Table'!X$276*100</f>
        <v>0</v>
      </c>
      <c r="E189" s="404">
        <f t="shared" si="84"/>
        <v>14.226633581472292</v>
      </c>
      <c r="F189" s="405">
        <f>+'Distribution Pivot Table'!X$278*100</f>
        <v>38.70967741935484</v>
      </c>
      <c r="G189" s="403">
        <f>+'Distribution Pivot Table'!X$280*100</f>
        <v>1.0752688172043012</v>
      </c>
      <c r="H189" s="403">
        <f>+'Distribution Pivot Table'!X$282*100</f>
        <v>0</v>
      </c>
      <c r="I189" s="404">
        <f t="shared" ref="I189:I192" si="99">SUM(F189:H189)</f>
        <v>39.784946236559144</v>
      </c>
      <c r="J189" s="405">
        <f>+'Distribution Pivot Table'!X$284*100</f>
        <v>17.535153019023987</v>
      </c>
      <c r="K189" s="403">
        <f>+'Distribution Pivot Table'!X$286*100</f>
        <v>4.8800661703887513</v>
      </c>
      <c r="L189" s="403">
        <f>+'Distribution Pivot Table'!X$288*100</f>
        <v>0</v>
      </c>
      <c r="M189" s="406">
        <f t="shared" ref="M189:M192" si="100">SUM(J189:L189)</f>
        <v>22.415219189412738</v>
      </c>
      <c r="N189" s="405">
        <f>+'Distribution Pivot Table'!X$290*100</f>
        <v>23.573200992555833</v>
      </c>
      <c r="O189" s="407">
        <f t="shared" ref="O189:P192" si="101">+B189+F189+J189</f>
        <v>70.140612076095948</v>
      </c>
      <c r="P189" s="408">
        <f t="shared" si="101"/>
        <v>6.2861869313482224</v>
      </c>
      <c r="Q189" s="408">
        <f t="shared" ref="Q189:Q192" si="102">+D189+H189+L189+N189</f>
        <v>23.573200992555833</v>
      </c>
      <c r="R189" s="393">
        <f t="shared" si="89"/>
        <v>100</v>
      </c>
      <c r="S189" s="393">
        <f t="shared" si="90"/>
        <v>100</v>
      </c>
    </row>
    <row r="190" spans="1:24">
      <c r="A190" s="320" t="s">
        <v>1037</v>
      </c>
      <c r="B190" s="403">
        <f>+'Distribution Pivot Table'!X294*100</f>
        <v>3.3170080142475515</v>
      </c>
      <c r="C190" s="403">
        <f>+'Distribution Pivot Table'!X296*100</f>
        <v>0.42297417631344614</v>
      </c>
      <c r="D190" s="403">
        <f>+'Distribution Pivot Table'!X298*100</f>
        <v>0</v>
      </c>
      <c r="E190" s="404">
        <f t="shared" si="84"/>
        <v>3.7399821905609976</v>
      </c>
      <c r="F190" s="405">
        <f>+'Distribution Pivot Table'!X300*100</f>
        <v>7.1015138023152273</v>
      </c>
      <c r="G190" s="403">
        <f>+'Distribution Pivot Table'!X302*100</f>
        <v>1.4247551202137132</v>
      </c>
      <c r="H190" s="403">
        <f>+'Distribution Pivot Table'!X304*100</f>
        <v>0</v>
      </c>
      <c r="I190" s="404">
        <f t="shared" si="99"/>
        <v>8.5262689225289403</v>
      </c>
      <c r="J190" s="405">
        <f>+'Distribution Pivot Table'!X306*100</f>
        <v>39.002671415850401</v>
      </c>
      <c r="K190" s="403">
        <f>+'Distribution Pivot Table'!X308*100</f>
        <v>43.276936776491546</v>
      </c>
      <c r="L190" s="403">
        <f>+'Distribution Pivot Table'!X310*100</f>
        <v>0</v>
      </c>
      <c r="M190" s="406">
        <f t="shared" si="100"/>
        <v>82.279608192341954</v>
      </c>
      <c r="N190" s="405">
        <f>+'Distribution Pivot Table'!X312*100</f>
        <v>5.454140694568121</v>
      </c>
      <c r="O190" s="407">
        <f t="shared" si="101"/>
        <v>49.421193232413181</v>
      </c>
      <c r="P190" s="408">
        <f t="shared" si="101"/>
        <v>45.124666073018702</v>
      </c>
      <c r="Q190" s="408">
        <f t="shared" si="102"/>
        <v>5.454140694568121</v>
      </c>
      <c r="R190" s="393">
        <f t="shared" si="89"/>
        <v>100.00000000000001</v>
      </c>
      <c r="S190" s="393">
        <f t="shared" si="90"/>
        <v>100</v>
      </c>
    </row>
    <row r="191" spans="1:24">
      <c r="A191" s="320" t="s">
        <v>1038</v>
      </c>
      <c r="B191" s="403">
        <f>+'Distribution Pivot Table'!X316*100</f>
        <v>0</v>
      </c>
      <c r="C191" s="403">
        <f>+'Distribution Pivot Table'!X318*100</f>
        <v>0</v>
      </c>
      <c r="D191" s="403">
        <f>+'Distribution Pivot Table'!X320*100</f>
        <v>0</v>
      </c>
      <c r="E191" s="404">
        <f t="shared" si="84"/>
        <v>0</v>
      </c>
      <c r="F191" s="405">
        <f>+'Distribution Pivot Table'!X322*100</f>
        <v>86.386986301369859</v>
      </c>
      <c r="G191" s="403">
        <f>+'Distribution Pivot Table'!X324*100</f>
        <v>0</v>
      </c>
      <c r="H191" s="403">
        <f>+'Distribution Pivot Table'!X326*100</f>
        <v>0</v>
      </c>
      <c r="I191" s="404">
        <f t="shared" si="99"/>
        <v>86.386986301369859</v>
      </c>
      <c r="J191" s="405">
        <f>+'Distribution Pivot Table'!X328*100</f>
        <v>13.270547945205479</v>
      </c>
      <c r="K191" s="403">
        <f>+'Distribution Pivot Table'!X330*100</f>
        <v>0.34246575342465752</v>
      </c>
      <c r="L191" s="403">
        <f>+'Distribution Pivot Table'!X332*100</f>
        <v>0</v>
      </c>
      <c r="M191" s="406">
        <f t="shared" si="100"/>
        <v>13.613013698630136</v>
      </c>
      <c r="N191" s="405">
        <f>+'Distribution Pivot Table'!X334*100</f>
        <v>0</v>
      </c>
      <c r="O191" s="407">
        <f t="shared" si="101"/>
        <v>99.657534246575338</v>
      </c>
      <c r="P191" s="408">
        <f t="shared" si="101"/>
        <v>0.34246575342465752</v>
      </c>
      <c r="Q191" s="408">
        <f t="shared" si="102"/>
        <v>0</v>
      </c>
      <c r="R191" s="393">
        <f t="shared" si="89"/>
        <v>100</v>
      </c>
      <c r="S191" s="393">
        <f t="shared" si="90"/>
        <v>100</v>
      </c>
    </row>
    <row r="192" spans="1:24">
      <c r="A192" s="329" t="s">
        <v>1039</v>
      </c>
      <c r="B192" s="417">
        <f>+'Distribution Pivot Table'!X338*100</f>
        <v>16.363636363636363</v>
      </c>
      <c r="C192" s="417">
        <f>+'Distribution Pivot Table'!X340*100</f>
        <v>0</v>
      </c>
      <c r="D192" s="417">
        <f>+'Distribution Pivot Table'!X342*100</f>
        <v>0</v>
      </c>
      <c r="E192" s="419">
        <f t="shared" si="84"/>
        <v>16.363636363636363</v>
      </c>
      <c r="F192" s="420">
        <f>+'Distribution Pivot Table'!X344*100</f>
        <v>41.729490022172946</v>
      </c>
      <c r="G192" s="417">
        <f>+'Distribution Pivot Table'!X346*100</f>
        <v>0.44345898004434592</v>
      </c>
      <c r="H192" s="417">
        <f>+'Distribution Pivot Table'!X348*100</f>
        <v>0</v>
      </c>
      <c r="I192" s="419">
        <f t="shared" si="99"/>
        <v>42.172949002217294</v>
      </c>
      <c r="J192" s="420">
        <f>+'Distribution Pivot Table'!X350*100</f>
        <v>33.392461197339244</v>
      </c>
      <c r="K192" s="417">
        <f>+'Distribution Pivot Table'!X352*100</f>
        <v>4.9223946784922399</v>
      </c>
      <c r="L192" s="417">
        <f>+'Distribution Pivot Table'!X354*100</f>
        <v>0</v>
      </c>
      <c r="M192" s="421">
        <f t="shared" si="100"/>
        <v>38.314855875831483</v>
      </c>
      <c r="N192" s="420">
        <f>+'Distribution Pivot Table'!X356*100</f>
        <v>3.1485587583148558</v>
      </c>
      <c r="O192" s="422">
        <f t="shared" si="101"/>
        <v>91.485587583148558</v>
      </c>
      <c r="P192" s="423">
        <f t="shared" si="101"/>
        <v>5.3658536585365857</v>
      </c>
      <c r="Q192" s="423">
        <f t="shared" si="102"/>
        <v>3.1485587583148558</v>
      </c>
      <c r="R192" s="393">
        <f t="shared" si="89"/>
        <v>100</v>
      </c>
      <c r="S192" s="393">
        <f t="shared" si="90"/>
        <v>100</v>
      </c>
    </row>
    <row r="193" spans="1:19">
      <c r="A193" s="333" t="s">
        <v>1040</v>
      </c>
      <c r="B193" s="320"/>
      <c r="C193" s="320"/>
      <c r="D193" s="320"/>
      <c r="E193" s="320"/>
    </row>
    <row r="194" spans="1:19">
      <c r="A194" s="333"/>
      <c r="B194" s="363"/>
      <c r="C194" s="363"/>
      <c r="D194" s="363"/>
      <c r="E194" s="424"/>
      <c r="F194" s="363"/>
      <c r="G194" s="363"/>
      <c r="H194" s="363"/>
      <c r="I194" s="424"/>
      <c r="J194" s="363"/>
      <c r="K194" s="363"/>
      <c r="L194" s="363"/>
      <c r="M194" s="424"/>
      <c r="N194" s="363"/>
      <c r="O194" s="336"/>
      <c r="P194" s="336"/>
      <c r="R194" s="128"/>
    </row>
    <row r="195" spans="1:19">
      <c r="A195" s="320"/>
      <c r="B195" s="320"/>
      <c r="C195" s="320"/>
      <c r="D195" s="320"/>
      <c r="E195" s="320"/>
    </row>
    <row r="196" spans="1:19">
      <c r="Q196" s="335" t="s">
        <v>1158</v>
      </c>
    </row>
    <row r="197" spans="1:19" ht="18">
      <c r="A197" s="296" t="s">
        <v>1108</v>
      </c>
      <c r="B197" s="298"/>
      <c r="C197" s="298"/>
      <c r="D197" s="298"/>
      <c r="E197" s="298"/>
      <c r="F197" s="297"/>
      <c r="G197" s="297"/>
      <c r="H197" s="297"/>
      <c r="I197" s="298"/>
      <c r="J197" s="297"/>
      <c r="K197" s="297"/>
      <c r="L197" s="297"/>
      <c r="M197" s="298"/>
      <c r="N197" s="297"/>
      <c r="O197" s="297"/>
      <c r="P197" s="297"/>
      <c r="Q197" s="297"/>
      <c r="R197" s="431"/>
    </row>
    <row r="198" spans="1:19" ht="18">
      <c r="A198" s="296"/>
      <c r="B198" s="298"/>
      <c r="C198" s="298"/>
      <c r="D198" s="298"/>
      <c r="E198" s="298"/>
      <c r="F198" s="297"/>
      <c r="G198" s="297"/>
      <c r="H198" s="297"/>
      <c r="I198" s="298"/>
      <c r="J198" s="297"/>
      <c r="K198" s="297"/>
      <c r="L198" s="297"/>
      <c r="M198" s="298"/>
      <c r="N198" s="297"/>
      <c r="O198" s="297"/>
      <c r="P198" s="297"/>
      <c r="Q198" s="297"/>
      <c r="R198" s="431"/>
    </row>
    <row r="199" spans="1:19" ht="15.75">
      <c r="A199" s="299" t="s">
        <v>1103</v>
      </c>
      <c r="B199" s="298"/>
      <c r="C199" s="298"/>
      <c r="D199" s="298"/>
      <c r="E199" s="298"/>
      <c r="F199" s="297"/>
      <c r="G199" s="297"/>
      <c r="H199" s="297"/>
      <c r="I199" s="298"/>
      <c r="J199" s="297"/>
      <c r="K199" s="297"/>
      <c r="L199" s="297"/>
      <c r="M199" s="298"/>
      <c r="N199" s="297"/>
      <c r="O199" s="297"/>
      <c r="P199" s="297"/>
      <c r="Q199" s="297"/>
      <c r="R199" s="431"/>
    </row>
    <row r="200" spans="1:19" ht="15.75">
      <c r="A200" s="299" t="s">
        <v>1060</v>
      </c>
      <c r="B200" s="298"/>
      <c r="C200" s="298"/>
      <c r="D200" s="298"/>
      <c r="E200" s="298"/>
      <c r="F200" s="297"/>
      <c r="G200" s="297"/>
      <c r="H200" s="297"/>
      <c r="I200" s="298"/>
      <c r="J200" s="297"/>
      <c r="K200" s="297"/>
      <c r="L200" s="297"/>
      <c r="M200" s="298"/>
      <c r="N200" s="297"/>
      <c r="O200" s="297"/>
      <c r="P200" s="297"/>
      <c r="Q200" s="297"/>
      <c r="R200" s="431"/>
    </row>
    <row r="201" spans="1:19" ht="18.75" customHeight="1">
      <c r="A201" s="303"/>
      <c r="B201" s="303"/>
      <c r="C201" s="303"/>
      <c r="D201" s="303"/>
      <c r="E201" s="303"/>
      <c r="F201" s="303"/>
      <c r="G201" s="303"/>
      <c r="H201" s="303"/>
      <c r="I201" s="303"/>
      <c r="R201" s="372"/>
    </row>
    <row r="202" spans="1:19" ht="18.75" customHeight="1">
      <c r="A202" s="150"/>
      <c r="B202" s="305" t="s">
        <v>1014</v>
      </c>
      <c r="C202" s="306"/>
      <c r="D202" s="306"/>
      <c r="E202" s="306"/>
      <c r="F202" s="306"/>
      <c r="G202" s="306"/>
      <c r="H202" s="306"/>
      <c r="I202" s="307"/>
      <c r="J202" s="373" t="s">
        <v>10</v>
      </c>
      <c r="K202" s="374"/>
      <c r="L202" s="374"/>
      <c r="M202" s="375"/>
      <c r="N202" s="530" t="s">
        <v>1015</v>
      </c>
      <c r="O202" s="533" t="s">
        <v>1093</v>
      </c>
      <c r="P202" s="533" t="s">
        <v>1094</v>
      </c>
      <c r="Q202" s="533" t="s">
        <v>1095</v>
      </c>
      <c r="R202" s="376"/>
      <c r="S202" s="377"/>
    </row>
    <row r="203" spans="1:19" ht="36.75" customHeight="1">
      <c r="A203" s="297"/>
      <c r="B203" s="306" t="s">
        <v>1016</v>
      </c>
      <c r="C203" s="306"/>
      <c r="D203" s="306"/>
      <c r="E203" s="312"/>
      <c r="F203" s="313" t="s">
        <v>1017</v>
      </c>
      <c r="G203" s="306"/>
      <c r="H203" s="306"/>
      <c r="I203" s="307"/>
      <c r="J203" s="314" t="s">
        <v>1018</v>
      </c>
      <c r="K203" s="306"/>
      <c r="L203" s="306"/>
      <c r="M203" s="307"/>
      <c r="N203" s="531"/>
      <c r="O203" s="534"/>
      <c r="P203" s="534"/>
      <c r="Q203" s="534"/>
      <c r="R203" s="376" t="s">
        <v>1096</v>
      </c>
      <c r="S203" s="377" t="s">
        <v>1096</v>
      </c>
    </row>
    <row r="204" spans="1:19" ht="30" customHeight="1">
      <c r="A204" s="381"/>
      <c r="B204" s="315" t="s">
        <v>1019</v>
      </c>
      <c r="C204" s="315" t="s">
        <v>1020</v>
      </c>
      <c r="D204" s="315" t="s">
        <v>1098</v>
      </c>
      <c r="E204" s="382" t="s">
        <v>1022</v>
      </c>
      <c r="F204" s="316" t="s">
        <v>1019</v>
      </c>
      <c r="G204" s="315" t="s">
        <v>1020</v>
      </c>
      <c r="H204" s="315" t="s">
        <v>1098</v>
      </c>
      <c r="I204" s="382" t="s">
        <v>1022</v>
      </c>
      <c r="J204" s="317" t="s">
        <v>1019</v>
      </c>
      <c r="K204" s="318" t="s">
        <v>1020</v>
      </c>
      <c r="L204" s="315" t="s">
        <v>1098</v>
      </c>
      <c r="M204" s="317" t="s">
        <v>1022</v>
      </c>
      <c r="N204" s="532"/>
      <c r="O204" s="535"/>
      <c r="P204" s="535"/>
      <c r="Q204" s="535"/>
      <c r="R204" s="383"/>
      <c r="S204" s="425"/>
    </row>
    <row r="205" spans="1:19" hidden="1">
      <c r="A205" s="320" t="s">
        <v>1023</v>
      </c>
      <c r="B205" s="320"/>
      <c r="C205" s="320"/>
      <c r="D205" s="320"/>
      <c r="E205" s="396"/>
      <c r="F205" s="389"/>
      <c r="G205" s="363"/>
      <c r="H205" s="363"/>
      <c r="I205" s="388"/>
      <c r="J205" s="389"/>
      <c r="K205" s="363"/>
      <c r="L205" s="363"/>
      <c r="M205" s="390"/>
      <c r="N205" s="389"/>
      <c r="O205" s="432"/>
      <c r="P205" s="392"/>
      <c r="Q205" s="392"/>
      <c r="R205" s="393">
        <f>SUM(F205:H205,J205:L205)+N205</f>
        <v>0</v>
      </c>
      <c r="S205" s="426">
        <f>+Q205+P205+O205</f>
        <v>0</v>
      </c>
    </row>
    <row r="206" spans="1:19" hidden="1">
      <c r="A206" s="320"/>
      <c r="B206" s="320"/>
      <c r="C206" s="320"/>
      <c r="D206" s="320"/>
      <c r="E206" s="396"/>
      <c r="F206" s="389"/>
      <c r="G206" s="363"/>
      <c r="H206" s="363"/>
      <c r="I206" s="397"/>
      <c r="J206" s="389"/>
      <c r="K206" s="363"/>
      <c r="L206" s="363"/>
      <c r="M206" s="389"/>
      <c r="N206" s="389"/>
      <c r="O206" s="398"/>
      <c r="P206" s="399"/>
      <c r="Q206" s="399"/>
      <c r="R206" s="376"/>
      <c r="S206" s="377"/>
    </row>
    <row r="207" spans="1:19">
      <c r="A207" s="320" t="s">
        <v>1024</v>
      </c>
      <c r="B207" s="403">
        <f>+'Distribution Pivot Table'!Y$8*100</f>
        <v>0</v>
      </c>
      <c r="C207" s="403">
        <f>+'Distribution Pivot Table'!Y$10*100</f>
        <v>0</v>
      </c>
      <c r="D207" s="403">
        <f>+'Distribution Pivot Table'!Y$12*100</f>
        <v>0</v>
      </c>
      <c r="E207" s="404">
        <f t="shared" ref="E207:E225" si="103">SUM(B207:D207)</f>
        <v>0</v>
      </c>
      <c r="F207" s="405">
        <f>+'Distribution Pivot Table'!Y$14*100</f>
        <v>0</v>
      </c>
      <c r="G207" s="403">
        <f>+'Distribution Pivot Table'!Y$16*100</f>
        <v>0</v>
      </c>
      <c r="H207" s="403">
        <f>+'Distribution Pivot Table'!Y$18*100</f>
        <v>0</v>
      </c>
      <c r="I207" s="404">
        <f t="shared" ref="I207:I210" si="104">SUM(F207:H207)</f>
        <v>0</v>
      </c>
      <c r="J207" s="405">
        <f>+'Distribution Pivot Table'!Y$20*100</f>
        <v>0</v>
      </c>
      <c r="K207" s="403">
        <f>+'Distribution Pivot Table'!Y$22*100</f>
        <v>0</v>
      </c>
      <c r="L207" s="403">
        <f>+'Distribution Pivot Table'!Y$24*100</f>
        <v>0</v>
      </c>
      <c r="M207" s="406">
        <f t="shared" ref="M207:M210" si="105">SUM(J207:L207)</f>
        <v>0</v>
      </c>
      <c r="N207" s="405">
        <f>+'Distribution Pivot Table'!Y$26*100</f>
        <v>0</v>
      </c>
      <c r="O207" s="407">
        <f t="shared" ref="O207:P210" si="106">+B207+F207+J207</f>
        <v>0</v>
      </c>
      <c r="P207" s="408">
        <f t="shared" si="106"/>
        <v>0</v>
      </c>
      <c r="Q207" s="408">
        <f t="shared" ref="Q207:Q210" si="107">+D207+H207+L207+N207</f>
        <v>0</v>
      </c>
      <c r="R207" s="393">
        <f t="shared" ref="R207:R225" si="108">SUM(B207:D207,F207:H207,J207:L207)+N207</f>
        <v>0</v>
      </c>
      <c r="S207" s="426">
        <f t="shared" ref="S207:S225" si="109">+Q207+P207+O207</f>
        <v>0</v>
      </c>
    </row>
    <row r="208" spans="1:19">
      <c r="A208" s="320" t="s">
        <v>1025</v>
      </c>
      <c r="B208" s="403">
        <f>+'Distribution Pivot Table'!Y$30*100</f>
        <v>18.781302170283805</v>
      </c>
      <c r="C208" s="403">
        <f>+'Distribution Pivot Table'!Y$32*100</f>
        <v>0.8347245409015025</v>
      </c>
      <c r="D208" s="403">
        <f>+'Distribution Pivot Table'!Y$34*100</f>
        <v>0</v>
      </c>
      <c r="E208" s="404">
        <f t="shared" si="103"/>
        <v>19.616026711185306</v>
      </c>
      <c r="F208" s="405">
        <f>+'Distribution Pivot Table'!Y$36*100</f>
        <v>47.245409015025039</v>
      </c>
      <c r="G208" s="403">
        <f>+'Distribution Pivot Table'!Y$38*100</f>
        <v>3.7562604340567614</v>
      </c>
      <c r="H208" s="403">
        <f>+'Distribution Pivot Table'!Y$40*100</f>
        <v>0</v>
      </c>
      <c r="I208" s="404">
        <f t="shared" si="104"/>
        <v>51.001669449081803</v>
      </c>
      <c r="J208" s="405">
        <f>+'Distribution Pivot Table'!Y$42*100</f>
        <v>25.208681135225376</v>
      </c>
      <c r="K208" s="403">
        <f>+'Distribution Pivot Table'!Y$44*100</f>
        <v>3.672787979966611</v>
      </c>
      <c r="L208" s="403">
        <f>+'Distribution Pivot Table'!Y$46*100</f>
        <v>0</v>
      </c>
      <c r="M208" s="406">
        <f t="shared" si="105"/>
        <v>28.881469115191987</v>
      </c>
      <c r="N208" s="405">
        <f>+'Distribution Pivot Table'!Y$48*100</f>
        <v>0.5008347245409015</v>
      </c>
      <c r="O208" s="407">
        <f t="shared" si="106"/>
        <v>91.235392320534217</v>
      </c>
      <c r="P208" s="408">
        <f t="shared" si="106"/>
        <v>8.2637729549248746</v>
      </c>
      <c r="Q208" s="408">
        <f t="shared" si="107"/>
        <v>0.5008347245409015</v>
      </c>
      <c r="R208" s="393">
        <f t="shared" si="108"/>
        <v>100</v>
      </c>
      <c r="S208" s="393">
        <f t="shared" si="109"/>
        <v>100</v>
      </c>
    </row>
    <row r="209" spans="1:24">
      <c r="A209" s="320" t="s">
        <v>1026</v>
      </c>
      <c r="B209" s="403">
        <f>+'Distribution Pivot Table'!Y$52*100</f>
        <v>0</v>
      </c>
      <c r="C209" s="403">
        <f>+'Distribution Pivot Table'!Y$54*100</f>
        <v>0</v>
      </c>
      <c r="D209" s="403">
        <f>+'Distribution Pivot Table'!Y$56*100</f>
        <v>0</v>
      </c>
      <c r="E209" s="404">
        <f t="shared" si="103"/>
        <v>0</v>
      </c>
      <c r="F209" s="405">
        <f>+'Distribution Pivot Table'!Y$58*100</f>
        <v>0</v>
      </c>
      <c r="G209" s="403">
        <f>+'Distribution Pivot Table'!Y$60*100</f>
        <v>0</v>
      </c>
      <c r="H209" s="403">
        <f>+'Distribution Pivot Table'!Y$62*100</f>
        <v>0</v>
      </c>
      <c r="I209" s="404">
        <f t="shared" si="104"/>
        <v>0</v>
      </c>
      <c r="J209" s="405">
        <f>+'Distribution Pivot Table'!Y$64*100</f>
        <v>0</v>
      </c>
      <c r="K209" s="403">
        <f>+'Distribution Pivot Table'!Y$66*100</f>
        <v>0</v>
      </c>
      <c r="L209" s="403">
        <f>+'Distribution Pivot Table'!Y$68*100</f>
        <v>0</v>
      </c>
      <c r="M209" s="406">
        <f t="shared" si="105"/>
        <v>0</v>
      </c>
      <c r="N209" s="405">
        <f>+'Distribution Pivot Table'!Y$70*100</f>
        <v>0</v>
      </c>
      <c r="O209" s="407">
        <f t="shared" si="106"/>
        <v>0</v>
      </c>
      <c r="P209" s="408">
        <f t="shared" si="106"/>
        <v>0</v>
      </c>
      <c r="Q209" s="408">
        <f t="shared" si="107"/>
        <v>0</v>
      </c>
      <c r="R209" s="393">
        <f t="shared" si="108"/>
        <v>0</v>
      </c>
      <c r="S209" s="393">
        <f t="shared" si="109"/>
        <v>0</v>
      </c>
    </row>
    <row r="210" spans="1:24">
      <c r="A210" s="320" t="s">
        <v>1027</v>
      </c>
      <c r="B210" s="403">
        <f>+'Distribution Pivot Table'!Y$74*100</f>
        <v>0</v>
      </c>
      <c r="C210" s="403">
        <f>+'Distribution Pivot Table'!Y$76*100</f>
        <v>0</v>
      </c>
      <c r="D210" s="403">
        <f>+'Distribution Pivot Table'!Y$78*100</f>
        <v>0</v>
      </c>
      <c r="E210" s="404">
        <f t="shared" si="103"/>
        <v>0</v>
      </c>
      <c r="F210" s="405">
        <f>+'Distribution Pivot Table'!Y$80*100</f>
        <v>0</v>
      </c>
      <c r="G210" s="403">
        <f>+'Distribution Pivot Table'!Y$82*100</f>
        <v>0</v>
      </c>
      <c r="H210" s="403">
        <f>+'Distribution Pivot Table'!Y$84*100</f>
        <v>0</v>
      </c>
      <c r="I210" s="404">
        <f t="shared" si="104"/>
        <v>0</v>
      </c>
      <c r="J210" s="405">
        <f>+'Distribution Pivot Table'!Y$86*100</f>
        <v>0</v>
      </c>
      <c r="K210" s="403">
        <f>+'Distribution Pivot Table'!Y$88*100</f>
        <v>0</v>
      </c>
      <c r="L210" s="403">
        <f>+'Distribution Pivot Table'!Y$90*100</f>
        <v>0</v>
      </c>
      <c r="M210" s="406">
        <f t="shared" si="105"/>
        <v>0</v>
      </c>
      <c r="N210" s="405">
        <f>+'Distribution Pivot Table'!Y$92*100</f>
        <v>0</v>
      </c>
      <c r="O210" s="407">
        <f t="shared" si="106"/>
        <v>0</v>
      </c>
      <c r="P210" s="408">
        <f t="shared" si="106"/>
        <v>0</v>
      </c>
      <c r="Q210" s="408">
        <f t="shared" si="107"/>
        <v>0</v>
      </c>
      <c r="R210" s="393">
        <f t="shared" si="108"/>
        <v>0</v>
      </c>
      <c r="S210" s="393">
        <f t="shared" si="109"/>
        <v>0</v>
      </c>
    </row>
    <row r="211" spans="1:24">
      <c r="A211" s="320"/>
      <c r="B211" s="403"/>
      <c r="C211" s="403"/>
      <c r="D211" s="403"/>
      <c r="E211" s="404"/>
      <c r="F211" s="405"/>
      <c r="G211" s="403"/>
      <c r="H211" s="403"/>
      <c r="I211" s="404"/>
      <c r="J211" s="405"/>
      <c r="K211" s="403"/>
      <c r="L211" s="403"/>
      <c r="M211" s="406"/>
      <c r="N211" s="405"/>
      <c r="O211" s="407"/>
      <c r="P211" s="408"/>
      <c r="Q211" s="408"/>
      <c r="R211" s="393"/>
      <c r="S211" s="393"/>
    </row>
    <row r="212" spans="1:24">
      <c r="A212" s="320" t="s">
        <v>1028</v>
      </c>
      <c r="B212" s="403">
        <f>+'Distribution Pivot Table'!Y$96*100</f>
        <v>1.8234562784915043</v>
      </c>
      <c r="C212" s="403">
        <f>+'Distribution Pivot Table'!Y$98*100</f>
        <v>0.45586406962287607</v>
      </c>
      <c r="D212" s="403">
        <f>+'Distribution Pivot Table'!Y$100*100</f>
        <v>0</v>
      </c>
      <c r="E212" s="404">
        <f t="shared" si="103"/>
        <v>2.2793203481143802</v>
      </c>
      <c r="F212" s="405">
        <f>+'Distribution Pivot Table'!Y$102*100</f>
        <v>41.152092830501452</v>
      </c>
      <c r="G212" s="403">
        <f>+'Distribution Pivot Table'!Y$104*100</f>
        <v>7.7082469954413586</v>
      </c>
      <c r="H212" s="403">
        <f>+'Distribution Pivot Table'!Y$106*100</f>
        <v>0</v>
      </c>
      <c r="I212" s="404">
        <f t="shared" ref="I212:I215" si="110">SUM(F212:H212)</f>
        <v>48.860339825942809</v>
      </c>
      <c r="J212" s="405">
        <f>+'Distribution Pivot Table'!Y$108*100</f>
        <v>29.796933278077081</v>
      </c>
      <c r="K212" s="403">
        <f>+'Distribution Pivot Table'!Y$110*100</f>
        <v>18.980522171570659</v>
      </c>
      <c r="L212" s="403">
        <f>+'Distribution Pivot Table'!Y$112*100</f>
        <v>0</v>
      </c>
      <c r="M212" s="406">
        <f t="shared" ref="M212:M215" si="111">SUM(J212:L212)</f>
        <v>48.777455449647739</v>
      </c>
      <c r="N212" s="405">
        <f>+'Distribution Pivot Table'!Y$114*100</f>
        <v>8.2884376295068382E-2</v>
      </c>
      <c r="O212" s="407">
        <f t="shared" ref="O212:P215" si="112">+B212+F212+J212</f>
        <v>72.772482387070042</v>
      </c>
      <c r="P212" s="408">
        <f t="shared" si="112"/>
        <v>27.144633236634895</v>
      </c>
      <c r="Q212" s="408">
        <f t="shared" ref="Q212:Q215" si="113">+D212+H212+L212+N212</f>
        <v>8.2884376295068382E-2</v>
      </c>
      <c r="R212" s="393">
        <f t="shared" si="108"/>
        <v>100</v>
      </c>
      <c r="S212" s="393">
        <f t="shared" si="109"/>
        <v>100</v>
      </c>
    </row>
    <row r="213" spans="1:24">
      <c r="A213" s="320" t="s">
        <v>1029</v>
      </c>
      <c r="B213" s="403">
        <f>+'Distribution Pivot Table'!Y$118*100</f>
        <v>0</v>
      </c>
      <c r="C213" s="403">
        <f>+'Distribution Pivot Table'!Y$120*100</f>
        <v>0</v>
      </c>
      <c r="D213" s="403">
        <f>+'Distribution Pivot Table'!Y$122*100</f>
        <v>0</v>
      </c>
      <c r="E213" s="404">
        <f t="shared" si="103"/>
        <v>0</v>
      </c>
      <c r="F213" s="405">
        <f>+'Distribution Pivot Table'!Y$124*100</f>
        <v>0</v>
      </c>
      <c r="G213" s="403">
        <f>+'Distribution Pivot Table'!Y$126*100</f>
        <v>0</v>
      </c>
      <c r="H213" s="403">
        <f>+'Distribution Pivot Table'!Y$128*100</f>
        <v>0</v>
      </c>
      <c r="I213" s="404">
        <f t="shared" si="110"/>
        <v>0</v>
      </c>
      <c r="J213" s="405">
        <f>+'Distribution Pivot Table'!Y$130*100</f>
        <v>0</v>
      </c>
      <c r="K213" s="403">
        <f>+'Distribution Pivot Table'!Y$132*100</f>
        <v>0</v>
      </c>
      <c r="L213" s="403">
        <f>+'Distribution Pivot Table'!Y$134*100</f>
        <v>0</v>
      </c>
      <c r="M213" s="406">
        <f t="shared" si="111"/>
        <v>0</v>
      </c>
      <c r="N213" s="405">
        <f>+'Distribution Pivot Table'!Y$136*100</f>
        <v>0</v>
      </c>
      <c r="O213" s="407">
        <f t="shared" si="112"/>
        <v>0</v>
      </c>
      <c r="P213" s="408">
        <f t="shared" si="112"/>
        <v>0</v>
      </c>
      <c r="Q213" s="408">
        <f t="shared" si="113"/>
        <v>0</v>
      </c>
      <c r="R213" s="393">
        <f t="shared" si="108"/>
        <v>0</v>
      </c>
      <c r="S213" s="393">
        <f t="shared" si="109"/>
        <v>0</v>
      </c>
    </row>
    <row r="214" spans="1:24">
      <c r="A214" s="320" t="s">
        <v>1030</v>
      </c>
      <c r="B214" s="403">
        <f>+'Distribution Pivot Table'!Y$140*100</f>
        <v>14.741035856573706</v>
      </c>
      <c r="C214" s="403">
        <f>+'Distribution Pivot Table'!Y$142*100</f>
        <v>0.39840637450199201</v>
      </c>
      <c r="D214" s="403">
        <f>+'Distribution Pivot Table'!Y$144*100</f>
        <v>0</v>
      </c>
      <c r="E214" s="404">
        <f t="shared" si="103"/>
        <v>15.139442231075698</v>
      </c>
      <c r="F214" s="405">
        <f>+'Distribution Pivot Table'!Y$146*100</f>
        <v>25.498007968127489</v>
      </c>
      <c r="G214" s="403">
        <f>+'Distribution Pivot Table'!Y$148*100</f>
        <v>4.3824701195219129</v>
      </c>
      <c r="H214" s="403">
        <f>+'Distribution Pivot Table'!Y$150*100</f>
        <v>0</v>
      </c>
      <c r="I214" s="404">
        <f t="shared" si="110"/>
        <v>29.880478087649401</v>
      </c>
      <c r="J214" s="405">
        <f>+'Distribution Pivot Table'!Y$152*100</f>
        <v>48.605577689243027</v>
      </c>
      <c r="K214" s="403">
        <f>+'Distribution Pivot Table'!Y$154*100</f>
        <v>6.3745019920318722</v>
      </c>
      <c r="L214" s="403">
        <f>+'Distribution Pivot Table'!Y$156*100</f>
        <v>0</v>
      </c>
      <c r="M214" s="406">
        <f t="shared" si="111"/>
        <v>54.980079681274901</v>
      </c>
      <c r="N214" s="405">
        <f>+'Distribution Pivot Table'!Y$158*100</f>
        <v>0</v>
      </c>
      <c r="O214" s="407">
        <f t="shared" si="112"/>
        <v>88.844621513944219</v>
      </c>
      <c r="P214" s="408">
        <f t="shared" si="112"/>
        <v>11.155378486055778</v>
      </c>
      <c r="Q214" s="408">
        <f t="shared" si="113"/>
        <v>0</v>
      </c>
      <c r="R214" s="393">
        <f t="shared" si="108"/>
        <v>100</v>
      </c>
      <c r="S214" s="393">
        <f t="shared" si="109"/>
        <v>100</v>
      </c>
    </row>
    <row r="215" spans="1:24">
      <c r="A215" s="320" t="s">
        <v>1031</v>
      </c>
      <c r="B215" s="403">
        <f>+'Distribution Pivot Table'!Y$162*100</f>
        <v>0</v>
      </c>
      <c r="C215" s="403">
        <f>+'Distribution Pivot Table'!Y$164*100</f>
        <v>0</v>
      </c>
      <c r="D215" s="403">
        <f>+'Distribution Pivot Table'!Y$166*100</f>
        <v>0</v>
      </c>
      <c r="E215" s="404">
        <f t="shared" si="103"/>
        <v>0</v>
      </c>
      <c r="F215" s="405">
        <f>+'Distribution Pivot Table'!Y$168*100</f>
        <v>0</v>
      </c>
      <c r="G215" s="403">
        <f>+'Distribution Pivot Table'!Y$170*100</f>
        <v>0</v>
      </c>
      <c r="H215" s="403">
        <f>+'Distribution Pivot Table'!Y$172*100</f>
        <v>0</v>
      </c>
      <c r="I215" s="404">
        <f t="shared" si="110"/>
        <v>0</v>
      </c>
      <c r="J215" s="405">
        <f>+'Distribution Pivot Table'!Y$174*100</f>
        <v>0</v>
      </c>
      <c r="K215" s="403">
        <f>+'Distribution Pivot Table'!Y$176*100</f>
        <v>0</v>
      </c>
      <c r="L215" s="403">
        <f>+'Distribution Pivot Table'!Y$178*100</f>
        <v>0</v>
      </c>
      <c r="M215" s="406">
        <f t="shared" si="111"/>
        <v>0</v>
      </c>
      <c r="N215" s="405">
        <f>+'Distribution Pivot Table'!Y$180*100</f>
        <v>0</v>
      </c>
      <c r="O215" s="407">
        <f t="shared" si="112"/>
        <v>0</v>
      </c>
      <c r="P215" s="408">
        <f t="shared" si="112"/>
        <v>0</v>
      </c>
      <c r="Q215" s="408">
        <f t="shared" si="113"/>
        <v>0</v>
      </c>
      <c r="R215" s="393">
        <f t="shared" si="108"/>
        <v>0</v>
      </c>
      <c r="S215" s="393">
        <f t="shared" si="109"/>
        <v>0</v>
      </c>
    </row>
    <row r="216" spans="1:24">
      <c r="A216" s="320"/>
      <c r="B216" s="403"/>
      <c r="C216" s="403"/>
      <c r="D216" s="403"/>
      <c r="E216" s="404"/>
      <c r="F216" s="405"/>
      <c r="G216" s="403"/>
      <c r="H216" s="403"/>
      <c r="I216" s="404"/>
      <c r="J216" s="405"/>
      <c r="K216" s="403"/>
      <c r="L216" s="403"/>
      <c r="M216" s="406"/>
      <c r="N216" s="405"/>
      <c r="O216" s="407"/>
      <c r="P216" s="408"/>
      <c r="Q216" s="408"/>
      <c r="R216" s="393"/>
      <c r="S216" s="393"/>
    </row>
    <row r="217" spans="1:24">
      <c r="A217" s="320" t="s">
        <v>1032</v>
      </c>
      <c r="B217" s="403">
        <f>+'Distribution Pivot Table'!Y$184*100</f>
        <v>0</v>
      </c>
      <c r="C217" s="403">
        <f>+'Distribution Pivot Table'!Y$186*100</f>
        <v>0</v>
      </c>
      <c r="D217" s="403">
        <f>+'Distribution Pivot Table'!Y$188*100</f>
        <v>0</v>
      </c>
      <c r="E217" s="404">
        <f t="shared" si="103"/>
        <v>0</v>
      </c>
      <c r="F217" s="405">
        <f>+'Distribution Pivot Table'!Y$190*100</f>
        <v>0</v>
      </c>
      <c r="G217" s="403">
        <f>+'Distribution Pivot Table'!Y$192*100</f>
        <v>0</v>
      </c>
      <c r="H217" s="403">
        <f>+'Distribution Pivot Table'!Y$194*100</f>
        <v>0</v>
      </c>
      <c r="I217" s="404">
        <f t="shared" ref="I217:I220" si="114">SUM(F217:H217)</f>
        <v>0</v>
      </c>
      <c r="J217" s="405">
        <f>+'Distribution Pivot Table'!Y$196*100</f>
        <v>0</v>
      </c>
      <c r="K217" s="403">
        <f>+'Distribution Pivot Table'!Y$198*100</f>
        <v>0</v>
      </c>
      <c r="L217" s="403">
        <f>+'Distribution Pivot Table'!Y$200*100</f>
        <v>0</v>
      </c>
      <c r="M217" s="406">
        <f t="shared" ref="M217:M220" si="115">SUM(J217:L217)</f>
        <v>0</v>
      </c>
      <c r="N217" s="405">
        <f>+'Distribution Pivot Table'!Y$202*100</f>
        <v>0</v>
      </c>
      <c r="O217" s="407">
        <f t="shared" ref="O217:P220" si="116">+B217+F217+J217</f>
        <v>0</v>
      </c>
      <c r="P217" s="408">
        <f t="shared" si="116"/>
        <v>0</v>
      </c>
      <c r="Q217" s="408">
        <f t="shared" ref="Q217:Q220" si="117">+D217+H217+L217+N217</f>
        <v>0</v>
      </c>
      <c r="R217" s="393">
        <f t="shared" si="108"/>
        <v>0</v>
      </c>
      <c r="S217" s="393">
        <f t="shared" si="109"/>
        <v>0</v>
      </c>
    </row>
    <row r="218" spans="1:24">
      <c r="A218" s="320" t="s">
        <v>1033</v>
      </c>
      <c r="B218" s="403">
        <f>+'Distribution Pivot Table'!Y$206*100</f>
        <v>0.29673590504451042</v>
      </c>
      <c r="C218" s="403">
        <f>+'Distribution Pivot Table'!Y$208*100</f>
        <v>0</v>
      </c>
      <c r="D218" s="403">
        <f>+'Distribution Pivot Table'!Y$210*108</f>
        <v>0</v>
      </c>
      <c r="E218" s="404">
        <f t="shared" si="103"/>
        <v>0.29673590504451042</v>
      </c>
      <c r="F218" s="405">
        <f>+'Distribution Pivot Table'!Y$212*100</f>
        <v>51.038575667655785</v>
      </c>
      <c r="G218" s="403">
        <f>+'Distribution Pivot Table'!Y$214*100</f>
        <v>0.19782393669634024</v>
      </c>
      <c r="H218" s="403">
        <f>+'Distribution Pivot Table'!Y$216*100</f>
        <v>0</v>
      </c>
      <c r="I218" s="404">
        <f t="shared" si="114"/>
        <v>51.236399604352123</v>
      </c>
      <c r="J218" s="405">
        <f>+'Distribution Pivot Table'!Y$218*100</f>
        <v>41.641938674579627</v>
      </c>
      <c r="K218" s="403">
        <f>+'Distribution Pivot Table'!Y$220*100</f>
        <v>5.5390702274975272</v>
      </c>
      <c r="L218" s="403">
        <f>+'Distribution Pivot Table'!Y$222*100</f>
        <v>9.8911968348170121E-2</v>
      </c>
      <c r="M218" s="406">
        <f t="shared" si="115"/>
        <v>47.279920870425322</v>
      </c>
      <c r="N218" s="405">
        <f>+'Distribution Pivot Table'!Y$224*100</f>
        <v>1.1869436201780417</v>
      </c>
      <c r="O218" s="407">
        <f t="shared" si="116"/>
        <v>92.977250247279926</v>
      </c>
      <c r="P218" s="408">
        <f t="shared" si="116"/>
        <v>5.7368941641938678</v>
      </c>
      <c r="Q218" s="408">
        <f t="shared" si="117"/>
        <v>1.2858555885262117</v>
      </c>
      <c r="R218" s="393">
        <f t="shared" si="108"/>
        <v>100</v>
      </c>
      <c r="S218" s="393">
        <f t="shared" si="109"/>
        <v>100</v>
      </c>
    </row>
    <row r="219" spans="1:24">
      <c r="A219" s="320" t="s">
        <v>1034</v>
      </c>
      <c r="B219" s="403">
        <f>+'Distribution Pivot Table'!Y$228*100</f>
        <v>0</v>
      </c>
      <c r="C219" s="403">
        <f>+'Distribution Pivot Table'!Y$230*100</f>
        <v>0</v>
      </c>
      <c r="D219" s="403">
        <f>+'Distribution Pivot Table'!Y$232*100</f>
        <v>0</v>
      </c>
      <c r="E219" s="404">
        <f t="shared" si="103"/>
        <v>0</v>
      </c>
      <c r="F219" s="405">
        <f>+'Distribution Pivot Table'!Y$234*100</f>
        <v>0</v>
      </c>
      <c r="G219" s="403">
        <f>+'Distribution Pivot Table'!Y$236*100</f>
        <v>0</v>
      </c>
      <c r="H219" s="403">
        <f>+'Distribution Pivot Table'!Y$238*100</f>
        <v>0</v>
      </c>
      <c r="I219" s="404">
        <f t="shared" si="114"/>
        <v>0</v>
      </c>
      <c r="J219" s="405">
        <f>+'Distribution Pivot Table'!Y$240*100</f>
        <v>0</v>
      </c>
      <c r="K219" s="403">
        <f>+'Distribution Pivot Table'!Y$242*100</f>
        <v>0</v>
      </c>
      <c r="L219" s="403">
        <f>+'Distribution Pivot Table'!Y$244*100</f>
        <v>0</v>
      </c>
      <c r="M219" s="406">
        <f t="shared" si="115"/>
        <v>0</v>
      </c>
      <c r="N219" s="405">
        <f>+'Distribution Pivot Table'!Y$246*100</f>
        <v>0</v>
      </c>
      <c r="O219" s="407">
        <f t="shared" si="116"/>
        <v>0</v>
      </c>
      <c r="P219" s="408">
        <f t="shared" si="116"/>
        <v>0</v>
      </c>
      <c r="Q219" s="408">
        <f t="shared" si="117"/>
        <v>0</v>
      </c>
      <c r="R219" s="393">
        <f t="shared" si="108"/>
        <v>0</v>
      </c>
      <c r="S219" s="393">
        <f t="shared" si="109"/>
        <v>0</v>
      </c>
      <c r="X219" s="342"/>
    </row>
    <row r="220" spans="1:24">
      <c r="A220" s="320" t="s">
        <v>1035</v>
      </c>
      <c r="B220" s="403">
        <f>+'Distribution Pivot Table'!Y$250*100</f>
        <v>0</v>
      </c>
      <c r="C220" s="403">
        <f>+'Distribution Pivot Table'!Y$252*100</f>
        <v>0</v>
      </c>
      <c r="D220" s="403">
        <f>+'Distribution Pivot Table'!Y$254*100</f>
        <v>0</v>
      </c>
      <c r="E220" s="404">
        <f t="shared" si="103"/>
        <v>0</v>
      </c>
      <c r="F220" s="405">
        <f>+'Distribution Pivot Table'!Y$256*100</f>
        <v>0</v>
      </c>
      <c r="G220" s="403">
        <f>+'Distribution Pivot Table'!Y$258*100</f>
        <v>0</v>
      </c>
      <c r="H220" s="403">
        <f>+'Distribution Pivot Table'!Y$260*100</f>
        <v>0</v>
      </c>
      <c r="I220" s="404">
        <f t="shared" si="114"/>
        <v>0</v>
      </c>
      <c r="J220" s="405">
        <f>+'Distribution Pivot Table'!Y$262*100</f>
        <v>0</v>
      </c>
      <c r="K220" s="403">
        <f>+'Distribution Pivot Table'!Y$264*100</f>
        <v>0</v>
      </c>
      <c r="L220" s="403">
        <f>+'Distribution Pivot Table'!Y$266*100</f>
        <v>0</v>
      </c>
      <c r="M220" s="406">
        <f t="shared" si="115"/>
        <v>0</v>
      </c>
      <c r="N220" s="405">
        <f>+'Distribution Pivot Table'!Y$268*100</f>
        <v>0</v>
      </c>
      <c r="O220" s="407">
        <f t="shared" si="116"/>
        <v>0</v>
      </c>
      <c r="P220" s="408">
        <f t="shared" si="116"/>
        <v>0</v>
      </c>
      <c r="Q220" s="408">
        <f t="shared" si="117"/>
        <v>0</v>
      </c>
      <c r="R220" s="393">
        <f t="shared" si="108"/>
        <v>0</v>
      </c>
      <c r="S220" s="393">
        <f t="shared" si="109"/>
        <v>0</v>
      </c>
    </row>
    <row r="221" spans="1:24">
      <c r="A221" s="320"/>
      <c r="B221" s="403"/>
      <c r="C221" s="403"/>
      <c r="D221" s="403"/>
      <c r="E221" s="404"/>
      <c r="F221" s="405"/>
      <c r="G221" s="403"/>
      <c r="H221" s="403"/>
      <c r="I221" s="404"/>
      <c r="J221" s="405"/>
      <c r="K221" s="403"/>
      <c r="L221" s="403"/>
      <c r="M221" s="406"/>
      <c r="N221" s="405"/>
      <c r="O221" s="407"/>
      <c r="P221" s="408"/>
      <c r="Q221" s="408"/>
      <c r="R221" s="393"/>
      <c r="S221" s="393"/>
    </row>
    <row r="222" spans="1:24">
      <c r="A222" s="320" t="s">
        <v>1036</v>
      </c>
      <c r="B222" s="403">
        <f>+'Distribution Pivot Table'!Y$272*100</f>
        <v>0</v>
      </c>
      <c r="C222" s="403">
        <f>+'Distribution Pivot Table'!Y$274*100</f>
        <v>0</v>
      </c>
      <c r="D222" s="403">
        <f>+'Distribution Pivot Table'!Y$276*100</f>
        <v>0</v>
      </c>
      <c r="E222" s="404">
        <f t="shared" si="103"/>
        <v>0</v>
      </c>
      <c r="F222" s="405">
        <f>+'Distribution Pivot Table'!Y$278*100</f>
        <v>0</v>
      </c>
      <c r="G222" s="403">
        <f>+'Distribution Pivot Table'!Y$280*100</f>
        <v>0</v>
      </c>
      <c r="H222" s="403">
        <f>+'Distribution Pivot Table'!Y$282*100</f>
        <v>0</v>
      </c>
      <c r="I222" s="404">
        <f t="shared" ref="I222:I225" si="118">SUM(F222:H222)</f>
        <v>0</v>
      </c>
      <c r="J222" s="405">
        <f>+'Distribution Pivot Table'!Y$284*100</f>
        <v>0</v>
      </c>
      <c r="K222" s="403">
        <f>+'Distribution Pivot Table'!Y$286*100</f>
        <v>0</v>
      </c>
      <c r="L222" s="403">
        <f>+'Distribution Pivot Table'!Y$288*100</f>
        <v>0</v>
      </c>
      <c r="M222" s="406">
        <f t="shared" ref="M222:M225" si="119">SUM(J222:L222)</f>
        <v>0</v>
      </c>
      <c r="N222" s="405">
        <f>+'Distribution Pivot Table'!Y$290*100</f>
        <v>0</v>
      </c>
      <c r="O222" s="407">
        <f t="shared" ref="O222:P225" si="120">+B222+F222+J222</f>
        <v>0</v>
      </c>
      <c r="P222" s="408">
        <f t="shared" si="120"/>
        <v>0</v>
      </c>
      <c r="Q222" s="408">
        <f t="shared" ref="Q222:Q225" si="121">+D222+H222+L222+N222</f>
        <v>0</v>
      </c>
      <c r="R222" s="393">
        <f t="shared" si="108"/>
        <v>0</v>
      </c>
      <c r="S222" s="393">
        <f t="shared" si="109"/>
        <v>0</v>
      </c>
    </row>
    <row r="223" spans="1:24">
      <c r="A223" s="320" t="s">
        <v>1037</v>
      </c>
      <c r="B223" s="403">
        <f>+'Distribution Pivot Table'!Y294*100</f>
        <v>0</v>
      </c>
      <c r="C223" s="403">
        <f>+'Distribution Pivot Table'!Y296*100</f>
        <v>0</v>
      </c>
      <c r="D223" s="403">
        <f>+'Distribution Pivot Table'!Y298*100</f>
        <v>0</v>
      </c>
      <c r="E223" s="404">
        <f t="shared" si="103"/>
        <v>0</v>
      </c>
      <c r="F223" s="405">
        <f>+'Distribution Pivot Table'!Y300*100</f>
        <v>0</v>
      </c>
      <c r="G223" s="403">
        <f>+'Distribution Pivot Table'!Y302*100</f>
        <v>0</v>
      </c>
      <c r="H223" s="403">
        <f>+'Distribution Pivot Table'!Y304*100</f>
        <v>0</v>
      </c>
      <c r="I223" s="404">
        <f t="shared" si="118"/>
        <v>0</v>
      </c>
      <c r="J223" s="405">
        <f>+'Distribution Pivot Table'!Y306*100</f>
        <v>0</v>
      </c>
      <c r="K223" s="403">
        <f>+'Distribution Pivot Table'!Y308*100</f>
        <v>0</v>
      </c>
      <c r="L223" s="403">
        <f>+'Distribution Pivot Table'!Y310*100</f>
        <v>0</v>
      </c>
      <c r="M223" s="406">
        <f t="shared" si="119"/>
        <v>0</v>
      </c>
      <c r="N223" s="405">
        <f>+'Distribution Pivot Table'!Y312*100</f>
        <v>0</v>
      </c>
      <c r="O223" s="407">
        <f t="shared" si="120"/>
        <v>0</v>
      </c>
      <c r="P223" s="408">
        <f t="shared" si="120"/>
        <v>0</v>
      </c>
      <c r="Q223" s="408">
        <f t="shared" si="121"/>
        <v>0</v>
      </c>
      <c r="R223" s="393">
        <f t="shared" si="108"/>
        <v>0</v>
      </c>
      <c r="S223" s="393">
        <f t="shared" si="109"/>
        <v>0</v>
      </c>
    </row>
    <row r="224" spans="1:24">
      <c r="A224" s="320" t="s">
        <v>1038</v>
      </c>
      <c r="B224" s="403">
        <f>+'Distribution Pivot Table'!Y316*100</f>
        <v>0.35971223021582738</v>
      </c>
      <c r="C224" s="403">
        <f>+'Distribution Pivot Table'!Y318*100</f>
        <v>0</v>
      </c>
      <c r="D224" s="403">
        <f>+'Distribution Pivot Table'!Y320*100</f>
        <v>0</v>
      </c>
      <c r="E224" s="404">
        <f t="shared" si="103"/>
        <v>0.35971223021582738</v>
      </c>
      <c r="F224" s="405">
        <f>+'Distribution Pivot Table'!Y322*100</f>
        <v>59.712230215827333</v>
      </c>
      <c r="G224" s="403">
        <f>+'Distribution Pivot Table'!Y324*100</f>
        <v>6.4748201438848918</v>
      </c>
      <c r="H224" s="403">
        <f>+'Distribution Pivot Table'!Y326*100</f>
        <v>0</v>
      </c>
      <c r="I224" s="404">
        <f t="shared" si="118"/>
        <v>66.187050359712231</v>
      </c>
      <c r="J224" s="405">
        <f>+'Distribution Pivot Table'!Y328*100</f>
        <v>26.258992805755394</v>
      </c>
      <c r="K224" s="403">
        <f>+'Distribution Pivot Table'!Y330*100</f>
        <v>2.1582733812949639</v>
      </c>
      <c r="L224" s="403">
        <f>+'Distribution Pivot Table'!Y332*100</f>
        <v>0</v>
      </c>
      <c r="M224" s="406">
        <f t="shared" si="119"/>
        <v>28.417266187050359</v>
      </c>
      <c r="N224" s="405">
        <f>+'Distribution Pivot Table'!Y334*100</f>
        <v>5.0359712230215825</v>
      </c>
      <c r="O224" s="407">
        <f t="shared" si="120"/>
        <v>86.33093525179855</v>
      </c>
      <c r="P224" s="408">
        <f t="shared" si="120"/>
        <v>8.6330935251798557</v>
      </c>
      <c r="Q224" s="408">
        <f t="shared" si="121"/>
        <v>5.0359712230215825</v>
      </c>
      <c r="R224" s="393">
        <f t="shared" si="108"/>
        <v>99.999999999999986</v>
      </c>
      <c r="S224" s="393">
        <f t="shared" si="109"/>
        <v>99.999999999999986</v>
      </c>
    </row>
    <row r="225" spans="1:23">
      <c r="A225" s="329" t="s">
        <v>1039</v>
      </c>
      <c r="B225" s="417">
        <f>+'Distribution Pivot Table'!Y338*100</f>
        <v>11.592505854800937</v>
      </c>
      <c r="C225" s="417">
        <f>+'Distribution Pivot Table'!Y340*100</f>
        <v>0.117096018735363</v>
      </c>
      <c r="D225" s="417">
        <f>+'Distribution Pivot Table'!Y342*100</f>
        <v>0</v>
      </c>
      <c r="E225" s="419">
        <f t="shared" si="103"/>
        <v>11.7096018735363</v>
      </c>
      <c r="F225" s="420">
        <f>+'Distribution Pivot Table'!Y344*100</f>
        <v>38.173302107728333</v>
      </c>
      <c r="G225" s="417">
        <f>+'Distribution Pivot Table'!Y346*100</f>
        <v>1.9906323185011712</v>
      </c>
      <c r="H225" s="417">
        <f>+'Distribution Pivot Table'!Y348*100</f>
        <v>0</v>
      </c>
      <c r="I225" s="419">
        <f t="shared" si="118"/>
        <v>40.163934426229503</v>
      </c>
      <c r="J225" s="420">
        <f>+'Distribution Pivot Table'!Y350*100</f>
        <v>36.533957845433257</v>
      </c>
      <c r="K225" s="417">
        <f>+'Distribution Pivot Table'!Y352*100</f>
        <v>6.2060889929742391</v>
      </c>
      <c r="L225" s="417">
        <f>+'Distribution Pivot Table'!Y354*100</f>
        <v>0</v>
      </c>
      <c r="M225" s="421">
        <f t="shared" si="119"/>
        <v>42.740046838407494</v>
      </c>
      <c r="N225" s="420">
        <f>+'Distribution Pivot Table'!Y356*100</f>
        <v>5.3864168618266977</v>
      </c>
      <c r="O225" s="422">
        <f t="shared" si="120"/>
        <v>86.29976580796253</v>
      </c>
      <c r="P225" s="423">
        <f t="shared" si="120"/>
        <v>8.3138173302107727</v>
      </c>
      <c r="Q225" s="423">
        <f t="shared" si="121"/>
        <v>5.3864168618266977</v>
      </c>
      <c r="R225" s="393">
        <f t="shared" si="108"/>
        <v>100</v>
      </c>
      <c r="S225" s="393">
        <f t="shared" si="109"/>
        <v>100</v>
      </c>
    </row>
    <row r="226" spans="1:23">
      <c r="A226" s="333" t="s">
        <v>1040</v>
      </c>
      <c r="B226" s="320"/>
      <c r="C226" s="320"/>
      <c r="D226" s="320"/>
      <c r="E226" s="320"/>
    </row>
    <row r="227" spans="1:23">
      <c r="A227" s="333"/>
      <c r="B227" s="363"/>
      <c r="C227" s="363"/>
      <c r="D227" s="363"/>
      <c r="E227" s="424"/>
      <c r="F227" s="363"/>
      <c r="G227" s="363"/>
      <c r="H227" s="363"/>
      <c r="I227" s="424"/>
      <c r="J227" s="363"/>
      <c r="K227" s="363"/>
      <c r="L227" s="363"/>
      <c r="M227" s="424"/>
      <c r="N227" s="363"/>
      <c r="O227" s="336"/>
      <c r="P227" s="336"/>
      <c r="R227" s="128"/>
    </row>
    <row r="228" spans="1:23">
      <c r="A228" s="320"/>
      <c r="B228" s="320"/>
      <c r="C228" s="320"/>
      <c r="D228" s="320"/>
      <c r="E228" s="320"/>
    </row>
    <row r="229" spans="1:23">
      <c r="Q229" s="335" t="s">
        <v>1158</v>
      </c>
    </row>
    <row r="230" spans="1:23" ht="18">
      <c r="A230" s="296" t="s">
        <v>1109</v>
      </c>
      <c r="B230" s="298"/>
      <c r="C230" s="298"/>
      <c r="D230" s="298"/>
      <c r="E230" s="298"/>
      <c r="F230" s="297"/>
      <c r="G230" s="297"/>
      <c r="H230" s="297"/>
      <c r="I230" s="298"/>
      <c r="J230" s="297"/>
      <c r="K230" s="297"/>
      <c r="L230" s="297"/>
      <c r="M230" s="298"/>
      <c r="N230" s="297"/>
      <c r="O230" s="297"/>
      <c r="P230" s="297"/>
      <c r="Q230" s="297"/>
      <c r="R230" s="431"/>
    </row>
    <row r="231" spans="1:23" ht="18">
      <c r="A231" s="296"/>
      <c r="B231" s="298"/>
      <c r="C231" s="298"/>
      <c r="D231" s="298"/>
      <c r="E231" s="298"/>
      <c r="F231" s="297"/>
      <c r="G231" s="297"/>
      <c r="H231" s="297"/>
      <c r="I231" s="298"/>
      <c r="J231" s="297"/>
      <c r="K231" s="297"/>
      <c r="L231" s="297"/>
      <c r="M231" s="298"/>
      <c r="N231" s="297"/>
      <c r="O231" s="297"/>
      <c r="P231" s="297"/>
      <c r="Q231" s="297"/>
      <c r="R231" s="431"/>
    </row>
    <row r="232" spans="1:23" ht="15.75">
      <c r="A232" s="299" t="s">
        <v>1110</v>
      </c>
      <c r="B232" s="298"/>
      <c r="C232" s="298"/>
      <c r="D232" s="298"/>
      <c r="E232" s="298"/>
      <c r="F232" s="297"/>
      <c r="G232" s="297"/>
      <c r="H232" s="297"/>
      <c r="I232" s="298"/>
      <c r="J232" s="297"/>
      <c r="K232" s="297"/>
      <c r="L232" s="297"/>
      <c r="M232" s="298"/>
      <c r="N232" s="297"/>
      <c r="O232" s="297"/>
      <c r="P232" s="297"/>
      <c r="Q232" s="297"/>
      <c r="R232" s="431"/>
    </row>
    <row r="233" spans="1:23" ht="15.75">
      <c r="A233" s="299" t="s">
        <v>1061</v>
      </c>
      <c r="B233" s="298"/>
      <c r="C233" s="298"/>
      <c r="D233" s="298"/>
      <c r="E233" s="298"/>
      <c r="F233" s="297"/>
      <c r="G233" s="297"/>
      <c r="H233" s="297"/>
      <c r="I233" s="298"/>
      <c r="J233" s="297"/>
      <c r="K233" s="297"/>
      <c r="L233" s="297"/>
      <c r="M233" s="298"/>
      <c r="N233" s="297"/>
      <c r="O233" s="297"/>
      <c r="P233" s="297"/>
      <c r="Q233" s="297"/>
      <c r="R233" s="431"/>
    </row>
    <row r="234" spans="1:23" ht="18.75" customHeight="1">
      <c r="A234" s="303"/>
      <c r="B234" s="303"/>
      <c r="C234" s="303"/>
      <c r="D234" s="303"/>
      <c r="E234" s="303"/>
      <c r="F234" s="303"/>
      <c r="G234" s="303"/>
      <c r="H234" s="303"/>
      <c r="I234" s="303"/>
      <c r="R234" s="372"/>
    </row>
    <row r="235" spans="1:23" ht="18.75" customHeight="1">
      <c r="A235" s="150"/>
      <c r="B235" s="305" t="s">
        <v>1014</v>
      </c>
      <c r="C235" s="306"/>
      <c r="D235" s="306"/>
      <c r="E235" s="306"/>
      <c r="F235" s="306"/>
      <c r="G235" s="306"/>
      <c r="H235" s="306"/>
      <c r="I235" s="307"/>
      <c r="J235" s="373" t="s">
        <v>10</v>
      </c>
      <c r="K235" s="374"/>
      <c r="L235" s="374"/>
      <c r="M235" s="375"/>
      <c r="N235" s="530" t="s">
        <v>1015</v>
      </c>
      <c r="O235" s="533" t="s">
        <v>1093</v>
      </c>
      <c r="P235" s="533" t="s">
        <v>1094</v>
      </c>
      <c r="Q235" s="533" t="s">
        <v>1095</v>
      </c>
      <c r="R235" s="376"/>
      <c r="S235" s="377"/>
    </row>
    <row r="236" spans="1:23" ht="36.75" customHeight="1">
      <c r="A236" s="300"/>
      <c r="B236" s="306" t="s">
        <v>1016</v>
      </c>
      <c r="C236" s="306"/>
      <c r="D236" s="306"/>
      <c r="E236" s="312"/>
      <c r="F236" s="313" t="s">
        <v>1017</v>
      </c>
      <c r="G236" s="306"/>
      <c r="H236" s="306"/>
      <c r="I236" s="307"/>
      <c r="J236" s="314" t="s">
        <v>1018</v>
      </c>
      <c r="K236" s="306"/>
      <c r="L236" s="306"/>
      <c r="M236" s="307"/>
      <c r="N236" s="531"/>
      <c r="O236" s="534"/>
      <c r="P236" s="534"/>
      <c r="Q236" s="534"/>
      <c r="R236" s="376" t="s">
        <v>1096</v>
      </c>
      <c r="S236" s="378" t="s">
        <v>1096</v>
      </c>
      <c r="T236" s="379" t="s">
        <v>1097</v>
      </c>
      <c r="U236" s="303"/>
      <c r="V236" s="303"/>
      <c r="W236" s="380"/>
    </row>
    <row r="237" spans="1:23" ht="30" customHeight="1">
      <c r="A237" s="434"/>
      <c r="B237" s="315" t="s">
        <v>1019</v>
      </c>
      <c r="C237" s="315" t="s">
        <v>1020</v>
      </c>
      <c r="D237" s="315" t="s">
        <v>1098</v>
      </c>
      <c r="E237" s="382" t="s">
        <v>1022</v>
      </c>
      <c r="F237" s="316" t="s">
        <v>1019</v>
      </c>
      <c r="G237" s="315" t="s">
        <v>1020</v>
      </c>
      <c r="H237" s="315" t="s">
        <v>1098</v>
      </c>
      <c r="I237" s="382" t="s">
        <v>1022</v>
      </c>
      <c r="J237" s="317" t="s">
        <v>1019</v>
      </c>
      <c r="K237" s="318" t="s">
        <v>1020</v>
      </c>
      <c r="L237" s="315" t="s">
        <v>1098</v>
      </c>
      <c r="M237" s="317" t="s">
        <v>1022</v>
      </c>
      <c r="N237" s="532"/>
      <c r="O237" s="535"/>
      <c r="P237" s="535"/>
      <c r="Q237" s="535"/>
      <c r="R237" s="383"/>
      <c r="S237" s="384"/>
      <c r="T237" s="385" t="s">
        <v>1099</v>
      </c>
      <c r="U237" s="386" t="s">
        <v>1100</v>
      </c>
      <c r="V237" s="386" t="s">
        <v>1101</v>
      </c>
      <c r="W237" s="387"/>
    </row>
    <row r="238" spans="1:23" hidden="1">
      <c r="A238" s="320" t="s">
        <v>1023</v>
      </c>
      <c r="B238" s="435"/>
      <c r="C238" s="435"/>
      <c r="D238" s="435"/>
      <c r="E238" s="388"/>
      <c r="F238" s="389"/>
      <c r="G238" s="363"/>
      <c r="H238" s="363"/>
      <c r="I238" s="388"/>
      <c r="J238" s="389"/>
      <c r="K238" s="363"/>
      <c r="L238" s="363"/>
      <c r="M238" s="390"/>
      <c r="N238" s="389"/>
      <c r="O238" s="391"/>
      <c r="P238" s="392"/>
      <c r="Q238" s="392"/>
      <c r="R238" s="393">
        <f>SUM(B238:D238,F238:H238,J238:L238)+N238</f>
        <v>0</v>
      </c>
      <c r="S238" s="394">
        <f>+Q238+P238+O238</f>
        <v>0</v>
      </c>
      <c r="T238" s="130"/>
      <c r="W238" s="395"/>
    </row>
    <row r="239" spans="1:23" hidden="1">
      <c r="A239" s="320"/>
      <c r="B239" s="320"/>
      <c r="C239" s="320"/>
      <c r="D239" s="320"/>
      <c r="E239" s="396"/>
      <c r="F239" s="389"/>
      <c r="G239" s="363"/>
      <c r="H239" s="363"/>
      <c r="I239" s="397"/>
      <c r="J239" s="389"/>
      <c r="K239" s="363"/>
      <c r="L239" s="363"/>
      <c r="M239" s="389"/>
      <c r="N239" s="389"/>
      <c r="O239" s="398"/>
      <c r="P239" s="399"/>
      <c r="Q239" s="399"/>
      <c r="R239" s="376"/>
      <c r="S239" s="378"/>
      <c r="T239" s="400" t="s">
        <v>1099</v>
      </c>
      <c r="U239" s="401" t="s">
        <v>1100</v>
      </c>
      <c r="V239" s="401" t="s">
        <v>1101</v>
      </c>
      <c r="W239" s="402"/>
    </row>
    <row r="240" spans="1:23">
      <c r="A240" s="320" t="s">
        <v>1024</v>
      </c>
      <c r="B240" s="403">
        <f>+'Distribution Pivot Table'!AE$8*100</f>
        <v>0</v>
      </c>
      <c r="C240" s="403">
        <f>+'Distribution Pivot Table'!AE$10*100</f>
        <v>0</v>
      </c>
      <c r="D240" s="403">
        <f>+'Distribution Pivot Table'!AE$12*100</f>
        <v>0</v>
      </c>
      <c r="E240" s="404">
        <f t="shared" ref="E240:E258" si="122">SUM(B240:D240)</f>
        <v>0</v>
      </c>
      <c r="F240" s="405">
        <f>+'Distribution Pivot Table'!AE$14*100</f>
        <v>0</v>
      </c>
      <c r="G240" s="403">
        <f>+'Distribution Pivot Table'!AE$16*100</f>
        <v>0</v>
      </c>
      <c r="H240" s="403">
        <f>+'Distribution Pivot Table'!AE$18*100</f>
        <v>0</v>
      </c>
      <c r="I240" s="404">
        <f t="shared" ref="I240:I243" si="123">SUM(F240:H240)</f>
        <v>0</v>
      </c>
      <c r="J240" s="405">
        <f>+'Distribution Pivot Table'!AE$20*100</f>
        <v>0</v>
      </c>
      <c r="K240" s="403">
        <f>+'Distribution Pivot Table'!AE$22*100</f>
        <v>0</v>
      </c>
      <c r="L240" s="403">
        <f>+'Distribution Pivot Table'!AE$24*100</f>
        <v>0</v>
      </c>
      <c r="M240" s="406">
        <f t="shared" ref="M240:M243" si="124">SUM(J240:L240)</f>
        <v>0</v>
      </c>
      <c r="N240" s="405">
        <f>+'Distribution Pivot Table'!AE$26*100</f>
        <v>0</v>
      </c>
      <c r="O240" s="407">
        <f t="shared" ref="O240:P243" si="125">+B240+F240+J240</f>
        <v>0</v>
      </c>
      <c r="P240" s="408">
        <f t="shared" si="125"/>
        <v>0</v>
      </c>
      <c r="Q240" s="408">
        <f t="shared" ref="Q240:Q243" si="126">+D240+H240+L240+N240</f>
        <v>0</v>
      </c>
      <c r="R240" s="393">
        <f>SUM(B240:D240,F240:H240,J240:L240)+N240</f>
        <v>0</v>
      </c>
      <c r="S240" s="394">
        <f t="shared" ref="S240:S258" si="127">+Q240+P240+O240</f>
        <v>0</v>
      </c>
      <c r="T240" s="129">
        <f t="shared" ref="T240:T258" si="128">+E240+I240</f>
        <v>0</v>
      </c>
      <c r="U240" s="129">
        <f>+M240</f>
        <v>0</v>
      </c>
      <c r="V240" s="129">
        <f>+N240</f>
        <v>0</v>
      </c>
      <c r="W240" s="409">
        <f t="shared" ref="W240" si="129">+H240+L240</f>
        <v>0</v>
      </c>
    </row>
    <row r="241" spans="1:24">
      <c r="A241" s="320" t="s">
        <v>1025</v>
      </c>
      <c r="B241" s="403">
        <f>+'Distribution Pivot Table'!AE$30*100</f>
        <v>13.040396881644224</v>
      </c>
      <c r="C241" s="403">
        <f>+'Distribution Pivot Table'!AE$32*100</f>
        <v>5.5634301913536497</v>
      </c>
      <c r="D241" s="403">
        <f>+'Distribution Pivot Table'!AE$34*100</f>
        <v>0</v>
      </c>
      <c r="E241" s="404">
        <f t="shared" si="122"/>
        <v>18.603827072997873</v>
      </c>
      <c r="F241" s="405">
        <f>+'Distribution Pivot Table'!AE$36*100</f>
        <v>36.410347271438695</v>
      </c>
      <c r="G241" s="403">
        <f>+'Distribution Pivot Table'!AE$38*100</f>
        <v>12.721474131821402</v>
      </c>
      <c r="H241" s="403">
        <f>+'Distribution Pivot Table'!AE$40*100</f>
        <v>0</v>
      </c>
      <c r="I241" s="404">
        <f t="shared" si="123"/>
        <v>49.131821403260098</v>
      </c>
      <c r="J241" s="405">
        <f>+'Distribution Pivot Table'!AE$42*100</f>
        <v>19.046775336640682</v>
      </c>
      <c r="K241" s="403">
        <f>+'Distribution Pivot Table'!AE$44*100</f>
        <v>12.61516654854713</v>
      </c>
      <c r="L241" s="403">
        <f>+'Distribution Pivot Table'!AE$46*100</f>
        <v>0</v>
      </c>
      <c r="M241" s="406">
        <f t="shared" si="124"/>
        <v>31.661941885187812</v>
      </c>
      <c r="N241" s="405">
        <f>+'Distribution Pivot Table'!AE$48*100</f>
        <v>0.60240963855421692</v>
      </c>
      <c r="O241" s="407">
        <f t="shared" si="125"/>
        <v>68.497519489723601</v>
      </c>
      <c r="P241" s="408">
        <f t="shared" si="125"/>
        <v>30.900070871722182</v>
      </c>
      <c r="Q241" s="408">
        <f t="shared" si="126"/>
        <v>0.60240963855421692</v>
      </c>
      <c r="R241" s="393">
        <f>SUM(B241:D241,F241:H241,J241:L241)+N241</f>
        <v>100.00000000000001</v>
      </c>
      <c r="S241" s="393">
        <f t="shared" si="127"/>
        <v>100</v>
      </c>
      <c r="T241" s="399">
        <f t="shared" si="128"/>
        <v>67.735648476257978</v>
      </c>
      <c r="U241" s="129">
        <f t="shared" ref="U241:V258" si="130">+M241</f>
        <v>31.661941885187812</v>
      </c>
      <c r="V241" s="129">
        <f t="shared" si="130"/>
        <v>0.60240963855421692</v>
      </c>
      <c r="W241" s="410">
        <f>SUM(T241:V241)</f>
        <v>100.00000000000001</v>
      </c>
    </row>
    <row r="242" spans="1:24">
      <c r="A242" s="320" t="s">
        <v>1026</v>
      </c>
      <c r="B242" s="403">
        <f>+'Distribution Pivot Table'!AE$52*100</f>
        <v>0</v>
      </c>
      <c r="C242" s="403">
        <f>+'Distribution Pivot Table'!AE$54*100</f>
        <v>0</v>
      </c>
      <c r="D242" s="403">
        <f>+'Distribution Pivot Table'!AE$56*100</f>
        <v>0</v>
      </c>
      <c r="E242" s="404">
        <f t="shared" si="122"/>
        <v>0</v>
      </c>
      <c r="F242" s="405">
        <f>+'Distribution Pivot Table'!AE$58*100</f>
        <v>0</v>
      </c>
      <c r="G242" s="403">
        <f>+'Distribution Pivot Table'!AE$60*100</f>
        <v>0</v>
      </c>
      <c r="H242" s="403">
        <f>+'Distribution Pivot Table'!AE$62*100</f>
        <v>0</v>
      </c>
      <c r="I242" s="404">
        <f t="shared" si="123"/>
        <v>0</v>
      </c>
      <c r="J242" s="405">
        <f>+'Distribution Pivot Table'!AE$64*100</f>
        <v>0</v>
      </c>
      <c r="K242" s="403">
        <f>+'Distribution Pivot Table'!AE$66*100</f>
        <v>0</v>
      </c>
      <c r="L242" s="403">
        <f>+'Distribution Pivot Table'!AE$68*100</f>
        <v>0</v>
      </c>
      <c r="M242" s="406">
        <f t="shared" si="124"/>
        <v>0</v>
      </c>
      <c r="N242" s="405">
        <f>+'Distribution Pivot Table'!AE$70*100</f>
        <v>0</v>
      </c>
      <c r="O242" s="407">
        <f t="shared" si="125"/>
        <v>0</v>
      </c>
      <c r="P242" s="408">
        <f t="shared" si="125"/>
        <v>0</v>
      </c>
      <c r="Q242" s="408">
        <f t="shared" si="126"/>
        <v>0</v>
      </c>
      <c r="R242" s="393">
        <f>SUM(B242:D242,F242:H242,J242:L242)+N242</f>
        <v>0</v>
      </c>
      <c r="S242" s="393">
        <f t="shared" si="127"/>
        <v>0</v>
      </c>
      <c r="T242" s="399">
        <f t="shared" si="128"/>
        <v>0</v>
      </c>
      <c r="U242" s="129">
        <f t="shared" si="130"/>
        <v>0</v>
      </c>
      <c r="V242" s="129">
        <f t="shared" si="130"/>
        <v>0</v>
      </c>
      <c r="W242" s="410">
        <f t="shared" ref="W242:W258" si="131">SUM(T242:V242)</f>
        <v>0</v>
      </c>
    </row>
    <row r="243" spans="1:24">
      <c r="A243" s="320" t="s">
        <v>1111</v>
      </c>
      <c r="B243" s="403">
        <f>+'Distribution Pivot Table'!AE$74*100</f>
        <v>8.3788068726495091</v>
      </c>
      <c r="C243" s="403">
        <f>+'Distribution Pivot Table'!AE$76*100</f>
        <v>4.4760710862030821</v>
      </c>
      <c r="D243" s="403">
        <f>+'Distribution Pivot Table'!AE$78*100</f>
        <v>4.074183319814173</v>
      </c>
      <c r="E243" s="404">
        <f t="shared" si="122"/>
        <v>16.929061278666765</v>
      </c>
      <c r="F243" s="405">
        <f>+'Distribution Pivot Table'!AE$80*100</f>
        <v>33.784381682766757</v>
      </c>
      <c r="G243" s="403">
        <f>+'Distribution Pivot Table'!AE$82*100</f>
        <v>17.432342747584986</v>
      </c>
      <c r="H243" s="411">
        <f>+'Distribution Pivot Table'!AE$84*100</f>
        <v>0</v>
      </c>
      <c r="I243" s="404">
        <f t="shared" si="123"/>
        <v>51.216724430351746</v>
      </c>
      <c r="J243" s="405">
        <f>+'Distribution Pivot Table'!AE$86*100</f>
        <v>11.802226974411917</v>
      </c>
      <c r="K243" s="403">
        <f>+'Distribution Pivot Table'!AE$88*100</f>
        <v>11.162524887545167</v>
      </c>
      <c r="L243" s="411">
        <f>+'Distribution Pivot Table'!AE$90*100</f>
        <v>1.8435218641693091E-3</v>
      </c>
      <c r="M243" s="406">
        <f t="shared" si="124"/>
        <v>22.966595383821254</v>
      </c>
      <c r="N243" s="405">
        <f>+'Distribution Pivot Table'!AE$92*100</f>
        <v>8.8876189071602383</v>
      </c>
      <c r="O243" s="407">
        <f t="shared" si="125"/>
        <v>53.965415529828185</v>
      </c>
      <c r="P243" s="408">
        <f t="shared" si="125"/>
        <v>33.070938721333235</v>
      </c>
      <c r="Q243" s="408">
        <f t="shared" si="126"/>
        <v>12.96364574883858</v>
      </c>
      <c r="R243" s="393">
        <f>SUM(B243:D243,F243:H243,J243:L243)+N243</f>
        <v>100</v>
      </c>
      <c r="S243" s="393">
        <f t="shared" si="127"/>
        <v>100</v>
      </c>
      <c r="T243" s="399">
        <f t="shared" si="128"/>
        <v>68.145785709018512</v>
      </c>
      <c r="U243" s="129">
        <f t="shared" si="130"/>
        <v>22.966595383821254</v>
      </c>
      <c r="V243" s="129">
        <f t="shared" si="130"/>
        <v>8.8876189071602383</v>
      </c>
      <c r="W243" s="410">
        <f t="shared" si="131"/>
        <v>100</v>
      </c>
    </row>
    <row r="244" spans="1:24">
      <c r="A244" s="320"/>
      <c r="B244" s="403"/>
      <c r="C244" s="403"/>
      <c r="D244" s="403"/>
      <c r="E244" s="404"/>
      <c r="F244" s="405"/>
      <c r="G244" s="403"/>
      <c r="H244" s="403"/>
      <c r="I244" s="404"/>
      <c r="J244" s="405"/>
      <c r="K244" s="403"/>
      <c r="L244" s="403"/>
      <c r="M244" s="406"/>
      <c r="N244" s="405"/>
      <c r="O244" s="407"/>
      <c r="P244" s="408"/>
      <c r="Q244" s="408"/>
      <c r="R244" s="393"/>
      <c r="S244" s="393"/>
      <c r="T244" s="399"/>
      <c r="U244" s="129"/>
      <c r="V244" s="129"/>
      <c r="W244" s="410"/>
    </row>
    <row r="245" spans="1:24">
      <c r="A245" s="320" t="s">
        <v>1028</v>
      </c>
      <c r="B245" s="403">
        <f>+'Distribution Pivot Table'!AE$96*100</f>
        <v>3.1550596383224314</v>
      </c>
      <c r="C245" s="403">
        <f>+'Distribution Pivot Table'!AE$98*100</f>
        <v>1.1927664486340901</v>
      </c>
      <c r="D245" s="403">
        <f>+'Distribution Pivot Table'!AE$100*100</f>
        <v>0</v>
      </c>
      <c r="E245" s="404">
        <f t="shared" si="122"/>
        <v>4.3478260869565215</v>
      </c>
      <c r="F245" s="405">
        <f>+'Distribution Pivot Table'!AE$102*100</f>
        <v>47.133512889572913</v>
      </c>
      <c r="G245" s="403">
        <f>+'Distribution Pivot Table'!AE$104*100</f>
        <v>11.581377452866487</v>
      </c>
      <c r="H245" s="403">
        <f>+'Distribution Pivot Table'!AE$106*100</f>
        <v>0</v>
      </c>
      <c r="I245" s="404">
        <f t="shared" ref="I245:I248" si="132">SUM(F245:H245)</f>
        <v>58.714890342439404</v>
      </c>
      <c r="J245" s="405">
        <f>+'Distribution Pivot Table'!AE$108*100</f>
        <v>18.968834166987303</v>
      </c>
      <c r="K245" s="403">
        <f>+'Distribution Pivot Table'!AE$110*100</f>
        <v>15.621392843401308</v>
      </c>
      <c r="L245" s="403">
        <f>+'Distribution Pivot Table'!AE$112*100</f>
        <v>0</v>
      </c>
      <c r="M245" s="406">
        <f t="shared" ref="M245:M248" si="133">SUM(J245:L245)</f>
        <v>34.59022701038861</v>
      </c>
      <c r="N245" s="405">
        <f>+'Distribution Pivot Table'!AE$114*100</f>
        <v>2.3470565602154676</v>
      </c>
      <c r="O245" s="407">
        <f t="shared" ref="O245:P248" si="134">+B245+F245+J245</f>
        <v>69.257406694882647</v>
      </c>
      <c r="P245" s="408">
        <f t="shared" si="134"/>
        <v>28.395536744901886</v>
      </c>
      <c r="Q245" s="408">
        <f t="shared" ref="Q245:Q248" si="135">+D245+H245+L245+N245</f>
        <v>2.3470565602154676</v>
      </c>
      <c r="R245" s="393">
        <f>SUM(B245:D245,F245:H245,J245:L245)+N245</f>
        <v>100</v>
      </c>
      <c r="S245" s="393">
        <f t="shared" si="127"/>
        <v>100</v>
      </c>
      <c r="T245" s="399">
        <f t="shared" si="128"/>
        <v>63.062716429395927</v>
      </c>
      <c r="U245" s="129">
        <f t="shared" si="130"/>
        <v>34.59022701038861</v>
      </c>
      <c r="V245" s="129">
        <f t="shared" si="130"/>
        <v>2.3470565602154676</v>
      </c>
      <c r="W245" s="410">
        <f t="shared" si="131"/>
        <v>100</v>
      </c>
    </row>
    <row r="246" spans="1:24">
      <c r="A246" s="320" t="s">
        <v>1029</v>
      </c>
      <c r="B246" s="403">
        <f>+'Distribution Pivot Table'!AE$118*100</f>
        <v>13.352888662160439</v>
      </c>
      <c r="C246" s="403">
        <f>+'Distribution Pivot Table'!AE$120*100</f>
        <v>3.0225736513199846</v>
      </c>
      <c r="D246" s="403">
        <f>+'Distribution Pivot Table'!AE$122*100</f>
        <v>0</v>
      </c>
      <c r="E246" s="404">
        <f t="shared" si="122"/>
        <v>16.375462313480423</v>
      </c>
      <c r="F246" s="405">
        <f>+'Distribution Pivot Table'!AE$124*100</f>
        <v>21.400331590358373</v>
      </c>
      <c r="G246" s="403">
        <f>+'Distribution Pivot Table'!AE$126*100</f>
        <v>8.9019257747736251</v>
      </c>
      <c r="H246" s="403">
        <f>+'Distribution Pivot Table'!AE$128*100</f>
        <v>0</v>
      </c>
      <c r="I246" s="404">
        <f t="shared" si="132"/>
        <v>30.302257365132</v>
      </c>
      <c r="J246" s="405">
        <f>+'Distribution Pivot Table'!AE$130*100</f>
        <v>22.866981252391277</v>
      </c>
      <c r="K246" s="403">
        <f>+'Distribution Pivot Table'!AE$132*100</f>
        <v>9.8966968498915957</v>
      </c>
      <c r="L246" s="403">
        <f>+'Distribution Pivot Table'!AE$134*100</f>
        <v>0</v>
      </c>
      <c r="M246" s="406">
        <f t="shared" si="133"/>
        <v>32.763678102282874</v>
      </c>
      <c r="N246" s="405">
        <f>+'Distribution Pivot Table'!AE$136*100</f>
        <v>21.986991455171534</v>
      </c>
      <c r="O246" s="407">
        <f t="shared" si="134"/>
        <v>57.620201504910092</v>
      </c>
      <c r="P246" s="408">
        <f t="shared" si="134"/>
        <v>21.821196275985205</v>
      </c>
      <c r="Q246" s="408">
        <f t="shared" si="135"/>
        <v>21.986991455171534</v>
      </c>
      <c r="R246" s="393">
        <f>SUM(B246:D246,F246:H246,J246:L246)+N246</f>
        <v>101.42838923606682</v>
      </c>
      <c r="S246" s="393">
        <f t="shared" si="127"/>
        <v>101.42838923606683</v>
      </c>
      <c r="T246" s="399">
        <f t="shared" si="128"/>
        <v>46.677719678612419</v>
      </c>
      <c r="U246" s="129">
        <f t="shared" si="130"/>
        <v>32.763678102282874</v>
      </c>
      <c r="V246" s="129">
        <f t="shared" si="130"/>
        <v>21.986991455171534</v>
      </c>
      <c r="W246" s="410">
        <f t="shared" si="131"/>
        <v>101.42838923606683</v>
      </c>
    </row>
    <row r="247" spans="1:24">
      <c r="A247" s="320" t="s">
        <v>1030</v>
      </c>
      <c r="B247" s="403">
        <f>+'Distribution Pivot Table'!AE$140*100</f>
        <v>7.9456877042997238</v>
      </c>
      <c r="C247" s="403">
        <f>+'Distribution Pivot Table'!AE$142*100</f>
        <v>1.7852652753331657</v>
      </c>
      <c r="D247" s="403">
        <f>+'Distribution Pivot Table'!AE$144*100</f>
        <v>0</v>
      </c>
      <c r="E247" s="404">
        <f t="shared" si="122"/>
        <v>9.7309529796328889</v>
      </c>
      <c r="F247" s="405">
        <f>+'Distribution Pivot Table'!AE$146*100</f>
        <v>28.086497359818956</v>
      </c>
      <c r="G247" s="403">
        <f>+'Distribution Pivot Table'!AE$148*100</f>
        <v>7.7193864722152377</v>
      </c>
      <c r="H247" s="403">
        <f>+'Distribution Pivot Table'!AE$150*100</f>
        <v>7.5433744028161928E-2</v>
      </c>
      <c r="I247" s="404">
        <f t="shared" si="132"/>
        <v>35.881317576062358</v>
      </c>
      <c r="J247" s="405">
        <f>+'Distribution Pivot Table'!AE$152*100</f>
        <v>42.469197887855167</v>
      </c>
      <c r="K247" s="403">
        <f>+'Distribution Pivot Table'!AE$154*100</f>
        <v>11.968820719135026</v>
      </c>
      <c r="L247" s="403">
        <f>+'Distribution Pivot Table'!AE$156*100</f>
        <v>0</v>
      </c>
      <c r="M247" s="406">
        <f t="shared" si="133"/>
        <v>54.438018606990191</v>
      </c>
      <c r="N247" s="405">
        <f>+'Distribution Pivot Table'!AE$158*100</f>
        <v>0</v>
      </c>
      <c r="O247" s="407">
        <f t="shared" si="134"/>
        <v>78.501382951973852</v>
      </c>
      <c r="P247" s="408">
        <f t="shared" si="134"/>
        <v>21.473472466683429</v>
      </c>
      <c r="Q247" s="408">
        <f t="shared" si="135"/>
        <v>7.5433744028161928E-2</v>
      </c>
      <c r="R247" s="393">
        <f>SUM(B247:D247,F247:H247,J247:L247)+N247</f>
        <v>100.05028916268544</v>
      </c>
      <c r="S247" s="393">
        <f t="shared" si="127"/>
        <v>100.05028916268544</v>
      </c>
      <c r="T247" s="399">
        <f t="shared" si="128"/>
        <v>45.612270555695247</v>
      </c>
      <c r="U247" s="129">
        <f t="shared" si="130"/>
        <v>54.438018606990191</v>
      </c>
      <c r="V247" s="129">
        <f t="shared" si="130"/>
        <v>0</v>
      </c>
      <c r="W247" s="410">
        <f t="shared" si="131"/>
        <v>100.05028916268543</v>
      </c>
    </row>
    <row r="248" spans="1:24">
      <c r="A248" s="320" t="s">
        <v>1031</v>
      </c>
      <c r="B248" s="403">
        <f>+'Distribution Pivot Table'!AE$162*100</f>
        <v>0</v>
      </c>
      <c r="C248" s="403">
        <f>+'Distribution Pivot Table'!AE$164*100</f>
        <v>0</v>
      </c>
      <c r="D248" s="403">
        <f>+'Distribution Pivot Table'!AE$166*100</f>
        <v>0</v>
      </c>
      <c r="E248" s="404">
        <f t="shared" si="122"/>
        <v>0</v>
      </c>
      <c r="F248" s="405">
        <f>+'Distribution Pivot Table'!AE$168*100</f>
        <v>0</v>
      </c>
      <c r="G248" s="403">
        <f>+'Distribution Pivot Table'!AE$170*100</f>
        <v>0</v>
      </c>
      <c r="H248" s="403">
        <f>+'Distribution Pivot Table'!AE$172*100</f>
        <v>0</v>
      </c>
      <c r="I248" s="404">
        <f t="shared" si="132"/>
        <v>0</v>
      </c>
      <c r="J248" s="405">
        <f>+'Distribution Pivot Table'!AE$174*100</f>
        <v>0</v>
      </c>
      <c r="K248" s="403">
        <f>+'Distribution Pivot Table'!AE$176*100</f>
        <v>0</v>
      </c>
      <c r="L248" s="403">
        <f>+'Distribution Pivot Table'!AE$178*100</f>
        <v>0</v>
      </c>
      <c r="M248" s="406">
        <f t="shared" si="133"/>
        <v>0</v>
      </c>
      <c r="N248" s="405">
        <f>+'Distribution Pivot Table'!AE$180*100</f>
        <v>0</v>
      </c>
      <c r="O248" s="407">
        <f t="shared" si="134"/>
        <v>0</v>
      </c>
      <c r="P248" s="408">
        <f t="shared" si="134"/>
        <v>0</v>
      </c>
      <c r="Q248" s="408">
        <f t="shared" si="135"/>
        <v>0</v>
      </c>
      <c r="R248" s="393">
        <f>SUM(B248:D248,F248:H248,J248:L248)+N248</f>
        <v>0</v>
      </c>
      <c r="S248" s="393">
        <f t="shared" si="127"/>
        <v>0</v>
      </c>
      <c r="T248" s="399">
        <f t="shared" si="128"/>
        <v>0</v>
      </c>
      <c r="U248" s="129">
        <f t="shared" si="130"/>
        <v>0</v>
      </c>
      <c r="V248" s="129">
        <f t="shared" si="130"/>
        <v>0</v>
      </c>
      <c r="W248" s="410">
        <f t="shared" si="131"/>
        <v>0</v>
      </c>
    </row>
    <row r="249" spans="1:24">
      <c r="A249" s="320"/>
      <c r="B249" s="403"/>
      <c r="C249" s="403"/>
      <c r="D249" s="403"/>
      <c r="E249" s="404"/>
      <c r="F249" s="405"/>
      <c r="G249" s="403"/>
      <c r="H249" s="403"/>
      <c r="I249" s="404"/>
      <c r="J249" s="405"/>
      <c r="K249" s="403"/>
      <c r="L249" s="403"/>
      <c r="M249" s="406"/>
      <c r="N249" s="405"/>
      <c r="O249" s="407"/>
      <c r="P249" s="408"/>
      <c r="Q249" s="408"/>
      <c r="R249" s="393"/>
      <c r="S249" s="393"/>
      <c r="T249" s="399"/>
      <c r="U249" s="129"/>
      <c r="V249" s="129"/>
      <c r="W249" s="410"/>
    </row>
    <row r="250" spans="1:24">
      <c r="A250" s="320" t="s">
        <v>1032</v>
      </c>
      <c r="B250" s="403">
        <f>+'Distribution Pivot Table'!AE$184*100</f>
        <v>10.235422513252262</v>
      </c>
      <c r="C250" s="403">
        <f>+'Distribution Pivot Table'!AE$186*100</f>
        <v>1.465544122232616</v>
      </c>
      <c r="D250" s="403">
        <f>+'Distribution Pivot Table'!AE$188*100</f>
        <v>0</v>
      </c>
      <c r="E250" s="404">
        <f t="shared" si="122"/>
        <v>11.700966635484878</v>
      </c>
      <c r="F250" s="405">
        <f>+'Distribution Pivot Table'!AE$190*100</f>
        <v>46.655753040224504</v>
      </c>
      <c r="G250" s="403">
        <f>+'Distribution Pivot Table'!AE$192*100</f>
        <v>3.5157468038665423</v>
      </c>
      <c r="H250" s="403">
        <f>+'Distribution Pivot Table'!AE$194*100</f>
        <v>0</v>
      </c>
      <c r="I250" s="404">
        <f t="shared" ref="I250:I253" si="136">SUM(F250:H250)</f>
        <v>50.171499844091045</v>
      </c>
      <c r="J250" s="405">
        <f>+'Distribution Pivot Table'!AE$196*100</f>
        <v>18.701278453383225</v>
      </c>
      <c r="K250" s="403">
        <f>+'Distribution Pivot Table'!AE$198*100</f>
        <v>5.714062987215466</v>
      </c>
      <c r="L250" s="403">
        <f>+'Distribution Pivot Table'!AE$200*100</f>
        <v>0</v>
      </c>
      <c r="M250" s="406">
        <f t="shared" ref="M250:M253" si="137">SUM(J250:L250)</f>
        <v>24.415341440598691</v>
      </c>
      <c r="N250" s="405">
        <f>+'Distribution Pivot Table'!AE$202*100</f>
        <v>13.712192079825384</v>
      </c>
      <c r="O250" s="407">
        <f t="shared" ref="O250:P253" si="138">+B250+F250+J250</f>
        <v>75.592454006859981</v>
      </c>
      <c r="P250" s="408">
        <f t="shared" si="138"/>
        <v>10.695353913314623</v>
      </c>
      <c r="Q250" s="408">
        <f t="shared" ref="Q250:Q253" si="139">+D250+H250+L250+N250</f>
        <v>13.712192079825384</v>
      </c>
      <c r="R250" s="393">
        <f>SUM(B250:D250,F250:H250,J250:L250)+N250</f>
        <v>100.00000000000001</v>
      </c>
      <c r="S250" s="393">
        <f t="shared" si="127"/>
        <v>99.999999999999986</v>
      </c>
      <c r="T250" s="399">
        <f t="shared" si="128"/>
        <v>61.87246647957592</v>
      </c>
      <c r="U250" s="129">
        <f t="shared" si="130"/>
        <v>24.415341440598691</v>
      </c>
      <c r="V250" s="129">
        <f t="shared" si="130"/>
        <v>13.712192079825384</v>
      </c>
      <c r="W250" s="410">
        <f t="shared" si="131"/>
        <v>100</v>
      </c>
    </row>
    <row r="251" spans="1:24">
      <c r="A251" s="320" t="s">
        <v>1033</v>
      </c>
      <c r="B251" s="403">
        <f>+'Distribution Pivot Table'!AE$206*100</f>
        <v>0.79591430655966044</v>
      </c>
      <c r="C251" s="403">
        <f>+'Distribution Pivot Table'!AE$208*100</f>
        <v>15.633083504675996</v>
      </c>
      <c r="D251" s="403">
        <f>+'Distribution Pivot Table'!AE$210*108</f>
        <v>0</v>
      </c>
      <c r="E251" s="404">
        <f t="shared" si="122"/>
        <v>16.428997811235657</v>
      </c>
      <c r="F251" s="405">
        <f>+'Distribution Pivot Table'!AE$212*100</f>
        <v>38.426079458778275</v>
      </c>
      <c r="G251" s="403">
        <f>+'Distribution Pivot Table'!AE$214*100</f>
        <v>27.286595476553693</v>
      </c>
      <c r="H251" s="403">
        <f>+'Distribution Pivot Table'!AE$216*100</f>
        <v>0</v>
      </c>
      <c r="I251" s="404">
        <f t="shared" si="136"/>
        <v>65.712674935331961</v>
      </c>
      <c r="J251" s="405">
        <f>+'Distribution Pivot Table'!AE$218*100</f>
        <v>8.8578629700868863</v>
      </c>
      <c r="K251" s="403">
        <f>+'Distribution Pivot Table'!AE$220*100</f>
        <v>9.000464283345492</v>
      </c>
      <c r="L251" s="403">
        <f>+'Distribution Pivot Table'!AE$222*100</f>
        <v>0</v>
      </c>
      <c r="M251" s="406">
        <f t="shared" si="137"/>
        <v>17.858327253432378</v>
      </c>
      <c r="N251" s="405">
        <f>+'Distribution Pivot Table'!AE$224*100</f>
        <v>0</v>
      </c>
      <c r="O251" s="407">
        <f t="shared" si="138"/>
        <v>48.079856735424819</v>
      </c>
      <c r="P251" s="408">
        <f t="shared" si="138"/>
        <v>51.920143264575181</v>
      </c>
      <c r="Q251" s="408">
        <f t="shared" si="139"/>
        <v>0</v>
      </c>
      <c r="R251" s="436">
        <f>SUM(B251:D251,F251:H251,J251:L251)+N251</f>
        <v>100</v>
      </c>
      <c r="S251" s="436">
        <f t="shared" si="127"/>
        <v>100</v>
      </c>
      <c r="T251" s="399">
        <f t="shared" si="128"/>
        <v>82.141672746567622</v>
      </c>
      <c r="U251" s="129">
        <f t="shared" si="130"/>
        <v>17.858327253432378</v>
      </c>
      <c r="V251" s="129">
        <f t="shared" si="130"/>
        <v>0</v>
      </c>
      <c r="W251" s="437">
        <f t="shared" si="131"/>
        <v>100</v>
      </c>
    </row>
    <row r="252" spans="1:24">
      <c r="A252" s="320" t="s">
        <v>1034</v>
      </c>
      <c r="B252" s="403">
        <f>+'Distribution Pivot Table'!AE$228*100</f>
        <v>0</v>
      </c>
      <c r="C252" s="403">
        <f>+'Distribution Pivot Table'!AE$230*100</f>
        <v>0</v>
      </c>
      <c r="D252" s="403">
        <f>+'Distribution Pivot Table'!AE$232*100</f>
        <v>0</v>
      </c>
      <c r="E252" s="404">
        <f t="shared" si="122"/>
        <v>0</v>
      </c>
      <c r="F252" s="405">
        <f>+'Distribution Pivot Table'!AE$234*100</f>
        <v>0</v>
      </c>
      <c r="G252" s="403">
        <f>+'Distribution Pivot Table'!AE$236*100</f>
        <v>0</v>
      </c>
      <c r="H252" s="403">
        <f>+'Distribution Pivot Table'!AE$238*100</f>
        <v>0</v>
      </c>
      <c r="I252" s="404">
        <f t="shared" si="136"/>
        <v>0</v>
      </c>
      <c r="J252" s="405">
        <f>+'Distribution Pivot Table'!AE$240*100</f>
        <v>0</v>
      </c>
      <c r="K252" s="403">
        <f>+'Distribution Pivot Table'!AE$242*100</f>
        <v>0</v>
      </c>
      <c r="L252" s="403">
        <f>+'Distribution Pivot Table'!AE$244*100</f>
        <v>0</v>
      </c>
      <c r="M252" s="406">
        <f t="shared" si="137"/>
        <v>0</v>
      </c>
      <c r="N252" s="405">
        <f>+'Distribution Pivot Table'!AE$246*100</f>
        <v>0</v>
      </c>
      <c r="O252" s="407">
        <f t="shared" si="138"/>
        <v>0</v>
      </c>
      <c r="P252" s="408">
        <f t="shared" si="138"/>
        <v>0</v>
      </c>
      <c r="Q252" s="408">
        <f t="shared" si="139"/>
        <v>0</v>
      </c>
      <c r="R252" s="393">
        <f>SUM(B252:D252,F252:H252,J252:L252)+N252</f>
        <v>0</v>
      </c>
      <c r="S252" s="393">
        <f t="shared" si="127"/>
        <v>0</v>
      </c>
      <c r="T252" s="399">
        <f t="shared" si="128"/>
        <v>0</v>
      </c>
      <c r="U252" s="129">
        <f t="shared" si="130"/>
        <v>0</v>
      </c>
      <c r="V252" s="129">
        <f t="shared" si="130"/>
        <v>0</v>
      </c>
      <c r="W252" s="410">
        <f t="shared" si="131"/>
        <v>0</v>
      </c>
      <c r="X252" s="342"/>
    </row>
    <row r="253" spans="1:24">
      <c r="A253" s="320" t="s">
        <v>1035</v>
      </c>
      <c r="B253" s="403">
        <f>+'Distribution Pivot Table'!AE$250*100</f>
        <v>0</v>
      </c>
      <c r="C253" s="403">
        <f>+'Distribution Pivot Table'!AE$252*100</f>
        <v>0</v>
      </c>
      <c r="D253" s="403">
        <f>+'Distribution Pivot Table'!AE$254*100</f>
        <v>0</v>
      </c>
      <c r="E253" s="404">
        <f t="shared" si="122"/>
        <v>0</v>
      </c>
      <c r="F253" s="405">
        <f>+'Distribution Pivot Table'!AE$256*100</f>
        <v>0</v>
      </c>
      <c r="G253" s="403">
        <f>+'Distribution Pivot Table'!AE$258*100</f>
        <v>0</v>
      </c>
      <c r="H253" s="403">
        <f>+'Distribution Pivot Table'!AE$260*100</f>
        <v>0</v>
      </c>
      <c r="I253" s="404">
        <f t="shared" si="136"/>
        <v>0</v>
      </c>
      <c r="J253" s="405">
        <f>+'Distribution Pivot Table'!AE$262*100</f>
        <v>0</v>
      </c>
      <c r="K253" s="403">
        <f>+'Distribution Pivot Table'!AE$264*100</f>
        <v>0</v>
      </c>
      <c r="L253" s="403">
        <f>+'Distribution Pivot Table'!AE$266*100</f>
        <v>0</v>
      </c>
      <c r="M253" s="406">
        <f t="shared" si="137"/>
        <v>0</v>
      </c>
      <c r="N253" s="405">
        <f>+'Distribution Pivot Table'!AE$268*100</f>
        <v>0</v>
      </c>
      <c r="O253" s="407">
        <f t="shared" si="138"/>
        <v>0</v>
      </c>
      <c r="P253" s="408">
        <f t="shared" si="138"/>
        <v>0</v>
      </c>
      <c r="Q253" s="408">
        <f t="shared" si="139"/>
        <v>0</v>
      </c>
      <c r="R253" s="393">
        <f>SUM(B253:D253,F253:H253,J253:L253)+N253</f>
        <v>0</v>
      </c>
      <c r="S253" s="393">
        <f t="shared" si="127"/>
        <v>0</v>
      </c>
      <c r="T253" s="399">
        <f t="shared" si="128"/>
        <v>0</v>
      </c>
      <c r="U253" s="129">
        <f t="shared" si="130"/>
        <v>0</v>
      </c>
      <c r="V253" s="129">
        <f t="shared" si="130"/>
        <v>0</v>
      </c>
      <c r="W253" s="410">
        <f t="shared" si="131"/>
        <v>0</v>
      </c>
    </row>
    <row r="254" spans="1:24">
      <c r="A254" s="320"/>
      <c r="B254" s="403"/>
      <c r="C254" s="403"/>
      <c r="D254" s="403"/>
      <c r="E254" s="404"/>
      <c r="F254" s="405"/>
      <c r="G254" s="403"/>
      <c r="H254" s="403"/>
      <c r="I254" s="404"/>
      <c r="J254" s="405"/>
      <c r="K254" s="403"/>
      <c r="L254" s="403"/>
      <c r="M254" s="406"/>
      <c r="N254" s="405"/>
      <c r="O254" s="407"/>
      <c r="P254" s="408"/>
      <c r="Q254" s="408"/>
      <c r="R254" s="393"/>
      <c r="S254" s="393"/>
      <c r="T254" s="399"/>
      <c r="U254" s="129"/>
      <c r="V254" s="129"/>
      <c r="W254" s="410"/>
    </row>
    <row r="255" spans="1:24">
      <c r="A255" s="320" t="s">
        <v>1036</v>
      </c>
      <c r="B255" s="403">
        <f>+'Distribution Pivot Table'!AE$272*100</f>
        <v>0.24468285337850554</v>
      </c>
      <c r="C255" s="403">
        <f>+'Distribution Pivot Table'!AE$274*100</f>
        <v>7.5287031808770943E-2</v>
      </c>
      <c r="D255" s="403">
        <f>+'Distribution Pivot Table'!AE$276*100</f>
        <v>0</v>
      </c>
      <c r="E255" s="404">
        <f t="shared" si="122"/>
        <v>0.31996988518727648</v>
      </c>
      <c r="F255" s="405">
        <f>+'Distribution Pivot Table'!AE$278*100</f>
        <v>39.695087521174479</v>
      </c>
      <c r="G255" s="403">
        <f>+'Distribution Pivot Table'!AE$280*100</f>
        <v>9.1473743647656693</v>
      </c>
      <c r="H255" s="403">
        <f>+'Distribution Pivot Table'!AE$282*100</f>
        <v>0</v>
      </c>
      <c r="I255" s="404">
        <f t="shared" ref="I255:I258" si="140">SUM(F255:H255)</f>
        <v>48.842461885940146</v>
      </c>
      <c r="J255" s="405">
        <f>+'Distribution Pivot Table'!AE$284*100</f>
        <v>6.9640504423113123</v>
      </c>
      <c r="K255" s="403">
        <f>+'Distribution Pivot Table'!AE$286*100</f>
        <v>6.512328251458686</v>
      </c>
      <c r="L255" s="403">
        <f>+'Distribution Pivot Table'!AE$288*100</f>
        <v>0</v>
      </c>
      <c r="M255" s="406">
        <f>SUM(J255:L255)</f>
        <v>13.476378693769998</v>
      </c>
      <c r="N255" s="405">
        <f>+'Distribution Pivot Table'!AE$290*100</f>
        <v>37.351778656126484</v>
      </c>
      <c r="O255" s="407">
        <f t="shared" ref="O255:O258" si="141">+B255+F255+J255</f>
        <v>46.903820816864297</v>
      </c>
      <c r="P255" s="408">
        <f>+C255+G255+K255</f>
        <v>15.734989648033125</v>
      </c>
      <c r="Q255" s="408">
        <f t="shared" ref="Q255:Q258" si="142">+D255+H255+L255+N255</f>
        <v>37.351778656126484</v>
      </c>
      <c r="R255" s="393">
        <f>SUM(B255:D255,F255:H255,J255:L255)+N255</f>
        <v>99.990589121023902</v>
      </c>
      <c r="S255" s="393">
        <f t="shared" si="127"/>
        <v>99.990589121023902</v>
      </c>
      <c r="T255" s="399">
        <f t="shared" si="128"/>
        <v>49.162431771127423</v>
      </c>
      <c r="U255" s="129">
        <f t="shared" si="130"/>
        <v>13.476378693769998</v>
      </c>
      <c r="V255" s="129">
        <f t="shared" si="130"/>
        <v>37.351778656126484</v>
      </c>
      <c r="W255" s="410">
        <f t="shared" si="131"/>
        <v>99.990589121023902</v>
      </c>
    </row>
    <row r="256" spans="1:24">
      <c r="A256" s="320" t="s">
        <v>1037</v>
      </c>
      <c r="B256" s="403">
        <f>+'Distribution Pivot Table'!AE294*100</f>
        <v>6.0931724752064609</v>
      </c>
      <c r="C256" s="403">
        <f>+'Distribution Pivot Table'!AE296*100</f>
        <v>4.8879563780084654</v>
      </c>
      <c r="D256" s="403">
        <f>+'Distribution Pivot Table'!AE298*100</f>
        <v>0</v>
      </c>
      <c r="E256" s="404">
        <f t="shared" si="122"/>
        <v>10.981128853214926</v>
      </c>
      <c r="F256" s="405">
        <f>+'Distribution Pivot Table'!AE300*100</f>
        <v>19.373726777022824</v>
      </c>
      <c r="G256" s="403">
        <f>+'Distribution Pivot Table'!AE302*100</f>
        <v>18.496651499810923</v>
      </c>
      <c r="H256" s="403">
        <f>+'Distribution Pivot Table'!AE304*100</f>
        <v>0</v>
      </c>
      <c r="I256" s="404">
        <f t="shared" si="140"/>
        <v>37.870378276833748</v>
      </c>
      <c r="J256" s="405">
        <f>+'Distribution Pivot Table'!AE306*100</f>
        <v>9.5075447991509812</v>
      </c>
      <c r="K256" s="403">
        <f>+'Distribution Pivot Table'!AE308*100</f>
        <v>18.767459165375655</v>
      </c>
      <c r="L256" s="403">
        <f>+'Distribution Pivot Table'!AE310*100</f>
        <v>0</v>
      </c>
      <c r="M256" s="406">
        <f>SUM(J256:L256)</f>
        <v>28.275003964526636</v>
      </c>
      <c r="N256" s="405">
        <f>+'Distribution Pivot Table'!AE312*100</f>
        <v>22.87348890542469</v>
      </c>
      <c r="O256" s="407">
        <f t="shared" si="141"/>
        <v>34.974444051380267</v>
      </c>
      <c r="P256" s="408">
        <f>+C256+G256+K256</f>
        <v>42.152067043195046</v>
      </c>
      <c r="Q256" s="408">
        <f t="shared" si="142"/>
        <v>22.87348890542469</v>
      </c>
      <c r="R256" s="393">
        <f>SUM(B256:D256,F256:H256,J256:L256)+N256</f>
        <v>100</v>
      </c>
      <c r="S256" s="393">
        <f t="shared" si="127"/>
        <v>100</v>
      </c>
      <c r="T256" s="399">
        <f t="shared" si="128"/>
        <v>48.851507130048674</v>
      </c>
      <c r="U256" s="129">
        <f t="shared" si="130"/>
        <v>28.275003964526636</v>
      </c>
      <c r="V256" s="129">
        <f t="shared" si="130"/>
        <v>22.87348890542469</v>
      </c>
      <c r="W256" s="410">
        <f t="shared" si="131"/>
        <v>100</v>
      </c>
    </row>
    <row r="257" spans="1:23">
      <c r="A257" s="320" t="s">
        <v>1038</v>
      </c>
      <c r="B257" s="403">
        <f>+'Distribution Pivot Table'!AE316*100</f>
        <v>9.7779466854878105</v>
      </c>
      <c r="C257" s="403">
        <f>+'Distribution Pivot Table'!AE318*100</f>
        <v>3.5018187740919702</v>
      </c>
      <c r="D257" s="403">
        <f>+'Distribution Pivot Table'!AE320*100</f>
        <v>0</v>
      </c>
      <c r="E257" s="404">
        <f t="shared" si="122"/>
        <v>13.279765459579782</v>
      </c>
      <c r="F257" s="405">
        <f>+'Distribution Pivot Table'!AE322*100</f>
        <v>20.896899940279059</v>
      </c>
      <c r="G257" s="403">
        <f>+'Distribution Pivot Table'!AE324*100</f>
        <v>27.135023616917316</v>
      </c>
      <c r="H257" s="403">
        <f>+'Distribution Pivot Table'!AE326*100</f>
        <v>0</v>
      </c>
      <c r="I257" s="404">
        <f t="shared" si="140"/>
        <v>48.031923557196379</v>
      </c>
      <c r="J257" s="405">
        <f>+'Distribution Pivot Table'!AE328*100</f>
        <v>7.9917476518812087</v>
      </c>
      <c r="K257" s="403">
        <f>+'Distribution Pivot Table'!AE330*100</f>
        <v>15.739182366035074</v>
      </c>
      <c r="L257" s="403">
        <f>+'Distribution Pivot Table'!AE332*100</f>
        <v>0</v>
      </c>
      <c r="M257" s="406">
        <f>SUM(J257:L257)</f>
        <v>23.730930017916283</v>
      </c>
      <c r="N257" s="405">
        <f>+'Distribution Pivot Table'!AE334*100</f>
        <v>14.821651555459036</v>
      </c>
      <c r="O257" s="407">
        <f t="shared" si="141"/>
        <v>38.666594277648073</v>
      </c>
      <c r="P257" s="408">
        <f>+C257+G257+K257</f>
        <v>46.376024757044362</v>
      </c>
      <c r="Q257" s="408">
        <f t="shared" si="142"/>
        <v>14.821651555459036</v>
      </c>
      <c r="R257" s="393">
        <f>SUM(B257:D257,F257:H257,J257:L257)+N257</f>
        <v>99.864270590151492</v>
      </c>
      <c r="S257" s="393">
        <f t="shared" si="127"/>
        <v>99.864270590151477</v>
      </c>
      <c r="T257" s="399">
        <f t="shared" si="128"/>
        <v>61.311689016776157</v>
      </c>
      <c r="U257" s="129">
        <f t="shared" si="130"/>
        <v>23.730930017916283</v>
      </c>
      <c r="V257" s="129">
        <f t="shared" si="130"/>
        <v>14.821651555459036</v>
      </c>
      <c r="W257" s="410">
        <f t="shared" si="131"/>
        <v>99.864270590151477</v>
      </c>
    </row>
    <row r="258" spans="1:23">
      <c r="A258" s="329" t="s">
        <v>1039</v>
      </c>
      <c r="B258" s="417">
        <f>+'Distribution Pivot Table'!AE338*100</f>
        <v>8.4751531654186518</v>
      </c>
      <c r="C258" s="417">
        <f>+'Distribution Pivot Table'!AE340*100</f>
        <v>0.51055139550714779</v>
      </c>
      <c r="D258" s="417">
        <f>+'Distribution Pivot Table'!AE342*100</f>
        <v>0</v>
      </c>
      <c r="E258" s="419">
        <f t="shared" si="122"/>
        <v>8.9857045609258002</v>
      </c>
      <c r="F258" s="420">
        <f>+'Distribution Pivot Table'!AE344*100</f>
        <v>36.997957794417971</v>
      </c>
      <c r="G258" s="417">
        <f>+'Distribution Pivot Table'!AE346*100</f>
        <v>7.6242341729067391</v>
      </c>
      <c r="H258" s="417">
        <f>+'Distribution Pivot Table'!AE348*100</f>
        <v>0</v>
      </c>
      <c r="I258" s="419">
        <f t="shared" si="140"/>
        <v>44.62219196732471</v>
      </c>
      <c r="J258" s="420">
        <f>+'Distribution Pivot Table'!AE350*100</f>
        <v>25.731790333560244</v>
      </c>
      <c r="K258" s="438">
        <f>+'Distribution Pivot Table'!AE352*100</f>
        <v>12.763784887678693</v>
      </c>
      <c r="L258" s="417">
        <f>+'Distribution Pivot Table'!AE354*100</f>
        <v>0</v>
      </c>
      <c r="M258" s="421">
        <f>SUM(J258:L258)</f>
        <v>38.495575221238937</v>
      </c>
      <c r="N258" s="420">
        <f>+'Distribution Pivot Table'!AE356*100</f>
        <v>7.896528250510551</v>
      </c>
      <c r="O258" s="422">
        <f t="shared" si="141"/>
        <v>71.204901293396873</v>
      </c>
      <c r="P258" s="423">
        <f>+C258+G258+K258</f>
        <v>20.898570456092578</v>
      </c>
      <c r="Q258" s="423">
        <f t="shared" si="142"/>
        <v>7.896528250510551</v>
      </c>
      <c r="R258" s="393">
        <f>SUM(B258:D258,F258:H258,J258:L258)+N258</f>
        <v>100</v>
      </c>
      <c r="S258" s="393">
        <f t="shared" si="127"/>
        <v>100</v>
      </c>
      <c r="T258" s="399">
        <f t="shared" si="128"/>
        <v>53.607896528250507</v>
      </c>
      <c r="U258" s="129">
        <f t="shared" si="130"/>
        <v>38.495575221238937</v>
      </c>
      <c r="V258" s="129">
        <f t="shared" si="130"/>
        <v>7.896528250510551</v>
      </c>
      <c r="W258" s="410">
        <f t="shared" si="131"/>
        <v>100</v>
      </c>
    </row>
    <row r="259" spans="1:23">
      <c r="A259" s="333" t="s">
        <v>1040</v>
      </c>
      <c r="B259" s="320"/>
      <c r="C259" s="320"/>
      <c r="D259" s="320"/>
      <c r="E259" s="320"/>
    </row>
    <row r="260" spans="1:23">
      <c r="A260" s="333" t="s">
        <v>1112</v>
      </c>
      <c r="B260" s="320"/>
      <c r="C260" s="320"/>
      <c r="D260" s="320"/>
      <c r="E260" s="320"/>
    </row>
    <row r="261" spans="1:23">
      <c r="A261" s="333"/>
      <c r="B261" s="363"/>
      <c r="C261" s="363"/>
      <c r="D261" s="363"/>
      <c r="E261" s="424"/>
      <c r="F261" s="363"/>
      <c r="G261" s="363"/>
      <c r="H261" s="363"/>
      <c r="I261" s="424"/>
      <c r="J261" s="363"/>
      <c r="K261" s="363"/>
      <c r="L261" s="363"/>
      <c r="M261" s="424"/>
      <c r="N261" s="363"/>
      <c r="O261" s="336"/>
      <c r="P261" s="336"/>
      <c r="R261" s="128"/>
    </row>
    <row r="262" spans="1:23">
      <c r="Q262" s="335" t="s">
        <v>1158</v>
      </c>
    </row>
    <row r="263" spans="1:23" ht="18">
      <c r="A263" s="296" t="s">
        <v>1113</v>
      </c>
      <c r="B263" s="298"/>
      <c r="C263" s="298"/>
      <c r="D263" s="298"/>
      <c r="E263" s="298"/>
      <c r="F263" s="297"/>
      <c r="G263" s="297"/>
      <c r="H263" s="297"/>
      <c r="I263" s="298"/>
      <c r="J263" s="297"/>
      <c r="K263" s="297"/>
      <c r="L263" s="297"/>
      <c r="M263" s="298"/>
      <c r="N263" s="297"/>
      <c r="O263" s="297"/>
      <c r="P263" s="297"/>
      <c r="Q263" s="297"/>
      <c r="R263" s="431"/>
    </row>
    <row r="264" spans="1:23" ht="18">
      <c r="A264" s="296"/>
      <c r="B264" s="298"/>
      <c r="C264" s="298"/>
      <c r="D264" s="298"/>
      <c r="E264" s="298"/>
      <c r="F264" s="297"/>
      <c r="G264" s="297"/>
      <c r="H264" s="297"/>
      <c r="I264" s="298"/>
      <c r="J264" s="297"/>
      <c r="K264" s="297"/>
      <c r="L264" s="297"/>
      <c r="M264" s="298"/>
      <c r="N264" s="297"/>
      <c r="O264" s="297"/>
      <c r="P264" s="297"/>
      <c r="Q264" s="297"/>
      <c r="R264" s="431"/>
    </row>
    <row r="265" spans="1:23" ht="15.75">
      <c r="A265" s="299" t="s">
        <v>1114</v>
      </c>
      <c r="B265" s="298"/>
      <c r="C265" s="298"/>
      <c r="D265" s="298"/>
      <c r="E265" s="298"/>
      <c r="F265" s="297"/>
      <c r="G265" s="297"/>
      <c r="H265" s="297"/>
      <c r="I265" s="298"/>
      <c r="J265" s="297"/>
      <c r="K265" s="297"/>
      <c r="L265" s="297"/>
      <c r="M265" s="298"/>
      <c r="N265" s="297"/>
      <c r="O265" s="297"/>
      <c r="P265" s="297"/>
      <c r="Q265" s="297"/>
      <c r="R265" s="431"/>
    </row>
    <row r="266" spans="1:23" ht="15.75">
      <c r="A266" s="299" t="s">
        <v>1119</v>
      </c>
      <c r="B266" s="298"/>
      <c r="C266" s="298"/>
      <c r="D266" s="298"/>
      <c r="E266" s="298"/>
      <c r="F266" s="297"/>
      <c r="G266" s="297"/>
      <c r="H266" s="297"/>
      <c r="I266" s="298"/>
      <c r="J266" s="297"/>
      <c r="K266" s="297"/>
      <c r="L266" s="297"/>
      <c r="M266" s="298"/>
      <c r="N266" s="297"/>
      <c r="O266" s="297"/>
      <c r="P266" s="297"/>
      <c r="Q266" s="297"/>
      <c r="R266" s="431"/>
    </row>
    <row r="267" spans="1:23" ht="19.5" customHeight="1">
      <c r="A267" s="303"/>
      <c r="B267" s="303"/>
      <c r="C267" s="303"/>
      <c r="D267" s="303"/>
      <c r="E267" s="303"/>
      <c r="F267" s="303"/>
      <c r="G267" s="303"/>
      <c r="H267" s="303"/>
      <c r="I267" s="303"/>
      <c r="R267" s="372"/>
    </row>
    <row r="268" spans="1:23" ht="19.5" customHeight="1">
      <c r="A268" s="150"/>
      <c r="B268" s="305" t="s">
        <v>1014</v>
      </c>
      <c r="C268" s="306"/>
      <c r="D268" s="306"/>
      <c r="E268" s="306"/>
      <c r="F268" s="306"/>
      <c r="G268" s="306"/>
      <c r="H268" s="306"/>
      <c r="I268" s="307"/>
      <c r="J268" s="373" t="s">
        <v>10</v>
      </c>
      <c r="K268" s="374"/>
      <c r="L268" s="374"/>
      <c r="M268" s="375"/>
      <c r="N268" s="530" t="s">
        <v>1015</v>
      </c>
      <c r="O268" s="533" t="s">
        <v>1093</v>
      </c>
      <c r="P268" s="533" t="s">
        <v>1094</v>
      </c>
      <c r="Q268" s="533" t="s">
        <v>1095</v>
      </c>
      <c r="R268" s="376"/>
      <c r="S268" s="377"/>
    </row>
    <row r="269" spans="1:23" ht="36.75" customHeight="1">
      <c r="A269" s="300"/>
      <c r="B269" s="306" t="s">
        <v>1016</v>
      </c>
      <c r="C269" s="306"/>
      <c r="D269" s="306"/>
      <c r="E269" s="312"/>
      <c r="F269" s="313" t="s">
        <v>1017</v>
      </c>
      <c r="G269" s="306"/>
      <c r="H269" s="306"/>
      <c r="I269" s="307"/>
      <c r="J269" s="314" t="s">
        <v>1018</v>
      </c>
      <c r="K269" s="306"/>
      <c r="L269" s="306"/>
      <c r="M269" s="307"/>
      <c r="N269" s="531"/>
      <c r="O269" s="534"/>
      <c r="P269" s="534"/>
      <c r="Q269" s="534"/>
      <c r="R269" s="376" t="s">
        <v>1096</v>
      </c>
      <c r="S269" s="377" t="s">
        <v>1096</v>
      </c>
    </row>
    <row r="270" spans="1:23" ht="31.5" customHeight="1">
      <c r="A270" s="434"/>
      <c r="B270" s="315" t="s">
        <v>1019</v>
      </c>
      <c r="C270" s="315" t="s">
        <v>1020</v>
      </c>
      <c r="D270" s="315" t="s">
        <v>1098</v>
      </c>
      <c r="E270" s="382" t="s">
        <v>1022</v>
      </c>
      <c r="F270" s="316" t="s">
        <v>1019</v>
      </c>
      <c r="G270" s="315" t="s">
        <v>1020</v>
      </c>
      <c r="H270" s="315" t="s">
        <v>1098</v>
      </c>
      <c r="I270" s="382" t="s">
        <v>1022</v>
      </c>
      <c r="J270" s="317" t="s">
        <v>1019</v>
      </c>
      <c r="K270" s="318" t="s">
        <v>1020</v>
      </c>
      <c r="L270" s="315" t="s">
        <v>1098</v>
      </c>
      <c r="M270" s="317" t="s">
        <v>1022</v>
      </c>
      <c r="N270" s="532"/>
      <c r="O270" s="535"/>
      <c r="P270" s="535"/>
      <c r="Q270" s="535"/>
      <c r="R270" s="383"/>
      <c r="S270" s="425"/>
      <c r="U270" s="169"/>
      <c r="V270" s="169"/>
    </row>
    <row r="271" spans="1:23" hidden="1">
      <c r="A271" s="320" t="s">
        <v>1023</v>
      </c>
      <c r="B271" s="320"/>
      <c r="C271" s="320"/>
      <c r="D271" s="320"/>
      <c r="E271" s="396"/>
      <c r="F271" s="389"/>
      <c r="G271" s="363"/>
      <c r="H271" s="363"/>
      <c r="I271" s="388"/>
      <c r="J271" s="389"/>
      <c r="K271" s="363"/>
      <c r="L271" s="363"/>
      <c r="M271" s="390"/>
      <c r="N271" s="389"/>
      <c r="O271" s="432"/>
      <c r="P271" s="392"/>
      <c r="Q271" s="392"/>
      <c r="R271" s="393">
        <f>SUM(F271:H271,J271:L271)+N271</f>
        <v>0</v>
      </c>
      <c r="S271" s="426">
        <f>+Q271+P271+O271</f>
        <v>0</v>
      </c>
    </row>
    <row r="272" spans="1:23" hidden="1">
      <c r="A272" s="320"/>
      <c r="B272" s="320"/>
      <c r="C272" s="320"/>
      <c r="D272" s="320"/>
      <c r="E272" s="396"/>
      <c r="F272" s="389"/>
      <c r="G272" s="363"/>
      <c r="H272" s="363"/>
      <c r="I272" s="397"/>
      <c r="J272" s="389"/>
      <c r="K272" s="363"/>
      <c r="L272" s="363"/>
      <c r="M272" s="389"/>
      <c r="N272" s="389"/>
      <c r="O272" s="398"/>
      <c r="P272" s="399"/>
      <c r="Q272" s="399"/>
      <c r="R272" s="376"/>
      <c r="S272" s="377"/>
      <c r="U272" s="439"/>
      <c r="V272" s="439"/>
      <c r="W272" s="440"/>
    </row>
    <row r="273" spans="1:24">
      <c r="A273" s="320" t="s">
        <v>1024</v>
      </c>
      <c r="B273" s="403">
        <f>+'Distribution Pivot Table'!AA$8*100</f>
        <v>0</v>
      </c>
      <c r="C273" s="403">
        <f>+'Distribution Pivot Table'!AA$10*100</f>
        <v>0</v>
      </c>
      <c r="D273" s="403">
        <f>+'Distribution Pivot Table'!AA$12*100</f>
        <v>0</v>
      </c>
      <c r="E273" s="404">
        <f t="shared" ref="E273:E291" si="143">SUM(B273:D273)</f>
        <v>0</v>
      </c>
      <c r="F273" s="405">
        <f>+'Distribution Pivot Table'!AA$14*100</f>
        <v>0</v>
      </c>
      <c r="G273" s="403">
        <f>+'Distribution Pivot Table'!AA$16*100</f>
        <v>0</v>
      </c>
      <c r="H273" s="403">
        <f>+'Distribution Pivot Table'!AA$18*100</f>
        <v>0</v>
      </c>
      <c r="I273" s="404">
        <f t="shared" ref="I273:I276" si="144">SUM(F273:H273)</f>
        <v>0</v>
      </c>
      <c r="J273" s="405">
        <f>+'Distribution Pivot Table'!AA$20*100</f>
        <v>0</v>
      </c>
      <c r="K273" s="403">
        <f>+'Distribution Pivot Table'!AA$22*100</f>
        <v>0</v>
      </c>
      <c r="L273" s="403">
        <f>+'Distribution Pivot Table'!AA$24*100</f>
        <v>0</v>
      </c>
      <c r="M273" s="406">
        <f t="shared" ref="M273:M276" si="145">SUM(J273:L273)</f>
        <v>0</v>
      </c>
      <c r="N273" s="405">
        <f>+'Distribution Pivot Table'!AA$26*100</f>
        <v>0</v>
      </c>
      <c r="O273" s="407">
        <f t="shared" ref="O273:P276" si="146">+B273+F273+J273</f>
        <v>0</v>
      </c>
      <c r="P273" s="408">
        <f t="shared" si="146"/>
        <v>0</v>
      </c>
      <c r="Q273" s="408">
        <f t="shared" ref="Q273:Q276" si="147">+D273+H273+L273+N273</f>
        <v>0</v>
      </c>
      <c r="R273" s="393">
        <f t="shared" ref="R273:R291" si="148">SUM(B273:D273,F273:H273,J273:L273)+N273</f>
        <v>0</v>
      </c>
      <c r="S273" s="426">
        <f t="shared" ref="S273:S291" si="149">+Q273+P273+O273</f>
        <v>0</v>
      </c>
      <c r="U273" s="129"/>
      <c r="V273" s="129"/>
      <c r="W273" s="236"/>
    </row>
    <row r="274" spans="1:24">
      <c r="A274" s="320" t="s">
        <v>1025</v>
      </c>
      <c r="B274" s="403">
        <f>+'Distribution Pivot Table'!AA$30*100</f>
        <v>0</v>
      </c>
      <c r="C274" s="403">
        <f>+'Distribution Pivot Table'!AA$32*100</f>
        <v>0</v>
      </c>
      <c r="D274" s="403">
        <f>+'Distribution Pivot Table'!AA$34*100</f>
        <v>0</v>
      </c>
      <c r="E274" s="404">
        <f t="shared" si="143"/>
        <v>0</v>
      </c>
      <c r="F274" s="405">
        <f>+'Distribution Pivot Table'!AA$36*100</f>
        <v>0</v>
      </c>
      <c r="G274" s="403">
        <f>+'Distribution Pivot Table'!AA$38*100</f>
        <v>0</v>
      </c>
      <c r="H274" s="403">
        <f>+'Distribution Pivot Table'!AA$40*100</f>
        <v>0</v>
      </c>
      <c r="I274" s="404">
        <f t="shared" si="144"/>
        <v>0</v>
      </c>
      <c r="J274" s="405">
        <f>+'Distribution Pivot Table'!AA$42*100</f>
        <v>0</v>
      </c>
      <c r="K274" s="403">
        <f>+'Distribution Pivot Table'!AA$44*100</f>
        <v>0</v>
      </c>
      <c r="L274" s="403">
        <f>+'Distribution Pivot Table'!AA$46*100</f>
        <v>0</v>
      </c>
      <c r="M274" s="406">
        <f t="shared" si="145"/>
        <v>0</v>
      </c>
      <c r="N274" s="405">
        <f>+'Distribution Pivot Table'!AA$48*100</f>
        <v>0</v>
      </c>
      <c r="O274" s="407">
        <f t="shared" si="146"/>
        <v>0</v>
      </c>
      <c r="P274" s="408">
        <f t="shared" si="146"/>
        <v>0</v>
      </c>
      <c r="Q274" s="408">
        <f t="shared" si="147"/>
        <v>0</v>
      </c>
      <c r="R274" s="393">
        <f t="shared" si="148"/>
        <v>0</v>
      </c>
      <c r="S274" s="393">
        <f t="shared" si="149"/>
        <v>0</v>
      </c>
      <c r="T274" s="129"/>
      <c r="U274" s="129"/>
      <c r="V274" s="129"/>
      <c r="W274" s="393"/>
    </row>
    <row r="275" spans="1:24">
      <c r="A275" s="320" t="s">
        <v>1026</v>
      </c>
      <c r="B275" s="403">
        <f>+'Distribution Pivot Table'!AA$52*100</f>
        <v>0</v>
      </c>
      <c r="C275" s="403">
        <f>+'Distribution Pivot Table'!AA$54*100</f>
        <v>0</v>
      </c>
      <c r="D275" s="403">
        <f>+'Distribution Pivot Table'!AA$56*100</f>
        <v>0</v>
      </c>
      <c r="E275" s="404">
        <f t="shared" si="143"/>
        <v>0</v>
      </c>
      <c r="F275" s="405">
        <f>+'Distribution Pivot Table'!AA$58*100</f>
        <v>0</v>
      </c>
      <c r="G275" s="403">
        <f>+'Distribution Pivot Table'!AA$60*100</f>
        <v>0</v>
      </c>
      <c r="H275" s="403">
        <f>+'Distribution Pivot Table'!AA$62*100</f>
        <v>0</v>
      </c>
      <c r="I275" s="404">
        <f t="shared" si="144"/>
        <v>0</v>
      </c>
      <c r="J275" s="405">
        <f>+'Distribution Pivot Table'!AA$64*100</f>
        <v>0</v>
      </c>
      <c r="K275" s="403">
        <f>+'Distribution Pivot Table'!AA$66*100</f>
        <v>0</v>
      </c>
      <c r="L275" s="403">
        <f>+'Distribution Pivot Table'!AA$68*100</f>
        <v>0</v>
      </c>
      <c r="M275" s="406">
        <f t="shared" si="145"/>
        <v>0</v>
      </c>
      <c r="N275" s="405">
        <f>+'Distribution Pivot Table'!AA$70*100</f>
        <v>0</v>
      </c>
      <c r="O275" s="407">
        <f t="shared" si="146"/>
        <v>0</v>
      </c>
      <c r="P275" s="408">
        <f t="shared" si="146"/>
        <v>0</v>
      </c>
      <c r="Q275" s="408">
        <f t="shared" si="147"/>
        <v>0</v>
      </c>
      <c r="R275" s="393">
        <f t="shared" si="148"/>
        <v>0</v>
      </c>
      <c r="S275" s="393">
        <f t="shared" si="149"/>
        <v>0</v>
      </c>
      <c r="T275" s="129"/>
      <c r="U275" s="129"/>
      <c r="V275" s="129"/>
      <c r="W275" s="393"/>
    </row>
    <row r="276" spans="1:24">
      <c r="A276" s="320" t="s">
        <v>1111</v>
      </c>
      <c r="B276" s="403">
        <f>+'Distribution Pivot Table'!AA$74*100</f>
        <v>8.6467551622418881</v>
      </c>
      <c r="C276" s="403">
        <f>+'Distribution Pivot Table'!AA$76*100</f>
        <v>4.7238610291707639</v>
      </c>
      <c r="D276" s="403">
        <f>+'Distribution Pivot Table'!AA$78*100</f>
        <v>4.2527040314650932</v>
      </c>
      <c r="E276" s="404">
        <f t="shared" si="143"/>
        <v>17.623320222877744</v>
      </c>
      <c r="F276" s="405">
        <f>+'Distribution Pivot Table'!AA$80*100</f>
        <v>33.601687971156998</v>
      </c>
      <c r="G276" s="403">
        <f>+'Distribution Pivot Table'!AA$82*100</f>
        <v>17.959275647328745</v>
      </c>
      <c r="H276" s="411">
        <f>+'Distribution Pivot Table'!AA$84*100</f>
        <v>0</v>
      </c>
      <c r="I276" s="404">
        <f t="shared" si="144"/>
        <v>51.560963618485744</v>
      </c>
      <c r="J276" s="405">
        <f>+'Distribution Pivot Table'!AA$86*100</f>
        <v>11.012782694198624</v>
      </c>
      <c r="K276" s="403">
        <f>+'Distribution Pivot Table'!AA$88*100</f>
        <v>11.182808915109801</v>
      </c>
      <c r="L276" s="411">
        <f>+'Distribution Pivot Table'!AA$90*100</f>
        <v>2.0485086856768275E-3</v>
      </c>
      <c r="M276" s="406">
        <f t="shared" si="145"/>
        <v>22.197640117994098</v>
      </c>
      <c r="N276" s="405">
        <f>+'Distribution Pivot Table'!AA$92*100</f>
        <v>8.6180760406424124</v>
      </c>
      <c r="O276" s="407">
        <f t="shared" si="146"/>
        <v>53.261225827597514</v>
      </c>
      <c r="P276" s="408">
        <f t="shared" si="146"/>
        <v>33.865945591609311</v>
      </c>
      <c r="Q276" s="408">
        <f t="shared" si="147"/>
        <v>12.872828580793183</v>
      </c>
      <c r="R276" s="393">
        <f t="shared" si="148"/>
        <v>99.999999999999986</v>
      </c>
      <c r="S276" s="393">
        <f t="shared" si="149"/>
        <v>100</v>
      </c>
      <c r="T276" s="129"/>
      <c r="U276" s="129"/>
      <c r="V276" s="129"/>
      <c r="W276" s="393"/>
    </row>
    <row r="277" spans="1:24">
      <c r="A277" s="320"/>
      <c r="B277" s="403"/>
      <c r="C277" s="403"/>
      <c r="D277" s="403"/>
      <c r="E277" s="404"/>
      <c r="F277" s="405"/>
      <c r="G277" s="403"/>
      <c r="H277" s="403"/>
      <c r="I277" s="404"/>
      <c r="J277" s="405"/>
      <c r="K277" s="403"/>
      <c r="L277" s="403"/>
      <c r="M277" s="406"/>
      <c r="N277" s="405"/>
      <c r="O277" s="407"/>
      <c r="P277" s="408"/>
      <c r="Q277" s="408"/>
      <c r="R277" s="393"/>
      <c r="S277" s="393"/>
      <c r="T277" s="129"/>
      <c r="U277" s="129"/>
      <c r="V277" s="129"/>
      <c r="W277" s="393"/>
    </row>
    <row r="278" spans="1:24">
      <c r="A278" s="320" t="s">
        <v>1028</v>
      </c>
      <c r="B278" s="403">
        <f>+'Distribution Pivot Table'!AA$96*100</f>
        <v>3.134141245298788</v>
      </c>
      <c r="C278" s="403">
        <f>+'Distribution Pivot Table'!AA$98*100</f>
        <v>1.0447137484329294</v>
      </c>
      <c r="D278" s="403">
        <f>+'Distribution Pivot Table'!AA$100*100</f>
        <v>0</v>
      </c>
      <c r="E278" s="404">
        <f t="shared" si="143"/>
        <v>4.1788549937317176</v>
      </c>
      <c r="F278" s="405">
        <f>+'Distribution Pivot Table'!AA$102*100</f>
        <v>49.059757626410367</v>
      </c>
      <c r="G278" s="403">
        <f>+'Distribution Pivot Table'!AA$104*100</f>
        <v>10.739657333890513</v>
      </c>
      <c r="H278" s="403">
        <f>+'Distribution Pivot Table'!AA$106*100</f>
        <v>0</v>
      </c>
      <c r="I278" s="404">
        <f t="shared" ref="I278:I281" si="150">SUM(F278:H278)</f>
        <v>59.799414960300879</v>
      </c>
      <c r="J278" s="405">
        <f>+'Distribution Pivot Table'!AA$108*100</f>
        <v>19.51525282072712</v>
      </c>
      <c r="K278" s="403">
        <f>+'Distribution Pivot Table'!AA$110*100</f>
        <v>15.587129126619306</v>
      </c>
      <c r="L278" s="403">
        <f>+'Distribution Pivot Table'!AA$112*100</f>
        <v>0</v>
      </c>
      <c r="M278" s="406">
        <f t="shared" ref="M278:M281" si="151">SUM(J278:L278)</f>
        <v>35.10238194734643</v>
      </c>
      <c r="N278" s="405">
        <f>+'Distribution Pivot Table'!AA$114*100</f>
        <v>0.91934809862097788</v>
      </c>
      <c r="O278" s="407">
        <f t="shared" ref="O278:P281" si="152">+B278+F278+J278</f>
        <v>71.709151692436279</v>
      </c>
      <c r="P278" s="408">
        <f t="shared" si="152"/>
        <v>27.371500208942749</v>
      </c>
      <c r="Q278" s="408">
        <f t="shared" ref="Q278:Q281" si="153">+D278+H278+L278+N278</f>
        <v>0.91934809862097788</v>
      </c>
      <c r="R278" s="393">
        <f t="shared" si="148"/>
        <v>100</v>
      </c>
      <c r="S278" s="393">
        <f t="shared" si="149"/>
        <v>100</v>
      </c>
      <c r="T278" s="129"/>
      <c r="U278" s="129"/>
      <c r="V278" s="129"/>
      <c r="W278" s="393"/>
    </row>
    <row r="279" spans="1:24">
      <c r="A279" s="320" t="s">
        <v>1029</v>
      </c>
      <c r="B279" s="403">
        <f>+'Distribution Pivot Table'!AA$118*100</f>
        <v>0</v>
      </c>
      <c r="C279" s="403">
        <f>+'Distribution Pivot Table'!AA$120*100</f>
        <v>0</v>
      </c>
      <c r="D279" s="403">
        <f>+'Distribution Pivot Table'!AA$122*100</f>
        <v>0</v>
      </c>
      <c r="E279" s="404">
        <f t="shared" si="143"/>
        <v>0</v>
      </c>
      <c r="F279" s="405">
        <f>+'Distribution Pivot Table'!AA$124*100</f>
        <v>0</v>
      </c>
      <c r="G279" s="403">
        <f>+'Distribution Pivot Table'!AA$126*100</f>
        <v>0</v>
      </c>
      <c r="H279" s="403">
        <f>+'Distribution Pivot Table'!AA$128*100</f>
        <v>0</v>
      </c>
      <c r="I279" s="404">
        <f t="shared" si="150"/>
        <v>0</v>
      </c>
      <c r="J279" s="405">
        <f>+'Distribution Pivot Table'!AA$130*100</f>
        <v>0</v>
      </c>
      <c r="K279" s="403">
        <f>+'Distribution Pivot Table'!AA$132*100</f>
        <v>0</v>
      </c>
      <c r="L279" s="403">
        <f>+'Distribution Pivot Table'!AA$134*100</f>
        <v>0</v>
      </c>
      <c r="M279" s="406">
        <f t="shared" si="151"/>
        <v>0</v>
      </c>
      <c r="N279" s="405">
        <f>+'Distribution Pivot Table'!AA$136*100</f>
        <v>0</v>
      </c>
      <c r="O279" s="407">
        <f t="shared" si="152"/>
        <v>0</v>
      </c>
      <c r="P279" s="408">
        <f t="shared" si="152"/>
        <v>0</v>
      </c>
      <c r="Q279" s="408">
        <f t="shared" si="153"/>
        <v>0</v>
      </c>
      <c r="R279" s="393">
        <f t="shared" si="148"/>
        <v>0</v>
      </c>
      <c r="S279" s="393">
        <f t="shared" si="149"/>
        <v>0</v>
      </c>
      <c r="T279" s="129"/>
      <c r="U279" s="129"/>
      <c r="V279" s="129"/>
      <c r="W279" s="393"/>
    </row>
    <row r="280" spans="1:24">
      <c r="A280" s="320" t="s">
        <v>1030</v>
      </c>
      <c r="B280" s="403">
        <f>+'Distribution Pivot Table'!AA$140*100</f>
        <v>0</v>
      </c>
      <c r="C280" s="403">
        <f>+'Distribution Pivot Table'!AA$142*100</f>
        <v>0</v>
      </c>
      <c r="D280" s="403">
        <f>+'Distribution Pivot Table'!AA$144*100</f>
        <v>0</v>
      </c>
      <c r="E280" s="404">
        <f t="shared" si="143"/>
        <v>0</v>
      </c>
      <c r="F280" s="405">
        <f>+'Distribution Pivot Table'!AA$146*100</f>
        <v>0</v>
      </c>
      <c r="G280" s="403">
        <f>+'Distribution Pivot Table'!AA$148*100</f>
        <v>0</v>
      </c>
      <c r="H280" s="403">
        <f>+'Distribution Pivot Table'!AA$150*100</f>
        <v>0</v>
      </c>
      <c r="I280" s="404">
        <f t="shared" si="150"/>
        <v>0</v>
      </c>
      <c r="J280" s="405">
        <f>+'Distribution Pivot Table'!AA$152*100</f>
        <v>0</v>
      </c>
      <c r="K280" s="403">
        <f>+'Distribution Pivot Table'!AA$154*100</f>
        <v>0</v>
      </c>
      <c r="L280" s="403">
        <f>+'Distribution Pivot Table'!AA$156*100</f>
        <v>0</v>
      </c>
      <c r="M280" s="406">
        <f t="shared" si="151"/>
        <v>0</v>
      </c>
      <c r="N280" s="405">
        <f>+'Distribution Pivot Table'!AA$158*100</f>
        <v>0</v>
      </c>
      <c r="O280" s="407">
        <f t="shared" si="152"/>
        <v>0</v>
      </c>
      <c r="P280" s="408">
        <f t="shared" si="152"/>
        <v>0</v>
      </c>
      <c r="Q280" s="408">
        <f t="shared" si="153"/>
        <v>0</v>
      </c>
      <c r="R280" s="393">
        <f t="shared" si="148"/>
        <v>0</v>
      </c>
      <c r="S280" s="393">
        <f t="shared" si="149"/>
        <v>0</v>
      </c>
      <c r="T280" s="129"/>
      <c r="U280" s="129"/>
      <c r="V280" s="129"/>
      <c r="W280" s="393"/>
    </row>
    <row r="281" spans="1:24">
      <c r="A281" s="320" t="s">
        <v>1031</v>
      </c>
      <c r="B281" s="403">
        <f>+'Distribution Pivot Table'!AA$162*100</f>
        <v>0</v>
      </c>
      <c r="C281" s="403">
        <f>+'Distribution Pivot Table'!AA$164*100</f>
        <v>0</v>
      </c>
      <c r="D281" s="403">
        <f>+'Distribution Pivot Table'!AA$166*100</f>
        <v>0</v>
      </c>
      <c r="E281" s="404">
        <f t="shared" si="143"/>
        <v>0</v>
      </c>
      <c r="F281" s="405">
        <f>+'Distribution Pivot Table'!AA$168*100</f>
        <v>0</v>
      </c>
      <c r="G281" s="403">
        <f>+'Distribution Pivot Table'!AA$170*100</f>
        <v>0</v>
      </c>
      <c r="H281" s="403">
        <f>+'Distribution Pivot Table'!AA$172*100</f>
        <v>0</v>
      </c>
      <c r="I281" s="404">
        <f t="shared" si="150"/>
        <v>0</v>
      </c>
      <c r="J281" s="405">
        <f>+'Distribution Pivot Table'!AA$174*100</f>
        <v>0</v>
      </c>
      <c r="K281" s="403">
        <f>+'Distribution Pivot Table'!AA$176*100</f>
        <v>0</v>
      </c>
      <c r="L281" s="403">
        <f>+'Distribution Pivot Table'!AA$178*100</f>
        <v>0</v>
      </c>
      <c r="M281" s="406">
        <f t="shared" si="151"/>
        <v>0</v>
      </c>
      <c r="N281" s="405">
        <f>+'Distribution Pivot Table'!AA$180*100</f>
        <v>0</v>
      </c>
      <c r="O281" s="407">
        <f t="shared" si="152"/>
        <v>0</v>
      </c>
      <c r="P281" s="408">
        <f t="shared" si="152"/>
        <v>0</v>
      </c>
      <c r="Q281" s="408">
        <f t="shared" si="153"/>
        <v>0</v>
      </c>
      <c r="R281" s="393">
        <f t="shared" si="148"/>
        <v>0</v>
      </c>
      <c r="S281" s="393">
        <f t="shared" si="149"/>
        <v>0</v>
      </c>
      <c r="T281" s="129"/>
      <c r="U281" s="129"/>
      <c r="V281" s="129"/>
      <c r="W281" s="393"/>
    </row>
    <row r="282" spans="1:24">
      <c r="A282" s="320"/>
      <c r="B282" s="403"/>
      <c r="C282" s="403"/>
      <c r="D282" s="403"/>
      <c r="E282" s="404"/>
      <c r="F282" s="405"/>
      <c r="G282" s="403"/>
      <c r="H282" s="403"/>
      <c r="I282" s="404"/>
      <c r="J282" s="405"/>
      <c r="K282" s="403"/>
      <c r="L282" s="403"/>
      <c r="M282" s="406"/>
      <c r="N282" s="405"/>
      <c r="O282" s="407"/>
      <c r="P282" s="408"/>
      <c r="Q282" s="408"/>
      <c r="R282" s="393"/>
      <c r="S282" s="393"/>
      <c r="T282" s="129"/>
      <c r="U282" s="129"/>
      <c r="V282" s="129"/>
      <c r="W282" s="393"/>
    </row>
    <row r="283" spans="1:24">
      <c r="A283" s="320" t="s">
        <v>1032</v>
      </c>
      <c r="B283" s="403">
        <f>+'Distribution Pivot Table'!AA$184*100</f>
        <v>0</v>
      </c>
      <c r="C283" s="403">
        <f>+'Distribution Pivot Table'!AA$186*100</f>
        <v>0</v>
      </c>
      <c r="D283" s="403">
        <f>+'Distribution Pivot Table'!AA$188*100</f>
        <v>0</v>
      </c>
      <c r="E283" s="404">
        <f t="shared" si="143"/>
        <v>0</v>
      </c>
      <c r="F283" s="405">
        <f>+'Distribution Pivot Table'!AA$190*100</f>
        <v>0</v>
      </c>
      <c r="G283" s="403">
        <f>+'Distribution Pivot Table'!AA$192*100</f>
        <v>0</v>
      </c>
      <c r="H283" s="403">
        <f>+'Distribution Pivot Table'!AA$194*100</f>
        <v>0</v>
      </c>
      <c r="I283" s="404">
        <f t="shared" ref="I283:I286" si="154">SUM(F283:H283)</f>
        <v>0</v>
      </c>
      <c r="J283" s="405">
        <f>+'Distribution Pivot Table'!AA$196*100</f>
        <v>0</v>
      </c>
      <c r="K283" s="403">
        <f>+'Distribution Pivot Table'!AA$198*100</f>
        <v>0</v>
      </c>
      <c r="L283" s="403">
        <f>+'Distribution Pivot Table'!AA$200*100</f>
        <v>0</v>
      </c>
      <c r="M283" s="406">
        <f t="shared" ref="M283:M286" si="155">SUM(J283:L283)</f>
        <v>0</v>
      </c>
      <c r="N283" s="405">
        <f>+'Distribution Pivot Table'!AA$202*100</f>
        <v>0</v>
      </c>
      <c r="O283" s="407">
        <f t="shared" ref="O283:P286" si="156">+B283+F283+J283</f>
        <v>0</v>
      </c>
      <c r="P283" s="408">
        <f t="shared" si="156"/>
        <v>0</v>
      </c>
      <c r="Q283" s="408">
        <f t="shared" ref="Q283:Q286" si="157">+D283+H283+L283+N283</f>
        <v>0</v>
      </c>
      <c r="R283" s="393">
        <f t="shared" si="148"/>
        <v>0</v>
      </c>
      <c r="S283" s="393">
        <f t="shared" si="149"/>
        <v>0</v>
      </c>
      <c r="T283" s="129"/>
      <c r="U283" s="129"/>
      <c r="V283" s="129"/>
      <c r="W283" s="393"/>
    </row>
    <row r="284" spans="1:24">
      <c r="A284" s="320" t="s">
        <v>1033</v>
      </c>
      <c r="B284" s="403">
        <f>+'Distribution Pivot Table'!AA$206*100</f>
        <v>0</v>
      </c>
      <c r="C284" s="403">
        <f>+'Distribution Pivot Table'!AA$208*100</f>
        <v>0</v>
      </c>
      <c r="D284" s="403">
        <f>+'Distribution Pivot Table'!AA$210*108</f>
        <v>0</v>
      </c>
      <c r="E284" s="404">
        <f t="shared" si="143"/>
        <v>0</v>
      </c>
      <c r="F284" s="405">
        <f>+'Distribution Pivot Table'!AA$212*100</f>
        <v>0</v>
      </c>
      <c r="G284" s="403">
        <f>+'Distribution Pivot Table'!AA$214*100</f>
        <v>0</v>
      </c>
      <c r="H284" s="403">
        <f>+'Distribution Pivot Table'!AA$216*100</f>
        <v>0</v>
      </c>
      <c r="I284" s="404">
        <f t="shared" si="154"/>
        <v>0</v>
      </c>
      <c r="J284" s="405">
        <f>+'Distribution Pivot Table'!AA$218*100</f>
        <v>0</v>
      </c>
      <c r="K284" s="403">
        <f>+'Distribution Pivot Table'!AA$220*100</f>
        <v>0</v>
      </c>
      <c r="L284" s="403">
        <f>+'Distribution Pivot Table'!AA$222*100</f>
        <v>0</v>
      </c>
      <c r="M284" s="406">
        <f t="shared" si="155"/>
        <v>0</v>
      </c>
      <c r="N284" s="405">
        <f>+'Distribution Pivot Table'!AA$224*100</f>
        <v>0</v>
      </c>
      <c r="O284" s="407">
        <f t="shared" si="156"/>
        <v>0</v>
      </c>
      <c r="P284" s="408">
        <f t="shared" si="156"/>
        <v>0</v>
      </c>
      <c r="Q284" s="408">
        <f t="shared" si="157"/>
        <v>0</v>
      </c>
      <c r="R284" s="393">
        <f t="shared" si="148"/>
        <v>0</v>
      </c>
      <c r="S284" s="393">
        <f t="shared" si="149"/>
        <v>0</v>
      </c>
      <c r="T284" s="129"/>
      <c r="U284" s="129"/>
      <c r="V284" s="129"/>
      <c r="W284" s="393"/>
    </row>
    <row r="285" spans="1:24">
      <c r="A285" s="320" t="s">
        <v>1034</v>
      </c>
      <c r="B285" s="403">
        <f>+'Distribution Pivot Table'!AA$228*100</f>
        <v>0</v>
      </c>
      <c r="C285" s="403">
        <f>+'Distribution Pivot Table'!AA$230*100</f>
        <v>0</v>
      </c>
      <c r="D285" s="403">
        <f>+'Distribution Pivot Table'!AA$232*100</f>
        <v>0</v>
      </c>
      <c r="E285" s="404">
        <f t="shared" si="143"/>
        <v>0</v>
      </c>
      <c r="F285" s="405">
        <f>+'Distribution Pivot Table'!AA$234*100</f>
        <v>0</v>
      </c>
      <c r="G285" s="403">
        <f>+'Distribution Pivot Table'!AA$236*100</f>
        <v>0</v>
      </c>
      <c r="H285" s="403">
        <f>+'Distribution Pivot Table'!AA$238*100</f>
        <v>0</v>
      </c>
      <c r="I285" s="404">
        <f t="shared" si="154"/>
        <v>0</v>
      </c>
      <c r="J285" s="405">
        <f>+'Distribution Pivot Table'!AA$240*100</f>
        <v>0</v>
      </c>
      <c r="K285" s="403">
        <f>+'Distribution Pivot Table'!AA$242*100</f>
        <v>0</v>
      </c>
      <c r="L285" s="403">
        <f>+'Distribution Pivot Table'!AA$244*100</f>
        <v>0</v>
      </c>
      <c r="M285" s="406">
        <f t="shared" si="155"/>
        <v>0</v>
      </c>
      <c r="N285" s="405">
        <f>+'Distribution Pivot Table'!AA$246*100</f>
        <v>0</v>
      </c>
      <c r="O285" s="407">
        <f t="shared" si="156"/>
        <v>0</v>
      </c>
      <c r="P285" s="408">
        <f t="shared" si="156"/>
        <v>0</v>
      </c>
      <c r="Q285" s="408">
        <f t="shared" si="157"/>
        <v>0</v>
      </c>
      <c r="R285" s="393">
        <f t="shared" si="148"/>
        <v>0</v>
      </c>
      <c r="S285" s="393">
        <f t="shared" si="149"/>
        <v>0</v>
      </c>
      <c r="T285" s="129"/>
      <c r="U285" s="129"/>
      <c r="V285" s="129"/>
      <c r="W285" s="393"/>
      <c r="X285" s="342"/>
    </row>
    <row r="286" spans="1:24">
      <c r="A286" s="320" t="s">
        <v>1035</v>
      </c>
      <c r="B286" s="403">
        <f>+'Distribution Pivot Table'!AA$250*100</f>
        <v>0</v>
      </c>
      <c r="C286" s="403">
        <f>+'Distribution Pivot Table'!AA$252*100</f>
        <v>0</v>
      </c>
      <c r="D286" s="403">
        <f>+'Distribution Pivot Table'!AA$254*100</f>
        <v>0</v>
      </c>
      <c r="E286" s="404">
        <f t="shared" si="143"/>
        <v>0</v>
      </c>
      <c r="F286" s="405">
        <f>+'Distribution Pivot Table'!AA$256*100</f>
        <v>0</v>
      </c>
      <c r="G286" s="403">
        <f>+'Distribution Pivot Table'!AA$258*100</f>
        <v>0</v>
      </c>
      <c r="H286" s="403">
        <f>+'Distribution Pivot Table'!AA$260*100</f>
        <v>0</v>
      </c>
      <c r="I286" s="404">
        <f t="shared" si="154"/>
        <v>0</v>
      </c>
      <c r="J286" s="405">
        <f>+'Distribution Pivot Table'!AA$262*100</f>
        <v>0</v>
      </c>
      <c r="K286" s="403">
        <f>+'Distribution Pivot Table'!AA$264*100</f>
        <v>0</v>
      </c>
      <c r="L286" s="403">
        <f>+'Distribution Pivot Table'!AA$266*100</f>
        <v>0</v>
      </c>
      <c r="M286" s="406">
        <f t="shared" si="155"/>
        <v>0</v>
      </c>
      <c r="N286" s="405">
        <f>+'Distribution Pivot Table'!AA$268*100</f>
        <v>0</v>
      </c>
      <c r="O286" s="407">
        <f t="shared" si="156"/>
        <v>0</v>
      </c>
      <c r="P286" s="408">
        <f t="shared" si="156"/>
        <v>0</v>
      </c>
      <c r="Q286" s="408">
        <f t="shared" si="157"/>
        <v>0</v>
      </c>
      <c r="R286" s="393">
        <f t="shared" si="148"/>
        <v>0</v>
      </c>
      <c r="S286" s="393">
        <f t="shared" si="149"/>
        <v>0</v>
      </c>
      <c r="T286" s="129"/>
      <c r="U286" s="129"/>
      <c r="V286" s="129"/>
      <c r="W286" s="393"/>
    </row>
    <row r="287" spans="1:24">
      <c r="A287" s="320"/>
      <c r="B287" s="403"/>
      <c r="C287" s="403"/>
      <c r="D287" s="403"/>
      <c r="E287" s="404"/>
      <c r="F287" s="405"/>
      <c r="G287" s="403"/>
      <c r="H287" s="403"/>
      <c r="I287" s="404"/>
      <c r="J287" s="405"/>
      <c r="K287" s="403"/>
      <c r="L287" s="403"/>
      <c r="M287" s="406"/>
      <c r="N287" s="405"/>
      <c r="O287" s="407"/>
      <c r="P287" s="408"/>
      <c r="Q287" s="408"/>
      <c r="R287" s="393"/>
      <c r="S287" s="393"/>
      <c r="T287" s="129"/>
      <c r="U287" s="129"/>
      <c r="V287" s="129"/>
      <c r="W287" s="393"/>
    </row>
    <row r="288" spans="1:24">
      <c r="A288" s="320" t="s">
        <v>1036</v>
      </c>
      <c r="B288" s="403">
        <f>+'Distribution Pivot Table'!AA$272*100</f>
        <v>0</v>
      </c>
      <c r="C288" s="403">
        <f>+'Distribution Pivot Table'!AA$274*100</f>
        <v>0</v>
      </c>
      <c r="D288" s="403">
        <f>+'Distribution Pivot Table'!AA$276*100</f>
        <v>0</v>
      </c>
      <c r="E288" s="404">
        <f t="shared" si="143"/>
        <v>0</v>
      </c>
      <c r="F288" s="405">
        <f>+'Distribution Pivot Table'!AA$278*100</f>
        <v>0</v>
      </c>
      <c r="G288" s="403">
        <f>+'Distribution Pivot Table'!AA$280*100</f>
        <v>0</v>
      </c>
      <c r="H288" s="403">
        <f>+'Distribution Pivot Table'!AA$282*100</f>
        <v>0</v>
      </c>
      <c r="I288" s="404">
        <f t="shared" ref="I288:I291" si="158">SUM(F288:H288)</f>
        <v>0</v>
      </c>
      <c r="J288" s="405">
        <f>+'Distribution Pivot Table'!AA$284*100</f>
        <v>0</v>
      </c>
      <c r="K288" s="403">
        <f>+'Distribution Pivot Table'!AA$286*100</f>
        <v>0</v>
      </c>
      <c r="L288" s="403">
        <f>+'Distribution Pivot Table'!AA$288*100</f>
        <v>0</v>
      </c>
      <c r="M288" s="406">
        <f t="shared" ref="M288:M291" si="159">SUM(J288:L288)</f>
        <v>0</v>
      </c>
      <c r="N288" s="405">
        <f>+'Distribution Pivot Table'!AA$290*100</f>
        <v>0</v>
      </c>
      <c r="O288" s="407">
        <f t="shared" ref="O288:P291" si="160">+B288+F288+J288</f>
        <v>0</v>
      </c>
      <c r="P288" s="408">
        <f t="shared" si="160"/>
        <v>0</v>
      </c>
      <c r="Q288" s="408">
        <f t="shared" ref="Q288:Q291" si="161">+D288+H288+L288+N288</f>
        <v>0</v>
      </c>
      <c r="R288" s="393">
        <f t="shared" si="148"/>
        <v>0</v>
      </c>
      <c r="S288" s="393">
        <f t="shared" si="149"/>
        <v>0</v>
      </c>
      <c r="T288" s="129"/>
      <c r="U288" s="129"/>
      <c r="V288" s="129"/>
      <c r="W288" s="393"/>
    </row>
    <row r="289" spans="1:23">
      <c r="A289" s="320" t="s">
        <v>1037</v>
      </c>
      <c r="B289" s="403">
        <f>+'Distribution Pivot Table'!AA294*100</f>
        <v>10.725686316237496</v>
      </c>
      <c r="C289" s="403">
        <f>+'Distribution Pivot Table'!AA296*100</f>
        <v>12.896360927856989</v>
      </c>
      <c r="D289" s="403">
        <f>+'Distribution Pivot Table'!AA298*100</f>
        <v>0</v>
      </c>
      <c r="E289" s="404">
        <f t="shared" si="143"/>
        <v>23.622047244094485</v>
      </c>
      <c r="F289" s="405">
        <f>+'Distribution Pivot Table'!AA300*100</f>
        <v>16.258778463502875</v>
      </c>
      <c r="G289" s="403">
        <f>+'Distribution Pivot Table'!AA302*100</f>
        <v>9.8105979995743766</v>
      </c>
      <c r="H289" s="403">
        <f>+'Distribution Pivot Table'!AA304*100</f>
        <v>0</v>
      </c>
      <c r="I289" s="404">
        <f t="shared" si="158"/>
        <v>26.069376463077251</v>
      </c>
      <c r="J289" s="405">
        <f>+'Distribution Pivot Table'!AA306*100</f>
        <v>7.0440519259416901</v>
      </c>
      <c r="K289" s="403">
        <f>+'Distribution Pivot Table'!AA308*100</f>
        <v>10.981059799957437</v>
      </c>
      <c r="L289" s="403">
        <f>+'Distribution Pivot Table'!AA310*100</f>
        <v>0</v>
      </c>
      <c r="M289" s="406">
        <f t="shared" si="159"/>
        <v>18.025111725899126</v>
      </c>
      <c r="N289" s="405">
        <f>+'Distribution Pivot Table'!AA312*100</f>
        <v>32.283464566929133</v>
      </c>
      <c r="O289" s="407">
        <f t="shared" si="160"/>
        <v>34.028516705682058</v>
      </c>
      <c r="P289" s="408">
        <f t="shared" si="160"/>
        <v>33.688018727388801</v>
      </c>
      <c r="Q289" s="408">
        <f t="shared" si="161"/>
        <v>32.283464566929133</v>
      </c>
      <c r="R289" s="393">
        <f t="shared" si="148"/>
        <v>100</v>
      </c>
      <c r="S289" s="393">
        <f t="shared" si="149"/>
        <v>100</v>
      </c>
      <c r="T289" s="129"/>
      <c r="U289" s="129"/>
      <c r="V289" s="129"/>
      <c r="W289" s="393"/>
    </row>
    <row r="290" spans="1:23">
      <c r="A290" s="320" t="s">
        <v>1038</v>
      </c>
      <c r="B290" s="403">
        <f>+'Distribution Pivot Table'!AA316*100</f>
        <v>0</v>
      </c>
      <c r="C290" s="403">
        <f>+'Distribution Pivot Table'!AA318*100</f>
        <v>0</v>
      </c>
      <c r="D290" s="403">
        <f>+'Distribution Pivot Table'!AA320*100</f>
        <v>0</v>
      </c>
      <c r="E290" s="404">
        <f t="shared" si="143"/>
        <v>0</v>
      </c>
      <c r="F290" s="405">
        <f>+'Distribution Pivot Table'!AA322*100</f>
        <v>0</v>
      </c>
      <c r="G290" s="403">
        <f>+'Distribution Pivot Table'!AA324*100</f>
        <v>0</v>
      </c>
      <c r="H290" s="403">
        <f>+'Distribution Pivot Table'!AA326*100</f>
        <v>0</v>
      </c>
      <c r="I290" s="404">
        <f t="shared" si="158"/>
        <v>0</v>
      </c>
      <c r="J290" s="405">
        <f>+'Distribution Pivot Table'!AA328*100</f>
        <v>0</v>
      </c>
      <c r="K290" s="403">
        <f>+'Distribution Pivot Table'!AA330*100</f>
        <v>0</v>
      </c>
      <c r="L290" s="403">
        <f>+'Distribution Pivot Table'!AA332*100</f>
        <v>0</v>
      </c>
      <c r="M290" s="406">
        <f t="shared" si="159"/>
        <v>0</v>
      </c>
      <c r="N290" s="405">
        <f>+'Distribution Pivot Table'!AA334*100</f>
        <v>0</v>
      </c>
      <c r="O290" s="407">
        <f t="shared" si="160"/>
        <v>0</v>
      </c>
      <c r="P290" s="408">
        <f t="shared" si="160"/>
        <v>0</v>
      </c>
      <c r="Q290" s="408">
        <f t="shared" si="161"/>
        <v>0</v>
      </c>
      <c r="R290" s="393">
        <f t="shared" si="148"/>
        <v>0</v>
      </c>
      <c r="S290" s="393">
        <f t="shared" si="149"/>
        <v>0</v>
      </c>
      <c r="T290" s="129"/>
      <c r="U290" s="129"/>
      <c r="V290" s="129"/>
      <c r="W290" s="393"/>
    </row>
    <row r="291" spans="1:23">
      <c r="A291" s="329" t="s">
        <v>1039</v>
      </c>
      <c r="B291" s="417">
        <f>+'Distribution Pivot Table'!AA338*100</f>
        <v>15.411558669001751</v>
      </c>
      <c r="C291" s="417">
        <f>+'Distribution Pivot Table'!AA340*100</f>
        <v>0.35026269702276708</v>
      </c>
      <c r="D291" s="417">
        <f>+'Distribution Pivot Table'!AA342*100</f>
        <v>0</v>
      </c>
      <c r="E291" s="419">
        <f t="shared" si="143"/>
        <v>15.761821366024519</v>
      </c>
      <c r="F291" s="420">
        <f>+'Distribution Pivot Table'!AA344*100</f>
        <v>48.161120840630474</v>
      </c>
      <c r="G291" s="417">
        <f>+'Distribution Pivot Table'!AA346*100</f>
        <v>5.9544658493870406</v>
      </c>
      <c r="H291" s="417">
        <f>+'Distribution Pivot Table'!AA348*100</f>
        <v>0</v>
      </c>
      <c r="I291" s="419">
        <f t="shared" si="158"/>
        <v>54.115586690017516</v>
      </c>
      <c r="J291" s="420">
        <f>+'Distribution Pivot Table'!AA350*100</f>
        <v>17.513134851138354</v>
      </c>
      <c r="K291" s="417">
        <f>+'Distribution Pivot Table'!AA352*100</f>
        <v>4.028021015761821</v>
      </c>
      <c r="L291" s="417">
        <f>+'Distribution Pivot Table'!AA354*100</f>
        <v>0</v>
      </c>
      <c r="M291" s="421">
        <f t="shared" si="159"/>
        <v>21.541155866900176</v>
      </c>
      <c r="N291" s="420">
        <f>+'Distribution Pivot Table'!AA356*100</f>
        <v>8.5814360770577931</v>
      </c>
      <c r="O291" s="422">
        <f t="shared" si="160"/>
        <v>81.08581436077057</v>
      </c>
      <c r="P291" s="423">
        <f t="shared" si="160"/>
        <v>10.332749562171628</v>
      </c>
      <c r="Q291" s="423">
        <f t="shared" si="161"/>
        <v>8.5814360770577931</v>
      </c>
      <c r="R291" s="393">
        <f t="shared" si="148"/>
        <v>100</v>
      </c>
      <c r="S291" s="393">
        <f t="shared" si="149"/>
        <v>100</v>
      </c>
      <c r="T291" s="129"/>
      <c r="U291" s="129"/>
      <c r="V291" s="129"/>
      <c r="W291" s="393"/>
    </row>
    <row r="292" spans="1:23">
      <c r="A292" s="333" t="s">
        <v>1040</v>
      </c>
      <c r="B292" s="320"/>
      <c r="C292" s="320"/>
      <c r="D292" s="320"/>
      <c r="E292" s="320"/>
    </row>
    <row r="293" spans="1:23">
      <c r="A293" s="333" t="s">
        <v>1112</v>
      </c>
      <c r="B293" s="320"/>
      <c r="C293" s="320"/>
      <c r="D293" s="320"/>
      <c r="E293" s="320"/>
    </row>
    <row r="294" spans="1:23">
      <c r="A294" s="333"/>
      <c r="B294" s="363"/>
      <c r="C294" s="363"/>
      <c r="D294" s="363"/>
      <c r="E294" s="424"/>
      <c r="F294" s="363"/>
      <c r="G294" s="363"/>
      <c r="H294" s="363"/>
      <c r="I294" s="424"/>
      <c r="J294" s="363"/>
      <c r="K294" s="363"/>
      <c r="L294" s="363"/>
      <c r="M294" s="424"/>
      <c r="N294" s="363"/>
      <c r="O294" s="336"/>
      <c r="P294" s="336"/>
      <c r="R294" s="128"/>
    </row>
    <row r="295" spans="1:23">
      <c r="Q295" s="335" t="s">
        <v>1158</v>
      </c>
    </row>
    <row r="296" spans="1:23" ht="18">
      <c r="A296" s="296" t="s">
        <v>1115</v>
      </c>
      <c r="B296" s="298"/>
      <c r="C296" s="298"/>
      <c r="D296" s="298"/>
      <c r="E296" s="298"/>
      <c r="F296" s="297"/>
      <c r="G296" s="297"/>
      <c r="H296" s="297"/>
      <c r="I296" s="298"/>
      <c r="J296" s="297"/>
      <c r="K296" s="297"/>
      <c r="L296" s="297"/>
      <c r="M296" s="298"/>
      <c r="N296" s="297"/>
      <c r="O296" s="297"/>
      <c r="P296" s="297"/>
      <c r="Q296" s="297"/>
      <c r="R296" s="431"/>
    </row>
    <row r="297" spans="1:23" ht="18">
      <c r="A297" s="296"/>
      <c r="B297" s="298"/>
      <c r="C297" s="298"/>
      <c r="D297" s="298"/>
      <c r="E297" s="298"/>
      <c r="F297" s="297"/>
      <c r="G297" s="297"/>
      <c r="H297" s="297"/>
      <c r="I297" s="298"/>
      <c r="J297" s="297"/>
      <c r="K297" s="297"/>
      <c r="L297" s="297"/>
      <c r="M297" s="298"/>
      <c r="N297" s="297"/>
      <c r="O297" s="297"/>
      <c r="P297" s="297"/>
      <c r="Q297" s="297"/>
      <c r="R297" s="431"/>
    </row>
    <row r="298" spans="1:23" ht="15.75">
      <c r="A298" s="299" t="s">
        <v>1114</v>
      </c>
      <c r="B298" s="298"/>
      <c r="C298" s="298"/>
      <c r="D298" s="298"/>
      <c r="E298" s="298"/>
      <c r="F298" s="297"/>
      <c r="G298" s="297"/>
      <c r="H298" s="297"/>
      <c r="I298" s="298"/>
      <c r="J298" s="297"/>
      <c r="K298" s="297"/>
      <c r="L298" s="297"/>
      <c r="M298" s="298"/>
      <c r="N298" s="297"/>
      <c r="O298" s="297"/>
      <c r="P298" s="297"/>
      <c r="Q298" s="297"/>
      <c r="R298" s="431"/>
    </row>
    <row r="299" spans="1:23" ht="15.75">
      <c r="A299" s="299" t="s">
        <v>1120</v>
      </c>
      <c r="B299" s="298"/>
      <c r="C299" s="298"/>
      <c r="D299" s="298"/>
      <c r="E299" s="298"/>
      <c r="F299" s="297"/>
      <c r="G299" s="297"/>
      <c r="H299" s="297"/>
      <c r="I299" s="298"/>
      <c r="J299" s="297"/>
      <c r="K299" s="297"/>
      <c r="L299" s="297"/>
      <c r="M299" s="298"/>
      <c r="N299" s="297"/>
      <c r="O299" s="297"/>
      <c r="P299" s="297"/>
      <c r="Q299" s="297"/>
      <c r="R299" s="431"/>
    </row>
    <row r="300" spans="1:23" ht="19.5" customHeight="1">
      <c r="A300" s="303"/>
      <c r="B300" s="303"/>
      <c r="C300" s="303"/>
      <c r="D300" s="303"/>
      <c r="E300" s="303"/>
      <c r="F300" s="303"/>
      <c r="G300" s="303"/>
      <c r="H300" s="303"/>
      <c r="I300" s="303"/>
      <c r="R300" s="372"/>
    </row>
    <row r="301" spans="1:23" ht="19.5" customHeight="1">
      <c r="A301" s="150"/>
      <c r="B301" s="305" t="s">
        <v>1014</v>
      </c>
      <c r="C301" s="306"/>
      <c r="D301" s="306"/>
      <c r="E301" s="306"/>
      <c r="F301" s="306"/>
      <c r="G301" s="306"/>
      <c r="H301" s="306"/>
      <c r="I301" s="307"/>
      <c r="J301" s="373" t="s">
        <v>10</v>
      </c>
      <c r="K301" s="374"/>
      <c r="L301" s="374"/>
      <c r="M301" s="375"/>
      <c r="N301" s="530" t="s">
        <v>1015</v>
      </c>
      <c r="O301" s="533" t="s">
        <v>1093</v>
      </c>
      <c r="P301" s="533" t="s">
        <v>1094</v>
      </c>
      <c r="Q301" s="533" t="s">
        <v>1095</v>
      </c>
      <c r="R301" s="376"/>
      <c r="S301" s="377"/>
    </row>
    <row r="302" spans="1:23" ht="36.75" customHeight="1">
      <c r="A302" s="300"/>
      <c r="B302" s="306" t="s">
        <v>1016</v>
      </c>
      <c r="C302" s="306"/>
      <c r="D302" s="306"/>
      <c r="E302" s="312"/>
      <c r="F302" s="313" t="s">
        <v>1017</v>
      </c>
      <c r="G302" s="306"/>
      <c r="H302" s="306"/>
      <c r="I302" s="307"/>
      <c r="J302" s="314" t="s">
        <v>1018</v>
      </c>
      <c r="K302" s="306"/>
      <c r="L302" s="306"/>
      <c r="M302" s="307"/>
      <c r="N302" s="531"/>
      <c r="O302" s="534"/>
      <c r="P302" s="534"/>
      <c r="Q302" s="534"/>
      <c r="R302" s="376" t="s">
        <v>1096</v>
      </c>
      <c r="S302" s="377" t="s">
        <v>1096</v>
      </c>
    </row>
    <row r="303" spans="1:23" ht="30" customHeight="1">
      <c r="A303" s="434"/>
      <c r="B303" s="315" t="s">
        <v>1019</v>
      </c>
      <c r="C303" s="315" t="s">
        <v>1020</v>
      </c>
      <c r="D303" s="315" t="s">
        <v>1098</v>
      </c>
      <c r="E303" s="382" t="s">
        <v>1022</v>
      </c>
      <c r="F303" s="316" t="s">
        <v>1019</v>
      </c>
      <c r="G303" s="315" t="s">
        <v>1020</v>
      </c>
      <c r="H303" s="315" t="s">
        <v>1098</v>
      </c>
      <c r="I303" s="382" t="s">
        <v>1022</v>
      </c>
      <c r="J303" s="317" t="s">
        <v>1019</v>
      </c>
      <c r="K303" s="318" t="s">
        <v>1020</v>
      </c>
      <c r="L303" s="315" t="s">
        <v>1098</v>
      </c>
      <c r="M303" s="317" t="s">
        <v>1022</v>
      </c>
      <c r="N303" s="532"/>
      <c r="O303" s="535"/>
      <c r="P303" s="535"/>
      <c r="Q303" s="535"/>
      <c r="R303" s="383"/>
      <c r="S303" s="425"/>
      <c r="U303" s="169"/>
      <c r="V303" s="169"/>
    </row>
    <row r="304" spans="1:23" hidden="1">
      <c r="A304" s="320" t="s">
        <v>1023</v>
      </c>
      <c r="B304" s="320"/>
      <c r="C304" s="320"/>
      <c r="D304" s="320"/>
      <c r="E304" s="396"/>
      <c r="F304" s="389"/>
      <c r="G304" s="363"/>
      <c r="H304" s="363"/>
      <c r="I304" s="388"/>
      <c r="J304" s="389"/>
      <c r="K304" s="363"/>
      <c r="L304" s="363"/>
      <c r="M304" s="390"/>
      <c r="N304" s="389"/>
      <c r="O304" s="432"/>
      <c r="P304" s="392"/>
      <c r="Q304" s="392"/>
      <c r="R304" s="393">
        <f>SUM(F304:H304,J304:L304)+N304</f>
        <v>0</v>
      </c>
      <c r="S304" s="426">
        <f>+Q304+P304+O304</f>
        <v>0</v>
      </c>
    </row>
    <row r="305" spans="1:24" hidden="1">
      <c r="A305" s="320"/>
      <c r="B305" s="320"/>
      <c r="C305" s="320"/>
      <c r="D305" s="320"/>
      <c r="E305" s="396"/>
      <c r="F305" s="389"/>
      <c r="G305" s="363"/>
      <c r="H305" s="363"/>
      <c r="I305" s="397"/>
      <c r="J305" s="389"/>
      <c r="K305" s="363"/>
      <c r="L305" s="363"/>
      <c r="M305" s="389"/>
      <c r="N305" s="389"/>
      <c r="O305" s="398"/>
      <c r="P305" s="399"/>
      <c r="Q305" s="399"/>
      <c r="R305" s="376"/>
      <c r="S305" s="377"/>
      <c r="U305" s="439"/>
      <c r="V305" s="439"/>
      <c r="W305" s="440"/>
    </row>
    <row r="306" spans="1:24">
      <c r="A306" s="320" t="s">
        <v>1024</v>
      </c>
      <c r="B306" s="403">
        <f>+'Distribution Pivot Table'!AB$8*100</f>
        <v>0</v>
      </c>
      <c r="C306" s="403">
        <f>+'Distribution Pivot Table'!AB$10*100</f>
        <v>0</v>
      </c>
      <c r="D306" s="403">
        <f>+'Distribution Pivot Table'!AB$12*100</f>
        <v>0</v>
      </c>
      <c r="E306" s="404">
        <f t="shared" ref="E306:E324" si="162">SUM(B306:D306)</f>
        <v>0</v>
      </c>
      <c r="F306" s="405">
        <f>+'Distribution Pivot Table'!AB$14*100</f>
        <v>0</v>
      </c>
      <c r="G306" s="403">
        <f>+'Distribution Pivot Table'!AB$16*100</f>
        <v>0</v>
      </c>
      <c r="H306" s="403">
        <f>+'Distribution Pivot Table'!AB$18*100</f>
        <v>0</v>
      </c>
      <c r="I306" s="404">
        <f t="shared" ref="I306:I309" si="163">SUM(F306:H306)</f>
        <v>0</v>
      </c>
      <c r="J306" s="405">
        <f>+'Distribution Pivot Table'!AB$20*100</f>
        <v>0</v>
      </c>
      <c r="K306" s="403">
        <f>+'Distribution Pivot Table'!AB$22*100</f>
        <v>0</v>
      </c>
      <c r="L306" s="403">
        <f>+'Distribution Pivot Table'!AB$24*100</f>
        <v>0</v>
      </c>
      <c r="M306" s="406">
        <f t="shared" ref="M306:M309" si="164">SUM(J306:L306)</f>
        <v>0</v>
      </c>
      <c r="N306" s="405">
        <f>+'Distribution Pivot Table'!AB$26*100</f>
        <v>0</v>
      </c>
      <c r="O306" s="407">
        <f t="shared" ref="O306:P309" si="165">+B306+F306+J306</f>
        <v>0</v>
      </c>
      <c r="P306" s="408">
        <f t="shared" si="165"/>
        <v>0</v>
      </c>
      <c r="Q306" s="408">
        <f t="shared" ref="Q306:Q309" si="166">+D306+H306+L306+N306</f>
        <v>0</v>
      </c>
      <c r="R306" s="393">
        <f t="shared" ref="R306:R324" si="167">SUM(B306:D306,F306:H306,J306:L306)+N306</f>
        <v>0</v>
      </c>
      <c r="S306" s="426">
        <f t="shared" ref="S306:S324" si="168">+Q306+P306+O306</f>
        <v>0</v>
      </c>
      <c r="U306" s="129"/>
      <c r="V306" s="129"/>
      <c r="W306" s="236"/>
    </row>
    <row r="307" spans="1:24">
      <c r="A307" s="320" t="s">
        <v>1025</v>
      </c>
      <c r="B307" s="403">
        <f>+'Distribution Pivot Table'!AB$30*100</f>
        <v>7.280219780219781</v>
      </c>
      <c r="C307" s="403">
        <f>+'Distribution Pivot Table'!AB$32*100</f>
        <v>3.5714285714285712</v>
      </c>
      <c r="D307" s="403">
        <f>+'Distribution Pivot Table'!AB$34*100</f>
        <v>0</v>
      </c>
      <c r="E307" s="404">
        <f t="shared" si="162"/>
        <v>10.851648351648352</v>
      </c>
      <c r="F307" s="405">
        <f>+'Distribution Pivot Table'!AB$36*100</f>
        <v>38.598901098901102</v>
      </c>
      <c r="G307" s="403">
        <f>+'Distribution Pivot Table'!AB$38*100</f>
        <v>16.758241758241756</v>
      </c>
      <c r="H307" s="403">
        <f>+'Distribution Pivot Table'!AB$40*100</f>
        <v>0</v>
      </c>
      <c r="I307" s="404">
        <f t="shared" si="163"/>
        <v>55.357142857142861</v>
      </c>
      <c r="J307" s="405">
        <f>+'Distribution Pivot Table'!AB$42*100</f>
        <v>16.346153846153847</v>
      </c>
      <c r="K307" s="403">
        <f>+'Distribution Pivot Table'!AB$44*100</f>
        <v>17.445054945054945</v>
      </c>
      <c r="L307" s="403">
        <f>+'Distribution Pivot Table'!AB$46*100</f>
        <v>0</v>
      </c>
      <c r="M307" s="406">
        <f t="shared" si="164"/>
        <v>33.791208791208788</v>
      </c>
      <c r="N307" s="405">
        <f>+'Distribution Pivot Table'!AB$48*100</f>
        <v>0</v>
      </c>
      <c r="O307" s="407">
        <f t="shared" si="165"/>
        <v>62.22527472527473</v>
      </c>
      <c r="P307" s="408">
        <f t="shared" si="165"/>
        <v>37.77472527472527</v>
      </c>
      <c r="Q307" s="408">
        <f t="shared" si="166"/>
        <v>0</v>
      </c>
      <c r="R307" s="393">
        <f t="shared" si="167"/>
        <v>100</v>
      </c>
      <c r="S307" s="393">
        <f t="shared" si="168"/>
        <v>100</v>
      </c>
      <c r="T307" s="129"/>
      <c r="U307" s="129"/>
      <c r="V307" s="129"/>
      <c r="W307" s="393"/>
    </row>
    <row r="308" spans="1:24">
      <c r="A308" s="320" t="s">
        <v>1026</v>
      </c>
      <c r="B308" s="403">
        <f>+'Distribution Pivot Table'!AB$52*100</f>
        <v>0</v>
      </c>
      <c r="C308" s="403">
        <f>+'Distribution Pivot Table'!AB$54*100</f>
        <v>0</v>
      </c>
      <c r="D308" s="403">
        <f>+'Distribution Pivot Table'!AB$56*100</f>
        <v>0</v>
      </c>
      <c r="E308" s="404">
        <f t="shared" si="162"/>
        <v>0</v>
      </c>
      <c r="F308" s="405">
        <f>+'Distribution Pivot Table'!AB$58*100</f>
        <v>0</v>
      </c>
      <c r="G308" s="403">
        <f>+'Distribution Pivot Table'!AB$60*100</f>
        <v>0</v>
      </c>
      <c r="H308" s="403">
        <f>+'Distribution Pivot Table'!AB$62*100</f>
        <v>0</v>
      </c>
      <c r="I308" s="404">
        <f t="shared" si="163"/>
        <v>0</v>
      </c>
      <c r="J308" s="405">
        <f>+'Distribution Pivot Table'!AB$64*100</f>
        <v>0</v>
      </c>
      <c r="K308" s="403">
        <f>+'Distribution Pivot Table'!AB$66*100</f>
        <v>0</v>
      </c>
      <c r="L308" s="403">
        <f>+'Distribution Pivot Table'!AB$68*100</f>
        <v>0</v>
      </c>
      <c r="M308" s="406">
        <f t="shared" si="164"/>
        <v>0</v>
      </c>
      <c r="N308" s="405">
        <f>+'Distribution Pivot Table'!AB$70*100</f>
        <v>0</v>
      </c>
      <c r="O308" s="407">
        <f t="shared" si="165"/>
        <v>0</v>
      </c>
      <c r="P308" s="408">
        <f t="shared" si="165"/>
        <v>0</v>
      </c>
      <c r="Q308" s="408">
        <f t="shared" si="166"/>
        <v>0</v>
      </c>
      <c r="R308" s="393">
        <f t="shared" si="167"/>
        <v>0</v>
      </c>
      <c r="S308" s="393">
        <f t="shared" si="168"/>
        <v>0</v>
      </c>
      <c r="T308" s="129"/>
      <c r="U308" s="129"/>
      <c r="V308" s="129"/>
      <c r="W308" s="393"/>
    </row>
    <row r="309" spans="1:24">
      <c r="A309" s="320" t="s">
        <v>1111</v>
      </c>
      <c r="B309" s="403">
        <f>+'Distribution Pivot Table'!AB$74*100</f>
        <v>5.1554354122417454</v>
      </c>
      <c r="C309" s="403">
        <f>+'Distribution Pivot Table'!AB$76*100</f>
        <v>1.9694921799575209</v>
      </c>
      <c r="D309" s="403">
        <f>+'Distribution Pivot Table'!AB$78*100</f>
        <v>2.4135933577910795</v>
      </c>
      <c r="E309" s="404">
        <f t="shared" si="162"/>
        <v>9.5385209499903461</v>
      </c>
      <c r="F309" s="405">
        <f>+'Distribution Pivot Table'!AB$80*100</f>
        <v>35.817725429619621</v>
      </c>
      <c r="G309" s="403">
        <f>+'Distribution Pivot Table'!AB$82*100</f>
        <v>12.917551650897858</v>
      </c>
      <c r="H309" s="411">
        <f>+'Distribution Pivot Table'!AB$84*100</f>
        <v>0</v>
      </c>
      <c r="I309" s="404">
        <f t="shared" si="163"/>
        <v>48.735277080517477</v>
      </c>
      <c r="J309" s="405">
        <f>+'Distribution Pivot Table'!AB$86*100</f>
        <v>19.289438115466307</v>
      </c>
      <c r="K309" s="403">
        <f>+'Distribution Pivot Table'!AB$88*100</f>
        <v>11.005985711527321</v>
      </c>
      <c r="L309" s="411">
        <f>+'Distribution Pivot Table'!AB$90*100</f>
        <v>0</v>
      </c>
      <c r="M309" s="406">
        <f t="shared" si="164"/>
        <v>30.295423826993627</v>
      </c>
      <c r="N309" s="405">
        <f>+'Distribution Pivot Table'!AB$92*100</f>
        <v>11.430778142498552</v>
      </c>
      <c r="O309" s="407">
        <f t="shared" si="165"/>
        <v>60.262598957327668</v>
      </c>
      <c r="P309" s="408">
        <f t="shared" si="165"/>
        <v>25.893029542382699</v>
      </c>
      <c r="Q309" s="408">
        <f t="shared" si="166"/>
        <v>13.844371500289631</v>
      </c>
      <c r="R309" s="393">
        <f t="shared" si="167"/>
        <v>100</v>
      </c>
      <c r="S309" s="393">
        <f t="shared" si="168"/>
        <v>100</v>
      </c>
      <c r="T309" s="129"/>
      <c r="U309" s="129"/>
      <c r="V309" s="129"/>
      <c r="W309" s="393"/>
    </row>
    <row r="310" spans="1:24">
      <c r="A310" s="320"/>
      <c r="B310" s="403"/>
      <c r="C310" s="403"/>
      <c r="D310" s="403"/>
      <c r="E310" s="404"/>
      <c r="F310" s="405"/>
      <c r="G310" s="403"/>
      <c r="H310" s="403"/>
      <c r="I310" s="404"/>
      <c r="J310" s="405"/>
      <c r="K310" s="403"/>
      <c r="L310" s="403"/>
      <c r="M310" s="406"/>
      <c r="N310" s="405"/>
      <c r="O310" s="407"/>
      <c r="P310" s="408"/>
      <c r="Q310" s="408"/>
      <c r="R310" s="393"/>
      <c r="S310" s="393"/>
      <c r="T310" s="129"/>
      <c r="U310" s="129"/>
      <c r="V310" s="129"/>
      <c r="W310" s="393"/>
    </row>
    <row r="311" spans="1:24">
      <c r="A311" s="320" t="s">
        <v>1028</v>
      </c>
      <c r="B311" s="403">
        <f>+'Distribution Pivot Table'!AB$96*100</f>
        <v>0</v>
      </c>
      <c r="C311" s="403">
        <f>+'Distribution Pivot Table'!AB$98*100</f>
        <v>0</v>
      </c>
      <c r="D311" s="403">
        <f>+'Distribution Pivot Table'!AB$100*100</f>
        <v>0</v>
      </c>
      <c r="E311" s="404">
        <f t="shared" si="162"/>
        <v>0</v>
      </c>
      <c r="F311" s="405">
        <f>+'Distribution Pivot Table'!AB$102*100</f>
        <v>0</v>
      </c>
      <c r="G311" s="403">
        <f>+'Distribution Pivot Table'!AB$104*100</f>
        <v>0</v>
      </c>
      <c r="H311" s="403">
        <f>+'Distribution Pivot Table'!AB$106*100</f>
        <v>0</v>
      </c>
      <c r="I311" s="404">
        <f t="shared" ref="I311:I314" si="169">SUM(F311:H311)</f>
        <v>0</v>
      </c>
      <c r="J311" s="405">
        <f>+'Distribution Pivot Table'!AB$108*100</f>
        <v>0</v>
      </c>
      <c r="K311" s="403">
        <f>+'Distribution Pivot Table'!AB$110*100</f>
        <v>0</v>
      </c>
      <c r="L311" s="403">
        <f>+'Distribution Pivot Table'!AB$112*100</f>
        <v>0</v>
      </c>
      <c r="M311" s="406">
        <f t="shared" ref="M311:M314" si="170">SUM(J311:L311)</f>
        <v>0</v>
      </c>
      <c r="N311" s="405">
        <f>+'Distribution Pivot Table'!AB$114*100</f>
        <v>0</v>
      </c>
      <c r="O311" s="407">
        <f t="shared" ref="O311:P314" si="171">+B311+F311+J311</f>
        <v>0</v>
      </c>
      <c r="P311" s="408">
        <f t="shared" si="171"/>
        <v>0</v>
      </c>
      <c r="Q311" s="408">
        <f t="shared" ref="Q311:Q314" si="172">+D311+H311+L311+N311</f>
        <v>0</v>
      </c>
      <c r="R311" s="393">
        <f t="shared" si="167"/>
        <v>0</v>
      </c>
      <c r="S311" s="393">
        <f t="shared" si="168"/>
        <v>0</v>
      </c>
      <c r="T311" s="129"/>
      <c r="U311" s="129"/>
      <c r="V311" s="129"/>
      <c r="W311" s="393"/>
    </row>
    <row r="312" spans="1:24">
      <c r="A312" s="320" t="s">
        <v>1029</v>
      </c>
      <c r="B312" s="403">
        <f>+'Distribution Pivot Table'!AB$118*100</f>
        <v>5.9012444801284625</v>
      </c>
      <c r="C312" s="403">
        <f>+'Distribution Pivot Table'!AB$120*100</f>
        <v>1.3649136892814131</v>
      </c>
      <c r="D312" s="403">
        <f>+'Distribution Pivot Table'!AB$122*100</f>
        <v>0</v>
      </c>
      <c r="E312" s="404">
        <f t="shared" si="162"/>
        <v>7.2661581694098754</v>
      </c>
      <c r="F312" s="405">
        <f>+'Distribution Pivot Table'!AB$124*100</f>
        <v>20.714572460859092</v>
      </c>
      <c r="G312" s="403">
        <f>+'Distribution Pivot Table'!AB$126*100</f>
        <v>10.919309514251305</v>
      </c>
      <c r="H312" s="403">
        <f>+'Distribution Pivot Table'!AB$128*100</f>
        <v>0</v>
      </c>
      <c r="I312" s="404">
        <f t="shared" si="169"/>
        <v>31.633881975110398</v>
      </c>
      <c r="J312" s="405">
        <f>+'Distribution Pivot Table'!AB$130*100</f>
        <v>26.013649136892813</v>
      </c>
      <c r="K312" s="403">
        <f>+'Distribution Pivot Table'!AB$132*100</f>
        <v>10.99959855479727</v>
      </c>
      <c r="L312" s="403">
        <f>+'Distribution Pivot Table'!AB$134*100</f>
        <v>0</v>
      </c>
      <c r="M312" s="406">
        <f t="shared" si="170"/>
        <v>37.013247691690083</v>
      </c>
      <c r="N312" s="405">
        <f>+'Distribution Pivot Table'!AB$136*100</f>
        <v>18.065034122842231</v>
      </c>
      <c r="O312" s="407">
        <f t="shared" si="171"/>
        <v>52.629466077880366</v>
      </c>
      <c r="P312" s="408">
        <f t="shared" si="171"/>
        <v>23.283821758329989</v>
      </c>
      <c r="Q312" s="408">
        <f t="shared" si="172"/>
        <v>18.065034122842231</v>
      </c>
      <c r="R312" s="393">
        <f t="shared" si="167"/>
        <v>93.978321959052593</v>
      </c>
      <c r="S312" s="393">
        <f t="shared" si="168"/>
        <v>93.978321959052579</v>
      </c>
      <c r="T312" s="129"/>
      <c r="U312" s="129"/>
      <c r="V312" s="129"/>
      <c r="W312" s="393"/>
    </row>
    <row r="313" spans="1:24">
      <c r="A313" s="320" t="s">
        <v>1030</v>
      </c>
      <c r="B313" s="403">
        <f>+'Distribution Pivot Table'!AB$140*100</f>
        <v>6.0286677908937598</v>
      </c>
      <c r="C313" s="403">
        <f>+'Distribution Pivot Table'!AB$142*100</f>
        <v>1.1804384485666104</v>
      </c>
      <c r="D313" s="403">
        <f>+'Distribution Pivot Table'!AB$144*100</f>
        <v>0</v>
      </c>
      <c r="E313" s="404">
        <f t="shared" si="162"/>
        <v>7.20910623946037</v>
      </c>
      <c r="F313" s="405">
        <f>+'Distribution Pivot Table'!AB$146*100</f>
        <v>29.468802698145026</v>
      </c>
      <c r="G313" s="403">
        <f>+'Distribution Pivot Table'!AB$148*100</f>
        <v>8.558178752107926</v>
      </c>
      <c r="H313" s="403">
        <f>+'Distribution Pivot Table'!AB$150*100</f>
        <v>0</v>
      </c>
      <c r="I313" s="404">
        <f t="shared" si="169"/>
        <v>38.026981450252954</v>
      </c>
      <c r="J313" s="405">
        <f>+'Distribution Pivot Table'!AB$152*100</f>
        <v>42.032040472175382</v>
      </c>
      <c r="K313" s="403">
        <f>+'Distribution Pivot Table'!AB$154*100</f>
        <v>12.816188870151771</v>
      </c>
      <c r="L313" s="403">
        <f>+'Distribution Pivot Table'!AB$156*100</f>
        <v>0</v>
      </c>
      <c r="M313" s="406">
        <f t="shared" si="170"/>
        <v>54.848229342327151</v>
      </c>
      <c r="N313" s="405">
        <f>+'Distribution Pivot Table'!AB$158*100</f>
        <v>0</v>
      </c>
      <c r="O313" s="407">
        <f t="shared" si="171"/>
        <v>77.529510961214172</v>
      </c>
      <c r="P313" s="408">
        <f t="shared" si="171"/>
        <v>22.554806070826309</v>
      </c>
      <c r="Q313" s="408">
        <f t="shared" si="172"/>
        <v>0</v>
      </c>
      <c r="R313" s="393">
        <f t="shared" si="167"/>
        <v>100.08431703204049</v>
      </c>
      <c r="S313" s="393">
        <f t="shared" si="168"/>
        <v>100.08431703204047</v>
      </c>
      <c r="T313" s="129"/>
      <c r="U313" s="129"/>
      <c r="V313" s="129"/>
      <c r="W313" s="393"/>
    </row>
    <row r="314" spans="1:24">
      <c r="A314" s="320" t="s">
        <v>1031</v>
      </c>
      <c r="B314" s="403">
        <f>+'Distribution Pivot Table'!AB$162*100</f>
        <v>0</v>
      </c>
      <c r="C314" s="403">
        <f>+'Distribution Pivot Table'!AB$164*100</f>
        <v>0</v>
      </c>
      <c r="D314" s="403">
        <f>+'Distribution Pivot Table'!AB$166*100</f>
        <v>0</v>
      </c>
      <c r="E314" s="404">
        <f t="shared" si="162"/>
        <v>0</v>
      </c>
      <c r="F314" s="405">
        <f>+'Distribution Pivot Table'!AB$168*100</f>
        <v>0</v>
      </c>
      <c r="G314" s="403">
        <f>+'Distribution Pivot Table'!AB$170*100</f>
        <v>0</v>
      </c>
      <c r="H314" s="403">
        <f>+'Distribution Pivot Table'!AB$172*100</f>
        <v>0</v>
      </c>
      <c r="I314" s="404">
        <f t="shared" si="169"/>
        <v>0</v>
      </c>
      <c r="J314" s="405">
        <f>+'Distribution Pivot Table'!AB$174*100</f>
        <v>0</v>
      </c>
      <c r="K314" s="403">
        <f>+'Distribution Pivot Table'!AB$176*100</f>
        <v>0</v>
      </c>
      <c r="L314" s="403">
        <f>+'Distribution Pivot Table'!AB$178*100</f>
        <v>0</v>
      </c>
      <c r="M314" s="406">
        <f t="shared" si="170"/>
        <v>0</v>
      </c>
      <c r="N314" s="405">
        <f>+'Distribution Pivot Table'!AB$180*100</f>
        <v>0</v>
      </c>
      <c r="O314" s="407">
        <f t="shared" si="171"/>
        <v>0</v>
      </c>
      <c r="P314" s="408">
        <f t="shared" si="171"/>
        <v>0</v>
      </c>
      <c r="Q314" s="408">
        <f t="shared" si="172"/>
        <v>0</v>
      </c>
      <c r="R314" s="393">
        <f t="shared" si="167"/>
        <v>0</v>
      </c>
      <c r="S314" s="393">
        <f t="shared" si="168"/>
        <v>0</v>
      </c>
      <c r="T314" s="129"/>
      <c r="U314" s="129"/>
      <c r="V314" s="129"/>
      <c r="W314" s="393"/>
    </row>
    <row r="315" spans="1:24">
      <c r="A315" s="320"/>
      <c r="B315" s="403"/>
      <c r="C315" s="403"/>
      <c r="D315" s="403"/>
      <c r="E315" s="404"/>
      <c r="F315" s="405"/>
      <c r="G315" s="403"/>
      <c r="H315" s="403"/>
      <c r="I315" s="404"/>
      <c r="J315" s="405"/>
      <c r="K315" s="403"/>
      <c r="L315" s="403"/>
      <c r="M315" s="406"/>
      <c r="N315" s="405"/>
      <c r="O315" s="407"/>
      <c r="P315" s="408"/>
      <c r="Q315" s="408"/>
      <c r="R315" s="393"/>
      <c r="S315" s="393"/>
      <c r="T315" s="129"/>
      <c r="U315" s="129"/>
      <c r="V315" s="129"/>
      <c r="W315" s="393"/>
    </row>
    <row r="316" spans="1:24">
      <c r="A316" s="320" t="s">
        <v>1032</v>
      </c>
      <c r="B316" s="403">
        <f>+'Distribution Pivot Table'!AB$184*100</f>
        <v>9.1774891774891767</v>
      </c>
      <c r="C316" s="403">
        <f>+'Distribution Pivot Table'!AB$186*100</f>
        <v>0.88023088023088025</v>
      </c>
      <c r="D316" s="403">
        <f>+'Distribution Pivot Table'!AB$188*100</f>
        <v>0</v>
      </c>
      <c r="E316" s="404">
        <f t="shared" si="162"/>
        <v>10.057720057720058</v>
      </c>
      <c r="F316" s="405">
        <f>+'Distribution Pivot Table'!AB$190*100</f>
        <v>46.681096681096676</v>
      </c>
      <c r="G316" s="403">
        <f>+'Distribution Pivot Table'!AB$192*100</f>
        <v>3.3333333333333335</v>
      </c>
      <c r="H316" s="403">
        <f>+'Distribution Pivot Table'!AB$194*100</f>
        <v>0</v>
      </c>
      <c r="I316" s="404">
        <f t="shared" ref="I316:I319" si="173">SUM(F316:H316)</f>
        <v>50.014430014430012</v>
      </c>
      <c r="J316" s="405">
        <f>+'Distribution Pivot Table'!AB$196*100</f>
        <v>18.181818181818183</v>
      </c>
      <c r="K316" s="403">
        <f>+'Distribution Pivot Table'!AB$198*100</f>
        <v>7.041847041847042</v>
      </c>
      <c r="L316" s="403">
        <f>+'Distribution Pivot Table'!AB$200*100</f>
        <v>0</v>
      </c>
      <c r="M316" s="406">
        <f t="shared" ref="M316:M319" si="174">SUM(J316:L316)</f>
        <v>25.223665223665225</v>
      </c>
      <c r="N316" s="405">
        <f>+'Distribution Pivot Table'!AB$202*100</f>
        <v>14.704184704184703</v>
      </c>
      <c r="O316" s="407">
        <f t="shared" ref="O316:P319" si="175">+B316+F316+J316</f>
        <v>74.040404040404042</v>
      </c>
      <c r="P316" s="408">
        <f t="shared" si="175"/>
        <v>11.255411255411255</v>
      </c>
      <c r="Q316" s="408">
        <f t="shared" ref="Q316:Q319" si="176">+D316+H316+L316+N316</f>
        <v>14.704184704184703</v>
      </c>
      <c r="R316" s="393">
        <f t="shared" si="167"/>
        <v>99.999999999999986</v>
      </c>
      <c r="S316" s="393">
        <f t="shared" si="168"/>
        <v>100</v>
      </c>
      <c r="T316" s="129"/>
      <c r="U316" s="129"/>
      <c r="V316" s="129"/>
      <c r="W316" s="393"/>
    </row>
    <row r="317" spans="1:24">
      <c r="A317" s="320" t="s">
        <v>1033</v>
      </c>
      <c r="B317" s="403">
        <f>+'Distribution Pivot Table'!AB$206*100</f>
        <v>0.35779537149817298</v>
      </c>
      <c r="C317" s="403">
        <f>+'Distribution Pivot Table'!AB$208*100</f>
        <v>8.0846528623629723</v>
      </c>
      <c r="D317" s="403">
        <f>+'Distribution Pivot Table'!AB$210*108</f>
        <v>0</v>
      </c>
      <c r="E317" s="404">
        <f t="shared" si="162"/>
        <v>8.4424482338611462</v>
      </c>
      <c r="F317" s="405">
        <f>+'Distribution Pivot Table'!AB$212*100</f>
        <v>40.347137637028013</v>
      </c>
      <c r="G317" s="403">
        <f>+'Distribution Pivot Table'!AB$214*100</f>
        <v>33.381546894031665</v>
      </c>
      <c r="H317" s="403">
        <f>+'Distribution Pivot Table'!AB$216*100</f>
        <v>0</v>
      </c>
      <c r="I317" s="404">
        <f t="shared" si="173"/>
        <v>73.728684531059685</v>
      </c>
      <c r="J317" s="405">
        <f>+'Distribution Pivot Table'!AB$218*100</f>
        <v>9.2874543239951279</v>
      </c>
      <c r="K317" s="403">
        <f>+'Distribution Pivot Table'!AB$220*100</f>
        <v>8.5414129110840431</v>
      </c>
      <c r="L317" s="403">
        <f>+'Distribution Pivot Table'!AB$222*100</f>
        <v>0</v>
      </c>
      <c r="M317" s="406">
        <f t="shared" si="174"/>
        <v>17.828867235079173</v>
      </c>
      <c r="N317" s="405">
        <f>+'Distribution Pivot Table'!AB$224*100</f>
        <v>0</v>
      </c>
      <c r="O317" s="407">
        <f t="shared" si="175"/>
        <v>49.992387332521311</v>
      </c>
      <c r="P317" s="408">
        <f t="shared" si="175"/>
        <v>50.007612667478682</v>
      </c>
      <c r="Q317" s="408">
        <f t="shared" si="176"/>
        <v>0</v>
      </c>
      <c r="R317" s="436">
        <f t="shared" si="167"/>
        <v>99.999999999999986</v>
      </c>
      <c r="S317" s="436">
        <f t="shared" si="168"/>
        <v>100</v>
      </c>
      <c r="T317" s="129"/>
      <c r="U317" s="129"/>
      <c r="V317" s="129"/>
      <c r="W317" s="393"/>
    </row>
    <row r="318" spans="1:24">
      <c r="A318" s="320" t="s">
        <v>1034</v>
      </c>
      <c r="B318" s="403">
        <f>+'Distribution Pivot Table'!AB$228*100</f>
        <v>0</v>
      </c>
      <c r="C318" s="403">
        <f>+'Distribution Pivot Table'!AB$230*100</f>
        <v>0</v>
      </c>
      <c r="D318" s="403">
        <f>+'Distribution Pivot Table'!AB$232*100</f>
        <v>0</v>
      </c>
      <c r="E318" s="404">
        <f t="shared" si="162"/>
        <v>0</v>
      </c>
      <c r="F318" s="405">
        <f>+'Distribution Pivot Table'!AB$234*100</f>
        <v>0</v>
      </c>
      <c r="G318" s="403">
        <f>+'Distribution Pivot Table'!AB$236*100</f>
        <v>0</v>
      </c>
      <c r="H318" s="403">
        <f>+'Distribution Pivot Table'!AB$238*100</f>
        <v>0</v>
      </c>
      <c r="I318" s="404">
        <f t="shared" si="173"/>
        <v>0</v>
      </c>
      <c r="J318" s="405">
        <f>+'Distribution Pivot Table'!AB$240*100</f>
        <v>0</v>
      </c>
      <c r="K318" s="403">
        <f>+'Distribution Pivot Table'!AB$242*100</f>
        <v>0</v>
      </c>
      <c r="L318" s="403">
        <f>+'Distribution Pivot Table'!AB$244*100</f>
        <v>0</v>
      </c>
      <c r="M318" s="406">
        <f t="shared" si="174"/>
        <v>0</v>
      </c>
      <c r="N318" s="405">
        <f>+'Distribution Pivot Table'!AB$246*100</f>
        <v>0</v>
      </c>
      <c r="O318" s="407">
        <f t="shared" si="175"/>
        <v>0</v>
      </c>
      <c r="P318" s="408">
        <f t="shared" si="175"/>
        <v>0</v>
      </c>
      <c r="Q318" s="408">
        <f t="shared" si="176"/>
        <v>0</v>
      </c>
      <c r="R318" s="393">
        <f t="shared" si="167"/>
        <v>0</v>
      </c>
      <c r="S318" s="393">
        <f t="shared" si="168"/>
        <v>0</v>
      </c>
      <c r="T318" s="129"/>
      <c r="U318" s="129"/>
      <c r="V318" s="129"/>
      <c r="W318" s="393"/>
      <c r="X318" s="342"/>
    </row>
    <row r="319" spans="1:24">
      <c r="A319" s="320" t="s">
        <v>1035</v>
      </c>
      <c r="B319" s="403">
        <f>+'Distribution Pivot Table'!AB$250*100</f>
        <v>0</v>
      </c>
      <c r="C319" s="403">
        <f>+'Distribution Pivot Table'!AB$252*100</f>
        <v>0</v>
      </c>
      <c r="D319" s="403">
        <f>+'Distribution Pivot Table'!AB$254*100</f>
        <v>0</v>
      </c>
      <c r="E319" s="404">
        <f t="shared" si="162"/>
        <v>0</v>
      </c>
      <c r="F319" s="405">
        <f>+'Distribution Pivot Table'!AB$256*100</f>
        <v>0</v>
      </c>
      <c r="G319" s="403">
        <f>+'Distribution Pivot Table'!AB$258*100</f>
        <v>0</v>
      </c>
      <c r="H319" s="403">
        <f>+'Distribution Pivot Table'!AB$260*100</f>
        <v>0</v>
      </c>
      <c r="I319" s="404">
        <f t="shared" si="173"/>
        <v>0</v>
      </c>
      <c r="J319" s="405">
        <f>+'Distribution Pivot Table'!AB$262*100</f>
        <v>0</v>
      </c>
      <c r="K319" s="403">
        <f>+'Distribution Pivot Table'!AB$264*100</f>
        <v>0</v>
      </c>
      <c r="L319" s="403">
        <f>+'Distribution Pivot Table'!AB$266*100</f>
        <v>0</v>
      </c>
      <c r="M319" s="406">
        <f t="shared" si="174"/>
        <v>0</v>
      </c>
      <c r="N319" s="405">
        <f>+'Distribution Pivot Table'!AB$268*100</f>
        <v>0</v>
      </c>
      <c r="O319" s="407">
        <f t="shared" si="175"/>
        <v>0</v>
      </c>
      <c r="P319" s="408">
        <f t="shared" si="175"/>
        <v>0</v>
      </c>
      <c r="Q319" s="408">
        <f t="shared" si="176"/>
        <v>0</v>
      </c>
      <c r="R319" s="393">
        <f t="shared" si="167"/>
        <v>0</v>
      </c>
      <c r="S319" s="393">
        <f t="shared" si="168"/>
        <v>0</v>
      </c>
      <c r="T319" s="129"/>
      <c r="U319" s="129"/>
      <c r="V319" s="129"/>
      <c r="W319" s="393"/>
    </row>
    <row r="320" spans="1:24">
      <c r="A320" s="320"/>
      <c r="B320" s="403"/>
      <c r="C320" s="403"/>
      <c r="D320" s="403"/>
      <c r="E320" s="404"/>
      <c r="F320" s="405"/>
      <c r="G320" s="403"/>
      <c r="H320" s="403"/>
      <c r="I320" s="404"/>
      <c r="J320" s="405"/>
      <c r="K320" s="403"/>
      <c r="L320" s="403"/>
      <c r="M320" s="406"/>
      <c r="N320" s="405"/>
      <c r="O320" s="407"/>
      <c r="P320" s="408"/>
      <c r="Q320" s="408"/>
      <c r="R320" s="393"/>
      <c r="S320" s="393"/>
      <c r="T320" s="129"/>
      <c r="U320" s="129"/>
      <c r="V320" s="129"/>
      <c r="W320" s="393"/>
    </row>
    <row r="321" spans="1:23">
      <c r="A321" s="320" t="s">
        <v>1036</v>
      </c>
      <c r="B321" s="403">
        <f>+'Distribution Pivot Table'!AB$272*100</f>
        <v>0.24321796071094481</v>
      </c>
      <c r="C321" s="403">
        <f>+'Distribution Pivot Table'!AB$274*100</f>
        <v>0.13096351730589337</v>
      </c>
      <c r="D321" s="403">
        <f>+'Distribution Pivot Table'!AB$276*100</f>
        <v>0</v>
      </c>
      <c r="E321" s="404">
        <f t="shared" si="162"/>
        <v>0.37418147801683821</v>
      </c>
      <c r="F321" s="405">
        <f>+'Distribution Pivot Table'!AB$278*100</f>
        <v>36.85687558465856</v>
      </c>
      <c r="G321" s="403">
        <f>+'Distribution Pivot Table'!AB$280*100</f>
        <v>10.813844714686622</v>
      </c>
      <c r="H321" s="403">
        <f>+'Distribution Pivot Table'!AB$282*100</f>
        <v>0</v>
      </c>
      <c r="I321" s="404">
        <f t="shared" ref="I321:I324" si="177">SUM(F321:H321)</f>
        <v>47.670720299345184</v>
      </c>
      <c r="J321" s="405">
        <f>+'Distribution Pivot Table'!AB$284*100</f>
        <v>8.2132834424695975</v>
      </c>
      <c r="K321" s="403">
        <f>+'Distribution Pivot Table'!AB$286*100</f>
        <v>7.0346117867165576</v>
      </c>
      <c r="L321" s="403">
        <f>+'Distribution Pivot Table'!AB$288*100</f>
        <v>0</v>
      </c>
      <c r="M321" s="406">
        <f t="shared" ref="M321:M324" si="178">SUM(J321:L321)</f>
        <v>15.247895229186156</v>
      </c>
      <c r="N321" s="405">
        <f>+'Distribution Pivot Table'!AB$290*100</f>
        <v>36.70720299345183</v>
      </c>
      <c r="O321" s="407">
        <f t="shared" ref="O321:P324" si="179">+B321+F321+J321</f>
        <v>45.313376987839099</v>
      </c>
      <c r="P321" s="408">
        <f t="shared" si="179"/>
        <v>17.979420018709074</v>
      </c>
      <c r="Q321" s="408">
        <f t="shared" ref="Q321:Q324" si="180">+D321+H321+L321+N321</f>
        <v>36.70720299345183</v>
      </c>
      <c r="R321" s="393">
        <f t="shared" si="167"/>
        <v>100</v>
      </c>
      <c r="S321" s="393">
        <f t="shared" si="168"/>
        <v>100</v>
      </c>
      <c r="T321" s="129"/>
      <c r="U321" s="129"/>
      <c r="V321" s="129"/>
      <c r="W321" s="393"/>
    </row>
    <row r="322" spans="1:23">
      <c r="A322" s="320" t="s">
        <v>1037</v>
      </c>
      <c r="B322" s="403">
        <f>+'Distribution Pivot Table'!AB294*100</f>
        <v>5.2686557419860289</v>
      </c>
      <c r="C322" s="403">
        <f>+'Distribution Pivot Table'!AB296*100</f>
        <v>4.297512567735196</v>
      </c>
      <c r="D322" s="403">
        <f>+'Distribution Pivot Table'!AB298*100</f>
        <v>0</v>
      </c>
      <c r="E322" s="404">
        <f t="shared" si="162"/>
        <v>9.566168309721224</v>
      </c>
      <c r="F322" s="405">
        <f>+'Distribution Pivot Table'!AB300*100</f>
        <v>18.580662009531892</v>
      </c>
      <c r="G322" s="403">
        <f>+'Distribution Pivot Table'!AB302*100</f>
        <v>20.720441339687927</v>
      </c>
      <c r="H322" s="403">
        <f>+'Distribution Pivot Table'!AB304*100</f>
        <v>0</v>
      </c>
      <c r="I322" s="404">
        <f t="shared" si="177"/>
        <v>39.301103349219815</v>
      </c>
      <c r="J322" s="405">
        <f>+'Distribution Pivot Table'!AB306*100</f>
        <v>8.2979695762877856</v>
      </c>
      <c r="K322" s="403">
        <f>+'Distribution Pivot Table'!AB308*100</f>
        <v>19.564862570999541</v>
      </c>
      <c r="L322" s="403">
        <f>+'Distribution Pivot Table'!AB310*100</f>
        <v>0</v>
      </c>
      <c r="M322" s="406">
        <f t="shared" si="178"/>
        <v>27.862832147287328</v>
      </c>
      <c r="N322" s="405">
        <f>+'Distribution Pivot Table'!AB312*100</f>
        <v>23.269896193771629</v>
      </c>
      <c r="O322" s="407">
        <f t="shared" si="179"/>
        <v>32.147287327805707</v>
      </c>
      <c r="P322" s="408">
        <f t="shared" si="179"/>
        <v>44.582816478422664</v>
      </c>
      <c r="Q322" s="408">
        <f t="shared" si="180"/>
        <v>23.269896193771629</v>
      </c>
      <c r="R322" s="393">
        <f t="shared" si="167"/>
        <v>100</v>
      </c>
      <c r="S322" s="393">
        <f t="shared" si="168"/>
        <v>100</v>
      </c>
      <c r="T322" s="129"/>
      <c r="U322" s="129"/>
      <c r="V322" s="129"/>
      <c r="W322" s="393"/>
    </row>
    <row r="323" spans="1:23">
      <c r="A323" s="320" t="s">
        <v>1038</v>
      </c>
      <c r="B323" s="403">
        <f>+'Distribution Pivot Table'!AB316*100</f>
        <v>4.0853381752156155</v>
      </c>
      <c r="C323" s="403">
        <f>+'Distribution Pivot Table'!AB318*100</f>
        <v>1.7793917385383569</v>
      </c>
      <c r="D323" s="403">
        <f>+'Distribution Pivot Table'!AB320*100</f>
        <v>0</v>
      </c>
      <c r="E323" s="404">
        <f t="shared" si="162"/>
        <v>5.8647299137539726</v>
      </c>
      <c r="F323" s="405">
        <f>+'Distribution Pivot Table'!AB322*100</f>
        <v>23.540626418520201</v>
      </c>
      <c r="G323" s="403">
        <f>+'Distribution Pivot Table'!AB324*100</f>
        <v>31.175669541534273</v>
      </c>
      <c r="H323" s="403">
        <f>+'Distribution Pivot Table'!AB326*100</f>
        <v>0</v>
      </c>
      <c r="I323" s="404">
        <f t="shared" si="177"/>
        <v>54.716295960054474</v>
      </c>
      <c r="J323" s="405">
        <f>+'Distribution Pivot Table'!AB328*100</f>
        <v>8.297775760326827</v>
      </c>
      <c r="K323" s="403">
        <f>+'Distribution Pivot Table'!AB330*100</f>
        <v>18.157058556513846</v>
      </c>
      <c r="L323" s="403">
        <f>+'Distribution Pivot Table'!AB332*100</f>
        <v>0</v>
      </c>
      <c r="M323" s="406">
        <f t="shared" si="178"/>
        <v>26.454834316840675</v>
      </c>
      <c r="N323" s="405">
        <f>+'Distribution Pivot Table'!AB334*100</f>
        <v>12.964139809350886</v>
      </c>
      <c r="O323" s="407">
        <f t="shared" si="179"/>
        <v>35.923740354062645</v>
      </c>
      <c r="P323" s="408">
        <f t="shared" si="179"/>
        <v>51.112119836586473</v>
      </c>
      <c r="Q323" s="408">
        <f t="shared" si="180"/>
        <v>12.964139809350886</v>
      </c>
      <c r="R323" s="393">
        <f t="shared" si="167"/>
        <v>100</v>
      </c>
      <c r="S323" s="393">
        <f t="shared" si="168"/>
        <v>100</v>
      </c>
      <c r="T323" s="129"/>
      <c r="U323" s="129"/>
      <c r="V323" s="129"/>
      <c r="W323" s="393"/>
    </row>
    <row r="324" spans="1:23">
      <c r="A324" s="329" t="s">
        <v>1039</v>
      </c>
      <c r="B324" s="417">
        <f>+'Distribution Pivot Table'!AB338*100</f>
        <v>0</v>
      </c>
      <c r="C324" s="417">
        <f>+'Distribution Pivot Table'!AB340*100</f>
        <v>0</v>
      </c>
      <c r="D324" s="417">
        <f>+'Distribution Pivot Table'!AB342*100</f>
        <v>0</v>
      </c>
      <c r="E324" s="419">
        <f t="shared" si="162"/>
        <v>0</v>
      </c>
      <c r="F324" s="420">
        <f>+'Distribution Pivot Table'!AB344*100</f>
        <v>0</v>
      </c>
      <c r="G324" s="417">
        <f>+'Distribution Pivot Table'!AB346*100</f>
        <v>0</v>
      </c>
      <c r="H324" s="417">
        <f>+'Distribution Pivot Table'!AB348*100</f>
        <v>0</v>
      </c>
      <c r="I324" s="419">
        <f t="shared" si="177"/>
        <v>0</v>
      </c>
      <c r="J324" s="420">
        <f>+'Distribution Pivot Table'!AB350*100</f>
        <v>0</v>
      </c>
      <c r="K324" s="417">
        <f>+'Distribution Pivot Table'!AB352*100</f>
        <v>0</v>
      </c>
      <c r="L324" s="417">
        <f>+'Distribution Pivot Table'!AB354*100</f>
        <v>0</v>
      </c>
      <c r="M324" s="421">
        <f t="shared" si="178"/>
        <v>0</v>
      </c>
      <c r="N324" s="420">
        <f>+'Distribution Pivot Table'!AB356*100</f>
        <v>0</v>
      </c>
      <c r="O324" s="422">
        <f t="shared" si="179"/>
        <v>0</v>
      </c>
      <c r="P324" s="423">
        <f t="shared" si="179"/>
        <v>0</v>
      </c>
      <c r="Q324" s="423">
        <f t="shared" si="180"/>
        <v>0</v>
      </c>
      <c r="R324" s="393">
        <f t="shared" si="167"/>
        <v>0</v>
      </c>
      <c r="S324" s="393">
        <f t="shared" si="168"/>
        <v>0</v>
      </c>
      <c r="T324" s="129"/>
      <c r="U324" s="129"/>
      <c r="V324" s="129"/>
      <c r="W324" s="393"/>
    </row>
    <row r="325" spans="1:23">
      <c r="A325" s="333" t="s">
        <v>1040</v>
      </c>
      <c r="B325" s="320"/>
      <c r="C325" s="320"/>
      <c r="D325" s="320"/>
      <c r="E325" s="320"/>
    </row>
    <row r="326" spans="1:23">
      <c r="A326" s="333" t="s">
        <v>1112</v>
      </c>
      <c r="B326" s="320"/>
      <c r="C326" s="320"/>
      <c r="D326" s="320"/>
      <c r="E326" s="320"/>
    </row>
    <row r="327" spans="1:23">
      <c r="A327" s="333"/>
      <c r="B327" s="363"/>
      <c r="C327" s="363"/>
      <c r="D327" s="363"/>
      <c r="E327" s="424"/>
      <c r="F327" s="363"/>
      <c r="G327" s="363"/>
      <c r="H327" s="363"/>
      <c r="I327" s="424"/>
      <c r="J327" s="363"/>
      <c r="K327" s="363"/>
      <c r="L327" s="363"/>
      <c r="M327" s="424"/>
      <c r="N327" s="363"/>
      <c r="O327" s="336"/>
      <c r="P327" s="336"/>
      <c r="R327" s="128"/>
    </row>
    <row r="328" spans="1:23">
      <c r="Q328" s="335" t="s">
        <v>1158</v>
      </c>
    </row>
    <row r="329" spans="1:23" ht="18">
      <c r="A329" s="296" t="s">
        <v>1116</v>
      </c>
      <c r="B329" s="298"/>
      <c r="C329" s="298"/>
      <c r="D329" s="298"/>
      <c r="E329" s="298"/>
      <c r="F329" s="297"/>
      <c r="G329" s="297"/>
      <c r="H329" s="297"/>
      <c r="I329" s="298"/>
      <c r="J329" s="297"/>
      <c r="K329" s="297"/>
      <c r="L329" s="297"/>
      <c r="M329" s="298"/>
      <c r="N329" s="297"/>
      <c r="O329" s="297"/>
      <c r="P329" s="297"/>
      <c r="Q329" s="297"/>
      <c r="R329" s="431"/>
    </row>
    <row r="330" spans="1:23" ht="18">
      <c r="A330" s="296"/>
      <c r="B330" s="298"/>
      <c r="C330" s="298"/>
      <c r="D330" s="298"/>
      <c r="E330" s="298"/>
      <c r="F330" s="297"/>
      <c r="G330" s="297"/>
      <c r="H330" s="297"/>
      <c r="I330" s="298"/>
      <c r="J330" s="297"/>
      <c r="K330" s="297"/>
      <c r="L330" s="297"/>
      <c r="M330" s="298"/>
      <c r="N330" s="297"/>
      <c r="O330" s="297"/>
      <c r="P330" s="297"/>
      <c r="Q330" s="297"/>
      <c r="R330" s="431"/>
    </row>
    <row r="331" spans="1:23" ht="15.75">
      <c r="A331" s="299" t="s">
        <v>1114</v>
      </c>
      <c r="B331" s="298"/>
      <c r="C331" s="298"/>
      <c r="D331" s="298"/>
      <c r="E331" s="298"/>
      <c r="F331" s="297"/>
      <c r="G331" s="297"/>
      <c r="H331" s="297"/>
      <c r="I331" s="298"/>
      <c r="J331" s="297"/>
      <c r="K331" s="297"/>
      <c r="L331" s="297"/>
      <c r="M331" s="298"/>
      <c r="N331" s="297"/>
      <c r="O331" s="297"/>
      <c r="P331" s="297"/>
      <c r="Q331" s="297"/>
      <c r="R331" s="431"/>
    </row>
    <row r="332" spans="1:23" ht="15.75">
      <c r="A332" s="299" t="s">
        <v>1121</v>
      </c>
      <c r="B332" s="298"/>
      <c r="C332" s="298"/>
      <c r="D332" s="298"/>
      <c r="E332" s="298"/>
      <c r="F332" s="297"/>
      <c r="G332" s="297"/>
      <c r="H332" s="297"/>
      <c r="I332" s="298"/>
      <c r="J332" s="297"/>
      <c r="K332" s="297"/>
      <c r="L332" s="297"/>
      <c r="M332" s="298"/>
      <c r="N332" s="297"/>
      <c r="O332" s="297"/>
      <c r="P332" s="297"/>
      <c r="Q332" s="297"/>
      <c r="R332" s="431"/>
    </row>
    <row r="333" spans="1:23" ht="19.5" customHeight="1">
      <c r="A333" s="303"/>
      <c r="B333" s="303"/>
      <c r="C333" s="303"/>
      <c r="D333" s="303"/>
      <c r="E333" s="303"/>
      <c r="F333" s="303"/>
      <c r="G333" s="303"/>
      <c r="H333" s="303"/>
      <c r="I333" s="303"/>
      <c r="R333" s="372"/>
    </row>
    <row r="334" spans="1:23" ht="19.5" customHeight="1">
      <c r="A334" s="150"/>
      <c r="B334" s="305" t="s">
        <v>1014</v>
      </c>
      <c r="C334" s="306"/>
      <c r="D334" s="306"/>
      <c r="E334" s="306"/>
      <c r="F334" s="306"/>
      <c r="G334" s="306"/>
      <c r="H334" s="306"/>
      <c r="I334" s="307"/>
      <c r="J334" s="373" t="s">
        <v>10</v>
      </c>
      <c r="K334" s="374"/>
      <c r="L334" s="374"/>
      <c r="M334" s="375"/>
      <c r="N334" s="530" t="s">
        <v>1015</v>
      </c>
      <c r="O334" s="533" t="s">
        <v>1093</v>
      </c>
      <c r="P334" s="533" t="s">
        <v>1094</v>
      </c>
      <c r="Q334" s="533" t="s">
        <v>1095</v>
      </c>
      <c r="R334" s="376"/>
      <c r="S334" s="377"/>
    </row>
    <row r="335" spans="1:23" ht="36.75" customHeight="1">
      <c r="A335" s="300"/>
      <c r="B335" s="306" t="s">
        <v>1016</v>
      </c>
      <c r="C335" s="306"/>
      <c r="D335" s="306"/>
      <c r="E335" s="312"/>
      <c r="F335" s="313" t="s">
        <v>1017</v>
      </c>
      <c r="G335" s="306"/>
      <c r="H335" s="306"/>
      <c r="I335" s="307"/>
      <c r="J335" s="314" t="s">
        <v>1018</v>
      </c>
      <c r="K335" s="306"/>
      <c r="L335" s="306"/>
      <c r="M335" s="307"/>
      <c r="N335" s="531"/>
      <c r="O335" s="534"/>
      <c r="P335" s="534"/>
      <c r="Q335" s="534"/>
      <c r="R335" s="376" t="s">
        <v>1096</v>
      </c>
      <c r="S335" s="377" t="s">
        <v>1096</v>
      </c>
    </row>
    <row r="336" spans="1:23" ht="30.75" customHeight="1">
      <c r="A336" s="434"/>
      <c r="B336" s="315" t="s">
        <v>1019</v>
      </c>
      <c r="C336" s="315" t="s">
        <v>1020</v>
      </c>
      <c r="D336" s="315" t="s">
        <v>1098</v>
      </c>
      <c r="E336" s="382" t="s">
        <v>1022</v>
      </c>
      <c r="F336" s="316" t="s">
        <v>1019</v>
      </c>
      <c r="G336" s="315" t="s">
        <v>1020</v>
      </c>
      <c r="H336" s="315" t="s">
        <v>1098</v>
      </c>
      <c r="I336" s="382" t="s">
        <v>1022</v>
      </c>
      <c r="J336" s="317" t="s">
        <v>1019</v>
      </c>
      <c r="K336" s="318" t="s">
        <v>1020</v>
      </c>
      <c r="L336" s="315" t="s">
        <v>1098</v>
      </c>
      <c r="M336" s="317" t="s">
        <v>1022</v>
      </c>
      <c r="N336" s="532"/>
      <c r="O336" s="535"/>
      <c r="P336" s="535"/>
      <c r="Q336" s="535"/>
      <c r="R336" s="383"/>
      <c r="S336" s="425"/>
      <c r="U336" s="169"/>
      <c r="V336" s="169"/>
    </row>
    <row r="337" spans="1:24" hidden="1">
      <c r="A337" s="320" t="s">
        <v>1023</v>
      </c>
      <c r="B337" s="320"/>
      <c r="C337" s="320"/>
      <c r="D337" s="320"/>
      <c r="E337" s="396"/>
      <c r="F337" s="389"/>
      <c r="G337" s="363"/>
      <c r="H337" s="363"/>
      <c r="I337" s="388"/>
      <c r="J337" s="389"/>
      <c r="K337" s="363"/>
      <c r="L337" s="363"/>
      <c r="M337" s="390"/>
      <c r="N337" s="389"/>
      <c r="O337" s="432"/>
      <c r="P337" s="392"/>
      <c r="Q337" s="392"/>
      <c r="R337" s="393">
        <f>SUM(F337:H337,J337:L337)+N337</f>
        <v>0</v>
      </c>
      <c r="S337" s="426">
        <f>+Q337+P337+O337</f>
        <v>0</v>
      </c>
    </row>
    <row r="338" spans="1:24" hidden="1">
      <c r="A338" s="320"/>
      <c r="B338" s="320"/>
      <c r="C338" s="320"/>
      <c r="D338" s="320"/>
      <c r="E338" s="396"/>
      <c r="F338" s="389"/>
      <c r="G338" s="363"/>
      <c r="H338" s="363"/>
      <c r="I338" s="397"/>
      <c r="J338" s="389"/>
      <c r="K338" s="363"/>
      <c r="L338" s="363"/>
      <c r="M338" s="389"/>
      <c r="N338" s="389"/>
      <c r="O338" s="398"/>
      <c r="P338" s="399"/>
      <c r="Q338" s="399"/>
      <c r="R338" s="376"/>
      <c r="S338" s="377"/>
      <c r="U338" s="439"/>
      <c r="V338" s="439"/>
      <c r="W338" s="440"/>
    </row>
    <row r="339" spans="1:24">
      <c r="A339" s="320" t="s">
        <v>1024</v>
      </c>
      <c r="B339" s="403">
        <f>+'Distribution Pivot Table'!AC$8*100</f>
        <v>0</v>
      </c>
      <c r="C339" s="403">
        <f>+'Distribution Pivot Table'!AC$10*100</f>
        <v>0</v>
      </c>
      <c r="D339" s="403">
        <f>+'Distribution Pivot Table'!AC$12*100</f>
        <v>0</v>
      </c>
      <c r="E339" s="404">
        <f t="shared" ref="E339:E357" si="181">SUM(B339:D339)</f>
        <v>0</v>
      </c>
      <c r="F339" s="405">
        <f>+'Distribution Pivot Table'!AC$14*100</f>
        <v>0</v>
      </c>
      <c r="G339" s="403">
        <f>+'Distribution Pivot Table'!AC$16*100</f>
        <v>0</v>
      </c>
      <c r="H339" s="403">
        <f>+'Distribution Pivot Table'!AC$18*100</f>
        <v>0</v>
      </c>
      <c r="I339" s="404">
        <f t="shared" ref="I339:I342" si="182">SUM(F339:H339)</f>
        <v>0</v>
      </c>
      <c r="J339" s="405">
        <f>+'Distribution Pivot Table'!AC$20*100</f>
        <v>0</v>
      </c>
      <c r="K339" s="403">
        <f>+'Distribution Pivot Table'!AC$22*100</f>
        <v>0</v>
      </c>
      <c r="L339" s="403">
        <f>+'Distribution Pivot Table'!AC$24*100</f>
        <v>0</v>
      </c>
      <c r="M339" s="406">
        <f t="shared" ref="M339:M342" si="183">SUM(J339:L339)</f>
        <v>0</v>
      </c>
      <c r="N339" s="405">
        <f>+'Distribution Pivot Table'!AC$26*100</f>
        <v>0</v>
      </c>
      <c r="O339" s="407">
        <f t="shared" ref="O339:P342" si="184">+B339+F339+J339</f>
        <v>0</v>
      </c>
      <c r="P339" s="408">
        <f t="shared" si="184"/>
        <v>0</v>
      </c>
      <c r="Q339" s="408">
        <f t="shared" ref="Q339:Q342" si="185">+D339+H339+L339+N339</f>
        <v>0</v>
      </c>
      <c r="R339" s="393">
        <f t="shared" ref="R339:R357" si="186">SUM(B339:D339,F339:H339,J339:L339)+N339</f>
        <v>0</v>
      </c>
      <c r="S339" s="426">
        <f t="shared" ref="S339:S357" si="187">+Q339+P339+O339</f>
        <v>0</v>
      </c>
      <c r="U339" s="129"/>
      <c r="V339" s="129"/>
      <c r="W339" s="236"/>
    </row>
    <row r="340" spans="1:24">
      <c r="A340" s="320" t="s">
        <v>1025</v>
      </c>
      <c r="B340" s="403">
        <f>+'Distribution Pivot Table'!AC$30*100</f>
        <v>13.997214484679665</v>
      </c>
      <c r="C340" s="403">
        <f>+'Distribution Pivot Table'!AC$32*100</f>
        <v>0.69637883008356549</v>
      </c>
      <c r="D340" s="403">
        <f>+'Distribution Pivot Table'!AC$34*100</f>
        <v>0</v>
      </c>
      <c r="E340" s="404">
        <f t="shared" si="181"/>
        <v>14.69359331476323</v>
      </c>
      <c r="F340" s="405">
        <f>+'Distribution Pivot Table'!AC$36*100</f>
        <v>38.300835654596099</v>
      </c>
      <c r="G340" s="403">
        <f>+'Distribution Pivot Table'!AC$38*100</f>
        <v>10.933147632311977</v>
      </c>
      <c r="H340" s="403">
        <f>+'Distribution Pivot Table'!AC$40*100</f>
        <v>0</v>
      </c>
      <c r="I340" s="404">
        <f t="shared" si="182"/>
        <v>49.233983286908078</v>
      </c>
      <c r="J340" s="405">
        <f>+'Distribution Pivot Table'!AC$42*100</f>
        <v>22.632311977715876</v>
      </c>
      <c r="K340" s="403">
        <f>+'Distribution Pivot Table'!AC$44*100</f>
        <v>11.977715877437326</v>
      </c>
      <c r="L340" s="403">
        <f>+'Distribution Pivot Table'!AC$46*100</f>
        <v>0</v>
      </c>
      <c r="M340" s="406">
        <f t="shared" si="183"/>
        <v>34.610027855153206</v>
      </c>
      <c r="N340" s="405">
        <f>+'Distribution Pivot Table'!AC$48*100</f>
        <v>1.4623955431754874</v>
      </c>
      <c r="O340" s="407">
        <f t="shared" si="184"/>
        <v>74.930362116991645</v>
      </c>
      <c r="P340" s="408">
        <f t="shared" si="184"/>
        <v>23.607242339832869</v>
      </c>
      <c r="Q340" s="408">
        <f t="shared" si="185"/>
        <v>1.4623955431754874</v>
      </c>
      <c r="R340" s="393">
        <f t="shared" si="186"/>
        <v>100</v>
      </c>
      <c r="S340" s="393">
        <f t="shared" si="187"/>
        <v>100</v>
      </c>
      <c r="T340" s="129"/>
      <c r="U340" s="129"/>
      <c r="V340" s="129"/>
      <c r="W340" s="393"/>
    </row>
    <row r="341" spans="1:24">
      <c r="A341" s="320" t="s">
        <v>1026</v>
      </c>
      <c r="B341" s="403">
        <f>+'Distribution Pivot Table'!AC$52*100</f>
        <v>0</v>
      </c>
      <c r="C341" s="403">
        <f>+'Distribution Pivot Table'!AC$54*100</f>
        <v>0</v>
      </c>
      <c r="D341" s="403">
        <f>+'Distribution Pivot Table'!AC$56*100</f>
        <v>0</v>
      </c>
      <c r="E341" s="404">
        <f t="shared" si="181"/>
        <v>0</v>
      </c>
      <c r="F341" s="405">
        <f>+'Distribution Pivot Table'!AC$58*100</f>
        <v>0</v>
      </c>
      <c r="G341" s="403">
        <f>+'Distribution Pivot Table'!AC$60*100</f>
        <v>0</v>
      </c>
      <c r="H341" s="403">
        <f>+'Distribution Pivot Table'!AC$62*100</f>
        <v>0</v>
      </c>
      <c r="I341" s="404">
        <f t="shared" si="182"/>
        <v>0</v>
      </c>
      <c r="J341" s="405">
        <f>+'Distribution Pivot Table'!AC$64*100</f>
        <v>0</v>
      </c>
      <c r="K341" s="403">
        <f>+'Distribution Pivot Table'!AC$66*100</f>
        <v>0</v>
      </c>
      <c r="L341" s="403">
        <f>+'Distribution Pivot Table'!AC$68*100</f>
        <v>0</v>
      </c>
      <c r="M341" s="406">
        <f t="shared" si="183"/>
        <v>0</v>
      </c>
      <c r="N341" s="405">
        <f>+'Distribution Pivot Table'!AC$70*100</f>
        <v>0</v>
      </c>
      <c r="O341" s="407">
        <f t="shared" si="184"/>
        <v>0</v>
      </c>
      <c r="P341" s="408">
        <f t="shared" si="184"/>
        <v>0</v>
      </c>
      <c r="Q341" s="408">
        <f t="shared" si="185"/>
        <v>0</v>
      </c>
      <c r="R341" s="393">
        <f t="shared" si="186"/>
        <v>0</v>
      </c>
      <c r="S341" s="393">
        <f t="shared" si="187"/>
        <v>0</v>
      </c>
      <c r="T341" s="129"/>
      <c r="U341" s="129"/>
      <c r="V341" s="129"/>
      <c r="W341" s="393"/>
    </row>
    <row r="342" spans="1:24">
      <c r="A342" s="320" t="s">
        <v>1111</v>
      </c>
      <c r="B342" s="403">
        <f>+'Distribution Pivot Table'!AC$74*100</f>
        <v>0</v>
      </c>
      <c r="C342" s="403">
        <f>+'Distribution Pivot Table'!AC$76*100</f>
        <v>0</v>
      </c>
      <c r="D342" s="403">
        <f>+'Distribution Pivot Table'!AC$78*100</f>
        <v>0</v>
      </c>
      <c r="E342" s="404">
        <f t="shared" si="181"/>
        <v>0</v>
      </c>
      <c r="F342" s="405">
        <f>+'Distribution Pivot Table'!AC$80*100</f>
        <v>0</v>
      </c>
      <c r="G342" s="403">
        <f>+'Distribution Pivot Table'!AC$82*100</f>
        <v>0</v>
      </c>
      <c r="H342" s="403">
        <f>+'Distribution Pivot Table'!AC$84*100</f>
        <v>0</v>
      </c>
      <c r="I342" s="404">
        <f t="shared" si="182"/>
        <v>0</v>
      </c>
      <c r="J342" s="405">
        <f>+'Distribution Pivot Table'!AC$86*100</f>
        <v>0</v>
      </c>
      <c r="K342" s="403">
        <f>+'Distribution Pivot Table'!AC$88*100</f>
        <v>0</v>
      </c>
      <c r="L342" s="403">
        <f>+'Distribution Pivot Table'!AC$90*100</f>
        <v>0</v>
      </c>
      <c r="M342" s="406">
        <f t="shared" si="183"/>
        <v>0</v>
      </c>
      <c r="N342" s="405">
        <f>+'Distribution Pivot Table'!AC$92*100</f>
        <v>0</v>
      </c>
      <c r="O342" s="407">
        <f t="shared" si="184"/>
        <v>0</v>
      </c>
      <c r="P342" s="408">
        <f t="shared" si="184"/>
        <v>0</v>
      </c>
      <c r="Q342" s="408">
        <f t="shared" si="185"/>
        <v>0</v>
      </c>
      <c r="R342" s="393">
        <f t="shared" si="186"/>
        <v>0</v>
      </c>
      <c r="S342" s="393">
        <f t="shared" si="187"/>
        <v>0</v>
      </c>
      <c r="T342" s="129"/>
      <c r="U342" s="129"/>
      <c r="V342" s="129"/>
      <c r="W342" s="393"/>
    </row>
    <row r="343" spans="1:24">
      <c r="A343" s="320"/>
      <c r="B343" s="403"/>
      <c r="C343" s="403"/>
      <c r="D343" s="403"/>
      <c r="E343" s="404"/>
      <c r="F343" s="405"/>
      <c r="G343" s="403"/>
      <c r="H343" s="403"/>
      <c r="I343" s="404"/>
      <c r="J343" s="405"/>
      <c r="K343" s="403"/>
      <c r="L343" s="403"/>
      <c r="M343" s="406"/>
      <c r="N343" s="405"/>
      <c r="O343" s="407"/>
      <c r="P343" s="408"/>
      <c r="Q343" s="408"/>
      <c r="R343" s="393"/>
      <c r="S343" s="393"/>
      <c r="T343" s="129"/>
      <c r="U343" s="129"/>
      <c r="V343" s="129"/>
      <c r="W343" s="393"/>
    </row>
    <row r="344" spans="1:24">
      <c r="A344" s="320" t="s">
        <v>1028</v>
      </c>
      <c r="B344" s="403">
        <f>+'Distribution Pivot Table'!AC$96*100</f>
        <v>0</v>
      </c>
      <c r="C344" s="403">
        <f>+'Distribution Pivot Table'!AC$98*100</f>
        <v>0</v>
      </c>
      <c r="D344" s="403">
        <f>+'Distribution Pivot Table'!AC$100*100</f>
        <v>0</v>
      </c>
      <c r="E344" s="404">
        <f t="shared" si="181"/>
        <v>0</v>
      </c>
      <c r="F344" s="405">
        <f>+'Distribution Pivot Table'!AC$102*100</f>
        <v>0</v>
      </c>
      <c r="G344" s="403">
        <f>+'Distribution Pivot Table'!AC$104*100</f>
        <v>0</v>
      </c>
      <c r="H344" s="403">
        <f>+'Distribution Pivot Table'!AC$106*100</f>
        <v>0</v>
      </c>
      <c r="I344" s="404">
        <f t="shared" ref="I344:I347" si="188">SUM(F344:H344)</f>
        <v>0</v>
      </c>
      <c r="J344" s="405">
        <f>+'Distribution Pivot Table'!AC$108*100</f>
        <v>0</v>
      </c>
      <c r="K344" s="403">
        <f>+'Distribution Pivot Table'!AC$110*100</f>
        <v>0</v>
      </c>
      <c r="L344" s="403">
        <f>+'Distribution Pivot Table'!AC$112*100</f>
        <v>0</v>
      </c>
      <c r="M344" s="406">
        <f t="shared" ref="M344:M347" si="189">SUM(J344:L344)</f>
        <v>0</v>
      </c>
      <c r="N344" s="405">
        <f>+'Distribution Pivot Table'!AC$114*100</f>
        <v>0</v>
      </c>
      <c r="O344" s="407">
        <f t="shared" ref="O344:P347" si="190">+B344+F344+J344</f>
        <v>0</v>
      </c>
      <c r="P344" s="408">
        <f t="shared" si="190"/>
        <v>0</v>
      </c>
      <c r="Q344" s="408">
        <f t="shared" ref="Q344:Q347" si="191">+D344+H344+L344+N344</f>
        <v>0</v>
      </c>
      <c r="R344" s="393">
        <f t="shared" si="186"/>
        <v>0</v>
      </c>
      <c r="S344" s="393">
        <f t="shared" si="187"/>
        <v>0</v>
      </c>
      <c r="T344" s="129"/>
      <c r="U344" s="129"/>
      <c r="V344" s="129"/>
      <c r="W344" s="393"/>
    </row>
    <row r="345" spans="1:24">
      <c r="A345" s="320" t="s">
        <v>1029</v>
      </c>
      <c r="B345" s="403">
        <f>+'Distribution Pivot Table'!AC$118*100</f>
        <v>16.562922868741541</v>
      </c>
      <c r="C345" s="403">
        <f>+'Distribution Pivot Table'!AC$120*100</f>
        <v>4.1407307171853853</v>
      </c>
      <c r="D345" s="403">
        <f>+'Distribution Pivot Table'!AC$122*100</f>
        <v>0</v>
      </c>
      <c r="E345" s="404">
        <f t="shared" si="181"/>
        <v>20.703653585926926</v>
      </c>
      <c r="F345" s="405">
        <f>+'Distribution Pivot Table'!AC$124*100</f>
        <v>23.951285520974288</v>
      </c>
      <c r="G345" s="403">
        <f>+'Distribution Pivot Table'!AC$126*100</f>
        <v>7.7401894451962105</v>
      </c>
      <c r="H345" s="403">
        <f>+'Distribution Pivot Table'!AC$128*100</f>
        <v>0</v>
      </c>
      <c r="I345" s="404">
        <f t="shared" si="188"/>
        <v>31.6914749661705</v>
      </c>
      <c r="J345" s="405">
        <f>+'Distribution Pivot Table'!AC$130*100</f>
        <v>21.10960757780785</v>
      </c>
      <c r="K345" s="403">
        <f>+'Distribution Pivot Table'!AC$132*100</f>
        <v>8.6332882273342353</v>
      </c>
      <c r="L345" s="403">
        <f>+'Distribution Pivot Table'!AC$134*100</f>
        <v>0</v>
      </c>
      <c r="M345" s="406">
        <f t="shared" si="189"/>
        <v>29.742895805142084</v>
      </c>
      <c r="N345" s="405">
        <f>+'Distribution Pivot Table'!AC$136*100</f>
        <v>23.13937753721245</v>
      </c>
      <c r="O345" s="407">
        <f t="shared" si="190"/>
        <v>61.623815967523683</v>
      </c>
      <c r="P345" s="408">
        <f t="shared" si="190"/>
        <v>20.514208389715833</v>
      </c>
      <c r="Q345" s="408">
        <f t="shared" si="191"/>
        <v>23.13937753721245</v>
      </c>
      <c r="R345" s="393">
        <f t="shared" si="186"/>
        <v>105.27740189445196</v>
      </c>
      <c r="S345" s="393">
        <f t="shared" si="187"/>
        <v>105.27740189445197</v>
      </c>
      <c r="T345" s="129"/>
      <c r="U345" s="129"/>
      <c r="V345" s="129"/>
      <c r="W345" s="393"/>
    </row>
    <row r="346" spans="1:24">
      <c r="A346" s="320" t="s">
        <v>1030</v>
      </c>
      <c r="B346" s="403">
        <f>+'Distribution Pivot Table'!AC$140*100</f>
        <v>8.8386433710174703</v>
      </c>
      <c r="C346" s="403">
        <f>+'Distribution Pivot Table'!AC$142*100</f>
        <v>2.9804727646454263</v>
      </c>
      <c r="D346" s="403">
        <f>+'Distribution Pivot Table'!AC$144*100</f>
        <v>0</v>
      </c>
      <c r="E346" s="404">
        <f t="shared" si="181"/>
        <v>11.819116135662897</v>
      </c>
      <c r="F346" s="405">
        <f>+'Distribution Pivot Table'!AC$146*100</f>
        <v>29.701952723535456</v>
      </c>
      <c r="G346" s="403">
        <f>+'Distribution Pivot Table'!AC$148*100</f>
        <v>6.0637204522096608</v>
      </c>
      <c r="H346" s="403">
        <f>+'Distribution Pivot Table'!AC$150*100</f>
        <v>0.10277492291880781</v>
      </c>
      <c r="I346" s="404">
        <f t="shared" si="188"/>
        <v>35.868448098663919</v>
      </c>
      <c r="J346" s="405">
        <f>+'Distribution Pivot Table'!AC$152*100</f>
        <v>43.576567317574508</v>
      </c>
      <c r="K346" s="403">
        <f>+'Distribution Pivot Table'!AC$154*100</f>
        <v>8.7358684480986639</v>
      </c>
      <c r="L346" s="403">
        <f>+'Distribution Pivot Table'!AC$156*100</f>
        <v>0</v>
      </c>
      <c r="M346" s="406">
        <f t="shared" si="189"/>
        <v>52.312435765673172</v>
      </c>
      <c r="N346" s="405">
        <f>+'Distribution Pivot Table'!AC$158*100</f>
        <v>0</v>
      </c>
      <c r="O346" s="407">
        <f t="shared" si="190"/>
        <v>82.117163412127439</v>
      </c>
      <c r="P346" s="408">
        <f t="shared" si="190"/>
        <v>17.780061664953749</v>
      </c>
      <c r="Q346" s="408">
        <f t="shared" si="191"/>
        <v>0.10277492291880781</v>
      </c>
      <c r="R346" s="393">
        <f t="shared" si="186"/>
        <v>100</v>
      </c>
      <c r="S346" s="393">
        <f t="shared" si="187"/>
        <v>100</v>
      </c>
      <c r="T346" s="129"/>
      <c r="U346" s="129"/>
      <c r="V346" s="129"/>
      <c r="W346" s="393"/>
    </row>
    <row r="347" spans="1:24">
      <c r="A347" s="320" t="s">
        <v>1031</v>
      </c>
      <c r="B347" s="403">
        <f>+'Distribution Pivot Table'!AC$162*100</f>
        <v>0</v>
      </c>
      <c r="C347" s="403">
        <f>+'Distribution Pivot Table'!AC$164*100</f>
        <v>0</v>
      </c>
      <c r="D347" s="403">
        <f>+'Distribution Pivot Table'!AC$166*100</f>
        <v>0</v>
      </c>
      <c r="E347" s="404">
        <f t="shared" si="181"/>
        <v>0</v>
      </c>
      <c r="F347" s="405">
        <f>+'Distribution Pivot Table'!AC$168*100</f>
        <v>0</v>
      </c>
      <c r="G347" s="403">
        <f>+'Distribution Pivot Table'!AC$170*100</f>
        <v>0</v>
      </c>
      <c r="H347" s="403">
        <f>+'Distribution Pivot Table'!AC$172*100</f>
        <v>0</v>
      </c>
      <c r="I347" s="404">
        <f t="shared" si="188"/>
        <v>0</v>
      </c>
      <c r="J347" s="405">
        <f>+'Distribution Pivot Table'!AC$174*100</f>
        <v>0</v>
      </c>
      <c r="K347" s="403">
        <f>+'Distribution Pivot Table'!AC$176*100</f>
        <v>0</v>
      </c>
      <c r="L347" s="403">
        <f>+'Distribution Pivot Table'!AC$178*100</f>
        <v>0</v>
      </c>
      <c r="M347" s="406">
        <f t="shared" si="189"/>
        <v>0</v>
      </c>
      <c r="N347" s="405">
        <f>+'Distribution Pivot Table'!AC$180*100</f>
        <v>0</v>
      </c>
      <c r="O347" s="407">
        <f t="shared" si="190"/>
        <v>0</v>
      </c>
      <c r="P347" s="408">
        <f t="shared" si="190"/>
        <v>0</v>
      </c>
      <c r="Q347" s="408">
        <f t="shared" si="191"/>
        <v>0</v>
      </c>
      <c r="R347" s="393">
        <f t="shared" si="186"/>
        <v>0</v>
      </c>
      <c r="S347" s="393">
        <f t="shared" si="187"/>
        <v>0</v>
      </c>
      <c r="T347" s="129"/>
      <c r="U347" s="129"/>
      <c r="V347" s="129"/>
      <c r="W347" s="393"/>
    </row>
    <row r="348" spans="1:24">
      <c r="A348" s="320"/>
      <c r="B348" s="403"/>
      <c r="C348" s="403"/>
      <c r="D348" s="403"/>
      <c r="E348" s="404"/>
      <c r="F348" s="405"/>
      <c r="G348" s="403"/>
      <c r="H348" s="403"/>
      <c r="I348" s="404"/>
      <c r="J348" s="405"/>
      <c r="K348" s="403"/>
      <c r="L348" s="403"/>
      <c r="M348" s="406"/>
      <c r="N348" s="405"/>
      <c r="O348" s="407"/>
      <c r="P348" s="408"/>
      <c r="Q348" s="408"/>
      <c r="R348" s="393"/>
      <c r="S348" s="393"/>
      <c r="T348" s="129"/>
      <c r="U348" s="129"/>
      <c r="V348" s="129"/>
      <c r="W348" s="393"/>
    </row>
    <row r="349" spans="1:24">
      <c r="A349" s="320" t="s">
        <v>1032</v>
      </c>
      <c r="B349" s="403">
        <f>+'Distribution Pivot Table'!AC$184*100</f>
        <v>11.528917732391678</v>
      </c>
      <c r="C349" s="403">
        <f>+'Distribution Pivot Table'!AC$186*100</f>
        <v>2.1759877839282309</v>
      </c>
      <c r="D349" s="403">
        <f>+'Distribution Pivot Table'!AC$188*100</f>
        <v>0</v>
      </c>
      <c r="E349" s="404">
        <f t="shared" si="181"/>
        <v>13.704905516319908</v>
      </c>
      <c r="F349" s="405">
        <f>+'Distribution Pivot Table'!AC$190*100</f>
        <v>45.867531971750338</v>
      </c>
      <c r="G349" s="403">
        <f>+'Distribution Pivot Table'!AC$192*100</f>
        <v>3.7220843672456572</v>
      </c>
      <c r="H349" s="403">
        <f>+'Distribution Pivot Table'!AC$194*100</f>
        <v>0</v>
      </c>
      <c r="I349" s="404">
        <f t="shared" ref="I349:I352" si="192">SUM(F349:H349)</f>
        <v>49.589616338995995</v>
      </c>
      <c r="J349" s="405">
        <f>+'Distribution Pivot Table'!AC$196*100</f>
        <v>19.622065279633517</v>
      </c>
      <c r="K349" s="403">
        <f>+'Distribution Pivot Table'!AC$198*100</f>
        <v>3.9129604886428706</v>
      </c>
      <c r="L349" s="403">
        <f>+'Distribution Pivot Table'!AC$200*100</f>
        <v>0</v>
      </c>
      <c r="M349" s="406">
        <f t="shared" ref="M349:M357" si="193">SUM(J349:L349)</f>
        <v>23.535025768276387</v>
      </c>
      <c r="N349" s="405">
        <f>+'Distribution Pivot Table'!AC$202*100</f>
        <v>13.170452376407713</v>
      </c>
      <c r="O349" s="407">
        <f t="shared" ref="O349:P352" si="194">+B349+F349+J349</f>
        <v>77.018514983775532</v>
      </c>
      <c r="P349" s="408">
        <f t="shared" si="194"/>
        <v>9.8110326398167587</v>
      </c>
      <c r="Q349" s="408">
        <f t="shared" ref="Q349:Q352" si="195">+D349+H349+L349+N349</f>
        <v>13.170452376407713</v>
      </c>
      <c r="R349" s="393">
        <f t="shared" si="186"/>
        <v>100</v>
      </c>
      <c r="S349" s="393">
        <f t="shared" si="187"/>
        <v>100</v>
      </c>
      <c r="T349" s="129"/>
      <c r="U349" s="129"/>
      <c r="V349" s="129"/>
      <c r="W349" s="393"/>
    </row>
    <row r="350" spans="1:24">
      <c r="A350" s="320" t="s">
        <v>1033</v>
      </c>
      <c r="B350" s="403">
        <f>+'Distribution Pivot Table'!AC$206*100</f>
        <v>0.97394275950448517</v>
      </c>
      <c r="C350" s="403">
        <f>+'Distribution Pivot Table'!AC$208*100</f>
        <v>19.991456642460488</v>
      </c>
      <c r="D350" s="403">
        <f>+'Distribution Pivot Table'!AC$210*108</f>
        <v>0</v>
      </c>
      <c r="E350" s="404">
        <f t="shared" si="181"/>
        <v>20.965399401964973</v>
      </c>
      <c r="F350" s="405">
        <f>+'Distribution Pivot Table'!AC$212*100</f>
        <v>38.10337462622811</v>
      </c>
      <c r="G350" s="403">
        <f>+'Distribution Pivot Table'!AC$214*100</f>
        <v>23.519863306279369</v>
      </c>
      <c r="H350" s="403">
        <f>+'Distribution Pivot Table'!AC$216*100</f>
        <v>0</v>
      </c>
      <c r="I350" s="404">
        <f t="shared" si="192"/>
        <v>61.623237932507479</v>
      </c>
      <c r="J350" s="405">
        <f>+'Distribution Pivot Table'!AC$218*100</f>
        <v>8.1332763776164043</v>
      </c>
      <c r="K350" s="403">
        <f>+'Distribution Pivot Table'!AC$220*100</f>
        <v>9.2780862879111492</v>
      </c>
      <c r="L350" s="403">
        <f>+'Distribution Pivot Table'!AC$222*100</f>
        <v>0</v>
      </c>
      <c r="M350" s="406">
        <f t="shared" si="193"/>
        <v>17.411362665527555</v>
      </c>
      <c r="N350" s="405">
        <f>+'Distribution Pivot Table'!AC$224*100</f>
        <v>0</v>
      </c>
      <c r="O350" s="407">
        <f t="shared" si="194"/>
        <v>47.210593763349003</v>
      </c>
      <c r="P350" s="408">
        <f t="shared" si="194"/>
        <v>52.789406236651004</v>
      </c>
      <c r="Q350" s="408">
        <f t="shared" si="195"/>
        <v>0</v>
      </c>
      <c r="R350" s="436">
        <f t="shared" si="186"/>
        <v>100</v>
      </c>
      <c r="S350" s="436">
        <f t="shared" si="187"/>
        <v>100</v>
      </c>
      <c r="T350" s="129"/>
      <c r="U350" s="129"/>
      <c r="V350" s="129"/>
      <c r="W350" s="393"/>
    </row>
    <row r="351" spans="1:24">
      <c r="A351" s="320" t="s">
        <v>1034</v>
      </c>
      <c r="B351" s="403">
        <f>+'Distribution Pivot Table'!AC$228*100</f>
        <v>0</v>
      </c>
      <c r="C351" s="403">
        <f>+'Distribution Pivot Table'!AC$230*100</f>
        <v>0</v>
      </c>
      <c r="D351" s="403">
        <f>+'Distribution Pivot Table'!AC$232*100</f>
        <v>0</v>
      </c>
      <c r="E351" s="404">
        <f t="shared" si="181"/>
        <v>0</v>
      </c>
      <c r="F351" s="405">
        <f>+'Distribution Pivot Table'!AC$234*100</f>
        <v>0</v>
      </c>
      <c r="G351" s="403">
        <f>+'Distribution Pivot Table'!AC$236*100</f>
        <v>0</v>
      </c>
      <c r="H351" s="403">
        <f>+'Distribution Pivot Table'!AC$238*100</f>
        <v>0</v>
      </c>
      <c r="I351" s="404">
        <f t="shared" si="192"/>
        <v>0</v>
      </c>
      <c r="J351" s="405">
        <f>+'Distribution Pivot Table'!AC$240*100</f>
        <v>0</v>
      </c>
      <c r="K351" s="403">
        <f>+'Distribution Pivot Table'!AC$242*100</f>
        <v>0</v>
      </c>
      <c r="L351" s="403">
        <f>+'Distribution Pivot Table'!AC$244*100</f>
        <v>0</v>
      </c>
      <c r="M351" s="406">
        <f t="shared" si="193"/>
        <v>0</v>
      </c>
      <c r="N351" s="405">
        <f>+'Distribution Pivot Table'!AC$246*100</f>
        <v>0</v>
      </c>
      <c r="O351" s="407">
        <f t="shared" si="194"/>
        <v>0</v>
      </c>
      <c r="P351" s="408">
        <f t="shared" si="194"/>
        <v>0</v>
      </c>
      <c r="Q351" s="408">
        <f t="shared" si="195"/>
        <v>0</v>
      </c>
      <c r="R351" s="393">
        <f t="shared" si="186"/>
        <v>0</v>
      </c>
      <c r="S351" s="393">
        <f t="shared" si="187"/>
        <v>0</v>
      </c>
      <c r="T351" s="129"/>
      <c r="U351" s="129"/>
      <c r="V351" s="129"/>
      <c r="W351" s="393"/>
      <c r="X351" s="342"/>
    </row>
    <row r="352" spans="1:24">
      <c r="A352" s="320" t="s">
        <v>1035</v>
      </c>
      <c r="B352" s="403">
        <f>+'Distribution Pivot Table'!AC$250*100</f>
        <v>0</v>
      </c>
      <c r="C352" s="403">
        <f>+'Distribution Pivot Table'!AC$252*100</f>
        <v>0</v>
      </c>
      <c r="D352" s="403">
        <f>+'Distribution Pivot Table'!AC$254*100</f>
        <v>0</v>
      </c>
      <c r="E352" s="404">
        <f t="shared" si="181"/>
        <v>0</v>
      </c>
      <c r="F352" s="405">
        <f>+'Distribution Pivot Table'!AC$256*100</f>
        <v>0</v>
      </c>
      <c r="G352" s="403">
        <f>+'Distribution Pivot Table'!AC$258*100</f>
        <v>0</v>
      </c>
      <c r="H352" s="403">
        <f>+'Distribution Pivot Table'!AC$260*100</f>
        <v>0</v>
      </c>
      <c r="I352" s="404">
        <f t="shared" si="192"/>
        <v>0</v>
      </c>
      <c r="J352" s="405">
        <f>+'Distribution Pivot Table'!AC$262*100</f>
        <v>0</v>
      </c>
      <c r="K352" s="403">
        <f>+'Distribution Pivot Table'!AC$264*100</f>
        <v>0</v>
      </c>
      <c r="L352" s="403">
        <f>+'Distribution Pivot Table'!AC$266*100</f>
        <v>0</v>
      </c>
      <c r="M352" s="406">
        <f t="shared" si="193"/>
        <v>0</v>
      </c>
      <c r="N352" s="405">
        <f>+'Distribution Pivot Table'!AC$268*100</f>
        <v>0</v>
      </c>
      <c r="O352" s="407">
        <f t="shared" si="194"/>
        <v>0</v>
      </c>
      <c r="P352" s="408">
        <f t="shared" si="194"/>
        <v>0</v>
      </c>
      <c r="Q352" s="408">
        <f t="shared" si="195"/>
        <v>0</v>
      </c>
      <c r="R352" s="393">
        <f t="shared" si="186"/>
        <v>0</v>
      </c>
      <c r="S352" s="393">
        <f t="shared" si="187"/>
        <v>0</v>
      </c>
      <c r="T352" s="129"/>
      <c r="U352" s="129"/>
      <c r="V352" s="129"/>
      <c r="W352" s="393"/>
    </row>
    <row r="353" spans="1:23">
      <c r="A353" s="320"/>
      <c r="B353" s="403"/>
      <c r="C353" s="403"/>
      <c r="D353" s="403"/>
      <c r="E353" s="404"/>
      <c r="F353" s="405"/>
      <c r="G353" s="403"/>
      <c r="H353" s="403"/>
      <c r="I353" s="404"/>
      <c r="J353" s="405"/>
      <c r="K353" s="403"/>
      <c r="L353" s="403"/>
      <c r="M353" s="406"/>
      <c r="N353" s="405"/>
      <c r="O353" s="407"/>
      <c r="P353" s="408"/>
      <c r="Q353" s="408"/>
      <c r="R353" s="393"/>
      <c r="S353" s="393"/>
      <c r="T353" s="129"/>
      <c r="U353" s="129"/>
      <c r="V353" s="129"/>
      <c r="W353" s="393"/>
    </row>
    <row r="354" spans="1:23">
      <c r="A354" s="320" t="s">
        <v>1036</v>
      </c>
      <c r="B354" s="403">
        <f>+'Distribution Pivot Table'!AC$272*100</f>
        <v>0.2608346709470305</v>
      </c>
      <c r="C354" s="403">
        <f>+'Distribution Pivot Table'!AC$274*100</f>
        <v>2.0064205457463884E-2</v>
      </c>
      <c r="D354" s="403">
        <f>+'Distribution Pivot Table'!AC$276*100</f>
        <v>0</v>
      </c>
      <c r="E354" s="404">
        <f t="shared" si="181"/>
        <v>0.2808988764044944</v>
      </c>
      <c r="F354" s="405">
        <f>+'Distribution Pivot Table'!AC$278*100</f>
        <v>42.897271268057786</v>
      </c>
      <c r="G354" s="403">
        <f>+'Distribution Pivot Table'!AC$280*100</f>
        <v>7.3234349919743176</v>
      </c>
      <c r="H354" s="403">
        <f>+'Distribution Pivot Table'!AC$282*100</f>
        <v>0</v>
      </c>
      <c r="I354" s="404">
        <f t="shared" ref="I354:I357" si="196">SUM(F354:H354)</f>
        <v>50.220706260032102</v>
      </c>
      <c r="J354" s="405">
        <f>+'Distribution Pivot Table'!AC$284*100</f>
        <v>5.6380417335473512</v>
      </c>
      <c r="K354" s="403">
        <f>+'Distribution Pivot Table'!AC$286*100</f>
        <v>5.6982343499197432</v>
      </c>
      <c r="L354" s="403">
        <f>+'Distribution Pivot Table'!AC$288*100</f>
        <v>0</v>
      </c>
      <c r="M354" s="406">
        <f t="shared" si="193"/>
        <v>11.336276083467094</v>
      </c>
      <c r="N354" s="405">
        <f>+'Distribution Pivot Table'!AC$290*100</f>
        <v>38.142054574638848</v>
      </c>
      <c r="O354" s="407">
        <f t="shared" ref="O354:P357" si="197">+B354+F354+J354</f>
        <v>48.796147672552173</v>
      </c>
      <c r="P354" s="408">
        <f t="shared" si="197"/>
        <v>13.041733547351525</v>
      </c>
      <c r="Q354" s="408">
        <f t="shared" ref="Q354:Q357" si="198">+D354+H354+L354+N354</f>
        <v>38.142054574638848</v>
      </c>
      <c r="R354" s="393">
        <f t="shared" si="186"/>
        <v>99.979935794542541</v>
      </c>
      <c r="S354" s="393">
        <f t="shared" si="187"/>
        <v>99.979935794542541</v>
      </c>
      <c r="T354" s="129"/>
      <c r="U354" s="129"/>
      <c r="V354" s="129"/>
      <c r="W354" s="393"/>
    </row>
    <row r="355" spans="1:23">
      <c r="A355" s="320" t="s">
        <v>1037</v>
      </c>
      <c r="B355" s="403">
        <f>+'Distribution Pivot Table'!AC294*100</f>
        <v>7.8316861335729264</v>
      </c>
      <c r="C355" s="403">
        <f>+'Distribution Pivot Table'!AC296*100</f>
        <v>4.9490865528601375</v>
      </c>
      <c r="D355" s="403">
        <f>+'Distribution Pivot Table'!AC298*100</f>
        <v>0</v>
      </c>
      <c r="E355" s="404">
        <f t="shared" si="181"/>
        <v>12.780772686433064</v>
      </c>
      <c r="F355" s="405">
        <f>+'Distribution Pivot Table'!AC300*100</f>
        <v>23.779574722970949</v>
      </c>
      <c r="G355" s="403">
        <f>+'Distribution Pivot Table'!AC302*100</f>
        <v>13.394728960766697</v>
      </c>
      <c r="H355" s="403">
        <f>+'Distribution Pivot Table'!AC304*100</f>
        <v>0</v>
      </c>
      <c r="I355" s="404">
        <f t="shared" si="196"/>
        <v>37.174303683737648</v>
      </c>
      <c r="J355" s="405">
        <f>+'Distribution Pivot Table'!AC306*100</f>
        <v>13.027852650494159</v>
      </c>
      <c r="K355" s="403">
        <f>+'Distribution Pivot Table'!AC308*100</f>
        <v>17.265648397723872</v>
      </c>
      <c r="L355" s="403">
        <f>+'Distribution Pivot Table'!AC310*100</f>
        <v>0</v>
      </c>
      <c r="M355" s="406">
        <f t="shared" si="193"/>
        <v>30.293501048218033</v>
      </c>
      <c r="N355" s="405">
        <f>+'Distribution Pivot Table'!AC312*100</f>
        <v>19.751422581611262</v>
      </c>
      <c r="O355" s="407">
        <f t="shared" si="197"/>
        <v>44.639113507038033</v>
      </c>
      <c r="P355" s="408">
        <f t="shared" si="197"/>
        <v>35.609463911350709</v>
      </c>
      <c r="Q355" s="408">
        <f t="shared" si="198"/>
        <v>19.751422581611262</v>
      </c>
      <c r="R355" s="393">
        <f>SUM(B355:D355,F355:H355,J355:L355)+N355</f>
        <v>100.00000000000001</v>
      </c>
      <c r="S355" s="393">
        <f t="shared" si="187"/>
        <v>100</v>
      </c>
      <c r="T355" s="129"/>
      <c r="U355" s="129"/>
      <c r="V355" s="129"/>
      <c r="W355" s="393"/>
    </row>
    <row r="356" spans="1:23">
      <c r="A356" s="320" t="s">
        <v>1038</v>
      </c>
      <c r="B356" s="403">
        <f>+'Distribution Pivot Table'!AC316*100</f>
        <v>14.823008849557523</v>
      </c>
      <c r="C356" s="403">
        <f>+'Distribution Pivot Table'!AC318*100</f>
        <v>5.732099758648431</v>
      </c>
      <c r="D356" s="403">
        <f>+'Distribution Pivot Table'!AC320*100</f>
        <v>0</v>
      </c>
      <c r="E356" s="404">
        <f t="shared" si="181"/>
        <v>20.555108608205956</v>
      </c>
      <c r="F356" s="405">
        <f>+'Distribution Pivot Table'!AC322*100</f>
        <v>17.276749798873691</v>
      </c>
      <c r="G356" s="403">
        <f>+'Distribution Pivot Table'!AC324*100</f>
        <v>21.480289621882541</v>
      </c>
      <c r="H356" s="403">
        <f>+'Distribution Pivot Table'!AC326*100</f>
        <v>0</v>
      </c>
      <c r="I356" s="404">
        <f t="shared" si="196"/>
        <v>38.757039420756229</v>
      </c>
      <c r="J356" s="405">
        <f>+'Distribution Pivot Table'!AC328*100</f>
        <v>8.3869670152856006</v>
      </c>
      <c r="K356" s="403">
        <f>+'Distribution Pivot Table'!AC330*100</f>
        <v>13.334674175382141</v>
      </c>
      <c r="L356" s="403">
        <f>+'Distribution Pivot Table'!AC332*100</f>
        <v>0</v>
      </c>
      <c r="M356" s="406">
        <f t="shared" si="193"/>
        <v>21.721641190667739</v>
      </c>
      <c r="N356" s="405">
        <f>+'Distribution Pivot Table'!AC334*100</f>
        <v>18.664521319388577</v>
      </c>
      <c r="O356" s="407">
        <f t="shared" si="197"/>
        <v>40.486725663716811</v>
      </c>
      <c r="P356" s="408">
        <f t="shared" si="197"/>
        <v>40.547063555913113</v>
      </c>
      <c r="Q356" s="408">
        <f t="shared" si="198"/>
        <v>18.664521319388577</v>
      </c>
      <c r="R356" s="393">
        <f t="shared" si="186"/>
        <v>99.698310539018507</v>
      </c>
      <c r="S356" s="393">
        <f t="shared" si="187"/>
        <v>99.698310539018507</v>
      </c>
      <c r="T356" s="129"/>
      <c r="U356" s="129"/>
      <c r="V356" s="129"/>
      <c r="W356" s="393"/>
    </row>
    <row r="357" spans="1:23">
      <c r="A357" s="329" t="s">
        <v>1039</v>
      </c>
      <c r="B357" s="417">
        <f>+'Distribution Pivot Table'!AC338*100</f>
        <v>0</v>
      </c>
      <c r="C357" s="417">
        <f>+'Distribution Pivot Table'!AC340*100</f>
        <v>0</v>
      </c>
      <c r="D357" s="417">
        <f>+'Distribution Pivot Table'!AC342*100</f>
        <v>0</v>
      </c>
      <c r="E357" s="419">
        <f t="shared" si="181"/>
        <v>0</v>
      </c>
      <c r="F357" s="420">
        <f>+'Distribution Pivot Table'!AC344*100</f>
        <v>0</v>
      </c>
      <c r="G357" s="417">
        <f>+'Distribution Pivot Table'!AC346*100</f>
        <v>0</v>
      </c>
      <c r="H357" s="417">
        <f>+'Distribution Pivot Table'!AC348*100</f>
        <v>0</v>
      </c>
      <c r="I357" s="419">
        <f t="shared" si="196"/>
        <v>0</v>
      </c>
      <c r="J357" s="420">
        <f>+'Distribution Pivot Table'!AC350*100</f>
        <v>0</v>
      </c>
      <c r="K357" s="417">
        <f>+'Distribution Pivot Table'!AC352*100</f>
        <v>0</v>
      </c>
      <c r="L357" s="417">
        <f>+'Distribution Pivot Table'!AC354*100</f>
        <v>0</v>
      </c>
      <c r="M357" s="421">
        <f t="shared" si="193"/>
        <v>0</v>
      </c>
      <c r="N357" s="420">
        <f>+'Distribution Pivot Table'!AC356*100</f>
        <v>0</v>
      </c>
      <c r="O357" s="422">
        <f t="shared" si="197"/>
        <v>0</v>
      </c>
      <c r="P357" s="423">
        <f t="shared" si="197"/>
        <v>0</v>
      </c>
      <c r="Q357" s="423">
        <f t="shared" si="198"/>
        <v>0</v>
      </c>
      <c r="R357" s="393">
        <f t="shared" si="186"/>
        <v>0</v>
      </c>
      <c r="S357" s="393">
        <f t="shared" si="187"/>
        <v>0</v>
      </c>
      <c r="T357" s="129"/>
      <c r="U357" s="129"/>
      <c r="V357" s="129"/>
      <c r="W357" s="393"/>
    </row>
    <row r="358" spans="1:23">
      <c r="A358" s="333" t="s">
        <v>1040</v>
      </c>
      <c r="B358" s="320"/>
      <c r="C358" s="320"/>
      <c r="D358" s="320"/>
      <c r="E358" s="320"/>
    </row>
    <row r="359" spans="1:23">
      <c r="A359" s="333" t="s">
        <v>1112</v>
      </c>
      <c r="B359" s="320"/>
      <c r="C359" s="320"/>
      <c r="D359" s="320"/>
      <c r="E359" s="320"/>
    </row>
    <row r="360" spans="1:23">
      <c r="A360" s="333"/>
      <c r="B360" s="363"/>
      <c r="C360" s="363"/>
      <c r="D360" s="363"/>
      <c r="E360" s="424"/>
      <c r="F360" s="363"/>
      <c r="G360" s="363"/>
      <c r="H360" s="363"/>
      <c r="I360" s="424"/>
      <c r="J360" s="363"/>
      <c r="K360" s="363"/>
      <c r="L360" s="363"/>
      <c r="M360" s="424"/>
      <c r="N360" s="363"/>
      <c r="O360" s="336"/>
      <c r="P360" s="336"/>
      <c r="R360" s="128"/>
    </row>
    <row r="361" spans="1:23">
      <c r="Q361" s="335" t="s">
        <v>1158</v>
      </c>
    </row>
    <row r="362" spans="1:23" ht="18">
      <c r="A362" s="296" t="s">
        <v>1117</v>
      </c>
      <c r="B362" s="298"/>
      <c r="C362" s="298"/>
      <c r="D362" s="298"/>
      <c r="E362" s="298"/>
      <c r="F362" s="297"/>
      <c r="G362" s="297"/>
      <c r="H362" s="297"/>
      <c r="I362" s="298"/>
      <c r="J362" s="297"/>
      <c r="K362" s="297"/>
      <c r="L362" s="297"/>
      <c r="M362" s="298"/>
      <c r="N362" s="297"/>
      <c r="O362" s="297"/>
      <c r="P362" s="297"/>
      <c r="Q362" s="297"/>
      <c r="R362" s="431"/>
    </row>
    <row r="363" spans="1:23" ht="18">
      <c r="A363" s="296"/>
      <c r="B363" s="298"/>
      <c r="C363" s="298"/>
      <c r="D363" s="298"/>
      <c r="E363" s="298"/>
      <c r="F363" s="297"/>
      <c r="G363" s="297"/>
      <c r="H363" s="297"/>
      <c r="I363" s="298"/>
      <c r="J363" s="297"/>
      <c r="K363" s="297"/>
      <c r="L363" s="297"/>
      <c r="M363" s="298"/>
      <c r="N363" s="297"/>
      <c r="O363" s="297"/>
      <c r="P363" s="297"/>
      <c r="Q363" s="297"/>
      <c r="R363" s="431"/>
    </row>
    <row r="364" spans="1:23" ht="15.75">
      <c r="A364" s="299" t="s">
        <v>1114</v>
      </c>
      <c r="B364" s="298"/>
      <c r="C364" s="298"/>
      <c r="D364" s="298"/>
      <c r="E364" s="298"/>
      <c r="F364" s="297"/>
      <c r="G364" s="297"/>
      <c r="H364" s="297"/>
      <c r="I364" s="298"/>
      <c r="J364" s="297"/>
      <c r="K364" s="297"/>
      <c r="L364" s="297"/>
      <c r="M364" s="298"/>
      <c r="N364" s="297"/>
      <c r="O364" s="297"/>
      <c r="P364" s="297"/>
      <c r="Q364" s="297"/>
      <c r="R364" s="431"/>
    </row>
    <row r="365" spans="1:23" ht="15.75">
      <c r="A365" s="299" t="s">
        <v>1122</v>
      </c>
      <c r="B365" s="298"/>
      <c r="C365" s="298"/>
      <c r="D365" s="298"/>
      <c r="E365" s="298"/>
      <c r="F365" s="297"/>
      <c r="G365" s="297"/>
      <c r="H365" s="297"/>
      <c r="I365" s="298"/>
      <c r="J365" s="297"/>
      <c r="K365" s="297"/>
      <c r="L365" s="297"/>
      <c r="M365" s="298"/>
      <c r="N365" s="297"/>
      <c r="O365" s="297"/>
      <c r="P365" s="297"/>
      <c r="Q365" s="297"/>
      <c r="R365" s="431"/>
    </row>
    <row r="366" spans="1:23" ht="19.5" customHeight="1">
      <c r="A366" s="303"/>
      <c r="B366" s="303"/>
      <c r="C366" s="303"/>
      <c r="D366" s="303"/>
      <c r="E366" s="303"/>
      <c r="F366" s="303"/>
      <c r="G366" s="303"/>
      <c r="H366" s="303"/>
      <c r="I366" s="303"/>
      <c r="R366" s="372"/>
    </row>
    <row r="367" spans="1:23" ht="19.5" customHeight="1">
      <c r="A367" s="150"/>
      <c r="B367" s="305" t="s">
        <v>1014</v>
      </c>
      <c r="C367" s="306"/>
      <c r="D367" s="306"/>
      <c r="E367" s="306"/>
      <c r="F367" s="306"/>
      <c r="G367" s="306"/>
      <c r="H367" s="306"/>
      <c r="I367" s="307"/>
      <c r="J367" s="373" t="s">
        <v>10</v>
      </c>
      <c r="K367" s="374"/>
      <c r="L367" s="374"/>
      <c r="M367" s="375"/>
      <c r="N367" s="530" t="s">
        <v>1015</v>
      </c>
      <c r="O367" s="533" t="s">
        <v>1093</v>
      </c>
      <c r="P367" s="533" t="s">
        <v>1094</v>
      </c>
      <c r="Q367" s="533" t="s">
        <v>1095</v>
      </c>
      <c r="R367" s="376"/>
      <c r="S367" s="377"/>
    </row>
    <row r="368" spans="1:23" ht="36.75" customHeight="1">
      <c r="A368" s="300"/>
      <c r="B368" s="306" t="s">
        <v>1016</v>
      </c>
      <c r="C368" s="306"/>
      <c r="D368" s="306"/>
      <c r="E368" s="312"/>
      <c r="F368" s="313" t="s">
        <v>1017</v>
      </c>
      <c r="G368" s="306"/>
      <c r="H368" s="306"/>
      <c r="I368" s="307"/>
      <c r="J368" s="314" t="s">
        <v>1018</v>
      </c>
      <c r="K368" s="306"/>
      <c r="L368" s="306"/>
      <c r="M368" s="307"/>
      <c r="N368" s="531"/>
      <c r="O368" s="534"/>
      <c r="P368" s="534"/>
      <c r="Q368" s="534"/>
      <c r="R368" s="376" t="s">
        <v>1096</v>
      </c>
      <c r="S368" s="377" t="s">
        <v>1096</v>
      </c>
    </row>
    <row r="369" spans="1:24" ht="30.75" customHeight="1">
      <c r="A369" s="434"/>
      <c r="B369" s="315" t="s">
        <v>1019</v>
      </c>
      <c r="C369" s="315" t="s">
        <v>1020</v>
      </c>
      <c r="D369" s="315" t="s">
        <v>1098</v>
      </c>
      <c r="E369" s="382" t="s">
        <v>1022</v>
      </c>
      <c r="F369" s="316" t="s">
        <v>1019</v>
      </c>
      <c r="G369" s="315" t="s">
        <v>1020</v>
      </c>
      <c r="H369" s="315" t="s">
        <v>1098</v>
      </c>
      <c r="I369" s="382" t="s">
        <v>1022</v>
      </c>
      <c r="J369" s="317" t="s">
        <v>1019</v>
      </c>
      <c r="K369" s="318" t="s">
        <v>1020</v>
      </c>
      <c r="L369" s="315" t="s">
        <v>1098</v>
      </c>
      <c r="M369" s="317" t="s">
        <v>1022</v>
      </c>
      <c r="N369" s="532"/>
      <c r="O369" s="535"/>
      <c r="P369" s="535"/>
      <c r="Q369" s="535"/>
      <c r="R369" s="383"/>
      <c r="S369" s="425"/>
      <c r="U369" s="169"/>
      <c r="V369" s="169"/>
    </row>
    <row r="370" spans="1:24" hidden="1">
      <c r="A370" s="320" t="s">
        <v>1023</v>
      </c>
      <c r="B370" s="320"/>
      <c r="C370" s="320"/>
      <c r="D370" s="320"/>
      <c r="E370" s="396"/>
      <c r="F370" s="389"/>
      <c r="G370" s="363"/>
      <c r="H370" s="363"/>
      <c r="I370" s="388"/>
      <c r="J370" s="389"/>
      <c r="K370" s="363"/>
      <c r="L370" s="363"/>
      <c r="M370" s="390"/>
      <c r="N370" s="389"/>
      <c r="O370" s="432"/>
      <c r="P370" s="392"/>
      <c r="Q370" s="392"/>
      <c r="R370" s="393">
        <f>SUM(F370:H370,J370:L370)+N370</f>
        <v>0</v>
      </c>
      <c r="S370" s="426">
        <f>+Q370+P370+O370</f>
        <v>0</v>
      </c>
    </row>
    <row r="371" spans="1:24" hidden="1">
      <c r="A371" s="320"/>
      <c r="B371" s="320"/>
      <c r="C371" s="320"/>
      <c r="D371" s="320"/>
      <c r="E371" s="396"/>
      <c r="F371" s="389"/>
      <c r="G371" s="363"/>
      <c r="H371" s="363"/>
      <c r="I371" s="397"/>
      <c r="J371" s="389"/>
      <c r="K371" s="363"/>
      <c r="L371" s="363"/>
      <c r="M371" s="389"/>
      <c r="N371" s="389"/>
      <c r="O371" s="398"/>
      <c r="P371" s="399"/>
      <c r="Q371" s="399"/>
      <c r="R371" s="376"/>
      <c r="S371" s="377"/>
      <c r="U371" s="439"/>
      <c r="V371" s="439"/>
      <c r="W371" s="440"/>
    </row>
    <row r="372" spans="1:24">
      <c r="A372" s="320" t="s">
        <v>1024</v>
      </c>
      <c r="B372" s="403">
        <f>+'Distribution Pivot Table'!AD$8*100</f>
        <v>0</v>
      </c>
      <c r="C372" s="403">
        <f>+'Distribution Pivot Table'!AD$10*100</f>
        <v>0</v>
      </c>
      <c r="D372" s="403">
        <f>+'Distribution Pivot Table'!AD$12*100</f>
        <v>0</v>
      </c>
      <c r="E372" s="404">
        <f t="shared" ref="E372:E390" si="199">SUM(B372:D372)</f>
        <v>0</v>
      </c>
      <c r="F372" s="405">
        <f>+'Distribution Pivot Table'!AD$14*100</f>
        <v>0</v>
      </c>
      <c r="G372" s="403">
        <f>+'Distribution Pivot Table'!AD$16*100</f>
        <v>0</v>
      </c>
      <c r="H372" s="403">
        <f>+'Distribution Pivot Table'!AD$18*100</f>
        <v>0</v>
      </c>
      <c r="I372" s="404">
        <f t="shared" ref="I372:I375" si="200">SUM(F372:H372)</f>
        <v>0</v>
      </c>
      <c r="J372" s="405">
        <f>+'Distribution Pivot Table'!AD$20*100</f>
        <v>0</v>
      </c>
      <c r="K372" s="403">
        <f>+'Distribution Pivot Table'!AD$22*100</f>
        <v>0</v>
      </c>
      <c r="L372" s="403">
        <f>+'Distribution Pivot Table'!AD$24*100</f>
        <v>0</v>
      </c>
      <c r="M372" s="406">
        <f t="shared" ref="M372:M375" si="201">SUM(J372:L372)</f>
        <v>0</v>
      </c>
      <c r="N372" s="405">
        <f>+'Distribution Pivot Table'!AD$26*100</f>
        <v>0</v>
      </c>
      <c r="O372" s="407">
        <f t="shared" ref="O372:P375" si="202">+B372+F372+J372</f>
        <v>0</v>
      </c>
      <c r="P372" s="408">
        <f t="shared" si="202"/>
        <v>0</v>
      </c>
      <c r="Q372" s="408">
        <f t="shared" ref="Q372:Q375" si="203">+D372+H372+L372+N372</f>
        <v>0</v>
      </c>
      <c r="R372" s="393">
        <f t="shared" ref="R372:R390" si="204">SUM(B372:D372,F372:H372,J372:L372)+N372</f>
        <v>0</v>
      </c>
      <c r="S372" s="426">
        <f t="shared" ref="S372:S390" si="205">+Q372+P372+O372</f>
        <v>0</v>
      </c>
      <c r="U372" s="129"/>
      <c r="V372" s="129"/>
      <c r="W372" s="236"/>
    </row>
    <row r="373" spans="1:24">
      <c r="A373" s="320" t="s">
        <v>1025</v>
      </c>
      <c r="B373" s="403">
        <f>+'Distribution Pivot Table'!AD$30*100</f>
        <v>13.850574712643679</v>
      </c>
      <c r="C373" s="403">
        <f>+'Distribution Pivot Table'!AD$32*100</f>
        <v>7.9885057471264371</v>
      </c>
      <c r="D373" s="403">
        <f>+'Distribution Pivot Table'!AD$34*100</f>
        <v>0</v>
      </c>
      <c r="E373" s="404">
        <f t="shared" si="199"/>
        <v>21.839080459770116</v>
      </c>
      <c r="F373" s="405">
        <f>+'Distribution Pivot Table'!AD$36*100</f>
        <v>35.172413793103445</v>
      </c>
      <c r="G373" s="403">
        <f>+'Distribution Pivot Table'!AD$38*100</f>
        <v>12.614942528735632</v>
      </c>
      <c r="H373" s="403">
        <f>+'Distribution Pivot Table'!AD$40*100</f>
        <v>0</v>
      </c>
      <c r="I373" s="404">
        <f t="shared" si="200"/>
        <v>47.787356321839077</v>
      </c>
      <c r="J373" s="405">
        <f>+'Distribution Pivot Table'!AD$42*100</f>
        <v>18.132183908045977</v>
      </c>
      <c r="K373" s="403">
        <f>+'Distribution Pivot Table'!AD$44*100</f>
        <v>11.867816091954023</v>
      </c>
      <c r="L373" s="403">
        <f>+'Distribution Pivot Table'!AD$46*100</f>
        <v>0</v>
      </c>
      <c r="M373" s="406">
        <f t="shared" si="201"/>
        <v>30</v>
      </c>
      <c r="N373" s="405">
        <f>+'Distribution Pivot Table'!AD$48*100</f>
        <v>0.37356321839080459</v>
      </c>
      <c r="O373" s="407">
        <f t="shared" si="202"/>
        <v>67.155172413793096</v>
      </c>
      <c r="P373" s="408">
        <f t="shared" si="202"/>
        <v>32.47126436781609</v>
      </c>
      <c r="Q373" s="408">
        <f t="shared" si="203"/>
        <v>0.37356321839080459</v>
      </c>
      <c r="R373" s="393">
        <f t="shared" si="204"/>
        <v>99.999999999999986</v>
      </c>
      <c r="S373" s="393">
        <f t="shared" si="205"/>
        <v>100</v>
      </c>
      <c r="T373" s="129"/>
      <c r="U373" s="129"/>
      <c r="V373" s="129"/>
      <c r="W373" s="393"/>
    </row>
    <row r="374" spans="1:24">
      <c r="A374" s="320" t="s">
        <v>1026</v>
      </c>
      <c r="B374" s="403">
        <f>+'Distribution Pivot Table'!AD$52*100</f>
        <v>0</v>
      </c>
      <c r="C374" s="403">
        <f>+'Distribution Pivot Table'!AD$54*100</f>
        <v>0</v>
      </c>
      <c r="D374" s="403">
        <f>+'Distribution Pivot Table'!AD$56*100</f>
        <v>0</v>
      </c>
      <c r="E374" s="404">
        <f t="shared" si="199"/>
        <v>0</v>
      </c>
      <c r="F374" s="405">
        <f>+'Distribution Pivot Table'!AD$58*100</f>
        <v>0</v>
      </c>
      <c r="G374" s="403">
        <f>+'Distribution Pivot Table'!AD$60*100</f>
        <v>0</v>
      </c>
      <c r="H374" s="403">
        <f>+'Distribution Pivot Table'!AD$62*100</f>
        <v>0</v>
      </c>
      <c r="I374" s="404">
        <f t="shared" si="200"/>
        <v>0</v>
      </c>
      <c r="J374" s="405">
        <f>+'Distribution Pivot Table'!AD$64*100</f>
        <v>0</v>
      </c>
      <c r="K374" s="403">
        <f>+'Distribution Pivot Table'!AD$66*100</f>
        <v>0</v>
      </c>
      <c r="L374" s="403">
        <f>+'Distribution Pivot Table'!AD$68*100</f>
        <v>0</v>
      </c>
      <c r="M374" s="406">
        <f t="shared" si="201"/>
        <v>0</v>
      </c>
      <c r="N374" s="405">
        <f>+'Distribution Pivot Table'!AD$70*100</f>
        <v>0</v>
      </c>
      <c r="O374" s="407">
        <f t="shared" si="202"/>
        <v>0</v>
      </c>
      <c r="P374" s="408">
        <f t="shared" si="202"/>
        <v>0</v>
      </c>
      <c r="Q374" s="408">
        <f t="shared" si="203"/>
        <v>0</v>
      </c>
      <c r="R374" s="393">
        <f t="shared" si="204"/>
        <v>0</v>
      </c>
      <c r="S374" s="393">
        <f t="shared" si="205"/>
        <v>0</v>
      </c>
      <c r="T374" s="129"/>
      <c r="U374" s="129"/>
      <c r="V374" s="129"/>
      <c r="W374" s="393"/>
    </row>
    <row r="375" spans="1:24">
      <c r="A375" s="320" t="s">
        <v>1111</v>
      </c>
      <c r="B375" s="403">
        <f>+'Distribution Pivot Table'!AD$74*100</f>
        <v>22.891566265060241</v>
      </c>
      <c r="C375" s="403">
        <f>+'Distribution Pivot Table'!AD$76*100</f>
        <v>8.0321285140562253</v>
      </c>
      <c r="D375" s="403">
        <f>+'Distribution Pivot Table'!AD$78*100</f>
        <v>3.6144578313253009</v>
      </c>
      <c r="E375" s="404">
        <f t="shared" si="199"/>
        <v>34.53815261044177</v>
      </c>
      <c r="F375" s="405">
        <f>+'Distribution Pivot Table'!AD$80*100</f>
        <v>27.309236947791167</v>
      </c>
      <c r="G375" s="403">
        <f>+'Distribution Pivot Table'!AD$82*100</f>
        <v>8.0321285140562253</v>
      </c>
      <c r="H375" s="403">
        <f>+'Distribution Pivot Table'!AD$84*100</f>
        <v>0</v>
      </c>
      <c r="I375" s="404">
        <f t="shared" si="200"/>
        <v>35.341365461847388</v>
      </c>
      <c r="J375" s="405">
        <f>+'Distribution Pivot Table'!AD$86*100</f>
        <v>10.843373493975903</v>
      </c>
      <c r="K375" s="403">
        <f>+'Distribution Pivot Table'!AD$88*100</f>
        <v>10.441767068273093</v>
      </c>
      <c r="L375" s="403">
        <f>+'Distribution Pivot Table'!AD$90*100</f>
        <v>0</v>
      </c>
      <c r="M375" s="406">
        <f t="shared" si="201"/>
        <v>21.285140562248998</v>
      </c>
      <c r="N375" s="405">
        <f>+'Distribution Pivot Table'!AD$92*100</f>
        <v>8.8353413654618471</v>
      </c>
      <c r="O375" s="407">
        <f t="shared" si="202"/>
        <v>61.044176706827315</v>
      </c>
      <c r="P375" s="408">
        <f t="shared" si="202"/>
        <v>26.506024096385545</v>
      </c>
      <c r="Q375" s="408">
        <f t="shared" si="203"/>
        <v>12.449799196787147</v>
      </c>
      <c r="R375" s="393">
        <f t="shared" si="204"/>
        <v>100</v>
      </c>
      <c r="S375" s="393">
        <f t="shared" si="205"/>
        <v>100</v>
      </c>
      <c r="T375" s="129"/>
      <c r="U375" s="129"/>
      <c r="V375" s="129"/>
      <c r="W375" s="393"/>
    </row>
    <row r="376" spans="1:24">
      <c r="A376" s="320"/>
      <c r="B376" s="403"/>
      <c r="C376" s="403"/>
      <c r="D376" s="403"/>
      <c r="E376" s="404"/>
      <c r="F376" s="405"/>
      <c r="G376" s="403"/>
      <c r="H376" s="403"/>
      <c r="I376" s="404"/>
      <c r="J376" s="405"/>
      <c r="K376" s="403"/>
      <c r="L376" s="403"/>
      <c r="M376" s="406"/>
      <c r="N376" s="405"/>
      <c r="O376" s="407"/>
      <c r="P376" s="408"/>
      <c r="Q376" s="408"/>
      <c r="R376" s="393"/>
      <c r="S376" s="393"/>
      <c r="T376" s="129"/>
      <c r="U376" s="129"/>
      <c r="V376" s="129"/>
      <c r="W376" s="393"/>
    </row>
    <row r="377" spans="1:24">
      <c r="A377" s="320" t="s">
        <v>1028</v>
      </c>
      <c r="B377" s="403">
        <f>+'Distribution Pivot Table'!AD$96*100</f>
        <v>3.3980582524271843</v>
      </c>
      <c r="C377" s="403">
        <f>+'Distribution Pivot Table'!AD$98*100</f>
        <v>2.912621359223301</v>
      </c>
      <c r="D377" s="403">
        <f>+'Distribution Pivot Table'!AD$100*100</f>
        <v>0</v>
      </c>
      <c r="E377" s="404">
        <f t="shared" si="199"/>
        <v>6.3106796116504853</v>
      </c>
      <c r="F377" s="405">
        <f>+'Distribution Pivot Table'!AD$102*100</f>
        <v>24.757281553398059</v>
      </c>
      <c r="G377" s="403">
        <f>+'Distribution Pivot Table'!AD$104*100</f>
        <v>21.359223300970871</v>
      </c>
      <c r="H377" s="403">
        <f>+'Distribution Pivot Table'!AD$106*100</f>
        <v>0</v>
      </c>
      <c r="I377" s="404">
        <f t="shared" ref="I377:I380" si="206">SUM(F377:H377)</f>
        <v>46.116504854368927</v>
      </c>
      <c r="J377" s="405">
        <f>+'Distribution Pivot Table'!AD$108*100</f>
        <v>12.621359223300971</v>
      </c>
      <c r="K377" s="403">
        <f>+'Distribution Pivot Table'!AD$110*100</f>
        <v>16.019417475728158</v>
      </c>
      <c r="L377" s="403">
        <f>+'Distribution Pivot Table'!AD$112*100</f>
        <v>0</v>
      </c>
      <c r="M377" s="406">
        <f t="shared" ref="M377:M380" si="207">SUM(J377:L377)</f>
        <v>28.640776699029129</v>
      </c>
      <c r="N377" s="405">
        <f>+'Distribution Pivot Table'!AD$114*100</f>
        <v>18.932038834951456</v>
      </c>
      <c r="O377" s="407">
        <f t="shared" ref="O377:P380" si="208">+B377+F377+J377</f>
        <v>40.776699029126213</v>
      </c>
      <c r="P377" s="408">
        <f t="shared" si="208"/>
        <v>40.291262135922331</v>
      </c>
      <c r="Q377" s="408">
        <f t="shared" ref="Q377:Q380" si="209">+D377+H377+L377+N377</f>
        <v>18.932038834951456</v>
      </c>
      <c r="R377" s="393">
        <f t="shared" si="204"/>
        <v>100</v>
      </c>
      <c r="S377" s="393">
        <f t="shared" si="205"/>
        <v>100</v>
      </c>
      <c r="T377" s="129"/>
      <c r="U377" s="129"/>
      <c r="V377" s="129"/>
      <c r="W377" s="393"/>
    </row>
    <row r="378" spans="1:24">
      <c r="A378" s="320" t="s">
        <v>1029</v>
      </c>
      <c r="B378" s="403">
        <f>+'Distribution Pivot Table'!AD$118*100</f>
        <v>17.401812688821753</v>
      </c>
      <c r="C378" s="403">
        <f>+'Distribution Pivot Table'!AD$120*100</f>
        <v>3.0211480362537766</v>
      </c>
      <c r="D378" s="403">
        <f>+'Distribution Pivot Table'!AD$122*100</f>
        <v>0</v>
      </c>
      <c r="E378" s="404">
        <f t="shared" si="199"/>
        <v>20.42296072507553</v>
      </c>
      <c r="F378" s="405">
        <f>+'Distribution Pivot Table'!AD$124*100</f>
        <v>16.737160120845921</v>
      </c>
      <c r="G378" s="403">
        <f>+'Distribution Pivot Table'!AD$126*100</f>
        <v>8.4592145015105746</v>
      </c>
      <c r="H378" s="403">
        <f>+'Distribution Pivot Table'!AD$128*100</f>
        <v>0</v>
      </c>
      <c r="I378" s="404">
        <f t="shared" si="206"/>
        <v>25.196374622356494</v>
      </c>
      <c r="J378" s="405">
        <f>+'Distribution Pivot Table'!AD$130*100</f>
        <v>22.054380664652566</v>
      </c>
      <c r="K378" s="403">
        <f>+'Distribution Pivot Table'!AD$132*100</f>
        <v>11.057401812688822</v>
      </c>
      <c r="L378" s="403">
        <f>+'Distribution Pivot Table'!AD$134*100</f>
        <v>0</v>
      </c>
      <c r="M378" s="406">
        <f t="shared" si="207"/>
        <v>33.111782477341386</v>
      </c>
      <c r="N378" s="405">
        <f>+'Distribution Pivot Table'!AD$136*100</f>
        <v>25.317220543806645</v>
      </c>
      <c r="O378" s="407">
        <f t="shared" si="208"/>
        <v>56.193353474320247</v>
      </c>
      <c r="P378" s="408">
        <f t="shared" si="208"/>
        <v>22.537764350453173</v>
      </c>
      <c r="Q378" s="408">
        <f t="shared" si="209"/>
        <v>25.317220543806645</v>
      </c>
      <c r="R378" s="393">
        <f t="shared" si="204"/>
        <v>104.04833836858006</v>
      </c>
      <c r="S378" s="393">
        <f t="shared" si="205"/>
        <v>104.04833836858006</v>
      </c>
      <c r="T378" s="129"/>
      <c r="U378" s="129"/>
      <c r="V378" s="129"/>
      <c r="W378" s="393"/>
    </row>
    <row r="379" spans="1:24">
      <c r="A379" s="320" t="s">
        <v>1030</v>
      </c>
      <c r="B379" s="403">
        <f>+'Distribution Pivot Table'!AD$140*100</f>
        <v>13.765822784810128</v>
      </c>
      <c r="C379" s="403">
        <f>+'Distribution Pivot Table'!AD$142*100</f>
        <v>2.2151898734177213</v>
      </c>
      <c r="D379" s="403">
        <f>+'Distribution Pivot Table'!AD$144*100</f>
        <v>0</v>
      </c>
      <c r="E379" s="404">
        <f t="shared" si="199"/>
        <v>15.981012658227849</v>
      </c>
      <c r="F379" s="405">
        <f>+'Distribution Pivot Table'!AD$146*100</f>
        <v>20.411392405063292</v>
      </c>
      <c r="G379" s="403">
        <f>+'Distribution Pivot Table'!AD$148*100</f>
        <v>7.1202531645569627</v>
      </c>
      <c r="H379" s="403">
        <f>+'Distribution Pivot Table'!AD$150*100</f>
        <v>0.31645569620253167</v>
      </c>
      <c r="I379" s="404">
        <f t="shared" si="206"/>
        <v>27.848101265822788</v>
      </c>
      <c r="J379" s="405">
        <f>+'Distribution Pivot Table'!AD$152*100</f>
        <v>42.405063291139236</v>
      </c>
      <c r="K379" s="403">
        <f>+'Distribution Pivot Table'!AD$154*100</f>
        <v>13.765822784810128</v>
      </c>
      <c r="L379" s="403">
        <f>+'Distribution Pivot Table'!AD$156*100</f>
        <v>0</v>
      </c>
      <c r="M379" s="406">
        <f t="shared" si="207"/>
        <v>56.170886075949362</v>
      </c>
      <c r="N379" s="405">
        <f>+'Distribution Pivot Table'!AD$158*100</f>
        <v>0</v>
      </c>
      <c r="O379" s="407">
        <f t="shared" si="208"/>
        <v>76.582278481012651</v>
      </c>
      <c r="P379" s="408">
        <f t="shared" si="208"/>
        <v>23.101265822784811</v>
      </c>
      <c r="Q379" s="408">
        <f t="shared" si="209"/>
        <v>0.31645569620253167</v>
      </c>
      <c r="R379" s="393">
        <f t="shared" si="204"/>
        <v>100</v>
      </c>
      <c r="S379" s="393">
        <f t="shared" si="205"/>
        <v>100</v>
      </c>
      <c r="T379" s="129"/>
      <c r="U379" s="129"/>
      <c r="V379" s="129"/>
      <c r="W379" s="393"/>
    </row>
    <row r="380" spans="1:24">
      <c r="A380" s="320" t="s">
        <v>1031</v>
      </c>
      <c r="B380" s="403">
        <f>+'Distribution Pivot Table'!AD$162*100</f>
        <v>0</v>
      </c>
      <c r="C380" s="403">
        <f>+'Distribution Pivot Table'!AD$164*100</f>
        <v>0</v>
      </c>
      <c r="D380" s="403">
        <f>+'Distribution Pivot Table'!AD$166*100</f>
        <v>0</v>
      </c>
      <c r="E380" s="404">
        <f t="shared" si="199"/>
        <v>0</v>
      </c>
      <c r="F380" s="405">
        <f>+'Distribution Pivot Table'!AD$168*100</f>
        <v>0</v>
      </c>
      <c r="G380" s="403">
        <f>+'Distribution Pivot Table'!AD$170*100</f>
        <v>0</v>
      </c>
      <c r="H380" s="403">
        <f>+'Distribution Pivot Table'!AD$172*100</f>
        <v>0</v>
      </c>
      <c r="I380" s="404">
        <f t="shared" si="206"/>
        <v>0</v>
      </c>
      <c r="J380" s="405">
        <f>+'Distribution Pivot Table'!AD$174*100</f>
        <v>0</v>
      </c>
      <c r="K380" s="403">
        <f>+'Distribution Pivot Table'!AD$176*100</f>
        <v>0</v>
      </c>
      <c r="L380" s="403">
        <f>+'Distribution Pivot Table'!AD$178*100</f>
        <v>0</v>
      </c>
      <c r="M380" s="406">
        <f t="shared" si="207"/>
        <v>0</v>
      </c>
      <c r="N380" s="405">
        <f>+'Distribution Pivot Table'!AD$180*100</f>
        <v>0</v>
      </c>
      <c r="O380" s="407">
        <f t="shared" si="208"/>
        <v>0</v>
      </c>
      <c r="P380" s="408">
        <f t="shared" si="208"/>
        <v>0</v>
      </c>
      <c r="Q380" s="408">
        <f t="shared" si="209"/>
        <v>0</v>
      </c>
      <c r="R380" s="393">
        <f t="shared" si="204"/>
        <v>0</v>
      </c>
      <c r="S380" s="393">
        <f t="shared" si="205"/>
        <v>0</v>
      </c>
      <c r="T380" s="129"/>
      <c r="U380" s="129"/>
      <c r="V380" s="129"/>
      <c r="W380" s="393"/>
    </row>
    <row r="381" spans="1:24">
      <c r="A381" s="320"/>
      <c r="B381" s="403"/>
      <c r="C381" s="403"/>
      <c r="D381" s="403"/>
      <c r="E381" s="404"/>
      <c r="F381" s="405"/>
      <c r="G381" s="403"/>
      <c r="H381" s="403"/>
      <c r="I381" s="404"/>
      <c r="J381" s="405"/>
      <c r="K381" s="403"/>
      <c r="L381" s="403"/>
      <c r="M381" s="406"/>
      <c r="N381" s="405"/>
      <c r="O381" s="407"/>
      <c r="P381" s="408"/>
      <c r="Q381" s="408"/>
      <c r="R381" s="393"/>
      <c r="S381" s="393"/>
      <c r="T381" s="129"/>
      <c r="U381" s="129"/>
      <c r="V381" s="129"/>
      <c r="W381" s="393"/>
    </row>
    <row r="382" spans="1:24">
      <c r="A382" s="320" t="s">
        <v>1032</v>
      </c>
      <c r="B382" s="403">
        <f>+'Distribution Pivot Table'!AD$184*100</f>
        <v>11.077389984825494</v>
      </c>
      <c r="C382" s="403">
        <f>+'Distribution Pivot Table'!AD$186*100</f>
        <v>1.9726858877086493</v>
      </c>
      <c r="D382" s="403">
        <f>+'Distribution Pivot Table'!AD$188*100</f>
        <v>0</v>
      </c>
      <c r="E382" s="404">
        <f t="shared" si="199"/>
        <v>13.050075872534144</v>
      </c>
      <c r="F382" s="405">
        <f>+'Distribution Pivot Table'!AD$190*100</f>
        <v>52.655538694992408</v>
      </c>
      <c r="G382" s="403">
        <f>+'Distribution Pivot Table'!AD$192*100</f>
        <v>3.793626707132018</v>
      </c>
      <c r="H382" s="403">
        <f>+'Distribution Pivot Table'!AD$194*100</f>
        <v>0</v>
      </c>
      <c r="I382" s="404">
        <f t="shared" ref="I382:I385" si="210">SUM(F382:H382)</f>
        <v>56.449165402124429</v>
      </c>
      <c r="J382" s="405">
        <f>+'Distribution Pivot Table'!AD$196*100</f>
        <v>16.843702579666161</v>
      </c>
      <c r="K382" s="403">
        <f>+'Distribution Pivot Table'!AD$198*100</f>
        <v>6.0698027314112295</v>
      </c>
      <c r="L382" s="403">
        <f>+'Distribution Pivot Table'!AD$200*100</f>
        <v>0</v>
      </c>
      <c r="M382" s="406">
        <f t="shared" ref="M382:M385" si="211">SUM(J382:L382)</f>
        <v>22.91350531107739</v>
      </c>
      <c r="N382" s="405">
        <f>+'Distribution Pivot Table'!AD$202*100</f>
        <v>7.587253414264036</v>
      </c>
      <c r="O382" s="407">
        <f t="shared" ref="O382:P385" si="212">+B382+F382+J382</f>
        <v>80.57663125948406</v>
      </c>
      <c r="P382" s="408">
        <f t="shared" si="212"/>
        <v>11.836115326251896</v>
      </c>
      <c r="Q382" s="408">
        <f t="shared" ref="Q382:Q385" si="213">+D382+H382+L382+N382</f>
        <v>7.587253414264036</v>
      </c>
      <c r="R382" s="393">
        <f t="shared" si="204"/>
        <v>100</v>
      </c>
      <c r="S382" s="393">
        <f t="shared" si="205"/>
        <v>100</v>
      </c>
      <c r="T382" s="129"/>
      <c r="U382" s="129"/>
      <c r="V382" s="129"/>
      <c r="W382" s="393"/>
    </row>
    <row r="383" spans="1:24">
      <c r="A383" s="320" t="s">
        <v>1033</v>
      </c>
      <c r="B383" s="403">
        <f>+'Distribution Pivot Table'!AD$206*100</f>
        <v>1.4869188782232261</v>
      </c>
      <c r="C383" s="403">
        <f>+'Distribution Pivot Table'!AD$208*100</f>
        <v>24.694146433276867</v>
      </c>
      <c r="D383" s="403">
        <f>+'Distribution Pivot Table'!AD$210*108</f>
        <v>0</v>
      </c>
      <c r="E383" s="404">
        <f t="shared" si="199"/>
        <v>26.181065311500092</v>
      </c>
      <c r="F383" s="405">
        <f>+'Distribution Pivot Table'!AD$212*100</f>
        <v>34.387351778656125</v>
      </c>
      <c r="G383" s="403">
        <f>+'Distribution Pivot Table'!AD$214*100</f>
        <v>20.51571616789008</v>
      </c>
      <c r="H383" s="403">
        <f>+'Distribution Pivot Table'!AD$216*100</f>
        <v>0</v>
      </c>
      <c r="I383" s="404">
        <f t="shared" si="210"/>
        <v>54.903067946546201</v>
      </c>
      <c r="J383" s="405">
        <f>+'Distribution Pivot Table'!AD$218*100</f>
        <v>9.3920572181441742</v>
      </c>
      <c r="K383" s="403">
        <f>+'Distribution Pivot Table'!AD$220*100</f>
        <v>9.5238095238095237</v>
      </c>
      <c r="L383" s="403">
        <f>+'Distribution Pivot Table'!AD$222*100</f>
        <v>0</v>
      </c>
      <c r="M383" s="406">
        <f t="shared" si="211"/>
        <v>18.9158667419537</v>
      </c>
      <c r="N383" s="405">
        <f>+'Distribution Pivot Table'!AD$224*100</f>
        <v>0</v>
      </c>
      <c r="O383" s="407">
        <f t="shared" si="212"/>
        <v>45.266327875023528</v>
      </c>
      <c r="P383" s="408">
        <f t="shared" si="212"/>
        <v>54.733672124976472</v>
      </c>
      <c r="Q383" s="408">
        <f t="shared" si="213"/>
        <v>0</v>
      </c>
      <c r="R383" s="436">
        <f t="shared" si="204"/>
        <v>99.999999999999986</v>
      </c>
      <c r="S383" s="436">
        <f t="shared" si="205"/>
        <v>100</v>
      </c>
      <c r="T383" s="129"/>
      <c r="U383" s="129"/>
      <c r="V383" s="129"/>
      <c r="W383" s="393"/>
    </row>
    <row r="384" spans="1:24">
      <c r="A384" s="320" t="s">
        <v>1034</v>
      </c>
      <c r="B384" s="403">
        <f>+'Distribution Pivot Table'!AD$228*100</f>
        <v>0</v>
      </c>
      <c r="C384" s="403">
        <f>+'Distribution Pivot Table'!AD$230*100</f>
        <v>0</v>
      </c>
      <c r="D384" s="403">
        <f>+'Distribution Pivot Table'!AD$232*100</f>
        <v>0</v>
      </c>
      <c r="E384" s="404">
        <f t="shared" si="199"/>
        <v>0</v>
      </c>
      <c r="F384" s="405">
        <f>+'Distribution Pivot Table'!AD$234*100</f>
        <v>0</v>
      </c>
      <c r="G384" s="403">
        <f>+'Distribution Pivot Table'!AD$236*100</f>
        <v>0</v>
      </c>
      <c r="H384" s="403">
        <f>+'Distribution Pivot Table'!AD$238*100</f>
        <v>0</v>
      </c>
      <c r="I384" s="404">
        <f t="shared" si="210"/>
        <v>0</v>
      </c>
      <c r="J384" s="405">
        <f>+'Distribution Pivot Table'!AD$240*100</f>
        <v>0</v>
      </c>
      <c r="K384" s="403">
        <f>+'Distribution Pivot Table'!AD$242*100</f>
        <v>0</v>
      </c>
      <c r="L384" s="403">
        <f>+'Distribution Pivot Table'!AD$244*100</f>
        <v>0</v>
      </c>
      <c r="M384" s="406">
        <f t="shared" si="211"/>
        <v>0</v>
      </c>
      <c r="N384" s="405">
        <f>+'Distribution Pivot Table'!AD$246*100</f>
        <v>0</v>
      </c>
      <c r="O384" s="407">
        <f t="shared" si="212"/>
        <v>0</v>
      </c>
      <c r="P384" s="408">
        <f t="shared" si="212"/>
        <v>0</v>
      </c>
      <c r="Q384" s="408">
        <f t="shared" si="213"/>
        <v>0</v>
      </c>
      <c r="R384" s="393">
        <f t="shared" si="204"/>
        <v>0</v>
      </c>
      <c r="S384" s="393">
        <f t="shared" si="205"/>
        <v>0</v>
      </c>
      <c r="T384" s="129"/>
      <c r="U384" s="129"/>
      <c r="V384" s="129"/>
      <c r="W384" s="393"/>
      <c r="X384" s="342"/>
    </row>
    <row r="385" spans="1:23">
      <c r="A385" s="320" t="s">
        <v>1035</v>
      </c>
      <c r="B385" s="403">
        <f>+'Distribution Pivot Table'!AD$250*100</f>
        <v>0</v>
      </c>
      <c r="C385" s="403">
        <f>+'Distribution Pivot Table'!AD$252*100</f>
        <v>0</v>
      </c>
      <c r="D385" s="403">
        <f>+'Distribution Pivot Table'!AD$254*100</f>
        <v>0</v>
      </c>
      <c r="E385" s="404">
        <f t="shared" si="199"/>
        <v>0</v>
      </c>
      <c r="F385" s="405">
        <f>+'Distribution Pivot Table'!AD$256*100</f>
        <v>0</v>
      </c>
      <c r="G385" s="403">
        <f>+'Distribution Pivot Table'!AD$258*100</f>
        <v>0</v>
      </c>
      <c r="H385" s="403">
        <f>+'Distribution Pivot Table'!AD$260*100</f>
        <v>0</v>
      </c>
      <c r="I385" s="404">
        <f t="shared" si="210"/>
        <v>0</v>
      </c>
      <c r="J385" s="405">
        <f>+'Distribution Pivot Table'!AD$262*100</f>
        <v>0</v>
      </c>
      <c r="K385" s="403">
        <f>+'Distribution Pivot Table'!AD$264*100</f>
        <v>0</v>
      </c>
      <c r="L385" s="403">
        <f>+'Distribution Pivot Table'!AD$266*100</f>
        <v>0</v>
      </c>
      <c r="M385" s="406">
        <f t="shared" si="211"/>
        <v>0</v>
      </c>
      <c r="N385" s="405">
        <f>+'Distribution Pivot Table'!AD$268*100</f>
        <v>0</v>
      </c>
      <c r="O385" s="407">
        <f t="shared" si="212"/>
        <v>0</v>
      </c>
      <c r="P385" s="408">
        <f t="shared" si="212"/>
        <v>0</v>
      </c>
      <c r="Q385" s="408">
        <f t="shared" si="213"/>
        <v>0</v>
      </c>
      <c r="R385" s="393">
        <f t="shared" si="204"/>
        <v>0</v>
      </c>
      <c r="S385" s="393">
        <f t="shared" si="205"/>
        <v>0</v>
      </c>
      <c r="T385" s="129"/>
      <c r="U385" s="129"/>
      <c r="V385" s="129"/>
      <c r="W385" s="393"/>
    </row>
    <row r="386" spans="1:23">
      <c r="A386" s="320"/>
      <c r="B386" s="403"/>
      <c r="C386" s="403"/>
      <c r="D386" s="403"/>
      <c r="E386" s="404"/>
      <c r="F386" s="405"/>
      <c r="G386" s="403"/>
      <c r="H386" s="403"/>
      <c r="I386" s="404"/>
      <c r="J386" s="405"/>
      <c r="K386" s="403"/>
      <c r="L386" s="403"/>
      <c r="M386" s="406"/>
      <c r="N386" s="405"/>
      <c r="O386" s="407"/>
      <c r="P386" s="408"/>
      <c r="Q386" s="408"/>
      <c r="R386" s="393"/>
      <c r="S386" s="393"/>
      <c r="T386" s="129"/>
      <c r="U386" s="129"/>
      <c r="V386" s="129"/>
      <c r="W386" s="393"/>
    </row>
    <row r="387" spans="1:23">
      <c r="A387" s="320" t="s">
        <v>1036</v>
      </c>
      <c r="B387" s="403">
        <f>+'Distribution Pivot Table'!AD$272*100</f>
        <v>0</v>
      </c>
      <c r="C387" s="403">
        <f>+'Distribution Pivot Table'!AD$274*100</f>
        <v>0</v>
      </c>
      <c r="D387" s="403">
        <f>+'Distribution Pivot Table'!AD$276*100</f>
        <v>0</v>
      </c>
      <c r="E387" s="404">
        <f t="shared" si="199"/>
        <v>0</v>
      </c>
      <c r="F387" s="405">
        <f>+'Distribution Pivot Table'!AD$278*100</f>
        <v>37.037037037037038</v>
      </c>
      <c r="G387" s="403">
        <f>+'Distribution Pivot Table'!AD$280*100</f>
        <v>9.7643097643097647</v>
      </c>
      <c r="H387" s="403">
        <f>+'Distribution Pivot Table'!AD$282*100</f>
        <v>0</v>
      </c>
      <c r="I387" s="404">
        <f t="shared" ref="I387:I390" si="214">SUM(F387:H387)</f>
        <v>46.801346801346803</v>
      </c>
      <c r="J387" s="405">
        <f>+'Distribution Pivot Table'!AD$284*100</f>
        <v>6.7340067340067336</v>
      </c>
      <c r="K387" s="403">
        <f>+'Distribution Pivot Table'!AD$286*100</f>
        <v>10.774410774410773</v>
      </c>
      <c r="L387" s="403">
        <f>+'Distribution Pivot Table'!AD$288*100</f>
        <v>0</v>
      </c>
      <c r="M387" s="406">
        <f t="shared" ref="M387:M390" si="215">SUM(J387:L387)</f>
        <v>17.508417508417509</v>
      </c>
      <c r="N387" s="405">
        <f>+'Distribution Pivot Table'!AD$290*100</f>
        <v>35.690235690235689</v>
      </c>
      <c r="O387" s="407">
        <f t="shared" ref="O387:P390" si="216">+B387+F387+J387</f>
        <v>43.771043771043772</v>
      </c>
      <c r="P387" s="408">
        <f t="shared" si="216"/>
        <v>20.53872053872054</v>
      </c>
      <c r="Q387" s="408">
        <f t="shared" ref="Q387:Q390" si="217">+D387+H387+L387+N387</f>
        <v>35.690235690235689</v>
      </c>
      <c r="R387" s="393">
        <f t="shared" si="204"/>
        <v>100</v>
      </c>
      <c r="S387" s="393">
        <f t="shared" si="205"/>
        <v>100</v>
      </c>
      <c r="T387" s="129"/>
      <c r="U387" s="129"/>
      <c r="V387" s="129"/>
      <c r="W387" s="393"/>
    </row>
    <row r="388" spans="1:23">
      <c r="A388" s="320" t="s">
        <v>1037</v>
      </c>
      <c r="B388" s="403">
        <f>+'Distribution Pivot Table'!AD294*100</f>
        <v>8.1763376036171813</v>
      </c>
      <c r="C388" s="403">
        <f>+'Distribution Pivot Table'!AD296*100</f>
        <v>4.0316503391107759</v>
      </c>
      <c r="D388" s="403">
        <f>+'Distribution Pivot Table'!AD298*100</f>
        <v>0</v>
      </c>
      <c r="E388" s="404">
        <f t="shared" si="199"/>
        <v>12.207987942727957</v>
      </c>
      <c r="F388" s="405">
        <f>+'Distribution Pivot Table'!AD300*100</f>
        <v>21.024868123587037</v>
      </c>
      <c r="G388" s="403">
        <f>+'Distribution Pivot Table'!AD302*100</f>
        <v>8.2140165787490567</v>
      </c>
      <c r="H388" s="403">
        <f>+'Distribution Pivot Table'!AD304*100</f>
        <v>0</v>
      </c>
      <c r="I388" s="404">
        <f t="shared" si="214"/>
        <v>29.238884702336094</v>
      </c>
      <c r="J388" s="405">
        <f>+'Distribution Pivot Table'!AD306*100</f>
        <v>24.076865109269026</v>
      </c>
      <c r="K388" s="403">
        <f>+'Distribution Pivot Table'!AD308*100</f>
        <v>21.703089675960811</v>
      </c>
      <c r="L388" s="403">
        <f>+'Distribution Pivot Table'!AD310*100</f>
        <v>0</v>
      </c>
      <c r="M388" s="406">
        <f t="shared" si="215"/>
        <v>45.779954785229833</v>
      </c>
      <c r="N388" s="405">
        <f>+'Distribution Pivot Table'!AD312*100</f>
        <v>12.773172569706103</v>
      </c>
      <c r="O388" s="407">
        <f t="shared" si="216"/>
        <v>53.278070836473248</v>
      </c>
      <c r="P388" s="408">
        <f t="shared" si="216"/>
        <v>33.948756593820647</v>
      </c>
      <c r="Q388" s="408">
        <f t="shared" si="217"/>
        <v>12.773172569706103</v>
      </c>
      <c r="R388" s="393">
        <f t="shared" si="204"/>
        <v>99.999999999999986</v>
      </c>
      <c r="S388" s="393">
        <f t="shared" si="205"/>
        <v>100</v>
      </c>
      <c r="T388" s="129"/>
      <c r="U388" s="129"/>
      <c r="V388" s="129"/>
      <c r="W388" s="393"/>
    </row>
    <row r="389" spans="1:23">
      <c r="A389" s="320" t="s">
        <v>1038</v>
      </c>
      <c r="B389" s="403">
        <f>+'Distribution Pivot Table'!AD316*100</f>
        <v>25.246710526315791</v>
      </c>
      <c r="C389" s="403">
        <f>+'Distribution Pivot Table'!AD318*100</f>
        <v>6.7434210526315788</v>
      </c>
      <c r="D389" s="403">
        <f>+'Distribution Pivot Table'!AD320*100</f>
        <v>0</v>
      </c>
      <c r="E389" s="404">
        <f t="shared" si="199"/>
        <v>31.99013157894737</v>
      </c>
      <c r="F389" s="405">
        <f>+'Distribution Pivot Table'!AD322*100</f>
        <v>16.324013157894736</v>
      </c>
      <c r="G389" s="403">
        <f>+'Distribution Pivot Table'!AD324*100</f>
        <v>20.394736842105264</v>
      </c>
      <c r="H389" s="403">
        <f>+'Distribution Pivot Table'!AD326*100</f>
        <v>0</v>
      </c>
      <c r="I389" s="404">
        <f t="shared" si="214"/>
        <v>36.71875</v>
      </c>
      <c r="J389" s="405">
        <f>+'Distribution Pivot Table'!AD328*100</f>
        <v>5.7976973684210531</v>
      </c>
      <c r="K389" s="403">
        <f>+'Distribution Pivot Table'!AD330*100</f>
        <v>9.7039473684210531</v>
      </c>
      <c r="L389" s="403">
        <f>+'Distribution Pivot Table'!AD332*100</f>
        <v>0</v>
      </c>
      <c r="M389" s="406">
        <f t="shared" si="215"/>
        <v>15.501644736842106</v>
      </c>
      <c r="N389" s="405">
        <f>+'Distribution Pivot Table'!AD334*100</f>
        <v>15.378289473684212</v>
      </c>
      <c r="O389" s="407">
        <f t="shared" si="216"/>
        <v>47.368421052631582</v>
      </c>
      <c r="P389" s="408">
        <f t="shared" si="216"/>
        <v>36.842105263157897</v>
      </c>
      <c r="Q389" s="408">
        <f t="shared" si="217"/>
        <v>15.378289473684212</v>
      </c>
      <c r="R389" s="393">
        <f t="shared" si="204"/>
        <v>99.588815789473699</v>
      </c>
      <c r="S389" s="393">
        <f t="shared" si="205"/>
        <v>99.588815789473699</v>
      </c>
      <c r="T389" s="129"/>
      <c r="U389" s="129"/>
      <c r="V389" s="129"/>
      <c r="W389" s="393"/>
    </row>
    <row r="390" spans="1:23">
      <c r="A390" s="329" t="s">
        <v>1039</v>
      </c>
      <c r="B390" s="417">
        <f>+'Distribution Pivot Table'!AD338*100</f>
        <v>6.8018588931136463</v>
      </c>
      <c r="C390" s="417">
        <f>+'Distribution Pivot Table'!AD340*100</f>
        <v>0.54921841994085341</v>
      </c>
      <c r="D390" s="417">
        <f>+'Distribution Pivot Table'!AD342*100</f>
        <v>0</v>
      </c>
      <c r="E390" s="419">
        <f t="shared" si="199"/>
        <v>7.3510773130544997</v>
      </c>
      <c r="F390" s="420">
        <f>+'Distribution Pivot Table'!AD344*100</f>
        <v>34.305027460920996</v>
      </c>
      <c r="G390" s="417">
        <f>+'Distribution Pivot Table'!AD346*100</f>
        <v>8.0270384452893957</v>
      </c>
      <c r="H390" s="417">
        <f>+'Distribution Pivot Table'!AD348*100</f>
        <v>0</v>
      </c>
      <c r="I390" s="419">
        <f t="shared" si="214"/>
        <v>42.332065906210389</v>
      </c>
      <c r="J390" s="420">
        <f>+'Distribution Pivot Table'!AD350*100</f>
        <v>27.714406421630756</v>
      </c>
      <c r="K390" s="417">
        <f>+'Distribution Pivot Table'!AD352*100</f>
        <v>14.871144909167722</v>
      </c>
      <c r="L390" s="417">
        <f>+'Distribution Pivot Table'!AD354*100</f>
        <v>0</v>
      </c>
      <c r="M390" s="421">
        <f t="shared" si="215"/>
        <v>42.585551330798481</v>
      </c>
      <c r="N390" s="420">
        <f>+'Distribution Pivot Table'!AD356*100</f>
        <v>7.7313054499366292</v>
      </c>
      <c r="O390" s="422">
        <f t="shared" si="216"/>
        <v>68.821292775665398</v>
      </c>
      <c r="P390" s="423">
        <f t="shared" si="216"/>
        <v>23.447401774397971</v>
      </c>
      <c r="Q390" s="423">
        <f t="shared" si="217"/>
        <v>7.7313054499366292</v>
      </c>
      <c r="R390" s="393">
        <f t="shared" si="204"/>
        <v>100</v>
      </c>
      <c r="S390" s="393">
        <f t="shared" si="205"/>
        <v>100</v>
      </c>
      <c r="T390" s="129"/>
      <c r="U390" s="129"/>
      <c r="V390" s="129"/>
      <c r="W390" s="393"/>
    </row>
    <row r="391" spans="1:23">
      <c r="A391" s="333" t="s">
        <v>1040</v>
      </c>
      <c r="B391" s="320"/>
      <c r="C391" s="320"/>
      <c r="D391" s="320"/>
      <c r="E391" s="320"/>
    </row>
    <row r="392" spans="1:23">
      <c r="A392" s="333" t="s">
        <v>1112</v>
      </c>
      <c r="B392" s="320"/>
      <c r="C392" s="320"/>
      <c r="D392" s="320"/>
      <c r="E392" s="320"/>
    </row>
    <row r="393" spans="1:23">
      <c r="A393" s="333"/>
      <c r="B393" s="363"/>
      <c r="C393" s="363"/>
      <c r="D393" s="363"/>
      <c r="E393" s="424"/>
      <c r="F393" s="363"/>
      <c r="G393" s="363"/>
      <c r="H393" s="363"/>
      <c r="I393" s="424"/>
      <c r="J393" s="363"/>
      <c r="K393" s="363"/>
      <c r="L393" s="363"/>
      <c r="M393" s="424"/>
      <c r="N393" s="363"/>
      <c r="O393" s="336"/>
      <c r="P393" s="336"/>
      <c r="R393" s="128"/>
    </row>
    <row r="394" spans="1:23">
      <c r="Q394" s="335" t="s">
        <v>1158</v>
      </c>
    </row>
  </sheetData>
  <mergeCells count="48">
    <mergeCell ref="N6:N8"/>
    <mergeCell ref="O6:O8"/>
    <mergeCell ref="P6:P8"/>
    <mergeCell ref="Q6:Q8"/>
    <mergeCell ref="N38:N40"/>
    <mergeCell ref="O38:O40"/>
    <mergeCell ref="P38:P40"/>
    <mergeCell ref="Q38:Q40"/>
    <mergeCell ref="N70:N72"/>
    <mergeCell ref="O70:O72"/>
    <mergeCell ref="P70:P72"/>
    <mergeCell ref="Q70:Q72"/>
    <mergeCell ref="N103:N105"/>
    <mergeCell ref="O103:O105"/>
    <mergeCell ref="P103:P105"/>
    <mergeCell ref="Q103:Q105"/>
    <mergeCell ref="N136:N138"/>
    <mergeCell ref="O136:O138"/>
    <mergeCell ref="P136:P138"/>
    <mergeCell ref="Q136:Q138"/>
    <mergeCell ref="N169:N171"/>
    <mergeCell ref="O169:O171"/>
    <mergeCell ref="P169:P171"/>
    <mergeCell ref="Q169:Q171"/>
    <mergeCell ref="N202:N204"/>
    <mergeCell ref="O202:O204"/>
    <mergeCell ref="P202:P204"/>
    <mergeCell ref="Q202:Q204"/>
    <mergeCell ref="N235:N237"/>
    <mergeCell ref="O235:O237"/>
    <mergeCell ref="P235:P237"/>
    <mergeCell ref="Q235:Q237"/>
    <mergeCell ref="N268:N270"/>
    <mergeCell ref="O268:O270"/>
    <mergeCell ref="P268:P270"/>
    <mergeCell ref="Q268:Q270"/>
    <mergeCell ref="N301:N303"/>
    <mergeCell ref="O301:O303"/>
    <mergeCell ref="P301:P303"/>
    <mergeCell ref="Q301:Q303"/>
    <mergeCell ref="N334:N336"/>
    <mergeCell ref="O334:O336"/>
    <mergeCell ref="P334:P336"/>
    <mergeCell ref="Q334:Q336"/>
    <mergeCell ref="N367:N369"/>
    <mergeCell ref="O367:O369"/>
    <mergeCell ref="P367:P369"/>
    <mergeCell ref="Q367:Q369"/>
  </mergeCells>
  <conditionalFormatting sqref="R12:S22 R24:S29">
    <cfRule type="cellIs" dxfId="3066" priority="23" operator="notEqual">
      <formula>100</formula>
    </cfRule>
  </conditionalFormatting>
  <conditionalFormatting sqref="W12:W22 W24:W29">
    <cfRule type="cellIs" dxfId="3065" priority="22" operator="notEqual">
      <formula>100</formula>
    </cfRule>
  </conditionalFormatting>
  <conditionalFormatting sqref="R44:S61">
    <cfRule type="cellIs" dxfId="3064" priority="21" operator="notEqual">
      <formula>100</formula>
    </cfRule>
  </conditionalFormatting>
  <conditionalFormatting sqref="R76:S93">
    <cfRule type="cellIs" dxfId="3063" priority="20" operator="notEqual">
      <formula>100</formula>
    </cfRule>
  </conditionalFormatting>
  <conditionalFormatting sqref="R109:S126">
    <cfRule type="cellIs" dxfId="3062" priority="19" operator="notEqual">
      <formula>100</formula>
    </cfRule>
  </conditionalFormatting>
  <conditionalFormatting sqref="R142:S159">
    <cfRule type="cellIs" dxfId="3061" priority="18" operator="notEqual">
      <formula>100</formula>
    </cfRule>
  </conditionalFormatting>
  <conditionalFormatting sqref="R175:S192">
    <cfRule type="cellIs" dxfId="3060" priority="17" operator="notEqual">
      <formula>100</formula>
    </cfRule>
  </conditionalFormatting>
  <conditionalFormatting sqref="W274:W291">
    <cfRule type="cellIs" dxfId="3059" priority="13" operator="notEqual">
      <formula>100</formula>
    </cfRule>
  </conditionalFormatting>
  <conditionalFormatting sqref="R208:S225">
    <cfRule type="cellIs" dxfId="3058" priority="16" operator="notEqual">
      <formula>100</formula>
    </cfRule>
  </conditionalFormatting>
  <conditionalFormatting sqref="R241:S258">
    <cfRule type="cellIs" dxfId="3057" priority="15" operator="notEqual">
      <formula>100</formula>
    </cfRule>
  </conditionalFormatting>
  <conditionalFormatting sqref="R373:R390">
    <cfRule type="cellIs" dxfId="3056" priority="10" operator="notEqual">
      <formula>100</formula>
    </cfRule>
  </conditionalFormatting>
  <conditionalFormatting sqref="R274:S291">
    <cfRule type="cellIs" dxfId="3055" priority="14" operator="notEqual">
      <formula>100</formula>
    </cfRule>
  </conditionalFormatting>
  <conditionalFormatting sqref="R307:R324">
    <cfRule type="cellIs" dxfId="3054" priority="12" operator="notEqual">
      <formula>100</formula>
    </cfRule>
  </conditionalFormatting>
  <conditionalFormatting sqref="S307:S324">
    <cfRule type="cellIs" dxfId="3053" priority="8" operator="notEqual">
      <formula>100</formula>
    </cfRule>
  </conditionalFormatting>
  <conditionalFormatting sqref="R340:R357">
    <cfRule type="cellIs" dxfId="3052" priority="11" operator="notEqual">
      <formula>100</formula>
    </cfRule>
  </conditionalFormatting>
  <conditionalFormatting sqref="W241:W258">
    <cfRule type="cellIs" dxfId="3051" priority="9" operator="notEqual">
      <formula>100</formula>
    </cfRule>
  </conditionalFormatting>
  <conditionalFormatting sqref="W307:W324">
    <cfRule type="cellIs" dxfId="3050" priority="7" operator="notEqual">
      <formula>100</formula>
    </cfRule>
  </conditionalFormatting>
  <conditionalFormatting sqref="S340:S357">
    <cfRule type="cellIs" dxfId="3049" priority="6" operator="notEqual">
      <formula>100</formula>
    </cfRule>
  </conditionalFormatting>
  <conditionalFormatting sqref="W340:W357">
    <cfRule type="cellIs" dxfId="3048" priority="5" operator="notEqual">
      <formula>100</formula>
    </cfRule>
  </conditionalFormatting>
  <conditionalFormatting sqref="S373:S390">
    <cfRule type="cellIs" dxfId="3047" priority="4" operator="notEqual">
      <formula>100</formula>
    </cfRule>
  </conditionalFormatting>
  <conditionalFormatting sqref="W373:W390">
    <cfRule type="cellIs" dxfId="3046" priority="3" operator="notEqual">
      <formula>100</formula>
    </cfRule>
  </conditionalFormatting>
  <conditionalFormatting sqref="R23:S23">
    <cfRule type="cellIs" dxfId="3045" priority="2" operator="notEqual">
      <formula>100</formula>
    </cfRule>
  </conditionalFormatting>
  <conditionalFormatting sqref="W23">
    <cfRule type="cellIs" dxfId="3044" priority="1" operator="notEqual">
      <formula>100</formula>
    </cfRule>
  </conditionalFormatting>
  <printOptions horizontalCentered="1"/>
  <pageMargins left="0.5" right="0.5" top="1" bottom="0.75" header="0.5" footer="0.5"/>
  <pageSetup scale="94" firstPageNumber="44" orientation="landscape" useFirstPageNumber="1" r:id="rId1"/>
  <headerFooter alignWithMargins="0">
    <oddHeader>&amp;R&amp;"Arial,Regular"&amp;8SREB-State Data Exchange</oddHeader>
    <oddFooter>&amp;C&amp;"Arial,Regular"&amp;10C-&amp;P</oddFooter>
  </headerFooter>
  <rowBreaks count="11" manualBreakCount="11">
    <brk id="32" max="16383" man="1"/>
    <brk id="64" max="16383" man="1"/>
    <brk id="97" max="16383" man="1"/>
    <brk id="130" max="16383" man="1"/>
    <brk id="163" max="16383" man="1"/>
    <brk id="196" max="16383" man="1"/>
    <brk id="229" max="16383" man="1"/>
    <brk id="262" max="16383" man="1"/>
    <brk id="295" max="16383" man="1"/>
    <brk id="328" max="16383" man="1"/>
    <brk id="361" max="16383"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739D7-F383-407E-AAB3-E8958DF4A2B2}">
  <sheetPr>
    <tabColor rgb="FF800000"/>
  </sheetPr>
  <dimension ref="A1:Q384"/>
  <sheetViews>
    <sheetView showZeros="0" view="pageBreakPreview" topLeftCell="A58" zoomScaleNormal="100" zoomScaleSheetLayoutView="100" workbookViewId="0">
      <selection activeCell="B43" sqref="B43"/>
    </sheetView>
  </sheetViews>
  <sheetFormatPr defaultColWidth="9" defaultRowHeight="12.75"/>
  <cols>
    <col min="1" max="1" width="11.21875" style="128" customWidth="1"/>
    <col min="2" max="2" width="7.109375" style="128" customWidth="1"/>
    <col min="3" max="3" width="8" style="128" customWidth="1"/>
    <col min="4" max="4" width="7.88671875" style="128" customWidth="1"/>
    <col min="5" max="5" width="7.44140625" style="128" customWidth="1"/>
    <col min="6" max="6" width="7.109375" style="128" customWidth="1"/>
    <col min="7" max="7" width="6.88671875" style="128" customWidth="1"/>
    <col min="8" max="8" width="8.21875" style="128" customWidth="1"/>
    <col min="9" max="10" width="6.6640625" style="128" customWidth="1"/>
    <col min="11" max="11" width="7.21875" style="128" customWidth="1"/>
    <col min="12" max="12" width="8" style="128" customWidth="1"/>
    <col min="13" max="13" width="6.44140625" style="128" customWidth="1"/>
    <col min="14" max="14" width="9" style="128"/>
    <col min="15" max="15" width="4.109375" style="128" customWidth="1"/>
    <col min="16" max="16384" width="9" style="128"/>
  </cols>
  <sheetData>
    <row r="1" spans="1:16" ht="18">
      <c r="A1" s="296" t="s">
        <v>1074</v>
      </c>
      <c r="B1" s="298"/>
      <c r="C1" s="298"/>
      <c r="D1" s="298"/>
      <c r="E1" s="298"/>
      <c r="F1" s="297"/>
      <c r="G1" s="297"/>
      <c r="H1" s="297"/>
      <c r="I1" s="298"/>
      <c r="J1" s="297"/>
      <c r="K1" s="297"/>
      <c r="L1" s="297"/>
      <c r="M1" s="298"/>
      <c r="N1" s="297"/>
    </row>
    <row r="2" spans="1:16" ht="18">
      <c r="A2" s="296"/>
      <c r="B2" s="298"/>
      <c r="C2" s="298"/>
      <c r="D2" s="298"/>
      <c r="E2" s="298"/>
      <c r="F2" s="297"/>
      <c r="G2" s="297"/>
      <c r="H2" s="297"/>
      <c r="I2" s="298"/>
      <c r="J2" s="297"/>
      <c r="K2" s="297"/>
      <c r="L2" s="297"/>
      <c r="M2" s="298"/>
      <c r="N2" s="297"/>
    </row>
    <row r="3" spans="1:16" ht="15.75">
      <c r="A3" s="299" t="s">
        <v>1075</v>
      </c>
      <c r="B3" s="298"/>
      <c r="C3" s="298"/>
      <c r="D3" s="298"/>
      <c r="E3" s="298"/>
      <c r="F3" s="297"/>
      <c r="G3" s="297"/>
      <c r="H3" s="297"/>
      <c r="I3" s="298"/>
      <c r="J3" s="297"/>
      <c r="K3" s="297"/>
      <c r="L3" s="297"/>
      <c r="M3" s="298"/>
      <c r="N3" s="297"/>
    </row>
    <row r="4" spans="1:16" ht="15.75">
      <c r="A4" s="299" t="s">
        <v>1159</v>
      </c>
      <c r="B4" s="298"/>
      <c r="C4" s="298"/>
      <c r="D4" s="298"/>
      <c r="E4" s="298"/>
      <c r="F4" s="297"/>
      <c r="G4" s="297"/>
      <c r="H4" s="297"/>
      <c r="I4" s="298"/>
      <c r="J4" s="297"/>
      <c r="K4" s="297"/>
      <c r="L4" s="297"/>
      <c r="M4" s="298"/>
      <c r="N4" s="297"/>
    </row>
    <row r="5" spans="1:16" ht="18" customHeight="1">
      <c r="A5" s="300"/>
      <c r="B5" s="300"/>
      <c r="C5" s="300"/>
      <c r="D5" s="300"/>
      <c r="E5" s="300"/>
      <c r="F5" s="301"/>
      <c r="G5" s="302"/>
      <c r="H5" s="302"/>
      <c r="I5" s="303"/>
      <c r="J5" s="303"/>
      <c r="K5" s="303"/>
      <c r="L5" s="303"/>
      <c r="M5" s="303"/>
      <c r="N5" s="303"/>
      <c r="O5" s="304"/>
    </row>
    <row r="6" spans="1:16" ht="18" customHeight="1">
      <c r="A6" s="150"/>
      <c r="B6" s="305" t="s">
        <v>1014</v>
      </c>
      <c r="C6" s="306"/>
      <c r="D6" s="306"/>
      <c r="E6" s="306"/>
      <c r="F6" s="306"/>
      <c r="G6" s="306"/>
      <c r="H6" s="306"/>
      <c r="I6" s="307"/>
      <c r="J6" s="308" t="s">
        <v>10</v>
      </c>
      <c r="K6" s="309"/>
      <c r="L6" s="309"/>
      <c r="M6" s="310"/>
      <c r="N6" s="533" t="s">
        <v>1015</v>
      </c>
      <c r="O6" s="323"/>
    </row>
    <row r="7" spans="1:16" ht="43.5" customHeight="1">
      <c r="A7" s="311"/>
      <c r="B7" s="306" t="s">
        <v>1016</v>
      </c>
      <c r="C7" s="306"/>
      <c r="D7" s="306"/>
      <c r="E7" s="312"/>
      <c r="F7" s="313" t="s">
        <v>1017</v>
      </c>
      <c r="G7" s="306"/>
      <c r="H7" s="306"/>
      <c r="I7" s="307"/>
      <c r="J7" s="314" t="s">
        <v>1018</v>
      </c>
      <c r="K7" s="306"/>
      <c r="L7" s="306"/>
      <c r="M7" s="307"/>
      <c r="N7" s="534"/>
      <c r="O7" s="323"/>
    </row>
    <row r="8" spans="1:16" ht="30" customHeight="1">
      <c r="A8" s="300"/>
      <c r="B8" s="315" t="s">
        <v>1019</v>
      </c>
      <c r="C8" s="315" t="s">
        <v>1020</v>
      </c>
      <c r="D8" s="315" t="s">
        <v>1021</v>
      </c>
      <c r="E8" s="316" t="s">
        <v>1022</v>
      </c>
      <c r="F8" s="316" t="s">
        <v>1019</v>
      </c>
      <c r="G8" s="315" t="s">
        <v>1020</v>
      </c>
      <c r="H8" s="315" t="s">
        <v>1021</v>
      </c>
      <c r="I8" s="316" t="s">
        <v>1022</v>
      </c>
      <c r="J8" s="317" t="s">
        <v>1019</v>
      </c>
      <c r="K8" s="318" t="s">
        <v>1020</v>
      </c>
      <c r="L8" s="319" t="s">
        <v>1021</v>
      </c>
      <c r="M8" s="317" t="s">
        <v>1022</v>
      </c>
      <c r="N8" s="535"/>
      <c r="O8" s="323"/>
      <c r="P8" s="346" t="s">
        <v>1076</v>
      </c>
    </row>
    <row r="9" spans="1:16" ht="12.75" hidden="1" customHeight="1">
      <c r="A9" s="320" t="s">
        <v>1023</v>
      </c>
      <c r="B9" s="347"/>
      <c r="C9" s="347"/>
      <c r="D9" s="347"/>
      <c r="E9" s="348"/>
      <c r="F9" s="349"/>
      <c r="G9" s="350"/>
      <c r="H9" s="350"/>
      <c r="I9" s="349"/>
      <c r="J9" s="349"/>
      <c r="K9" s="350"/>
      <c r="L9" s="350"/>
      <c r="M9" s="351"/>
      <c r="N9" s="349"/>
      <c r="O9" s="226"/>
      <c r="P9" s="352">
        <f>+M9-I9</f>
        <v>0</v>
      </c>
    </row>
    <row r="10" spans="1:16" ht="12.75" hidden="1" customHeight="1">
      <c r="A10" s="320"/>
      <c r="B10" s="320"/>
      <c r="C10" s="320"/>
      <c r="D10" s="320"/>
      <c r="E10" s="353"/>
      <c r="F10" s="353"/>
      <c r="G10" s="226"/>
      <c r="H10" s="226"/>
      <c r="I10" s="353"/>
      <c r="J10" s="353"/>
      <c r="K10" s="226"/>
      <c r="L10" s="226"/>
      <c r="M10" s="354"/>
      <c r="N10" s="353"/>
      <c r="O10" s="226"/>
      <c r="P10" s="323"/>
    </row>
    <row r="11" spans="1:16" ht="12.75" customHeight="1">
      <c r="A11" s="320" t="s">
        <v>1024</v>
      </c>
      <c r="B11" s="355">
        <f>+'TTA Pivot Table'!I$7</f>
        <v>0</v>
      </c>
      <c r="C11" s="355">
        <f>+'TTA Pivot Table'!I$9</f>
        <v>0</v>
      </c>
      <c r="D11" s="355">
        <f>+'TTA Pivot Table'!I$11</f>
        <v>0</v>
      </c>
      <c r="E11" s="356">
        <f>+'TTA Pivot Table'!I$13</f>
        <v>0</v>
      </c>
      <c r="F11" s="356">
        <f>+'TTA Pivot Table'!I$15</f>
        <v>0</v>
      </c>
      <c r="G11" s="355">
        <f>+'TTA Pivot Table'!I$17</f>
        <v>0</v>
      </c>
      <c r="H11" s="355">
        <f>+'TTA Pivot Table'!I$19</f>
        <v>0</v>
      </c>
      <c r="I11" s="356">
        <f>+'TTA Pivot Table'!I$21</f>
        <v>0</v>
      </c>
      <c r="J11" s="356">
        <f>+'TTA Pivot Table'!I$23</f>
        <v>0</v>
      </c>
      <c r="K11" s="355">
        <f>+'TTA Pivot Table'!I$25</f>
        <v>0</v>
      </c>
      <c r="L11" s="355">
        <f>+'TTA Pivot Table'!I$27</f>
        <v>0</v>
      </c>
      <c r="M11" s="357">
        <f>+'TTA Pivot Table'!I$29</f>
        <v>0</v>
      </c>
      <c r="N11" s="356">
        <f>+'TTA Pivot Table'!I$31</f>
        <v>0</v>
      </c>
      <c r="O11" s="226"/>
      <c r="P11" s="352">
        <f>+M11-I11</f>
        <v>0</v>
      </c>
    </row>
    <row r="12" spans="1:16">
      <c r="A12" s="320" t="s">
        <v>1025</v>
      </c>
      <c r="B12" s="355">
        <f>+'TTA Pivot Table'!I$39</f>
        <v>4.1898728197674417</v>
      </c>
      <c r="C12" s="355">
        <f>+'TTA Pivot Table'!I$41</f>
        <v>5.0359550561797759</v>
      </c>
      <c r="D12" s="355">
        <f>+'TTA Pivot Table'!I$43</f>
        <v>0</v>
      </c>
      <c r="E12" s="356">
        <f>+'TTA Pivot Table'!I$45</f>
        <v>4.2647002318648557</v>
      </c>
      <c r="F12" s="356">
        <f>+'TTA Pivot Table'!I$47</f>
        <v>5.0905650899958141</v>
      </c>
      <c r="G12" s="355">
        <f>+'TTA Pivot Table'!I$49</f>
        <v>6.9878838174273854</v>
      </c>
      <c r="H12" s="355">
        <f>+'TTA Pivot Table'!I$51</f>
        <v>0</v>
      </c>
      <c r="I12" s="356">
        <f>+'TTA Pivot Table'!I$53</f>
        <v>5.2644258555133074</v>
      </c>
      <c r="J12" s="356">
        <f>+'TTA Pivot Table'!I$55</f>
        <v>3.3921268882175224</v>
      </c>
      <c r="K12" s="355">
        <f>+'TTA Pivot Table'!I$57</f>
        <v>4.3886164383561646</v>
      </c>
      <c r="L12" s="355">
        <f>+'TTA Pivot Table'!I$59</f>
        <v>0</v>
      </c>
      <c r="M12" s="357">
        <f>+'TTA Pivot Table'!I$61</f>
        <v>3.6971320754716981</v>
      </c>
      <c r="N12" s="356">
        <f>+'TTA Pivot Table'!I$63</f>
        <v>2.5082165605095543</v>
      </c>
      <c r="O12" s="226"/>
      <c r="P12" s="352">
        <f>+M12-I12</f>
        <v>-1.5672937800416094</v>
      </c>
    </row>
    <row r="13" spans="1:16">
      <c r="A13" s="320" t="s">
        <v>1026</v>
      </c>
      <c r="B13" s="355">
        <f>+'TTA Pivot Table'!I$71</f>
        <v>0</v>
      </c>
      <c r="C13" s="355">
        <f>+'TTA Pivot Table'!I$73</f>
        <v>0</v>
      </c>
      <c r="D13" s="355">
        <f>+'TTA Pivot Table'!I$75</f>
        <v>0</v>
      </c>
      <c r="E13" s="356">
        <f>+'TTA Pivot Table'!I$77</f>
        <v>0</v>
      </c>
      <c r="F13" s="356">
        <f>+'TTA Pivot Table'!I$79</f>
        <v>0</v>
      </c>
      <c r="G13" s="355">
        <f>+'TTA Pivot Table'!I$81</f>
        <v>0</v>
      </c>
      <c r="H13" s="355">
        <f>+'TTA Pivot Table'!I$83</f>
        <v>0</v>
      </c>
      <c r="I13" s="356">
        <f>+'TTA Pivot Table'!I$85</f>
        <v>0</v>
      </c>
      <c r="J13" s="356">
        <f>+'TTA Pivot Table'!I$87</f>
        <v>0</v>
      </c>
      <c r="K13" s="355">
        <f>+'TTA Pivot Table'!I$89</f>
        <v>0</v>
      </c>
      <c r="L13" s="355">
        <f>+'TTA Pivot Table'!I$91</f>
        <v>0</v>
      </c>
      <c r="M13" s="357">
        <f>+'TTA Pivot Table'!I$93</f>
        <v>0</v>
      </c>
      <c r="N13" s="356">
        <f>+'TTA Pivot Table'!I$95</f>
        <v>0</v>
      </c>
      <c r="O13" s="226"/>
      <c r="P13" s="352">
        <f>+M13-I13</f>
        <v>0</v>
      </c>
    </row>
    <row r="14" spans="1:16">
      <c r="A14" s="320" t="s">
        <v>1027</v>
      </c>
      <c r="B14" s="355">
        <f>+'TTA Pivot Table'!I$103</f>
        <v>0</v>
      </c>
      <c r="C14" s="355">
        <f>+'TTA Pivot Table'!I$105</f>
        <v>0</v>
      </c>
      <c r="D14" s="355">
        <f>+'TTA Pivot Table'!I$107</f>
        <v>0</v>
      </c>
      <c r="E14" s="356">
        <f>+'TTA Pivot Table'!I$109</f>
        <v>0</v>
      </c>
      <c r="F14" s="356">
        <f>+'TTA Pivot Table'!I$111</f>
        <v>0</v>
      </c>
      <c r="G14" s="355">
        <f>+'TTA Pivot Table'!I$113</f>
        <v>0</v>
      </c>
      <c r="H14" s="355">
        <f>+'TTA Pivot Table'!I$115</f>
        <v>0</v>
      </c>
      <c r="I14" s="356">
        <f>+'TTA Pivot Table'!I$117</f>
        <v>0</v>
      </c>
      <c r="J14" s="356">
        <f>+'TTA Pivot Table'!I$119</f>
        <v>0</v>
      </c>
      <c r="K14" s="355">
        <f>+'TTA Pivot Table'!I$121</f>
        <v>0</v>
      </c>
      <c r="L14" s="355">
        <f>+'TTA Pivot Table'!I$123</f>
        <v>0</v>
      </c>
      <c r="M14" s="357">
        <f>+'TTA Pivot Table'!I$125</f>
        <v>0</v>
      </c>
      <c r="N14" s="356">
        <f>+'TTA Pivot Table'!I$127</f>
        <v>0</v>
      </c>
      <c r="O14" s="226"/>
      <c r="P14" s="352">
        <f>+M14-I14</f>
        <v>0</v>
      </c>
    </row>
    <row r="15" spans="1:16">
      <c r="A15" s="320"/>
      <c r="B15" s="355"/>
      <c r="C15" s="355"/>
      <c r="D15" s="355"/>
      <c r="E15" s="356"/>
      <c r="F15" s="356"/>
      <c r="G15" s="355"/>
      <c r="H15" s="355"/>
      <c r="I15" s="356"/>
      <c r="J15" s="356"/>
      <c r="K15" s="355"/>
      <c r="L15" s="355"/>
      <c r="M15" s="357"/>
      <c r="N15" s="356"/>
      <c r="O15" s="226"/>
      <c r="P15" s="352"/>
    </row>
    <row r="16" spans="1:16">
      <c r="A16" s="320" t="s">
        <v>1028</v>
      </c>
      <c r="B16" s="355">
        <f>+'TTA Pivot Table'!I$135</f>
        <v>4.5541310975609752</v>
      </c>
      <c r="C16" s="355">
        <f>+'TTA Pivot Table'!I$137</f>
        <v>4.7138053097345134</v>
      </c>
      <c r="D16" s="355">
        <f>+'TTA Pivot Table'!I$139</f>
        <v>0</v>
      </c>
      <c r="E16" s="356">
        <f>+'TTA Pivot Table'!I$141</f>
        <v>4.5775942782834838</v>
      </c>
      <c r="F16" s="356">
        <f>+'TTA Pivot Table'!I$143</f>
        <v>5.0958564853324457</v>
      </c>
      <c r="G16" s="355">
        <f>+'TTA Pivot Table'!I$145</f>
        <v>5.814496578690127</v>
      </c>
      <c r="H16" s="355">
        <f>+'TTA Pivot Table'!I$147</f>
        <v>0</v>
      </c>
      <c r="I16" s="356">
        <f>+'TTA Pivot Table'!I$149</f>
        <v>5.1690841177349469</v>
      </c>
      <c r="J16" s="356">
        <f>+'TTA Pivot Table'!I$151</f>
        <v>3.7901240369799689</v>
      </c>
      <c r="K16" s="355">
        <f>+'TTA Pivot Table'!I$153</f>
        <v>4.2921719775070315</v>
      </c>
      <c r="L16" s="355">
        <f>+'TTA Pivot Table'!I$155</f>
        <v>0</v>
      </c>
      <c r="M16" s="357">
        <f>+'TTA Pivot Table'!I$157</f>
        <v>3.9143552875695735</v>
      </c>
      <c r="N16" s="356">
        <f>+'TTA Pivot Table'!I$159</f>
        <v>0</v>
      </c>
      <c r="O16" s="226"/>
      <c r="P16" s="352">
        <f>+M16-I16</f>
        <v>-1.2547288301653734</v>
      </c>
    </row>
    <row r="17" spans="1:17">
      <c r="A17" s="320" t="s">
        <v>1029</v>
      </c>
      <c r="B17" s="355">
        <f>+'TTA Pivot Table'!I$167</f>
        <v>4.5526259089684897</v>
      </c>
      <c r="C17" s="355">
        <f>+'TTA Pivot Table'!I$169</f>
        <v>4.929333333333334</v>
      </c>
      <c r="D17" s="355">
        <f>+'TTA Pivot Table'!I$171</f>
        <v>0</v>
      </c>
      <c r="E17" s="356">
        <f>+'TTA Pivot Table'!I$173</f>
        <v>4.5600844772967264</v>
      </c>
      <c r="F17" s="356">
        <f>+'TTA Pivot Table'!I$175</f>
        <v>4.7642257398485901</v>
      </c>
      <c r="G17" s="355">
        <f>+'TTA Pivot Table'!I$177</f>
        <v>5.1900662251655625</v>
      </c>
      <c r="H17" s="355">
        <f>+'TTA Pivot Table'!I$179</f>
        <v>0</v>
      </c>
      <c r="I17" s="356">
        <f>+'TTA Pivot Table'!I$181</f>
        <v>4.7812210915818687</v>
      </c>
      <c r="J17" s="356">
        <f>+'TTA Pivot Table'!I$183</f>
        <v>4.6422575032622886</v>
      </c>
      <c r="K17" s="355">
        <f>+'TTA Pivot Table'!I$185</f>
        <v>5.2329369797859684</v>
      </c>
      <c r="L17" s="355">
        <f>+'TTA Pivot Table'!I$187</f>
        <v>0</v>
      </c>
      <c r="M17" s="357">
        <f>+'TTA Pivot Table'!I$189</f>
        <v>4.8004617834394905</v>
      </c>
      <c r="N17" s="356">
        <f>+'TTA Pivot Table'!I$191</f>
        <v>6.0454635108481254</v>
      </c>
      <c r="O17" s="226"/>
      <c r="P17" s="352">
        <f>+M17-I17</f>
        <v>1.9240691857621783E-2</v>
      </c>
    </row>
    <row r="18" spans="1:17">
      <c r="A18" s="320" t="s">
        <v>1030</v>
      </c>
      <c r="B18" s="358">
        <f>+'TTA Pivot Table'!I$199</f>
        <v>4.2720972972972984</v>
      </c>
      <c r="C18" s="355">
        <f>+'TTA Pivot Table'!I$201</f>
        <v>4.796153846153846</v>
      </c>
      <c r="D18" s="355">
        <f>+'TTA Pivot Table'!I$203</f>
        <v>0</v>
      </c>
      <c r="E18" s="356">
        <f>+'TTA Pivot Table'!I$205</f>
        <v>4.2695190036504185</v>
      </c>
      <c r="F18" s="356">
        <f>+'TTA Pivot Table'!I$207</f>
        <v>5.3387047410848458</v>
      </c>
      <c r="G18" s="355">
        <f>+'TTA Pivot Table'!I$209</f>
        <v>9.4648979591836682</v>
      </c>
      <c r="H18" s="355">
        <f>+'TTA Pivot Table'!I$211</f>
        <v>0</v>
      </c>
      <c r="I18" s="356">
        <f>+'TTA Pivot Table'!I$213</f>
        <v>5.3895904068984084</v>
      </c>
      <c r="J18" s="356">
        <f>+'TTA Pivot Table'!I$215</f>
        <v>6.6770846690552492</v>
      </c>
      <c r="K18" s="355">
        <f>+'TTA Pivot Table'!I$217</f>
        <v>7.4838909774436093</v>
      </c>
      <c r="L18" s="355">
        <f>+'TTA Pivot Table'!I$219</f>
        <v>0</v>
      </c>
      <c r="M18" s="357">
        <f>+'TTA Pivot Table'!I$221</f>
        <v>6.8119114182503511</v>
      </c>
      <c r="N18" s="356">
        <f>+'TTA Pivot Table'!I$223</f>
        <v>0</v>
      </c>
      <c r="O18" s="226"/>
      <c r="P18" s="352">
        <f>+M18-I18</f>
        <v>1.4223210113519427</v>
      </c>
    </row>
    <row r="19" spans="1:17">
      <c r="A19" s="320" t="s">
        <v>1031</v>
      </c>
      <c r="B19" s="355">
        <f>+'TTA Pivot Table'!I$231</f>
        <v>0</v>
      </c>
      <c r="C19" s="355">
        <f>+'TTA Pivot Table'!I$233</f>
        <v>0</v>
      </c>
      <c r="D19" s="355">
        <f>+'TTA Pivot Table'!I$235</f>
        <v>0</v>
      </c>
      <c r="E19" s="356">
        <f>+'TTA Pivot Table'!I$237</f>
        <v>0</v>
      </c>
      <c r="F19" s="356">
        <f>+'TTA Pivot Table'!I$239</f>
        <v>0</v>
      </c>
      <c r="G19" s="355">
        <f>+'TTA Pivot Table'!I$241</f>
        <v>0</v>
      </c>
      <c r="H19" s="355">
        <f>+'TTA Pivot Table'!I$243</f>
        <v>0</v>
      </c>
      <c r="I19" s="356">
        <f>+'TTA Pivot Table'!I$245</f>
        <v>0</v>
      </c>
      <c r="J19" s="356">
        <f>+'TTA Pivot Table'!I$247</f>
        <v>0</v>
      </c>
      <c r="K19" s="355">
        <f>+'TTA Pivot Table'!I$249</f>
        <v>0</v>
      </c>
      <c r="L19" s="355">
        <f>+'TTA Pivot Table'!I$251</f>
        <v>0</v>
      </c>
      <c r="M19" s="357">
        <f>+'TTA Pivot Table'!I$253</f>
        <v>0</v>
      </c>
      <c r="N19" s="356">
        <f>+'TTA Pivot Table'!I$255</f>
        <v>0</v>
      </c>
      <c r="O19" s="226"/>
      <c r="P19" s="352">
        <f>+M19-I19</f>
        <v>0</v>
      </c>
    </row>
    <row r="20" spans="1:17">
      <c r="A20" s="320"/>
      <c r="B20" s="355"/>
      <c r="C20" s="355"/>
      <c r="D20" s="355"/>
      <c r="E20" s="356"/>
      <c r="F20" s="356"/>
      <c r="G20" s="355"/>
      <c r="H20" s="355"/>
      <c r="I20" s="356"/>
      <c r="J20" s="356"/>
      <c r="K20" s="355"/>
      <c r="L20" s="355"/>
      <c r="M20" s="357"/>
      <c r="N20" s="356"/>
      <c r="O20" s="226"/>
      <c r="P20" s="352"/>
    </row>
    <row r="21" spans="1:17">
      <c r="A21" s="320" t="s">
        <v>1032</v>
      </c>
      <c r="B21" s="355">
        <f>+'TTA Pivot Table'!I$263</f>
        <v>4.5472954434100918</v>
      </c>
      <c r="C21" s="355">
        <f>+'TTA Pivot Table'!I$265</f>
        <v>5.7006666666666659</v>
      </c>
      <c r="D21" s="355">
        <f>+'TTA Pivot Table'!I$267</f>
        <v>0</v>
      </c>
      <c r="E21" s="356">
        <f>+'TTA Pivot Table'!I$269</f>
        <v>4.5557101167315164</v>
      </c>
      <c r="F21" s="356">
        <f>+'TTA Pivot Table'!I$271</f>
        <v>4.9881872340425524</v>
      </c>
      <c r="G21" s="355">
        <f>+'TTA Pivot Table'!I$273</f>
        <v>7.1254166666666663</v>
      </c>
      <c r="H21" s="355">
        <f>+'TTA Pivot Table'!I$275</f>
        <v>0</v>
      </c>
      <c r="I21" s="356">
        <f>+'TTA Pivot Table'!I$277</f>
        <v>4.9990453005927176</v>
      </c>
      <c r="J21" s="356">
        <f>+'TTA Pivot Table'!I$279</f>
        <v>3.3573368740515934</v>
      </c>
      <c r="K21" s="355">
        <f>+'TTA Pivot Table'!I$281</f>
        <v>3.9406153846153842</v>
      </c>
      <c r="L21" s="355">
        <f>+'TTA Pivot Table'!I$283</f>
        <v>0</v>
      </c>
      <c r="M21" s="357">
        <f>+'TTA Pivot Table'!I$285</f>
        <v>3.4155950145125491</v>
      </c>
      <c r="N21" s="356">
        <f>+'TTA Pivot Table'!I$287</f>
        <v>4.2668273092369482</v>
      </c>
      <c r="O21" s="226"/>
      <c r="P21" s="352">
        <f>+M21-I21</f>
        <v>-1.5834502860801685</v>
      </c>
    </row>
    <row r="22" spans="1:17">
      <c r="A22" s="320" t="s">
        <v>1033</v>
      </c>
      <c r="B22" s="355">
        <f>+'TTA Pivot Table'!I$295</f>
        <v>4.3521428571428578</v>
      </c>
      <c r="C22" s="355">
        <f>+'TTA Pivot Table'!I$297</f>
        <v>8.25</v>
      </c>
      <c r="D22" s="355">
        <f>+'TTA Pivot Table'!I$299</f>
        <v>2.2999999999999998</v>
      </c>
      <c r="E22" s="356">
        <f>+'TTA Pivot Table'!I$301</f>
        <v>4.4568027210884349</v>
      </c>
      <c r="F22" s="356">
        <f>+'TTA Pivot Table'!I$303</f>
        <v>4.6454000599340732</v>
      </c>
      <c r="G22" s="355">
        <f>+'TTA Pivot Table'!I$305</f>
        <v>6.2530973451327432</v>
      </c>
      <c r="H22" s="355">
        <f>+'TTA Pivot Table'!I$307</f>
        <v>3.875111111111111</v>
      </c>
      <c r="I22" s="356">
        <f>+'TTA Pivot Table'!I$309</f>
        <v>4.6457526269147991</v>
      </c>
      <c r="J22" s="356">
        <f>+'TTA Pivot Table'!I$311</f>
        <v>3.3940296039030846</v>
      </c>
      <c r="K22" s="355">
        <f>+'TTA Pivot Table'!I$313</f>
        <v>3.5089703315881331</v>
      </c>
      <c r="L22" s="355">
        <f>+'TTA Pivot Table'!I$315</f>
        <v>2.9478599221789881</v>
      </c>
      <c r="M22" s="357">
        <f>+'TTA Pivot Table'!I$317</f>
        <v>3.4081367071968454</v>
      </c>
      <c r="N22" s="356">
        <f>+'TTA Pivot Table'!I$319</f>
        <v>3.4047337278106506</v>
      </c>
      <c r="O22" s="226"/>
      <c r="P22" s="352">
        <f>+M22-I22</f>
        <v>-1.2376159197179537</v>
      </c>
    </row>
    <row r="23" spans="1:17">
      <c r="A23" s="320" t="s">
        <v>1034</v>
      </c>
      <c r="B23" s="355">
        <f>+'TTA Pivot Table'!I$327</f>
        <v>0</v>
      </c>
      <c r="C23" s="355">
        <f>+'TTA Pivot Table'!I$329</f>
        <v>0</v>
      </c>
      <c r="D23" s="355">
        <f>+'TTA Pivot Table'!I$331</f>
        <v>0</v>
      </c>
      <c r="E23" s="356">
        <f>+'TTA Pivot Table'!I$333</f>
        <v>0</v>
      </c>
      <c r="F23" s="356">
        <f>+'TTA Pivot Table'!I$335</f>
        <v>0</v>
      </c>
      <c r="G23" s="355">
        <f>+'TTA Pivot Table'!I$337</f>
        <v>0</v>
      </c>
      <c r="H23" s="355">
        <f>+'TTA Pivot Table'!I$339</f>
        <v>0</v>
      </c>
      <c r="I23" s="356">
        <f>+'TTA Pivot Table'!I$341</f>
        <v>0</v>
      </c>
      <c r="J23" s="356">
        <f>+'TTA Pivot Table'!I$343</f>
        <v>0</v>
      </c>
      <c r="K23" s="355">
        <f>+'TTA Pivot Table'!I$345</f>
        <v>0</v>
      </c>
      <c r="L23" s="355">
        <f>+'TTA Pivot Table'!I$347</f>
        <v>0</v>
      </c>
      <c r="M23" s="357">
        <f>+'TTA Pivot Table'!I$349</f>
        <v>0</v>
      </c>
      <c r="N23" s="356">
        <f>+'TTA Pivot Table'!I$351</f>
        <v>0</v>
      </c>
      <c r="O23" s="226"/>
      <c r="P23" s="352">
        <f>+M23-I23</f>
        <v>0</v>
      </c>
      <c r="Q23" s="342"/>
    </row>
    <row r="24" spans="1:17">
      <c r="A24" s="320" t="s">
        <v>1035</v>
      </c>
      <c r="B24" s="355">
        <f>+'TTA Pivot Table'!I$359</f>
        <v>0</v>
      </c>
      <c r="C24" s="355">
        <f>+'TTA Pivot Table'!I$361</f>
        <v>0</v>
      </c>
      <c r="D24" s="355">
        <f>+'TTA Pivot Table'!I$363</f>
        <v>0</v>
      </c>
      <c r="E24" s="356">
        <f>+'TTA Pivot Table'!I$365</f>
        <v>0</v>
      </c>
      <c r="F24" s="356">
        <f>+'TTA Pivot Table'!I$367</f>
        <v>0</v>
      </c>
      <c r="G24" s="355">
        <f>+'TTA Pivot Table'!I$369</f>
        <v>0</v>
      </c>
      <c r="H24" s="355">
        <f>+'TTA Pivot Table'!I$371</f>
        <v>0</v>
      </c>
      <c r="I24" s="356">
        <f>+'TTA Pivot Table'!I$373</f>
        <v>0</v>
      </c>
      <c r="J24" s="356">
        <f>+'TTA Pivot Table'!I$375</f>
        <v>0</v>
      </c>
      <c r="K24" s="355">
        <f>+'TTA Pivot Table'!I$377</f>
        <v>0</v>
      </c>
      <c r="L24" s="355">
        <f>+'TTA Pivot Table'!I$379</f>
        <v>0</v>
      </c>
      <c r="M24" s="357">
        <f>+'TTA Pivot Table'!I$381</f>
        <v>0</v>
      </c>
      <c r="N24" s="356">
        <f>+'TTA Pivot Table'!I$383</f>
        <v>0</v>
      </c>
      <c r="O24" s="226"/>
      <c r="P24" s="352">
        <f>+M24-I24</f>
        <v>0</v>
      </c>
    </row>
    <row r="25" spans="1:17">
      <c r="A25" s="320"/>
      <c r="B25" s="355"/>
      <c r="C25" s="355"/>
      <c r="D25" s="355"/>
      <c r="E25" s="356"/>
      <c r="F25" s="356"/>
      <c r="G25" s="355"/>
      <c r="H25" s="355"/>
      <c r="I25" s="356"/>
      <c r="J25" s="356"/>
      <c r="K25" s="355"/>
      <c r="L25" s="355"/>
      <c r="M25" s="357"/>
      <c r="N25" s="356"/>
      <c r="O25" s="226"/>
      <c r="P25" s="352"/>
    </row>
    <row r="26" spans="1:17">
      <c r="A26" s="320" t="s">
        <v>1036</v>
      </c>
      <c r="B26" s="355">
        <f>+'TTA Pivot Table'!I$391</f>
        <v>5.2158331143232601</v>
      </c>
      <c r="C26" s="355">
        <f>+'TTA Pivot Table'!I$393</f>
        <v>5.7084374999999996</v>
      </c>
      <c r="D26" s="355">
        <f>+'TTA Pivot Table'!I$395</f>
        <v>0</v>
      </c>
      <c r="E26" s="356">
        <f>+'TTA Pivot Table'!I$397</f>
        <v>5.2259768339768335</v>
      </c>
      <c r="F26" s="356">
        <f>+'TTA Pivot Table'!I$399</f>
        <v>4.1865590196431794</v>
      </c>
      <c r="G26" s="355">
        <f>+'TTA Pivot Table'!I$401</f>
        <v>4.783816279069768</v>
      </c>
      <c r="H26" s="355">
        <f>+'TTA Pivot Table'!I$403</f>
        <v>0</v>
      </c>
      <c r="I26" s="356">
        <f>+'TTA Pivot Table'!I$405</f>
        <v>4.2088370055517004</v>
      </c>
      <c r="J26" s="356">
        <f>+'TTA Pivot Table'!I$407</f>
        <v>6.0881603696098558</v>
      </c>
      <c r="K26" s="355">
        <f>+'TTA Pivot Table'!I$409</f>
        <v>9.0856395450568677</v>
      </c>
      <c r="L26" s="355">
        <f>+'TTA Pivot Table'!I$411</f>
        <v>0</v>
      </c>
      <c r="M26" s="357">
        <f>+'TTA Pivot Table'!I$413</f>
        <v>6.6579456178280383</v>
      </c>
      <c r="N26" s="356">
        <f>+'TTA Pivot Table'!I$415</f>
        <v>3.6358844548774125</v>
      </c>
      <c r="O26" s="226"/>
      <c r="P26" s="352">
        <f>+M26-I26</f>
        <v>2.4491086122763379</v>
      </c>
    </row>
    <row r="27" spans="1:17">
      <c r="A27" s="320" t="s">
        <v>1037</v>
      </c>
      <c r="B27" s="355">
        <f>+'TTA Pivot Table'!I$423</f>
        <v>4.4224102172251927</v>
      </c>
      <c r="C27" s="355">
        <f>+'TTA Pivot Table'!I$425</f>
        <v>4.4777331995987959</v>
      </c>
      <c r="D27" s="355">
        <f>+'TTA Pivot Table'!I$427</f>
        <v>0</v>
      </c>
      <c r="E27" s="356">
        <f>+'TTA Pivot Table'!I$429</f>
        <v>4.4252652828821377</v>
      </c>
      <c r="F27" s="356">
        <f>+'TTA Pivot Table'!I$431</f>
        <v>4.7311416984146497</v>
      </c>
      <c r="G27" s="355">
        <f>+'TTA Pivot Table'!I$433</f>
        <v>4.9934586466165412</v>
      </c>
      <c r="H27" s="355">
        <f>+'TTA Pivot Table'!I$435</f>
        <v>0</v>
      </c>
      <c r="I27" s="356">
        <f>+'TTA Pivot Table'!I$437</f>
        <v>4.7446952332854195</v>
      </c>
      <c r="J27" s="356">
        <f>+'TTA Pivot Table'!I$439</f>
        <v>3.367590923549995</v>
      </c>
      <c r="K27" s="355">
        <f>+'TTA Pivot Table'!I$441</f>
        <v>3.4452739099501986</v>
      </c>
      <c r="L27" s="355">
        <f>+'TTA Pivot Table'!I$443</f>
        <v>0</v>
      </c>
      <c r="M27" s="357">
        <f>+'TTA Pivot Table'!I$445</f>
        <v>3.3942214556984074</v>
      </c>
      <c r="N27" s="356">
        <f>+'TTA Pivot Table'!I$447</f>
        <v>3.6869565217391305</v>
      </c>
      <c r="O27" s="226"/>
      <c r="P27" s="352">
        <f>+M27-I27</f>
        <v>-1.3504737775870121</v>
      </c>
    </row>
    <row r="28" spans="1:17">
      <c r="A28" s="320" t="s">
        <v>1038</v>
      </c>
      <c r="B28" s="355">
        <f>+'TTA Pivot Table'!I$455</f>
        <v>4.5037313432835822</v>
      </c>
      <c r="C28" s="355">
        <f>+'TTA Pivot Table'!I$457</f>
        <v>10</v>
      </c>
      <c r="D28" s="355">
        <f>+'TTA Pivot Table'!I$459</f>
        <v>0</v>
      </c>
      <c r="E28" s="356">
        <f>+'TTA Pivot Table'!I$461</f>
        <v>4.5845588235294121</v>
      </c>
      <c r="F28" s="356">
        <f>+'TTA Pivot Table'!I$463</f>
        <v>4.4935690001228856</v>
      </c>
      <c r="G28" s="355">
        <f>+'TTA Pivot Table'!I$465</f>
        <v>6.583333333333333</v>
      </c>
      <c r="H28" s="355">
        <f>+'TTA Pivot Table'!I$467</f>
        <v>0</v>
      </c>
      <c r="I28" s="356">
        <f>+'TTA Pivot Table'!I$469</f>
        <v>4.5397756859603442</v>
      </c>
      <c r="J28" s="356">
        <f>+'TTA Pivot Table'!I$471</f>
        <v>3.4397239263803683</v>
      </c>
      <c r="K28" s="355">
        <f>+'TTA Pivot Table'!I$473</f>
        <v>4.3075083692013392</v>
      </c>
      <c r="L28" s="355">
        <f>+'TTA Pivot Table'!I$475</f>
        <v>0</v>
      </c>
      <c r="M28" s="357">
        <f>+'TTA Pivot Table'!I$477</f>
        <v>3.592578552775672</v>
      </c>
      <c r="N28" s="356">
        <f>+'TTA Pivot Table'!I$479</f>
        <v>5.7830688631821214</v>
      </c>
      <c r="O28" s="226"/>
      <c r="P28" s="352">
        <f>+M28-I28</f>
        <v>-0.94719713318467225</v>
      </c>
    </row>
    <row r="29" spans="1:17">
      <c r="A29" s="329" t="s">
        <v>1039</v>
      </c>
      <c r="B29" s="359">
        <f>+'TTA Pivot Table'!I$487</f>
        <v>4.5245614035087725</v>
      </c>
      <c r="C29" s="359">
        <f>+'TTA Pivot Table'!I$489</f>
        <v>4</v>
      </c>
      <c r="D29" s="359">
        <f>+'TTA Pivot Table'!I$491</f>
        <v>0</v>
      </c>
      <c r="E29" s="360">
        <f>+'TTA Pivot Table'!I$493</f>
        <v>4.524244256348247</v>
      </c>
      <c r="F29" s="360">
        <f>+'TTA Pivot Table'!I$495</f>
        <v>5.005700766110861</v>
      </c>
      <c r="G29" s="359">
        <f>+'TTA Pivot Table'!I$497</f>
        <v>10.797297297297296</v>
      </c>
      <c r="H29" s="359">
        <f>+'TTA Pivot Table'!I$499</f>
        <v>0</v>
      </c>
      <c r="I29" s="360">
        <f>+'TTA Pivot Table'!I$501</f>
        <v>5.0535865921787702</v>
      </c>
      <c r="J29" s="360">
        <f>+'TTA Pivot Table'!I$503</f>
        <v>3.8398123324396782</v>
      </c>
      <c r="K29" s="359">
        <f>+'TTA Pivot Table'!I$505</f>
        <v>4.2149999999999999</v>
      </c>
      <c r="L29" s="359">
        <f>+'TTA Pivot Table'!I$507</f>
        <v>0</v>
      </c>
      <c r="M29" s="361">
        <f>+'TTA Pivot Table'!I$509</f>
        <v>3.8815329626687851</v>
      </c>
      <c r="N29" s="360">
        <f>+'TTA Pivot Table'!I$511</f>
        <v>7.2224199288256212</v>
      </c>
      <c r="O29" s="226"/>
      <c r="P29" s="362">
        <f>+M29-I29</f>
        <v>-1.172053629509985</v>
      </c>
    </row>
    <row r="30" spans="1:17">
      <c r="A30" s="333" t="s">
        <v>1053</v>
      </c>
      <c r="B30" s="320"/>
      <c r="C30" s="320"/>
      <c r="D30" s="320"/>
      <c r="E30" s="320"/>
    </row>
    <row r="31" spans="1:17">
      <c r="A31" s="320"/>
      <c r="B31" s="363"/>
      <c r="C31" s="363"/>
      <c r="D31" s="363"/>
      <c r="E31" s="363"/>
      <c r="F31" s="363"/>
      <c r="G31" s="363"/>
      <c r="H31" s="363"/>
      <c r="I31" s="363"/>
      <c r="J31" s="363"/>
      <c r="K31" s="363"/>
      <c r="L31" s="363"/>
      <c r="M31" s="363"/>
      <c r="N31" s="363"/>
      <c r="O31" s="363"/>
    </row>
    <row r="32" spans="1:17">
      <c r="A32" s="320"/>
      <c r="B32" s="320"/>
      <c r="C32" s="320"/>
      <c r="D32" s="320"/>
      <c r="E32" s="320"/>
      <c r="N32" s="335" t="s">
        <v>1158</v>
      </c>
    </row>
    <row r="33" spans="1:16" ht="18">
      <c r="A33" s="296" t="s">
        <v>1077</v>
      </c>
      <c r="B33" s="298"/>
      <c r="C33" s="298"/>
      <c r="D33" s="298"/>
      <c r="E33" s="298"/>
      <c r="F33" s="297"/>
      <c r="G33" s="297"/>
      <c r="H33" s="297"/>
      <c r="I33" s="298"/>
      <c r="J33" s="297"/>
      <c r="K33" s="297"/>
      <c r="L33" s="297"/>
      <c r="M33" s="298"/>
      <c r="N33" s="297"/>
      <c r="P33" s="346"/>
    </row>
    <row r="34" spans="1:16" ht="18">
      <c r="A34" s="296"/>
      <c r="B34" s="298"/>
      <c r="C34" s="298"/>
      <c r="D34" s="298"/>
      <c r="E34" s="298"/>
      <c r="F34" s="297"/>
      <c r="G34" s="297"/>
      <c r="H34" s="297"/>
      <c r="I34" s="298"/>
      <c r="J34" s="297"/>
      <c r="K34" s="297"/>
      <c r="L34" s="297"/>
      <c r="M34" s="298"/>
      <c r="N34" s="297"/>
      <c r="P34" s="346"/>
    </row>
    <row r="35" spans="1:16" ht="15.75">
      <c r="A35" s="299" t="s">
        <v>1075</v>
      </c>
      <c r="B35" s="298"/>
      <c r="C35" s="298"/>
      <c r="D35" s="298"/>
      <c r="E35" s="298"/>
      <c r="F35" s="297"/>
      <c r="G35" s="297"/>
      <c r="H35" s="297"/>
      <c r="I35" s="298"/>
      <c r="J35" s="297"/>
      <c r="K35" s="297"/>
      <c r="L35" s="297"/>
      <c r="M35" s="298"/>
      <c r="N35" s="297"/>
      <c r="P35" s="346"/>
    </row>
    <row r="36" spans="1:16" ht="15.75">
      <c r="A36" s="299" t="s">
        <v>1160</v>
      </c>
      <c r="B36" s="298"/>
      <c r="C36" s="298"/>
      <c r="D36" s="298"/>
      <c r="E36" s="298"/>
      <c r="F36" s="297"/>
      <c r="G36" s="297"/>
      <c r="H36" s="297"/>
      <c r="I36" s="298"/>
      <c r="J36" s="297"/>
      <c r="K36" s="297"/>
      <c r="L36" s="297"/>
      <c r="M36" s="298"/>
      <c r="N36" s="297"/>
      <c r="P36" s="346"/>
    </row>
    <row r="37" spans="1:16" ht="15.75">
      <c r="A37" s="300"/>
      <c r="B37" s="300"/>
      <c r="C37" s="300"/>
      <c r="D37" s="300"/>
      <c r="E37" s="300"/>
      <c r="F37" s="301"/>
      <c r="G37" s="302"/>
      <c r="H37" s="302"/>
      <c r="I37" s="303"/>
      <c r="J37" s="303"/>
      <c r="K37" s="303"/>
      <c r="L37" s="303"/>
      <c r="M37" s="303"/>
      <c r="N37" s="303"/>
      <c r="P37" s="346"/>
    </row>
    <row r="38" spans="1:16" ht="18" customHeight="1">
      <c r="A38" s="150"/>
      <c r="B38" s="305" t="s">
        <v>1014</v>
      </c>
      <c r="C38" s="306"/>
      <c r="D38" s="306"/>
      <c r="E38" s="306"/>
      <c r="F38" s="306"/>
      <c r="G38" s="306"/>
      <c r="H38" s="306"/>
      <c r="I38" s="307"/>
      <c r="J38" s="308" t="s">
        <v>10</v>
      </c>
      <c r="K38" s="309"/>
      <c r="L38" s="309"/>
      <c r="M38" s="310"/>
      <c r="N38" s="533" t="s">
        <v>1015</v>
      </c>
      <c r="O38" s="323"/>
      <c r="P38" s="346"/>
    </row>
    <row r="39" spans="1:16" ht="42" customHeight="1">
      <c r="A39" s="311"/>
      <c r="B39" s="306" t="s">
        <v>1016</v>
      </c>
      <c r="C39" s="306"/>
      <c r="D39" s="306"/>
      <c r="E39" s="312"/>
      <c r="F39" s="313" t="s">
        <v>1017</v>
      </c>
      <c r="G39" s="306"/>
      <c r="H39" s="306"/>
      <c r="I39" s="307"/>
      <c r="J39" s="314" t="s">
        <v>1018</v>
      </c>
      <c r="K39" s="306"/>
      <c r="L39" s="306"/>
      <c r="M39" s="307"/>
      <c r="N39" s="534"/>
      <c r="O39" s="323"/>
      <c r="P39" s="346"/>
    </row>
    <row r="40" spans="1:16" ht="27.75" customHeight="1">
      <c r="A40" s="300"/>
      <c r="B40" s="315" t="s">
        <v>1019</v>
      </c>
      <c r="C40" s="315" t="s">
        <v>1020</v>
      </c>
      <c r="D40" s="315" t="s">
        <v>1021</v>
      </c>
      <c r="E40" s="316" t="s">
        <v>1022</v>
      </c>
      <c r="F40" s="316" t="s">
        <v>1019</v>
      </c>
      <c r="G40" s="315" t="s">
        <v>1020</v>
      </c>
      <c r="H40" s="315" t="s">
        <v>1021</v>
      </c>
      <c r="I40" s="316" t="s">
        <v>1022</v>
      </c>
      <c r="J40" s="317" t="s">
        <v>1019</v>
      </c>
      <c r="K40" s="318" t="s">
        <v>1020</v>
      </c>
      <c r="L40" s="319" t="s">
        <v>1021</v>
      </c>
      <c r="M40" s="317" t="s">
        <v>1022</v>
      </c>
      <c r="N40" s="535"/>
      <c r="O40" s="323"/>
      <c r="P40" s="346" t="s">
        <v>1076</v>
      </c>
    </row>
    <row r="41" spans="1:16" ht="12.75" hidden="1" customHeight="1">
      <c r="A41" s="320" t="s">
        <v>1023</v>
      </c>
      <c r="B41" s="347"/>
      <c r="C41" s="347"/>
      <c r="D41" s="347"/>
      <c r="E41" s="348"/>
      <c r="F41" s="349">
        <f>'TTA Pivot Table'!C$230</f>
        <v>0</v>
      </c>
      <c r="G41" s="350">
        <f>'TTA Pivot Table'!C$231</f>
        <v>0</v>
      </c>
      <c r="H41" s="350">
        <f>'TTA Pivot Table'!C$232</f>
        <v>0</v>
      </c>
      <c r="I41" s="349">
        <f>'TTA Pivot Table'!C$233</f>
        <v>0</v>
      </c>
      <c r="J41" s="349">
        <f>'TTA Pivot Table'!C$234</f>
        <v>0</v>
      </c>
      <c r="K41" s="350">
        <f>'TTA Pivot Table'!C$235</f>
        <v>0</v>
      </c>
      <c r="L41" s="350">
        <f>'TTA Pivot Table'!C$236</f>
        <v>0</v>
      </c>
      <c r="M41" s="351">
        <f>'TTA Pivot Table'!C$237</f>
        <v>0</v>
      </c>
      <c r="N41" s="349">
        <f>'TTA Pivot Table'!C$238</f>
        <v>0</v>
      </c>
      <c r="O41" s="226"/>
      <c r="P41" s="352">
        <f>+M41-I41</f>
        <v>0</v>
      </c>
    </row>
    <row r="42" spans="1:16" ht="15.75" hidden="1" customHeight="1">
      <c r="A42" s="320"/>
      <c r="B42" s="320"/>
      <c r="C42" s="320"/>
      <c r="D42" s="320"/>
      <c r="E42" s="353"/>
      <c r="F42" s="353"/>
      <c r="G42" s="226"/>
      <c r="H42" s="226"/>
      <c r="I42" s="353"/>
      <c r="J42" s="353"/>
      <c r="K42" s="226"/>
      <c r="L42" s="226"/>
      <c r="M42" s="354"/>
      <c r="N42" s="353"/>
      <c r="O42" s="226"/>
      <c r="P42" s="323">
        <f t="shared" ref="P42" si="0">+I42-M42</f>
        <v>0</v>
      </c>
    </row>
    <row r="43" spans="1:16">
      <c r="A43" s="320" t="s">
        <v>1024</v>
      </c>
      <c r="B43" s="355">
        <f>+'TTA Pivot Table'!C$7</f>
        <v>0</v>
      </c>
      <c r="C43" s="355">
        <f>+'TTA Pivot Table'!C$9</f>
        <v>0</v>
      </c>
      <c r="D43" s="355">
        <f>+'TTA Pivot Table'!C$11</f>
        <v>0</v>
      </c>
      <c r="E43" s="356">
        <f>+'TTA Pivot Table'!C$13</f>
        <v>0</v>
      </c>
      <c r="F43" s="356">
        <f>+'TTA Pivot Table'!C$15</f>
        <v>0</v>
      </c>
      <c r="G43" s="355">
        <f>+'TTA Pivot Table'!C$17</f>
        <v>0</v>
      </c>
      <c r="H43" s="355">
        <f>+'TTA Pivot Table'!C$19</f>
        <v>0</v>
      </c>
      <c r="I43" s="356">
        <f>+'TTA Pivot Table'!C$21</f>
        <v>0</v>
      </c>
      <c r="J43" s="356">
        <f>+'TTA Pivot Table'!C$23</f>
        <v>0</v>
      </c>
      <c r="K43" s="355">
        <f>+'TTA Pivot Table'!C$25</f>
        <v>0</v>
      </c>
      <c r="L43" s="355">
        <f>+'TTA Pivot Table'!C$27</f>
        <v>0</v>
      </c>
      <c r="M43" s="357">
        <f>+'TTA Pivot Table'!C$29</f>
        <v>0</v>
      </c>
      <c r="N43" s="356">
        <f>+'TTA Pivot Table'!C$31</f>
        <v>0</v>
      </c>
      <c r="O43" s="226"/>
      <c r="P43" s="352">
        <f t="shared" ref="P43:P61" si="1">+M43-I43</f>
        <v>0</v>
      </c>
    </row>
    <row r="44" spans="1:16">
      <c r="A44" s="320" t="s">
        <v>1025</v>
      </c>
      <c r="B44" s="355">
        <f>+'TTA Pivot Table'!C$39</f>
        <v>4.1500000000000004</v>
      </c>
      <c r="C44" s="355">
        <f>+'TTA Pivot Table'!C$41</f>
        <v>4.93</v>
      </c>
      <c r="D44" s="355">
        <f>+'TTA Pivot Table'!C$43</f>
        <v>0</v>
      </c>
      <c r="E44" s="356">
        <f>+'TTA Pivot Table'!C$45</f>
        <v>4.2342687747035574</v>
      </c>
      <c r="F44" s="356">
        <f>+'TTA Pivot Table'!C$47</f>
        <v>4.54</v>
      </c>
      <c r="G44" s="355">
        <f>+'TTA Pivot Table'!C$49</f>
        <v>5.75</v>
      </c>
      <c r="H44" s="355">
        <f>+'TTA Pivot Table'!C$51</f>
        <v>0</v>
      </c>
      <c r="I44" s="356">
        <f>+'TTA Pivot Table'!C$53</f>
        <v>4.6644894777864376</v>
      </c>
      <c r="J44" s="356">
        <f>+'TTA Pivot Table'!C$55</f>
        <v>3.1199999999999997</v>
      </c>
      <c r="K44" s="355">
        <f>+'TTA Pivot Table'!C$57</f>
        <v>3.28</v>
      </c>
      <c r="L44" s="355">
        <f>+'TTA Pivot Table'!C$59</f>
        <v>0</v>
      </c>
      <c r="M44" s="357">
        <f>+'TTA Pivot Table'!C$61</f>
        <v>3.1708670520231212</v>
      </c>
      <c r="N44" s="356">
        <f>+'TTA Pivot Table'!C$63</f>
        <v>0</v>
      </c>
      <c r="O44" s="226"/>
      <c r="P44" s="352">
        <f t="shared" si="1"/>
        <v>-1.4936224257633164</v>
      </c>
    </row>
    <row r="45" spans="1:16">
      <c r="A45" s="320" t="s">
        <v>1026</v>
      </c>
      <c r="B45" s="355">
        <f>+'TTA Pivot Table'!C$71</f>
        <v>0</v>
      </c>
      <c r="C45" s="355">
        <f>+'TTA Pivot Table'!C$73</f>
        <v>0</v>
      </c>
      <c r="D45" s="355">
        <f>+'TTA Pivot Table'!C$75</f>
        <v>0</v>
      </c>
      <c r="E45" s="356">
        <f>+'TTA Pivot Table'!C$77</f>
        <v>0</v>
      </c>
      <c r="F45" s="356">
        <f>+'TTA Pivot Table'!C$79</f>
        <v>0</v>
      </c>
      <c r="G45" s="355">
        <f>+'TTA Pivot Table'!C$81</f>
        <v>0</v>
      </c>
      <c r="H45" s="355">
        <f>+'TTA Pivot Table'!C$83</f>
        <v>0</v>
      </c>
      <c r="I45" s="356">
        <f>+'TTA Pivot Table'!C$85</f>
        <v>0</v>
      </c>
      <c r="J45" s="356">
        <f>+'TTA Pivot Table'!C$87</f>
        <v>0</v>
      </c>
      <c r="K45" s="355">
        <f>+'TTA Pivot Table'!C$89</f>
        <v>0</v>
      </c>
      <c r="L45" s="355">
        <f>+'TTA Pivot Table'!C$91</f>
        <v>0</v>
      </c>
      <c r="M45" s="357">
        <f>+'TTA Pivot Table'!C$93</f>
        <v>0</v>
      </c>
      <c r="N45" s="356">
        <f>+'TTA Pivot Table'!C$95</f>
        <v>0</v>
      </c>
      <c r="O45" s="226"/>
      <c r="P45" s="352">
        <f t="shared" si="1"/>
        <v>0</v>
      </c>
    </row>
    <row r="46" spans="1:16">
      <c r="A46" s="320" t="s">
        <v>1027</v>
      </c>
      <c r="B46" s="355">
        <f>+'TTA Pivot Table'!C$103</f>
        <v>0</v>
      </c>
      <c r="C46" s="355">
        <f>+'TTA Pivot Table'!C$105</f>
        <v>0</v>
      </c>
      <c r="D46" s="355">
        <f>+'TTA Pivot Table'!C$107</f>
        <v>0</v>
      </c>
      <c r="E46" s="356">
        <f>+'TTA Pivot Table'!C$109</f>
        <v>0</v>
      </c>
      <c r="F46" s="356">
        <f>+'TTA Pivot Table'!C$111</f>
        <v>0</v>
      </c>
      <c r="G46" s="355">
        <f>+'TTA Pivot Table'!C$113</f>
        <v>0</v>
      </c>
      <c r="H46" s="355">
        <f>+'TTA Pivot Table'!C$115</f>
        <v>0</v>
      </c>
      <c r="I46" s="356">
        <f>+'TTA Pivot Table'!C$117</f>
        <v>0</v>
      </c>
      <c r="J46" s="356">
        <f>+'TTA Pivot Table'!C$119</f>
        <v>0</v>
      </c>
      <c r="K46" s="355">
        <f>+'TTA Pivot Table'!C$121</f>
        <v>0</v>
      </c>
      <c r="L46" s="355">
        <f>+'TTA Pivot Table'!C$123</f>
        <v>0</v>
      </c>
      <c r="M46" s="357">
        <f>+'TTA Pivot Table'!C$125</f>
        <v>0</v>
      </c>
      <c r="N46" s="356">
        <f>+'TTA Pivot Table'!C$127</f>
        <v>0</v>
      </c>
      <c r="O46" s="226"/>
      <c r="P46" s="352">
        <f t="shared" si="1"/>
        <v>0</v>
      </c>
    </row>
    <row r="47" spans="1:16">
      <c r="A47" s="320"/>
      <c r="B47" s="355"/>
      <c r="C47" s="355"/>
      <c r="D47" s="355"/>
      <c r="E47" s="356"/>
      <c r="F47" s="356"/>
      <c r="G47" s="355"/>
      <c r="H47" s="355"/>
      <c r="I47" s="356"/>
      <c r="J47" s="356"/>
      <c r="K47" s="355"/>
      <c r="L47" s="355"/>
      <c r="M47" s="357"/>
      <c r="N47" s="356"/>
      <c r="O47" s="226"/>
      <c r="P47" s="352"/>
    </row>
    <row r="48" spans="1:16">
      <c r="A48" s="320" t="s">
        <v>1028</v>
      </c>
      <c r="B48" s="355">
        <f>+'TTA Pivot Table'!C$135</f>
        <v>4.3568571428571428</v>
      </c>
      <c r="C48" s="355">
        <f>+'TTA Pivot Table'!C$137</f>
        <v>4.2777777777777777</v>
      </c>
      <c r="D48" s="355">
        <f>+'TTA Pivot Table'!C$139</f>
        <v>0</v>
      </c>
      <c r="E48" s="356">
        <f>+'TTA Pivot Table'!C$141</f>
        <v>4.3462871287128708</v>
      </c>
      <c r="F48" s="356">
        <f>+'TTA Pivot Table'!C$143</f>
        <v>4.7801637130801691</v>
      </c>
      <c r="G48" s="355">
        <f>+'TTA Pivot Table'!C$145</f>
        <v>5.6281867145421893</v>
      </c>
      <c r="H48" s="355">
        <f>+'TTA Pivot Table'!C$147</f>
        <v>0</v>
      </c>
      <c r="I48" s="356">
        <f>+'TTA Pivot Table'!C$149</f>
        <v>4.8530345572354214</v>
      </c>
      <c r="J48" s="356">
        <f>+'TTA Pivot Table'!C$151</f>
        <v>3.65552065298046</v>
      </c>
      <c r="K48" s="355">
        <f>+'TTA Pivot Table'!C$153</f>
        <v>4.3759789875835731</v>
      </c>
      <c r="L48" s="355">
        <f>+'TTA Pivot Table'!C$155</f>
        <v>0</v>
      </c>
      <c r="M48" s="357">
        <f>+'TTA Pivot Table'!C$157</f>
        <v>3.803717092337918</v>
      </c>
      <c r="N48" s="356">
        <f>+'TTA Pivot Table'!C$159</f>
        <v>0</v>
      </c>
      <c r="O48" s="226"/>
      <c r="P48" s="352">
        <f t="shared" si="1"/>
        <v>-1.0493174648975034</v>
      </c>
    </row>
    <row r="49" spans="1:17">
      <c r="A49" s="320" t="s">
        <v>1029</v>
      </c>
      <c r="B49" s="355">
        <f>+'TTA Pivot Table'!C$167</f>
        <v>4.5037965616045845</v>
      </c>
      <c r="C49" s="355">
        <f>+'TTA Pivot Table'!C$169</f>
        <v>4.9965517241379311</v>
      </c>
      <c r="D49" s="355">
        <f>+'TTA Pivot Table'!C$171</f>
        <v>0</v>
      </c>
      <c r="E49" s="356">
        <f>+'TTA Pivot Table'!C$173</f>
        <v>4.5138245614035091</v>
      </c>
      <c r="F49" s="356">
        <f>+'TTA Pivot Table'!C$175</f>
        <v>4.6008870967741933</v>
      </c>
      <c r="G49" s="355">
        <f>+'TTA Pivot Table'!C$177</f>
        <v>4.9837037037037035</v>
      </c>
      <c r="H49" s="355">
        <f>+'TTA Pivot Table'!C$179</f>
        <v>0</v>
      </c>
      <c r="I49" s="356">
        <f>+'TTA Pivot Table'!C$181</f>
        <v>4.6142931258106348</v>
      </c>
      <c r="J49" s="356">
        <f>+'TTA Pivot Table'!C$183</f>
        <v>4.5259887005649713</v>
      </c>
      <c r="K49" s="355">
        <f>+'TTA Pivot Table'!C$185</f>
        <v>5.2227848101265817</v>
      </c>
      <c r="L49" s="355">
        <f>+'TTA Pivot Table'!C$187</f>
        <v>0</v>
      </c>
      <c r="M49" s="357">
        <f>+'TTA Pivot Table'!C$189</f>
        <v>4.7055452003727858</v>
      </c>
      <c r="N49" s="356">
        <f>+'TTA Pivot Table'!C$191</f>
        <v>6.3</v>
      </c>
      <c r="O49" s="226"/>
      <c r="P49" s="352">
        <f t="shared" si="1"/>
        <v>9.1252074562151009E-2</v>
      </c>
    </row>
    <row r="50" spans="1:17">
      <c r="A50" s="320" t="s">
        <v>1030</v>
      </c>
      <c r="B50" s="358">
        <f>+'TTA Pivot Table'!C$199</f>
        <v>4.0680357142857098</v>
      </c>
      <c r="C50" s="355">
        <f>+'TTA Pivot Table'!C$201</f>
        <v>4.3499999999999996</v>
      </c>
      <c r="D50" s="355">
        <f>+'TTA Pivot Table'!C$203</f>
        <v>0</v>
      </c>
      <c r="E50" s="356">
        <f>+'TTA Pivot Table'!C$205</f>
        <v>4.0583899676375363</v>
      </c>
      <c r="F50" s="356">
        <f>+'TTA Pivot Table'!C$207</f>
        <v>4.5047217868338496</v>
      </c>
      <c r="G50" s="355">
        <f>+'TTA Pivot Table'!C$209</f>
        <v>13.897500000000001</v>
      </c>
      <c r="H50" s="355">
        <f>+'TTA Pivot Table'!C$211</f>
        <v>0</v>
      </c>
      <c r="I50" s="356">
        <f>+'TTA Pivot Table'!C$213</f>
        <v>4.5194209702660348</v>
      </c>
      <c r="J50" s="356">
        <f>+'TTA Pivot Table'!C$215</f>
        <v>4.8564433617539597</v>
      </c>
      <c r="K50" s="355">
        <f>+'TTA Pivot Table'!C$217</f>
        <v>6.79139072847682</v>
      </c>
      <c r="L50" s="355">
        <f>+'TTA Pivot Table'!C$219</f>
        <v>0</v>
      </c>
      <c r="M50" s="357">
        <f>+'TTA Pivot Table'!C$221</f>
        <v>5.1570370370370373</v>
      </c>
      <c r="N50" s="356">
        <f>+'TTA Pivot Table'!C$223</f>
        <v>0</v>
      </c>
      <c r="O50" s="226"/>
      <c r="P50" s="352">
        <f t="shared" si="1"/>
        <v>0.63761606677100247</v>
      </c>
    </row>
    <row r="51" spans="1:17">
      <c r="A51" s="320" t="s">
        <v>1031</v>
      </c>
      <c r="B51" s="355">
        <f>+'TTA Pivot Table'!C$231</f>
        <v>0</v>
      </c>
      <c r="C51" s="355">
        <f>+'TTA Pivot Table'!C$233</f>
        <v>0</v>
      </c>
      <c r="D51" s="355">
        <f>+'TTA Pivot Table'!C$235</f>
        <v>0</v>
      </c>
      <c r="E51" s="356">
        <f>+'TTA Pivot Table'!C$237</f>
        <v>0</v>
      </c>
      <c r="F51" s="356">
        <f>+'TTA Pivot Table'!C$239</f>
        <v>0</v>
      </c>
      <c r="G51" s="355">
        <f>+'TTA Pivot Table'!C$241</f>
        <v>0</v>
      </c>
      <c r="H51" s="355">
        <f>+'TTA Pivot Table'!C$243</f>
        <v>0</v>
      </c>
      <c r="I51" s="356">
        <f>+'TTA Pivot Table'!C$245</f>
        <v>0</v>
      </c>
      <c r="J51" s="356">
        <f>+'TTA Pivot Table'!C$247</f>
        <v>0</v>
      </c>
      <c r="K51" s="355">
        <f>+'TTA Pivot Table'!C$249</f>
        <v>0</v>
      </c>
      <c r="L51" s="355">
        <f>+'TTA Pivot Table'!C$251</f>
        <v>0</v>
      </c>
      <c r="M51" s="357">
        <f>+'TTA Pivot Table'!C$253</f>
        <v>0</v>
      </c>
      <c r="N51" s="356">
        <f>+'TTA Pivot Table'!C$255</f>
        <v>0</v>
      </c>
      <c r="O51" s="226"/>
      <c r="P51" s="352">
        <f t="shared" si="1"/>
        <v>0</v>
      </c>
    </row>
    <row r="52" spans="1:17">
      <c r="A52" s="320"/>
      <c r="B52" s="355"/>
      <c r="C52" s="355"/>
      <c r="D52" s="355"/>
      <c r="E52" s="356"/>
      <c r="F52" s="356"/>
      <c r="G52" s="355"/>
      <c r="H52" s="355"/>
      <c r="I52" s="356"/>
      <c r="J52" s="356"/>
      <c r="K52" s="355"/>
      <c r="L52" s="355"/>
      <c r="M52" s="357"/>
      <c r="N52" s="356"/>
      <c r="O52" s="226"/>
      <c r="P52" s="352"/>
    </row>
    <row r="53" spans="1:17">
      <c r="A53" s="320" t="s">
        <v>1032</v>
      </c>
      <c r="B53" s="355">
        <f>+'TTA Pivot Table'!C$263</f>
        <v>4.5153573538098053</v>
      </c>
      <c r="C53" s="355">
        <f>+'TTA Pivot Table'!C$265</f>
        <v>4.7</v>
      </c>
      <c r="D53" s="355">
        <f>+'TTA Pivot Table'!C$267</f>
        <v>0</v>
      </c>
      <c r="E53" s="356">
        <f>+'TTA Pivot Table'!C$269</f>
        <v>4.5159010600706715</v>
      </c>
      <c r="F53" s="356">
        <f>+'TTA Pivot Table'!C$271</f>
        <v>4.905411084843708</v>
      </c>
      <c r="G53" s="355">
        <f>+'TTA Pivot Table'!C$273</f>
        <v>6.7339999999999991</v>
      </c>
      <c r="H53" s="355">
        <f>+'TTA Pivot Table'!C$275</f>
        <v>0</v>
      </c>
      <c r="I53" s="356">
        <f>+'TTA Pivot Table'!C$277</f>
        <v>4.9125876504447934</v>
      </c>
      <c r="J53" s="356">
        <f>+'TTA Pivot Table'!C$279</f>
        <v>3.4015006711409397</v>
      </c>
      <c r="K53" s="355">
        <f>+'TTA Pivot Table'!C$281</f>
        <v>3.6398639455782309</v>
      </c>
      <c r="L53" s="355">
        <f>+'TTA Pivot Table'!C$283</f>
        <v>0</v>
      </c>
      <c r="M53" s="357">
        <f>+'TTA Pivot Table'!C$285</f>
        <v>3.4267330772923668</v>
      </c>
      <c r="N53" s="356">
        <f>+'TTA Pivot Table'!C$287</f>
        <v>3.8608630393996251</v>
      </c>
      <c r="O53" s="226"/>
      <c r="P53" s="352">
        <f t="shared" si="1"/>
        <v>-1.4858545731524266</v>
      </c>
    </row>
    <row r="54" spans="1:17">
      <c r="A54" s="320" t="s">
        <v>1033</v>
      </c>
      <c r="B54" s="355">
        <f>+'TTA Pivot Table'!C$295</f>
        <v>4.393258426966292</v>
      </c>
      <c r="C54" s="355">
        <f>+'TTA Pivot Table'!C$297</f>
        <v>8.4</v>
      </c>
      <c r="D54" s="355">
        <f>+'TTA Pivot Table'!C$299</f>
        <v>2.2999999999999998</v>
      </c>
      <c r="E54" s="356">
        <f>+'TTA Pivot Table'!C$301</f>
        <v>4.4344086021505378</v>
      </c>
      <c r="F54" s="356">
        <f>+'TTA Pivot Table'!C$303</f>
        <v>4.5078617447327183</v>
      </c>
      <c r="G54" s="355">
        <f>+'TTA Pivot Table'!C$305</f>
        <v>5.708333333333333</v>
      </c>
      <c r="H54" s="355">
        <f>+'TTA Pivot Table'!C$307</f>
        <v>3.7586021505376346</v>
      </c>
      <c r="I54" s="356">
        <f>+'TTA Pivot Table'!C$309</f>
        <v>4.4996498120942938</v>
      </c>
      <c r="J54" s="356">
        <f>+'TTA Pivot Table'!C$311</f>
        <v>3.3997807818779688</v>
      </c>
      <c r="K54" s="355">
        <f>+'TTA Pivot Table'!C$313</f>
        <v>3.6815217391304347</v>
      </c>
      <c r="L54" s="355">
        <f>+'TTA Pivot Table'!C$315</f>
        <v>3.4346534653465346</v>
      </c>
      <c r="M54" s="357">
        <f>+'TTA Pivot Table'!C$317</f>
        <v>3.4402309468822168</v>
      </c>
      <c r="N54" s="356">
        <f>+'TTA Pivot Table'!C$319</f>
        <v>4.6499999999999995</v>
      </c>
      <c r="O54" s="226"/>
      <c r="P54" s="352">
        <f t="shared" si="1"/>
        <v>-1.0594188652120771</v>
      </c>
    </row>
    <row r="55" spans="1:17">
      <c r="A55" s="320" t="s">
        <v>1034</v>
      </c>
      <c r="B55" s="355">
        <f>+'TTA Pivot Table'!C$327</f>
        <v>0</v>
      </c>
      <c r="C55" s="355">
        <f>+'TTA Pivot Table'!C$329</f>
        <v>0</v>
      </c>
      <c r="D55" s="355">
        <f>+'TTA Pivot Table'!C$331</f>
        <v>0</v>
      </c>
      <c r="E55" s="356">
        <f>+'TTA Pivot Table'!C$333</f>
        <v>0</v>
      </c>
      <c r="F55" s="356">
        <f>+'TTA Pivot Table'!C$335</f>
        <v>0</v>
      </c>
      <c r="G55" s="355">
        <f>+'TTA Pivot Table'!C$337</f>
        <v>0</v>
      </c>
      <c r="H55" s="355">
        <f>+'TTA Pivot Table'!C$339</f>
        <v>0</v>
      </c>
      <c r="I55" s="356">
        <f>+'TTA Pivot Table'!C$341</f>
        <v>0</v>
      </c>
      <c r="J55" s="356">
        <f>+'TTA Pivot Table'!C$343</f>
        <v>0</v>
      </c>
      <c r="K55" s="355">
        <f>+'TTA Pivot Table'!C$345</f>
        <v>0</v>
      </c>
      <c r="L55" s="355">
        <f>+'TTA Pivot Table'!C$347</f>
        <v>0</v>
      </c>
      <c r="M55" s="357">
        <f>+'TTA Pivot Table'!C$349</f>
        <v>0</v>
      </c>
      <c r="N55" s="356">
        <f>+'TTA Pivot Table'!C$351</f>
        <v>0</v>
      </c>
      <c r="O55" s="226"/>
      <c r="P55" s="352">
        <f t="shared" si="1"/>
        <v>0</v>
      </c>
      <c r="Q55" s="342"/>
    </row>
    <row r="56" spans="1:17">
      <c r="A56" s="320" t="s">
        <v>1035</v>
      </c>
      <c r="B56" s="355">
        <f>+'TTA Pivot Table'!C$359</f>
        <v>0</v>
      </c>
      <c r="C56" s="355">
        <f>+'TTA Pivot Table'!C$361</f>
        <v>0</v>
      </c>
      <c r="D56" s="355">
        <f>+'TTA Pivot Table'!C$363</f>
        <v>0</v>
      </c>
      <c r="E56" s="356">
        <f>+'TTA Pivot Table'!C$365</f>
        <v>0</v>
      </c>
      <c r="F56" s="356">
        <f>+'TTA Pivot Table'!C$367</f>
        <v>0</v>
      </c>
      <c r="G56" s="355">
        <f>+'TTA Pivot Table'!C$369</f>
        <v>0</v>
      </c>
      <c r="H56" s="355">
        <f>+'TTA Pivot Table'!C$371</f>
        <v>0</v>
      </c>
      <c r="I56" s="356">
        <f>+'TTA Pivot Table'!C$373</f>
        <v>0</v>
      </c>
      <c r="J56" s="356">
        <f>+'TTA Pivot Table'!C$375</f>
        <v>0</v>
      </c>
      <c r="K56" s="355">
        <f>+'TTA Pivot Table'!C$377</f>
        <v>0</v>
      </c>
      <c r="L56" s="355">
        <f>+'TTA Pivot Table'!C$379</f>
        <v>0</v>
      </c>
      <c r="M56" s="357">
        <f>+'TTA Pivot Table'!C$381</f>
        <v>0</v>
      </c>
      <c r="N56" s="356">
        <f>+'TTA Pivot Table'!C$383</f>
        <v>0</v>
      </c>
      <c r="O56" s="226"/>
      <c r="P56" s="352">
        <f t="shared" si="1"/>
        <v>0</v>
      </c>
    </row>
    <row r="57" spans="1:17">
      <c r="A57" s="320"/>
      <c r="B57" s="355"/>
      <c r="C57" s="355"/>
      <c r="D57" s="355"/>
      <c r="E57" s="356"/>
      <c r="F57" s="356"/>
      <c r="G57" s="355"/>
      <c r="H57" s="355"/>
      <c r="I57" s="356"/>
      <c r="J57" s="356"/>
      <c r="K57" s="355"/>
      <c r="L57" s="355"/>
      <c r="M57" s="357"/>
      <c r="N57" s="356"/>
      <c r="O57" s="226"/>
      <c r="P57" s="352"/>
    </row>
    <row r="58" spans="1:17">
      <c r="A58" s="320" t="s">
        <v>1036</v>
      </c>
      <c r="B58" s="355">
        <f>+'TTA Pivot Table'!C$391</f>
        <v>5.0176725978647685</v>
      </c>
      <c r="C58" s="355">
        <f>+'TTA Pivot Table'!C$393</f>
        <v>5.7619999999999996</v>
      </c>
      <c r="D58" s="355">
        <f>+'TTA Pivot Table'!C$395</f>
        <v>0</v>
      </c>
      <c r="E58" s="356">
        <f>+'TTA Pivot Table'!C$397</f>
        <v>5.0357638888888889</v>
      </c>
      <c r="F58" s="356">
        <f>+'TTA Pivot Table'!C$399</f>
        <v>4.0311943739912381</v>
      </c>
      <c r="G58" s="355">
        <f>+'TTA Pivot Table'!C$401</f>
        <v>4.5859090909090909</v>
      </c>
      <c r="H58" s="355">
        <f>+'TTA Pivot Table'!C$403</f>
        <v>0</v>
      </c>
      <c r="I58" s="356">
        <f>+'TTA Pivot Table'!C$405</f>
        <v>4.0475788767061989</v>
      </c>
      <c r="J58" s="356">
        <f>+'TTA Pivot Table'!C$407</f>
        <v>6.0410557768924305</v>
      </c>
      <c r="K58" s="355">
        <f>+'TTA Pivot Table'!C$409</f>
        <v>8.6525710306406687</v>
      </c>
      <c r="L58" s="355">
        <f>+'TTA Pivot Table'!C$411</f>
        <v>0</v>
      </c>
      <c r="M58" s="357">
        <f>+'TTA Pivot Table'!C$413</f>
        <v>6.543754959785522</v>
      </c>
      <c r="N58" s="356">
        <f>+'TTA Pivot Table'!C$415</f>
        <v>3.8504010152284263</v>
      </c>
      <c r="O58" s="226"/>
      <c r="P58" s="352">
        <f t="shared" si="1"/>
        <v>2.4961760830793231</v>
      </c>
    </row>
    <row r="59" spans="1:17">
      <c r="A59" s="320" t="s">
        <v>1037</v>
      </c>
      <c r="B59" s="355">
        <f>+'TTA Pivot Table'!C$423</f>
        <v>4.3684825960841183</v>
      </c>
      <c r="C59" s="355">
        <f>+'TTA Pivot Table'!C$425</f>
        <v>4.3820359281437131</v>
      </c>
      <c r="D59" s="355">
        <f>+'TTA Pivot Table'!C$427</f>
        <v>0</v>
      </c>
      <c r="E59" s="356">
        <f>+'TTA Pivot Table'!C$429</f>
        <v>4.3690713604439448</v>
      </c>
      <c r="F59" s="356">
        <f>+'TTA Pivot Table'!C$431</f>
        <v>4.5568144819951817</v>
      </c>
      <c r="G59" s="355">
        <f>+'TTA Pivot Table'!C$433</f>
        <v>4.8052316890881919</v>
      </c>
      <c r="H59" s="355">
        <f>+'TTA Pivot Table'!C$435</f>
        <v>0</v>
      </c>
      <c r="I59" s="356">
        <f>+'TTA Pivot Table'!C$437</f>
        <v>4.567184575065518</v>
      </c>
      <c r="J59" s="356">
        <f>+'TTA Pivot Table'!C$439</f>
        <v>3.3962040032349372</v>
      </c>
      <c r="K59" s="355">
        <f>+'TTA Pivot Table'!C$441</f>
        <v>3.4985740153915796</v>
      </c>
      <c r="L59" s="355">
        <f>+'TTA Pivot Table'!C$443</f>
        <v>0</v>
      </c>
      <c r="M59" s="357">
        <f>+'TTA Pivot Table'!C$445</f>
        <v>3.4278092243186586</v>
      </c>
      <c r="N59" s="356">
        <f>+'TTA Pivot Table'!C$447</f>
        <v>2.8429857464366091</v>
      </c>
      <c r="O59" s="226"/>
      <c r="P59" s="352">
        <f t="shared" si="1"/>
        <v>-1.1393753507468594</v>
      </c>
    </row>
    <row r="60" spans="1:17">
      <c r="A60" s="320" t="s">
        <v>1038</v>
      </c>
      <c r="B60" s="355">
        <f>+'TTA Pivot Table'!C$455</f>
        <v>4.541935483870966</v>
      </c>
      <c r="C60" s="355">
        <f>+'TTA Pivot Table'!C$457</f>
        <v>11.5</v>
      </c>
      <c r="D60" s="355">
        <f>+'TTA Pivot Table'!C$459</f>
        <v>0</v>
      </c>
      <c r="E60" s="356">
        <f>+'TTA Pivot Table'!C$461</f>
        <v>4.6740506329113911</v>
      </c>
      <c r="F60" s="356">
        <f>+'TTA Pivot Table'!C$463</f>
        <v>4.5322623473181096</v>
      </c>
      <c r="G60" s="355">
        <f>+'TTA Pivot Table'!C$465</f>
        <v>6.615044247787611</v>
      </c>
      <c r="H60" s="355">
        <f>+'TTA Pivot Table'!C$467</f>
        <v>0</v>
      </c>
      <c r="I60" s="356">
        <f>+'TTA Pivot Table'!C$469</f>
        <v>4.5929363237947927</v>
      </c>
      <c r="J60" s="356">
        <f>+'TTA Pivot Table'!C$471</f>
        <v>3.4641448295294448</v>
      </c>
      <c r="K60" s="355">
        <f>+'TTA Pivot Table'!C$473</f>
        <v>4.3510698198198208</v>
      </c>
      <c r="L60" s="355">
        <f>+'TTA Pivot Table'!C$475</f>
        <v>0</v>
      </c>
      <c r="M60" s="357">
        <f>+'TTA Pivot Table'!C$477</f>
        <v>3.6416497633536169</v>
      </c>
      <c r="N60" s="356">
        <f>+'TTA Pivot Table'!C$479</f>
        <v>5.1418872266973503</v>
      </c>
      <c r="O60" s="226"/>
      <c r="P60" s="352">
        <f t="shared" si="1"/>
        <v>-0.95128656044117577</v>
      </c>
    </row>
    <row r="61" spans="1:17">
      <c r="A61" s="329" t="s">
        <v>1039</v>
      </c>
      <c r="B61" s="359">
        <f>+'TTA Pivot Table'!C$487</f>
        <v>4.5999999999999996</v>
      </c>
      <c r="C61" s="359">
        <f>+'TTA Pivot Table'!C$489</f>
        <v>0</v>
      </c>
      <c r="D61" s="359">
        <f>+'TTA Pivot Table'!C$491</f>
        <v>0</v>
      </c>
      <c r="E61" s="360">
        <f>+'TTA Pivot Table'!C$493</f>
        <v>4.5999999999999996</v>
      </c>
      <c r="F61" s="360">
        <f>+'TTA Pivot Table'!C$495</f>
        <v>4.7</v>
      </c>
      <c r="G61" s="359">
        <f>+'TTA Pivot Table'!C$497</f>
        <v>8.6</v>
      </c>
      <c r="H61" s="359">
        <f>+'TTA Pivot Table'!C$499</f>
        <v>0</v>
      </c>
      <c r="I61" s="360">
        <f>+'TTA Pivot Table'!C$501</f>
        <v>4.7121684867394693</v>
      </c>
      <c r="J61" s="360">
        <f>+'TTA Pivot Table'!C$503</f>
        <v>3.9</v>
      </c>
      <c r="K61" s="359">
        <f>+'TTA Pivot Table'!C$505</f>
        <v>3.9</v>
      </c>
      <c r="L61" s="359">
        <f>+'TTA Pivot Table'!C$507</f>
        <v>0</v>
      </c>
      <c r="M61" s="361">
        <f>+'TTA Pivot Table'!C$509</f>
        <v>3.9</v>
      </c>
      <c r="N61" s="360">
        <f>+'TTA Pivot Table'!C$511</f>
        <v>5.8</v>
      </c>
      <c r="O61" s="226"/>
      <c r="P61" s="362">
        <f t="shared" si="1"/>
        <v>-0.8121684867394694</v>
      </c>
    </row>
    <row r="62" spans="1:17">
      <c r="A62" s="333" t="s">
        <v>1053</v>
      </c>
      <c r="B62" s="333"/>
      <c r="C62" s="333"/>
      <c r="D62" s="333"/>
      <c r="E62" s="333"/>
      <c r="F62" s="334"/>
      <c r="G62" s="334"/>
      <c r="H62" s="334"/>
      <c r="I62" s="334"/>
      <c r="J62" s="334"/>
      <c r="K62" s="334"/>
      <c r="L62" s="334"/>
      <c r="M62" s="334"/>
      <c r="N62" s="334"/>
    </row>
    <row r="63" spans="1:17">
      <c r="A63" s="333"/>
      <c r="B63" s="364"/>
      <c r="C63" s="364"/>
      <c r="D63" s="364"/>
      <c r="E63" s="364"/>
      <c r="F63" s="364"/>
      <c r="G63" s="364"/>
      <c r="H63" s="364"/>
      <c r="I63" s="364"/>
      <c r="J63" s="364"/>
      <c r="K63" s="364"/>
      <c r="L63" s="364"/>
      <c r="M63" s="364"/>
      <c r="N63" s="364"/>
      <c r="O63" s="363"/>
    </row>
    <row r="64" spans="1:17">
      <c r="A64" s="333"/>
      <c r="B64" s="333"/>
      <c r="C64" s="333"/>
      <c r="D64" s="333"/>
      <c r="E64" s="333"/>
      <c r="F64" s="334"/>
      <c r="G64" s="334"/>
      <c r="H64" s="334"/>
      <c r="I64" s="334"/>
      <c r="J64" s="334"/>
      <c r="K64" s="334"/>
      <c r="L64" s="334"/>
      <c r="M64" s="334"/>
      <c r="N64" s="335" t="s">
        <v>1158</v>
      </c>
    </row>
    <row r="65" spans="1:16" ht="18">
      <c r="A65" s="296" t="s">
        <v>1078</v>
      </c>
      <c r="B65" s="298"/>
      <c r="C65" s="298"/>
      <c r="D65" s="298"/>
      <c r="E65" s="298"/>
      <c r="F65" s="297"/>
      <c r="G65" s="297"/>
      <c r="H65" s="297"/>
      <c r="I65" s="298"/>
      <c r="J65" s="297"/>
      <c r="K65" s="297"/>
      <c r="L65" s="297"/>
      <c r="M65" s="298"/>
      <c r="N65" s="297"/>
      <c r="P65" s="346"/>
    </row>
    <row r="66" spans="1:16" ht="18">
      <c r="A66" s="296"/>
      <c r="B66" s="298"/>
      <c r="C66" s="298"/>
      <c r="D66" s="298"/>
      <c r="E66" s="298"/>
      <c r="F66" s="297"/>
      <c r="G66" s="297"/>
      <c r="H66" s="297"/>
      <c r="I66" s="298"/>
      <c r="J66" s="297"/>
      <c r="K66" s="297"/>
      <c r="L66" s="297"/>
      <c r="M66" s="298"/>
      <c r="N66" s="297"/>
      <c r="P66" s="346"/>
    </row>
    <row r="67" spans="1:16" ht="15.75">
      <c r="A67" s="299" t="s">
        <v>1075</v>
      </c>
      <c r="B67" s="298"/>
      <c r="C67" s="298"/>
      <c r="D67" s="298"/>
      <c r="E67" s="298"/>
      <c r="F67" s="297"/>
      <c r="G67" s="297"/>
      <c r="H67" s="297"/>
      <c r="I67" s="298"/>
      <c r="J67" s="297"/>
      <c r="K67" s="297"/>
      <c r="L67" s="297"/>
      <c r="M67" s="298"/>
      <c r="N67" s="297"/>
      <c r="P67" s="346"/>
    </row>
    <row r="68" spans="1:16" ht="15.75">
      <c r="A68" s="299" t="s">
        <v>1161</v>
      </c>
      <c r="B68" s="298"/>
      <c r="C68" s="298"/>
      <c r="D68" s="298"/>
      <c r="E68" s="298"/>
      <c r="F68" s="297"/>
      <c r="G68" s="297"/>
      <c r="H68" s="297"/>
      <c r="I68" s="298"/>
      <c r="J68" s="297"/>
      <c r="K68" s="297"/>
      <c r="L68" s="297"/>
      <c r="M68" s="298"/>
      <c r="N68" s="297"/>
      <c r="P68" s="346"/>
    </row>
    <row r="69" spans="1:16" ht="18" customHeight="1">
      <c r="A69" s="300"/>
      <c r="B69" s="300"/>
      <c r="C69" s="300"/>
      <c r="D69" s="300"/>
      <c r="E69" s="300"/>
      <c r="F69" s="301"/>
      <c r="G69" s="302"/>
      <c r="H69" s="302"/>
      <c r="I69" s="303"/>
      <c r="J69" s="303"/>
      <c r="K69" s="303"/>
      <c r="L69" s="303"/>
      <c r="M69" s="303"/>
      <c r="N69" s="303"/>
      <c r="O69" s="304"/>
      <c r="P69" s="346"/>
    </row>
    <row r="70" spans="1:16" ht="18" customHeight="1">
      <c r="A70" s="150"/>
      <c r="B70" s="305" t="s">
        <v>1014</v>
      </c>
      <c r="C70" s="306"/>
      <c r="D70" s="306"/>
      <c r="E70" s="306"/>
      <c r="F70" s="306"/>
      <c r="G70" s="306"/>
      <c r="H70" s="306"/>
      <c r="I70" s="307"/>
      <c r="J70" s="308" t="s">
        <v>10</v>
      </c>
      <c r="K70" s="309"/>
      <c r="L70" s="309"/>
      <c r="M70" s="310"/>
      <c r="N70" s="533" t="s">
        <v>1015</v>
      </c>
      <c r="O70" s="323"/>
      <c r="P70" s="346"/>
    </row>
    <row r="71" spans="1:16" ht="45" customHeight="1">
      <c r="A71" s="311"/>
      <c r="B71" s="306" t="s">
        <v>1016</v>
      </c>
      <c r="C71" s="306"/>
      <c r="D71" s="306"/>
      <c r="E71" s="312"/>
      <c r="F71" s="313" t="s">
        <v>1017</v>
      </c>
      <c r="G71" s="306"/>
      <c r="H71" s="306"/>
      <c r="I71" s="307"/>
      <c r="J71" s="314" t="s">
        <v>1018</v>
      </c>
      <c r="K71" s="306"/>
      <c r="L71" s="306"/>
      <c r="M71" s="307"/>
      <c r="N71" s="534"/>
      <c r="O71" s="323"/>
      <c r="P71" s="346"/>
    </row>
    <row r="72" spans="1:16" ht="27" customHeight="1">
      <c r="A72" s="300"/>
      <c r="B72" s="315" t="s">
        <v>1019</v>
      </c>
      <c r="C72" s="315" t="s">
        <v>1020</v>
      </c>
      <c r="D72" s="315" t="s">
        <v>1021</v>
      </c>
      <c r="E72" s="316" t="s">
        <v>1022</v>
      </c>
      <c r="F72" s="316" t="s">
        <v>1019</v>
      </c>
      <c r="G72" s="315" t="s">
        <v>1020</v>
      </c>
      <c r="H72" s="315" t="s">
        <v>1021</v>
      </c>
      <c r="I72" s="316" t="s">
        <v>1022</v>
      </c>
      <c r="J72" s="317" t="s">
        <v>1019</v>
      </c>
      <c r="K72" s="318" t="s">
        <v>1020</v>
      </c>
      <c r="L72" s="319" t="s">
        <v>1021</v>
      </c>
      <c r="M72" s="317" t="s">
        <v>1022</v>
      </c>
      <c r="N72" s="535"/>
      <c r="O72" s="323"/>
      <c r="P72" s="346" t="s">
        <v>1076</v>
      </c>
    </row>
    <row r="73" spans="1:16" ht="26.25" hidden="1" customHeight="1">
      <c r="A73" s="320" t="s">
        <v>1023</v>
      </c>
      <c r="B73" s="320"/>
      <c r="C73" s="320"/>
      <c r="D73" s="320"/>
      <c r="E73" s="320"/>
      <c r="F73" s="365">
        <f>'TTA Pivot Table'!D$230</f>
        <v>0</v>
      </c>
      <c r="G73" s="365">
        <f>'TTA Pivot Table'!D$231</f>
        <v>0</v>
      </c>
      <c r="H73" s="365">
        <f>'TTA Pivot Table'!D$232</f>
        <v>0</v>
      </c>
      <c r="I73" s="366">
        <f>'TTA Pivot Table'!D$233</f>
        <v>0</v>
      </c>
      <c r="J73" s="366">
        <f>'TTA Pivot Table'!D$234</f>
        <v>0</v>
      </c>
      <c r="K73" s="365">
        <f>'TTA Pivot Table'!D$235</f>
        <v>0</v>
      </c>
      <c r="L73" s="365">
        <f>'TTA Pivot Table'!D$236</f>
        <v>0</v>
      </c>
      <c r="M73" s="367">
        <f>'TTA Pivot Table'!D$237</f>
        <v>0</v>
      </c>
      <c r="N73" s="366">
        <f>'TTA Pivot Table'!D$238</f>
        <v>0</v>
      </c>
      <c r="O73" s="226"/>
      <c r="P73" s="352">
        <f>+M73-I73</f>
        <v>0</v>
      </c>
    </row>
    <row r="74" spans="1:16" ht="15.75" hidden="1">
      <c r="A74" s="320"/>
      <c r="B74" s="320"/>
      <c r="C74" s="320"/>
      <c r="D74" s="320"/>
      <c r="E74" s="320"/>
      <c r="F74" s="226"/>
      <c r="G74" s="226"/>
      <c r="H74" s="226"/>
      <c r="I74" s="353"/>
      <c r="J74" s="353"/>
      <c r="K74" s="226"/>
      <c r="L74" s="226"/>
      <c r="M74" s="354"/>
      <c r="N74" s="353"/>
      <c r="O74" s="226"/>
      <c r="P74" s="323">
        <f t="shared" ref="P74" si="2">+I74-M74</f>
        <v>0</v>
      </c>
    </row>
    <row r="75" spans="1:16">
      <c r="A75" s="320" t="s">
        <v>1024</v>
      </c>
      <c r="B75" s="355">
        <f>+'TTA Pivot Table'!D$7</f>
        <v>0</v>
      </c>
      <c r="C75" s="355">
        <f>+'TTA Pivot Table'!D$9</f>
        <v>0</v>
      </c>
      <c r="D75" s="355">
        <f>+'TTA Pivot Table'!D$11</f>
        <v>0</v>
      </c>
      <c r="E75" s="356">
        <f>+'TTA Pivot Table'!D$13</f>
        <v>0</v>
      </c>
      <c r="F75" s="356">
        <f>+'TTA Pivot Table'!D$15</f>
        <v>0</v>
      </c>
      <c r="G75" s="355">
        <f>+'TTA Pivot Table'!D$17</f>
        <v>0</v>
      </c>
      <c r="H75" s="355">
        <f>+'TTA Pivot Table'!D$19</f>
        <v>0</v>
      </c>
      <c r="I75" s="356">
        <f>+'TTA Pivot Table'!D$21</f>
        <v>0</v>
      </c>
      <c r="J75" s="356">
        <f>+'TTA Pivot Table'!D$23</f>
        <v>0</v>
      </c>
      <c r="K75" s="355">
        <f>+'TTA Pivot Table'!D$25</f>
        <v>0</v>
      </c>
      <c r="L75" s="355">
        <f>+'TTA Pivot Table'!D$27</f>
        <v>0</v>
      </c>
      <c r="M75" s="357">
        <f>+'TTA Pivot Table'!D$29</f>
        <v>0</v>
      </c>
      <c r="N75" s="356">
        <f>+'TTA Pivot Table'!D$31</f>
        <v>0</v>
      </c>
      <c r="O75" s="226"/>
      <c r="P75" s="352">
        <f t="shared" ref="P75:P93" si="3">+M75-I75</f>
        <v>0</v>
      </c>
    </row>
    <row r="76" spans="1:16">
      <c r="A76" s="320" t="s">
        <v>1025</v>
      </c>
      <c r="B76" s="355">
        <f>+'TTA Pivot Table'!D$39</f>
        <v>4.4400000000000004</v>
      </c>
      <c r="C76" s="355">
        <f>+'TTA Pivot Table'!D$41</f>
        <v>5.78</v>
      </c>
      <c r="D76" s="355">
        <f>+'TTA Pivot Table'!D$43</f>
        <v>0</v>
      </c>
      <c r="E76" s="356">
        <f>+'TTA Pivot Table'!D$45</f>
        <v>5.0197163120567385</v>
      </c>
      <c r="F76" s="356">
        <f>+'TTA Pivot Table'!D$47</f>
        <v>5.03</v>
      </c>
      <c r="G76" s="355">
        <f>+'TTA Pivot Table'!D$49</f>
        <v>5.6</v>
      </c>
      <c r="H76" s="355">
        <f>+'TTA Pivot Table'!D$51</f>
        <v>0</v>
      </c>
      <c r="I76" s="356">
        <f>+'TTA Pivot Table'!D$53</f>
        <v>5.165963302752294</v>
      </c>
      <c r="J76" s="356">
        <f>+'TTA Pivot Table'!D$55</f>
        <v>3.9</v>
      </c>
      <c r="K76" s="355">
        <f>+'TTA Pivot Table'!D$57</f>
        <v>6.04</v>
      </c>
      <c r="L76" s="355">
        <f>+'TTA Pivot Table'!D$59</f>
        <v>0</v>
      </c>
      <c r="M76" s="357">
        <f>+'TTA Pivot Table'!D$61</f>
        <v>4.9508071748878919</v>
      </c>
      <c r="N76" s="356">
        <f>+'TTA Pivot Table'!D$63</f>
        <v>2.85</v>
      </c>
      <c r="O76" s="226"/>
      <c r="P76" s="352">
        <f t="shared" si="3"/>
        <v>-0.21515612786440208</v>
      </c>
    </row>
    <row r="77" spans="1:16">
      <c r="A77" s="320" t="s">
        <v>1026</v>
      </c>
      <c r="B77" s="355">
        <f>+'TTA Pivot Table'!D$71</f>
        <v>0</v>
      </c>
      <c r="C77" s="355">
        <f>+'TTA Pivot Table'!D$73</f>
        <v>0</v>
      </c>
      <c r="D77" s="355">
        <f>+'TTA Pivot Table'!D$75</f>
        <v>0</v>
      </c>
      <c r="E77" s="356">
        <f>+'TTA Pivot Table'!D$77</f>
        <v>0</v>
      </c>
      <c r="F77" s="356">
        <f>+'TTA Pivot Table'!D$79</f>
        <v>0</v>
      </c>
      <c r="G77" s="355">
        <f>+'TTA Pivot Table'!D$81</f>
        <v>0</v>
      </c>
      <c r="H77" s="355">
        <f>+'TTA Pivot Table'!D$83</f>
        <v>0</v>
      </c>
      <c r="I77" s="356">
        <f>+'TTA Pivot Table'!D$85</f>
        <v>0</v>
      </c>
      <c r="J77" s="356">
        <f>+'TTA Pivot Table'!D$87</f>
        <v>0</v>
      </c>
      <c r="K77" s="355">
        <f>+'TTA Pivot Table'!D$89</f>
        <v>0</v>
      </c>
      <c r="L77" s="355">
        <f>+'TTA Pivot Table'!D$91</f>
        <v>0</v>
      </c>
      <c r="M77" s="357">
        <f>+'TTA Pivot Table'!D$93</f>
        <v>0</v>
      </c>
      <c r="N77" s="356">
        <f>+'TTA Pivot Table'!D$95</f>
        <v>0</v>
      </c>
      <c r="O77" s="226"/>
      <c r="P77" s="352">
        <f t="shared" si="3"/>
        <v>0</v>
      </c>
    </row>
    <row r="78" spans="1:16">
      <c r="A78" s="320" t="s">
        <v>1027</v>
      </c>
      <c r="B78" s="355">
        <f>+'TTA Pivot Table'!D$103</f>
        <v>0</v>
      </c>
      <c r="C78" s="355">
        <f>+'TTA Pivot Table'!D$105</f>
        <v>0</v>
      </c>
      <c r="D78" s="355">
        <f>+'TTA Pivot Table'!D$107</f>
        <v>0</v>
      </c>
      <c r="E78" s="356">
        <f>+'TTA Pivot Table'!D$109</f>
        <v>0</v>
      </c>
      <c r="F78" s="356">
        <f>+'TTA Pivot Table'!D$111</f>
        <v>0</v>
      </c>
      <c r="G78" s="355">
        <f>+'TTA Pivot Table'!D$113</f>
        <v>0</v>
      </c>
      <c r="H78" s="355">
        <f>+'TTA Pivot Table'!D$115</f>
        <v>0</v>
      </c>
      <c r="I78" s="356">
        <f>+'TTA Pivot Table'!D$117</f>
        <v>0</v>
      </c>
      <c r="J78" s="356">
        <f>+'TTA Pivot Table'!D$119</f>
        <v>0</v>
      </c>
      <c r="K78" s="355">
        <f>+'TTA Pivot Table'!D$121</f>
        <v>0</v>
      </c>
      <c r="L78" s="355">
        <f>+'TTA Pivot Table'!D$123</f>
        <v>0</v>
      </c>
      <c r="M78" s="357">
        <f>+'TTA Pivot Table'!D$125</f>
        <v>0</v>
      </c>
      <c r="N78" s="356">
        <f>+'TTA Pivot Table'!D$127</f>
        <v>0</v>
      </c>
      <c r="O78" s="226"/>
      <c r="P78" s="352">
        <f t="shared" si="3"/>
        <v>0</v>
      </c>
    </row>
    <row r="79" spans="1:16">
      <c r="A79" s="320"/>
      <c r="B79" s="355"/>
      <c r="C79" s="355"/>
      <c r="D79" s="355"/>
      <c r="E79" s="356"/>
      <c r="F79" s="356"/>
      <c r="G79" s="355"/>
      <c r="H79" s="355"/>
      <c r="I79" s="356"/>
      <c r="J79" s="356"/>
      <c r="K79" s="355"/>
      <c r="L79" s="355"/>
      <c r="M79" s="357"/>
      <c r="N79" s="356"/>
      <c r="O79" s="226"/>
      <c r="P79" s="352"/>
    </row>
    <row r="80" spans="1:16">
      <c r="A80" s="320" t="s">
        <v>1028</v>
      </c>
      <c r="B80" s="355">
        <f>+'TTA Pivot Table'!D$135</f>
        <v>4.46</v>
      </c>
      <c r="C80" s="355">
        <f>+'TTA Pivot Table'!D$137</f>
        <v>4.9299999999999988</v>
      </c>
      <c r="D80" s="355">
        <f>+'TTA Pivot Table'!D$139</f>
        <v>0</v>
      </c>
      <c r="E80" s="356">
        <f>+'TTA Pivot Table'!D$141</f>
        <v>4.5005172413793098</v>
      </c>
      <c r="F80" s="356">
        <f>+'TTA Pivot Table'!D$143</f>
        <v>4.57</v>
      </c>
      <c r="G80" s="355">
        <f>+'TTA Pivot Table'!D$145</f>
        <v>4.67</v>
      </c>
      <c r="H80" s="355">
        <f>+'TTA Pivot Table'!D$147</f>
        <v>0</v>
      </c>
      <c r="I80" s="356">
        <f>+'TTA Pivot Table'!D$149</f>
        <v>4.5815832068791105</v>
      </c>
      <c r="J80" s="356">
        <f>+'TTA Pivot Table'!D$151</f>
        <v>3.61</v>
      </c>
      <c r="K80" s="355">
        <f>+'TTA Pivot Table'!D$153</f>
        <v>3.47</v>
      </c>
      <c r="L80" s="355">
        <f>+'TTA Pivot Table'!D$155</f>
        <v>0</v>
      </c>
      <c r="M80" s="357">
        <f>+'TTA Pivot Table'!D$157</f>
        <v>3.5919531249999999</v>
      </c>
      <c r="N80" s="356">
        <f>+'TTA Pivot Table'!D$159</f>
        <v>0</v>
      </c>
      <c r="O80" s="226"/>
      <c r="P80" s="352">
        <f t="shared" si="3"/>
        <v>-0.98963008187911061</v>
      </c>
    </row>
    <row r="81" spans="1:17">
      <c r="A81" s="320" t="s">
        <v>1029</v>
      </c>
      <c r="B81" s="355">
        <f>+'TTA Pivot Table'!D$167</f>
        <v>0</v>
      </c>
      <c r="C81" s="355">
        <f>+'TTA Pivot Table'!D$169</f>
        <v>0</v>
      </c>
      <c r="D81" s="355">
        <f>+'TTA Pivot Table'!D$171</f>
        <v>0</v>
      </c>
      <c r="E81" s="356">
        <f>+'TTA Pivot Table'!D$173</f>
        <v>0</v>
      </c>
      <c r="F81" s="356">
        <f>+'TTA Pivot Table'!D$175</f>
        <v>0</v>
      </c>
      <c r="G81" s="355">
        <f>+'TTA Pivot Table'!D$177</f>
        <v>0</v>
      </c>
      <c r="H81" s="355">
        <f>+'TTA Pivot Table'!D$179</f>
        <v>0</v>
      </c>
      <c r="I81" s="356">
        <f>+'TTA Pivot Table'!D$181</f>
        <v>0</v>
      </c>
      <c r="J81" s="356">
        <f>+'TTA Pivot Table'!D$183</f>
        <v>0</v>
      </c>
      <c r="K81" s="355">
        <f>+'TTA Pivot Table'!D$185</f>
        <v>0</v>
      </c>
      <c r="L81" s="355">
        <f>+'TTA Pivot Table'!D$187</f>
        <v>0</v>
      </c>
      <c r="M81" s="357">
        <f>+'TTA Pivot Table'!D$189</f>
        <v>0</v>
      </c>
      <c r="N81" s="356">
        <f>+'TTA Pivot Table'!D$191</f>
        <v>0</v>
      </c>
      <c r="O81" s="226"/>
      <c r="P81" s="352">
        <f t="shared" si="3"/>
        <v>0</v>
      </c>
    </row>
    <row r="82" spans="1:17">
      <c r="A82" s="320" t="s">
        <v>1030</v>
      </c>
      <c r="B82" s="358">
        <f>+'TTA Pivot Table'!D$199</f>
        <v>4.2476814814814823</v>
      </c>
      <c r="C82" s="355">
        <f>+'TTA Pivot Table'!D$201</f>
        <v>4.4857142857142858</v>
      </c>
      <c r="D82" s="355">
        <f>+'TTA Pivot Table'!D$203</f>
        <v>0</v>
      </c>
      <c r="E82" s="356">
        <f>+'TTA Pivot Table'!D$205</f>
        <v>4.2457805596465397</v>
      </c>
      <c r="F82" s="356">
        <f>+'TTA Pivot Table'!D$207</f>
        <v>5.383531283138919</v>
      </c>
      <c r="G82" s="355">
        <f>+'TTA Pivot Table'!D$209</f>
        <v>7.9430434782608685</v>
      </c>
      <c r="H82" s="355">
        <f>+'TTA Pivot Table'!D$211</f>
        <v>0</v>
      </c>
      <c r="I82" s="356">
        <f>+'TTA Pivot Table'!D$213</f>
        <v>5.4087022501308226</v>
      </c>
      <c r="J82" s="356">
        <f>+'TTA Pivot Table'!D$215</f>
        <v>6.7563863497867098</v>
      </c>
      <c r="K82" s="355">
        <f>+'TTA Pivot Table'!D$217</f>
        <v>6.1329126213592264</v>
      </c>
      <c r="L82" s="355">
        <f>+'TTA Pivot Table'!D$219</f>
        <v>0</v>
      </c>
      <c r="M82" s="357">
        <f>+'TTA Pivot Table'!D$221</f>
        <v>6.6312664393570335</v>
      </c>
      <c r="N82" s="356">
        <f>+'TTA Pivot Table'!D$223</f>
        <v>0</v>
      </c>
      <c r="O82" s="226"/>
      <c r="P82" s="352">
        <f t="shared" si="3"/>
        <v>1.2225641892262109</v>
      </c>
    </row>
    <row r="83" spans="1:17">
      <c r="A83" s="320" t="s">
        <v>1031</v>
      </c>
      <c r="B83" s="355">
        <f>+'TTA Pivot Table'!D$231</f>
        <v>0</v>
      </c>
      <c r="C83" s="355">
        <f>+'TTA Pivot Table'!D$233</f>
        <v>0</v>
      </c>
      <c r="D83" s="355">
        <f>+'TTA Pivot Table'!D$235</f>
        <v>0</v>
      </c>
      <c r="E83" s="356">
        <f>+'TTA Pivot Table'!D$237</f>
        <v>0</v>
      </c>
      <c r="F83" s="356">
        <f>+'TTA Pivot Table'!D$239</f>
        <v>0</v>
      </c>
      <c r="G83" s="355">
        <f>+'TTA Pivot Table'!D$241</f>
        <v>0</v>
      </c>
      <c r="H83" s="355">
        <f>+'TTA Pivot Table'!D$243</f>
        <v>0</v>
      </c>
      <c r="I83" s="356">
        <f>+'TTA Pivot Table'!D$245</f>
        <v>0</v>
      </c>
      <c r="J83" s="356">
        <f>+'TTA Pivot Table'!D$247</f>
        <v>0</v>
      </c>
      <c r="K83" s="355">
        <f>+'TTA Pivot Table'!D$249</f>
        <v>0</v>
      </c>
      <c r="L83" s="355">
        <f>+'TTA Pivot Table'!D$251</f>
        <v>0</v>
      </c>
      <c r="M83" s="357">
        <f>+'TTA Pivot Table'!D$253</f>
        <v>0</v>
      </c>
      <c r="N83" s="356">
        <f>+'TTA Pivot Table'!D$255</f>
        <v>0</v>
      </c>
      <c r="O83" s="226"/>
      <c r="P83" s="352">
        <f t="shared" si="3"/>
        <v>0</v>
      </c>
    </row>
    <row r="84" spans="1:17">
      <c r="A84" s="320"/>
      <c r="B84" s="355"/>
      <c r="C84" s="355"/>
      <c r="D84" s="355"/>
      <c r="E84" s="356"/>
      <c r="F84" s="356"/>
      <c r="G84" s="355"/>
      <c r="H84" s="355"/>
      <c r="I84" s="356"/>
      <c r="J84" s="356"/>
      <c r="K84" s="355"/>
      <c r="L84" s="355"/>
      <c r="M84" s="357"/>
      <c r="N84" s="356"/>
      <c r="O84" s="226"/>
      <c r="P84" s="352"/>
    </row>
    <row r="85" spans="1:17">
      <c r="A85" s="320" t="s">
        <v>1032</v>
      </c>
      <c r="B85" s="355">
        <f>+'TTA Pivot Table'!D$263</f>
        <v>4.4000000000000004</v>
      </c>
      <c r="C85" s="355">
        <f>+'TTA Pivot Table'!D$265</f>
        <v>7.5</v>
      </c>
      <c r="D85" s="355">
        <f>+'TTA Pivot Table'!D$267</f>
        <v>0</v>
      </c>
      <c r="E85" s="356">
        <f>+'TTA Pivot Table'!D$269</f>
        <v>4.4725146198830412</v>
      </c>
      <c r="F85" s="356">
        <f>+'TTA Pivot Table'!D$271</f>
        <v>5.46</v>
      </c>
      <c r="G85" s="355">
        <f>+'TTA Pivot Table'!D$273</f>
        <v>7.5</v>
      </c>
      <c r="H85" s="355">
        <f>+'TTA Pivot Table'!D$275</f>
        <v>0</v>
      </c>
      <c r="I85" s="356">
        <f>+'TTA Pivot Table'!D$277</f>
        <v>5.4825414364640883</v>
      </c>
      <c r="J85" s="356">
        <f>+'TTA Pivot Table'!D$279</f>
        <v>3.69</v>
      </c>
      <c r="K85" s="355">
        <f>+'TTA Pivot Table'!D$281</f>
        <v>5.28</v>
      </c>
      <c r="L85" s="355">
        <f>+'TTA Pivot Table'!D$283</f>
        <v>0</v>
      </c>
      <c r="M85" s="357">
        <f>+'TTA Pivot Table'!D$285</f>
        <v>3.8652244897959185</v>
      </c>
      <c r="N85" s="356">
        <f>+'TTA Pivot Table'!D$287</f>
        <v>6.39</v>
      </c>
      <c r="O85" s="226"/>
      <c r="P85" s="352">
        <f t="shared" si="3"/>
        <v>-1.6173169466681698</v>
      </c>
    </row>
    <row r="86" spans="1:17">
      <c r="A86" s="320" t="s">
        <v>1033</v>
      </c>
      <c r="B86" s="355">
        <f>+'TTA Pivot Table'!D$295</f>
        <v>3.4</v>
      </c>
      <c r="C86" s="355">
        <f>+'TTA Pivot Table'!D$297</f>
        <v>0</v>
      </c>
      <c r="D86" s="355">
        <f>+'TTA Pivot Table'!D$299</f>
        <v>0</v>
      </c>
      <c r="E86" s="356">
        <f>+'TTA Pivot Table'!D$301</f>
        <v>3.4</v>
      </c>
      <c r="F86" s="356">
        <f>+'TTA Pivot Table'!D$303</f>
        <v>4.9000000000000004</v>
      </c>
      <c r="G86" s="355">
        <f>+'TTA Pivot Table'!D$305</f>
        <v>5.5</v>
      </c>
      <c r="H86" s="355">
        <f>+'TTA Pivot Table'!D$307</f>
        <v>4.7</v>
      </c>
      <c r="I86" s="356">
        <f>+'TTA Pivot Table'!D$309</f>
        <v>4.9039127645926879</v>
      </c>
      <c r="J86" s="356">
        <f>+'TTA Pivot Table'!D$311</f>
        <v>3.5</v>
      </c>
      <c r="K86" s="355">
        <f>+'TTA Pivot Table'!D$313</f>
        <v>4.2</v>
      </c>
      <c r="L86" s="355">
        <f>+'TTA Pivot Table'!D$315</f>
        <v>3.7000000000000006</v>
      </c>
      <c r="M86" s="357">
        <f>+'TTA Pivot Table'!D$317</f>
        <v>3.6647206528562464</v>
      </c>
      <c r="N86" s="356">
        <f>+'TTA Pivot Table'!D$319</f>
        <v>6.5</v>
      </c>
      <c r="O86" s="226"/>
      <c r="P86" s="352">
        <f t="shared" si="3"/>
        <v>-1.2391921117364415</v>
      </c>
    </row>
    <row r="87" spans="1:17">
      <c r="A87" s="320" t="s">
        <v>1034</v>
      </c>
      <c r="B87" s="355">
        <f>+'TTA Pivot Table'!D$327</f>
        <v>0</v>
      </c>
      <c r="C87" s="355">
        <f>+'TTA Pivot Table'!D$329</f>
        <v>0</v>
      </c>
      <c r="D87" s="355">
        <f>+'TTA Pivot Table'!D$331</f>
        <v>0</v>
      </c>
      <c r="E87" s="356">
        <f>+'TTA Pivot Table'!D$333</f>
        <v>0</v>
      </c>
      <c r="F87" s="356">
        <f>+'TTA Pivot Table'!D$335</f>
        <v>0</v>
      </c>
      <c r="G87" s="355">
        <f>+'TTA Pivot Table'!D$337</f>
        <v>0</v>
      </c>
      <c r="H87" s="355">
        <f>+'TTA Pivot Table'!D$339</f>
        <v>0</v>
      </c>
      <c r="I87" s="356">
        <f>+'TTA Pivot Table'!D$341</f>
        <v>0</v>
      </c>
      <c r="J87" s="356">
        <f>+'TTA Pivot Table'!D$343</f>
        <v>0</v>
      </c>
      <c r="K87" s="355">
        <f>+'TTA Pivot Table'!D$345</f>
        <v>0</v>
      </c>
      <c r="L87" s="355">
        <f>+'TTA Pivot Table'!D$347</f>
        <v>0</v>
      </c>
      <c r="M87" s="357">
        <f>+'TTA Pivot Table'!D$349</f>
        <v>0</v>
      </c>
      <c r="N87" s="356">
        <f>+'TTA Pivot Table'!D$351</f>
        <v>0</v>
      </c>
      <c r="O87" s="226"/>
      <c r="P87" s="352">
        <f t="shared" si="3"/>
        <v>0</v>
      </c>
      <c r="Q87" s="342"/>
    </row>
    <row r="88" spans="1:17">
      <c r="A88" s="320" t="s">
        <v>1035</v>
      </c>
      <c r="B88" s="355">
        <f>+'TTA Pivot Table'!D$359</f>
        <v>0</v>
      </c>
      <c r="C88" s="355">
        <f>+'TTA Pivot Table'!D$361</f>
        <v>0</v>
      </c>
      <c r="D88" s="355">
        <f>+'TTA Pivot Table'!D$363</f>
        <v>0</v>
      </c>
      <c r="E88" s="356">
        <f>+'TTA Pivot Table'!D$365</f>
        <v>0</v>
      </c>
      <c r="F88" s="356">
        <f>+'TTA Pivot Table'!D$367</f>
        <v>0</v>
      </c>
      <c r="G88" s="355">
        <f>+'TTA Pivot Table'!D$369</f>
        <v>0</v>
      </c>
      <c r="H88" s="355">
        <f>+'TTA Pivot Table'!D$371</f>
        <v>0</v>
      </c>
      <c r="I88" s="356">
        <f>+'TTA Pivot Table'!D$373</f>
        <v>0</v>
      </c>
      <c r="J88" s="356">
        <f>+'TTA Pivot Table'!D$375</f>
        <v>0</v>
      </c>
      <c r="K88" s="355">
        <f>+'TTA Pivot Table'!D$377</f>
        <v>0</v>
      </c>
      <c r="L88" s="355">
        <f>+'TTA Pivot Table'!D$379</f>
        <v>0</v>
      </c>
      <c r="M88" s="357">
        <f>+'TTA Pivot Table'!D$381</f>
        <v>0</v>
      </c>
      <c r="N88" s="356">
        <f>+'TTA Pivot Table'!D$383</f>
        <v>0</v>
      </c>
      <c r="O88" s="226"/>
      <c r="P88" s="352">
        <f t="shared" si="3"/>
        <v>0</v>
      </c>
    </row>
    <row r="89" spans="1:17">
      <c r="A89" s="320"/>
      <c r="B89" s="355"/>
      <c r="C89" s="355"/>
      <c r="D89" s="355"/>
      <c r="E89" s="356"/>
      <c r="F89" s="356"/>
      <c r="G89" s="355"/>
      <c r="H89" s="355"/>
      <c r="I89" s="356"/>
      <c r="J89" s="356"/>
      <c r="K89" s="355"/>
      <c r="L89" s="355"/>
      <c r="M89" s="357"/>
      <c r="N89" s="356"/>
      <c r="O89" s="226"/>
      <c r="P89" s="352"/>
    </row>
    <row r="90" spans="1:17">
      <c r="A90" s="320" t="s">
        <v>1036</v>
      </c>
      <c r="B90" s="355">
        <f>+'TTA Pivot Table'!D$391</f>
        <v>5.8091348314606748</v>
      </c>
      <c r="C90" s="355">
        <f>+'TTA Pivot Table'!D$393</f>
        <v>5.4169999999999998</v>
      </c>
      <c r="D90" s="355">
        <f>+'TTA Pivot Table'!D$395</f>
        <v>0</v>
      </c>
      <c r="E90" s="356">
        <f>+'TTA Pivot Table'!D$397</f>
        <v>5.8005164835164829</v>
      </c>
      <c r="F90" s="356">
        <f>+'TTA Pivot Table'!D$399</f>
        <v>4.4798867403314917</v>
      </c>
      <c r="G90" s="355">
        <f>+'TTA Pivot Table'!D$401</f>
        <v>4.6526142857142858</v>
      </c>
      <c r="H90" s="355">
        <f>+'TTA Pivot Table'!D$403</f>
        <v>0</v>
      </c>
      <c r="I90" s="356">
        <f>+'TTA Pivot Table'!D$405</f>
        <v>4.4903460207612458</v>
      </c>
      <c r="J90" s="356">
        <f>+'TTA Pivot Table'!D$407</f>
        <v>6.1690237341772152</v>
      </c>
      <c r="K90" s="355">
        <f>+'TTA Pivot Table'!D$409</f>
        <v>9.2155792811839312</v>
      </c>
      <c r="L90" s="355">
        <f>+'TTA Pivot Table'!D$411</f>
        <v>0</v>
      </c>
      <c r="M90" s="357">
        <f>+'TTA Pivot Table'!D$413</f>
        <v>6.7773060363022362</v>
      </c>
      <c r="N90" s="356">
        <f>+'TTA Pivot Table'!D$415</f>
        <v>3.6469285714285715</v>
      </c>
      <c r="O90" s="226"/>
      <c r="P90" s="352">
        <f t="shared" si="3"/>
        <v>2.2869600155409904</v>
      </c>
    </row>
    <row r="91" spans="1:17">
      <c r="A91" s="320" t="s">
        <v>1037</v>
      </c>
      <c r="B91" s="355">
        <f>+'TTA Pivot Table'!D$423</f>
        <v>4.5274661508704064</v>
      </c>
      <c r="C91" s="355">
        <f>+'TTA Pivot Table'!D$425</f>
        <v>4.5235294117647049</v>
      </c>
      <c r="D91" s="355">
        <f>+'TTA Pivot Table'!D$427</f>
        <v>0</v>
      </c>
      <c r="E91" s="356">
        <f>+'TTA Pivot Table'!D$429</f>
        <v>4.5271949572264747</v>
      </c>
      <c r="F91" s="356">
        <f>+'TTA Pivot Table'!D$431</f>
        <v>5.0877964936404263</v>
      </c>
      <c r="G91" s="355">
        <f>+'TTA Pivot Table'!D$433</f>
        <v>5.2714285714285722</v>
      </c>
      <c r="H91" s="355">
        <f>+'TTA Pivot Table'!D$435</f>
        <v>0</v>
      </c>
      <c r="I91" s="356">
        <f>+'TTA Pivot Table'!D$437</f>
        <v>5.0966295811518325</v>
      </c>
      <c r="J91" s="356">
        <f>+'TTA Pivot Table'!D$439</f>
        <v>3.4739219292867363</v>
      </c>
      <c r="K91" s="355">
        <f>+'TTA Pivot Table'!D$441</f>
        <v>3.5768796992481207</v>
      </c>
      <c r="L91" s="355">
        <f>+'TTA Pivot Table'!D$443</f>
        <v>0</v>
      </c>
      <c r="M91" s="357">
        <f>+'TTA Pivot Table'!D$445</f>
        <v>3.5051274747187011</v>
      </c>
      <c r="N91" s="356">
        <f>+'TTA Pivot Table'!D$447</f>
        <v>5.7158102766798411</v>
      </c>
      <c r="O91" s="226"/>
      <c r="P91" s="352">
        <f t="shared" si="3"/>
        <v>-1.5915021064331314</v>
      </c>
    </row>
    <row r="92" spans="1:17">
      <c r="A92" s="320" t="s">
        <v>1038</v>
      </c>
      <c r="B92" s="355">
        <f>+'TTA Pivot Table'!D$455</f>
        <v>4.375</v>
      </c>
      <c r="C92" s="355">
        <f>+'TTA Pivot Table'!D$457</f>
        <v>0</v>
      </c>
      <c r="D92" s="355">
        <f>+'TTA Pivot Table'!D$459</f>
        <v>0</v>
      </c>
      <c r="E92" s="356">
        <f>+'TTA Pivot Table'!D$461</f>
        <v>4.375</v>
      </c>
      <c r="F92" s="356">
        <f>+'TTA Pivot Table'!D$463</f>
        <v>4.1131934032983501</v>
      </c>
      <c r="G92" s="355">
        <f>+'TTA Pivot Table'!D$465</f>
        <v>0</v>
      </c>
      <c r="H92" s="355">
        <f>+'TTA Pivot Table'!D$467</f>
        <v>0</v>
      </c>
      <c r="I92" s="356">
        <f>+'TTA Pivot Table'!D$469</f>
        <v>4.1131934032983501</v>
      </c>
      <c r="J92" s="356">
        <f>+'TTA Pivot Table'!D$471</f>
        <v>2.7933673469387803</v>
      </c>
      <c r="K92" s="355">
        <f>+'TTA Pivot Table'!D$473</f>
        <v>3.1111111111111098</v>
      </c>
      <c r="L92" s="355">
        <f>+'TTA Pivot Table'!D$475</f>
        <v>0</v>
      </c>
      <c r="M92" s="357">
        <f>+'TTA Pivot Table'!D$477</f>
        <v>2.807317073170736</v>
      </c>
      <c r="N92" s="356">
        <f>+'TTA Pivot Table'!D$479</f>
        <v>8</v>
      </c>
      <c r="O92" s="226"/>
      <c r="P92" s="352">
        <f t="shared" si="3"/>
        <v>-1.3058763301276142</v>
      </c>
    </row>
    <row r="93" spans="1:17">
      <c r="A93" s="329" t="s">
        <v>1039</v>
      </c>
      <c r="B93" s="359">
        <f>+'TTA Pivot Table'!D$487</f>
        <v>0</v>
      </c>
      <c r="C93" s="359">
        <f>+'TTA Pivot Table'!D$489</f>
        <v>0</v>
      </c>
      <c r="D93" s="359">
        <f>+'TTA Pivot Table'!D$491</f>
        <v>0</v>
      </c>
      <c r="E93" s="360">
        <f>+'TTA Pivot Table'!D$493</f>
        <v>0</v>
      </c>
      <c r="F93" s="360">
        <f>+'TTA Pivot Table'!D$495</f>
        <v>0</v>
      </c>
      <c r="G93" s="359">
        <f>+'TTA Pivot Table'!D$497</f>
        <v>0</v>
      </c>
      <c r="H93" s="359">
        <f>+'TTA Pivot Table'!D$499</f>
        <v>0</v>
      </c>
      <c r="I93" s="360">
        <f>+'TTA Pivot Table'!D$501</f>
        <v>0</v>
      </c>
      <c r="J93" s="360">
        <f>+'TTA Pivot Table'!D$503</f>
        <v>0</v>
      </c>
      <c r="K93" s="359">
        <f>+'TTA Pivot Table'!D$505</f>
        <v>0</v>
      </c>
      <c r="L93" s="359">
        <f>+'TTA Pivot Table'!D$507</f>
        <v>0</v>
      </c>
      <c r="M93" s="361">
        <f>+'TTA Pivot Table'!D$509</f>
        <v>0</v>
      </c>
      <c r="N93" s="360">
        <f>+'TTA Pivot Table'!D$511</f>
        <v>0</v>
      </c>
      <c r="O93" s="226"/>
      <c r="P93" s="362">
        <f t="shared" si="3"/>
        <v>0</v>
      </c>
    </row>
    <row r="94" spans="1:17">
      <c r="A94" s="333" t="s">
        <v>1053</v>
      </c>
      <c r="B94" s="333"/>
      <c r="C94" s="333"/>
      <c r="D94" s="333"/>
      <c r="E94" s="333"/>
      <c r="F94" s="334"/>
      <c r="G94" s="334"/>
      <c r="H94" s="334"/>
      <c r="I94" s="334"/>
      <c r="J94" s="334"/>
      <c r="K94" s="334"/>
      <c r="L94" s="334"/>
      <c r="M94" s="334"/>
      <c r="N94" s="334"/>
    </row>
    <row r="95" spans="1:17">
      <c r="A95" s="333"/>
      <c r="B95" s="364"/>
      <c r="C95" s="364"/>
      <c r="D95" s="364"/>
      <c r="E95" s="364"/>
      <c r="F95" s="364"/>
      <c r="G95" s="364"/>
      <c r="H95" s="364"/>
      <c r="I95" s="364"/>
      <c r="J95" s="364"/>
      <c r="K95" s="364"/>
      <c r="L95" s="364"/>
      <c r="M95" s="364"/>
      <c r="N95" s="364"/>
      <c r="O95" s="363"/>
    </row>
    <row r="96" spans="1:17">
      <c r="A96" s="333"/>
      <c r="B96" s="333"/>
      <c r="C96" s="333"/>
      <c r="D96" s="333"/>
      <c r="E96" s="333"/>
      <c r="F96" s="334"/>
      <c r="G96" s="334"/>
      <c r="H96" s="334"/>
      <c r="I96" s="334"/>
      <c r="J96" s="334"/>
      <c r="K96" s="334"/>
      <c r="L96" s="334"/>
      <c r="M96" s="334"/>
      <c r="N96" s="335" t="s">
        <v>1158</v>
      </c>
    </row>
    <row r="97" spans="1:16" ht="18">
      <c r="A97" s="296" t="s">
        <v>1079</v>
      </c>
      <c r="B97" s="298"/>
      <c r="C97" s="298"/>
      <c r="D97" s="298"/>
      <c r="E97" s="298"/>
      <c r="F97" s="297"/>
      <c r="G97" s="297"/>
      <c r="H97" s="297"/>
      <c r="I97" s="298"/>
      <c r="J97" s="297"/>
      <c r="K97" s="297"/>
      <c r="L97" s="297"/>
      <c r="M97" s="298"/>
      <c r="N97" s="297"/>
      <c r="P97" s="346"/>
    </row>
    <row r="98" spans="1:16" ht="18">
      <c r="A98" s="296"/>
      <c r="B98" s="298"/>
      <c r="C98" s="298"/>
      <c r="D98" s="298"/>
      <c r="E98" s="298"/>
      <c r="F98" s="297"/>
      <c r="G98" s="297"/>
      <c r="H98" s="297"/>
      <c r="I98" s="298"/>
      <c r="J98" s="297"/>
      <c r="K98" s="297"/>
      <c r="L98" s="297"/>
      <c r="M98" s="298"/>
      <c r="N98" s="297"/>
      <c r="P98" s="346"/>
    </row>
    <row r="99" spans="1:16" ht="15.75">
      <c r="A99" s="299" t="s">
        <v>1075</v>
      </c>
      <c r="B99" s="298"/>
      <c r="C99" s="298"/>
      <c r="D99" s="298"/>
      <c r="E99" s="298"/>
      <c r="F99" s="297"/>
      <c r="G99" s="297"/>
      <c r="H99" s="297"/>
      <c r="I99" s="298"/>
      <c r="J99" s="297"/>
      <c r="K99" s="297"/>
      <c r="L99" s="297"/>
      <c r="M99" s="298"/>
      <c r="N99" s="297"/>
      <c r="P99" s="346"/>
    </row>
    <row r="100" spans="1:16" ht="15.75">
      <c r="A100" s="299" t="s">
        <v>1162</v>
      </c>
      <c r="B100" s="298"/>
      <c r="C100" s="298"/>
      <c r="D100" s="298"/>
      <c r="E100" s="298"/>
      <c r="F100" s="297"/>
      <c r="G100" s="297"/>
      <c r="H100" s="297"/>
      <c r="I100" s="298"/>
      <c r="J100" s="297"/>
      <c r="K100" s="297"/>
      <c r="L100" s="297"/>
      <c r="M100" s="298"/>
      <c r="N100" s="297"/>
      <c r="P100" s="346"/>
    </row>
    <row r="101" spans="1:16" ht="18" customHeight="1">
      <c r="A101" s="300"/>
      <c r="B101" s="300"/>
      <c r="C101" s="300"/>
      <c r="D101" s="300"/>
      <c r="E101" s="300"/>
      <c r="F101" s="301"/>
      <c r="G101" s="302"/>
      <c r="H101" s="302"/>
      <c r="I101" s="303"/>
      <c r="J101" s="303"/>
      <c r="K101" s="303"/>
      <c r="L101" s="303"/>
      <c r="M101" s="303"/>
      <c r="N101" s="303"/>
      <c r="O101" s="304"/>
      <c r="P101" s="346"/>
    </row>
    <row r="102" spans="1:16" ht="18" customHeight="1">
      <c r="A102" s="150"/>
      <c r="B102" s="305" t="s">
        <v>1014</v>
      </c>
      <c r="C102" s="306"/>
      <c r="D102" s="306"/>
      <c r="E102" s="306"/>
      <c r="F102" s="306"/>
      <c r="G102" s="306"/>
      <c r="H102" s="306"/>
      <c r="I102" s="307"/>
      <c r="J102" s="308" t="s">
        <v>10</v>
      </c>
      <c r="K102" s="309"/>
      <c r="L102" s="309"/>
      <c r="M102" s="310"/>
      <c r="N102" s="533" t="s">
        <v>1015</v>
      </c>
      <c r="O102" s="323"/>
      <c r="P102" s="346"/>
    </row>
    <row r="103" spans="1:16" ht="42.75" customHeight="1">
      <c r="A103" s="311"/>
      <c r="B103" s="306" t="s">
        <v>1016</v>
      </c>
      <c r="C103" s="306"/>
      <c r="D103" s="306"/>
      <c r="E103" s="312"/>
      <c r="F103" s="313" t="s">
        <v>1017</v>
      </c>
      <c r="G103" s="306"/>
      <c r="H103" s="306"/>
      <c r="I103" s="307"/>
      <c r="J103" s="314" t="s">
        <v>1018</v>
      </c>
      <c r="K103" s="306"/>
      <c r="L103" s="306"/>
      <c r="M103" s="307"/>
      <c r="N103" s="534"/>
      <c r="O103" s="323"/>
      <c r="P103" s="346"/>
    </row>
    <row r="104" spans="1:16" ht="33" customHeight="1">
      <c r="A104" s="300"/>
      <c r="B104" s="315" t="s">
        <v>1019</v>
      </c>
      <c r="C104" s="315" t="s">
        <v>1020</v>
      </c>
      <c r="D104" s="315" t="s">
        <v>1021</v>
      </c>
      <c r="E104" s="316" t="s">
        <v>1022</v>
      </c>
      <c r="F104" s="316" t="s">
        <v>1019</v>
      </c>
      <c r="G104" s="315" t="s">
        <v>1020</v>
      </c>
      <c r="H104" s="315" t="s">
        <v>1021</v>
      </c>
      <c r="I104" s="316" t="s">
        <v>1022</v>
      </c>
      <c r="J104" s="317" t="s">
        <v>1019</v>
      </c>
      <c r="K104" s="318" t="s">
        <v>1020</v>
      </c>
      <c r="L104" s="319" t="s">
        <v>1021</v>
      </c>
      <c r="M104" s="317" t="s">
        <v>1022</v>
      </c>
      <c r="N104" s="535"/>
      <c r="O104" s="323"/>
      <c r="P104" s="346" t="s">
        <v>1076</v>
      </c>
    </row>
    <row r="105" spans="1:16" hidden="1">
      <c r="A105" s="320" t="s">
        <v>1023</v>
      </c>
      <c r="B105" s="320"/>
      <c r="C105" s="320"/>
      <c r="D105" s="320"/>
      <c r="E105" s="320"/>
      <c r="F105" s="365">
        <f>'TTA Pivot Table'!E$230</f>
        <v>0</v>
      </c>
      <c r="G105" s="365">
        <f>'TTA Pivot Table'!E$231</f>
        <v>0</v>
      </c>
      <c r="H105" s="365">
        <f>'TTA Pivot Table'!E$232</f>
        <v>0</v>
      </c>
      <c r="I105" s="366">
        <f>'TTA Pivot Table'!E$233</f>
        <v>0</v>
      </c>
      <c r="J105" s="366">
        <f>'TTA Pivot Table'!E$234</f>
        <v>0</v>
      </c>
      <c r="K105" s="365">
        <f>'TTA Pivot Table'!E$235</f>
        <v>0</v>
      </c>
      <c r="L105" s="365">
        <f>'TTA Pivot Table'!E$236</f>
        <v>0</v>
      </c>
      <c r="M105" s="367">
        <f>'TTA Pivot Table'!E$237</f>
        <v>0</v>
      </c>
      <c r="N105" s="366">
        <f>'TTA Pivot Table'!E$238</f>
        <v>0</v>
      </c>
      <c r="O105" s="226"/>
      <c r="P105" s="352">
        <f>+M105-I105</f>
        <v>0</v>
      </c>
    </row>
    <row r="106" spans="1:16" ht="15.75" hidden="1">
      <c r="A106" s="320"/>
      <c r="B106" s="320"/>
      <c r="C106" s="320"/>
      <c r="D106" s="320"/>
      <c r="E106" s="320"/>
      <c r="F106" s="226"/>
      <c r="G106" s="226"/>
      <c r="H106" s="226"/>
      <c r="I106" s="353"/>
      <c r="J106" s="353"/>
      <c r="K106" s="226"/>
      <c r="L106" s="226"/>
      <c r="M106" s="354"/>
      <c r="N106" s="353"/>
      <c r="O106" s="226"/>
      <c r="P106" s="323">
        <f t="shared" ref="P106" si="4">+I106-M106</f>
        <v>0</v>
      </c>
    </row>
    <row r="107" spans="1:16">
      <c r="A107" s="320" t="s">
        <v>1024</v>
      </c>
      <c r="B107" s="355">
        <f>+'TTA Pivot Table'!E$7</f>
        <v>0</v>
      </c>
      <c r="C107" s="355">
        <f>+'TTA Pivot Table'!E$9</f>
        <v>0</v>
      </c>
      <c r="D107" s="355">
        <f>+'TTA Pivot Table'!E$11</f>
        <v>0</v>
      </c>
      <c r="E107" s="356">
        <f>+'TTA Pivot Table'!E$13</f>
        <v>0</v>
      </c>
      <c r="F107" s="356">
        <f>+'TTA Pivot Table'!E$15</f>
        <v>0</v>
      </c>
      <c r="G107" s="355">
        <f>+'TTA Pivot Table'!E$17</f>
        <v>0</v>
      </c>
      <c r="H107" s="355">
        <f>+'TTA Pivot Table'!E$19</f>
        <v>0</v>
      </c>
      <c r="I107" s="356">
        <f>+'TTA Pivot Table'!E$21</f>
        <v>0</v>
      </c>
      <c r="J107" s="356">
        <f>+'TTA Pivot Table'!E$23</f>
        <v>0</v>
      </c>
      <c r="K107" s="355">
        <f>+'TTA Pivot Table'!E$25</f>
        <v>0</v>
      </c>
      <c r="L107" s="355">
        <f>+'TTA Pivot Table'!E$27</f>
        <v>0</v>
      </c>
      <c r="M107" s="357">
        <f>+'TTA Pivot Table'!E$29</f>
        <v>0</v>
      </c>
      <c r="N107" s="356">
        <f>+'TTA Pivot Table'!E$31</f>
        <v>0</v>
      </c>
      <c r="O107" s="226"/>
      <c r="P107" s="352">
        <f t="shared" ref="P107:P125" si="5">+M107-I107</f>
        <v>0</v>
      </c>
    </row>
    <row r="108" spans="1:16">
      <c r="A108" s="320" t="s">
        <v>1025</v>
      </c>
      <c r="B108" s="355">
        <f>+'TTA Pivot Table'!E$39</f>
        <v>4.1377747625508823</v>
      </c>
      <c r="C108" s="355">
        <f>+'TTA Pivot Table'!E$41</f>
        <v>4.215217391304348</v>
      </c>
      <c r="D108" s="355">
        <f>+'TTA Pivot Table'!E$43</f>
        <v>0</v>
      </c>
      <c r="E108" s="356">
        <f>+'TTA Pivot Table'!E$45</f>
        <v>4.1389645958583836</v>
      </c>
      <c r="F108" s="356">
        <f>+'TTA Pivot Table'!E$47</f>
        <v>5.4197646219686169</v>
      </c>
      <c r="G108" s="355">
        <f>+'TTA Pivot Table'!E$49</f>
        <v>7.5082608695652189</v>
      </c>
      <c r="H108" s="355">
        <f>+'TTA Pivot Table'!E$51</f>
        <v>0</v>
      </c>
      <c r="I108" s="356">
        <f>+'TTA Pivot Table'!E$53</f>
        <v>5.4861118784530385</v>
      </c>
      <c r="J108" s="356">
        <f>+'TTA Pivot Table'!E$55</f>
        <v>3.2954911059551431</v>
      </c>
      <c r="K108" s="355">
        <f>+'TTA Pivot Table'!E$57</f>
        <v>3.7040919037199123</v>
      </c>
      <c r="L108" s="355">
        <f>+'TTA Pivot Table'!E$59</f>
        <v>0</v>
      </c>
      <c r="M108" s="357">
        <f>+'TTA Pivot Table'!E$61</f>
        <v>3.4021942857142857</v>
      </c>
      <c r="N108" s="356">
        <f>+'TTA Pivot Table'!E$63</f>
        <v>1.7826315789473686</v>
      </c>
      <c r="O108" s="226"/>
      <c r="P108" s="352">
        <f t="shared" si="5"/>
        <v>-2.0839175927387528</v>
      </c>
    </row>
    <row r="109" spans="1:16">
      <c r="A109" s="320" t="s">
        <v>1026</v>
      </c>
      <c r="B109" s="355">
        <f>+'TTA Pivot Table'!E$71</f>
        <v>0</v>
      </c>
      <c r="C109" s="355">
        <f>+'TTA Pivot Table'!E$73</f>
        <v>0</v>
      </c>
      <c r="D109" s="355">
        <f>+'TTA Pivot Table'!E$75</f>
        <v>0</v>
      </c>
      <c r="E109" s="356">
        <f>+'TTA Pivot Table'!E$77</f>
        <v>0</v>
      </c>
      <c r="F109" s="356">
        <f>+'TTA Pivot Table'!E$79</f>
        <v>0</v>
      </c>
      <c r="G109" s="355">
        <f>+'TTA Pivot Table'!E$81</f>
        <v>0</v>
      </c>
      <c r="H109" s="355">
        <f>+'TTA Pivot Table'!E$83</f>
        <v>0</v>
      </c>
      <c r="I109" s="356">
        <f>+'TTA Pivot Table'!E$85</f>
        <v>0</v>
      </c>
      <c r="J109" s="356">
        <f>+'TTA Pivot Table'!E$87</f>
        <v>0</v>
      </c>
      <c r="K109" s="355">
        <f>+'TTA Pivot Table'!E$89</f>
        <v>0</v>
      </c>
      <c r="L109" s="355">
        <f>+'TTA Pivot Table'!E$91</f>
        <v>0</v>
      </c>
      <c r="M109" s="357">
        <f>+'TTA Pivot Table'!E$93</f>
        <v>0</v>
      </c>
      <c r="N109" s="356">
        <f>+'TTA Pivot Table'!E$95</f>
        <v>0</v>
      </c>
      <c r="O109" s="226"/>
      <c r="P109" s="352">
        <f t="shared" si="5"/>
        <v>0</v>
      </c>
    </row>
    <row r="110" spans="1:16">
      <c r="A110" s="320" t="s">
        <v>1027</v>
      </c>
      <c r="B110" s="355">
        <f>+'TTA Pivot Table'!E$103</f>
        <v>0</v>
      </c>
      <c r="C110" s="355">
        <f>+'TTA Pivot Table'!E$105</f>
        <v>0</v>
      </c>
      <c r="D110" s="355">
        <f>+'TTA Pivot Table'!E$107</f>
        <v>0</v>
      </c>
      <c r="E110" s="356">
        <f>+'TTA Pivot Table'!E$109</f>
        <v>0</v>
      </c>
      <c r="F110" s="356">
        <f>+'TTA Pivot Table'!E$111</f>
        <v>0</v>
      </c>
      <c r="G110" s="355">
        <f>+'TTA Pivot Table'!E$113</f>
        <v>0</v>
      </c>
      <c r="H110" s="355">
        <f>+'TTA Pivot Table'!E$115</f>
        <v>0</v>
      </c>
      <c r="I110" s="356">
        <f>+'TTA Pivot Table'!E$117</f>
        <v>0</v>
      </c>
      <c r="J110" s="356">
        <f>+'TTA Pivot Table'!E$119</f>
        <v>0</v>
      </c>
      <c r="K110" s="355">
        <f>+'TTA Pivot Table'!E$121</f>
        <v>0</v>
      </c>
      <c r="L110" s="355">
        <f>+'TTA Pivot Table'!E$123</f>
        <v>0</v>
      </c>
      <c r="M110" s="357">
        <f>+'TTA Pivot Table'!E$125</f>
        <v>0</v>
      </c>
      <c r="N110" s="356">
        <f>+'TTA Pivot Table'!E$127</f>
        <v>0</v>
      </c>
      <c r="O110" s="226"/>
      <c r="P110" s="352">
        <f t="shared" si="5"/>
        <v>0</v>
      </c>
    </row>
    <row r="111" spans="1:16">
      <c r="A111" s="320"/>
      <c r="B111" s="355"/>
      <c r="C111" s="355"/>
      <c r="D111" s="355"/>
      <c r="E111" s="356"/>
      <c r="F111" s="356"/>
      <c r="G111" s="355"/>
      <c r="H111" s="355"/>
      <c r="I111" s="356"/>
      <c r="J111" s="356"/>
      <c r="K111" s="355"/>
      <c r="L111" s="355"/>
      <c r="M111" s="357"/>
      <c r="N111" s="356"/>
      <c r="O111" s="226"/>
      <c r="P111" s="352"/>
    </row>
    <row r="112" spans="1:16">
      <c r="A112" s="320" t="s">
        <v>1028</v>
      </c>
      <c r="B112" s="355">
        <f>+'TTA Pivot Table'!E$135</f>
        <v>4.8104026845637584</v>
      </c>
      <c r="C112" s="355">
        <f>+'TTA Pivot Table'!E$137</f>
        <v>4.33</v>
      </c>
      <c r="D112" s="355">
        <f>+'TTA Pivot Table'!E$139</f>
        <v>0</v>
      </c>
      <c r="E112" s="356">
        <f>+'TTA Pivot Table'!E$141</f>
        <v>4.7321348314606739</v>
      </c>
      <c r="F112" s="356">
        <f>+'TTA Pivot Table'!E$143</f>
        <v>5.2942179759377215</v>
      </c>
      <c r="G112" s="355">
        <f>+'TTA Pivot Table'!E$145</f>
        <v>5.6562038664323389</v>
      </c>
      <c r="H112" s="355">
        <f>+'TTA Pivot Table'!E$147</f>
        <v>0</v>
      </c>
      <c r="I112" s="356">
        <f>+'TTA Pivot Table'!E$149</f>
        <v>5.3273267963349946</v>
      </c>
      <c r="J112" s="356">
        <f>+'TTA Pivot Table'!E$151</f>
        <v>3.9296336255338273</v>
      </c>
      <c r="K112" s="355">
        <f>+'TTA Pivot Table'!E$153</f>
        <v>4.1299281984334204</v>
      </c>
      <c r="L112" s="355">
        <f>+'TTA Pivot Table'!E$155</f>
        <v>0</v>
      </c>
      <c r="M112" s="357">
        <f>+'TTA Pivot Table'!E$157</f>
        <v>3.9809379702390899</v>
      </c>
      <c r="N112" s="356">
        <f>+'TTA Pivot Table'!E$159</f>
        <v>0</v>
      </c>
      <c r="O112" s="226"/>
      <c r="P112" s="352">
        <f t="shared" si="5"/>
        <v>-1.3463888260959047</v>
      </c>
    </row>
    <row r="113" spans="1:17">
      <c r="A113" s="320" t="s">
        <v>1029</v>
      </c>
      <c r="B113" s="355">
        <f>+'TTA Pivot Table'!E$167</f>
        <v>4.5838835794960895</v>
      </c>
      <c r="C113" s="355">
        <f>+'TTA Pivot Table'!E$169</f>
        <v>4.8869565217391298</v>
      </c>
      <c r="D113" s="355">
        <f>+'TTA Pivot Table'!E$171</f>
        <v>0</v>
      </c>
      <c r="E113" s="356">
        <f>+'TTA Pivot Table'!E$173</f>
        <v>4.5898211243611575</v>
      </c>
      <c r="F113" s="356">
        <f>+'TTA Pivot Table'!E$175</f>
        <v>4.9249419279907087</v>
      </c>
      <c r="G113" s="355">
        <f>+'TTA Pivot Table'!E$177</f>
        <v>5.350609756097561</v>
      </c>
      <c r="H113" s="355">
        <f>+'TTA Pivot Table'!E$179</f>
        <v>0</v>
      </c>
      <c r="I113" s="356">
        <f>+'TTA Pivot Table'!E$181</f>
        <v>4.9442904656319291</v>
      </c>
      <c r="J113" s="356">
        <f>+'TTA Pivot Table'!E$183</f>
        <v>4.6973469387755102</v>
      </c>
      <c r="K113" s="355">
        <f>+'TTA Pivot Table'!E$185</f>
        <v>5.2267389340560069</v>
      </c>
      <c r="L113" s="355">
        <f>+'TTA Pivot Table'!E$187</f>
        <v>0</v>
      </c>
      <c r="M113" s="357">
        <f>+'TTA Pivot Table'!E$189</f>
        <v>4.8421546824808503</v>
      </c>
      <c r="N113" s="356">
        <f>+'TTA Pivot Table'!E$191</f>
        <v>5.9181948424068764</v>
      </c>
      <c r="O113" s="226"/>
      <c r="P113" s="352">
        <f t="shared" si="5"/>
        <v>-0.10213578315107874</v>
      </c>
    </row>
    <row r="114" spans="1:17">
      <c r="A114" s="320" t="s">
        <v>1030</v>
      </c>
      <c r="B114" s="358">
        <f>+'TTA Pivot Table'!E$199</f>
        <v>4.4016691068814069</v>
      </c>
      <c r="C114" s="355">
        <f>+'TTA Pivot Table'!E$201</f>
        <v>5.6833333333333336</v>
      </c>
      <c r="D114" s="355">
        <f>+'TTA Pivot Table'!E$203</f>
        <v>0</v>
      </c>
      <c r="E114" s="356">
        <f>+'TTA Pivot Table'!E$205</f>
        <v>4.400858806404659</v>
      </c>
      <c r="F114" s="356">
        <f>+'TTA Pivot Table'!E$207</f>
        <v>5.9564136282127942</v>
      </c>
      <c r="G114" s="355">
        <f>+'TTA Pivot Table'!E$209</f>
        <v>8.7315151515151541</v>
      </c>
      <c r="H114" s="355">
        <f>+'TTA Pivot Table'!E$211</f>
        <v>0</v>
      </c>
      <c r="I114" s="356">
        <f>+'TTA Pivot Table'!E$213</f>
        <v>5.9995435927442982</v>
      </c>
      <c r="J114" s="356">
        <f>+'TTA Pivot Table'!E$215</f>
        <v>6.5507659269863971</v>
      </c>
      <c r="K114" s="355">
        <f>+'TTA Pivot Table'!E$217</f>
        <v>7.6822641509433902</v>
      </c>
      <c r="L114" s="355">
        <f>+'TTA Pivot Table'!E$219</f>
        <v>0</v>
      </c>
      <c r="M114" s="357">
        <f>+'TTA Pivot Table'!E$221</f>
        <v>6.7311793020457245</v>
      </c>
      <c r="N114" s="356">
        <f>+'TTA Pivot Table'!E$223</f>
        <v>0</v>
      </c>
      <c r="O114" s="226"/>
      <c r="P114" s="352">
        <f t="shared" si="5"/>
        <v>0.7316357093014263</v>
      </c>
    </row>
    <row r="115" spans="1:17">
      <c r="A115" s="320" t="s">
        <v>1031</v>
      </c>
      <c r="B115" s="355">
        <f>+'TTA Pivot Table'!E$231</f>
        <v>0</v>
      </c>
      <c r="C115" s="355">
        <f>+'TTA Pivot Table'!E$233</f>
        <v>0</v>
      </c>
      <c r="D115" s="355">
        <f>+'TTA Pivot Table'!E$235</f>
        <v>0</v>
      </c>
      <c r="E115" s="356">
        <f>+'TTA Pivot Table'!E$237</f>
        <v>0</v>
      </c>
      <c r="F115" s="356">
        <f>+'TTA Pivot Table'!E$239</f>
        <v>0</v>
      </c>
      <c r="G115" s="355">
        <f>+'TTA Pivot Table'!E$241</f>
        <v>0</v>
      </c>
      <c r="H115" s="355">
        <f>+'TTA Pivot Table'!E$243</f>
        <v>0</v>
      </c>
      <c r="I115" s="356">
        <f>+'TTA Pivot Table'!E$245</f>
        <v>0</v>
      </c>
      <c r="J115" s="356">
        <f>+'TTA Pivot Table'!E$247</f>
        <v>0</v>
      </c>
      <c r="K115" s="355">
        <f>+'TTA Pivot Table'!E$249</f>
        <v>0</v>
      </c>
      <c r="L115" s="355">
        <f>+'TTA Pivot Table'!E$251</f>
        <v>0</v>
      </c>
      <c r="M115" s="357">
        <f>+'TTA Pivot Table'!E$253</f>
        <v>0</v>
      </c>
      <c r="N115" s="356">
        <f>+'TTA Pivot Table'!E$255</f>
        <v>0</v>
      </c>
      <c r="O115" s="226"/>
      <c r="P115" s="352">
        <f t="shared" si="5"/>
        <v>0</v>
      </c>
    </row>
    <row r="116" spans="1:17">
      <c r="A116" s="320"/>
      <c r="B116" s="355"/>
      <c r="C116" s="355"/>
      <c r="D116" s="355"/>
      <c r="E116" s="356"/>
      <c r="F116" s="356"/>
      <c r="G116" s="355"/>
      <c r="H116" s="355"/>
      <c r="I116" s="356"/>
      <c r="J116" s="356"/>
      <c r="K116" s="355"/>
      <c r="L116" s="355"/>
      <c r="M116" s="357"/>
      <c r="N116" s="356"/>
      <c r="O116" s="226"/>
      <c r="P116" s="352"/>
    </row>
    <row r="117" spans="1:17">
      <c r="A117" s="320" t="s">
        <v>1032</v>
      </c>
      <c r="B117" s="355">
        <f>+'TTA Pivot Table'!E$263</f>
        <v>0</v>
      </c>
      <c r="C117" s="355">
        <f>+'TTA Pivot Table'!E$265</f>
        <v>0</v>
      </c>
      <c r="D117" s="355">
        <f>+'TTA Pivot Table'!E$267</f>
        <v>0</v>
      </c>
      <c r="E117" s="356">
        <f>+'TTA Pivot Table'!E$269</f>
        <v>0</v>
      </c>
      <c r="F117" s="356">
        <f>+'TTA Pivot Table'!E$271</f>
        <v>0</v>
      </c>
      <c r="G117" s="355">
        <f>+'TTA Pivot Table'!E$273</f>
        <v>0</v>
      </c>
      <c r="H117" s="355">
        <f>+'TTA Pivot Table'!E$275</f>
        <v>0</v>
      </c>
      <c r="I117" s="356">
        <f>+'TTA Pivot Table'!E$277</f>
        <v>0</v>
      </c>
      <c r="J117" s="356">
        <f>+'TTA Pivot Table'!E$279</f>
        <v>0</v>
      </c>
      <c r="K117" s="355">
        <f>+'TTA Pivot Table'!E$281</f>
        <v>0</v>
      </c>
      <c r="L117" s="355">
        <f>+'TTA Pivot Table'!E$283</f>
        <v>0</v>
      </c>
      <c r="M117" s="357">
        <f>+'TTA Pivot Table'!E$285</f>
        <v>0</v>
      </c>
      <c r="N117" s="356">
        <f>+'TTA Pivot Table'!E$287</f>
        <v>0</v>
      </c>
      <c r="O117" s="226"/>
      <c r="P117" s="352">
        <f t="shared" si="5"/>
        <v>0</v>
      </c>
    </row>
    <row r="118" spans="1:17">
      <c r="A118" s="320" t="s">
        <v>1033</v>
      </c>
      <c r="B118" s="355">
        <f>+'TTA Pivot Table'!E$295</f>
        <v>5.0516129032258075</v>
      </c>
      <c r="C118" s="355">
        <f>+'TTA Pivot Table'!E$297</f>
        <v>7.7249999999999996</v>
      </c>
      <c r="D118" s="355">
        <f>+'TTA Pivot Table'!E$299</f>
        <v>0</v>
      </c>
      <c r="E118" s="356">
        <f>+'TTA Pivot Table'!E$301</f>
        <v>5.2136363636363638</v>
      </c>
      <c r="F118" s="356">
        <f>+'TTA Pivot Table'!E$303</f>
        <v>4.6871714285714283</v>
      </c>
      <c r="G118" s="355">
        <f>+'TTA Pivot Table'!E$305</f>
        <v>7.2727272727272725</v>
      </c>
      <c r="H118" s="355">
        <f>+'TTA Pivot Table'!E$307</f>
        <v>4.4039999999999999</v>
      </c>
      <c r="I118" s="356">
        <f>+'TTA Pivot Table'!E$309</f>
        <v>4.6982572966846128</v>
      </c>
      <c r="J118" s="356">
        <f>+'TTA Pivot Table'!E$311</f>
        <v>3.3409581138700775</v>
      </c>
      <c r="K118" s="355">
        <f>+'TTA Pivot Table'!E$313</f>
        <v>3.1109780439121755</v>
      </c>
      <c r="L118" s="355">
        <f>+'TTA Pivot Table'!E$315</f>
        <v>2.5765217391304347</v>
      </c>
      <c r="M118" s="357">
        <f>+'TTA Pivot Table'!E$317</f>
        <v>3.2785854231974922</v>
      </c>
      <c r="N118" s="356">
        <f>+'TTA Pivot Table'!E$319</f>
        <v>7.6529411764705877</v>
      </c>
      <c r="O118" s="226"/>
      <c r="P118" s="352">
        <f t="shared" si="5"/>
        <v>-1.4196718734871205</v>
      </c>
    </row>
    <row r="119" spans="1:17">
      <c r="A119" s="320" t="s">
        <v>1034</v>
      </c>
      <c r="B119" s="355">
        <f>+'TTA Pivot Table'!E$327</f>
        <v>0</v>
      </c>
      <c r="C119" s="355">
        <f>+'TTA Pivot Table'!E$329</f>
        <v>0</v>
      </c>
      <c r="D119" s="355">
        <f>+'TTA Pivot Table'!E$331</f>
        <v>0</v>
      </c>
      <c r="E119" s="356">
        <f>+'TTA Pivot Table'!E$333</f>
        <v>0</v>
      </c>
      <c r="F119" s="356">
        <f>+'TTA Pivot Table'!E$335</f>
        <v>0</v>
      </c>
      <c r="G119" s="355">
        <f>+'TTA Pivot Table'!E$337</f>
        <v>0</v>
      </c>
      <c r="H119" s="355">
        <f>+'TTA Pivot Table'!E$339</f>
        <v>0</v>
      </c>
      <c r="I119" s="356">
        <f>+'TTA Pivot Table'!E$341</f>
        <v>0</v>
      </c>
      <c r="J119" s="356">
        <f>+'TTA Pivot Table'!E$343</f>
        <v>0</v>
      </c>
      <c r="K119" s="355">
        <f>+'TTA Pivot Table'!E$345</f>
        <v>0</v>
      </c>
      <c r="L119" s="355">
        <f>+'TTA Pivot Table'!E$347</f>
        <v>0</v>
      </c>
      <c r="M119" s="357">
        <f>+'TTA Pivot Table'!E$349</f>
        <v>0</v>
      </c>
      <c r="N119" s="356">
        <f>+'TTA Pivot Table'!E$351</f>
        <v>0</v>
      </c>
      <c r="O119" s="226"/>
      <c r="P119" s="352">
        <f t="shared" si="5"/>
        <v>0</v>
      </c>
      <c r="Q119" s="342"/>
    </row>
    <row r="120" spans="1:17">
      <c r="A120" s="320" t="s">
        <v>1035</v>
      </c>
      <c r="B120" s="355">
        <f>+'TTA Pivot Table'!E$359</f>
        <v>0</v>
      </c>
      <c r="C120" s="355">
        <f>+'TTA Pivot Table'!E$361</f>
        <v>0</v>
      </c>
      <c r="D120" s="355">
        <f>+'TTA Pivot Table'!E$363</f>
        <v>0</v>
      </c>
      <c r="E120" s="356">
        <f>+'TTA Pivot Table'!E$365</f>
        <v>0</v>
      </c>
      <c r="F120" s="356">
        <f>+'TTA Pivot Table'!E$367</f>
        <v>0</v>
      </c>
      <c r="G120" s="355">
        <f>+'TTA Pivot Table'!E$369</f>
        <v>0</v>
      </c>
      <c r="H120" s="355">
        <f>+'TTA Pivot Table'!E$371</f>
        <v>0</v>
      </c>
      <c r="I120" s="356">
        <f>+'TTA Pivot Table'!E$373</f>
        <v>0</v>
      </c>
      <c r="J120" s="356">
        <f>+'TTA Pivot Table'!E$375</f>
        <v>0</v>
      </c>
      <c r="K120" s="355">
        <f>+'TTA Pivot Table'!E$377</f>
        <v>0</v>
      </c>
      <c r="L120" s="355">
        <f>+'TTA Pivot Table'!E$379</f>
        <v>0</v>
      </c>
      <c r="M120" s="357">
        <f>+'TTA Pivot Table'!E$381</f>
        <v>0</v>
      </c>
      <c r="N120" s="356">
        <f>+'TTA Pivot Table'!E$383</f>
        <v>0</v>
      </c>
      <c r="O120" s="226"/>
      <c r="P120" s="352">
        <f t="shared" si="5"/>
        <v>0</v>
      </c>
    </row>
    <row r="121" spans="1:17">
      <c r="A121" s="320"/>
      <c r="B121" s="355"/>
      <c r="C121" s="355"/>
      <c r="D121" s="355"/>
      <c r="E121" s="356"/>
      <c r="F121" s="356"/>
      <c r="G121" s="355"/>
      <c r="H121" s="355"/>
      <c r="I121" s="356"/>
      <c r="J121" s="356"/>
      <c r="K121" s="355"/>
      <c r="L121" s="355"/>
      <c r="M121" s="357"/>
      <c r="N121" s="356"/>
      <c r="O121" s="226"/>
      <c r="P121" s="352"/>
    </row>
    <row r="122" spans="1:17">
      <c r="A122" s="320" t="s">
        <v>1036</v>
      </c>
      <c r="B122" s="355">
        <f>+'TTA Pivot Table'!E$391</f>
        <v>5.1161887550200804</v>
      </c>
      <c r="C122" s="355">
        <f>+'TTA Pivot Table'!E$393</f>
        <v>5.8666</v>
      </c>
      <c r="D122" s="355">
        <f>+'TTA Pivot Table'!E$395</f>
        <v>0</v>
      </c>
      <c r="E122" s="356">
        <f>+'TTA Pivot Table'!E$397</f>
        <v>5.13096062992126</v>
      </c>
      <c r="F122" s="356">
        <f>+'TTA Pivot Table'!E$399</f>
        <v>4.0928229485869929</v>
      </c>
      <c r="G122" s="355">
        <f>+'TTA Pivot Table'!E$401</f>
        <v>5.1109230769230765</v>
      </c>
      <c r="H122" s="355">
        <f>+'TTA Pivot Table'!E$403</f>
        <v>0</v>
      </c>
      <c r="I122" s="356">
        <f>+'TTA Pivot Table'!E$405</f>
        <v>4.1191618573797673</v>
      </c>
      <c r="J122" s="356">
        <f>+'TTA Pivot Table'!E$407</f>
        <v>5.929961383748994</v>
      </c>
      <c r="K122" s="355">
        <f>+'TTA Pivot Table'!E$409</f>
        <v>9.1544343065693425</v>
      </c>
      <c r="L122" s="355">
        <f>+'TTA Pivot Table'!E$411</f>
        <v>0</v>
      </c>
      <c r="M122" s="357">
        <f>+'TTA Pivot Table'!E$413</f>
        <v>6.5123645352669737</v>
      </c>
      <c r="N122" s="356">
        <f>+'TTA Pivot Table'!E$415</f>
        <v>3.2734717573221759</v>
      </c>
      <c r="O122" s="226"/>
      <c r="P122" s="352">
        <f t="shared" si="5"/>
        <v>2.3932026778872064</v>
      </c>
    </row>
    <row r="123" spans="1:17">
      <c r="A123" s="320" t="s">
        <v>1037</v>
      </c>
      <c r="B123" s="355">
        <f>+'TTA Pivot Table'!E$423</f>
        <v>4.4930391173520565</v>
      </c>
      <c r="C123" s="355">
        <f>+'TTA Pivot Table'!E$425</f>
        <v>4.5786585365853663</v>
      </c>
      <c r="D123" s="355">
        <f>+'TTA Pivot Table'!E$427</f>
        <v>0</v>
      </c>
      <c r="E123" s="356">
        <f>+'TTA Pivot Table'!E$429</f>
        <v>4.4983248635422548</v>
      </c>
      <c r="F123" s="356">
        <f>+'TTA Pivot Table'!E$431</f>
        <v>4.975457746478873</v>
      </c>
      <c r="G123" s="355">
        <f>+'TTA Pivot Table'!E$433</f>
        <v>5.0023965141612212</v>
      </c>
      <c r="H123" s="355">
        <f>+'TTA Pivot Table'!E$435</f>
        <v>0</v>
      </c>
      <c r="I123" s="356">
        <f>+'TTA Pivot Table'!E$437</f>
        <v>4.9774719009610688</v>
      </c>
      <c r="J123" s="356">
        <f>+'TTA Pivot Table'!E$439</f>
        <v>3.3034806886924146</v>
      </c>
      <c r="K123" s="355">
        <f>+'TTA Pivot Table'!E$441</f>
        <v>3.3010955152345094</v>
      </c>
      <c r="L123" s="355">
        <f>+'TTA Pivot Table'!E$443</f>
        <v>0</v>
      </c>
      <c r="M123" s="357">
        <f>+'TTA Pivot Table'!E$445</f>
        <v>3.3026406221739917</v>
      </c>
      <c r="N123" s="356">
        <f>+'TTA Pivot Table'!E$447</f>
        <v>4.0514851485148515</v>
      </c>
      <c r="O123" s="226"/>
      <c r="P123" s="352">
        <f t="shared" si="5"/>
        <v>-1.6748312787870772</v>
      </c>
    </row>
    <row r="124" spans="1:17">
      <c r="A124" s="320" t="s">
        <v>1038</v>
      </c>
      <c r="B124" s="355">
        <f>+'TTA Pivot Table'!E$455</f>
        <v>4.4639175257731978</v>
      </c>
      <c r="C124" s="355">
        <f>+'TTA Pivot Table'!E$457</f>
        <v>5.5</v>
      </c>
      <c r="D124" s="355">
        <f>+'TTA Pivot Table'!E$459</f>
        <v>0</v>
      </c>
      <c r="E124" s="356">
        <f>+'TTA Pivot Table'!E$461</f>
        <v>4.4744897959183696</v>
      </c>
      <c r="F124" s="356">
        <f>+'TTA Pivot Table'!E$463</f>
        <v>4.5167760758570372</v>
      </c>
      <c r="G124" s="355">
        <f>+'TTA Pivot Table'!E$465</f>
        <v>6.379310344827589</v>
      </c>
      <c r="H124" s="355">
        <f>+'TTA Pivot Table'!E$467</f>
        <v>0</v>
      </c>
      <c r="I124" s="356">
        <f>+'TTA Pivot Table'!E$469</f>
        <v>4.5401181215787947</v>
      </c>
      <c r="J124" s="356">
        <f>+'TTA Pivot Table'!E$471</f>
        <v>3.4206836108676608</v>
      </c>
      <c r="K124" s="355">
        <f>+'TTA Pivot Table'!E$473</f>
        <v>4.1094276094276099</v>
      </c>
      <c r="L124" s="355">
        <f>+'TTA Pivot Table'!E$475</f>
        <v>0</v>
      </c>
      <c r="M124" s="357">
        <f>+'TTA Pivot Table'!E$477</f>
        <v>3.5000000000000009</v>
      </c>
      <c r="N124" s="356">
        <f>+'TTA Pivot Table'!E$479</f>
        <v>9.5454545454545716</v>
      </c>
      <c r="O124" s="226"/>
      <c r="P124" s="352">
        <f t="shared" si="5"/>
        <v>-1.0401181215787938</v>
      </c>
    </row>
    <row r="125" spans="1:17">
      <c r="A125" s="329" t="s">
        <v>1039</v>
      </c>
      <c r="B125" s="359">
        <f>+'TTA Pivot Table'!E$487</f>
        <v>4.5</v>
      </c>
      <c r="C125" s="359">
        <f>+'TTA Pivot Table'!E$489</f>
        <v>4</v>
      </c>
      <c r="D125" s="359">
        <f>+'TTA Pivot Table'!E$491</f>
        <v>0</v>
      </c>
      <c r="E125" s="360">
        <f>+'TTA Pivot Table'!E$493</f>
        <v>4.4987745098039218</v>
      </c>
      <c r="F125" s="360">
        <f>+'TTA Pivot Table'!E$495</f>
        <v>5.5</v>
      </c>
      <c r="G125" s="359">
        <f>+'TTA Pivot Table'!E$497</f>
        <v>9.9</v>
      </c>
      <c r="H125" s="359">
        <f>+'TTA Pivot Table'!E$499</f>
        <v>0</v>
      </c>
      <c r="I125" s="360">
        <f>+'TTA Pivot Table'!E$501</f>
        <v>5.552459016393442</v>
      </c>
      <c r="J125" s="360">
        <f>+'TTA Pivot Table'!E$503</f>
        <v>4</v>
      </c>
      <c r="K125" s="359">
        <f>+'TTA Pivot Table'!E$505</f>
        <v>4</v>
      </c>
      <c r="L125" s="359">
        <f>+'TTA Pivot Table'!E$507</f>
        <v>0</v>
      </c>
      <c r="M125" s="361">
        <f>+'TTA Pivot Table'!E$509</f>
        <v>4</v>
      </c>
      <c r="N125" s="360">
        <f>+'TTA Pivot Table'!E$511</f>
        <v>8.1</v>
      </c>
      <c r="O125" s="226"/>
      <c r="P125" s="362">
        <f t="shared" si="5"/>
        <v>-1.552459016393442</v>
      </c>
    </row>
    <row r="126" spans="1:17">
      <c r="A126" s="333" t="s">
        <v>1053</v>
      </c>
      <c r="B126" s="333"/>
      <c r="C126" s="333"/>
      <c r="D126" s="333"/>
      <c r="E126" s="333"/>
      <c r="F126" s="334"/>
      <c r="G126" s="334"/>
      <c r="H126" s="334"/>
      <c r="I126" s="334"/>
      <c r="J126" s="334"/>
      <c r="K126" s="334"/>
      <c r="L126" s="334"/>
      <c r="M126" s="334"/>
      <c r="N126" s="334"/>
    </row>
    <row r="127" spans="1:17">
      <c r="A127" s="333"/>
      <c r="B127" s="364"/>
      <c r="C127" s="364"/>
      <c r="D127" s="364"/>
      <c r="E127" s="364"/>
      <c r="F127" s="364"/>
      <c r="G127" s="364"/>
      <c r="H127" s="364"/>
      <c r="I127" s="364"/>
      <c r="J127" s="364"/>
      <c r="K127" s="364"/>
      <c r="L127" s="364"/>
      <c r="M127" s="364"/>
      <c r="N127" s="364"/>
      <c r="O127" s="363"/>
    </row>
    <row r="128" spans="1:17">
      <c r="A128" s="333"/>
      <c r="B128" s="333"/>
      <c r="C128" s="333"/>
      <c r="D128" s="333"/>
      <c r="E128" s="333"/>
      <c r="F128" s="334"/>
      <c r="G128" s="334"/>
      <c r="H128" s="334"/>
      <c r="I128" s="334"/>
      <c r="J128" s="334"/>
      <c r="K128" s="334"/>
      <c r="L128" s="334"/>
      <c r="M128" s="334"/>
      <c r="N128" s="335" t="s">
        <v>1158</v>
      </c>
    </row>
    <row r="129" spans="1:16" ht="18">
      <c r="A129" s="296" t="s">
        <v>1081</v>
      </c>
      <c r="B129" s="298"/>
      <c r="C129" s="298"/>
      <c r="D129" s="298"/>
      <c r="E129" s="298"/>
      <c r="F129" s="297"/>
      <c r="G129" s="297"/>
      <c r="H129" s="297"/>
      <c r="I129" s="298"/>
      <c r="J129" s="297"/>
      <c r="K129" s="297"/>
      <c r="L129" s="297"/>
      <c r="M129" s="298"/>
      <c r="N129" s="297"/>
      <c r="P129" s="346"/>
    </row>
    <row r="130" spans="1:16" ht="18">
      <c r="A130" s="296"/>
      <c r="B130" s="298"/>
      <c r="C130" s="298"/>
      <c r="D130" s="298"/>
      <c r="E130" s="298"/>
      <c r="F130" s="297"/>
      <c r="G130" s="297"/>
      <c r="H130" s="297"/>
      <c r="I130" s="298"/>
      <c r="J130" s="297"/>
      <c r="K130" s="297"/>
      <c r="L130" s="297"/>
      <c r="M130" s="298"/>
      <c r="N130" s="297"/>
      <c r="P130" s="346"/>
    </row>
    <row r="131" spans="1:16" ht="15.75">
      <c r="A131" s="299" t="s">
        <v>1075</v>
      </c>
      <c r="B131" s="298"/>
      <c r="C131" s="298"/>
      <c r="D131" s="298"/>
      <c r="E131" s="298"/>
      <c r="F131" s="297"/>
      <c r="G131" s="297"/>
      <c r="H131" s="297"/>
      <c r="I131" s="298"/>
      <c r="J131" s="297"/>
      <c r="K131" s="297"/>
      <c r="L131" s="297"/>
      <c r="M131" s="298"/>
      <c r="N131" s="297"/>
      <c r="P131" s="346"/>
    </row>
    <row r="132" spans="1:16" ht="15.75">
      <c r="A132" s="299" t="s">
        <v>1163</v>
      </c>
      <c r="B132" s="298"/>
      <c r="C132" s="298"/>
      <c r="D132" s="298"/>
      <c r="E132" s="298"/>
      <c r="F132" s="297"/>
      <c r="G132" s="297"/>
      <c r="H132" s="297"/>
      <c r="I132" s="298"/>
      <c r="J132" s="297"/>
      <c r="K132" s="297"/>
      <c r="L132" s="297"/>
      <c r="M132" s="298"/>
      <c r="N132" s="297"/>
      <c r="P132" s="346"/>
    </row>
    <row r="133" spans="1:16" ht="18" customHeight="1">
      <c r="A133" s="300"/>
      <c r="B133" s="300"/>
      <c r="C133" s="300"/>
      <c r="D133" s="300"/>
      <c r="E133" s="300"/>
      <c r="F133" s="301"/>
      <c r="G133" s="302"/>
      <c r="H133" s="302"/>
      <c r="I133" s="303"/>
      <c r="J133" s="303"/>
      <c r="K133" s="303"/>
      <c r="L133" s="303"/>
      <c r="M133" s="303"/>
      <c r="N133" s="303"/>
      <c r="O133" s="304"/>
      <c r="P133" s="346"/>
    </row>
    <row r="134" spans="1:16" ht="18" customHeight="1">
      <c r="A134" s="150"/>
      <c r="B134" s="305" t="s">
        <v>1014</v>
      </c>
      <c r="C134" s="306"/>
      <c r="D134" s="306"/>
      <c r="E134" s="306"/>
      <c r="F134" s="306"/>
      <c r="G134" s="306"/>
      <c r="H134" s="306"/>
      <c r="I134" s="307"/>
      <c r="J134" s="308" t="s">
        <v>10</v>
      </c>
      <c r="K134" s="309"/>
      <c r="L134" s="309"/>
      <c r="M134" s="310"/>
      <c r="N134" s="533" t="s">
        <v>1015</v>
      </c>
      <c r="O134" s="323"/>
      <c r="P134" s="346"/>
    </row>
    <row r="135" spans="1:16" ht="45" customHeight="1">
      <c r="A135" s="311"/>
      <c r="B135" s="306" t="s">
        <v>1016</v>
      </c>
      <c r="C135" s="306"/>
      <c r="D135" s="306"/>
      <c r="E135" s="312"/>
      <c r="F135" s="313" t="s">
        <v>1017</v>
      </c>
      <c r="G135" s="306"/>
      <c r="H135" s="306"/>
      <c r="I135" s="307"/>
      <c r="J135" s="314" t="s">
        <v>1018</v>
      </c>
      <c r="K135" s="306"/>
      <c r="L135" s="306"/>
      <c r="M135" s="307"/>
      <c r="N135" s="534"/>
      <c r="O135" s="323"/>
      <c r="P135" s="346"/>
    </row>
    <row r="136" spans="1:16" ht="27" customHeight="1">
      <c r="A136" s="300"/>
      <c r="B136" s="315" t="s">
        <v>1019</v>
      </c>
      <c r="C136" s="315" t="s">
        <v>1020</v>
      </c>
      <c r="D136" s="315" t="s">
        <v>1021</v>
      </c>
      <c r="E136" s="316" t="s">
        <v>1022</v>
      </c>
      <c r="F136" s="316" t="s">
        <v>1019</v>
      </c>
      <c r="G136" s="315" t="s">
        <v>1020</v>
      </c>
      <c r="H136" s="315" t="s">
        <v>1021</v>
      </c>
      <c r="I136" s="316" t="s">
        <v>1022</v>
      </c>
      <c r="J136" s="317" t="s">
        <v>1019</v>
      </c>
      <c r="K136" s="318" t="s">
        <v>1020</v>
      </c>
      <c r="L136" s="319" t="s">
        <v>1021</v>
      </c>
      <c r="M136" s="317" t="s">
        <v>1022</v>
      </c>
      <c r="N136" s="535"/>
      <c r="O136" s="323"/>
      <c r="P136" s="346" t="s">
        <v>1076</v>
      </c>
    </row>
    <row r="137" spans="1:16" hidden="1">
      <c r="A137" s="320" t="s">
        <v>1023</v>
      </c>
      <c r="B137" s="320"/>
      <c r="C137" s="320"/>
      <c r="D137" s="320"/>
      <c r="E137" s="320"/>
      <c r="F137" s="365">
        <f>'TTA Pivot Table'!F$230</f>
        <v>0</v>
      </c>
      <c r="G137" s="365">
        <f>'TTA Pivot Table'!F$231</f>
        <v>0</v>
      </c>
      <c r="H137" s="365">
        <f>'TTA Pivot Table'!F$232</f>
        <v>0</v>
      </c>
      <c r="I137" s="366">
        <f>'TTA Pivot Table'!F$233</f>
        <v>0</v>
      </c>
      <c r="J137" s="366">
        <f>'TTA Pivot Table'!F$234</f>
        <v>0</v>
      </c>
      <c r="K137" s="365">
        <f>'TTA Pivot Table'!F$235</f>
        <v>0</v>
      </c>
      <c r="L137" s="365">
        <f>'TTA Pivot Table'!F$236</f>
        <v>0</v>
      </c>
      <c r="M137" s="367">
        <f>'TTA Pivot Table'!F$237</f>
        <v>0</v>
      </c>
      <c r="N137" s="366">
        <f>'TTA Pivot Table'!F$238</f>
        <v>0</v>
      </c>
      <c r="O137" s="226"/>
      <c r="P137" s="352">
        <f>+M137-I137</f>
        <v>0</v>
      </c>
    </row>
    <row r="138" spans="1:16" ht="15.75" hidden="1">
      <c r="A138" s="320"/>
      <c r="B138" s="320"/>
      <c r="C138" s="320"/>
      <c r="D138" s="320"/>
      <c r="E138" s="320"/>
      <c r="F138" s="226"/>
      <c r="G138" s="226"/>
      <c r="H138" s="226"/>
      <c r="I138" s="353"/>
      <c r="J138" s="353"/>
      <c r="K138" s="226"/>
      <c r="L138" s="226"/>
      <c r="M138" s="354"/>
      <c r="N138" s="353"/>
      <c r="O138" s="226"/>
      <c r="P138" s="323">
        <f t="shared" ref="P138" si="6">+I138-M138</f>
        <v>0</v>
      </c>
    </row>
    <row r="139" spans="1:16">
      <c r="A139" s="320" t="s">
        <v>1024</v>
      </c>
      <c r="B139" s="355">
        <f>+'TTA Pivot Table'!F$7</f>
        <v>0</v>
      </c>
      <c r="C139" s="355">
        <f>+'TTA Pivot Table'!F$9</f>
        <v>0</v>
      </c>
      <c r="D139" s="355">
        <f>+'TTA Pivot Table'!F$11</f>
        <v>0</v>
      </c>
      <c r="E139" s="356">
        <f>+'TTA Pivot Table'!F$13</f>
        <v>0</v>
      </c>
      <c r="F139" s="356">
        <f>+'TTA Pivot Table'!F$15</f>
        <v>0</v>
      </c>
      <c r="G139" s="355">
        <f>+'TTA Pivot Table'!F$17</f>
        <v>0</v>
      </c>
      <c r="H139" s="355">
        <f>+'TTA Pivot Table'!F$19</f>
        <v>0</v>
      </c>
      <c r="I139" s="356">
        <f>+'TTA Pivot Table'!F$21</f>
        <v>0</v>
      </c>
      <c r="J139" s="356">
        <f>+'TTA Pivot Table'!F$23</f>
        <v>0</v>
      </c>
      <c r="K139" s="355">
        <f>+'TTA Pivot Table'!F$25</f>
        <v>0</v>
      </c>
      <c r="L139" s="355">
        <f>+'TTA Pivot Table'!F$27</f>
        <v>0</v>
      </c>
      <c r="M139" s="357">
        <f>+'TTA Pivot Table'!F$29</f>
        <v>0</v>
      </c>
      <c r="N139" s="356">
        <f>+'TTA Pivot Table'!F$31</f>
        <v>0</v>
      </c>
      <c r="O139" s="226"/>
      <c r="P139" s="352">
        <f t="shared" ref="P139:P157" si="7">+M139-I139</f>
        <v>0</v>
      </c>
    </row>
    <row r="140" spans="1:16">
      <c r="A140" s="320" t="s">
        <v>1025</v>
      </c>
      <c r="B140" s="355">
        <f>+'TTA Pivot Table'!F$39</f>
        <v>4.2541176470588233</v>
      </c>
      <c r="C140" s="355">
        <f>+'TTA Pivot Table'!F$41</f>
        <v>6.38</v>
      </c>
      <c r="D140" s="355">
        <f>+'TTA Pivot Table'!F$43</f>
        <v>0</v>
      </c>
      <c r="E140" s="356">
        <f>+'TTA Pivot Table'!F$45</f>
        <v>4.357238805970149</v>
      </c>
      <c r="F140" s="356">
        <f>+'TTA Pivot Table'!F$47</f>
        <v>5.5294594594594599</v>
      </c>
      <c r="G140" s="355">
        <f>+'TTA Pivot Table'!F$49</f>
        <v>11.49578947368421</v>
      </c>
      <c r="H140" s="355">
        <f>+'TTA Pivot Table'!F$51</f>
        <v>0</v>
      </c>
      <c r="I140" s="356">
        <f>+'TTA Pivot Table'!F$53</f>
        <v>5.8893333333333331</v>
      </c>
      <c r="J140" s="356">
        <f>+'TTA Pivot Table'!F$55</f>
        <v>3.5292592592592591</v>
      </c>
      <c r="K140" s="355">
        <f>+'TTA Pivot Table'!F$57</f>
        <v>4.6838095238095248</v>
      </c>
      <c r="L140" s="355">
        <f>+'TTA Pivot Table'!F$59</f>
        <v>0</v>
      </c>
      <c r="M140" s="357">
        <f>+'TTA Pivot Table'!F$61</f>
        <v>3.7049516908212556</v>
      </c>
      <c r="N140" s="356">
        <f>+'TTA Pivot Table'!F$63</f>
        <v>4.75</v>
      </c>
      <c r="O140" s="226"/>
      <c r="P140" s="352">
        <f t="shared" si="7"/>
        <v>-2.1843816425120774</v>
      </c>
    </row>
    <row r="141" spans="1:16">
      <c r="A141" s="320" t="s">
        <v>1026</v>
      </c>
      <c r="B141" s="355">
        <f>+'TTA Pivot Table'!F$71</f>
        <v>0</v>
      </c>
      <c r="C141" s="355">
        <f>+'TTA Pivot Table'!F$73</f>
        <v>0</v>
      </c>
      <c r="D141" s="355">
        <f>+'TTA Pivot Table'!F$75</f>
        <v>0</v>
      </c>
      <c r="E141" s="356">
        <f>+'TTA Pivot Table'!F$77</f>
        <v>0</v>
      </c>
      <c r="F141" s="356">
        <f>+'TTA Pivot Table'!F$79</f>
        <v>0</v>
      </c>
      <c r="G141" s="355">
        <f>+'TTA Pivot Table'!F$81</f>
        <v>0</v>
      </c>
      <c r="H141" s="355">
        <f>+'TTA Pivot Table'!F$83</f>
        <v>0</v>
      </c>
      <c r="I141" s="356">
        <f>+'TTA Pivot Table'!F$85</f>
        <v>0</v>
      </c>
      <c r="J141" s="356">
        <f>+'TTA Pivot Table'!F$87</f>
        <v>0</v>
      </c>
      <c r="K141" s="355">
        <f>+'TTA Pivot Table'!F$89</f>
        <v>0</v>
      </c>
      <c r="L141" s="355">
        <f>+'TTA Pivot Table'!F$91</f>
        <v>0</v>
      </c>
      <c r="M141" s="357">
        <f>+'TTA Pivot Table'!F$93</f>
        <v>0</v>
      </c>
      <c r="N141" s="356">
        <f>+'TTA Pivot Table'!F$95</f>
        <v>0</v>
      </c>
      <c r="O141" s="226"/>
      <c r="P141" s="352">
        <f t="shared" si="7"/>
        <v>0</v>
      </c>
    </row>
    <row r="142" spans="1:16">
      <c r="A142" s="320" t="s">
        <v>1027</v>
      </c>
      <c r="B142" s="355">
        <f>+'TTA Pivot Table'!F$103</f>
        <v>0</v>
      </c>
      <c r="C142" s="355">
        <f>+'TTA Pivot Table'!F$105</f>
        <v>0</v>
      </c>
      <c r="D142" s="355">
        <f>+'TTA Pivot Table'!F$107</f>
        <v>0</v>
      </c>
      <c r="E142" s="356">
        <f>+'TTA Pivot Table'!F$109</f>
        <v>0</v>
      </c>
      <c r="F142" s="356">
        <f>+'TTA Pivot Table'!F$111</f>
        <v>0</v>
      </c>
      <c r="G142" s="355">
        <f>+'TTA Pivot Table'!F$113</f>
        <v>0</v>
      </c>
      <c r="H142" s="355">
        <f>+'TTA Pivot Table'!F$115</f>
        <v>0</v>
      </c>
      <c r="I142" s="356">
        <f>+'TTA Pivot Table'!F$117</f>
        <v>0</v>
      </c>
      <c r="J142" s="356">
        <f>+'TTA Pivot Table'!F$119</f>
        <v>0</v>
      </c>
      <c r="K142" s="355">
        <f>+'TTA Pivot Table'!F$121</f>
        <v>0</v>
      </c>
      <c r="L142" s="355">
        <f>+'TTA Pivot Table'!F$123</f>
        <v>0</v>
      </c>
      <c r="M142" s="357">
        <f>+'TTA Pivot Table'!F$125</f>
        <v>0</v>
      </c>
      <c r="N142" s="356">
        <f>+'TTA Pivot Table'!F$127</f>
        <v>0</v>
      </c>
      <c r="O142" s="226"/>
      <c r="P142" s="352">
        <f t="shared" si="7"/>
        <v>0</v>
      </c>
    </row>
    <row r="143" spans="1:16">
      <c r="A143" s="320"/>
      <c r="B143" s="355"/>
      <c r="C143" s="355"/>
      <c r="D143" s="355"/>
      <c r="E143" s="356"/>
      <c r="F143" s="356"/>
      <c r="G143" s="355"/>
      <c r="H143" s="355"/>
      <c r="I143" s="356"/>
      <c r="J143" s="356"/>
      <c r="K143" s="355"/>
      <c r="L143" s="355"/>
      <c r="M143" s="357"/>
      <c r="N143" s="356"/>
      <c r="O143" s="226"/>
      <c r="P143" s="352"/>
    </row>
    <row r="144" spans="1:16">
      <c r="A144" s="320" t="s">
        <v>1028</v>
      </c>
      <c r="B144" s="355">
        <f>+'TTA Pivot Table'!F$135</f>
        <v>4.5235398230088499</v>
      </c>
      <c r="C144" s="355">
        <f>+'TTA Pivot Table'!F$137</f>
        <v>4.7309090909090905</v>
      </c>
      <c r="D144" s="355">
        <f>+'TTA Pivot Table'!F$139</f>
        <v>0</v>
      </c>
      <c r="E144" s="356">
        <f>+'TTA Pivot Table'!F$141</f>
        <v>4.5573333333333332</v>
      </c>
      <c r="F144" s="356">
        <f>+'TTA Pivot Table'!F$143</f>
        <v>5.3627205656317249</v>
      </c>
      <c r="G144" s="355">
        <f>+'TTA Pivot Table'!F$145</f>
        <v>6.0699111111111108</v>
      </c>
      <c r="H144" s="355">
        <f>+'TTA Pivot Table'!F$147</f>
        <v>0</v>
      </c>
      <c r="I144" s="356">
        <f>+'TTA Pivot Table'!F$149</f>
        <v>5.4486605455036461</v>
      </c>
      <c r="J144" s="356">
        <f>+'TTA Pivot Table'!F$151</f>
        <v>3.7355752212389377</v>
      </c>
      <c r="K144" s="355">
        <f>+'TTA Pivot Table'!F$153</f>
        <v>4.3564105058365756</v>
      </c>
      <c r="L144" s="355">
        <f>+'TTA Pivot Table'!F$155</f>
        <v>0</v>
      </c>
      <c r="M144" s="357">
        <f>+'TTA Pivot Table'!F$157</f>
        <v>3.9171969265793973</v>
      </c>
      <c r="N144" s="356">
        <f>+'TTA Pivot Table'!F$159</f>
        <v>0</v>
      </c>
      <c r="O144" s="226"/>
      <c r="P144" s="352">
        <f t="shared" si="7"/>
        <v>-1.5314636189242488</v>
      </c>
    </row>
    <row r="145" spans="1:16">
      <c r="A145" s="320" t="s">
        <v>1029</v>
      </c>
      <c r="B145" s="355">
        <f>+'TTA Pivot Table'!F$167</f>
        <v>4.3</v>
      </c>
      <c r="C145" s="355">
        <f>+'TTA Pivot Table'!F$169</f>
        <v>0</v>
      </c>
      <c r="D145" s="355">
        <f>+'TTA Pivot Table'!F$171</f>
        <v>0</v>
      </c>
      <c r="E145" s="356">
        <f>+'TTA Pivot Table'!F$173</f>
        <v>4.3</v>
      </c>
      <c r="F145" s="356">
        <f>+'TTA Pivot Table'!F$175</f>
        <v>5.3</v>
      </c>
      <c r="G145" s="355">
        <f>+'TTA Pivot Table'!F$177</f>
        <v>5.7</v>
      </c>
      <c r="H145" s="355">
        <f>+'TTA Pivot Table'!F$179</f>
        <v>0</v>
      </c>
      <c r="I145" s="356">
        <f>+'TTA Pivot Table'!F$181</f>
        <v>5.3115384615384613</v>
      </c>
      <c r="J145" s="356">
        <f>+'TTA Pivot Table'!F$183</f>
        <v>5</v>
      </c>
      <c r="K145" s="355">
        <f>+'TTA Pivot Table'!F$185</f>
        <v>5.8</v>
      </c>
      <c r="L145" s="355">
        <f>+'TTA Pivot Table'!F$187</f>
        <v>0</v>
      </c>
      <c r="M145" s="357">
        <f>+'TTA Pivot Table'!F$189</f>
        <v>5.2022988505747128</v>
      </c>
      <c r="N145" s="356">
        <f>+'TTA Pivot Table'!F$191</f>
        <v>6.9</v>
      </c>
      <c r="O145" s="226"/>
      <c r="P145" s="352">
        <f t="shared" si="7"/>
        <v>-0.10923961096374857</v>
      </c>
    </row>
    <row r="146" spans="1:16">
      <c r="A146" s="320" t="s">
        <v>1030</v>
      </c>
      <c r="B146" s="358">
        <f>+'TTA Pivot Table'!F$199</f>
        <v>4.3750636942675172</v>
      </c>
      <c r="C146" s="355">
        <f>+'TTA Pivot Table'!F$201</f>
        <v>4.4370000000000029</v>
      </c>
      <c r="D146" s="355">
        <f>+'TTA Pivot Table'!F$203</f>
        <v>0</v>
      </c>
      <c r="E146" s="356">
        <f>+'TTA Pivot Table'!F$205</f>
        <v>4.3760344827586222</v>
      </c>
      <c r="F146" s="356">
        <f>+'TTA Pivot Table'!F$207</f>
        <v>5.916249999999998</v>
      </c>
      <c r="G146" s="355">
        <f>+'TTA Pivot Table'!F$209</f>
        <v>10.877499999999984</v>
      </c>
      <c r="H146" s="355">
        <f>+'TTA Pivot Table'!F$211</f>
        <v>0</v>
      </c>
      <c r="I146" s="356">
        <f>+'TTA Pivot Table'!F$213</f>
        <v>6.0233273381294943</v>
      </c>
      <c r="J146" s="356">
        <f>+'TTA Pivot Table'!F$215</f>
        <v>7.3440200546946199</v>
      </c>
      <c r="K146" s="355">
        <f>+'TTA Pivot Table'!F$217</f>
        <v>9.1715116279069786</v>
      </c>
      <c r="L146" s="355">
        <f>+'TTA Pivot Table'!F$219</f>
        <v>0</v>
      </c>
      <c r="M146" s="357">
        <f>+'TTA Pivot Table'!F$221</f>
        <v>7.5917178881008649</v>
      </c>
      <c r="N146" s="356">
        <f>+'TTA Pivot Table'!F$223</f>
        <v>0</v>
      </c>
      <c r="O146" s="226"/>
      <c r="P146" s="352">
        <f t="shared" si="7"/>
        <v>1.5683905499713706</v>
      </c>
    </row>
    <row r="147" spans="1:16">
      <c r="A147" s="320" t="s">
        <v>1031</v>
      </c>
      <c r="B147" s="355">
        <f>+'TTA Pivot Table'!F$231</f>
        <v>0</v>
      </c>
      <c r="C147" s="355">
        <f>+'TTA Pivot Table'!F$233</f>
        <v>0</v>
      </c>
      <c r="D147" s="355">
        <f>+'TTA Pivot Table'!F$235</f>
        <v>0</v>
      </c>
      <c r="E147" s="356">
        <f>+'TTA Pivot Table'!F$237</f>
        <v>0</v>
      </c>
      <c r="F147" s="356">
        <f>+'TTA Pivot Table'!F$239</f>
        <v>0</v>
      </c>
      <c r="G147" s="355">
        <f>+'TTA Pivot Table'!F$241</f>
        <v>0</v>
      </c>
      <c r="H147" s="355">
        <f>+'TTA Pivot Table'!F$243</f>
        <v>0</v>
      </c>
      <c r="I147" s="356">
        <f>+'TTA Pivot Table'!F$245</f>
        <v>0</v>
      </c>
      <c r="J147" s="356">
        <f>+'TTA Pivot Table'!F$247</f>
        <v>0</v>
      </c>
      <c r="K147" s="355">
        <f>+'TTA Pivot Table'!F$249</f>
        <v>0</v>
      </c>
      <c r="L147" s="355">
        <f>+'TTA Pivot Table'!F$251</f>
        <v>0</v>
      </c>
      <c r="M147" s="357">
        <f>+'TTA Pivot Table'!F$253</f>
        <v>0</v>
      </c>
      <c r="N147" s="356">
        <f>+'TTA Pivot Table'!F$255</f>
        <v>0</v>
      </c>
      <c r="O147" s="226"/>
      <c r="P147" s="352">
        <f t="shared" si="7"/>
        <v>0</v>
      </c>
    </row>
    <row r="148" spans="1:16">
      <c r="A148" s="320"/>
      <c r="B148" s="355"/>
      <c r="C148" s="355"/>
      <c r="D148" s="355"/>
      <c r="E148" s="356"/>
      <c r="F148" s="356"/>
      <c r="G148" s="355"/>
      <c r="H148" s="355"/>
      <c r="I148" s="356"/>
      <c r="J148" s="356"/>
      <c r="K148" s="355"/>
      <c r="L148" s="355"/>
      <c r="M148" s="357"/>
      <c r="N148" s="356"/>
      <c r="O148" s="226"/>
      <c r="P148" s="352"/>
    </row>
    <row r="149" spans="1:16">
      <c r="A149" s="320" t="s">
        <v>1032</v>
      </c>
      <c r="B149" s="355">
        <f>+'TTA Pivot Table'!F$263</f>
        <v>4.982611940298507</v>
      </c>
      <c r="C149" s="355">
        <f>+'TTA Pivot Table'!F$265</f>
        <v>5.335</v>
      </c>
      <c r="D149" s="355">
        <f>+'TTA Pivot Table'!F$267</f>
        <v>0</v>
      </c>
      <c r="E149" s="356">
        <f>+'TTA Pivot Table'!F$269</f>
        <v>4.9977142857142862</v>
      </c>
      <c r="F149" s="356">
        <f>+'TTA Pivot Table'!F$271</f>
        <v>5.2298936170212773</v>
      </c>
      <c r="G149" s="355">
        <f>+'TTA Pivot Table'!F$273</f>
        <v>8</v>
      </c>
      <c r="H149" s="355">
        <f>+'TTA Pivot Table'!F$275</f>
        <v>0</v>
      </c>
      <c r="I149" s="356">
        <f>+'TTA Pivot Table'!F$277</f>
        <v>5.2590526315789479</v>
      </c>
      <c r="J149" s="356">
        <f>+'TTA Pivot Table'!F$279</f>
        <v>3.3650547445255476</v>
      </c>
      <c r="K149" s="355">
        <f>+'TTA Pivot Table'!F$281</f>
        <v>4.5972972972972981</v>
      </c>
      <c r="L149" s="355">
        <f>+'TTA Pivot Table'!F$283</f>
        <v>0</v>
      </c>
      <c r="M149" s="357">
        <f>+'TTA Pivot Table'!F$285</f>
        <v>3.4429914529914529</v>
      </c>
      <c r="N149" s="356">
        <f>+'TTA Pivot Table'!F$287</f>
        <v>4.5600970873786411</v>
      </c>
      <c r="O149" s="226"/>
      <c r="P149" s="352">
        <f t="shared" si="7"/>
        <v>-1.8160611785874949</v>
      </c>
    </row>
    <row r="150" spans="1:16">
      <c r="A150" s="320" t="s">
        <v>1033</v>
      </c>
      <c r="B150" s="355">
        <f>+'TTA Pivot Table'!F$295</f>
        <v>3</v>
      </c>
      <c r="C150" s="355">
        <f>+'TTA Pivot Table'!F$297</f>
        <v>0</v>
      </c>
      <c r="D150" s="355">
        <f>+'TTA Pivot Table'!F$299</f>
        <v>0</v>
      </c>
      <c r="E150" s="356">
        <f>+'TTA Pivot Table'!F$301</f>
        <v>3</v>
      </c>
      <c r="F150" s="356">
        <f>+'TTA Pivot Table'!F$303</f>
        <v>5.6</v>
      </c>
      <c r="G150" s="355">
        <f>+'TTA Pivot Table'!F$305</f>
        <v>8</v>
      </c>
      <c r="H150" s="355">
        <f>+'TTA Pivot Table'!F$307</f>
        <v>0</v>
      </c>
      <c r="I150" s="356">
        <f>+'TTA Pivot Table'!F$309</f>
        <v>5.6427046263345195</v>
      </c>
      <c r="J150" s="356">
        <f>+'TTA Pivot Table'!F$311</f>
        <v>3.3</v>
      </c>
      <c r="K150" s="355">
        <f>+'TTA Pivot Table'!F$313</f>
        <v>3.8</v>
      </c>
      <c r="L150" s="355">
        <f>+'TTA Pivot Table'!F$315</f>
        <v>2.5</v>
      </c>
      <c r="M150" s="357">
        <f>+'TTA Pivot Table'!F$317</f>
        <v>3.4143484626647145</v>
      </c>
      <c r="N150" s="356">
        <f>+'TTA Pivot Table'!F$319</f>
        <v>4.9000000000000004</v>
      </c>
      <c r="O150" s="226"/>
      <c r="P150" s="352">
        <f t="shared" si="7"/>
        <v>-2.228356163669805</v>
      </c>
    </row>
    <row r="151" spans="1:16">
      <c r="A151" s="320" t="s">
        <v>1034</v>
      </c>
      <c r="B151" s="355">
        <f>+'TTA Pivot Table'!F$327</f>
        <v>0</v>
      </c>
      <c r="C151" s="355">
        <f>+'TTA Pivot Table'!F$329</f>
        <v>0</v>
      </c>
      <c r="D151" s="355">
        <f>+'TTA Pivot Table'!F$331</f>
        <v>0</v>
      </c>
      <c r="E151" s="356">
        <f>+'TTA Pivot Table'!F$333</f>
        <v>0</v>
      </c>
      <c r="F151" s="356">
        <f>+'TTA Pivot Table'!F$335</f>
        <v>0</v>
      </c>
      <c r="G151" s="355">
        <f>+'TTA Pivot Table'!F$337</f>
        <v>0</v>
      </c>
      <c r="H151" s="355">
        <f>+'TTA Pivot Table'!F$339</f>
        <v>0</v>
      </c>
      <c r="I151" s="356">
        <f>+'TTA Pivot Table'!F$341</f>
        <v>0</v>
      </c>
      <c r="J151" s="356">
        <f>+'TTA Pivot Table'!F$343</f>
        <v>0</v>
      </c>
      <c r="K151" s="355">
        <f>+'TTA Pivot Table'!F$345</f>
        <v>0</v>
      </c>
      <c r="L151" s="355">
        <f>+'TTA Pivot Table'!F$347</f>
        <v>0</v>
      </c>
      <c r="M151" s="357">
        <f>+'TTA Pivot Table'!F$349</f>
        <v>0</v>
      </c>
      <c r="N151" s="356">
        <f>+'TTA Pivot Table'!F$351</f>
        <v>0</v>
      </c>
      <c r="O151" s="226"/>
      <c r="P151" s="352">
        <f t="shared" si="7"/>
        <v>0</v>
      </c>
    </row>
    <row r="152" spans="1:16">
      <c r="A152" s="320" t="s">
        <v>1035</v>
      </c>
      <c r="B152" s="355">
        <f>+'TTA Pivot Table'!F$359</f>
        <v>0</v>
      </c>
      <c r="C152" s="355">
        <f>+'TTA Pivot Table'!F$361</f>
        <v>0</v>
      </c>
      <c r="D152" s="355">
        <f>+'TTA Pivot Table'!F$363</f>
        <v>0</v>
      </c>
      <c r="E152" s="356">
        <f>+'TTA Pivot Table'!F$365</f>
        <v>0</v>
      </c>
      <c r="F152" s="356">
        <f>+'TTA Pivot Table'!F$367</f>
        <v>0</v>
      </c>
      <c r="G152" s="355">
        <f>+'TTA Pivot Table'!F$369</f>
        <v>0</v>
      </c>
      <c r="H152" s="355">
        <f>+'TTA Pivot Table'!F$371</f>
        <v>0</v>
      </c>
      <c r="I152" s="356">
        <f>+'TTA Pivot Table'!F$373</f>
        <v>0</v>
      </c>
      <c r="J152" s="356">
        <f>+'TTA Pivot Table'!F$375</f>
        <v>0</v>
      </c>
      <c r="K152" s="355">
        <f>+'TTA Pivot Table'!F$377</f>
        <v>0</v>
      </c>
      <c r="L152" s="355">
        <f>+'TTA Pivot Table'!F$379</f>
        <v>0</v>
      </c>
      <c r="M152" s="357">
        <f>+'TTA Pivot Table'!F$381</f>
        <v>0</v>
      </c>
      <c r="N152" s="356">
        <f>+'TTA Pivot Table'!F$383</f>
        <v>0</v>
      </c>
      <c r="O152" s="226"/>
      <c r="P152" s="352">
        <f t="shared" si="7"/>
        <v>0</v>
      </c>
    </row>
    <row r="153" spans="1:16">
      <c r="A153" s="320"/>
      <c r="B153" s="355"/>
      <c r="C153" s="355"/>
      <c r="D153" s="355"/>
      <c r="E153" s="356"/>
      <c r="F153" s="356"/>
      <c r="G153" s="355"/>
      <c r="H153" s="355"/>
      <c r="I153" s="356"/>
      <c r="J153" s="356"/>
      <c r="K153" s="355"/>
      <c r="L153" s="355"/>
      <c r="M153" s="357"/>
      <c r="N153" s="356"/>
      <c r="O153" s="226"/>
      <c r="P153" s="352"/>
    </row>
    <row r="154" spans="1:16">
      <c r="A154" s="320" t="s">
        <v>1036</v>
      </c>
      <c r="B154" s="355">
        <f>+'TTA Pivot Table'!F$391</f>
        <v>0</v>
      </c>
      <c r="C154" s="355">
        <f>+'TTA Pivot Table'!F$393</f>
        <v>0</v>
      </c>
      <c r="D154" s="355">
        <f>+'TTA Pivot Table'!F$395</f>
        <v>0</v>
      </c>
      <c r="E154" s="356">
        <f>+'TTA Pivot Table'!F$397</f>
        <v>0</v>
      </c>
      <c r="F154" s="356">
        <f>+'TTA Pivot Table'!F$399</f>
        <v>0</v>
      </c>
      <c r="G154" s="355">
        <f>+'TTA Pivot Table'!F$401</f>
        <v>0</v>
      </c>
      <c r="H154" s="355">
        <f>+'TTA Pivot Table'!F$403</f>
        <v>0</v>
      </c>
      <c r="I154" s="356">
        <f>+'TTA Pivot Table'!F$405</f>
        <v>0</v>
      </c>
      <c r="J154" s="356">
        <f>+'TTA Pivot Table'!F$407</f>
        <v>0</v>
      </c>
      <c r="K154" s="355">
        <f>+'TTA Pivot Table'!F$409</f>
        <v>0</v>
      </c>
      <c r="L154" s="355">
        <f>+'TTA Pivot Table'!F$411</f>
        <v>0</v>
      </c>
      <c r="M154" s="357">
        <f>+'TTA Pivot Table'!F$413</f>
        <v>0</v>
      </c>
      <c r="N154" s="356">
        <f>+'TTA Pivot Table'!F$415</f>
        <v>0</v>
      </c>
      <c r="O154" s="226"/>
      <c r="P154" s="352">
        <f t="shared" si="7"/>
        <v>0</v>
      </c>
    </row>
    <row r="155" spans="1:16">
      <c r="A155" s="320" t="s">
        <v>1037</v>
      </c>
      <c r="B155" s="355">
        <f>+'TTA Pivot Table'!F$423</f>
        <v>4.3000000000000007</v>
      </c>
      <c r="C155" s="355">
        <f>+'TTA Pivot Table'!F$425</f>
        <v>0</v>
      </c>
      <c r="D155" s="355">
        <f>+'TTA Pivot Table'!F$427</f>
        <v>0</v>
      </c>
      <c r="E155" s="356">
        <f>+'TTA Pivot Table'!F$429</f>
        <v>4.3000000000000007</v>
      </c>
      <c r="F155" s="356">
        <f>+'TTA Pivot Table'!F$431</f>
        <v>4.7702702702702702</v>
      </c>
      <c r="G155" s="355">
        <f>+'TTA Pivot Table'!F$433</f>
        <v>0</v>
      </c>
      <c r="H155" s="355">
        <f>+'TTA Pivot Table'!F$435</f>
        <v>0</v>
      </c>
      <c r="I155" s="356">
        <f>+'TTA Pivot Table'!F$437</f>
        <v>4.7702702702702702</v>
      </c>
      <c r="J155" s="356">
        <f>+'TTA Pivot Table'!F$439</f>
        <v>2.8636726546906188</v>
      </c>
      <c r="K155" s="355">
        <f>+'TTA Pivot Table'!F$441</f>
        <v>3.2918918918918916</v>
      </c>
      <c r="L155" s="355">
        <f>+'TTA Pivot Table'!F$443</f>
        <v>0</v>
      </c>
      <c r="M155" s="357">
        <f>+'TTA Pivot Table'!F$445</f>
        <v>3.1374370050395965</v>
      </c>
      <c r="N155" s="356">
        <f>+'TTA Pivot Table'!F$447</f>
        <v>4.1848920863309358</v>
      </c>
      <c r="O155" s="226"/>
      <c r="P155" s="352">
        <f t="shared" si="7"/>
        <v>-1.6328332652306736</v>
      </c>
    </row>
    <row r="156" spans="1:16">
      <c r="A156" s="320" t="s">
        <v>1038</v>
      </c>
      <c r="B156" s="355">
        <f>+'TTA Pivot Table'!F$455</f>
        <v>0</v>
      </c>
      <c r="C156" s="355">
        <f>+'TTA Pivot Table'!F$457</f>
        <v>0</v>
      </c>
      <c r="D156" s="355">
        <f>+'TTA Pivot Table'!F$459</f>
        <v>0</v>
      </c>
      <c r="E156" s="356">
        <f>+'TTA Pivot Table'!F$461</f>
        <v>0</v>
      </c>
      <c r="F156" s="356">
        <f>+'TTA Pivot Table'!F$463</f>
        <v>0</v>
      </c>
      <c r="G156" s="355">
        <f>+'TTA Pivot Table'!F$465</f>
        <v>0</v>
      </c>
      <c r="H156" s="355">
        <f>+'TTA Pivot Table'!F$467</f>
        <v>0</v>
      </c>
      <c r="I156" s="356">
        <f>+'TTA Pivot Table'!F$469</f>
        <v>0</v>
      </c>
      <c r="J156" s="356">
        <f>+'TTA Pivot Table'!F$471</f>
        <v>0</v>
      </c>
      <c r="K156" s="355">
        <f>+'TTA Pivot Table'!F$473</f>
        <v>0</v>
      </c>
      <c r="L156" s="355">
        <f>+'TTA Pivot Table'!F$475</f>
        <v>0</v>
      </c>
      <c r="M156" s="357">
        <f>+'TTA Pivot Table'!F$477</f>
        <v>0</v>
      </c>
      <c r="N156" s="356">
        <f>+'TTA Pivot Table'!F$479</f>
        <v>0</v>
      </c>
      <c r="O156" s="226"/>
      <c r="P156" s="352">
        <f t="shared" si="7"/>
        <v>0</v>
      </c>
    </row>
    <row r="157" spans="1:16">
      <c r="A157" s="329" t="s">
        <v>1039</v>
      </c>
      <c r="B157" s="359">
        <f>+'TTA Pivot Table'!F$487</f>
        <v>0</v>
      </c>
      <c r="C157" s="359">
        <f>+'TTA Pivot Table'!F$489</f>
        <v>0</v>
      </c>
      <c r="D157" s="359">
        <f>+'TTA Pivot Table'!F$491</f>
        <v>0</v>
      </c>
      <c r="E157" s="360">
        <f>+'TTA Pivot Table'!F$493</f>
        <v>0</v>
      </c>
      <c r="F157" s="360">
        <f>+'TTA Pivot Table'!F$495</f>
        <v>0</v>
      </c>
      <c r="G157" s="359">
        <f>+'TTA Pivot Table'!F$497</f>
        <v>0</v>
      </c>
      <c r="H157" s="359">
        <f>+'TTA Pivot Table'!F$499</f>
        <v>0</v>
      </c>
      <c r="I157" s="360">
        <f>+'TTA Pivot Table'!F$501</f>
        <v>0</v>
      </c>
      <c r="J157" s="360">
        <f>+'TTA Pivot Table'!F$503</f>
        <v>0</v>
      </c>
      <c r="K157" s="359">
        <f>+'TTA Pivot Table'!F$505</f>
        <v>0</v>
      </c>
      <c r="L157" s="359">
        <f>+'TTA Pivot Table'!F$507</f>
        <v>0</v>
      </c>
      <c r="M157" s="361">
        <f>+'TTA Pivot Table'!F$509</f>
        <v>0</v>
      </c>
      <c r="N157" s="360">
        <f>+'TTA Pivot Table'!F$511</f>
        <v>0</v>
      </c>
      <c r="O157" s="226"/>
      <c r="P157" s="362">
        <f t="shared" si="7"/>
        <v>0</v>
      </c>
    </row>
    <row r="158" spans="1:16">
      <c r="A158" s="333" t="s">
        <v>1040</v>
      </c>
      <c r="B158" s="333"/>
      <c r="C158" s="333"/>
      <c r="D158" s="333"/>
      <c r="E158" s="333"/>
      <c r="F158" s="334"/>
      <c r="G158" s="334"/>
      <c r="H158" s="334"/>
      <c r="I158" s="334"/>
      <c r="J158" s="334"/>
      <c r="K158" s="334"/>
      <c r="L158" s="334"/>
      <c r="M158" s="334"/>
      <c r="N158" s="334"/>
    </row>
    <row r="159" spans="1:16">
      <c r="A159" s="333"/>
      <c r="B159" s="364"/>
      <c r="C159" s="364"/>
      <c r="D159" s="364"/>
      <c r="E159" s="364"/>
      <c r="F159" s="364"/>
      <c r="G159" s="364"/>
      <c r="H159" s="364"/>
      <c r="I159" s="364"/>
      <c r="J159" s="364"/>
      <c r="K159" s="364"/>
      <c r="L159" s="364"/>
      <c r="M159" s="364"/>
      <c r="N159" s="364"/>
      <c r="O159" s="363"/>
    </row>
    <row r="160" spans="1:16">
      <c r="A160" s="333"/>
      <c r="B160" s="333"/>
      <c r="C160" s="333"/>
      <c r="D160" s="333"/>
      <c r="E160" s="333"/>
      <c r="F160" s="334"/>
      <c r="G160" s="334"/>
      <c r="H160" s="334"/>
      <c r="I160" s="334"/>
      <c r="J160" s="334"/>
      <c r="K160" s="334"/>
      <c r="L160" s="334"/>
      <c r="M160" s="334"/>
      <c r="N160" s="335" t="s">
        <v>1173</v>
      </c>
    </row>
    <row r="161" spans="1:16" ht="18">
      <c r="A161" s="296" t="s">
        <v>1082</v>
      </c>
      <c r="B161" s="298"/>
      <c r="C161" s="298"/>
      <c r="D161" s="298"/>
      <c r="E161" s="298"/>
      <c r="F161" s="297"/>
      <c r="G161" s="297"/>
      <c r="H161" s="297"/>
      <c r="I161" s="298"/>
      <c r="J161" s="297"/>
      <c r="K161" s="297"/>
      <c r="L161" s="297"/>
      <c r="M161" s="298"/>
      <c r="N161" s="297"/>
      <c r="P161" s="346"/>
    </row>
    <row r="162" spans="1:16" ht="18">
      <c r="A162" s="296"/>
      <c r="B162" s="298"/>
      <c r="C162" s="298"/>
      <c r="D162" s="298"/>
      <c r="E162" s="298"/>
      <c r="F162" s="297"/>
      <c r="G162" s="297"/>
      <c r="H162" s="297"/>
      <c r="I162" s="298"/>
      <c r="J162" s="297"/>
      <c r="K162" s="297"/>
      <c r="L162" s="297"/>
      <c r="M162" s="298"/>
      <c r="N162" s="297"/>
      <c r="P162" s="346"/>
    </row>
    <row r="163" spans="1:16" ht="15.75">
      <c r="A163" s="299" t="s">
        <v>1075</v>
      </c>
      <c r="B163" s="298"/>
      <c r="C163" s="298"/>
      <c r="D163" s="298"/>
      <c r="E163" s="298"/>
      <c r="F163" s="297"/>
      <c r="G163" s="297"/>
      <c r="H163" s="297"/>
      <c r="I163" s="298"/>
      <c r="J163" s="297"/>
      <c r="K163" s="297"/>
      <c r="L163" s="297"/>
      <c r="M163" s="298"/>
      <c r="N163" s="297"/>
      <c r="P163" s="346"/>
    </row>
    <row r="164" spans="1:16" ht="15.75">
      <c r="A164" s="299" t="s">
        <v>1164</v>
      </c>
      <c r="B164" s="298"/>
      <c r="C164" s="298"/>
      <c r="D164" s="298"/>
      <c r="E164" s="298"/>
      <c r="F164" s="297"/>
      <c r="G164" s="297"/>
      <c r="H164" s="297"/>
      <c r="I164" s="298"/>
      <c r="J164" s="297"/>
      <c r="K164" s="297"/>
      <c r="L164" s="297"/>
      <c r="M164" s="298"/>
      <c r="N164" s="297"/>
      <c r="P164" s="346"/>
    </row>
    <row r="165" spans="1:16" ht="18" customHeight="1">
      <c r="A165" s="300"/>
      <c r="B165" s="300"/>
      <c r="C165" s="300"/>
      <c r="D165" s="300"/>
      <c r="E165" s="300"/>
      <c r="F165" s="301"/>
      <c r="G165" s="302"/>
      <c r="H165" s="302"/>
      <c r="I165" s="303"/>
      <c r="J165" s="303"/>
      <c r="K165" s="303"/>
      <c r="L165" s="303"/>
      <c r="M165" s="303"/>
      <c r="N165" s="303"/>
      <c r="O165" s="304"/>
      <c r="P165" s="346"/>
    </row>
    <row r="166" spans="1:16" ht="18" customHeight="1">
      <c r="A166" s="150"/>
      <c r="B166" s="305" t="s">
        <v>1014</v>
      </c>
      <c r="C166" s="306"/>
      <c r="D166" s="306"/>
      <c r="E166" s="306"/>
      <c r="F166" s="306"/>
      <c r="G166" s="306"/>
      <c r="H166" s="306"/>
      <c r="I166" s="307"/>
      <c r="J166" s="308" t="s">
        <v>10</v>
      </c>
      <c r="K166" s="309"/>
      <c r="L166" s="309"/>
      <c r="M166" s="310"/>
      <c r="N166" s="533" t="s">
        <v>1015</v>
      </c>
      <c r="O166" s="323"/>
      <c r="P166" s="346"/>
    </row>
    <row r="167" spans="1:16" ht="42" customHeight="1">
      <c r="A167" s="311"/>
      <c r="B167" s="306" t="s">
        <v>1016</v>
      </c>
      <c r="C167" s="306"/>
      <c r="D167" s="306"/>
      <c r="E167" s="312"/>
      <c r="F167" s="313" t="s">
        <v>1017</v>
      </c>
      <c r="G167" s="306"/>
      <c r="H167" s="306"/>
      <c r="I167" s="307"/>
      <c r="J167" s="314" t="s">
        <v>1018</v>
      </c>
      <c r="K167" s="306"/>
      <c r="L167" s="306"/>
      <c r="M167" s="307"/>
      <c r="N167" s="534"/>
      <c r="O167" s="323"/>
      <c r="P167" s="346"/>
    </row>
    <row r="168" spans="1:16" ht="31.5" customHeight="1">
      <c r="A168" s="300"/>
      <c r="B168" s="315" t="s">
        <v>1019</v>
      </c>
      <c r="C168" s="315" t="s">
        <v>1020</v>
      </c>
      <c r="D168" s="315" t="s">
        <v>1021</v>
      </c>
      <c r="E168" s="316" t="s">
        <v>1022</v>
      </c>
      <c r="F168" s="316" t="s">
        <v>1019</v>
      </c>
      <c r="G168" s="315" t="s">
        <v>1020</v>
      </c>
      <c r="H168" s="315" t="s">
        <v>1021</v>
      </c>
      <c r="I168" s="316" t="s">
        <v>1022</v>
      </c>
      <c r="J168" s="317" t="s">
        <v>1019</v>
      </c>
      <c r="K168" s="318" t="s">
        <v>1020</v>
      </c>
      <c r="L168" s="319" t="s">
        <v>1021</v>
      </c>
      <c r="M168" s="317" t="s">
        <v>1022</v>
      </c>
      <c r="N168" s="535"/>
      <c r="O168" s="323"/>
      <c r="P168" s="346" t="s">
        <v>1076</v>
      </c>
    </row>
    <row r="169" spans="1:16" hidden="1">
      <c r="A169" s="320" t="s">
        <v>1023</v>
      </c>
      <c r="B169" s="320"/>
      <c r="C169" s="320"/>
      <c r="D169" s="320"/>
      <c r="E169" s="320"/>
      <c r="F169" s="365">
        <f>'TTA Pivot Table'!G$230</f>
        <v>0</v>
      </c>
      <c r="G169" s="365">
        <f>'TTA Pivot Table'!G$231</f>
        <v>0</v>
      </c>
      <c r="H169" s="365">
        <f>'TTA Pivot Table'!G$232</f>
        <v>0</v>
      </c>
      <c r="I169" s="366">
        <f>'TTA Pivot Table'!G$233</f>
        <v>0</v>
      </c>
      <c r="J169" s="366">
        <f>'TTA Pivot Table'!G$234</f>
        <v>0</v>
      </c>
      <c r="K169" s="365">
        <f>'TTA Pivot Table'!G$235</f>
        <v>0</v>
      </c>
      <c r="L169" s="365">
        <f>'TTA Pivot Table'!G$236</f>
        <v>0</v>
      </c>
      <c r="M169" s="367">
        <f>'TTA Pivot Table'!G$237</f>
        <v>0</v>
      </c>
      <c r="N169" s="366">
        <f>'TTA Pivot Table'!G$238</f>
        <v>0</v>
      </c>
      <c r="O169" s="226"/>
      <c r="P169" s="352">
        <f>+M169-I169</f>
        <v>0</v>
      </c>
    </row>
    <row r="170" spans="1:16" ht="15.75" hidden="1">
      <c r="A170" s="320"/>
      <c r="B170" s="320"/>
      <c r="C170" s="320"/>
      <c r="D170" s="320"/>
      <c r="E170" s="320"/>
      <c r="F170" s="226"/>
      <c r="G170" s="226"/>
      <c r="H170" s="226"/>
      <c r="I170" s="353"/>
      <c r="J170" s="353"/>
      <c r="K170" s="226"/>
      <c r="L170" s="226"/>
      <c r="M170" s="354"/>
      <c r="N170" s="353"/>
      <c r="O170" s="226"/>
      <c r="P170" s="323">
        <f t="shared" ref="P170" si="8">+I170-M170</f>
        <v>0</v>
      </c>
    </row>
    <row r="171" spans="1:16">
      <c r="A171" s="320" t="s">
        <v>1024</v>
      </c>
      <c r="B171" s="355">
        <f>+'TTA Pivot Table'!G$7</f>
        <v>0</v>
      </c>
      <c r="C171" s="355">
        <f>+'TTA Pivot Table'!G$9</f>
        <v>0</v>
      </c>
      <c r="D171" s="355">
        <f>+'TTA Pivot Table'!G$11</f>
        <v>0</v>
      </c>
      <c r="E171" s="356">
        <f>+'TTA Pivot Table'!G$13</f>
        <v>0</v>
      </c>
      <c r="F171" s="356">
        <f>+'TTA Pivot Table'!G$15</f>
        <v>0</v>
      </c>
      <c r="G171" s="355">
        <f>+'TTA Pivot Table'!G$17</f>
        <v>0</v>
      </c>
      <c r="H171" s="355">
        <f>+'TTA Pivot Table'!G$19</f>
        <v>0</v>
      </c>
      <c r="I171" s="356">
        <f>+'TTA Pivot Table'!G$21</f>
        <v>0</v>
      </c>
      <c r="J171" s="356">
        <f>+'TTA Pivot Table'!G$23</f>
        <v>0</v>
      </c>
      <c r="K171" s="355">
        <f>+'TTA Pivot Table'!G$25</f>
        <v>0</v>
      </c>
      <c r="L171" s="355">
        <f>+'TTA Pivot Table'!G$27</f>
        <v>0</v>
      </c>
      <c r="M171" s="357">
        <f>+'TTA Pivot Table'!G$29</f>
        <v>0</v>
      </c>
      <c r="N171" s="356">
        <f>+'TTA Pivot Table'!G$31</f>
        <v>0</v>
      </c>
      <c r="O171" s="226"/>
      <c r="P171" s="352">
        <f t="shared" ref="P171:P189" si="9">+M171-I171</f>
        <v>0</v>
      </c>
    </row>
    <row r="172" spans="1:16">
      <c r="A172" s="320" t="s">
        <v>1025</v>
      </c>
      <c r="B172" s="355">
        <f>+'TTA Pivot Table'!G$39</f>
        <v>3.88</v>
      </c>
      <c r="C172" s="355">
        <f>+'TTA Pivot Table'!G$41</f>
        <v>4.3099999999999996</v>
      </c>
      <c r="D172" s="355">
        <f>+'TTA Pivot Table'!G$43</f>
        <v>0</v>
      </c>
      <c r="E172" s="356">
        <f>+'TTA Pivot Table'!G$45</f>
        <v>4.1252343749999998</v>
      </c>
      <c r="F172" s="356">
        <f>+'TTA Pivot Table'!G$47</f>
        <v>5.7400000000000011</v>
      </c>
      <c r="G172" s="355">
        <f>+'TTA Pivot Table'!G$49</f>
        <v>7.85</v>
      </c>
      <c r="H172" s="355">
        <f>+'TTA Pivot Table'!G$51</f>
        <v>0</v>
      </c>
      <c r="I172" s="356">
        <f>+'TTA Pivot Table'!G$53</f>
        <v>6.3651851851851857</v>
      </c>
      <c r="J172" s="356">
        <f>+'TTA Pivot Table'!G$55</f>
        <v>3.05</v>
      </c>
      <c r="K172" s="355">
        <f>+'TTA Pivot Table'!G$57</f>
        <v>4.1100000000000003</v>
      </c>
      <c r="L172" s="355">
        <f>+'TTA Pivot Table'!G$59</f>
        <v>0</v>
      </c>
      <c r="M172" s="357">
        <f>+'TTA Pivot Table'!G$61</f>
        <v>3.3806422018348625</v>
      </c>
      <c r="N172" s="356">
        <f>+'TTA Pivot Table'!G$63</f>
        <v>1.83</v>
      </c>
      <c r="O172" s="226"/>
      <c r="P172" s="352">
        <f t="shared" si="9"/>
        <v>-2.9845429833503232</v>
      </c>
    </row>
    <row r="173" spans="1:16">
      <c r="A173" s="320" t="s">
        <v>1026</v>
      </c>
      <c r="B173" s="355">
        <f>+'TTA Pivot Table'!G$71</f>
        <v>0</v>
      </c>
      <c r="C173" s="355">
        <f>+'TTA Pivot Table'!G$73</f>
        <v>0</v>
      </c>
      <c r="D173" s="355">
        <f>+'TTA Pivot Table'!G$75</f>
        <v>0</v>
      </c>
      <c r="E173" s="356">
        <f>+'TTA Pivot Table'!G$77</f>
        <v>0</v>
      </c>
      <c r="F173" s="356">
        <f>+'TTA Pivot Table'!G$79</f>
        <v>0</v>
      </c>
      <c r="G173" s="355">
        <f>+'TTA Pivot Table'!G$81</f>
        <v>0</v>
      </c>
      <c r="H173" s="355">
        <f>+'TTA Pivot Table'!G$83</f>
        <v>0</v>
      </c>
      <c r="I173" s="356">
        <f>+'TTA Pivot Table'!G$85</f>
        <v>0</v>
      </c>
      <c r="J173" s="356">
        <f>+'TTA Pivot Table'!G$87</f>
        <v>0</v>
      </c>
      <c r="K173" s="355">
        <f>+'TTA Pivot Table'!G$89</f>
        <v>0</v>
      </c>
      <c r="L173" s="355">
        <f>+'TTA Pivot Table'!G$91</f>
        <v>0</v>
      </c>
      <c r="M173" s="357">
        <f>+'TTA Pivot Table'!G$93</f>
        <v>0</v>
      </c>
      <c r="N173" s="356">
        <f>+'TTA Pivot Table'!G$95</f>
        <v>0</v>
      </c>
      <c r="O173" s="226"/>
      <c r="P173" s="352">
        <f t="shared" si="9"/>
        <v>0</v>
      </c>
    </row>
    <row r="174" spans="1:16">
      <c r="A174" s="320" t="s">
        <v>1027</v>
      </c>
      <c r="B174" s="355">
        <f>+'TTA Pivot Table'!G$103</f>
        <v>0</v>
      </c>
      <c r="C174" s="355">
        <f>+'TTA Pivot Table'!G$105</f>
        <v>0</v>
      </c>
      <c r="D174" s="355">
        <f>+'TTA Pivot Table'!G$107</f>
        <v>0</v>
      </c>
      <c r="E174" s="356">
        <f>+'TTA Pivot Table'!G$109</f>
        <v>0</v>
      </c>
      <c r="F174" s="356">
        <f>+'TTA Pivot Table'!G$111</f>
        <v>0</v>
      </c>
      <c r="G174" s="355">
        <f>+'TTA Pivot Table'!G$113</f>
        <v>0</v>
      </c>
      <c r="H174" s="355">
        <f>+'TTA Pivot Table'!G$115</f>
        <v>0</v>
      </c>
      <c r="I174" s="356">
        <f>+'TTA Pivot Table'!G$117</f>
        <v>0</v>
      </c>
      <c r="J174" s="356">
        <f>+'TTA Pivot Table'!G$119</f>
        <v>0</v>
      </c>
      <c r="K174" s="355">
        <f>+'TTA Pivot Table'!G$121</f>
        <v>0</v>
      </c>
      <c r="L174" s="355">
        <f>+'TTA Pivot Table'!G$123</f>
        <v>0</v>
      </c>
      <c r="M174" s="357">
        <f>+'TTA Pivot Table'!G$125</f>
        <v>0</v>
      </c>
      <c r="N174" s="356">
        <f>+'TTA Pivot Table'!G$127</f>
        <v>0</v>
      </c>
      <c r="O174" s="226"/>
      <c r="P174" s="352">
        <f t="shared" si="9"/>
        <v>0</v>
      </c>
    </row>
    <row r="175" spans="1:16">
      <c r="A175" s="320"/>
      <c r="B175" s="355"/>
      <c r="C175" s="355"/>
      <c r="D175" s="355"/>
      <c r="E175" s="356"/>
      <c r="F175" s="356"/>
      <c r="G175" s="355"/>
      <c r="H175" s="355"/>
      <c r="I175" s="356"/>
      <c r="J175" s="356"/>
      <c r="K175" s="355"/>
      <c r="L175" s="355"/>
      <c r="M175" s="357"/>
      <c r="N175" s="356"/>
      <c r="O175" s="226"/>
      <c r="P175" s="352"/>
    </row>
    <row r="176" spans="1:16">
      <c r="A176" s="320" t="s">
        <v>1028</v>
      </c>
      <c r="B176" s="355">
        <f>+'TTA Pivot Table'!G$135</f>
        <v>4.88</v>
      </c>
      <c r="C176" s="355">
        <f>+'TTA Pivot Table'!G$137</f>
        <v>4</v>
      </c>
      <c r="D176" s="355">
        <f>+'TTA Pivot Table'!G$139</f>
        <v>0</v>
      </c>
      <c r="E176" s="356">
        <f>+'TTA Pivot Table'!G$141</f>
        <v>4.5866666666666669</v>
      </c>
      <c r="F176" s="356">
        <f>+'TTA Pivot Table'!G$143</f>
        <v>5.09</v>
      </c>
      <c r="G176" s="355">
        <f>+'TTA Pivot Table'!G$145</f>
        <v>6.03</v>
      </c>
      <c r="H176" s="355">
        <f>+'TTA Pivot Table'!G$147</f>
        <v>0</v>
      </c>
      <c r="I176" s="356">
        <f>+'TTA Pivot Table'!G$149</f>
        <v>5.1262467866323904</v>
      </c>
      <c r="J176" s="356">
        <f>+'TTA Pivot Table'!G$151</f>
        <v>3.73</v>
      </c>
      <c r="K176" s="355">
        <f>+'TTA Pivot Table'!G$153</f>
        <v>4.57</v>
      </c>
      <c r="L176" s="355">
        <f>+'TTA Pivot Table'!G$155</f>
        <v>0</v>
      </c>
      <c r="M176" s="357">
        <f>+'TTA Pivot Table'!G$157</f>
        <v>3.8801986754966884</v>
      </c>
      <c r="N176" s="356">
        <f>+'TTA Pivot Table'!G$159</f>
        <v>0</v>
      </c>
      <c r="O176" s="226"/>
      <c r="P176" s="352">
        <f t="shared" si="9"/>
        <v>-1.246048111135702</v>
      </c>
    </row>
    <row r="177" spans="1:17">
      <c r="A177" s="320" t="s">
        <v>1029</v>
      </c>
      <c r="B177" s="355">
        <f>+'TTA Pivot Table'!G$167</f>
        <v>0</v>
      </c>
      <c r="C177" s="355">
        <f>+'TTA Pivot Table'!G$169</f>
        <v>0</v>
      </c>
      <c r="D177" s="355">
        <f>+'TTA Pivot Table'!G$171</f>
        <v>0</v>
      </c>
      <c r="E177" s="356">
        <f>+'TTA Pivot Table'!G$173</f>
        <v>0</v>
      </c>
      <c r="F177" s="356">
        <f>+'TTA Pivot Table'!G$175</f>
        <v>0</v>
      </c>
      <c r="G177" s="355">
        <f>+'TTA Pivot Table'!G$177</f>
        <v>0</v>
      </c>
      <c r="H177" s="355">
        <f>+'TTA Pivot Table'!G$179</f>
        <v>0</v>
      </c>
      <c r="I177" s="356">
        <f>+'TTA Pivot Table'!G$181</f>
        <v>0</v>
      </c>
      <c r="J177" s="356">
        <f>+'TTA Pivot Table'!G$183</f>
        <v>0</v>
      </c>
      <c r="K177" s="355">
        <f>+'TTA Pivot Table'!G$185</f>
        <v>0</v>
      </c>
      <c r="L177" s="355">
        <f>+'TTA Pivot Table'!G$187</f>
        <v>0</v>
      </c>
      <c r="M177" s="357">
        <f>+'TTA Pivot Table'!G$189</f>
        <v>0</v>
      </c>
      <c r="N177" s="356">
        <f>+'TTA Pivot Table'!G$191</f>
        <v>0</v>
      </c>
      <c r="O177" s="226"/>
      <c r="P177" s="352">
        <f t="shared" si="9"/>
        <v>0</v>
      </c>
    </row>
    <row r="178" spans="1:17">
      <c r="A178" s="320" t="s">
        <v>1030</v>
      </c>
      <c r="B178" s="358">
        <f>+'TTA Pivot Table'!G$199</f>
        <v>6.6229411764705901</v>
      </c>
      <c r="C178" s="355">
        <f>+'TTA Pivot Table'!G$201</f>
        <v>5.24</v>
      </c>
      <c r="D178" s="355">
        <f>+'TTA Pivot Table'!G$203</f>
        <v>0</v>
      </c>
      <c r="E178" s="356">
        <f>+'TTA Pivot Table'!G$205</f>
        <v>6.4773684210526339</v>
      </c>
      <c r="F178" s="356">
        <f>+'TTA Pivot Table'!G$207</f>
        <v>9.6493617021276599</v>
      </c>
      <c r="G178" s="355">
        <f>+'TTA Pivot Table'!G$209</f>
        <v>8.1433333333333309</v>
      </c>
      <c r="H178" s="355">
        <f>+'TTA Pivot Table'!G$211</f>
        <v>0</v>
      </c>
      <c r="I178" s="356">
        <f>+'TTA Pivot Table'!G$213</f>
        <v>9.4073214285714304</v>
      </c>
      <c r="J178" s="356">
        <f>+'TTA Pivot Table'!G$215</f>
        <v>10.4378212290503</v>
      </c>
      <c r="K178" s="355">
        <f>+'TTA Pivot Table'!G$217</f>
        <v>12.7355263157895</v>
      </c>
      <c r="L178" s="355">
        <f>+'TTA Pivot Table'!G$219</f>
        <v>0</v>
      </c>
      <c r="M178" s="357">
        <f>+'TTA Pivot Table'!G$221</f>
        <v>10.840184331797257</v>
      </c>
      <c r="N178" s="356">
        <f>+'TTA Pivot Table'!G$223</f>
        <v>0</v>
      </c>
      <c r="O178" s="226"/>
      <c r="P178" s="352">
        <f t="shared" si="9"/>
        <v>1.4328629032258267</v>
      </c>
    </row>
    <row r="179" spans="1:17">
      <c r="A179" s="320" t="s">
        <v>1031</v>
      </c>
      <c r="B179" s="355">
        <f>+'TTA Pivot Table'!G$231</f>
        <v>0</v>
      </c>
      <c r="C179" s="355">
        <f>+'TTA Pivot Table'!G$233</f>
        <v>0</v>
      </c>
      <c r="D179" s="355">
        <f>+'TTA Pivot Table'!G$235</f>
        <v>0</v>
      </c>
      <c r="E179" s="356">
        <f>+'TTA Pivot Table'!G$237</f>
        <v>0</v>
      </c>
      <c r="F179" s="356">
        <f>+'TTA Pivot Table'!G$239</f>
        <v>0</v>
      </c>
      <c r="G179" s="355">
        <f>+'TTA Pivot Table'!G$241</f>
        <v>0</v>
      </c>
      <c r="H179" s="355">
        <f>+'TTA Pivot Table'!G$243</f>
        <v>0</v>
      </c>
      <c r="I179" s="356">
        <f>+'TTA Pivot Table'!G$245</f>
        <v>0</v>
      </c>
      <c r="J179" s="356">
        <f>+'TTA Pivot Table'!G$247</f>
        <v>0</v>
      </c>
      <c r="K179" s="355">
        <f>+'TTA Pivot Table'!G$249</f>
        <v>0</v>
      </c>
      <c r="L179" s="355">
        <f>+'TTA Pivot Table'!G$251</f>
        <v>0</v>
      </c>
      <c r="M179" s="357">
        <f>+'TTA Pivot Table'!G$253</f>
        <v>0</v>
      </c>
      <c r="N179" s="356">
        <f>+'TTA Pivot Table'!G$255</f>
        <v>0</v>
      </c>
      <c r="O179" s="226"/>
      <c r="P179" s="352">
        <f t="shared" si="9"/>
        <v>0</v>
      </c>
    </row>
    <row r="180" spans="1:17">
      <c r="A180" s="320"/>
      <c r="B180" s="355"/>
      <c r="C180" s="355"/>
      <c r="D180" s="355"/>
      <c r="E180" s="356"/>
      <c r="F180" s="356"/>
      <c r="G180" s="355"/>
      <c r="H180" s="355"/>
      <c r="I180" s="356"/>
      <c r="J180" s="356"/>
      <c r="K180" s="355"/>
      <c r="L180" s="355"/>
      <c r="M180" s="357"/>
      <c r="N180" s="356"/>
      <c r="O180" s="226"/>
      <c r="P180" s="352"/>
    </row>
    <row r="181" spans="1:17">
      <c r="A181" s="320" t="s">
        <v>1032</v>
      </c>
      <c r="B181" s="355">
        <f>+'TTA Pivot Table'!G$263</f>
        <v>4.9800000000000004</v>
      </c>
      <c r="C181" s="355">
        <f>+'TTA Pivot Table'!G$265</f>
        <v>0</v>
      </c>
      <c r="D181" s="355">
        <f>+'TTA Pivot Table'!G$267</f>
        <v>0</v>
      </c>
      <c r="E181" s="356">
        <f>+'TTA Pivot Table'!G$269</f>
        <v>4.9800000000000004</v>
      </c>
      <c r="F181" s="356">
        <f>+'TTA Pivot Table'!G$271</f>
        <v>5.49</v>
      </c>
      <c r="G181" s="355">
        <f>+'TTA Pivot Table'!G$273</f>
        <v>0</v>
      </c>
      <c r="H181" s="355">
        <f>+'TTA Pivot Table'!G$275</f>
        <v>0</v>
      </c>
      <c r="I181" s="356">
        <f>+'TTA Pivot Table'!G$277</f>
        <v>5.49</v>
      </c>
      <c r="J181" s="356">
        <f>+'TTA Pivot Table'!G$279</f>
        <v>2.8</v>
      </c>
      <c r="K181" s="355">
        <f>+'TTA Pivot Table'!G$281</f>
        <v>4.62</v>
      </c>
      <c r="L181" s="355">
        <f>+'TTA Pivot Table'!G$283</f>
        <v>0</v>
      </c>
      <c r="M181" s="357">
        <f>+'TTA Pivot Table'!G$285</f>
        <v>2.9565909090909086</v>
      </c>
      <c r="N181" s="356">
        <f>+'TTA Pivot Table'!G$287</f>
        <v>4.41</v>
      </c>
      <c r="O181" s="226"/>
      <c r="P181" s="352">
        <f t="shared" si="9"/>
        <v>-2.5334090909090916</v>
      </c>
    </row>
    <row r="182" spans="1:17">
      <c r="A182" s="320" t="s">
        <v>1033</v>
      </c>
      <c r="B182" s="355">
        <f>+'TTA Pivot Table'!G$295</f>
        <v>4</v>
      </c>
      <c r="C182" s="355">
        <f>+'TTA Pivot Table'!G$297</f>
        <v>8</v>
      </c>
      <c r="D182" s="355">
        <f>+'TTA Pivot Table'!G$299</f>
        <v>0</v>
      </c>
      <c r="E182" s="356">
        <f>+'TTA Pivot Table'!G$301</f>
        <v>6</v>
      </c>
      <c r="F182" s="356">
        <f>+'TTA Pivot Table'!G$303</f>
        <v>4.9000000000000004</v>
      </c>
      <c r="G182" s="355">
        <f>+'TTA Pivot Table'!G$305</f>
        <v>6</v>
      </c>
      <c r="H182" s="355">
        <f>+'TTA Pivot Table'!G$307</f>
        <v>0</v>
      </c>
      <c r="I182" s="356">
        <f>+'TTA Pivot Table'!G$309</f>
        <v>4.9117899249732053</v>
      </c>
      <c r="J182" s="356">
        <f>+'TTA Pivot Table'!G$311</f>
        <v>3.5</v>
      </c>
      <c r="K182" s="355">
        <f>+'TTA Pivot Table'!G$313</f>
        <v>3.1555555555555559</v>
      </c>
      <c r="L182" s="355">
        <f>+'TTA Pivot Table'!G$315</f>
        <v>3.1384615384615384</v>
      </c>
      <c r="M182" s="357">
        <f>+'TTA Pivot Table'!G$317</f>
        <v>3.3730349344978166</v>
      </c>
      <c r="N182" s="356">
        <f>+'TTA Pivot Table'!G$319</f>
        <v>1.7346938775510203</v>
      </c>
      <c r="O182" s="226"/>
      <c r="P182" s="352">
        <f t="shared" si="9"/>
        <v>-1.5387549904753888</v>
      </c>
    </row>
    <row r="183" spans="1:17">
      <c r="A183" s="320" t="s">
        <v>1034</v>
      </c>
      <c r="B183" s="355">
        <f>+'TTA Pivot Table'!G$327</f>
        <v>0</v>
      </c>
      <c r="C183" s="355">
        <f>+'TTA Pivot Table'!G$329</f>
        <v>0</v>
      </c>
      <c r="D183" s="355">
        <f>+'TTA Pivot Table'!G$331</f>
        <v>0</v>
      </c>
      <c r="E183" s="356">
        <f>+'TTA Pivot Table'!G$333</f>
        <v>0</v>
      </c>
      <c r="F183" s="356">
        <f>+'TTA Pivot Table'!G$335</f>
        <v>0</v>
      </c>
      <c r="G183" s="355">
        <f>+'TTA Pivot Table'!G$337</f>
        <v>0</v>
      </c>
      <c r="H183" s="355">
        <f>+'TTA Pivot Table'!G$339</f>
        <v>0</v>
      </c>
      <c r="I183" s="356">
        <f>+'TTA Pivot Table'!G$341</f>
        <v>0</v>
      </c>
      <c r="J183" s="356">
        <f>+'TTA Pivot Table'!G$343</f>
        <v>0</v>
      </c>
      <c r="K183" s="355">
        <f>+'TTA Pivot Table'!G$345</f>
        <v>0</v>
      </c>
      <c r="L183" s="355">
        <f>+'TTA Pivot Table'!G$347</f>
        <v>0</v>
      </c>
      <c r="M183" s="357">
        <f>+'TTA Pivot Table'!G$349</f>
        <v>0</v>
      </c>
      <c r="N183" s="356">
        <f>+'TTA Pivot Table'!G$351</f>
        <v>0</v>
      </c>
      <c r="O183" s="226"/>
      <c r="P183" s="352">
        <f t="shared" si="9"/>
        <v>0</v>
      </c>
      <c r="Q183" s="342"/>
    </row>
    <row r="184" spans="1:17">
      <c r="A184" s="320" t="s">
        <v>1035</v>
      </c>
      <c r="B184" s="355">
        <f>+'TTA Pivot Table'!G$359</f>
        <v>0</v>
      </c>
      <c r="C184" s="355">
        <f>+'TTA Pivot Table'!G$361</f>
        <v>0</v>
      </c>
      <c r="D184" s="355">
        <f>+'TTA Pivot Table'!G$363</f>
        <v>0</v>
      </c>
      <c r="E184" s="356">
        <f>+'TTA Pivot Table'!G$365</f>
        <v>0</v>
      </c>
      <c r="F184" s="356">
        <f>+'TTA Pivot Table'!G$367</f>
        <v>0</v>
      </c>
      <c r="G184" s="355">
        <f>+'TTA Pivot Table'!G$369</f>
        <v>0</v>
      </c>
      <c r="H184" s="355">
        <f>+'TTA Pivot Table'!G$371</f>
        <v>0</v>
      </c>
      <c r="I184" s="356">
        <f>+'TTA Pivot Table'!G$373</f>
        <v>0</v>
      </c>
      <c r="J184" s="356">
        <f>+'TTA Pivot Table'!G$375</f>
        <v>0</v>
      </c>
      <c r="K184" s="355">
        <f>+'TTA Pivot Table'!G$377</f>
        <v>0</v>
      </c>
      <c r="L184" s="355">
        <f>+'TTA Pivot Table'!G$379</f>
        <v>0</v>
      </c>
      <c r="M184" s="357">
        <f>+'TTA Pivot Table'!G$381</f>
        <v>0</v>
      </c>
      <c r="N184" s="356">
        <f>+'TTA Pivot Table'!G$383</f>
        <v>0</v>
      </c>
      <c r="O184" s="226"/>
      <c r="P184" s="352">
        <f t="shared" si="9"/>
        <v>0</v>
      </c>
    </row>
    <row r="185" spans="1:17">
      <c r="A185" s="320"/>
      <c r="B185" s="355"/>
      <c r="C185" s="355"/>
      <c r="D185" s="355"/>
      <c r="E185" s="356"/>
      <c r="F185" s="356"/>
      <c r="G185" s="355"/>
      <c r="H185" s="355"/>
      <c r="I185" s="356"/>
      <c r="J185" s="356"/>
      <c r="K185" s="355"/>
      <c r="L185" s="355"/>
      <c r="M185" s="357"/>
      <c r="N185" s="356"/>
      <c r="O185" s="226"/>
      <c r="P185" s="352"/>
    </row>
    <row r="186" spans="1:17">
      <c r="A186" s="320" t="s">
        <v>1036</v>
      </c>
      <c r="B186" s="355">
        <f>+'TTA Pivot Table'!G$391</f>
        <v>4.742</v>
      </c>
      <c r="C186" s="355">
        <f>+'TTA Pivot Table'!G$393</f>
        <v>0</v>
      </c>
      <c r="D186" s="355">
        <f>+'TTA Pivot Table'!G$395</f>
        <v>0</v>
      </c>
      <c r="E186" s="356">
        <f>+'TTA Pivot Table'!G$397</f>
        <v>4.742</v>
      </c>
      <c r="F186" s="356">
        <f>+'TTA Pivot Table'!G$399</f>
        <v>4.1749999999999998</v>
      </c>
      <c r="G186" s="355">
        <f>+'TTA Pivot Table'!G$401</f>
        <v>7.6</v>
      </c>
      <c r="H186" s="355">
        <f>+'TTA Pivot Table'!G$403</f>
        <v>0</v>
      </c>
      <c r="I186" s="356">
        <f>+'TTA Pivot Table'!G$405</f>
        <v>4.2344618055555552</v>
      </c>
      <c r="J186" s="356">
        <f>+'TTA Pivot Table'!G$407</f>
        <v>6.5959999999999992</v>
      </c>
      <c r="K186" s="355">
        <f>+'TTA Pivot Table'!G$409</f>
        <v>11.117000000000001</v>
      </c>
      <c r="L186" s="355">
        <f>+'TTA Pivot Table'!G$411</f>
        <v>0</v>
      </c>
      <c r="M186" s="357">
        <f>+'TTA Pivot Table'!G$413</f>
        <v>7.2344618320610685</v>
      </c>
      <c r="N186" s="356">
        <f>+'TTA Pivot Table'!G$415</f>
        <v>3.956</v>
      </c>
      <c r="O186" s="226"/>
      <c r="P186" s="352">
        <f t="shared" si="9"/>
        <v>3.0000000265055133</v>
      </c>
    </row>
    <row r="187" spans="1:17">
      <c r="A187" s="320" t="s">
        <v>1037</v>
      </c>
      <c r="B187" s="355">
        <f>+'TTA Pivot Table'!G$423</f>
        <v>4.6211764705882343</v>
      </c>
      <c r="C187" s="355">
        <f>+'TTA Pivot Table'!G$425</f>
        <v>5</v>
      </c>
      <c r="D187" s="355">
        <f>+'TTA Pivot Table'!G$427</f>
        <v>0</v>
      </c>
      <c r="E187" s="356">
        <f>+'TTA Pivot Table'!G$429</f>
        <v>4.651891891891891</v>
      </c>
      <c r="F187" s="356">
        <f>+'TTA Pivot Table'!G$431</f>
        <v>5.3680306905370845</v>
      </c>
      <c r="G187" s="355">
        <f>+'TTA Pivot Table'!G$433</f>
        <v>6.4654545454545449</v>
      </c>
      <c r="H187" s="355">
        <f>+'TTA Pivot Table'!G$435</f>
        <v>0</v>
      </c>
      <c r="I187" s="356">
        <f>+'TTA Pivot Table'!G$437</f>
        <v>5.503363228699552</v>
      </c>
      <c r="J187" s="356">
        <f>+'TTA Pivot Table'!G$439</f>
        <v>3.2870627429205999</v>
      </c>
      <c r="K187" s="355">
        <f>+'TTA Pivot Table'!G$441</f>
        <v>3.5599294354838711</v>
      </c>
      <c r="L187" s="355">
        <f>+'TTA Pivot Table'!G$443</f>
        <v>0</v>
      </c>
      <c r="M187" s="357">
        <f>+'TTA Pivot Table'!G$445</f>
        <v>3.4300924702774114</v>
      </c>
      <c r="N187" s="356">
        <f>+'TTA Pivot Table'!G$447</f>
        <v>5.8038888888888893</v>
      </c>
      <c r="O187" s="226"/>
      <c r="P187" s="352">
        <f t="shared" si="9"/>
        <v>-2.0732707584221406</v>
      </c>
    </row>
    <row r="188" spans="1:17">
      <c r="A188" s="320" t="s">
        <v>1038</v>
      </c>
      <c r="B188" s="355">
        <f>+'TTA Pivot Table'!G$455</f>
        <v>0</v>
      </c>
      <c r="C188" s="355">
        <f>+'TTA Pivot Table'!G$457</f>
        <v>0</v>
      </c>
      <c r="D188" s="355">
        <f>+'TTA Pivot Table'!G$459</f>
        <v>0</v>
      </c>
      <c r="E188" s="356">
        <f>+'TTA Pivot Table'!G$461</f>
        <v>0</v>
      </c>
      <c r="F188" s="356">
        <f>+'TTA Pivot Table'!G$463</f>
        <v>4.1790744466800804</v>
      </c>
      <c r="G188" s="355">
        <f>+'TTA Pivot Table'!G$465</f>
        <v>0</v>
      </c>
      <c r="H188" s="355">
        <f>+'TTA Pivot Table'!G$467</f>
        <v>0</v>
      </c>
      <c r="I188" s="356">
        <f>+'TTA Pivot Table'!G$469</f>
        <v>4.1790744466800804</v>
      </c>
      <c r="J188" s="356">
        <f>+'TTA Pivot Table'!G$471</f>
        <v>3.2007042253521099</v>
      </c>
      <c r="K188" s="355">
        <f>+'TTA Pivot Table'!G$473</f>
        <v>3.5</v>
      </c>
      <c r="L188" s="355">
        <f>+'TTA Pivot Table'!G$475</f>
        <v>0</v>
      </c>
      <c r="M188" s="357">
        <f>+'TTA Pivot Table'!G$477</f>
        <v>3.2048611111111085</v>
      </c>
      <c r="N188" s="356">
        <f>+'TTA Pivot Table'!G$479</f>
        <v>0</v>
      </c>
      <c r="O188" s="226"/>
      <c r="P188" s="352">
        <f t="shared" si="9"/>
        <v>-0.97421333556897194</v>
      </c>
    </row>
    <row r="189" spans="1:17">
      <c r="A189" s="329" t="s">
        <v>1039</v>
      </c>
      <c r="B189" s="359">
        <f>+'TTA Pivot Table'!G$487</f>
        <v>4.2900874635568513</v>
      </c>
      <c r="C189" s="359">
        <f>+'TTA Pivot Table'!G$489</f>
        <v>0</v>
      </c>
      <c r="D189" s="359">
        <f>+'TTA Pivot Table'!G$491</f>
        <v>0</v>
      </c>
      <c r="E189" s="360">
        <f>+'TTA Pivot Table'!G$493</f>
        <v>4.2900874635568513</v>
      </c>
      <c r="F189" s="360">
        <f>+'TTA Pivot Table'!G$495</f>
        <v>5.1671541057367829</v>
      </c>
      <c r="G189" s="359">
        <f>+'TTA Pivot Table'!G$497</f>
        <v>11.6</v>
      </c>
      <c r="H189" s="359">
        <f>+'TTA Pivot Table'!G$499</f>
        <v>0</v>
      </c>
      <c r="I189" s="360">
        <f>+'TTA Pivot Table'!G$501</f>
        <v>5.2102793296089382</v>
      </c>
      <c r="J189" s="360">
        <f>+'TTA Pivot Table'!G$503</f>
        <v>3.6004398826979473</v>
      </c>
      <c r="K189" s="359">
        <f>+'TTA Pivot Table'!G$505</f>
        <v>4.2880341880341888</v>
      </c>
      <c r="L189" s="359">
        <f>+'TTA Pivot Table'!G$507</f>
        <v>0</v>
      </c>
      <c r="M189" s="361">
        <f>+'TTA Pivot Table'!G$509</f>
        <v>3.7011264080100128</v>
      </c>
      <c r="N189" s="360">
        <f>+'TTA Pivot Table'!G$511</f>
        <v>7.9766666666666657</v>
      </c>
      <c r="O189" s="226"/>
      <c r="P189" s="362">
        <f t="shared" si="9"/>
        <v>-1.5091529215989254</v>
      </c>
    </row>
    <row r="190" spans="1:17">
      <c r="A190" s="333" t="s">
        <v>1040</v>
      </c>
      <c r="B190" s="333"/>
      <c r="C190" s="333"/>
      <c r="D190" s="333"/>
      <c r="E190" s="333"/>
      <c r="F190" s="334"/>
      <c r="G190" s="334"/>
      <c r="H190" s="334"/>
      <c r="I190" s="334"/>
      <c r="J190" s="334"/>
      <c r="K190" s="334"/>
      <c r="L190" s="334"/>
      <c r="M190" s="334"/>
      <c r="N190" s="334"/>
    </row>
    <row r="191" spans="1:17">
      <c r="A191" s="333"/>
      <c r="B191" s="364"/>
      <c r="C191" s="364"/>
      <c r="D191" s="364"/>
      <c r="E191" s="364"/>
      <c r="F191" s="364"/>
      <c r="G191" s="364"/>
      <c r="H191" s="364"/>
      <c r="I191" s="364"/>
      <c r="J191" s="364"/>
      <c r="K191" s="364"/>
      <c r="L191" s="364"/>
      <c r="M191" s="364"/>
      <c r="N191" s="364"/>
      <c r="O191" s="363"/>
    </row>
    <row r="192" spans="1:17">
      <c r="A192" s="333"/>
      <c r="B192" s="333"/>
      <c r="C192" s="333"/>
      <c r="D192" s="333"/>
      <c r="E192" s="333"/>
      <c r="F192" s="334"/>
      <c r="G192" s="334"/>
      <c r="H192" s="334"/>
      <c r="I192" s="334"/>
      <c r="J192" s="334"/>
      <c r="K192" s="334"/>
      <c r="L192" s="334"/>
      <c r="M192" s="334"/>
      <c r="N192" s="335" t="s">
        <v>1158</v>
      </c>
    </row>
    <row r="193" spans="1:16" ht="18">
      <c r="A193" s="296" t="s">
        <v>1083</v>
      </c>
      <c r="B193" s="298"/>
      <c r="C193" s="298"/>
      <c r="D193" s="298"/>
      <c r="E193" s="298"/>
      <c r="F193" s="297"/>
      <c r="G193" s="297"/>
      <c r="H193" s="297"/>
      <c r="I193" s="298"/>
      <c r="J193" s="297"/>
      <c r="K193" s="297"/>
      <c r="L193" s="297"/>
      <c r="M193" s="298"/>
      <c r="N193" s="297"/>
      <c r="P193" s="346"/>
    </row>
    <row r="194" spans="1:16" ht="18">
      <c r="A194" s="296"/>
      <c r="B194" s="298"/>
      <c r="C194" s="298"/>
      <c r="D194" s="298"/>
      <c r="E194" s="298"/>
      <c r="F194" s="297"/>
      <c r="G194" s="297"/>
      <c r="H194" s="297"/>
      <c r="I194" s="298"/>
      <c r="J194" s="297"/>
      <c r="K194" s="297"/>
      <c r="L194" s="297"/>
      <c r="M194" s="298"/>
      <c r="N194" s="297"/>
      <c r="P194" s="346"/>
    </row>
    <row r="195" spans="1:16" ht="15.75">
      <c r="A195" s="299" t="s">
        <v>1075</v>
      </c>
      <c r="B195" s="298"/>
      <c r="C195" s="298"/>
      <c r="D195" s="298"/>
      <c r="E195" s="298"/>
      <c r="F195" s="297"/>
      <c r="G195" s="297"/>
      <c r="H195" s="297"/>
      <c r="I195" s="298"/>
      <c r="J195" s="297"/>
      <c r="K195" s="297"/>
      <c r="L195" s="297"/>
      <c r="M195" s="298"/>
      <c r="N195" s="297"/>
      <c r="P195" s="346"/>
    </row>
    <row r="196" spans="1:16" ht="15.75">
      <c r="A196" s="299" t="s">
        <v>1165</v>
      </c>
      <c r="B196" s="298"/>
      <c r="C196" s="298"/>
      <c r="D196" s="298"/>
      <c r="E196" s="298"/>
      <c r="F196" s="297"/>
      <c r="G196" s="297"/>
      <c r="H196" s="297"/>
      <c r="I196" s="298"/>
      <c r="J196" s="297"/>
      <c r="K196" s="297"/>
      <c r="L196" s="297"/>
      <c r="M196" s="298"/>
      <c r="N196" s="297"/>
      <c r="P196" s="346"/>
    </row>
    <row r="197" spans="1:16" ht="18" customHeight="1">
      <c r="A197" s="300"/>
      <c r="B197" s="300"/>
      <c r="C197" s="300"/>
      <c r="D197" s="300"/>
      <c r="E197" s="300"/>
      <c r="F197" s="301"/>
      <c r="G197" s="302"/>
      <c r="H197" s="302"/>
      <c r="I197" s="303"/>
      <c r="J197" s="303"/>
      <c r="K197" s="303"/>
      <c r="L197" s="303"/>
      <c r="M197" s="303"/>
      <c r="N197" s="303"/>
      <c r="O197" s="304"/>
      <c r="P197" s="346"/>
    </row>
    <row r="198" spans="1:16" ht="18" customHeight="1">
      <c r="A198" s="150"/>
      <c r="B198" s="305" t="s">
        <v>1014</v>
      </c>
      <c r="C198" s="306"/>
      <c r="D198" s="306"/>
      <c r="E198" s="306"/>
      <c r="F198" s="306"/>
      <c r="G198" s="306"/>
      <c r="H198" s="306"/>
      <c r="I198" s="307"/>
      <c r="J198" s="308" t="s">
        <v>10</v>
      </c>
      <c r="K198" s="309"/>
      <c r="L198" s="309"/>
      <c r="M198" s="310"/>
      <c r="N198" s="533" t="s">
        <v>1015</v>
      </c>
      <c r="O198" s="323"/>
      <c r="P198" s="346"/>
    </row>
    <row r="199" spans="1:16" ht="39.75" customHeight="1">
      <c r="A199" s="311"/>
      <c r="B199" s="306" t="s">
        <v>1016</v>
      </c>
      <c r="C199" s="306"/>
      <c r="D199" s="306"/>
      <c r="E199" s="312"/>
      <c r="F199" s="313" t="s">
        <v>1017</v>
      </c>
      <c r="G199" s="306"/>
      <c r="H199" s="306"/>
      <c r="I199" s="307"/>
      <c r="J199" s="314" t="s">
        <v>1018</v>
      </c>
      <c r="K199" s="306"/>
      <c r="L199" s="306"/>
      <c r="M199" s="307"/>
      <c r="N199" s="534"/>
      <c r="O199" s="323"/>
      <c r="P199" s="346"/>
    </row>
    <row r="200" spans="1:16" ht="26.25" customHeight="1">
      <c r="A200" s="300"/>
      <c r="B200" s="315" t="s">
        <v>1019</v>
      </c>
      <c r="C200" s="315" t="s">
        <v>1020</v>
      </c>
      <c r="D200" s="315" t="s">
        <v>1021</v>
      </c>
      <c r="E200" s="316" t="s">
        <v>1022</v>
      </c>
      <c r="F200" s="316" t="s">
        <v>1019</v>
      </c>
      <c r="G200" s="315" t="s">
        <v>1020</v>
      </c>
      <c r="H200" s="315" t="s">
        <v>1021</v>
      </c>
      <c r="I200" s="316" t="s">
        <v>1022</v>
      </c>
      <c r="J200" s="317" t="s">
        <v>1019</v>
      </c>
      <c r="K200" s="318" t="s">
        <v>1020</v>
      </c>
      <c r="L200" s="319" t="s">
        <v>1021</v>
      </c>
      <c r="M200" s="317" t="s">
        <v>1022</v>
      </c>
      <c r="N200" s="535"/>
      <c r="O200" s="323"/>
      <c r="P200" s="346" t="s">
        <v>1076</v>
      </c>
    </row>
    <row r="201" spans="1:16" hidden="1">
      <c r="A201" s="320" t="s">
        <v>1023</v>
      </c>
      <c r="B201" s="320"/>
      <c r="C201" s="320"/>
      <c r="D201" s="320"/>
      <c r="E201" s="320"/>
      <c r="F201" s="365">
        <f>'TTA Pivot Table'!H$230</f>
        <v>0</v>
      </c>
      <c r="G201" s="365">
        <f>'TTA Pivot Table'!H$231</f>
        <v>0</v>
      </c>
      <c r="H201" s="365">
        <f>'TTA Pivot Table'!H$232</f>
        <v>0</v>
      </c>
      <c r="I201" s="366">
        <f>'TTA Pivot Table'!H$233</f>
        <v>0</v>
      </c>
      <c r="J201" s="366">
        <f>'TTA Pivot Table'!H$234</f>
        <v>0</v>
      </c>
      <c r="K201" s="365">
        <f>'TTA Pivot Table'!H$235</f>
        <v>0</v>
      </c>
      <c r="L201" s="365">
        <f>'TTA Pivot Table'!H$236</f>
        <v>0</v>
      </c>
      <c r="M201" s="367">
        <f>'TTA Pivot Table'!H$237</f>
        <v>0</v>
      </c>
      <c r="N201" s="366">
        <f>'TTA Pivot Table'!H$238</f>
        <v>0</v>
      </c>
      <c r="O201" s="226"/>
      <c r="P201" s="352">
        <f>+M201-I201</f>
        <v>0</v>
      </c>
    </row>
    <row r="202" spans="1:16" ht="15.75" hidden="1">
      <c r="A202" s="320"/>
      <c r="B202" s="320"/>
      <c r="C202" s="320"/>
      <c r="D202" s="320"/>
      <c r="E202" s="320"/>
      <c r="F202" s="226"/>
      <c r="G202" s="226"/>
      <c r="H202" s="226"/>
      <c r="I202" s="353"/>
      <c r="J202" s="353"/>
      <c r="K202" s="226"/>
      <c r="L202" s="226"/>
      <c r="M202" s="354"/>
      <c r="N202" s="353"/>
      <c r="O202" s="226"/>
      <c r="P202" s="323">
        <f t="shared" ref="P202" si="10">+I202-M202</f>
        <v>0</v>
      </c>
    </row>
    <row r="203" spans="1:16">
      <c r="A203" s="320" t="s">
        <v>1024</v>
      </c>
      <c r="B203" s="355">
        <f>+'TTA Pivot Table'!H$7</f>
        <v>0</v>
      </c>
      <c r="C203" s="355">
        <f>+'TTA Pivot Table'!H$9</f>
        <v>0</v>
      </c>
      <c r="D203" s="355">
        <f>+'TTA Pivot Table'!H$11</f>
        <v>0</v>
      </c>
      <c r="E203" s="356">
        <f>+'TTA Pivot Table'!H$13</f>
        <v>0</v>
      </c>
      <c r="F203" s="356">
        <f>+'TTA Pivot Table'!H$15</f>
        <v>0</v>
      </c>
      <c r="G203" s="355">
        <f>+'TTA Pivot Table'!H$17</f>
        <v>0</v>
      </c>
      <c r="H203" s="355">
        <f>+'TTA Pivot Table'!H$19</f>
        <v>0</v>
      </c>
      <c r="I203" s="356">
        <f>+'TTA Pivot Table'!H$21</f>
        <v>0</v>
      </c>
      <c r="J203" s="356">
        <f>+'TTA Pivot Table'!H$23</f>
        <v>0</v>
      </c>
      <c r="K203" s="355">
        <f>+'TTA Pivot Table'!H$25</f>
        <v>0</v>
      </c>
      <c r="L203" s="355">
        <f>+'TTA Pivot Table'!H$27</f>
        <v>0</v>
      </c>
      <c r="M203" s="357">
        <f>+'TTA Pivot Table'!H$29</f>
        <v>0</v>
      </c>
      <c r="N203" s="356">
        <f>+'TTA Pivot Table'!H$31</f>
        <v>0</v>
      </c>
      <c r="O203" s="226"/>
      <c r="P203" s="352">
        <f t="shared" ref="P203:P221" si="11">+M203-I203</f>
        <v>0</v>
      </c>
    </row>
    <row r="204" spans="1:16">
      <c r="A204" s="320" t="s">
        <v>1025</v>
      </c>
      <c r="B204" s="355">
        <f>+'TTA Pivot Table'!H$39</f>
        <v>4.5900473933649293</v>
      </c>
      <c r="C204" s="355">
        <f>+'TTA Pivot Table'!H$41</f>
        <v>6.2159999999999993</v>
      </c>
      <c r="D204" s="355">
        <f>+'TTA Pivot Table'!H$43</f>
        <v>0</v>
      </c>
      <c r="E204" s="356">
        <f>+'TTA Pivot Table'!H$45</f>
        <v>4.6979646017699102</v>
      </c>
      <c r="F204" s="356">
        <f>+'TTA Pivot Table'!H$47</f>
        <v>6.2981237911025145</v>
      </c>
      <c r="G204" s="355">
        <f>+'TTA Pivot Table'!H$49</f>
        <v>11.16655737704918</v>
      </c>
      <c r="H204" s="355">
        <f>+'TTA Pivot Table'!H$51</f>
        <v>0</v>
      </c>
      <c r="I204" s="356">
        <f>+'TTA Pivot Table'!H$53</f>
        <v>6.8119204152249138</v>
      </c>
      <c r="J204" s="356">
        <f>+'TTA Pivot Table'!H$55</f>
        <v>3.7029903536977495</v>
      </c>
      <c r="K204" s="355">
        <f>+'TTA Pivot Table'!H$57</f>
        <v>4.4755421686746981</v>
      </c>
      <c r="L204" s="355">
        <f>+'TTA Pivot Table'!H$59</f>
        <v>0</v>
      </c>
      <c r="M204" s="357">
        <f>+'TTA Pivot Table'!H$61</f>
        <v>3.865736040609137</v>
      </c>
      <c r="N204" s="356">
        <f>+'TTA Pivot Table'!H$63</f>
        <v>3.4</v>
      </c>
      <c r="O204" s="226"/>
      <c r="P204" s="352">
        <f t="shared" si="11"/>
        <v>-2.9461843746157768</v>
      </c>
    </row>
    <row r="205" spans="1:16">
      <c r="A205" s="320" t="s">
        <v>1026</v>
      </c>
      <c r="B205" s="355">
        <f>+'TTA Pivot Table'!H$71</f>
        <v>0</v>
      </c>
      <c r="C205" s="355">
        <f>+'TTA Pivot Table'!H$73</f>
        <v>0</v>
      </c>
      <c r="D205" s="355">
        <f>+'TTA Pivot Table'!H$75</f>
        <v>0</v>
      </c>
      <c r="E205" s="356">
        <f>+'TTA Pivot Table'!H$77</f>
        <v>0</v>
      </c>
      <c r="F205" s="356">
        <f>+'TTA Pivot Table'!H$79</f>
        <v>0</v>
      </c>
      <c r="G205" s="355">
        <f>+'TTA Pivot Table'!H$81</f>
        <v>0</v>
      </c>
      <c r="H205" s="355">
        <f>+'TTA Pivot Table'!H$83</f>
        <v>0</v>
      </c>
      <c r="I205" s="356">
        <f>+'TTA Pivot Table'!H$85</f>
        <v>0</v>
      </c>
      <c r="J205" s="356">
        <f>+'TTA Pivot Table'!H$87</f>
        <v>0</v>
      </c>
      <c r="K205" s="355">
        <f>+'TTA Pivot Table'!H$89</f>
        <v>0</v>
      </c>
      <c r="L205" s="355">
        <f>+'TTA Pivot Table'!H$91</f>
        <v>0</v>
      </c>
      <c r="M205" s="357">
        <f>+'TTA Pivot Table'!H$93</f>
        <v>0</v>
      </c>
      <c r="N205" s="356">
        <f>+'TTA Pivot Table'!H$95</f>
        <v>0</v>
      </c>
      <c r="O205" s="226"/>
      <c r="P205" s="352">
        <f t="shared" si="11"/>
        <v>0</v>
      </c>
    </row>
    <row r="206" spans="1:16">
      <c r="A206" s="320" t="s">
        <v>1027</v>
      </c>
      <c r="B206" s="355">
        <f>+'TTA Pivot Table'!H$103</f>
        <v>0</v>
      </c>
      <c r="C206" s="355">
        <f>+'TTA Pivot Table'!H$105</f>
        <v>0</v>
      </c>
      <c r="D206" s="355">
        <f>+'TTA Pivot Table'!H$107</f>
        <v>0</v>
      </c>
      <c r="E206" s="356">
        <f>+'TTA Pivot Table'!H$109</f>
        <v>0</v>
      </c>
      <c r="F206" s="356">
        <f>+'TTA Pivot Table'!H$111</f>
        <v>0</v>
      </c>
      <c r="G206" s="355">
        <f>+'TTA Pivot Table'!H$113</f>
        <v>0</v>
      </c>
      <c r="H206" s="355">
        <f>+'TTA Pivot Table'!H$115</f>
        <v>0</v>
      </c>
      <c r="I206" s="356">
        <f>+'TTA Pivot Table'!H$117</f>
        <v>0</v>
      </c>
      <c r="J206" s="356">
        <f>+'TTA Pivot Table'!H$119</f>
        <v>0</v>
      </c>
      <c r="K206" s="355">
        <f>+'TTA Pivot Table'!H$121</f>
        <v>0</v>
      </c>
      <c r="L206" s="355">
        <f>+'TTA Pivot Table'!H$123</f>
        <v>0</v>
      </c>
      <c r="M206" s="357">
        <f>+'TTA Pivot Table'!H$125</f>
        <v>0</v>
      </c>
      <c r="N206" s="356">
        <f>+'TTA Pivot Table'!H$127</f>
        <v>0</v>
      </c>
      <c r="O206" s="226"/>
      <c r="P206" s="352">
        <f t="shared" si="11"/>
        <v>0</v>
      </c>
    </row>
    <row r="207" spans="1:16">
      <c r="A207" s="320"/>
      <c r="B207" s="355"/>
      <c r="C207" s="355"/>
      <c r="D207" s="355"/>
      <c r="E207" s="356"/>
      <c r="F207" s="356"/>
      <c r="G207" s="355"/>
      <c r="H207" s="355"/>
      <c r="I207" s="356"/>
      <c r="J207" s="356"/>
      <c r="K207" s="355"/>
      <c r="L207" s="355"/>
      <c r="M207" s="357"/>
      <c r="N207" s="356"/>
      <c r="O207" s="226"/>
      <c r="P207" s="352"/>
    </row>
    <row r="208" spans="1:16">
      <c r="A208" s="320" t="s">
        <v>1028</v>
      </c>
      <c r="B208" s="355">
        <f>+'TTA Pivot Table'!H$135</f>
        <v>4.7944642857142856</v>
      </c>
      <c r="C208" s="355">
        <f>+'TTA Pivot Table'!H$137</f>
        <v>5.8644444444444437</v>
      </c>
      <c r="D208" s="355">
        <f>+'TTA Pivot Table'!H$139</f>
        <v>0</v>
      </c>
      <c r="E208" s="356">
        <f>+'TTA Pivot Table'!H$141</f>
        <v>5.0547297297297291</v>
      </c>
      <c r="F208" s="356">
        <f>+'TTA Pivot Table'!H$143</f>
        <v>5.8383348751156339</v>
      </c>
      <c r="G208" s="355">
        <f>+'TTA Pivot Table'!H$145</f>
        <v>7.3090265486725672</v>
      </c>
      <c r="H208" s="355">
        <f>+'TTA Pivot Table'!H$147</f>
        <v>0</v>
      </c>
      <c r="I208" s="356">
        <f>+'TTA Pivot Table'!H$149</f>
        <v>6.0926396327467485</v>
      </c>
      <c r="J208" s="356">
        <f>+'TTA Pivot Table'!H$151</f>
        <v>4.140615989515072</v>
      </c>
      <c r="K208" s="355">
        <f>+'TTA Pivot Table'!H$153</f>
        <v>4.7675053304904056</v>
      </c>
      <c r="L208" s="355">
        <f>+'TTA Pivot Table'!H$155</f>
        <v>0</v>
      </c>
      <c r="M208" s="357">
        <f>+'TTA Pivot Table'!H$157</f>
        <v>4.3792613636363633</v>
      </c>
      <c r="N208" s="356">
        <f>+'TTA Pivot Table'!H$159</f>
        <v>0</v>
      </c>
      <c r="O208" s="226"/>
      <c r="P208" s="352">
        <f t="shared" si="11"/>
        <v>-1.7133782691103852</v>
      </c>
    </row>
    <row r="209" spans="1:17">
      <c r="A209" s="320" t="s">
        <v>1029</v>
      </c>
      <c r="B209" s="355">
        <f>+'TTA Pivot Table'!H$167</f>
        <v>0</v>
      </c>
      <c r="C209" s="355">
        <f>+'TTA Pivot Table'!H$169</f>
        <v>0</v>
      </c>
      <c r="D209" s="355">
        <f>+'TTA Pivot Table'!H$171</f>
        <v>0</v>
      </c>
      <c r="E209" s="356">
        <f>+'TTA Pivot Table'!H$173</f>
        <v>0</v>
      </c>
      <c r="F209" s="356">
        <f>+'TTA Pivot Table'!H$175</f>
        <v>0</v>
      </c>
      <c r="G209" s="355">
        <f>+'TTA Pivot Table'!H$177</f>
        <v>0</v>
      </c>
      <c r="H209" s="355">
        <f>+'TTA Pivot Table'!H$179</f>
        <v>0</v>
      </c>
      <c r="I209" s="356">
        <f>+'TTA Pivot Table'!H$181</f>
        <v>0</v>
      </c>
      <c r="J209" s="356">
        <f>+'TTA Pivot Table'!H$183</f>
        <v>0</v>
      </c>
      <c r="K209" s="355">
        <f>+'TTA Pivot Table'!H$185</f>
        <v>0</v>
      </c>
      <c r="L209" s="355">
        <f>+'TTA Pivot Table'!H$187</f>
        <v>0</v>
      </c>
      <c r="M209" s="357">
        <f>+'TTA Pivot Table'!H$189</f>
        <v>0</v>
      </c>
      <c r="N209" s="356">
        <f>+'TTA Pivot Table'!H$191</f>
        <v>0</v>
      </c>
      <c r="O209" s="226"/>
      <c r="P209" s="352">
        <f t="shared" si="11"/>
        <v>0</v>
      </c>
    </row>
    <row r="210" spans="1:17">
      <c r="A210" s="320" t="s">
        <v>1030</v>
      </c>
      <c r="B210" s="358">
        <f>+'TTA Pivot Table'!H$199</f>
        <v>4.3578124999999996</v>
      </c>
      <c r="C210" s="355">
        <f>+'TTA Pivot Table'!H$201</f>
        <v>0</v>
      </c>
      <c r="D210" s="355">
        <f>+'TTA Pivot Table'!H$203</f>
        <v>0</v>
      </c>
      <c r="E210" s="356">
        <f>+'TTA Pivot Table'!H$205</f>
        <v>4.3578124999999996</v>
      </c>
      <c r="F210" s="356">
        <f>+'TTA Pivot Table'!H$207</f>
        <v>7.7960273972602696</v>
      </c>
      <c r="G210" s="355">
        <f>+'TTA Pivot Table'!H$209</f>
        <v>13.358000000000001</v>
      </c>
      <c r="H210" s="355">
        <f>+'TTA Pivot Table'!H$211</f>
        <v>0</v>
      </c>
      <c r="I210" s="356">
        <f>+'TTA Pivot Table'!H$213</f>
        <v>8.1525641025640976</v>
      </c>
      <c r="J210" s="356">
        <f>+'TTA Pivot Table'!H$215</f>
        <v>7.4882738095238111</v>
      </c>
      <c r="K210" s="355">
        <f>+'TTA Pivot Table'!H$217</f>
        <v>12.051923076923099</v>
      </c>
      <c r="L210" s="355">
        <f>+'TTA Pivot Table'!H$219</f>
        <v>0</v>
      </c>
      <c r="M210" s="357">
        <f>+'TTA Pivot Table'!H$221</f>
        <v>8.0998969072164986</v>
      </c>
      <c r="N210" s="356">
        <f>+'TTA Pivot Table'!H$223</f>
        <v>0</v>
      </c>
      <c r="O210" s="226"/>
      <c r="P210" s="352">
        <f t="shared" si="11"/>
        <v>-5.2667195347599005E-2</v>
      </c>
    </row>
    <row r="211" spans="1:17">
      <c r="A211" s="320" t="s">
        <v>1031</v>
      </c>
      <c r="B211" s="355">
        <f>+'TTA Pivot Table'!H$231</f>
        <v>0</v>
      </c>
      <c r="C211" s="355">
        <f>+'TTA Pivot Table'!H$233</f>
        <v>0</v>
      </c>
      <c r="D211" s="355">
        <f>+'TTA Pivot Table'!H$235</f>
        <v>0</v>
      </c>
      <c r="E211" s="356">
        <f>+'TTA Pivot Table'!H$237</f>
        <v>0</v>
      </c>
      <c r="F211" s="356">
        <f>+'TTA Pivot Table'!H$239</f>
        <v>0</v>
      </c>
      <c r="G211" s="355">
        <f>+'TTA Pivot Table'!H$241</f>
        <v>0</v>
      </c>
      <c r="H211" s="355">
        <f>+'TTA Pivot Table'!H$243</f>
        <v>0</v>
      </c>
      <c r="I211" s="356">
        <f>+'TTA Pivot Table'!H$245</f>
        <v>0</v>
      </c>
      <c r="J211" s="356">
        <f>+'TTA Pivot Table'!H$247</f>
        <v>0</v>
      </c>
      <c r="K211" s="355">
        <f>+'TTA Pivot Table'!H$249</f>
        <v>0</v>
      </c>
      <c r="L211" s="355">
        <f>+'TTA Pivot Table'!H$251</f>
        <v>0</v>
      </c>
      <c r="M211" s="357">
        <f>+'TTA Pivot Table'!H$253</f>
        <v>0</v>
      </c>
      <c r="N211" s="356">
        <f>+'TTA Pivot Table'!H$255</f>
        <v>0</v>
      </c>
      <c r="O211" s="226"/>
      <c r="P211" s="352">
        <f t="shared" si="11"/>
        <v>0</v>
      </c>
    </row>
    <row r="212" spans="1:17">
      <c r="A212" s="320"/>
      <c r="B212" s="355"/>
      <c r="C212" s="355"/>
      <c r="D212" s="355"/>
      <c r="E212" s="356"/>
      <c r="F212" s="356"/>
      <c r="G212" s="355"/>
      <c r="H212" s="355"/>
      <c r="I212" s="356"/>
      <c r="J212" s="356"/>
      <c r="K212" s="355"/>
      <c r="L212" s="355"/>
      <c r="M212" s="357"/>
      <c r="N212" s="356"/>
      <c r="O212" s="226"/>
      <c r="P212" s="352"/>
    </row>
    <row r="213" spans="1:17">
      <c r="A213" s="320" t="s">
        <v>1032</v>
      </c>
      <c r="B213" s="355">
        <f>+'TTA Pivot Table'!H$263</f>
        <v>0</v>
      </c>
      <c r="C213" s="355">
        <f>+'TTA Pivot Table'!H$265</f>
        <v>0</v>
      </c>
      <c r="D213" s="355">
        <f>+'TTA Pivot Table'!H$267</f>
        <v>0</v>
      </c>
      <c r="E213" s="356">
        <f>+'TTA Pivot Table'!H$269</f>
        <v>0</v>
      </c>
      <c r="F213" s="356">
        <f>+'TTA Pivot Table'!H$271</f>
        <v>0</v>
      </c>
      <c r="G213" s="355">
        <f>+'TTA Pivot Table'!H$273</f>
        <v>0</v>
      </c>
      <c r="H213" s="355">
        <f>+'TTA Pivot Table'!H$275</f>
        <v>0</v>
      </c>
      <c r="I213" s="356">
        <f>+'TTA Pivot Table'!H$277</f>
        <v>0</v>
      </c>
      <c r="J213" s="356">
        <f>+'TTA Pivot Table'!H$279</f>
        <v>0</v>
      </c>
      <c r="K213" s="355">
        <f>+'TTA Pivot Table'!H$281</f>
        <v>0</v>
      </c>
      <c r="L213" s="355">
        <f>+'TTA Pivot Table'!H$283</f>
        <v>0</v>
      </c>
      <c r="M213" s="357">
        <f>+'TTA Pivot Table'!H$285</f>
        <v>0</v>
      </c>
      <c r="N213" s="356">
        <f>+'TTA Pivot Table'!H$287</f>
        <v>0</v>
      </c>
      <c r="O213" s="226"/>
      <c r="P213" s="352">
        <f t="shared" si="11"/>
        <v>0</v>
      </c>
    </row>
    <row r="214" spans="1:17">
      <c r="A214" s="320" t="s">
        <v>1033</v>
      </c>
      <c r="B214" s="355">
        <f>+'TTA Pivot Table'!H$295</f>
        <v>3</v>
      </c>
      <c r="C214" s="355">
        <f>+'TTA Pivot Table'!H$297</f>
        <v>10</v>
      </c>
      <c r="D214" s="355">
        <f>+'TTA Pivot Table'!H$299</f>
        <v>0</v>
      </c>
      <c r="E214" s="356">
        <f>+'TTA Pivot Table'!H$301</f>
        <v>4.75</v>
      </c>
      <c r="F214" s="356">
        <f>+'TTA Pivot Table'!H$303</f>
        <v>4.652115059221658</v>
      </c>
      <c r="G214" s="355">
        <f>+'TTA Pivot Table'!H$305</f>
        <v>5.82</v>
      </c>
      <c r="H214" s="355">
        <f>+'TTA Pivot Table'!H$307</f>
        <v>3.6666666666666665</v>
      </c>
      <c r="I214" s="356">
        <f>+'TTA Pivot Table'!H$309</f>
        <v>4.6569282136894827</v>
      </c>
      <c r="J214" s="356">
        <f>+'TTA Pivot Table'!H$311</f>
        <v>3.4854054054054053</v>
      </c>
      <c r="K214" s="355">
        <f>+'TTA Pivot Table'!H$313</f>
        <v>4.2769230769230768</v>
      </c>
      <c r="L214" s="355">
        <f>+'TTA Pivot Table'!H$315</f>
        <v>2.5</v>
      </c>
      <c r="M214" s="357">
        <f>+'TTA Pivot Table'!H$317</f>
        <v>3.5778301886792452</v>
      </c>
      <c r="N214" s="356">
        <f>+'TTA Pivot Table'!H$319</f>
        <v>4.8181818181818183</v>
      </c>
      <c r="O214" s="226"/>
      <c r="P214" s="352">
        <f t="shared" si="11"/>
        <v>-1.0790980250102375</v>
      </c>
    </row>
    <row r="215" spans="1:17">
      <c r="A215" s="320" t="s">
        <v>1034</v>
      </c>
      <c r="B215" s="355">
        <f>+'TTA Pivot Table'!H$327</f>
        <v>0</v>
      </c>
      <c r="C215" s="355">
        <f>+'TTA Pivot Table'!H$329</f>
        <v>0</v>
      </c>
      <c r="D215" s="355">
        <f>+'TTA Pivot Table'!H$331</f>
        <v>0</v>
      </c>
      <c r="E215" s="356">
        <f>+'TTA Pivot Table'!H$333</f>
        <v>0</v>
      </c>
      <c r="F215" s="356">
        <f>+'TTA Pivot Table'!H$335</f>
        <v>0</v>
      </c>
      <c r="G215" s="355">
        <f>+'TTA Pivot Table'!H$337</f>
        <v>0</v>
      </c>
      <c r="H215" s="355">
        <f>+'TTA Pivot Table'!H$339</f>
        <v>0</v>
      </c>
      <c r="I215" s="356">
        <f>+'TTA Pivot Table'!H$341</f>
        <v>0</v>
      </c>
      <c r="J215" s="356">
        <f>+'TTA Pivot Table'!H$343</f>
        <v>0</v>
      </c>
      <c r="K215" s="355">
        <f>+'TTA Pivot Table'!H$345</f>
        <v>0</v>
      </c>
      <c r="L215" s="355">
        <f>+'TTA Pivot Table'!H$347</f>
        <v>0</v>
      </c>
      <c r="M215" s="357">
        <f>+'TTA Pivot Table'!H$349</f>
        <v>0</v>
      </c>
      <c r="N215" s="356">
        <f>+'TTA Pivot Table'!H$351</f>
        <v>0</v>
      </c>
      <c r="O215" s="226"/>
      <c r="P215" s="352">
        <f t="shared" si="11"/>
        <v>0</v>
      </c>
      <c r="Q215" s="342"/>
    </row>
    <row r="216" spans="1:17">
      <c r="A216" s="320" t="s">
        <v>1035</v>
      </c>
      <c r="B216" s="355">
        <f>+'TTA Pivot Table'!H$359</f>
        <v>0</v>
      </c>
      <c r="C216" s="355">
        <f>+'TTA Pivot Table'!H$361</f>
        <v>0</v>
      </c>
      <c r="D216" s="355">
        <f>+'TTA Pivot Table'!H$363</f>
        <v>0</v>
      </c>
      <c r="E216" s="356">
        <f>+'TTA Pivot Table'!H$365</f>
        <v>0</v>
      </c>
      <c r="F216" s="356">
        <f>+'TTA Pivot Table'!H$367</f>
        <v>0</v>
      </c>
      <c r="G216" s="355">
        <f>+'TTA Pivot Table'!H$369</f>
        <v>0</v>
      </c>
      <c r="H216" s="355">
        <f>+'TTA Pivot Table'!H$371</f>
        <v>0</v>
      </c>
      <c r="I216" s="356">
        <f>+'TTA Pivot Table'!H$373</f>
        <v>0</v>
      </c>
      <c r="J216" s="356">
        <f>+'TTA Pivot Table'!H$375</f>
        <v>0</v>
      </c>
      <c r="K216" s="355">
        <f>+'TTA Pivot Table'!H$377</f>
        <v>0</v>
      </c>
      <c r="L216" s="355">
        <f>+'TTA Pivot Table'!H$379</f>
        <v>0</v>
      </c>
      <c r="M216" s="357">
        <f>+'TTA Pivot Table'!H$381</f>
        <v>0</v>
      </c>
      <c r="N216" s="356">
        <f>+'TTA Pivot Table'!H$383</f>
        <v>0</v>
      </c>
      <c r="O216" s="369"/>
      <c r="P216" s="352">
        <f t="shared" si="11"/>
        <v>0</v>
      </c>
    </row>
    <row r="217" spans="1:17">
      <c r="A217" s="320"/>
      <c r="B217" s="355"/>
      <c r="C217" s="355"/>
      <c r="D217" s="355"/>
      <c r="E217" s="356"/>
      <c r="F217" s="356"/>
      <c r="G217" s="355"/>
      <c r="H217" s="355"/>
      <c r="I217" s="356"/>
      <c r="J217" s="356"/>
      <c r="K217" s="355"/>
      <c r="L217" s="355"/>
      <c r="M217" s="357"/>
      <c r="N217" s="356"/>
      <c r="O217" s="226"/>
      <c r="P217" s="352"/>
    </row>
    <row r="218" spans="1:17">
      <c r="A218" s="320" t="s">
        <v>1036</v>
      </c>
      <c r="B218" s="355">
        <f>+'TTA Pivot Table'!H$391</f>
        <v>0</v>
      </c>
      <c r="C218" s="355">
        <f>+'TTA Pivot Table'!H$393</f>
        <v>0</v>
      </c>
      <c r="D218" s="355">
        <f>+'TTA Pivot Table'!H$395</f>
        <v>0</v>
      </c>
      <c r="E218" s="356">
        <f>+'TTA Pivot Table'!H$397</f>
        <v>0</v>
      </c>
      <c r="F218" s="356">
        <f>+'TTA Pivot Table'!H$399</f>
        <v>0</v>
      </c>
      <c r="G218" s="355">
        <f>+'TTA Pivot Table'!H$401</f>
        <v>0</v>
      </c>
      <c r="H218" s="355">
        <f>+'TTA Pivot Table'!H$403</f>
        <v>0</v>
      </c>
      <c r="I218" s="356">
        <f>+'TTA Pivot Table'!H$405</f>
        <v>0</v>
      </c>
      <c r="J218" s="356">
        <f>+'TTA Pivot Table'!H$407</f>
        <v>0</v>
      </c>
      <c r="K218" s="355">
        <f>+'TTA Pivot Table'!H$409</f>
        <v>0</v>
      </c>
      <c r="L218" s="355">
        <f>+'TTA Pivot Table'!H$411</f>
        <v>0</v>
      </c>
      <c r="M218" s="357">
        <f>+'TTA Pivot Table'!H$413</f>
        <v>0</v>
      </c>
      <c r="N218" s="356">
        <f>+'TTA Pivot Table'!H$415</f>
        <v>0</v>
      </c>
      <c r="O218" s="226"/>
      <c r="P218" s="352">
        <f t="shared" si="11"/>
        <v>0</v>
      </c>
    </row>
    <row r="219" spans="1:17">
      <c r="A219" s="320" t="s">
        <v>1037</v>
      </c>
      <c r="B219" s="355">
        <f>+'TTA Pivot Table'!H$423</f>
        <v>0</v>
      </c>
      <c r="C219" s="355">
        <f>+'TTA Pivot Table'!H$425</f>
        <v>0</v>
      </c>
      <c r="D219" s="355">
        <f>+'TTA Pivot Table'!H$427</f>
        <v>0</v>
      </c>
      <c r="E219" s="356">
        <f>+'TTA Pivot Table'!H$429</f>
        <v>0</v>
      </c>
      <c r="F219" s="356">
        <f>+'TTA Pivot Table'!H$431</f>
        <v>0</v>
      </c>
      <c r="G219" s="355">
        <f>+'TTA Pivot Table'!H$433</f>
        <v>0</v>
      </c>
      <c r="H219" s="355">
        <f>+'TTA Pivot Table'!H$435</f>
        <v>0</v>
      </c>
      <c r="I219" s="356">
        <f>+'TTA Pivot Table'!H$437</f>
        <v>0</v>
      </c>
      <c r="J219" s="356">
        <f>+'TTA Pivot Table'!H$439</f>
        <v>0</v>
      </c>
      <c r="K219" s="355">
        <f>+'TTA Pivot Table'!H$441</f>
        <v>0</v>
      </c>
      <c r="L219" s="355">
        <f>+'TTA Pivot Table'!H$443</f>
        <v>0</v>
      </c>
      <c r="M219" s="357">
        <f>+'TTA Pivot Table'!H$445</f>
        <v>0</v>
      </c>
      <c r="N219" s="356">
        <f>+'TTA Pivot Table'!H$447</f>
        <v>0</v>
      </c>
      <c r="O219" s="226"/>
      <c r="P219" s="352">
        <f t="shared" si="11"/>
        <v>0</v>
      </c>
    </row>
    <row r="220" spans="1:17">
      <c r="A220" s="320" t="s">
        <v>1038</v>
      </c>
      <c r="B220" s="355">
        <f>+'TTA Pivot Table'!H$455</f>
        <v>0</v>
      </c>
      <c r="C220" s="355">
        <f>+'TTA Pivot Table'!H$457</f>
        <v>0</v>
      </c>
      <c r="D220" s="355">
        <f>+'TTA Pivot Table'!H$459</f>
        <v>0</v>
      </c>
      <c r="E220" s="356">
        <f>+'TTA Pivot Table'!H$461</f>
        <v>0</v>
      </c>
      <c r="F220" s="356">
        <f>+'TTA Pivot Table'!H$463</f>
        <v>4.9638554216867501</v>
      </c>
      <c r="G220" s="355">
        <f>+'TTA Pivot Table'!H$465</f>
        <v>6.8461538461538503</v>
      </c>
      <c r="H220" s="355">
        <f>+'TTA Pivot Table'!H$467</f>
        <v>0</v>
      </c>
      <c r="I220" s="356">
        <f>+'TTA Pivot Table'!H$469</f>
        <v>5.1005586592178807</v>
      </c>
      <c r="J220" s="356">
        <f>+'TTA Pivot Table'!H$471</f>
        <v>3.9354838709677402</v>
      </c>
      <c r="K220" s="355">
        <f>+'TTA Pivot Table'!H$473</f>
        <v>3.4285714285714302</v>
      </c>
      <c r="L220" s="355">
        <f>+'TTA Pivot Table'!H$475</f>
        <v>0</v>
      </c>
      <c r="M220" s="357">
        <f>+'TTA Pivot Table'!H$477</f>
        <v>3.8840579710144909</v>
      </c>
      <c r="N220" s="356">
        <f>+'TTA Pivot Table'!H$479</f>
        <v>3.5</v>
      </c>
      <c r="O220" s="226"/>
      <c r="P220" s="352">
        <f t="shared" si="11"/>
        <v>-1.2165006882033897</v>
      </c>
    </row>
    <row r="221" spans="1:17">
      <c r="A221" s="329" t="s">
        <v>1039</v>
      </c>
      <c r="B221" s="359">
        <f>+'TTA Pivot Table'!H$487</f>
        <v>4.8144230769230765</v>
      </c>
      <c r="C221" s="359">
        <f>+'TTA Pivot Table'!H$489</f>
        <v>0</v>
      </c>
      <c r="D221" s="359">
        <f>+'TTA Pivot Table'!H$491</f>
        <v>0</v>
      </c>
      <c r="E221" s="360">
        <f>+'TTA Pivot Table'!H$493</f>
        <v>4.8144230769230765</v>
      </c>
      <c r="F221" s="360">
        <f>+'TTA Pivot Table'!H$495</f>
        <v>5.9454545454545453</v>
      </c>
      <c r="G221" s="359">
        <f>+'TTA Pivot Table'!H$497</f>
        <v>12.126666666666665</v>
      </c>
      <c r="H221" s="359">
        <f>+'TTA Pivot Table'!H$499</f>
        <v>0</v>
      </c>
      <c r="I221" s="360">
        <f>+'TTA Pivot Table'!H$501</f>
        <v>6.2142028985507238</v>
      </c>
      <c r="J221" s="360">
        <f>+'TTA Pivot Table'!H$503</f>
        <v>3.9965417867435158</v>
      </c>
      <c r="K221" s="359">
        <f>+'TTA Pivot Table'!H$505</f>
        <v>4.583636363636364</v>
      </c>
      <c r="L221" s="359">
        <f>+'TTA Pivot Table'!H$507</f>
        <v>0</v>
      </c>
      <c r="M221" s="361">
        <f>+'TTA Pivot Table'!H$509</f>
        <v>4.0768656716417917</v>
      </c>
      <c r="N221" s="360">
        <f>+'TTA Pivot Table'!H$511</f>
        <v>9.1795918367346925</v>
      </c>
      <c r="O221" s="226"/>
      <c r="P221" s="362">
        <f t="shared" si="11"/>
        <v>-2.1373372269089321</v>
      </c>
    </row>
    <row r="222" spans="1:17">
      <c r="A222" s="333" t="s">
        <v>1040</v>
      </c>
      <c r="B222" s="333"/>
      <c r="C222" s="333"/>
      <c r="D222" s="333"/>
      <c r="E222" s="333"/>
      <c r="F222" s="334"/>
      <c r="G222" s="334"/>
      <c r="H222" s="334"/>
      <c r="I222" s="334"/>
      <c r="J222" s="334"/>
      <c r="K222" s="334"/>
      <c r="L222" s="334"/>
      <c r="M222" s="334"/>
      <c r="N222" s="334"/>
    </row>
    <row r="223" spans="1:17">
      <c r="A223" s="333"/>
      <c r="B223" s="364"/>
      <c r="C223" s="364"/>
      <c r="D223" s="364"/>
      <c r="E223" s="364"/>
      <c r="F223" s="364"/>
      <c r="G223" s="364"/>
      <c r="H223" s="364"/>
      <c r="I223" s="364"/>
      <c r="J223" s="364"/>
      <c r="K223" s="364"/>
      <c r="L223" s="364"/>
      <c r="M223" s="364"/>
      <c r="N223" s="364"/>
      <c r="O223" s="363"/>
    </row>
    <row r="224" spans="1:17">
      <c r="A224" s="333"/>
      <c r="B224" s="333"/>
      <c r="C224" s="333"/>
      <c r="D224" s="333"/>
      <c r="E224" s="333"/>
      <c r="F224" s="334"/>
      <c r="G224" s="334"/>
      <c r="H224" s="334"/>
      <c r="I224" s="334"/>
      <c r="J224" s="334"/>
      <c r="K224" s="334"/>
      <c r="L224" s="334"/>
      <c r="M224" s="334"/>
      <c r="N224" s="335" t="s">
        <v>1158</v>
      </c>
    </row>
    <row r="225" spans="1:16" ht="18">
      <c r="A225" s="296" t="s">
        <v>1084</v>
      </c>
      <c r="B225" s="298"/>
      <c r="C225" s="298"/>
      <c r="D225" s="298"/>
      <c r="E225" s="298"/>
      <c r="F225" s="297"/>
      <c r="G225" s="297"/>
      <c r="H225" s="297"/>
      <c r="I225" s="298"/>
      <c r="J225" s="297"/>
      <c r="K225" s="297"/>
      <c r="L225" s="297"/>
      <c r="M225" s="298"/>
      <c r="N225" s="297"/>
      <c r="P225" s="346"/>
    </row>
    <row r="226" spans="1:16" ht="18">
      <c r="A226" s="296"/>
      <c r="B226" s="298"/>
      <c r="C226" s="298"/>
      <c r="D226" s="298"/>
      <c r="E226" s="298"/>
      <c r="F226" s="297"/>
      <c r="G226" s="297"/>
      <c r="H226" s="297"/>
      <c r="I226" s="298"/>
      <c r="J226" s="297"/>
      <c r="K226" s="297"/>
      <c r="L226" s="297"/>
      <c r="M226" s="298"/>
      <c r="N226" s="297"/>
      <c r="P226" s="346"/>
    </row>
    <row r="227" spans="1:16" ht="15.75">
      <c r="A227" s="299" t="s">
        <v>1085</v>
      </c>
      <c r="B227" s="298"/>
      <c r="C227" s="298"/>
      <c r="D227" s="298"/>
      <c r="E227" s="298"/>
      <c r="F227" s="297"/>
      <c r="G227" s="297"/>
      <c r="H227" s="297"/>
      <c r="I227" s="298"/>
      <c r="J227" s="297"/>
      <c r="K227" s="297"/>
      <c r="L227" s="297"/>
      <c r="M227" s="298"/>
      <c r="N227" s="297"/>
      <c r="P227" s="346"/>
    </row>
    <row r="228" spans="1:16" ht="15.75">
      <c r="A228" s="299" t="s">
        <v>1166</v>
      </c>
      <c r="B228" s="298"/>
      <c r="C228" s="298"/>
      <c r="D228" s="298"/>
      <c r="E228" s="298"/>
      <c r="F228" s="297"/>
      <c r="G228" s="297"/>
      <c r="H228" s="297"/>
      <c r="I228" s="298"/>
      <c r="J228" s="297"/>
      <c r="K228" s="297"/>
      <c r="L228" s="297"/>
      <c r="M228" s="298"/>
      <c r="N228" s="297"/>
      <c r="P228" s="346"/>
    </row>
    <row r="229" spans="1:16" ht="18" customHeight="1">
      <c r="A229" s="300"/>
      <c r="B229" s="300"/>
      <c r="C229" s="300"/>
      <c r="D229" s="300"/>
      <c r="E229" s="300"/>
      <c r="F229" s="301"/>
      <c r="G229" s="302"/>
      <c r="H229" s="302"/>
      <c r="I229" s="303"/>
      <c r="J229" s="303"/>
      <c r="K229" s="303"/>
      <c r="L229" s="303"/>
      <c r="M229" s="303"/>
      <c r="N229" s="303"/>
      <c r="O229" s="304"/>
      <c r="P229" s="346"/>
    </row>
    <row r="230" spans="1:16" ht="18" customHeight="1">
      <c r="A230" s="150"/>
      <c r="B230" s="305" t="s">
        <v>1014</v>
      </c>
      <c r="C230" s="306"/>
      <c r="D230" s="306"/>
      <c r="E230" s="306"/>
      <c r="F230" s="306"/>
      <c r="G230" s="306"/>
      <c r="H230" s="306"/>
      <c r="I230" s="307"/>
      <c r="J230" s="308" t="s">
        <v>10</v>
      </c>
      <c r="K230" s="309"/>
      <c r="L230" s="309"/>
      <c r="M230" s="310"/>
      <c r="N230" s="533" t="s">
        <v>1015</v>
      </c>
      <c r="O230" s="323"/>
      <c r="P230" s="346"/>
    </row>
    <row r="231" spans="1:16" ht="43.5" customHeight="1">
      <c r="A231" s="311"/>
      <c r="B231" s="306" t="s">
        <v>1016</v>
      </c>
      <c r="C231" s="306"/>
      <c r="D231" s="306"/>
      <c r="E231" s="312"/>
      <c r="F231" s="313" t="s">
        <v>1017</v>
      </c>
      <c r="G231" s="306"/>
      <c r="H231" s="306"/>
      <c r="I231" s="307"/>
      <c r="J231" s="314" t="s">
        <v>1018</v>
      </c>
      <c r="K231" s="306"/>
      <c r="L231" s="306"/>
      <c r="M231" s="307"/>
      <c r="N231" s="534"/>
      <c r="O231" s="323"/>
      <c r="P231" s="346"/>
    </row>
    <row r="232" spans="1:16" ht="30.75" customHeight="1">
      <c r="A232" s="300"/>
      <c r="B232" s="315" t="s">
        <v>1019</v>
      </c>
      <c r="C232" s="315" t="s">
        <v>1020</v>
      </c>
      <c r="D232" s="315" t="s">
        <v>1021</v>
      </c>
      <c r="E232" s="316" t="s">
        <v>1022</v>
      </c>
      <c r="F232" s="316" t="s">
        <v>1019</v>
      </c>
      <c r="G232" s="315" t="s">
        <v>1020</v>
      </c>
      <c r="H232" s="315" t="s">
        <v>1021</v>
      </c>
      <c r="I232" s="316" t="s">
        <v>1022</v>
      </c>
      <c r="J232" s="317" t="s">
        <v>1019</v>
      </c>
      <c r="K232" s="318" t="s">
        <v>1020</v>
      </c>
      <c r="L232" s="319" t="s">
        <v>1021</v>
      </c>
      <c r="M232" s="317" t="s">
        <v>1022</v>
      </c>
      <c r="N232" s="535"/>
      <c r="O232" s="323"/>
      <c r="P232" s="346" t="s">
        <v>1076</v>
      </c>
    </row>
    <row r="233" spans="1:16" hidden="1">
      <c r="A233" s="320" t="s">
        <v>1023</v>
      </c>
      <c r="B233" s="347">
        <f>+GETPIVOTDATA(" AvHS1stT-FT-TTA",'TTA Pivot Table'!$A$3,"Type2","Two-Year")</f>
        <v>3.2473973074788476</v>
      </c>
      <c r="C233" s="347">
        <f>+GETPIVOTDATA(" AvHS1stT-PT-TTA",'TTA Pivot Table'!$A$3,"Type2","Two-Year")</f>
        <v>4.0668552413426777</v>
      </c>
      <c r="D233" s="347">
        <f>+GETPIVOTDATA(" AvHS1stT-UNK-TTA",'TTA Pivot Table'!$A$3,"Type2","Two-Year")</f>
        <v>0.72149552036199094</v>
      </c>
      <c r="E233" s="348">
        <f>+GETPIVOTDATA(" AvHS1stT-TTA",'TTA Pivot Table'!$A$3,"Type2","Two-Year")</f>
        <v>3.4059271763424421</v>
      </c>
      <c r="F233" s="349">
        <f>+GETPIVOTDATA(" Av1stT-FT-TTA",'TTA Pivot Table'!$A$3,"Type2","Two-Year")</f>
        <v>4.1212593797149157</v>
      </c>
      <c r="G233" s="350">
        <f>+GETPIVOTDATA(" Av1stT-PT-TTA",'TTA Pivot Table'!$A$3,"Type2","Two-Year")</f>
        <v>5.2703198848223964</v>
      </c>
      <c r="H233" s="350">
        <f>+GETPIVOTDATA(" Av1stT-UNK-TTA",'TTA Pivot Table'!$A$3,"Type2","Two-Year")</f>
        <v>0</v>
      </c>
      <c r="I233" s="349">
        <f>+GETPIVOTDATA(" Av1stT-TTA",'TTA Pivot Table'!$A$3,"Type2","Two-Year")</f>
        <v>4.560703874701491</v>
      </c>
      <c r="J233" s="349">
        <f>+GETPIVOTDATA(" AvTRF-FT-TTA",'TTA Pivot Table'!$A$3,"Type2","Two-Year")</f>
        <v>3.7417804621899919</v>
      </c>
      <c r="K233" s="350">
        <f>+GETPIVOTDATA(" AvTRF-PT-TTA",'TTA Pivot Table'!$A$3,"Type2","Two-Year")</f>
        <v>4.0898468180331387</v>
      </c>
      <c r="L233" s="350">
        <f>+GETPIVOTDATA(" AvTRF-UNK-TTA",'TTA Pivot Table'!$A$3,"Type2","Two-Year")</f>
        <v>9.5</v>
      </c>
      <c r="M233" s="351">
        <f>+GETPIVOTDATA(" AvTRF-TTA",'TTA Pivot Table'!$A$3,"Type2","Two-Year")</f>
        <v>3.9276257149422369</v>
      </c>
      <c r="N233" s="349">
        <f>+GETPIVOTDATA(" AvUNK-TTA",'TTA Pivot Table'!$A$3,"Type2","Two-Year")</f>
        <v>4.3700470555441449</v>
      </c>
      <c r="O233" s="226"/>
      <c r="P233" s="352">
        <f>+M233-I233</f>
        <v>-0.63307815975925408</v>
      </c>
    </row>
    <row r="234" spans="1:16" ht="15.75" hidden="1">
      <c r="A234" s="320"/>
      <c r="B234" s="320"/>
      <c r="C234" s="320"/>
      <c r="D234" s="320"/>
      <c r="E234" s="320"/>
      <c r="F234" s="226"/>
      <c r="G234" s="226"/>
      <c r="H234" s="226"/>
      <c r="I234" s="353"/>
      <c r="J234" s="353"/>
      <c r="K234" s="226"/>
      <c r="L234" s="226"/>
      <c r="M234" s="354"/>
      <c r="N234" s="353"/>
      <c r="O234" s="226"/>
      <c r="P234" s="323">
        <f t="shared" ref="P234" si="12">+I234-M234</f>
        <v>0</v>
      </c>
    </row>
    <row r="235" spans="1:16">
      <c r="A235" s="320" t="s">
        <v>1024</v>
      </c>
      <c r="B235" s="355">
        <f>+'TTA Pivot Table'!N$7</f>
        <v>0</v>
      </c>
      <c r="C235" s="355">
        <f>+'TTA Pivot Table'!N$9</f>
        <v>0</v>
      </c>
      <c r="D235" s="355">
        <f>+'TTA Pivot Table'!N$11</f>
        <v>0</v>
      </c>
      <c r="E235" s="356">
        <f>+'TTA Pivot Table'!N$13</f>
        <v>0</v>
      </c>
      <c r="F235" s="356">
        <f>+'TTA Pivot Table'!N$15</f>
        <v>0</v>
      </c>
      <c r="G235" s="355">
        <f>+'TTA Pivot Table'!N$17</f>
        <v>0</v>
      </c>
      <c r="H235" s="355">
        <f>+'TTA Pivot Table'!N$19</f>
        <v>0</v>
      </c>
      <c r="I235" s="356">
        <f>+'TTA Pivot Table'!N$21</f>
        <v>0</v>
      </c>
      <c r="J235" s="356">
        <f>+'TTA Pivot Table'!N$23</f>
        <v>0</v>
      </c>
      <c r="K235" s="355">
        <f>+'TTA Pivot Table'!N$25</f>
        <v>0</v>
      </c>
      <c r="L235" s="355">
        <f>+'TTA Pivot Table'!N$27</f>
        <v>0</v>
      </c>
      <c r="M235" s="357">
        <f>+'TTA Pivot Table'!N$29</f>
        <v>0</v>
      </c>
      <c r="N235" s="356">
        <f>+'TTA Pivot Table'!N$31</f>
        <v>0</v>
      </c>
      <c r="O235" s="226"/>
      <c r="P235" s="352">
        <f t="shared" ref="P235:P253" si="13">+M235-I235</f>
        <v>0</v>
      </c>
    </row>
    <row r="236" spans="1:16">
      <c r="A236" s="320" t="s">
        <v>1025</v>
      </c>
      <c r="B236" s="355">
        <f>+'TTA Pivot Table'!N$39</f>
        <v>3.3282703488372092</v>
      </c>
      <c r="C236" s="355">
        <f>+'TTA Pivot Table'!N$41</f>
        <v>4.8728804347826085</v>
      </c>
      <c r="D236" s="355">
        <f>+'TTA Pivot Table'!N$43</f>
        <v>0</v>
      </c>
      <c r="E236" s="356">
        <f>+'TTA Pivot Table'!N$45</f>
        <v>3.8665435606060603</v>
      </c>
      <c r="F236" s="356">
        <f>+'TTA Pivot Table'!N$47</f>
        <v>5.0220634920634923</v>
      </c>
      <c r="G236" s="355">
        <f>+'TTA Pivot Table'!N$49</f>
        <v>7.0804531722054387</v>
      </c>
      <c r="H236" s="355">
        <f>+'TTA Pivot Table'!N$51</f>
        <v>0</v>
      </c>
      <c r="I236" s="356">
        <f>+'TTA Pivot Table'!N$53</f>
        <v>5.5837510305028859</v>
      </c>
      <c r="J236" s="356">
        <f>+'TTA Pivot Table'!N$55</f>
        <v>3.5434419551934826</v>
      </c>
      <c r="K236" s="355">
        <f>+'TTA Pivot Table'!N$57</f>
        <v>4.3733706467661699</v>
      </c>
      <c r="L236" s="355">
        <f>+'TTA Pivot Table'!N$59</f>
        <v>0</v>
      </c>
      <c r="M236" s="357">
        <f>+'TTA Pivot Table'!N$61</f>
        <v>3.9170492721164623</v>
      </c>
      <c r="N236" s="356">
        <f>+'TTA Pivot Table'!N$63</f>
        <v>4.8691358024691347</v>
      </c>
      <c r="O236" s="226"/>
      <c r="P236" s="352">
        <f t="shared" si="13"/>
        <v>-1.6667017583864236</v>
      </c>
    </row>
    <row r="237" spans="1:16">
      <c r="A237" s="320" t="s">
        <v>1026</v>
      </c>
      <c r="B237" s="355">
        <f>+'TTA Pivot Table'!N$71</f>
        <v>0</v>
      </c>
      <c r="C237" s="355">
        <f>+'TTA Pivot Table'!N$73</f>
        <v>0</v>
      </c>
      <c r="D237" s="355">
        <f>+'TTA Pivot Table'!N$75</f>
        <v>0</v>
      </c>
      <c r="E237" s="356">
        <f>+'TTA Pivot Table'!N$77</f>
        <v>0</v>
      </c>
      <c r="F237" s="356">
        <f>+'TTA Pivot Table'!N$79</f>
        <v>0</v>
      </c>
      <c r="G237" s="355">
        <f>+'TTA Pivot Table'!N$81</f>
        <v>0</v>
      </c>
      <c r="H237" s="355">
        <f>+'TTA Pivot Table'!N$83</f>
        <v>0</v>
      </c>
      <c r="I237" s="356">
        <f>+'TTA Pivot Table'!N$85</f>
        <v>0</v>
      </c>
      <c r="J237" s="356">
        <f>+'TTA Pivot Table'!N$87</f>
        <v>0</v>
      </c>
      <c r="K237" s="355">
        <f>+'TTA Pivot Table'!N$89</f>
        <v>0</v>
      </c>
      <c r="L237" s="355">
        <f>+'TTA Pivot Table'!N$91</f>
        <v>0</v>
      </c>
      <c r="M237" s="357">
        <f>+'TTA Pivot Table'!N$93</f>
        <v>0</v>
      </c>
      <c r="N237" s="356">
        <f>+'TTA Pivot Table'!N$95</f>
        <v>0</v>
      </c>
      <c r="O237" s="226"/>
      <c r="P237" s="352">
        <f t="shared" si="13"/>
        <v>0</v>
      </c>
    </row>
    <row r="238" spans="1:16">
      <c r="A238" s="320" t="s">
        <v>1027</v>
      </c>
      <c r="B238" s="355">
        <f>+'TTA Pivot Table'!N$103</f>
        <v>2.720703905882353</v>
      </c>
      <c r="C238" s="355">
        <f>+'TTA Pivot Table'!N$105</f>
        <v>2.7354820602357042</v>
      </c>
      <c r="D238" s="355">
        <f>+'TTA Pivot Table'!N$107</f>
        <v>0.71856347930895936</v>
      </c>
      <c r="E238" s="356">
        <f>+'TTA Pivot Table'!N$109</f>
        <v>2.1725897563676626</v>
      </c>
      <c r="F238" s="356">
        <f>+'TTA Pivot Table'!N$111</f>
        <v>3.8740649214080141</v>
      </c>
      <c r="G238" s="355">
        <f>+'TTA Pivot Table'!N$113</f>
        <v>4.9422594809262783</v>
      </c>
      <c r="H238" s="355">
        <f>+'TTA Pivot Table'!N$115</f>
        <v>0</v>
      </c>
      <c r="I238" s="356">
        <f>+'TTA Pivot Table'!N$117</f>
        <v>4.2276247824638054</v>
      </c>
      <c r="J238" s="356">
        <f>+'TTA Pivot Table'!N$119</f>
        <v>2.7478036254781308</v>
      </c>
      <c r="K238" s="355">
        <f>+'TTA Pivot Table'!N$121</f>
        <v>3.6685030084813568</v>
      </c>
      <c r="L238" s="355">
        <f>+'TTA Pivot Table'!N$123</f>
        <v>0</v>
      </c>
      <c r="M238" s="357">
        <f>+'TTA Pivot Table'!N$125</f>
        <v>3.2170134154297823</v>
      </c>
      <c r="N238" s="356">
        <f>+'TTA Pivot Table'!N$127</f>
        <v>4.4389739958085928</v>
      </c>
      <c r="O238" s="226"/>
      <c r="P238" s="352">
        <f t="shared" si="13"/>
        <v>-1.0106113670340231</v>
      </c>
    </row>
    <row r="239" spans="1:16">
      <c r="A239" s="320"/>
      <c r="B239" s="355"/>
      <c r="C239" s="355"/>
      <c r="D239" s="355"/>
      <c r="E239" s="356"/>
      <c r="F239" s="356"/>
      <c r="G239" s="355"/>
      <c r="H239" s="355"/>
      <c r="I239" s="356"/>
      <c r="J239" s="356"/>
      <c r="K239" s="355"/>
      <c r="L239" s="355"/>
      <c r="M239" s="357"/>
      <c r="N239" s="356"/>
      <c r="O239" s="226"/>
      <c r="P239" s="352"/>
    </row>
    <row r="240" spans="1:16">
      <c r="A240" s="320" t="s">
        <v>1028</v>
      </c>
      <c r="B240" s="355">
        <f>+'TTA Pivot Table'!N$135</f>
        <v>2.8201176470588232</v>
      </c>
      <c r="C240" s="355">
        <f>+'TTA Pivot Table'!N$137</f>
        <v>2.6963636363636359</v>
      </c>
      <c r="D240" s="355">
        <f>+'TTA Pivot Table'!N$139</f>
        <v>0</v>
      </c>
      <c r="E240" s="356">
        <f>+'TTA Pivot Table'!N$141</f>
        <v>2.7855084745762713</v>
      </c>
      <c r="F240" s="356">
        <f>+'TTA Pivot Table'!N$143</f>
        <v>4.1306299212598425</v>
      </c>
      <c r="G240" s="355">
        <f>+'TTA Pivot Table'!N$145</f>
        <v>5.2372635135135139</v>
      </c>
      <c r="H240" s="355">
        <f>+'TTA Pivot Table'!N$147</f>
        <v>0</v>
      </c>
      <c r="I240" s="356">
        <f>+'TTA Pivot Table'!N$149</f>
        <v>4.3582626824183457</v>
      </c>
      <c r="J240" s="356">
        <f>+'TTA Pivot Table'!N$151</f>
        <v>3.3164891518737671</v>
      </c>
      <c r="K240" s="355">
        <f>+'TTA Pivot Table'!N$153</f>
        <v>3.5724615384615386</v>
      </c>
      <c r="L240" s="355">
        <f>+'TTA Pivot Table'!N$155</f>
        <v>0</v>
      </c>
      <c r="M240" s="357">
        <f>+'TTA Pivot Table'!N$157</f>
        <v>3.4277814938684505</v>
      </c>
      <c r="N240" s="356">
        <f>+'TTA Pivot Table'!N$159</f>
        <v>0</v>
      </c>
      <c r="O240" s="226"/>
      <c r="P240" s="352">
        <f t="shared" si="13"/>
        <v>-0.93048118854989514</v>
      </c>
    </row>
    <row r="241" spans="1:17">
      <c r="A241" s="320" t="s">
        <v>1029</v>
      </c>
      <c r="B241" s="355">
        <f>+'TTA Pivot Table'!N$167</f>
        <v>3.7746284501061576</v>
      </c>
      <c r="C241" s="355">
        <f>+'TTA Pivot Table'!N$169</f>
        <v>4.1734615384615381</v>
      </c>
      <c r="D241" s="355">
        <f>+'TTA Pivot Table'!N$171</f>
        <v>0</v>
      </c>
      <c r="E241" s="356">
        <f>+'TTA Pivot Table'!N$173</f>
        <v>3.8608985024958402</v>
      </c>
      <c r="F241" s="356">
        <f>+'TTA Pivot Table'!N$175</f>
        <v>4.3088161209068012</v>
      </c>
      <c r="G241" s="355">
        <f>+'TTA Pivot Table'!N$177</f>
        <v>5.2133620689655169</v>
      </c>
      <c r="H241" s="355">
        <f>+'TTA Pivot Table'!N$179</f>
        <v>0</v>
      </c>
      <c r="I241" s="356">
        <f>+'TTA Pivot Table'!N$181</f>
        <v>4.5844570928196147</v>
      </c>
      <c r="J241" s="356">
        <f>+'TTA Pivot Table'!N$183</f>
        <v>5.2620689655172415</v>
      </c>
      <c r="K241" s="355">
        <f>+'TTA Pivot Table'!N$185</f>
        <v>4.7224965706447186</v>
      </c>
      <c r="L241" s="355">
        <f>+'TTA Pivot Table'!N$187</f>
        <v>0</v>
      </c>
      <c r="M241" s="357">
        <f>+'TTA Pivot Table'!N$189</f>
        <v>5.1027541514783312</v>
      </c>
      <c r="N241" s="356">
        <f>+'TTA Pivot Table'!N$191</f>
        <v>4.6127208480565374</v>
      </c>
      <c r="O241" s="226"/>
      <c r="P241" s="352">
        <f t="shared" si="13"/>
        <v>0.51829705865871656</v>
      </c>
    </row>
    <row r="242" spans="1:17">
      <c r="A242" s="320" t="s">
        <v>1030</v>
      </c>
      <c r="B242" s="358">
        <f>+'TTA Pivot Table'!N$199</f>
        <v>3.6922727272727265</v>
      </c>
      <c r="C242" s="355">
        <f>+'TTA Pivot Table'!N$201</f>
        <v>3.681449275362318</v>
      </c>
      <c r="D242" s="355">
        <f>+'TTA Pivot Table'!N$203</f>
        <v>0</v>
      </c>
      <c r="E242" s="356">
        <f>+'TTA Pivot Table'!N$205</f>
        <v>3.690291777188329</v>
      </c>
      <c r="F242" s="356">
        <f>+'TTA Pivot Table'!N$207</f>
        <v>5.6388252148997138</v>
      </c>
      <c r="G242" s="355">
        <f>+'TTA Pivot Table'!N$209</f>
        <v>7.7147909967845631</v>
      </c>
      <c r="H242" s="355">
        <f>+'TTA Pivot Table'!N$211</f>
        <v>0</v>
      </c>
      <c r="I242" s="356">
        <f>+'TTA Pivot Table'!N$213</f>
        <v>6.0474508375819385</v>
      </c>
      <c r="J242" s="356">
        <f>+'TTA Pivot Table'!N$215</f>
        <v>8.333105446118191</v>
      </c>
      <c r="K242" s="355">
        <f>+'TTA Pivot Table'!N$217</f>
        <v>8.8293287037037071</v>
      </c>
      <c r="L242" s="355">
        <f>+'TTA Pivot Table'!N$219</f>
        <v>0</v>
      </c>
      <c r="M242" s="357">
        <f>+'TTA Pivot Table'!N$221</f>
        <v>8.4324420759962937</v>
      </c>
      <c r="N242" s="356">
        <f>+'TTA Pivot Table'!N$223</f>
        <v>0</v>
      </c>
      <c r="O242" s="226"/>
      <c r="P242" s="352">
        <f t="shared" si="13"/>
        <v>2.3849912384143552</v>
      </c>
    </row>
    <row r="243" spans="1:17">
      <c r="A243" s="320" t="s">
        <v>1031</v>
      </c>
      <c r="B243" s="355">
        <f>+'TTA Pivot Table'!N$231</f>
        <v>0</v>
      </c>
      <c r="C243" s="355">
        <f>+'TTA Pivot Table'!N$233</f>
        <v>0</v>
      </c>
      <c r="D243" s="355">
        <f>+'TTA Pivot Table'!N$235</f>
        <v>0</v>
      </c>
      <c r="E243" s="356">
        <f>+'TTA Pivot Table'!N$237</f>
        <v>0</v>
      </c>
      <c r="F243" s="356">
        <f>+'TTA Pivot Table'!N$239</f>
        <v>0</v>
      </c>
      <c r="G243" s="355">
        <f>+'TTA Pivot Table'!N$241</f>
        <v>0</v>
      </c>
      <c r="H243" s="355">
        <f>+'TTA Pivot Table'!N$243</f>
        <v>0</v>
      </c>
      <c r="I243" s="356">
        <f>+'TTA Pivot Table'!N$245</f>
        <v>0</v>
      </c>
      <c r="J243" s="356">
        <f>+'TTA Pivot Table'!N$247</f>
        <v>0</v>
      </c>
      <c r="K243" s="355">
        <f>+'TTA Pivot Table'!N$249</f>
        <v>0</v>
      </c>
      <c r="L243" s="355">
        <f>+'TTA Pivot Table'!N$251</f>
        <v>0</v>
      </c>
      <c r="M243" s="357">
        <f>+'TTA Pivot Table'!N$253</f>
        <v>0</v>
      </c>
      <c r="N243" s="356">
        <f>+'TTA Pivot Table'!N$255</f>
        <v>0</v>
      </c>
      <c r="O243" s="226"/>
      <c r="P243" s="352">
        <f t="shared" si="13"/>
        <v>0</v>
      </c>
    </row>
    <row r="244" spans="1:17">
      <c r="A244" s="320"/>
      <c r="B244" s="355"/>
      <c r="C244" s="355"/>
      <c r="D244" s="355"/>
      <c r="E244" s="356"/>
      <c r="F244" s="356"/>
      <c r="G244" s="355"/>
      <c r="H244" s="355"/>
      <c r="I244" s="356"/>
      <c r="J244" s="356"/>
      <c r="K244" s="355"/>
      <c r="L244" s="355"/>
      <c r="M244" s="357"/>
      <c r="N244" s="356"/>
      <c r="O244" s="226"/>
      <c r="P244" s="352"/>
    </row>
    <row r="245" spans="1:17">
      <c r="A245" s="320" t="s">
        <v>1032</v>
      </c>
      <c r="B245" s="355">
        <f>+'TTA Pivot Table'!N$263</f>
        <v>3.6392844470727379</v>
      </c>
      <c r="C245" s="355">
        <f>+'TTA Pivot Table'!N$265</f>
        <v>4.6054216867469879</v>
      </c>
      <c r="D245" s="355">
        <f>+'TTA Pivot Table'!N$267</f>
        <v>0</v>
      </c>
      <c r="E245" s="356">
        <f>+'TTA Pivot Table'!N$269</f>
        <v>3.7256488960689289</v>
      </c>
      <c r="F245" s="356">
        <f>+'TTA Pivot Table'!N$271</f>
        <v>3.7506752897698634</v>
      </c>
      <c r="G245" s="355">
        <f>+'TTA Pivot Table'!N$273</f>
        <v>5.4720924574209242</v>
      </c>
      <c r="H245" s="355">
        <f>+'TTA Pivot Table'!N$275</f>
        <v>0</v>
      </c>
      <c r="I245" s="356">
        <f>+'TTA Pivot Table'!N$277</f>
        <v>3.8618478944060346</v>
      </c>
      <c r="J245" s="356">
        <f>+'TTA Pivot Table'!N$279</f>
        <v>3.2788323090430196</v>
      </c>
      <c r="K245" s="355">
        <f>+'TTA Pivot Table'!N$281</f>
        <v>4.7864417989417998</v>
      </c>
      <c r="L245" s="355">
        <f>+'TTA Pivot Table'!N$283</f>
        <v>0</v>
      </c>
      <c r="M245" s="357">
        <f>+'TTA Pivot Table'!N$285</f>
        <v>3.6544924192485166</v>
      </c>
      <c r="N245" s="356">
        <f>+'TTA Pivot Table'!N$287</f>
        <v>5.8187134502923978</v>
      </c>
      <c r="O245" s="226"/>
      <c r="P245" s="352">
        <f t="shared" si="13"/>
        <v>-0.20735547515751795</v>
      </c>
    </row>
    <row r="246" spans="1:17">
      <c r="A246" s="320" t="s">
        <v>1033</v>
      </c>
      <c r="B246" s="355">
        <f>+'TTA Pivot Table'!N$295</f>
        <v>3.0338548138148336</v>
      </c>
      <c r="C246" s="355">
        <f>+'TTA Pivot Table'!N$297</f>
        <v>4.6591771854401935</v>
      </c>
      <c r="D246" s="355">
        <f>+'TTA Pivot Table'!N$299</f>
        <v>0</v>
      </c>
      <c r="E246" s="356">
        <f>+'TTA Pivot Table'!N$301</f>
        <v>4.5845975196535882</v>
      </c>
      <c r="F246" s="356">
        <f>+'TTA Pivot Table'!N$303</f>
        <v>3.8342531239551669</v>
      </c>
      <c r="G246" s="355">
        <f>+'TTA Pivot Table'!N$305</f>
        <v>5.0634429648899113</v>
      </c>
      <c r="H246" s="355">
        <f>+'TTA Pivot Table'!N$307</f>
        <v>0</v>
      </c>
      <c r="I246" s="356">
        <f>+'TTA Pivot Table'!N$309</f>
        <v>4.356861292912364</v>
      </c>
      <c r="J246" s="356">
        <f>+'TTA Pivot Table'!N$311</f>
        <v>2.8238024283834684</v>
      </c>
      <c r="K246" s="355">
        <f>+'TTA Pivot Table'!N$313</f>
        <v>3.2610920676476174</v>
      </c>
      <c r="L246" s="355">
        <f>+'TTA Pivot Table'!N$315</f>
        <v>0</v>
      </c>
      <c r="M246" s="357">
        <f>+'TTA Pivot Table'!N$317</f>
        <v>3.054103864446803</v>
      </c>
      <c r="N246" s="356">
        <f>+'TTA Pivot Table'!N$319</f>
        <v>0</v>
      </c>
      <c r="O246" s="226"/>
      <c r="P246" s="352">
        <f t="shared" si="13"/>
        <v>-1.302757428465561</v>
      </c>
    </row>
    <row r="247" spans="1:17">
      <c r="A247" s="320" t="s">
        <v>1034</v>
      </c>
      <c r="B247" s="355">
        <f>+'TTA Pivot Table'!N$327</f>
        <v>0</v>
      </c>
      <c r="C247" s="355">
        <f>+'TTA Pivot Table'!N$329</f>
        <v>0</v>
      </c>
      <c r="D247" s="355">
        <f>+'TTA Pivot Table'!N$331</f>
        <v>0</v>
      </c>
      <c r="E247" s="356">
        <f>+'TTA Pivot Table'!N$333</f>
        <v>0</v>
      </c>
      <c r="F247" s="356">
        <f>+'TTA Pivot Table'!N$335</f>
        <v>0</v>
      </c>
      <c r="G247" s="355">
        <f>+'TTA Pivot Table'!N$337</f>
        <v>0</v>
      </c>
      <c r="H247" s="355">
        <f>+'TTA Pivot Table'!N$339</f>
        <v>0</v>
      </c>
      <c r="I247" s="356">
        <f>+'TTA Pivot Table'!N$341</f>
        <v>0</v>
      </c>
      <c r="J247" s="356">
        <f>+'TTA Pivot Table'!N$343</f>
        <v>0</v>
      </c>
      <c r="K247" s="355">
        <f>+'TTA Pivot Table'!N$345</f>
        <v>0</v>
      </c>
      <c r="L247" s="355">
        <f>+'TTA Pivot Table'!N$347</f>
        <v>0</v>
      </c>
      <c r="M247" s="357">
        <f>+'TTA Pivot Table'!N$349</f>
        <v>0</v>
      </c>
      <c r="N247" s="356">
        <f>+'TTA Pivot Table'!N$351</f>
        <v>0</v>
      </c>
      <c r="O247" s="226"/>
      <c r="P247" s="352">
        <f t="shared" si="13"/>
        <v>0</v>
      </c>
      <c r="Q247" s="342"/>
    </row>
    <row r="248" spans="1:17">
      <c r="A248" s="320" t="s">
        <v>1035</v>
      </c>
      <c r="B248" s="355">
        <f>+'TTA Pivot Table'!N$359</f>
        <v>0</v>
      </c>
      <c r="C248" s="355">
        <f>+'TTA Pivot Table'!N$361</f>
        <v>0</v>
      </c>
      <c r="D248" s="355">
        <f>+'TTA Pivot Table'!N$363</f>
        <v>0</v>
      </c>
      <c r="E248" s="356">
        <f>+'TTA Pivot Table'!N$365</f>
        <v>0</v>
      </c>
      <c r="F248" s="356">
        <f>+'TTA Pivot Table'!N$367</f>
        <v>0</v>
      </c>
      <c r="G248" s="355">
        <f>+'TTA Pivot Table'!N$369</f>
        <v>0</v>
      </c>
      <c r="H248" s="355">
        <f>+'TTA Pivot Table'!N$371</f>
        <v>0</v>
      </c>
      <c r="I248" s="356">
        <f>+'TTA Pivot Table'!N$373</f>
        <v>0</v>
      </c>
      <c r="J248" s="356">
        <f>+'TTA Pivot Table'!N$375</f>
        <v>0</v>
      </c>
      <c r="K248" s="355">
        <f>+'TTA Pivot Table'!N$377</f>
        <v>0</v>
      </c>
      <c r="L248" s="355">
        <f>+'TTA Pivot Table'!N$379</f>
        <v>0</v>
      </c>
      <c r="M248" s="357">
        <f>+'TTA Pivot Table'!N$381</f>
        <v>0</v>
      </c>
      <c r="N248" s="356">
        <f>+'TTA Pivot Table'!N$383</f>
        <v>0</v>
      </c>
      <c r="O248" s="226"/>
      <c r="P248" s="352">
        <f t="shared" si="13"/>
        <v>0</v>
      </c>
    </row>
    <row r="249" spans="1:17">
      <c r="A249" s="320"/>
      <c r="B249" s="355"/>
      <c r="C249" s="355"/>
      <c r="D249" s="355"/>
      <c r="E249" s="356"/>
      <c r="F249" s="356"/>
      <c r="G249" s="355"/>
      <c r="H249" s="355"/>
      <c r="I249" s="356"/>
      <c r="J249" s="356"/>
      <c r="K249" s="355"/>
      <c r="L249" s="355"/>
      <c r="M249" s="357"/>
      <c r="N249" s="356"/>
      <c r="O249" s="226"/>
      <c r="P249" s="352"/>
    </row>
    <row r="250" spans="1:17">
      <c r="A250" s="320" t="s">
        <v>1036</v>
      </c>
      <c r="B250" s="355">
        <f>+'TTA Pivot Table'!N$391</f>
        <v>4.9699090909090913</v>
      </c>
      <c r="C250" s="355">
        <f>+'TTA Pivot Table'!N$393</f>
        <v>5.6664999999999992</v>
      </c>
      <c r="D250" s="355">
        <f>+'TTA Pivot Table'!N$395</f>
        <v>0</v>
      </c>
      <c r="E250" s="356">
        <f>+'TTA Pivot Table'!N$397</f>
        <v>5.1556666666666668</v>
      </c>
      <c r="F250" s="356">
        <f>+'TTA Pivot Table'!N$399</f>
        <v>3.4008915103851582</v>
      </c>
      <c r="G250" s="355">
        <f>+'TTA Pivot Table'!N$401</f>
        <v>5.4893755555555543</v>
      </c>
      <c r="H250" s="355">
        <f>+'TTA Pivot Table'!N$403</f>
        <v>0</v>
      </c>
      <c r="I250" s="356">
        <f>+'TTA Pivot Table'!N$405</f>
        <v>3.7217031916709327</v>
      </c>
      <c r="J250" s="356">
        <f>+'TTA Pivot Table'!N$407</f>
        <v>6.1243734015345268</v>
      </c>
      <c r="K250" s="355">
        <f>+'TTA Pivot Table'!N$409</f>
        <v>9.079816804407713</v>
      </c>
      <c r="L250" s="355">
        <f>+'TTA Pivot Table'!N$411</f>
        <v>0</v>
      </c>
      <c r="M250" s="357">
        <f>+'TTA Pivot Table'!N$413</f>
        <v>7.5472194960212207</v>
      </c>
      <c r="N250" s="356">
        <f>+'TTA Pivot Table'!N$415</f>
        <v>3.9818947750362841</v>
      </c>
      <c r="O250" s="226"/>
      <c r="P250" s="352">
        <f t="shared" si="13"/>
        <v>3.825516304350288</v>
      </c>
    </row>
    <row r="251" spans="1:17">
      <c r="A251" s="320" t="s">
        <v>1037</v>
      </c>
      <c r="B251" s="355">
        <f>+'TTA Pivot Table'!N$423</f>
        <v>3.5587947882736151</v>
      </c>
      <c r="C251" s="355">
        <f>+'TTA Pivot Table'!N$425</f>
        <v>3.4602253032928938</v>
      </c>
      <c r="D251" s="355">
        <f>+'TTA Pivot Table'!N$427</f>
        <v>0</v>
      </c>
      <c r="E251" s="356">
        <f>+'TTA Pivot Table'!N$429</f>
        <v>3.5139321632814031</v>
      </c>
      <c r="F251" s="356">
        <f>+'TTA Pivot Table'!N$431</f>
        <v>4.3016210739615</v>
      </c>
      <c r="G251" s="355">
        <f>+'TTA Pivot Table'!N$433</f>
        <v>4.7330907507619582</v>
      </c>
      <c r="H251" s="355">
        <f>+'TTA Pivot Table'!N$435</f>
        <v>0</v>
      </c>
      <c r="I251" s="356">
        <f>+'TTA Pivot Table'!N$437</f>
        <v>4.5127465303140974</v>
      </c>
      <c r="J251" s="356">
        <f>+'TTA Pivot Table'!N$439</f>
        <v>3.259586980306346</v>
      </c>
      <c r="K251" s="355">
        <f>+'TTA Pivot Table'!N$441</f>
        <v>3.6185988930964159</v>
      </c>
      <c r="L251" s="355">
        <f>+'TTA Pivot Table'!N$443</f>
        <v>0</v>
      </c>
      <c r="M251" s="357">
        <f>+'TTA Pivot Table'!N$445</f>
        <v>3.493855730849647</v>
      </c>
      <c r="N251" s="356">
        <f>+'TTA Pivot Table'!N$447</f>
        <v>3.8936227815100777</v>
      </c>
      <c r="O251" s="226"/>
      <c r="P251" s="352">
        <f t="shared" si="13"/>
        <v>-1.0188907994644505</v>
      </c>
    </row>
    <row r="252" spans="1:17">
      <c r="A252" s="320" t="s">
        <v>1038</v>
      </c>
      <c r="B252" s="355">
        <f>+'TTA Pivot Table'!N$455</f>
        <v>2.9030930207853824</v>
      </c>
      <c r="C252" s="355">
        <f>+'TTA Pivot Table'!N$457</f>
        <v>4.0071839080459766</v>
      </c>
      <c r="D252" s="355">
        <f>+'TTA Pivot Table'!N$459</f>
        <v>0</v>
      </c>
      <c r="E252" s="356">
        <f>+'TTA Pivot Table'!N$461</f>
        <v>3.2082746163109483</v>
      </c>
      <c r="F252" s="356">
        <f>+'TTA Pivot Table'!N$463</f>
        <v>4.0761096605744145</v>
      </c>
      <c r="G252" s="355">
        <f>+'TTA Pivot Table'!N$465</f>
        <v>6.4340864224610659</v>
      </c>
      <c r="H252" s="355">
        <f>+'TTA Pivot Table'!N$467</f>
        <v>0</v>
      </c>
      <c r="I252" s="356">
        <f>+'TTA Pivot Table'!N$469</f>
        <v>5.357551555608536</v>
      </c>
      <c r="J252" s="356">
        <f>+'TTA Pivot Table'!N$471</f>
        <v>3.836471408647141</v>
      </c>
      <c r="K252" s="355">
        <f>+'TTA Pivot Table'!N$473</f>
        <v>5.1325427275898159</v>
      </c>
      <c r="L252" s="355">
        <f>+'TTA Pivot Table'!N$475</f>
        <v>0</v>
      </c>
      <c r="M252" s="357">
        <f>+'TTA Pivot Table'!N$477</f>
        <v>4.700418507323878</v>
      </c>
      <c r="N252" s="356">
        <f>+'TTA Pivot Table'!N$479</f>
        <v>5.458051420838971</v>
      </c>
      <c r="O252" s="226"/>
      <c r="P252" s="352">
        <f t="shared" si="13"/>
        <v>-0.65713304828465802</v>
      </c>
    </row>
    <row r="253" spans="1:17">
      <c r="A253" s="329" t="s">
        <v>1039</v>
      </c>
      <c r="B253" s="359">
        <f>+'TTA Pivot Table'!N$487</f>
        <v>3.0845493562231758</v>
      </c>
      <c r="C253" s="359">
        <f>+'TTA Pivot Table'!N$489</f>
        <v>3.3545454545454545</v>
      </c>
      <c r="D253" s="359">
        <f>+'TTA Pivot Table'!N$491</f>
        <v>0</v>
      </c>
      <c r="E253" s="360">
        <f>+'TTA Pivot Table'!N$493</f>
        <v>3.09672131147541</v>
      </c>
      <c r="F253" s="360">
        <f>+'TTA Pivot Table'!N$495</f>
        <v>4.5195436507936515</v>
      </c>
      <c r="G253" s="359">
        <f>+'TTA Pivot Table'!N$497</f>
        <v>5.8957547169811324</v>
      </c>
      <c r="H253" s="359">
        <f>+'TTA Pivot Table'!N$499</f>
        <v>0</v>
      </c>
      <c r="I253" s="360">
        <f>+'TTA Pivot Table'!N$501</f>
        <v>4.7586885245901644</v>
      </c>
      <c r="J253" s="360">
        <f>+'TTA Pivot Table'!N$503</f>
        <v>3.7652702702702698</v>
      </c>
      <c r="K253" s="359">
        <f>+'TTA Pivot Table'!N$505</f>
        <v>3.5079365079365079</v>
      </c>
      <c r="L253" s="359">
        <f>+'TTA Pivot Table'!N$507</f>
        <v>0</v>
      </c>
      <c r="M253" s="361">
        <f>+'TTA Pivot Table'!N$509</f>
        <v>3.6782647584973169</v>
      </c>
      <c r="N253" s="360">
        <f>+'TTA Pivot Table'!N$511</f>
        <v>7.2701492537313435</v>
      </c>
      <c r="O253" s="226"/>
      <c r="P253" s="362">
        <f t="shared" si="13"/>
        <v>-1.0804237660928475</v>
      </c>
    </row>
    <row r="254" spans="1:17">
      <c r="A254" s="333" t="s">
        <v>1040</v>
      </c>
      <c r="B254" s="333"/>
      <c r="C254" s="333"/>
      <c r="D254" s="333"/>
      <c r="E254" s="333"/>
      <c r="F254" s="334"/>
      <c r="G254" s="334"/>
      <c r="H254" s="334"/>
      <c r="I254" s="334"/>
      <c r="J254" s="334"/>
      <c r="K254" s="334"/>
      <c r="L254" s="334"/>
      <c r="M254" s="334"/>
      <c r="N254" s="334"/>
    </row>
    <row r="255" spans="1:17">
      <c r="A255" s="333"/>
      <c r="B255" s="364"/>
      <c r="C255" s="364"/>
      <c r="D255" s="364"/>
      <c r="E255" s="364"/>
      <c r="F255" s="364"/>
      <c r="G255" s="364"/>
      <c r="H255" s="364"/>
      <c r="I255" s="364"/>
      <c r="J255" s="364"/>
      <c r="K255" s="364"/>
      <c r="L255" s="364"/>
      <c r="M255" s="364"/>
      <c r="N255" s="364"/>
      <c r="O255" s="363"/>
    </row>
    <row r="256" spans="1:17">
      <c r="A256" s="333"/>
      <c r="B256" s="333"/>
      <c r="C256" s="333"/>
      <c r="D256" s="333"/>
      <c r="E256" s="333"/>
      <c r="F256" s="334"/>
      <c r="G256" s="334"/>
      <c r="H256" s="334"/>
      <c r="I256" s="334"/>
      <c r="J256" s="334"/>
      <c r="K256" s="334"/>
      <c r="L256" s="334"/>
      <c r="M256" s="334"/>
      <c r="N256" s="335" t="s">
        <v>1158</v>
      </c>
    </row>
    <row r="257" spans="1:16" ht="18">
      <c r="A257" s="296" t="s">
        <v>1086</v>
      </c>
      <c r="B257" s="298"/>
      <c r="C257" s="298"/>
      <c r="D257" s="298"/>
      <c r="E257" s="298"/>
      <c r="F257" s="297"/>
      <c r="G257" s="297"/>
      <c r="H257" s="297"/>
      <c r="I257" s="298"/>
      <c r="J257" s="297"/>
      <c r="K257" s="297"/>
      <c r="L257" s="297"/>
      <c r="M257" s="298"/>
      <c r="N257" s="297"/>
      <c r="P257" s="346"/>
    </row>
    <row r="258" spans="1:16" ht="18">
      <c r="A258" s="296"/>
      <c r="B258" s="298"/>
      <c r="C258" s="298"/>
      <c r="D258" s="298"/>
      <c r="E258" s="298"/>
      <c r="F258" s="297"/>
      <c r="G258" s="297"/>
      <c r="H258" s="297"/>
      <c r="I258" s="298"/>
      <c r="J258" s="297"/>
      <c r="K258" s="297"/>
      <c r="L258" s="297"/>
      <c r="M258" s="298"/>
      <c r="N258" s="297"/>
      <c r="P258" s="346"/>
    </row>
    <row r="259" spans="1:16" ht="15.75">
      <c r="A259" s="299" t="s">
        <v>1085</v>
      </c>
      <c r="B259" s="298"/>
      <c r="C259" s="298"/>
      <c r="D259" s="298"/>
      <c r="E259" s="298"/>
      <c r="F259" s="297"/>
      <c r="G259" s="297"/>
      <c r="H259" s="297"/>
      <c r="I259" s="298"/>
      <c r="J259" s="297"/>
      <c r="K259" s="297"/>
      <c r="L259" s="297"/>
      <c r="M259" s="298"/>
      <c r="N259" s="297"/>
      <c r="P259" s="346"/>
    </row>
    <row r="260" spans="1:16" ht="15.75">
      <c r="A260" s="299" t="s">
        <v>1167</v>
      </c>
      <c r="B260" s="298"/>
      <c r="C260" s="298"/>
      <c r="D260" s="298"/>
      <c r="E260" s="298"/>
      <c r="F260" s="297"/>
      <c r="G260" s="297"/>
      <c r="H260" s="297"/>
      <c r="I260" s="298"/>
      <c r="J260" s="297"/>
      <c r="K260" s="297"/>
      <c r="L260" s="297"/>
      <c r="M260" s="298"/>
      <c r="N260" s="297"/>
      <c r="P260" s="346"/>
    </row>
    <row r="261" spans="1:16" ht="18" customHeight="1">
      <c r="A261" s="300"/>
      <c r="B261" s="300"/>
      <c r="C261" s="300"/>
      <c r="D261" s="300"/>
      <c r="E261" s="300"/>
      <c r="F261" s="301"/>
      <c r="G261" s="302"/>
      <c r="H261" s="302"/>
      <c r="I261" s="303"/>
      <c r="J261" s="303"/>
      <c r="K261" s="303"/>
      <c r="L261" s="303"/>
      <c r="M261" s="303"/>
      <c r="N261" s="303"/>
      <c r="O261" s="304"/>
      <c r="P261" s="346"/>
    </row>
    <row r="262" spans="1:16" ht="18" customHeight="1">
      <c r="A262" s="150"/>
      <c r="B262" s="305" t="s">
        <v>1014</v>
      </c>
      <c r="C262" s="306"/>
      <c r="D262" s="306"/>
      <c r="E262" s="306"/>
      <c r="F262" s="306"/>
      <c r="G262" s="306"/>
      <c r="H262" s="306"/>
      <c r="I262" s="307"/>
      <c r="J262" s="308" t="s">
        <v>10</v>
      </c>
      <c r="K262" s="309"/>
      <c r="L262" s="309"/>
      <c r="M262" s="310"/>
      <c r="N262" s="533" t="s">
        <v>1015</v>
      </c>
      <c r="O262" s="323"/>
      <c r="P262" s="346"/>
    </row>
    <row r="263" spans="1:16" ht="42.75" customHeight="1">
      <c r="A263" s="311"/>
      <c r="B263" s="306" t="s">
        <v>1016</v>
      </c>
      <c r="C263" s="306"/>
      <c r="D263" s="306"/>
      <c r="E263" s="312"/>
      <c r="F263" s="313" t="s">
        <v>1017</v>
      </c>
      <c r="G263" s="306"/>
      <c r="H263" s="306"/>
      <c r="I263" s="307"/>
      <c r="J263" s="314" t="s">
        <v>1018</v>
      </c>
      <c r="K263" s="306"/>
      <c r="L263" s="306"/>
      <c r="M263" s="307"/>
      <c r="N263" s="534"/>
      <c r="O263" s="323"/>
      <c r="P263" s="346"/>
    </row>
    <row r="264" spans="1:16" ht="28.5" customHeight="1">
      <c r="A264" s="300"/>
      <c r="B264" s="315" t="s">
        <v>1019</v>
      </c>
      <c r="C264" s="315" t="s">
        <v>1020</v>
      </c>
      <c r="D264" s="315" t="s">
        <v>1021</v>
      </c>
      <c r="E264" s="316" t="s">
        <v>1022</v>
      </c>
      <c r="F264" s="316" t="s">
        <v>1019</v>
      </c>
      <c r="G264" s="315" t="s">
        <v>1020</v>
      </c>
      <c r="H264" s="315" t="s">
        <v>1021</v>
      </c>
      <c r="I264" s="316" t="s">
        <v>1022</v>
      </c>
      <c r="J264" s="317" t="s">
        <v>1019</v>
      </c>
      <c r="K264" s="318" t="s">
        <v>1020</v>
      </c>
      <c r="L264" s="319" t="s">
        <v>1021</v>
      </c>
      <c r="M264" s="317" t="s">
        <v>1022</v>
      </c>
      <c r="N264" s="535"/>
      <c r="O264" s="323"/>
      <c r="P264" s="346" t="s">
        <v>1076</v>
      </c>
    </row>
    <row r="265" spans="1:16" ht="24.75" hidden="1" customHeight="1">
      <c r="A265" s="320" t="s">
        <v>1023</v>
      </c>
      <c r="B265" s="320"/>
      <c r="C265" s="320"/>
      <c r="D265" s="320"/>
      <c r="E265" s="320"/>
      <c r="F265" s="365">
        <f>'TTA Pivot Table'!J$230</f>
        <v>0</v>
      </c>
      <c r="G265" s="365">
        <f>'TTA Pivot Table'!J$231</f>
        <v>0</v>
      </c>
      <c r="H265" s="365">
        <f>'TTA Pivot Table'!J$232</f>
        <v>0</v>
      </c>
      <c r="I265" s="366">
        <f>'TTA Pivot Table'!J$233</f>
        <v>0</v>
      </c>
      <c r="J265" s="366">
        <f>'TTA Pivot Table'!J$234</f>
        <v>0</v>
      </c>
      <c r="K265" s="365">
        <f>'TTA Pivot Table'!J$235</f>
        <v>0</v>
      </c>
      <c r="L265" s="365">
        <f>'TTA Pivot Table'!J$236</f>
        <v>0</v>
      </c>
      <c r="M265" s="367">
        <f>'TTA Pivot Table'!J$237</f>
        <v>0</v>
      </c>
      <c r="N265" s="366">
        <f>'TTA Pivot Table'!J$238</f>
        <v>0</v>
      </c>
      <c r="O265" s="226"/>
      <c r="P265" s="352">
        <f>+M265-I265</f>
        <v>0</v>
      </c>
    </row>
    <row r="266" spans="1:16" ht="15.75" hidden="1">
      <c r="A266" s="320"/>
      <c r="B266" s="320"/>
      <c r="C266" s="320"/>
      <c r="D266" s="320"/>
      <c r="E266" s="320"/>
      <c r="F266" s="226"/>
      <c r="G266" s="226"/>
      <c r="H266" s="226"/>
      <c r="I266" s="353"/>
      <c r="J266" s="353"/>
      <c r="K266" s="226"/>
      <c r="L266" s="226"/>
      <c r="M266" s="354"/>
      <c r="N266" s="353"/>
      <c r="O266" s="226"/>
      <c r="P266" s="323">
        <f t="shared" ref="P266" si="14">+I266-M266</f>
        <v>0</v>
      </c>
    </row>
    <row r="267" spans="1:16">
      <c r="A267" s="320" t="s">
        <v>1024</v>
      </c>
      <c r="B267" s="355">
        <f>+'TTA Pivot Table'!J$7</f>
        <v>0</v>
      </c>
      <c r="C267" s="355">
        <f>+'TTA Pivot Table'!J$9</f>
        <v>0</v>
      </c>
      <c r="D267" s="355">
        <f>+'TTA Pivot Table'!J$11</f>
        <v>0</v>
      </c>
      <c r="E267" s="356">
        <f>+'TTA Pivot Table'!J$13</f>
        <v>0</v>
      </c>
      <c r="F267" s="356">
        <f>+'TTA Pivot Table'!J$15</f>
        <v>0</v>
      </c>
      <c r="G267" s="355">
        <f>+'TTA Pivot Table'!J$17</f>
        <v>0</v>
      </c>
      <c r="H267" s="355">
        <f>+'TTA Pivot Table'!J$19</f>
        <v>0</v>
      </c>
      <c r="I267" s="356">
        <f>+'TTA Pivot Table'!J$21</f>
        <v>0</v>
      </c>
      <c r="J267" s="356">
        <f>+'TTA Pivot Table'!J$23</f>
        <v>0</v>
      </c>
      <c r="K267" s="355">
        <f>+'TTA Pivot Table'!J$25</f>
        <v>0</v>
      </c>
      <c r="L267" s="355">
        <f>+'TTA Pivot Table'!J$27</f>
        <v>0</v>
      </c>
      <c r="M267" s="357">
        <f>+'TTA Pivot Table'!J$29</f>
        <v>0</v>
      </c>
      <c r="N267" s="356">
        <f>+'TTA Pivot Table'!J$31</f>
        <v>0</v>
      </c>
      <c r="O267" s="226"/>
      <c r="P267" s="352">
        <f t="shared" ref="P267:P285" si="15">+M267-I267</f>
        <v>0</v>
      </c>
    </row>
    <row r="268" spans="1:16">
      <c r="A268" s="320" t="s">
        <v>1025</v>
      </c>
      <c r="B268" s="355">
        <f>+'TTA Pivot Table'!J$39</f>
        <v>0</v>
      </c>
      <c r="C268" s="355">
        <f>+'TTA Pivot Table'!J$41</f>
        <v>0</v>
      </c>
      <c r="D268" s="355">
        <f>+'TTA Pivot Table'!J$43</f>
        <v>0</v>
      </c>
      <c r="E268" s="356">
        <f>+'TTA Pivot Table'!J$45</f>
        <v>0</v>
      </c>
      <c r="F268" s="356">
        <f>+'TTA Pivot Table'!J$47</f>
        <v>0</v>
      </c>
      <c r="G268" s="355">
        <f>+'TTA Pivot Table'!J$49</f>
        <v>0</v>
      </c>
      <c r="H268" s="355">
        <f>+'TTA Pivot Table'!J$51</f>
        <v>0</v>
      </c>
      <c r="I268" s="356">
        <f>+'TTA Pivot Table'!J$53</f>
        <v>0</v>
      </c>
      <c r="J268" s="356">
        <f>+'TTA Pivot Table'!J$55</f>
        <v>0</v>
      </c>
      <c r="K268" s="355">
        <f>+'TTA Pivot Table'!J$57</f>
        <v>0</v>
      </c>
      <c r="L268" s="355">
        <f>+'TTA Pivot Table'!J$59</f>
        <v>0</v>
      </c>
      <c r="M268" s="357">
        <f>+'TTA Pivot Table'!J$61</f>
        <v>0</v>
      </c>
      <c r="N268" s="356">
        <f>+'TTA Pivot Table'!J$63</f>
        <v>0</v>
      </c>
      <c r="O268" s="226"/>
      <c r="P268" s="352">
        <f t="shared" si="15"/>
        <v>0</v>
      </c>
    </row>
    <row r="269" spans="1:16">
      <c r="A269" s="320" t="s">
        <v>1026</v>
      </c>
      <c r="B269" s="355">
        <f>+'TTA Pivot Table'!J$71</f>
        <v>0</v>
      </c>
      <c r="C269" s="355">
        <f>+'TTA Pivot Table'!J$73</f>
        <v>0</v>
      </c>
      <c r="D269" s="355">
        <f>+'TTA Pivot Table'!J$75</f>
        <v>0</v>
      </c>
      <c r="E269" s="356">
        <f>+'TTA Pivot Table'!J$77</f>
        <v>0</v>
      </c>
      <c r="F269" s="356">
        <f>+'TTA Pivot Table'!J$79</f>
        <v>0</v>
      </c>
      <c r="G269" s="355">
        <f>+'TTA Pivot Table'!J$81</f>
        <v>0</v>
      </c>
      <c r="H269" s="355">
        <f>+'TTA Pivot Table'!J$83</f>
        <v>0</v>
      </c>
      <c r="I269" s="356">
        <f>+'TTA Pivot Table'!J$85</f>
        <v>0</v>
      </c>
      <c r="J269" s="356">
        <f>+'TTA Pivot Table'!J$87</f>
        <v>0</v>
      </c>
      <c r="K269" s="355">
        <f>+'TTA Pivot Table'!J$89</f>
        <v>0</v>
      </c>
      <c r="L269" s="355">
        <f>+'TTA Pivot Table'!J$91</f>
        <v>0</v>
      </c>
      <c r="M269" s="357">
        <f>+'TTA Pivot Table'!J$93</f>
        <v>0</v>
      </c>
      <c r="N269" s="356">
        <f>+'TTA Pivot Table'!J$95</f>
        <v>0</v>
      </c>
      <c r="O269" s="226"/>
      <c r="P269" s="352">
        <f t="shared" si="15"/>
        <v>0</v>
      </c>
    </row>
    <row r="270" spans="1:16">
      <c r="A270" s="320" t="s">
        <v>1027</v>
      </c>
      <c r="B270" s="355">
        <f>+'TTA Pivot Table'!J$103</f>
        <v>2.7137942886282511</v>
      </c>
      <c r="C270" s="355">
        <f>+'TTA Pivot Table'!J$105</f>
        <v>2.71318467254993</v>
      </c>
      <c r="D270" s="355">
        <f>+'TTA Pivot Table'!J$107</f>
        <v>0.72781663822525589</v>
      </c>
      <c r="E270" s="356">
        <f>+'TTA Pivot Table'!J$109</f>
        <v>2.1607067347665989</v>
      </c>
      <c r="F270" s="356">
        <f>+'TTA Pivot Table'!J$111</f>
        <v>3.8874652108995895</v>
      </c>
      <c r="G270" s="355">
        <f>+'TTA Pivot Table'!J$113</f>
        <v>4.9385416879795399</v>
      </c>
      <c r="H270" s="355">
        <f>+'TTA Pivot Table'!J$115</f>
        <v>0</v>
      </c>
      <c r="I270" s="356">
        <f>+'TTA Pivot Table'!J$117</f>
        <v>4.2428446201358865</v>
      </c>
      <c r="J270" s="356">
        <f>+'TTA Pivot Table'!J$119</f>
        <v>2.7938374171520381</v>
      </c>
      <c r="K270" s="355">
        <f>+'TTA Pivot Table'!J$121</f>
        <v>3.7139839260057466</v>
      </c>
      <c r="L270" s="355">
        <f>+'TTA Pivot Table'!J$123</f>
        <v>0</v>
      </c>
      <c r="M270" s="357">
        <f>+'TTA Pivot Table'!J$125</f>
        <v>3.2796035839575235</v>
      </c>
      <c r="N270" s="356">
        <f>+'TTA Pivot Table'!J$127</f>
        <v>4.4406385462555074</v>
      </c>
      <c r="O270" s="226"/>
      <c r="P270" s="352">
        <f t="shared" si="15"/>
        <v>-0.96324103617836299</v>
      </c>
    </row>
    <row r="271" spans="1:16">
      <c r="A271" s="320"/>
      <c r="B271" s="355"/>
      <c r="C271" s="355"/>
      <c r="D271" s="355"/>
      <c r="E271" s="356"/>
      <c r="F271" s="356"/>
      <c r="G271" s="355"/>
      <c r="H271" s="355"/>
      <c r="I271" s="356"/>
      <c r="J271" s="356"/>
      <c r="K271" s="355"/>
      <c r="L271" s="355"/>
      <c r="M271" s="357"/>
      <c r="N271" s="356"/>
      <c r="O271" s="226"/>
      <c r="P271" s="352"/>
    </row>
    <row r="272" spans="1:16">
      <c r="A272" s="320" t="s">
        <v>1028</v>
      </c>
      <c r="B272" s="355">
        <f>+'TTA Pivot Table'!J$135</f>
        <v>2.8201176470588232</v>
      </c>
      <c r="C272" s="355">
        <f>+'TTA Pivot Table'!J$137</f>
        <v>2.6963636363636359</v>
      </c>
      <c r="D272" s="355">
        <f>+'TTA Pivot Table'!J$139</f>
        <v>0</v>
      </c>
      <c r="E272" s="356">
        <f>+'TTA Pivot Table'!J$141</f>
        <v>2.7855084745762713</v>
      </c>
      <c r="F272" s="356">
        <f>+'TTA Pivot Table'!J$143</f>
        <v>4.1306299212598425</v>
      </c>
      <c r="G272" s="355">
        <f>+'TTA Pivot Table'!J$145</f>
        <v>5.2372635135135139</v>
      </c>
      <c r="H272" s="355">
        <f>+'TTA Pivot Table'!J$147</f>
        <v>0</v>
      </c>
      <c r="I272" s="356">
        <f>+'TTA Pivot Table'!J$149</f>
        <v>4.3582626824183457</v>
      </c>
      <c r="J272" s="356">
        <f>+'TTA Pivot Table'!J$151</f>
        <v>3.3164891518737671</v>
      </c>
      <c r="K272" s="355">
        <f>+'TTA Pivot Table'!J$153</f>
        <v>3.5724615384615386</v>
      </c>
      <c r="L272" s="355">
        <f>+'TTA Pivot Table'!J$155</f>
        <v>0</v>
      </c>
      <c r="M272" s="357">
        <f>+'TTA Pivot Table'!J$157</f>
        <v>3.4277814938684505</v>
      </c>
      <c r="N272" s="356">
        <f>+'TTA Pivot Table'!J$159</f>
        <v>0</v>
      </c>
      <c r="O272" s="226"/>
      <c r="P272" s="352">
        <f t="shared" si="15"/>
        <v>-0.93048118854989514</v>
      </c>
    </row>
    <row r="273" spans="1:17">
      <c r="A273" s="320" t="s">
        <v>1029</v>
      </c>
      <c r="B273" s="355">
        <f>+'TTA Pivot Table'!J$167</f>
        <v>0</v>
      </c>
      <c r="C273" s="355">
        <f>+'TTA Pivot Table'!J$169</f>
        <v>0</v>
      </c>
      <c r="D273" s="355">
        <f>+'TTA Pivot Table'!J$171</f>
        <v>0</v>
      </c>
      <c r="E273" s="356">
        <f>+'TTA Pivot Table'!J$173</f>
        <v>0</v>
      </c>
      <c r="F273" s="356">
        <f>+'TTA Pivot Table'!J$175</f>
        <v>0</v>
      </c>
      <c r="G273" s="355">
        <f>+'TTA Pivot Table'!J$177</f>
        <v>0</v>
      </c>
      <c r="H273" s="355">
        <f>+'TTA Pivot Table'!J$179</f>
        <v>0</v>
      </c>
      <c r="I273" s="356">
        <f>+'TTA Pivot Table'!J$181</f>
        <v>0</v>
      </c>
      <c r="J273" s="356">
        <f>+'TTA Pivot Table'!J$183</f>
        <v>0</v>
      </c>
      <c r="K273" s="355">
        <f>+'TTA Pivot Table'!J$185</f>
        <v>0</v>
      </c>
      <c r="L273" s="355">
        <f>+'TTA Pivot Table'!J$187</f>
        <v>0</v>
      </c>
      <c r="M273" s="357">
        <f>+'TTA Pivot Table'!J$189</f>
        <v>0</v>
      </c>
      <c r="N273" s="356">
        <f>+'TTA Pivot Table'!J$191</f>
        <v>0</v>
      </c>
      <c r="O273" s="226"/>
      <c r="P273" s="352">
        <f t="shared" si="15"/>
        <v>0</v>
      </c>
    </row>
    <row r="274" spans="1:17">
      <c r="A274" s="320" t="s">
        <v>1030</v>
      </c>
      <c r="B274" s="358">
        <f>+'TTA Pivot Table'!J$199</f>
        <v>0</v>
      </c>
      <c r="C274" s="355">
        <f>+'TTA Pivot Table'!J$201</f>
        <v>0</v>
      </c>
      <c r="D274" s="355">
        <f>+'TTA Pivot Table'!J$203</f>
        <v>0</v>
      </c>
      <c r="E274" s="356">
        <f>+'TTA Pivot Table'!J$205</f>
        <v>0</v>
      </c>
      <c r="F274" s="356">
        <f>+'TTA Pivot Table'!J$207</f>
        <v>0</v>
      </c>
      <c r="G274" s="355">
        <f>+'TTA Pivot Table'!J$209</f>
        <v>0</v>
      </c>
      <c r="H274" s="355">
        <f>+'TTA Pivot Table'!J$211</f>
        <v>0</v>
      </c>
      <c r="I274" s="356">
        <f>+'TTA Pivot Table'!J$213</f>
        <v>0</v>
      </c>
      <c r="J274" s="356">
        <f>+'TTA Pivot Table'!J$215</f>
        <v>0</v>
      </c>
      <c r="K274" s="355">
        <f>+'TTA Pivot Table'!J$217</f>
        <v>0</v>
      </c>
      <c r="L274" s="355">
        <f>+'TTA Pivot Table'!J$219</f>
        <v>0</v>
      </c>
      <c r="M274" s="357">
        <f>+'TTA Pivot Table'!J$221</f>
        <v>0</v>
      </c>
      <c r="N274" s="356">
        <f>+'TTA Pivot Table'!J$223</f>
        <v>0</v>
      </c>
      <c r="O274" s="226"/>
      <c r="P274" s="352">
        <f t="shared" si="15"/>
        <v>0</v>
      </c>
    </row>
    <row r="275" spans="1:17">
      <c r="A275" s="320" t="s">
        <v>1031</v>
      </c>
      <c r="B275" s="355">
        <f>+'TTA Pivot Table'!J$231</f>
        <v>0</v>
      </c>
      <c r="C275" s="355">
        <f>+'TTA Pivot Table'!J$233</f>
        <v>0</v>
      </c>
      <c r="D275" s="355">
        <f>+'TTA Pivot Table'!J$235</f>
        <v>0</v>
      </c>
      <c r="E275" s="356">
        <f>+'TTA Pivot Table'!J$237</f>
        <v>0</v>
      </c>
      <c r="F275" s="356">
        <f>+'TTA Pivot Table'!J$239</f>
        <v>0</v>
      </c>
      <c r="G275" s="355">
        <f>+'TTA Pivot Table'!J$241</f>
        <v>0</v>
      </c>
      <c r="H275" s="355">
        <f>+'TTA Pivot Table'!J$243</f>
        <v>0</v>
      </c>
      <c r="I275" s="356">
        <f>+'TTA Pivot Table'!J$245</f>
        <v>0</v>
      </c>
      <c r="J275" s="356">
        <f>+'TTA Pivot Table'!J$247</f>
        <v>0</v>
      </c>
      <c r="K275" s="355">
        <f>+'TTA Pivot Table'!J$249</f>
        <v>0</v>
      </c>
      <c r="L275" s="355">
        <f>+'TTA Pivot Table'!J$251</f>
        <v>0</v>
      </c>
      <c r="M275" s="357">
        <f>+'TTA Pivot Table'!J$253</f>
        <v>0</v>
      </c>
      <c r="N275" s="356">
        <f>+'TTA Pivot Table'!J$255</f>
        <v>0</v>
      </c>
      <c r="O275" s="226"/>
      <c r="P275" s="352">
        <f t="shared" si="15"/>
        <v>0</v>
      </c>
    </row>
    <row r="276" spans="1:17">
      <c r="A276" s="320"/>
      <c r="B276" s="355"/>
      <c r="C276" s="355"/>
      <c r="D276" s="355"/>
      <c r="E276" s="356"/>
      <c r="F276" s="356"/>
      <c r="G276" s="355"/>
      <c r="H276" s="355"/>
      <c r="I276" s="356"/>
      <c r="J276" s="356"/>
      <c r="K276" s="355"/>
      <c r="L276" s="355"/>
      <c r="M276" s="357"/>
      <c r="N276" s="356"/>
      <c r="O276" s="226"/>
      <c r="P276" s="352"/>
    </row>
    <row r="277" spans="1:17">
      <c r="A277" s="320" t="s">
        <v>1032</v>
      </c>
      <c r="B277" s="355">
        <f>+'TTA Pivot Table'!J$263</f>
        <v>0</v>
      </c>
      <c r="C277" s="355">
        <f>+'TTA Pivot Table'!J$265</f>
        <v>0</v>
      </c>
      <c r="D277" s="355">
        <f>+'TTA Pivot Table'!J$267</f>
        <v>0</v>
      </c>
      <c r="E277" s="356">
        <f>+'TTA Pivot Table'!J$269</f>
        <v>0</v>
      </c>
      <c r="F277" s="356">
        <f>+'TTA Pivot Table'!J$271</f>
        <v>0</v>
      </c>
      <c r="G277" s="355">
        <f>+'TTA Pivot Table'!J$273</f>
        <v>0</v>
      </c>
      <c r="H277" s="355">
        <f>+'TTA Pivot Table'!J$275</f>
        <v>0</v>
      </c>
      <c r="I277" s="356">
        <f>+'TTA Pivot Table'!J$277</f>
        <v>0</v>
      </c>
      <c r="J277" s="356">
        <f>+'TTA Pivot Table'!J$279</f>
        <v>0</v>
      </c>
      <c r="K277" s="355">
        <f>+'TTA Pivot Table'!J$281</f>
        <v>0</v>
      </c>
      <c r="L277" s="355">
        <f>+'TTA Pivot Table'!J$283</f>
        <v>0</v>
      </c>
      <c r="M277" s="357">
        <f>+'TTA Pivot Table'!J$285</f>
        <v>0</v>
      </c>
      <c r="N277" s="356">
        <f>+'TTA Pivot Table'!J$287</f>
        <v>0</v>
      </c>
      <c r="O277" s="226"/>
      <c r="P277" s="352">
        <f t="shared" si="15"/>
        <v>0</v>
      </c>
    </row>
    <row r="278" spans="1:17">
      <c r="A278" s="320" t="s">
        <v>1033</v>
      </c>
      <c r="B278" s="355">
        <f>+'TTA Pivot Table'!J$295</f>
        <v>0</v>
      </c>
      <c r="C278" s="355">
        <f>+'TTA Pivot Table'!J$297</f>
        <v>0</v>
      </c>
      <c r="D278" s="355">
        <f>+'TTA Pivot Table'!J$299</f>
        <v>0</v>
      </c>
      <c r="E278" s="356">
        <f>+'TTA Pivot Table'!J$301</f>
        <v>0</v>
      </c>
      <c r="F278" s="356">
        <f>+'TTA Pivot Table'!J$303</f>
        <v>0</v>
      </c>
      <c r="G278" s="355">
        <f>+'TTA Pivot Table'!J$305</f>
        <v>0</v>
      </c>
      <c r="H278" s="355">
        <f>+'TTA Pivot Table'!J$307</f>
        <v>0</v>
      </c>
      <c r="I278" s="356">
        <f>+'TTA Pivot Table'!J$309</f>
        <v>0</v>
      </c>
      <c r="J278" s="356">
        <f>+'TTA Pivot Table'!J$311</f>
        <v>0</v>
      </c>
      <c r="K278" s="355">
        <f>+'TTA Pivot Table'!J$313</f>
        <v>0</v>
      </c>
      <c r="L278" s="355">
        <f>+'TTA Pivot Table'!J$315</f>
        <v>0</v>
      </c>
      <c r="M278" s="357">
        <f>+'TTA Pivot Table'!J$317</f>
        <v>0</v>
      </c>
      <c r="N278" s="356">
        <f>+'TTA Pivot Table'!J$319</f>
        <v>0</v>
      </c>
      <c r="O278" s="226"/>
      <c r="P278" s="352">
        <f t="shared" si="15"/>
        <v>0</v>
      </c>
    </row>
    <row r="279" spans="1:17">
      <c r="A279" s="320" t="s">
        <v>1034</v>
      </c>
      <c r="B279" s="355">
        <f>+'TTA Pivot Table'!J$327</f>
        <v>0</v>
      </c>
      <c r="C279" s="355">
        <f>+'TTA Pivot Table'!J$329</f>
        <v>0</v>
      </c>
      <c r="D279" s="355">
        <f>+'TTA Pivot Table'!J$331</f>
        <v>0</v>
      </c>
      <c r="E279" s="356">
        <f>+'TTA Pivot Table'!J$333</f>
        <v>0</v>
      </c>
      <c r="F279" s="356">
        <f>+'TTA Pivot Table'!J$335</f>
        <v>0</v>
      </c>
      <c r="G279" s="355">
        <f>+'TTA Pivot Table'!J$337</f>
        <v>0</v>
      </c>
      <c r="H279" s="355">
        <f>+'TTA Pivot Table'!J$339</f>
        <v>0</v>
      </c>
      <c r="I279" s="356">
        <f>+'TTA Pivot Table'!J$341</f>
        <v>0</v>
      </c>
      <c r="J279" s="356">
        <f>+'TTA Pivot Table'!J$343</f>
        <v>0</v>
      </c>
      <c r="K279" s="355">
        <f>+'TTA Pivot Table'!J$345</f>
        <v>0</v>
      </c>
      <c r="L279" s="355">
        <f>+'TTA Pivot Table'!J$347</f>
        <v>0</v>
      </c>
      <c r="M279" s="357">
        <f>+'TTA Pivot Table'!J$349</f>
        <v>0</v>
      </c>
      <c r="N279" s="356">
        <f>+'TTA Pivot Table'!J$351</f>
        <v>0</v>
      </c>
      <c r="O279" s="226"/>
      <c r="P279" s="352">
        <f t="shared" si="15"/>
        <v>0</v>
      </c>
      <c r="Q279" s="342"/>
    </row>
    <row r="280" spans="1:17">
      <c r="A280" s="320" t="s">
        <v>1035</v>
      </c>
      <c r="B280" s="355">
        <f>+'TTA Pivot Table'!J$359</f>
        <v>0</v>
      </c>
      <c r="C280" s="355">
        <f>+'TTA Pivot Table'!J$361</f>
        <v>0</v>
      </c>
      <c r="D280" s="355">
        <f>+'TTA Pivot Table'!J$363</f>
        <v>0</v>
      </c>
      <c r="E280" s="356">
        <f>+'TTA Pivot Table'!J$365</f>
        <v>0</v>
      </c>
      <c r="F280" s="356">
        <f>+'TTA Pivot Table'!J$367</f>
        <v>0</v>
      </c>
      <c r="G280" s="355">
        <f>+'TTA Pivot Table'!J$369</f>
        <v>0</v>
      </c>
      <c r="H280" s="355">
        <f>+'TTA Pivot Table'!J$371</f>
        <v>0</v>
      </c>
      <c r="I280" s="356">
        <f>+'TTA Pivot Table'!J$373</f>
        <v>0</v>
      </c>
      <c r="J280" s="356">
        <f>+'TTA Pivot Table'!J$375</f>
        <v>0</v>
      </c>
      <c r="K280" s="355">
        <f>+'TTA Pivot Table'!J$377</f>
        <v>0</v>
      </c>
      <c r="L280" s="355">
        <f>+'TTA Pivot Table'!J$379</f>
        <v>0</v>
      </c>
      <c r="M280" s="357">
        <f>+'TTA Pivot Table'!J$381</f>
        <v>0</v>
      </c>
      <c r="N280" s="356">
        <f>+'TTA Pivot Table'!J$383</f>
        <v>0</v>
      </c>
      <c r="O280" s="226"/>
      <c r="P280" s="352">
        <f t="shared" si="15"/>
        <v>0</v>
      </c>
    </row>
    <row r="281" spans="1:17">
      <c r="A281" s="320"/>
      <c r="B281" s="355"/>
      <c r="C281" s="355"/>
      <c r="D281" s="355"/>
      <c r="E281" s="356"/>
      <c r="F281" s="356"/>
      <c r="G281" s="355"/>
      <c r="H281" s="355"/>
      <c r="I281" s="356"/>
      <c r="J281" s="356"/>
      <c r="K281" s="355"/>
      <c r="L281" s="355"/>
      <c r="M281" s="357"/>
      <c r="N281" s="356"/>
      <c r="O281" s="226"/>
      <c r="P281" s="352"/>
    </row>
    <row r="282" spans="1:17">
      <c r="A282" s="320" t="s">
        <v>1036</v>
      </c>
      <c r="B282" s="355">
        <f>+'TTA Pivot Table'!J$391</f>
        <v>0</v>
      </c>
      <c r="C282" s="355">
        <f>+'TTA Pivot Table'!J$393</f>
        <v>0</v>
      </c>
      <c r="D282" s="355">
        <f>+'TTA Pivot Table'!J$395</f>
        <v>0</v>
      </c>
      <c r="E282" s="356">
        <f>+'TTA Pivot Table'!J$397</f>
        <v>0</v>
      </c>
      <c r="F282" s="356">
        <f>+'TTA Pivot Table'!J$399</f>
        <v>0</v>
      </c>
      <c r="G282" s="355">
        <f>+'TTA Pivot Table'!J$401</f>
        <v>0</v>
      </c>
      <c r="H282" s="355">
        <f>+'TTA Pivot Table'!J$403</f>
        <v>0</v>
      </c>
      <c r="I282" s="356">
        <f>+'TTA Pivot Table'!J$405</f>
        <v>0</v>
      </c>
      <c r="J282" s="356">
        <f>+'TTA Pivot Table'!J$407</f>
        <v>0</v>
      </c>
      <c r="K282" s="355">
        <f>+'TTA Pivot Table'!J$409</f>
        <v>0</v>
      </c>
      <c r="L282" s="355">
        <f>+'TTA Pivot Table'!J$411</f>
        <v>0</v>
      </c>
      <c r="M282" s="357">
        <f>+'TTA Pivot Table'!J$413</f>
        <v>0</v>
      </c>
      <c r="N282" s="356">
        <f>+'TTA Pivot Table'!J$415</f>
        <v>0</v>
      </c>
      <c r="O282" s="226"/>
      <c r="P282" s="352">
        <f t="shared" si="15"/>
        <v>0</v>
      </c>
    </row>
    <row r="283" spans="1:17">
      <c r="A283" s="320" t="s">
        <v>1037</v>
      </c>
      <c r="B283" s="355">
        <f>+'TTA Pivot Table'!J$423</f>
        <v>3.7204918032786884</v>
      </c>
      <c r="C283" s="355">
        <f>+'TTA Pivot Table'!J$425</f>
        <v>2.8556274256144891</v>
      </c>
      <c r="D283" s="355">
        <f>+'TTA Pivot Table'!J$427</f>
        <v>0</v>
      </c>
      <c r="E283" s="356">
        <f>+'TTA Pivot Table'!J$429</f>
        <v>3.2370932754880699</v>
      </c>
      <c r="F283" s="356">
        <f>+'TTA Pivot Table'!J$431</f>
        <v>4.3405405405405402</v>
      </c>
      <c r="G283" s="355">
        <f>+'TTA Pivot Table'!J$433</f>
        <v>4.4854202401372216</v>
      </c>
      <c r="H283" s="355">
        <f>+'TTA Pivot Table'!J$435</f>
        <v>0</v>
      </c>
      <c r="I283" s="356">
        <f>+'TTA Pivot Table'!J$437</f>
        <v>4.4026470588235291</v>
      </c>
      <c r="J283" s="356">
        <f>+'TTA Pivot Table'!J$439</f>
        <v>3.6209302325581394</v>
      </c>
      <c r="K283" s="355">
        <f>+'TTA Pivot Table'!J$441</f>
        <v>3.7596525096525095</v>
      </c>
      <c r="L283" s="355">
        <f>+'TTA Pivot Table'!J$443</f>
        <v>0</v>
      </c>
      <c r="M283" s="357">
        <f>+'TTA Pivot Table'!J$445</f>
        <v>3.7042923433874715</v>
      </c>
      <c r="N283" s="356">
        <f>+'TTA Pivot Table'!J$447</f>
        <v>2.5092307692307694</v>
      </c>
      <c r="O283" s="226"/>
      <c r="P283" s="352">
        <f t="shared" si="15"/>
        <v>-0.69835471543605765</v>
      </c>
    </row>
    <row r="284" spans="1:17">
      <c r="A284" s="320" t="s">
        <v>1038</v>
      </c>
      <c r="B284" s="355">
        <f>+'TTA Pivot Table'!J$455</f>
        <v>0</v>
      </c>
      <c r="C284" s="355">
        <f>+'TTA Pivot Table'!J$457</f>
        <v>0</v>
      </c>
      <c r="D284" s="355">
        <f>+'TTA Pivot Table'!J$459</f>
        <v>0</v>
      </c>
      <c r="E284" s="356">
        <f>+'TTA Pivot Table'!J$461</f>
        <v>0</v>
      </c>
      <c r="F284" s="356">
        <f>+'TTA Pivot Table'!J$463</f>
        <v>0</v>
      </c>
      <c r="G284" s="355">
        <f>+'TTA Pivot Table'!J$465</f>
        <v>0</v>
      </c>
      <c r="H284" s="355">
        <f>+'TTA Pivot Table'!J$467</f>
        <v>0</v>
      </c>
      <c r="I284" s="356">
        <f>+'TTA Pivot Table'!J$469</f>
        <v>0</v>
      </c>
      <c r="J284" s="356">
        <f>+'TTA Pivot Table'!J$471</f>
        <v>0</v>
      </c>
      <c r="K284" s="355">
        <f>+'TTA Pivot Table'!J$473</f>
        <v>0</v>
      </c>
      <c r="L284" s="355">
        <f>+'TTA Pivot Table'!J$475</f>
        <v>0</v>
      </c>
      <c r="M284" s="357">
        <f>+'TTA Pivot Table'!J$477</f>
        <v>0</v>
      </c>
      <c r="N284" s="356">
        <f>+'TTA Pivot Table'!J$479</f>
        <v>0</v>
      </c>
      <c r="O284" s="226"/>
      <c r="P284" s="352">
        <f t="shared" si="15"/>
        <v>0</v>
      </c>
    </row>
    <row r="285" spans="1:17">
      <c r="A285" s="329" t="s">
        <v>1039</v>
      </c>
      <c r="B285" s="359">
        <f>+'TTA Pivot Table'!J$487</f>
        <v>2.9809523809523806</v>
      </c>
      <c r="C285" s="359">
        <f>+'TTA Pivot Table'!J$489</f>
        <v>4.5</v>
      </c>
      <c r="D285" s="359">
        <f>+'TTA Pivot Table'!J$491</f>
        <v>0</v>
      </c>
      <c r="E285" s="360">
        <f>+'TTA Pivot Table'!J$493</f>
        <v>3.0162790697674415</v>
      </c>
      <c r="F285" s="360">
        <f>+'TTA Pivot Table'!J$495</f>
        <v>4.6421686746987953</v>
      </c>
      <c r="G285" s="359">
        <f>+'TTA Pivot Table'!J$497</f>
        <v>7.6</v>
      </c>
      <c r="H285" s="359">
        <f>+'TTA Pivot Table'!J$499</f>
        <v>0</v>
      </c>
      <c r="I285" s="360">
        <f>+'TTA Pivot Table'!J$501</f>
        <v>4.9882978723404259</v>
      </c>
      <c r="J285" s="360">
        <f>+'TTA Pivot Table'!J$503</f>
        <v>4.0302752293577981</v>
      </c>
      <c r="K285" s="359">
        <f>+'TTA Pivot Table'!J$505</f>
        <v>3.0920000000000001</v>
      </c>
      <c r="L285" s="359">
        <f>+'TTA Pivot Table'!J$507</f>
        <v>0</v>
      </c>
      <c r="M285" s="361">
        <f>+'TTA Pivot Table'!J$509</f>
        <v>3.855223880597014</v>
      </c>
      <c r="N285" s="360">
        <f>+'TTA Pivot Table'!J$511</f>
        <v>6.3717948717948714</v>
      </c>
      <c r="O285" s="226"/>
      <c r="P285" s="362">
        <f t="shared" si="15"/>
        <v>-1.1330739917434118</v>
      </c>
    </row>
    <row r="286" spans="1:17">
      <c r="A286" s="333" t="s">
        <v>1040</v>
      </c>
      <c r="B286" s="333"/>
      <c r="C286" s="333"/>
      <c r="D286" s="333"/>
      <c r="E286" s="333"/>
      <c r="F286" s="334"/>
      <c r="G286" s="334"/>
      <c r="H286" s="334"/>
      <c r="I286" s="334"/>
      <c r="J286" s="334"/>
      <c r="K286" s="334"/>
      <c r="L286" s="334"/>
      <c r="M286" s="334"/>
      <c r="N286" s="334"/>
    </row>
    <row r="287" spans="1:17">
      <c r="A287" s="333"/>
      <c r="B287" s="364"/>
      <c r="C287" s="364"/>
      <c r="D287" s="364"/>
      <c r="E287" s="364"/>
      <c r="F287" s="364"/>
      <c r="G287" s="364"/>
      <c r="H287" s="364"/>
      <c r="I287" s="364"/>
      <c r="J287" s="364"/>
      <c r="K287" s="364"/>
      <c r="L287" s="364"/>
      <c r="M287" s="364"/>
      <c r="N287" s="364"/>
      <c r="O287" s="363"/>
    </row>
    <row r="288" spans="1:17">
      <c r="A288" s="333"/>
      <c r="B288" s="333"/>
      <c r="C288" s="333"/>
      <c r="D288" s="333"/>
      <c r="E288" s="333"/>
      <c r="F288" s="334"/>
      <c r="G288" s="334"/>
      <c r="H288" s="334"/>
      <c r="I288" s="334"/>
      <c r="J288" s="334"/>
      <c r="K288" s="334"/>
      <c r="L288" s="334"/>
      <c r="M288" s="334"/>
      <c r="N288" s="335" t="s">
        <v>1158</v>
      </c>
    </row>
    <row r="289" spans="1:16" ht="18">
      <c r="A289" s="296" t="s">
        <v>1087</v>
      </c>
      <c r="B289" s="298"/>
      <c r="C289" s="298"/>
      <c r="D289" s="298"/>
      <c r="E289" s="298"/>
      <c r="F289" s="297"/>
      <c r="G289" s="297"/>
      <c r="H289" s="297"/>
      <c r="I289" s="298"/>
      <c r="J289" s="297"/>
      <c r="K289" s="297"/>
      <c r="L289" s="297"/>
      <c r="M289" s="298"/>
      <c r="N289" s="297"/>
      <c r="P289" s="346"/>
    </row>
    <row r="290" spans="1:16" ht="18">
      <c r="A290" s="296"/>
      <c r="B290" s="298"/>
      <c r="C290" s="298"/>
      <c r="D290" s="298"/>
      <c r="E290" s="298"/>
      <c r="F290" s="297"/>
      <c r="G290" s="297"/>
      <c r="H290" s="297"/>
      <c r="I290" s="298"/>
      <c r="J290" s="297"/>
      <c r="K290" s="297"/>
      <c r="L290" s="297"/>
      <c r="M290" s="298"/>
      <c r="N290" s="297"/>
      <c r="P290" s="346"/>
    </row>
    <row r="291" spans="1:16" ht="15.75">
      <c r="A291" s="299" t="s">
        <v>1085</v>
      </c>
      <c r="B291" s="298"/>
      <c r="C291" s="298"/>
      <c r="D291" s="298"/>
      <c r="E291" s="298"/>
      <c r="F291" s="297"/>
      <c r="G291" s="297"/>
      <c r="H291" s="297"/>
      <c r="I291" s="298"/>
      <c r="J291" s="297"/>
      <c r="K291" s="297"/>
      <c r="L291" s="297"/>
      <c r="M291" s="298"/>
      <c r="N291" s="297"/>
      <c r="P291" s="346"/>
    </row>
    <row r="292" spans="1:16" ht="15.75">
      <c r="A292" s="299" t="s">
        <v>1168</v>
      </c>
      <c r="B292" s="298"/>
      <c r="C292" s="298"/>
      <c r="D292" s="298"/>
      <c r="E292" s="298"/>
      <c r="F292" s="297"/>
      <c r="G292" s="297"/>
      <c r="H292" s="297"/>
      <c r="I292" s="298"/>
      <c r="J292" s="297"/>
      <c r="K292" s="297"/>
      <c r="L292" s="297"/>
      <c r="M292" s="298"/>
      <c r="N292" s="297"/>
      <c r="P292" s="346"/>
    </row>
    <row r="293" spans="1:16" ht="18" customHeight="1">
      <c r="A293" s="300"/>
      <c r="B293" s="300"/>
      <c r="C293" s="300"/>
      <c r="D293" s="300"/>
      <c r="E293" s="300"/>
      <c r="F293" s="301"/>
      <c r="G293" s="302"/>
      <c r="H293" s="302"/>
      <c r="I293" s="303"/>
      <c r="J293" s="303"/>
      <c r="K293" s="303"/>
      <c r="L293" s="303"/>
      <c r="M293" s="303"/>
      <c r="N293" s="303"/>
      <c r="O293" s="304"/>
      <c r="P293" s="346"/>
    </row>
    <row r="294" spans="1:16" ht="18" customHeight="1">
      <c r="A294" s="150"/>
      <c r="B294" s="305" t="s">
        <v>1014</v>
      </c>
      <c r="C294" s="306"/>
      <c r="D294" s="306"/>
      <c r="E294" s="306"/>
      <c r="F294" s="306"/>
      <c r="G294" s="306"/>
      <c r="H294" s="306"/>
      <c r="I294" s="307"/>
      <c r="J294" s="308" t="s">
        <v>10</v>
      </c>
      <c r="K294" s="309"/>
      <c r="L294" s="309"/>
      <c r="M294" s="310"/>
      <c r="N294" s="533" t="s">
        <v>1015</v>
      </c>
      <c r="O294" s="323"/>
      <c r="P294" s="346"/>
    </row>
    <row r="295" spans="1:16" ht="47.25" customHeight="1">
      <c r="A295" s="311"/>
      <c r="B295" s="306" t="s">
        <v>1016</v>
      </c>
      <c r="C295" s="306"/>
      <c r="D295" s="306"/>
      <c r="E295" s="312"/>
      <c r="F295" s="313" t="s">
        <v>1017</v>
      </c>
      <c r="G295" s="306"/>
      <c r="H295" s="306"/>
      <c r="I295" s="307"/>
      <c r="J295" s="314" t="s">
        <v>1018</v>
      </c>
      <c r="K295" s="306"/>
      <c r="L295" s="306"/>
      <c r="M295" s="307"/>
      <c r="N295" s="534"/>
      <c r="O295" s="323"/>
      <c r="P295" s="346"/>
    </row>
    <row r="296" spans="1:16" ht="30.75" customHeight="1">
      <c r="A296" s="300"/>
      <c r="B296" s="315" t="s">
        <v>1019</v>
      </c>
      <c r="C296" s="315" t="s">
        <v>1020</v>
      </c>
      <c r="D296" s="315" t="s">
        <v>1021</v>
      </c>
      <c r="E296" s="316" t="s">
        <v>1022</v>
      </c>
      <c r="F296" s="316" t="s">
        <v>1019</v>
      </c>
      <c r="G296" s="315" t="s">
        <v>1020</v>
      </c>
      <c r="H296" s="315" t="s">
        <v>1021</v>
      </c>
      <c r="I296" s="316" t="s">
        <v>1022</v>
      </c>
      <c r="J296" s="317" t="s">
        <v>1019</v>
      </c>
      <c r="K296" s="318" t="s">
        <v>1020</v>
      </c>
      <c r="L296" s="319" t="s">
        <v>1021</v>
      </c>
      <c r="M296" s="317" t="s">
        <v>1022</v>
      </c>
      <c r="N296" s="535"/>
      <c r="O296" s="323"/>
      <c r="P296" s="346" t="s">
        <v>1076</v>
      </c>
    </row>
    <row r="297" spans="1:16" hidden="1">
      <c r="A297" s="320" t="s">
        <v>1023</v>
      </c>
      <c r="B297" s="320"/>
      <c r="C297" s="320"/>
      <c r="D297" s="320"/>
      <c r="E297" s="320"/>
      <c r="F297" s="365">
        <f>'TTA Pivot Table'!K$230</f>
        <v>0</v>
      </c>
      <c r="G297" s="365">
        <f>'TTA Pivot Table'!K$231</f>
        <v>0</v>
      </c>
      <c r="H297" s="365">
        <f>'TTA Pivot Table'!K$232</f>
        <v>0</v>
      </c>
      <c r="I297" s="366">
        <f>'TTA Pivot Table'!K$233</f>
        <v>0</v>
      </c>
      <c r="J297" s="366">
        <f>'TTA Pivot Table'!K$234</f>
        <v>0</v>
      </c>
      <c r="K297" s="365">
        <f>'TTA Pivot Table'!K$235</f>
        <v>0</v>
      </c>
      <c r="L297" s="365">
        <f>'TTA Pivot Table'!K$236</f>
        <v>0</v>
      </c>
      <c r="M297" s="367">
        <f>'TTA Pivot Table'!K$237</f>
        <v>0</v>
      </c>
      <c r="N297" s="366">
        <f>'TTA Pivot Table'!K$238</f>
        <v>0</v>
      </c>
      <c r="O297" s="226"/>
      <c r="P297" s="352">
        <f>+M297-I297</f>
        <v>0</v>
      </c>
    </row>
    <row r="298" spans="1:16" ht="15.75" hidden="1">
      <c r="A298" s="320"/>
      <c r="B298" s="320"/>
      <c r="C298" s="320"/>
      <c r="D298" s="320"/>
      <c r="E298" s="320"/>
      <c r="F298" s="226"/>
      <c r="G298" s="226"/>
      <c r="H298" s="226"/>
      <c r="I298" s="353"/>
      <c r="J298" s="353"/>
      <c r="K298" s="226"/>
      <c r="L298" s="226"/>
      <c r="M298" s="354"/>
      <c r="N298" s="353"/>
      <c r="O298" s="226"/>
      <c r="P298" s="323">
        <f t="shared" ref="P298" si="16">+I298-M298</f>
        <v>0</v>
      </c>
    </row>
    <row r="299" spans="1:16">
      <c r="A299" s="320" t="s">
        <v>1024</v>
      </c>
      <c r="B299" s="355">
        <f>+'TTA Pivot Table'!K$7</f>
        <v>0</v>
      </c>
      <c r="C299" s="355">
        <f>+'TTA Pivot Table'!K$9</f>
        <v>0</v>
      </c>
      <c r="D299" s="355">
        <f>+'TTA Pivot Table'!K$11</f>
        <v>0</v>
      </c>
      <c r="E299" s="356">
        <f>+'TTA Pivot Table'!K$13</f>
        <v>0</v>
      </c>
      <c r="F299" s="356">
        <f>+'TTA Pivot Table'!K$15</f>
        <v>0</v>
      </c>
      <c r="G299" s="355">
        <f>+'TTA Pivot Table'!K$17</f>
        <v>0</v>
      </c>
      <c r="H299" s="355">
        <f>+'TTA Pivot Table'!K$19</f>
        <v>0</v>
      </c>
      <c r="I299" s="356">
        <f>+'TTA Pivot Table'!K$21</f>
        <v>0</v>
      </c>
      <c r="J299" s="356">
        <f>+'TTA Pivot Table'!K$23</f>
        <v>0</v>
      </c>
      <c r="K299" s="355">
        <f>+'TTA Pivot Table'!K$25</f>
        <v>0</v>
      </c>
      <c r="L299" s="355">
        <f>+'TTA Pivot Table'!K$27</f>
        <v>0</v>
      </c>
      <c r="M299" s="357">
        <f>+'TTA Pivot Table'!K$29</f>
        <v>0</v>
      </c>
      <c r="N299" s="356">
        <f>+'TTA Pivot Table'!K$31</f>
        <v>0</v>
      </c>
      <c r="O299" s="226"/>
      <c r="P299" s="352">
        <f t="shared" ref="P299:P317" si="17">+M299-I299</f>
        <v>0</v>
      </c>
    </row>
    <row r="300" spans="1:16">
      <c r="A300" s="320" t="s">
        <v>1025</v>
      </c>
      <c r="B300" s="355">
        <f>+'TTA Pivot Table'!K$39</f>
        <v>3.89</v>
      </c>
      <c r="C300" s="355">
        <f>+'TTA Pivot Table'!K$41</f>
        <v>4.08</v>
      </c>
      <c r="D300" s="355">
        <f>+'TTA Pivot Table'!K$43</f>
        <v>0</v>
      </c>
      <c r="E300" s="356">
        <f>+'TTA Pivot Table'!K$45</f>
        <v>3.9621296296296293</v>
      </c>
      <c r="F300" s="356">
        <f>+'TTA Pivot Table'!K$47</f>
        <v>4.47</v>
      </c>
      <c r="G300" s="355">
        <f>+'TTA Pivot Table'!K$49</f>
        <v>6.56</v>
      </c>
      <c r="H300" s="355">
        <f>+'TTA Pivot Table'!K$51</f>
        <v>0</v>
      </c>
      <c r="I300" s="356">
        <f>+'TTA Pivot Table'!K$53</f>
        <v>5.1138160919540239</v>
      </c>
      <c r="J300" s="356">
        <f>+'TTA Pivot Table'!K$55</f>
        <v>3.42</v>
      </c>
      <c r="K300" s="355">
        <f>+'TTA Pivot Table'!K$57</f>
        <v>4.5199999999999996</v>
      </c>
      <c r="L300" s="355">
        <f>+'TTA Pivot Table'!K$59</f>
        <v>0</v>
      </c>
      <c r="M300" s="357">
        <f>+'TTA Pivot Table'!K$61</f>
        <v>3.9319230769230766</v>
      </c>
      <c r="N300" s="356">
        <f>+'TTA Pivot Table'!K$63</f>
        <v>0</v>
      </c>
      <c r="O300" s="226"/>
      <c r="P300" s="352">
        <f t="shared" si="17"/>
        <v>-1.1818930150309472</v>
      </c>
    </row>
    <row r="301" spans="1:16">
      <c r="A301" s="320" t="s">
        <v>1026</v>
      </c>
      <c r="B301" s="355">
        <f>+'TTA Pivot Table'!K$71</f>
        <v>0</v>
      </c>
      <c r="C301" s="355">
        <f>+'TTA Pivot Table'!K$73</f>
        <v>0</v>
      </c>
      <c r="D301" s="355">
        <f>+'TTA Pivot Table'!K$75</f>
        <v>0</v>
      </c>
      <c r="E301" s="356">
        <f>+'TTA Pivot Table'!K$77</f>
        <v>0</v>
      </c>
      <c r="F301" s="356">
        <f>+'TTA Pivot Table'!K$79</f>
        <v>0</v>
      </c>
      <c r="G301" s="355">
        <f>+'TTA Pivot Table'!K$81</f>
        <v>0</v>
      </c>
      <c r="H301" s="355">
        <f>+'TTA Pivot Table'!K$83</f>
        <v>0</v>
      </c>
      <c r="I301" s="356">
        <f>+'TTA Pivot Table'!K$85</f>
        <v>0</v>
      </c>
      <c r="J301" s="356">
        <f>+'TTA Pivot Table'!K$87</f>
        <v>0</v>
      </c>
      <c r="K301" s="355">
        <f>+'TTA Pivot Table'!K$89</f>
        <v>0</v>
      </c>
      <c r="L301" s="355">
        <f>+'TTA Pivot Table'!K$91</f>
        <v>0</v>
      </c>
      <c r="M301" s="357">
        <f>+'TTA Pivot Table'!K$93</f>
        <v>0</v>
      </c>
      <c r="N301" s="356">
        <f>+'TTA Pivot Table'!K$95</f>
        <v>0</v>
      </c>
      <c r="O301" s="226"/>
      <c r="P301" s="352">
        <f t="shared" si="17"/>
        <v>0</v>
      </c>
    </row>
    <row r="302" spans="1:16">
      <c r="A302" s="320" t="s">
        <v>1027</v>
      </c>
      <c r="B302" s="355">
        <f>+'TTA Pivot Table'!K$103</f>
        <v>2.8522839857651245</v>
      </c>
      <c r="C302" s="355">
        <f>+'TTA Pivot Table'!K$105</f>
        <v>3.1636618181818181</v>
      </c>
      <c r="D302" s="355">
        <f>+'TTA Pivot Table'!K$107</f>
        <v>0.57144285714285703</v>
      </c>
      <c r="E302" s="356">
        <f>+'TTA Pivot Table'!K$109</f>
        <v>2.3387337786259548</v>
      </c>
      <c r="F302" s="356">
        <f>+'TTA Pivot Table'!K$111</f>
        <v>3.7655547717842319</v>
      </c>
      <c r="G302" s="355">
        <f>+'TTA Pivot Table'!K$113</f>
        <v>5.009916737588652</v>
      </c>
      <c r="H302" s="355">
        <f>+'TTA Pivot Table'!K$115</f>
        <v>0</v>
      </c>
      <c r="I302" s="356">
        <f>+'TTA Pivot Table'!K$117</f>
        <v>4.0987394227117351</v>
      </c>
      <c r="J302" s="356">
        <f>+'TTA Pivot Table'!K$119</f>
        <v>2.5182531034482758</v>
      </c>
      <c r="K302" s="355">
        <f>+'TTA Pivot Table'!K$121</f>
        <v>3.3003243902439023</v>
      </c>
      <c r="L302" s="355">
        <f>+'TTA Pivot Table'!K$123</f>
        <v>0</v>
      </c>
      <c r="M302" s="357">
        <f>+'TTA Pivot Table'!K$125</f>
        <v>2.825278096947935</v>
      </c>
      <c r="N302" s="356">
        <f>+'TTA Pivot Table'!K$127</f>
        <v>4.383989873417721</v>
      </c>
      <c r="O302" s="226"/>
      <c r="P302" s="352">
        <f t="shared" si="17"/>
        <v>-1.2734613257638001</v>
      </c>
    </row>
    <row r="303" spans="1:16">
      <c r="A303" s="320"/>
      <c r="B303" s="355"/>
      <c r="C303" s="355"/>
      <c r="D303" s="355"/>
      <c r="E303" s="356"/>
      <c r="F303" s="356"/>
      <c r="G303" s="355"/>
      <c r="H303" s="355"/>
      <c r="I303" s="356"/>
      <c r="J303" s="356"/>
      <c r="K303" s="355"/>
      <c r="L303" s="355"/>
      <c r="M303" s="357"/>
      <c r="N303" s="356"/>
      <c r="O303" s="226"/>
      <c r="P303" s="352"/>
    </row>
    <row r="304" spans="1:16">
      <c r="A304" s="320" t="s">
        <v>1028</v>
      </c>
      <c r="B304" s="355">
        <f>+'TTA Pivot Table'!K$135</f>
        <v>0</v>
      </c>
      <c r="C304" s="355">
        <f>+'TTA Pivot Table'!K$137</f>
        <v>0</v>
      </c>
      <c r="D304" s="355">
        <f>+'TTA Pivot Table'!K$139</f>
        <v>0</v>
      </c>
      <c r="E304" s="356">
        <f>+'TTA Pivot Table'!K$141</f>
        <v>0</v>
      </c>
      <c r="F304" s="356">
        <f>+'TTA Pivot Table'!K$143</f>
        <v>0</v>
      </c>
      <c r="G304" s="355">
        <f>+'TTA Pivot Table'!K$145</f>
        <v>0</v>
      </c>
      <c r="H304" s="355">
        <f>+'TTA Pivot Table'!K$147</f>
        <v>0</v>
      </c>
      <c r="I304" s="356">
        <f>+'TTA Pivot Table'!K$149</f>
        <v>0</v>
      </c>
      <c r="J304" s="356">
        <f>+'TTA Pivot Table'!K$151</f>
        <v>0</v>
      </c>
      <c r="K304" s="355">
        <f>+'TTA Pivot Table'!K$153</f>
        <v>0</v>
      </c>
      <c r="L304" s="355">
        <f>+'TTA Pivot Table'!K$155</f>
        <v>0</v>
      </c>
      <c r="M304" s="357">
        <f>+'TTA Pivot Table'!K$157</f>
        <v>0</v>
      </c>
      <c r="N304" s="356">
        <f>+'TTA Pivot Table'!K$159</f>
        <v>0</v>
      </c>
      <c r="O304" s="226"/>
      <c r="P304" s="352">
        <f t="shared" si="17"/>
        <v>0</v>
      </c>
    </row>
    <row r="305" spans="1:17">
      <c r="A305" s="320" t="s">
        <v>1029</v>
      </c>
      <c r="B305" s="355">
        <f>+'TTA Pivot Table'!K$167</f>
        <v>4.018487394957984</v>
      </c>
      <c r="C305" s="355">
        <f>+'TTA Pivot Table'!K$169</f>
        <v>5.0666666666666664</v>
      </c>
      <c r="D305" s="355">
        <f>+'TTA Pivot Table'!K$171</f>
        <v>0</v>
      </c>
      <c r="E305" s="356">
        <f>+'TTA Pivot Table'!K$173</f>
        <v>4.3579545454545459</v>
      </c>
      <c r="F305" s="356">
        <f>+'TTA Pivot Table'!K$175</f>
        <v>4.4915520628683687</v>
      </c>
      <c r="G305" s="355">
        <f>+'TTA Pivot Table'!K$177</f>
        <v>5.5</v>
      </c>
      <c r="H305" s="355">
        <f>+'TTA Pivot Table'!K$179</f>
        <v>0</v>
      </c>
      <c r="I305" s="356">
        <f>+'TTA Pivot Table'!K$181</f>
        <v>4.836821705426356</v>
      </c>
      <c r="J305" s="356">
        <f>+'TTA Pivot Table'!K$183</f>
        <v>5.7401225114854517</v>
      </c>
      <c r="K305" s="355">
        <f>+'TTA Pivot Table'!K$185</f>
        <v>5.0422310756972113</v>
      </c>
      <c r="L305" s="355">
        <f>+'TTA Pivot Table'!K$187</f>
        <v>0</v>
      </c>
      <c r="M305" s="357">
        <f>+'TTA Pivot Table'!K$189</f>
        <v>5.5463495575221238</v>
      </c>
      <c r="N305" s="356">
        <f>+'TTA Pivot Table'!K$191</f>
        <v>4.9735083532219564</v>
      </c>
      <c r="O305" s="226"/>
      <c r="P305" s="352">
        <f t="shared" si="17"/>
        <v>0.70952785209576774</v>
      </c>
    </row>
    <row r="306" spans="1:17">
      <c r="A306" s="320" t="s">
        <v>1030</v>
      </c>
      <c r="B306" s="358">
        <f>+'TTA Pivot Table'!K$199</f>
        <v>4.5452755905511815</v>
      </c>
      <c r="C306" s="355">
        <f>+'TTA Pivot Table'!K$201</f>
        <v>6.3287999999999984</v>
      </c>
      <c r="D306" s="355">
        <f>+'TTA Pivot Table'!K$203</f>
        <v>0</v>
      </c>
      <c r="E306" s="356">
        <f>+'TTA Pivot Table'!K$205</f>
        <v>4.8386184210526313</v>
      </c>
      <c r="F306" s="356">
        <f>+'TTA Pivot Table'!K$207</f>
        <v>6.4391447368421071</v>
      </c>
      <c r="G306" s="355">
        <f>+'TTA Pivot Table'!K$209</f>
        <v>8.2395327102803755</v>
      </c>
      <c r="H306" s="355">
        <f>+'TTA Pivot Table'!K$211</f>
        <v>0</v>
      </c>
      <c r="I306" s="356">
        <f>+'TTA Pivot Table'!K$213</f>
        <v>6.9078588807785914</v>
      </c>
      <c r="J306" s="356">
        <f>+'TTA Pivot Table'!K$215</f>
        <v>8.562565922920891</v>
      </c>
      <c r="K306" s="355">
        <f>+'TTA Pivot Table'!K$217</f>
        <v>8.8239016393442657</v>
      </c>
      <c r="L306" s="355">
        <f>+'TTA Pivot Table'!K$219</f>
        <v>0</v>
      </c>
      <c r="M306" s="357">
        <f>+'TTA Pivot Table'!K$221</f>
        <v>8.624306738962046</v>
      </c>
      <c r="N306" s="356">
        <f>+'TTA Pivot Table'!K$223</f>
        <v>0</v>
      </c>
      <c r="O306" s="226"/>
      <c r="P306" s="352">
        <f t="shared" si="17"/>
        <v>1.7164478581834546</v>
      </c>
    </row>
    <row r="307" spans="1:17">
      <c r="A307" s="320" t="s">
        <v>1031</v>
      </c>
      <c r="B307" s="355">
        <f>+'TTA Pivot Table'!K$231</f>
        <v>0</v>
      </c>
      <c r="C307" s="355">
        <f>+'TTA Pivot Table'!K$233</f>
        <v>0</v>
      </c>
      <c r="D307" s="355">
        <f>+'TTA Pivot Table'!K$235</f>
        <v>0</v>
      </c>
      <c r="E307" s="356">
        <f>+'TTA Pivot Table'!K$237</f>
        <v>0</v>
      </c>
      <c r="F307" s="356">
        <f>+'TTA Pivot Table'!K$239</f>
        <v>0</v>
      </c>
      <c r="G307" s="355">
        <f>+'TTA Pivot Table'!K$241</f>
        <v>0</v>
      </c>
      <c r="H307" s="355">
        <f>+'TTA Pivot Table'!K$243</f>
        <v>0</v>
      </c>
      <c r="I307" s="356">
        <f>+'TTA Pivot Table'!K$245</f>
        <v>0</v>
      </c>
      <c r="J307" s="356">
        <f>+'TTA Pivot Table'!K$247</f>
        <v>0</v>
      </c>
      <c r="K307" s="355">
        <f>+'TTA Pivot Table'!K$249</f>
        <v>0</v>
      </c>
      <c r="L307" s="355">
        <f>+'TTA Pivot Table'!K$251</f>
        <v>0</v>
      </c>
      <c r="M307" s="357">
        <f>+'TTA Pivot Table'!K$253</f>
        <v>0</v>
      </c>
      <c r="N307" s="356">
        <f>+'TTA Pivot Table'!K$255</f>
        <v>0</v>
      </c>
      <c r="O307" s="226"/>
      <c r="P307" s="352">
        <f t="shared" si="17"/>
        <v>0</v>
      </c>
    </row>
    <row r="308" spans="1:17">
      <c r="A308" s="320"/>
      <c r="B308" s="355"/>
      <c r="C308" s="355"/>
      <c r="D308" s="355"/>
      <c r="E308" s="356"/>
      <c r="F308" s="356"/>
      <c r="G308" s="355"/>
      <c r="H308" s="355"/>
      <c r="I308" s="356"/>
      <c r="J308" s="356"/>
      <c r="K308" s="355"/>
      <c r="L308" s="355"/>
      <c r="M308" s="357"/>
      <c r="N308" s="356"/>
      <c r="O308" s="226"/>
      <c r="P308" s="352"/>
    </row>
    <row r="309" spans="1:17">
      <c r="A309" s="320" t="s">
        <v>1032</v>
      </c>
      <c r="B309" s="355">
        <f>+'TTA Pivot Table'!K$263</f>
        <v>3.7112758201701097</v>
      </c>
      <c r="C309" s="355">
        <f>+'TTA Pivot Table'!K$265</f>
        <v>4.5172131147540977</v>
      </c>
      <c r="D309" s="355">
        <f>+'TTA Pivot Table'!K$267</f>
        <v>0</v>
      </c>
      <c r="E309" s="356">
        <f>+'TTA Pivot Table'!K$269</f>
        <v>3.766889140271493</v>
      </c>
      <c r="F309" s="356">
        <f>+'TTA Pivot Table'!K$271</f>
        <v>3.9155945945945945</v>
      </c>
      <c r="G309" s="355">
        <f>+'TTA Pivot Table'!K$273</f>
        <v>5.643108108108108</v>
      </c>
      <c r="H309" s="355">
        <f>+'TTA Pivot Table'!K$275</f>
        <v>0</v>
      </c>
      <c r="I309" s="356">
        <f>+'TTA Pivot Table'!K$277</f>
        <v>4.0235641891891891</v>
      </c>
      <c r="J309" s="356">
        <f>+'TTA Pivot Table'!K$279</f>
        <v>3.5484621920135937</v>
      </c>
      <c r="K309" s="355">
        <f>+'TTA Pivot Table'!K$281</f>
        <v>5.0948739495798314</v>
      </c>
      <c r="L309" s="355">
        <f>+'TTA Pivot Table'!K$283</f>
        <v>0</v>
      </c>
      <c r="M309" s="357">
        <f>+'TTA Pivot Table'!K$285</f>
        <v>3.9937689050211742</v>
      </c>
      <c r="N309" s="356">
        <f>+'TTA Pivot Table'!K$287</f>
        <v>5.9292430988423872</v>
      </c>
      <c r="O309" s="226"/>
      <c r="P309" s="352">
        <f t="shared" si="17"/>
        <v>-2.9795284168014913E-2</v>
      </c>
    </row>
    <row r="310" spans="1:17">
      <c r="A310" s="320" t="s">
        <v>1033</v>
      </c>
      <c r="B310" s="355">
        <f>+'TTA Pivot Table'!K$295</f>
        <v>2.4152488972904846</v>
      </c>
      <c r="C310" s="355">
        <f>+'TTA Pivot Table'!K$297</f>
        <v>4.75708790803262</v>
      </c>
      <c r="D310" s="355">
        <f>+'TTA Pivot Table'!K$299</f>
        <v>0</v>
      </c>
      <c r="E310" s="356">
        <f>+'TTA Pivot Table'!K$301</f>
        <v>4.6740951541850562</v>
      </c>
      <c r="F310" s="356">
        <f>+'TTA Pivot Table'!K$303</f>
        <v>3.7815426438885891</v>
      </c>
      <c r="G310" s="355">
        <f>+'TTA Pivot Table'!K$305</f>
        <v>4.8822480682505995</v>
      </c>
      <c r="H310" s="355">
        <f>+'TTA Pivot Table'!K$307</f>
        <v>0</v>
      </c>
      <c r="I310" s="356">
        <f>+'TTA Pivot Table'!K$309</f>
        <v>4.2909218361765484</v>
      </c>
      <c r="J310" s="356">
        <f>+'TTA Pivot Table'!K$311</f>
        <v>2.8882989352201989</v>
      </c>
      <c r="K310" s="355">
        <f>+'TTA Pivot Table'!K$313</f>
        <v>3.4411540132366198</v>
      </c>
      <c r="L310" s="355">
        <f>+'TTA Pivot Table'!K$315</f>
        <v>0</v>
      </c>
      <c r="M310" s="357">
        <f>+'TTA Pivot Table'!K$317</f>
        <v>3.1701466220520995</v>
      </c>
      <c r="N310" s="356">
        <f>+'TTA Pivot Table'!K$319</f>
        <v>0</v>
      </c>
      <c r="O310" s="226"/>
      <c r="P310" s="352">
        <f t="shared" si="17"/>
        <v>-1.1207752141244489</v>
      </c>
    </row>
    <row r="311" spans="1:17">
      <c r="A311" s="320" t="s">
        <v>1034</v>
      </c>
      <c r="B311" s="355">
        <f>+'TTA Pivot Table'!K$327</f>
        <v>0</v>
      </c>
      <c r="C311" s="355">
        <f>+'TTA Pivot Table'!K$329</f>
        <v>0</v>
      </c>
      <c r="D311" s="355">
        <f>+'TTA Pivot Table'!K$331</f>
        <v>0</v>
      </c>
      <c r="E311" s="356">
        <f>+'TTA Pivot Table'!K$333</f>
        <v>0</v>
      </c>
      <c r="F311" s="356">
        <f>+'TTA Pivot Table'!K$335</f>
        <v>0</v>
      </c>
      <c r="G311" s="355">
        <f>+'TTA Pivot Table'!K$337</f>
        <v>0</v>
      </c>
      <c r="H311" s="355">
        <f>+'TTA Pivot Table'!K$339</f>
        <v>0</v>
      </c>
      <c r="I311" s="356">
        <f>+'TTA Pivot Table'!K$341</f>
        <v>0</v>
      </c>
      <c r="J311" s="356">
        <f>+'TTA Pivot Table'!K$343</f>
        <v>0</v>
      </c>
      <c r="K311" s="355">
        <f>+'TTA Pivot Table'!K$345</f>
        <v>0</v>
      </c>
      <c r="L311" s="355">
        <f>+'TTA Pivot Table'!K$347</f>
        <v>0</v>
      </c>
      <c r="M311" s="357">
        <f>+'TTA Pivot Table'!K$349</f>
        <v>0</v>
      </c>
      <c r="N311" s="356">
        <f>+'TTA Pivot Table'!K$351</f>
        <v>0</v>
      </c>
      <c r="O311" s="226"/>
      <c r="P311" s="352"/>
      <c r="Q311" s="342"/>
    </row>
    <row r="312" spans="1:17">
      <c r="A312" s="320" t="s">
        <v>1035</v>
      </c>
      <c r="B312" s="355">
        <f>+'TTA Pivot Table'!K$359</f>
        <v>0</v>
      </c>
      <c r="C312" s="355">
        <f>+'TTA Pivot Table'!K$361</f>
        <v>0</v>
      </c>
      <c r="D312" s="355">
        <f>+'TTA Pivot Table'!K$363</f>
        <v>0</v>
      </c>
      <c r="E312" s="356">
        <f>+'TTA Pivot Table'!K$365</f>
        <v>0</v>
      </c>
      <c r="F312" s="356">
        <f>+'TTA Pivot Table'!K$367</f>
        <v>0</v>
      </c>
      <c r="G312" s="355">
        <f>+'TTA Pivot Table'!K$369</f>
        <v>0</v>
      </c>
      <c r="H312" s="355">
        <f>+'TTA Pivot Table'!K$371</f>
        <v>0</v>
      </c>
      <c r="I312" s="356">
        <f>+'TTA Pivot Table'!K$373</f>
        <v>0</v>
      </c>
      <c r="J312" s="356">
        <f>+'TTA Pivot Table'!K$375</f>
        <v>0</v>
      </c>
      <c r="K312" s="355">
        <f>+'TTA Pivot Table'!K$377</f>
        <v>0</v>
      </c>
      <c r="L312" s="355">
        <f>+'TTA Pivot Table'!K$379</f>
        <v>0</v>
      </c>
      <c r="M312" s="357">
        <f>+'TTA Pivot Table'!K$381</f>
        <v>0</v>
      </c>
      <c r="N312" s="356">
        <f>+'TTA Pivot Table'!K$383</f>
        <v>0</v>
      </c>
      <c r="O312" s="226"/>
      <c r="P312" s="370">
        <f t="shared" si="17"/>
        <v>0</v>
      </c>
    </row>
    <row r="313" spans="1:17">
      <c r="A313" s="320"/>
      <c r="B313" s="355"/>
      <c r="C313" s="355"/>
      <c r="D313" s="355"/>
      <c r="E313" s="356"/>
      <c r="F313" s="356"/>
      <c r="G313" s="355"/>
      <c r="H313" s="355"/>
      <c r="I313" s="356"/>
      <c r="J313" s="356"/>
      <c r="K313" s="355"/>
      <c r="L313" s="355"/>
      <c r="M313" s="357"/>
      <c r="N313" s="356"/>
      <c r="O313" s="226"/>
      <c r="P313" s="352"/>
    </row>
    <row r="314" spans="1:17">
      <c r="A314" s="320" t="s">
        <v>1036</v>
      </c>
      <c r="B314" s="355">
        <f>+'TTA Pivot Table'!K$391</f>
        <v>4.8890000000000002</v>
      </c>
      <c r="C314" s="355">
        <f>+'TTA Pivot Table'!K$393</f>
        <v>5.4443333333333328</v>
      </c>
      <c r="D314" s="355">
        <f>+'TTA Pivot Table'!K$395</f>
        <v>0</v>
      </c>
      <c r="E314" s="356">
        <f>+'TTA Pivot Table'!K$397</f>
        <v>5.0741111111111117</v>
      </c>
      <c r="F314" s="356">
        <f>+'TTA Pivot Table'!K$399</f>
        <v>3.5624240141781125</v>
      </c>
      <c r="G314" s="355">
        <f>+'TTA Pivot Table'!K$401</f>
        <v>5.5913393829401086</v>
      </c>
      <c r="H314" s="355">
        <f>+'TTA Pivot Table'!K$403</f>
        <v>0</v>
      </c>
      <c r="I314" s="356">
        <f>+'TTA Pivot Table'!K$405</f>
        <v>3.9605480769230774</v>
      </c>
      <c r="J314" s="356">
        <f>+'TTA Pivot Table'!K$407</f>
        <v>5.8467253218884121</v>
      </c>
      <c r="K314" s="355">
        <f>+'TTA Pivot Table'!K$409</f>
        <v>9.0728622448979586</v>
      </c>
      <c r="L314" s="355">
        <f>+'TTA Pivot Table'!K$411</f>
        <v>0</v>
      </c>
      <c r="M314" s="357">
        <f>+'TTA Pivot Table'!K$413</f>
        <v>7.3206713286713292</v>
      </c>
      <c r="N314" s="356">
        <f>+'TTA Pivot Table'!K$415</f>
        <v>4.0766573462125066</v>
      </c>
      <c r="O314" s="226"/>
      <c r="P314" s="352">
        <f t="shared" si="17"/>
        <v>3.3601232517482518</v>
      </c>
    </row>
    <row r="315" spans="1:17">
      <c r="A315" s="320" t="s">
        <v>1037</v>
      </c>
      <c r="B315" s="355">
        <f>+'TTA Pivot Table'!K$423</f>
        <v>3.6644574944071588</v>
      </c>
      <c r="C315" s="355">
        <f>+'TTA Pivot Table'!K$425</f>
        <v>3.6873201739712278</v>
      </c>
      <c r="D315" s="355">
        <f>+'TTA Pivot Table'!K$427</f>
        <v>0</v>
      </c>
      <c r="E315" s="356">
        <f>+'TTA Pivot Table'!K$429</f>
        <v>3.6748667174409744</v>
      </c>
      <c r="F315" s="356">
        <f>+'TTA Pivot Table'!K$431</f>
        <v>4.422700296735905</v>
      </c>
      <c r="G315" s="355">
        <f>+'TTA Pivot Table'!K$433</f>
        <v>4.8121090799214379</v>
      </c>
      <c r="H315" s="355">
        <f>+'TTA Pivot Table'!K$435</f>
        <v>0</v>
      </c>
      <c r="I315" s="356">
        <f>+'TTA Pivot Table'!K$437</f>
        <v>4.6258927867560118</v>
      </c>
      <c r="J315" s="356">
        <f>+'TTA Pivot Table'!K$439</f>
        <v>3.4726871274011919</v>
      </c>
      <c r="K315" s="355">
        <f>+'TTA Pivot Table'!K$441</f>
        <v>3.7699689782847998</v>
      </c>
      <c r="L315" s="355">
        <f>+'TTA Pivot Table'!K$443</f>
        <v>0</v>
      </c>
      <c r="M315" s="357">
        <f>+'TTA Pivot Table'!K$445</f>
        <v>3.6772551990084015</v>
      </c>
      <c r="N315" s="356">
        <f>+'TTA Pivot Table'!K$447</f>
        <v>4.0726267403903798</v>
      </c>
      <c r="O315" s="226"/>
      <c r="P315" s="352">
        <f t="shared" si="17"/>
        <v>-0.94863758774761031</v>
      </c>
    </row>
    <row r="316" spans="1:17">
      <c r="A316" s="320" t="s">
        <v>1038</v>
      </c>
      <c r="B316" s="355">
        <f>+'TTA Pivot Table'!K$455</f>
        <v>2.8941398865784507</v>
      </c>
      <c r="C316" s="355">
        <f>+'TTA Pivot Table'!K$457</f>
        <v>4.1504424778761075</v>
      </c>
      <c r="D316" s="355">
        <f>+'TTA Pivot Table'!K$459</f>
        <v>0</v>
      </c>
      <c r="E316" s="356">
        <f>+'TTA Pivot Table'!K$461</f>
        <v>3.2701986754966899</v>
      </c>
      <c r="F316" s="356">
        <f>+'TTA Pivot Table'!K$463</f>
        <v>3.9796839729119666</v>
      </c>
      <c r="G316" s="355">
        <f>+'TTA Pivot Table'!K$465</f>
        <v>6.0818410304743953</v>
      </c>
      <c r="H316" s="355">
        <f>+'TTA Pivot Table'!K$467</f>
        <v>0</v>
      </c>
      <c r="I316" s="356">
        <f>+'TTA Pivot Table'!K$469</f>
        <v>5.125235404896423</v>
      </c>
      <c r="J316" s="356">
        <f>+'TTA Pivot Table'!K$471</f>
        <v>3.9704935622317588</v>
      </c>
      <c r="K316" s="355">
        <f>+'TTA Pivot Table'!K$473</f>
        <v>5.3129694541812729</v>
      </c>
      <c r="L316" s="355">
        <f>+'TTA Pivot Table'!K$475</f>
        <v>0</v>
      </c>
      <c r="M316" s="357">
        <f>+'TTA Pivot Table'!K$477</f>
        <v>4.8857972004096961</v>
      </c>
      <c r="N316" s="356">
        <f>+'TTA Pivot Table'!K$479</f>
        <v>7.6120754716981134</v>
      </c>
      <c r="O316" s="226"/>
      <c r="P316" s="352">
        <f t="shared" si="17"/>
        <v>-0.23943820448672692</v>
      </c>
    </row>
    <row r="317" spans="1:17">
      <c r="A317" s="329" t="s">
        <v>1039</v>
      </c>
      <c r="B317" s="359">
        <f>+'TTA Pivot Table'!K$487</f>
        <v>0</v>
      </c>
      <c r="C317" s="359">
        <f>+'TTA Pivot Table'!K$489</f>
        <v>0</v>
      </c>
      <c r="D317" s="359">
        <f>+'TTA Pivot Table'!K$491</f>
        <v>0</v>
      </c>
      <c r="E317" s="360">
        <f>+'TTA Pivot Table'!K$493</f>
        <v>0</v>
      </c>
      <c r="F317" s="360">
        <f>+'TTA Pivot Table'!K$495</f>
        <v>0</v>
      </c>
      <c r="G317" s="359">
        <f>+'TTA Pivot Table'!K$497</f>
        <v>0</v>
      </c>
      <c r="H317" s="359">
        <f>+'TTA Pivot Table'!K$499</f>
        <v>0</v>
      </c>
      <c r="I317" s="360">
        <f>+'TTA Pivot Table'!K$501</f>
        <v>0</v>
      </c>
      <c r="J317" s="360">
        <f>+'TTA Pivot Table'!K$503</f>
        <v>0</v>
      </c>
      <c r="K317" s="359">
        <f>+'TTA Pivot Table'!K$505</f>
        <v>0</v>
      </c>
      <c r="L317" s="359">
        <f>+'TTA Pivot Table'!K$507</f>
        <v>0</v>
      </c>
      <c r="M317" s="361">
        <f>+'TTA Pivot Table'!K$509</f>
        <v>0</v>
      </c>
      <c r="N317" s="360">
        <f>+'TTA Pivot Table'!K$511</f>
        <v>0</v>
      </c>
      <c r="O317" s="226"/>
      <c r="P317" s="362">
        <f t="shared" si="17"/>
        <v>0</v>
      </c>
    </row>
    <row r="318" spans="1:17">
      <c r="A318" s="333" t="s">
        <v>1040</v>
      </c>
      <c r="B318" s="333"/>
      <c r="C318" s="333"/>
      <c r="D318" s="333"/>
      <c r="E318" s="333"/>
      <c r="F318" s="334"/>
      <c r="G318" s="334"/>
      <c r="H318" s="334"/>
      <c r="I318" s="334"/>
      <c r="J318" s="334"/>
      <c r="K318" s="334"/>
      <c r="L318" s="334"/>
      <c r="M318" s="334"/>
      <c r="N318" s="334"/>
    </row>
    <row r="319" spans="1:17">
      <c r="A319" s="333"/>
      <c r="B319" s="364"/>
      <c r="C319" s="364"/>
      <c r="D319" s="364"/>
      <c r="E319" s="364"/>
      <c r="F319" s="364"/>
      <c r="G319" s="364"/>
      <c r="H319" s="364"/>
      <c r="I319" s="364"/>
      <c r="J319" s="364"/>
      <c r="K319" s="364"/>
      <c r="L319" s="364"/>
      <c r="M319" s="364"/>
      <c r="N319" s="364"/>
      <c r="O319" s="363"/>
    </row>
    <row r="320" spans="1:17">
      <c r="A320" s="333"/>
      <c r="B320" s="333"/>
      <c r="C320" s="333"/>
      <c r="D320" s="333"/>
      <c r="E320" s="333"/>
      <c r="F320" s="334"/>
      <c r="G320" s="334"/>
      <c r="H320" s="334"/>
      <c r="I320" s="334"/>
      <c r="J320" s="334"/>
      <c r="K320" s="334"/>
      <c r="L320" s="334"/>
      <c r="M320" s="334"/>
      <c r="N320" s="335" t="s">
        <v>1158</v>
      </c>
    </row>
    <row r="321" spans="1:16" ht="18">
      <c r="A321" s="296" t="s">
        <v>1088</v>
      </c>
      <c r="B321" s="298"/>
      <c r="C321" s="298"/>
      <c r="D321" s="298"/>
      <c r="E321" s="298"/>
      <c r="F321" s="297"/>
      <c r="G321" s="297"/>
      <c r="H321" s="297"/>
      <c r="I321" s="298"/>
      <c r="J321" s="297"/>
      <c r="K321" s="297"/>
      <c r="L321" s="297"/>
      <c r="M321" s="298"/>
      <c r="N321" s="297"/>
      <c r="P321" s="346"/>
    </row>
    <row r="322" spans="1:16" ht="18">
      <c r="A322" s="296"/>
      <c r="B322" s="298"/>
      <c r="C322" s="298"/>
      <c r="D322" s="298"/>
      <c r="E322" s="298"/>
      <c r="F322" s="297"/>
      <c r="G322" s="297"/>
      <c r="H322" s="297"/>
      <c r="I322" s="298"/>
      <c r="J322" s="297"/>
      <c r="K322" s="297"/>
      <c r="L322" s="297"/>
      <c r="M322" s="298"/>
      <c r="N322" s="297"/>
      <c r="P322" s="346"/>
    </row>
    <row r="323" spans="1:16" ht="15.75">
      <c r="A323" s="299" t="s">
        <v>1085</v>
      </c>
      <c r="B323" s="298"/>
      <c r="C323" s="298"/>
      <c r="D323" s="298"/>
      <c r="E323" s="298"/>
      <c r="F323" s="297"/>
      <c r="G323" s="297"/>
      <c r="H323" s="297"/>
      <c r="I323" s="298"/>
      <c r="J323" s="297"/>
      <c r="K323" s="297"/>
      <c r="L323" s="297"/>
      <c r="M323" s="298"/>
      <c r="N323" s="297"/>
      <c r="P323" s="346"/>
    </row>
    <row r="324" spans="1:16" ht="15.75">
      <c r="A324" s="299" t="s">
        <v>1169</v>
      </c>
      <c r="B324" s="298"/>
      <c r="C324" s="298"/>
      <c r="D324" s="298"/>
      <c r="E324" s="298"/>
      <c r="F324" s="297"/>
      <c r="G324" s="297"/>
      <c r="H324" s="297"/>
      <c r="I324" s="298"/>
      <c r="J324" s="297"/>
      <c r="K324" s="297"/>
      <c r="L324" s="297"/>
      <c r="M324" s="298"/>
      <c r="N324" s="297"/>
      <c r="P324" s="346"/>
    </row>
    <row r="325" spans="1:16" ht="18" customHeight="1">
      <c r="A325" s="300"/>
      <c r="B325" s="300"/>
      <c r="C325" s="300"/>
      <c r="D325" s="300"/>
      <c r="E325" s="300"/>
      <c r="F325" s="301"/>
      <c r="G325" s="302"/>
      <c r="H325" s="302"/>
      <c r="I325" s="303"/>
      <c r="J325" s="303"/>
      <c r="K325" s="303"/>
      <c r="L325" s="303"/>
      <c r="M325" s="303"/>
      <c r="N325" s="303"/>
      <c r="O325" s="304"/>
      <c r="P325" s="346"/>
    </row>
    <row r="326" spans="1:16" ht="18" customHeight="1">
      <c r="A326" s="150"/>
      <c r="B326" s="305" t="s">
        <v>1014</v>
      </c>
      <c r="C326" s="306"/>
      <c r="D326" s="306"/>
      <c r="E326" s="306"/>
      <c r="F326" s="306"/>
      <c r="G326" s="306"/>
      <c r="H326" s="306"/>
      <c r="I326" s="307"/>
      <c r="J326" s="308" t="s">
        <v>10</v>
      </c>
      <c r="K326" s="309"/>
      <c r="L326" s="309"/>
      <c r="M326" s="310"/>
      <c r="N326" s="533" t="s">
        <v>1015</v>
      </c>
      <c r="O326" s="323"/>
      <c r="P326" s="346"/>
    </row>
    <row r="327" spans="1:16" ht="48" customHeight="1">
      <c r="A327" s="311"/>
      <c r="B327" s="306" t="s">
        <v>1016</v>
      </c>
      <c r="C327" s="306"/>
      <c r="D327" s="306"/>
      <c r="E327" s="312"/>
      <c r="F327" s="313" t="s">
        <v>1017</v>
      </c>
      <c r="G327" s="306"/>
      <c r="H327" s="306"/>
      <c r="I327" s="307"/>
      <c r="J327" s="314" t="s">
        <v>1018</v>
      </c>
      <c r="K327" s="306"/>
      <c r="L327" s="306"/>
      <c r="M327" s="307"/>
      <c r="N327" s="534"/>
      <c r="O327" s="323"/>
      <c r="P327" s="346"/>
    </row>
    <row r="328" spans="1:16" ht="25.5" customHeight="1">
      <c r="A328" s="300"/>
      <c r="B328" s="315" t="s">
        <v>1019</v>
      </c>
      <c r="C328" s="315" t="s">
        <v>1020</v>
      </c>
      <c r="D328" s="315" t="s">
        <v>1021</v>
      </c>
      <c r="E328" s="316" t="s">
        <v>1022</v>
      </c>
      <c r="F328" s="316" t="s">
        <v>1019</v>
      </c>
      <c r="G328" s="315" t="s">
        <v>1020</v>
      </c>
      <c r="H328" s="315" t="s">
        <v>1021</v>
      </c>
      <c r="I328" s="316" t="s">
        <v>1022</v>
      </c>
      <c r="J328" s="317" t="s">
        <v>1019</v>
      </c>
      <c r="K328" s="318" t="s">
        <v>1020</v>
      </c>
      <c r="L328" s="319" t="s">
        <v>1021</v>
      </c>
      <c r="M328" s="317" t="s">
        <v>1022</v>
      </c>
      <c r="N328" s="535"/>
      <c r="O328" s="323"/>
      <c r="P328" s="346" t="s">
        <v>1076</v>
      </c>
    </row>
    <row r="329" spans="1:16" hidden="1">
      <c r="A329" s="320" t="s">
        <v>1023</v>
      </c>
      <c r="B329" s="320"/>
      <c r="C329" s="320"/>
      <c r="D329" s="320"/>
      <c r="E329" s="320"/>
      <c r="F329" s="365">
        <f>'TTA Pivot Table'!L$230</f>
        <v>0</v>
      </c>
      <c r="G329" s="365">
        <f>'TTA Pivot Table'!L$231</f>
        <v>0</v>
      </c>
      <c r="H329" s="365">
        <f>'TTA Pivot Table'!L$232</f>
        <v>0</v>
      </c>
      <c r="I329" s="366">
        <f>'TTA Pivot Table'!L$233</f>
        <v>0</v>
      </c>
      <c r="J329" s="366">
        <f>'TTA Pivot Table'!L$234</f>
        <v>0</v>
      </c>
      <c r="K329" s="365">
        <f>'TTA Pivot Table'!L$235</f>
        <v>0</v>
      </c>
      <c r="L329" s="365">
        <f>'TTA Pivot Table'!L$236</f>
        <v>0</v>
      </c>
      <c r="M329" s="367">
        <f>'TTA Pivot Table'!L$237</f>
        <v>0</v>
      </c>
      <c r="N329" s="366">
        <f>'TTA Pivot Table'!L$238</f>
        <v>0</v>
      </c>
      <c r="O329" s="226"/>
      <c r="P329" s="352">
        <f>+M329-I329</f>
        <v>0</v>
      </c>
    </row>
    <row r="330" spans="1:16" ht="15.75" hidden="1">
      <c r="A330" s="320"/>
      <c r="B330" s="320"/>
      <c r="C330" s="320"/>
      <c r="D330" s="320"/>
      <c r="E330" s="320"/>
      <c r="F330" s="226"/>
      <c r="G330" s="226"/>
      <c r="H330" s="226"/>
      <c r="I330" s="353"/>
      <c r="J330" s="353"/>
      <c r="K330" s="226"/>
      <c r="L330" s="226"/>
      <c r="M330" s="354"/>
      <c r="N330" s="353"/>
      <c r="O330" s="226"/>
      <c r="P330" s="323">
        <f t="shared" ref="P330" si="18">+I330-M330</f>
        <v>0</v>
      </c>
    </row>
    <row r="331" spans="1:16">
      <c r="A331" s="320" t="s">
        <v>1024</v>
      </c>
      <c r="B331" s="355">
        <f>+'TTA Pivot Table'!L$7</f>
        <v>0</v>
      </c>
      <c r="C331" s="355">
        <f>+'TTA Pivot Table'!L$9</f>
        <v>0</v>
      </c>
      <c r="D331" s="355">
        <f>+'TTA Pivot Table'!L$11</f>
        <v>0</v>
      </c>
      <c r="E331" s="356">
        <f>+'TTA Pivot Table'!L$13</f>
        <v>0</v>
      </c>
      <c r="F331" s="356">
        <f>+'TTA Pivot Table'!L$15</f>
        <v>0</v>
      </c>
      <c r="G331" s="355">
        <f>+'TTA Pivot Table'!L$17</f>
        <v>0</v>
      </c>
      <c r="H331" s="355">
        <f>+'TTA Pivot Table'!L$19</f>
        <v>0</v>
      </c>
      <c r="I331" s="356">
        <f>+'TTA Pivot Table'!L$21</f>
        <v>0</v>
      </c>
      <c r="J331" s="356">
        <f>+'TTA Pivot Table'!L$23</f>
        <v>0</v>
      </c>
      <c r="K331" s="355">
        <f>+'TTA Pivot Table'!L$25</f>
        <v>0</v>
      </c>
      <c r="L331" s="355">
        <f>+'TTA Pivot Table'!L$27</f>
        <v>0</v>
      </c>
      <c r="M331" s="357">
        <f>+'TTA Pivot Table'!L$29</f>
        <v>0</v>
      </c>
      <c r="N331" s="356">
        <f>+'TTA Pivot Table'!L$31</f>
        <v>0</v>
      </c>
      <c r="O331" s="226"/>
      <c r="P331" s="352">
        <f t="shared" ref="P331:P349" si="19">+M331-I331</f>
        <v>0</v>
      </c>
    </row>
    <row r="332" spans="1:16">
      <c r="A332" s="320" t="s">
        <v>1025</v>
      </c>
      <c r="B332" s="355">
        <f>+'TTA Pivot Table'!L$39</f>
        <v>2.535135135135135</v>
      </c>
      <c r="C332" s="355">
        <f>+'TTA Pivot Table'!L$41</f>
        <v>4.4821951219512197</v>
      </c>
      <c r="D332" s="355">
        <f>+'TTA Pivot Table'!L$43</f>
        <v>0</v>
      </c>
      <c r="E332" s="356">
        <f>+'TTA Pivot Table'!L$45</f>
        <v>2.957513227513227</v>
      </c>
      <c r="F332" s="356">
        <f>+'TTA Pivot Table'!L$47</f>
        <v>4.3892307692307693</v>
      </c>
      <c r="G332" s="355">
        <f>+'TTA Pivot Table'!L$49</f>
        <v>6.0111570247933876</v>
      </c>
      <c r="H332" s="355">
        <f>+'TTA Pivot Table'!L$51</f>
        <v>0</v>
      </c>
      <c r="I332" s="356">
        <f>+'TTA Pivot Table'!L$53</f>
        <v>4.7637595419847329</v>
      </c>
      <c r="J332" s="356">
        <f>+'TTA Pivot Table'!L$55</f>
        <v>3.3272916666666665</v>
      </c>
      <c r="K332" s="355">
        <f>+'TTA Pivot Table'!L$57</f>
        <v>4.344823529411765</v>
      </c>
      <c r="L332" s="355">
        <f>+'TTA Pivot Table'!L$59</f>
        <v>0</v>
      </c>
      <c r="M332" s="357">
        <f>+'TTA Pivot Table'!L$61</f>
        <v>3.7491951219512196</v>
      </c>
      <c r="N332" s="356">
        <f>+'TTA Pivot Table'!L$63</f>
        <v>5.6</v>
      </c>
      <c r="O332" s="226"/>
      <c r="P332" s="352">
        <f t="shared" si="19"/>
        <v>-1.0145644200335133</v>
      </c>
    </row>
    <row r="333" spans="1:16">
      <c r="A333" s="320" t="s">
        <v>1026</v>
      </c>
      <c r="B333" s="355">
        <f>+'TTA Pivot Table'!L$71</f>
        <v>0</v>
      </c>
      <c r="C333" s="355">
        <f>+'TTA Pivot Table'!L$73</f>
        <v>0</v>
      </c>
      <c r="D333" s="355">
        <f>+'TTA Pivot Table'!L$75</f>
        <v>0</v>
      </c>
      <c r="E333" s="356">
        <f>+'TTA Pivot Table'!L$77</f>
        <v>0</v>
      </c>
      <c r="F333" s="356">
        <f>+'TTA Pivot Table'!L$79</f>
        <v>0</v>
      </c>
      <c r="G333" s="355">
        <f>+'TTA Pivot Table'!L$81</f>
        <v>0</v>
      </c>
      <c r="H333" s="355">
        <f>+'TTA Pivot Table'!L$83</f>
        <v>0</v>
      </c>
      <c r="I333" s="356">
        <f>+'TTA Pivot Table'!L$85</f>
        <v>0</v>
      </c>
      <c r="J333" s="356">
        <f>+'TTA Pivot Table'!L$87</f>
        <v>0</v>
      </c>
      <c r="K333" s="355">
        <f>+'TTA Pivot Table'!L$89</f>
        <v>0</v>
      </c>
      <c r="L333" s="355">
        <f>+'TTA Pivot Table'!L$91</f>
        <v>0</v>
      </c>
      <c r="M333" s="357">
        <f>+'TTA Pivot Table'!L$93</f>
        <v>0</v>
      </c>
      <c r="N333" s="356">
        <f>+'TTA Pivot Table'!L$95</f>
        <v>0</v>
      </c>
      <c r="O333" s="226"/>
      <c r="P333" s="352">
        <f t="shared" si="19"/>
        <v>0</v>
      </c>
    </row>
    <row r="334" spans="1:16">
      <c r="A334" s="320" t="s">
        <v>1027</v>
      </c>
      <c r="B334" s="355">
        <f>+'TTA Pivot Table'!L$103</f>
        <v>0</v>
      </c>
      <c r="C334" s="355">
        <f>+'TTA Pivot Table'!L$105</f>
        <v>0</v>
      </c>
      <c r="D334" s="355">
        <f>+'TTA Pivot Table'!L$107</f>
        <v>0</v>
      </c>
      <c r="E334" s="356">
        <f>+'TTA Pivot Table'!L$109</f>
        <v>0</v>
      </c>
      <c r="F334" s="356">
        <f>+'TTA Pivot Table'!L$111</f>
        <v>0</v>
      </c>
      <c r="G334" s="355">
        <f>+'TTA Pivot Table'!L$113</f>
        <v>0</v>
      </c>
      <c r="H334" s="355">
        <f>+'TTA Pivot Table'!L$115</f>
        <v>0</v>
      </c>
      <c r="I334" s="356">
        <f>+'TTA Pivot Table'!L$117</f>
        <v>0</v>
      </c>
      <c r="J334" s="356">
        <f>+'TTA Pivot Table'!L$119</f>
        <v>0</v>
      </c>
      <c r="K334" s="355">
        <f>+'TTA Pivot Table'!L$121</f>
        <v>0</v>
      </c>
      <c r="L334" s="355">
        <f>+'TTA Pivot Table'!L$123</f>
        <v>0</v>
      </c>
      <c r="M334" s="357">
        <f>+'TTA Pivot Table'!L$125</f>
        <v>0</v>
      </c>
      <c r="N334" s="356">
        <f>+'TTA Pivot Table'!L$127</f>
        <v>0</v>
      </c>
      <c r="O334" s="226"/>
      <c r="P334" s="352">
        <f t="shared" si="19"/>
        <v>0</v>
      </c>
    </row>
    <row r="335" spans="1:16">
      <c r="A335" s="320"/>
      <c r="B335" s="355"/>
      <c r="C335" s="355"/>
      <c r="D335" s="355"/>
      <c r="E335" s="356"/>
      <c r="F335" s="356"/>
      <c r="G335" s="355"/>
      <c r="H335" s="355"/>
      <c r="I335" s="356"/>
      <c r="J335" s="356"/>
      <c r="K335" s="355"/>
      <c r="L335" s="355"/>
      <c r="M335" s="357"/>
      <c r="N335" s="356"/>
      <c r="O335" s="226"/>
      <c r="P335" s="352"/>
    </row>
    <row r="336" spans="1:16">
      <c r="A336" s="320" t="s">
        <v>1028</v>
      </c>
      <c r="B336" s="355">
        <f>+'TTA Pivot Table'!L$135</f>
        <v>0</v>
      </c>
      <c r="C336" s="355">
        <f>+'TTA Pivot Table'!L$137</f>
        <v>0</v>
      </c>
      <c r="D336" s="355">
        <f>+'TTA Pivot Table'!L$139</f>
        <v>0</v>
      </c>
      <c r="E336" s="356">
        <f>+'TTA Pivot Table'!L$141</f>
        <v>0</v>
      </c>
      <c r="F336" s="356">
        <f>+'TTA Pivot Table'!L$143</f>
        <v>0</v>
      </c>
      <c r="G336" s="355">
        <f>+'TTA Pivot Table'!L$145</f>
        <v>0</v>
      </c>
      <c r="H336" s="355">
        <f>+'TTA Pivot Table'!L$147</f>
        <v>0</v>
      </c>
      <c r="I336" s="356">
        <f>+'TTA Pivot Table'!L$149</f>
        <v>0</v>
      </c>
      <c r="J336" s="356">
        <f>+'TTA Pivot Table'!L$151</f>
        <v>0</v>
      </c>
      <c r="K336" s="355">
        <f>+'TTA Pivot Table'!L$153</f>
        <v>0</v>
      </c>
      <c r="L336" s="355">
        <f>+'TTA Pivot Table'!L$155</f>
        <v>0</v>
      </c>
      <c r="M336" s="357">
        <f>+'TTA Pivot Table'!L$157</f>
        <v>0</v>
      </c>
      <c r="N336" s="356">
        <f>+'TTA Pivot Table'!L$159</f>
        <v>0</v>
      </c>
      <c r="O336" s="226"/>
      <c r="P336" s="352">
        <f t="shared" si="19"/>
        <v>0</v>
      </c>
    </row>
    <row r="337" spans="1:17">
      <c r="A337" s="320" t="s">
        <v>1029</v>
      </c>
      <c r="B337" s="355">
        <f>+'TTA Pivot Table'!L$167</f>
        <v>3.5788659793814426</v>
      </c>
      <c r="C337" s="355">
        <f>+'TTA Pivot Table'!L$169</f>
        <v>3.6140127388535039</v>
      </c>
      <c r="D337" s="355">
        <f>+'TTA Pivot Table'!L$171</f>
        <v>0</v>
      </c>
      <c r="E337" s="356">
        <f>+'TTA Pivot Table'!L$173</f>
        <v>3.586332882273342</v>
      </c>
      <c r="F337" s="356">
        <f>+'TTA Pivot Table'!L$175</f>
        <v>4.1661310259579727</v>
      </c>
      <c r="G337" s="355">
        <f>+'TTA Pivot Table'!L$177</f>
        <v>5.0475757575757569</v>
      </c>
      <c r="H337" s="355">
        <f>+'TTA Pivot Table'!L$179</f>
        <v>0</v>
      </c>
      <c r="I337" s="356">
        <f>+'TTA Pivot Table'!L$181</f>
        <v>4.4215100965759442</v>
      </c>
      <c r="J337" s="356">
        <f>+'TTA Pivot Table'!L$183</f>
        <v>4.9646675358539758</v>
      </c>
      <c r="K337" s="355">
        <f>+'TTA Pivot Table'!L$185</f>
        <v>4.5253378378378377</v>
      </c>
      <c r="L337" s="355">
        <f>+'TTA Pivot Table'!L$187</f>
        <v>0</v>
      </c>
      <c r="M337" s="357">
        <f>+'TTA Pivot Table'!L$189</f>
        <v>4.8423330197554098</v>
      </c>
      <c r="N337" s="356">
        <f>+'TTA Pivot Table'!L$191</f>
        <v>4.4654734411085446</v>
      </c>
      <c r="O337" s="226"/>
      <c r="P337" s="352">
        <f t="shared" si="19"/>
        <v>0.42082292317946557</v>
      </c>
    </row>
    <row r="338" spans="1:17">
      <c r="A338" s="320" t="s">
        <v>1030</v>
      </c>
      <c r="B338" s="358">
        <f>+'TTA Pivot Table'!L$199</f>
        <v>3.0600000000000014</v>
      </c>
      <c r="C338" s="355">
        <f>+'TTA Pivot Table'!L$201</f>
        <v>1.288</v>
      </c>
      <c r="D338" s="355">
        <f>+'TTA Pivot Table'!L$203</f>
        <v>0</v>
      </c>
      <c r="E338" s="356">
        <f>+'TTA Pivot Table'!L$205</f>
        <v>2.5677777777777795</v>
      </c>
      <c r="F338" s="356">
        <f>+'TTA Pivot Table'!L$207</f>
        <v>4.3116788321167858</v>
      </c>
      <c r="G338" s="355">
        <f>+'TTA Pivot Table'!L$209</f>
        <v>6.5869090909090842</v>
      </c>
      <c r="H338" s="355">
        <f>+'TTA Pivot Table'!L$211</f>
        <v>0</v>
      </c>
      <c r="I338" s="356">
        <f>+'TTA Pivot Table'!L$213</f>
        <v>4.6778181818181785</v>
      </c>
      <c r="J338" s="356">
        <f>+'TTA Pivot Table'!L$215</f>
        <v>8.2575816993464048</v>
      </c>
      <c r="K338" s="355">
        <f>+'TTA Pivot Table'!L$217</f>
        <v>8.6224590163934387</v>
      </c>
      <c r="L338" s="355">
        <f>+'TTA Pivot Table'!L$219</f>
        <v>0</v>
      </c>
      <c r="M338" s="357">
        <f>+'TTA Pivot Table'!L$221</f>
        <v>8.3003846153846137</v>
      </c>
      <c r="N338" s="356">
        <f>+'TTA Pivot Table'!L$223</f>
        <v>0</v>
      </c>
      <c r="O338" s="226"/>
      <c r="P338" s="352">
        <f t="shared" si="19"/>
        <v>3.6225664335664352</v>
      </c>
    </row>
    <row r="339" spans="1:17">
      <c r="A339" s="320" t="s">
        <v>1031</v>
      </c>
      <c r="B339" s="355">
        <f>+'TTA Pivot Table'!L$231</f>
        <v>0</v>
      </c>
      <c r="C339" s="355">
        <f>+'TTA Pivot Table'!L$233</f>
        <v>0</v>
      </c>
      <c r="D339" s="355">
        <f>+'TTA Pivot Table'!L$235</f>
        <v>0</v>
      </c>
      <c r="E339" s="356">
        <f>+'TTA Pivot Table'!L$237</f>
        <v>0</v>
      </c>
      <c r="F339" s="356">
        <f>+'TTA Pivot Table'!L$239</f>
        <v>0</v>
      </c>
      <c r="G339" s="355">
        <f>+'TTA Pivot Table'!L$241</f>
        <v>0</v>
      </c>
      <c r="H339" s="355">
        <f>+'TTA Pivot Table'!L$243</f>
        <v>0</v>
      </c>
      <c r="I339" s="356">
        <f>+'TTA Pivot Table'!L$245</f>
        <v>0</v>
      </c>
      <c r="J339" s="356">
        <f>+'TTA Pivot Table'!L$247</f>
        <v>0</v>
      </c>
      <c r="K339" s="355">
        <f>+'TTA Pivot Table'!L$249</f>
        <v>0</v>
      </c>
      <c r="L339" s="355">
        <f>+'TTA Pivot Table'!L$251</f>
        <v>0</v>
      </c>
      <c r="M339" s="357">
        <f>+'TTA Pivot Table'!L$253</f>
        <v>0</v>
      </c>
      <c r="N339" s="356">
        <f>+'TTA Pivot Table'!L$255</f>
        <v>0</v>
      </c>
      <c r="O339" s="226"/>
      <c r="P339" s="352">
        <f t="shared" si="19"/>
        <v>0</v>
      </c>
    </row>
    <row r="340" spans="1:17">
      <c r="A340" s="320"/>
      <c r="B340" s="355"/>
      <c r="C340" s="355"/>
      <c r="D340" s="355"/>
      <c r="E340" s="356"/>
      <c r="F340" s="356"/>
      <c r="G340" s="355"/>
      <c r="H340" s="355"/>
      <c r="I340" s="356"/>
      <c r="J340" s="356"/>
      <c r="K340" s="355"/>
      <c r="L340" s="355"/>
      <c r="M340" s="357"/>
      <c r="N340" s="356"/>
      <c r="O340" s="226"/>
      <c r="P340" s="352"/>
    </row>
    <row r="341" spans="1:17">
      <c r="A341" s="320" t="s">
        <v>1032</v>
      </c>
      <c r="B341" s="355">
        <f>+'TTA Pivot Table'!L$263</f>
        <v>3.5606737120211358</v>
      </c>
      <c r="C341" s="355">
        <f>+'TTA Pivot Table'!L$265</f>
        <v>4.296145833333334</v>
      </c>
      <c r="D341" s="355">
        <f>+'TTA Pivot Table'!L$267</f>
        <v>0</v>
      </c>
      <c r="E341" s="356">
        <f>+'TTA Pivot Table'!L$269</f>
        <v>3.6434466588511141</v>
      </c>
      <c r="F341" s="356">
        <f>+'TTA Pivot Table'!L$271</f>
        <v>3.5432453825857522</v>
      </c>
      <c r="G341" s="355">
        <f>+'TTA Pivot Table'!L$273</f>
        <v>5.2079041916167661</v>
      </c>
      <c r="H341" s="355">
        <f>+'TTA Pivot Table'!L$275</f>
        <v>0</v>
      </c>
      <c r="I341" s="356">
        <f>+'TTA Pivot Table'!L$277</f>
        <v>3.6571323228185166</v>
      </c>
      <c r="J341" s="356">
        <f>+'TTA Pivot Table'!L$279</f>
        <v>2.9792690355329952</v>
      </c>
      <c r="K341" s="355">
        <f>+'TTA Pivot Table'!L$281</f>
        <v>4.3766949152542374</v>
      </c>
      <c r="L341" s="355">
        <f>+'TTA Pivot Table'!L$283</f>
        <v>0</v>
      </c>
      <c r="M341" s="357">
        <f>+'TTA Pivot Table'!L$285</f>
        <v>3.2493693693693695</v>
      </c>
      <c r="N341" s="356">
        <f>+'TTA Pivot Table'!L$287</f>
        <v>5.674326241134751</v>
      </c>
      <c r="O341" s="226"/>
      <c r="P341" s="352">
        <f t="shared" si="19"/>
        <v>-0.40776295344914715</v>
      </c>
    </row>
    <row r="342" spans="1:17">
      <c r="A342" s="320" t="s">
        <v>1033</v>
      </c>
      <c r="B342" s="355">
        <f>+'TTA Pivot Table'!L$295</f>
        <v>3.050555734810394</v>
      </c>
      <c r="C342" s="355">
        <f>+'TTA Pivot Table'!L$297</f>
        <v>4.6305225906940883</v>
      </c>
      <c r="D342" s="355">
        <f>+'TTA Pivot Table'!L$299</f>
        <v>0</v>
      </c>
      <c r="E342" s="356">
        <f>+'TTA Pivot Table'!L$301</f>
        <v>4.5496763334485779</v>
      </c>
      <c r="F342" s="356">
        <f>+'TTA Pivot Table'!L$303</f>
        <v>3.7628832726471426</v>
      </c>
      <c r="G342" s="355">
        <f>+'TTA Pivot Table'!L$305</f>
        <v>5.1944282554434107</v>
      </c>
      <c r="H342" s="355">
        <f>+'TTA Pivot Table'!L$307</f>
        <v>0</v>
      </c>
      <c r="I342" s="356">
        <f>+'TTA Pivot Table'!L$309</f>
        <v>4.3179066189974291</v>
      </c>
      <c r="J342" s="356">
        <f>+'TTA Pivot Table'!L$311</f>
        <v>2.736721776152045</v>
      </c>
      <c r="K342" s="355">
        <f>+'TTA Pivot Table'!L$313</f>
        <v>3.1402392849938754</v>
      </c>
      <c r="L342" s="355">
        <f>+'TTA Pivot Table'!L$315</f>
        <v>0</v>
      </c>
      <c r="M342" s="357">
        <f>+'TTA Pivot Table'!L$317</f>
        <v>2.9516952607490592</v>
      </c>
      <c r="N342" s="356">
        <f>+'TTA Pivot Table'!L$319</f>
        <v>0</v>
      </c>
      <c r="O342" s="226"/>
      <c r="P342" s="352">
        <f t="shared" si="19"/>
        <v>-1.3662113582483699</v>
      </c>
    </row>
    <row r="343" spans="1:17">
      <c r="A343" s="320" t="s">
        <v>1034</v>
      </c>
      <c r="B343" s="355">
        <f>+'TTA Pivot Table'!L$327</f>
        <v>0</v>
      </c>
      <c r="C343" s="355">
        <f>+'TTA Pivot Table'!L$329</f>
        <v>0</v>
      </c>
      <c r="D343" s="355">
        <f>+'TTA Pivot Table'!L$331</f>
        <v>0</v>
      </c>
      <c r="E343" s="356">
        <f>+'TTA Pivot Table'!L$333</f>
        <v>0</v>
      </c>
      <c r="F343" s="356">
        <f>+'TTA Pivot Table'!L$335</f>
        <v>0</v>
      </c>
      <c r="G343" s="355">
        <f>+'TTA Pivot Table'!L$337</f>
        <v>0</v>
      </c>
      <c r="H343" s="355">
        <f>+'TTA Pivot Table'!L$339</f>
        <v>0</v>
      </c>
      <c r="I343" s="356">
        <f>+'TTA Pivot Table'!L$341</f>
        <v>0</v>
      </c>
      <c r="J343" s="356">
        <f>+'TTA Pivot Table'!L$343</f>
        <v>0</v>
      </c>
      <c r="K343" s="355">
        <f>+'TTA Pivot Table'!L$345</f>
        <v>0</v>
      </c>
      <c r="L343" s="355">
        <f>+'TTA Pivot Table'!L$347</f>
        <v>0</v>
      </c>
      <c r="M343" s="357">
        <f>+'TTA Pivot Table'!L$349</f>
        <v>0</v>
      </c>
      <c r="N343" s="356">
        <f>+'TTA Pivot Table'!L$351</f>
        <v>0</v>
      </c>
      <c r="O343" s="226"/>
      <c r="P343" s="352">
        <f t="shared" si="19"/>
        <v>0</v>
      </c>
      <c r="Q343" s="342"/>
    </row>
    <row r="344" spans="1:17">
      <c r="A344" s="320" t="s">
        <v>1035</v>
      </c>
      <c r="B344" s="355">
        <f>+'TTA Pivot Table'!L$359</f>
        <v>0</v>
      </c>
      <c r="C344" s="355">
        <f>+'TTA Pivot Table'!L$361</f>
        <v>0</v>
      </c>
      <c r="D344" s="355">
        <f>+'TTA Pivot Table'!L$363</f>
        <v>0</v>
      </c>
      <c r="E344" s="356">
        <f>+'TTA Pivot Table'!L$365</f>
        <v>0</v>
      </c>
      <c r="F344" s="356">
        <f>+'TTA Pivot Table'!L$367</f>
        <v>0</v>
      </c>
      <c r="G344" s="355">
        <f>+'TTA Pivot Table'!L$369</f>
        <v>0</v>
      </c>
      <c r="H344" s="355">
        <f>+'TTA Pivot Table'!L$371</f>
        <v>0</v>
      </c>
      <c r="I344" s="356">
        <f>+'TTA Pivot Table'!L$373</f>
        <v>0</v>
      </c>
      <c r="J344" s="356">
        <f>+'TTA Pivot Table'!L$375</f>
        <v>0</v>
      </c>
      <c r="K344" s="355">
        <f>+'TTA Pivot Table'!L$377</f>
        <v>0</v>
      </c>
      <c r="L344" s="355">
        <f>+'TTA Pivot Table'!L$379</f>
        <v>0</v>
      </c>
      <c r="M344" s="357">
        <f>+'TTA Pivot Table'!L$381</f>
        <v>0</v>
      </c>
      <c r="N344" s="356">
        <f>+'TTA Pivot Table'!L$383</f>
        <v>0</v>
      </c>
      <c r="O344" s="226"/>
      <c r="P344" s="352">
        <f t="shared" si="19"/>
        <v>0</v>
      </c>
    </row>
    <row r="345" spans="1:17">
      <c r="A345" s="320"/>
      <c r="B345" s="355"/>
      <c r="C345" s="355"/>
      <c r="D345" s="355"/>
      <c r="E345" s="356"/>
      <c r="F345" s="356"/>
      <c r="G345" s="355"/>
      <c r="H345" s="355"/>
      <c r="I345" s="356"/>
      <c r="J345" s="356"/>
      <c r="K345" s="355"/>
      <c r="L345" s="355"/>
      <c r="M345" s="357"/>
      <c r="N345" s="356"/>
      <c r="O345" s="226"/>
      <c r="P345" s="352"/>
    </row>
    <row r="346" spans="1:17">
      <c r="A346" s="320" t="s">
        <v>1036</v>
      </c>
      <c r="B346" s="355">
        <f>+'TTA Pivot Table'!L$391</f>
        <v>5.4169999999999998</v>
      </c>
      <c r="C346" s="355">
        <f>+'TTA Pivot Table'!L$393</f>
        <v>6.3330000000000002</v>
      </c>
      <c r="D346" s="355">
        <f>+'TTA Pivot Table'!L$395</f>
        <v>0</v>
      </c>
      <c r="E346" s="356">
        <f>+'TTA Pivot Table'!L$397</f>
        <v>5.6001999999999992</v>
      </c>
      <c r="F346" s="356">
        <f>+'TTA Pivot Table'!L$399</f>
        <v>3.2568808411214953</v>
      </c>
      <c r="G346" s="355">
        <f>+'TTA Pivot Table'!L$401</f>
        <v>5.3803384615384608</v>
      </c>
      <c r="H346" s="355">
        <f>+'TTA Pivot Table'!L$403</f>
        <v>0</v>
      </c>
      <c r="I346" s="356">
        <f>+'TTA Pivot Table'!L$405</f>
        <v>3.4954303491185623</v>
      </c>
      <c r="J346" s="356">
        <f>+'TTA Pivot Table'!L$407</f>
        <v>6.128729824561403</v>
      </c>
      <c r="K346" s="355">
        <f>+'TTA Pivot Table'!L$409</f>
        <v>8.7745353535353541</v>
      </c>
      <c r="L346" s="355">
        <f>+'TTA Pivot Table'!L$411</f>
        <v>0</v>
      </c>
      <c r="M346" s="357">
        <f>+'TTA Pivot Table'!L$413</f>
        <v>7.4789089347079045</v>
      </c>
      <c r="N346" s="356">
        <f>+'TTA Pivot Table'!L$415</f>
        <v>3.7057401768172888</v>
      </c>
      <c r="O346" s="226"/>
      <c r="P346" s="352">
        <f t="shared" si="19"/>
        <v>3.9834785855893422</v>
      </c>
    </row>
    <row r="347" spans="1:17">
      <c r="A347" s="320" t="s">
        <v>1037</v>
      </c>
      <c r="B347" s="355">
        <f>+'TTA Pivot Table'!L$423</f>
        <v>3.2599462365591396</v>
      </c>
      <c r="C347" s="355">
        <f>+'TTA Pivot Table'!L$425</f>
        <v>3.202149178255373</v>
      </c>
      <c r="D347" s="355">
        <f>+'TTA Pivot Table'!L$427</f>
        <v>0</v>
      </c>
      <c r="E347" s="356">
        <f>+'TTA Pivot Table'!L$429</f>
        <v>3.235972732039853</v>
      </c>
      <c r="F347" s="356">
        <f>+'TTA Pivot Table'!L$431</f>
        <v>4.0551541575833072</v>
      </c>
      <c r="G347" s="355">
        <f>+'TTA Pivot Table'!L$433</f>
        <v>4.4018227848101255</v>
      </c>
      <c r="H347" s="355">
        <f>+'TTA Pivot Table'!L$435</f>
        <v>0</v>
      </c>
      <c r="I347" s="356">
        <f>+'TTA Pivot Table'!L$437</f>
        <v>4.1871770150404934</v>
      </c>
      <c r="J347" s="356">
        <f>+'TTA Pivot Table'!L$439</f>
        <v>2.9037296037296039</v>
      </c>
      <c r="K347" s="355">
        <f>+'TTA Pivot Table'!L$441</f>
        <v>3.135406698564593</v>
      </c>
      <c r="L347" s="355">
        <f>+'TTA Pivot Table'!L$443</f>
        <v>0</v>
      </c>
      <c r="M347" s="357">
        <f>+'TTA Pivot Table'!L$445</f>
        <v>3.0412878787878785</v>
      </c>
      <c r="N347" s="356">
        <f>+'TTA Pivot Table'!L$447</f>
        <v>3.880217849613492</v>
      </c>
      <c r="O347" s="226"/>
      <c r="P347" s="352">
        <f t="shared" si="19"/>
        <v>-1.1458891362526149</v>
      </c>
    </row>
    <row r="348" spans="1:17">
      <c r="A348" s="320" t="s">
        <v>1038</v>
      </c>
      <c r="B348" s="355">
        <f>+'TTA Pivot Table'!L$455</f>
        <v>2.9737036073534502</v>
      </c>
      <c r="C348" s="355">
        <f>+'TTA Pivot Table'!L$457</f>
        <v>3.8503401360544216</v>
      </c>
      <c r="D348" s="355">
        <f>+'TTA Pivot Table'!L$459</f>
        <v>0</v>
      </c>
      <c r="E348" s="356">
        <f>+'TTA Pivot Table'!L$461</f>
        <v>3.2219995027658639</v>
      </c>
      <c r="F348" s="356">
        <f>+'TTA Pivot Table'!L$463</f>
        <v>4.2097378277153572</v>
      </c>
      <c r="G348" s="355">
        <f>+'TTA Pivot Table'!L$465</f>
        <v>6.9322916666666679</v>
      </c>
      <c r="H348" s="355">
        <f>+'TTA Pivot Table'!L$467</f>
        <v>0</v>
      </c>
      <c r="I348" s="356">
        <f>+'TTA Pivot Table'!L$469</f>
        <v>5.6939239068710981</v>
      </c>
      <c r="J348" s="356">
        <f>+'TTA Pivot Table'!L$471</f>
        <v>3.4785522788203767</v>
      </c>
      <c r="K348" s="355">
        <f>+'TTA Pivot Table'!L$473</f>
        <v>4.4425113464447819</v>
      </c>
      <c r="L348" s="355">
        <f>+'TTA Pivot Table'!L$475</f>
        <v>0</v>
      </c>
      <c r="M348" s="357">
        <f>+'TTA Pivot Table'!L$477</f>
        <v>4.0947775628626708</v>
      </c>
      <c r="N348" s="356">
        <f>+'TTA Pivot Table'!L$479</f>
        <v>4.0045871559633026</v>
      </c>
      <c r="O348" s="226"/>
      <c r="P348" s="352">
        <f t="shared" si="19"/>
        <v>-1.5991463440084273</v>
      </c>
    </row>
    <row r="349" spans="1:17">
      <c r="A349" s="329" t="s">
        <v>1039</v>
      </c>
      <c r="B349" s="359">
        <f>+'TTA Pivot Table'!L$487</f>
        <v>0</v>
      </c>
      <c r="C349" s="359">
        <f>+'TTA Pivot Table'!L$489</f>
        <v>0</v>
      </c>
      <c r="D349" s="359">
        <f>+'TTA Pivot Table'!L$491</f>
        <v>0</v>
      </c>
      <c r="E349" s="360">
        <f>+'TTA Pivot Table'!L$493</f>
        <v>0</v>
      </c>
      <c r="F349" s="360">
        <f>+'TTA Pivot Table'!L$495</f>
        <v>0</v>
      </c>
      <c r="G349" s="359">
        <f>+'TTA Pivot Table'!L$497</f>
        <v>0</v>
      </c>
      <c r="H349" s="359">
        <f>+'TTA Pivot Table'!L$499</f>
        <v>0</v>
      </c>
      <c r="I349" s="360">
        <f>+'TTA Pivot Table'!L$501</f>
        <v>0</v>
      </c>
      <c r="J349" s="360">
        <f>+'TTA Pivot Table'!L$503</f>
        <v>0</v>
      </c>
      <c r="K349" s="359">
        <f>+'TTA Pivot Table'!L$505</f>
        <v>0</v>
      </c>
      <c r="L349" s="359">
        <f>+'TTA Pivot Table'!L$507</f>
        <v>0</v>
      </c>
      <c r="M349" s="361">
        <f>+'TTA Pivot Table'!L$509</f>
        <v>0</v>
      </c>
      <c r="N349" s="360">
        <f>+'TTA Pivot Table'!L$511</f>
        <v>0</v>
      </c>
      <c r="O349" s="226"/>
      <c r="P349" s="362">
        <f t="shared" si="19"/>
        <v>0</v>
      </c>
    </row>
    <row r="350" spans="1:17">
      <c r="A350" s="333" t="s">
        <v>1040</v>
      </c>
      <c r="B350" s="333"/>
      <c r="C350" s="333"/>
      <c r="D350" s="333"/>
      <c r="E350" s="333"/>
      <c r="F350" s="334"/>
      <c r="G350" s="334"/>
      <c r="H350" s="334"/>
      <c r="I350" s="334"/>
      <c r="J350" s="334"/>
      <c r="K350" s="334"/>
      <c r="L350" s="334"/>
      <c r="M350" s="334"/>
      <c r="N350" s="334"/>
    </row>
    <row r="351" spans="1:17">
      <c r="A351" s="333"/>
      <c r="B351" s="364"/>
      <c r="C351" s="364"/>
      <c r="D351" s="364"/>
      <c r="E351" s="364"/>
      <c r="F351" s="364"/>
      <c r="G351" s="364"/>
      <c r="H351" s="364"/>
      <c r="I351" s="364"/>
      <c r="J351" s="364"/>
      <c r="K351" s="364"/>
      <c r="L351" s="364"/>
      <c r="M351" s="364"/>
      <c r="N351" s="364"/>
      <c r="O351" s="363"/>
    </row>
    <row r="352" spans="1:17">
      <c r="A352" s="333"/>
      <c r="B352" s="333"/>
      <c r="C352" s="333"/>
      <c r="D352" s="333"/>
      <c r="E352" s="333"/>
      <c r="F352" s="334"/>
      <c r="G352" s="334"/>
      <c r="H352" s="334"/>
      <c r="I352" s="334"/>
      <c r="J352" s="334"/>
      <c r="K352" s="334"/>
      <c r="L352" s="334"/>
      <c r="M352" s="334"/>
      <c r="N352" s="335" t="s">
        <v>1158</v>
      </c>
    </row>
    <row r="353" spans="1:16" ht="18">
      <c r="A353" s="296" t="s">
        <v>1089</v>
      </c>
      <c r="B353" s="298"/>
      <c r="C353" s="298"/>
      <c r="D353" s="298"/>
      <c r="E353" s="298"/>
      <c r="F353" s="297"/>
      <c r="G353" s="297"/>
      <c r="H353" s="297"/>
      <c r="I353" s="298"/>
      <c r="J353" s="297"/>
      <c r="K353" s="297"/>
      <c r="L353" s="297"/>
      <c r="M353" s="298"/>
      <c r="N353" s="297"/>
      <c r="P353" s="346"/>
    </row>
    <row r="354" spans="1:16" ht="18">
      <c r="A354" s="296"/>
      <c r="B354" s="298"/>
      <c r="C354" s="298"/>
      <c r="D354" s="298"/>
      <c r="E354" s="298"/>
      <c r="F354" s="297"/>
      <c r="G354" s="297"/>
      <c r="H354" s="297"/>
      <c r="I354" s="298"/>
      <c r="J354" s="297"/>
      <c r="K354" s="297"/>
      <c r="L354" s="297"/>
      <c r="M354" s="298"/>
      <c r="N354" s="297"/>
      <c r="P354" s="346"/>
    </row>
    <row r="355" spans="1:16" ht="15.75">
      <c r="A355" s="299" t="s">
        <v>1085</v>
      </c>
      <c r="B355" s="298"/>
      <c r="C355" s="298"/>
      <c r="D355" s="298"/>
      <c r="E355" s="298"/>
      <c r="F355" s="297"/>
      <c r="G355" s="297"/>
      <c r="H355" s="297"/>
      <c r="I355" s="298"/>
      <c r="J355" s="297"/>
      <c r="K355" s="297"/>
      <c r="L355" s="297"/>
      <c r="M355" s="298"/>
      <c r="N355" s="297"/>
      <c r="P355" s="346"/>
    </row>
    <row r="356" spans="1:16" ht="15.75">
      <c r="A356" s="299" t="s">
        <v>1170</v>
      </c>
      <c r="B356" s="298"/>
      <c r="C356" s="298"/>
      <c r="D356" s="298"/>
      <c r="E356" s="298"/>
      <c r="F356" s="297"/>
      <c r="G356" s="297"/>
      <c r="H356" s="297"/>
      <c r="I356" s="298"/>
      <c r="J356" s="297"/>
      <c r="K356" s="297"/>
      <c r="L356" s="297"/>
      <c r="M356" s="298"/>
      <c r="N356" s="297"/>
      <c r="P356" s="346"/>
    </row>
    <row r="357" spans="1:16" ht="17.25" customHeight="1">
      <c r="A357" s="300"/>
      <c r="B357" s="300"/>
      <c r="C357" s="300"/>
      <c r="D357" s="300"/>
      <c r="E357" s="300"/>
      <c r="F357" s="301"/>
      <c r="G357" s="302"/>
      <c r="H357" s="302"/>
      <c r="I357" s="303"/>
      <c r="J357" s="303"/>
      <c r="K357" s="303"/>
      <c r="L357" s="303"/>
      <c r="M357" s="303"/>
      <c r="N357" s="303"/>
      <c r="O357" s="304"/>
      <c r="P357" s="346"/>
    </row>
    <row r="358" spans="1:16" ht="17.25" customHeight="1">
      <c r="A358" s="150"/>
      <c r="B358" s="305" t="s">
        <v>1014</v>
      </c>
      <c r="C358" s="306"/>
      <c r="D358" s="306"/>
      <c r="E358" s="306"/>
      <c r="F358" s="306"/>
      <c r="G358" s="306"/>
      <c r="H358" s="306"/>
      <c r="I358" s="307"/>
      <c r="J358" s="308" t="s">
        <v>10</v>
      </c>
      <c r="K358" s="309"/>
      <c r="L358" s="309"/>
      <c r="M358" s="310"/>
      <c r="N358" s="533" t="s">
        <v>1015</v>
      </c>
      <c r="O358" s="323"/>
      <c r="P358" s="346"/>
    </row>
    <row r="359" spans="1:16" ht="44.25" customHeight="1">
      <c r="A359" s="311"/>
      <c r="B359" s="306" t="s">
        <v>1016</v>
      </c>
      <c r="C359" s="306"/>
      <c r="D359" s="306"/>
      <c r="E359" s="312"/>
      <c r="F359" s="313" t="s">
        <v>1017</v>
      </c>
      <c r="G359" s="306"/>
      <c r="H359" s="306"/>
      <c r="I359" s="307"/>
      <c r="J359" s="314" t="s">
        <v>1018</v>
      </c>
      <c r="K359" s="306"/>
      <c r="L359" s="306"/>
      <c r="M359" s="307"/>
      <c r="N359" s="534"/>
      <c r="O359" s="323"/>
      <c r="P359" s="346"/>
    </row>
    <row r="360" spans="1:16" ht="30.75" customHeight="1">
      <c r="A360" s="300"/>
      <c r="B360" s="315" t="s">
        <v>1019</v>
      </c>
      <c r="C360" s="315" t="s">
        <v>1020</v>
      </c>
      <c r="D360" s="315" t="s">
        <v>1021</v>
      </c>
      <c r="E360" s="316" t="s">
        <v>1022</v>
      </c>
      <c r="F360" s="316" t="s">
        <v>1019</v>
      </c>
      <c r="G360" s="315" t="s">
        <v>1020</v>
      </c>
      <c r="H360" s="315" t="s">
        <v>1021</v>
      </c>
      <c r="I360" s="316" t="s">
        <v>1022</v>
      </c>
      <c r="J360" s="317" t="s">
        <v>1019</v>
      </c>
      <c r="K360" s="318" t="s">
        <v>1020</v>
      </c>
      <c r="L360" s="319" t="s">
        <v>1021</v>
      </c>
      <c r="M360" s="317" t="s">
        <v>1022</v>
      </c>
      <c r="N360" s="535"/>
      <c r="O360" s="323"/>
      <c r="P360" s="346" t="s">
        <v>1076</v>
      </c>
    </row>
    <row r="361" spans="1:16" hidden="1">
      <c r="A361" s="320" t="s">
        <v>1023</v>
      </c>
      <c r="B361" s="320"/>
      <c r="C361" s="320"/>
      <c r="D361" s="320"/>
      <c r="E361" s="320"/>
      <c r="F361" s="365">
        <f>'TTA Pivot Table'!M$230</f>
        <v>0</v>
      </c>
      <c r="G361" s="365">
        <f>'TTA Pivot Table'!M$231</f>
        <v>0</v>
      </c>
      <c r="H361" s="365">
        <f>'TTA Pivot Table'!M$232</f>
        <v>0</v>
      </c>
      <c r="I361" s="366">
        <f>'TTA Pivot Table'!M$233</f>
        <v>0</v>
      </c>
      <c r="J361" s="366">
        <f>'TTA Pivot Table'!M$234</f>
        <v>0</v>
      </c>
      <c r="K361" s="365">
        <f>'TTA Pivot Table'!M$235</f>
        <v>0</v>
      </c>
      <c r="L361" s="365">
        <f>'TTA Pivot Table'!M$236</f>
        <v>0</v>
      </c>
      <c r="M361" s="367">
        <f>'TTA Pivot Table'!M$237</f>
        <v>0</v>
      </c>
      <c r="N361" s="366">
        <f>'TTA Pivot Table'!M$238</f>
        <v>0</v>
      </c>
      <c r="O361" s="226"/>
      <c r="P361" s="352">
        <f>+M361-I361</f>
        <v>0</v>
      </c>
    </row>
    <row r="362" spans="1:16" ht="15.75" hidden="1">
      <c r="A362" s="320"/>
      <c r="B362" s="320"/>
      <c r="C362" s="320"/>
      <c r="D362" s="320"/>
      <c r="E362" s="320"/>
      <c r="F362" s="226"/>
      <c r="G362" s="226"/>
      <c r="H362" s="226"/>
      <c r="I362" s="353"/>
      <c r="J362" s="353"/>
      <c r="K362" s="226"/>
      <c r="L362" s="226"/>
      <c r="M362" s="354"/>
      <c r="N362" s="353"/>
      <c r="O362" s="226"/>
      <c r="P362" s="323">
        <f t="shared" ref="P362" si="20">+I362-M362</f>
        <v>0</v>
      </c>
    </row>
    <row r="363" spans="1:16">
      <c r="A363" s="320" t="s">
        <v>1024</v>
      </c>
      <c r="B363" s="355">
        <f>+'TTA Pivot Table'!M$7</f>
        <v>0</v>
      </c>
      <c r="C363" s="355">
        <f>+'TTA Pivot Table'!M$9</f>
        <v>0</v>
      </c>
      <c r="D363" s="355">
        <f>+'TTA Pivot Table'!M$11</f>
        <v>0</v>
      </c>
      <c r="E363" s="356">
        <f>+'TTA Pivot Table'!M$13</f>
        <v>0</v>
      </c>
      <c r="F363" s="356">
        <f>+'TTA Pivot Table'!M$15</f>
        <v>0</v>
      </c>
      <c r="G363" s="355">
        <f>+'TTA Pivot Table'!M$17</f>
        <v>0</v>
      </c>
      <c r="H363" s="355">
        <f>+'TTA Pivot Table'!M$19</f>
        <v>0</v>
      </c>
      <c r="I363" s="356">
        <f>+'TTA Pivot Table'!M$21</f>
        <v>0</v>
      </c>
      <c r="J363" s="356">
        <f>+'TTA Pivot Table'!M$23</f>
        <v>0</v>
      </c>
      <c r="K363" s="355">
        <f>+'TTA Pivot Table'!M$25</f>
        <v>0</v>
      </c>
      <c r="L363" s="355">
        <f>+'TTA Pivot Table'!M$27</f>
        <v>0</v>
      </c>
      <c r="M363" s="357">
        <f>+'TTA Pivot Table'!M$29</f>
        <v>0</v>
      </c>
      <c r="N363" s="356">
        <f>+'TTA Pivot Table'!M$31</f>
        <v>0</v>
      </c>
      <c r="O363" s="226"/>
      <c r="P363" s="352">
        <f t="shared" ref="P363:P381" si="21">+M363-I363</f>
        <v>0</v>
      </c>
    </row>
    <row r="364" spans="1:16">
      <c r="A364" s="320" t="s">
        <v>1025</v>
      </c>
      <c r="B364" s="355">
        <f>+'TTA Pivot Table'!M$39</f>
        <v>3.4968710359408033</v>
      </c>
      <c r="C364" s="355">
        <f>+'TTA Pivot Table'!M$41</f>
        <v>5.0425524475524481</v>
      </c>
      <c r="D364" s="355">
        <f>+'TTA Pivot Table'!M$43</f>
        <v>0</v>
      </c>
      <c r="E364" s="356">
        <f>+'TTA Pivot Table'!M$45</f>
        <v>4.0793017127799729</v>
      </c>
      <c r="F364" s="356">
        <f>+'TTA Pivot Table'!M$47</f>
        <v>5.4194245283018878</v>
      </c>
      <c r="G364" s="355">
        <f>+'TTA Pivot Table'!M$49</f>
        <v>7.5697051597051592</v>
      </c>
      <c r="H364" s="355">
        <f>+'TTA Pivot Table'!M$51</f>
        <v>0</v>
      </c>
      <c r="I364" s="356">
        <f>+'TTA Pivot Table'!M$53</f>
        <v>6.0159918200408988</v>
      </c>
      <c r="J364" s="356">
        <f>+'TTA Pivot Table'!M$55</f>
        <v>3.657927031509121</v>
      </c>
      <c r="K364" s="355">
        <f>+'TTA Pivot Table'!M$57</f>
        <v>4.3482456140350871</v>
      </c>
      <c r="L364" s="355">
        <f>+'TTA Pivot Table'!M$59</f>
        <v>0</v>
      </c>
      <c r="M364" s="357">
        <f>+'TTA Pivot Table'!M$61</f>
        <v>3.9752508960573478</v>
      </c>
      <c r="N364" s="356">
        <f>+'TTA Pivot Table'!M$63</f>
        <v>2.9090909090909092</v>
      </c>
      <c r="O364" s="226"/>
      <c r="P364" s="352">
        <f t="shared" si="21"/>
        <v>-2.040740923983551</v>
      </c>
    </row>
    <row r="365" spans="1:16">
      <c r="A365" s="320" t="s">
        <v>1026</v>
      </c>
      <c r="B365" s="355">
        <f>+'TTA Pivot Table'!M$71</f>
        <v>0</v>
      </c>
      <c r="C365" s="355">
        <f>+'TTA Pivot Table'!M$73</f>
        <v>0</v>
      </c>
      <c r="D365" s="355">
        <f>+'TTA Pivot Table'!M$75</f>
        <v>0</v>
      </c>
      <c r="E365" s="356">
        <f>+'TTA Pivot Table'!M$77</f>
        <v>0</v>
      </c>
      <c r="F365" s="356">
        <f>+'TTA Pivot Table'!M$79</f>
        <v>0</v>
      </c>
      <c r="G365" s="355">
        <f>+'TTA Pivot Table'!M$81</f>
        <v>0</v>
      </c>
      <c r="H365" s="355">
        <f>+'TTA Pivot Table'!M$83</f>
        <v>0</v>
      </c>
      <c r="I365" s="356">
        <f>+'TTA Pivot Table'!M$85</f>
        <v>0</v>
      </c>
      <c r="J365" s="356">
        <f>+'TTA Pivot Table'!M$87</f>
        <v>0</v>
      </c>
      <c r="K365" s="355">
        <f>+'TTA Pivot Table'!M$89</f>
        <v>0</v>
      </c>
      <c r="L365" s="355">
        <f>+'TTA Pivot Table'!M$91</f>
        <v>0</v>
      </c>
      <c r="M365" s="357">
        <f>+'TTA Pivot Table'!M$93</f>
        <v>0</v>
      </c>
      <c r="N365" s="356">
        <f>+'TTA Pivot Table'!M$95</f>
        <v>0</v>
      </c>
      <c r="O365" s="226"/>
      <c r="P365" s="352">
        <f t="shared" si="21"/>
        <v>0</v>
      </c>
    </row>
    <row r="366" spans="1:16">
      <c r="A366" s="320" t="s">
        <v>1027</v>
      </c>
      <c r="B366" s="355">
        <f>+'TTA Pivot Table'!M$103</f>
        <v>2.5106085106382983</v>
      </c>
      <c r="C366" s="355">
        <f>+'TTA Pivot Table'!M$105</f>
        <v>2.7678571428571428</v>
      </c>
      <c r="D366" s="355">
        <f>+'TTA Pivot Table'!M$107</f>
        <v>0.54169999999999996</v>
      </c>
      <c r="E366" s="356">
        <f>+'TTA Pivot Table'!M$109</f>
        <v>2.3218275862068967</v>
      </c>
      <c r="F366" s="356">
        <f>+'TTA Pivot Table'!M$111</f>
        <v>3.7802969696969697</v>
      </c>
      <c r="G366" s="355">
        <f>+'TTA Pivot Table'!M$113</f>
        <v>4.1956695652173908</v>
      </c>
      <c r="H366" s="355">
        <f>+'TTA Pivot Table'!M$115</f>
        <v>0</v>
      </c>
      <c r="I366" s="356">
        <f>+'TTA Pivot Table'!M$117</f>
        <v>3.8876404494382024</v>
      </c>
      <c r="J366" s="356">
        <f>+'TTA Pivot Table'!M$119</f>
        <v>2.9473578947368422</v>
      </c>
      <c r="K366" s="355">
        <f>+'TTA Pivot Table'!M$121</f>
        <v>3.2</v>
      </c>
      <c r="L366" s="355">
        <f>+'TTA Pivot Table'!M$123</f>
        <v>0</v>
      </c>
      <c r="M366" s="357">
        <f>+'TTA Pivot Table'!M$125</f>
        <v>3.0909045454545452</v>
      </c>
      <c r="N366" s="356">
        <f>+'TTA Pivot Table'!M$127</f>
        <v>5.9047333333333336</v>
      </c>
      <c r="O366" s="226"/>
      <c r="P366" s="352">
        <f t="shared" si="21"/>
        <v>-0.79673590398365723</v>
      </c>
    </row>
    <row r="367" spans="1:16">
      <c r="A367" s="320"/>
      <c r="B367" s="355"/>
      <c r="C367" s="355"/>
      <c r="D367" s="355"/>
      <c r="E367" s="356"/>
      <c r="F367" s="356"/>
      <c r="G367" s="355"/>
      <c r="H367" s="355"/>
      <c r="I367" s="356"/>
      <c r="J367" s="356"/>
      <c r="K367" s="355"/>
      <c r="L367" s="355"/>
      <c r="M367" s="357"/>
      <c r="N367" s="356"/>
      <c r="O367" s="226"/>
      <c r="P367" s="352"/>
    </row>
    <row r="368" spans="1:16">
      <c r="A368" s="320" t="s">
        <v>1028</v>
      </c>
      <c r="B368" s="355">
        <f>+'TTA Pivot Table'!M$135</f>
        <v>0</v>
      </c>
      <c r="C368" s="355">
        <f>+'TTA Pivot Table'!M$137</f>
        <v>0</v>
      </c>
      <c r="D368" s="355">
        <f>+'TTA Pivot Table'!M$139</f>
        <v>0</v>
      </c>
      <c r="E368" s="356">
        <f>+'TTA Pivot Table'!M$141</f>
        <v>0</v>
      </c>
      <c r="F368" s="356">
        <f>+'TTA Pivot Table'!M$143</f>
        <v>0</v>
      </c>
      <c r="G368" s="355">
        <f>+'TTA Pivot Table'!M$145</f>
        <v>0</v>
      </c>
      <c r="H368" s="355">
        <f>+'TTA Pivot Table'!M$147</f>
        <v>0</v>
      </c>
      <c r="I368" s="356">
        <f>+'TTA Pivot Table'!M$149</f>
        <v>0</v>
      </c>
      <c r="J368" s="356">
        <f>+'TTA Pivot Table'!M$151</f>
        <v>0</v>
      </c>
      <c r="K368" s="355">
        <f>+'TTA Pivot Table'!M$153</f>
        <v>0</v>
      </c>
      <c r="L368" s="355">
        <f>+'TTA Pivot Table'!M$155</f>
        <v>0</v>
      </c>
      <c r="M368" s="357">
        <f>+'TTA Pivot Table'!M$157</f>
        <v>0</v>
      </c>
      <c r="N368" s="356">
        <f>+'TTA Pivot Table'!M$159</f>
        <v>0</v>
      </c>
      <c r="O368" s="226"/>
      <c r="P368" s="352">
        <f t="shared" si="21"/>
        <v>0</v>
      </c>
    </row>
    <row r="369" spans="1:17">
      <c r="A369" s="320" t="s">
        <v>1029</v>
      </c>
      <c r="B369" s="355">
        <f>+'TTA Pivot Table'!M$167</f>
        <v>4.1269709543568469</v>
      </c>
      <c r="C369" s="355">
        <f>+'TTA Pivot Table'!M$169</f>
        <v>4.9760869565217387</v>
      </c>
      <c r="D369" s="355">
        <f>+'TTA Pivot Table'!M$171</f>
        <v>0</v>
      </c>
      <c r="E369" s="356">
        <f>+'TTA Pivot Table'!M$173</f>
        <v>4.2630662020905925</v>
      </c>
      <c r="F369" s="356">
        <f>+'TTA Pivot Table'!M$175</f>
        <v>4.3918518518518521</v>
      </c>
      <c r="G369" s="355">
        <f>+'TTA Pivot Table'!M$177</f>
        <v>5.0029702970297034</v>
      </c>
      <c r="H369" s="355">
        <f>+'TTA Pivot Table'!M$179</f>
        <v>0</v>
      </c>
      <c r="I369" s="356">
        <f>+'TTA Pivot Table'!M$181</f>
        <v>4.5582210242587609</v>
      </c>
      <c r="J369" s="356">
        <f>+'TTA Pivot Table'!M$183</f>
        <v>4.9993750000000006</v>
      </c>
      <c r="K369" s="355">
        <f>+'TTA Pivot Table'!M$185</f>
        <v>4.6021978021978018</v>
      </c>
      <c r="L369" s="355">
        <f>+'TTA Pivot Table'!M$187</f>
        <v>0</v>
      </c>
      <c r="M369" s="357">
        <f>+'TTA Pivot Table'!M$189</f>
        <v>4.8553784860557769</v>
      </c>
      <c r="N369" s="356">
        <f>+'TTA Pivot Table'!M$191</f>
        <v>4.5554479418886205</v>
      </c>
      <c r="O369" s="226"/>
      <c r="P369" s="352">
        <f t="shared" si="21"/>
        <v>0.29715746179701608</v>
      </c>
    </row>
    <row r="370" spans="1:17">
      <c r="A370" s="320" t="s">
        <v>1030</v>
      </c>
      <c r="B370" s="358">
        <f>+'TTA Pivot Table'!M$199</f>
        <v>3.1193203883495131</v>
      </c>
      <c r="C370" s="355">
        <f>+'TTA Pivot Table'!M$201</f>
        <v>4.0828571428571427</v>
      </c>
      <c r="D370" s="355">
        <f>+'TTA Pivot Table'!M$203</f>
        <v>0</v>
      </c>
      <c r="E370" s="356">
        <f>+'TTA Pivot Table'!M$205</f>
        <v>3.2346153846153833</v>
      </c>
      <c r="F370" s="356">
        <f>+'TTA Pivot Table'!M$207</f>
        <v>4.8936363636363636</v>
      </c>
      <c r="G370" s="355">
        <f>+'TTA Pivot Table'!M$209</f>
        <v>6.5180952380952393</v>
      </c>
      <c r="H370" s="355">
        <f>+'TTA Pivot Table'!M$211</f>
        <v>0</v>
      </c>
      <c r="I370" s="356">
        <f>+'TTA Pivot Table'!M$213</f>
        <v>4.8923529411764717</v>
      </c>
      <c r="J370" s="356">
        <f>+'TTA Pivot Table'!M$215</f>
        <v>7.6513167259786528</v>
      </c>
      <c r="K370" s="355">
        <f>+'TTA Pivot Table'!M$217</f>
        <v>9.0456060606060777</v>
      </c>
      <c r="L370" s="355">
        <f>+'TTA Pivot Table'!M$219</f>
        <v>0</v>
      </c>
      <c r="M370" s="357">
        <f>+'TTA Pivot Table'!M$221</f>
        <v>7.9165129682997177</v>
      </c>
      <c r="N370" s="356">
        <f>+'TTA Pivot Table'!M$223</f>
        <v>0</v>
      </c>
      <c r="O370" s="226"/>
      <c r="P370" s="352">
        <f t="shared" si="21"/>
        <v>3.0241600271232461</v>
      </c>
    </row>
    <row r="371" spans="1:17">
      <c r="A371" s="320" t="s">
        <v>1031</v>
      </c>
      <c r="B371" s="355">
        <f>+'TTA Pivot Table'!M$231</f>
        <v>0</v>
      </c>
      <c r="C371" s="355">
        <f>+'TTA Pivot Table'!M$233</f>
        <v>0</v>
      </c>
      <c r="D371" s="355">
        <f>+'TTA Pivot Table'!M$235</f>
        <v>0</v>
      </c>
      <c r="E371" s="356">
        <f>+'TTA Pivot Table'!M$237</f>
        <v>0</v>
      </c>
      <c r="F371" s="356">
        <f>+'TTA Pivot Table'!M$239</f>
        <v>0</v>
      </c>
      <c r="G371" s="355">
        <f>+'TTA Pivot Table'!M$241</f>
        <v>0</v>
      </c>
      <c r="H371" s="355">
        <f>+'TTA Pivot Table'!M$243</f>
        <v>0</v>
      </c>
      <c r="I371" s="356">
        <f>+'TTA Pivot Table'!M$245</f>
        <v>0</v>
      </c>
      <c r="J371" s="356">
        <f>+'TTA Pivot Table'!M$247</f>
        <v>0</v>
      </c>
      <c r="K371" s="355">
        <f>+'TTA Pivot Table'!M$249</f>
        <v>0</v>
      </c>
      <c r="L371" s="355">
        <f>+'TTA Pivot Table'!M$251</f>
        <v>0</v>
      </c>
      <c r="M371" s="357">
        <f>+'TTA Pivot Table'!M$253</f>
        <v>0</v>
      </c>
      <c r="N371" s="356">
        <f>+'TTA Pivot Table'!M$255</f>
        <v>0</v>
      </c>
      <c r="O371" s="226"/>
      <c r="P371" s="352">
        <f t="shared" si="21"/>
        <v>0</v>
      </c>
    </row>
    <row r="372" spans="1:17">
      <c r="A372" s="320"/>
      <c r="B372" s="355"/>
      <c r="C372" s="355"/>
      <c r="D372" s="355"/>
      <c r="E372" s="356"/>
      <c r="F372" s="356"/>
      <c r="G372" s="355"/>
      <c r="H372" s="355"/>
      <c r="I372" s="356"/>
      <c r="J372" s="356"/>
      <c r="K372" s="355"/>
      <c r="L372" s="355"/>
      <c r="M372" s="357"/>
      <c r="N372" s="356"/>
      <c r="O372" s="226"/>
      <c r="P372" s="352"/>
    </row>
    <row r="373" spans="1:17">
      <c r="A373" s="320" t="s">
        <v>1032</v>
      </c>
      <c r="B373" s="355">
        <f>+'TTA Pivot Table'!M$263</f>
        <v>3.641621621621622</v>
      </c>
      <c r="C373" s="355">
        <f>+'TTA Pivot Table'!M$265</f>
        <v>8.5022222222222226</v>
      </c>
      <c r="D373" s="355">
        <f>+'TTA Pivot Table'!M$267</f>
        <v>0</v>
      </c>
      <c r="E373" s="356">
        <f>+'TTA Pivot Table'!M$269</f>
        <v>4.0061666666666671</v>
      </c>
      <c r="F373" s="356">
        <f>+'TTA Pivot Table'!M$271</f>
        <v>3.5286532951289398</v>
      </c>
      <c r="G373" s="355">
        <f>+'TTA Pivot Table'!M$273</f>
        <v>5.7518181818181811</v>
      </c>
      <c r="H373" s="355">
        <f>+'TTA Pivot Table'!M$275</f>
        <v>0</v>
      </c>
      <c r="I373" s="356">
        <f>+'TTA Pivot Table'!M$277</f>
        <v>3.6604851752021563</v>
      </c>
      <c r="J373" s="356">
        <f>+'TTA Pivot Table'!M$279</f>
        <v>3.0867241379310344</v>
      </c>
      <c r="K373" s="355">
        <f>+'TTA Pivot Table'!M$281</f>
        <v>3.6475000000000004</v>
      </c>
      <c r="L373" s="355">
        <f>+'TTA Pivot Table'!M$283</f>
        <v>0</v>
      </c>
      <c r="M373" s="357">
        <f>+'TTA Pivot Table'!M$285</f>
        <v>3.2409374999999998</v>
      </c>
      <c r="N373" s="356">
        <f>+'TTA Pivot Table'!M$287</f>
        <v>5.3973584905660381</v>
      </c>
      <c r="O373" s="226"/>
      <c r="P373" s="352">
        <f t="shared" si="21"/>
        <v>-0.41954767520215652</v>
      </c>
    </row>
    <row r="374" spans="1:17">
      <c r="A374" s="320" t="s">
        <v>1033</v>
      </c>
      <c r="B374" s="355">
        <f>+'TTA Pivot Table'!M$295</f>
        <v>3.3820913900913894</v>
      </c>
      <c r="C374" s="355">
        <f>+'TTA Pivot Table'!M$297</f>
        <v>4.6286535016372623</v>
      </c>
      <c r="D374" s="355">
        <f>+'TTA Pivot Table'!M$299</f>
        <v>0</v>
      </c>
      <c r="E374" s="356">
        <f>+'TTA Pivot Table'!M$301</f>
        <v>4.5721286174982403</v>
      </c>
      <c r="F374" s="356">
        <f>+'TTA Pivot Table'!M$303</f>
        <v>4.1787587081681608</v>
      </c>
      <c r="G374" s="355">
        <f>+'TTA Pivot Table'!M$305</f>
        <v>5.5341452040921144</v>
      </c>
      <c r="H374" s="355">
        <f>+'TTA Pivot Table'!M$307</f>
        <v>0</v>
      </c>
      <c r="I374" s="356">
        <f>+'TTA Pivot Table'!M$309</f>
        <v>4.6957251573441017</v>
      </c>
      <c r="J374" s="356">
        <f>+'TTA Pivot Table'!M$311</f>
        <v>2.8377288036150006</v>
      </c>
      <c r="K374" s="355">
        <f>+'TTA Pivot Table'!M$313</f>
        <v>3.1086381567100974</v>
      </c>
      <c r="L374" s="355">
        <f>+'TTA Pivot Table'!M$315</f>
        <v>0</v>
      </c>
      <c r="M374" s="357">
        <f>+'TTA Pivot Table'!M$317</f>
        <v>2.9875539173601284</v>
      </c>
      <c r="N374" s="356">
        <f>+'TTA Pivot Table'!M$319</f>
        <v>0</v>
      </c>
      <c r="O374" s="226"/>
      <c r="P374" s="352">
        <f t="shared" si="21"/>
        <v>-1.7081712399839732</v>
      </c>
    </row>
    <row r="375" spans="1:17">
      <c r="A375" s="320" t="s">
        <v>1034</v>
      </c>
      <c r="B375" s="355">
        <f>+'TTA Pivot Table'!M$327</f>
        <v>0</v>
      </c>
      <c r="C375" s="355">
        <f>+'TTA Pivot Table'!M$329</f>
        <v>0</v>
      </c>
      <c r="D375" s="355">
        <f>+'TTA Pivot Table'!M$331</f>
        <v>0</v>
      </c>
      <c r="E375" s="356">
        <f>+'TTA Pivot Table'!M$333</f>
        <v>0</v>
      </c>
      <c r="F375" s="356">
        <f>+'TTA Pivot Table'!M$335</f>
        <v>0</v>
      </c>
      <c r="G375" s="355">
        <f>+'TTA Pivot Table'!M$337</f>
        <v>0</v>
      </c>
      <c r="H375" s="355">
        <f>+'TTA Pivot Table'!M$339</f>
        <v>0</v>
      </c>
      <c r="I375" s="356">
        <f>+'TTA Pivot Table'!M$341</f>
        <v>0</v>
      </c>
      <c r="J375" s="356">
        <f>+'TTA Pivot Table'!M$343</f>
        <v>0</v>
      </c>
      <c r="K375" s="355">
        <f>+'TTA Pivot Table'!M$345</f>
        <v>0</v>
      </c>
      <c r="L375" s="355">
        <f>+'TTA Pivot Table'!M$347</f>
        <v>0</v>
      </c>
      <c r="M375" s="357">
        <f>+'TTA Pivot Table'!M$349</f>
        <v>0</v>
      </c>
      <c r="N375" s="356">
        <f>+'TTA Pivot Table'!M$351</f>
        <v>0</v>
      </c>
      <c r="O375" s="226"/>
      <c r="P375" s="352">
        <f t="shared" si="21"/>
        <v>0</v>
      </c>
      <c r="Q375" s="342"/>
    </row>
    <row r="376" spans="1:17">
      <c r="A376" s="320" t="s">
        <v>1035</v>
      </c>
      <c r="B376" s="355">
        <f>+'TTA Pivot Table'!M$359</f>
        <v>0</v>
      </c>
      <c r="C376" s="355">
        <f>+'TTA Pivot Table'!M$361</f>
        <v>0</v>
      </c>
      <c r="D376" s="355">
        <f>+'TTA Pivot Table'!M$363</f>
        <v>0</v>
      </c>
      <c r="E376" s="356">
        <f>+'TTA Pivot Table'!M$365</f>
        <v>0</v>
      </c>
      <c r="F376" s="356">
        <f>+'TTA Pivot Table'!M$367</f>
        <v>0</v>
      </c>
      <c r="G376" s="355">
        <f>+'TTA Pivot Table'!M$369</f>
        <v>0</v>
      </c>
      <c r="H376" s="355">
        <f>+'TTA Pivot Table'!M$371</f>
        <v>0</v>
      </c>
      <c r="I376" s="356">
        <f>+'TTA Pivot Table'!M$373</f>
        <v>0</v>
      </c>
      <c r="J376" s="356">
        <f>+'TTA Pivot Table'!M$375</f>
        <v>0</v>
      </c>
      <c r="K376" s="355">
        <f>+'TTA Pivot Table'!M$377</f>
        <v>0</v>
      </c>
      <c r="L376" s="355">
        <f>+'TTA Pivot Table'!M$379</f>
        <v>0</v>
      </c>
      <c r="M376" s="357">
        <f>+'TTA Pivot Table'!M$381</f>
        <v>0</v>
      </c>
      <c r="N376" s="356">
        <f>+'TTA Pivot Table'!M$383</f>
        <v>0</v>
      </c>
      <c r="O376" s="226"/>
      <c r="P376" s="352">
        <f t="shared" si="21"/>
        <v>0</v>
      </c>
    </row>
    <row r="377" spans="1:17">
      <c r="A377" s="320"/>
      <c r="B377" s="355"/>
      <c r="C377" s="355"/>
      <c r="D377" s="355"/>
      <c r="E377" s="356"/>
      <c r="F377" s="356"/>
      <c r="G377" s="355"/>
      <c r="H377" s="355"/>
      <c r="I377" s="356"/>
      <c r="J377" s="356"/>
      <c r="K377" s="355"/>
      <c r="L377" s="355"/>
      <c r="M377" s="357"/>
      <c r="N377" s="356"/>
      <c r="O377" s="226"/>
      <c r="P377" s="352"/>
    </row>
    <row r="378" spans="1:17">
      <c r="A378" s="320" t="s">
        <v>1036</v>
      </c>
      <c r="B378" s="355">
        <f>+'TTA Pivot Table'!M$391</f>
        <v>3.6669999999999998</v>
      </c>
      <c r="C378" s="355">
        <f>+'TTA Pivot Table'!M$393</f>
        <v>0</v>
      </c>
      <c r="D378" s="355">
        <f>+'TTA Pivot Table'!M$395</f>
        <v>0</v>
      </c>
      <c r="E378" s="356">
        <f>+'TTA Pivot Table'!M$397</f>
        <v>3.6669999999999998</v>
      </c>
      <c r="F378" s="356">
        <f>+'TTA Pivot Table'!M$399</f>
        <v>3.44</v>
      </c>
      <c r="G378" s="355">
        <f>+'TTA Pivot Table'!M$401</f>
        <v>4.625</v>
      </c>
      <c r="H378" s="355">
        <f>+'TTA Pivot Table'!M$403</f>
        <v>0</v>
      </c>
      <c r="I378" s="356">
        <f>+'TTA Pivot Table'!M$405</f>
        <v>3.62</v>
      </c>
      <c r="J378" s="356">
        <f>+'TTA Pivot Table'!M$407</f>
        <v>10.257999999999999</v>
      </c>
      <c r="K378" s="355">
        <f>+'TTA Pivot Table'!M$409</f>
        <v>11.603999999999999</v>
      </c>
      <c r="L378" s="355">
        <f>+'TTA Pivot Table'!M$411</f>
        <v>0</v>
      </c>
      <c r="M378" s="357">
        <f>+'TTA Pivot Table'!M$413</f>
        <v>10.990382352941177</v>
      </c>
      <c r="N378" s="356">
        <f>+'TTA Pivot Table'!M$415</f>
        <v>6.851</v>
      </c>
      <c r="O378" s="226"/>
      <c r="P378" s="352">
        <f t="shared" si="21"/>
        <v>7.3703823529411769</v>
      </c>
    </row>
    <row r="379" spans="1:17">
      <c r="A379" s="320" t="s">
        <v>1037</v>
      </c>
      <c r="B379" s="355">
        <f>+'TTA Pivot Table'!M$423</f>
        <v>2.9205357142857147</v>
      </c>
      <c r="C379" s="355">
        <f>+'TTA Pivot Table'!M$425</f>
        <v>3.3444444444444441</v>
      </c>
      <c r="D379" s="355">
        <f>+'TTA Pivot Table'!M$427</f>
        <v>0</v>
      </c>
      <c r="E379" s="356">
        <f>+'TTA Pivot Table'!M$429</f>
        <v>3.0135888501742158</v>
      </c>
      <c r="F379" s="356">
        <f>+'TTA Pivot Table'!M$431</f>
        <v>3.2276176024279213</v>
      </c>
      <c r="G379" s="355">
        <f>+'TTA Pivot Table'!M$433</f>
        <v>3.8526690391459071</v>
      </c>
      <c r="H379" s="355">
        <f>+'TTA Pivot Table'!M$435</f>
        <v>0</v>
      </c>
      <c r="I379" s="356">
        <f>+'TTA Pivot Table'!M$437</f>
        <v>3.4144680851063836</v>
      </c>
      <c r="J379" s="356">
        <f>+'TTA Pivot Table'!M$439</f>
        <v>2.5973720608575381</v>
      </c>
      <c r="K379" s="355">
        <f>+'TTA Pivot Table'!M$441</f>
        <v>3.0942496493688645</v>
      </c>
      <c r="L379" s="355">
        <f>+'TTA Pivot Table'!M$443</f>
        <v>0</v>
      </c>
      <c r="M379" s="357">
        <f>+'TTA Pivot Table'!M$445</f>
        <v>2.84408077994429</v>
      </c>
      <c r="N379" s="356">
        <f>+'TTA Pivot Table'!M$447</f>
        <v>3.1185463659147867</v>
      </c>
      <c r="O379" s="226"/>
      <c r="P379" s="352">
        <f t="shared" si="21"/>
        <v>-0.57038730516209357</v>
      </c>
    </row>
    <row r="380" spans="1:17">
      <c r="A380" s="320" t="s">
        <v>1038</v>
      </c>
      <c r="B380" s="355">
        <f>+'TTA Pivot Table'!M$455</f>
        <v>2.816029143897997</v>
      </c>
      <c r="C380" s="355">
        <f>+'TTA Pivot Table'!M$457</f>
        <v>4.0852272727272734</v>
      </c>
      <c r="D380" s="355">
        <f>+'TTA Pivot Table'!M$459</f>
        <v>0</v>
      </c>
      <c r="E380" s="356">
        <f>+'TTA Pivot Table'!M$461</f>
        <v>3.1241379310344835</v>
      </c>
      <c r="F380" s="356">
        <f>+'TTA Pivot Table'!M$463</f>
        <v>4.4784366576819421</v>
      </c>
      <c r="G380" s="355">
        <f>+'TTA Pivot Table'!M$465</f>
        <v>7.979567307692303</v>
      </c>
      <c r="H380" s="355">
        <f>+'TTA Pivot Table'!M$467</f>
        <v>0</v>
      </c>
      <c r="I380" s="356">
        <f>+'TTA Pivot Table'!M$469</f>
        <v>6.3290978398983455</v>
      </c>
      <c r="J380" s="356">
        <f>+'TTA Pivot Table'!M$471</f>
        <v>3.9031007751937987</v>
      </c>
      <c r="K380" s="355">
        <f>+'TTA Pivot Table'!M$473</f>
        <v>5.5909090909090891</v>
      </c>
      <c r="L380" s="355">
        <f>+'TTA Pivot Table'!M$475</f>
        <v>0</v>
      </c>
      <c r="M380" s="357">
        <f>+'TTA Pivot Table'!M$477</f>
        <v>4.946745562130177</v>
      </c>
      <c r="N380" s="356">
        <f>+'TTA Pivot Table'!M$479</f>
        <v>3.3675889328063251</v>
      </c>
      <c r="O380" s="226"/>
      <c r="P380" s="352">
        <f t="shared" si="21"/>
        <v>-1.3823522777681685</v>
      </c>
    </row>
    <row r="381" spans="1:17">
      <c r="A381" s="329" t="s">
        <v>1039</v>
      </c>
      <c r="B381" s="359">
        <f>+'TTA Pivot Table'!M$487</f>
        <v>3.1429530201342284</v>
      </c>
      <c r="C381" s="359">
        <f>+'TTA Pivot Table'!M$489</f>
        <v>3.0999999999999996</v>
      </c>
      <c r="D381" s="359">
        <f>+'TTA Pivot Table'!M$491</f>
        <v>0</v>
      </c>
      <c r="E381" s="360">
        <f>+'TTA Pivot Table'!M$493</f>
        <v>3.1405063291139239</v>
      </c>
      <c r="F381" s="360">
        <f>+'TTA Pivot Table'!M$495</f>
        <v>4.4793148880105402</v>
      </c>
      <c r="G381" s="359">
        <f>+'TTA Pivot Table'!M$497</f>
        <v>5.5815642458100552</v>
      </c>
      <c r="H381" s="359">
        <f>+'TTA Pivot Table'!M$499</f>
        <v>0</v>
      </c>
      <c r="I381" s="360">
        <f>+'TTA Pivot Table'!M$501</f>
        <v>4.689658848614072</v>
      </c>
      <c r="J381" s="360">
        <f>+'TTA Pivot Table'!M$503</f>
        <v>3.7194928684627575</v>
      </c>
      <c r="K381" s="359">
        <f>+'TTA Pivot Table'!M$505</f>
        <v>3.5373937677053826</v>
      </c>
      <c r="L381" s="359">
        <f>+'TTA Pivot Table'!M$507</f>
        <v>0</v>
      </c>
      <c r="M381" s="361">
        <f>+'TTA Pivot Table'!M$509</f>
        <v>3.6541666666666663</v>
      </c>
      <c r="N381" s="360">
        <f>+'TTA Pivot Table'!M$511</f>
        <v>7.4864197530864196</v>
      </c>
      <c r="O381" s="226"/>
      <c r="P381" s="362">
        <f t="shared" si="21"/>
        <v>-1.0354921819474057</v>
      </c>
    </row>
    <row r="382" spans="1:17">
      <c r="A382" s="333" t="s">
        <v>1040</v>
      </c>
      <c r="B382" s="333"/>
      <c r="C382" s="333"/>
      <c r="D382" s="333"/>
      <c r="E382" s="333"/>
      <c r="F382" s="334"/>
      <c r="G382" s="334"/>
      <c r="H382" s="334"/>
      <c r="I382" s="334"/>
      <c r="J382" s="334"/>
      <c r="K382" s="334"/>
      <c r="L382" s="334"/>
      <c r="M382" s="334"/>
      <c r="N382" s="334"/>
    </row>
    <row r="383" spans="1:17">
      <c r="A383" s="333"/>
      <c r="B383" s="364"/>
      <c r="C383" s="364"/>
      <c r="D383" s="364"/>
      <c r="E383" s="364"/>
      <c r="F383" s="364"/>
      <c r="G383" s="364"/>
      <c r="H383" s="364"/>
      <c r="I383" s="364"/>
      <c r="J383" s="364"/>
      <c r="K383" s="364"/>
      <c r="L383" s="364"/>
      <c r="M383" s="364"/>
      <c r="N383" s="364"/>
      <c r="O383" s="363"/>
    </row>
    <row r="384" spans="1:17">
      <c r="A384" s="333"/>
      <c r="B384" s="333"/>
      <c r="C384" s="333"/>
      <c r="D384" s="333"/>
      <c r="E384" s="333"/>
      <c r="F384" s="334"/>
      <c r="G384" s="334"/>
      <c r="H384" s="334"/>
      <c r="I384" s="334"/>
      <c r="J384" s="334"/>
      <c r="K384" s="334"/>
      <c r="L384" s="334"/>
      <c r="M384" s="334"/>
      <c r="N384" s="335" t="s">
        <v>1158</v>
      </c>
    </row>
  </sheetData>
  <mergeCells count="12">
    <mergeCell ref="N358:N360"/>
    <mergeCell ref="N6:N8"/>
    <mergeCell ref="N38:N40"/>
    <mergeCell ref="N70:N72"/>
    <mergeCell ref="N102:N104"/>
    <mergeCell ref="N134:N136"/>
    <mergeCell ref="N166:N168"/>
    <mergeCell ref="N198:N200"/>
    <mergeCell ref="N230:N232"/>
    <mergeCell ref="N262:N264"/>
    <mergeCell ref="N294:N296"/>
    <mergeCell ref="N326:N328"/>
  </mergeCells>
  <pageMargins left="0.75" right="0.75" top="1" bottom="1" header="0.5" footer="0.5"/>
  <pageSetup scale="94" firstPageNumber="62" orientation="landscape" useFirstPageNumber="1" r:id="rId1"/>
  <headerFooter alignWithMargins="0">
    <oddHeader>&amp;R&amp;"Arial,Regular"&amp;8SREB-State Data Exchange</oddHeader>
    <oddFooter>&amp;C&amp;"Arial,Regular"&amp;10&amp;P</oddFooter>
  </headerFooter>
  <rowBreaks count="11" manualBreakCount="11">
    <brk id="32" max="16383" man="1"/>
    <brk id="64" max="14" man="1"/>
    <brk id="96" max="14" man="1"/>
    <brk id="128" max="14" man="1"/>
    <brk id="160" max="14" man="1"/>
    <brk id="192" max="14" man="1"/>
    <brk id="224" max="14" man="1"/>
    <brk id="256" max="14" man="1"/>
    <brk id="288" max="14" man="1"/>
    <brk id="320" max="14" man="1"/>
    <brk id="352" max="14"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30C59-FBB8-4BB1-B40F-153270FD091C}">
  <sheetPr>
    <tabColor rgb="FFE6B8B7"/>
    <pageSetUpPr autoPageBreaks="0"/>
  </sheetPr>
  <dimension ref="A1:Q384"/>
  <sheetViews>
    <sheetView showZeros="0" view="pageBreakPreview" zoomScaleNormal="100" zoomScaleSheetLayoutView="100" workbookViewId="0">
      <selection activeCell="H22" sqref="H22"/>
    </sheetView>
  </sheetViews>
  <sheetFormatPr defaultColWidth="9" defaultRowHeight="12.75"/>
  <cols>
    <col min="1" max="1" width="11.21875" style="128" customWidth="1"/>
    <col min="2" max="2" width="7.109375" style="128" customWidth="1"/>
    <col min="3" max="3" width="8" style="128" customWidth="1"/>
    <col min="4" max="4" width="7.88671875" style="128" customWidth="1"/>
    <col min="5" max="5" width="7.44140625" style="128" customWidth="1"/>
    <col min="6" max="6" width="7.109375" style="128" customWidth="1"/>
    <col min="7" max="7" width="6.88671875" style="128" customWidth="1"/>
    <col min="8" max="8" width="8.21875" style="128" customWidth="1"/>
    <col min="9" max="10" width="6.6640625" style="128" customWidth="1"/>
    <col min="11" max="11" width="7.21875" style="128" customWidth="1"/>
    <col min="12" max="12" width="8" style="128" customWidth="1"/>
    <col min="13" max="13" width="6.44140625" style="128" customWidth="1"/>
    <col min="14" max="14" width="9" style="128"/>
    <col min="15" max="15" width="4.109375" style="128" customWidth="1"/>
    <col min="16" max="16384" width="9" style="128"/>
  </cols>
  <sheetData>
    <row r="1" spans="1:16" ht="18">
      <c r="A1" s="296" t="s">
        <v>1074</v>
      </c>
      <c r="B1" s="298"/>
      <c r="C1" s="298"/>
      <c r="D1" s="298"/>
      <c r="E1" s="298"/>
      <c r="F1" s="297"/>
      <c r="G1" s="297"/>
      <c r="H1" s="297"/>
      <c r="I1" s="298"/>
      <c r="J1" s="297"/>
      <c r="K1" s="297"/>
      <c r="L1" s="297"/>
      <c r="M1" s="298"/>
      <c r="N1" s="297"/>
    </row>
    <row r="2" spans="1:16" ht="18">
      <c r="A2" s="296"/>
      <c r="B2" s="298"/>
      <c r="C2" s="298"/>
      <c r="D2" s="298"/>
      <c r="E2" s="298"/>
      <c r="F2" s="297"/>
      <c r="G2" s="297"/>
      <c r="H2" s="297"/>
      <c r="I2" s="298"/>
      <c r="J2" s="297"/>
      <c r="K2" s="297"/>
      <c r="L2" s="297"/>
      <c r="M2" s="298"/>
      <c r="N2" s="297"/>
    </row>
    <row r="3" spans="1:16" ht="15.75">
      <c r="A3" s="299" t="s">
        <v>1075</v>
      </c>
      <c r="B3" s="298"/>
      <c r="C3" s="298"/>
      <c r="D3" s="298"/>
      <c r="E3" s="298"/>
      <c r="F3" s="297"/>
      <c r="G3" s="297"/>
      <c r="H3" s="297"/>
      <c r="I3" s="298"/>
      <c r="J3" s="297"/>
      <c r="K3" s="297"/>
      <c r="L3" s="297"/>
      <c r="M3" s="298"/>
      <c r="N3" s="297"/>
    </row>
    <row r="4" spans="1:16" ht="15.75">
      <c r="A4" s="299" t="s">
        <v>1054</v>
      </c>
      <c r="B4" s="298"/>
      <c r="C4" s="298"/>
      <c r="D4" s="298"/>
      <c r="E4" s="298"/>
      <c r="F4" s="297"/>
      <c r="G4" s="297"/>
      <c r="H4" s="297"/>
      <c r="I4" s="298"/>
      <c r="J4" s="297"/>
      <c r="K4" s="297"/>
      <c r="L4" s="297"/>
      <c r="M4" s="298"/>
      <c r="N4" s="297"/>
    </row>
    <row r="5" spans="1:16" ht="18" customHeight="1">
      <c r="A5" s="300"/>
      <c r="B5" s="300"/>
      <c r="C5" s="300"/>
      <c r="D5" s="300"/>
      <c r="E5" s="300"/>
      <c r="F5" s="301"/>
      <c r="G5" s="302"/>
      <c r="H5" s="302"/>
      <c r="I5" s="303"/>
      <c r="J5" s="303"/>
      <c r="K5" s="303"/>
      <c r="L5" s="303"/>
      <c r="M5" s="303"/>
      <c r="N5" s="303"/>
      <c r="O5" s="304"/>
    </row>
    <row r="6" spans="1:16" ht="18" customHeight="1">
      <c r="A6" s="150"/>
      <c r="B6" s="305" t="s">
        <v>1014</v>
      </c>
      <c r="C6" s="306"/>
      <c r="D6" s="306"/>
      <c r="E6" s="306"/>
      <c r="F6" s="306"/>
      <c r="G6" s="306"/>
      <c r="H6" s="306"/>
      <c r="I6" s="307"/>
      <c r="J6" s="308" t="s">
        <v>10</v>
      </c>
      <c r="K6" s="309"/>
      <c r="L6" s="309"/>
      <c r="M6" s="310"/>
      <c r="N6" s="533" t="s">
        <v>1015</v>
      </c>
      <c r="O6" s="323"/>
    </row>
    <row r="7" spans="1:16" ht="43.5" customHeight="1">
      <c r="A7" s="311"/>
      <c r="B7" s="306" t="s">
        <v>1016</v>
      </c>
      <c r="C7" s="306"/>
      <c r="D7" s="306"/>
      <c r="E7" s="312"/>
      <c r="F7" s="313" t="s">
        <v>1017</v>
      </c>
      <c r="G7" s="306"/>
      <c r="H7" s="306"/>
      <c r="I7" s="307"/>
      <c r="J7" s="314" t="s">
        <v>1018</v>
      </c>
      <c r="K7" s="306"/>
      <c r="L7" s="306"/>
      <c r="M7" s="307"/>
      <c r="N7" s="534"/>
      <c r="O7" s="323"/>
    </row>
    <row r="8" spans="1:16" ht="30" customHeight="1">
      <c r="A8" s="300"/>
      <c r="B8" s="315" t="s">
        <v>1019</v>
      </c>
      <c r="C8" s="315" t="s">
        <v>1020</v>
      </c>
      <c r="D8" s="315" t="s">
        <v>1021</v>
      </c>
      <c r="E8" s="316" t="s">
        <v>1022</v>
      </c>
      <c r="F8" s="316" t="s">
        <v>1019</v>
      </c>
      <c r="G8" s="315" t="s">
        <v>1020</v>
      </c>
      <c r="H8" s="315" t="s">
        <v>1021</v>
      </c>
      <c r="I8" s="316" t="s">
        <v>1022</v>
      </c>
      <c r="J8" s="317" t="s">
        <v>1019</v>
      </c>
      <c r="K8" s="318" t="s">
        <v>1020</v>
      </c>
      <c r="L8" s="319" t="s">
        <v>1021</v>
      </c>
      <c r="M8" s="317" t="s">
        <v>1022</v>
      </c>
      <c r="N8" s="535"/>
      <c r="O8" s="323"/>
      <c r="P8" s="346" t="s">
        <v>1076</v>
      </c>
    </row>
    <row r="9" spans="1:16" ht="12.75" hidden="1" customHeight="1">
      <c r="A9" s="320" t="s">
        <v>1023</v>
      </c>
      <c r="B9" s="347"/>
      <c r="C9" s="347"/>
      <c r="D9" s="347"/>
      <c r="E9" s="348"/>
      <c r="F9" s="349"/>
      <c r="G9" s="350"/>
      <c r="H9" s="350"/>
      <c r="I9" s="349"/>
      <c r="J9" s="349"/>
      <c r="K9" s="350"/>
      <c r="L9" s="350"/>
      <c r="M9" s="351"/>
      <c r="N9" s="349"/>
      <c r="O9" s="226"/>
      <c r="P9" s="352">
        <f>+M9-I9</f>
        <v>0</v>
      </c>
    </row>
    <row r="10" spans="1:16" ht="12.75" hidden="1" customHeight="1">
      <c r="A10" s="320"/>
      <c r="B10" s="320"/>
      <c r="C10" s="320"/>
      <c r="D10" s="320"/>
      <c r="E10" s="353"/>
      <c r="F10" s="353"/>
      <c r="G10" s="226"/>
      <c r="H10" s="226"/>
      <c r="I10" s="353"/>
      <c r="J10" s="353"/>
      <c r="K10" s="226"/>
      <c r="L10" s="226"/>
      <c r="M10" s="354"/>
      <c r="N10" s="353"/>
      <c r="O10" s="226"/>
      <c r="P10" s="323"/>
    </row>
    <row r="11" spans="1:16" ht="12.75" customHeight="1">
      <c r="A11" s="320" t="s">
        <v>1024</v>
      </c>
      <c r="B11" s="355">
        <f>+'TTA Pivot Table'!I$6</f>
        <v>0</v>
      </c>
      <c r="C11" s="355">
        <f>+'TTA Pivot Table'!I$8</f>
        <v>0</v>
      </c>
      <c r="D11" s="355">
        <f>+'TTA Pivot Table'!I$10</f>
        <v>0</v>
      </c>
      <c r="E11" s="356">
        <f>+'TTA Pivot Table'!I$12</f>
        <v>0</v>
      </c>
      <c r="F11" s="356">
        <f>+'TTA Pivot Table'!I$14</f>
        <v>0</v>
      </c>
      <c r="G11" s="355">
        <f>+'TTA Pivot Table'!I$16</f>
        <v>0</v>
      </c>
      <c r="H11" s="355">
        <f>+'TTA Pivot Table'!I$18</f>
        <v>0</v>
      </c>
      <c r="I11" s="356">
        <f>+'TTA Pivot Table'!I$20</f>
        <v>0</v>
      </c>
      <c r="J11" s="356">
        <f>+'TTA Pivot Table'!I$22</f>
        <v>0</v>
      </c>
      <c r="K11" s="355">
        <f>+'TTA Pivot Table'!I$24</f>
        <v>0</v>
      </c>
      <c r="L11" s="355">
        <f>+'TTA Pivot Table'!I$26</f>
        <v>0</v>
      </c>
      <c r="M11" s="357">
        <f>+'TTA Pivot Table'!I$28</f>
        <v>0</v>
      </c>
      <c r="N11" s="356">
        <f>+'TTA Pivot Table'!I$30</f>
        <v>0</v>
      </c>
      <c r="O11" s="226"/>
      <c r="P11" s="352">
        <f>+M11-I11</f>
        <v>0</v>
      </c>
    </row>
    <row r="12" spans="1:16">
      <c r="A12" s="320" t="s">
        <v>1025</v>
      </c>
      <c r="B12" s="355">
        <f>+'TTA Pivot Table'!I$38</f>
        <v>4.26466866342194</v>
      </c>
      <c r="C12" s="355">
        <f>+'TTA Pivot Table'!I$40</f>
        <v>5.1948444444444437</v>
      </c>
      <c r="D12" s="355">
        <f>+'TTA Pivot Table'!I$42</f>
        <v>0</v>
      </c>
      <c r="E12" s="356">
        <f>+'TTA Pivot Table'!I$44</f>
        <v>4.3369371546961331</v>
      </c>
      <c r="F12" s="356">
        <f>+'TTA Pivot Table'!I$46</f>
        <v>5.067061621174525</v>
      </c>
      <c r="G12" s="355">
        <f>+'TTA Pivot Table'!I$48</f>
        <v>7.0414016736401681</v>
      </c>
      <c r="H12" s="355">
        <f>+'TTA Pivot Table'!I$50</f>
        <v>0</v>
      </c>
      <c r="I12" s="356">
        <f>+'TTA Pivot Table'!I$52</f>
        <v>5.2446556266465949</v>
      </c>
      <c r="J12" s="356">
        <f>+'TTA Pivot Table'!I$54</f>
        <v>3.3959382640586799</v>
      </c>
      <c r="K12" s="355">
        <f>+'TTA Pivot Table'!I$56</f>
        <v>4.2958393113342899</v>
      </c>
      <c r="L12" s="355">
        <f>+'TTA Pivot Table'!I$58</f>
        <v>0</v>
      </c>
      <c r="M12" s="357">
        <f>+'TTA Pivot Table'!I$60</f>
        <v>3.6647899699957129</v>
      </c>
      <c r="N12" s="356">
        <f>+'TTA Pivot Table'!I$62</f>
        <v>5.4754098360655741</v>
      </c>
      <c r="O12" s="226"/>
      <c r="P12" s="352">
        <f>+M12-I12</f>
        <v>-1.579865656650882</v>
      </c>
    </row>
    <row r="13" spans="1:16">
      <c r="A13" s="320" t="s">
        <v>1026</v>
      </c>
      <c r="B13" s="355">
        <f>+'TTA Pivot Table'!I$70</f>
        <v>0</v>
      </c>
      <c r="C13" s="355">
        <f>+'TTA Pivot Table'!I$72</f>
        <v>0</v>
      </c>
      <c r="D13" s="355">
        <f>+'TTA Pivot Table'!I$74</f>
        <v>0</v>
      </c>
      <c r="E13" s="356">
        <f>+'TTA Pivot Table'!I$76</f>
        <v>0</v>
      </c>
      <c r="F13" s="356">
        <f>+'TTA Pivot Table'!I$78</f>
        <v>0</v>
      </c>
      <c r="G13" s="355">
        <f>+'TTA Pivot Table'!I$80</f>
        <v>0</v>
      </c>
      <c r="H13" s="355">
        <f>+'TTA Pivot Table'!I$82</f>
        <v>0</v>
      </c>
      <c r="I13" s="356">
        <f>+'TTA Pivot Table'!I$84</f>
        <v>0</v>
      </c>
      <c r="J13" s="356">
        <f>+'TTA Pivot Table'!I$86</f>
        <v>0</v>
      </c>
      <c r="K13" s="355">
        <f>+'TTA Pivot Table'!I$88</f>
        <v>0</v>
      </c>
      <c r="L13" s="355">
        <f>+'TTA Pivot Table'!I$90</f>
        <v>0</v>
      </c>
      <c r="M13" s="357">
        <f>+'TTA Pivot Table'!I$92</f>
        <v>0</v>
      </c>
      <c r="N13" s="356">
        <f>+'TTA Pivot Table'!I$94</f>
        <v>0</v>
      </c>
      <c r="O13" s="226"/>
      <c r="P13" s="352">
        <f>+M13-I13</f>
        <v>0</v>
      </c>
    </row>
    <row r="14" spans="1:16">
      <c r="A14" s="320" t="s">
        <v>1027</v>
      </c>
      <c r="B14" s="355">
        <f>+'TTA Pivot Table'!I$102</f>
        <v>0</v>
      </c>
      <c r="C14" s="355">
        <f>+'TTA Pivot Table'!I$104</f>
        <v>0</v>
      </c>
      <c r="D14" s="355">
        <f>+'TTA Pivot Table'!I$106</f>
        <v>0</v>
      </c>
      <c r="E14" s="356">
        <f>+'TTA Pivot Table'!I$108</f>
        <v>0</v>
      </c>
      <c r="F14" s="356">
        <f>+'TTA Pivot Table'!I$110</f>
        <v>0</v>
      </c>
      <c r="G14" s="355">
        <f>+'TTA Pivot Table'!I$112</f>
        <v>0</v>
      </c>
      <c r="H14" s="355">
        <f>+'TTA Pivot Table'!I$114</f>
        <v>0</v>
      </c>
      <c r="I14" s="356">
        <f>+'TTA Pivot Table'!I$116</f>
        <v>0</v>
      </c>
      <c r="J14" s="356">
        <f>+'TTA Pivot Table'!I$118</f>
        <v>0</v>
      </c>
      <c r="K14" s="355">
        <f>+'TTA Pivot Table'!I$120</f>
        <v>0</v>
      </c>
      <c r="L14" s="355">
        <f>+'TTA Pivot Table'!I$122</f>
        <v>0</v>
      </c>
      <c r="M14" s="357">
        <f>+'TTA Pivot Table'!I$124</f>
        <v>0</v>
      </c>
      <c r="N14" s="356">
        <f>+'TTA Pivot Table'!I$126</f>
        <v>0</v>
      </c>
      <c r="O14" s="226"/>
      <c r="P14" s="352">
        <f>+M14-I14</f>
        <v>0</v>
      </c>
    </row>
    <row r="15" spans="1:16">
      <c r="A15" s="320"/>
      <c r="B15" s="355"/>
      <c r="C15" s="355"/>
      <c r="D15" s="355"/>
      <c r="E15" s="356"/>
      <c r="F15" s="356"/>
      <c r="G15" s="355"/>
      <c r="H15" s="355"/>
      <c r="I15" s="356"/>
      <c r="J15" s="356"/>
      <c r="K15" s="355"/>
      <c r="L15" s="355"/>
      <c r="M15" s="357"/>
      <c r="N15" s="356"/>
      <c r="O15" s="226"/>
      <c r="P15" s="352"/>
    </row>
    <row r="16" spans="1:16">
      <c r="A16" s="320" t="s">
        <v>1028</v>
      </c>
      <c r="B16" s="355">
        <f>+'TTA Pivot Table'!I$134</f>
        <v>4.7660496183206105</v>
      </c>
      <c r="C16" s="355">
        <f>+'TTA Pivot Table'!I$136</f>
        <v>4.8805617977528089</v>
      </c>
      <c r="D16" s="355">
        <f>+'TTA Pivot Table'!I$138</f>
        <v>0</v>
      </c>
      <c r="E16" s="356">
        <f>+'TTA Pivot Table'!I$140</f>
        <v>4.7826753670473083</v>
      </c>
      <c r="F16" s="356">
        <f>+'TTA Pivot Table'!I$142</f>
        <v>5.1233029837648099</v>
      </c>
      <c r="G16" s="355">
        <f>+'TTA Pivot Table'!I$144</f>
        <v>5.8036869207003097</v>
      </c>
      <c r="H16" s="355">
        <f>+'TTA Pivot Table'!I$146</f>
        <v>0</v>
      </c>
      <c r="I16" s="356">
        <f>+'TTA Pivot Table'!I$148</f>
        <v>5.1887984534549405</v>
      </c>
      <c r="J16" s="356">
        <f>+'TTA Pivot Table'!I$150</f>
        <v>3.7776008475906449</v>
      </c>
      <c r="K16" s="355">
        <f>+'TTA Pivot Table'!I$152</f>
        <v>4.3216143712574855</v>
      </c>
      <c r="L16" s="355">
        <f>+'TTA Pivot Table'!I$154</f>
        <v>0</v>
      </c>
      <c r="M16" s="357">
        <f>+'TTA Pivot Table'!I$156</f>
        <v>3.911859667789797</v>
      </c>
      <c r="N16" s="356">
        <f>+'TTA Pivot Table'!I$158</f>
        <v>0</v>
      </c>
      <c r="O16" s="226"/>
      <c r="P16" s="352">
        <f>+M16-I16</f>
        <v>-1.2769387856651435</v>
      </c>
    </row>
    <row r="17" spans="1:17">
      <c r="A17" s="320" t="s">
        <v>1029</v>
      </c>
      <c r="B17" s="355">
        <f>+'TTA Pivot Table'!I$166</f>
        <v>5.0017590149516273</v>
      </c>
      <c r="C17" s="355">
        <f>+'TTA Pivot Table'!I$168</f>
        <v>4.9571428571428582</v>
      </c>
      <c r="D17" s="355">
        <f>+'TTA Pivot Table'!I$170</f>
        <v>0</v>
      </c>
      <c r="E17" s="356">
        <f>+'TTA Pivot Table'!I$172</f>
        <v>5.0008618213157137</v>
      </c>
      <c r="F17" s="356">
        <f>+'TTA Pivot Table'!I$174</f>
        <v>5</v>
      </c>
      <c r="G17" s="355">
        <f>+'TTA Pivot Table'!I$176</f>
        <v>5.1383399209486162</v>
      </c>
      <c r="H17" s="355">
        <f>+'TTA Pivot Table'!I$178</f>
        <v>0</v>
      </c>
      <c r="I17" s="356">
        <f>+'TTA Pivot Table'!I$180</f>
        <v>5.0049053959355287</v>
      </c>
      <c r="J17" s="356">
        <f>+'TTA Pivot Table'!I$182</f>
        <v>5.4967673779843649</v>
      </c>
      <c r="K17" s="355">
        <f>+'TTA Pivot Table'!I$184</f>
        <v>5.8908828620888629</v>
      </c>
      <c r="L17" s="355">
        <f>+'TTA Pivot Table'!I$186</f>
        <v>0</v>
      </c>
      <c r="M17" s="357">
        <f>+'TTA Pivot Table'!I$188</f>
        <v>5.6023971543458089</v>
      </c>
      <c r="N17" s="356">
        <f>+'TTA Pivot Table'!I$190</f>
        <v>6.0839441535776615</v>
      </c>
      <c r="O17" s="226"/>
      <c r="P17" s="352">
        <f>+M17-I17</f>
        <v>0.59749175841028013</v>
      </c>
    </row>
    <row r="18" spans="1:17">
      <c r="A18" s="320" t="s">
        <v>1030</v>
      </c>
      <c r="B18" s="358">
        <f>+'TTA Pivot Table'!I$198</f>
        <v>4.2946371347785099</v>
      </c>
      <c r="C18" s="355">
        <f>+'TTA Pivot Table'!I$200</f>
        <v>5.1624999999999988</v>
      </c>
      <c r="D18" s="355">
        <f>+'TTA Pivot Table'!I$202</f>
        <v>0</v>
      </c>
      <c r="E18" s="356">
        <f>+'TTA Pivot Table'!I$204</f>
        <v>4.2868274408803542</v>
      </c>
      <c r="F18" s="356">
        <f>+'TTA Pivot Table'!I$206</f>
        <v>5.3279870567614962</v>
      </c>
      <c r="G18" s="355">
        <f>+'TTA Pivot Table'!I$208</f>
        <v>8.4426896551724155</v>
      </c>
      <c r="H18" s="355">
        <f>+'TTA Pivot Table'!I$210</f>
        <v>0</v>
      </c>
      <c r="I18" s="356">
        <f>+'TTA Pivot Table'!I$212</f>
        <v>5.3834394820295994</v>
      </c>
      <c r="J18" s="356">
        <f>+'TTA Pivot Table'!I$214</f>
        <v>6.630776421213274</v>
      </c>
      <c r="K18" s="355">
        <f>+'TTA Pivot Table'!I$216</f>
        <v>7.1322471910112357</v>
      </c>
      <c r="L18" s="355">
        <f>+'TTA Pivot Table'!I$218</f>
        <v>0</v>
      </c>
      <c r="M18" s="357">
        <f>+'TTA Pivot Table'!I$220</f>
        <v>6.7325649992397727</v>
      </c>
      <c r="N18" s="356">
        <f>+'TTA Pivot Table'!I$222</f>
        <v>0</v>
      </c>
      <c r="O18" s="226"/>
      <c r="P18" s="352">
        <f>+M18-I18</f>
        <v>1.3491255172101733</v>
      </c>
    </row>
    <row r="19" spans="1:17">
      <c r="A19" s="320" t="s">
        <v>1031</v>
      </c>
      <c r="B19" s="355">
        <f>+'TTA Pivot Table'!I$230</f>
        <v>0</v>
      </c>
      <c r="C19" s="355">
        <f>+'TTA Pivot Table'!I$232</f>
        <v>0</v>
      </c>
      <c r="D19" s="355">
        <f>+'TTA Pivot Table'!I$234</f>
        <v>0</v>
      </c>
      <c r="E19" s="356">
        <f>+'TTA Pivot Table'!I$236</f>
        <v>0</v>
      </c>
      <c r="F19" s="356">
        <f>+'TTA Pivot Table'!I$238</f>
        <v>0</v>
      </c>
      <c r="G19" s="355">
        <f>+'TTA Pivot Table'!I$240</f>
        <v>0</v>
      </c>
      <c r="H19" s="355">
        <f>+'TTA Pivot Table'!I$242</f>
        <v>0</v>
      </c>
      <c r="I19" s="356">
        <f>+'TTA Pivot Table'!I$244</f>
        <v>0</v>
      </c>
      <c r="J19" s="356">
        <f>+'TTA Pivot Table'!I$246</f>
        <v>0</v>
      </c>
      <c r="K19" s="355">
        <f>+'TTA Pivot Table'!I$248</f>
        <v>0</v>
      </c>
      <c r="L19" s="355">
        <f>+'TTA Pivot Table'!I$250</f>
        <v>0</v>
      </c>
      <c r="M19" s="357">
        <f>+'TTA Pivot Table'!I$252</f>
        <v>0</v>
      </c>
      <c r="N19" s="356">
        <f>+'TTA Pivot Table'!I$254</f>
        <v>0</v>
      </c>
      <c r="O19" s="226"/>
      <c r="P19" s="352">
        <f>+M19-I19</f>
        <v>0</v>
      </c>
    </row>
    <row r="20" spans="1:17">
      <c r="A20" s="320"/>
      <c r="B20" s="355"/>
      <c r="C20" s="355"/>
      <c r="D20" s="355"/>
      <c r="E20" s="356"/>
      <c r="F20" s="356"/>
      <c r="G20" s="355"/>
      <c r="H20" s="355"/>
      <c r="I20" s="356"/>
      <c r="J20" s="356"/>
      <c r="K20" s="355"/>
      <c r="L20" s="355"/>
      <c r="M20" s="357"/>
      <c r="N20" s="356"/>
      <c r="O20" s="226"/>
      <c r="P20" s="352"/>
    </row>
    <row r="21" spans="1:17">
      <c r="A21" s="320" t="s">
        <v>1032</v>
      </c>
      <c r="B21" s="355">
        <f>+'TTA Pivot Table'!I$262</f>
        <v>4.5196548004314989</v>
      </c>
      <c r="C21" s="355">
        <f>+'TTA Pivot Table'!I$264</f>
        <v>6.1237500000000002</v>
      </c>
      <c r="D21" s="355">
        <f>+'TTA Pivot Table'!I$266</f>
        <v>0</v>
      </c>
      <c r="E21" s="356">
        <f>+'TTA Pivot Table'!I$268</f>
        <v>4.5265467239527384</v>
      </c>
      <c r="F21" s="356">
        <f>+'TTA Pivot Table'!I$270</f>
        <v>5.0325280528052803</v>
      </c>
      <c r="G21" s="355">
        <f>+'TTA Pivot Table'!I$272</f>
        <v>6.6844444444444449</v>
      </c>
      <c r="H21" s="355">
        <f>+'TTA Pivot Table'!I$274</f>
        <v>0</v>
      </c>
      <c r="I21" s="356">
        <f>+'TTA Pivot Table'!I$276</f>
        <v>5.0422834645669301</v>
      </c>
      <c r="J21" s="356">
        <f>+'TTA Pivot Table'!I$278</f>
        <v>3.3825418125243094</v>
      </c>
      <c r="K21" s="355">
        <f>+'TTA Pivot Table'!I$280</f>
        <v>3.9519756838905775</v>
      </c>
      <c r="L21" s="355">
        <f>+'TTA Pivot Table'!I$282</f>
        <v>0</v>
      </c>
      <c r="M21" s="357">
        <f>+'TTA Pivot Table'!I$284</f>
        <v>3.4471431034482758</v>
      </c>
      <c r="N21" s="356">
        <f>+'TTA Pivot Table'!I$286</f>
        <v>4.25</v>
      </c>
      <c r="O21" s="226"/>
      <c r="P21" s="352">
        <f>+M21-I21</f>
        <v>-1.5951403611186543</v>
      </c>
    </row>
    <row r="22" spans="1:17">
      <c r="A22" s="320" t="s">
        <v>1033</v>
      </c>
      <c r="B22" s="355">
        <f>+'TTA Pivot Table'!I$294</f>
        <v>4.6303571428571439</v>
      </c>
      <c r="C22" s="355">
        <f>+'TTA Pivot Table'!I$296</f>
        <v>5.7466666666666661</v>
      </c>
      <c r="D22" s="355">
        <f>+'TTA Pivot Table'!I$298</f>
        <v>1.5</v>
      </c>
      <c r="E22" s="356">
        <f>+'TTA Pivot Table'!I$300</f>
        <v>4.6763513513513519</v>
      </c>
      <c r="F22" s="356">
        <f>+'TTA Pivot Table'!I$302</f>
        <v>4.6630414946773833</v>
      </c>
      <c r="G22" s="355">
        <f>+'TTA Pivot Table'!I$304</f>
        <v>4.7924657534246577</v>
      </c>
      <c r="H22" s="355">
        <f>+'TTA Pivot Table'!I$306</f>
        <v>4.1450000000000005</v>
      </c>
      <c r="I22" s="356">
        <f>+'TTA Pivot Table'!I$308</f>
        <v>4.6620713394432256</v>
      </c>
      <c r="J22" s="356">
        <f>+'TTA Pivot Table'!I$310</f>
        <v>3.3982695422385132</v>
      </c>
      <c r="K22" s="355">
        <f>+'TTA Pivot Table'!I$312</f>
        <v>3.4844353640416048</v>
      </c>
      <c r="L22" s="355">
        <f>+'TTA Pivot Table'!I$314</f>
        <v>2.6135714285714284</v>
      </c>
      <c r="M22" s="357">
        <f>+'TTA Pivot Table'!I$316</f>
        <v>3.4066538487948912</v>
      </c>
      <c r="N22" s="356">
        <f>+'TTA Pivot Table'!I$318</f>
        <v>3.3863636363636358</v>
      </c>
      <c r="O22" s="226"/>
      <c r="P22" s="352">
        <f>+M22-I22</f>
        <v>-1.2554174906483344</v>
      </c>
    </row>
    <row r="23" spans="1:17">
      <c r="A23" s="320" t="s">
        <v>1034</v>
      </c>
      <c r="B23" s="355">
        <f>+'TTA Pivot Table'!I$326</f>
        <v>0</v>
      </c>
      <c r="C23" s="355">
        <f>+'TTA Pivot Table'!I$328</f>
        <v>0</v>
      </c>
      <c r="D23" s="355">
        <f>+'TTA Pivot Table'!I$330</f>
        <v>0</v>
      </c>
      <c r="E23" s="356">
        <f>+'TTA Pivot Table'!I$332</f>
        <v>0</v>
      </c>
      <c r="F23" s="356">
        <f>+'TTA Pivot Table'!I$334</f>
        <v>0</v>
      </c>
      <c r="G23" s="355">
        <f>+'TTA Pivot Table'!I$336</f>
        <v>0</v>
      </c>
      <c r="H23" s="355">
        <f>+'TTA Pivot Table'!I$338</f>
        <v>0</v>
      </c>
      <c r="I23" s="356">
        <f>+'TTA Pivot Table'!I$340</f>
        <v>0</v>
      </c>
      <c r="J23" s="356">
        <f>+'TTA Pivot Table'!I$342</f>
        <v>0</v>
      </c>
      <c r="K23" s="355">
        <f>+'TTA Pivot Table'!I$344</f>
        <v>0</v>
      </c>
      <c r="L23" s="355">
        <f>+'TTA Pivot Table'!I$346</f>
        <v>0</v>
      </c>
      <c r="M23" s="357">
        <f>+'TTA Pivot Table'!I$348</f>
        <v>0</v>
      </c>
      <c r="N23" s="356">
        <f>+'TTA Pivot Table'!I$350</f>
        <v>0</v>
      </c>
      <c r="O23" s="226"/>
      <c r="P23" s="352">
        <f>+M23-I23</f>
        <v>0</v>
      </c>
      <c r="Q23" s="342"/>
    </row>
    <row r="24" spans="1:17">
      <c r="A24" s="320" t="s">
        <v>1035</v>
      </c>
      <c r="B24" s="355">
        <f>+'TTA Pivot Table'!I$358</f>
        <v>0</v>
      </c>
      <c r="C24" s="355">
        <f>+'TTA Pivot Table'!I$360</f>
        <v>0</v>
      </c>
      <c r="D24" s="355">
        <f>+'TTA Pivot Table'!I$362</f>
        <v>0</v>
      </c>
      <c r="E24" s="356">
        <f>+'TTA Pivot Table'!I$364</f>
        <v>0</v>
      </c>
      <c r="F24" s="356">
        <f>+'TTA Pivot Table'!I$366</f>
        <v>0</v>
      </c>
      <c r="G24" s="355">
        <f>+'TTA Pivot Table'!I$368</f>
        <v>0</v>
      </c>
      <c r="H24" s="355">
        <f>+'TTA Pivot Table'!I$370</f>
        <v>0</v>
      </c>
      <c r="I24" s="356">
        <f>+'TTA Pivot Table'!I$372</f>
        <v>0</v>
      </c>
      <c r="J24" s="356">
        <f>+'TTA Pivot Table'!I$374</f>
        <v>0</v>
      </c>
      <c r="K24" s="355">
        <f>+'TTA Pivot Table'!I$376</f>
        <v>0</v>
      </c>
      <c r="L24" s="355">
        <f>+'TTA Pivot Table'!I$378</f>
        <v>0</v>
      </c>
      <c r="M24" s="357">
        <f>+'TTA Pivot Table'!I$380</f>
        <v>0</v>
      </c>
      <c r="N24" s="356">
        <f>+'TTA Pivot Table'!I$382</f>
        <v>0</v>
      </c>
      <c r="O24" s="226"/>
      <c r="P24" s="352">
        <f>+M24-I24</f>
        <v>0</v>
      </c>
    </row>
    <row r="25" spans="1:17">
      <c r="A25" s="320"/>
      <c r="B25" s="355"/>
      <c r="C25" s="355"/>
      <c r="D25" s="355"/>
      <c r="E25" s="356"/>
      <c r="F25" s="356"/>
      <c r="G25" s="355"/>
      <c r="H25" s="355"/>
      <c r="I25" s="356"/>
      <c r="J25" s="356"/>
      <c r="K25" s="355"/>
      <c r="L25" s="355"/>
      <c r="M25" s="357"/>
      <c r="N25" s="356"/>
      <c r="O25" s="226"/>
      <c r="P25" s="352"/>
    </row>
    <row r="26" spans="1:17">
      <c r="A26" s="320" t="s">
        <v>1036</v>
      </c>
      <c r="B26" s="355">
        <f>+'TTA Pivot Table'!I$390</f>
        <v>4.1434848351648341</v>
      </c>
      <c r="C26" s="355">
        <f>+'TTA Pivot Table'!I$392</f>
        <v>4.7969512195121951</v>
      </c>
      <c r="D26" s="355">
        <f>+'TTA Pivot Table'!I$394</f>
        <v>0</v>
      </c>
      <c r="E26" s="356">
        <f>+'TTA Pivot Table'!I$396</f>
        <v>4.1550531088082909</v>
      </c>
      <c r="F26" s="356">
        <f>+'TTA Pivot Table'!I$398</f>
        <v>4.3413565612773608</v>
      </c>
      <c r="G26" s="355">
        <f>+'TTA Pivot Table'!I$400</f>
        <v>5.0842674698795181</v>
      </c>
      <c r="H26" s="355">
        <f>+'TTA Pivot Table'!I$402</f>
        <v>0</v>
      </c>
      <c r="I26" s="356">
        <f>+'TTA Pivot Table'!I$404</f>
        <v>4.3725871150729336</v>
      </c>
      <c r="J26" s="356">
        <f>+'TTA Pivot Table'!I$406</f>
        <v>6.2092408945686897</v>
      </c>
      <c r="K26" s="355">
        <f>+'TTA Pivot Table'!I$408</f>
        <v>9.1139665032679709</v>
      </c>
      <c r="L26" s="355">
        <f>+'TTA Pivot Table'!I$410</f>
        <v>0</v>
      </c>
      <c r="M26" s="357">
        <f>+'TTA Pivot Table'!I$412</f>
        <v>6.8099140057442149</v>
      </c>
      <c r="N26" s="356">
        <f>+'TTA Pivot Table'!I$414</f>
        <v>3.7296174271719513</v>
      </c>
      <c r="O26" s="226"/>
      <c r="P26" s="352">
        <f>+M26-I26</f>
        <v>2.4373268906712813</v>
      </c>
    </row>
    <row r="27" spans="1:17">
      <c r="A27" s="320" t="s">
        <v>1037</v>
      </c>
      <c r="B27" s="355">
        <f>+'TTA Pivot Table'!I$422</f>
        <v>4.4372750200619056</v>
      </c>
      <c r="C27" s="355">
        <f>+'TTA Pivot Table'!I$424</f>
        <v>4.5970053475935835</v>
      </c>
      <c r="D27" s="355">
        <f>+'TTA Pivot Table'!I$426</f>
        <v>0</v>
      </c>
      <c r="E27" s="356">
        <f>+'TTA Pivot Table'!I$428</f>
        <v>4.4454001414504116</v>
      </c>
      <c r="F27" s="356">
        <f>+'TTA Pivot Table'!I$430</f>
        <v>4.7903142641241052</v>
      </c>
      <c r="G27" s="355">
        <f>+'TTA Pivot Table'!I$432</f>
        <v>5.101026856240126</v>
      </c>
      <c r="H27" s="355">
        <f>+'TTA Pivot Table'!I$434</f>
        <v>0</v>
      </c>
      <c r="I27" s="356">
        <f>+'TTA Pivot Table'!I$436</f>
        <v>4.8068678197197316</v>
      </c>
      <c r="J27" s="356">
        <f>+'TTA Pivot Table'!I$438</f>
        <v>3.3660480200583214</v>
      </c>
      <c r="K27" s="355">
        <f>+'TTA Pivot Table'!I$440</f>
        <v>3.4161897670460584</v>
      </c>
      <c r="L27" s="355">
        <f>+'TTA Pivot Table'!I$442</f>
        <v>0</v>
      </c>
      <c r="M27" s="357">
        <f>+'TTA Pivot Table'!I$444</f>
        <v>3.3830363095774407</v>
      </c>
      <c r="N27" s="356">
        <f>+'TTA Pivot Table'!I$446</f>
        <v>3.7445101792239432</v>
      </c>
      <c r="O27" s="226"/>
      <c r="P27" s="352">
        <f>+M27-I27</f>
        <v>-1.4238315101422909</v>
      </c>
    </row>
    <row r="28" spans="1:17">
      <c r="A28" s="320" t="s">
        <v>1038</v>
      </c>
      <c r="B28" s="355">
        <f>+'TTA Pivot Table'!I$454</f>
        <v>4.443965517241379</v>
      </c>
      <c r="C28" s="355">
        <f>+'TTA Pivot Table'!I$456</f>
        <v>4.95</v>
      </c>
      <c r="D28" s="355">
        <f>+'TTA Pivot Table'!I$458</f>
        <v>0</v>
      </c>
      <c r="E28" s="356">
        <f>+'TTA Pivot Table'!I$460</f>
        <v>4.464876033057851</v>
      </c>
      <c r="F28" s="356">
        <f>+'TTA Pivot Table'!I$462</f>
        <v>4.5072685695618437</v>
      </c>
      <c r="G28" s="355">
        <f>+'TTA Pivot Table'!I$464</f>
        <v>6.3971088435374153</v>
      </c>
      <c r="H28" s="355">
        <f>+'TTA Pivot Table'!I$466</f>
        <v>0</v>
      </c>
      <c r="I28" s="356">
        <f>+'TTA Pivot Table'!I$468</f>
        <v>4.5515811301192324</v>
      </c>
      <c r="J28" s="356">
        <f>+'TTA Pivot Table'!I$470</f>
        <v>3.4552811786677728</v>
      </c>
      <c r="K28" s="355">
        <f>+'TTA Pivot Table'!I$472</f>
        <v>4.2663677130044864</v>
      </c>
      <c r="L28" s="355">
        <f>+'TTA Pivot Table'!I$474</f>
        <v>0</v>
      </c>
      <c r="M28" s="357">
        <f>+'TTA Pivot Table'!I$476</f>
        <v>3.6076845298281084</v>
      </c>
      <c r="N28" s="356">
        <f>+'TTA Pivot Table'!I$478</f>
        <v>5.8319057815845845</v>
      </c>
      <c r="O28" s="226"/>
      <c r="P28" s="352">
        <f>+M28-I28</f>
        <v>-0.94389660029112399</v>
      </c>
    </row>
    <row r="29" spans="1:17">
      <c r="A29" s="329" t="s">
        <v>1039</v>
      </c>
      <c r="B29" s="359">
        <f>+'TTA Pivot Table'!I$486</f>
        <v>4.6225988700564971</v>
      </c>
      <c r="C29" s="359">
        <f>+'TTA Pivot Table'!I$488</f>
        <v>7.833333333333333</v>
      </c>
      <c r="D29" s="359">
        <f>+'TTA Pivot Table'!I$490</f>
        <v>0</v>
      </c>
      <c r="E29" s="360">
        <f>+'TTA Pivot Table'!I$492</f>
        <v>4.628634085213033</v>
      </c>
      <c r="F29" s="360">
        <f>+'TTA Pivot Table'!I$494</f>
        <v>5.0340802151019499</v>
      </c>
      <c r="G29" s="359">
        <f>+'TTA Pivot Table'!I$496</f>
        <v>9.5578947368421048</v>
      </c>
      <c r="H29" s="359">
        <f>+'TTA Pivot Table'!I$498</f>
        <v>0</v>
      </c>
      <c r="I29" s="360">
        <f>+'TTA Pivot Table'!I$500</f>
        <v>5.0722728282603864</v>
      </c>
      <c r="J29" s="360">
        <f>+'TTA Pivot Table'!I$502</f>
        <v>3.9329969284774027</v>
      </c>
      <c r="K29" s="359">
        <f>+'TTA Pivot Table'!I$504</f>
        <v>4.197183098591549</v>
      </c>
      <c r="L29" s="359">
        <f>+'TTA Pivot Table'!I$506</f>
        <v>0</v>
      </c>
      <c r="M29" s="361">
        <f>+'TTA Pivot Table'!I$508</f>
        <v>3.9622707764338663</v>
      </c>
      <c r="N29" s="360">
        <f>+'TTA Pivot Table'!I$510</f>
        <v>7.3071428571428578</v>
      </c>
      <c r="O29" s="226"/>
      <c r="P29" s="362">
        <f>+M29-I29</f>
        <v>-1.1100020518265201</v>
      </c>
    </row>
    <row r="30" spans="1:17">
      <c r="A30" s="333" t="s">
        <v>1040</v>
      </c>
      <c r="B30" s="320"/>
      <c r="C30" s="320"/>
      <c r="D30" s="320"/>
      <c r="E30" s="320"/>
    </row>
    <row r="31" spans="1:17">
      <c r="A31" s="320"/>
      <c r="B31" s="363"/>
      <c r="C31" s="363"/>
      <c r="D31" s="363"/>
      <c r="E31" s="363"/>
      <c r="F31" s="363"/>
      <c r="G31" s="363"/>
      <c r="H31" s="363"/>
      <c r="I31" s="363"/>
      <c r="J31" s="363"/>
      <c r="K31" s="363"/>
      <c r="L31" s="363"/>
      <c r="M31" s="363"/>
      <c r="N31" s="363"/>
      <c r="O31" s="363"/>
    </row>
    <row r="32" spans="1:17">
      <c r="A32" s="320"/>
      <c r="B32" s="320"/>
      <c r="C32" s="320"/>
      <c r="D32" s="320"/>
      <c r="E32" s="320"/>
      <c r="N32" s="335" t="s">
        <v>1158</v>
      </c>
    </row>
    <row r="33" spans="1:16" ht="18">
      <c r="A33" s="296" t="s">
        <v>1077</v>
      </c>
      <c r="B33" s="298"/>
      <c r="C33" s="298"/>
      <c r="D33" s="298"/>
      <c r="E33" s="298"/>
      <c r="F33" s="297"/>
      <c r="G33" s="297"/>
      <c r="H33" s="297"/>
      <c r="I33" s="298"/>
      <c r="J33" s="297"/>
      <c r="K33" s="297"/>
      <c r="L33" s="297"/>
      <c r="M33" s="298"/>
      <c r="N33" s="297"/>
      <c r="P33" s="346"/>
    </row>
    <row r="34" spans="1:16" ht="18">
      <c r="A34" s="296"/>
      <c r="B34" s="298"/>
      <c r="C34" s="298"/>
      <c r="D34" s="298"/>
      <c r="E34" s="298"/>
      <c r="F34" s="297"/>
      <c r="G34" s="297"/>
      <c r="H34" s="297"/>
      <c r="I34" s="298"/>
      <c r="J34" s="297"/>
      <c r="K34" s="297"/>
      <c r="L34" s="297"/>
      <c r="M34" s="298"/>
      <c r="N34" s="297"/>
      <c r="P34" s="346"/>
    </row>
    <row r="35" spans="1:16" ht="15.75">
      <c r="A35" s="299" t="s">
        <v>1075</v>
      </c>
      <c r="B35" s="298"/>
      <c r="C35" s="298"/>
      <c r="D35" s="298"/>
      <c r="E35" s="298"/>
      <c r="F35" s="297"/>
      <c r="G35" s="297"/>
      <c r="H35" s="297"/>
      <c r="I35" s="298"/>
      <c r="J35" s="297"/>
      <c r="K35" s="297"/>
      <c r="L35" s="297"/>
      <c r="M35" s="298"/>
      <c r="N35" s="297"/>
      <c r="P35" s="346"/>
    </row>
    <row r="36" spans="1:16" ht="15.75">
      <c r="A36" s="299" t="s">
        <v>1055</v>
      </c>
      <c r="B36" s="298"/>
      <c r="C36" s="298"/>
      <c r="D36" s="298"/>
      <c r="E36" s="298"/>
      <c r="F36" s="297"/>
      <c r="G36" s="297"/>
      <c r="H36" s="297"/>
      <c r="I36" s="298"/>
      <c r="J36" s="297"/>
      <c r="K36" s="297"/>
      <c r="L36" s="297"/>
      <c r="M36" s="298"/>
      <c r="N36" s="297"/>
      <c r="P36" s="346"/>
    </row>
    <row r="37" spans="1:16" ht="15.75">
      <c r="A37" s="300"/>
      <c r="B37" s="300"/>
      <c r="C37" s="300"/>
      <c r="D37" s="300"/>
      <c r="E37" s="300"/>
      <c r="F37" s="301"/>
      <c r="G37" s="302"/>
      <c r="H37" s="302"/>
      <c r="I37" s="303"/>
      <c r="J37" s="303"/>
      <c r="K37" s="303"/>
      <c r="L37" s="303"/>
      <c r="M37" s="303"/>
      <c r="N37" s="303"/>
      <c r="P37" s="346"/>
    </row>
    <row r="38" spans="1:16" ht="18" customHeight="1">
      <c r="A38" s="150"/>
      <c r="B38" s="305" t="s">
        <v>1014</v>
      </c>
      <c r="C38" s="306"/>
      <c r="D38" s="306"/>
      <c r="E38" s="306"/>
      <c r="F38" s="306"/>
      <c r="G38" s="306"/>
      <c r="H38" s="306"/>
      <c r="I38" s="307"/>
      <c r="J38" s="308" t="s">
        <v>10</v>
      </c>
      <c r="K38" s="309"/>
      <c r="L38" s="309"/>
      <c r="M38" s="310"/>
      <c r="N38" s="533" t="s">
        <v>1015</v>
      </c>
      <c r="O38" s="323"/>
      <c r="P38" s="346"/>
    </row>
    <row r="39" spans="1:16" ht="42" customHeight="1">
      <c r="A39" s="311"/>
      <c r="B39" s="306" t="s">
        <v>1016</v>
      </c>
      <c r="C39" s="306"/>
      <c r="D39" s="306"/>
      <c r="E39" s="312"/>
      <c r="F39" s="313" t="s">
        <v>1017</v>
      </c>
      <c r="G39" s="306"/>
      <c r="H39" s="306"/>
      <c r="I39" s="307"/>
      <c r="J39" s="314" t="s">
        <v>1018</v>
      </c>
      <c r="K39" s="306"/>
      <c r="L39" s="306"/>
      <c r="M39" s="307"/>
      <c r="N39" s="534"/>
      <c r="O39" s="323"/>
      <c r="P39" s="346"/>
    </row>
    <row r="40" spans="1:16" ht="27.75" customHeight="1">
      <c r="A40" s="300"/>
      <c r="B40" s="315" t="s">
        <v>1019</v>
      </c>
      <c r="C40" s="315" t="s">
        <v>1020</v>
      </c>
      <c r="D40" s="315" t="s">
        <v>1021</v>
      </c>
      <c r="E40" s="316" t="s">
        <v>1022</v>
      </c>
      <c r="F40" s="316" t="s">
        <v>1019</v>
      </c>
      <c r="G40" s="315" t="s">
        <v>1020</v>
      </c>
      <c r="H40" s="315" t="s">
        <v>1021</v>
      </c>
      <c r="I40" s="316" t="s">
        <v>1022</v>
      </c>
      <c r="J40" s="317" t="s">
        <v>1019</v>
      </c>
      <c r="K40" s="318" t="s">
        <v>1020</v>
      </c>
      <c r="L40" s="319" t="s">
        <v>1021</v>
      </c>
      <c r="M40" s="317" t="s">
        <v>1022</v>
      </c>
      <c r="N40" s="535"/>
      <c r="O40" s="323"/>
      <c r="P40" s="346" t="s">
        <v>1076</v>
      </c>
    </row>
    <row r="41" spans="1:16" ht="12.75" hidden="1" customHeight="1">
      <c r="A41" s="320" t="s">
        <v>1023</v>
      </c>
      <c r="B41" s="347"/>
      <c r="C41" s="347"/>
      <c r="D41" s="347"/>
      <c r="E41" s="348"/>
      <c r="F41" s="349">
        <f>'TTA Pivot Table'!C$230</f>
        <v>0</v>
      </c>
      <c r="G41" s="350">
        <f>'TTA Pivot Table'!C$231</f>
        <v>0</v>
      </c>
      <c r="H41" s="350">
        <f>'TTA Pivot Table'!C$232</f>
        <v>0</v>
      </c>
      <c r="I41" s="349">
        <f>'TTA Pivot Table'!C$233</f>
        <v>0</v>
      </c>
      <c r="J41" s="349">
        <f>'TTA Pivot Table'!C$234</f>
        <v>0</v>
      </c>
      <c r="K41" s="350">
        <f>'TTA Pivot Table'!C$235</f>
        <v>0</v>
      </c>
      <c r="L41" s="350">
        <f>'TTA Pivot Table'!C$236</f>
        <v>0</v>
      </c>
      <c r="M41" s="351">
        <f>'TTA Pivot Table'!C$237</f>
        <v>0</v>
      </c>
      <c r="N41" s="349">
        <f>'TTA Pivot Table'!C$238</f>
        <v>0</v>
      </c>
      <c r="O41" s="226"/>
      <c r="P41" s="352">
        <f>+M41-I41</f>
        <v>0</v>
      </c>
    </row>
    <row r="42" spans="1:16" ht="15.75" hidden="1" customHeight="1">
      <c r="A42" s="320"/>
      <c r="B42" s="320"/>
      <c r="C42" s="320"/>
      <c r="D42" s="320"/>
      <c r="E42" s="353"/>
      <c r="F42" s="353"/>
      <c r="G42" s="226"/>
      <c r="H42" s="226"/>
      <c r="I42" s="353"/>
      <c r="J42" s="353"/>
      <c r="K42" s="226"/>
      <c r="L42" s="226"/>
      <c r="M42" s="354"/>
      <c r="N42" s="353"/>
      <c r="O42" s="226"/>
      <c r="P42" s="323">
        <f t="shared" ref="P42" si="0">+I42-M42</f>
        <v>0</v>
      </c>
    </row>
    <row r="43" spans="1:16">
      <c r="A43" s="320" t="s">
        <v>1024</v>
      </c>
      <c r="B43" s="355">
        <f>+'TTA Pivot Table'!C$6</f>
        <v>0</v>
      </c>
      <c r="C43" s="355">
        <f>+'TTA Pivot Table'!C$8</f>
        <v>0</v>
      </c>
      <c r="D43" s="355">
        <f>+'TTA Pivot Table'!C$10</f>
        <v>0</v>
      </c>
      <c r="E43" s="356">
        <f>+'TTA Pivot Table'!C$12</f>
        <v>0</v>
      </c>
      <c r="F43" s="356">
        <f>+'TTA Pivot Table'!C$14</f>
        <v>0</v>
      </c>
      <c r="G43" s="355">
        <f>+'TTA Pivot Table'!C$16</f>
        <v>0</v>
      </c>
      <c r="H43" s="355">
        <f>+'TTA Pivot Table'!C$18</f>
        <v>0</v>
      </c>
      <c r="I43" s="356">
        <f>+'TTA Pivot Table'!C$20</f>
        <v>0</v>
      </c>
      <c r="J43" s="356">
        <f>+'TTA Pivot Table'!C$22</f>
        <v>0</v>
      </c>
      <c r="K43" s="355">
        <f>+'TTA Pivot Table'!C$24</f>
        <v>0</v>
      </c>
      <c r="L43" s="355">
        <f>+'TTA Pivot Table'!C$26</f>
        <v>0</v>
      </c>
      <c r="M43" s="357">
        <f>+'TTA Pivot Table'!C$28</f>
        <v>0</v>
      </c>
      <c r="N43" s="356">
        <f>+'TTA Pivot Table'!C$30</f>
        <v>0</v>
      </c>
      <c r="O43" s="226"/>
      <c r="P43" s="352">
        <f t="shared" ref="P43:P61" si="1">+M43-I43</f>
        <v>0</v>
      </c>
    </row>
    <row r="44" spans="1:16">
      <c r="A44" s="320" t="s">
        <v>1025</v>
      </c>
      <c r="B44" s="355">
        <f>+'TTA Pivot Table'!C$38</f>
        <v>4.22</v>
      </c>
      <c r="C44" s="355">
        <f>+'TTA Pivot Table'!C$40</f>
        <v>4.9000000000000004</v>
      </c>
      <c r="D44" s="355">
        <f>+'TTA Pivot Table'!C$42</f>
        <v>0</v>
      </c>
      <c r="E44" s="356">
        <f>+'TTA Pivot Table'!C$44</f>
        <v>4.2753066666666664</v>
      </c>
      <c r="F44" s="356">
        <f>+'TTA Pivot Table'!C$46</f>
        <v>4.4800000000000004</v>
      </c>
      <c r="G44" s="355">
        <f>+'TTA Pivot Table'!C$48</f>
        <v>5.89</v>
      </c>
      <c r="H44" s="355">
        <f>+'TTA Pivot Table'!C$50</f>
        <v>0</v>
      </c>
      <c r="I44" s="356">
        <f>+'TTA Pivot Table'!C$52</f>
        <v>4.6021215733015497</v>
      </c>
      <c r="J44" s="356">
        <f>+'TTA Pivot Table'!C$54</f>
        <v>3.11</v>
      </c>
      <c r="K44" s="355">
        <f>+'TTA Pivot Table'!C$56</f>
        <v>3.62</v>
      </c>
      <c r="L44" s="355">
        <f>+'TTA Pivot Table'!C$58</f>
        <v>0</v>
      </c>
      <c r="M44" s="357">
        <f>+'TTA Pivot Table'!C$60</f>
        <v>3.2645198675496689</v>
      </c>
      <c r="N44" s="356">
        <f>+'TTA Pivot Table'!C$62</f>
        <v>0</v>
      </c>
      <c r="O44" s="226"/>
      <c r="P44" s="352">
        <f t="shared" si="1"/>
        <v>-1.3376017057518808</v>
      </c>
    </row>
    <row r="45" spans="1:16">
      <c r="A45" s="320" t="s">
        <v>1026</v>
      </c>
      <c r="B45" s="355">
        <f>+'TTA Pivot Table'!C$70</f>
        <v>0</v>
      </c>
      <c r="C45" s="355">
        <f>+'TTA Pivot Table'!C$72</f>
        <v>0</v>
      </c>
      <c r="D45" s="355">
        <f>+'TTA Pivot Table'!C$74</f>
        <v>0</v>
      </c>
      <c r="E45" s="356">
        <f>+'TTA Pivot Table'!C$76</f>
        <v>0</v>
      </c>
      <c r="F45" s="356">
        <f>+'TTA Pivot Table'!C$78</f>
        <v>0</v>
      </c>
      <c r="G45" s="355">
        <f>+'TTA Pivot Table'!C$80</f>
        <v>0</v>
      </c>
      <c r="H45" s="355">
        <f>+'TTA Pivot Table'!C$82</f>
        <v>0</v>
      </c>
      <c r="I45" s="356">
        <f>+'TTA Pivot Table'!C$84</f>
        <v>0</v>
      </c>
      <c r="J45" s="356">
        <f>+'TTA Pivot Table'!C$86</f>
        <v>0</v>
      </c>
      <c r="K45" s="355">
        <f>+'TTA Pivot Table'!C$88</f>
        <v>0</v>
      </c>
      <c r="L45" s="355">
        <f>+'TTA Pivot Table'!C$90</f>
        <v>0</v>
      </c>
      <c r="M45" s="357">
        <f>+'TTA Pivot Table'!C$92</f>
        <v>0</v>
      </c>
      <c r="N45" s="356">
        <f>+'TTA Pivot Table'!C$94</f>
        <v>0</v>
      </c>
      <c r="O45" s="226"/>
      <c r="P45" s="352">
        <f t="shared" si="1"/>
        <v>0</v>
      </c>
    </row>
    <row r="46" spans="1:16">
      <c r="A46" s="320" t="s">
        <v>1027</v>
      </c>
      <c r="B46" s="355">
        <f>+'TTA Pivot Table'!C$102</f>
        <v>0</v>
      </c>
      <c r="C46" s="355">
        <f>+'TTA Pivot Table'!C$104</f>
        <v>0</v>
      </c>
      <c r="D46" s="355">
        <f>+'TTA Pivot Table'!C$106</f>
        <v>0</v>
      </c>
      <c r="E46" s="356">
        <f>+'TTA Pivot Table'!C$108</f>
        <v>0</v>
      </c>
      <c r="F46" s="356">
        <f>+'TTA Pivot Table'!C$110</f>
        <v>0</v>
      </c>
      <c r="G46" s="355">
        <f>+'TTA Pivot Table'!C$112</f>
        <v>0</v>
      </c>
      <c r="H46" s="355">
        <f>+'TTA Pivot Table'!C$114</f>
        <v>0</v>
      </c>
      <c r="I46" s="356">
        <f>+'TTA Pivot Table'!C$116</f>
        <v>0</v>
      </c>
      <c r="J46" s="356">
        <f>+'TTA Pivot Table'!C$118</f>
        <v>0</v>
      </c>
      <c r="K46" s="355">
        <f>+'TTA Pivot Table'!C$120</f>
        <v>0</v>
      </c>
      <c r="L46" s="355">
        <f>+'TTA Pivot Table'!C$122</f>
        <v>0</v>
      </c>
      <c r="M46" s="357">
        <f>+'TTA Pivot Table'!C$124</f>
        <v>0</v>
      </c>
      <c r="N46" s="356">
        <f>+'TTA Pivot Table'!C$126</f>
        <v>0</v>
      </c>
      <c r="O46" s="226"/>
      <c r="P46" s="352">
        <f t="shared" si="1"/>
        <v>0</v>
      </c>
    </row>
    <row r="47" spans="1:16">
      <c r="A47" s="320"/>
      <c r="B47" s="355"/>
      <c r="C47" s="355"/>
      <c r="D47" s="355"/>
      <c r="E47" s="356"/>
      <c r="F47" s="356"/>
      <c r="G47" s="355"/>
      <c r="H47" s="355"/>
      <c r="I47" s="356"/>
      <c r="J47" s="356"/>
      <c r="K47" s="355"/>
      <c r="L47" s="355"/>
      <c r="M47" s="357"/>
      <c r="N47" s="356"/>
      <c r="O47" s="226"/>
      <c r="P47" s="352"/>
    </row>
    <row r="48" spans="1:16">
      <c r="A48" s="320" t="s">
        <v>1028</v>
      </c>
      <c r="B48" s="355">
        <f>+'TTA Pivot Table'!C$134</f>
        <v>4.7640816326530615</v>
      </c>
      <c r="C48" s="355">
        <f>+'TTA Pivot Table'!C$136</f>
        <v>4.54</v>
      </c>
      <c r="D48" s="355">
        <f>+'TTA Pivot Table'!C$138</f>
        <v>0</v>
      </c>
      <c r="E48" s="356">
        <f>+'TTA Pivot Table'!C$140</f>
        <v>4.72</v>
      </c>
      <c r="F48" s="356">
        <f>+'TTA Pivot Table'!C$142</f>
        <v>4.8281716417910454</v>
      </c>
      <c r="G48" s="355">
        <f>+'TTA Pivot Table'!C$144</f>
        <v>5.6178543307086608</v>
      </c>
      <c r="H48" s="355">
        <f>+'TTA Pivot Table'!C$146</f>
        <v>0</v>
      </c>
      <c r="I48" s="356">
        <f>+'TTA Pivot Table'!C$148</f>
        <v>4.8908135540287319</v>
      </c>
      <c r="J48" s="356">
        <f>+'TTA Pivot Table'!C$150</f>
        <v>3.5965231539424281</v>
      </c>
      <c r="K48" s="355">
        <f>+'TTA Pivot Table'!C$152</f>
        <v>4.3800096805421109</v>
      </c>
      <c r="L48" s="355">
        <f>+'TTA Pivot Table'!C$154</f>
        <v>0</v>
      </c>
      <c r="M48" s="357">
        <f>+'TTA Pivot Table'!C$156</f>
        <v>3.7574900556881472</v>
      </c>
      <c r="N48" s="356">
        <f>+'TTA Pivot Table'!C$158</f>
        <v>0</v>
      </c>
      <c r="O48" s="226"/>
      <c r="P48" s="352">
        <f t="shared" si="1"/>
        <v>-1.1333234983405847</v>
      </c>
    </row>
    <row r="49" spans="1:17">
      <c r="A49" s="320" t="s">
        <v>1029</v>
      </c>
      <c r="B49" s="355">
        <f>+'TTA Pivot Table'!C$166</f>
        <v>5</v>
      </c>
      <c r="C49" s="355">
        <f>+'TTA Pivot Table'!C$168</f>
        <v>4.5285714285714294</v>
      </c>
      <c r="D49" s="355">
        <f>+'TTA Pivot Table'!C$170</f>
        <v>0</v>
      </c>
      <c r="E49" s="356">
        <f>+'TTA Pivot Table'!C$172</f>
        <v>4.9903719912472653</v>
      </c>
      <c r="F49" s="356">
        <f>+'TTA Pivot Table'!C$174</f>
        <v>5</v>
      </c>
      <c r="G49" s="355">
        <f>+'TTA Pivot Table'!C$176</f>
        <v>4.6773913043478261</v>
      </c>
      <c r="H49" s="355">
        <f>+'TTA Pivot Table'!C$178</f>
        <v>0</v>
      </c>
      <c r="I49" s="356">
        <f>+'TTA Pivot Table'!C$180</f>
        <v>4.989475177304965</v>
      </c>
      <c r="J49" s="356">
        <f>+'TTA Pivot Table'!C$182</f>
        <v>5.4322448979591833</v>
      </c>
      <c r="K49" s="355">
        <f>+'TTA Pivot Table'!C$184</f>
        <v>5.8</v>
      </c>
      <c r="L49" s="355">
        <f>+'TTA Pivot Table'!C$186</f>
        <v>0</v>
      </c>
      <c r="M49" s="357">
        <f>+'TTA Pivot Table'!C$188</f>
        <v>5.5209292035398221</v>
      </c>
      <c r="N49" s="356">
        <f>+'TTA Pivot Table'!C$190</f>
        <v>6.3882562277580064</v>
      </c>
      <c r="O49" s="226"/>
      <c r="P49" s="352">
        <f t="shared" si="1"/>
        <v>0.53145402623485705</v>
      </c>
    </row>
    <row r="50" spans="1:17">
      <c r="A50" s="320" t="s">
        <v>1030</v>
      </c>
      <c r="B50" s="358">
        <f>+'TTA Pivot Table'!C$198</f>
        <v>4.1170149253731303</v>
      </c>
      <c r="C50" s="355">
        <f>+'TTA Pivot Table'!C$200</f>
        <v>3.95</v>
      </c>
      <c r="D50" s="355">
        <f>+'TTA Pivot Table'!C$202</f>
        <v>0</v>
      </c>
      <c r="E50" s="356">
        <f>+'TTA Pivot Table'!C$204</f>
        <v>4.0917436791630299</v>
      </c>
      <c r="F50" s="356">
        <f>+'TTA Pivot Table'!C$206</f>
        <v>4.4662087087087103</v>
      </c>
      <c r="G50" s="355">
        <f>+'TTA Pivot Table'!C$208</f>
        <v>6.0654545454545508</v>
      </c>
      <c r="H50" s="355">
        <f>+'TTA Pivot Table'!C$210</f>
        <v>0</v>
      </c>
      <c r="I50" s="356">
        <f>+'TTA Pivot Table'!C$212</f>
        <v>4.469443406798657</v>
      </c>
      <c r="J50" s="356">
        <f>+'TTA Pivot Table'!C$214</f>
        <v>4.6845897435897399</v>
      </c>
      <c r="K50" s="355">
        <f>+'TTA Pivot Table'!C$216</f>
        <v>5.75728448275862</v>
      </c>
      <c r="L50" s="355">
        <f>+'TTA Pivot Table'!C$218</f>
        <v>0</v>
      </c>
      <c r="M50" s="357">
        <f>+'TTA Pivot Table'!C$220</f>
        <v>4.9305039525691674</v>
      </c>
      <c r="N50" s="356">
        <f>+'TTA Pivot Table'!C$222</f>
        <v>0</v>
      </c>
      <c r="O50" s="226"/>
      <c r="P50" s="352">
        <f t="shared" si="1"/>
        <v>0.46106054577051037</v>
      </c>
    </row>
    <row r="51" spans="1:17">
      <c r="A51" s="320" t="s">
        <v>1031</v>
      </c>
      <c r="B51" s="355">
        <f>+'TTA Pivot Table'!C$230</f>
        <v>0</v>
      </c>
      <c r="C51" s="355">
        <f>+'TTA Pivot Table'!C$232</f>
        <v>0</v>
      </c>
      <c r="D51" s="355">
        <f>+'TTA Pivot Table'!C$234</f>
        <v>0</v>
      </c>
      <c r="E51" s="356">
        <f>+'TTA Pivot Table'!C$236</f>
        <v>0</v>
      </c>
      <c r="F51" s="356">
        <f>+'TTA Pivot Table'!C$238</f>
        <v>0</v>
      </c>
      <c r="G51" s="355">
        <f>+'TTA Pivot Table'!C$240</f>
        <v>0</v>
      </c>
      <c r="H51" s="355">
        <f>+'TTA Pivot Table'!C$242</f>
        <v>0</v>
      </c>
      <c r="I51" s="356">
        <f>+'TTA Pivot Table'!C$244</f>
        <v>0</v>
      </c>
      <c r="J51" s="356">
        <f>+'TTA Pivot Table'!C$246</f>
        <v>0</v>
      </c>
      <c r="K51" s="355">
        <f>+'TTA Pivot Table'!C$248</f>
        <v>0</v>
      </c>
      <c r="L51" s="355">
        <f>+'TTA Pivot Table'!C$250</f>
        <v>0</v>
      </c>
      <c r="M51" s="357">
        <f>+'TTA Pivot Table'!C$252</f>
        <v>0</v>
      </c>
      <c r="N51" s="356">
        <f>+'TTA Pivot Table'!C$254</f>
        <v>0</v>
      </c>
      <c r="O51" s="226"/>
      <c r="P51" s="352">
        <f t="shared" si="1"/>
        <v>0</v>
      </c>
    </row>
    <row r="52" spans="1:17">
      <c r="A52" s="320"/>
      <c r="B52" s="355"/>
      <c r="C52" s="355"/>
      <c r="D52" s="355"/>
      <c r="E52" s="356"/>
      <c r="F52" s="356"/>
      <c r="G52" s="355"/>
      <c r="H52" s="355"/>
      <c r="I52" s="356"/>
      <c r="J52" s="356"/>
      <c r="K52" s="355"/>
      <c r="L52" s="355"/>
      <c r="M52" s="357"/>
      <c r="N52" s="356"/>
      <c r="O52" s="226"/>
      <c r="P52" s="352"/>
    </row>
    <row r="53" spans="1:17">
      <c r="A53" s="320" t="s">
        <v>1032</v>
      </c>
      <c r="B53" s="355">
        <f>+'TTA Pivot Table'!C$262</f>
        <v>4.4713476070528966</v>
      </c>
      <c r="C53" s="355">
        <f>+'TTA Pivot Table'!C$264</f>
        <v>5.666666666666667</v>
      </c>
      <c r="D53" s="355">
        <f>+'TTA Pivot Table'!C$266</f>
        <v>0</v>
      </c>
      <c r="E53" s="356">
        <f>+'TTA Pivot Table'!C$268</f>
        <v>4.4736015084852294</v>
      </c>
      <c r="F53" s="356">
        <f>+'TTA Pivot Table'!C$270</f>
        <v>5</v>
      </c>
      <c r="G53" s="355">
        <f>+'TTA Pivot Table'!C$272</f>
        <v>7.1661904761904767</v>
      </c>
      <c r="H53" s="355">
        <f>+'TTA Pivot Table'!C$274</f>
        <v>0</v>
      </c>
      <c r="I53" s="356">
        <f>+'TTA Pivot Table'!C$276</f>
        <v>5.012075922484736</v>
      </c>
      <c r="J53" s="356">
        <f>+'TTA Pivot Table'!C$278</f>
        <v>3.4590407938257992</v>
      </c>
      <c r="K53" s="355">
        <f>+'TTA Pivot Table'!C$280</f>
        <v>3.6938599999999999</v>
      </c>
      <c r="L53" s="355">
        <f>+'TTA Pivot Table'!C$282</f>
        <v>0</v>
      </c>
      <c r="M53" s="357">
        <f>+'TTA Pivot Table'!C$284</f>
        <v>3.4874830426356591</v>
      </c>
      <c r="N53" s="356">
        <f>+'TTA Pivot Table'!C$286</f>
        <v>3.8888469601677151</v>
      </c>
      <c r="O53" s="226"/>
      <c r="P53" s="352">
        <f t="shared" si="1"/>
        <v>-1.5245928798490769</v>
      </c>
    </row>
    <row r="54" spans="1:17">
      <c r="A54" s="320" t="s">
        <v>1033</v>
      </c>
      <c r="B54" s="355">
        <f>+'TTA Pivot Table'!C$294</f>
        <v>4.5857894736842102</v>
      </c>
      <c r="C54" s="355">
        <f>+'TTA Pivot Table'!C$296</f>
        <v>5.5999999999999988</v>
      </c>
      <c r="D54" s="355">
        <f>+'TTA Pivot Table'!C$298</f>
        <v>0</v>
      </c>
      <c r="E54" s="356">
        <f>+'TTA Pivot Table'!C$300</f>
        <v>4.6460396039603964</v>
      </c>
      <c r="F54" s="356">
        <f>+'TTA Pivot Table'!C$302</f>
        <v>4.5432350852272725</v>
      </c>
      <c r="G54" s="355">
        <f>+'TTA Pivot Table'!C$304</f>
        <v>6.7322580645161283</v>
      </c>
      <c r="H54" s="355">
        <f>+'TTA Pivot Table'!C$306</f>
        <v>4.040322580645161</v>
      </c>
      <c r="I54" s="356">
        <f>+'TTA Pivot Table'!C$308</f>
        <v>4.5464647354054772</v>
      </c>
      <c r="J54" s="356">
        <f>+'TTA Pivot Table'!C$310</f>
        <v>3.3938833841463412</v>
      </c>
      <c r="K54" s="355">
        <f>+'TTA Pivot Table'!C$312</f>
        <v>3.6856647398843929</v>
      </c>
      <c r="L54" s="355">
        <f>+'TTA Pivot Table'!C$314</f>
        <v>2.7854545454545456</v>
      </c>
      <c r="M54" s="357">
        <f>+'TTA Pivot Table'!C$316</f>
        <v>3.429377431906615</v>
      </c>
      <c r="N54" s="356">
        <f>+'TTA Pivot Table'!C$318</f>
        <v>4.9473684210526319</v>
      </c>
      <c r="O54" s="226"/>
      <c r="P54" s="352">
        <f t="shared" si="1"/>
        <v>-1.1170873034988622</v>
      </c>
    </row>
    <row r="55" spans="1:17">
      <c r="A55" s="320" t="s">
        <v>1034</v>
      </c>
      <c r="B55" s="355">
        <f>+'TTA Pivot Table'!C$326</f>
        <v>0</v>
      </c>
      <c r="C55" s="355">
        <f>+'TTA Pivot Table'!C$328</f>
        <v>0</v>
      </c>
      <c r="D55" s="355">
        <f>+'TTA Pivot Table'!C$330</f>
        <v>0</v>
      </c>
      <c r="E55" s="356">
        <f>+'TTA Pivot Table'!C$332</f>
        <v>0</v>
      </c>
      <c r="F55" s="356">
        <f>+'TTA Pivot Table'!C$334</f>
        <v>0</v>
      </c>
      <c r="G55" s="355">
        <f>+'TTA Pivot Table'!C$336</f>
        <v>0</v>
      </c>
      <c r="H55" s="355">
        <f>+'TTA Pivot Table'!C$338</f>
        <v>0</v>
      </c>
      <c r="I55" s="356">
        <f>+'TTA Pivot Table'!C$340</f>
        <v>0</v>
      </c>
      <c r="J55" s="356">
        <f>+'TTA Pivot Table'!C$342</f>
        <v>0</v>
      </c>
      <c r="K55" s="355">
        <f>+'TTA Pivot Table'!C$344</f>
        <v>0</v>
      </c>
      <c r="L55" s="355">
        <f>+'TTA Pivot Table'!C$346</f>
        <v>0</v>
      </c>
      <c r="M55" s="357">
        <f>+'TTA Pivot Table'!C$348</f>
        <v>0</v>
      </c>
      <c r="N55" s="356">
        <f>+'TTA Pivot Table'!C$350</f>
        <v>0</v>
      </c>
      <c r="O55" s="226"/>
      <c r="P55" s="352">
        <f t="shared" si="1"/>
        <v>0</v>
      </c>
      <c r="Q55" s="342"/>
    </row>
    <row r="56" spans="1:17">
      <c r="A56" s="320" t="s">
        <v>1035</v>
      </c>
      <c r="B56" s="355">
        <f>+'TTA Pivot Table'!C$358</f>
        <v>0</v>
      </c>
      <c r="C56" s="355">
        <f>+'TTA Pivot Table'!C$360</f>
        <v>0</v>
      </c>
      <c r="D56" s="355">
        <f>+'TTA Pivot Table'!C$362</f>
        <v>0</v>
      </c>
      <c r="E56" s="356">
        <f>+'TTA Pivot Table'!C$364</f>
        <v>0</v>
      </c>
      <c r="F56" s="356">
        <f>+'TTA Pivot Table'!C$366</f>
        <v>0</v>
      </c>
      <c r="G56" s="355">
        <f>+'TTA Pivot Table'!C$368</f>
        <v>0</v>
      </c>
      <c r="H56" s="355">
        <f>+'TTA Pivot Table'!C$370</f>
        <v>0</v>
      </c>
      <c r="I56" s="356">
        <f>+'TTA Pivot Table'!C$372</f>
        <v>0</v>
      </c>
      <c r="J56" s="356">
        <f>+'TTA Pivot Table'!C$374</f>
        <v>0</v>
      </c>
      <c r="K56" s="355">
        <f>+'TTA Pivot Table'!C$376</f>
        <v>0</v>
      </c>
      <c r="L56" s="355">
        <f>+'TTA Pivot Table'!C$378</f>
        <v>0</v>
      </c>
      <c r="M56" s="357">
        <f>+'TTA Pivot Table'!C$380</f>
        <v>0</v>
      </c>
      <c r="N56" s="356">
        <f>+'TTA Pivot Table'!C$382</f>
        <v>0</v>
      </c>
      <c r="O56" s="226"/>
      <c r="P56" s="352">
        <f t="shared" si="1"/>
        <v>0</v>
      </c>
    </row>
    <row r="57" spans="1:17">
      <c r="A57" s="320"/>
      <c r="B57" s="355"/>
      <c r="C57" s="355"/>
      <c r="D57" s="355"/>
      <c r="E57" s="356"/>
      <c r="F57" s="356"/>
      <c r="G57" s="355"/>
      <c r="H57" s="355"/>
      <c r="I57" s="356"/>
      <c r="J57" s="356"/>
      <c r="K57" s="355"/>
      <c r="L57" s="355"/>
      <c r="M57" s="357"/>
      <c r="N57" s="356"/>
      <c r="O57" s="226"/>
      <c r="P57" s="352"/>
    </row>
    <row r="58" spans="1:17">
      <c r="A58" s="320" t="s">
        <v>1036</v>
      </c>
      <c r="B58" s="355">
        <f>+'TTA Pivot Table'!C$390</f>
        <v>4.0718678414096914</v>
      </c>
      <c r="C58" s="355">
        <f>+'TTA Pivot Table'!C$392</f>
        <v>4.6494736842105269</v>
      </c>
      <c r="D58" s="355">
        <f>+'TTA Pivot Table'!C$394</f>
        <v>0</v>
      </c>
      <c r="E58" s="356">
        <f>+'TTA Pivot Table'!C$396</f>
        <v>4.0837065803667754</v>
      </c>
      <c r="F58" s="356">
        <f>+'TTA Pivot Table'!C$398</f>
        <v>4.2084858632994786</v>
      </c>
      <c r="G58" s="355">
        <f>+'TTA Pivot Table'!C$400</f>
        <v>4.6371386861313866</v>
      </c>
      <c r="H58" s="355">
        <f>+'TTA Pivot Table'!C$402</f>
        <v>0</v>
      </c>
      <c r="I58" s="356">
        <f>+'TTA Pivot Table'!C$404</f>
        <v>4.224021693121693</v>
      </c>
      <c r="J58" s="356">
        <f>+'TTA Pivot Table'!C$406</f>
        <v>6.3306734407848628</v>
      </c>
      <c r="K58" s="355">
        <f>+'TTA Pivot Table'!C$408</f>
        <v>8.783552499999999</v>
      </c>
      <c r="L58" s="355">
        <f>+'TTA Pivot Table'!C$410</f>
        <v>0</v>
      </c>
      <c r="M58" s="357">
        <f>+'TTA Pivot Table'!C$412</f>
        <v>6.867702244116038</v>
      </c>
      <c r="N58" s="356">
        <f>+'TTA Pivot Table'!C$414</f>
        <v>3.9740008583690982</v>
      </c>
      <c r="O58" s="226"/>
      <c r="P58" s="352">
        <f t="shared" si="1"/>
        <v>2.6436805509943451</v>
      </c>
    </row>
    <row r="59" spans="1:17">
      <c r="A59" s="320" t="s">
        <v>1037</v>
      </c>
      <c r="B59" s="355">
        <f>+'TTA Pivot Table'!C$422</f>
        <v>4.3942710315949753</v>
      </c>
      <c r="C59" s="355">
        <f>+'TTA Pivot Table'!C$424</f>
        <v>4.5803030303030301</v>
      </c>
      <c r="D59" s="355">
        <f>+'TTA Pivot Table'!C$426</f>
        <v>0</v>
      </c>
      <c r="E59" s="356">
        <f>+'TTA Pivot Table'!C$428</f>
        <v>4.4021057429352775</v>
      </c>
      <c r="F59" s="356">
        <f>+'TTA Pivot Table'!C$430</f>
        <v>4.6265688614347891</v>
      </c>
      <c r="G59" s="355">
        <f>+'TTA Pivot Table'!C$432</f>
        <v>4.8797488226059658</v>
      </c>
      <c r="H59" s="355">
        <f>+'TTA Pivot Table'!C$434</f>
        <v>0</v>
      </c>
      <c r="I59" s="356">
        <f>+'TTA Pivot Table'!C$436</f>
        <v>4.6374050930591952</v>
      </c>
      <c r="J59" s="356">
        <f>+'TTA Pivot Table'!C$438</f>
        <v>3.4376033275417259</v>
      </c>
      <c r="K59" s="355">
        <f>+'TTA Pivot Table'!C$440</f>
        <v>3.4536794964899538</v>
      </c>
      <c r="L59" s="355">
        <f>+'TTA Pivot Table'!C$442</f>
        <v>0</v>
      </c>
      <c r="M59" s="357">
        <f>+'TTA Pivot Table'!C$444</f>
        <v>3.4424766097963682</v>
      </c>
      <c r="N59" s="356">
        <f>+'TTA Pivot Table'!C$446</f>
        <v>2.9089834515366428</v>
      </c>
      <c r="O59" s="226"/>
      <c r="P59" s="352">
        <f t="shared" si="1"/>
        <v>-1.1949284832628271</v>
      </c>
    </row>
    <row r="60" spans="1:17">
      <c r="A60" s="320" t="s">
        <v>1038</v>
      </c>
      <c r="B60" s="355">
        <f>+'TTA Pivot Table'!C$454</f>
        <v>4.2884615384615392</v>
      </c>
      <c r="C60" s="355">
        <f>+'TTA Pivot Table'!C$456</f>
        <v>5.0625</v>
      </c>
      <c r="D60" s="355">
        <f>+'TTA Pivot Table'!C$458</f>
        <v>0</v>
      </c>
      <c r="E60" s="356">
        <f>+'TTA Pivot Table'!C$460</f>
        <v>4.3333333333333339</v>
      </c>
      <c r="F60" s="356">
        <f>+'TTA Pivot Table'!C$462</f>
        <v>4.5454146407347382</v>
      </c>
      <c r="G60" s="355">
        <f>+'TTA Pivot Table'!C$464</f>
        <v>6.5323660714285712</v>
      </c>
      <c r="H60" s="355">
        <f>+'TTA Pivot Table'!C$466</f>
        <v>0</v>
      </c>
      <c r="I60" s="356">
        <f>+'TTA Pivot Table'!C$468</f>
        <v>4.6037624541164135</v>
      </c>
      <c r="J60" s="356">
        <f>+'TTA Pivot Table'!C$470</f>
        <v>3.4928094131318992</v>
      </c>
      <c r="K60" s="355">
        <f>+'TTA Pivot Table'!C$472</f>
        <v>4.2787539936102261</v>
      </c>
      <c r="L60" s="355">
        <f>+'TTA Pivot Table'!C$474</f>
        <v>0</v>
      </c>
      <c r="M60" s="357">
        <f>+'TTA Pivot Table'!C$476</f>
        <v>3.6612645514722661</v>
      </c>
      <c r="N60" s="356">
        <f>+'TTA Pivot Table'!C$478</f>
        <v>5.1903485254691661</v>
      </c>
      <c r="O60" s="226"/>
      <c r="P60" s="352">
        <f t="shared" si="1"/>
        <v>-0.94249790264414735</v>
      </c>
    </row>
    <row r="61" spans="1:17">
      <c r="A61" s="329" t="s">
        <v>1039</v>
      </c>
      <c r="B61" s="359">
        <f>+'TTA Pivot Table'!C$486</f>
        <v>4.5999999999999996</v>
      </c>
      <c r="C61" s="359">
        <f>+'TTA Pivot Table'!C$488</f>
        <v>7</v>
      </c>
      <c r="D61" s="359">
        <f>+'TTA Pivot Table'!C$490</f>
        <v>0</v>
      </c>
      <c r="E61" s="360">
        <f>+'TTA Pivot Table'!C$492</f>
        <v>4.6030037546933666</v>
      </c>
      <c r="F61" s="360">
        <f>+'TTA Pivot Table'!C$494</f>
        <v>4.7</v>
      </c>
      <c r="G61" s="359">
        <f>+'TTA Pivot Table'!C$496</f>
        <v>4.4000000000000004</v>
      </c>
      <c r="H61" s="359">
        <f>+'TTA Pivot Table'!C$498</f>
        <v>0</v>
      </c>
      <c r="I61" s="360">
        <f>+'TTA Pivot Table'!C$500</f>
        <v>4.6994038155802862</v>
      </c>
      <c r="J61" s="360">
        <f>+'TTA Pivot Table'!C$502</f>
        <v>3.9</v>
      </c>
      <c r="K61" s="359">
        <f>+'TTA Pivot Table'!C$504</f>
        <v>3.8</v>
      </c>
      <c r="L61" s="359">
        <f>+'TTA Pivot Table'!C$506</f>
        <v>0</v>
      </c>
      <c r="M61" s="361">
        <f>+'TTA Pivot Table'!C$508</f>
        <v>3.8932489451476791</v>
      </c>
      <c r="N61" s="360">
        <f>+'TTA Pivot Table'!C$510</f>
        <v>6.1</v>
      </c>
      <c r="O61" s="226"/>
      <c r="P61" s="362">
        <f t="shared" si="1"/>
        <v>-0.80615487043260714</v>
      </c>
    </row>
    <row r="62" spans="1:17">
      <c r="A62" s="333" t="s">
        <v>1040</v>
      </c>
      <c r="B62" s="333"/>
      <c r="C62" s="333"/>
      <c r="D62" s="333"/>
      <c r="E62" s="333"/>
      <c r="F62" s="334"/>
      <c r="G62" s="334"/>
      <c r="H62" s="334"/>
      <c r="I62" s="334"/>
      <c r="J62" s="334"/>
      <c r="K62" s="334"/>
      <c r="L62" s="334"/>
      <c r="M62" s="334"/>
      <c r="N62" s="334"/>
    </row>
    <row r="63" spans="1:17">
      <c r="A63" s="333"/>
      <c r="B63" s="364"/>
      <c r="C63" s="364"/>
      <c r="D63" s="364"/>
      <c r="E63" s="364"/>
      <c r="F63" s="364"/>
      <c r="G63" s="364"/>
      <c r="H63" s="364"/>
      <c r="I63" s="364"/>
      <c r="J63" s="364"/>
      <c r="K63" s="364"/>
      <c r="L63" s="364"/>
      <c r="M63" s="364"/>
      <c r="N63" s="364"/>
      <c r="O63" s="363"/>
    </row>
    <row r="64" spans="1:17">
      <c r="A64" s="333"/>
      <c r="B64" s="333"/>
      <c r="C64" s="333"/>
      <c r="D64" s="333"/>
      <c r="E64" s="333"/>
      <c r="F64" s="334"/>
      <c r="G64" s="334"/>
      <c r="H64" s="334"/>
      <c r="I64" s="334"/>
      <c r="J64" s="334"/>
      <c r="K64" s="334"/>
      <c r="L64" s="334"/>
      <c r="M64" s="334"/>
      <c r="N64" s="335" t="s">
        <v>1158</v>
      </c>
    </row>
    <row r="65" spans="1:16" ht="18">
      <c r="A65" s="296" t="s">
        <v>1078</v>
      </c>
      <c r="B65" s="298"/>
      <c r="C65" s="298"/>
      <c r="D65" s="298"/>
      <c r="E65" s="298"/>
      <c r="F65" s="297"/>
      <c r="G65" s="297"/>
      <c r="H65" s="297"/>
      <c r="I65" s="298"/>
      <c r="J65" s="297"/>
      <c r="K65" s="297"/>
      <c r="L65" s="297"/>
      <c r="M65" s="298"/>
      <c r="N65" s="297"/>
      <c r="P65" s="346"/>
    </row>
    <row r="66" spans="1:16" ht="18">
      <c r="A66" s="296"/>
      <c r="B66" s="298"/>
      <c r="C66" s="298"/>
      <c r="D66" s="298"/>
      <c r="E66" s="298"/>
      <c r="F66" s="297"/>
      <c r="G66" s="297"/>
      <c r="H66" s="297"/>
      <c r="I66" s="298"/>
      <c r="J66" s="297"/>
      <c r="K66" s="297"/>
      <c r="L66" s="297"/>
      <c r="M66" s="298"/>
      <c r="N66" s="297"/>
      <c r="P66" s="346"/>
    </row>
    <row r="67" spans="1:16" ht="15.75">
      <c r="A67" s="299" t="s">
        <v>1075</v>
      </c>
      <c r="B67" s="298"/>
      <c r="C67" s="298"/>
      <c r="D67" s="298"/>
      <c r="E67" s="298"/>
      <c r="F67" s="297"/>
      <c r="G67" s="297"/>
      <c r="H67" s="297"/>
      <c r="I67" s="298"/>
      <c r="J67" s="297"/>
      <c r="K67" s="297"/>
      <c r="L67" s="297"/>
      <c r="M67" s="298"/>
      <c r="N67" s="297"/>
      <c r="P67" s="346"/>
    </row>
    <row r="68" spans="1:16" ht="15.75">
      <c r="A68" s="299" t="s">
        <v>1056</v>
      </c>
      <c r="B68" s="298"/>
      <c r="C68" s="298"/>
      <c r="D68" s="298"/>
      <c r="E68" s="298"/>
      <c r="F68" s="297"/>
      <c r="G68" s="297"/>
      <c r="H68" s="297"/>
      <c r="I68" s="298"/>
      <c r="J68" s="297"/>
      <c r="K68" s="297"/>
      <c r="L68" s="297"/>
      <c r="M68" s="298"/>
      <c r="N68" s="297"/>
      <c r="P68" s="346"/>
    </row>
    <row r="69" spans="1:16" ht="18" customHeight="1">
      <c r="A69" s="300"/>
      <c r="B69" s="300"/>
      <c r="C69" s="300"/>
      <c r="D69" s="300"/>
      <c r="E69" s="300"/>
      <c r="F69" s="301"/>
      <c r="G69" s="302"/>
      <c r="H69" s="302"/>
      <c r="I69" s="303"/>
      <c r="J69" s="303"/>
      <c r="K69" s="303"/>
      <c r="L69" s="303"/>
      <c r="M69" s="303"/>
      <c r="N69" s="303"/>
      <c r="O69" s="304"/>
      <c r="P69" s="346"/>
    </row>
    <row r="70" spans="1:16" ht="18" customHeight="1">
      <c r="A70" s="150"/>
      <c r="B70" s="305" t="s">
        <v>1014</v>
      </c>
      <c r="C70" s="306"/>
      <c r="D70" s="306"/>
      <c r="E70" s="306"/>
      <c r="F70" s="306"/>
      <c r="G70" s="306"/>
      <c r="H70" s="306"/>
      <c r="I70" s="307"/>
      <c r="J70" s="308" t="s">
        <v>10</v>
      </c>
      <c r="K70" s="309"/>
      <c r="L70" s="309"/>
      <c r="M70" s="310"/>
      <c r="N70" s="533" t="s">
        <v>1015</v>
      </c>
      <c r="O70" s="323"/>
      <c r="P70" s="346"/>
    </row>
    <row r="71" spans="1:16" ht="45" customHeight="1">
      <c r="A71" s="311"/>
      <c r="B71" s="306" t="s">
        <v>1016</v>
      </c>
      <c r="C71" s="306"/>
      <c r="D71" s="306"/>
      <c r="E71" s="312"/>
      <c r="F71" s="313" t="s">
        <v>1017</v>
      </c>
      <c r="G71" s="306"/>
      <c r="H71" s="306"/>
      <c r="I71" s="307"/>
      <c r="J71" s="314" t="s">
        <v>1018</v>
      </c>
      <c r="K71" s="306"/>
      <c r="L71" s="306"/>
      <c r="M71" s="307"/>
      <c r="N71" s="534"/>
      <c r="O71" s="323"/>
      <c r="P71" s="346"/>
    </row>
    <row r="72" spans="1:16" ht="27" customHeight="1">
      <c r="A72" s="300"/>
      <c r="B72" s="315" t="s">
        <v>1019</v>
      </c>
      <c r="C72" s="315" t="s">
        <v>1020</v>
      </c>
      <c r="D72" s="315" t="s">
        <v>1021</v>
      </c>
      <c r="E72" s="316" t="s">
        <v>1022</v>
      </c>
      <c r="F72" s="316" t="s">
        <v>1019</v>
      </c>
      <c r="G72" s="315" t="s">
        <v>1020</v>
      </c>
      <c r="H72" s="315" t="s">
        <v>1021</v>
      </c>
      <c r="I72" s="316" t="s">
        <v>1022</v>
      </c>
      <c r="J72" s="317" t="s">
        <v>1019</v>
      </c>
      <c r="K72" s="318" t="s">
        <v>1020</v>
      </c>
      <c r="L72" s="319" t="s">
        <v>1021</v>
      </c>
      <c r="M72" s="317" t="s">
        <v>1022</v>
      </c>
      <c r="N72" s="535"/>
      <c r="O72" s="323"/>
      <c r="P72" s="346" t="s">
        <v>1076</v>
      </c>
    </row>
    <row r="73" spans="1:16" ht="26.25" hidden="1" customHeight="1">
      <c r="A73" s="320" t="s">
        <v>1023</v>
      </c>
      <c r="B73" s="320"/>
      <c r="C73" s="320"/>
      <c r="D73" s="320"/>
      <c r="E73" s="320"/>
      <c r="F73" s="365">
        <f>'TTA Pivot Table'!D$230</f>
        <v>0</v>
      </c>
      <c r="G73" s="365">
        <f>'TTA Pivot Table'!D$231</f>
        <v>0</v>
      </c>
      <c r="H73" s="365">
        <f>'TTA Pivot Table'!D$232</f>
        <v>0</v>
      </c>
      <c r="I73" s="366">
        <f>'TTA Pivot Table'!D$233</f>
        <v>0</v>
      </c>
      <c r="J73" s="366">
        <f>'TTA Pivot Table'!D$234</f>
        <v>0</v>
      </c>
      <c r="K73" s="365">
        <f>'TTA Pivot Table'!D$235</f>
        <v>0</v>
      </c>
      <c r="L73" s="365">
        <f>'TTA Pivot Table'!D$236</f>
        <v>0</v>
      </c>
      <c r="M73" s="367">
        <f>'TTA Pivot Table'!D$237</f>
        <v>0</v>
      </c>
      <c r="N73" s="366">
        <f>'TTA Pivot Table'!D$238</f>
        <v>0</v>
      </c>
      <c r="O73" s="226"/>
      <c r="P73" s="352">
        <f>+M73-I73</f>
        <v>0</v>
      </c>
    </row>
    <row r="74" spans="1:16" ht="15.75" hidden="1">
      <c r="A74" s="320"/>
      <c r="B74" s="320"/>
      <c r="C74" s="320"/>
      <c r="D74" s="320"/>
      <c r="E74" s="320"/>
      <c r="F74" s="226"/>
      <c r="G74" s="226"/>
      <c r="H74" s="226"/>
      <c r="I74" s="353"/>
      <c r="J74" s="353"/>
      <c r="K74" s="226"/>
      <c r="L74" s="226"/>
      <c r="M74" s="354"/>
      <c r="N74" s="353"/>
      <c r="O74" s="226"/>
      <c r="P74" s="323">
        <f t="shared" ref="P74" si="2">+I74-M74</f>
        <v>0</v>
      </c>
    </row>
    <row r="75" spans="1:16">
      <c r="A75" s="320" t="s">
        <v>1024</v>
      </c>
      <c r="B75" s="355">
        <f>+'TTA Pivot Table'!D$6</f>
        <v>0</v>
      </c>
      <c r="C75" s="355">
        <f>+'TTA Pivot Table'!D$8</f>
        <v>0</v>
      </c>
      <c r="D75" s="355">
        <f>+'TTA Pivot Table'!D$10</f>
        <v>0</v>
      </c>
      <c r="E75" s="356">
        <f>+'TTA Pivot Table'!D$12</f>
        <v>0</v>
      </c>
      <c r="F75" s="356">
        <f>+'TTA Pivot Table'!D$14</f>
        <v>0</v>
      </c>
      <c r="G75" s="355">
        <f>+'TTA Pivot Table'!D$16</f>
        <v>0</v>
      </c>
      <c r="H75" s="355">
        <f>+'TTA Pivot Table'!D$18</f>
        <v>0</v>
      </c>
      <c r="I75" s="356">
        <f>+'TTA Pivot Table'!D$20</f>
        <v>0</v>
      </c>
      <c r="J75" s="356">
        <f>+'TTA Pivot Table'!D$22</f>
        <v>0</v>
      </c>
      <c r="K75" s="355">
        <f>+'TTA Pivot Table'!D$24</f>
        <v>0</v>
      </c>
      <c r="L75" s="355">
        <f>+'TTA Pivot Table'!D$26</f>
        <v>0</v>
      </c>
      <c r="M75" s="357">
        <f>+'TTA Pivot Table'!D$28</f>
        <v>0</v>
      </c>
      <c r="N75" s="356">
        <f>+'TTA Pivot Table'!D$30</f>
        <v>0</v>
      </c>
      <c r="O75" s="226"/>
      <c r="P75" s="352">
        <f t="shared" ref="P75:P93" si="3">+M75-I75</f>
        <v>0</v>
      </c>
    </row>
    <row r="76" spans="1:16">
      <c r="A76" s="320" t="s">
        <v>1025</v>
      </c>
      <c r="B76" s="355">
        <f>+'TTA Pivot Table'!D$38</f>
        <v>4.3499999999999996</v>
      </c>
      <c r="C76" s="355">
        <f>+'TTA Pivot Table'!D$40</f>
        <v>5.75</v>
      </c>
      <c r="D76" s="355">
        <f>+'TTA Pivot Table'!D$42</f>
        <v>0</v>
      </c>
      <c r="E76" s="356">
        <f>+'TTA Pivot Table'!D$44</f>
        <v>4.9987804878048774</v>
      </c>
      <c r="F76" s="356">
        <f>+'TTA Pivot Table'!D$46</f>
        <v>5.57</v>
      </c>
      <c r="G76" s="355">
        <f>+'TTA Pivot Table'!D$48</f>
        <v>6.87</v>
      </c>
      <c r="H76" s="355">
        <f>+'TTA Pivot Table'!D$50</f>
        <v>0</v>
      </c>
      <c r="I76" s="356">
        <f>+'TTA Pivot Table'!D$52</f>
        <v>6.0391729323308274</v>
      </c>
      <c r="J76" s="356">
        <f>+'TTA Pivot Table'!D$54</f>
        <v>4.09</v>
      </c>
      <c r="K76" s="355">
        <f>+'TTA Pivot Table'!D$56</f>
        <v>5.74</v>
      </c>
      <c r="L76" s="355">
        <f>+'TTA Pivot Table'!D$58</f>
        <v>0</v>
      </c>
      <c r="M76" s="357">
        <f>+'TTA Pivot Table'!D$60</f>
        <v>4.9317163289630512</v>
      </c>
      <c r="N76" s="356">
        <f>+'TTA Pivot Table'!D$62</f>
        <v>5</v>
      </c>
      <c r="O76" s="226"/>
      <c r="P76" s="352">
        <f t="shared" si="3"/>
        <v>-1.1074566033677762</v>
      </c>
    </row>
    <row r="77" spans="1:16">
      <c r="A77" s="320" t="s">
        <v>1026</v>
      </c>
      <c r="B77" s="355">
        <f>+'TTA Pivot Table'!D$70</f>
        <v>0</v>
      </c>
      <c r="C77" s="355">
        <f>+'TTA Pivot Table'!D$72</f>
        <v>0</v>
      </c>
      <c r="D77" s="355">
        <f>+'TTA Pivot Table'!D$74</f>
        <v>0</v>
      </c>
      <c r="E77" s="356">
        <f>+'TTA Pivot Table'!D$76</f>
        <v>0</v>
      </c>
      <c r="F77" s="356">
        <f>+'TTA Pivot Table'!D$78</f>
        <v>0</v>
      </c>
      <c r="G77" s="355">
        <f>+'TTA Pivot Table'!D$80</f>
        <v>0</v>
      </c>
      <c r="H77" s="355">
        <f>+'TTA Pivot Table'!D$82</f>
        <v>0</v>
      </c>
      <c r="I77" s="356">
        <f>+'TTA Pivot Table'!D$84</f>
        <v>0</v>
      </c>
      <c r="J77" s="356">
        <f>+'TTA Pivot Table'!D$86</f>
        <v>0</v>
      </c>
      <c r="K77" s="355">
        <f>+'TTA Pivot Table'!D$88</f>
        <v>0</v>
      </c>
      <c r="L77" s="355">
        <f>+'TTA Pivot Table'!D$90</f>
        <v>0</v>
      </c>
      <c r="M77" s="357">
        <f>+'TTA Pivot Table'!D$92</f>
        <v>0</v>
      </c>
      <c r="N77" s="356">
        <f>+'TTA Pivot Table'!D$94</f>
        <v>0</v>
      </c>
      <c r="O77" s="226"/>
      <c r="P77" s="352">
        <f t="shared" si="3"/>
        <v>0</v>
      </c>
    </row>
    <row r="78" spans="1:16">
      <c r="A78" s="320" t="s">
        <v>1027</v>
      </c>
      <c r="B78" s="355">
        <f>+'TTA Pivot Table'!D$102</f>
        <v>0</v>
      </c>
      <c r="C78" s="355">
        <f>+'TTA Pivot Table'!D$104</f>
        <v>0</v>
      </c>
      <c r="D78" s="355">
        <f>+'TTA Pivot Table'!D$106</f>
        <v>0</v>
      </c>
      <c r="E78" s="356">
        <f>+'TTA Pivot Table'!D$108</f>
        <v>0</v>
      </c>
      <c r="F78" s="356">
        <f>+'TTA Pivot Table'!D$110</f>
        <v>0</v>
      </c>
      <c r="G78" s="355">
        <f>+'TTA Pivot Table'!D$112</f>
        <v>0</v>
      </c>
      <c r="H78" s="355">
        <f>+'TTA Pivot Table'!D$114</f>
        <v>0</v>
      </c>
      <c r="I78" s="356">
        <f>+'TTA Pivot Table'!D$116</f>
        <v>0</v>
      </c>
      <c r="J78" s="356">
        <f>+'TTA Pivot Table'!D$118</f>
        <v>0</v>
      </c>
      <c r="K78" s="355">
        <f>+'TTA Pivot Table'!D$120</f>
        <v>0</v>
      </c>
      <c r="L78" s="355">
        <f>+'TTA Pivot Table'!D$122</f>
        <v>0</v>
      </c>
      <c r="M78" s="357">
        <f>+'TTA Pivot Table'!D$124</f>
        <v>0</v>
      </c>
      <c r="N78" s="356">
        <f>+'TTA Pivot Table'!D$126</f>
        <v>0</v>
      </c>
      <c r="O78" s="226"/>
      <c r="P78" s="352">
        <f t="shared" si="3"/>
        <v>0</v>
      </c>
    </row>
    <row r="79" spans="1:16">
      <c r="A79" s="320"/>
      <c r="B79" s="355"/>
      <c r="C79" s="355"/>
      <c r="D79" s="355"/>
      <c r="E79" s="356"/>
      <c r="F79" s="356"/>
      <c r="G79" s="355"/>
      <c r="H79" s="355"/>
      <c r="I79" s="356"/>
      <c r="J79" s="356"/>
      <c r="K79" s="355"/>
      <c r="L79" s="355"/>
      <c r="M79" s="357"/>
      <c r="N79" s="356"/>
      <c r="O79" s="226"/>
      <c r="P79" s="352"/>
    </row>
    <row r="80" spans="1:16">
      <c r="A80" s="320" t="s">
        <v>1028</v>
      </c>
      <c r="B80" s="355">
        <f>+'TTA Pivot Table'!D$134</f>
        <v>4.58</v>
      </c>
      <c r="C80" s="355">
        <f>+'TTA Pivot Table'!D$136</f>
        <v>5.15</v>
      </c>
      <c r="D80" s="355">
        <f>+'TTA Pivot Table'!D$138</f>
        <v>0</v>
      </c>
      <c r="E80" s="356">
        <f>+'TTA Pivot Table'!D$140</f>
        <v>4.624638554216868</v>
      </c>
      <c r="F80" s="356">
        <f>+'TTA Pivot Table'!D$142</f>
        <v>4.67</v>
      </c>
      <c r="G80" s="355">
        <f>+'TTA Pivot Table'!D$144</f>
        <v>4.45</v>
      </c>
      <c r="H80" s="355">
        <f>+'TTA Pivot Table'!D$146</f>
        <v>0</v>
      </c>
      <c r="I80" s="356">
        <f>+'TTA Pivot Table'!D$148</f>
        <v>4.6486666666666663</v>
      </c>
      <c r="J80" s="356">
        <f>+'TTA Pivot Table'!D$150</f>
        <v>3.64</v>
      </c>
      <c r="K80" s="355">
        <f>+'TTA Pivot Table'!D$152</f>
        <v>3.43</v>
      </c>
      <c r="L80" s="355">
        <f>+'TTA Pivot Table'!D$154</f>
        <v>0</v>
      </c>
      <c r="M80" s="357">
        <f>+'TTA Pivot Table'!D$156</f>
        <v>3.6135323383084579</v>
      </c>
      <c r="N80" s="356">
        <f>+'TTA Pivot Table'!D$158</f>
        <v>0</v>
      </c>
      <c r="O80" s="226"/>
      <c r="P80" s="352">
        <f t="shared" si="3"/>
        <v>-1.0351343283582084</v>
      </c>
    </row>
    <row r="81" spans="1:16">
      <c r="A81" s="320" t="s">
        <v>1029</v>
      </c>
      <c r="B81" s="355">
        <f>+'TTA Pivot Table'!D$166</f>
        <v>0</v>
      </c>
      <c r="C81" s="355">
        <f>+'TTA Pivot Table'!D$168</f>
        <v>0</v>
      </c>
      <c r="D81" s="355">
        <f>+'TTA Pivot Table'!D$170</f>
        <v>0</v>
      </c>
      <c r="E81" s="356">
        <f>+'TTA Pivot Table'!D$172</f>
        <v>0</v>
      </c>
      <c r="F81" s="356">
        <f>+'TTA Pivot Table'!D$174</f>
        <v>0</v>
      </c>
      <c r="G81" s="355">
        <f>+'TTA Pivot Table'!D$176</f>
        <v>0</v>
      </c>
      <c r="H81" s="355">
        <f>+'TTA Pivot Table'!D$178</f>
        <v>0</v>
      </c>
      <c r="I81" s="356">
        <f>+'TTA Pivot Table'!D$180</f>
        <v>0</v>
      </c>
      <c r="J81" s="356">
        <f>+'TTA Pivot Table'!D$182</f>
        <v>0</v>
      </c>
      <c r="K81" s="355">
        <f>+'TTA Pivot Table'!D$184</f>
        <v>0</v>
      </c>
      <c r="L81" s="355">
        <f>+'TTA Pivot Table'!D$186</f>
        <v>0</v>
      </c>
      <c r="M81" s="357">
        <f>+'TTA Pivot Table'!D$188</f>
        <v>0</v>
      </c>
      <c r="N81" s="356">
        <f>+'TTA Pivot Table'!D$190</f>
        <v>0</v>
      </c>
      <c r="O81" s="226"/>
      <c r="P81" s="352">
        <f t="shared" si="3"/>
        <v>0</v>
      </c>
    </row>
    <row r="82" spans="1:16">
      <c r="A82" s="320" t="s">
        <v>1030</v>
      </c>
      <c r="B82" s="358">
        <f>+'TTA Pivot Table'!D$198</f>
        <v>4.3101978565539989</v>
      </c>
      <c r="C82" s="355">
        <f>+'TTA Pivot Table'!D$200</f>
        <v>4.83</v>
      </c>
      <c r="D82" s="355">
        <f>+'TTA Pivot Table'!D$202</f>
        <v>0</v>
      </c>
      <c r="E82" s="356">
        <f>+'TTA Pivot Table'!D$204</f>
        <v>4.3004351395730707</v>
      </c>
      <c r="F82" s="356">
        <f>+'TTA Pivot Table'!D$206</f>
        <v>5.4832683183974709</v>
      </c>
      <c r="G82" s="355">
        <f>+'TTA Pivot Table'!D$208</f>
        <v>8.7638095238095222</v>
      </c>
      <c r="H82" s="355">
        <f>+'TTA Pivot Table'!D$210</f>
        <v>0</v>
      </c>
      <c r="I82" s="356">
        <f>+'TTA Pivot Table'!D$212</f>
        <v>5.5543269726663231</v>
      </c>
      <c r="J82" s="356">
        <f>+'TTA Pivot Table'!D$214</f>
        <v>6.6379105322763259</v>
      </c>
      <c r="K82" s="355">
        <f>+'TTA Pivot Table'!D$216</f>
        <v>6.3855753968253994</v>
      </c>
      <c r="L82" s="355">
        <f>+'TTA Pivot Table'!D$218</f>
        <v>0</v>
      </c>
      <c r="M82" s="357">
        <f>+'TTA Pivot Table'!D$220</f>
        <v>6.5818854625550633</v>
      </c>
      <c r="N82" s="356">
        <f>+'TTA Pivot Table'!D$222</f>
        <v>0</v>
      </c>
      <c r="O82" s="226"/>
      <c r="P82" s="352">
        <f t="shared" si="3"/>
        <v>1.0275584898887402</v>
      </c>
    </row>
    <row r="83" spans="1:16">
      <c r="A83" s="320" t="s">
        <v>1031</v>
      </c>
      <c r="B83" s="355">
        <f>+'TTA Pivot Table'!D$230</f>
        <v>0</v>
      </c>
      <c r="C83" s="355">
        <f>+'TTA Pivot Table'!D$232</f>
        <v>0</v>
      </c>
      <c r="D83" s="355">
        <f>+'TTA Pivot Table'!D$234</f>
        <v>0</v>
      </c>
      <c r="E83" s="356">
        <f>+'TTA Pivot Table'!D$236</f>
        <v>0</v>
      </c>
      <c r="F83" s="356">
        <f>+'TTA Pivot Table'!D$238</f>
        <v>0</v>
      </c>
      <c r="G83" s="355">
        <f>+'TTA Pivot Table'!D$240</f>
        <v>0</v>
      </c>
      <c r="H83" s="355">
        <f>+'TTA Pivot Table'!D$242</f>
        <v>0</v>
      </c>
      <c r="I83" s="356">
        <f>+'TTA Pivot Table'!D$244</f>
        <v>0</v>
      </c>
      <c r="J83" s="356">
        <f>+'TTA Pivot Table'!D$246</f>
        <v>0</v>
      </c>
      <c r="K83" s="355">
        <f>+'TTA Pivot Table'!D$248</f>
        <v>0</v>
      </c>
      <c r="L83" s="355">
        <f>+'TTA Pivot Table'!D$250</f>
        <v>0</v>
      </c>
      <c r="M83" s="357">
        <f>+'TTA Pivot Table'!D$252</f>
        <v>0</v>
      </c>
      <c r="N83" s="356">
        <f>+'TTA Pivot Table'!D$254</f>
        <v>0</v>
      </c>
      <c r="O83" s="226"/>
      <c r="P83" s="352">
        <f t="shared" si="3"/>
        <v>0</v>
      </c>
    </row>
    <row r="84" spans="1:16">
      <c r="A84" s="320"/>
      <c r="B84" s="355"/>
      <c r="C84" s="355"/>
      <c r="D84" s="355"/>
      <c r="E84" s="356"/>
      <c r="F84" s="356"/>
      <c r="G84" s="355"/>
      <c r="H84" s="355"/>
      <c r="I84" s="356"/>
      <c r="J84" s="356"/>
      <c r="K84" s="355"/>
      <c r="L84" s="355"/>
      <c r="M84" s="357"/>
      <c r="N84" s="356"/>
      <c r="O84" s="226"/>
      <c r="P84" s="352"/>
    </row>
    <row r="85" spans="1:16">
      <c r="A85" s="320" t="s">
        <v>1032</v>
      </c>
      <c r="B85" s="355">
        <f>+'TTA Pivot Table'!D$262</f>
        <v>4.7300000000000004</v>
      </c>
      <c r="C85" s="355">
        <f>+'TTA Pivot Table'!D$264</f>
        <v>6.5</v>
      </c>
      <c r="D85" s="355">
        <f>+'TTA Pivot Table'!D$266</f>
        <v>0</v>
      </c>
      <c r="E85" s="356">
        <f>+'TTA Pivot Table'!D$268</f>
        <v>4.770227272727273</v>
      </c>
      <c r="F85" s="356">
        <f>+'TTA Pivot Table'!D$270</f>
        <v>5.19</v>
      </c>
      <c r="G85" s="355">
        <f>+'TTA Pivot Table'!D$272</f>
        <v>7.5</v>
      </c>
      <c r="H85" s="355">
        <f>+'TTA Pivot Table'!D$274</f>
        <v>0</v>
      </c>
      <c r="I85" s="356">
        <f>+'TTA Pivot Table'!D$276</f>
        <v>5.1976490066225169</v>
      </c>
      <c r="J85" s="356">
        <f>+'TTA Pivot Table'!D$278</f>
        <v>3.57</v>
      </c>
      <c r="K85" s="355">
        <f>+'TTA Pivot Table'!D$280</f>
        <v>5</v>
      </c>
      <c r="L85" s="355">
        <f>+'TTA Pivot Table'!D$282</f>
        <v>0</v>
      </c>
      <c r="M85" s="357">
        <f>+'TTA Pivot Table'!D$284</f>
        <v>3.7641975308641973</v>
      </c>
      <c r="N85" s="356">
        <f>+'TTA Pivot Table'!D$286</f>
        <v>5.1100000000000003</v>
      </c>
      <c r="O85" s="226"/>
      <c r="P85" s="352">
        <f t="shared" si="3"/>
        <v>-1.4334514757583197</v>
      </c>
    </row>
    <row r="86" spans="1:16">
      <c r="A86" s="320" t="s">
        <v>1033</v>
      </c>
      <c r="B86" s="355">
        <f>+'TTA Pivot Table'!D$294</f>
        <v>4.8</v>
      </c>
      <c r="C86" s="355">
        <f>+'TTA Pivot Table'!D$296</f>
        <v>0</v>
      </c>
      <c r="D86" s="355">
        <f>+'TTA Pivot Table'!D$298</f>
        <v>0</v>
      </c>
      <c r="E86" s="356">
        <f>+'TTA Pivot Table'!D$300</f>
        <v>4.8</v>
      </c>
      <c r="F86" s="356">
        <f>+'TTA Pivot Table'!D$302</f>
        <v>4.8</v>
      </c>
      <c r="G86" s="355">
        <f>+'TTA Pivot Table'!D$304</f>
        <v>5.2</v>
      </c>
      <c r="H86" s="355">
        <f>+'TTA Pivot Table'!D$306</f>
        <v>3.7000000000000006</v>
      </c>
      <c r="I86" s="356">
        <f>+'TTA Pivot Table'!D$308</f>
        <v>4.8013965573238062</v>
      </c>
      <c r="J86" s="356">
        <f>+'TTA Pivot Table'!D$310</f>
        <v>3.5</v>
      </c>
      <c r="K86" s="355">
        <f>+'TTA Pivot Table'!D$312</f>
        <v>4.2</v>
      </c>
      <c r="L86" s="355">
        <f>+'TTA Pivot Table'!D$314</f>
        <v>2.5</v>
      </c>
      <c r="M86" s="357">
        <f>+'TTA Pivot Table'!D$316</f>
        <v>3.6506930693069308</v>
      </c>
      <c r="N86" s="356">
        <f>+'TTA Pivot Table'!D$318</f>
        <v>4.4000000000000004</v>
      </c>
      <c r="O86" s="226"/>
      <c r="P86" s="352">
        <f t="shared" si="3"/>
        <v>-1.1507034880168754</v>
      </c>
    </row>
    <row r="87" spans="1:16">
      <c r="A87" s="320" t="s">
        <v>1034</v>
      </c>
      <c r="B87" s="355">
        <f>+'TTA Pivot Table'!D$326</f>
        <v>0</v>
      </c>
      <c r="C87" s="355">
        <f>+'TTA Pivot Table'!D$328</f>
        <v>0</v>
      </c>
      <c r="D87" s="355">
        <f>+'TTA Pivot Table'!D$330</f>
        <v>0</v>
      </c>
      <c r="E87" s="356">
        <f>+'TTA Pivot Table'!D$332</f>
        <v>0</v>
      </c>
      <c r="F87" s="356">
        <f>+'TTA Pivot Table'!D$334</f>
        <v>0</v>
      </c>
      <c r="G87" s="355">
        <f>+'TTA Pivot Table'!D$336</f>
        <v>0</v>
      </c>
      <c r="H87" s="355">
        <f>+'TTA Pivot Table'!D$338</f>
        <v>0</v>
      </c>
      <c r="I87" s="356">
        <f>+'TTA Pivot Table'!D$340</f>
        <v>0</v>
      </c>
      <c r="J87" s="356">
        <f>+'TTA Pivot Table'!D$342</f>
        <v>0</v>
      </c>
      <c r="K87" s="355">
        <f>+'TTA Pivot Table'!D$344</f>
        <v>0</v>
      </c>
      <c r="L87" s="355">
        <f>+'TTA Pivot Table'!D$346</f>
        <v>0</v>
      </c>
      <c r="M87" s="357">
        <f>+'TTA Pivot Table'!D$348</f>
        <v>0</v>
      </c>
      <c r="N87" s="356">
        <f>+'TTA Pivot Table'!D$350</f>
        <v>0</v>
      </c>
      <c r="O87" s="226"/>
      <c r="P87" s="352">
        <f t="shared" si="3"/>
        <v>0</v>
      </c>
    </row>
    <row r="88" spans="1:16">
      <c r="A88" s="320" t="s">
        <v>1035</v>
      </c>
      <c r="B88" s="355">
        <f>+'TTA Pivot Table'!D$358</f>
        <v>0</v>
      </c>
      <c r="C88" s="355">
        <f>+'TTA Pivot Table'!D$360</f>
        <v>0</v>
      </c>
      <c r="D88" s="355">
        <f>+'TTA Pivot Table'!D$362</f>
        <v>0</v>
      </c>
      <c r="E88" s="356">
        <f>+'TTA Pivot Table'!D$364</f>
        <v>0</v>
      </c>
      <c r="F88" s="356">
        <f>+'TTA Pivot Table'!D$366</f>
        <v>0</v>
      </c>
      <c r="G88" s="355">
        <f>+'TTA Pivot Table'!D$368</f>
        <v>0</v>
      </c>
      <c r="H88" s="355">
        <f>+'TTA Pivot Table'!D$370</f>
        <v>0</v>
      </c>
      <c r="I88" s="356">
        <f>+'TTA Pivot Table'!D$372</f>
        <v>0</v>
      </c>
      <c r="J88" s="356">
        <f>+'TTA Pivot Table'!D$374</f>
        <v>0</v>
      </c>
      <c r="K88" s="355">
        <f>+'TTA Pivot Table'!D$376</f>
        <v>0</v>
      </c>
      <c r="L88" s="355">
        <f>+'TTA Pivot Table'!D$378</f>
        <v>0</v>
      </c>
      <c r="M88" s="357">
        <f>+'TTA Pivot Table'!D$380</f>
        <v>0</v>
      </c>
      <c r="N88" s="356">
        <f>+'TTA Pivot Table'!D$382</f>
        <v>0</v>
      </c>
      <c r="O88" s="226"/>
      <c r="P88" s="352">
        <f t="shared" si="3"/>
        <v>0</v>
      </c>
    </row>
    <row r="89" spans="1:16">
      <c r="A89" s="320"/>
      <c r="B89" s="355"/>
      <c r="C89" s="355"/>
      <c r="D89" s="355"/>
      <c r="E89" s="356"/>
      <c r="F89" s="356"/>
      <c r="G89" s="355"/>
      <c r="H89" s="355"/>
      <c r="I89" s="356"/>
      <c r="J89" s="356"/>
      <c r="K89" s="355"/>
      <c r="L89" s="355"/>
      <c r="M89" s="357"/>
      <c r="N89" s="356"/>
      <c r="O89" s="226"/>
      <c r="P89" s="352"/>
    </row>
    <row r="90" spans="1:16">
      <c r="A90" s="320" t="s">
        <v>1036</v>
      </c>
      <c r="B90" s="355">
        <f>+'TTA Pivot Table'!D$390</f>
        <v>4.4055675057208239</v>
      </c>
      <c r="C90" s="355">
        <f>+'TTA Pivot Table'!D$392</f>
        <v>5.1335999999999995</v>
      </c>
      <c r="D90" s="355">
        <f>+'TTA Pivot Table'!D$394</f>
        <v>0</v>
      </c>
      <c r="E90" s="356">
        <f>+'TTA Pivot Table'!D$396</f>
        <v>4.4218545861297542</v>
      </c>
      <c r="F90" s="356">
        <f>+'TTA Pivot Table'!D$398</f>
        <v>4.6677191967324703</v>
      </c>
      <c r="G90" s="355">
        <f>+'TTA Pivot Table'!D$400</f>
        <v>5.0863461538461534</v>
      </c>
      <c r="H90" s="355">
        <f>+'TTA Pivot Table'!D$402</f>
        <v>0</v>
      </c>
      <c r="I90" s="356">
        <f>+'TTA Pivot Table'!D$404</f>
        <v>4.692139102564103</v>
      </c>
      <c r="J90" s="356">
        <f>+'TTA Pivot Table'!D$406</f>
        <v>6.1333728726147498</v>
      </c>
      <c r="K90" s="355">
        <f>+'TTA Pivot Table'!D$408</f>
        <v>9.3831239669421489</v>
      </c>
      <c r="L90" s="355">
        <f>+'TTA Pivot Table'!D$410</f>
        <v>0</v>
      </c>
      <c r="M90" s="357">
        <f>+'TTA Pivot Table'!D$412</f>
        <v>6.7825183656624013</v>
      </c>
      <c r="N90" s="356">
        <f>+'TTA Pivot Table'!D$414</f>
        <v>3.7951410169491528</v>
      </c>
      <c r="O90" s="226"/>
      <c r="P90" s="352">
        <f t="shared" si="3"/>
        <v>2.0903792630982982</v>
      </c>
    </row>
    <row r="91" spans="1:16">
      <c r="A91" s="320" t="s">
        <v>1037</v>
      </c>
      <c r="B91" s="355">
        <f>+'TTA Pivot Table'!D$422</f>
        <v>4.507533539731682</v>
      </c>
      <c r="C91" s="355">
        <f>+'TTA Pivot Table'!D$424</f>
        <v>4.232846715328467</v>
      </c>
      <c r="D91" s="355">
        <f>+'TTA Pivot Table'!D$426</f>
        <v>0</v>
      </c>
      <c r="E91" s="356">
        <f>+'TTA Pivot Table'!D$428</f>
        <v>4.4893975903614454</v>
      </c>
      <c r="F91" s="356">
        <f>+'TTA Pivot Table'!D$430</f>
        <v>5.0782575173477253</v>
      </c>
      <c r="G91" s="355">
        <f>+'TTA Pivot Table'!D$432</f>
        <v>5.3386075949367084</v>
      </c>
      <c r="H91" s="355">
        <f>+'TTA Pivot Table'!D$434</f>
        <v>0</v>
      </c>
      <c r="I91" s="356">
        <f>+'TTA Pivot Table'!D$436</f>
        <v>5.0932049418604652</v>
      </c>
      <c r="J91" s="356">
        <f>+'TTA Pivot Table'!D$438</f>
        <v>3.4554602980200047</v>
      </c>
      <c r="K91" s="355">
        <f>+'TTA Pivot Table'!D$440</f>
        <v>3.5389348025711662</v>
      </c>
      <c r="L91" s="355">
        <f>+'TTA Pivot Table'!D$442</f>
        <v>0</v>
      </c>
      <c r="M91" s="357">
        <f>+'TTA Pivot Table'!D$444</f>
        <v>3.4811502048890772</v>
      </c>
      <c r="N91" s="356">
        <f>+'TTA Pivot Table'!D$446</f>
        <v>5.4265460030165915</v>
      </c>
      <c r="O91" s="226"/>
      <c r="P91" s="352">
        <f t="shared" si="3"/>
        <v>-1.612054736971388</v>
      </c>
    </row>
    <row r="92" spans="1:16">
      <c r="A92" s="320" t="s">
        <v>1038</v>
      </c>
      <c r="B92" s="355">
        <f>+'TTA Pivot Table'!D$454</f>
        <v>4.0714285714285703</v>
      </c>
      <c r="C92" s="355">
        <f>+'TTA Pivot Table'!D$456</f>
        <v>0</v>
      </c>
      <c r="D92" s="355">
        <f>+'TTA Pivot Table'!D$458</f>
        <v>0</v>
      </c>
      <c r="E92" s="356">
        <f>+'TTA Pivot Table'!D$460</f>
        <v>4.0714285714285703</v>
      </c>
      <c r="F92" s="356">
        <f>+'TTA Pivot Table'!D$462</f>
        <v>4.0957290132547897</v>
      </c>
      <c r="G92" s="355">
        <f>+'TTA Pivot Table'!D$464</f>
        <v>4</v>
      </c>
      <c r="H92" s="355">
        <f>+'TTA Pivot Table'!D$466</f>
        <v>0</v>
      </c>
      <c r="I92" s="356">
        <f>+'TTA Pivot Table'!D$468</f>
        <v>4.0956585724797678</v>
      </c>
      <c r="J92" s="356">
        <f>+'TTA Pivot Table'!D$470</f>
        <v>2.8761904761904802</v>
      </c>
      <c r="K92" s="355">
        <f>+'TTA Pivot Table'!D$472</f>
        <v>4.3571428571428603</v>
      </c>
      <c r="L92" s="355">
        <f>+'TTA Pivot Table'!D$474</f>
        <v>0</v>
      </c>
      <c r="M92" s="357">
        <f>+'TTA Pivot Table'!D$476</f>
        <v>2.9239631336405565</v>
      </c>
      <c r="N92" s="356">
        <f>+'TTA Pivot Table'!D$478</f>
        <v>2</v>
      </c>
      <c r="O92" s="226"/>
      <c r="P92" s="352">
        <f t="shared" si="3"/>
        <v>-1.1716954388392113</v>
      </c>
    </row>
    <row r="93" spans="1:16">
      <c r="A93" s="329" t="s">
        <v>1039</v>
      </c>
      <c r="B93" s="359">
        <f>+'TTA Pivot Table'!D$486</f>
        <v>0</v>
      </c>
      <c r="C93" s="359">
        <f>+'TTA Pivot Table'!D$488</f>
        <v>0</v>
      </c>
      <c r="D93" s="359">
        <f>+'TTA Pivot Table'!D$490</f>
        <v>0</v>
      </c>
      <c r="E93" s="360">
        <f>+'TTA Pivot Table'!D$492</f>
        <v>0</v>
      </c>
      <c r="F93" s="360">
        <f>+'TTA Pivot Table'!D$494</f>
        <v>0</v>
      </c>
      <c r="G93" s="359">
        <f>+'TTA Pivot Table'!D$496</f>
        <v>0</v>
      </c>
      <c r="H93" s="359">
        <f>+'TTA Pivot Table'!D$498</f>
        <v>0</v>
      </c>
      <c r="I93" s="360">
        <f>+'TTA Pivot Table'!D$500</f>
        <v>0</v>
      </c>
      <c r="J93" s="360">
        <f>+'TTA Pivot Table'!D$502</f>
        <v>0</v>
      </c>
      <c r="K93" s="359">
        <f>+'TTA Pivot Table'!D$504</f>
        <v>0</v>
      </c>
      <c r="L93" s="359">
        <f>+'TTA Pivot Table'!D$506</f>
        <v>0</v>
      </c>
      <c r="M93" s="361">
        <f>+'TTA Pivot Table'!D$508</f>
        <v>0</v>
      </c>
      <c r="N93" s="360">
        <f>+'TTA Pivot Table'!D$510</f>
        <v>0</v>
      </c>
      <c r="O93" s="226"/>
      <c r="P93" s="362">
        <f t="shared" si="3"/>
        <v>0</v>
      </c>
    </row>
    <row r="94" spans="1:16">
      <c r="A94" s="333" t="s">
        <v>1040</v>
      </c>
      <c r="B94" s="333"/>
      <c r="C94" s="333"/>
      <c r="D94" s="333"/>
      <c r="E94" s="333"/>
      <c r="F94" s="334"/>
      <c r="G94" s="334"/>
      <c r="H94" s="334"/>
      <c r="I94" s="334"/>
      <c r="J94" s="334"/>
      <c r="K94" s="334"/>
      <c r="L94" s="334"/>
      <c r="M94" s="334"/>
      <c r="N94" s="334"/>
    </row>
    <row r="95" spans="1:16">
      <c r="A95" s="333"/>
      <c r="B95" s="364"/>
      <c r="C95" s="364"/>
      <c r="D95" s="364"/>
      <c r="E95" s="364"/>
      <c r="F95" s="364"/>
      <c r="G95" s="364"/>
      <c r="H95" s="364"/>
      <c r="I95" s="364"/>
      <c r="J95" s="364"/>
      <c r="K95" s="364"/>
      <c r="L95" s="364"/>
      <c r="M95" s="364"/>
      <c r="N95" s="364"/>
      <c r="O95" s="363"/>
    </row>
    <row r="96" spans="1:16">
      <c r="A96" s="333"/>
      <c r="B96" s="333"/>
      <c r="C96" s="333"/>
      <c r="D96" s="333"/>
      <c r="E96" s="333"/>
      <c r="F96" s="334"/>
      <c r="G96" s="334"/>
      <c r="H96" s="334"/>
      <c r="I96" s="334"/>
      <c r="J96" s="334"/>
      <c r="K96" s="334"/>
      <c r="L96" s="334"/>
      <c r="M96" s="334"/>
      <c r="N96" s="335" t="s">
        <v>1158</v>
      </c>
    </row>
    <row r="97" spans="1:16" ht="18">
      <c r="A97" s="296" t="s">
        <v>1079</v>
      </c>
      <c r="B97" s="298"/>
      <c r="C97" s="298"/>
      <c r="D97" s="298"/>
      <c r="E97" s="298"/>
      <c r="F97" s="297"/>
      <c r="G97" s="297"/>
      <c r="H97" s="297"/>
      <c r="I97" s="298"/>
      <c r="J97" s="297"/>
      <c r="K97" s="297"/>
      <c r="L97" s="297"/>
      <c r="M97" s="298"/>
      <c r="N97" s="297"/>
      <c r="P97" s="346"/>
    </row>
    <row r="98" spans="1:16" ht="18">
      <c r="A98" s="296"/>
      <c r="B98" s="298"/>
      <c r="C98" s="298"/>
      <c r="D98" s="298"/>
      <c r="E98" s="298"/>
      <c r="F98" s="297"/>
      <c r="G98" s="297"/>
      <c r="H98" s="297"/>
      <c r="I98" s="298"/>
      <c r="J98" s="297"/>
      <c r="K98" s="297"/>
      <c r="L98" s="297"/>
      <c r="M98" s="298"/>
      <c r="N98" s="297"/>
      <c r="P98" s="346"/>
    </row>
    <row r="99" spans="1:16" ht="15.75">
      <c r="A99" s="299" t="s">
        <v>1075</v>
      </c>
      <c r="B99" s="298"/>
      <c r="C99" s="298"/>
      <c r="D99" s="298"/>
      <c r="E99" s="298"/>
      <c r="F99" s="297"/>
      <c r="G99" s="297"/>
      <c r="H99" s="297"/>
      <c r="I99" s="298"/>
      <c r="J99" s="297"/>
      <c r="K99" s="297"/>
      <c r="L99" s="297"/>
      <c r="M99" s="298"/>
      <c r="N99" s="297"/>
      <c r="P99" s="346"/>
    </row>
    <row r="100" spans="1:16" ht="15.75">
      <c r="A100" s="299" t="s">
        <v>1057</v>
      </c>
      <c r="B100" s="298"/>
      <c r="C100" s="298"/>
      <c r="D100" s="298"/>
      <c r="E100" s="298"/>
      <c r="F100" s="297"/>
      <c r="G100" s="297"/>
      <c r="H100" s="297"/>
      <c r="I100" s="298"/>
      <c r="J100" s="297"/>
      <c r="K100" s="297"/>
      <c r="L100" s="297"/>
      <c r="M100" s="298"/>
      <c r="N100" s="297"/>
      <c r="P100" s="346"/>
    </row>
    <row r="101" spans="1:16" ht="18" customHeight="1">
      <c r="A101" s="300"/>
      <c r="B101" s="300"/>
      <c r="C101" s="300"/>
      <c r="D101" s="300"/>
      <c r="E101" s="300"/>
      <c r="F101" s="301"/>
      <c r="G101" s="302"/>
      <c r="H101" s="302"/>
      <c r="I101" s="303"/>
      <c r="J101" s="303"/>
      <c r="K101" s="303"/>
      <c r="L101" s="303"/>
      <c r="M101" s="303"/>
      <c r="N101" s="303"/>
      <c r="O101" s="304"/>
      <c r="P101" s="346"/>
    </row>
    <row r="102" spans="1:16" ht="18" customHeight="1">
      <c r="A102" s="150"/>
      <c r="B102" s="305" t="s">
        <v>1014</v>
      </c>
      <c r="C102" s="306"/>
      <c r="D102" s="306"/>
      <c r="E102" s="306"/>
      <c r="F102" s="306"/>
      <c r="G102" s="306"/>
      <c r="H102" s="306"/>
      <c r="I102" s="307"/>
      <c r="J102" s="308" t="s">
        <v>10</v>
      </c>
      <c r="K102" s="309"/>
      <c r="L102" s="309"/>
      <c r="M102" s="310"/>
      <c r="N102" s="533" t="s">
        <v>1015</v>
      </c>
      <c r="O102" s="323"/>
      <c r="P102" s="346"/>
    </row>
    <row r="103" spans="1:16" ht="42.75" customHeight="1">
      <c r="A103" s="311"/>
      <c r="B103" s="306" t="s">
        <v>1016</v>
      </c>
      <c r="C103" s="306"/>
      <c r="D103" s="306"/>
      <c r="E103" s="312"/>
      <c r="F103" s="313" t="s">
        <v>1017</v>
      </c>
      <c r="G103" s="306"/>
      <c r="H103" s="306"/>
      <c r="I103" s="307"/>
      <c r="J103" s="314" t="s">
        <v>1018</v>
      </c>
      <c r="K103" s="306"/>
      <c r="L103" s="306"/>
      <c r="M103" s="307"/>
      <c r="N103" s="534"/>
      <c r="O103" s="323"/>
      <c r="P103" s="346"/>
    </row>
    <row r="104" spans="1:16" ht="33" customHeight="1">
      <c r="A104" s="300"/>
      <c r="B104" s="315" t="s">
        <v>1019</v>
      </c>
      <c r="C104" s="315" t="s">
        <v>1020</v>
      </c>
      <c r="D104" s="315" t="s">
        <v>1021</v>
      </c>
      <c r="E104" s="316" t="s">
        <v>1022</v>
      </c>
      <c r="F104" s="316" t="s">
        <v>1019</v>
      </c>
      <c r="G104" s="315" t="s">
        <v>1020</v>
      </c>
      <c r="H104" s="315" t="s">
        <v>1021</v>
      </c>
      <c r="I104" s="316" t="s">
        <v>1022</v>
      </c>
      <c r="J104" s="317" t="s">
        <v>1019</v>
      </c>
      <c r="K104" s="318" t="s">
        <v>1020</v>
      </c>
      <c r="L104" s="319" t="s">
        <v>1021</v>
      </c>
      <c r="M104" s="317" t="s">
        <v>1022</v>
      </c>
      <c r="N104" s="535"/>
      <c r="O104" s="323"/>
      <c r="P104" s="346" t="s">
        <v>1076</v>
      </c>
    </row>
    <row r="105" spans="1:16" hidden="1">
      <c r="A105" s="320" t="s">
        <v>1023</v>
      </c>
      <c r="B105" s="320"/>
      <c r="C105" s="320"/>
      <c r="D105" s="320"/>
      <c r="E105" s="320"/>
      <c r="F105" s="365">
        <f>'TTA Pivot Table'!E$230</f>
        <v>0</v>
      </c>
      <c r="G105" s="365">
        <f>'TTA Pivot Table'!E$231</f>
        <v>0</v>
      </c>
      <c r="H105" s="365">
        <f>'TTA Pivot Table'!E$232</f>
        <v>0</v>
      </c>
      <c r="I105" s="366">
        <f>'TTA Pivot Table'!E$233</f>
        <v>0</v>
      </c>
      <c r="J105" s="366">
        <f>'TTA Pivot Table'!E$234</f>
        <v>0</v>
      </c>
      <c r="K105" s="365">
        <f>'TTA Pivot Table'!E$235</f>
        <v>0</v>
      </c>
      <c r="L105" s="365">
        <f>'TTA Pivot Table'!E$236</f>
        <v>0</v>
      </c>
      <c r="M105" s="367">
        <f>'TTA Pivot Table'!E$237</f>
        <v>0</v>
      </c>
      <c r="N105" s="366">
        <f>'TTA Pivot Table'!E$238</f>
        <v>0</v>
      </c>
      <c r="O105" s="226"/>
      <c r="P105" s="352">
        <f>+M105-I105</f>
        <v>0</v>
      </c>
    </row>
    <row r="106" spans="1:16" ht="15.75" hidden="1">
      <c r="A106" s="320"/>
      <c r="B106" s="320"/>
      <c r="C106" s="320"/>
      <c r="D106" s="320"/>
      <c r="E106" s="320"/>
      <c r="F106" s="226"/>
      <c r="G106" s="226"/>
      <c r="H106" s="226"/>
      <c r="I106" s="353"/>
      <c r="J106" s="353"/>
      <c r="K106" s="226"/>
      <c r="L106" s="226"/>
      <c r="M106" s="354"/>
      <c r="N106" s="353"/>
      <c r="O106" s="226"/>
      <c r="P106" s="323">
        <f t="shared" ref="P106" si="4">+I106-M106</f>
        <v>0</v>
      </c>
    </row>
    <row r="107" spans="1:16">
      <c r="A107" s="320" t="s">
        <v>1024</v>
      </c>
      <c r="B107" s="355">
        <f>+'TTA Pivot Table'!E$6</f>
        <v>0</v>
      </c>
      <c r="C107" s="355">
        <f>+'TTA Pivot Table'!E$8</f>
        <v>0</v>
      </c>
      <c r="D107" s="355">
        <f>+'TTA Pivot Table'!E$10</f>
        <v>0</v>
      </c>
      <c r="E107" s="356">
        <f>+'TTA Pivot Table'!E$12</f>
        <v>0</v>
      </c>
      <c r="F107" s="356">
        <f>+'TTA Pivot Table'!E$14</f>
        <v>0</v>
      </c>
      <c r="G107" s="355">
        <f>+'TTA Pivot Table'!E$16</f>
        <v>0</v>
      </c>
      <c r="H107" s="355">
        <f>+'TTA Pivot Table'!E$18</f>
        <v>0</v>
      </c>
      <c r="I107" s="356">
        <f>+'TTA Pivot Table'!E$20</f>
        <v>0</v>
      </c>
      <c r="J107" s="356">
        <f>+'TTA Pivot Table'!E$22</f>
        <v>0</v>
      </c>
      <c r="K107" s="355">
        <f>+'TTA Pivot Table'!E$24</f>
        <v>0</v>
      </c>
      <c r="L107" s="355">
        <f>+'TTA Pivot Table'!E$26</f>
        <v>0</v>
      </c>
      <c r="M107" s="357">
        <f>+'TTA Pivot Table'!E$28</f>
        <v>0</v>
      </c>
      <c r="N107" s="356">
        <f>+'TTA Pivot Table'!E$30</f>
        <v>0</v>
      </c>
      <c r="O107" s="226"/>
      <c r="P107" s="352">
        <f t="shared" ref="P107:P125" si="5">+M107-I107</f>
        <v>0</v>
      </c>
    </row>
    <row r="108" spans="1:16">
      <c r="A108" s="320" t="s">
        <v>1025</v>
      </c>
      <c r="B108" s="355">
        <f>+'TTA Pivot Table'!E$38</f>
        <v>4.2481438004402055</v>
      </c>
      <c r="C108" s="355">
        <f>+'TTA Pivot Table'!E$40</f>
        <v>4.952</v>
      </c>
      <c r="D108" s="355">
        <f>+'TTA Pivot Table'!E$42</f>
        <v>0</v>
      </c>
      <c r="E108" s="356">
        <f>+'TTA Pivot Table'!E$44</f>
        <v>4.2532702112163152</v>
      </c>
      <c r="F108" s="356">
        <f>+'TTA Pivot Table'!E$46</f>
        <v>5.3018994413407823</v>
      </c>
      <c r="G108" s="355">
        <f>+'TTA Pivot Table'!E$48</f>
        <v>7.7279999999999998</v>
      </c>
      <c r="H108" s="355">
        <f>+'TTA Pivot Table'!E$50</f>
        <v>0</v>
      </c>
      <c r="I108" s="356">
        <f>+'TTA Pivot Table'!E$52</f>
        <v>5.39163416274378</v>
      </c>
      <c r="J108" s="356">
        <f>+'TTA Pivot Table'!E$54</f>
        <v>3.2996620583717355</v>
      </c>
      <c r="K108" s="355">
        <f>+'TTA Pivot Table'!E$56</f>
        <v>3.2987366167023553</v>
      </c>
      <c r="L108" s="355">
        <f>+'TTA Pivot Table'!E$58</f>
        <v>0</v>
      </c>
      <c r="M108" s="357">
        <f>+'TTA Pivot Table'!E$60</f>
        <v>3.2994177501413229</v>
      </c>
      <c r="N108" s="356">
        <f>+'TTA Pivot Table'!E$62</f>
        <v>6</v>
      </c>
      <c r="O108" s="226"/>
      <c r="P108" s="352">
        <f t="shared" si="5"/>
        <v>-2.0922164126024572</v>
      </c>
    </row>
    <row r="109" spans="1:16">
      <c r="A109" s="320" t="s">
        <v>1026</v>
      </c>
      <c r="B109" s="355">
        <f>+'TTA Pivot Table'!E$70</f>
        <v>0</v>
      </c>
      <c r="C109" s="355">
        <f>+'TTA Pivot Table'!E$72</f>
        <v>0</v>
      </c>
      <c r="D109" s="355">
        <f>+'TTA Pivot Table'!E$74</f>
        <v>0</v>
      </c>
      <c r="E109" s="356">
        <f>+'TTA Pivot Table'!E$76</f>
        <v>0</v>
      </c>
      <c r="F109" s="356">
        <f>+'TTA Pivot Table'!E$78</f>
        <v>0</v>
      </c>
      <c r="G109" s="355">
        <f>+'TTA Pivot Table'!E$80</f>
        <v>0</v>
      </c>
      <c r="H109" s="355">
        <f>+'TTA Pivot Table'!E$82</f>
        <v>0</v>
      </c>
      <c r="I109" s="356">
        <f>+'TTA Pivot Table'!E$84</f>
        <v>0</v>
      </c>
      <c r="J109" s="356">
        <f>+'TTA Pivot Table'!E$86</f>
        <v>0</v>
      </c>
      <c r="K109" s="355">
        <f>+'TTA Pivot Table'!E$88</f>
        <v>0</v>
      </c>
      <c r="L109" s="355">
        <f>+'TTA Pivot Table'!E$90</f>
        <v>0</v>
      </c>
      <c r="M109" s="357">
        <f>+'TTA Pivot Table'!E$92</f>
        <v>0</v>
      </c>
      <c r="N109" s="356">
        <f>+'TTA Pivot Table'!E$94</f>
        <v>0</v>
      </c>
      <c r="O109" s="226"/>
      <c r="P109" s="352">
        <f t="shared" si="5"/>
        <v>0</v>
      </c>
    </row>
    <row r="110" spans="1:16">
      <c r="A110" s="320" t="s">
        <v>1027</v>
      </c>
      <c r="B110" s="355">
        <f>+'TTA Pivot Table'!E$102</f>
        <v>0</v>
      </c>
      <c r="C110" s="355">
        <f>+'TTA Pivot Table'!E$104</f>
        <v>0</v>
      </c>
      <c r="D110" s="355">
        <f>+'TTA Pivot Table'!E$106</f>
        <v>0</v>
      </c>
      <c r="E110" s="356">
        <f>+'TTA Pivot Table'!E$108</f>
        <v>0</v>
      </c>
      <c r="F110" s="356">
        <f>+'TTA Pivot Table'!E$110</f>
        <v>0</v>
      </c>
      <c r="G110" s="355">
        <f>+'TTA Pivot Table'!E$112</f>
        <v>0</v>
      </c>
      <c r="H110" s="355">
        <f>+'TTA Pivot Table'!E$114</f>
        <v>0</v>
      </c>
      <c r="I110" s="356">
        <f>+'TTA Pivot Table'!E$116</f>
        <v>0</v>
      </c>
      <c r="J110" s="356">
        <f>+'TTA Pivot Table'!E$118</f>
        <v>0</v>
      </c>
      <c r="K110" s="355">
        <f>+'TTA Pivot Table'!E$120</f>
        <v>0</v>
      </c>
      <c r="L110" s="355">
        <f>+'TTA Pivot Table'!E$122</f>
        <v>0</v>
      </c>
      <c r="M110" s="357">
        <f>+'TTA Pivot Table'!E$124</f>
        <v>0</v>
      </c>
      <c r="N110" s="356">
        <f>+'TTA Pivot Table'!E$126</f>
        <v>0</v>
      </c>
      <c r="O110" s="226"/>
      <c r="P110" s="352">
        <f t="shared" si="5"/>
        <v>0</v>
      </c>
    </row>
    <row r="111" spans="1:16">
      <c r="A111" s="320"/>
      <c r="B111" s="355"/>
      <c r="C111" s="355"/>
      <c r="D111" s="355"/>
      <c r="E111" s="356"/>
      <c r="F111" s="356"/>
      <c r="G111" s="355"/>
      <c r="H111" s="355"/>
      <c r="I111" s="356"/>
      <c r="J111" s="356"/>
      <c r="K111" s="355"/>
      <c r="L111" s="355"/>
      <c r="M111" s="357"/>
      <c r="N111" s="356"/>
      <c r="O111" s="226"/>
      <c r="P111" s="352"/>
    </row>
    <row r="112" spans="1:16">
      <c r="A112" s="320" t="s">
        <v>1028</v>
      </c>
      <c r="B112" s="355">
        <f>+'TTA Pivot Table'!E$134</f>
        <v>4.8680327868852453</v>
      </c>
      <c r="C112" s="355">
        <f>+'TTA Pivot Table'!E$136</f>
        <v>4.7984</v>
      </c>
      <c r="D112" s="355">
        <f>+'TTA Pivot Table'!E$138</f>
        <v>0</v>
      </c>
      <c r="E112" s="356">
        <f>+'TTA Pivot Table'!E$140</f>
        <v>4.8561904761904771</v>
      </c>
      <c r="F112" s="356">
        <f>+'TTA Pivot Table'!E$142</f>
        <v>5.327054043839758</v>
      </c>
      <c r="G112" s="355">
        <f>+'TTA Pivot Table'!E$144</f>
        <v>5.7687060998151569</v>
      </c>
      <c r="H112" s="355">
        <f>+'TTA Pivot Table'!E$146</f>
        <v>0</v>
      </c>
      <c r="I112" s="356">
        <f>+'TTA Pivot Table'!E$148</f>
        <v>5.3680164580833187</v>
      </c>
      <c r="J112" s="356">
        <f>+'TTA Pivot Table'!E$150</f>
        <v>3.9164129634176281</v>
      </c>
      <c r="K112" s="355">
        <f>+'TTA Pivot Table'!E$152</f>
        <v>4.3109898674980505</v>
      </c>
      <c r="L112" s="355">
        <f>+'TTA Pivot Table'!E$154</f>
        <v>0</v>
      </c>
      <c r="M112" s="357">
        <f>+'TTA Pivot Table'!E$156</f>
        <v>4.0109316654219569</v>
      </c>
      <c r="N112" s="356">
        <f>+'TTA Pivot Table'!E$158</f>
        <v>0</v>
      </c>
      <c r="O112" s="226"/>
      <c r="P112" s="352">
        <f t="shared" si="5"/>
        <v>-1.3570847926613618</v>
      </c>
    </row>
    <row r="113" spans="1:17">
      <c r="A113" s="320" t="s">
        <v>1029</v>
      </c>
      <c r="B113" s="355">
        <f>+'TTA Pivot Table'!E$166</f>
        <v>5</v>
      </c>
      <c r="C113" s="355">
        <f>+'TTA Pivot Table'!E$168</f>
        <v>5.2428571428571429</v>
      </c>
      <c r="D113" s="355">
        <f>+'TTA Pivot Table'!E$170</f>
        <v>0</v>
      </c>
      <c r="E113" s="356">
        <f>+'TTA Pivot Table'!E$172</f>
        <v>5.0048617731172538</v>
      </c>
      <c r="F113" s="356">
        <f>+'TTA Pivot Table'!E$174</f>
        <v>5</v>
      </c>
      <c r="G113" s="355">
        <f>+'TTA Pivot Table'!E$176</f>
        <v>5.4933823529411763</v>
      </c>
      <c r="H113" s="355">
        <f>+'TTA Pivot Table'!E$178</f>
        <v>0</v>
      </c>
      <c r="I113" s="356">
        <f>+'TTA Pivot Table'!E$180</f>
        <v>5.019265001435544</v>
      </c>
      <c r="J113" s="356">
        <f>+'TTA Pivot Table'!E$182</f>
        <v>5.5374871969955617</v>
      </c>
      <c r="K113" s="355">
        <f>+'TTA Pivot Table'!E$184</f>
        <v>5.8934554973821989</v>
      </c>
      <c r="L113" s="355">
        <f>+'TTA Pivot Table'!E$186</f>
        <v>0</v>
      </c>
      <c r="M113" s="357">
        <f>+'TTA Pivot Table'!E$188</f>
        <v>5.6375950920245401</v>
      </c>
      <c r="N113" s="356">
        <f>+'TTA Pivot Table'!E$190</f>
        <v>5.9644417475728151</v>
      </c>
      <c r="O113" s="226"/>
      <c r="P113" s="352">
        <f t="shared" si="5"/>
        <v>0.61833009058899613</v>
      </c>
    </row>
    <row r="114" spans="1:17">
      <c r="A114" s="320" t="s">
        <v>1030</v>
      </c>
      <c r="B114" s="358">
        <f>+'TTA Pivot Table'!E$198</f>
        <v>4.4296110210696931</v>
      </c>
      <c r="C114" s="355">
        <f>+'TTA Pivot Table'!E$200</f>
        <v>5.3179999999999996</v>
      </c>
      <c r="D114" s="355">
        <f>+'TTA Pivot Table'!E$202</f>
        <v>0</v>
      </c>
      <c r="E114" s="356">
        <f>+'TTA Pivot Table'!E$204</f>
        <v>4.4367524115755632</v>
      </c>
      <c r="F114" s="356">
        <f>+'TTA Pivot Table'!E$206</f>
        <v>6.0010938433950987</v>
      </c>
      <c r="G114" s="355">
        <f>+'TTA Pivot Table'!E$208</f>
        <v>8.5918181818181818</v>
      </c>
      <c r="H114" s="355">
        <f>+'TTA Pivot Table'!E$210</f>
        <v>0</v>
      </c>
      <c r="I114" s="356">
        <f>+'TTA Pivot Table'!E$212</f>
        <v>6.0476625659050969</v>
      </c>
      <c r="J114" s="356">
        <f>+'TTA Pivot Table'!E$214</f>
        <v>6.6583587509077686</v>
      </c>
      <c r="K114" s="355">
        <f>+'TTA Pivot Table'!E$216</f>
        <v>7.039388379204893</v>
      </c>
      <c r="L114" s="355">
        <f>+'TTA Pivot Table'!E$218</f>
        <v>0</v>
      </c>
      <c r="M114" s="357">
        <f>+'TTA Pivot Table'!E$220</f>
        <v>6.7314788732394355</v>
      </c>
      <c r="N114" s="356">
        <f>+'TTA Pivot Table'!E$222</f>
        <v>0</v>
      </c>
      <c r="O114" s="226"/>
      <c r="P114" s="352">
        <f t="shared" si="5"/>
        <v>0.68381630733433862</v>
      </c>
    </row>
    <row r="115" spans="1:17">
      <c r="A115" s="320" t="s">
        <v>1031</v>
      </c>
      <c r="B115" s="355">
        <f>+'TTA Pivot Table'!E$230</f>
        <v>0</v>
      </c>
      <c r="C115" s="355">
        <f>+'TTA Pivot Table'!E$232</f>
        <v>0</v>
      </c>
      <c r="D115" s="355">
        <f>+'TTA Pivot Table'!E$234</f>
        <v>0</v>
      </c>
      <c r="E115" s="356">
        <f>+'TTA Pivot Table'!E$236</f>
        <v>0</v>
      </c>
      <c r="F115" s="356">
        <f>+'TTA Pivot Table'!E$238</f>
        <v>0</v>
      </c>
      <c r="G115" s="355">
        <f>+'TTA Pivot Table'!E$240</f>
        <v>0</v>
      </c>
      <c r="H115" s="355">
        <f>+'TTA Pivot Table'!E$242</f>
        <v>0</v>
      </c>
      <c r="I115" s="356">
        <f>+'TTA Pivot Table'!E$244</f>
        <v>0</v>
      </c>
      <c r="J115" s="356">
        <f>+'TTA Pivot Table'!E$246</f>
        <v>0</v>
      </c>
      <c r="K115" s="355">
        <f>+'TTA Pivot Table'!E$248</f>
        <v>0</v>
      </c>
      <c r="L115" s="355">
        <f>+'TTA Pivot Table'!E$250</f>
        <v>0</v>
      </c>
      <c r="M115" s="357">
        <f>+'TTA Pivot Table'!E$252</f>
        <v>0</v>
      </c>
      <c r="N115" s="356">
        <f>+'TTA Pivot Table'!E$254</f>
        <v>0</v>
      </c>
      <c r="O115" s="226"/>
      <c r="P115" s="352">
        <f t="shared" si="5"/>
        <v>0</v>
      </c>
    </row>
    <row r="116" spans="1:17">
      <c r="A116" s="320"/>
      <c r="B116" s="355"/>
      <c r="C116" s="355"/>
      <c r="D116" s="355"/>
      <c r="E116" s="356"/>
      <c r="F116" s="356"/>
      <c r="G116" s="355"/>
      <c r="H116" s="355"/>
      <c r="I116" s="356"/>
      <c r="J116" s="356"/>
      <c r="K116" s="355"/>
      <c r="L116" s="355"/>
      <c r="M116" s="357"/>
      <c r="N116" s="356"/>
      <c r="O116" s="226"/>
      <c r="P116" s="352"/>
    </row>
    <row r="117" spans="1:17">
      <c r="A117" s="320" t="s">
        <v>1032</v>
      </c>
      <c r="B117" s="355">
        <f>+'TTA Pivot Table'!E$262</f>
        <v>0</v>
      </c>
      <c r="C117" s="355">
        <f>+'TTA Pivot Table'!E$264</f>
        <v>0</v>
      </c>
      <c r="D117" s="355">
        <f>+'TTA Pivot Table'!E$266</f>
        <v>0</v>
      </c>
      <c r="E117" s="356">
        <f>+'TTA Pivot Table'!E$268</f>
        <v>0</v>
      </c>
      <c r="F117" s="356">
        <f>+'TTA Pivot Table'!E$270</f>
        <v>0</v>
      </c>
      <c r="G117" s="355">
        <f>+'TTA Pivot Table'!E$272</f>
        <v>0</v>
      </c>
      <c r="H117" s="355">
        <f>+'TTA Pivot Table'!E$274</f>
        <v>0</v>
      </c>
      <c r="I117" s="356">
        <f>+'TTA Pivot Table'!E$276</f>
        <v>0</v>
      </c>
      <c r="J117" s="356">
        <f>+'TTA Pivot Table'!E$278</f>
        <v>0</v>
      </c>
      <c r="K117" s="355">
        <f>+'TTA Pivot Table'!E$280</f>
        <v>0</v>
      </c>
      <c r="L117" s="355">
        <f>+'TTA Pivot Table'!E$282</f>
        <v>0</v>
      </c>
      <c r="M117" s="357">
        <f>+'TTA Pivot Table'!E$284</f>
        <v>0</v>
      </c>
      <c r="N117" s="356">
        <f>+'TTA Pivot Table'!E$286</f>
        <v>0</v>
      </c>
      <c r="O117" s="226"/>
      <c r="P117" s="352">
        <f t="shared" si="5"/>
        <v>0</v>
      </c>
    </row>
    <row r="118" spans="1:17">
      <c r="A118" s="320" t="s">
        <v>1033</v>
      </c>
      <c r="B118" s="355">
        <f>+'TTA Pivot Table'!E$294</f>
        <v>4.9424242424242424</v>
      </c>
      <c r="C118" s="355">
        <f>+'TTA Pivot Table'!E$296</f>
        <v>4.5</v>
      </c>
      <c r="D118" s="355">
        <f>+'TTA Pivot Table'!E$298</f>
        <v>1.5</v>
      </c>
      <c r="E118" s="356">
        <f>+'TTA Pivot Table'!E$300</f>
        <v>4.879710144927536</v>
      </c>
      <c r="F118" s="356">
        <f>+'TTA Pivot Table'!E$302</f>
        <v>4.7176200057487776</v>
      </c>
      <c r="G118" s="355">
        <f>+'TTA Pivot Table'!E$304</f>
        <v>3.9788888888888891</v>
      </c>
      <c r="H118" s="355">
        <f>+'TTA Pivot Table'!E$306</f>
        <v>4.666666666666667</v>
      </c>
      <c r="I118" s="356">
        <f>+'TTA Pivot Table'!E$308</f>
        <v>4.7080985416961632</v>
      </c>
      <c r="J118" s="356">
        <f>+'TTA Pivot Table'!E$310</f>
        <v>3.367019867549669</v>
      </c>
      <c r="K118" s="355">
        <f>+'TTA Pivot Table'!E$312</f>
        <v>3.3088729016786571</v>
      </c>
      <c r="L118" s="355">
        <f>+'TTA Pivot Table'!E$314</f>
        <v>2.2238805970149254</v>
      </c>
      <c r="M118" s="357">
        <f>+'TTA Pivot Table'!E$316</f>
        <v>3.3402694610778449</v>
      </c>
      <c r="N118" s="356">
        <f>+'TTA Pivot Table'!E$318</f>
        <v>8.6470588235294112</v>
      </c>
      <c r="O118" s="226"/>
      <c r="P118" s="352">
        <f t="shared" si="5"/>
        <v>-1.3678290806183182</v>
      </c>
    </row>
    <row r="119" spans="1:17">
      <c r="A119" s="320" t="s">
        <v>1034</v>
      </c>
      <c r="B119" s="355">
        <f>+'TTA Pivot Table'!E$326</f>
        <v>0</v>
      </c>
      <c r="C119" s="355">
        <f>+'TTA Pivot Table'!E$328</f>
        <v>0</v>
      </c>
      <c r="D119" s="355">
        <f>+'TTA Pivot Table'!E$330</f>
        <v>0</v>
      </c>
      <c r="E119" s="356">
        <f>+'TTA Pivot Table'!E$332</f>
        <v>0</v>
      </c>
      <c r="F119" s="356">
        <f>+'TTA Pivot Table'!E$334</f>
        <v>0</v>
      </c>
      <c r="G119" s="355">
        <f>+'TTA Pivot Table'!E$336</f>
        <v>0</v>
      </c>
      <c r="H119" s="355">
        <f>+'TTA Pivot Table'!E$338</f>
        <v>0</v>
      </c>
      <c r="I119" s="356">
        <f>+'TTA Pivot Table'!E$340</f>
        <v>0</v>
      </c>
      <c r="J119" s="356">
        <f>+'TTA Pivot Table'!E$342</f>
        <v>0</v>
      </c>
      <c r="K119" s="355">
        <f>+'TTA Pivot Table'!E$344</f>
        <v>0</v>
      </c>
      <c r="L119" s="355">
        <f>+'TTA Pivot Table'!E$346</f>
        <v>0</v>
      </c>
      <c r="M119" s="357">
        <f>+'TTA Pivot Table'!E$348</f>
        <v>0</v>
      </c>
      <c r="N119" s="356">
        <f>+'TTA Pivot Table'!E$350</f>
        <v>0</v>
      </c>
      <c r="O119" s="226"/>
      <c r="P119" s="352">
        <f t="shared" si="5"/>
        <v>0</v>
      </c>
      <c r="Q119" s="342"/>
    </row>
    <row r="120" spans="1:17">
      <c r="A120" s="320" t="s">
        <v>1035</v>
      </c>
      <c r="B120" s="355">
        <f>+'TTA Pivot Table'!E$358</f>
        <v>0</v>
      </c>
      <c r="C120" s="355">
        <f>+'TTA Pivot Table'!E$360</f>
        <v>0</v>
      </c>
      <c r="D120" s="355">
        <f>+'TTA Pivot Table'!E$362</f>
        <v>0</v>
      </c>
      <c r="E120" s="356">
        <f>+'TTA Pivot Table'!E$364</f>
        <v>0</v>
      </c>
      <c r="F120" s="356">
        <f>+'TTA Pivot Table'!E$366</f>
        <v>0</v>
      </c>
      <c r="G120" s="355">
        <f>+'TTA Pivot Table'!E$368</f>
        <v>0</v>
      </c>
      <c r="H120" s="355">
        <f>+'TTA Pivot Table'!E$370</f>
        <v>0</v>
      </c>
      <c r="I120" s="356">
        <f>+'TTA Pivot Table'!E$372</f>
        <v>0</v>
      </c>
      <c r="J120" s="356">
        <f>+'TTA Pivot Table'!E$374</f>
        <v>0</v>
      </c>
      <c r="K120" s="355">
        <f>+'TTA Pivot Table'!E$376</f>
        <v>0</v>
      </c>
      <c r="L120" s="355">
        <f>+'TTA Pivot Table'!E$378</f>
        <v>0</v>
      </c>
      <c r="M120" s="357">
        <f>+'TTA Pivot Table'!E$380</f>
        <v>0</v>
      </c>
      <c r="N120" s="356">
        <f>+'TTA Pivot Table'!E$382</f>
        <v>0</v>
      </c>
      <c r="O120" s="226"/>
      <c r="P120" s="352">
        <f t="shared" si="5"/>
        <v>0</v>
      </c>
    </row>
    <row r="121" spans="1:17">
      <c r="A121" s="320"/>
      <c r="B121" s="355"/>
      <c r="C121" s="355"/>
      <c r="D121" s="355"/>
      <c r="E121" s="356"/>
      <c r="F121" s="356"/>
      <c r="G121" s="355"/>
      <c r="H121" s="355"/>
      <c r="I121" s="356"/>
      <c r="J121" s="356"/>
      <c r="K121" s="355"/>
      <c r="L121" s="355"/>
      <c r="M121" s="357"/>
      <c r="N121" s="356"/>
      <c r="O121" s="226"/>
      <c r="P121" s="352"/>
    </row>
    <row r="122" spans="1:17">
      <c r="A122" s="320" t="s">
        <v>1036</v>
      </c>
      <c r="B122" s="355">
        <f>+'TTA Pivot Table'!E$390</f>
        <v>4.0892112860892391</v>
      </c>
      <c r="C122" s="355">
        <f>+'TTA Pivot Table'!E$392</f>
        <v>5.0833750000000002</v>
      </c>
      <c r="D122" s="355">
        <f>+'TTA Pivot Table'!E$394</f>
        <v>0</v>
      </c>
      <c r="E122" s="356">
        <f>+'TTA Pivot Table'!E$396</f>
        <v>4.0995402597402597</v>
      </c>
      <c r="F122" s="356">
        <f>+'TTA Pivot Table'!E$398</f>
        <v>4.1296710963455148</v>
      </c>
      <c r="G122" s="355">
        <f>+'TTA Pivot Table'!E$400</f>
        <v>5.6542650602409639</v>
      </c>
      <c r="H122" s="355">
        <f>+'TTA Pivot Table'!E$402</f>
        <v>0</v>
      </c>
      <c r="I122" s="356">
        <f>+'TTA Pivot Table'!E$404</f>
        <v>4.1804704937775989</v>
      </c>
      <c r="J122" s="356">
        <f>+'TTA Pivot Table'!E$406</f>
        <v>6.1070877350044759</v>
      </c>
      <c r="K122" s="355">
        <f>+'TTA Pivot Table'!E$408</f>
        <v>8.8042811387900386</v>
      </c>
      <c r="L122" s="355">
        <f>+'TTA Pivot Table'!E$410</f>
        <v>0</v>
      </c>
      <c r="M122" s="357">
        <f>+'TTA Pivot Table'!E$412</f>
        <v>6.6492274678111585</v>
      </c>
      <c r="N122" s="356">
        <f>+'TTA Pivot Table'!E$414</f>
        <v>3.3151226415094333</v>
      </c>
      <c r="O122" s="226"/>
      <c r="P122" s="352">
        <f t="shared" si="5"/>
        <v>2.4687569740335595</v>
      </c>
    </row>
    <row r="123" spans="1:17">
      <c r="A123" s="320" t="s">
        <v>1037</v>
      </c>
      <c r="B123" s="355">
        <f>+'TTA Pivot Table'!E$422</f>
        <v>4.4972685571309423</v>
      </c>
      <c r="C123" s="355">
        <f>+'TTA Pivot Table'!E$424</f>
        <v>4.7306962025316448</v>
      </c>
      <c r="D123" s="355">
        <f>+'TTA Pivot Table'!E$426</f>
        <v>0</v>
      </c>
      <c r="E123" s="356">
        <f>+'TTA Pivot Table'!E$428</f>
        <v>4.5116979655712051</v>
      </c>
      <c r="F123" s="356">
        <f>+'TTA Pivot Table'!E$430</f>
        <v>5.0654335040789231</v>
      </c>
      <c r="G123" s="355">
        <f>+'TTA Pivot Table'!E$432</f>
        <v>5.1963054187192128</v>
      </c>
      <c r="H123" s="355">
        <f>+'TTA Pivot Table'!E$434</f>
        <v>0</v>
      </c>
      <c r="I123" s="356">
        <f>+'TTA Pivot Table'!E$436</f>
        <v>5.0747930244847632</v>
      </c>
      <c r="J123" s="356">
        <f>+'TTA Pivot Table'!E$438</f>
        <v>3.2199716312056741</v>
      </c>
      <c r="K123" s="355">
        <f>+'TTA Pivot Table'!E$440</f>
        <v>3.2881858802502237</v>
      </c>
      <c r="L123" s="355">
        <f>+'TTA Pivot Table'!E$442</f>
        <v>0</v>
      </c>
      <c r="M123" s="357">
        <f>+'TTA Pivot Table'!E$444</f>
        <v>3.2435745207173783</v>
      </c>
      <c r="N123" s="356">
        <f>+'TTA Pivot Table'!E$446</f>
        <v>3.991883116883117</v>
      </c>
      <c r="O123" s="226"/>
      <c r="P123" s="352">
        <f t="shared" si="5"/>
        <v>-1.8312185037673849</v>
      </c>
    </row>
    <row r="124" spans="1:17">
      <c r="A124" s="320" t="s">
        <v>1038</v>
      </c>
      <c r="B124" s="355">
        <f>+'TTA Pivot Table'!E$454</f>
        <v>4.7183908045977008</v>
      </c>
      <c r="C124" s="355">
        <f>+'TTA Pivot Table'!E$456</f>
        <v>4.5</v>
      </c>
      <c r="D124" s="355">
        <f>+'TTA Pivot Table'!E$458</f>
        <v>0</v>
      </c>
      <c r="E124" s="356">
        <f>+'TTA Pivot Table'!E$460</f>
        <v>4.713483146067416</v>
      </c>
      <c r="F124" s="356">
        <f>+'TTA Pivot Table'!E$462</f>
        <v>4.5470761052042512</v>
      </c>
      <c r="G124" s="355">
        <f>+'TTA Pivot Table'!E$464</f>
        <v>5.9462809917355361</v>
      </c>
      <c r="H124" s="355">
        <f>+'TTA Pivot Table'!E$466</f>
        <v>0</v>
      </c>
      <c r="I124" s="356">
        <f>+'TTA Pivot Table'!E$468</f>
        <v>4.5703673132480382</v>
      </c>
      <c r="J124" s="356">
        <f>+'TTA Pivot Table'!E$470</f>
        <v>3.3959412780656306</v>
      </c>
      <c r="K124" s="355">
        <f>+'TTA Pivot Table'!E$472</f>
        <v>4.1373134328358185</v>
      </c>
      <c r="L124" s="355">
        <f>+'TTA Pivot Table'!E$474</f>
        <v>0</v>
      </c>
      <c r="M124" s="357">
        <f>+'TTA Pivot Table'!E$476</f>
        <v>3.4896265560165975</v>
      </c>
      <c r="N124" s="356">
        <f>+'TTA Pivot Table'!E$478</f>
        <v>9.2215189873417973</v>
      </c>
      <c r="O124" s="226"/>
      <c r="P124" s="352">
        <f t="shared" si="5"/>
        <v>-1.0807407572314407</v>
      </c>
    </row>
    <row r="125" spans="1:17">
      <c r="A125" s="329" t="s">
        <v>1039</v>
      </c>
      <c r="B125" s="359">
        <f>+'TTA Pivot Table'!E$486</f>
        <v>4.7</v>
      </c>
      <c r="C125" s="359">
        <f>+'TTA Pivot Table'!E$488</f>
        <v>9.5</v>
      </c>
      <c r="D125" s="359">
        <f>+'TTA Pivot Table'!E$490</f>
        <v>0</v>
      </c>
      <c r="E125" s="360">
        <f>+'TTA Pivot Table'!E$492</f>
        <v>4.7146341463414636</v>
      </c>
      <c r="F125" s="360">
        <f>+'TTA Pivot Table'!E$494</f>
        <v>5.6</v>
      </c>
      <c r="G125" s="359">
        <f>+'TTA Pivot Table'!E$496</f>
        <v>11.300000000000002</v>
      </c>
      <c r="H125" s="359">
        <f>+'TTA Pivot Table'!E$498</f>
        <v>0</v>
      </c>
      <c r="I125" s="360">
        <f>+'TTA Pivot Table'!E$500</f>
        <v>5.6494934876989866</v>
      </c>
      <c r="J125" s="360">
        <f>+'TTA Pivot Table'!E$502</f>
        <v>4</v>
      </c>
      <c r="K125" s="359">
        <f>+'TTA Pivot Table'!E$504</f>
        <v>4.7</v>
      </c>
      <c r="L125" s="359">
        <f>+'TTA Pivot Table'!E$506</f>
        <v>0</v>
      </c>
      <c r="M125" s="361">
        <f>+'TTA Pivot Table'!E$508</f>
        <v>4.1015544041450775</v>
      </c>
      <c r="N125" s="360">
        <f>+'TTA Pivot Table'!E$510</f>
        <v>7.9</v>
      </c>
      <c r="O125" s="226"/>
      <c r="P125" s="362">
        <f t="shared" si="5"/>
        <v>-1.5479390835539091</v>
      </c>
    </row>
    <row r="126" spans="1:17">
      <c r="A126" s="333" t="s">
        <v>1040</v>
      </c>
      <c r="B126" s="333"/>
      <c r="C126" s="333"/>
      <c r="D126" s="333"/>
      <c r="E126" s="333"/>
      <c r="F126" s="334"/>
      <c r="G126" s="334"/>
      <c r="H126" s="334"/>
      <c r="I126" s="334"/>
      <c r="J126" s="334"/>
      <c r="K126" s="334"/>
      <c r="L126" s="334"/>
      <c r="M126" s="334"/>
      <c r="N126" s="334"/>
    </row>
    <row r="127" spans="1:17">
      <c r="A127" s="333" t="s">
        <v>1080</v>
      </c>
      <c r="B127" s="364"/>
      <c r="C127" s="364"/>
      <c r="D127" s="364"/>
      <c r="E127" s="364"/>
      <c r="F127" s="364"/>
      <c r="G127" s="364"/>
      <c r="H127" s="364"/>
      <c r="I127" s="364"/>
      <c r="J127" s="364"/>
      <c r="K127" s="364"/>
      <c r="L127" s="364"/>
      <c r="M127" s="364"/>
      <c r="N127" s="364"/>
      <c r="O127" s="363"/>
    </row>
    <row r="128" spans="1:17">
      <c r="A128" s="333"/>
      <c r="B128" s="333"/>
      <c r="C128" s="333"/>
      <c r="D128" s="333"/>
      <c r="E128" s="333"/>
      <c r="F128" s="334"/>
      <c r="G128" s="334"/>
      <c r="H128" s="334"/>
      <c r="I128" s="334"/>
      <c r="J128" s="334"/>
      <c r="K128" s="334"/>
      <c r="L128" s="334"/>
      <c r="M128" s="334"/>
      <c r="N128" s="335" t="s">
        <v>1158</v>
      </c>
    </row>
    <row r="129" spans="1:16" ht="18">
      <c r="A129" s="296" t="s">
        <v>1081</v>
      </c>
      <c r="B129" s="298"/>
      <c r="C129" s="298"/>
      <c r="D129" s="298"/>
      <c r="E129" s="298"/>
      <c r="F129" s="297"/>
      <c r="G129" s="297"/>
      <c r="H129" s="297"/>
      <c r="I129" s="298"/>
      <c r="J129" s="297"/>
      <c r="K129" s="297"/>
      <c r="L129" s="297"/>
      <c r="M129" s="298"/>
      <c r="N129" s="297"/>
      <c r="P129" s="346"/>
    </row>
    <row r="130" spans="1:16" ht="18">
      <c r="A130" s="296"/>
      <c r="B130" s="298"/>
      <c r="C130" s="298"/>
      <c r="D130" s="298"/>
      <c r="E130" s="298"/>
      <c r="F130" s="297"/>
      <c r="G130" s="297"/>
      <c r="H130" s="297"/>
      <c r="I130" s="298"/>
      <c r="J130" s="297"/>
      <c r="K130" s="297"/>
      <c r="L130" s="297"/>
      <c r="M130" s="298"/>
      <c r="N130" s="297"/>
      <c r="P130" s="346"/>
    </row>
    <row r="131" spans="1:16" ht="15.75">
      <c r="A131" s="299" t="s">
        <v>1075</v>
      </c>
      <c r="B131" s="298"/>
      <c r="C131" s="298"/>
      <c r="D131" s="298"/>
      <c r="E131" s="298"/>
      <c r="F131" s="297"/>
      <c r="G131" s="297"/>
      <c r="H131" s="297"/>
      <c r="I131" s="298"/>
      <c r="J131" s="297"/>
      <c r="K131" s="297"/>
      <c r="L131" s="297"/>
      <c r="M131" s="298"/>
      <c r="N131" s="297"/>
      <c r="P131" s="346"/>
    </row>
    <row r="132" spans="1:16" ht="15.75">
      <c r="A132" s="299" t="s">
        <v>1058</v>
      </c>
      <c r="B132" s="298"/>
      <c r="C132" s="298"/>
      <c r="D132" s="298"/>
      <c r="E132" s="298"/>
      <c r="F132" s="297"/>
      <c r="G132" s="297"/>
      <c r="H132" s="297"/>
      <c r="I132" s="298"/>
      <c r="J132" s="297"/>
      <c r="K132" s="297"/>
      <c r="L132" s="297"/>
      <c r="M132" s="298"/>
      <c r="N132" s="297"/>
      <c r="P132" s="346"/>
    </row>
    <row r="133" spans="1:16" ht="18" customHeight="1">
      <c r="A133" s="300"/>
      <c r="B133" s="300"/>
      <c r="C133" s="300"/>
      <c r="D133" s="300"/>
      <c r="E133" s="300"/>
      <c r="F133" s="301"/>
      <c r="G133" s="302"/>
      <c r="H133" s="302"/>
      <c r="I133" s="303"/>
      <c r="J133" s="303"/>
      <c r="K133" s="303"/>
      <c r="L133" s="303"/>
      <c r="M133" s="303"/>
      <c r="N133" s="303"/>
      <c r="O133" s="304"/>
      <c r="P133" s="346"/>
    </row>
    <row r="134" spans="1:16" ht="18" customHeight="1">
      <c r="A134" s="150"/>
      <c r="B134" s="305" t="s">
        <v>1014</v>
      </c>
      <c r="C134" s="306"/>
      <c r="D134" s="306"/>
      <c r="E134" s="306"/>
      <c r="F134" s="306"/>
      <c r="G134" s="306"/>
      <c r="H134" s="306"/>
      <c r="I134" s="307"/>
      <c r="J134" s="308" t="s">
        <v>10</v>
      </c>
      <c r="K134" s="309"/>
      <c r="L134" s="309"/>
      <c r="M134" s="310"/>
      <c r="N134" s="533" t="s">
        <v>1015</v>
      </c>
      <c r="O134" s="323"/>
      <c r="P134" s="346"/>
    </row>
    <row r="135" spans="1:16" ht="45" customHeight="1">
      <c r="A135" s="311"/>
      <c r="B135" s="306" t="s">
        <v>1016</v>
      </c>
      <c r="C135" s="306"/>
      <c r="D135" s="306"/>
      <c r="E135" s="312"/>
      <c r="F135" s="313" t="s">
        <v>1017</v>
      </c>
      <c r="G135" s="306"/>
      <c r="H135" s="306"/>
      <c r="I135" s="307"/>
      <c r="J135" s="314" t="s">
        <v>1018</v>
      </c>
      <c r="K135" s="306"/>
      <c r="L135" s="306"/>
      <c r="M135" s="307"/>
      <c r="N135" s="534"/>
      <c r="O135" s="323"/>
      <c r="P135" s="346"/>
    </row>
    <row r="136" spans="1:16" ht="27" customHeight="1">
      <c r="A136" s="300"/>
      <c r="B136" s="315" t="s">
        <v>1019</v>
      </c>
      <c r="C136" s="315" t="s">
        <v>1020</v>
      </c>
      <c r="D136" s="315" t="s">
        <v>1021</v>
      </c>
      <c r="E136" s="316" t="s">
        <v>1022</v>
      </c>
      <c r="F136" s="316" t="s">
        <v>1019</v>
      </c>
      <c r="G136" s="315" t="s">
        <v>1020</v>
      </c>
      <c r="H136" s="315" t="s">
        <v>1021</v>
      </c>
      <c r="I136" s="316" t="s">
        <v>1022</v>
      </c>
      <c r="J136" s="317" t="s">
        <v>1019</v>
      </c>
      <c r="K136" s="318" t="s">
        <v>1020</v>
      </c>
      <c r="L136" s="319" t="s">
        <v>1021</v>
      </c>
      <c r="M136" s="317" t="s">
        <v>1022</v>
      </c>
      <c r="N136" s="535"/>
      <c r="O136" s="323"/>
      <c r="P136" s="346" t="s">
        <v>1076</v>
      </c>
    </row>
    <row r="137" spans="1:16" hidden="1">
      <c r="A137" s="320" t="s">
        <v>1023</v>
      </c>
      <c r="B137" s="320"/>
      <c r="C137" s="320"/>
      <c r="D137" s="320"/>
      <c r="E137" s="320"/>
      <c r="F137" s="365">
        <f>'TTA Pivot Table'!F$230</f>
        <v>0</v>
      </c>
      <c r="G137" s="365">
        <f>'TTA Pivot Table'!F$231</f>
        <v>0</v>
      </c>
      <c r="H137" s="365">
        <f>'TTA Pivot Table'!F$232</f>
        <v>0</v>
      </c>
      <c r="I137" s="366">
        <f>'TTA Pivot Table'!F$233</f>
        <v>0</v>
      </c>
      <c r="J137" s="366">
        <f>'TTA Pivot Table'!F$234</f>
        <v>0</v>
      </c>
      <c r="K137" s="365">
        <f>'TTA Pivot Table'!F$235</f>
        <v>0</v>
      </c>
      <c r="L137" s="365">
        <f>'TTA Pivot Table'!F$236</f>
        <v>0</v>
      </c>
      <c r="M137" s="367">
        <f>'TTA Pivot Table'!F$237</f>
        <v>0</v>
      </c>
      <c r="N137" s="366">
        <f>'TTA Pivot Table'!F$238</f>
        <v>0</v>
      </c>
      <c r="O137" s="226"/>
      <c r="P137" s="352">
        <f>+M137-I137</f>
        <v>0</v>
      </c>
    </row>
    <row r="138" spans="1:16" ht="15.75" hidden="1">
      <c r="A138" s="320"/>
      <c r="B138" s="320"/>
      <c r="C138" s="320"/>
      <c r="D138" s="320"/>
      <c r="E138" s="320"/>
      <c r="F138" s="226"/>
      <c r="G138" s="226"/>
      <c r="H138" s="226"/>
      <c r="I138" s="353"/>
      <c r="J138" s="353"/>
      <c r="K138" s="226"/>
      <c r="L138" s="226"/>
      <c r="M138" s="354"/>
      <c r="N138" s="353"/>
      <c r="O138" s="226"/>
      <c r="P138" s="323">
        <f t="shared" ref="P138" si="6">+I138-M138</f>
        <v>0</v>
      </c>
    </row>
    <row r="139" spans="1:16">
      <c r="A139" s="320" t="s">
        <v>1024</v>
      </c>
      <c r="B139" s="355">
        <f>+'TTA Pivot Table'!F$6</f>
        <v>0</v>
      </c>
      <c r="C139" s="355">
        <f>+'TTA Pivot Table'!F$8</f>
        <v>0</v>
      </c>
      <c r="D139" s="355">
        <f>+'TTA Pivot Table'!F$10</f>
        <v>0</v>
      </c>
      <c r="E139" s="356">
        <f>+'TTA Pivot Table'!F$12</f>
        <v>0</v>
      </c>
      <c r="F139" s="356">
        <f>+'TTA Pivot Table'!F$14</f>
        <v>0</v>
      </c>
      <c r="G139" s="355">
        <f>+'TTA Pivot Table'!F$16</f>
        <v>0</v>
      </c>
      <c r="H139" s="355">
        <f>+'TTA Pivot Table'!F$18</f>
        <v>0</v>
      </c>
      <c r="I139" s="356">
        <f>+'TTA Pivot Table'!F$20</f>
        <v>0</v>
      </c>
      <c r="J139" s="356">
        <f>+'TTA Pivot Table'!F$22</f>
        <v>0</v>
      </c>
      <c r="K139" s="355">
        <f>+'TTA Pivot Table'!F$24</f>
        <v>0</v>
      </c>
      <c r="L139" s="355">
        <f>+'TTA Pivot Table'!F$26</f>
        <v>0</v>
      </c>
      <c r="M139" s="357">
        <f>+'TTA Pivot Table'!F$28</f>
        <v>0</v>
      </c>
      <c r="N139" s="356">
        <f>+'TTA Pivot Table'!F$30</f>
        <v>0</v>
      </c>
      <c r="O139" s="226"/>
      <c r="P139" s="352">
        <f t="shared" ref="P139:P157" si="7">+M139-I139</f>
        <v>0</v>
      </c>
    </row>
    <row r="140" spans="1:16">
      <c r="A140" s="320" t="s">
        <v>1025</v>
      </c>
      <c r="B140" s="355">
        <f>+'TTA Pivot Table'!F$38</f>
        <v>4.1897269624573381</v>
      </c>
      <c r="C140" s="355">
        <f>+'TTA Pivot Table'!F$40</f>
        <v>4.33</v>
      </c>
      <c r="D140" s="355">
        <f>+'TTA Pivot Table'!F$42</f>
        <v>0</v>
      </c>
      <c r="E140" s="356">
        <f>+'TTA Pivot Table'!F$44</f>
        <v>4.2023602484472056</v>
      </c>
      <c r="F140" s="356">
        <f>+'TTA Pivot Table'!F$46</f>
        <v>5.2690410958904108</v>
      </c>
      <c r="G140" s="355">
        <f>+'TTA Pivot Table'!F$48</f>
        <v>7.1487499999999997</v>
      </c>
      <c r="H140" s="355">
        <f>+'TTA Pivot Table'!F$50</f>
        <v>0</v>
      </c>
      <c r="I140" s="356">
        <f>+'TTA Pivot Table'!F$52</f>
        <v>5.3666883116883115</v>
      </c>
      <c r="J140" s="356">
        <f>+'TTA Pivot Table'!F$54</f>
        <v>3.2278125000000002</v>
      </c>
      <c r="K140" s="355">
        <f>+'TTA Pivot Table'!F$56</f>
        <v>3.8841176470588237</v>
      </c>
      <c r="L140" s="355">
        <f>+'TTA Pivot Table'!F$58</f>
        <v>0</v>
      </c>
      <c r="M140" s="357">
        <f>+'TTA Pivot Table'!F$60</f>
        <v>3.3108684863523572</v>
      </c>
      <c r="N140" s="356">
        <f>+'TTA Pivot Table'!F$62</f>
        <v>11</v>
      </c>
      <c r="O140" s="226"/>
      <c r="P140" s="352">
        <f t="shared" si="7"/>
        <v>-2.0558198253359543</v>
      </c>
    </row>
    <row r="141" spans="1:16">
      <c r="A141" s="320" t="s">
        <v>1026</v>
      </c>
      <c r="B141" s="355">
        <f>+'TTA Pivot Table'!F$70</f>
        <v>0</v>
      </c>
      <c r="C141" s="355">
        <f>+'TTA Pivot Table'!F$72</f>
        <v>0</v>
      </c>
      <c r="D141" s="355">
        <f>+'TTA Pivot Table'!F$74</f>
        <v>0</v>
      </c>
      <c r="E141" s="356">
        <f>+'TTA Pivot Table'!F$76</f>
        <v>0</v>
      </c>
      <c r="F141" s="356">
        <f>+'TTA Pivot Table'!F$78</f>
        <v>0</v>
      </c>
      <c r="G141" s="355">
        <f>+'TTA Pivot Table'!F$80</f>
        <v>0</v>
      </c>
      <c r="H141" s="355">
        <f>+'TTA Pivot Table'!F$82</f>
        <v>0</v>
      </c>
      <c r="I141" s="356">
        <f>+'TTA Pivot Table'!F$84</f>
        <v>0</v>
      </c>
      <c r="J141" s="356">
        <f>+'TTA Pivot Table'!F$86</f>
        <v>0</v>
      </c>
      <c r="K141" s="355">
        <f>+'TTA Pivot Table'!F$88</f>
        <v>0</v>
      </c>
      <c r="L141" s="355">
        <f>+'TTA Pivot Table'!F$90</f>
        <v>0</v>
      </c>
      <c r="M141" s="357">
        <f>+'TTA Pivot Table'!F$92</f>
        <v>0</v>
      </c>
      <c r="N141" s="356">
        <f>+'TTA Pivot Table'!F$94</f>
        <v>0</v>
      </c>
      <c r="O141" s="226"/>
      <c r="P141" s="352">
        <f t="shared" si="7"/>
        <v>0</v>
      </c>
    </row>
    <row r="142" spans="1:16">
      <c r="A142" s="320" t="s">
        <v>1027</v>
      </c>
      <c r="B142" s="355">
        <f>+'TTA Pivot Table'!F$102</f>
        <v>0</v>
      </c>
      <c r="C142" s="355">
        <f>+'TTA Pivot Table'!F$104</f>
        <v>0</v>
      </c>
      <c r="D142" s="355">
        <f>+'TTA Pivot Table'!F$106</f>
        <v>0</v>
      </c>
      <c r="E142" s="356">
        <f>+'TTA Pivot Table'!F$108</f>
        <v>0</v>
      </c>
      <c r="F142" s="356">
        <f>+'TTA Pivot Table'!F$110</f>
        <v>0</v>
      </c>
      <c r="G142" s="355">
        <f>+'TTA Pivot Table'!F$112</f>
        <v>0</v>
      </c>
      <c r="H142" s="355">
        <f>+'TTA Pivot Table'!F$114</f>
        <v>0</v>
      </c>
      <c r="I142" s="356">
        <f>+'TTA Pivot Table'!F$116</f>
        <v>0</v>
      </c>
      <c r="J142" s="356">
        <f>+'TTA Pivot Table'!F$118</f>
        <v>0</v>
      </c>
      <c r="K142" s="355">
        <f>+'TTA Pivot Table'!F$120</f>
        <v>0</v>
      </c>
      <c r="L142" s="355">
        <f>+'TTA Pivot Table'!F$122</f>
        <v>0</v>
      </c>
      <c r="M142" s="357">
        <f>+'TTA Pivot Table'!F$124</f>
        <v>0</v>
      </c>
      <c r="N142" s="356">
        <f>+'TTA Pivot Table'!F$126</f>
        <v>0</v>
      </c>
      <c r="O142" s="226"/>
      <c r="P142" s="352">
        <f t="shared" si="7"/>
        <v>0</v>
      </c>
    </row>
    <row r="143" spans="1:16">
      <c r="A143" s="320"/>
      <c r="B143" s="355"/>
      <c r="C143" s="355"/>
      <c r="D143" s="355"/>
      <c r="E143" s="356"/>
      <c r="F143" s="356"/>
      <c r="G143" s="355"/>
      <c r="H143" s="355"/>
      <c r="I143" s="356"/>
      <c r="J143" s="356"/>
      <c r="K143" s="355"/>
      <c r="L143" s="355"/>
      <c r="M143" s="357"/>
      <c r="N143" s="356"/>
      <c r="O143" s="226"/>
      <c r="P143" s="352"/>
    </row>
    <row r="144" spans="1:16">
      <c r="A144" s="320" t="s">
        <v>1028</v>
      </c>
      <c r="B144" s="355">
        <f>+'TTA Pivot Table'!F$134</f>
        <v>4.909906542056075</v>
      </c>
      <c r="C144" s="355">
        <f>+'TTA Pivot Table'!F$136</f>
        <v>4.8</v>
      </c>
      <c r="D144" s="355">
        <f>+'TTA Pivot Table'!F$138</f>
        <v>0</v>
      </c>
      <c r="E144" s="356">
        <f>+'TTA Pivot Table'!F$140</f>
        <v>4.8963934426229505</v>
      </c>
      <c r="F144" s="356">
        <f>+'TTA Pivot Table'!F$142</f>
        <v>5.3028462998102457</v>
      </c>
      <c r="G144" s="355">
        <f>+'TTA Pivot Table'!F$144</f>
        <v>6.155954825462012</v>
      </c>
      <c r="H144" s="355">
        <f>+'TTA Pivot Table'!F$146</f>
        <v>0</v>
      </c>
      <c r="I144" s="356">
        <f>+'TTA Pivot Table'!F$148</f>
        <v>5.4023347701149431</v>
      </c>
      <c r="J144" s="356">
        <f>+'TTA Pivot Table'!F$150</f>
        <v>3.7951580459770118</v>
      </c>
      <c r="K144" s="355">
        <f>+'TTA Pivot Table'!F$152</f>
        <v>4.2621724979658255</v>
      </c>
      <c r="L144" s="355">
        <f>+'TTA Pivot Table'!F$154</f>
        <v>0</v>
      </c>
      <c r="M144" s="357">
        <f>+'TTA Pivot Table'!F$156</f>
        <v>3.9381834039372046</v>
      </c>
      <c r="N144" s="356">
        <f>+'TTA Pivot Table'!F$158</f>
        <v>0</v>
      </c>
      <c r="O144" s="226"/>
      <c r="P144" s="352">
        <f t="shared" si="7"/>
        <v>-1.4641513661777386</v>
      </c>
    </row>
    <row r="145" spans="1:16">
      <c r="A145" s="320" t="s">
        <v>1029</v>
      </c>
      <c r="B145" s="355">
        <f>+'TTA Pivot Table'!F$166</f>
        <v>5.5</v>
      </c>
      <c r="C145" s="355">
        <f>+'TTA Pivot Table'!F$168</f>
        <v>0</v>
      </c>
      <c r="D145" s="355">
        <f>+'TTA Pivot Table'!F$170</f>
        <v>0</v>
      </c>
      <c r="E145" s="356">
        <f>+'TTA Pivot Table'!F$172</f>
        <v>5.5</v>
      </c>
      <c r="F145" s="356">
        <f>+'TTA Pivot Table'!F$174</f>
        <v>5</v>
      </c>
      <c r="G145" s="355">
        <f>+'TTA Pivot Table'!F$176</f>
        <v>7.5</v>
      </c>
      <c r="H145" s="355">
        <f>+'TTA Pivot Table'!F$178</f>
        <v>0</v>
      </c>
      <c r="I145" s="356">
        <f>+'TTA Pivot Table'!F$180</f>
        <v>5.0393700787401574</v>
      </c>
      <c r="J145" s="356">
        <f>+'TTA Pivot Table'!F$182</f>
        <v>5.4</v>
      </c>
      <c r="K145" s="355">
        <f>+'TTA Pivot Table'!F$184</f>
        <v>7</v>
      </c>
      <c r="L145" s="355">
        <f>+'TTA Pivot Table'!F$186</f>
        <v>0</v>
      </c>
      <c r="M145" s="357">
        <f>+'TTA Pivot Table'!F$188</f>
        <v>5.9129770992366417</v>
      </c>
      <c r="N145" s="356">
        <f>+'TTA Pivot Table'!F$190</f>
        <v>6.4000000000000012</v>
      </c>
      <c r="O145" s="226"/>
      <c r="P145" s="352">
        <f t="shared" si="7"/>
        <v>0.87360702049648431</v>
      </c>
    </row>
    <row r="146" spans="1:16">
      <c r="A146" s="320" t="s">
        <v>1030</v>
      </c>
      <c r="B146" s="358">
        <f>+'TTA Pivot Table'!F$198</f>
        <v>4.2998355263157899</v>
      </c>
      <c r="C146" s="355">
        <f>+'TTA Pivot Table'!F$200</f>
        <v>0</v>
      </c>
      <c r="D146" s="355">
        <f>+'TTA Pivot Table'!F$202</f>
        <v>0</v>
      </c>
      <c r="E146" s="356">
        <f>+'TTA Pivot Table'!F$204</f>
        <v>4.2927750410509038</v>
      </c>
      <c r="F146" s="356">
        <f>+'TTA Pivot Table'!F$206</f>
        <v>5.8937440758293871</v>
      </c>
      <c r="G146" s="355">
        <f>+'TTA Pivot Table'!F$208</f>
        <v>9.0059374999999964</v>
      </c>
      <c r="H146" s="355">
        <f>+'TTA Pivot Table'!F$210</f>
        <v>0</v>
      </c>
      <c r="I146" s="356">
        <f>+'TTA Pivot Table'!F$212</f>
        <v>5.9688899082568838</v>
      </c>
      <c r="J146" s="356">
        <f>+'TTA Pivot Table'!F$214</f>
        <v>7.4603525954946139</v>
      </c>
      <c r="K146" s="355">
        <f>+'TTA Pivot Table'!F$216</f>
        <v>9.7030622009569445</v>
      </c>
      <c r="L146" s="355">
        <f>+'TTA Pivot Table'!F$218</f>
        <v>0</v>
      </c>
      <c r="M146" s="357">
        <f>+'TTA Pivot Table'!F$220</f>
        <v>7.841430894308945</v>
      </c>
      <c r="N146" s="356">
        <f>+'TTA Pivot Table'!F$222</f>
        <v>0</v>
      </c>
      <c r="O146" s="226"/>
      <c r="P146" s="352">
        <f t="shared" si="7"/>
        <v>1.8725409860520612</v>
      </c>
    </row>
    <row r="147" spans="1:16">
      <c r="A147" s="320" t="s">
        <v>1031</v>
      </c>
      <c r="B147" s="355">
        <f>+'TTA Pivot Table'!F$230</f>
        <v>0</v>
      </c>
      <c r="C147" s="355">
        <f>+'TTA Pivot Table'!F$232</f>
        <v>0</v>
      </c>
      <c r="D147" s="355">
        <f>+'TTA Pivot Table'!F$234</f>
        <v>0</v>
      </c>
      <c r="E147" s="356">
        <f>+'TTA Pivot Table'!F$236</f>
        <v>0</v>
      </c>
      <c r="F147" s="356">
        <f>+'TTA Pivot Table'!F$238</f>
        <v>0</v>
      </c>
      <c r="G147" s="355">
        <f>+'TTA Pivot Table'!F$240</f>
        <v>0</v>
      </c>
      <c r="H147" s="355">
        <f>+'TTA Pivot Table'!F$242</f>
        <v>0</v>
      </c>
      <c r="I147" s="356">
        <f>+'TTA Pivot Table'!F$244</f>
        <v>0</v>
      </c>
      <c r="J147" s="356">
        <f>+'TTA Pivot Table'!F$246</f>
        <v>0</v>
      </c>
      <c r="K147" s="355">
        <f>+'TTA Pivot Table'!F$248</f>
        <v>0</v>
      </c>
      <c r="L147" s="355">
        <f>+'TTA Pivot Table'!F$250</f>
        <v>0</v>
      </c>
      <c r="M147" s="357">
        <f>+'TTA Pivot Table'!F$252</f>
        <v>0</v>
      </c>
      <c r="N147" s="356">
        <f>+'TTA Pivot Table'!F$254</f>
        <v>0</v>
      </c>
      <c r="O147" s="226"/>
      <c r="P147" s="352">
        <f t="shared" si="7"/>
        <v>0</v>
      </c>
    </row>
    <row r="148" spans="1:16">
      <c r="A148" s="320"/>
      <c r="B148" s="355"/>
      <c r="C148" s="355"/>
      <c r="D148" s="355"/>
      <c r="E148" s="356"/>
      <c r="F148" s="356"/>
      <c r="G148" s="355"/>
      <c r="H148" s="355"/>
      <c r="I148" s="356"/>
      <c r="J148" s="356"/>
      <c r="K148" s="355"/>
      <c r="L148" s="355"/>
      <c r="M148" s="357"/>
      <c r="N148" s="356"/>
      <c r="O148" s="226"/>
      <c r="P148" s="352"/>
    </row>
    <row r="149" spans="1:16">
      <c r="A149" s="320" t="s">
        <v>1032</v>
      </c>
      <c r="B149" s="355">
        <f>+'TTA Pivot Table'!F$262</f>
        <v>4.8971111111111112</v>
      </c>
      <c r="C149" s="355">
        <f>+'TTA Pivot Table'!F$264</f>
        <v>6.330000000000001</v>
      </c>
      <c r="D149" s="355">
        <f>+'TTA Pivot Table'!F$266</f>
        <v>0</v>
      </c>
      <c r="E149" s="356">
        <f>+'TTA Pivot Table'!F$268</f>
        <v>4.9282608695652179</v>
      </c>
      <c r="F149" s="356">
        <f>+'TTA Pivot Table'!F$270</f>
        <v>5.0979318181818183</v>
      </c>
      <c r="G149" s="355">
        <f>+'TTA Pivot Table'!F$272</f>
        <v>4.4980000000000002</v>
      </c>
      <c r="H149" s="355">
        <f>+'TTA Pivot Table'!F$274</f>
        <v>0</v>
      </c>
      <c r="I149" s="356">
        <f>+'TTA Pivot Table'!F$276</f>
        <v>5.0911910112359546</v>
      </c>
      <c r="J149" s="356">
        <f>+'TTA Pivot Table'!F$278</f>
        <v>3.4337659963436926</v>
      </c>
      <c r="K149" s="355">
        <f>+'TTA Pivot Table'!F$280</f>
        <v>6.0544444444444441</v>
      </c>
      <c r="L149" s="355">
        <f>+'TTA Pivot Table'!F$282</f>
        <v>0</v>
      </c>
      <c r="M149" s="357">
        <f>+'TTA Pivot Table'!F$284</f>
        <v>3.5570383275261324</v>
      </c>
      <c r="N149" s="356">
        <f>+'TTA Pivot Table'!F$286</f>
        <v>5.3199038461538457</v>
      </c>
      <c r="O149" s="226"/>
      <c r="P149" s="352">
        <f t="shared" si="7"/>
        <v>-1.5341526837098223</v>
      </c>
    </row>
    <row r="150" spans="1:16">
      <c r="A150" s="320" t="s">
        <v>1033</v>
      </c>
      <c r="B150" s="355">
        <f>+'TTA Pivot Table'!F$294</f>
        <v>3.8</v>
      </c>
      <c r="C150" s="355">
        <f>+'TTA Pivot Table'!F$296</f>
        <v>0</v>
      </c>
      <c r="D150" s="355">
        <f>+'TTA Pivot Table'!F$298</f>
        <v>0</v>
      </c>
      <c r="E150" s="356">
        <f>+'TTA Pivot Table'!F$300</f>
        <v>3.8</v>
      </c>
      <c r="F150" s="356">
        <f>+'TTA Pivot Table'!F$302</f>
        <v>5.7</v>
      </c>
      <c r="G150" s="355">
        <f>+'TTA Pivot Table'!F$304</f>
        <v>4.5</v>
      </c>
      <c r="H150" s="355">
        <f>+'TTA Pivot Table'!F$306</f>
        <v>0</v>
      </c>
      <c r="I150" s="356">
        <f>+'TTA Pivot Table'!F$308</f>
        <v>5.6956678700361012</v>
      </c>
      <c r="J150" s="356">
        <f>+'TTA Pivot Table'!F$310</f>
        <v>3.3</v>
      </c>
      <c r="K150" s="355">
        <f>+'TTA Pivot Table'!F$312</f>
        <v>3.7</v>
      </c>
      <c r="L150" s="355">
        <f>+'TTA Pivot Table'!F$314</f>
        <v>3.3</v>
      </c>
      <c r="M150" s="357">
        <f>+'TTA Pivot Table'!F$316</f>
        <v>3.423428571428571</v>
      </c>
      <c r="N150" s="356">
        <f>+'TTA Pivot Table'!F$318</f>
        <v>3.5999999999999996</v>
      </c>
      <c r="O150" s="226"/>
      <c r="P150" s="352">
        <f t="shared" si="7"/>
        <v>-2.2722392986075302</v>
      </c>
    </row>
    <row r="151" spans="1:16">
      <c r="A151" s="320" t="s">
        <v>1034</v>
      </c>
      <c r="B151" s="355">
        <f>+'TTA Pivot Table'!F$326</f>
        <v>0</v>
      </c>
      <c r="C151" s="355">
        <f>+'TTA Pivot Table'!F$328</f>
        <v>0</v>
      </c>
      <c r="D151" s="355">
        <f>+'TTA Pivot Table'!F$330</f>
        <v>0</v>
      </c>
      <c r="E151" s="356">
        <f>+'TTA Pivot Table'!F$332</f>
        <v>0</v>
      </c>
      <c r="F151" s="356">
        <f>+'TTA Pivot Table'!F$334</f>
        <v>0</v>
      </c>
      <c r="G151" s="355">
        <f>+'TTA Pivot Table'!F$336</f>
        <v>0</v>
      </c>
      <c r="H151" s="355">
        <f>+'TTA Pivot Table'!F$338</f>
        <v>0</v>
      </c>
      <c r="I151" s="356">
        <f>+'TTA Pivot Table'!F$340</f>
        <v>0</v>
      </c>
      <c r="J151" s="356">
        <f>+'TTA Pivot Table'!F$342</f>
        <v>0</v>
      </c>
      <c r="K151" s="355">
        <f>+'TTA Pivot Table'!F$344</f>
        <v>0</v>
      </c>
      <c r="L151" s="355">
        <f>+'TTA Pivot Table'!F$346</f>
        <v>0</v>
      </c>
      <c r="M151" s="357">
        <f>+'TTA Pivot Table'!F$348</f>
        <v>0</v>
      </c>
      <c r="N151" s="356">
        <f>+'TTA Pivot Table'!F$350</f>
        <v>0</v>
      </c>
      <c r="O151" s="226"/>
      <c r="P151" s="352">
        <f t="shared" si="7"/>
        <v>0</v>
      </c>
    </row>
    <row r="152" spans="1:16">
      <c r="A152" s="320" t="s">
        <v>1035</v>
      </c>
      <c r="B152" s="355">
        <f>+'TTA Pivot Table'!F$358</f>
        <v>0</v>
      </c>
      <c r="C152" s="355">
        <f>+'TTA Pivot Table'!F$360</f>
        <v>0</v>
      </c>
      <c r="D152" s="355">
        <f>+'TTA Pivot Table'!F$362</f>
        <v>0</v>
      </c>
      <c r="E152" s="356">
        <f>+'TTA Pivot Table'!F$364</f>
        <v>0</v>
      </c>
      <c r="F152" s="356">
        <f>+'TTA Pivot Table'!F$366</f>
        <v>0</v>
      </c>
      <c r="G152" s="355">
        <f>+'TTA Pivot Table'!F$368</f>
        <v>0</v>
      </c>
      <c r="H152" s="355">
        <f>+'TTA Pivot Table'!F$370</f>
        <v>0</v>
      </c>
      <c r="I152" s="356">
        <f>+'TTA Pivot Table'!F$372</f>
        <v>0</v>
      </c>
      <c r="J152" s="356">
        <f>+'TTA Pivot Table'!F$374</f>
        <v>0</v>
      </c>
      <c r="K152" s="355">
        <f>+'TTA Pivot Table'!F$376</f>
        <v>0</v>
      </c>
      <c r="L152" s="355">
        <f>+'TTA Pivot Table'!F$378</f>
        <v>0</v>
      </c>
      <c r="M152" s="357">
        <f>+'TTA Pivot Table'!F$380</f>
        <v>0</v>
      </c>
      <c r="N152" s="356">
        <f>+'TTA Pivot Table'!F$382</f>
        <v>0</v>
      </c>
      <c r="O152" s="226"/>
      <c r="P152" s="352">
        <f t="shared" si="7"/>
        <v>0</v>
      </c>
    </row>
    <row r="153" spans="1:16">
      <c r="A153" s="320"/>
      <c r="B153" s="355"/>
      <c r="C153" s="355"/>
      <c r="D153" s="355"/>
      <c r="E153" s="356"/>
      <c r="F153" s="356"/>
      <c r="G153" s="355"/>
      <c r="H153" s="355"/>
      <c r="I153" s="356"/>
      <c r="J153" s="356"/>
      <c r="K153" s="355"/>
      <c r="L153" s="355"/>
      <c r="M153" s="357"/>
      <c r="N153" s="356"/>
      <c r="O153" s="226"/>
      <c r="P153" s="352"/>
    </row>
    <row r="154" spans="1:16">
      <c r="A154" s="320" t="s">
        <v>1036</v>
      </c>
      <c r="B154" s="355">
        <f>+'TTA Pivot Table'!F$390</f>
        <v>0</v>
      </c>
      <c r="C154" s="355">
        <f>+'TTA Pivot Table'!F$392</f>
        <v>0</v>
      </c>
      <c r="D154" s="355">
        <f>+'TTA Pivot Table'!F$394</f>
        <v>0</v>
      </c>
      <c r="E154" s="356">
        <f>+'TTA Pivot Table'!F$396</f>
        <v>0</v>
      </c>
      <c r="F154" s="356">
        <f>+'TTA Pivot Table'!F$398</f>
        <v>0</v>
      </c>
      <c r="G154" s="355">
        <f>+'TTA Pivot Table'!F$400</f>
        <v>0</v>
      </c>
      <c r="H154" s="355">
        <f>+'TTA Pivot Table'!F$402</f>
        <v>0</v>
      </c>
      <c r="I154" s="356">
        <f>+'TTA Pivot Table'!F$404</f>
        <v>0</v>
      </c>
      <c r="J154" s="356">
        <f>+'TTA Pivot Table'!F$406</f>
        <v>0</v>
      </c>
      <c r="K154" s="355">
        <f>+'TTA Pivot Table'!F$408</f>
        <v>0</v>
      </c>
      <c r="L154" s="355">
        <f>+'TTA Pivot Table'!F$410</f>
        <v>0</v>
      </c>
      <c r="M154" s="357">
        <f>+'TTA Pivot Table'!F$412</f>
        <v>0</v>
      </c>
      <c r="N154" s="356">
        <f>+'TTA Pivot Table'!F$414</f>
        <v>0</v>
      </c>
      <c r="O154" s="226"/>
      <c r="P154" s="352">
        <f t="shared" si="7"/>
        <v>0</v>
      </c>
    </row>
    <row r="155" spans="1:16">
      <c r="A155" s="320" t="s">
        <v>1037</v>
      </c>
      <c r="B155" s="355">
        <f>+'TTA Pivot Table'!F$422</f>
        <v>4.2309090909090905</v>
      </c>
      <c r="C155" s="355">
        <f>+'TTA Pivot Table'!F$424</f>
        <v>4</v>
      </c>
      <c r="D155" s="355">
        <f>+'TTA Pivot Table'!F$426</f>
        <v>0</v>
      </c>
      <c r="E155" s="356">
        <f>+'TTA Pivot Table'!F$428</f>
        <v>4.2267857142857137</v>
      </c>
      <c r="F155" s="356">
        <f>+'TTA Pivot Table'!F$430</f>
        <v>4.7</v>
      </c>
      <c r="G155" s="355">
        <f>+'TTA Pivot Table'!F$432</f>
        <v>7</v>
      </c>
      <c r="H155" s="355">
        <f>+'TTA Pivot Table'!F$434</f>
        <v>0</v>
      </c>
      <c r="I155" s="356">
        <f>+'TTA Pivot Table'!F$436</f>
        <v>4.7338235294117643</v>
      </c>
      <c r="J155" s="356">
        <f>+'TTA Pivot Table'!F$438</f>
        <v>2.9552742616033756</v>
      </c>
      <c r="K155" s="355">
        <f>+'TTA Pivot Table'!F$440</f>
        <v>3.2951397326852976</v>
      </c>
      <c r="L155" s="355">
        <f>+'TTA Pivot Table'!F$442</f>
        <v>0</v>
      </c>
      <c r="M155" s="357">
        <f>+'TTA Pivot Table'!F$444</f>
        <v>3.1709329221279883</v>
      </c>
      <c r="N155" s="356">
        <f>+'TTA Pivot Table'!F$446</f>
        <v>3.6779310344827585</v>
      </c>
      <c r="O155" s="226"/>
      <c r="P155" s="352">
        <f t="shared" si="7"/>
        <v>-1.562890607283776</v>
      </c>
    </row>
    <row r="156" spans="1:16">
      <c r="A156" s="320" t="s">
        <v>1038</v>
      </c>
      <c r="B156" s="355">
        <f>+'TTA Pivot Table'!F$454</f>
        <v>0</v>
      </c>
      <c r="C156" s="355">
        <f>+'TTA Pivot Table'!F$456</f>
        <v>0</v>
      </c>
      <c r="D156" s="355">
        <f>+'TTA Pivot Table'!F$458</f>
        <v>0</v>
      </c>
      <c r="E156" s="356">
        <f>+'TTA Pivot Table'!F$460</f>
        <v>0</v>
      </c>
      <c r="F156" s="356">
        <f>+'TTA Pivot Table'!F$462</f>
        <v>0</v>
      </c>
      <c r="G156" s="355">
        <f>+'TTA Pivot Table'!F$464</f>
        <v>0</v>
      </c>
      <c r="H156" s="355">
        <f>+'TTA Pivot Table'!F$466</f>
        <v>0</v>
      </c>
      <c r="I156" s="356">
        <f>+'TTA Pivot Table'!F$468</f>
        <v>0</v>
      </c>
      <c r="J156" s="356">
        <f>+'TTA Pivot Table'!F$470</f>
        <v>0</v>
      </c>
      <c r="K156" s="355">
        <f>+'TTA Pivot Table'!F$472</f>
        <v>0</v>
      </c>
      <c r="L156" s="355">
        <f>+'TTA Pivot Table'!F$474</f>
        <v>0</v>
      </c>
      <c r="M156" s="357">
        <f>+'TTA Pivot Table'!F$476</f>
        <v>0</v>
      </c>
      <c r="N156" s="356">
        <f>+'TTA Pivot Table'!F$478</f>
        <v>0</v>
      </c>
      <c r="O156" s="226"/>
      <c r="P156" s="352">
        <f t="shared" si="7"/>
        <v>0</v>
      </c>
    </row>
    <row r="157" spans="1:16">
      <c r="A157" s="329" t="s">
        <v>1039</v>
      </c>
      <c r="B157" s="359">
        <f>+'TTA Pivot Table'!F$486</f>
        <v>0</v>
      </c>
      <c r="C157" s="359">
        <f>+'TTA Pivot Table'!F$488</f>
        <v>0</v>
      </c>
      <c r="D157" s="359">
        <f>+'TTA Pivot Table'!F$490</f>
        <v>0</v>
      </c>
      <c r="E157" s="360">
        <f>+'TTA Pivot Table'!F$492</f>
        <v>0</v>
      </c>
      <c r="F157" s="360">
        <f>+'TTA Pivot Table'!F$494</f>
        <v>0</v>
      </c>
      <c r="G157" s="359">
        <f>+'TTA Pivot Table'!F$496</f>
        <v>0</v>
      </c>
      <c r="H157" s="359">
        <f>+'TTA Pivot Table'!F$498</f>
        <v>0</v>
      </c>
      <c r="I157" s="360">
        <f>+'TTA Pivot Table'!F$500</f>
        <v>0</v>
      </c>
      <c r="J157" s="360">
        <f>+'TTA Pivot Table'!F$502</f>
        <v>0</v>
      </c>
      <c r="K157" s="359">
        <f>+'TTA Pivot Table'!F$504</f>
        <v>0</v>
      </c>
      <c r="L157" s="359">
        <f>+'TTA Pivot Table'!F$506</f>
        <v>0</v>
      </c>
      <c r="M157" s="361">
        <f>+'TTA Pivot Table'!F$508</f>
        <v>0</v>
      </c>
      <c r="N157" s="360">
        <f>+'TTA Pivot Table'!F$510</f>
        <v>0</v>
      </c>
      <c r="O157" s="226"/>
      <c r="P157" s="362">
        <f t="shared" si="7"/>
        <v>0</v>
      </c>
    </row>
    <row r="158" spans="1:16">
      <c r="A158" s="333" t="s">
        <v>1040</v>
      </c>
      <c r="B158" s="333"/>
      <c r="C158" s="333"/>
      <c r="D158" s="333"/>
      <c r="E158" s="333"/>
      <c r="F158" s="334"/>
      <c r="G158" s="334"/>
      <c r="H158" s="334"/>
      <c r="I158" s="334"/>
      <c r="J158" s="334"/>
      <c r="K158" s="334"/>
      <c r="L158" s="334"/>
      <c r="M158" s="334"/>
      <c r="N158" s="334"/>
    </row>
    <row r="159" spans="1:16">
      <c r="A159" s="333"/>
      <c r="B159" s="364"/>
      <c r="C159" s="364"/>
      <c r="D159" s="364"/>
      <c r="E159" s="364"/>
      <c r="F159" s="364"/>
      <c r="G159" s="364"/>
      <c r="H159" s="364"/>
      <c r="I159" s="364"/>
      <c r="J159" s="364"/>
      <c r="K159" s="364"/>
      <c r="L159" s="364"/>
      <c r="M159" s="364"/>
      <c r="N159" s="364"/>
      <c r="O159" s="363"/>
    </row>
    <row r="160" spans="1:16">
      <c r="A160" s="333"/>
      <c r="B160" s="333"/>
      <c r="C160" s="333"/>
      <c r="D160" s="333"/>
      <c r="E160" s="333"/>
      <c r="F160" s="334"/>
      <c r="G160" s="334"/>
      <c r="H160" s="334"/>
      <c r="I160" s="334"/>
      <c r="J160" s="334"/>
      <c r="K160" s="334"/>
      <c r="L160" s="334"/>
      <c r="M160" s="334"/>
      <c r="N160" s="335" t="s">
        <v>1158</v>
      </c>
    </row>
    <row r="161" spans="1:16" ht="18">
      <c r="A161" s="296" t="s">
        <v>1082</v>
      </c>
      <c r="B161" s="298"/>
      <c r="C161" s="298"/>
      <c r="D161" s="298"/>
      <c r="E161" s="298"/>
      <c r="F161" s="297"/>
      <c r="G161" s="297"/>
      <c r="H161" s="297"/>
      <c r="I161" s="298"/>
      <c r="J161" s="297"/>
      <c r="K161" s="297"/>
      <c r="L161" s="297"/>
      <c r="M161" s="298"/>
      <c r="N161" s="297"/>
      <c r="P161" s="346"/>
    </row>
    <row r="162" spans="1:16" ht="18">
      <c r="A162" s="296"/>
      <c r="B162" s="298"/>
      <c r="C162" s="298"/>
      <c r="D162" s="298"/>
      <c r="E162" s="298"/>
      <c r="F162" s="297"/>
      <c r="G162" s="297"/>
      <c r="H162" s="297"/>
      <c r="I162" s="298"/>
      <c r="J162" s="297"/>
      <c r="K162" s="297"/>
      <c r="L162" s="297"/>
      <c r="M162" s="298"/>
      <c r="N162" s="297"/>
      <c r="P162" s="346"/>
    </row>
    <row r="163" spans="1:16" ht="15.75">
      <c r="A163" s="299" t="s">
        <v>1075</v>
      </c>
      <c r="B163" s="298"/>
      <c r="C163" s="298"/>
      <c r="D163" s="298"/>
      <c r="E163" s="298"/>
      <c r="F163" s="297"/>
      <c r="G163" s="297"/>
      <c r="H163" s="297"/>
      <c r="I163" s="298"/>
      <c r="J163" s="297"/>
      <c r="K163" s="297"/>
      <c r="L163" s="297"/>
      <c r="M163" s="298"/>
      <c r="N163" s="297"/>
      <c r="P163" s="346"/>
    </row>
    <row r="164" spans="1:16" ht="15.75">
      <c r="A164" s="299" t="s">
        <v>1059</v>
      </c>
      <c r="B164" s="298"/>
      <c r="C164" s="298"/>
      <c r="D164" s="298"/>
      <c r="E164" s="298"/>
      <c r="F164" s="297"/>
      <c r="G164" s="297"/>
      <c r="H164" s="297"/>
      <c r="I164" s="298"/>
      <c r="J164" s="297"/>
      <c r="K164" s="297"/>
      <c r="L164" s="297"/>
      <c r="M164" s="298"/>
      <c r="N164" s="297"/>
      <c r="P164" s="346"/>
    </row>
    <row r="165" spans="1:16" ht="18" customHeight="1">
      <c r="A165" s="300"/>
      <c r="B165" s="300"/>
      <c r="C165" s="300"/>
      <c r="D165" s="300"/>
      <c r="E165" s="300"/>
      <c r="F165" s="301"/>
      <c r="G165" s="302"/>
      <c r="H165" s="302"/>
      <c r="I165" s="303"/>
      <c r="J165" s="303"/>
      <c r="K165" s="303"/>
      <c r="L165" s="303"/>
      <c r="M165" s="303"/>
      <c r="N165" s="303"/>
      <c r="O165" s="304"/>
      <c r="P165" s="346"/>
    </row>
    <row r="166" spans="1:16" ht="18" customHeight="1">
      <c r="A166" s="150"/>
      <c r="B166" s="305" t="s">
        <v>1014</v>
      </c>
      <c r="C166" s="306"/>
      <c r="D166" s="306"/>
      <c r="E166" s="306"/>
      <c r="F166" s="306"/>
      <c r="G166" s="306"/>
      <c r="H166" s="306"/>
      <c r="I166" s="307"/>
      <c r="J166" s="308" t="s">
        <v>10</v>
      </c>
      <c r="K166" s="309"/>
      <c r="L166" s="309"/>
      <c r="M166" s="310"/>
      <c r="N166" s="533" t="s">
        <v>1015</v>
      </c>
      <c r="O166" s="323"/>
      <c r="P166" s="346"/>
    </row>
    <row r="167" spans="1:16" ht="42" customHeight="1">
      <c r="A167" s="311"/>
      <c r="B167" s="306" t="s">
        <v>1016</v>
      </c>
      <c r="C167" s="306"/>
      <c r="D167" s="306"/>
      <c r="E167" s="312"/>
      <c r="F167" s="313" t="s">
        <v>1017</v>
      </c>
      <c r="G167" s="306"/>
      <c r="H167" s="306"/>
      <c r="I167" s="307"/>
      <c r="J167" s="314" t="s">
        <v>1018</v>
      </c>
      <c r="K167" s="306"/>
      <c r="L167" s="306"/>
      <c r="M167" s="307"/>
      <c r="N167" s="534"/>
      <c r="O167" s="323"/>
      <c r="P167" s="346"/>
    </row>
    <row r="168" spans="1:16" ht="31.5" customHeight="1">
      <c r="A168" s="300"/>
      <c r="B168" s="315" t="s">
        <v>1019</v>
      </c>
      <c r="C168" s="315" t="s">
        <v>1020</v>
      </c>
      <c r="D168" s="315" t="s">
        <v>1021</v>
      </c>
      <c r="E168" s="316" t="s">
        <v>1022</v>
      </c>
      <c r="F168" s="316" t="s">
        <v>1019</v>
      </c>
      <c r="G168" s="315" t="s">
        <v>1020</v>
      </c>
      <c r="H168" s="315" t="s">
        <v>1021</v>
      </c>
      <c r="I168" s="316" t="s">
        <v>1022</v>
      </c>
      <c r="J168" s="317" t="s">
        <v>1019</v>
      </c>
      <c r="K168" s="318" t="s">
        <v>1020</v>
      </c>
      <c r="L168" s="319" t="s">
        <v>1021</v>
      </c>
      <c r="M168" s="317" t="s">
        <v>1022</v>
      </c>
      <c r="N168" s="535"/>
      <c r="O168" s="323"/>
      <c r="P168" s="346" t="s">
        <v>1076</v>
      </c>
    </row>
    <row r="169" spans="1:16" hidden="1">
      <c r="A169" s="320" t="s">
        <v>1023</v>
      </c>
      <c r="B169" s="320"/>
      <c r="C169" s="320"/>
      <c r="D169" s="320"/>
      <c r="E169" s="320"/>
      <c r="F169" s="365">
        <f>'TTA Pivot Table'!G$230</f>
        <v>0</v>
      </c>
      <c r="G169" s="365">
        <f>'TTA Pivot Table'!G$231</f>
        <v>0</v>
      </c>
      <c r="H169" s="365">
        <f>'TTA Pivot Table'!G$232</f>
        <v>0</v>
      </c>
      <c r="I169" s="366">
        <f>'TTA Pivot Table'!G$233</f>
        <v>0</v>
      </c>
      <c r="J169" s="366">
        <f>'TTA Pivot Table'!G$234</f>
        <v>0</v>
      </c>
      <c r="K169" s="365">
        <f>'TTA Pivot Table'!G$235</f>
        <v>0</v>
      </c>
      <c r="L169" s="365">
        <f>'TTA Pivot Table'!G$236</f>
        <v>0</v>
      </c>
      <c r="M169" s="367">
        <f>'TTA Pivot Table'!G$237</f>
        <v>0</v>
      </c>
      <c r="N169" s="366">
        <f>'TTA Pivot Table'!G$238</f>
        <v>0</v>
      </c>
      <c r="O169" s="226"/>
      <c r="P169" s="352">
        <f>+M169-I169</f>
        <v>0</v>
      </c>
    </row>
    <row r="170" spans="1:16" ht="15.75" hidden="1">
      <c r="A170" s="320"/>
      <c r="B170" s="320"/>
      <c r="C170" s="320"/>
      <c r="D170" s="320"/>
      <c r="E170" s="320"/>
      <c r="F170" s="226"/>
      <c r="G170" s="226"/>
      <c r="H170" s="226"/>
      <c r="I170" s="353"/>
      <c r="J170" s="353"/>
      <c r="K170" s="226"/>
      <c r="L170" s="226"/>
      <c r="M170" s="354"/>
      <c r="N170" s="353"/>
      <c r="O170" s="226"/>
      <c r="P170" s="323">
        <f t="shared" ref="P170" si="8">+I170-M170</f>
        <v>0</v>
      </c>
    </row>
    <row r="171" spans="1:16">
      <c r="A171" s="320" t="s">
        <v>1024</v>
      </c>
      <c r="B171" s="355">
        <f>+'TTA Pivot Table'!G$6</f>
        <v>0</v>
      </c>
      <c r="C171" s="355">
        <f>+'TTA Pivot Table'!G$8</f>
        <v>0</v>
      </c>
      <c r="D171" s="355">
        <f>+'TTA Pivot Table'!G$10</f>
        <v>0</v>
      </c>
      <c r="E171" s="356">
        <f>+'TTA Pivot Table'!G$12</f>
        <v>0</v>
      </c>
      <c r="F171" s="356">
        <f>+'TTA Pivot Table'!G$14</f>
        <v>0</v>
      </c>
      <c r="G171" s="355">
        <f>+'TTA Pivot Table'!G$16</f>
        <v>0</v>
      </c>
      <c r="H171" s="355">
        <f>+'TTA Pivot Table'!G$18</f>
        <v>0</v>
      </c>
      <c r="I171" s="356">
        <f>+'TTA Pivot Table'!G$20</f>
        <v>0</v>
      </c>
      <c r="J171" s="356">
        <f>+'TTA Pivot Table'!G$22</f>
        <v>0</v>
      </c>
      <c r="K171" s="355">
        <f>+'TTA Pivot Table'!G$24</f>
        <v>0</v>
      </c>
      <c r="L171" s="355">
        <f>+'TTA Pivot Table'!G$26</f>
        <v>0</v>
      </c>
      <c r="M171" s="357">
        <f>+'TTA Pivot Table'!G$28</f>
        <v>0</v>
      </c>
      <c r="N171" s="356">
        <f>+'TTA Pivot Table'!G$30</f>
        <v>0</v>
      </c>
      <c r="O171" s="226"/>
      <c r="P171" s="352">
        <f t="shared" ref="P171:P189" si="9">+M171-I171</f>
        <v>0</v>
      </c>
    </row>
    <row r="172" spans="1:16">
      <c r="A172" s="320" t="s">
        <v>1025</v>
      </c>
      <c r="B172" s="355">
        <f>+'TTA Pivot Table'!G$38</f>
        <v>3.74</v>
      </c>
      <c r="C172" s="355">
        <f>+'TTA Pivot Table'!G$40</f>
        <v>5.0999999999999996</v>
      </c>
      <c r="D172" s="355">
        <f>+'TTA Pivot Table'!G$42</f>
        <v>0</v>
      </c>
      <c r="E172" s="356">
        <f>+'TTA Pivot Table'!G$44</f>
        <v>4.5881720430107515</v>
      </c>
      <c r="F172" s="356">
        <f>+'TTA Pivot Table'!G$46</f>
        <v>6.17</v>
      </c>
      <c r="G172" s="355">
        <f>+'TTA Pivot Table'!G$48</f>
        <v>6.580000000000001</v>
      </c>
      <c r="H172" s="355">
        <f>+'TTA Pivot Table'!G$50</f>
        <v>0</v>
      </c>
      <c r="I172" s="356">
        <f>+'TTA Pivot Table'!G$52</f>
        <v>6.3274400000000002</v>
      </c>
      <c r="J172" s="356">
        <f>+'TTA Pivot Table'!G$54</f>
        <v>3.85</v>
      </c>
      <c r="K172" s="355">
        <f>+'TTA Pivot Table'!G$56</f>
        <v>5.97</v>
      </c>
      <c r="L172" s="355">
        <f>+'TTA Pivot Table'!G$58</f>
        <v>0</v>
      </c>
      <c r="M172" s="357">
        <f>+'TTA Pivot Table'!G$60</f>
        <v>4.6476237623762371</v>
      </c>
      <c r="N172" s="356">
        <f>+'TTA Pivot Table'!G$62</f>
        <v>0</v>
      </c>
      <c r="O172" s="226"/>
      <c r="P172" s="352">
        <f t="shared" si="9"/>
        <v>-1.6798162376237631</v>
      </c>
    </row>
    <row r="173" spans="1:16">
      <c r="A173" s="320" t="s">
        <v>1026</v>
      </c>
      <c r="B173" s="355">
        <f>+'TTA Pivot Table'!G$70</f>
        <v>0</v>
      </c>
      <c r="C173" s="355">
        <f>+'TTA Pivot Table'!G$72</f>
        <v>0</v>
      </c>
      <c r="D173" s="355">
        <f>+'TTA Pivot Table'!G$74</f>
        <v>0</v>
      </c>
      <c r="E173" s="356">
        <f>+'TTA Pivot Table'!G$76</f>
        <v>0</v>
      </c>
      <c r="F173" s="356">
        <f>+'TTA Pivot Table'!G$78</f>
        <v>0</v>
      </c>
      <c r="G173" s="355">
        <f>+'TTA Pivot Table'!G$80</f>
        <v>0</v>
      </c>
      <c r="H173" s="355">
        <f>+'TTA Pivot Table'!G$82</f>
        <v>0</v>
      </c>
      <c r="I173" s="356">
        <f>+'TTA Pivot Table'!G$84</f>
        <v>0</v>
      </c>
      <c r="J173" s="356">
        <f>+'TTA Pivot Table'!G$86</f>
        <v>0</v>
      </c>
      <c r="K173" s="355">
        <f>+'TTA Pivot Table'!G$88</f>
        <v>0</v>
      </c>
      <c r="L173" s="355">
        <f>+'TTA Pivot Table'!G$90</f>
        <v>0</v>
      </c>
      <c r="M173" s="357">
        <f>+'TTA Pivot Table'!G$92</f>
        <v>0</v>
      </c>
      <c r="N173" s="356">
        <f>+'TTA Pivot Table'!G$94</f>
        <v>0</v>
      </c>
      <c r="O173" s="226"/>
      <c r="P173" s="352">
        <f t="shared" si="9"/>
        <v>0</v>
      </c>
    </row>
    <row r="174" spans="1:16">
      <c r="A174" s="320" t="s">
        <v>1027</v>
      </c>
      <c r="B174" s="355">
        <f>+'TTA Pivot Table'!G$102</f>
        <v>0</v>
      </c>
      <c r="C174" s="355">
        <f>+'TTA Pivot Table'!G$104</f>
        <v>0</v>
      </c>
      <c r="D174" s="355">
        <f>+'TTA Pivot Table'!G$106</f>
        <v>0</v>
      </c>
      <c r="E174" s="356">
        <f>+'TTA Pivot Table'!G$108</f>
        <v>0</v>
      </c>
      <c r="F174" s="356">
        <f>+'TTA Pivot Table'!G$110</f>
        <v>0</v>
      </c>
      <c r="G174" s="355">
        <f>+'TTA Pivot Table'!G$112</f>
        <v>0</v>
      </c>
      <c r="H174" s="355">
        <f>+'TTA Pivot Table'!G$114</f>
        <v>0</v>
      </c>
      <c r="I174" s="356">
        <f>+'TTA Pivot Table'!G$116</f>
        <v>0</v>
      </c>
      <c r="J174" s="356">
        <f>+'TTA Pivot Table'!G$118</f>
        <v>0</v>
      </c>
      <c r="K174" s="355">
        <f>+'TTA Pivot Table'!G$120</f>
        <v>0</v>
      </c>
      <c r="L174" s="355">
        <f>+'TTA Pivot Table'!G$122</f>
        <v>0</v>
      </c>
      <c r="M174" s="357">
        <f>+'TTA Pivot Table'!G$124</f>
        <v>0</v>
      </c>
      <c r="N174" s="356">
        <f>+'TTA Pivot Table'!G$126</f>
        <v>0</v>
      </c>
      <c r="O174" s="226"/>
      <c r="P174" s="352">
        <f t="shared" si="9"/>
        <v>0</v>
      </c>
    </row>
    <row r="175" spans="1:16">
      <c r="A175" s="320"/>
      <c r="B175" s="355"/>
      <c r="C175" s="355"/>
      <c r="D175" s="355"/>
      <c r="E175" s="356"/>
      <c r="F175" s="356"/>
      <c r="G175" s="355"/>
      <c r="H175" s="355"/>
      <c r="I175" s="356"/>
      <c r="J175" s="356"/>
      <c r="K175" s="355"/>
      <c r="L175" s="355"/>
      <c r="M175" s="357"/>
      <c r="N175" s="356"/>
      <c r="O175" s="226"/>
      <c r="P175" s="352"/>
    </row>
    <row r="176" spans="1:16">
      <c r="A176" s="320" t="s">
        <v>1028</v>
      </c>
      <c r="B176" s="355">
        <f>+'TTA Pivot Table'!G$134</f>
        <v>0</v>
      </c>
      <c r="C176" s="355">
        <f>+'TTA Pivot Table'!G$136</f>
        <v>5</v>
      </c>
      <c r="D176" s="355">
        <f>+'TTA Pivot Table'!G$138</f>
        <v>0</v>
      </c>
      <c r="E176" s="356">
        <f>+'TTA Pivot Table'!G$140</f>
        <v>5</v>
      </c>
      <c r="F176" s="356">
        <f>+'TTA Pivot Table'!G$142</f>
        <v>5.38</v>
      </c>
      <c r="G176" s="355">
        <f>+'TTA Pivot Table'!G$144</f>
        <v>6.29</v>
      </c>
      <c r="H176" s="355">
        <f>+'TTA Pivot Table'!G$146</f>
        <v>0</v>
      </c>
      <c r="I176" s="356">
        <f>+'TTA Pivot Table'!G$148</f>
        <v>5.4049885583524029</v>
      </c>
      <c r="J176" s="356">
        <f>+'TTA Pivot Table'!G$150</f>
        <v>3.79</v>
      </c>
      <c r="K176" s="355">
        <f>+'TTA Pivot Table'!G$152</f>
        <v>4.1500000000000004</v>
      </c>
      <c r="L176" s="355">
        <f>+'TTA Pivot Table'!G$154</f>
        <v>0</v>
      </c>
      <c r="M176" s="357">
        <f>+'TTA Pivot Table'!G$156</f>
        <v>3.8425547445255481</v>
      </c>
      <c r="N176" s="356">
        <f>+'TTA Pivot Table'!G$158</f>
        <v>0</v>
      </c>
      <c r="O176" s="226"/>
      <c r="P176" s="352">
        <f t="shared" si="9"/>
        <v>-1.5624338138268548</v>
      </c>
    </row>
    <row r="177" spans="1:17">
      <c r="A177" s="320" t="s">
        <v>1029</v>
      </c>
      <c r="B177" s="355">
        <f>+'TTA Pivot Table'!G$166</f>
        <v>0</v>
      </c>
      <c r="C177" s="355">
        <f>+'TTA Pivot Table'!G$168</f>
        <v>0</v>
      </c>
      <c r="D177" s="355">
        <f>+'TTA Pivot Table'!G$170</f>
        <v>0</v>
      </c>
      <c r="E177" s="356">
        <f>+'TTA Pivot Table'!G$172</f>
        <v>0</v>
      </c>
      <c r="F177" s="356">
        <f>+'TTA Pivot Table'!G$174</f>
        <v>0</v>
      </c>
      <c r="G177" s="355">
        <f>+'TTA Pivot Table'!G$176</f>
        <v>0</v>
      </c>
      <c r="H177" s="355">
        <f>+'TTA Pivot Table'!G$178</f>
        <v>0</v>
      </c>
      <c r="I177" s="356">
        <f>+'TTA Pivot Table'!G$180</f>
        <v>0</v>
      </c>
      <c r="J177" s="356">
        <f>+'TTA Pivot Table'!G$182</f>
        <v>0</v>
      </c>
      <c r="K177" s="355">
        <f>+'TTA Pivot Table'!G$184</f>
        <v>0</v>
      </c>
      <c r="L177" s="355">
        <f>+'TTA Pivot Table'!G$186</f>
        <v>0</v>
      </c>
      <c r="M177" s="357">
        <f>+'TTA Pivot Table'!G$188</f>
        <v>0</v>
      </c>
      <c r="N177" s="356">
        <f>+'TTA Pivot Table'!G$190</f>
        <v>0</v>
      </c>
      <c r="O177" s="226"/>
      <c r="P177" s="352">
        <f t="shared" si="9"/>
        <v>0</v>
      </c>
    </row>
    <row r="178" spans="1:17">
      <c r="A178" s="320" t="s">
        <v>1030</v>
      </c>
      <c r="B178" s="358">
        <f>+'TTA Pivot Table'!G$198</f>
        <v>4.6784615384615398</v>
      </c>
      <c r="C178" s="355">
        <f>+'TTA Pivot Table'!G$200</f>
        <v>5.5350000000000001</v>
      </c>
      <c r="D178" s="355">
        <f>+'TTA Pivot Table'!G$202</f>
        <v>0</v>
      </c>
      <c r="E178" s="356">
        <f>+'TTA Pivot Table'!G$204</f>
        <v>4.7926666666666673</v>
      </c>
      <c r="F178" s="356">
        <f>+'TTA Pivot Table'!G$206</f>
        <v>8.6137499999999996</v>
      </c>
      <c r="G178" s="355">
        <f>+'TTA Pivot Table'!G$208</f>
        <v>6.2393749999999999</v>
      </c>
      <c r="H178" s="355">
        <f>+'TTA Pivot Table'!G$210</f>
        <v>0</v>
      </c>
      <c r="I178" s="356">
        <f>+'TTA Pivot Table'!G$212</f>
        <v>8.1388750000000005</v>
      </c>
      <c r="J178" s="356">
        <f>+'TTA Pivot Table'!G$214</f>
        <v>10.4997159090909</v>
      </c>
      <c r="K178" s="355">
        <f>+'TTA Pivot Table'!G$216</f>
        <v>10.551914893617001</v>
      </c>
      <c r="L178" s="355">
        <f>+'TTA Pivot Table'!G$218</f>
        <v>0</v>
      </c>
      <c r="M178" s="357">
        <f>+'TTA Pivot Table'!G$220</f>
        <v>10.510717488789227</v>
      </c>
      <c r="N178" s="356">
        <f>+'TTA Pivot Table'!G$222</f>
        <v>0</v>
      </c>
      <c r="O178" s="226"/>
      <c r="P178" s="352">
        <f t="shared" si="9"/>
        <v>2.3718424887892269</v>
      </c>
    </row>
    <row r="179" spans="1:17">
      <c r="A179" s="320" t="s">
        <v>1031</v>
      </c>
      <c r="B179" s="355">
        <f>+'TTA Pivot Table'!G$230</f>
        <v>0</v>
      </c>
      <c r="C179" s="355">
        <f>+'TTA Pivot Table'!G$232</f>
        <v>0</v>
      </c>
      <c r="D179" s="355">
        <f>+'TTA Pivot Table'!G$234</f>
        <v>0</v>
      </c>
      <c r="E179" s="356">
        <f>+'TTA Pivot Table'!G$236</f>
        <v>0</v>
      </c>
      <c r="F179" s="356">
        <f>+'TTA Pivot Table'!G$238</f>
        <v>0</v>
      </c>
      <c r="G179" s="355">
        <f>+'TTA Pivot Table'!G$240</f>
        <v>0</v>
      </c>
      <c r="H179" s="355">
        <f>+'TTA Pivot Table'!G$242</f>
        <v>0</v>
      </c>
      <c r="I179" s="356">
        <f>+'TTA Pivot Table'!G$244</f>
        <v>0</v>
      </c>
      <c r="J179" s="356">
        <f>+'TTA Pivot Table'!G$246</f>
        <v>0</v>
      </c>
      <c r="K179" s="355">
        <f>+'TTA Pivot Table'!G$248</f>
        <v>0</v>
      </c>
      <c r="L179" s="355">
        <f>+'TTA Pivot Table'!G$250</f>
        <v>0</v>
      </c>
      <c r="M179" s="357">
        <f>+'TTA Pivot Table'!G$252</f>
        <v>0</v>
      </c>
      <c r="N179" s="356">
        <f>+'TTA Pivot Table'!G$254</f>
        <v>0</v>
      </c>
      <c r="O179" s="226"/>
      <c r="P179" s="352">
        <f t="shared" si="9"/>
        <v>0</v>
      </c>
    </row>
    <row r="180" spans="1:17">
      <c r="A180" s="320"/>
      <c r="B180" s="355"/>
      <c r="C180" s="355"/>
      <c r="D180" s="355"/>
      <c r="E180" s="356"/>
      <c r="F180" s="356"/>
      <c r="G180" s="355"/>
      <c r="H180" s="355"/>
      <c r="I180" s="356"/>
      <c r="J180" s="356"/>
      <c r="K180" s="355"/>
      <c r="L180" s="355"/>
      <c r="M180" s="357"/>
      <c r="N180" s="356"/>
      <c r="O180" s="226"/>
      <c r="P180" s="352"/>
    </row>
    <row r="181" spans="1:17">
      <c r="A181" s="320" t="s">
        <v>1032</v>
      </c>
      <c r="B181" s="355">
        <f>+'TTA Pivot Table'!G$262</f>
        <v>4.6900000000000004</v>
      </c>
      <c r="C181" s="355">
        <f>+'TTA Pivot Table'!G$264</f>
        <v>0</v>
      </c>
      <c r="D181" s="355">
        <f>+'TTA Pivot Table'!G$266</f>
        <v>0</v>
      </c>
      <c r="E181" s="356">
        <f>+'TTA Pivot Table'!G$268</f>
        <v>4.6900000000000004</v>
      </c>
      <c r="F181" s="356">
        <f>+'TTA Pivot Table'!G$270</f>
        <v>5.82</v>
      </c>
      <c r="G181" s="355">
        <f>+'TTA Pivot Table'!G$272</f>
        <v>0</v>
      </c>
      <c r="H181" s="355">
        <f>+'TTA Pivot Table'!G$274</f>
        <v>0</v>
      </c>
      <c r="I181" s="356">
        <f>+'TTA Pivot Table'!G$276</f>
        <v>5.82</v>
      </c>
      <c r="J181" s="356">
        <f>+'TTA Pivot Table'!G$278</f>
        <v>2.68</v>
      </c>
      <c r="K181" s="355">
        <f>+'TTA Pivot Table'!G$280</f>
        <v>4</v>
      </c>
      <c r="L181" s="355">
        <f>+'TTA Pivot Table'!G$282</f>
        <v>0</v>
      </c>
      <c r="M181" s="357">
        <f>+'TTA Pivot Table'!G$284</f>
        <v>2.8201960784313727</v>
      </c>
      <c r="N181" s="356">
        <f>+'TTA Pivot Table'!G$286</f>
        <v>4.7300000000000004</v>
      </c>
      <c r="O181" s="226"/>
      <c r="P181" s="352">
        <f t="shared" si="9"/>
        <v>-2.9998039215686276</v>
      </c>
    </row>
    <row r="182" spans="1:17">
      <c r="A182" s="320" t="s">
        <v>1033</v>
      </c>
      <c r="B182" s="355">
        <f>+'TTA Pivot Table'!G$294</f>
        <v>4.3499999999999996</v>
      </c>
      <c r="C182" s="355">
        <f>+'TTA Pivot Table'!G$296</f>
        <v>10</v>
      </c>
      <c r="D182" s="355">
        <f>+'TTA Pivot Table'!G$298</f>
        <v>0</v>
      </c>
      <c r="E182" s="356">
        <f>+'TTA Pivot Table'!G$300</f>
        <v>5.4799999999999995</v>
      </c>
      <c r="F182" s="356">
        <f>+'TTA Pivot Table'!G$302</f>
        <v>4.9463983050847453</v>
      </c>
      <c r="G182" s="355">
        <f>+'TTA Pivot Table'!G$304</f>
        <v>5.2</v>
      </c>
      <c r="H182" s="355">
        <f>+'TTA Pivot Table'!G$306</f>
        <v>0</v>
      </c>
      <c r="I182" s="356">
        <f>+'TTA Pivot Table'!G$308</f>
        <v>4.9472016895459348</v>
      </c>
      <c r="J182" s="356">
        <f>+'TTA Pivot Table'!G$310</f>
        <v>3.4</v>
      </c>
      <c r="K182" s="355">
        <f>+'TTA Pivot Table'!G$312</f>
        <v>2.5658163265306122</v>
      </c>
      <c r="L182" s="355">
        <f>+'TTA Pivot Table'!G$314</f>
        <v>3.9200000000000004</v>
      </c>
      <c r="M182" s="357">
        <f>+'TTA Pivot Table'!G$316</f>
        <v>3.0863547758284602</v>
      </c>
      <c r="N182" s="356">
        <f>+'TTA Pivot Table'!G$318</f>
        <v>1.7252032520325202</v>
      </c>
      <c r="O182" s="226"/>
      <c r="P182" s="352">
        <f t="shared" si="9"/>
        <v>-1.8608469137174746</v>
      </c>
    </row>
    <row r="183" spans="1:17">
      <c r="A183" s="320" t="s">
        <v>1034</v>
      </c>
      <c r="B183" s="355">
        <f>+'TTA Pivot Table'!G$326</f>
        <v>0</v>
      </c>
      <c r="C183" s="355">
        <f>+'TTA Pivot Table'!G$328</f>
        <v>0</v>
      </c>
      <c r="D183" s="355">
        <f>+'TTA Pivot Table'!G$330</f>
        <v>0</v>
      </c>
      <c r="E183" s="356">
        <f>+'TTA Pivot Table'!G$332</f>
        <v>0</v>
      </c>
      <c r="F183" s="356">
        <f>+'TTA Pivot Table'!G$334</f>
        <v>0</v>
      </c>
      <c r="G183" s="355">
        <f>+'TTA Pivot Table'!G$336</f>
        <v>0</v>
      </c>
      <c r="H183" s="355">
        <f>+'TTA Pivot Table'!G$338</f>
        <v>0</v>
      </c>
      <c r="I183" s="356">
        <f>+'TTA Pivot Table'!G$340</f>
        <v>0</v>
      </c>
      <c r="J183" s="356">
        <f>+'TTA Pivot Table'!G$342</f>
        <v>0</v>
      </c>
      <c r="K183" s="355">
        <f>+'TTA Pivot Table'!G$344</f>
        <v>0</v>
      </c>
      <c r="L183" s="355">
        <f>+'TTA Pivot Table'!G$346</f>
        <v>0</v>
      </c>
      <c r="M183" s="357">
        <f>+'TTA Pivot Table'!G$348</f>
        <v>0</v>
      </c>
      <c r="N183" s="356">
        <f>+'TTA Pivot Table'!G$350</f>
        <v>0</v>
      </c>
      <c r="O183" s="226"/>
      <c r="P183" s="352">
        <f t="shared" si="9"/>
        <v>0</v>
      </c>
      <c r="Q183" s="342"/>
    </row>
    <row r="184" spans="1:17">
      <c r="A184" s="320" t="s">
        <v>1035</v>
      </c>
      <c r="B184" s="355">
        <f>+'TTA Pivot Table'!G$358</f>
        <v>0</v>
      </c>
      <c r="C184" s="355">
        <f>+'TTA Pivot Table'!G$360</f>
        <v>0</v>
      </c>
      <c r="D184" s="355">
        <f>+'TTA Pivot Table'!G$362</f>
        <v>0</v>
      </c>
      <c r="E184" s="356">
        <f>+'TTA Pivot Table'!G$364</f>
        <v>0</v>
      </c>
      <c r="F184" s="356">
        <f>+'TTA Pivot Table'!G$366</f>
        <v>0</v>
      </c>
      <c r="G184" s="355">
        <f>+'TTA Pivot Table'!G$368</f>
        <v>0</v>
      </c>
      <c r="H184" s="355">
        <f>+'TTA Pivot Table'!G$370</f>
        <v>0</v>
      </c>
      <c r="I184" s="356">
        <f>+'TTA Pivot Table'!G$372</f>
        <v>0</v>
      </c>
      <c r="J184" s="356">
        <f>+'TTA Pivot Table'!G$374</f>
        <v>0</v>
      </c>
      <c r="K184" s="355">
        <f>+'TTA Pivot Table'!G$376</f>
        <v>0</v>
      </c>
      <c r="L184" s="355">
        <f>+'TTA Pivot Table'!G$378</f>
        <v>0</v>
      </c>
      <c r="M184" s="357">
        <f>+'TTA Pivot Table'!G$380</f>
        <v>0</v>
      </c>
      <c r="N184" s="356">
        <f>+'TTA Pivot Table'!G$382</f>
        <v>0</v>
      </c>
      <c r="O184" s="226"/>
      <c r="P184" s="352">
        <f t="shared" si="9"/>
        <v>0</v>
      </c>
    </row>
    <row r="185" spans="1:17">
      <c r="A185" s="320"/>
      <c r="B185" s="355"/>
      <c r="C185" s="355"/>
      <c r="D185" s="355"/>
      <c r="E185" s="356"/>
      <c r="F185" s="356"/>
      <c r="G185" s="355"/>
      <c r="H185" s="355"/>
      <c r="I185" s="356"/>
      <c r="J185" s="356"/>
      <c r="K185" s="355"/>
      <c r="L185" s="355"/>
      <c r="M185" s="357"/>
      <c r="N185" s="356"/>
      <c r="O185" s="226"/>
      <c r="P185" s="352"/>
    </row>
    <row r="186" spans="1:17">
      <c r="A186" s="320" t="s">
        <v>1036</v>
      </c>
      <c r="B186" s="355">
        <f>+'TTA Pivot Table'!G$390</f>
        <v>4.0949999999999998</v>
      </c>
      <c r="C186" s="355">
        <f>+'TTA Pivot Table'!G$392</f>
        <v>4.0830000000000002</v>
      </c>
      <c r="D186" s="355">
        <f>+'TTA Pivot Table'!G$394</f>
        <v>0</v>
      </c>
      <c r="E186" s="356">
        <f>+'TTA Pivot Table'!G$396</f>
        <v>4.0947209302325573</v>
      </c>
      <c r="F186" s="356">
        <f>+'TTA Pivot Table'!G$398</f>
        <v>4.4160000000000004</v>
      </c>
      <c r="G186" s="355">
        <f>+'TTA Pivot Table'!G$400</f>
        <v>6.1280000000000001</v>
      </c>
      <c r="H186" s="355">
        <f>+'TTA Pivot Table'!G$402</f>
        <v>0</v>
      </c>
      <c r="I186" s="356">
        <f>+'TTA Pivot Table'!G$404</f>
        <v>4.4622702702702712</v>
      </c>
      <c r="J186" s="356">
        <f>+'TTA Pivot Table'!G$406</f>
        <v>6.6239999999999997</v>
      </c>
      <c r="K186" s="355">
        <f>+'TTA Pivot Table'!G$408</f>
        <v>10.621</v>
      </c>
      <c r="L186" s="355">
        <f>+'TTA Pivot Table'!G$410</f>
        <v>0</v>
      </c>
      <c r="M186" s="357">
        <f>+'TTA Pivot Table'!G$412</f>
        <v>7.4941955719557196</v>
      </c>
      <c r="N186" s="356">
        <f>+'TTA Pivot Table'!G$414</f>
        <v>3.7789999999999995</v>
      </c>
      <c r="O186" s="226"/>
      <c r="P186" s="352">
        <f t="shared" si="9"/>
        <v>3.0319253016854484</v>
      </c>
    </row>
    <row r="187" spans="1:17">
      <c r="A187" s="320" t="s">
        <v>1037</v>
      </c>
      <c r="B187" s="355">
        <f>+'TTA Pivot Table'!G$422</f>
        <v>4.701342281879195</v>
      </c>
      <c r="C187" s="355">
        <f>+'TTA Pivot Table'!G$424</f>
        <v>5.4368421052631586</v>
      </c>
      <c r="D187" s="355">
        <f>+'TTA Pivot Table'!G$426</f>
        <v>0</v>
      </c>
      <c r="E187" s="356">
        <f>+'TTA Pivot Table'!G$428</f>
        <v>4.784523809523809</v>
      </c>
      <c r="F187" s="356">
        <f>+'TTA Pivot Table'!G$430</f>
        <v>5.2344827586206897</v>
      </c>
      <c r="G187" s="355">
        <f>+'TTA Pivot Table'!G$432</f>
        <v>6.0828125000000002</v>
      </c>
      <c r="H187" s="355">
        <f>+'TTA Pivot Table'!G$434</f>
        <v>0</v>
      </c>
      <c r="I187" s="356">
        <f>+'TTA Pivot Table'!G$436</f>
        <v>5.3762402088772845</v>
      </c>
      <c r="J187" s="356">
        <f>+'TTA Pivot Table'!G$438</f>
        <v>3.3331621004566214</v>
      </c>
      <c r="K187" s="355">
        <f>+'TTA Pivot Table'!G$440</f>
        <v>3.5389917695473252</v>
      </c>
      <c r="L187" s="355">
        <f>+'TTA Pivot Table'!G$442</f>
        <v>0</v>
      </c>
      <c r="M187" s="357">
        <f>+'TTA Pivot Table'!G$444</f>
        <v>3.44142316017316</v>
      </c>
      <c r="N187" s="356">
        <f>+'TTA Pivot Table'!G$446</f>
        <v>5.7106122448979599</v>
      </c>
      <c r="O187" s="226"/>
      <c r="P187" s="352">
        <f t="shared" si="9"/>
        <v>-1.9348170487041245</v>
      </c>
    </row>
    <row r="188" spans="1:17">
      <c r="A188" s="320" t="s">
        <v>1038</v>
      </c>
      <c r="B188" s="355">
        <f>+'TTA Pivot Table'!G$454</f>
        <v>0</v>
      </c>
      <c r="C188" s="355">
        <f>+'TTA Pivot Table'!G$456</f>
        <v>0</v>
      </c>
      <c r="D188" s="355">
        <f>+'TTA Pivot Table'!G$458</f>
        <v>0</v>
      </c>
      <c r="E188" s="356">
        <f>+'TTA Pivot Table'!G$460</f>
        <v>0</v>
      </c>
      <c r="F188" s="356">
        <f>+'TTA Pivot Table'!G$462</f>
        <v>4.1897918731417203</v>
      </c>
      <c r="G188" s="355">
        <f>+'TTA Pivot Table'!G$464</f>
        <v>0</v>
      </c>
      <c r="H188" s="355">
        <f>+'TTA Pivot Table'!G$466</f>
        <v>0</v>
      </c>
      <c r="I188" s="356">
        <f>+'TTA Pivot Table'!G$468</f>
        <v>4.1897918731417203</v>
      </c>
      <c r="J188" s="356">
        <f>+'TTA Pivot Table'!G$470</f>
        <v>3.12903225806452</v>
      </c>
      <c r="K188" s="355">
        <f>+'TTA Pivot Table'!G$472</f>
        <v>3.25</v>
      </c>
      <c r="L188" s="355">
        <f>+'TTA Pivot Table'!G$474</f>
        <v>0</v>
      </c>
      <c r="M188" s="357">
        <f>+'TTA Pivot Table'!G$476</f>
        <v>3.132075471698117</v>
      </c>
      <c r="N188" s="356">
        <f>+'TTA Pivot Table'!G$478</f>
        <v>0</v>
      </c>
      <c r="O188" s="226"/>
      <c r="P188" s="352">
        <f t="shared" si="9"/>
        <v>-1.0577164014436033</v>
      </c>
    </row>
    <row r="189" spans="1:17">
      <c r="A189" s="329" t="s">
        <v>1039</v>
      </c>
      <c r="B189" s="359">
        <f>+'TTA Pivot Table'!G$486</f>
        <v>4.5707317073170728</v>
      </c>
      <c r="C189" s="359">
        <f>+'TTA Pivot Table'!G$488</f>
        <v>0</v>
      </c>
      <c r="D189" s="359">
        <f>+'TTA Pivot Table'!G$490</f>
        <v>0</v>
      </c>
      <c r="E189" s="360">
        <f>+'TTA Pivot Table'!G$492</f>
        <v>4.5707317073170728</v>
      </c>
      <c r="F189" s="360">
        <f>+'TTA Pivot Table'!G$494</f>
        <v>5.2021253985122211</v>
      </c>
      <c r="G189" s="359">
        <f>+'TTA Pivot Table'!G$496</f>
        <v>9.84</v>
      </c>
      <c r="H189" s="359">
        <f>+'TTA Pivot Table'!G$498</f>
        <v>0</v>
      </c>
      <c r="I189" s="360">
        <f>+'TTA Pivot Table'!G$500</f>
        <v>5.2508937960042052</v>
      </c>
      <c r="J189" s="360">
        <f>+'TTA Pivot Table'!G$502</f>
        <v>3.6784860557768924</v>
      </c>
      <c r="K189" s="359">
        <f>+'TTA Pivot Table'!G$504</f>
        <v>3.8063063063063063</v>
      </c>
      <c r="L189" s="359">
        <f>+'TTA Pivot Table'!G$506</f>
        <v>0</v>
      </c>
      <c r="M189" s="361">
        <f>+'TTA Pivot Table'!G$508</f>
        <v>3.6949074074074071</v>
      </c>
      <c r="N189" s="360">
        <f>+'TTA Pivot Table'!G$510</f>
        <v>8.4915492957746483</v>
      </c>
      <c r="O189" s="226"/>
      <c r="P189" s="362">
        <f t="shared" si="9"/>
        <v>-1.5559863885967982</v>
      </c>
    </row>
    <row r="190" spans="1:17">
      <c r="A190" s="333" t="s">
        <v>1040</v>
      </c>
      <c r="B190" s="333"/>
      <c r="C190" s="333"/>
      <c r="D190" s="333"/>
      <c r="E190" s="333"/>
      <c r="F190" s="334"/>
      <c r="G190" s="334"/>
      <c r="H190" s="334"/>
      <c r="I190" s="334"/>
      <c r="J190" s="334"/>
      <c r="K190" s="334"/>
      <c r="L190" s="334"/>
      <c r="M190" s="334"/>
      <c r="N190" s="334"/>
    </row>
    <row r="191" spans="1:17">
      <c r="A191" s="333"/>
      <c r="B191" s="364"/>
      <c r="C191" s="364"/>
      <c r="D191" s="364"/>
      <c r="E191" s="364"/>
      <c r="F191" s="364"/>
      <c r="G191" s="364"/>
      <c r="H191" s="364"/>
      <c r="I191" s="364"/>
      <c r="J191" s="364"/>
      <c r="K191" s="364"/>
      <c r="L191" s="364"/>
      <c r="M191" s="364"/>
      <c r="N191" s="364"/>
      <c r="O191" s="363"/>
    </row>
    <row r="192" spans="1:17">
      <c r="A192" s="333"/>
      <c r="B192" s="333"/>
      <c r="C192" s="333"/>
      <c r="D192" s="333"/>
      <c r="E192" s="333"/>
      <c r="F192" s="334"/>
      <c r="G192" s="334"/>
      <c r="H192" s="334"/>
      <c r="I192" s="334"/>
      <c r="J192" s="334"/>
      <c r="K192" s="334"/>
      <c r="L192" s="334"/>
      <c r="M192" s="334"/>
      <c r="N192" s="335" t="s">
        <v>1158</v>
      </c>
    </row>
    <row r="193" spans="1:16" ht="18">
      <c r="A193" s="296" t="s">
        <v>1083</v>
      </c>
      <c r="B193" s="298"/>
      <c r="C193" s="298"/>
      <c r="D193" s="298"/>
      <c r="E193" s="298"/>
      <c r="F193" s="297"/>
      <c r="G193" s="297"/>
      <c r="H193" s="297"/>
      <c r="I193" s="298"/>
      <c r="J193" s="297"/>
      <c r="K193" s="297"/>
      <c r="L193" s="297"/>
      <c r="M193" s="298"/>
      <c r="N193" s="297"/>
      <c r="P193" s="346"/>
    </row>
    <row r="194" spans="1:16" ht="18">
      <c r="A194" s="296"/>
      <c r="B194" s="298"/>
      <c r="C194" s="298"/>
      <c r="D194" s="298"/>
      <c r="E194" s="298"/>
      <c r="F194" s="297"/>
      <c r="G194" s="297"/>
      <c r="H194" s="297"/>
      <c r="I194" s="298"/>
      <c r="J194" s="297"/>
      <c r="K194" s="297"/>
      <c r="L194" s="297"/>
      <c r="M194" s="298"/>
      <c r="N194" s="297"/>
      <c r="P194" s="346"/>
    </row>
    <row r="195" spans="1:16" ht="15.75">
      <c r="A195" s="299" t="s">
        <v>1075</v>
      </c>
      <c r="B195" s="298"/>
      <c r="C195" s="298"/>
      <c r="D195" s="298"/>
      <c r="E195" s="298"/>
      <c r="F195" s="297"/>
      <c r="G195" s="297"/>
      <c r="H195" s="297"/>
      <c r="I195" s="298"/>
      <c r="J195" s="297"/>
      <c r="K195" s="297"/>
      <c r="L195" s="297"/>
      <c r="M195" s="298"/>
      <c r="N195" s="297"/>
      <c r="P195" s="346"/>
    </row>
    <row r="196" spans="1:16" ht="15.75">
      <c r="A196" s="299" t="s">
        <v>1060</v>
      </c>
      <c r="B196" s="298"/>
      <c r="C196" s="298"/>
      <c r="D196" s="298"/>
      <c r="E196" s="298"/>
      <c r="F196" s="297"/>
      <c r="G196" s="297"/>
      <c r="H196" s="297"/>
      <c r="I196" s="298"/>
      <c r="J196" s="297"/>
      <c r="K196" s="297"/>
      <c r="L196" s="297"/>
      <c r="M196" s="298"/>
      <c r="N196" s="297"/>
      <c r="P196" s="346"/>
    </row>
    <row r="197" spans="1:16" ht="18" customHeight="1">
      <c r="A197" s="300"/>
      <c r="B197" s="300"/>
      <c r="C197" s="300"/>
      <c r="D197" s="300"/>
      <c r="E197" s="300"/>
      <c r="F197" s="301"/>
      <c r="G197" s="302"/>
      <c r="H197" s="302"/>
      <c r="I197" s="303"/>
      <c r="J197" s="303"/>
      <c r="K197" s="303"/>
      <c r="L197" s="303"/>
      <c r="M197" s="303"/>
      <c r="N197" s="303"/>
      <c r="O197" s="304"/>
      <c r="P197" s="346"/>
    </row>
    <row r="198" spans="1:16" ht="18" customHeight="1">
      <c r="A198" s="150"/>
      <c r="B198" s="305" t="s">
        <v>1014</v>
      </c>
      <c r="C198" s="306"/>
      <c r="D198" s="306"/>
      <c r="E198" s="306"/>
      <c r="F198" s="306"/>
      <c r="G198" s="306"/>
      <c r="H198" s="306"/>
      <c r="I198" s="307"/>
      <c r="J198" s="308" t="s">
        <v>10</v>
      </c>
      <c r="K198" s="309"/>
      <c r="L198" s="309"/>
      <c r="M198" s="310"/>
      <c r="N198" s="533" t="s">
        <v>1015</v>
      </c>
      <c r="O198" s="323"/>
      <c r="P198" s="346"/>
    </row>
    <row r="199" spans="1:16" ht="39.75" customHeight="1">
      <c r="A199" s="311"/>
      <c r="B199" s="306" t="s">
        <v>1016</v>
      </c>
      <c r="C199" s="306"/>
      <c r="D199" s="306"/>
      <c r="E199" s="312"/>
      <c r="F199" s="313" t="s">
        <v>1017</v>
      </c>
      <c r="G199" s="306"/>
      <c r="H199" s="306"/>
      <c r="I199" s="307"/>
      <c r="J199" s="314" t="s">
        <v>1018</v>
      </c>
      <c r="K199" s="306"/>
      <c r="L199" s="306"/>
      <c r="M199" s="307"/>
      <c r="N199" s="534"/>
      <c r="O199" s="323"/>
      <c r="P199" s="346"/>
    </row>
    <row r="200" spans="1:16" ht="26.25" customHeight="1">
      <c r="A200" s="300"/>
      <c r="B200" s="315" t="s">
        <v>1019</v>
      </c>
      <c r="C200" s="315" t="s">
        <v>1020</v>
      </c>
      <c r="D200" s="315" t="s">
        <v>1021</v>
      </c>
      <c r="E200" s="316" t="s">
        <v>1022</v>
      </c>
      <c r="F200" s="316" t="s">
        <v>1019</v>
      </c>
      <c r="G200" s="315" t="s">
        <v>1020</v>
      </c>
      <c r="H200" s="315" t="s">
        <v>1021</v>
      </c>
      <c r="I200" s="316" t="s">
        <v>1022</v>
      </c>
      <c r="J200" s="317" t="s">
        <v>1019</v>
      </c>
      <c r="K200" s="318" t="s">
        <v>1020</v>
      </c>
      <c r="L200" s="319" t="s">
        <v>1021</v>
      </c>
      <c r="M200" s="317" t="s">
        <v>1022</v>
      </c>
      <c r="N200" s="535"/>
      <c r="O200" s="323"/>
      <c r="P200" s="346" t="s">
        <v>1076</v>
      </c>
    </row>
    <row r="201" spans="1:16" hidden="1">
      <c r="A201" s="320" t="s">
        <v>1023</v>
      </c>
      <c r="B201" s="320"/>
      <c r="C201" s="320"/>
      <c r="D201" s="320"/>
      <c r="E201" s="320"/>
      <c r="F201" s="365">
        <f>'TTA Pivot Table'!H$230</f>
        <v>0</v>
      </c>
      <c r="G201" s="365">
        <f>'TTA Pivot Table'!H$231</f>
        <v>0</v>
      </c>
      <c r="H201" s="365">
        <f>'TTA Pivot Table'!H$232</f>
        <v>0</v>
      </c>
      <c r="I201" s="366">
        <f>'TTA Pivot Table'!H$233</f>
        <v>0</v>
      </c>
      <c r="J201" s="366">
        <f>'TTA Pivot Table'!H$234</f>
        <v>0</v>
      </c>
      <c r="K201" s="365">
        <f>'TTA Pivot Table'!H$235</f>
        <v>0</v>
      </c>
      <c r="L201" s="365">
        <f>'TTA Pivot Table'!H$236</f>
        <v>0</v>
      </c>
      <c r="M201" s="367">
        <f>'TTA Pivot Table'!H$237</f>
        <v>0</v>
      </c>
      <c r="N201" s="366">
        <f>'TTA Pivot Table'!H$238</f>
        <v>0</v>
      </c>
      <c r="O201" s="226"/>
      <c r="P201" s="352">
        <f>+M201-I201</f>
        <v>0</v>
      </c>
    </row>
    <row r="202" spans="1:16" ht="15.75" hidden="1">
      <c r="A202" s="320"/>
      <c r="B202" s="320"/>
      <c r="C202" s="320"/>
      <c r="D202" s="320"/>
      <c r="E202" s="320"/>
      <c r="F202" s="226"/>
      <c r="G202" s="226"/>
      <c r="H202" s="226"/>
      <c r="I202" s="353"/>
      <c r="J202" s="353"/>
      <c r="K202" s="226"/>
      <c r="L202" s="226"/>
      <c r="M202" s="354"/>
      <c r="N202" s="353"/>
      <c r="O202" s="226"/>
      <c r="P202" s="323">
        <f t="shared" ref="P202" si="10">+I202-M202</f>
        <v>0</v>
      </c>
    </row>
    <row r="203" spans="1:16">
      <c r="A203" s="320" t="s">
        <v>1024</v>
      </c>
      <c r="B203" s="355">
        <f>+'TTA Pivot Table'!H$6</f>
        <v>0</v>
      </c>
      <c r="C203" s="355">
        <f>+'TTA Pivot Table'!H$8</f>
        <v>0</v>
      </c>
      <c r="D203" s="355">
        <f>+'TTA Pivot Table'!H$10</f>
        <v>0</v>
      </c>
      <c r="E203" s="356">
        <f>+'TTA Pivot Table'!H$12</f>
        <v>0</v>
      </c>
      <c r="F203" s="356">
        <f>+'TTA Pivot Table'!H$14</f>
        <v>0</v>
      </c>
      <c r="G203" s="355">
        <f>+'TTA Pivot Table'!H$16</f>
        <v>0</v>
      </c>
      <c r="H203" s="355">
        <f>+'TTA Pivot Table'!H$18</f>
        <v>0</v>
      </c>
      <c r="I203" s="356">
        <f>+'TTA Pivot Table'!H$20</f>
        <v>0</v>
      </c>
      <c r="J203" s="356">
        <f>+'TTA Pivot Table'!H$22</f>
        <v>0</v>
      </c>
      <c r="K203" s="355">
        <f>+'TTA Pivot Table'!H$24</f>
        <v>0</v>
      </c>
      <c r="L203" s="355">
        <f>+'TTA Pivot Table'!H$26</f>
        <v>0</v>
      </c>
      <c r="M203" s="357">
        <f>+'TTA Pivot Table'!H$28</f>
        <v>0</v>
      </c>
      <c r="N203" s="356">
        <f>+'TTA Pivot Table'!H$30</f>
        <v>0</v>
      </c>
      <c r="O203" s="226"/>
      <c r="P203" s="352">
        <f t="shared" ref="P203:P221" si="11">+M203-I203</f>
        <v>0</v>
      </c>
    </row>
    <row r="204" spans="1:16">
      <c r="A204" s="320" t="s">
        <v>1025</v>
      </c>
      <c r="B204" s="355">
        <f>+'TTA Pivot Table'!H$38</f>
        <v>4.6557333333333331</v>
      </c>
      <c r="C204" s="355">
        <f>+'TTA Pivot Table'!H$40</f>
        <v>7.13</v>
      </c>
      <c r="D204" s="355">
        <f>+'TTA Pivot Table'!H$42</f>
        <v>0</v>
      </c>
      <c r="E204" s="356">
        <f>+'TTA Pivot Table'!H$44</f>
        <v>4.761021276595744</v>
      </c>
      <c r="F204" s="356">
        <f>+'TTA Pivot Table'!H$46</f>
        <v>6.4521554770318019</v>
      </c>
      <c r="G204" s="355">
        <f>+'TTA Pivot Table'!H$48</f>
        <v>12.599777777777778</v>
      </c>
      <c r="H204" s="355">
        <f>+'TTA Pivot Table'!H$50</f>
        <v>0</v>
      </c>
      <c r="I204" s="356">
        <f>+'TTA Pivot Table'!H$52</f>
        <v>6.9049263502454989</v>
      </c>
      <c r="J204" s="356">
        <f>+'TTA Pivot Table'!H$54</f>
        <v>3.7649006622516556</v>
      </c>
      <c r="K204" s="355">
        <f>+'TTA Pivot Table'!H$56</f>
        <v>5.4840909090909093</v>
      </c>
      <c r="L204" s="355">
        <f>+'TTA Pivot Table'!H$58</f>
        <v>0</v>
      </c>
      <c r="M204" s="357">
        <f>+'TTA Pivot Table'!H$60</f>
        <v>3.9835260115606941</v>
      </c>
      <c r="N204" s="356">
        <f>+'TTA Pivot Table'!H$62</f>
        <v>6</v>
      </c>
      <c r="O204" s="226"/>
      <c r="P204" s="352">
        <f t="shared" si="11"/>
        <v>-2.9214003386848049</v>
      </c>
    </row>
    <row r="205" spans="1:16">
      <c r="A205" s="320" t="s">
        <v>1026</v>
      </c>
      <c r="B205" s="355">
        <f>+'TTA Pivot Table'!H$70</f>
        <v>0</v>
      </c>
      <c r="C205" s="355">
        <f>+'TTA Pivot Table'!H$72</f>
        <v>0</v>
      </c>
      <c r="D205" s="355">
        <f>+'TTA Pivot Table'!H$74</f>
        <v>0</v>
      </c>
      <c r="E205" s="356">
        <f>+'TTA Pivot Table'!H$76</f>
        <v>0</v>
      </c>
      <c r="F205" s="356">
        <f>+'TTA Pivot Table'!H$78</f>
        <v>0</v>
      </c>
      <c r="G205" s="355">
        <f>+'TTA Pivot Table'!H$80</f>
        <v>0</v>
      </c>
      <c r="H205" s="355">
        <f>+'TTA Pivot Table'!H$82</f>
        <v>0</v>
      </c>
      <c r="I205" s="356">
        <f>+'TTA Pivot Table'!H$84</f>
        <v>0</v>
      </c>
      <c r="J205" s="356">
        <f>+'TTA Pivot Table'!H$86</f>
        <v>0</v>
      </c>
      <c r="K205" s="355">
        <f>+'TTA Pivot Table'!H$88</f>
        <v>0</v>
      </c>
      <c r="L205" s="355">
        <f>+'TTA Pivot Table'!H$90</f>
        <v>0</v>
      </c>
      <c r="M205" s="357">
        <f>+'TTA Pivot Table'!H$92</f>
        <v>0</v>
      </c>
      <c r="N205" s="356">
        <f>+'TTA Pivot Table'!H$94</f>
        <v>0</v>
      </c>
      <c r="O205" s="226"/>
      <c r="P205" s="352">
        <f t="shared" si="11"/>
        <v>0</v>
      </c>
    </row>
    <row r="206" spans="1:16">
      <c r="A206" s="320" t="s">
        <v>1027</v>
      </c>
      <c r="B206" s="355">
        <f>+'TTA Pivot Table'!H$102</f>
        <v>0</v>
      </c>
      <c r="C206" s="355">
        <f>+'TTA Pivot Table'!H$104</f>
        <v>0</v>
      </c>
      <c r="D206" s="355">
        <f>+'TTA Pivot Table'!H$106</f>
        <v>0</v>
      </c>
      <c r="E206" s="356">
        <f>+'TTA Pivot Table'!H$108</f>
        <v>0</v>
      </c>
      <c r="F206" s="356">
        <f>+'TTA Pivot Table'!H$110</f>
        <v>0</v>
      </c>
      <c r="G206" s="355">
        <f>+'TTA Pivot Table'!H$112</f>
        <v>0</v>
      </c>
      <c r="H206" s="355">
        <f>+'TTA Pivot Table'!H$114</f>
        <v>0</v>
      </c>
      <c r="I206" s="356">
        <f>+'TTA Pivot Table'!H$116</f>
        <v>0</v>
      </c>
      <c r="J206" s="356">
        <f>+'TTA Pivot Table'!H$118</f>
        <v>0</v>
      </c>
      <c r="K206" s="355">
        <f>+'TTA Pivot Table'!H$120</f>
        <v>0</v>
      </c>
      <c r="L206" s="355">
        <f>+'TTA Pivot Table'!H$122</f>
        <v>0</v>
      </c>
      <c r="M206" s="357">
        <f>+'TTA Pivot Table'!H$124</f>
        <v>0</v>
      </c>
      <c r="N206" s="356">
        <f>+'TTA Pivot Table'!H$126</f>
        <v>0</v>
      </c>
      <c r="O206" s="226"/>
      <c r="P206" s="352">
        <f t="shared" si="11"/>
        <v>0</v>
      </c>
    </row>
    <row r="207" spans="1:16">
      <c r="A207" s="320"/>
      <c r="B207" s="355"/>
      <c r="C207" s="355"/>
      <c r="D207" s="355"/>
      <c r="E207" s="356"/>
      <c r="F207" s="356"/>
      <c r="G207" s="355"/>
      <c r="H207" s="355"/>
      <c r="I207" s="356"/>
      <c r="J207" s="356"/>
      <c r="K207" s="355"/>
      <c r="L207" s="355"/>
      <c r="M207" s="357"/>
      <c r="N207" s="356"/>
      <c r="O207" s="226"/>
      <c r="P207" s="352"/>
    </row>
    <row r="208" spans="1:16">
      <c r="A208" s="320" t="s">
        <v>1028</v>
      </c>
      <c r="B208" s="355">
        <f>+'TTA Pivot Table'!H$134</f>
        <v>4.7847727272727267</v>
      </c>
      <c r="C208" s="355">
        <f>+'TTA Pivot Table'!H$136</f>
        <v>5.5909090909090908</v>
      </c>
      <c r="D208" s="355">
        <f>+'TTA Pivot Table'!H$138</f>
        <v>0</v>
      </c>
      <c r="E208" s="356">
        <f>+'TTA Pivot Table'!H$140</f>
        <v>4.9459999999999997</v>
      </c>
      <c r="F208" s="356">
        <f>+'TTA Pivot Table'!H$142</f>
        <v>5.8971802618328297</v>
      </c>
      <c r="G208" s="355">
        <f>+'TTA Pivot Table'!H$144</f>
        <v>6.9730645161290319</v>
      </c>
      <c r="H208" s="355">
        <f>+'TTA Pivot Table'!H$146</f>
        <v>0</v>
      </c>
      <c r="I208" s="356">
        <f>+'TTA Pivot Table'!H$148</f>
        <v>6.0669126378286684</v>
      </c>
      <c r="J208" s="356">
        <f>+'TTA Pivot Table'!H$150</f>
        <v>4.129095966620306</v>
      </c>
      <c r="K208" s="355">
        <f>+'TTA Pivot Table'!H$152</f>
        <v>4.6825764192139747</v>
      </c>
      <c r="L208" s="355">
        <f>+'TTA Pivot Table'!H$154</f>
        <v>0</v>
      </c>
      <c r="M208" s="357">
        <f>+'TTA Pivot Table'!H$156</f>
        <v>4.3444689889549704</v>
      </c>
      <c r="N208" s="356">
        <f>+'TTA Pivot Table'!H$158</f>
        <v>0</v>
      </c>
      <c r="O208" s="226"/>
      <c r="P208" s="352">
        <f t="shared" si="11"/>
        <v>-1.7224436488736981</v>
      </c>
    </row>
    <row r="209" spans="1:17">
      <c r="A209" s="320" t="s">
        <v>1029</v>
      </c>
      <c r="B209" s="355">
        <f>+'TTA Pivot Table'!H$166</f>
        <v>0</v>
      </c>
      <c r="C209" s="355">
        <f>+'TTA Pivot Table'!H$168</f>
        <v>0</v>
      </c>
      <c r="D209" s="355">
        <f>+'TTA Pivot Table'!H$170</f>
        <v>0</v>
      </c>
      <c r="E209" s="356">
        <f>+'TTA Pivot Table'!H$172</f>
        <v>0</v>
      </c>
      <c r="F209" s="356">
        <f>+'TTA Pivot Table'!H$174</f>
        <v>0</v>
      </c>
      <c r="G209" s="355">
        <f>+'TTA Pivot Table'!H$176</f>
        <v>0</v>
      </c>
      <c r="H209" s="355">
        <f>+'TTA Pivot Table'!H$178</f>
        <v>0</v>
      </c>
      <c r="I209" s="356">
        <f>+'TTA Pivot Table'!H$180</f>
        <v>0</v>
      </c>
      <c r="J209" s="356">
        <f>+'TTA Pivot Table'!H$182</f>
        <v>0</v>
      </c>
      <c r="K209" s="355">
        <f>+'TTA Pivot Table'!H$184</f>
        <v>0</v>
      </c>
      <c r="L209" s="355">
        <f>+'TTA Pivot Table'!H$186</f>
        <v>0</v>
      </c>
      <c r="M209" s="357">
        <f>+'TTA Pivot Table'!H$188</f>
        <v>0</v>
      </c>
      <c r="N209" s="356">
        <f>+'TTA Pivot Table'!H$190</f>
        <v>0</v>
      </c>
      <c r="O209" s="226"/>
      <c r="P209" s="352">
        <f t="shared" si="11"/>
        <v>0</v>
      </c>
    </row>
    <row r="210" spans="1:17">
      <c r="A210" s="320" t="s">
        <v>1030</v>
      </c>
      <c r="B210" s="358">
        <f>+'TTA Pivot Table'!H$198</f>
        <v>4.5305405405405397</v>
      </c>
      <c r="C210" s="355">
        <f>+'TTA Pivot Table'!H$200</f>
        <v>4.74</v>
      </c>
      <c r="D210" s="355">
        <f>+'TTA Pivot Table'!H$202</f>
        <v>0</v>
      </c>
      <c r="E210" s="356">
        <f>+'TTA Pivot Table'!H$204</f>
        <v>4.5360526315789471</v>
      </c>
      <c r="F210" s="356">
        <f>+'TTA Pivot Table'!H$206</f>
        <v>6.3895312500000001</v>
      </c>
      <c r="G210" s="355">
        <f>+'TTA Pivot Table'!H$208</f>
        <v>10.7127272727273</v>
      </c>
      <c r="H210" s="355">
        <f>+'TTA Pivot Table'!H$210</f>
        <v>0</v>
      </c>
      <c r="I210" s="356">
        <f>+'TTA Pivot Table'!H$212</f>
        <v>7.0236000000000045</v>
      </c>
      <c r="J210" s="356">
        <f>+'TTA Pivot Table'!H$214</f>
        <v>6.1349999999999998</v>
      </c>
      <c r="K210" s="355">
        <f>+'TTA Pivot Table'!H$216</f>
        <v>8.8606250000000006</v>
      </c>
      <c r="L210" s="355">
        <f>+'TTA Pivot Table'!H$218</f>
        <v>0</v>
      </c>
      <c r="M210" s="357">
        <f>+'TTA Pivot Table'!H$220</f>
        <v>6.4510144927536235</v>
      </c>
      <c r="N210" s="356">
        <f>+'TTA Pivot Table'!H$222</f>
        <v>0</v>
      </c>
      <c r="O210" s="226"/>
      <c r="P210" s="352">
        <f t="shared" si="11"/>
        <v>-0.57258550724638102</v>
      </c>
    </row>
    <row r="211" spans="1:17">
      <c r="A211" s="320" t="s">
        <v>1031</v>
      </c>
      <c r="B211" s="355">
        <f>+'TTA Pivot Table'!H$230</f>
        <v>0</v>
      </c>
      <c r="C211" s="355">
        <f>+'TTA Pivot Table'!H$232</f>
        <v>0</v>
      </c>
      <c r="D211" s="355">
        <f>+'TTA Pivot Table'!H$234</f>
        <v>0</v>
      </c>
      <c r="E211" s="356">
        <f>+'TTA Pivot Table'!H$236</f>
        <v>0</v>
      </c>
      <c r="F211" s="356">
        <f>+'TTA Pivot Table'!H$238</f>
        <v>0</v>
      </c>
      <c r="G211" s="355">
        <f>+'TTA Pivot Table'!H$240</f>
        <v>0</v>
      </c>
      <c r="H211" s="355">
        <f>+'TTA Pivot Table'!H$242</f>
        <v>0</v>
      </c>
      <c r="I211" s="356">
        <f>+'TTA Pivot Table'!H$244</f>
        <v>0</v>
      </c>
      <c r="J211" s="356">
        <f>+'TTA Pivot Table'!H$246</f>
        <v>0</v>
      </c>
      <c r="K211" s="355">
        <f>+'TTA Pivot Table'!H$248</f>
        <v>0</v>
      </c>
      <c r="L211" s="355">
        <f>+'TTA Pivot Table'!H$250</f>
        <v>0</v>
      </c>
      <c r="M211" s="357">
        <f>+'TTA Pivot Table'!H$252</f>
        <v>0</v>
      </c>
      <c r="N211" s="356">
        <f>+'TTA Pivot Table'!H$254</f>
        <v>0</v>
      </c>
      <c r="O211" s="226"/>
      <c r="P211" s="352">
        <f t="shared" si="11"/>
        <v>0</v>
      </c>
    </row>
    <row r="212" spans="1:17">
      <c r="A212" s="320"/>
      <c r="B212" s="355"/>
      <c r="C212" s="355"/>
      <c r="D212" s="355"/>
      <c r="E212" s="356"/>
      <c r="F212" s="356"/>
      <c r="G212" s="355"/>
      <c r="H212" s="355"/>
      <c r="I212" s="356"/>
      <c r="J212" s="356"/>
      <c r="K212" s="355"/>
      <c r="L212" s="355"/>
      <c r="M212" s="357"/>
      <c r="N212" s="356"/>
      <c r="O212" s="226"/>
      <c r="P212" s="352"/>
    </row>
    <row r="213" spans="1:17">
      <c r="A213" s="320" t="s">
        <v>1032</v>
      </c>
      <c r="B213" s="355">
        <f>+'TTA Pivot Table'!H$262</f>
        <v>0</v>
      </c>
      <c r="C213" s="355">
        <f>+'TTA Pivot Table'!H$264</f>
        <v>0</v>
      </c>
      <c r="D213" s="355">
        <f>+'TTA Pivot Table'!H$266</f>
        <v>0</v>
      </c>
      <c r="E213" s="356">
        <f>+'TTA Pivot Table'!H$268</f>
        <v>0</v>
      </c>
      <c r="F213" s="356">
        <f>+'TTA Pivot Table'!H$270</f>
        <v>0</v>
      </c>
      <c r="G213" s="355">
        <f>+'TTA Pivot Table'!H$272</f>
        <v>0</v>
      </c>
      <c r="H213" s="355">
        <f>+'TTA Pivot Table'!H$274</f>
        <v>0</v>
      </c>
      <c r="I213" s="356">
        <f>+'TTA Pivot Table'!H$276</f>
        <v>0</v>
      </c>
      <c r="J213" s="356">
        <f>+'TTA Pivot Table'!H$278</f>
        <v>0</v>
      </c>
      <c r="K213" s="355">
        <f>+'TTA Pivot Table'!H$280</f>
        <v>0</v>
      </c>
      <c r="L213" s="355">
        <f>+'TTA Pivot Table'!H$282</f>
        <v>0</v>
      </c>
      <c r="M213" s="357">
        <f>+'TTA Pivot Table'!H$284</f>
        <v>0</v>
      </c>
      <c r="N213" s="356">
        <f>+'TTA Pivot Table'!H$286</f>
        <v>0</v>
      </c>
      <c r="O213" s="226"/>
      <c r="P213" s="352">
        <f t="shared" si="11"/>
        <v>0</v>
      </c>
    </row>
    <row r="214" spans="1:17">
      <c r="A214" s="320" t="s">
        <v>1033</v>
      </c>
      <c r="B214" s="355">
        <f>+'TTA Pivot Table'!H$294</f>
        <v>4.333333333333333</v>
      </c>
      <c r="C214" s="355">
        <f>+'TTA Pivot Table'!H$296</f>
        <v>0</v>
      </c>
      <c r="D214" s="355">
        <f>+'TTA Pivot Table'!H$298</f>
        <v>0</v>
      </c>
      <c r="E214" s="356">
        <f>+'TTA Pivot Table'!H$300</f>
        <v>4.333333333333333</v>
      </c>
      <c r="F214" s="356">
        <f>+'TTA Pivot Table'!H$302</f>
        <v>4.6579457364341081</v>
      </c>
      <c r="G214" s="355">
        <f>+'TTA Pivot Table'!H$304</f>
        <v>7</v>
      </c>
      <c r="H214" s="355">
        <f>+'TTA Pivot Table'!H$306</f>
        <v>0</v>
      </c>
      <c r="I214" s="356">
        <f>+'TTA Pivot Table'!H$308</f>
        <v>4.666988416988417</v>
      </c>
      <c r="J214" s="356">
        <f>+'TTA Pivot Table'!H$310</f>
        <v>3.5562945368171022</v>
      </c>
      <c r="K214" s="355">
        <f>+'TTA Pivot Table'!H$312</f>
        <v>4.3857142857142852</v>
      </c>
      <c r="L214" s="355">
        <f>+'TTA Pivot Table'!H$314</f>
        <v>3</v>
      </c>
      <c r="M214" s="357">
        <f>+'TTA Pivot Table'!H$316</f>
        <v>3.6523012552301259</v>
      </c>
      <c r="N214" s="356">
        <f>+'TTA Pivot Table'!H$318</f>
        <v>6.083333333333333</v>
      </c>
      <c r="O214" s="226"/>
      <c r="P214" s="352">
        <f t="shared" si="11"/>
        <v>-1.0146871617582911</v>
      </c>
    </row>
    <row r="215" spans="1:17">
      <c r="A215" s="320" t="s">
        <v>1034</v>
      </c>
      <c r="B215" s="355">
        <f>+'TTA Pivot Table'!H$326</f>
        <v>0</v>
      </c>
      <c r="C215" s="355">
        <f>+'TTA Pivot Table'!H$328</f>
        <v>0</v>
      </c>
      <c r="D215" s="355">
        <f>+'TTA Pivot Table'!H$330</f>
        <v>0</v>
      </c>
      <c r="E215" s="356">
        <f>+'TTA Pivot Table'!H$332</f>
        <v>0</v>
      </c>
      <c r="F215" s="356">
        <f>+'TTA Pivot Table'!H$334</f>
        <v>0</v>
      </c>
      <c r="G215" s="355">
        <f>+'TTA Pivot Table'!H$336</f>
        <v>0</v>
      </c>
      <c r="H215" s="355">
        <f>+'TTA Pivot Table'!H$338</f>
        <v>0</v>
      </c>
      <c r="I215" s="356">
        <f>+'TTA Pivot Table'!H$340</f>
        <v>0</v>
      </c>
      <c r="J215" s="356">
        <f>+'TTA Pivot Table'!H$342</f>
        <v>0</v>
      </c>
      <c r="K215" s="355">
        <f>+'TTA Pivot Table'!H$344</f>
        <v>0</v>
      </c>
      <c r="L215" s="355">
        <f>+'TTA Pivot Table'!H$346</f>
        <v>0</v>
      </c>
      <c r="M215" s="357">
        <f>+'TTA Pivot Table'!H$348</f>
        <v>0</v>
      </c>
      <c r="N215" s="356">
        <f>+'TTA Pivot Table'!H$350</f>
        <v>0</v>
      </c>
      <c r="O215" s="230"/>
      <c r="P215" s="362">
        <f t="shared" si="11"/>
        <v>0</v>
      </c>
      <c r="Q215" s="368"/>
    </row>
    <row r="216" spans="1:17">
      <c r="A216" s="320" t="s">
        <v>1035</v>
      </c>
      <c r="B216" s="355">
        <f>+'TTA Pivot Table'!H$358</f>
        <v>0</v>
      </c>
      <c r="C216" s="355">
        <f>+'TTA Pivot Table'!H$360</f>
        <v>0</v>
      </c>
      <c r="D216" s="355">
        <f>+'TTA Pivot Table'!H$362</f>
        <v>0</v>
      </c>
      <c r="E216" s="356">
        <f>+'TTA Pivot Table'!H$364</f>
        <v>0</v>
      </c>
      <c r="F216" s="356">
        <f>+'TTA Pivot Table'!H$366</f>
        <v>0</v>
      </c>
      <c r="G216" s="355">
        <f>+'TTA Pivot Table'!H$368</f>
        <v>0</v>
      </c>
      <c r="H216" s="355">
        <f>+'TTA Pivot Table'!H$370</f>
        <v>0</v>
      </c>
      <c r="I216" s="356">
        <f>+'TTA Pivot Table'!H$372</f>
        <v>0</v>
      </c>
      <c r="J216" s="356">
        <f>+'TTA Pivot Table'!H$374</f>
        <v>0</v>
      </c>
      <c r="K216" s="355">
        <f>+'TTA Pivot Table'!H$376</f>
        <v>0</v>
      </c>
      <c r="L216" s="355">
        <f>+'TTA Pivot Table'!H$378</f>
        <v>0</v>
      </c>
      <c r="M216" s="357">
        <f>+'TTA Pivot Table'!H$380</f>
        <v>0</v>
      </c>
      <c r="N216" s="356">
        <f>+'TTA Pivot Table'!H$382</f>
        <v>0</v>
      </c>
      <c r="O216" s="226"/>
      <c r="P216" s="352">
        <f t="shared" si="11"/>
        <v>0</v>
      </c>
    </row>
    <row r="217" spans="1:17">
      <c r="A217" s="320"/>
      <c r="B217" s="355"/>
      <c r="C217" s="355"/>
      <c r="D217" s="355"/>
      <c r="E217" s="356"/>
      <c r="F217" s="356"/>
      <c r="G217" s="355"/>
      <c r="H217" s="355"/>
      <c r="I217" s="356"/>
      <c r="J217" s="356"/>
      <c r="K217" s="355"/>
      <c r="L217" s="355"/>
      <c r="M217" s="357"/>
      <c r="N217" s="356"/>
      <c r="O217" s="226"/>
      <c r="P217" s="352"/>
    </row>
    <row r="218" spans="1:17">
      <c r="A218" s="320" t="s">
        <v>1036</v>
      </c>
      <c r="B218" s="355">
        <f>+'TTA Pivot Table'!H$390</f>
        <v>0</v>
      </c>
      <c r="C218" s="355">
        <f>+'TTA Pivot Table'!H$392</f>
        <v>0</v>
      </c>
      <c r="D218" s="355">
        <f>+'TTA Pivot Table'!H$394</f>
        <v>0</v>
      </c>
      <c r="E218" s="356">
        <f>+'TTA Pivot Table'!H$396</f>
        <v>0</v>
      </c>
      <c r="F218" s="356">
        <f>+'TTA Pivot Table'!H$398</f>
        <v>0</v>
      </c>
      <c r="G218" s="355">
        <f>+'TTA Pivot Table'!H$400</f>
        <v>0</v>
      </c>
      <c r="H218" s="355">
        <f>+'TTA Pivot Table'!H$402</f>
        <v>0</v>
      </c>
      <c r="I218" s="356">
        <f>+'TTA Pivot Table'!H$404</f>
        <v>0</v>
      </c>
      <c r="J218" s="356">
        <f>+'TTA Pivot Table'!H$406</f>
        <v>0</v>
      </c>
      <c r="K218" s="355">
        <f>+'TTA Pivot Table'!H$408</f>
        <v>0</v>
      </c>
      <c r="L218" s="355">
        <f>+'TTA Pivot Table'!H$410</f>
        <v>0</v>
      </c>
      <c r="M218" s="357">
        <f>+'TTA Pivot Table'!H$412</f>
        <v>0</v>
      </c>
      <c r="N218" s="356">
        <f>+'TTA Pivot Table'!H$414</f>
        <v>0</v>
      </c>
      <c r="O218" s="226"/>
      <c r="P218" s="352">
        <f t="shared" si="11"/>
        <v>0</v>
      </c>
    </row>
    <row r="219" spans="1:17">
      <c r="A219" s="320" t="s">
        <v>1037</v>
      </c>
      <c r="B219" s="355">
        <f>+'TTA Pivot Table'!H$422</f>
        <v>0</v>
      </c>
      <c r="C219" s="355">
        <f>+'TTA Pivot Table'!H$424</f>
        <v>0</v>
      </c>
      <c r="D219" s="355">
        <f>+'TTA Pivot Table'!H$426</f>
        <v>0</v>
      </c>
      <c r="E219" s="356">
        <f>+'TTA Pivot Table'!H$428</f>
        <v>0</v>
      </c>
      <c r="F219" s="356">
        <f>+'TTA Pivot Table'!H$430</f>
        <v>0</v>
      </c>
      <c r="G219" s="355">
        <f>+'TTA Pivot Table'!H$432</f>
        <v>0</v>
      </c>
      <c r="H219" s="355">
        <f>+'TTA Pivot Table'!H$434</f>
        <v>0</v>
      </c>
      <c r="I219" s="356">
        <f>+'TTA Pivot Table'!H$436</f>
        <v>0</v>
      </c>
      <c r="J219" s="356">
        <f>+'TTA Pivot Table'!H$438</f>
        <v>0</v>
      </c>
      <c r="K219" s="355">
        <f>+'TTA Pivot Table'!H$440</f>
        <v>0</v>
      </c>
      <c r="L219" s="355">
        <f>+'TTA Pivot Table'!H$442</f>
        <v>0</v>
      </c>
      <c r="M219" s="357">
        <f>+'TTA Pivot Table'!H$444</f>
        <v>0</v>
      </c>
      <c r="N219" s="356">
        <f>+'TTA Pivot Table'!H$446</f>
        <v>0</v>
      </c>
      <c r="O219" s="226"/>
      <c r="P219" s="352">
        <f t="shared" si="11"/>
        <v>0</v>
      </c>
    </row>
    <row r="220" spans="1:17">
      <c r="A220" s="320" t="s">
        <v>1038</v>
      </c>
      <c r="B220" s="355">
        <f>+'TTA Pivot Table'!H$454</f>
        <v>6</v>
      </c>
      <c r="C220" s="355">
        <f>+'TTA Pivot Table'!H$456</f>
        <v>0</v>
      </c>
      <c r="D220" s="355">
        <f>+'TTA Pivot Table'!H$458</f>
        <v>0</v>
      </c>
      <c r="E220" s="356">
        <f>+'TTA Pivot Table'!H$460</f>
        <v>6</v>
      </c>
      <c r="F220" s="356">
        <f>+'TTA Pivot Table'!H$462</f>
        <v>4.6867469879518104</v>
      </c>
      <c r="G220" s="355">
        <f>+'TTA Pivot Table'!H$464</f>
        <v>6.1944444444444402</v>
      </c>
      <c r="H220" s="355">
        <f>+'TTA Pivot Table'!H$466</f>
        <v>0</v>
      </c>
      <c r="I220" s="356">
        <f>+'TTA Pivot Table'!H$468</f>
        <v>4.8342391304347849</v>
      </c>
      <c r="J220" s="356">
        <f>+'TTA Pivot Table'!H$470</f>
        <v>4.1575342465753398</v>
      </c>
      <c r="K220" s="355">
        <f>+'TTA Pivot Table'!H$472</f>
        <v>8.1666666666666696</v>
      </c>
      <c r="L220" s="355">
        <f>+'TTA Pivot Table'!H$474</f>
        <v>0</v>
      </c>
      <c r="M220" s="357">
        <f>+'TTA Pivot Table'!H$476</f>
        <v>4.4620253164556942</v>
      </c>
      <c r="N220" s="356">
        <f>+'TTA Pivot Table'!H$478</f>
        <v>4.0714285714285703</v>
      </c>
      <c r="O220" s="226"/>
      <c r="P220" s="352">
        <f t="shared" si="11"/>
        <v>-0.3722138139790907</v>
      </c>
    </row>
    <row r="221" spans="1:17">
      <c r="A221" s="329" t="s">
        <v>1039</v>
      </c>
      <c r="B221" s="359">
        <f>+'TTA Pivot Table'!H$486</f>
        <v>4.7424242424242422</v>
      </c>
      <c r="C221" s="359">
        <f>+'TTA Pivot Table'!H$488</f>
        <v>7</v>
      </c>
      <c r="D221" s="359">
        <f>+'TTA Pivot Table'!H$490</f>
        <v>0</v>
      </c>
      <c r="E221" s="360">
        <f>+'TTA Pivot Table'!H$492</f>
        <v>4.7649999999999997</v>
      </c>
      <c r="F221" s="360">
        <f>+'TTA Pivot Table'!H$494</f>
        <v>5.9331288343558279</v>
      </c>
      <c r="G221" s="359">
        <f>+'TTA Pivot Table'!H$496</f>
        <v>10.294117647058824</v>
      </c>
      <c r="H221" s="359">
        <f>+'TTA Pivot Table'!H$498</f>
        <v>0</v>
      </c>
      <c r="I221" s="360">
        <f>+'TTA Pivot Table'!H$500</f>
        <v>6.1492711370262398</v>
      </c>
      <c r="J221" s="360">
        <f>+'TTA Pivot Table'!H$502</f>
        <v>4.5698717948717951</v>
      </c>
      <c r="K221" s="359">
        <f>+'TTA Pivot Table'!H$504</f>
        <v>4.9641509433962261</v>
      </c>
      <c r="L221" s="359">
        <f>+'TTA Pivot Table'!H$506</f>
        <v>0</v>
      </c>
      <c r="M221" s="361">
        <f>+'TTA Pivot Table'!H$508</f>
        <v>4.6271232876712327</v>
      </c>
      <c r="N221" s="360">
        <f>+'TTA Pivot Table'!H$510</f>
        <v>8.5586956521739133</v>
      </c>
      <c r="O221" s="226"/>
      <c r="P221" s="362">
        <f t="shared" si="11"/>
        <v>-1.5221478493550071</v>
      </c>
    </row>
    <row r="222" spans="1:17">
      <c r="A222" s="333" t="s">
        <v>1040</v>
      </c>
      <c r="B222" s="333"/>
      <c r="C222" s="333"/>
      <c r="D222" s="333"/>
      <c r="E222" s="333"/>
      <c r="F222" s="334"/>
      <c r="G222" s="334"/>
      <c r="H222" s="334"/>
      <c r="I222" s="334"/>
      <c r="J222" s="334"/>
      <c r="K222" s="334"/>
      <c r="L222" s="334"/>
      <c r="M222" s="334"/>
      <c r="N222" s="334"/>
    </row>
    <row r="223" spans="1:17">
      <c r="A223" s="333"/>
      <c r="B223" s="364"/>
      <c r="C223" s="364"/>
      <c r="D223" s="364"/>
      <c r="E223" s="364"/>
      <c r="F223" s="364"/>
      <c r="G223" s="364"/>
      <c r="H223" s="364"/>
      <c r="I223" s="364"/>
      <c r="J223" s="364"/>
      <c r="K223" s="364"/>
      <c r="L223" s="364"/>
      <c r="M223" s="364"/>
      <c r="N223" s="364"/>
      <c r="O223" s="363"/>
    </row>
    <row r="224" spans="1:17">
      <c r="A224" s="333"/>
      <c r="B224" s="333"/>
      <c r="C224" s="333"/>
      <c r="D224" s="333"/>
      <c r="E224" s="333"/>
      <c r="F224" s="334"/>
      <c r="G224" s="334"/>
      <c r="H224" s="334"/>
      <c r="I224" s="334"/>
      <c r="J224" s="334"/>
      <c r="K224" s="334"/>
      <c r="L224" s="334"/>
      <c r="M224" s="334"/>
      <c r="N224" s="335" t="s">
        <v>1158</v>
      </c>
    </row>
    <row r="225" spans="1:16" ht="18">
      <c r="A225" s="296" t="s">
        <v>1084</v>
      </c>
      <c r="B225" s="298"/>
      <c r="C225" s="298"/>
      <c r="D225" s="298"/>
      <c r="E225" s="298"/>
      <c r="F225" s="297"/>
      <c r="G225" s="297"/>
      <c r="H225" s="297"/>
      <c r="I225" s="298"/>
      <c r="J225" s="297"/>
      <c r="K225" s="297"/>
      <c r="L225" s="297"/>
      <c r="M225" s="298"/>
      <c r="N225" s="297"/>
      <c r="P225" s="346"/>
    </row>
    <row r="226" spans="1:16" ht="18">
      <c r="A226" s="296"/>
      <c r="B226" s="298"/>
      <c r="C226" s="298"/>
      <c r="D226" s="298"/>
      <c r="E226" s="298"/>
      <c r="F226" s="297"/>
      <c r="G226" s="297"/>
      <c r="H226" s="297"/>
      <c r="I226" s="298"/>
      <c r="J226" s="297"/>
      <c r="K226" s="297"/>
      <c r="L226" s="297"/>
      <c r="M226" s="298"/>
      <c r="N226" s="297"/>
      <c r="P226" s="346"/>
    </row>
    <row r="227" spans="1:16" ht="15.75">
      <c r="A227" s="299" t="s">
        <v>1085</v>
      </c>
      <c r="B227" s="298"/>
      <c r="C227" s="298"/>
      <c r="D227" s="298"/>
      <c r="E227" s="298"/>
      <c r="F227" s="297"/>
      <c r="G227" s="297"/>
      <c r="H227" s="297"/>
      <c r="I227" s="298"/>
      <c r="J227" s="297"/>
      <c r="K227" s="297"/>
      <c r="L227" s="297"/>
      <c r="M227" s="298"/>
      <c r="N227" s="297"/>
      <c r="P227" s="346"/>
    </row>
    <row r="228" spans="1:16" ht="15.75">
      <c r="A228" s="299" t="s">
        <v>1061</v>
      </c>
      <c r="B228" s="298"/>
      <c r="C228" s="298"/>
      <c r="D228" s="298"/>
      <c r="E228" s="298"/>
      <c r="F228" s="297"/>
      <c r="G228" s="297"/>
      <c r="H228" s="297"/>
      <c r="I228" s="298"/>
      <c r="J228" s="297"/>
      <c r="K228" s="297"/>
      <c r="L228" s="297"/>
      <c r="M228" s="298"/>
      <c r="N228" s="297"/>
      <c r="P228" s="346"/>
    </row>
    <row r="229" spans="1:16" ht="18" customHeight="1">
      <c r="A229" s="300"/>
      <c r="B229" s="300"/>
      <c r="C229" s="300"/>
      <c r="D229" s="300"/>
      <c r="E229" s="300"/>
      <c r="F229" s="301"/>
      <c r="G229" s="302"/>
      <c r="H229" s="302"/>
      <c r="I229" s="303"/>
      <c r="J229" s="303"/>
      <c r="K229" s="303"/>
      <c r="L229" s="303"/>
      <c r="M229" s="303"/>
      <c r="N229" s="303"/>
      <c r="O229" s="304"/>
      <c r="P229" s="346"/>
    </row>
    <row r="230" spans="1:16" ht="18" customHeight="1">
      <c r="A230" s="150"/>
      <c r="B230" s="305" t="s">
        <v>1014</v>
      </c>
      <c r="C230" s="306"/>
      <c r="D230" s="306"/>
      <c r="E230" s="306"/>
      <c r="F230" s="306"/>
      <c r="G230" s="306"/>
      <c r="H230" s="306"/>
      <c r="I230" s="307"/>
      <c r="J230" s="308" t="s">
        <v>10</v>
      </c>
      <c r="K230" s="309"/>
      <c r="L230" s="309"/>
      <c r="M230" s="310"/>
      <c r="N230" s="533" t="s">
        <v>1015</v>
      </c>
      <c r="O230" s="323"/>
      <c r="P230" s="346"/>
    </row>
    <row r="231" spans="1:16" ht="43.5" customHeight="1">
      <c r="A231" s="311"/>
      <c r="B231" s="306" t="s">
        <v>1016</v>
      </c>
      <c r="C231" s="306"/>
      <c r="D231" s="306"/>
      <c r="E231" s="312"/>
      <c r="F231" s="313" t="s">
        <v>1017</v>
      </c>
      <c r="G231" s="306"/>
      <c r="H231" s="306"/>
      <c r="I231" s="307"/>
      <c r="J231" s="314" t="s">
        <v>1018</v>
      </c>
      <c r="K231" s="306"/>
      <c r="L231" s="306"/>
      <c r="M231" s="307"/>
      <c r="N231" s="534"/>
      <c r="O231" s="323"/>
      <c r="P231" s="346"/>
    </row>
    <row r="232" spans="1:16" ht="30.75" customHeight="1">
      <c r="A232" s="300"/>
      <c r="B232" s="315" t="s">
        <v>1019</v>
      </c>
      <c r="C232" s="315" t="s">
        <v>1020</v>
      </c>
      <c r="D232" s="315" t="s">
        <v>1021</v>
      </c>
      <c r="E232" s="316" t="s">
        <v>1022</v>
      </c>
      <c r="F232" s="316" t="s">
        <v>1019</v>
      </c>
      <c r="G232" s="315" t="s">
        <v>1020</v>
      </c>
      <c r="H232" s="315" t="s">
        <v>1021</v>
      </c>
      <c r="I232" s="316" t="s">
        <v>1022</v>
      </c>
      <c r="J232" s="317" t="s">
        <v>1019</v>
      </c>
      <c r="K232" s="318" t="s">
        <v>1020</v>
      </c>
      <c r="L232" s="319" t="s">
        <v>1021</v>
      </c>
      <c r="M232" s="317" t="s">
        <v>1022</v>
      </c>
      <c r="N232" s="535"/>
      <c r="O232" s="323"/>
      <c r="P232" s="346" t="s">
        <v>1076</v>
      </c>
    </row>
    <row r="233" spans="1:16" hidden="1">
      <c r="A233" s="320" t="s">
        <v>1023</v>
      </c>
      <c r="B233" s="347">
        <f>+GETPIVOTDATA(" AvHS1stT-FT-TTA",'TTA Pivot Table'!$A$3,"Type2","Two-Year")</f>
        <v>3.2473973074788476</v>
      </c>
      <c r="C233" s="347">
        <f>+GETPIVOTDATA(" AvHS1stT-PT-TTA",'TTA Pivot Table'!$A$3,"Type2","Two-Year")</f>
        <v>4.0668552413426777</v>
      </c>
      <c r="D233" s="347">
        <f>+GETPIVOTDATA(" AvHS1stT-UNK-TTA",'TTA Pivot Table'!$A$3,"Type2","Two-Year")</f>
        <v>0.72149552036199094</v>
      </c>
      <c r="E233" s="348">
        <f>+GETPIVOTDATA(" AvHS1stT-TTA",'TTA Pivot Table'!$A$3,"Type2","Two-Year")</f>
        <v>3.4059271763424421</v>
      </c>
      <c r="F233" s="349">
        <f>+GETPIVOTDATA(" Av1stT-FT-TTA",'TTA Pivot Table'!$A$3,"Type2","Two-Year")</f>
        <v>4.1212593797149157</v>
      </c>
      <c r="G233" s="350">
        <f>+GETPIVOTDATA(" Av1stT-PT-TTA",'TTA Pivot Table'!$A$3,"Type2","Two-Year")</f>
        <v>5.2703198848223964</v>
      </c>
      <c r="H233" s="350">
        <f>+GETPIVOTDATA(" Av1stT-UNK-TTA",'TTA Pivot Table'!$A$3,"Type2","Two-Year")</f>
        <v>0</v>
      </c>
      <c r="I233" s="349">
        <f>+GETPIVOTDATA(" Av1stT-TTA",'TTA Pivot Table'!$A$3,"Type2","Two-Year")</f>
        <v>4.560703874701491</v>
      </c>
      <c r="J233" s="349">
        <f>+GETPIVOTDATA(" AvTRF-FT-TTA",'TTA Pivot Table'!$A$3,"Type2","Two-Year")</f>
        <v>3.7417804621899919</v>
      </c>
      <c r="K233" s="350">
        <f>+GETPIVOTDATA(" AvTRF-PT-TTA",'TTA Pivot Table'!$A$3,"Type2","Two-Year")</f>
        <v>4.0898468180331387</v>
      </c>
      <c r="L233" s="350">
        <f>+GETPIVOTDATA(" AvTRF-UNK-TTA",'TTA Pivot Table'!$A$3,"Type2","Two-Year")</f>
        <v>9.5</v>
      </c>
      <c r="M233" s="351">
        <f>+GETPIVOTDATA(" AvTRF-TTA",'TTA Pivot Table'!$A$3,"Type2","Two-Year")</f>
        <v>3.9276257149422369</v>
      </c>
      <c r="N233" s="349">
        <f>+GETPIVOTDATA(" AvUNK-TTA",'TTA Pivot Table'!$A$3,"Type2","Two-Year")</f>
        <v>4.3700470555441449</v>
      </c>
      <c r="O233" s="226"/>
      <c r="P233" s="352">
        <f>+M233-I233</f>
        <v>-0.63307815975925408</v>
      </c>
    </row>
    <row r="234" spans="1:16" ht="15.75" hidden="1">
      <c r="A234" s="320"/>
      <c r="B234" s="320"/>
      <c r="C234" s="320"/>
      <c r="D234" s="320"/>
      <c r="E234" s="320"/>
      <c r="F234" s="226"/>
      <c r="G234" s="226"/>
      <c r="H234" s="226"/>
      <c r="I234" s="353"/>
      <c r="J234" s="353"/>
      <c r="K234" s="226"/>
      <c r="L234" s="226"/>
      <c r="M234" s="354"/>
      <c r="N234" s="353"/>
      <c r="O234" s="226"/>
      <c r="P234" s="323">
        <f t="shared" ref="P234" si="12">+I234-M234</f>
        <v>0</v>
      </c>
    </row>
    <row r="235" spans="1:16">
      <c r="A235" s="320" t="s">
        <v>1024</v>
      </c>
      <c r="B235" s="355">
        <f>+'TTA Pivot Table'!N$6</f>
        <v>0</v>
      </c>
      <c r="C235" s="355">
        <f>+'TTA Pivot Table'!N$8</f>
        <v>0</v>
      </c>
      <c r="D235" s="355">
        <f>+'TTA Pivot Table'!N$10</f>
        <v>0</v>
      </c>
      <c r="E235" s="356">
        <f>+'TTA Pivot Table'!N$12</f>
        <v>0</v>
      </c>
      <c r="F235" s="356">
        <f>+'TTA Pivot Table'!N$14</f>
        <v>0</v>
      </c>
      <c r="G235" s="355">
        <f>+'TTA Pivot Table'!N$16</f>
        <v>0</v>
      </c>
      <c r="H235" s="355">
        <f>+'TTA Pivot Table'!N$18</f>
        <v>0</v>
      </c>
      <c r="I235" s="356">
        <f>+'TTA Pivot Table'!N$20</f>
        <v>0</v>
      </c>
      <c r="J235" s="356">
        <f>+'TTA Pivot Table'!N$22</f>
        <v>0</v>
      </c>
      <c r="K235" s="355">
        <f>+'TTA Pivot Table'!N$24</f>
        <v>0</v>
      </c>
      <c r="L235" s="355">
        <f>+'TTA Pivot Table'!N$26</f>
        <v>0</v>
      </c>
      <c r="M235" s="357">
        <f>+'TTA Pivot Table'!N$28</f>
        <v>0</v>
      </c>
      <c r="N235" s="356">
        <f>+'TTA Pivot Table'!N$30</f>
        <v>0</v>
      </c>
      <c r="O235" s="226"/>
      <c r="P235" s="352">
        <f t="shared" ref="P235:P253" si="13">+M235-I235</f>
        <v>0</v>
      </c>
    </row>
    <row r="236" spans="1:16">
      <c r="A236" s="320" t="s">
        <v>1025</v>
      </c>
      <c r="B236" s="355">
        <f>+'TTA Pivot Table'!N$38</f>
        <v>3.2665625</v>
      </c>
      <c r="C236" s="355">
        <f>+'TTA Pivot Table'!N$40</f>
        <v>4.8995859872611458</v>
      </c>
      <c r="D236" s="355">
        <f>+'TTA Pivot Table'!N$42</f>
        <v>0</v>
      </c>
      <c r="E236" s="356">
        <f>+'TTA Pivot Table'!N$44</f>
        <v>3.7549142857142863</v>
      </c>
      <c r="F236" s="356">
        <f>+'TTA Pivot Table'!N$46</f>
        <v>4.6073673965936734</v>
      </c>
      <c r="G236" s="355">
        <f>+'TTA Pivot Table'!N$48</f>
        <v>6.6662813370473541</v>
      </c>
      <c r="H236" s="355">
        <f>+'TTA Pivot Table'!N$50</f>
        <v>0</v>
      </c>
      <c r="I236" s="356">
        <f>+'TTA Pivot Table'!N$52</f>
        <v>5.1404724125495846</v>
      </c>
      <c r="J236" s="356">
        <f>+'TTA Pivot Table'!N$54</f>
        <v>3.5002883720930233</v>
      </c>
      <c r="K236" s="355">
        <f>+'TTA Pivot Table'!N$56</f>
        <v>4.6075280898876398</v>
      </c>
      <c r="L236" s="355">
        <f>+'TTA Pivot Table'!N$58</f>
        <v>0</v>
      </c>
      <c r="M236" s="357">
        <f>+'TTA Pivot Table'!N$60</f>
        <v>3.9414493564633459</v>
      </c>
      <c r="N236" s="356">
        <f>+'TTA Pivot Table'!N$62</f>
        <v>2.6</v>
      </c>
      <c r="O236" s="226"/>
      <c r="P236" s="352">
        <f t="shared" si="13"/>
        <v>-1.1990230560862387</v>
      </c>
    </row>
    <row r="237" spans="1:16">
      <c r="A237" s="320" t="s">
        <v>1026</v>
      </c>
      <c r="B237" s="355">
        <f>+'TTA Pivot Table'!N$70</f>
        <v>0</v>
      </c>
      <c r="C237" s="355">
        <f>+'TTA Pivot Table'!N$72</f>
        <v>0</v>
      </c>
      <c r="D237" s="355">
        <f>+'TTA Pivot Table'!N$74</f>
        <v>0</v>
      </c>
      <c r="E237" s="356">
        <f>+'TTA Pivot Table'!N$76</f>
        <v>0</v>
      </c>
      <c r="F237" s="356">
        <f>+'TTA Pivot Table'!N$78</f>
        <v>0</v>
      </c>
      <c r="G237" s="355">
        <f>+'TTA Pivot Table'!N$80</f>
        <v>0</v>
      </c>
      <c r="H237" s="355">
        <f>+'TTA Pivot Table'!N$82</f>
        <v>0</v>
      </c>
      <c r="I237" s="356">
        <f>+'TTA Pivot Table'!N$84</f>
        <v>0</v>
      </c>
      <c r="J237" s="356">
        <f>+'TTA Pivot Table'!N$86</f>
        <v>0</v>
      </c>
      <c r="K237" s="355">
        <f>+'TTA Pivot Table'!N$88</f>
        <v>0</v>
      </c>
      <c r="L237" s="355">
        <f>+'TTA Pivot Table'!N$90</f>
        <v>0</v>
      </c>
      <c r="M237" s="357">
        <f>+'TTA Pivot Table'!N$92</f>
        <v>0</v>
      </c>
      <c r="N237" s="356">
        <f>+'TTA Pivot Table'!N$94</f>
        <v>0</v>
      </c>
      <c r="O237" s="226"/>
      <c r="P237" s="352">
        <f t="shared" si="13"/>
        <v>0</v>
      </c>
    </row>
    <row r="238" spans="1:16">
      <c r="A238" s="320" t="s">
        <v>1027</v>
      </c>
      <c r="B238" s="355">
        <f>+'TTA Pivot Table'!N$102</f>
        <v>2.8396052585258524</v>
      </c>
      <c r="C238" s="355">
        <f>+'TTA Pivot Table'!N$104</f>
        <v>3.0395506589785826</v>
      </c>
      <c r="D238" s="355">
        <f>+'TTA Pivot Table'!N$106</f>
        <v>0.72149552036199094</v>
      </c>
      <c r="E238" s="356">
        <f>+'TTA Pivot Table'!N$108</f>
        <v>2.3827224218664931</v>
      </c>
      <c r="F238" s="356">
        <f>+'TTA Pivot Table'!N$110</f>
        <v>4.1757120702826578</v>
      </c>
      <c r="G238" s="355">
        <f>+'TTA Pivot Table'!N$112</f>
        <v>5.3519915397631133</v>
      </c>
      <c r="H238" s="355">
        <f>+'TTA Pivot Table'!N$114</f>
        <v>0</v>
      </c>
      <c r="I238" s="356">
        <f>+'TTA Pivot Table'!N$116</f>
        <v>4.5760755669138282</v>
      </c>
      <c r="J238" s="356">
        <f>+'TTA Pivot Table'!N$118</f>
        <v>2.7587427054045608</v>
      </c>
      <c r="K238" s="355">
        <f>+'TTA Pivot Table'!N$120</f>
        <v>3.8125596201486376</v>
      </c>
      <c r="L238" s="355">
        <f>+'TTA Pivot Table'!N$122</f>
        <v>9.5</v>
      </c>
      <c r="M238" s="357">
        <f>+'TTA Pivot Table'!N$124</f>
        <v>3.2714736956172734</v>
      </c>
      <c r="N238" s="356">
        <f>+'TTA Pivot Table'!N$126</f>
        <v>4.0236562331466494</v>
      </c>
      <c r="O238" s="226"/>
      <c r="P238" s="352">
        <f t="shared" si="13"/>
        <v>-1.3046018712965548</v>
      </c>
    </row>
    <row r="239" spans="1:16">
      <c r="A239" s="320"/>
      <c r="B239" s="355"/>
      <c r="C239" s="355"/>
      <c r="D239" s="355"/>
      <c r="E239" s="356"/>
      <c r="F239" s="356"/>
      <c r="G239" s="355"/>
      <c r="H239" s="355"/>
      <c r="I239" s="356"/>
      <c r="J239" s="356"/>
      <c r="K239" s="355"/>
      <c r="L239" s="355"/>
      <c r="M239" s="357"/>
      <c r="N239" s="356"/>
      <c r="O239" s="226"/>
      <c r="P239" s="352"/>
    </row>
    <row r="240" spans="1:16">
      <c r="A240" s="320" t="s">
        <v>1028</v>
      </c>
      <c r="B240" s="355">
        <f>+'TTA Pivot Table'!N$134</f>
        <v>2.8170731707317072</v>
      </c>
      <c r="C240" s="355">
        <f>+'TTA Pivot Table'!N$136</f>
        <v>3.5487096774193545</v>
      </c>
      <c r="D240" s="355">
        <f>+'TTA Pivot Table'!N$138</f>
        <v>0</v>
      </c>
      <c r="E240" s="356">
        <f>+'TTA Pivot Table'!N$140</f>
        <v>3.017787610619469</v>
      </c>
      <c r="F240" s="356">
        <f>+'TTA Pivot Table'!N$142</f>
        <v>4.3201632653061219</v>
      </c>
      <c r="G240" s="355">
        <f>+'TTA Pivot Table'!N$144</f>
        <v>5.0390365448504983</v>
      </c>
      <c r="H240" s="355">
        <f>+'TTA Pivot Table'!N$146</f>
        <v>0</v>
      </c>
      <c r="I240" s="356">
        <f>+'TTA Pivot Table'!N$148</f>
        <v>4.4619593709043253</v>
      </c>
      <c r="J240" s="356">
        <f>+'TTA Pivot Table'!N$150</f>
        <v>3.2481338742393508</v>
      </c>
      <c r="K240" s="355">
        <f>+'TTA Pivot Table'!N$152</f>
        <v>3.4967241379310345</v>
      </c>
      <c r="L240" s="355">
        <f>+'TTA Pivot Table'!N$154</f>
        <v>0</v>
      </c>
      <c r="M240" s="357">
        <f>+'TTA Pivot Table'!N$156</f>
        <v>3.3604004449388207</v>
      </c>
      <c r="N240" s="356">
        <f>+'TTA Pivot Table'!N$158</f>
        <v>0</v>
      </c>
      <c r="O240" s="226"/>
      <c r="P240" s="352">
        <f t="shared" si="13"/>
        <v>-1.1015589259655045</v>
      </c>
    </row>
    <row r="241" spans="1:17">
      <c r="A241" s="320" t="s">
        <v>1029</v>
      </c>
      <c r="B241" s="355">
        <f>+'TTA Pivot Table'!N$166</f>
        <v>3.8235912129894944</v>
      </c>
      <c r="C241" s="355">
        <f>+'TTA Pivot Table'!N$168</f>
        <v>4.2265822784810121</v>
      </c>
      <c r="D241" s="355">
        <f>+'TTA Pivot Table'!N$170</f>
        <v>0</v>
      </c>
      <c r="E241" s="356">
        <f>+'TTA Pivot Table'!N$172</f>
        <v>3.89797507788162</v>
      </c>
      <c r="F241" s="356">
        <f>+'TTA Pivot Table'!N$174</f>
        <v>4.4706197854588794</v>
      </c>
      <c r="G241" s="355">
        <f>+'TTA Pivot Table'!N$176</f>
        <v>5.3624641833810882</v>
      </c>
      <c r="H241" s="355">
        <f>+'TTA Pivot Table'!N$178</f>
        <v>0</v>
      </c>
      <c r="I241" s="356">
        <f>+'TTA Pivot Table'!N$180</f>
        <v>4.7326178451178436</v>
      </c>
      <c r="J241" s="356">
        <f>+'TTA Pivot Table'!N$182</f>
        <v>5.5930842163970995</v>
      </c>
      <c r="K241" s="355">
        <f>+'TTA Pivot Table'!N$184</f>
        <v>5.0735824742268036</v>
      </c>
      <c r="L241" s="355">
        <f>+'TTA Pivot Table'!N$186</f>
        <v>0</v>
      </c>
      <c r="M241" s="357">
        <f>+'TTA Pivot Table'!N$188</f>
        <v>5.4361619307123394</v>
      </c>
      <c r="N241" s="356">
        <f>+'TTA Pivot Table'!N$190</f>
        <v>4.9091067285382826</v>
      </c>
      <c r="O241" s="226"/>
      <c r="P241" s="352">
        <f t="shared" si="13"/>
        <v>0.70354408559449588</v>
      </c>
    </row>
    <row r="242" spans="1:17">
      <c r="A242" s="320" t="s">
        <v>1030</v>
      </c>
      <c r="B242" s="358">
        <f>+'TTA Pivot Table'!N$198</f>
        <v>3.3771202531645579</v>
      </c>
      <c r="C242" s="355">
        <f>+'TTA Pivot Table'!N$200</f>
        <v>2.7456338028169021</v>
      </c>
      <c r="D242" s="355">
        <f>+'TTA Pivot Table'!N$202</f>
        <v>0</v>
      </c>
      <c r="E242" s="356">
        <f>+'TTA Pivot Table'!N$204</f>
        <v>3.261266149870802</v>
      </c>
      <c r="F242" s="356">
        <f>+'TTA Pivot Table'!N$206</f>
        <v>5.6363563115487922</v>
      </c>
      <c r="G242" s="355">
        <f>+'TTA Pivot Table'!N$208</f>
        <v>7.0008794788273612</v>
      </c>
      <c r="H242" s="355">
        <f>+'TTA Pivot Table'!N$210</f>
        <v>0</v>
      </c>
      <c r="I242" s="356">
        <f>+'TTA Pivot Table'!N$212</f>
        <v>5.9180658724597057</v>
      </c>
      <c r="J242" s="356">
        <f>+'TTA Pivot Table'!N$214</f>
        <v>8.5638543516873842</v>
      </c>
      <c r="K242" s="355">
        <f>+'TTA Pivot Table'!N$216</f>
        <v>8.2933403361344595</v>
      </c>
      <c r="L242" s="355">
        <f>+'TTA Pivot Table'!N$218</f>
        <v>0</v>
      </c>
      <c r="M242" s="357">
        <f>+'TTA Pivot Table'!N$220</f>
        <v>8.5043787528868364</v>
      </c>
      <c r="N242" s="356">
        <f>+'TTA Pivot Table'!N$222</f>
        <v>0</v>
      </c>
      <c r="O242" s="226"/>
      <c r="P242" s="352">
        <f t="shared" si="13"/>
        <v>2.5863128804271307</v>
      </c>
    </row>
    <row r="243" spans="1:17">
      <c r="A243" s="320" t="s">
        <v>1031</v>
      </c>
      <c r="B243" s="355">
        <f>+'TTA Pivot Table'!N$230</f>
        <v>0</v>
      </c>
      <c r="C243" s="355">
        <f>+'TTA Pivot Table'!N$232</f>
        <v>0</v>
      </c>
      <c r="D243" s="355">
        <f>+'TTA Pivot Table'!N$234</f>
        <v>0</v>
      </c>
      <c r="E243" s="356">
        <f>+'TTA Pivot Table'!N$236</f>
        <v>0</v>
      </c>
      <c r="F243" s="356">
        <f>+'TTA Pivot Table'!N$238</f>
        <v>0</v>
      </c>
      <c r="G243" s="355">
        <f>+'TTA Pivot Table'!N$240</f>
        <v>0</v>
      </c>
      <c r="H243" s="355">
        <f>+'TTA Pivot Table'!N$242</f>
        <v>0</v>
      </c>
      <c r="I243" s="356">
        <f>+'TTA Pivot Table'!N$244</f>
        <v>0</v>
      </c>
      <c r="J243" s="356">
        <f>+'TTA Pivot Table'!N$246</f>
        <v>0</v>
      </c>
      <c r="K243" s="355">
        <f>+'TTA Pivot Table'!N$248</f>
        <v>0</v>
      </c>
      <c r="L243" s="355">
        <f>+'TTA Pivot Table'!N$250</f>
        <v>0</v>
      </c>
      <c r="M243" s="357">
        <f>+'TTA Pivot Table'!N$252</f>
        <v>0</v>
      </c>
      <c r="N243" s="356">
        <f>+'TTA Pivot Table'!N$254</f>
        <v>0</v>
      </c>
      <c r="O243" s="226"/>
      <c r="P243" s="352">
        <f t="shared" si="13"/>
        <v>0</v>
      </c>
    </row>
    <row r="244" spans="1:17">
      <c r="A244" s="320"/>
      <c r="B244" s="355"/>
      <c r="C244" s="355"/>
      <c r="D244" s="355"/>
      <c r="E244" s="356"/>
      <c r="F244" s="356"/>
      <c r="G244" s="355"/>
      <c r="H244" s="355"/>
      <c r="I244" s="356"/>
      <c r="J244" s="356"/>
      <c r="K244" s="355"/>
      <c r="L244" s="355"/>
      <c r="M244" s="357"/>
      <c r="N244" s="356"/>
      <c r="O244" s="226"/>
      <c r="P244" s="352"/>
    </row>
    <row r="245" spans="1:17">
      <c r="A245" s="320" t="s">
        <v>1032</v>
      </c>
      <c r="B245" s="355">
        <f>+'TTA Pivot Table'!N$262</f>
        <v>3.5053160700685457</v>
      </c>
      <c r="C245" s="355">
        <f>+'TTA Pivot Table'!N$264</f>
        <v>4.4501595744680849</v>
      </c>
      <c r="D245" s="355">
        <f>+'TTA Pivot Table'!N$266</f>
        <v>0</v>
      </c>
      <c r="E245" s="356">
        <f>+'TTA Pivot Table'!N$268</f>
        <v>3.6236575616255835</v>
      </c>
      <c r="F245" s="356">
        <f>+'TTA Pivot Table'!N$270</f>
        <v>3.7372380952380952</v>
      </c>
      <c r="G245" s="355">
        <f>+'TTA Pivot Table'!N$272</f>
        <v>5.5821729490022172</v>
      </c>
      <c r="H245" s="355">
        <f>+'TTA Pivot Table'!N$274</f>
        <v>0</v>
      </c>
      <c r="I245" s="356">
        <f>+'TTA Pivot Table'!N$276</f>
        <v>3.8665211311373531</v>
      </c>
      <c r="J245" s="356">
        <f>+'TTA Pivot Table'!N$278</f>
        <v>3.3108503543142977</v>
      </c>
      <c r="K245" s="355">
        <f>+'TTA Pivot Table'!N$280</f>
        <v>5.0630695770804914</v>
      </c>
      <c r="L245" s="355">
        <f>+'TTA Pivot Table'!N$282</f>
        <v>0</v>
      </c>
      <c r="M245" s="357">
        <f>+'TTA Pivot Table'!N$284</f>
        <v>3.7209323116219664</v>
      </c>
      <c r="N245" s="356">
        <f>+'TTA Pivot Table'!N$286</f>
        <v>5.7913587265491744</v>
      </c>
      <c r="O245" s="226"/>
      <c r="P245" s="352">
        <f t="shared" si="13"/>
        <v>-0.14558881951538671</v>
      </c>
    </row>
    <row r="246" spans="1:17">
      <c r="A246" s="320" t="s">
        <v>1033</v>
      </c>
      <c r="B246" s="355">
        <f>+'TTA Pivot Table'!N$294</f>
        <v>3.2605305884537046</v>
      </c>
      <c r="C246" s="355">
        <f>+'TTA Pivot Table'!N$296</f>
        <v>4.9862913968849414</v>
      </c>
      <c r="D246" s="355">
        <f>+'TTA Pivot Table'!N$298</f>
        <v>0</v>
      </c>
      <c r="E246" s="356">
        <f>+'TTA Pivot Table'!N$300</f>
        <v>4.9026857057215389</v>
      </c>
      <c r="F246" s="356">
        <f>+'TTA Pivot Table'!N$302</f>
        <v>3.8269680137496151</v>
      </c>
      <c r="G246" s="355">
        <f>+'TTA Pivot Table'!N$304</f>
        <v>5.062533706646402</v>
      </c>
      <c r="H246" s="355">
        <f>+'TTA Pivot Table'!N$306</f>
        <v>0</v>
      </c>
      <c r="I246" s="356">
        <f>+'TTA Pivot Table'!N$308</f>
        <v>4.3400255217564174</v>
      </c>
      <c r="J246" s="356">
        <f>+'TTA Pivot Table'!N$310</f>
        <v>2.8014153239954127</v>
      </c>
      <c r="K246" s="355">
        <f>+'TTA Pivot Table'!N$312</f>
        <v>3.552351399944246</v>
      </c>
      <c r="L246" s="355">
        <f>+'TTA Pivot Table'!N$314</f>
        <v>0</v>
      </c>
      <c r="M246" s="357">
        <f>+'TTA Pivot Table'!N$316</f>
        <v>3.1798815282897723</v>
      </c>
      <c r="N246" s="356">
        <f>+'TTA Pivot Table'!N$318</f>
        <v>0</v>
      </c>
      <c r="O246" s="226"/>
      <c r="P246" s="352">
        <f t="shared" si="13"/>
        <v>-1.1601439934666451</v>
      </c>
    </row>
    <row r="247" spans="1:17">
      <c r="A247" s="320" t="s">
        <v>1034</v>
      </c>
      <c r="B247" s="355">
        <f>+'TTA Pivot Table'!N$326</f>
        <v>0</v>
      </c>
      <c r="C247" s="355">
        <f>+'TTA Pivot Table'!N$328</f>
        <v>0</v>
      </c>
      <c r="D247" s="355">
        <f>+'TTA Pivot Table'!N$330</f>
        <v>0</v>
      </c>
      <c r="E247" s="356">
        <f>+'TTA Pivot Table'!N$332</f>
        <v>0</v>
      </c>
      <c r="F247" s="356">
        <f>+'TTA Pivot Table'!N$334</f>
        <v>0</v>
      </c>
      <c r="G247" s="355">
        <f>+'TTA Pivot Table'!N$336</f>
        <v>0</v>
      </c>
      <c r="H247" s="355">
        <f>+'TTA Pivot Table'!N$338</f>
        <v>0</v>
      </c>
      <c r="I247" s="356">
        <f>+'TTA Pivot Table'!N$340</f>
        <v>0</v>
      </c>
      <c r="J247" s="356">
        <f>+'TTA Pivot Table'!N$342</f>
        <v>0</v>
      </c>
      <c r="K247" s="355">
        <f>+'TTA Pivot Table'!N$344</f>
        <v>0</v>
      </c>
      <c r="L247" s="355">
        <f>+'TTA Pivot Table'!N$346</f>
        <v>0</v>
      </c>
      <c r="M247" s="357">
        <f>+'TTA Pivot Table'!N$348</f>
        <v>0</v>
      </c>
      <c r="N247" s="356">
        <f>+'TTA Pivot Table'!N$350</f>
        <v>0</v>
      </c>
      <c r="O247" s="226"/>
      <c r="P247" s="352">
        <f t="shared" si="13"/>
        <v>0</v>
      </c>
      <c r="Q247" s="342"/>
    </row>
    <row r="248" spans="1:17">
      <c r="A248" s="320" t="s">
        <v>1035</v>
      </c>
      <c r="B248" s="355">
        <f>+'TTA Pivot Table'!N$358</f>
        <v>0</v>
      </c>
      <c r="C248" s="355">
        <f>+'TTA Pivot Table'!N$360</f>
        <v>0</v>
      </c>
      <c r="D248" s="355">
        <f>+'TTA Pivot Table'!N$362</f>
        <v>0</v>
      </c>
      <c r="E248" s="356">
        <f>+'TTA Pivot Table'!N$364</f>
        <v>0</v>
      </c>
      <c r="F248" s="356">
        <f>+'TTA Pivot Table'!N$366</f>
        <v>0</v>
      </c>
      <c r="G248" s="355">
        <f>+'TTA Pivot Table'!N$368</f>
        <v>0</v>
      </c>
      <c r="H248" s="355">
        <f>+'TTA Pivot Table'!N$370</f>
        <v>0</v>
      </c>
      <c r="I248" s="356">
        <f>+'TTA Pivot Table'!N$372</f>
        <v>0</v>
      </c>
      <c r="J248" s="356">
        <f>+'TTA Pivot Table'!N$374</f>
        <v>0</v>
      </c>
      <c r="K248" s="355">
        <f>+'TTA Pivot Table'!N$376</f>
        <v>0</v>
      </c>
      <c r="L248" s="355">
        <f>+'TTA Pivot Table'!N$378</f>
        <v>0</v>
      </c>
      <c r="M248" s="357">
        <f>+'TTA Pivot Table'!N$380</f>
        <v>0</v>
      </c>
      <c r="N248" s="356">
        <f>+'TTA Pivot Table'!N$382</f>
        <v>0</v>
      </c>
      <c r="O248" s="226"/>
      <c r="P248" s="352">
        <f t="shared" si="13"/>
        <v>0</v>
      </c>
    </row>
    <row r="249" spans="1:17">
      <c r="A249" s="320"/>
      <c r="B249" s="355"/>
      <c r="C249" s="355"/>
      <c r="D249" s="355"/>
      <c r="E249" s="356"/>
      <c r="F249" s="356"/>
      <c r="G249" s="355"/>
      <c r="H249" s="355"/>
      <c r="I249" s="356"/>
      <c r="J249" s="356"/>
      <c r="K249" s="355"/>
      <c r="L249" s="355"/>
      <c r="M249" s="357"/>
      <c r="N249" s="356"/>
      <c r="O249" s="226"/>
      <c r="P249" s="352"/>
    </row>
    <row r="250" spans="1:17">
      <c r="A250" s="320" t="s">
        <v>1036</v>
      </c>
      <c r="B250" s="355">
        <f>+'TTA Pivot Table'!N$390</f>
        <v>4.3463076923076915</v>
      </c>
      <c r="C250" s="355">
        <f>+'TTA Pivot Table'!N$392</f>
        <v>6.499625</v>
      </c>
      <c r="D250" s="355">
        <f>+'TTA Pivot Table'!N$394</f>
        <v>0</v>
      </c>
      <c r="E250" s="356">
        <f>+'TTA Pivot Table'!N$396</f>
        <v>4.8529705882352934</v>
      </c>
      <c r="F250" s="356">
        <f>+'TTA Pivot Table'!N$398</f>
        <v>3.750301564722617</v>
      </c>
      <c r="G250" s="355">
        <f>+'TTA Pivot Table'!N$400</f>
        <v>4.968797325102881</v>
      </c>
      <c r="H250" s="355">
        <f>+'TTA Pivot Table'!N$402</f>
        <v>0</v>
      </c>
      <c r="I250" s="356">
        <f>+'TTA Pivot Table'!N$404</f>
        <v>3.9785053949903659</v>
      </c>
      <c r="J250" s="356">
        <f>+'TTA Pivot Table'!N$406</f>
        <v>5.9981986486486489</v>
      </c>
      <c r="K250" s="355">
        <f>+'TTA Pivot Table'!N$408</f>
        <v>9.1815997109826597</v>
      </c>
      <c r="L250" s="355">
        <f>+'TTA Pivot Table'!N$410</f>
        <v>0</v>
      </c>
      <c r="M250" s="357">
        <f>+'TTA Pivot Table'!N$412</f>
        <v>7.5365460893854745</v>
      </c>
      <c r="N250" s="356">
        <f>+'TTA Pivot Table'!N$414</f>
        <v>4.1008130511463845</v>
      </c>
      <c r="O250" s="226"/>
      <c r="P250" s="352">
        <f t="shared" si="13"/>
        <v>3.5580406943951086</v>
      </c>
    </row>
    <row r="251" spans="1:17">
      <c r="A251" s="320" t="s">
        <v>1037</v>
      </c>
      <c r="B251" s="355">
        <f>+'TTA Pivot Table'!N$422</f>
        <v>3.5453853853853841</v>
      </c>
      <c r="C251" s="355">
        <f>+'TTA Pivot Table'!N$424</f>
        <v>3.5937110057399546</v>
      </c>
      <c r="D251" s="355">
        <f>+'TTA Pivot Table'!N$426</f>
        <v>0</v>
      </c>
      <c r="E251" s="356">
        <f>+'TTA Pivot Table'!N$428</f>
        <v>3.566896245278826</v>
      </c>
      <c r="F251" s="356">
        <f>+'TTA Pivot Table'!N$430</f>
        <v>4.3329303614154373</v>
      </c>
      <c r="G251" s="355">
        <f>+'TTA Pivot Table'!N$432</f>
        <v>4.8331266899690046</v>
      </c>
      <c r="H251" s="355">
        <f>+'TTA Pivot Table'!N$434</f>
        <v>0</v>
      </c>
      <c r="I251" s="356">
        <f>+'TTA Pivot Table'!N$436</f>
        <v>4.5772362699307463</v>
      </c>
      <c r="J251" s="356">
        <f>+'TTA Pivot Table'!N$438</f>
        <v>3.3546574287913784</v>
      </c>
      <c r="K251" s="355">
        <f>+'TTA Pivot Table'!N$440</f>
        <v>3.6835489112772177</v>
      </c>
      <c r="L251" s="355">
        <f>+'TTA Pivot Table'!N$442</f>
        <v>0</v>
      </c>
      <c r="M251" s="357">
        <f>+'TTA Pivot Table'!N$444</f>
        <v>3.5729582812028124</v>
      </c>
      <c r="N251" s="356">
        <f>+'TTA Pivot Table'!N$446</f>
        <v>4.0239560556770311</v>
      </c>
      <c r="O251" s="226"/>
      <c r="P251" s="352">
        <f t="shared" si="13"/>
        <v>-1.0042779887279338</v>
      </c>
    </row>
    <row r="252" spans="1:17">
      <c r="A252" s="320" t="s">
        <v>1038</v>
      </c>
      <c r="B252" s="355">
        <f>+'TTA Pivot Table'!N$454</f>
        <v>2.9130324422939626</v>
      </c>
      <c r="C252" s="355">
        <f>+'TTA Pivot Table'!N$456</f>
        <v>3.7131782945736442</v>
      </c>
      <c r="D252" s="355">
        <f>+'TTA Pivot Table'!N$458</f>
        <v>0</v>
      </c>
      <c r="E252" s="356">
        <f>+'TTA Pivot Table'!N$460</f>
        <v>3.1240275668730288</v>
      </c>
      <c r="F252" s="356">
        <f>+'TTA Pivot Table'!N$462</f>
        <v>3.8802286308131997</v>
      </c>
      <c r="G252" s="355">
        <f>+'TTA Pivot Table'!N$464</f>
        <v>6.5069027611044419</v>
      </c>
      <c r="H252" s="355">
        <f>+'TTA Pivot Table'!N$466</f>
        <v>0</v>
      </c>
      <c r="I252" s="356">
        <f>+'TTA Pivot Table'!N$468</f>
        <v>5.3641347349383972</v>
      </c>
      <c r="J252" s="356">
        <f>+'TTA Pivot Table'!N$470</f>
        <v>3.8600543478260851</v>
      </c>
      <c r="K252" s="355">
        <f>+'TTA Pivot Table'!N$472</f>
        <v>4.9425664022076585</v>
      </c>
      <c r="L252" s="355">
        <f>+'TTA Pivot Table'!N$474</f>
        <v>0</v>
      </c>
      <c r="M252" s="357">
        <f>+'TTA Pivot Table'!N$476</f>
        <v>4.5780141843971629</v>
      </c>
      <c r="N252" s="356">
        <f>+'TTA Pivot Table'!N$478</f>
        <v>6.408424908424907</v>
      </c>
      <c r="O252" s="226"/>
      <c r="P252" s="352">
        <f t="shared" si="13"/>
        <v>-0.78612055054123431</v>
      </c>
    </row>
    <row r="253" spans="1:17">
      <c r="A253" s="329" t="s">
        <v>1039</v>
      </c>
      <c r="B253" s="359">
        <f>+'TTA Pivot Table'!N$486</f>
        <v>3.1417670682730923</v>
      </c>
      <c r="C253" s="359">
        <f>+'TTA Pivot Table'!N$488</f>
        <v>4.2733333333333325</v>
      </c>
      <c r="D253" s="359">
        <f>+'TTA Pivot Table'!N$490</f>
        <v>0</v>
      </c>
      <c r="E253" s="360">
        <f>+'TTA Pivot Table'!N$492</f>
        <v>3.2060606060606061</v>
      </c>
      <c r="F253" s="360">
        <f>+'TTA Pivot Table'!N$494</f>
        <v>4.4155473781048755</v>
      </c>
      <c r="G253" s="359">
        <f>+'TTA Pivot Table'!N$496</f>
        <v>5.316071428571429</v>
      </c>
      <c r="H253" s="359">
        <f>+'TTA Pivot Table'!N$498</f>
        <v>0</v>
      </c>
      <c r="I253" s="360">
        <f>+'TTA Pivot Table'!N$500</f>
        <v>4.5694126620900075</v>
      </c>
      <c r="J253" s="360">
        <f>+'TTA Pivot Table'!N$502</f>
        <v>3.8097883597883602</v>
      </c>
      <c r="K253" s="359">
        <f>+'TTA Pivot Table'!N$504</f>
        <v>3.5237333333333334</v>
      </c>
      <c r="L253" s="359">
        <f>+'TTA Pivot Table'!N$506</f>
        <v>0</v>
      </c>
      <c r="M253" s="361">
        <f>+'TTA Pivot Table'!N$508</f>
        <v>3.7149425287356319</v>
      </c>
      <c r="N253" s="360">
        <f>+'TTA Pivot Table'!N$510</f>
        <v>6.7866379310344822</v>
      </c>
      <c r="O253" s="226"/>
      <c r="P253" s="362">
        <f t="shared" si="13"/>
        <v>-0.8544701333543756</v>
      </c>
    </row>
    <row r="254" spans="1:17">
      <c r="A254" s="333" t="s">
        <v>1040</v>
      </c>
      <c r="B254" s="333"/>
      <c r="C254" s="333"/>
      <c r="D254" s="333"/>
      <c r="E254" s="333"/>
      <c r="F254" s="334"/>
      <c r="G254" s="334"/>
      <c r="H254" s="334"/>
      <c r="I254" s="334"/>
      <c r="J254" s="334"/>
      <c r="K254" s="334"/>
      <c r="L254" s="334"/>
      <c r="M254" s="334"/>
      <c r="N254" s="334"/>
    </row>
    <row r="255" spans="1:17">
      <c r="A255" s="333"/>
      <c r="B255" s="364"/>
      <c r="C255" s="364"/>
      <c r="D255" s="364"/>
      <c r="E255" s="364"/>
      <c r="F255" s="364"/>
      <c r="G255" s="364"/>
      <c r="H255" s="364"/>
      <c r="I255" s="364"/>
      <c r="J255" s="364"/>
      <c r="K255" s="364"/>
      <c r="L255" s="364"/>
      <c r="M255" s="364"/>
      <c r="N255" s="364"/>
      <c r="O255" s="363"/>
    </row>
    <row r="256" spans="1:17">
      <c r="A256" s="333"/>
      <c r="B256" s="333"/>
      <c r="C256" s="333"/>
      <c r="D256" s="333"/>
      <c r="E256" s="333"/>
      <c r="F256" s="334"/>
      <c r="G256" s="334"/>
      <c r="H256" s="334"/>
      <c r="I256" s="334"/>
      <c r="J256" s="334"/>
      <c r="K256" s="334"/>
      <c r="L256" s="334"/>
      <c r="M256" s="334"/>
      <c r="N256" s="335" t="s">
        <v>1158</v>
      </c>
    </row>
    <row r="257" spans="1:16" ht="18">
      <c r="A257" s="296" t="s">
        <v>1086</v>
      </c>
      <c r="B257" s="298"/>
      <c r="C257" s="298"/>
      <c r="D257" s="298"/>
      <c r="E257" s="298"/>
      <c r="F257" s="297"/>
      <c r="G257" s="297"/>
      <c r="H257" s="297"/>
      <c r="I257" s="298"/>
      <c r="J257" s="297"/>
      <c r="K257" s="297"/>
      <c r="L257" s="297"/>
      <c r="M257" s="298"/>
      <c r="N257" s="297"/>
      <c r="P257" s="346"/>
    </row>
    <row r="258" spans="1:16" ht="18">
      <c r="A258" s="296"/>
      <c r="B258" s="298"/>
      <c r="C258" s="298"/>
      <c r="D258" s="298"/>
      <c r="E258" s="298"/>
      <c r="F258" s="297"/>
      <c r="G258" s="297"/>
      <c r="H258" s="297"/>
      <c r="I258" s="298"/>
      <c r="J258" s="297"/>
      <c r="K258" s="297"/>
      <c r="L258" s="297"/>
      <c r="M258" s="298"/>
      <c r="N258" s="297"/>
      <c r="P258" s="346"/>
    </row>
    <row r="259" spans="1:16" ht="15.75">
      <c r="A259" s="299" t="s">
        <v>1085</v>
      </c>
      <c r="B259" s="298"/>
      <c r="C259" s="298"/>
      <c r="D259" s="298"/>
      <c r="E259" s="298"/>
      <c r="F259" s="297"/>
      <c r="G259" s="297"/>
      <c r="H259" s="297"/>
      <c r="I259" s="298"/>
      <c r="J259" s="297"/>
      <c r="K259" s="297"/>
      <c r="L259" s="297"/>
      <c r="M259" s="298"/>
      <c r="N259" s="297"/>
      <c r="P259" s="346"/>
    </row>
    <row r="260" spans="1:16" ht="15.75">
      <c r="A260" s="299" t="s">
        <v>1062</v>
      </c>
      <c r="B260" s="298"/>
      <c r="C260" s="298"/>
      <c r="D260" s="298"/>
      <c r="E260" s="298"/>
      <c r="F260" s="297"/>
      <c r="G260" s="297"/>
      <c r="H260" s="297"/>
      <c r="I260" s="298"/>
      <c r="J260" s="297"/>
      <c r="K260" s="297"/>
      <c r="L260" s="297"/>
      <c r="M260" s="298"/>
      <c r="N260" s="297"/>
      <c r="P260" s="346"/>
    </row>
    <row r="261" spans="1:16" ht="18" customHeight="1">
      <c r="A261" s="300"/>
      <c r="B261" s="300"/>
      <c r="C261" s="300"/>
      <c r="D261" s="300"/>
      <c r="E261" s="300"/>
      <c r="F261" s="301"/>
      <c r="G261" s="302"/>
      <c r="H261" s="302"/>
      <c r="I261" s="303"/>
      <c r="J261" s="303"/>
      <c r="K261" s="303"/>
      <c r="L261" s="303"/>
      <c r="M261" s="303"/>
      <c r="N261" s="303"/>
      <c r="O261" s="304"/>
      <c r="P261" s="346"/>
    </row>
    <row r="262" spans="1:16" ht="18" customHeight="1">
      <c r="A262" s="150"/>
      <c r="B262" s="305" t="s">
        <v>1014</v>
      </c>
      <c r="C262" s="306"/>
      <c r="D262" s="306"/>
      <c r="E262" s="306"/>
      <c r="F262" s="306"/>
      <c r="G262" s="306"/>
      <c r="H262" s="306"/>
      <c r="I262" s="307"/>
      <c r="J262" s="308" t="s">
        <v>10</v>
      </c>
      <c r="K262" s="309"/>
      <c r="L262" s="309"/>
      <c r="M262" s="310"/>
      <c r="N262" s="533" t="s">
        <v>1015</v>
      </c>
      <c r="O262" s="323"/>
      <c r="P262" s="346"/>
    </row>
    <row r="263" spans="1:16" ht="42.75" customHeight="1">
      <c r="A263" s="311"/>
      <c r="B263" s="306" t="s">
        <v>1016</v>
      </c>
      <c r="C263" s="306"/>
      <c r="D263" s="306"/>
      <c r="E263" s="312"/>
      <c r="F263" s="313" t="s">
        <v>1017</v>
      </c>
      <c r="G263" s="306"/>
      <c r="H263" s="306"/>
      <c r="I263" s="307"/>
      <c r="J263" s="314" t="s">
        <v>1018</v>
      </c>
      <c r="K263" s="306"/>
      <c r="L263" s="306"/>
      <c r="M263" s="307"/>
      <c r="N263" s="534"/>
      <c r="O263" s="323"/>
      <c r="P263" s="346"/>
    </row>
    <row r="264" spans="1:16" ht="28.5" customHeight="1">
      <c r="A264" s="300"/>
      <c r="B264" s="315" t="s">
        <v>1019</v>
      </c>
      <c r="C264" s="315" t="s">
        <v>1020</v>
      </c>
      <c r="D264" s="315" t="s">
        <v>1021</v>
      </c>
      <c r="E264" s="316" t="s">
        <v>1022</v>
      </c>
      <c r="F264" s="316" t="s">
        <v>1019</v>
      </c>
      <c r="G264" s="315" t="s">
        <v>1020</v>
      </c>
      <c r="H264" s="315" t="s">
        <v>1021</v>
      </c>
      <c r="I264" s="316" t="s">
        <v>1022</v>
      </c>
      <c r="J264" s="317" t="s">
        <v>1019</v>
      </c>
      <c r="K264" s="318" t="s">
        <v>1020</v>
      </c>
      <c r="L264" s="319" t="s">
        <v>1021</v>
      </c>
      <c r="M264" s="317" t="s">
        <v>1022</v>
      </c>
      <c r="N264" s="535"/>
      <c r="O264" s="323"/>
      <c r="P264" s="346" t="s">
        <v>1076</v>
      </c>
    </row>
    <row r="265" spans="1:16" ht="24.75" hidden="1" customHeight="1">
      <c r="A265" s="320" t="s">
        <v>1023</v>
      </c>
      <c r="B265" s="320"/>
      <c r="C265" s="320"/>
      <c r="D265" s="320"/>
      <c r="E265" s="320"/>
      <c r="F265" s="365">
        <f>'TTA Pivot Table'!J$230</f>
        <v>0</v>
      </c>
      <c r="G265" s="365">
        <f>'TTA Pivot Table'!J$231</f>
        <v>0</v>
      </c>
      <c r="H265" s="365">
        <f>'TTA Pivot Table'!J$232</f>
        <v>0</v>
      </c>
      <c r="I265" s="366">
        <f>'TTA Pivot Table'!J$233</f>
        <v>0</v>
      </c>
      <c r="J265" s="366">
        <f>'TTA Pivot Table'!J$234</f>
        <v>0</v>
      </c>
      <c r="K265" s="365">
        <f>'TTA Pivot Table'!J$235</f>
        <v>0</v>
      </c>
      <c r="L265" s="365">
        <f>'TTA Pivot Table'!J$236</f>
        <v>0</v>
      </c>
      <c r="M265" s="367">
        <f>'TTA Pivot Table'!J$237</f>
        <v>0</v>
      </c>
      <c r="N265" s="366">
        <f>'TTA Pivot Table'!J$238</f>
        <v>0</v>
      </c>
      <c r="O265" s="226"/>
      <c r="P265" s="352">
        <f>+M265-I265</f>
        <v>0</v>
      </c>
    </row>
    <row r="266" spans="1:16" ht="15.75" hidden="1">
      <c r="A266" s="320"/>
      <c r="B266" s="320"/>
      <c r="C266" s="320"/>
      <c r="D266" s="320"/>
      <c r="E266" s="320"/>
      <c r="F266" s="226"/>
      <c r="G266" s="226"/>
      <c r="H266" s="226"/>
      <c r="I266" s="353"/>
      <c r="J266" s="353"/>
      <c r="K266" s="226"/>
      <c r="L266" s="226"/>
      <c r="M266" s="354"/>
      <c r="N266" s="353"/>
      <c r="O266" s="226"/>
      <c r="P266" s="323">
        <f t="shared" ref="P266" si="14">+I266-M266</f>
        <v>0</v>
      </c>
    </row>
    <row r="267" spans="1:16">
      <c r="A267" s="320" t="s">
        <v>1024</v>
      </c>
      <c r="B267" s="355">
        <f>+'TTA Pivot Table'!J$6</f>
        <v>0</v>
      </c>
      <c r="C267" s="355">
        <f>+'TTA Pivot Table'!J$8</f>
        <v>0</v>
      </c>
      <c r="D267" s="355">
        <f>+'TTA Pivot Table'!J$10</f>
        <v>0</v>
      </c>
      <c r="E267" s="356">
        <f>+'TTA Pivot Table'!J$12</f>
        <v>0</v>
      </c>
      <c r="F267" s="356">
        <f>+'TTA Pivot Table'!J$14</f>
        <v>0</v>
      </c>
      <c r="G267" s="355">
        <f>+'TTA Pivot Table'!J$16</f>
        <v>0</v>
      </c>
      <c r="H267" s="355">
        <f>+'TTA Pivot Table'!J$18</f>
        <v>0</v>
      </c>
      <c r="I267" s="356">
        <f>+'TTA Pivot Table'!J$20</f>
        <v>0</v>
      </c>
      <c r="J267" s="356">
        <f>+'TTA Pivot Table'!J$22</f>
        <v>0</v>
      </c>
      <c r="K267" s="355">
        <f>+'TTA Pivot Table'!J$24</f>
        <v>0</v>
      </c>
      <c r="L267" s="355">
        <f>+'TTA Pivot Table'!J$26</f>
        <v>0</v>
      </c>
      <c r="M267" s="357">
        <f>+'TTA Pivot Table'!J$28</f>
        <v>0</v>
      </c>
      <c r="N267" s="356">
        <f>+'TTA Pivot Table'!J$30</f>
        <v>0</v>
      </c>
      <c r="O267" s="226"/>
      <c r="P267" s="352">
        <f t="shared" ref="P267:P285" si="15">+M267-I267</f>
        <v>0</v>
      </c>
    </row>
    <row r="268" spans="1:16">
      <c r="A268" s="320" t="s">
        <v>1025</v>
      </c>
      <c r="B268" s="355">
        <f>+'TTA Pivot Table'!J$38</f>
        <v>0</v>
      </c>
      <c r="C268" s="355">
        <f>+'TTA Pivot Table'!J$40</f>
        <v>0</v>
      </c>
      <c r="D268" s="355">
        <f>+'TTA Pivot Table'!J$42</f>
        <v>0</v>
      </c>
      <c r="E268" s="356">
        <f>+'TTA Pivot Table'!J$44</f>
        <v>0</v>
      </c>
      <c r="F268" s="356">
        <f>+'TTA Pivot Table'!J$46</f>
        <v>0</v>
      </c>
      <c r="G268" s="355">
        <f>+'TTA Pivot Table'!J$48</f>
        <v>0</v>
      </c>
      <c r="H268" s="355">
        <f>+'TTA Pivot Table'!J$50</f>
        <v>0</v>
      </c>
      <c r="I268" s="356">
        <f>+'TTA Pivot Table'!J$52</f>
        <v>0</v>
      </c>
      <c r="J268" s="356">
        <f>+'TTA Pivot Table'!J$54</f>
        <v>0</v>
      </c>
      <c r="K268" s="355">
        <f>+'TTA Pivot Table'!J$56</f>
        <v>0</v>
      </c>
      <c r="L268" s="355">
        <f>+'TTA Pivot Table'!J$58</f>
        <v>0</v>
      </c>
      <c r="M268" s="357">
        <f>+'TTA Pivot Table'!J$60</f>
        <v>0</v>
      </c>
      <c r="N268" s="356">
        <f>+'TTA Pivot Table'!J$62</f>
        <v>0</v>
      </c>
      <c r="O268" s="226"/>
      <c r="P268" s="352">
        <f t="shared" si="15"/>
        <v>0</v>
      </c>
    </row>
    <row r="269" spans="1:16">
      <c r="A269" s="320" t="s">
        <v>1026</v>
      </c>
      <c r="B269" s="355">
        <f>+'TTA Pivot Table'!J$70</f>
        <v>0</v>
      </c>
      <c r="C269" s="355">
        <f>+'TTA Pivot Table'!J$72</f>
        <v>0</v>
      </c>
      <c r="D269" s="355">
        <f>+'TTA Pivot Table'!J$74</f>
        <v>0</v>
      </c>
      <c r="E269" s="356">
        <f>+'TTA Pivot Table'!J$76</f>
        <v>0</v>
      </c>
      <c r="F269" s="356">
        <f>+'TTA Pivot Table'!J$78</f>
        <v>0</v>
      </c>
      <c r="G269" s="355">
        <f>+'TTA Pivot Table'!J$80</f>
        <v>0</v>
      </c>
      <c r="H269" s="355">
        <f>+'TTA Pivot Table'!J$82</f>
        <v>0</v>
      </c>
      <c r="I269" s="356">
        <f>+'TTA Pivot Table'!J$84</f>
        <v>0</v>
      </c>
      <c r="J269" s="356">
        <f>+'TTA Pivot Table'!J$86</f>
        <v>0</v>
      </c>
      <c r="K269" s="355">
        <f>+'TTA Pivot Table'!J$88</f>
        <v>0</v>
      </c>
      <c r="L269" s="355">
        <f>+'TTA Pivot Table'!J$90</f>
        <v>0</v>
      </c>
      <c r="M269" s="357">
        <f>+'TTA Pivot Table'!J$92</f>
        <v>0</v>
      </c>
      <c r="N269" s="356">
        <f>+'TTA Pivot Table'!J$94</f>
        <v>0</v>
      </c>
      <c r="O269" s="226"/>
      <c r="P269" s="352">
        <f t="shared" si="15"/>
        <v>0</v>
      </c>
    </row>
    <row r="270" spans="1:16">
      <c r="A270" s="320" t="s">
        <v>1027</v>
      </c>
      <c r="B270" s="355">
        <f>+'TTA Pivot Table'!J$102</f>
        <v>2.8391388296612181</v>
      </c>
      <c r="C270" s="355">
        <f>+'TTA Pivot Table'!J$104</f>
        <v>3.0041322202948821</v>
      </c>
      <c r="D270" s="355">
        <f>+'TTA Pivot Table'!J$106</f>
        <v>0.73314393063583794</v>
      </c>
      <c r="E270" s="356">
        <f>+'TTA Pivot Table'!J$108</f>
        <v>2.3751645588748111</v>
      </c>
      <c r="F270" s="356">
        <f>+'TTA Pivot Table'!J$110</f>
        <v>4.2123789977443149</v>
      </c>
      <c r="G270" s="355">
        <f>+'TTA Pivot Table'!J$112</f>
        <v>5.3454372191171444</v>
      </c>
      <c r="H270" s="355">
        <f>+'TTA Pivot Table'!J$114</f>
        <v>0</v>
      </c>
      <c r="I270" s="356">
        <f>+'TTA Pivot Table'!J$116</f>
        <v>4.6070361859356375</v>
      </c>
      <c r="J270" s="356">
        <f>+'TTA Pivot Table'!J$118</f>
        <v>2.8184470052083332</v>
      </c>
      <c r="K270" s="355">
        <f>+'TTA Pivot Table'!J$120</f>
        <v>3.8453990474445869</v>
      </c>
      <c r="L270" s="355">
        <f>+'TTA Pivot Table'!J$122</f>
        <v>9.5</v>
      </c>
      <c r="M270" s="357">
        <f>+'TTA Pivot Table'!J$124</f>
        <v>3.3364252953119227</v>
      </c>
      <c r="N270" s="356">
        <f>+'TTA Pivot Table'!J$126</f>
        <v>3.9560361064891847</v>
      </c>
      <c r="O270" s="226"/>
      <c r="P270" s="352">
        <f t="shared" si="15"/>
        <v>-1.2706108906237148</v>
      </c>
    </row>
    <row r="271" spans="1:16">
      <c r="A271" s="320"/>
      <c r="B271" s="355"/>
      <c r="C271" s="355"/>
      <c r="D271" s="355"/>
      <c r="E271" s="356"/>
      <c r="F271" s="356"/>
      <c r="G271" s="355"/>
      <c r="H271" s="355"/>
      <c r="I271" s="356"/>
      <c r="J271" s="356"/>
      <c r="K271" s="355"/>
      <c r="L271" s="355"/>
      <c r="M271" s="357"/>
      <c r="N271" s="356"/>
      <c r="O271" s="226"/>
      <c r="P271" s="352"/>
    </row>
    <row r="272" spans="1:16">
      <c r="A272" s="320" t="s">
        <v>1028</v>
      </c>
      <c r="B272" s="355">
        <f>+'TTA Pivot Table'!J$134</f>
        <v>2.6665333333333336</v>
      </c>
      <c r="C272" s="355">
        <f>+'TTA Pivot Table'!J$136</f>
        <v>2.3795999999999999</v>
      </c>
      <c r="D272" s="355">
        <f>+'TTA Pivot Table'!J$138</f>
        <v>0</v>
      </c>
      <c r="E272" s="356">
        <f>+'TTA Pivot Table'!J$140</f>
        <v>2.5948000000000002</v>
      </c>
      <c r="F272" s="356">
        <f>+'TTA Pivot Table'!J$142</f>
        <v>4.2545741056218054</v>
      </c>
      <c r="G272" s="355">
        <f>+'TTA Pivot Table'!J$144</f>
        <v>4.8659533073929957</v>
      </c>
      <c r="H272" s="355">
        <f>+'TTA Pivot Table'!J$146</f>
        <v>0</v>
      </c>
      <c r="I272" s="356">
        <f>+'TTA Pivot Table'!J$148</f>
        <v>4.3643745632424888</v>
      </c>
      <c r="J272" s="356">
        <f>+'TTA Pivot Table'!J$150</f>
        <v>3.2051605995717343</v>
      </c>
      <c r="K272" s="355">
        <f>+'TTA Pivot Table'!J$152</f>
        <v>3.5123592493297591</v>
      </c>
      <c r="L272" s="355">
        <f>+'TTA Pivot Table'!J$154</f>
        <v>0</v>
      </c>
      <c r="M272" s="357">
        <f>+'TTA Pivot Table'!J$156</f>
        <v>3.3415714285714286</v>
      </c>
      <c r="N272" s="356">
        <f>+'TTA Pivot Table'!J$158</f>
        <v>0</v>
      </c>
      <c r="O272" s="226"/>
      <c r="P272" s="352">
        <f t="shared" si="15"/>
        <v>-1.0228031346710602</v>
      </c>
    </row>
    <row r="273" spans="1:17">
      <c r="A273" s="320" t="s">
        <v>1029</v>
      </c>
      <c r="B273" s="355">
        <f>+'TTA Pivot Table'!J$166</f>
        <v>0</v>
      </c>
      <c r="C273" s="355">
        <f>+'TTA Pivot Table'!J$168</f>
        <v>0</v>
      </c>
      <c r="D273" s="355">
        <f>+'TTA Pivot Table'!J$170</f>
        <v>0</v>
      </c>
      <c r="E273" s="356">
        <f>+'TTA Pivot Table'!J$172</f>
        <v>0</v>
      </c>
      <c r="F273" s="356">
        <f>+'TTA Pivot Table'!J$174</f>
        <v>0</v>
      </c>
      <c r="G273" s="355">
        <f>+'TTA Pivot Table'!J$176</f>
        <v>0</v>
      </c>
      <c r="H273" s="355">
        <f>+'TTA Pivot Table'!J$178</f>
        <v>0</v>
      </c>
      <c r="I273" s="356">
        <f>+'TTA Pivot Table'!J$180</f>
        <v>0</v>
      </c>
      <c r="J273" s="356">
        <f>+'TTA Pivot Table'!J$182</f>
        <v>0</v>
      </c>
      <c r="K273" s="355">
        <f>+'TTA Pivot Table'!J$184</f>
        <v>0</v>
      </c>
      <c r="L273" s="355">
        <f>+'TTA Pivot Table'!J$186</f>
        <v>0</v>
      </c>
      <c r="M273" s="357">
        <f>+'TTA Pivot Table'!J$188</f>
        <v>0</v>
      </c>
      <c r="N273" s="356">
        <f>+'TTA Pivot Table'!J$190</f>
        <v>0</v>
      </c>
      <c r="O273" s="226"/>
      <c r="P273" s="352">
        <f t="shared" si="15"/>
        <v>0</v>
      </c>
    </row>
    <row r="274" spans="1:17">
      <c r="A274" s="320" t="s">
        <v>1030</v>
      </c>
      <c r="B274" s="358">
        <f>+'TTA Pivot Table'!J$198</f>
        <v>0</v>
      </c>
      <c r="C274" s="355">
        <f>+'TTA Pivot Table'!J$200</f>
        <v>0</v>
      </c>
      <c r="D274" s="355">
        <f>+'TTA Pivot Table'!J$202</f>
        <v>0</v>
      </c>
      <c r="E274" s="356">
        <f>+'TTA Pivot Table'!J$204</f>
        <v>0</v>
      </c>
      <c r="F274" s="356">
        <f>+'TTA Pivot Table'!J$206</f>
        <v>0</v>
      </c>
      <c r="G274" s="355">
        <f>+'TTA Pivot Table'!J$208</f>
        <v>0</v>
      </c>
      <c r="H274" s="355">
        <f>+'TTA Pivot Table'!J$210</f>
        <v>0</v>
      </c>
      <c r="I274" s="356">
        <f>+'TTA Pivot Table'!J$212</f>
        <v>0</v>
      </c>
      <c r="J274" s="356">
        <f>+'TTA Pivot Table'!J$214</f>
        <v>0</v>
      </c>
      <c r="K274" s="355">
        <f>+'TTA Pivot Table'!J$216</f>
        <v>0</v>
      </c>
      <c r="L274" s="355">
        <f>+'TTA Pivot Table'!J$218</f>
        <v>0</v>
      </c>
      <c r="M274" s="357">
        <f>+'TTA Pivot Table'!J$220</f>
        <v>0</v>
      </c>
      <c r="N274" s="356">
        <f>+'TTA Pivot Table'!J$222</f>
        <v>0</v>
      </c>
      <c r="O274" s="226"/>
      <c r="P274" s="352">
        <f t="shared" si="15"/>
        <v>0</v>
      </c>
    </row>
    <row r="275" spans="1:17">
      <c r="A275" s="320" t="s">
        <v>1031</v>
      </c>
      <c r="B275" s="355">
        <f>+'TTA Pivot Table'!J$230</f>
        <v>0</v>
      </c>
      <c r="C275" s="355">
        <f>+'TTA Pivot Table'!J$232</f>
        <v>0</v>
      </c>
      <c r="D275" s="355">
        <f>+'TTA Pivot Table'!J$234</f>
        <v>0</v>
      </c>
      <c r="E275" s="356">
        <f>+'TTA Pivot Table'!J$236</f>
        <v>0</v>
      </c>
      <c r="F275" s="356">
        <f>+'TTA Pivot Table'!J$238</f>
        <v>0</v>
      </c>
      <c r="G275" s="355">
        <f>+'TTA Pivot Table'!J$240</f>
        <v>0</v>
      </c>
      <c r="H275" s="355">
        <f>+'TTA Pivot Table'!J$242</f>
        <v>0</v>
      </c>
      <c r="I275" s="356">
        <f>+'TTA Pivot Table'!J$244</f>
        <v>0</v>
      </c>
      <c r="J275" s="356">
        <f>+'TTA Pivot Table'!J$246</f>
        <v>0</v>
      </c>
      <c r="K275" s="355">
        <f>+'TTA Pivot Table'!J$248</f>
        <v>0</v>
      </c>
      <c r="L275" s="355">
        <f>+'TTA Pivot Table'!J$250</f>
        <v>0</v>
      </c>
      <c r="M275" s="357">
        <f>+'TTA Pivot Table'!J$252</f>
        <v>0</v>
      </c>
      <c r="N275" s="356">
        <f>+'TTA Pivot Table'!J$254</f>
        <v>0</v>
      </c>
      <c r="O275" s="226"/>
      <c r="P275" s="352">
        <f t="shared" si="15"/>
        <v>0</v>
      </c>
    </row>
    <row r="276" spans="1:17">
      <c r="A276" s="320"/>
      <c r="B276" s="355"/>
      <c r="C276" s="355"/>
      <c r="D276" s="355"/>
      <c r="E276" s="356"/>
      <c r="F276" s="356"/>
      <c r="G276" s="355"/>
      <c r="H276" s="355"/>
      <c r="I276" s="356"/>
      <c r="J276" s="356"/>
      <c r="K276" s="355"/>
      <c r="L276" s="355"/>
      <c r="M276" s="357"/>
      <c r="N276" s="356"/>
      <c r="O276" s="226"/>
      <c r="P276" s="352"/>
    </row>
    <row r="277" spans="1:17">
      <c r="A277" s="320" t="s">
        <v>1032</v>
      </c>
      <c r="B277" s="355">
        <f>+'TTA Pivot Table'!J$262</f>
        <v>0</v>
      </c>
      <c r="C277" s="355">
        <f>+'TTA Pivot Table'!J$264</f>
        <v>0</v>
      </c>
      <c r="D277" s="355">
        <f>+'TTA Pivot Table'!J$266</f>
        <v>0</v>
      </c>
      <c r="E277" s="356">
        <f>+'TTA Pivot Table'!J$268</f>
        <v>0</v>
      </c>
      <c r="F277" s="356">
        <f>+'TTA Pivot Table'!J$270</f>
        <v>0</v>
      </c>
      <c r="G277" s="355">
        <f>+'TTA Pivot Table'!J$272</f>
        <v>0</v>
      </c>
      <c r="H277" s="355">
        <f>+'TTA Pivot Table'!J$274</f>
        <v>0</v>
      </c>
      <c r="I277" s="356">
        <f>+'TTA Pivot Table'!J$276</f>
        <v>0</v>
      </c>
      <c r="J277" s="356">
        <f>+'TTA Pivot Table'!J$278</f>
        <v>0</v>
      </c>
      <c r="K277" s="355">
        <f>+'TTA Pivot Table'!J$280</f>
        <v>0</v>
      </c>
      <c r="L277" s="355">
        <f>+'TTA Pivot Table'!J$282</f>
        <v>0</v>
      </c>
      <c r="M277" s="357">
        <f>+'TTA Pivot Table'!J$284</f>
        <v>0</v>
      </c>
      <c r="N277" s="356">
        <f>+'TTA Pivot Table'!J$286</f>
        <v>0</v>
      </c>
      <c r="O277" s="226"/>
      <c r="P277" s="352">
        <f t="shared" si="15"/>
        <v>0</v>
      </c>
    </row>
    <row r="278" spans="1:17">
      <c r="A278" s="320" t="s">
        <v>1033</v>
      </c>
      <c r="B278" s="355">
        <f>+'TTA Pivot Table'!J$294</f>
        <v>0</v>
      </c>
      <c r="C278" s="355">
        <f>+'TTA Pivot Table'!J$296</f>
        <v>0</v>
      </c>
      <c r="D278" s="355">
        <f>+'TTA Pivot Table'!J$298</f>
        <v>0</v>
      </c>
      <c r="E278" s="356">
        <f>+'TTA Pivot Table'!J$300</f>
        <v>0</v>
      </c>
      <c r="F278" s="356">
        <f>+'TTA Pivot Table'!J$302</f>
        <v>0</v>
      </c>
      <c r="G278" s="355">
        <f>+'TTA Pivot Table'!J$304</f>
        <v>0</v>
      </c>
      <c r="H278" s="355">
        <f>+'TTA Pivot Table'!J$306</f>
        <v>0</v>
      </c>
      <c r="I278" s="356">
        <f>+'TTA Pivot Table'!J$308</f>
        <v>0</v>
      </c>
      <c r="J278" s="356">
        <f>+'TTA Pivot Table'!J$310</f>
        <v>0</v>
      </c>
      <c r="K278" s="355">
        <f>+'TTA Pivot Table'!J$312</f>
        <v>0</v>
      </c>
      <c r="L278" s="355">
        <f>+'TTA Pivot Table'!J$314</f>
        <v>0</v>
      </c>
      <c r="M278" s="357">
        <f>+'TTA Pivot Table'!J$316</f>
        <v>0</v>
      </c>
      <c r="N278" s="356">
        <f>+'TTA Pivot Table'!J$318</f>
        <v>0</v>
      </c>
      <c r="O278" s="226"/>
      <c r="P278" s="352">
        <f t="shared" si="15"/>
        <v>0</v>
      </c>
    </row>
    <row r="279" spans="1:17">
      <c r="A279" s="320" t="s">
        <v>1034</v>
      </c>
      <c r="B279" s="355">
        <f>+'TTA Pivot Table'!J$326</f>
        <v>0</v>
      </c>
      <c r="C279" s="355">
        <f>+'TTA Pivot Table'!J$328</f>
        <v>0</v>
      </c>
      <c r="D279" s="355">
        <f>+'TTA Pivot Table'!J$330</f>
        <v>0</v>
      </c>
      <c r="E279" s="356">
        <f>+'TTA Pivot Table'!J$332</f>
        <v>0</v>
      </c>
      <c r="F279" s="356">
        <f>+'TTA Pivot Table'!J$334</f>
        <v>0</v>
      </c>
      <c r="G279" s="355">
        <f>+'TTA Pivot Table'!J$336</f>
        <v>0</v>
      </c>
      <c r="H279" s="355">
        <f>+'TTA Pivot Table'!J$338</f>
        <v>0</v>
      </c>
      <c r="I279" s="356">
        <f>+'TTA Pivot Table'!J$340</f>
        <v>0</v>
      </c>
      <c r="J279" s="356">
        <f>+'TTA Pivot Table'!J$342</f>
        <v>0</v>
      </c>
      <c r="K279" s="355">
        <f>+'TTA Pivot Table'!J$344</f>
        <v>0</v>
      </c>
      <c r="L279" s="355">
        <f>+'TTA Pivot Table'!J$346</f>
        <v>0</v>
      </c>
      <c r="M279" s="357">
        <f>+'TTA Pivot Table'!J$348</f>
        <v>0</v>
      </c>
      <c r="N279" s="356">
        <f>+'TTA Pivot Table'!J$350</f>
        <v>0</v>
      </c>
      <c r="O279" s="226"/>
      <c r="P279" s="352">
        <f t="shared" si="15"/>
        <v>0</v>
      </c>
      <c r="Q279" s="342"/>
    </row>
    <row r="280" spans="1:17">
      <c r="A280" s="320" t="s">
        <v>1035</v>
      </c>
      <c r="B280" s="355">
        <f>+'TTA Pivot Table'!J$358</f>
        <v>0</v>
      </c>
      <c r="C280" s="355">
        <f>+'TTA Pivot Table'!J$360</f>
        <v>0</v>
      </c>
      <c r="D280" s="355">
        <f>+'TTA Pivot Table'!J$362</f>
        <v>0</v>
      </c>
      <c r="E280" s="356">
        <f>+'TTA Pivot Table'!J$364</f>
        <v>0</v>
      </c>
      <c r="F280" s="356">
        <f>+'TTA Pivot Table'!J$366</f>
        <v>0</v>
      </c>
      <c r="G280" s="355">
        <f>+'TTA Pivot Table'!J$368</f>
        <v>0</v>
      </c>
      <c r="H280" s="355">
        <f>+'TTA Pivot Table'!J$370</f>
        <v>0</v>
      </c>
      <c r="I280" s="356">
        <f>+'TTA Pivot Table'!J$372</f>
        <v>0</v>
      </c>
      <c r="J280" s="356">
        <f>+'TTA Pivot Table'!J$374</f>
        <v>0</v>
      </c>
      <c r="K280" s="355">
        <f>+'TTA Pivot Table'!J$376</f>
        <v>0</v>
      </c>
      <c r="L280" s="355">
        <f>+'TTA Pivot Table'!J$378</f>
        <v>0</v>
      </c>
      <c r="M280" s="357">
        <f>+'TTA Pivot Table'!J$380</f>
        <v>0</v>
      </c>
      <c r="N280" s="356">
        <f>+'TTA Pivot Table'!J$382</f>
        <v>0</v>
      </c>
      <c r="O280" s="226"/>
      <c r="P280" s="352">
        <f t="shared" si="15"/>
        <v>0</v>
      </c>
    </row>
    <row r="281" spans="1:17">
      <c r="A281" s="320"/>
      <c r="B281" s="355"/>
      <c r="C281" s="355"/>
      <c r="D281" s="355"/>
      <c r="E281" s="356"/>
      <c r="F281" s="356"/>
      <c r="G281" s="355"/>
      <c r="H281" s="355"/>
      <c r="I281" s="356"/>
      <c r="J281" s="356"/>
      <c r="K281" s="355"/>
      <c r="L281" s="355"/>
      <c r="M281" s="357"/>
      <c r="N281" s="356"/>
      <c r="O281" s="226"/>
      <c r="P281" s="352"/>
    </row>
    <row r="282" spans="1:17">
      <c r="A282" s="320" t="s">
        <v>1036</v>
      </c>
      <c r="B282" s="355">
        <f>+'TTA Pivot Table'!J$390</f>
        <v>0</v>
      </c>
      <c r="C282" s="355">
        <f>+'TTA Pivot Table'!J$392</f>
        <v>0</v>
      </c>
      <c r="D282" s="355">
        <f>+'TTA Pivot Table'!J$394</f>
        <v>0</v>
      </c>
      <c r="E282" s="356">
        <f>+'TTA Pivot Table'!J$396</f>
        <v>0</v>
      </c>
      <c r="F282" s="356">
        <f>+'TTA Pivot Table'!J$398</f>
        <v>0</v>
      </c>
      <c r="G282" s="355">
        <f>+'TTA Pivot Table'!J$400</f>
        <v>0</v>
      </c>
      <c r="H282" s="355">
        <f>+'TTA Pivot Table'!J$402</f>
        <v>0</v>
      </c>
      <c r="I282" s="356">
        <f>+'TTA Pivot Table'!J$404</f>
        <v>0</v>
      </c>
      <c r="J282" s="356">
        <f>+'TTA Pivot Table'!J$406</f>
        <v>0</v>
      </c>
      <c r="K282" s="355">
        <f>+'TTA Pivot Table'!J$408</f>
        <v>0</v>
      </c>
      <c r="L282" s="355">
        <f>+'TTA Pivot Table'!J$410</f>
        <v>0</v>
      </c>
      <c r="M282" s="357">
        <f>+'TTA Pivot Table'!J$412</f>
        <v>0</v>
      </c>
      <c r="N282" s="356">
        <f>+'TTA Pivot Table'!J$414</f>
        <v>0</v>
      </c>
      <c r="O282" s="226"/>
      <c r="P282" s="352">
        <f t="shared" si="15"/>
        <v>0</v>
      </c>
    </row>
    <row r="283" spans="1:17">
      <c r="A283" s="320" t="s">
        <v>1037</v>
      </c>
      <c r="B283" s="355">
        <f>+'TTA Pivot Table'!J$422</f>
        <v>3.8726190476190481</v>
      </c>
      <c r="C283" s="355">
        <f>+'TTA Pivot Table'!J$424</f>
        <v>3.0008250825082508</v>
      </c>
      <c r="D283" s="355">
        <f>+'TTA Pivot Table'!J$426</f>
        <v>0</v>
      </c>
      <c r="E283" s="356">
        <f>+'TTA Pivot Table'!J$428</f>
        <v>3.3966666666666669</v>
      </c>
      <c r="F283" s="356">
        <f>+'TTA Pivot Table'!J$430</f>
        <v>4.5875654450261791</v>
      </c>
      <c r="G283" s="355">
        <f>+'TTA Pivot Table'!J$432</f>
        <v>4.7344902386117136</v>
      </c>
      <c r="H283" s="355">
        <f>+'TTA Pivot Table'!J$434</f>
        <v>0</v>
      </c>
      <c r="I283" s="356">
        <f>+'TTA Pivot Table'!J$436</f>
        <v>4.6428571428571432</v>
      </c>
      <c r="J283" s="356">
        <f>+'TTA Pivot Table'!J$438</f>
        <v>3.5552870090634445</v>
      </c>
      <c r="K283" s="355">
        <f>+'TTA Pivot Table'!J$440</f>
        <v>3.7686046511627906</v>
      </c>
      <c r="L283" s="355">
        <f>+'TTA Pivot Table'!J$442</f>
        <v>0</v>
      </c>
      <c r="M283" s="357">
        <f>+'TTA Pivot Table'!J$444</f>
        <v>3.6852420306965761</v>
      </c>
      <c r="N283" s="356">
        <f>+'TTA Pivot Table'!J$446</f>
        <v>2.7733025708635468</v>
      </c>
      <c r="O283" s="226"/>
      <c r="P283" s="352">
        <f t="shared" si="15"/>
        <v>-0.95761511216056716</v>
      </c>
    </row>
    <row r="284" spans="1:17">
      <c r="A284" s="320" t="s">
        <v>1038</v>
      </c>
      <c r="B284" s="355">
        <f>+'TTA Pivot Table'!J$454</f>
        <v>0</v>
      </c>
      <c r="C284" s="355">
        <f>+'TTA Pivot Table'!J$456</f>
        <v>0</v>
      </c>
      <c r="D284" s="355">
        <f>+'TTA Pivot Table'!J$458</f>
        <v>0</v>
      </c>
      <c r="E284" s="356">
        <f>+'TTA Pivot Table'!J$460</f>
        <v>0</v>
      </c>
      <c r="F284" s="356">
        <f>+'TTA Pivot Table'!J$462</f>
        <v>0</v>
      </c>
      <c r="G284" s="355">
        <f>+'TTA Pivot Table'!J$464</f>
        <v>0</v>
      </c>
      <c r="H284" s="355">
        <f>+'TTA Pivot Table'!J$466</f>
        <v>0</v>
      </c>
      <c r="I284" s="356">
        <f>+'TTA Pivot Table'!J$468</f>
        <v>0</v>
      </c>
      <c r="J284" s="356">
        <f>+'TTA Pivot Table'!J$470</f>
        <v>0</v>
      </c>
      <c r="K284" s="355">
        <f>+'TTA Pivot Table'!J$472</f>
        <v>0</v>
      </c>
      <c r="L284" s="355">
        <f>+'TTA Pivot Table'!J$474</f>
        <v>0</v>
      </c>
      <c r="M284" s="357">
        <f>+'TTA Pivot Table'!J$476</f>
        <v>0</v>
      </c>
      <c r="N284" s="356">
        <f>+'TTA Pivot Table'!J$478</f>
        <v>0</v>
      </c>
      <c r="O284" s="226"/>
      <c r="P284" s="352">
        <f t="shared" si="15"/>
        <v>0</v>
      </c>
    </row>
    <row r="285" spans="1:17">
      <c r="A285" s="329" t="s">
        <v>1039</v>
      </c>
      <c r="B285" s="359">
        <f>+'TTA Pivot Table'!J$486</f>
        <v>2.8840909090909093</v>
      </c>
      <c r="C285" s="359">
        <f>+'TTA Pivot Table'!J$488</f>
        <v>5.5</v>
      </c>
      <c r="D285" s="359">
        <f>+'TTA Pivot Table'!J$490</f>
        <v>0</v>
      </c>
      <c r="E285" s="360">
        <f>+'TTA Pivot Table'!J$492</f>
        <v>2.9422222222222225</v>
      </c>
      <c r="F285" s="360">
        <f>+'TTA Pivot Table'!J$494</f>
        <v>4.6574545454545442</v>
      </c>
      <c r="G285" s="359">
        <f>+'TTA Pivot Table'!J$496</f>
        <v>5.7882352941176478</v>
      </c>
      <c r="H285" s="359">
        <f>+'TTA Pivot Table'!J$498</f>
        <v>0</v>
      </c>
      <c r="I285" s="360">
        <f>+'TTA Pivot Table'!J$500</f>
        <v>4.7818770226537213</v>
      </c>
      <c r="J285" s="360">
        <f>+'TTA Pivot Table'!J$502</f>
        <v>3.8519999999999999</v>
      </c>
      <c r="K285" s="359">
        <f>+'TTA Pivot Table'!J$504</f>
        <v>4.0695652173913048</v>
      </c>
      <c r="L285" s="359">
        <f>+'TTA Pivot Table'!J$506</f>
        <v>0</v>
      </c>
      <c r="M285" s="361">
        <f>+'TTA Pivot Table'!J$508</f>
        <v>3.8926829268292682</v>
      </c>
      <c r="N285" s="360">
        <f>+'TTA Pivot Table'!J$510</f>
        <v>6.2469387755102046</v>
      </c>
      <c r="O285" s="226"/>
      <c r="P285" s="362">
        <f t="shared" si="15"/>
        <v>-0.88919409582445308</v>
      </c>
    </row>
    <row r="286" spans="1:17">
      <c r="A286" s="333" t="s">
        <v>1040</v>
      </c>
      <c r="B286" s="333"/>
      <c r="C286" s="333"/>
      <c r="D286" s="333"/>
      <c r="E286" s="333"/>
      <c r="F286" s="334"/>
      <c r="G286" s="334"/>
      <c r="H286" s="334"/>
      <c r="I286" s="334"/>
      <c r="J286" s="334"/>
      <c r="K286" s="334"/>
      <c r="L286" s="334"/>
      <c r="M286" s="334"/>
      <c r="N286" s="334"/>
    </row>
    <row r="287" spans="1:17">
      <c r="A287" s="333"/>
      <c r="B287" s="364"/>
      <c r="C287" s="364"/>
      <c r="D287" s="364"/>
      <c r="E287" s="364"/>
      <c r="F287" s="364"/>
      <c r="G287" s="364"/>
      <c r="H287" s="364"/>
      <c r="I287" s="364"/>
      <c r="J287" s="364"/>
      <c r="K287" s="364"/>
      <c r="L287" s="364"/>
      <c r="M287" s="364"/>
      <c r="N287" s="364"/>
      <c r="O287" s="363"/>
    </row>
    <row r="288" spans="1:17">
      <c r="A288" s="333"/>
      <c r="B288" s="333"/>
      <c r="C288" s="333"/>
      <c r="D288" s="333"/>
      <c r="E288" s="333"/>
      <c r="F288" s="334"/>
      <c r="G288" s="334"/>
      <c r="H288" s="334"/>
      <c r="I288" s="334"/>
      <c r="J288" s="334"/>
      <c r="K288" s="334"/>
      <c r="L288" s="334"/>
      <c r="M288" s="334"/>
      <c r="N288" s="335" t="s">
        <v>1158</v>
      </c>
    </row>
    <row r="289" spans="1:16" ht="18">
      <c r="A289" s="296" t="s">
        <v>1087</v>
      </c>
      <c r="B289" s="298"/>
      <c r="C289" s="298"/>
      <c r="D289" s="298"/>
      <c r="E289" s="298"/>
      <c r="F289" s="297"/>
      <c r="G289" s="297"/>
      <c r="H289" s="297"/>
      <c r="I289" s="298"/>
      <c r="J289" s="297"/>
      <c r="K289" s="297"/>
      <c r="L289" s="297"/>
      <c r="M289" s="298"/>
      <c r="N289" s="297"/>
      <c r="P289" s="346"/>
    </row>
    <row r="290" spans="1:16" ht="18">
      <c r="A290" s="296"/>
      <c r="B290" s="298"/>
      <c r="C290" s="298"/>
      <c r="D290" s="298"/>
      <c r="E290" s="298"/>
      <c r="F290" s="297"/>
      <c r="G290" s="297"/>
      <c r="H290" s="297"/>
      <c r="I290" s="298"/>
      <c r="J290" s="297"/>
      <c r="K290" s="297"/>
      <c r="L290" s="297"/>
      <c r="M290" s="298"/>
      <c r="N290" s="297"/>
      <c r="P290" s="346"/>
    </row>
    <row r="291" spans="1:16" ht="15.75">
      <c r="A291" s="299" t="s">
        <v>1085</v>
      </c>
      <c r="B291" s="298"/>
      <c r="C291" s="298"/>
      <c r="D291" s="298"/>
      <c r="E291" s="298"/>
      <c r="F291" s="297"/>
      <c r="G291" s="297"/>
      <c r="H291" s="297"/>
      <c r="I291" s="298"/>
      <c r="J291" s="297"/>
      <c r="K291" s="297"/>
      <c r="L291" s="297"/>
      <c r="M291" s="298"/>
      <c r="N291" s="297"/>
      <c r="P291" s="346"/>
    </row>
    <row r="292" spans="1:16" ht="15.75">
      <c r="A292" s="299" t="s">
        <v>1063</v>
      </c>
      <c r="B292" s="298"/>
      <c r="C292" s="298"/>
      <c r="D292" s="298"/>
      <c r="E292" s="298"/>
      <c r="F292" s="297"/>
      <c r="G292" s="297"/>
      <c r="H292" s="297"/>
      <c r="I292" s="298"/>
      <c r="J292" s="297"/>
      <c r="K292" s="297"/>
      <c r="L292" s="297"/>
      <c r="M292" s="298"/>
      <c r="N292" s="297"/>
      <c r="P292" s="346"/>
    </row>
    <row r="293" spans="1:16" ht="18" customHeight="1">
      <c r="A293" s="300"/>
      <c r="B293" s="300"/>
      <c r="C293" s="300"/>
      <c r="D293" s="300"/>
      <c r="E293" s="300"/>
      <c r="F293" s="301"/>
      <c r="G293" s="302"/>
      <c r="H293" s="302"/>
      <c r="I293" s="303"/>
      <c r="J293" s="303"/>
      <c r="K293" s="303"/>
      <c r="L293" s="303"/>
      <c r="M293" s="303"/>
      <c r="N293" s="303"/>
      <c r="O293" s="304"/>
      <c r="P293" s="346"/>
    </row>
    <row r="294" spans="1:16" ht="18" customHeight="1">
      <c r="A294" s="150"/>
      <c r="B294" s="305" t="s">
        <v>1014</v>
      </c>
      <c r="C294" s="306"/>
      <c r="D294" s="306"/>
      <c r="E294" s="306"/>
      <c r="F294" s="306"/>
      <c r="G294" s="306"/>
      <c r="H294" s="306"/>
      <c r="I294" s="307"/>
      <c r="J294" s="308" t="s">
        <v>10</v>
      </c>
      <c r="K294" s="309"/>
      <c r="L294" s="309"/>
      <c r="M294" s="310"/>
      <c r="N294" s="533" t="s">
        <v>1015</v>
      </c>
      <c r="O294" s="323"/>
      <c r="P294" s="346"/>
    </row>
    <row r="295" spans="1:16" ht="47.25" customHeight="1">
      <c r="A295" s="311"/>
      <c r="B295" s="306" t="s">
        <v>1016</v>
      </c>
      <c r="C295" s="306"/>
      <c r="D295" s="306"/>
      <c r="E295" s="312"/>
      <c r="F295" s="313" t="s">
        <v>1017</v>
      </c>
      <c r="G295" s="306"/>
      <c r="H295" s="306"/>
      <c r="I295" s="307"/>
      <c r="J295" s="314" t="s">
        <v>1018</v>
      </c>
      <c r="K295" s="306"/>
      <c r="L295" s="306"/>
      <c r="M295" s="307"/>
      <c r="N295" s="534"/>
      <c r="O295" s="323"/>
      <c r="P295" s="346"/>
    </row>
    <row r="296" spans="1:16" ht="30.75" customHeight="1">
      <c r="A296" s="300"/>
      <c r="B296" s="315" t="s">
        <v>1019</v>
      </c>
      <c r="C296" s="315" t="s">
        <v>1020</v>
      </c>
      <c r="D296" s="315" t="s">
        <v>1021</v>
      </c>
      <c r="E296" s="316" t="s">
        <v>1022</v>
      </c>
      <c r="F296" s="316" t="s">
        <v>1019</v>
      </c>
      <c r="G296" s="315" t="s">
        <v>1020</v>
      </c>
      <c r="H296" s="315" t="s">
        <v>1021</v>
      </c>
      <c r="I296" s="316" t="s">
        <v>1022</v>
      </c>
      <c r="J296" s="317" t="s">
        <v>1019</v>
      </c>
      <c r="K296" s="318" t="s">
        <v>1020</v>
      </c>
      <c r="L296" s="319" t="s">
        <v>1021</v>
      </c>
      <c r="M296" s="317" t="s">
        <v>1022</v>
      </c>
      <c r="N296" s="535"/>
      <c r="O296" s="323"/>
      <c r="P296" s="346" t="s">
        <v>1076</v>
      </c>
    </row>
    <row r="297" spans="1:16" hidden="1">
      <c r="A297" s="320" t="s">
        <v>1023</v>
      </c>
      <c r="B297" s="320"/>
      <c r="C297" s="320"/>
      <c r="D297" s="320"/>
      <c r="E297" s="320"/>
      <c r="F297" s="365">
        <f>'TTA Pivot Table'!K$230</f>
        <v>0</v>
      </c>
      <c r="G297" s="365">
        <f>'TTA Pivot Table'!K$231</f>
        <v>0</v>
      </c>
      <c r="H297" s="365">
        <f>'TTA Pivot Table'!K$232</f>
        <v>0</v>
      </c>
      <c r="I297" s="366">
        <f>'TTA Pivot Table'!K$233</f>
        <v>0</v>
      </c>
      <c r="J297" s="366">
        <f>'TTA Pivot Table'!K$234</f>
        <v>0</v>
      </c>
      <c r="K297" s="365">
        <f>'TTA Pivot Table'!K$235</f>
        <v>0</v>
      </c>
      <c r="L297" s="365">
        <f>'TTA Pivot Table'!K$236</f>
        <v>0</v>
      </c>
      <c r="M297" s="367">
        <f>'TTA Pivot Table'!K$237</f>
        <v>0</v>
      </c>
      <c r="N297" s="366">
        <f>'TTA Pivot Table'!K$238</f>
        <v>0</v>
      </c>
      <c r="O297" s="226"/>
      <c r="P297" s="352">
        <f>+M297-I297</f>
        <v>0</v>
      </c>
    </row>
    <row r="298" spans="1:16" ht="15.75" hidden="1">
      <c r="A298" s="320"/>
      <c r="B298" s="320"/>
      <c r="C298" s="320"/>
      <c r="D298" s="320"/>
      <c r="E298" s="320"/>
      <c r="F298" s="226"/>
      <c r="G298" s="226"/>
      <c r="H298" s="226"/>
      <c r="I298" s="353"/>
      <c r="J298" s="353"/>
      <c r="K298" s="226"/>
      <c r="L298" s="226"/>
      <c r="M298" s="354"/>
      <c r="N298" s="353"/>
      <c r="O298" s="226"/>
      <c r="P298" s="323">
        <f t="shared" ref="P298" si="16">+I298-M298</f>
        <v>0</v>
      </c>
    </row>
    <row r="299" spans="1:16">
      <c r="A299" s="320" t="s">
        <v>1024</v>
      </c>
      <c r="B299" s="355">
        <f>+'TTA Pivot Table'!K$6</f>
        <v>0</v>
      </c>
      <c r="C299" s="355">
        <f>+'TTA Pivot Table'!K$8</f>
        <v>0</v>
      </c>
      <c r="D299" s="355">
        <f>+'TTA Pivot Table'!K$10</f>
        <v>0</v>
      </c>
      <c r="E299" s="356">
        <f>+'TTA Pivot Table'!K$12</f>
        <v>0</v>
      </c>
      <c r="F299" s="356">
        <f>+'TTA Pivot Table'!K$14</f>
        <v>0</v>
      </c>
      <c r="G299" s="355">
        <f>+'TTA Pivot Table'!K$16</f>
        <v>0</v>
      </c>
      <c r="H299" s="355">
        <f>+'TTA Pivot Table'!K$18</f>
        <v>0</v>
      </c>
      <c r="I299" s="356">
        <f>+'TTA Pivot Table'!K$20</f>
        <v>0</v>
      </c>
      <c r="J299" s="356">
        <f>+'TTA Pivot Table'!K$22</f>
        <v>0</v>
      </c>
      <c r="K299" s="355">
        <f>+'TTA Pivot Table'!K$24</f>
        <v>0</v>
      </c>
      <c r="L299" s="355">
        <f>+'TTA Pivot Table'!K$26</f>
        <v>0</v>
      </c>
      <c r="M299" s="357">
        <f>+'TTA Pivot Table'!K$28</f>
        <v>0</v>
      </c>
      <c r="N299" s="356">
        <f>+'TTA Pivot Table'!K$30</f>
        <v>0</v>
      </c>
      <c r="O299" s="226"/>
      <c r="P299" s="352">
        <f t="shared" ref="P299:P317" si="17">+M299-I299</f>
        <v>0</v>
      </c>
    </row>
    <row r="300" spans="1:16">
      <c r="A300" s="320" t="s">
        <v>1025</v>
      </c>
      <c r="B300" s="355">
        <f>+'TTA Pivot Table'!K$38</f>
        <v>5.05</v>
      </c>
      <c r="C300" s="355">
        <f>+'TTA Pivot Table'!K$40</f>
        <v>7.02</v>
      </c>
      <c r="D300" s="355">
        <f>+'TTA Pivot Table'!K$42</f>
        <v>0</v>
      </c>
      <c r="E300" s="356">
        <f>+'TTA Pivot Table'!K$44</f>
        <v>5.6983544303797462</v>
      </c>
      <c r="F300" s="356">
        <f>+'TTA Pivot Table'!K$46</f>
        <v>3.99</v>
      </c>
      <c r="G300" s="355">
        <f>+'TTA Pivot Table'!K$48</f>
        <v>6.7</v>
      </c>
      <c r="H300" s="355">
        <f>+'TTA Pivot Table'!K$50</f>
        <v>0</v>
      </c>
      <c r="I300" s="356">
        <f>+'TTA Pivot Table'!K$52</f>
        <v>4.8103970223325065</v>
      </c>
      <c r="J300" s="356">
        <f>+'TTA Pivot Table'!K$54</f>
        <v>3.07</v>
      </c>
      <c r="K300" s="355">
        <f>+'TTA Pivot Table'!K$56</f>
        <v>5.38</v>
      </c>
      <c r="L300" s="355">
        <f>+'TTA Pivot Table'!K$58</f>
        <v>0</v>
      </c>
      <c r="M300" s="357">
        <f>+'TTA Pivot Table'!K$60</f>
        <v>4.2625609756097553</v>
      </c>
      <c r="N300" s="356">
        <f>+'TTA Pivot Table'!K$62</f>
        <v>0</v>
      </c>
      <c r="O300" s="226"/>
      <c r="P300" s="352">
        <f t="shared" si="17"/>
        <v>-0.54783604672275121</v>
      </c>
    </row>
    <row r="301" spans="1:16">
      <c r="A301" s="320" t="s">
        <v>1026</v>
      </c>
      <c r="B301" s="355">
        <f>+'TTA Pivot Table'!K$70</f>
        <v>0</v>
      </c>
      <c r="C301" s="355">
        <f>+'TTA Pivot Table'!K$72</f>
        <v>0</v>
      </c>
      <c r="D301" s="355">
        <f>+'TTA Pivot Table'!K$74</f>
        <v>0</v>
      </c>
      <c r="E301" s="356">
        <f>+'TTA Pivot Table'!K$76</f>
        <v>0</v>
      </c>
      <c r="F301" s="356">
        <f>+'TTA Pivot Table'!K$78</f>
        <v>0</v>
      </c>
      <c r="G301" s="355">
        <f>+'TTA Pivot Table'!K$80</f>
        <v>0</v>
      </c>
      <c r="H301" s="355">
        <f>+'TTA Pivot Table'!K$82</f>
        <v>0</v>
      </c>
      <c r="I301" s="356">
        <f>+'TTA Pivot Table'!K$84</f>
        <v>0</v>
      </c>
      <c r="J301" s="356">
        <f>+'TTA Pivot Table'!K$86</f>
        <v>0</v>
      </c>
      <c r="K301" s="355">
        <f>+'TTA Pivot Table'!K$88</f>
        <v>0</v>
      </c>
      <c r="L301" s="355">
        <f>+'TTA Pivot Table'!K$90</f>
        <v>0</v>
      </c>
      <c r="M301" s="357">
        <f>+'TTA Pivot Table'!K$92</f>
        <v>0</v>
      </c>
      <c r="N301" s="356">
        <f>+'TTA Pivot Table'!K$94</f>
        <v>0</v>
      </c>
      <c r="O301" s="226"/>
      <c r="P301" s="352">
        <f t="shared" si="17"/>
        <v>0</v>
      </c>
    </row>
    <row r="302" spans="1:16">
      <c r="A302" s="320" t="s">
        <v>1027</v>
      </c>
      <c r="B302" s="355">
        <f>+'TTA Pivot Table'!K$102</f>
        <v>2.784652434456929</v>
      </c>
      <c r="C302" s="355">
        <f>+'TTA Pivot Table'!K$104</f>
        <v>3.8480441176470586</v>
      </c>
      <c r="D302" s="355">
        <f>+'TTA Pivot Table'!K$106</f>
        <v>0.5359872</v>
      </c>
      <c r="E302" s="356">
        <f>+'TTA Pivot Table'!K$108</f>
        <v>2.435224898785425</v>
      </c>
      <c r="F302" s="356">
        <f>+'TTA Pivot Table'!K$110</f>
        <v>3.8576533692722372</v>
      </c>
      <c r="G302" s="355">
        <f>+'TTA Pivot Table'!K$112</f>
        <v>5.4252378176382656</v>
      </c>
      <c r="H302" s="355">
        <f>+'TTA Pivot Table'!K$114</f>
        <v>0</v>
      </c>
      <c r="I302" s="356">
        <f>+'TTA Pivot Table'!K$116</f>
        <v>4.2731501980982562</v>
      </c>
      <c r="J302" s="356">
        <f>+'TTA Pivot Table'!K$118</f>
        <v>2.4274268268268271</v>
      </c>
      <c r="K302" s="355">
        <f>+'TTA Pivot Table'!K$120</f>
        <v>3.4947640350877194</v>
      </c>
      <c r="L302" s="355">
        <f>+'TTA Pivot Table'!K$122</f>
        <v>0</v>
      </c>
      <c r="M302" s="357">
        <f>+'TTA Pivot Table'!K$124</f>
        <v>2.8151783938814532</v>
      </c>
      <c r="N302" s="356">
        <f>+'TTA Pivot Table'!K$126</f>
        <v>4.4079429054054051</v>
      </c>
      <c r="O302" s="226"/>
      <c r="P302" s="352">
        <f t="shared" si="17"/>
        <v>-1.4579718042168031</v>
      </c>
    </row>
    <row r="303" spans="1:16">
      <c r="A303" s="320"/>
      <c r="B303" s="355"/>
      <c r="C303" s="355"/>
      <c r="D303" s="355"/>
      <c r="E303" s="356"/>
      <c r="F303" s="356"/>
      <c r="G303" s="355"/>
      <c r="H303" s="355"/>
      <c r="I303" s="356"/>
      <c r="J303" s="356"/>
      <c r="K303" s="355"/>
      <c r="L303" s="355"/>
      <c r="M303" s="357"/>
      <c r="N303" s="356"/>
      <c r="O303" s="226"/>
      <c r="P303" s="352"/>
    </row>
    <row r="304" spans="1:16">
      <c r="A304" s="320" t="s">
        <v>1028</v>
      </c>
      <c r="B304" s="355">
        <f>+'TTA Pivot Table'!K$134</f>
        <v>0</v>
      </c>
      <c r="C304" s="355">
        <f>+'TTA Pivot Table'!K$136</f>
        <v>0</v>
      </c>
      <c r="D304" s="355">
        <f>+'TTA Pivot Table'!K$138</f>
        <v>0</v>
      </c>
      <c r="E304" s="356">
        <f>+'TTA Pivot Table'!K$140</f>
        <v>0</v>
      </c>
      <c r="F304" s="356">
        <f>+'TTA Pivot Table'!K$142</f>
        <v>0</v>
      </c>
      <c r="G304" s="355">
        <f>+'TTA Pivot Table'!K$144</f>
        <v>0</v>
      </c>
      <c r="H304" s="355">
        <f>+'TTA Pivot Table'!K$146</f>
        <v>0</v>
      </c>
      <c r="I304" s="356">
        <f>+'TTA Pivot Table'!K$148</f>
        <v>0</v>
      </c>
      <c r="J304" s="356">
        <f>+'TTA Pivot Table'!K$150</f>
        <v>0</v>
      </c>
      <c r="K304" s="355">
        <f>+'TTA Pivot Table'!K$152</f>
        <v>0</v>
      </c>
      <c r="L304" s="355">
        <f>+'TTA Pivot Table'!K$154</f>
        <v>0</v>
      </c>
      <c r="M304" s="357">
        <f>+'TTA Pivot Table'!K$156</f>
        <v>0</v>
      </c>
      <c r="N304" s="356">
        <f>+'TTA Pivot Table'!K$158</f>
        <v>0</v>
      </c>
      <c r="O304" s="226"/>
      <c r="P304" s="352">
        <f t="shared" si="17"/>
        <v>0</v>
      </c>
    </row>
    <row r="305" spans="1:17">
      <c r="A305" s="320" t="s">
        <v>1029</v>
      </c>
      <c r="B305" s="355">
        <f>+'TTA Pivot Table'!K$166</f>
        <v>4.1809523809523812</v>
      </c>
      <c r="C305" s="355">
        <f>+'TTA Pivot Table'!K$168</f>
        <v>4.8323529411764712</v>
      </c>
      <c r="D305" s="355">
        <f>+'TTA Pivot Table'!K$170</f>
        <v>0</v>
      </c>
      <c r="E305" s="356">
        <f>+'TTA Pivot Table'!K$172</f>
        <v>4.3033149171270724</v>
      </c>
      <c r="F305" s="356">
        <f>+'TTA Pivot Table'!K$174</f>
        <v>4.5141472868217054</v>
      </c>
      <c r="G305" s="355">
        <f>+'TTA Pivot Table'!K$176</f>
        <v>5.5477941176470589</v>
      </c>
      <c r="H305" s="355">
        <f>+'TTA Pivot Table'!K$178</f>
        <v>0</v>
      </c>
      <c r="I305" s="356">
        <f>+'TTA Pivot Table'!K$180</f>
        <v>4.8709390862944169</v>
      </c>
      <c r="J305" s="356">
        <f>+'TTA Pivot Table'!K$182</f>
        <v>6.007716049382716</v>
      </c>
      <c r="K305" s="355">
        <f>+'TTA Pivot Table'!K$184</f>
        <v>5.315328467153285</v>
      </c>
      <c r="L305" s="355">
        <f>+'TTA Pivot Table'!K$186</f>
        <v>0</v>
      </c>
      <c r="M305" s="357">
        <f>+'TTA Pivot Table'!K$188</f>
        <v>5.8019522776572678</v>
      </c>
      <c r="N305" s="356">
        <f>+'TTA Pivot Table'!K$190</f>
        <v>5.24</v>
      </c>
      <c r="O305" s="226"/>
      <c r="P305" s="352">
        <f t="shared" si="17"/>
        <v>0.93101319136285099</v>
      </c>
    </row>
    <row r="306" spans="1:17">
      <c r="A306" s="320" t="s">
        <v>1030</v>
      </c>
      <c r="B306" s="358">
        <f>+'TTA Pivot Table'!K$198</f>
        <v>4.2464335664335682</v>
      </c>
      <c r="C306" s="355">
        <f>+'TTA Pivot Table'!K$200</f>
        <v>4.6814285714285733</v>
      </c>
      <c r="D306" s="355">
        <f>+'TTA Pivot Table'!K$202</f>
        <v>0</v>
      </c>
      <c r="E306" s="356">
        <f>+'TTA Pivot Table'!K$204</f>
        <v>4.3176608187134509</v>
      </c>
      <c r="F306" s="356">
        <f>+'TTA Pivot Table'!K$206</f>
        <v>6.1885550786838355</v>
      </c>
      <c r="G306" s="355">
        <f>+'TTA Pivot Table'!K$208</f>
        <v>7.6131527093596052</v>
      </c>
      <c r="H306" s="355">
        <f>+'TTA Pivot Table'!K$210</f>
        <v>0</v>
      </c>
      <c r="I306" s="356">
        <f>+'TTA Pivot Table'!K$212</f>
        <v>6.5091685144124174</v>
      </c>
      <c r="J306" s="356">
        <f>+'TTA Pivot Table'!K$214</f>
        <v>8.709368104312933</v>
      </c>
      <c r="K306" s="355">
        <f>+'TTA Pivot Table'!K$216</f>
        <v>7.7649671052631524</v>
      </c>
      <c r="L306" s="355">
        <f>+'TTA Pivot Table'!K$218</f>
        <v>0</v>
      </c>
      <c r="M306" s="357">
        <f>+'TTA Pivot Table'!K$220</f>
        <v>8.4886933128362756</v>
      </c>
      <c r="N306" s="356">
        <f>+'TTA Pivot Table'!K$222</f>
        <v>0</v>
      </c>
      <c r="O306" s="226"/>
      <c r="P306" s="352">
        <f t="shared" si="17"/>
        <v>1.9795247984238582</v>
      </c>
    </row>
    <row r="307" spans="1:17">
      <c r="A307" s="320" t="s">
        <v>1031</v>
      </c>
      <c r="B307" s="355">
        <f>+'TTA Pivot Table'!K$230</f>
        <v>0</v>
      </c>
      <c r="C307" s="355">
        <f>+'TTA Pivot Table'!K$232</f>
        <v>0</v>
      </c>
      <c r="D307" s="355">
        <f>+'TTA Pivot Table'!K$234</f>
        <v>0</v>
      </c>
      <c r="E307" s="356">
        <f>+'TTA Pivot Table'!K$236</f>
        <v>0</v>
      </c>
      <c r="F307" s="356">
        <f>+'TTA Pivot Table'!K$238</f>
        <v>0</v>
      </c>
      <c r="G307" s="355">
        <f>+'TTA Pivot Table'!K$240</f>
        <v>0</v>
      </c>
      <c r="H307" s="355">
        <f>+'TTA Pivot Table'!K$242</f>
        <v>0</v>
      </c>
      <c r="I307" s="356">
        <f>+'TTA Pivot Table'!K$244</f>
        <v>0</v>
      </c>
      <c r="J307" s="356">
        <f>+'TTA Pivot Table'!K$246</f>
        <v>0</v>
      </c>
      <c r="K307" s="355">
        <f>+'TTA Pivot Table'!K$248</f>
        <v>0</v>
      </c>
      <c r="L307" s="355">
        <f>+'TTA Pivot Table'!K$250</f>
        <v>0</v>
      </c>
      <c r="M307" s="357">
        <f>+'TTA Pivot Table'!K$252</f>
        <v>0</v>
      </c>
      <c r="N307" s="356">
        <f>+'TTA Pivot Table'!K$254</f>
        <v>0</v>
      </c>
      <c r="O307" s="226"/>
      <c r="P307" s="352">
        <f t="shared" si="17"/>
        <v>0</v>
      </c>
    </row>
    <row r="308" spans="1:17">
      <c r="A308" s="320"/>
      <c r="B308" s="355"/>
      <c r="C308" s="355"/>
      <c r="D308" s="355"/>
      <c r="E308" s="356"/>
      <c r="F308" s="356"/>
      <c r="G308" s="355"/>
      <c r="H308" s="355"/>
      <c r="I308" s="356"/>
      <c r="J308" s="356"/>
      <c r="K308" s="355"/>
      <c r="L308" s="355"/>
      <c r="M308" s="357"/>
      <c r="N308" s="356"/>
      <c r="O308" s="226"/>
      <c r="P308" s="352"/>
    </row>
    <row r="309" spans="1:17">
      <c r="A309" s="320" t="s">
        <v>1032</v>
      </c>
      <c r="B309" s="355">
        <f>+'TTA Pivot Table'!K$262</f>
        <v>3.5509748427672956</v>
      </c>
      <c r="C309" s="355">
        <f>+'TTA Pivot Table'!K$264</f>
        <v>4.5080327868852459</v>
      </c>
      <c r="D309" s="355">
        <f>+'TTA Pivot Table'!K$266</f>
        <v>0</v>
      </c>
      <c r="E309" s="356">
        <f>+'TTA Pivot Table'!K$268</f>
        <v>3.6347345767575319</v>
      </c>
      <c r="F309" s="356">
        <f>+'TTA Pivot Table'!K$270</f>
        <v>3.8103740340030914</v>
      </c>
      <c r="G309" s="355">
        <f>+'TTA Pivot Table'!K$272</f>
        <v>5.5796536796536804</v>
      </c>
      <c r="H309" s="355">
        <f>+'TTA Pivot Table'!K$274</f>
        <v>0</v>
      </c>
      <c r="I309" s="356">
        <f>+'TTA Pivot Table'!K$276</f>
        <v>3.928291979226775</v>
      </c>
      <c r="J309" s="356">
        <f>+'TTA Pivot Table'!K$278</f>
        <v>3.4674761904761908</v>
      </c>
      <c r="K309" s="355">
        <f>+'TTA Pivot Table'!K$280</f>
        <v>5.276475409836066</v>
      </c>
      <c r="L309" s="355">
        <f>+'TTA Pivot Table'!K$282</f>
        <v>0</v>
      </c>
      <c r="M309" s="357">
        <f>+'TTA Pivot Table'!K$284</f>
        <v>3.9725057208237984</v>
      </c>
      <c r="N309" s="356">
        <f>+'TTA Pivot Table'!K$286</f>
        <v>5.8419038272816479</v>
      </c>
      <c r="O309" s="226"/>
      <c r="P309" s="352">
        <f t="shared" si="17"/>
        <v>4.4213741597023404E-2</v>
      </c>
    </row>
    <row r="310" spans="1:17">
      <c r="A310" s="320" t="s">
        <v>1033</v>
      </c>
      <c r="B310" s="355">
        <f>+'TTA Pivot Table'!K$294</f>
        <v>2.9006558950567918</v>
      </c>
      <c r="C310" s="355">
        <f>+'TTA Pivot Table'!K$296</f>
        <v>5.1810969976432713</v>
      </c>
      <c r="D310" s="355">
        <f>+'TTA Pivot Table'!K$298</f>
        <v>0</v>
      </c>
      <c r="E310" s="356">
        <f>+'TTA Pivot Table'!K$300</f>
        <v>5.0844507110593549</v>
      </c>
      <c r="F310" s="356">
        <f>+'TTA Pivot Table'!K$302</f>
        <v>3.778916505573839</v>
      </c>
      <c r="G310" s="355">
        <f>+'TTA Pivot Table'!K$304</f>
        <v>4.8117347352892974</v>
      </c>
      <c r="H310" s="355">
        <f>+'TTA Pivot Table'!K$306</f>
        <v>0</v>
      </c>
      <c r="I310" s="356">
        <f>+'TTA Pivot Table'!K$308</f>
        <v>4.2465373560954989</v>
      </c>
      <c r="J310" s="356">
        <f>+'TTA Pivot Table'!K$310</f>
        <v>2.7913788446988659</v>
      </c>
      <c r="K310" s="355">
        <f>+'TTA Pivot Table'!K$312</f>
        <v>3.3994663403343455</v>
      </c>
      <c r="L310" s="355">
        <f>+'TTA Pivot Table'!K$314</f>
        <v>0</v>
      </c>
      <c r="M310" s="357">
        <f>+'TTA Pivot Table'!K$316</f>
        <v>3.0827000104132161</v>
      </c>
      <c r="N310" s="356">
        <f>+'TTA Pivot Table'!K$318</f>
        <v>0</v>
      </c>
      <c r="O310" s="226"/>
      <c r="P310" s="352">
        <f t="shared" si="17"/>
        <v>-1.1638373456822828</v>
      </c>
    </row>
    <row r="311" spans="1:17">
      <c r="A311" s="320" t="s">
        <v>1034</v>
      </c>
      <c r="B311" s="355">
        <f>+'TTA Pivot Table'!K$326</f>
        <v>0</v>
      </c>
      <c r="C311" s="355">
        <f>+'TTA Pivot Table'!K$328</f>
        <v>0</v>
      </c>
      <c r="D311" s="355">
        <f>+'TTA Pivot Table'!K$330</f>
        <v>0</v>
      </c>
      <c r="E311" s="356">
        <f>+'TTA Pivot Table'!K$332</f>
        <v>0</v>
      </c>
      <c r="F311" s="356">
        <f>+'TTA Pivot Table'!K$334</f>
        <v>0</v>
      </c>
      <c r="G311" s="355">
        <f>+'TTA Pivot Table'!K$336</f>
        <v>0</v>
      </c>
      <c r="H311" s="355">
        <f>+'TTA Pivot Table'!K$338</f>
        <v>0</v>
      </c>
      <c r="I311" s="356">
        <f>+'TTA Pivot Table'!K$340</f>
        <v>0</v>
      </c>
      <c r="J311" s="356">
        <f>+'TTA Pivot Table'!K$342</f>
        <v>0</v>
      </c>
      <c r="K311" s="355">
        <f>+'TTA Pivot Table'!K$344</f>
        <v>0</v>
      </c>
      <c r="L311" s="355">
        <f>+'TTA Pivot Table'!K$346</f>
        <v>0</v>
      </c>
      <c r="M311" s="357">
        <f>+'TTA Pivot Table'!K$348</f>
        <v>0</v>
      </c>
      <c r="N311" s="356">
        <f>+'TTA Pivot Table'!K$350</f>
        <v>0</v>
      </c>
      <c r="O311" s="226"/>
      <c r="P311" s="352">
        <f t="shared" si="17"/>
        <v>0</v>
      </c>
      <c r="Q311" s="342"/>
    </row>
    <row r="312" spans="1:17">
      <c r="A312" s="320" t="s">
        <v>1035</v>
      </c>
      <c r="B312" s="355">
        <f>+'TTA Pivot Table'!K$358</f>
        <v>0</v>
      </c>
      <c r="C312" s="355">
        <f>+'TTA Pivot Table'!K$360</f>
        <v>0</v>
      </c>
      <c r="D312" s="355">
        <f>+'TTA Pivot Table'!K$362</f>
        <v>0</v>
      </c>
      <c r="E312" s="356">
        <f>+'TTA Pivot Table'!K$364</f>
        <v>0</v>
      </c>
      <c r="F312" s="356">
        <f>+'TTA Pivot Table'!K$366</f>
        <v>0</v>
      </c>
      <c r="G312" s="355">
        <f>+'TTA Pivot Table'!K$368</f>
        <v>0</v>
      </c>
      <c r="H312" s="355">
        <f>+'TTA Pivot Table'!K$370</f>
        <v>0</v>
      </c>
      <c r="I312" s="356">
        <f>+'TTA Pivot Table'!K$372</f>
        <v>0</v>
      </c>
      <c r="J312" s="356">
        <f>+'TTA Pivot Table'!K$374</f>
        <v>0</v>
      </c>
      <c r="K312" s="355">
        <f>+'TTA Pivot Table'!K$376</f>
        <v>0</v>
      </c>
      <c r="L312" s="355">
        <f>+'TTA Pivot Table'!K$378</f>
        <v>0</v>
      </c>
      <c r="M312" s="357">
        <f>+'TTA Pivot Table'!K$380</f>
        <v>0</v>
      </c>
      <c r="N312" s="356">
        <f>+'TTA Pivot Table'!K$382</f>
        <v>0</v>
      </c>
      <c r="O312" s="226"/>
      <c r="P312" s="352">
        <f t="shared" si="17"/>
        <v>0</v>
      </c>
    </row>
    <row r="313" spans="1:17">
      <c r="A313" s="320"/>
      <c r="B313" s="355"/>
      <c r="C313" s="355"/>
      <c r="D313" s="355"/>
      <c r="E313" s="356"/>
      <c r="F313" s="356"/>
      <c r="G313" s="355"/>
      <c r="H313" s="355"/>
      <c r="I313" s="356"/>
      <c r="J313" s="356"/>
      <c r="K313" s="355"/>
      <c r="L313" s="355"/>
      <c r="M313" s="357"/>
      <c r="N313" s="356"/>
      <c r="O313" s="226"/>
      <c r="P313" s="352"/>
    </row>
    <row r="314" spans="1:17">
      <c r="A314" s="320" t="s">
        <v>1036</v>
      </c>
      <c r="B314" s="355">
        <f>+'TTA Pivot Table'!K$390</f>
        <v>3.7695384615384619</v>
      </c>
      <c r="C314" s="355">
        <f>+'TTA Pivot Table'!K$392</f>
        <v>6.952</v>
      </c>
      <c r="D314" s="355">
        <f>+'TTA Pivot Table'!K$394</f>
        <v>0</v>
      </c>
      <c r="E314" s="356">
        <f>+'TTA Pivot Table'!K$396</f>
        <v>4.8834</v>
      </c>
      <c r="F314" s="356">
        <f>+'TTA Pivot Table'!K$398</f>
        <v>3.8183583756345172</v>
      </c>
      <c r="G314" s="355">
        <f>+'TTA Pivot Table'!K$400</f>
        <v>4.9330674740484435</v>
      </c>
      <c r="H314" s="355">
        <f>+'TTA Pivot Table'!K$402</f>
        <v>0</v>
      </c>
      <c r="I314" s="356">
        <f>+'TTA Pivot Table'!K$404</f>
        <v>4.0712240973312399</v>
      </c>
      <c r="J314" s="356">
        <f>+'TTA Pivot Table'!K$406</f>
        <v>6.0203804100227796</v>
      </c>
      <c r="K314" s="355">
        <f>+'TTA Pivot Table'!K$408</f>
        <v>9.463550531914894</v>
      </c>
      <c r="L314" s="355">
        <f>+'TTA Pivot Table'!K$410</f>
        <v>0</v>
      </c>
      <c r="M314" s="357">
        <f>+'TTA Pivot Table'!K$412</f>
        <v>7.6088858895705522</v>
      </c>
      <c r="N314" s="356">
        <f>+'TTA Pivot Table'!K$414</f>
        <v>4.1036447502548414</v>
      </c>
      <c r="O314" s="226"/>
      <c r="P314" s="352">
        <f t="shared" si="17"/>
        <v>3.5376617922393123</v>
      </c>
    </row>
    <row r="315" spans="1:17">
      <c r="A315" s="320" t="s">
        <v>1037</v>
      </c>
      <c r="B315" s="355">
        <f>+'TTA Pivot Table'!K$422</f>
        <v>3.5591078066914497</v>
      </c>
      <c r="C315" s="355">
        <f>+'TTA Pivot Table'!K$424</f>
        <v>3.8286745157614885</v>
      </c>
      <c r="D315" s="355">
        <f>+'TTA Pivot Table'!K$426</f>
        <v>0</v>
      </c>
      <c r="E315" s="356">
        <f>+'TTA Pivot Table'!K$428</f>
        <v>3.6802081556048458</v>
      </c>
      <c r="F315" s="356">
        <f>+'TTA Pivot Table'!K$430</f>
        <v>4.428065706254392</v>
      </c>
      <c r="G315" s="355">
        <f>+'TTA Pivot Table'!K$432</f>
        <v>4.8964552973611672</v>
      </c>
      <c r="H315" s="355">
        <f>+'TTA Pivot Table'!K$434</f>
        <v>0</v>
      </c>
      <c r="I315" s="356">
        <f>+'TTA Pivot Table'!K$436</f>
        <v>4.6750114207400646</v>
      </c>
      <c r="J315" s="356">
        <f>+'TTA Pivot Table'!K$438</f>
        <v>3.5795436664044056</v>
      </c>
      <c r="K315" s="355">
        <f>+'TTA Pivot Table'!K$440</f>
        <v>3.8217318761992156</v>
      </c>
      <c r="L315" s="355">
        <f>+'TTA Pivot Table'!K$442</f>
        <v>0</v>
      </c>
      <c r="M315" s="357">
        <f>+'TTA Pivot Table'!K$444</f>
        <v>3.7496045925839141</v>
      </c>
      <c r="N315" s="356">
        <f>+'TTA Pivot Table'!K$446</f>
        <v>4.1944728905099238</v>
      </c>
      <c r="O315" s="226"/>
      <c r="P315" s="352">
        <f t="shared" si="17"/>
        <v>-0.9254068281561505</v>
      </c>
    </row>
    <row r="316" spans="1:17">
      <c r="A316" s="320" t="s">
        <v>1038</v>
      </c>
      <c r="B316" s="355">
        <f>+'TTA Pivot Table'!K$454</f>
        <v>2.9133333333333309</v>
      </c>
      <c r="C316" s="355">
        <f>+'TTA Pivot Table'!K$456</f>
        <v>3.9642857142857153</v>
      </c>
      <c r="D316" s="355">
        <f>+'TTA Pivot Table'!K$458</f>
        <v>0</v>
      </c>
      <c r="E316" s="356">
        <f>+'TTA Pivot Table'!K$460</f>
        <v>3.2321981424148594</v>
      </c>
      <c r="F316" s="356">
        <f>+'TTA Pivot Table'!K$462</f>
        <v>3.7849980717315872</v>
      </c>
      <c r="G316" s="355">
        <f>+'TTA Pivot Table'!K$464</f>
        <v>6.1521549213744908</v>
      </c>
      <c r="H316" s="355">
        <f>+'TTA Pivot Table'!K$466</f>
        <v>0</v>
      </c>
      <c r="I316" s="356">
        <f>+'TTA Pivot Table'!K$468</f>
        <v>5.1337315413970472</v>
      </c>
      <c r="J316" s="356">
        <f>+'TTA Pivot Table'!K$470</f>
        <v>3.8654266958424475</v>
      </c>
      <c r="K316" s="355">
        <f>+'TTA Pivot Table'!K$472</f>
        <v>5.0992500000000005</v>
      </c>
      <c r="L316" s="355">
        <f>+'TTA Pivot Table'!K$474</f>
        <v>0</v>
      </c>
      <c r="M316" s="357">
        <f>+'TTA Pivot Table'!K$476</f>
        <v>4.7122512010981463</v>
      </c>
      <c r="N316" s="356">
        <f>+'TTA Pivot Table'!K$478</f>
        <v>7.6533613445378128</v>
      </c>
      <c r="O316" s="226"/>
      <c r="P316" s="352">
        <f t="shared" si="17"/>
        <v>-0.42148034029890091</v>
      </c>
    </row>
    <row r="317" spans="1:17">
      <c r="A317" s="329" t="s">
        <v>1039</v>
      </c>
      <c r="B317" s="359">
        <f>+'TTA Pivot Table'!K$486</f>
        <v>0</v>
      </c>
      <c r="C317" s="359">
        <f>+'TTA Pivot Table'!K$488</f>
        <v>0</v>
      </c>
      <c r="D317" s="359">
        <f>+'TTA Pivot Table'!K$490</f>
        <v>0</v>
      </c>
      <c r="E317" s="360">
        <f>+'TTA Pivot Table'!K$492</f>
        <v>0</v>
      </c>
      <c r="F317" s="360">
        <f>+'TTA Pivot Table'!K$494</f>
        <v>0</v>
      </c>
      <c r="G317" s="359">
        <f>+'TTA Pivot Table'!K$496</f>
        <v>0</v>
      </c>
      <c r="H317" s="359">
        <f>+'TTA Pivot Table'!K$498</f>
        <v>0</v>
      </c>
      <c r="I317" s="360">
        <f>+'TTA Pivot Table'!K$500</f>
        <v>0</v>
      </c>
      <c r="J317" s="360">
        <f>+'TTA Pivot Table'!K$502</f>
        <v>0</v>
      </c>
      <c r="K317" s="359">
        <f>+'TTA Pivot Table'!K$504</f>
        <v>0</v>
      </c>
      <c r="L317" s="359">
        <f>+'TTA Pivot Table'!K$506</f>
        <v>0</v>
      </c>
      <c r="M317" s="361">
        <f>+'TTA Pivot Table'!K$508</f>
        <v>0</v>
      </c>
      <c r="N317" s="360">
        <f>+'TTA Pivot Table'!K$510</f>
        <v>0</v>
      </c>
      <c r="O317" s="226"/>
      <c r="P317" s="362">
        <f t="shared" si="17"/>
        <v>0</v>
      </c>
    </row>
    <row r="318" spans="1:17">
      <c r="A318" s="333" t="s">
        <v>1040</v>
      </c>
      <c r="B318" s="333"/>
      <c r="C318" s="333"/>
      <c r="D318" s="333"/>
      <c r="E318" s="333"/>
      <c r="F318" s="334"/>
      <c r="G318" s="334"/>
      <c r="H318" s="334"/>
      <c r="I318" s="334"/>
      <c r="J318" s="334"/>
      <c r="K318" s="334"/>
      <c r="L318" s="334"/>
      <c r="M318" s="334"/>
      <c r="N318" s="334"/>
    </row>
    <row r="319" spans="1:17">
      <c r="A319" s="333"/>
      <c r="B319" s="364"/>
      <c r="C319" s="364"/>
      <c r="D319" s="364"/>
      <c r="E319" s="364"/>
      <c r="F319" s="364"/>
      <c r="G319" s="364"/>
      <c r="H319" s="364"/>
      <c r="I319" s="364"/>
      <c r="J319" s="364"/>
      <c r="K319" s="364"/>
      <c r="L319" s="364"/>
      <c r="M319" s="364"/>
      <c r="N319" s="364"/>
      <c r="O319" s="363"/>
    </row>
    <row r="320" spans="1:17">
      <c r="A320" s="333"/>
      <c r="B320" s="333"/>
      <c r="C320" s="333"/>
      <c r="D320" s="333"/>
      <c r="E320" s="333"/>
      <c r="F320" s="334"/>
      <c r="G320" s="334"/>
      <c r="H320" s="334"/>
      <c r="I320" s="334"/>
      <c r="J320" s="334"/>
      <c r="K320" s="334"/>
      <c r="L320" s="334"/>
      <c r="M320" s="334"/>
      <c r="N320" s="335" t="s">
        <v>1158</v>
      </c>
    </row>
    <row r="321" spans="1:16" ht="18">
      <c r="A321" s="296" t="s">
        <v>1088</v>
      </c>
      <c r="B321" s="298"/>
      <c r="C321" s="298"/>
      <c r="D321" s="298"/>
      <c r="E321" s="298"/>
      <c r="F321" s="297"/>
      <c r="G321" s="297"/>
      <c r="H321" s="297"/>
      <c r="I321" s="298"/>
      <c r="J321" s="297"/>
      <c r="K321" s="297"/>
      <c r="L321" s="297"/>
      <c r="M321" s="298"/>
      <c r="N321" s="297"/>
      <c r="P321" s="346"/>
    </row>
    <row r="322" spans="1:16" ht="18">
      <c r="A322" s="296"/>
      <c r="B322" s="298"/>
      <c r="C322" s="298"/>
      <c r="D322" s="298"/>
      <c r="E322" s="298"/>
      <c r="F322" s="297"/>
      <c r="G322" s="297"/>
      <c r="H322" s="297"/>
      <c r="I322" s="298"/>
      <c r="J322" s="297"/>
      <c r="K322" s="297"/>
      <c r="L322" s="297"/>
      <c r="M322" s="298"/>
      <c r="N322" s="297"/>
      <c r="P322" s="346"/>
    </row>
    <row r="323" spans="1:16" ht="15.75">
      <c r="A323" s="299" t="s">
        <v>1085</v>
      </c>
      <c r="B323" s="298"/>
      <c r="C323" s="298"/>
      <c r="D323" s="298"/>
      <c r="E323" s="298"/>
      <c r="F323" s="297"/>
      <c r="G323" s="297"/>
      <c r="H323" s="297"/>
      <c r="I323" s="298"/>
      <c r="J323" s="297"/>
      <c r="K323" s="297"/>
      <c r="L323" s="297"/>
      <c r="M323" s="298"/>
      <c r="N323" s="297"/>
      <c r="P323" s="346"/>
    </row>
    <row r="324" spans="1:16" ht="15.75">
      <c r="A324" s="299" t="s">
        <v>1064</v>
      </c>
      <c r="B324" s="298"/>
      <c r="C324" s="298"/>
      <c r="D324" s="298"/>
      <c r="E324" s="298"/>
      <c r="F324" s="297"/>
      <c r="G324" s="297"/>
      <c r="H324" s="297"/>
      <c r="I324" s="298"/>
      <c r="J324" s="297"/>
      <c r="K324" s="297"/>
      <c r="L324" s="297"/>
      <c r="M324" s="298"/>
      <c r="N324" s="297"/>
      <c r="P324" s="346"/>
    </row>
    <row r="325" spans="1:16" ht="18" customHeight="1">
      <c r="A325" s="300"/>
      <c r="B325" s="300"/>
      <c r="C325" s="300"/>
      <c r="D325" s="300"/>
      <c r="E325" s="300"/>
      <c r="F325" s="301"/>
      <c r="G325" s="302"/>
      <c r="H325" s="302"/>
      <c r="I325" s="303"/>
      <c r="J325" s="303"/>
      <c r="K325" s="303"/>
      <c r="L325" s="303"/>
      <c r="M325" s="303"/>
      <c r="N325" s="303"/>
      <c r="O325" s="304"/>
      <c r="P325" s="346"/>
    </row>
    <row r="326" spans="1:16" ht="18" customHeight="1">
      <c r="A326" s="150"/>
      <c r="B326" s="305" t="s">
        <v>1014</v>
      </c>
      <c r="C326" s="306"/>
      <c r="D326" s="306"/>
      <c r="E326" s="306"/>
      <c r="F326" s="306"/>
      <c r="G326" s="306"/>
      <c r="H326" s="306"/>
      <c r="I326" s="307"/>
      <c r="J326" s="308" t="s">
        <v>10</v>
      </c>
      <c r="K326" s="309"/>
      <c r="L326" s="309"/>
      <c r="M326" s="310"/>
      <c r="N326" s="533" t="s">
        <v>1015</v>
      </c>
      <c r="O326" s="323"/>
      <c r="P326" s="346"/>
    </row>
    <row r="327" spans="1:16" ht="48" customHeight="1">
      <c r="A327" s="311"/>
      <c r="B327" s="306" t="s">
        <v>1016</v>
      </c>
      <c r="C327" s="306"/>
      <c r="D327" s="306"/>
      <c r="E327" s="312"/>
      <c r="F327" s="313" t="s">
        <v>1017</v>
      </c>
      <c r="G327" s="306"/>
      <c r="H327" s="306"/>
      <c r="I327" s="307"/>
      <c r="J327" s="314" t="s">
        <v>1018</v>
      </c>
      <c r="K327" s="306"/>
      <c r="L327" s="306"/>
      <c r="M327" s="307"/>
      <c r="N327" s="534"/>
      <c r="O327" s="323"/>
      <c r="P327" s="346"/>
    </row>
    <row r="328" spans="1:16" ht="25.5" customHeight="1">
      <c r="A328" s="300"/>
      <c r="B328" s="315" t="s">
        <v>1019</v>
      </c>
      <c r="C328" s="315" t="s">
        <v>1020</v>
      </c>
      <c r="D328" s="315" t="s">
        <v>1021</v>
      </c>
      <c r="E328" s="316" t="s">
        <v>1022</v>
      </c>
      <c r="F328" s="316" t="s">
        <v>1019</v>
      </c>
      <c r="G328" s="315" t="s">
        <v>1020</v>
      </c>
      <c r="H328" s="315" t="s">
        <v>1021</v>
      </c>
      <c r="I328" s="316" t="s">
        <v>1022</v>
      </c>
      <c r="J328" s="317" t="s">
        <v>1019</v>
      </c>
      <c r="K328" s="318" t="s">
        <v>1020</v>
      </c>
      <c r="L328" s="319" t="s">
        <v>1021</v>
      </c>
      <c r="M328" s="317" t="s">
        <v>1022</v>
      </c>
      <c r="N328" s="535"/>
      <c r="O328" s="323"/>
      <c r="P328" s="346" t="s">
        <v>1076</v>
      </c>
    </row>
    <row r="329" spans="1:16" hidden="1">
      <c r="A329" s="320" t="s">
        <v>1023</v>
      </c>
      <c r="B329" s="320"/>
      <c r="C329" s="320"/>
      <c r="D329" s="320"/>
      <c r="E329" s="320"/>
      <c r="F329" s="365">
        <f>'TTA Pivot Table'!L$230</f>
        <v>0</v>
      </c>
      <c r="G329" s="365">
        <f>'TTA Pivot Table'!L$231</f>
        <v>0</v>
      </c>
      <c r="H329" s="365">
        <f>'TTA Pivot Table'!L$232</f>
        <v>0</v>
      </c>
      <c r="I329" s="366">
        <f>'TTA Pivot Table'!L$233</f>
        <v>0</v>
      </c>
      <c r="J329" s="366">
        <f>'TTA Pivot Table'!L$234</f>
        <v>0</v>
      </c>
      <c r="K329" s="365">
        <f>'TTA Pivot Table'!L$235</f>
        <v>0</v>
      </c>
      <c r="L329" s="365">
        <f>'TTA Pivot Table'!L$236</f>
        <v>0</v>
      </c>
      <c r="M329" s="367">
        <f>'TTA Pivot Table'!L$237</f>
        <v>0</v>
      </c>
      <c r="N329" s="366">
        <f>'TTA Pivot Table'!L$238</f>
        <v>0</v>
      </c>
      <c r="O329" s="226"/>
      <c r="P329" s="352">
        <f>+M329-I329</f>
        <v>0</v>
      </c>
    </row>
    <row r="330" spans="1:16" ht="15.75" hidden="1">
      <c r="A330" s="320"/>
      <c r="B330" s="320"/>
      <c r="C330" s="320"/>
      <c r="D330" s="320"/>
      <c r="E330" s="320"/>
      <c r="F330" s="226"/>
      <c r="G330" s="226"/>
      <c r="H330" s="226"/>
      <c r="I330" s="353"/>
      <c r="J330" s="353"/>
      <c r="K330" s="226"/>
      <c r="L330" s="226"/>
      <c r="M330" s="354"/>
      <c r="N330" s="353"/>
      <c r="O330" s="226"/>
      <c r="P330" s="323">
        <f t="shared" ref="P330" si="18">+I330-M330</f>
        <v>0</v>
      </c>
    </row>
    <row r="331" spans="1:16">
      <c r="A331" s="320" t="s">
        <v>1024</v>
      </c>
      <c r="B331" s="355">
        <f>+'TTA Pivot Table'!L$6</f>
        <v>0</v>
      </c>
      <c r="C331" s="355">
        <f>+'TTA Pivot Table'!L$8</f>
        <v>0</v>
      </c>
      <c r="D331" s="355">
        <f>+'TTA Pivot Table'!L$10</f>
        <v>0</v>
      </c>
      <c r="E331" s="356">
        <f>+'TTA Pivot Table'!L$12</f>
        <v>0</v>
      </c>
      <c r="F331" s="356">
        <f>+'TTA Pivot Table'!L$14</f>
        <v>0</v>
      </c>
      <c r="G331" s="355">
        <f>+'TTA Pivot Table'!L$16</f>
        <v>0</v>
      </c>
      <c r="H331" s="355">
        <f>+'TTA Pivot Table'!L$18</f>
        <v>0</v>
      </c>
      <c r="I331" s="356">
        <f>+'TTA Pivot Table'!L$20</f>
        <v>0</v>
      </c>
      <c r="J331" s="356">
        <f>+'TTA Pivot Table'!L$22</f>
        <v>0</v>
      </c>
      <c r="K331" s="355">
        <f>+'TTA Pivot Table'!L$24</f>
        <v>0</v>
      </c>
      <c r="L331" s="355">
        <f>+'TTA Pivot Table'!L$26</f>
        <v>0</v>
      </c>
      <c r="M331" s="357">
        <f>+'TTA Pivot Table'!L$28</f>
        <v>0</v>
      </c>
      <c r="N331" s="356">
        <f>+'TTA Pivot Table'!L$30</f>
        <v>0</v>
      </c>
      <c r="O331" s="226"/>
      <c r="P331" s="352">
        <f t="shared" ref="P331:P349" si="19">+M331-I331</f>
        <v>0</v>
      </c>
    </row>
    <row r="332" spans="1:16">
      <c r="A332" s="320" t="s">
        <v>1025</v>
      </c>
      <c r="B332" s="355">
        <f>+'TTA Pivot Table'!L$38</f>
        <v>2.8828855721393039</v>
      </c>
      <c r="C332" s="355">
        <f>+'TTA Pivot Table'!L$40</f>
        <v>3.665</v>
      </c>
      <c r="D332" s="355">
        <f>+'TTA Pivot Table'!L$42</f>
        <v>0</v>
      </c>
      <c r="E332" s="356">
        <f>+'TTA Pivot Table'!L$44</f>
        <v>2.9199526066350705</v>
      </c>
      <c r="F332" s="356">
        <f>+'TTA Pivot Table'!L$46</f>
        <v>4.3092727272727274</v>
      </c>
      <c r="G332" s="355">
        <f>+'TTA Pivot Table'!L$48</f>
        <v>6.1356050955414014</v>
      </c>
      <c r="H332" s="355">
        <f>+'TTA Pivot Table'!L$50</f>
        <v>0</v>
      </c>
      <c r="I332" s="356">
        <f>+'TTA Pivot Table'!L$52</f>
        <v>4.7148373408769446</v>
      </c>
      <c r="J332" s="356">
        <f>+'TTA Pivot Table'!L$54</f>
        <v>3.2703384615384614</v>
      </c>
      <c r="K332" s="355">
        <f>+'TTA Pivot Table'!L$56</f>
        <v>3.857383720930232</v>
      </c>
      <c r="L332" s="355">
        <f>+'TTA Pivot Table'!L$58</f>
        <v>0</v>
      </c>
      <c r="M332" s="357">
        <f>+'TTA Pivot Table'!L$60</f>
        <v>3.4735010060362166</v>
      </c>
      <c r="N332" s="356">
        <f>+'TTA Pivot Table'!L$62</f>
        <v>3</v>
      </c>
      <c r="O332" s="226"/>
      <c r="P332" s="352">
        <f t="shared" si="19"/>
        <v>-1.241336334840728</v>
      </c>
    </row>
    <row r="333" spans="1:16">
      <c r="A333" s="320" t="s">
        <v>1026</v>
      </c>
      <c r="B333" s="355">
        <f>+'TTA Pivot Table'!L$70</f>
        <v>0</v>
      </c>
      <c r="C333" s="355">
        <f>+'TTA Pivot Table'!L$72</f>
        <v>0</v>
      </c>
      <c r="D333" s="355">
        <f>+'TTA Pivot Table'!L$74</f>
        <v>0</v>
      </c>
      <c r="E333" s="356">
        <f>+'TTA Pivot Table'!L$76</f>
        <v>0</v>
      </c>
      <c r="F333" s="356">
        <f>+'TTA Pivot Table'!L$78</f>
        <v>0</v>
      </c>
      <c r="G333" s="355">
        <f>+'TTA Pivot Table'!L$80</f>
        <v>0</v>
      </c>
      <c r="H333" s="355">
        <f>+'TTA Pivot Table'!L$82</f>
        <v>0</v>
      </c>
      <c r="I333" s="356">
        <f>+'TTA Pivot Table'!L$84</f>
        <v>0</v>
      </c>
      <c r="J333" s="356">
        <f>+'TTA Pivot Table'!L$86</f>
        <v>0</v>
      </c>
      <c r="K333" s="355">
        <f>+'TTA Pivot Table'!L$88</f>
        <v>0</v>
      </c>
      <c r="L333" s="355">
        <f>+'TTA Pivot Table'!L$90</f>
        <v>0</v>
      </c>
      <c r="M333" s="357">
        <f>+'TTA Pivot Table'!L$92</f>
        <v>0</v>
      </c>
      <c r="N333" s="356">
        <f>+'TTA Pivot Table'!L$94</f>
        <v>0</v>
      </c>
      <c r="O333" s="226"/>
      <c r="P333" s="352">
        <f t="shared" si="19"/>
        <v>0</v>
      </c>
    </row>
    <row r="334" spans="1:16">
      <c r="A334" s="320" t="s">
        <v>1027</v>
      </c>
      <c r="B334" s="355">
        <f>+'TTA Pivot Table'!L$102</f>
        <v>0</v>
      </c>
      <c r="C334" s="355">
        <f>+'TTA Pivot Table'!L$104</f>
        <v>0</v>
      </c>
      <c r="D334" s="355">
        <f>+'TTA Pivot Table'!L$106</f>
        <v>0</v>
      </c>
      <c r="E334" s="356">
        <f>+'TTA Pivot Table'!L$108</f>
        <v>0</v>
      </c>
      <c r="F334" s="356">
        <f>+'TTA Pivot Table'!L$110</f>
        <v>0</v>
      </c>
      <c r="G334" s="355">
        <f>+'TTA Pivot Table'!L$112</f>
        <v>0</v>
      </c>
      <c r="H334" s="355">
        <f>+'TTA Pivot Table'!L$114</f>
        <v>0</v>
      </c>
      <c r="I334" s="356">
        <f>+'TTA Pivot Table'!L$116</f>
        <v>0</v>
      </c>
      <c r="J334" s="356">
        <f>+'TTA Pivot Table'!L$118</f>
        <v>0</v>
      </c>
      <c r="K334" s="355">
        <f>+'TTA Pivot Table'!L$120</f>
        <v>0</v>
      </c>
      <c r="L334" s="355">
        <f>+'TTA Pivot Table'!L$122</f>
        <v>0</v>
      </c>
      <c r="M334" s="357">
        <f>+'TTA Pivot Table'!L$124</f>
        <v>0</v>
      </c>
      <c r="N334" s="356">
        <f>+'TTA Pivot Table'!L$126</f>
        <v>0</v>
      </c>
      <c r="O334" s="226"/>
      <c r="P334" s="352">
        <f t="shared" si="19"/>
        <v>0</v>
      </c>
    </row>
    <row r="335" spans="1:16">
      <c r="A335" s="320"/>
      <c r="B335" s="355"/>
      <c r="C335" s="355"/>
      <c r="D335" s="355"/>
      <c r="E335" s="356"/>
      <c r="F335" s="356"/>
      <c r="G335" s="355"/>
      <c r="H335" s="355"/>
      <c r="I335" s="356"/>
      <c r="J335" s="356"/>
      <c r="K335" s="355"/>
      <c r="L335" s="355"/>
      <c r="M335" s="357"/>
      <c r="N335" s="356"/>
      <c r="O335" s="226"/>
      <c r="P335" s="352"/>
    </row>
    <row r="336" spans="1:16">
      <c r="A336" s="320" t="s">
        <v>1028</v>
      </c>
      <c r="B336" s="355">
        <f>+'TTA Pivot Table'!L$134</f>
        <v>0</v>
      </c>
      <c r="C336" s="355">
        <f>+'TTA Pivot Table'!L$136</f>
        <v>0</v>
      </c>
      <c r="D336" s="355">
        <f>+'TTA Pivot Table'!L$138</f>
        <v>0</v>
      </c>
      <c r="E336" s="356">
        <f>+'TTA Pivot Table'!L$140</f>
        <v>0</v>
      </c>
      <c r="F336" s="356">
        <f>+'TTA Pivot Table'!L$142</f>
        <v>0</v>
      </c>
      <c r="G336" s="355">
        <f>+'TTA Pivot Table'!L$144</f>
        <v>0</v>
      </c>
      <c r="H336" s="355">
        <f>+'TTA Pivot Table'!L$146</f>
        <v>0</v>
      </c>
      <c r="I336" s="356">
        <f>+'TTA Pivot Table'!L$148</f>
        <v>0</v>
      </c>
      <c r="J336" s="356">
        <f>+'TTA Pivot Table'!L$150</f>
        <v>0</v>
      </c>
      <c r="K336" s="355">
        <f>+'TTA Pivot Table'!L$152</f>
        <v>0</v>
      </c>
      <c r="L336" s="355">
        <f>+'TTA Pivot Table'!L$154</f>
        <v>0</v>
      </c>
      <c r="M336" s="357">
        <f>+'TTA Pivot Table'!L$156</f>
        <v>0</v>
      </c>
      <c r="N336" s="356">
        <f>+'TTA Pivot Table'!L$158</f>
        <v>0</v>
      </c>
      <c r="O336" s="226"/>
      <c r="P336" s="352">
        <f t="shared" si="19"/>
        <v>0</v>
      </c>
    </row>
    <row r="337" spans="1:17">
      <c r="A337" s="320" t="s">
        <v>1029</v>
      </c>
      <c r="B337" s="355">
        <f>+'TTA Pivot Table'!L$166</f>
        <v>3.7205882352941178</v>
      </c>
      <c r="C337" s="355">
        <f>+'TTA Pivot Table'!L$168</f>
        <v>4.1228758169934636</v>
      </c>
      <c r="D337" s="355">
        <f>+'TTA Pivot Table'!L$170</f>
        <v>0</v>
      </c>
      <c r="E337" s="356">
        <f>+'TTA Pivot Table'!L$172</f>
        <v>3.8010457516339873</v>
      </c>
      <c r="F337" s="356">
        <f>+'TTA Pivot Table'!L$174</f>
        <v>4.4561581920903954</v>
      </c>
      <c r="G337" s="355">
        <f>+'TTA Pivot Table'!L$176</f>
        <v>5.291608391608392</v>
      </c>
      <c r="H337" s="355">
        <f>+'TTA Pivot Table'!L$178</f>
        <v>0</v>
      </c>
      <c r="I337" s="356">
        <f>+'TTA Pivot Table'!L$180</f>
        <v>4.660204953031597</v>
      </c>
      <c r="J337" s="356">
        <f>+'TTA Pivot Table'!L$182</f>
        <v>5.37602564102564</v>
      </c>
      <c r="K337" s="355">
        <f>+'TTA Pivot Table'!L$184</f>
        <v>5.1617554858934165</v>
      </c>
      <c r="L337" s="355">
        <f>+'TTA Pivot Table'!L$186</f>
        <v>0</v>
      </c>
      <c r="M337" s="357">
        <f>+'TTA Pivot Table'!L$188</f>
        <v>5.3138307552320292</v>
      </c>
      <c r="N337" s="356">
        <f>+'TTA Pivot Table'!L$190</f>
        <v>4.7867836257309939</v>
      </c>
      <c r="O337" s="226"/>
      <c r="P337" s="352">
        <f t="shared" si="19"/>
        <v>0.6536258022004322</v>
      </c>
    </row>
    <row r="338" spans="1:17">
      <c r="A338" s="320" t="s">
        <v>1030</v>
      </c>
      <c r="B338" s="358">
        <f>+'TTA Pivot Table'!L$198</f>
        <v>2.4903488372093028</v>
      </c>
      <c r="C338" s="355">
        <f>+'TTA Pivot Table'!L$200</f>
        <v>0.49965517241379326</v>
      </c>
      <c r="D338" s="355">
        <f>+'TTA Pivot Table'!L$202</f>
        <v>0</v>
      </c>
      <c r="E338" s="356">
        <f>+'TTA Pivot Table'!L$204</f>
        <v>1.9883478260869569</v>
      </c>
      <c r="F338" s="356">
        <f>+'TTA Pivot Table'!L$206</f>
        <v>4.8463667820069212</v>
      </c>
      <c r="G338" s="355">
        <f>+'TTA Pivot Table'!L$208</f>
        <v>5.1481355932203394</v>
      </c>
      <c r="H338" s="355">
        <f>+'TTA Pivot Table'!L$210</f>
        <v>0</v>
      </c>
      <c r="I338" s="356">
        <f>+'TTA Pivot Table'!L$212</f>
        <v>4.8834957020057308</v>
      </c>
      <c r="J338" s="356">
        <f>+'TTA Pivot Table'!L$214</f>
        <v>8.6892216981132062</v>
      </c>
      <c r="K338" s="355">
        <f>+'TTA Pivot Table'!L$216</f>
        <v>9.7465882352941424</v>
      </c>
      <c r="L338" s="355">
        <f>+'TTA Pivot Table'!L$218</f>
        <v>0</v>
      </c>
      <c r="M338" s="357">
        <f>+'TTA Pivot Table'!L$220</f>
        <v>8.8657956777996123</v>
      </c>
      <c r="N338" s="356">
        <f>+'TTA Pivot Table'!L$222</f>
        <v>0</v>
      </c>
      <c r="O338" s="226"/>
      <c r="P338" s="352">
        <f t="shared" si="19"/>
        <v>3.9822999757938815</v>
      </c>
    </row>
    <row r="339" spans="1:17">
      <c r="A339" s="320" t="s">
        <v>1031</v>
      </c>
      <c r="B339" s="355">
        <f>+'TTA Pivot Table'!L$230</f>
        <v>0</v>
      </c>
      <c r="C339" s="355">
        <f>+'TTA Pivot Table'!L$232</f>
        <v>0</v>
      </c>
      <c r="D339" s="355">
        <f>+'TTA Pivot Table'!L$234</f>
        <v>0</v>
      </c>
      <c r="E339" s="356">
        <f>+'TTA Pivot Table'!L$236</f>
        <v>0</v>
      </c>
      <c r="F339" s="356">
        <f>+'TTA Pivot Table'!L$238</f>
        <v>0</v>
      </c>
      <c r="G339" s="355">
        <f>+'TTA Pivot Table'!L$240</f>
        <v>0</v>
      </c>
      <c r="H339" s="355">
        <f>+'TTA Pivot Table'!L$242</f>
        <v>0</v>
      </c>
      <c r="I339" s="356">
        <f>+'TTA Pivot Table'!L$244</f>
        <v>0</v>
      </c>
      <c r="J339" s="356">
        <f>+'TTA Pivot Table'!L$246</f>
        <v>0</v>
      </c>
      <c r="K339" s="355">
        <f>+'TTA Pivot Table'!L$248</f>
        <v>0</v>
      </c>
      <c r="L339" s="355">
        <f>+'TTA Pivot Table'!L$250</f>
        <v>0</v>
      </c>
      <c r="M339" s="357">
        <f>+'TTA Pivot Table'!L$252</f>
        <v>0</v>
      </c>
      <c r="N339" s="356">
        <f>+'TTA Pivot Table'!L$254</f>
        <v>0</v>
      </c>
      <c r="O339" s="226"/>
      <c r="P339" s="352">
        <f t="shared" si="19"/>
        <v>0</v>
      </c>
    </row>
    <row r="340" spans="1:17">
      <c r="A340" s="320"/>
      <c r="B340" s="355"/>
      <c r="C340" s="355"/>
      <c r="D340" s="355"/>
      <c r="E340" s="356"/>
      <c r="F340" s="356"/>
      <c r="G340" s="355"/>
      <c r="H340" s="355"/>
      <c r="I340" s="356"/>
      <c r="J340" s="356"/>
      <c r="K340" s="355"/>
      <c r="L340" s="355"/>
      <c r="M340" s="357"/>
      <c r="N340" s="356"/>
      <c r="O340" s="226"/>
      <c r="P340" s="352"/>
    </row>
    <row r="341" spans="1:17">
      <c r="A341" s="320" t="s">
        <v>1032</v>
      </c>
      <c r="B341" s="355">
        <f>+'TTA Pivot Table'!L$262</f>
        <v>3.4370198675496688</v>
      </c>
      <c r="C341" s="355">
        <f>+'TTA Pivot Table'!L$264</f>
        <v>4.3036842105263151</v>
      </c>
      <c r="D341" s="355">
        <f>+'TTA Pivot Table'!L$266</f>
        <v>0</v>
      </c>
      <c r="E341" s="356">
        <f>+'TTA Pivot Table'!L$268</f>
        <v>3.5746239554317549</v>
      </c>
      <c r="F341" s="356">
        <f>+'TTA Pivot Table'!L$270</f>
        <v>3.6537286724927172</v>
      </c>
      <c r="G341" s="355">
        <f>+'TTA Pivot Table'!L$272</f>
        <v>5.5674871794871788</v>
      </c>
      <c r="H341" s="355">
        <f>+'TTA Pivot Table'!L$274</f>
        <v>0</v>
      </c>
      <c r="I341" s="356">
        <f>+'TTA Pivot Table'!L$276</f>
        <v>3.7973710546574289</v>
      </c>
      <c r="J341" s="356">
        <f>+'TTA Pivot Table'!L$278</f>
        <v>3.099591439688715</v>
      </c>
      <c r="K341" s="355">
        <f>+'TTA Pivot Table'!L$280</f>
        <v>4.7722439024390244</v>
      </c>
      <c r="L341" s="355">
        <f>+'TTA Pivot Table'!L$282</f>
        <v>0</v>
      </c>
      <c r="M341" s="357">
        <f>+'TTA Pivot Table'!L$284</f>
        <v>3.3776885644768853</v>
      </c>
      <c r="N341" s="356">
        <f>+'TTA Pivot Table'!L$286</f>
        <v>5.6342173913043476</v>
      </c>
      <c r="O341" s="226"/>
      <c r="P341" s="352">
        <f t="shared" si="19"/>
        <v>-0.4196824901805436</v>
      </c>
    </row>
    <row r="342" spans="1:17">
      <c r="A342" s="320" t="s">
        <v>1033</v>
      </c>
      <c r="B342" s="355">
        <f>+'TTA Pivot Table'!L$294</f>
        <v>3.3711682528761981</v>
      </c>
      <c r="C342" s="355">
        <f>+'TTA Pivot Table'!L$296</f>
        <v>5.0348048345644534</v>
      </c>
      <c r="D342" s="355">
        <f>+'TTA Pivot Table'!L$298</f>
        <v>0</v>
      </c>
      <c r="E342" s="356">
        <f>+'TTA Pivot Table'!L$300</f>
        <v>4.9575209835813796</v>
      </c>
      <c r="F342" s="356">
        <f>+'TTA Pivot Table'!L$302</f>
        <v>3.8404452413710262</v>
      </c>
      <c r="G342" s="355">
        <f>+'TTA Pivot Table'!L$304</f>
        <v>5.2792934653719659</v>
      </c>
      <c r="H342" s="355">
        <f>+'TTA Pivot Table'!L$306</f>
        <v>0</v>
      </c>
      <c r="I342" s="356">
        <f>+'TTA Pivot Table'!L$308</f>
        <v>4.3896132935926504</v>
      </c>
      <c r="J342" s="356">
        <f>+'TTA Pivot Table'!L$310</f>
        <v>2.8470474927166114</v>
      </c>
      <c r="K342" s="355">
        <f>+'TTA Pivot Table'!L$312</f>
        <v>3.8787812378603532</v>
      </c>
      <c r="L342" s="355">
        <f>+'TTA Pivot Table'!L$314</f>
        <v>0</v>
      </c>
      <c r="M342" s="357">
        <f>+'TTA Pivot Table'!L$316</f>
        <v>3.3968329918462006</v>
      </c>
      <c r="N342" s="356">
        <f>+'TTA Pivot Table'!L$318</f>
        <v>0</v>
      </c>
      <c r="O342" s="226"/>
      <c r="P342" s="352">
        <f t="shared" si="19"/>
        <v>-0.99278030174644982</v>
      </c>
    </row>
    <row r="343" spans="1:17">
      <c r="A343" s="320" t="s">
        <v>1034</v>
      </c>
      <c r="B343" s="355">
        <f>+'TTA Pivot Table'!L$326</f>
        <v>0</v>
      </c>
      <c r="C343" s="355">
        <f>+'TTA Pivot Table'!L$328</f>
        <v>0</v>
      </c>
      <c r="D343" s="355">
        <f>+'TTA Pivot Table'!L$330</f>
        <v>0</v>
      </c>
      <c r="E343" s="356">
        <f>+'TTA Pivot Table'!L$332</f>
        <v>0</v>
      </c>
      <c r="F343" s="356">
        <f>+'TTA Pivot Table'!L$334</f>
        <v>0</v>
      </c>
      <c r="G343" s="355">
        <f>+'TTA Pivot Table'!L$336</f>
        <v>0</v>
      </c>
      <c r="H343" s="355">
        <f>+'TTA Pivot Table'!L$338</f>
        <v>0</v>
      </c>
      <c r="I343" s="356">
        <f>+'TTA Pivot Table'!L$340</f>
        <v>0</v>
      </c>
      <c r="J343" s="356">
        <f>+'TTA Pivot Table'!L$342</f>
        <v>0</v>
      </c>
      <c r="K343" s="355">
        <f>+'TTA Pivot Table'!L$344</f>
        <v>0</v>
      </c>
      <c r="L343" s="355">
        <f>+'TTA Pivot Table'!L$346</f>
        <v>0</v>
      </c>
      <c r="M343" s="357">
        <f>+'TTA Pivot Table'!L$348</f>
        <v>0</v>
      </c>
      <c r="N343" s="356">
        <f>+'TTA Pivot Table'!L$350</f>
        <v>0</v>
      </c>
      <c r="O343" s="226"/>
      <c r="P343" s="352">
        <f t="shared" si="19"/>
        <v>0</v>
      </c>
      <c r="Q343" s="342"/>
    </row>
    <row r="344" spans="1:17">
      <c r="A344" s="320" t="s">
        <v>1035</v>
      </c>
      <c r="B344" s="355">
        <f>+'TTA Pivot Table'!L$358</f>
        <v>0</v>
      </c>
      <c r="C344" s="355">
        <f>+'TTA Pivot Table'!L$360</f>
        <v>0</v>
      </c>
      <c r="D344" s="355">
        <f>+'TTA Pivot Table'!L$362</f>
        <v>0</v>
      </c>
      <c r="E344" s="356">
        <f>+'TTA Pivot Table'!L$364</f>
        <v>0</v>
      </c>
      <c r="F344" s="356">
        <f>+'TTA Pivot Table'!L$366</f>
        <v>0</v>
      </c>
      <c r="G344" s="355">
        <f>+'TTA Pivot Table'!L$368</f>
        <v>0</v>
      </c>
      <c r="H344" s="355">
        <f>+'TTA Pivot Table'!L$370</f>
        <v>0</v>
      </c>
      <c r="I344" s="356">
        <f>+'TTA Pivot Table'!L$372</f>
        <v>0</v>
      </c>
      <c r="J344" s="356">
        <f>+'TTA Pivot Table'!L$374</f>
        <v>0</v>
      </c>
      <c r="K344" s="355">
        <f>+'TTA Pivot Table'!L$376</f>
        <v>0</v>
      </c>
      <c r="L344" s="355">
        <f>+'TTA Pivot Table'!L$378</f>
        <v>0</v>
      </c>
      <c r="M344" s="357">
        <f>+'TTA Pivot Table'!L$380</f>
        <v>0</v>
      </c>
      <c r="N344" s="356">
        <f>+'TTA Pivot Table'!L$382</f>
        <v>0</v>
      </c>
      <c r="O344" s="226"/>
      <c r="P344" s="352">
        <f t="shared" si="19"/>
        <v>0</v>
      </c>
    </row>
    <row r="345" spans="1:17">
      <c r="A345" s="320"/>
      <c r="B345" s="355"/>
      <c r="C345" s="355"/>
      <c r="D345" s="355"/>
      <c r="E345" s="356"/>
      <c r="F345" s="356"/>
      <c r="G345" s="355"/>
      <c r="H345" s="355"/>
      <c r="I345" s="356"/>
      <c r="J345" s="356"/>
      <c r="K345" s="355"/>
      <c r="L345" s="355"/>
      <c r="M345" s="357"/>
      <c r="N345" s="356"/>
      <c r="O345" s="226"/>
      <c r="P345" s="352"/>
    </row>
    <row r="346" spans="1:17">
      <c r="A346" s="320" t="s">
        <v>1036</v>
      </c>
      <c r="B346" s="355">
        <f>+'TTA Pivot Table'!L$390</f>
        <v>4.9230769230769234</v>
      </c>
      <c r="C346" s="355">
        <f>+'TTA Pivot Table'!L$392</f>
        <v>3.3330000000000002</v>
      </c>
      <c r="D346" s="355">
        <f>+'TTA Pivot Table'!L$394</f>
        <v>0</v>
      </c>
      <c r="E346" s="356">
        <f>+'TTA Pivot Table'!L$396</f>
        <v>4.8094999999999999</v>
      </c>
      <c r="F346" s="356">
        <f>+'TTA Pivot Table'!L$398</f>
        <v>3.6530851262862485</v>
      </c>
      <c r="G346" s="355">
        <f>+'TTA Pivot Table'!L$400</f>
        <v>5.0996493150684934</v>
      </c>
      <c r="H346" s="355">
        <f>+'TTA Pivot Table'!L$402</f>
        <v>0</v>
      </c>
      <c r="I346" s="356">
        <f>+'TTA Pivot Table'!L$404</f>
        <v>3.8640303635637232</v>
      </c>
      <c r="J346" s="356">
        <f>+'TTA Pivot Table'!L$406</f>
        <v>5.8708896797153036</v>
      </c>
      <c r="K346" s="355">
        <f>+'TTA Pivot Table'!L$408</f>
        <v>8.6691126760563382</v>
      </c>
      <c r="L346" s="355">
        <f>+'TTA Pivot Table'!L$410</f>
        <v>0</v>
      </c>
      <c r="M346" s="357">
        <f>+'TTA Pivot Table'!L$412</f>
        <v>7.2774300884955743</v>
      </c>
      <c r="N346" s="356">
        <f>+'TTA Pivot Table'!L$414</f>
        <v>4.0029205681220406</v>
      </c>
      <c r="O346" s="226"/>
      <c r="P346" s="352">
        <f t="shared" si="19"/>
        <v>3.4133997249318511</v>
      </c>
    </row>
    <row r="347" spans="1:17">
      <c r="A347" s="320" t="s">
        <v>1037</v>
      </c>
      <c r="B347" s="355">
        <f>+'TTA Pivot Table'!L$422</f>
        <v>3.4463671128107074</v>
      </c>
      <c r="C347" s="355">
        <f>+'TTA Pivot Table'!L$424</f>
        <v>3.3133131618759455</v>
      </c>
      <c r="D347" s="355">
        <f>+'TTA Pivot Table'!L$426</f>
        <v>0</v>
      </c>
      <c r="E347" s="356">
        <f>+'TTA Pivot Table'!L$428</f>
        <v>3.3948447568834208</v>
      </c>
      <c r="F347" s="356">
        <f>+'TTA Pivot Table'!L$430</f>
        <v>4.0897040302267005</v>
      </c>
      <c r="G347" s="355">
        <f>+'TTA Pivot Table'!L$432</f>
        <v>4.4801565120178868</v>
      </c>
      <c r="H347" s="355">
        <f>+'TTA Pivot Table'!L$434</f>
        <v>0</v>
      </c>
      <c r="I347" s="356">
        <f>+'TTA Pivot Table'!L$436</f>
        <v>4.2303927492447126</v>
      </c>
      <c r="J347" s="356">
        <f>+'TTA Pivot Table'!L$438</f>
        <v>2.9247126436781614</v>
      </c>
      <c r="K347" s="355">
        <f>+'TTA Pivot Table'!L$440</f>
        <v>3.1124024284475285</v>
      </c>
      <c r="L347" s="355">
        <f>+'TTA Pivot Table'!L$442</f>
        <v>0</v>
      </c>
      <c r="M347" s="357">
        <f>+'TTA Pivot Table'!L$444</f>
        <v>3.0316856154226404</v>
      </c>
      <c r="N347" s="356">
        <f>+'TTA Pivot Table'!L$446</f>
        <v>3.8843442001516313</v>
      </c>
      <c r="O347" s="226"/>
      <c r="P347" s="352">
        <f t="shared" si="19"/>
        <v>-1.1987071338220723</v>
      </c>
    </row>
    <row r="348" spans="1:17">
      <c r="A348" s="320" t="s">
        <v>1038</v>
      </c>
      <c r="B348" s="355">
        <f>+'TTA Pivot Table'!L$454</f>
        <v>3.0081411126187239</v>
      </c>
      <c r="C348" s="355">
        <f>+'TTA Pivot Table'!L$456</f>
        <v>3.5684210526315789</v>
      </c>
      <c r="D348" s="355">
        <f>+'TTA Pivot Table'!L$458</f>
        <v>0</v>
      </c>
      <c r="E348" s="356">
        <f>+'TTA Pivot Table'!L$460</f>
        <v>3.1643835616438354</v>
      </c>
      <c r="F348" s="356">
        <f>+'TTA Pivot Table'!L$462</f>
        <v>3.9540162980209557</v>
      </c>
      <c r="G348" s="355">
        <f>+'TTA Pivot Table'!L$464</f>
        <v>6.9779962546816483</v>
      </c>
      <c r="H348" s="355">
        <f>+'TTA Pivot Table'!L$466</f>
        <v>0</v>
      </c>
      <c r="I348" s="356">
        <f>+'TTA Pivot Table'!L$468</f>
        <v>5.6299948105864042</v>
      </c>
      <c r="J348" s="356">
        <f>+'TTA Pivot Table'!L$470</f>
        <v>4.0491606714628317</v>
      </c>
      <c r="K348" s="355">
        <f>+'TTA Pivot Table'!L$472</f>
        <v>4.5965309200603315</v>
      </c>
      <c r="L348" s="355">
        <f>+'TTA Pivot Table'!L$474</f>
        <v>0</v>
      </c>
      <c r="M348" s="357">
        <f>+'TTA Pivot Table'!L$476</f>
        <v>4.3851851851851853</v>
      </c>
      <c r="N348" s="356">
        <f>+'TTA Pivot Table'!L$478</f>
        <v>4.4396551724137927</v>
      </c>
      <c r="O348" s="226"/>
      <c r="P348" s="352">
        <f t="shared" si="19"/>
        <v>-1.2448096254012189</v>
      </c>
    </row>
    <row r="349" spans="1:17">
      <c r="A349" s="329" t="s">
        <v>1039</v>
      </c>
      <c r="B349" s="359">
        <f>+'TTA Pivot Table'!L$486</f>
        <v>0</v>
      </c>
      <c r="C349" s="359">
        <f>+'TTA Pivot Table'!L$488</f>
        <v>0</v>
      </c>
      <c r="D349" s="359">
        <f>+'TTA Pivot Table'!L$490</f>
        <v>0</v>
      </c>
      <c r="E349" s="360">
        <f>+'TTA Pivot Table'!L$492</f>
        <v>0</v>
      </c>
      <c r="F349" s="360">
        <f>+'TTA Pivot Table'!L$494</f>
        <v>0</v>
      </c>
      <c r="G349" s="359">
        <f>+'TTA Pivot Table'!L$496</f>
        <v>0</v>
      </c>
      <c r="H349" s="359">
        <f>+'TTA Pivot Table'!L$498</f>
        <v>0</v>
      </c>
      <c r="I349" s="360">
        <f>+'TTA Pivot Table'!L$500</f>
        <v>0</v>
      </c>
      <c r="J349" s="360">
        <f>+'TTA Pivot Table'!L$502</f>
        <v>0</v>
      </c>
      <c r="K349" s="359">
        <f>+'TTA Pivot Table'!L$504</f>
        <v>0</v>
      </c>
      <c r="L349" s="359">
        <f>+'TTA Pivot Table'!L$506</f>
        <v>0</v>
      </c>
      <c r="M349" s="361">
        <f>+'TTA Pivot Table'!L$508</f>
        <v>0</v>
      </c>
      <c r="N349" s="360">
        <f>+'TTA Pivot Table'!L$510</f>
        <v>0</v>
      </c>
      <c r="O349" s="226"/>
      <c r="P349" s="362">
        <f t="shared" si="19"/>
        <v>0</v>
      </c>
    </row>
    <row r="350" spans="1:17">
      <c r="A350" s="333" t="s">
        <v>1040</v>
      </c>
      <c r="B350" s="333"/>
      <c r="C350" s="333"/>
      <c r="D350" s="333"/>
      <c r="E350" s="333"/>
      <c r="F350" s="334"/>
      <c r="G350" s="334"/>
      <c r="H350" s="334"/>
      <c r="I350" s="334"/>
      <c r="J350" s="334"/>
      <c r="K350" s="334"/>
      <c r="L350" s="334"/>
      <c r="M350" s="334"/>
      <c r="N350" s="334"/>
    </row>
    <row r="351" spans="1:17">
      <c r="A351" s="333"/>
      <c r="B351" s="364"/>
      <c r="C351" s="364"/>
      <c r="D351" s="364"/>
      <c r="E351" s="364"/>
      <c r="F351" s="364"/>
      <c r="G351" s="364"/>
      <c r="H351" s="364"/>
      <c r="I351" s="364"/>
      <c r="J351" s="364"/>
      <c r="K351" s="364"/>
      <c r="L351" s="364"/>
      <c r="M351" s="364"/>
      <c r="N351" s="364"/>
      <c r="O351" s="363"/>
    </row>
    <row r="352" spans="1:17">
      <c r="A352" s="333"/>
      <c r="B352" s="333"/>
      <c r="C352" s="333"/>
      <c r="D352" s="333"/>
      <c r="E352" s="333"/>
      <c r="F352" s="334"/>
      <c r="G352" s="334"/>
      <c r="H352" s="334"/>
      <c r="I352" s="334"/>
      <c r="J352" s="334"/>
      <c r="K352" s="334"/>
      <c r="L352" s="334"/>
      <c r="M352" s="334"/>
      <c r="N352" s="335" t="s">
        <v>1158</v>
      </c>
    </row>
    <row r="353" spans="1:16" ht="18">
      <c r="A353" s="296" t="s">
        <v>1089</v>
      </c>
      <c r="B353" s="298"/>
      <c r="C353" s="298"/>
      <c r="D353" s="298"/>
      <c r="E353" s="298"/>
      <c r="F353" s="297"/>
      <c r="G353" s="297"/>
      <c r="H353" s="297"/>
      <c r="I353" s="298"/>
      <c r="J353" s="297"/>
      <c r="K353" s="297"/>
      <c r="L353" s="297"/>
      <c r="M353" s="298"/>
      <c r="N353" s="297"/>
      <c r="P353" s="346"/>
    </row>
    <row r="354" spans="1:16" ht="18">
      <c r="A354" s="296"/>
      <c r="B354" s="298"/>
      <c r="C354" s="298"/>
      <c r="D354" s="298"/>
      <c r="E354" s="298"/>
      <c r="F354" s="297"/>
      <c r="G354" s="297"/>
      <c r="H354" s="297"/>
      <c r="I354" s="298"/>
      <c r="J354" s="297"/>
      <c r="K354" s="297"/>
      <c r="L354" s="297"/>
      <c r="M354" s="298"/>
      <c r="N354" s="297"/>
      <c r="P354" s="346"/>
    </row>
    <row r="355" spans="1:16" ht="15.75">
      <c r="A355" s="299" t="s">
        <v>1085</v>
      </c>
      <c r="B355" s="298"/>
      <c r="C355" s="298"/>
      <c r="D355" s="298"/>
      <c r="E355" s="298"/>
      <c r="F355" s="297"/>
      <c r="G355" s="297"/>
      <c r="H355" s="297"/>
      <c r="I355" s="298"/>
      <c r="J355" s="297"/>
      <c r="K355" s="297"/>
      <c r="L355" s="297"/>
      <c r="M355" s="298"/>
      <c r="N355" s="297"/>
      <c r="P355" s="346"/>
    </row>
    <row r="356" spans="1:16" ht="15.75">
      <c r="A356" s="299" t="s">
        <v>1065</v>
      </c>
      <c r="B356" s="298"/>
      <c r="C356" s="298"/>
      <c r="D356" s="298"/>
      <c r="E356" s="298"/>
      <c r="F356" s="297"/>
      <c r="G356" s="297"/>
      <c r="H356" s="297"/>
      <c r="I356" s="298"/>
      <c r="J356" s="297"/>
      <c r="K356" s="297"/>
      <c r="L356" s="297"/>
      <c r="M356" s="298"/>
      <c r="N356" s="297"/>
      <c r="P356" s="346"/>
    </row>
    <row r="357" spans="1:16" ht="17.25" customHeight="1">
      <c r="A357" s="300" t="s">
        <v>1090</v>
      </c>
      <c r="B357" s="300"/>
      <c r="C357" s="300"/>
      <c r="D357" s="300"/>
      <c r="E357" s="300"/>
      <c r="F357" s="301"/>
      <c r="G357" s="302"/>
      <c r="H357" s="302"/>
      <c r="I357" s="303"/>
      <c r="J357" s="303"/>
      <c r="K357" s="303"/>
      <c r="L357" s="303"/>
      <c r="M357" s="303"/>
      <c r="N357" s="303"/>
      <c r="O357" s="304"/>
      <c r="P357" s="346"/>
    </row>
    <row r="358" spans="1:16" ht="17.25" customHeight="1">
      <c r="A358" s="150"/>
      <c r="B358" s="305" t="s">
        <v>1014</v>
      </c>
      <c r="C358" s="306"/>
      <c r="D358" s="306"/>
      <c r="E358" s="306"/>
      <c r="F358" s="306"/>
      <c r="G358" s="306"/>
      <c r="H358" s="306"/>
      <c r="I358" s="307"/>
      <c r="J358" s="308" t="s">
        <v>10</v>
      </c>
      <c r="K358" s="309"/>
      <c r="L358" s="309"/>
      <c r="M358" s="310"/>
      <c r="N358" s="533" t="s">
        <v>1015</v>
      </c>
      <c r="O358" s="323"/>
      <c r="P358" s="346"/>
    </row>
    <row r="359" spans="1:16" ht="44.25" customHeight="1">
      <c r="A359" s="311"/>
      <c r="B359" s="306" t="s">
        <v>1016</v>
      </c>
      <c r="C359" s="306"/>
      <c r="D359" s="306"/>
      <c r="E359" s="312"/>
      <c r="F359" s="313" t="s">
        <v>1017</v>
      </c>
      <c r="G359" s="306"/>
      <c r="H359" s="306"/>
      <c r="I359" s="307"/>
      <c r="J359" s="314" t="s">
        <v>1018</v>
      </c>
      <c r="K359" s="306"/>
      <c r="L359" s="306"/>
      <c r="M359" s="307"/>
      <c r="N359" s="534"/>
      <c r="O359" s="323"/>
      <c r="P359" s="346"/>
    </row>
    <row r="360" spans="1:16" ht="30.75" customHeight="1">
      <c r="A360" s="300"/>
      <c r="B360" s="315" t="s">
        <v>1019</v>
      </c>
      <c r="C360" s="315" t="s">
        <v>1020</v>
      </c>
      <c r="D360" s="315" t="s">
        <v>1021</v>
      </c>
      <c r="E360" s="316" t="s">
        <v>1022</v>
      </c>
      <c r="F360" s="316" t="s">
        <v>1019</v>
      </c>
      <c r="G360" s="315" t="s">
        <v>1020</v>
      </c>
      <c r="H360" s="315" t="s">
        <v>1021</v>
      </c>
      <c r="I360" s="316" t="s">
        <v>1022</v>
      </c>
      <c r="J360" s="317" t="s">
        <v>1019</v>
      </c>
      <c r="K360" s="318" t="s">
        <v>1020</v>
      </c>
      <c r="L360" s="319" t="s">
        <v>1021</v>
      </c>
      <c r="M360" s="317" t="s">
        <v>1022</v>
      </c>
      <c r="N360" s="535"/>
      <c r="O360" s="323"/>
      <c r="P360" s="346" t="s">
        <v>1076</v>
      </c>
    </row>
    <row r="361" spans="1:16" hidden="1">
      <c r="A361" s="320" t="s">
        <v>1023</v>
      </c>
      <c r="B361" s="320"/>
      <c r="C361" s="320"/>
      <c r="D361" s="320"/>
      <c r="E361" s="320"/>
      <c r="F361" s="365">
        <f>'TTA Pivot Table'!M$230</f>
        <v>0</v>
      </c>
      <c r="G361" s="365">
        <f>'TTA Pivot Table'!M$231</f>
        <v>0</v>
      </c>
      <c r="H361" s="365">
        <f>'TTA Pivot Table'!M$232</f>
        <v>0</v>
      </c>
      <c r="I361" s="366">
        <f>'TTA Pivot Table'!M$233</f>
        <v>0</v>
      </c>
      <c r="J361" s="366">
        <f>'TTA Pivot Table'!M$234</f>
        <v>0</v>
      </c>
      <c r="K361" s="365">
        <f>'TTA Pivot Table'!M$235</f>
        <v>0</v>
      </c>
      <c r="L361" s="365">
        <f>'TTA Pivot Table'!M$236</f>
        <v>0</v>
      </c>
      <c r="M361" s="367">
        <f>'TTA Pivot Table'!M$237</f>
        <v>0</v>
      </c>
      <c r="N361" s="366">
        <f>'TTA Pivot Table'!M$238</f>
        <v>0</v>
      </c>
      <c r="O361" s="226"/>
      <c r="P361" s="352">
        <f>+M361-I361</f>
        <v>0</v>
      </c>
    </row>
    <row r="362" spans="1:16" ht="15.75" hidden="1">
      <c r="A362" s="320"/>
      <c r="B362" s="320"/>
      <c r="C362" s="320"/>
      <c r="D362" s="320"/>
      <c r="E362" s="320"/>
      <c r="F362" s="226"/>
      <c r="G362" s="226"/>
      <c r="H362" s="226"/>
      <c r="I362" s="353"/>
      <c r="J362" s="353"/>
      <c r="K362" s="226"/>
      <c r="L362" s="226"/>
      <c r="M362" s="354"/>
      <c r="N362" s="353"/>
      <c r="O362" s="226"/>
      <c r="P362" s="323">
        <f t="shared" ref="P362" si="20">+I362-M362</f>
        <v>0</v>
      </c>
    </row>
    <row r="363" spans="1:16">
      <c r="A363" s="320" t="s">
        <v>1024</v>
      </c>
      <c r="B363" s="355">
        <f>+'TTA Pivot Table'!M$6</f>
        <v>0</v>
      </c>
      <c r="C363" s="355">
        <f>+'TTA Pivot Table'!M$8</f>
        <v>0</v>
      </c>
      <c r="D363" s="355">
        <f>+'TTA Pivot Table'!M$10</f>
        <v>0</v>
      </c>
      <c r="E363" s="356">
        <f>+'TTA Pivot Table'!M$12</f>
        <v>0</v>
      </c>
      <c r="F363" s="356">
        <f>+'TTA Pivot Table'!M$14</f>
        <v>0</v>
      </c>
      <c r="G363" s="355">
        <f>+'TTA Pivot Table'!M$16</f>
        <v>0</v>
      </c>
      <c r="H363" s="355">
        <f>+'TTA Pivot Table'!M$18</f>
        <v>0</v>
      </c>
      <c r="I363" s="356">
        <f>+'TTA Pivot Table'!M$20</f>
        <v>0</v>
      </c>
      <c r="J363" s="356">
        <f>+'TTA Pivot Table'!M$22</f>
        <v>0</v>
      </c>
      <c r="K363" s="355">
        <f>+'TTA Pivot Table'!M$24</f>
        <v>0</v>
      </c>
      <c r="L363" s="355">
        <f>+'TTA Pivot Table'!M$26</f>
        <v>0</v>
      </c>
      <c r="M363" s="357">
        <f>+'TTA Pivot Table'!M$28</f>
        <v>0</v>
      </c>
      <c r="N363" s="356">
        <f>+'TTA Pivot Table'!M$30</f>
        <v>0</v>
      </c>
      <c r="O363" s="226"/>
      <c r="P363" s="352">
        <f t="shared" ref="P363:P381" si="21">+M363-I363</f>
        <v>0</v>
      </c>
    </row>
    <row r="364" spans="1:16">
      <c r="A364" s="320" t="s">
        <v>1025</v>
      </c>
      <c r="B364" s="355">
        <f>+'TTA Pivot Table'!M$38</f>
        <v>3.23045643153527</v>
      </c>
      <c r="C364" s="355">
        <f>+'TTA Pivot Table'!M$40</f>
        <v>4.7456834532374099</v>
      </c>
      <c r="D364" s="355">
        <f>+'TTA Pivot Table'!M$42</f>
        <v>0</v>
      </c>
      <c r="E364" s="356">
        <f>+'TTA Pivot Table'!M$44</f>
        <v>3.7847105263157901</v>
      </c>
      <c r="F364" s="356">
        <f>+'TTA Pivot Table'!M$46</f>
        <v>4.8830473856209142</v>
      </c>
      <c r="G364" s="355">
        <f>+'TTA Pivot Table'!M$48</f>
        <v>6.8466970387243746</v>
      </c>
      <c r="H364" s="355">
        <f>+'TTA Pivot Table'!M$50</f>
        <v>0</v>
      </c>
      <c r="I364" s="356">
        <f>+'TTA Pivot Table'!M$52</f>
        <v>5.4014131088394466</v>
      </c>
      <c r="J364" s="356">
        <f>+'TTA Pivot Table'!M$54</f>
        <v>3.6998732171156901</v>
      </c>
      <c r="K364" s="355">
        <f>+'TTA Pivot Table'!M$56</f>
        <v>4.6823970944309927</v>
      </c>
      <c r="L364" s="355">
        <f>+'TTA Pivot Table'!M$58</f>
        <v>0</v>
      </c>
      <c r="M364" s="357">
        <f>+'TTA Pivot Table'!M$60</f>
        <v>4.0885536398467437</v>
      </c>
      <c r="N364" s="356">
        <f>+'TTA Pivot Table'!M$62</f>
        <v>1.953846153846154</v>
      </c>
      <c r="O364" s="226"/>
      <c r="P364" s="352">
        <f t="shared" si="21"/>
        <v>-1.3128594689927029</v>
      </c>
    </row>
    <row r="365" spans="1:16">
      <c r="A365" s="320" t="s">
        <v>1026</v>
      </c>
      <c r="B365" s="355">
        <f>+'TTA Pivot Table'!M$70</f>
        <v>0</v>
      </c>
      <c r="C365" s="355">
        <f>+'TTA Pivot Table'!M$72</f>
        <v>0</v>
      </c>
      <c r="D365" s="355">
        <f>+'TTA Pivot Table'!M$74</f>
        <v>0</v>
      </c>
      <c r="E365" s="356">
        <f>+'TTA Pivot Table'!M$76</f>
        <v>0</v>
      </c>
      <c r="F365" s="356">
        <f>+'TTA Pivot Table'!M$78</f>
        <v>0</v>
      </c>
      <c r="G365" s="355">
        <f>+'TTA Pivot Table'!M$80</f>
        <v>0</v>
      </c>
      <c r="H365" s="355">
        <f>+'TTA Pivot Table'!M$82</f>
        <v>0</v>
      </c>
      <c r="I365" s="356">
        <f>+'TTA Pivot Table'!M$84</f>
        <v>0</v>
      </c>
      <c r="J365" s="356">
        <f>+'TTA Pivot Table'!M$86</f>
        <v>0</v>
      </c>
      <c r="K365" s="355">
        <f>+'TTA Pivot Table'!M$88</f>
        <v>0</v>
      </c>
      <c r="L365" s="355">
        <f>+'TTA Pivot Table'!M$90</f>
        <v>0</v>
      </c>
      <c r="M365" s="357">
        <f>+'TTA Pivot Table'!M$92</f>
        <v>0</v>
      </c>
      <c r="N365" s="356">
        <f>+'TTA Pivot Table'!M$94</f>
        <v>0</v>
      </c>
      <c r="O365" s="226"/>
      <c r="P365" s="352">
        <f t="shared" si="21"/>
        <v>0</v>
      </c>
    </row>
    <row r="366" spans="1:16">
      <c r="A366" s="320" t="s">
        <v>1027</v>
      </c>
      <c r="B366" s="355">
        <f>+'TTA Pivot Table'!M$102</f>
        <v>3.1315561403508774</v>
      </c>
      <c r="C366" s="355">
        <f>+'TTA Pivot Table'!M$104</f>
        <v>2.9999799999999999</v>
      </c>
      <c r="D366" s="355">
        <f>+'TTA Pivot Table'!M$106</f>
        <v>0.61109999999999998</v>
      </c>
      <c r="E366" s="356">
        <f>+'TTA Pivot Table'!M$108</f>
        <v>2.8371883720930238</v>
      </c>
      <c r="F366" s="356">
        <f>+'TTA Pivot Table'!M$110</f>
        <v>4.0073485294117646</v>
      </c>
      <c r="G366" s="355">
        <f>+'TTA Pivot Table'!M$112</f>
        <v>5.7749899999999998</v>
      </c>
      <c r="H366" s="355">
        <f>+'TTA Pivot Table'!M$114</f>
        <v>0</v>
      </c>
      <c r="I366" s="356">
        <f>+'TTA Pivot Table'!M$116</f>
        <v>4.409085227272727</v>
      </c>
      <c r="J366" s="356">
        <f>+'TTA Pivot Table'!M$118</f>
        <v>3.1296407407407405</v>
      </c>
      <c r="K366" s="355">
        <f>+'TTA Pivot Table'!M$120</f>
        <v>3.8846000000000007</v>
      </c>
      <c r="L366" s="355">
        <f>+'TTA Pivot Table'!M$122</f>
        <v>0</v>
      </c>
      <c r="M366" s="357">
        <f>+'TTA Pivot Table'!M$124</f>
        <v>3.4999981132075471</v>
      </c>
      <c r="N366" s="356">
        <f>+'TTA Pivot Table'!M$126</f>
        <v>6.6136636363636372</v>
      </c>
      <c r="O366" s="226"/>
      <c r="P366" s="352">
        <f t="shared" si="21"/>
        <v>-0.90908711406517995</v>
      </c>
    </row>
    <row r="367" spans="1:16">
      <c r="A367" s="320"/>
      <c r="B367" s="355"/>
      <c r="C367" s="355"/>
      <c r="D367" s="355"/>
      <c r="E367" s="356"/>
      <c r="F367" s="356"/>
      <c r="G367" s="355"/>
      <c r="H367" s="355"/>
      <c r="I367" s="356"/>
      <c r="J367" s="356"/>
      <c r="K367" s="355"/>
      <c r="L367" s="355"/>
      <c r="M367" s="357"/>
      <c r="N367" s="356"/>
      <c r="O367" s="226"/>
      <c r="P367" s="352"/>
    </row>
    <row r="368" spans="1:16">
      <c r="A368" s="320" t="s">
        <v>1028</v>
      </c>
      <c r="B368" s="355">
        <f>+'TTA Pivot Table'!M$134</f>
        <v>4.43</v>
      </c>
      <c r="C368" s="355">
        <f>+'TTA Pivot Table'!M$136</f>
        <v>8.42</v>
      </c>
      <c r="D368" s="355">
        <f>+'TTA Pivot Table'!M$138</f>
        <v>0</v>
      </c>
      <c r="E368" s="356">
        <f>+'TTA Pivot Table'!M$140</f>
        <v>6.2715384615384613</v>
      </c>
      <c r="F368" s="356">
        <f>+'TTA Pivot Table'!M$142</f>
        <v>5.83</v>
      </c>
      <c r="G368" s="355">
        <f>+'TTA Pivot Table'!M$144</f>
        <v>6.05</v>
      </c>
      <c r="H368" s="355">
        <f>+'TTA Pivot Table'!M$146</f>
        <v>0</v>
      </c>
      <c r="I368" s="356">
        <f>+'TTA Pivot Table'!M$148</f>
        <v>5.9318947368421053</v>
      </c>
      <c r="J368" s="356">
        <f>+'TTA Pivot Table'!M$150</f>
        <v>4.0199999999999996</v>
      </c>
      <c r="K368" s="355">
        <f>+'TTA Pivot Table'!M$152</f>
        <v>3.32</v>
      </c>
      <c r="L368" s="355">
        <f>+'TTA Pivot Table'!M$154</f>
        <v>0</v>
      </c>
      <c r="M368" s="357">
        <f>+'TTA Pivot Table'!M$156</f>
        <v>3.6284745762711861</v>
      </c>
      <c r="N368" s="356">
        <f>+'TTA Pivot Table'!M$158</f>
        <v>0</v>
      </c>
      <c r="O368" s="226"/>
      <c r="P368" s="352">
        <f t="shared" si="21"/>
        <v>-2.3034201605709193</v>
      </c>
    </row>
    <row r="369" spans="1:17">
      <c r="A369" s="320" t="s">
        <v>1029</v>
      </c>
      <c r="B369" s="355">
        <f>+'TTA Pivot Table'!M$166</f>
        <v>3.8600694444444446</v>
      </c>
      <c r="C369" s="355">
        <f>+'TTA Pivot Table'!M$168</f>
        <v>4.1320000000000006</v>
      </c>
      <c r="D369" s="355">
        <f>+'TTA Pivot Table'!M$170</f>
        <v>0</v>
      </c>
      <c r="E369" s="356">
        <f>+'TTA Pivot Table'!M$172</f>
        <v>3.9002958579881661</v>
      </c>
      <c r="F369" s="356">
        <f>+'TTA Pivot Table'!M$174</f>
        <v>4.435740072202166</v>
      </c>
      <c r="G369" s="355">
        <f>+'TTA Pivot Table'!M$176</f>
        <v>5.1471428571428577</v>
      </c>
      <c r="H369" s="355">
        <f>+'TTA Pivot Table'!M$178</f>
        <v>0</v>
      </c>
      <c r="I369" s="356">
        <f>+'TTA Pivot Table'!M$180</f>
        <v>4.6745803357314157</v>
      </c>
      <c r="J369" s="356">
        <f>+'TTA Pivot Table'!M$182</f>
        <v>5.3208219178082192</v>
      </c>
      <c r="K369" s="355">
        <f>+'TTA Pivot Table'!M$184</f>
        <v>4.5579234972677591</v>
      </c>
      <c r="L369" s="355">
        <f>+'TTA Pivot Table'!M$186</f>
        <v>0</v>
      </c>
      <c r="M369" s="357">
        <f>+'TTA Pivot Table'!M$188</f>
        <v>5.0660583941605841</v>
      </c>
      <c r="N369" s="356">
        <f>+'TTA Pivot Table'!M$190</f>
        <v>4.803341288782816</v>
      </c>
      <c r="O369" s="226"/>
      <c r="P369" s="352">
        <f t="shared" si="21"/>
        <v>0.39147805842916839</v>
      </c>
    </row>
    <row r="370" spans="1:17">
      <c r="A370" s="320" t="s">
        <v>1030</v>
      </c>
      <c r="B370" s="358">
        <f>+'TTA Pivot Table'!M$198</f>
        <v>2.8248275862068972</v>
      </c>
      <c r="C370" s="355">
        <f>+'TTA Pivot Table'!M$200</f>
        <v>3.5264285714285717</v>
      </c>
      <c r="D370" s="355">
        <f>+'TTA Pivot Table'!M$202</f>
        <v>0</v>
      </c>
      <c r="E370" s="356">
        <f>+'TTA Pivot Table'!M$204</f>
        <v>2.9220792079207927</v>
      </c>
      <c r="F370" s="356">
        <f>+'TTA Pivot Table'!M$206</f>
        <v>4.41403100775194</v>
      </c>
      <c r="G370" s="355">
        <f>+'TTA Pivot Table'!M$208</f>
        <v>6.6680000000000001</v>
      </c>
      <c r="H370" s="355">
        <f>+'TTA Pivot Table'!M$210</f>
        <v>0</v>
      </c>
      <c r="I370" s="356">
        <f>+'TTA Pivot Table'!M$212</f>
        <v>4.9401704545454557</v>
      </c>
      <c r="J370" s="356">
        <f>+'TTA Pivot Table'!M$214</f>
        <v>7.8241791044776106</v>
      </c>
      <c r="K370" s="355">
        <f>+'TTA Pivot Table'!M$216</f>
        <v>8.7197701149425555</v>
      </c>
      <c r="L370" s="355">
        <f>+'TTA Pivot Table'!M$218</f>
        <v>0</v>
      </c>
      <c r="M370" s="357">
        <f>+'TTA Pivot Table'!M$220</f>
        <v>8.0436619718309927</v>
      </c>
      <c r="N370" s="356">
        <f>+'TTA Pivot Table'!M$222</f>
        <v>0</v>
      </c>
      <c r="O370" s="226"/>
      <c r="P370" s="352">
        <f t="shared" si="21"/>
        <v>3.1034915172855371</v>
      </c>
    </row>
    <row r="371" spans="1:17">
      <c r="A371" s="320" t="s">
        <v>1031</v>
      </c>
      <c r="B371" s="355">
        <f>+'TTA Pivot Table'!M$230</f>
        <v>0</v>
      </c>
      <c r="C371" s="355">
        <f>+'TTA Pivot Table'!M$232</f>
        <v>0</v>
      </c>
      <c r="D371" s="355">
        <f>+'TTA Pivot Table'!M$234</f>
        <v>0</v>
      </c>
      <c r="E371" s="356">
        <f>+'TTA Pivot Table'!M$236</f>
        <v>0</v>
      </c>
      <c r="F371" s="356">
        <f>+'TTA Pivot Table'!M$238</f>
        <v>0</v>
      </c>
      <c r="G371" s="355">
        <f>+'TTA Pivot Table'!M$240</f>
        <v>0</v>
      </c>
      <c r="H371" s="355">
        <f>+'TTA Pivot Table'!M$242</f>
        <v>0</v>
      </c>
      <c r="I371" s="356">
        <f>+'TTA Pivot Table'!M$244</f>
        <v>0</v>
      </c>
      <c r="J371" s="356">
        <f>+'TTA Pivot Table'!M$246</f>
        <v>0</v>
      </c>
      <c r="K371" s="355">
        <f>+'TTA Pivot Table'!M$248</f>
        <v>0</v>
      </c>
      <c r="L371" s="355">
        <f>+'TTA Pivot Table'!M$250</f>
        <v>0</v>
      </c>
      <c r="M371" s="357">
        <f>+'TTA Pivot Table'!M$252</f>
        <v>0</v>
      </c>
      <c r="N371" s="356">
        <f>+'TTA Pivot Table'!M$254</f>
        <v>0</v>
      </c>
      <c r="O371" s="226"/>
      <c r="P371" s="352">
        <f t="shared" si="21"/>
        <v>0</v>
      </c>
    </row>
    <row r="372" spans="1:17">
      <c r="A372" s="320"/>
      <c r="B372" s="355"/>
      <c r="C372" s="355"/>
      <c r="D372" s="355"/>
      <c r="E372" s="356"/>
      <c r="F372" s="356"/>
      <c r="G372" s="355"/>
      <c r="H372" s="355"/>
      <c r="I372" s="356"/>
      <c r="J372" s="356"/>
      <c r="K372" s="355"/>
      <c r="L372" s="355"/>
      <c r="M372" s="357"/>
      <c r="N372" s="356"/>
      <c r="O372" s="226"/>
      <c r="P372" s="352"/>
    </row>
    <row r="373" spans="1:17">
      <c r="A373" s="320" t="s">
        <v>1032</v>
      </c>
      <c r="B373" s="355">
        <f>+'TTA Pivot Table'!M$262</f>
        <v>3.6726027397260279</v>
      </c>
      <c r="C373" s="355">
        <f>+'TTA Pivot Table'!M$264</f>
        <v>5.4630769230769243</v>
      </c>
      <c r="D373" s="355">
        <f>+'TTA Pivot Table'!M$266</f>
        <v>0</v>
      </c>
      <c r="E373" s="356">
        <f>+'TTA Pivot Table'!M$268</f>
        <v>3.9432558139534883</v>
      </c>
      <c r="F373" s="356">
        <f>+'TTA Pivot Table'!M$270</f>
        <v>3.6337175792507206</v>
      </c>
      <c r="G373" s="355">
        <f>+'TTA Pivot Table'!M$272</f>
        <v>5.72</v>
      </c>
      <c r="H373" s="355">
        <f>+'TTA Pivot Table'!M$274</f>
        <v>0</v>
      </c>
      <c r="I373" s="356">
        <f>+'TTA Pivot Table'!M$276</f>
        <v>3.7739247311827961</v>
      </c>
      <c r="J373" s="356">
        <f>+'TTA Pivot Table'!M$278</f>
        <v>3.4894594594594595</v>
      </c>
      <c r="K373" s="355">
        <f>+'TTA Pivot Table'!M$280</f>
        <v>3.95</v>
      </c>
      <c r="L373" s="355">
        <f>+'TTA Pivot Table'!M$282</f>
        <v>0</v>
      </c>
      <c r="M373" s="357">
        <f>+'TTA Pivot Table'!M$284</f>
        <v>3.6114569536423837</v>
      </c>
      <c r="N373" s="356">
        <f>+'TTA Pivot Table'!M$286</f>
        <v>6.9298000000000002</v>
      </c>
      <c r="O373" s="226"/>
      <c r="P373" s="352">
        <f t="shared" si="21"/>
        <v>-0.16246777754041242</v>
      </c>
    </row>
    <row r="374" spans="1:17">
      <c r="A374" s="320" t="s">
        <v>1033</v>
      </c>
      <c r="B374" s="355">
        <f>+'TTA Pivot Table'!M$294</f>
        <v>3.3149789029535865</v>
      </c>
      <c r="C374" s="355">
        <f>+'TTA Pivot Table'!M$296</f>
        <v>4.7420802748000295</v>
      </c>
      <c r="D374" s="355">
        <f>+'TTA Pivot Table'!M$298</f>
        <v>0</v>
      </c>
      <c r="E374" s="356">
        <f>+'TTA Pivot Table'!M$300</f>
        <v>4.6610299452702897</v>
      </c>
      <c r="F374" s="356">
        <f>+'TTA Pivot Table'!M$302</f>
        <v>3.9334620247732195</v>
      </c>
      <c r="G374" s="355">
        <f>+'TTA Pivot Table'!M$304</f>
        <v>5.5240143246550639</v>
      </c>
      <c r="H374" s="355">
        <f>+'TTA Pivot Table'!M$306</f>
        <v>0</v>
      </c>
      <c r="I374" s="356">
        <f>+'TTA Pivot Table'!M$308</f>
        <v>4.5278062163643105</v>
      </c>
      <c r="J374" s="356">
        <f>+'TTA Pivot Table'!M$310</f>
        <v>2.7388956448755839</v>
      </c>
      <c r="K374" s="355">
        <f>+'TTA Pivot Table'!M$312</f>
        <v>3.1907589748561342</v>
      </c>
      <c r="L374" s="355">
        <f>+'TTA Pivot Table'!M$314</f>
        <v>0</v>
      </c>
      <c r="M374" s="357">
        <f>+'TTA Pivot Table'!M$316</f>
        <v>2.9664009632538515</v>
      </c>
      <c r="N374" s="356">
        <f>+'TTA Pivot Table'!M$318</f>
        <v>0</v>
      </c>
      <c r="O374" s="226"/>
      <c r="P374" s="352">
        <f t="shared" si="21"/>
        <v>-1.561405253110459</v>
      </c>
    </row>
    <row r="375" spans="1:17">
      <c r="A375" s="320" t="s">
        <v>1034</v>
      </c>
      <c r="B375" s="355">
        <f>+'TTA Pivot Table'!M$326</f>
        <v>0</v>
      </c>
      <c r="C375" s="355">
        <f>+'TTA Pivot Table'!M$328</f>
        <v>0</v>
      </c>
      <c r="D375" s="355">
        <f>+'TTA Pivot Table'!M$330</f>
        <v>0</v>
      </c>
      <c r="E375" s="356">
        <f>+'TTA Pivot Table'!M$332</f>
        <v>0</v>
      </c>
      <c r="F375" s="356">
        <f>+'TTA Pivot Table'!M$334</f>
        <v>0</v>
      </c>
      <c r="G375" s="355">
        <f>+'TTA Pivot Table'!M$336</f>
        <v>0</v>
      </c>
      <c r="H375" s="355">
        <f>+'TTA Pivot Table'!M$338</f>
        <v>0</v>
      </c>
      <c r="I375" s="356">
        <f>+'TTA Pivot Table'!M$340</f>
        <v>0</v>
      </c>
      <c r="J375" s="356">
        <f>+'TTA Pivot Table'!M$342</f>
        <v>0</v>
      </c>
      <c r="K375" s="355">
        <f>+'TTA Pivot Table'!M$344</f>
        <v>0</v>
      </c>
      <c r="L375" s="355">
        <f>+'TTA Pivot Table'!M$346</f>
        <v>0</v>
      </c>
      <c r="M375" s="357">
        <f>+'TTA Pivot Table'!M$348</f>
        <v>0</v>
      </c>
      <c r="N375" s="356">
        <f>+'TTA Pivot Table'!M$350</f>
        <v>0</v>
      </c>
      <c r="O375" s="226"/>
      <c r="P375" s="352">
        <f t="shared" si="21"/>
        <v>0</v>
      </c>
      <c r="Q375" s="342"/>
    </row>
    <row r="376" spans="1:17">
      <c r="A376" s="320" t="s">
        <v>1035</v>
      </c>
      <c r="B376" s="355">
        <f>+'TTA Pivot Table'!M$358</f>
        <v>0</v>
      </c>
      <c r="C376" s="355">
        <f>+'TTA Pivot Table'!M$360</f>
        <v>0</v>
      </c>
      <c r="D376" s="355">
        <f>+'TTA Pivot Table'!M$362</f>
        <v>0</v>
      </c>
      <c r="E376" s="356">
        <f>+'TTA Pivot Table'!M$364</f>
        <v>0</v>
      </c>
      <c r="F376" s="356">
        <f>+'TTA Pivot Table'!M$366</f>
        <v>0</v>
      </c>
      <c r="G376" s="355">
        <f>+'TTA Pivot Table'!M$368</f>
        <v>0</v>
      </c>
      <c r="H376" s="355">
        <f>+'TTA Pivot Table'!M$370</f>
        <v>0</v>
      </c>
      <c r="I376" s="356">
        <f>+'TTA Pivot Table'!M$372</f>
        <v>0</v>
      </c>
      <c r="J376" s="356">
        <f>+'TTA Pivot Table'!M$374</f>
        <v>0</v>
      </c>
      <c r="K376" s="355">
        <f>+'TTA Pivot Table'!M$376</f>
        <v>0</v>
      </c>
      <c r="L376" s="355">
        <f>+'TTA Pivot Table'!M$378</f>
        <v>0</v>
      </c>
      <c r="M376" s="357">
        <f>+'TTA Pivot Table'!M$380</f>
        <v>0</v>
      </c>
      <c r="N376" s="356">
        <f>+'TTA Pivot Table'!M$382</f>
        <v>0</v>
      </c>
      <c r="O376" s="226"/>
      <c r="P376" s="352">
        <f t="shared" si="21"/>
        <v>0</v>
      </c>
    </row>
    <row r="377" spans="1:17">
      <c r="A377" s="320"/>
      <c r="B377" s="355"/>
      <c r="C377" s="355"/>
      <c r="D377" s="355"/>
      <c r="E377" s="356"/>
      <c r="F377" s="356"/>
      <c r="G377" s="355"/>
      <c r="H377" s="355"/>
      <c r="I377" s="356"/>
      <c r="J377" s="356"/>
      <c r="K377" s="355"/>
      <c r="L377" s="355"/>
      <c r="M377" s="357"/>
      <c r="N377" s="356"/>
      <c r="O377" s="226"/>
      <c r="P377" s="352"/>
    </row>
    <row r="378" spans="1:17">
      <c r="A378" s="320" t="s">
        <v>1036</v>
      </c>
      <c r="B378" s="355">
        <f>+'TTA Pivot Table'!M$390</f>
        <v>0</v>
      </c>
      <c r="C378" s="355">
        <f>+'TTA Pivot Table'!M$392</f>
        <v>0</v>
      </c>
      <c r="D378" s="355">
        <f>+'TTA Pivot Table'!M$394</f>
        <v>0</v>
      </c>
      <c r="E378" s="356">
        <f>+'TTA Pivot Table'!M$396</f>
        <v>0</v>
      </c>
      <c r="F378" s="356">
        <f>+'TTA Pivot Table'!M$398</f>
        <v>4.4210000000000003</v>
      </c>
      <c r="G378" s="355">
        <f>+'TTA Pivot Table'!M$400</f>
        <v>4.0339999999999998</v>
      </c>
      <c r="H378" s="355">
        <f>+'TTA Pivot Table'!M$402</f>
        <v>0</v>
      </c>
      <c r="I378" s="356">
        <f>+'TTA Pivot Table'!M$404</f>
        <v>4.3402589928057553</v>
      </c>
      <c r="J378" s="356">
        <f>+'TTA Pivot Table'!M$406</f>
        <v>7.3</v>
      </c>
      <c r="K378" s="355">
        <f>+'TTA Pivot Table'!M$408</f>
        <v>10.417</v>
      </c>
      <c r="L378" s="355">
        <f>+'TTA Pivot Table'!M$410</f>
        <v>0</v>
      </c>
      <c r="M378" s="357">
        <f>+'TTA Pivot Table'!M$412</f>
        <v>9.2181538461538466</v>
      </c>
      <c r="N378" s="356">
        <f>+'TTA Pivot Table'!M$414</f>
        <v>5.8040000000000003</v>
      </c>
      <c r="O378" s="226"/>
      <c r="P378" s="352">
        <f t="shared" si="21"/>
        <v>4.8778948533480913</v>
      </c>
    </row>
    <row r="379" spans="1:17">
      <c r="A379" s="320" t="s">
        <v>1037</v>
      </c>
      <c r="B379" s="355">
        <f>+'TTA Pivot Table'!M$422</f>
        <v>3.0585253456221193</v>
      </c>
      <c r="C379" s="355">
        <f>+'TTA Pivot Table'!M$424</f>
        <v>2.9018691588785046</v>
      </c>
      <c r="D379" s="355">
        <f>+'TTA Pivot Table'!M$426</f>
        <v>0</v>
      </c>
      <c r="E379" s="356">
        <f>+'TTA Pivot Table'!M$428</f>
        <v>3.0067901234567902</v>
      </c>
      <c r="F379" s="356">
        <f>+'TTA Pivot Table'!M$430</f>
        <v>3.4277777777777785</v>
      </c>
      <c r="G379" s="355">
        <f>+'TTA Pivot Table'!M$432</f>
        <v>4.2504587155963307</v>
      </c>
      <c r="H379" s="355">
        <f>+'TTA Pivot Table'!M$434</f>
        <v>0</v>
      </c>
      <c r="I379" s="356">
        <f>+'TTA Pivot Table'!M$436</f>
        <v>3.6588917525773192</v>
      </c>
      <c r="J379" s="356">
        <f>+'TTA Pivot Table'!M$438</f>
        <v>2.6322378716744912</v>
      </c>
      <c r="K379" s="355">
        <f>+'TTA Pivot Table'!M$440</f>
        <v>3.0182291666666665</v>
      </c>
      <c r="L379" s="355">
        <f>+'TTA Pivot Table'!M$442</f>
        <v>0</v>
      </c>
      <c r="M379" s="357">
        <f>+'TTA Pivot Table'!M$444</f>
        <v>2.8152263374485598</v>
      </c>
      <c r="N379" s="356">
        <f>+'TTA Pivot Table'!M$446</f>
        <v>3.5356932153392333</v>
      </c>
      <c r="O379" s="226"/>
      <c r="P379" s="352">
        <f t="shared" si="21"/>
        <v>-0.84366541512875948</v>
      </c>
    </row>
    <row r="380" spans="1:17">
      <c r="A380" s="320" t="s">
        <v>1038</v>
      </c>
      <c r="B380" s="355">
        <f>+'TTA Pivot Table'!M$454</f>
        <v>2.7986505351326207</v>
      </c>
      <c r="C380" s="355">
        <f>+'TTA Pivot Table'!M$456</f>
        <v>3.6646341463414633</v>
      </c>
      <c r="D380" s="355">
        <f>+'TTA Pivot Table'!M$458</f>
        <v>0</v>
      </c>
      <c r="E380" s="356">
        <f>+'TTA Pivot Table'!M$460</f>
        <v>2.9811972089607059</v>
      </c>
      <c r="F380" s="356">
        <f>+'TTA Pivot Table'!M$462</f>
        <v>4.3425692695214115</v>
      </c>
      <c r="G380" s="355">
        <f>+'TTA Pivot Table'!M$464</f>
        <v>7.9485887096774182</v>
      </c>
      <c r="H380" s="355">
        <f>+'TTA Pivot Table'!M$466</f>
        <v>0</v>
      </c>
      <c r="I380" s="356">
        <f>+'TTA Pivot Table'!M$468</f>
        <v>6.3454647256438967</v>
      </c>
      <c r="J380" s="356">
        <f>+'TTA Pivot Table'!M$470</f>
        <v>3.2659574468085104</v>
      </c>
      <c r="K380" s="355">
        <f>+'TTA Pivot Table'!M$472</f>
        <v>4.5868644067796618</v>
      </c>
      <c r="L380" s="355">
        <f>+'TTA Pivot Table'!M$474</f>
        <v>0</v>
      </c>
      <c r="M380" s="357">
        <f>+'TTA Pivot Table'!M$476</f>
        <v>4.0928381962864719</v>
      </c>
      <c r="N380" s="356">
        <f>+'TTA Pivot Table'!M$478</f>
        <v>6.540106951871655</v>
      </c>
      <c r="O380" s="226"/>
      <c r="P380" s="352">
        <f t="shared" si="21"/>
        <v>-2.2526265293574248</v>
      </c>
    </row>
    <row r="381" spans="1:17">
      <c r="A381" s="329" t="s">
        <v>1039</v>
      </c>
      <c r="B381" s="359">
        <f>+'TTA Pivot Table'!M$486</f>
        <v>3.2826086956521738</v>
      </c>
      <c r="C381" s="359">
        <f>+'TTA Pivot Table'!M$488</f>
        <v>4.0846153846153843</v>
      </c>
      <c r="D381" s="359">
        <f>+'TTA Pivot Table'!M$490</f>
        <v>0</v>
      </c>
      <c r="E381" s="360">
        <f>+'TTA Pivot Table'!M$492</f>
        <v>3.3425287356321842</v>
      </c>
      <c r="F381" s="360">
        <f>+'TTA Pivot Table'!M$494</f>
        <v>4.3336206896551728</v>
      </c>
      <c r="G381" s="359">
        <f>+'TTA Pivot Table'!M$496</f>
        <v>5.2315789473684209</v>
      </c>
      <c r="H381" s="359">
        <f>+'TTA Pivot Table'!M$498</f>
        <v>0</v>
      </c>
      <c r="I381" s="360">
        <f>+'TTA Pivot Table'!M$500</f>
        <v>4.5038922155688628</v>
      </c>
      <c r="J381" s="360">
        <f>+'TTA Pivot Table'!M$502</f>
        <v>3.8033536585365852</v>
      </c>
      <c r="K381" s="359">
        <f>+'TTA Pivot Table'!M$504</f>
        <v>3.4880681818181816</v>
      </c>
      <c r="L381" s="359">
        <f>+'TTA Pivot Table'!M$506</f>
        <v>0</v>
      </c>
      <c r="M381" s="361">
        <f>+'TTA Pivot Table'!M$508</f>
        <v>3.6932539682539685</v>
      </c>
      <c r="N381" s="360">
        <f>+'TTA Pivot Table'!M$510</f>
        <v>6.9311475409836056</v>
      </c>
      <c r="O381" s="226"/>
      <c r="P381" s="362">
        <f t="shared" si="21"/>
        <v>-0.81063824731489431</v>
      </c>
    </row>
    <row r="382" spans="1:17">
      <c r="A382" s="333" t="s">
        <v>1040</v>
      </c>
      <c r="B382" s="333"/>
      <c r="C382" s="333"/>
      <c r="D382" s="333"/>
      <c r="E382" s="333"/>
      <c r="F382" s="334"/>
      <c r="G382" s="334"/>
      <c r="H382" s="334"/>
      <c r="I382" s="334"/>
      <c r="J382" s="334"/>
      <c r="K382" s="334"/>
      <c r="L382" s="334"/>
      <c r="M382" s="334"/>
      <c r="N382" s="334"/>
    </row>
    <row r="383" spans="1:17">
      <c r="A383" s="333"/>
      <c r="B383" s="364"/>
      <c r="C383" s="364"/>
      <c r="D383" s="364"/>
      <c r="E383" s="364"/>
      <c r="F383" s="364"/>
      <c r="G383" s="364"/>
      <c r="H383" s="364"/>
      <c r="I383" s="364"/>
      <c r="J383" s="364"/>
      <c r="K383" s="364"/>
      <c r="L383" s="364"/>
      <c r="M383" s="364"/>
      <c r="N383" s="364"/>
      <c r="O383" s="363"/>
    </row>
    <row r="384" spans="1:17">
      <c r="A384" s="333"/>
      <c r="B384" s="333"/>
      <c r="C384" s="333"/>
      <c r="D384" s="333"/>
      <c r="E384" s="333"/>
      <c r="F384" s="334"/>
      <c r="G384" s="334"/>
      <c r="H384" s="334"/>
      <c r="I384" s="334"/>
      <c r="J384" s="334"/>
      <c r="K384" s="334"/>
      <c r="L384" s="334"/>
      <c r="M384" s="334"/>
      <c r="N384" s="335" t="s">
        <v>1158</v>
      </c>
    </row>
  </sheetData>
  <mergeCells count="12">
    <mergeCell ref="N358:N360"/>
    <mergeCell ref="N6:N8"/>
    <mergeCell ref="N38:N40"/>
    <mergeCell ref="N70:N72"/>
    <mergeCell ref="N102:N104"/>
    <mergeCell ref="N134:N136"/>
    <mergeCell ref="N166:N168"/>
    <mergeCell ref="N198:N200"/>
    <mergeCell ref="N230:N232"/>
    <mergeCell ref="N262:N264"/>
    <mergeCell ref="N294:N296"/>
    <mergeCell ref="N326:N328"/>
  </mergeCells>
  <pageMargins left="0.75" right="0.75" top="1" bottom="1" header="0.5" footer="0.5"/>
  <pageSetup scale="94" firstPageNumber="56" orientation="landscape" useFirstPageNumber="1" r:id="rId1"/>
  <headerFooter alignWithMargins="0">
    <oddHeader>&amp;R&amp;"Arial,Regular"&amp;8SREB-State Data Exchange</oddHeader>
    <oddFooter>&amp;C&amp;"Arial,Regular"&amp;10C-&amp;P</oddFooter>
  </headerFooter>
  <rowBreaks count="11" manualBreakCount="11">
    <brk id="32" max="16383" man="1"/>
    <brk id="64" max="14" man="1"/>
    <brk id="96" max="14" man="1"/>
    <brk id="128" max="14" man="1"/>
    <brk id="160" max="14" man="1"/>
    <brk id="192" max="14" man="1"/>
    <brk id="224" max="14" man="1"/>
    <brk id="256" max="14" man="1"/>
    <brk id="288" max="14" man="1"/>
    <brk id="320" max="14" man="1"/>
    <brk id="352" max="14"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14701-7CE1-47E9-81AE-4AD6C020C91D}">
  <sheetPr>
    <tabColor rgb="FF800000"/>
  </sheetPr>
  <dimension ref="A1:F28"/>
  <sheetViews>
    <sheetView showZeros="0" view="pageBreakPreview" zoomScaleNormal="100" zoomScaleSheetLayoutView="100" workbookViewId="0">
      <selection activeCell="F35" sqref="F35"/>
    </sheetView>
  </sheetViews>
  <sheetFormatPr defaultRowHeight="15"/>
  <cols>
    <col min="1" max="1" width="11.77734375" customWidth="1"/>
    <col min="2" max="2" width="24" customWidth="1"/>
    <col min="3" max="3" width="27.21875" customWidth="1"/>
  </cols>
  <sheetData>
    <row r="1" spans="1:3" ht="18">
      <c r="A1" s="296" t="s">
        <v>1066</v>
      </c>
      <c r="B1" s="298"/>
      <c r="C1" s="298"/>
    </row>
    <row r="2" spans="1:3" ht="18">
      <c r="A2" s="296"/>
      <c r="B2" s="298"/>
      <c r="C2" s="298"/>
    </row>
    <row r="3" spans="1:3" ht="15.75">
      <c r="A3" s="299" t="s">
        <v>1067</v>
      </c>
      <c r="B3" s="298"/>
      <c r="C3" s="298"/>
    </row>
    <row r="4" spans="1:3" ht="15.75">
      <c r="A4" s="299" t="s">
        <v>1068</v>
      </c>
      <c r="B4" s="298"/>
      <c r="C4" s="298"/>
    </row>
    <row r="5" spans="1:3" ht="15.75">
      <c r="A5" s="299" t="s">
        <v>1171</v>
      </c>
      <c r="B5" s="298"/>
      <c r="C5" s="298"/>
    </row>
    <row r="6" spans="1:3">
      <c r="A6" s="303"/>
      <c r="B6" s="303"/>
      <c r="C6" s="303"/>
    </row>
    <row r="7" spans="1:3" ht="24">
      <c r="A7" s="340"/>
      <c r="B7" s="306" t="s">
        <v>1069</v>
      </c>
      <c r="C7" s="306" t="s">
        <v>1070</v>
      </c>
    </row>
    <row r="8" spans="1:3">
      <c r="A8" s="320"/>
      <c r="B8" s="320"/>
      <c r="C8" s="320"/>
    </row>
    <row r="9" spans="1:3">
      <c r="A9" s="320" t="s">
        <v>1024</v>
      </c>
      <c r="B9" s="341" t="s">
        <v>1071</v>
      </c>
      <c r="C9" s="341" t="s">
        <v>1071</v>
      </c>
    </row>
    <row r="10" spans="1:3">
      <c r="A10" s="320" t="s">
        <v>1025</v>
      </c>
      <c r="B10" s="341">
        <v>120</v>
      </c>
      <c r="C10" s="341">
        <v>60</v>
      </c>
    </row>
    <row r="11" spans="1:3">
      <c r="A11" s="320" t="s">
        <v>1026</v>
      </c>
      <c r="B11" s="341" t="s">
        <v>1071</v>
      </c>
      <c r="C11" s="341" t="s">
        <v>1071</v>
      </c>
    </row>
    <row r="12" spans="1:3">
      <c r="A12" s="320" t="s">
        <v>1027</v>
      </c>
      <c r="B12" s="341" t="s">
        <v>1071</v>
      </c>
      <c r="C12" s="341">
        <v>60</v>
      </c>
    </row>
    <row r="13" spans="1:3">
      <c r="A13" s="320"/>
      <c r="B13" s="341"/>
      <c r="C13" s="341"/>
    </row>
    <row r="14" spans="1:3">
      <c r="A14" s="320" t="s">
        <v>1028</v>
      </c>
      <c r="B14" s="341" t="s">
        <v>1071</v>
      </c>
      <c r="C14" s="341" t="s">
        <v>1071</v>
      </c>
    </row>
    <row r="15" spans="1:3">
      <c r="A15" s="320" t="s">
        <v>1029</v>
      </c>
      <c r="B15" s="341" t="s">
        <v>1071</v>
      </c>
      <c r="C15" s="341" t="s">
        <v>1071</v>
      </c>
    </row>
    <row r="16" spans="1:3">
      <c r="A16" s="320" t="s">
        <v>1030</v>
      </c>
      <c r="B16" s="341">
        <v>120</v>
      </c>
      <c r="C16" s="341">
        <v>60</v>
      </c>
    </row>
    <row r="17" spans="1:6">
      <c r="A17" s="320" t="s">
        <v>1031</v>
      </c>
      <c r="B17" s="341" t="s">
        <v>1071</v>
      </c>
      <c r="C17" s="341" t="s">
        <v>1071</v>
      </c>
    </row>
    <row r="18" spans="1:6">
      <c r="A18" s="320"/>
      <c r="B18" s="341"/>
      <c r="C18" s="341"/>
    </row>
    <row r="19" spans="1:6">
      <c r="A19" s="320" t="s">
        <v>1032</v>
      </c>
      <c r="B19" s="341">
        <v>120</v>
      </c>
      <c r="C19" s="341" t="s">
        <v>1072</v>
      </c>
    </row>
    <row r="20" spans="1:6">
      <c r="A20" s="320" t="s">
        <v>1033</v>
      </c>
      <c r="B20" s="341">
        <v>120</v>
      </c>
      <c r="C20" s="341" t="s">
        <v>1071</v>
      </c>
    </row>
    <row r="21" spans="1:6">
      <c r="A21" s="320" t="s">
        <v>1034</v>
      </c>
      <c r="B21" s="341">
        <v>120</v>
      </c>
      <c r="C21" s="341">
        <v>60</v>
      </c>
      <c r="F21" s="342"/>
    </row>
    <row r="22" spans="1:6">
      <c r="A22" s="320" t="s">
        <v>1035</v>
      </c>
      <c r="B22" s="341" t="s">
        <v>1071</v>
      </c>
      <c r="C22" s="341" t="s">
        <v>1071</v>
      </c>
    </row>
    <row r="23" spans="1:6">
      <c r="A23" s="320"/>
      <c r="B23" s="341"/>
      <c r="C23" s="341"/>
    </row>
    <row r="24" spans="1:6">
      <c r="A24" s="320" t="s">
        <v>1036</v>
      </c>
      <c r="B24" s="341" t="s">
        <v>1071</v>
      </c>
      <c r="C24" s="341" t="s">
        <v>1071</v>
      </c>
    </row>
    <row r="25" spans="1:6">
      <c r="A25" s="320" t="s">
        <v>1037</v>
      </c>
      <c r="B25" s="341" t="s">
        <v>1071</v>
      </c>
      <c r="C25" s="341" t="s">
        <v>1071</v>
      </c>
    </row>
    <row r="26" spans="1:6">
      <c r="A26" s="343" t="s">
        <v>1038</v>
      </c>
      <c r="B26" s="341">
        <v>120</v>
      </c>
      <c r="C26" s="341">
        <v>66</v>
      </c>
    </row>
    <row r="27" spans="1:6">
      <c r="A27" s="329" t="s">
        <v>1039</v>
      </c>
      <c r="B27" s="344">
        <v>120</v>
      </c>
      <c r="C27" s="344">
        <v>60</v>
      </c>
    </row>
    <row r="28" spans="1:6">
      <c r="A28" s="333"/>
      <c r="B28" s="320"/>
      <c r="C28" s="345" t="s">
        <v>1172</v>
      </c>
    </row>
  </sheetData>
  <pageMargins left="0.7" right="0.7" top="0.75" bottom="0.75" header="0.3" footer="0.3"/>
  <pageSetup firstPageNumber="74" orientation="portrait" useFirstPageNumber="1" horizontalDpi="1200" verticalDpi="1200" r:id="rId1"/>
  <headerFooter>
    <oddHeader>&amp;R&amp;"Arial,Regular"&amp;8SREB-State Data Exchange</oddHeader>
    <oddFooter>&amp;C&amp;"Arial,Regular"&amp;10&amp;P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B257C-5D86-46CF-9C8B-4CBBEEFBA914}">
  <sheetPr>
    <tabColor rgb="FFE6B8B7"/>
  </sheetPr>
  <dimension ref="A1:F28"/>
  <sheetViews>
    <sheetView showZeros="0" view="pageBreakPreview" zoomScaleNormal="100" zoomScaleSheetLayoutView="100" workbookViewId="0">
      <selection activeCell="K25" sqref="K25"/>
    </sheetView>
  </sheetViews>
  <sheetFormatPr defaultColWidth="9" defaultRowHeight="15"/>
  <cols>
    <col min="1" max="1" width="11.77734375" customWidth="1"/>
    <col min="2" max="3" width="23.88671875" customWidth="1"/>
  </cols>
  <sheetData>
    <row r="1" spans="1:3" ht="18">
      <c r="A1" s="296" t="s">
        <v>1066</v>
      </c>
      <c r="B1" s="298"/>
      <c r="C1" s="298"/>
    </row>
    <row r="2" spans="1:3" ht="18">
      <c r="A2" s="296"/>
      <c r="B2" s="298"/>
      <c r="C2" s="298"/>
    </row>
    <row r="3" spans="1:3" ht="15.75">
      <c r="A3" s="299" t="s">
        <v>1067</v>
      </c>
      <c r="B3" s="298"/>
      <c r="C3" s="298"/>
    </row>
    <row r="4" spans="1:3" ht="15.75">
      <c r="A4" s="299" t="s">
        <v>1068</v>
      </c>
      <c r="B4" s="298"/>
      <c r="C4" s="298"/>
    </row>
    <row r="5" spans="1:3" ht="15.75">
      <c r="A5" s="299" t="s">
        <v>1073</v>
      </c>
      <c r="B5" s="298"/>
      <c r="C5" s="298"/>
    </row>
    <row r="6" spans="1:3">
      <c r="A6" s="303"/>
      <c r="B6" s="303"/>
      <c r="C6" s="303"/>
    </row>
    <row r="7" spans="1:3" ht="24">
      <c r="A7" s="340"/>
      <c r="B7" s="306" t="s">
        <v>1069</v>
      </c>
      <c r="C7" s="306" t="s">
        <v>1070</v>
      </c>
    </row>
    <row r="8" spans="1:3">
      <c r="A8" s="320"/>
      <c r="B8" s="320"/>
      <c r="C8" s="320"/>
    </row>
    <row r="9" spans="1:3">
      <c r="A9" s="320" t="s">
        <v>1024</v>
      </c>
      <c r="B9" s="341" t="s">
        <v>1071</v>
      </c>
      <c r="C9" s="341" t="s">
        <v>1071</v>
      </c>
    </row>
    <row r="10" spans="1:3">
      <c r="A10" s="320" t="s">
        <v>1025</v>
      </c>
      <c r="B10" s="341">
        <v>120</v>
      </c>
      <c r="C10" s="341">
        <v>60</v>
      </c>
    </row>
    <row r="11" spans="1:3">
      <c r="A11" s="320" t="s">
        <v>1026</v>
      </c>
      <c r="B11" s="341">
        <v>120</v>
      </c>
      <c r="C11" s="341">
        <v>60</v>
      </c>
    </row>
    <row r="12" spans="1:3">
      <c r="A12" s="320" t="s">
        <v>1027</v>
      </c>
      <c r="B12" s="341">
        <v>120</v>
      </c>
      <c r="C12" s="341">
        <v>60</v>
      </c>
    </row>
    <row r="13" spans="1:3">
      <c r="A13" s="320"/>
      <c r="B13" s="341"/>
      <c r="C13" s="341"/>
    </row>
    <row r="14" spans="1:3">
      <c r="A14" s="320" t="s">
        <v>1028</v>
      </c>
      <c r="B14" s="341">
        <v>120</v>
      </c>
      <c r="C14" s="341">
        <v>64</v>
      </c>
    </row>
    <row r="15" spans="1:3">
      <c r="A15" s="320" t="s">
        <v>1029</v>
      </c>
      <c r="B15" s="341" t="s">
        <v>1071</v>
      </c>
      <c r="C15" s="341" t="s">
        <v>1071</v>
      </c>
    </row>
    <row r="16" spans="1:3">
      <c r="A16" s="320" t="s">
        <v>1030</v>
      </c>
      <c r="B16" s="341">
        <v>120</v>
      </c>
      <c r="C16" s="341">
        <v>60</v>
      </c>
    </row>
    <row r="17" spans="1:6">
      <c r="A17" s="320" t="s">
        <v>1031</v>
      </c>
      <c r="B17" s="341" t="s">
        <v>1071</v>
      </c>
      <c r="C17" s="341" t="s">
        <v>1071</v>
      </c>
    </row>
    <row r="18" spans="1:6">
      <c r="A18" s="320"/>
      <c r="B18" s="341"/>
      <c r="C18" s="341"/>
    </row>
    <row r="19" spans="1:6">
      <c r="A19" s="320" t="s">
        <v>1032</v>
      </c>
      <c r="B19" s="341">
        <v>120</v>
      </c>
      <c r="C19" s="341" t="s">
        <v>1072</v>
      </c>
    </row>
    <row r="20" spans="1:6">
      <c r="A20" s="320" t="s">
        <v>1033</v>
      </c>
      <c r="B20" s="341">
        <v>120</v>
      </c>
      <c r="C20" s="341" t="s">
        <v>1071</v>
      </c>
    </row>
    <row r="21" spans="1:6">
      <c r="A21" s="320" t="s">
        <v>1034</v>
      </c>
      <c r="B21" s="341">
        <v>120</v>
      </c>
      <c r="C21" s="341">
        <v>60</v>
      </c>
      <c r="F21" s="342"/>
    </row>
    <row r="22" spans="1:6">
      <c r="A22" s="320" t="s">
        <v>1035</v>
      </c>
      <c r="B22" s="341" t="s">
        <v>1071</v>
      </c>
      <c r="C22" s="341" t="s">
        <v>1071</v>
      </c>
    </row>
    <row r="23" spans="1:6">
      <c r="A23" s="320"/>
      <c r="B23" s="341"/>
      <c r="C23" s="341"/>
    </row>
    <row r="24" spans="1:6">
      <c r="A24" s="320" t="s">
        <v>1036</v>
      </c>
      <c r="B24" s="341" t="s">
        <v>1071</v>
      </c>
      <c r="C24" s="341" t="s">
        <v>1071</v>
      </c>
    </row>
    <row r="25" spans="1:6">
      <c r="A25" s="320" t="s">
        <v>1037</v>
      </c>
      <c r="B25" s="341" t="s">
        <v>1071</v>
      </c>
      <c r="C25" s="341" t="s">
        <v>1071</v>
      </c>
    </row>
    <row r="26" spans="1:6">
      <c r="A26" s="343" t="s">
        <v>1038</v>
      </c>
      <c r="B26" s="341">
        <v>120</v>
      </c>
      <c r="C26" s="341">
        <v>70</v>
      </c>
    </row>
    <row r="27" spans="1:6">
      <c r="A27" s="329" t="s">
        <v>1039</v>
      </c>
      <c r="B27" s="344">
        <v>120</v>
      </c>
      <c r="C27" s="344">
        <v>60</v>
      </c>
    </row>
    <row r="28" spans="1:6">
      <c r="A28" s="333"/>
      <c r="B28" s="320"/>
      <c r="C28" s="345" t="s">
        <v>1172</v>
      </c>
    </row>
  </sheetData>
  <pageMargins left="0.7" right="0.7" top="0.75" bottom="0.75" header="0.3" footer="0.3"/>
  <pageSetup firstPageNumber="67" orientation="portrait" useFirstPageNumber="1" r:id="rId1"/>
  <headerFooter>
    <oddHeader>&amp;R&amp;"Arial,Regular"&amp;8SREB-State Data Exchange</oddHeader>
    <oddFooter>&amp;C&amp;"Arial,Regular"&amp;10C-&amp;Pb</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BF06D-45ED-4B64-961A-E47E69A15965}">
  <sheetPr>
    <tabColor indexed="16"/>
  </sheetPr>
  <dimension ref="A1:P373"/>
  <sheetViews>
    <sheetView showZeros="0" view="pageBreakPreview" topLeftCell="A349" zoomScaleNormal="100" zoomScaleSheetLayoutView="100" workbookViewId="0">
      <selection activeCell="B43" sqref="B43"/>
    </sheetView>
  </sheetViews>
  <sheetFormatPr defaultColWidth="9" defaultRowHeight="15"/>
  <cols>
    <col min="1" max="1" width="11.21875" style="128" customWidth="1"/>
    <col min="2" max="2" width="7.21875" style="128" customWidth="1"/>
    <col min="3" max="3" width="7.109375" style="128" customWidth="1"/>
    <col min="4" max="4" width="9" style="128"/>
    <col min="5" max="5" width="7.109375" style="128" customWidth="1"/>
    <col min="6" max="6" width="6.77734375" style="128" customWidth="1"/>
    <col min="7" max="7" width="7.33203125" style="128" customWidth="1"/>
    <col min="8" max="8" width="9" style="128" customWidth="1"/>
    <col min="9" max="9" width="7.88671875" style="128" customWidth="1"/>
    <col min="10" max="10" width="6.109375" style="128" customWidth="1"/>
    <col min="11" max="11" width="6" style="128" customWidth="1"/>
    <col min="12" max="12" width="8.44140625" style="128" customWidth="1"/>
    <col min="13" max="13" width="5.109375" style="128" customWidth="1"/>
    <col min="14" max="14" width="9" style="128"/>
    <col min="15" max="15" width="4.21875" style="128" customWidth="1"/>
  </cols>
  <sheetData>
    <row r="1" spans="1:16" ht="18">
      <c r="A1" s="296" t="s">
        <v>1012</v>
      </c>
      <c r="B1" s="297"/>
      <c r="C1" s="297"/>
      <c r="D1" s="297"/>
      <c r="E1" s="298"/>
      <c r="F1" s="298"/>
      <c r="G1" s="298"/>
      <c r="H1" s="298"/>
      <c r="I1" s="298"/>
      <c r="J1" s="297"/>
      <c r="K1" s="297"/>
      <c r="L1" s="297"/>
      <c r="M1" s="298"/>
      <c r="N1" s="297"/>
    </row>
    <row r="2" spans="1:16" ht="18">
      <c r="A2" s="296"/>
      <c r="B2" s="297"/>
      <c r="C2" s="297"/>
      <c r="D2" s="297"/>
      <c r="E2" s="298"/>
      <c r="F2" s="298"/>
      <c r="G2" s="298"/>
      <c r="H2" s="298"/>
      <c r="I2" s="298"/>
      <c r="J2" s="297"/>
      <c r="K2" s="297"/>
      <c r="L2" s="297"/>
      <c r="M2" s="298"/>
      <c r="N2" s="297"/>
    </row>
    <row r="3" spans="1:16" ht="15.75">
      <c r="A3" s="299" t="s">
        <v>1013</v>
      </c>
      <c r="B3" s="297"/>
      <c r="C3" s="297"/>
      <c r="D3" s="297"/>
      <c r="E3" s="298"/>
      <c r="F3" s="298"/>
      <c r="G3" s="298"/>
      <c r="H3" s="298"/>
      <c r="I3" s="298"/>
      <c r="J3" s="297"/>
      <c r="K3" s="297"/>
      <c r="L3" s="297"/>
      <c r="M3" s="298"/>
      <c r="N3" s="297"/>
    </row>
    <row r="4" spans="1:16" ht="15.75">
      <c r="A4" s="299" t="s">
        <v>1159</v>
      </c>
      <c r="B4" s="297"/>
      <c r="C4" s="297"/>
      <c r="D4" s="297"/>
      <c r="E4" s="298"/>
      <c r="F4" s="298"/>
      <c r="G4" s="298"/>
      <c r="H4" s="298"/>
      <c r="I4" s="298"/>
      <c r="J4" s="297"/>
      <c r="K4" s="297"/>
      <c r="L4" s="297"/>
      <c r="M4" s="298"/>
      <c r="N4" s="297"/>
    </row>
    <row r="5" spans="1:16" ht="15.75" customHeight="1">
      <c r="A5" s="300"/>
      <c r="B5" s="300"/>
      <c r="C5" s="300"/>
      <c r="D5" s="300"/>
      <c r="E5" s="300"/>
      <c r="F5" s="301"/>
      <c r="G5" s="302"/>
      <c r="H5" s="302"/>
      <c r="I5" s="303"/>
      <c r="J5" s="303"/>
      <c r="K5" s="303"/>
      <c r="L5" s="303"/>
      <c r="M5" s="303"/>
      <c r="N5" s="303"/>
      <c r="O5" s="304"/>
    </row>
    <row r="6" spans="1:16" ht="15.75" customHeight="1">
      <c r="A6" s="150"/>
      <c r="B6" s="305" t="s">
        <v>1014</v>
      </c>
      <c r="C6" s="306"/>
      <c r="D6" s="306"/>
      <c r="E6" s="306"/>
      <c r="F6" s="306"/>
      <c r="G6" s="306"/>
      <c r="H6" s="306"/>
      <c r="I6" s="307"/>
      <c r="J6" s="308" t="s">
        <v>10</v>
      </c>
      <c r="K6" s="309"/>
      <c r="L6" s="309"/>
      <c r="M6" s="310"/>
      <c r="N6" s="533" t="s">
        <v>1015</v>
      </c>
      <c r="O6"/>
    </row>
    <row r="7" spans="1:16" ht="42" customHeight="1">
      <c r="A7" s="311"/>
      <c r="B7" s="306" t="s">
        <v>1016</v>
      </c>
      <c r="C7" s="306"/>
      <c r="D7" s="306"/>
      <c r="E7" s="312"/>
      <c r="F7" s="313" t="s">
        <v>1017</v>
      </c>
      <c r="G7" s="306"/>
      <c r="H7" s="306"/>
      <c r="I7" s="307"/>
      <c r="J7" s="314" t="s">
        <v>1018</v>
      </c>
      <c r="K7" s="306"/>
      <c r="L7" s="306"/>
      <c r="M7" s="307"/>
      <c r="N7" s="534"/>
      <c r="O7"/>
    </row>
    <row r="8" spans="1:16" ht="30" customHeight="1">
      <c r="A8" s="300"/>
      <c r="B8" s="315" t="s">
        <v>1019</v>
      </c>
      <c r="C8" s="315" t="s">
        <v>1020</v>
      </c>
      <c r="D8" s="315" t="s">
        <v>1021</v>
      </c>
      <c r="E8" s="316" t="s">
        <v>1022</v>
      </c>
      <c r="F8" s="316" t="s">
        <v>1019</v>
      </c>
      <c r="G8" s="315" t="s">
        <v>1020</v>
      </c>
      <c r="H8" s="315" t="s">
        <v>1021</v>
      </c>
      <c r="I8" s="316" t="s">
        <v>1022</v>
      </c>
      <c r="J8" s="317" t="s">
        <v>1019</v>
      </c>
      <c r="K8" s="318" t="s">
        <v>1020</v>
      </c>
      <c r="L8" s="319" t="s">
        <v>1021</v>
      </c>
      <c r="M8" s="317" t="s">
        <v>1022</v>
      </c>
      <c r="N8" s="535"/>
      <c r="O8"/>
    </row>
    <row r="9" spans="1:16" ht="15.75" hidden="1" customHeight="1">
      <c r="A9" s="320" t="s">
        <v>1023</v>
      </c>
      <c r="B9" s="175"/>
      <c r="C9" s="175"/>
      <c r="D9" s="175"/>
      <c r="E9" s="321"/>
      <c r="F9" s="321"/>
      <c r="G9" s="175"/>
      <c r="H9" s="175"/>
      <c r="I9" s="321"/>
      <c r="J9" s="321"/>
      <c r="K9" s="175"/>
      <c r="L9" s="175"/>
      <c r="M9" s="322"/>
      <c r="N9" s="321"/>
      <c r="O9" s="226"/>
      <c r="P9" s="323"/>
    </row>
    <row r="10" spans="1:16" ht="15.75" hidden="1" customHeight="1">
      <c r="A10" s="320"/>
      <c r="B10" s="175"/>
      <c r="C10" s="175"/>
      <c r="D10" s="175"/>
      <c r="E10" s="321"/>
      <c r="F10" s="321"/>
      <c r="G10" s="175"/>
      <c r="H10" s="324"/>
      <c r="I10" s="321"/>
      <c r="J10" s="321"/>
      <c r="K10" s="175"/>
      <c r="L10" s="175"/>
      <c r="M10" s="322"/>
      <c r="N10" s="321"/>
      <c r="O10" s="226"/>
    </row>
    <row r="11" spans="1:16">
      <c r="A11" s="320" t="s">
        <v>1024</v>
      </c>
      <c r="B11" s="325">
        <f>+'CTA Pivot Table'!I$7</f>
        <v>0</v>
      </c>
      <c r="C11" s="325">
        <f>+'CTA Pivot Table'!I$9</f>
        <v>0</v>
      </c>
      <c r="D11" s="325">
        <f>+'CTA Pivot Table'!I$11</f>
        <v>0</v>
      </c>
      <c r="E11" s="326">
        <f>+'CTA Pivot Table'!I$13</f>
        <v>0</v>
      </c>
      <c r="F11" s="326">
        <f>+'CTA Pivot Table'!I$15</f>
        <v>0</v>
      </c>
      <c r="G11" s="325">
        <f>+'CTA Pivot Table'!I$17</f>
        <v>0</v>
      </c>
      <c r="H11" s="325">
        <f>+'CTA Pivot Table'!I$19</f>
        <v>0</v>
      </c>
      <c r="I11" s="326">
        <f>+'CTA Pivot Table'!I$21</f>
        <v>0</v>
      </c>
      <c r="J11" s="326">
        <f>+'CTA Pivot Table'!I$23</f>
        <v>0</v>
      </c>
      <c r="K11" s="325">
        <f>+'CTA Pivot Table'!I$25</f>
        <v>0</v>
      </c>
      <c r="L11" s="325">
        <f>+'CTA Pivot Table'!I$27</f>
        <v>0</v>
      </c>
      <c r="M11" s="327">
        <f>+'CTA Pivot Table'!I$29</f>
        <v>0</v>
      </c>
      <c r="N11" s="326">
        <f>+'CTA Pivot Table'!I$31</f>
        <v>0</v>
      </c>
      <c r="O11" s="226"/>
    </row>
    <row r="12" spans="1:16">
      <c r="A12" s="320" t="s">
        <v>1025</v>
      </c>
      <c r="B12" s="325">
        <f>+'CTA Pivot Table'!I$39</f>
        <v>132.98986191860467</v>
      </c>
      <c r="C12" s="325">
        <f>+'CTA Pivot Table'!I$41</f>
        <v>138.07940074906367</v>
      </c>
      <c r="D12" s="325">
        <f>+'CTA Pivot Table'!I$43</f>
        <v>0</v>
      </c>
      <c r="E12" s="326">
        <f>+'CTA Pivot Table'!I$45</f>
        <v>133.43998012586951</v>
      </c>
      <c r="F12" s="326">
        <f>+'CTA Pivot Table'!I$47</f>
        <v>134.26192967768941</v>
      </c>
      <c r="G12" s="325">
        <f>+'CTA Pivot Table'!I$49</f>
        <v>140.09439834024897</v>
      </c>
      <c r="H12" s="325">
        <f>+'CTA Pivot Table'!I$51</f>
        <v>0</v>
      </c>
      <c r="I12" s="326">
        <f>+'CTA Pivot Table'!I$53</f>
        <v>134.79638783269965</v>
      </c>
      <c r="J12" s="326">
        <f>+'CTA Pivot Table'!I$55</f>
        <v>89.800574018126881</v>
      </c>
      <c r="K12" s="325">
        <f>+'CTA Pivot Table'!I$57</f>
        <v>78.624041095890391</v>
      </c>
      <c r="L12" s="325">
        <f>+'CTA Pivot Table'!IR$59</f>
        <v>0</v>
      </c>
      <c r="M12" s="327">
        <f>+'CTA Pivot Table'!I$61</f>
        <v>86.379664570230602</v>
      </c>
      <c r="N12" s="326">
        <f>+'CTA Pivot Table'!I$63</f>
        <v>105.51337579617834</v>
      </c>
      <c r="O12" s="226"/>
    </row>
    <row r="13" spans="1:16">
      <c r="A13" s="320" t="s">
        <v>1026</v>
      </c>
      <c r="B13" s="325">
        <f>+'CTA Pivot Table'!I$71</f>
        <v>0</v>
      </c>
      <c r="C13" s="325">
        <f>+'CTA Pivot Table'!I$73</f>
        <v>0</v>
      </c>
      <c r="D13" s="325">
        <f>+'CTA Pivot Table'!I$75</f>
        <v>0</v>
      </c>
      <c r="E13" s="326">
        <f>+'CTA Pivot Table'!I$77</f>
        <v>0</v>
      </c>
      <c r="F13" s="326">
        <f>+'CTA Pivot Table'!I$79</f>
        <v>0</v>
      </c>
      <c r="G13" s="325">
        <f>+'CTA Pivot Table'!I$81</f>
        <v>0</v>
      </c>
      <c r="H13" s="325">
        <f>+'CTA Pivot Table'!I$83</f>
        <v>0</v>
      </c>
      <c r="I13" s="326">
        <f>+'CTA Pivot Table'!I$85</f>
        <v>0</v>
      </c>
      <c r="J13" s="326">
        <f>+'CTA Pivot Table'!I$87</f>
        <v>0</v>
      </c>
      <c r="K13" s="325">
        <f>+'CTA Pivot Table'!I$89</f>
        <v>0</v>
      </c>
      <c r="L13" s="325">
        <f>+'CTA Pivot Table'!I$91</f>
        <v>0</v>
      </c>
      <c r="M13" s="327">
        <f>+'CTA Pivot Table'!I$93</f>
        <v>0</v>
      </c>
      <c r="N13" s="326">
        <f>+'CTA Pivot Table'!I$95</f>
        <v>0</v>
      </c>
      <c r="O13" s="226"/>
    </row>
    <row r="14" spans="1:16">
      <c r="A14" s="320" t="s">
        <v>1027</v>
      </c>
      <c r="B14" s="325">
        <f>+'CTA Pivot Table'!I$103</f>
        <v>0</v>
      </c>
      <c r="C14" s="325">
        <f>+'CTA Pivot Table'!I$105</f>
        <v>0</v>
      </c>
      <c r="D14" s="325">
        <f>+'CTA Pivot Table'!I$107</f>
        <v>0</v>
      </c>
      <c r="E14" s="326">
        <f>+'CTA Pivot Table'!I$109</f>
        <v>0</v>
      </c>
      <c r="F14" s="326">
        <f>+'CTA Pivot Table'!I$111</f>
        <v>0</v>
      </c>
      <c r="G14" s="325">
        <f>+'CTA Pivot Table'!I$113</f>
        <v>0</v>
      </c>
      <c r="H14" s="325">
        <f>+'CTA Pivot Table'!I$115</f>
        <v>0</v>
      </c>
      <c r="I14" s="326">
        <f>+'CTA Pivot Table'!I$117</f>
        <v>0</v>
      </c>
      <c r="J14" s="326">
        <f>+'CTA Pivot Table'!I$119</f>
        <v>0</v>
      </c>
      <c r="K14" s="325">
        <f>+'CTA Pivot Table'!I$121</f>
        <v>0</v>
      </c>
      <c r="L14" s="325">
        <f>+'CTA Pivot Table'!I$123</f>
        <v>0</v>
      </c>
      <c r="M14" s="327">
        <f>+'CTA Pivot Table'!I$125</f>
        <v>0</v>
      </c>
      <c r="N14" s="326">
        <f>+'CTA Pivot Table'!I$127</f>
        <v>0</v>
      </c>
      <c r="O14" s="226"/>
    </row>
    <row r="15" spans="1:16">
      <c r="A15" s="320"/>
      <c r="B15" s="325"/>
      <c r="C15" s="325"/>
      <c r="D15" s="325"/>
      <c r="E15" s="326"/>
      <c r="F15" s="326"/>
      <c r="G15" s="325"/>
      <c r="H15" s="325"/>
      <c r="I15" s="326"/>
      <c r="J15" s="326"/>
      <c r="K15" s="325"/>
      <c r="L15" s="325"/>
      <c r="M15" s="327"/>
      <c r="N15" s="326"/>
      <c r="O15" s="226"/>
    </row>
    <row r="16" spans="1:16">
      <c r="A16" s="320" t="s">
        <v>1028</v>
      </c>
      <c r="B16" s="325">
        <f>+'CTA Pivot Table'!I$135</f>
        <v>132.01532012195122</v>
      </c>
      <c r="C16" s="325">
        <f>+'CTA Pivot Table'!I$137</f>
        <v>130.61185840707964</v>
      </c>
      <c r="D16" s="325">
        <f>+'CTA Pivot Table'!I$139</f>
        <v>0</v>
      </c>
      <c r="E16" s="326">
        <f>+'CTA Pivot Table'!I$141</f>
        <v>131.80908972691805</v>
      </c>
      <c r="F16" s="326">
        <f>+'CTA Pivot Table'!I$143</f>
        <v>134.16269949536957</v>
      </c>
      <c r="G16" s="325">
        <f>+'CTA Pivot Table'!I$145</f>
        <v>133.80574291300098</v>
      </c>
      <c r="H16" s="325">
        <f>+'CTA Pivot Table'!I$147</f>
        <v>0</v>
      </c>
      <c r="I16" s="326">
        <f>+'CTA Pivot Table'!I$149</f>
        <v>134.12632651028437</v>
      </c>
      <c r="J16" s="326">
        <f>+'CTA Pivot Table'!I$151</f>
        <v>96.640838212634804</v>
      </c>
      <c r="K16" s="325">
        <f>+'CTA Pivot Table'!I$153</f>
        <v>86.226637769447052</v>
      </c>
      <c r="L16" s="325">
        <f>+'CTA Pivot Table'!I$155</f>
        <v>0</v>
      </c>
      <c r="M16" s="327">
        <f>+'CTA Pivot Table'!I$157</f>
        <v>94.063854939703162</v>
      </c>
      <c r="N16" s="326">
        <f>+'CTA Pivot Table'!I$159</f>
        <v>150.12350877192981</v>
      </c>
      <c r="O16" s="226"/>
    </row>
    <row r="17" spans="1:16">
      <c r="A17" s="320" t="s">
        <v>1029</v>
      </c>
      <c r="B17" s="325">
        <f>+'CTA Pivot Table'!I$167</f>
        <v>127.18965795852412</v>
      </c>
      <c r="C17" s="325">
        <f>+'CTA Pivot Table'!I$169</f>
        <v>124.96933333333334</v>
      </c>
      <c r="D17" s="325">
        <f>+'CTA Pivot Table'!I$171</f>
        <v>0</v>
      </c>
      <c r="E17" s="326">
        <f>+'CTA Pivot Table'!I$173</f>
        <v>127.14569693769801</v>
      </c>
      <c r="F17" s="326">
        <f>+'CTA Pivot Table'!I$175</f>
        <v>133.79665519614591</v>
      </c>
      <c r="G17" s="325">
        <f>+'CTA Pivot Table'!I$177</f>
        <v>135.19668874172186</v>
      </c>
      <c r="H17" s="325">
        <f>+'CTA Pivot Table'!I$179</f>
        <v>0</v>
      </c>
      <c r="I17" s="326">
        <f>+'CTA Pivot Table'!I$181</f>
        <v>133.8525307255187</v>
      </c>
      <c r="J17" s="326">
        <f>+'CTA Pivot Table'!I$183</f>
        <v>84.653675511091777</v>
      </c>
      <c r="K17" s="325">
        <f>+'CTA Pivot Table'!I$185</f>
        <v>77.326575505350789</v>
      </c>
      <c r="L17" s="325">
        <f>+'CTA Pivot Table'!I$187</f>
        <v>0</v>
      </c>
      <c r="M17" s="327">
        <f>+'CTA Pivot Table'!I$189</f>
        <v>82.691226114649666</v>
      </c>
      <c r="N17" s="326">
        <f>+'CTA Pivot Table'!I$191</f>
        <v>122.44260355029586</v>
      </c>
      <c r="O17" s="226"/>
    </row>
    <row r="18" spans="1:16">
      <c r="A18" s="320" t="s">
        <v>1030</v>
      </c>
      <c r="B18" s="325">
        <f>+'CTA Pivot Table'!I$199</f>
        <v>0</v>
      </c>
      <c r="C18" s="325">
        <f>+'CTA Pivot Table'!I$201</f>
        <v>0</v>
      </c>
      <c r="D18" s="325">
        <f>+'CTA Pivot Table'!I$203</f>
        <v>0</v>
      </c>
      <c r="E18" s="326">
        <f>+'CTA Pivot Table'!I$205</f>
        <v>0</v>
      </c>
      <c r="F18" s="326">
        <f>+'CTA Pivot Table'!I$207</f>
        <v>0</v>
      </c>
      <c r="G18" s="325">
        <f>+'CTA Pivot Table'!I$209</f>
        <v>0</v>
      </c>
      <c r="H18" s="325">
        <f>+'CTA Pivot Table'!I$211</f>
        <v>0</v>
      </c>
      <c r="I18" s="326">
        <f>+'CTA Pivot Table'!I$213</f>
        <v>0</v>
      </c>
      <c r="J18" s="326">
        <f>+'CTA Pivot Table'!I$215</f>
        <v>0</v>
      </c>
      <c r="K18" s="325">
        <f>+'CTA Pivot Table'!I$217</f>
        <v>0</v>
      </c>
      <c r="L18" s="325">
        <f>+'CTA Pivot Table'!I$219</f>
        <v>0</v>
      </c>
      <c r="M18" s="327">
        <f>+'CTA Pivot Table'!I$221</f>
        <v>0</v>
      </c>
      <c r="N18" s="326">
        <f>+'CTA Pivot Table'!I$223</f>
        <v>0</v>
      </c>
      <c r="O18" s="226"/>
    </row>
    <row r="19" spans="1:16">
      <c r="A19" s="320" t="s">
        <v>1031</v>
      </c>
      <c r="B19" s="325">
        <f>+'CTA Pivot Table'!I$231</f>
        <v>0</v>
      </c>
      <c r="C19" s="325">
        <f>+'CTA Pivot Table'!I$233</f>
        <v>0</v>
      </c>
      <c r="D19" s="325">
        <f>+'CTA Pivot Table'!I$235</f>
        <v>0</v>
      </c>
      <c r="E19" s="326">
        <f>+'CTA Pivot Table'!I$237</f>
        <v>0</v>
      </c>
      <c r="F19" s="326">
        <f>+'CTA Pivot Table'!I$239</f>
        <v>0</v>
      </c>
      <c r="G19" s="325">
        <f>+'CTA Pivot Table'!I$241</f>
        <v>0</v>
      </c>
      <c r="H19" s="325">
        <f>+'CTA Pivot Table'!I$243</f>
        <v>0</v>
      </c>
      <c r="I19" s="326">
        <f>+'CTA Pivot Table'!I$245</f>
        <v>0</v>
      </c>
      <c r="J19" s="326">
        <f>+'CTA Pivot Table'!I$247</f>
        <v>0</v>
      </c>
      <c r="K19" s="325">
        <f>+'CTA Pivot Table'!I$249</f>
        <v>0</v>
      </c>
      <c r="L19" s="325">
        <f>+'CTA Pivot Table'!I$251</f>
        <v>0</v>
      </c>
      <c r="M19" s="327">
        <f>+'CTA Pivot Table'!I$253</f>
        <v>0</v>
      </c>
      <c r="N19" s="326">
        <f>+'CTA Pivot Table'!I$255</f>
        <v>0</v>
      </c>
      <c r="O19" s="226"/>
    </row>
    <row r="20" spans="1:16">
      <c r="A20" s="320"/>
      <c r="B20" s="325"/>
      <c r="C20" s="325"/>
      <c r="D20" s="325"/>
      <c r="E20" s="326"/>
      <c r="F20" s="326"/>
      <c r="G20" s="325"/>
      <c r="H20" s="325"/>
      <c r="I20" s="326"/>
      <c r="J20" s="326"/>
      <c r="K20" s="325"/>
      <c r="L20" s="325"/>
      <c r="M20" s="327"/>
      <c r="N20" s="326"/>
      <c r="O20" s="226"/>
    </row>
    <row r="21" spans="1:16">
      <c r="A21" s="320" t="s">
        <v>1032</v>
      </c>
      <c r="B21" s="325">
        <f>+'CTA Pivot Table'!I$263</f>
        <v>0</v>
      </c>
      <c r="C21" s="325">
        <f>+'CTA Pivot Table'!I$265</f>
        <v>0</v>
      </c>
      <c r="D21" s="325">
        <f>+'CTA Pivot Table'!I$267</f>
        <v>0</v>
      </c>
      <c r="E21" s="326">
        <f>+'CTA Pivot Table'!I$269</f>
        <v>0</v>
      </c>
      <c r="F21" s="326">
        <f>+'CTA Pivot Table'!I$271</f>
        <v>0</v>
      </c>
      <c r="G21" s="325">
        <f>+'CTA Pivot Table'!I$273</f>
        <v>0</v>
      </c>
      <c r="H21" s="325">
        <f>+'CTA Pivot Table'!I$275</f>
        <v>0</v>
      </c>
      <c r="I21" s="326">
        <f>+'CTA Pivot Table'!I$277</f>
        <v>0</v>
      </c>
      <c r="J21" s="326">
        <f>+'CTA Pivot Table'!I$279</f>
        <v>0</v>
      </c>
      <c r="K21" s="325">
        <f>+'CTA Pivot Table'!I$281</f>
        <v>0</v>
      </c>
      <c r="L21" s="325">
        <f>+'CTA Pivot Table'!I$283</f>
        <v>0</v>
      </c>
      <c r="M21" s="327">
        <f>+'CTA Pivot Table'!I$285</f>
        <v>0</v>
      </c>
      <c r="N21" s="326">
        <f>+'CTA Pivot Table'!I$287</f>
        <v>0</v>
      </c>
      <c r="O21" s="226"/>
    </row>
    <row r="22" spans="1:16" ht="15.75">
      <c r="A22" s="320" t="s">
        <v>1033</v>
      </c>
      <c r="B22" s="325">
        <f>+'CTA Pivot Table'!I$295</f>
        <v>136.48214285714286</v>
      </c>
      <c r="C22" s="325">
        <f>+'CTA Pivot Table'!I$297</f>
        <v>137.19999999999999</v>
      </c>
      <c r="D22" s="325">
        <f>+'CTA Pivot Table'!I$299</f>
        <v>17</v>
      </c>
      <c r="E22" s="326">
        <f>+'CTA Pivot Table'!I$301</f>
        <v>134.88095238095238</v>
      </c>
      <c r="F22" s="326">
        <f>+'CTA Pivot Table'!I$303</f>
        <v>131.25377798707137</v>
      </c>
      <c r="G22" s="325">
        <f>+'CTA Pivot Table'!I$305</f>
        <v>111.35398230088495</v>
      </c>
      <c r="H22" s="325">
        <f>+'CTA Pivot Table'!I$307</f>
        <v>101.17777777777778</v>
      </c>
      <c r="I22" s="326">
        <f>+'CTA Pivot Table'!I$309</f>
        <v>130.87331729754823</v>
      </c>
      <c r="J22" s="326">
        <f>+'CTA Pivot Table'!I$311</f>
        <v>87.930207558091453</v>
      </c>
      <c r="K22" s="325">
        <f>+'CTA Pivot Table'!I$313</f>
        <v>60.840139616055843</v>
      </c>
      <c r="L22" s="325">
        <f>+'CTA Pivot Table'!I$315</f>
        <v>62.552529182879375</v>
      </c>
      <c r="M22" s="327">
        <f>+'CTA Pivot Table'!I$317</f>
        <v>82.400460072297079</v>
      </c>
      <c r="N22" s="326">
        <f>+'CTA Pivot Table'!I$319</f>
        <v>82.381065088757381</v>
      </c>
      <c r="O22" s="226"/>
      <c r="P22" s="328"/>
    </row>
    <row r="23" spans="1:16">
      <c r="A23" s="320" t="s">
        <v>1034</v>
      </c>
      <c r="B23" s="325">
        <f>+'CTA Pivot Table'!I$327</f>
        <v>0</v>
      </c>
      <c r="C23" s="325">
        <f>+'CTA Pivot Table'!I$329</f>
        <v>0</v>
      </c>
      <c r="D23" s="325">
        <f>+'CTA Pivot Table'!I$331</f>
        <v>0</v>
      </c>
      <c r="E23" s="326">
        <f>+'CTA Pivot Table'!I$333</f>
        <v>0</v>
      </c>
      <c r="F23" s="326">
        <f>+'CTA Pivot Table'!I$335</f>
        <v>0</v>
      </c>
      <c r="G23" s="325">
        <f>+'CTA Pivot Table'!I$337</f>
        <v>0</v>
      </c>
      <c r="H23" s="325">
        <f>+'CTA Pivot Table'!I$339</f>
        <v>0</v>
      </c>
      <c r="I23" s="326">
        <f>+'CTA Pivot Table'!I$341</f>
        <v>0</v>
      </c>
      <c r="J23" s="326">
        <f>+'CTA Pivot Table'!I$343</f>
        <v>0</v>
      </c>
      <c r="K23" s="325">
        <f>+'CTA Pivot Table'!I$345</f>
        <v>0</v>
      </c>
      <c r="L23" s="325">
        <f>+'CTA Pivot Table'!I$347</f>
        <v>0</v>
      </c>
      <c r="M23" s="327">
        <f>+'CTA Pivot Table'!I$349</f>
        <v>0</v>
      </c>
      <c r="N23" s="326">
        <f>+'CTA Pivot Table'!I$351</f>
        <v>0</v>
      </c>
      <c r="O23" s="226"/>
    </row>
    <row r="24" spans="1:16">
      <c r="A24" s="320" t="s">
        <v>1035</v>
      </c>
      <c r="B24" s="325">
        <f>+'CTA Pivot Table'!I$359</f>
        <v>0</v>
      </c>
      <c r="C24" s="325">
        <f>+'CTA Pivot Table'!I$361</f>
        <v>0</v>
      </c>
      <c r="D24" s="325">
        <f>+'CTA Pivot Table'!I$363</f>
        <v>0</v>
      </c>
      <c r="E24" s="326">
        <f>+'CTA Pivot Table'!I$365</f>
        <v>0</v>
      </c>
      <c r="F24" s="326">
        <f>+'CTA Pivot Table'!I$367</f>
        <v>0</v>
      </c>
      <c r="G24" s="325">
        <f>+'CTA Pivot Table'!I$369</f>
        <v>0</v>
      </c>
      <c r="H24" s="325">
        <f>+'CTA Pivot Table'!I$371</f>
        <v>0</v>
      </c>
      <c r="I24" s="326">
        <f>+'CTA Pivot Table'!I$373</f>
        <v>0</v>
      </c>
      <c r="J24" s="326">
        <f>+'CTA Pivot Table'!I$375</f>
        <v>0</v>
      </c>
      <c r="K24" s="325">
        <f>+'CTA Pivot Table'!I$377</f>
        <v>0</v>
      </c>
      <c r="L24" s="325">
        <f>+'CTA Pivot Table'!I$379</f>
        <v>0</v>
      </c>
      <c r="M24" s="327">
        <f>+'CTA Pivot Table'!I$381</f>
        <v>0</v>
      </c>
      <c r="N24" s="326">
        <f>+'CTA Pivot Table'!I$383</f>
        <v>0</v>
      </c>
      <c r="O24" s="226"/>
    </row>
    <row r="25" spans="1:16">
      <c r="A25" s="320"/>
      <c r="B25" s="325"/>
      <c r="C25" s="325"/>
      <c r="D25" s="325"/>
      <c r="E25" s="326"/>
      <c r="F25" s="326"/>
      <c r="G25" s="325"/>
      <c r="H25" s="325"/>
      <c r="I25" s="326"/>
      <c r="J25" s="326"/>
      <c r="K25" s="325"/>
      <c r="L25" s="325"/>
      <c r="M25" s="327"/>
      <c r="N25" s="326"/>
      <c r="O25" s="226"/>
    </row>
    <row r="26" spans="1:16">
      <c r="A26" s="320" t="s">
        <v>1036</v>
      </c>
      <c r="B26" s="325">
        <f>+'CTA Pivot Table'!I$391</f>
        <v>0</v>
      </c>
      <c r="C26" s="325">
        <f>+'CTA Pivot Table'!I$393</f>
        <v>0</v>
      </c>
      <c r="D26" s="325">
        <f>+'CTA Pivot Table'!I$395</f>
        <v>0</v>
      </c>
      <c r="E26" s="326">
        <f>+'CTA Pivot Table'!I$397</f>
        <v>0</v>
      </c>
      <c r="F26" s="326">
        <f>+'CTA Pivot Table'!I$399</f>
        <v>0</v>
      </c>
      <c r="G26" s="325">
        <f>+'CTA Pivot Table'!I$401</f>
        <v>0</v>
      </c>
      <c r="H26" s="325">
        <f>+'CTA Pivot Table'!I$403</f>
        <v>0</v>
      </c>
      <c r="I26" s="326">
        <f>+'CTA Pivot Table'!I$405</f>
        <v>0</v>
      </c>
      <c r="J26" s="326">
        <f>+'CTA Pivot Table'!I$407</f>
        <v>0</v>
      </c>
      <c r="K26" s="325">
        <f>+'CTA Pivot Table'!I$409</f>
        <v>0</v>
      </c>
      <c r="L26" s="325">
        <f>+'CTA Pivot Table'!I$411</f>
        <v>0</v>
      </c>
      <c r="M26" s="327">
        <f>+'CTA Pivot Table'!I$413</f>
        <v>0</v>
      </c>
      <c r="N26" s="326">
        <f>+'CTA Pivot Table'!I$415</f>
        <v>0</v>
      </c>
      <c r="O26" s="226"/>
    </row>
    <row r="27" spans="1:16">
      <c r="A27" s="320" t="s">
        <v>1037</v>
      </c>
      <c r="B27" s="325">
        <f>+'CTA Pivot Table'!I$423</f>
        <v>118.20842156969762</v>
      </c>
      <c r="C27" s="325">
        <f>+'CTA Pivot Table'!I$425</f>
        <v>114.79949849548647</v>
      </c>
      <c r="D27" s="325">
        <f>+'CTA Pivot Table'!I$427</f>
        <v>0</v>
      </c>
      <c r="E27" s="326">
        <f>+'CTA Pivot Table'!I$429</f>
        <v>118.03249650603034</v>
      </c>
      <c r="F27" s="326">
        <f>+'CTA Pivot Table'!I$431</f>
        <v>127.82056040309695</v>
      </c>
      <c r="G27" s="325">
        <f>+'CTA Pivot Table'!I$433</f>
        <v>132.32947368421054</v>
      </c>
      <c r="H27" s="325">
        <f>+'CTA Pivot Table'!I$435</f>
        <v>0</v>
      </c>
      <c r="I27" s="326">
        <f>+'CTA Pivot Table'!I$437</f>
        <v>128.05352938891261</v>
      </c>
      <c r="J27" s="326">
        <f>+'CTA Pivot Table'!I$439</f>
        <v>83.634468773194783</v>
      </c>
      <c r="K27" s="325">
        <f>+'CTA Pivot Table'!I$441</f>
        <v>66.074961886370573</v>
      </c>
      <c r="L27" s="325">
        <f>+'CTA Pivot Table'!I$443</f>
        <v>0</v>
      </c>
      <c r="M27" s="327">
        <f>+'CTA Pivot Table'!I$445</f>
        <v>77.614887982997089</v>
      </c>
      <c r="N27" s="326">
        <f>+'CTA Pivot Table'!I$447</f>
        <v>51.172042052744118</v>
      </c>
      <c r="O27" s="226"/>
    </row>
    <row r="28" spans="1:16">
      <c r="A28" s="320" t="s">
        <v>1038</v>
      </c>
      <c r="B28" s="325">
        <f>+'CTA Pivot Table'!I$455</f>
        <v>134.8638059701494</v>
      </c>
      <c r="C28" s="325">
        <f>+'CTA Pivot Table'!I$457</f>
        <v>116</v>
      </c>
      <c r="D28" s="325">
        <f>+'CTA Pivot Table'!I$459</f>
        <v>0</v>
      </c>
      <c r="E28" s="326">
        <f>+'CTA Pivot Table'!I$461</f>
        <v>134.58639705882365</v>
      </c>
      <c r="F28" s="326">
        <f>+'CTA Pivot Table'!I$463</f>
        <v>125.53895055912842</v>
      </c>
      <c r="G28" s="325">
        <f>+'CTA Pivot Table'!I$465</f>
        <v>122.07699275362295</v>
      </c>
      <c r="H28" s="325">
        <f>+'CTA Pivot Table'!I$467</f>
        <v>0</v>
      </c>
      <c r="I28" s="326">
        <f>+'CTA Pivot Table'!I$469</f>
        <v>125.46240336471068</v>
      </c>
      <c r="J28" s="326">
        <f>+'CTA Pivot Table'!I$471</f>
        <v>80.97561349693251</v>
      </c>
      <c r="K28" s="325">
        <f>+'CTA Pivot Table'!I$473</f>
        <v>66.373744619799155</v>
      </c>
      <c r="L28" s="325">
        <f>+'CTA Pivot Table'!I$475</f>
        <v>0</v>
      </c>
      <c r="M28" s="327">
        <f>+'CTA Pivot Table'!I$477</f>
        <v>78.403588577204957</v>
      </c>
      <c r="N28" s="326">
        <f>+'CTA Pivot Table'!I$479</f>
        <v>75.812609775301311</v>
      </c>
      <c r="O28" s="226"/>
    </row>
    <row r="29" spans="1:16">
      <c r="A29" s="329" t="s">
        <v>1039</v>
      </c>
      <c r="B29" s="330">
        <f>+'CTA Pivot Table'!I$487</f>
        <v>0</v>
      </c>
      <c r="C29" s="330">
        <f>+'CTA Pivot Table'!I$489</f>
        <v>0</v>
      </c>
      <c r="D29" s="330">
        <f>+'CTA Pivot Table'!I$491</f>
        <v>0</v>
      </c>
      <c r="E29" s="331">
        <f>+'CTA Pivot Table'!I$493</f>
        <v>0</v>
      </c>
      <c r="F29" s="331">
        <f>+'CTA Pivot Table'!I$495</f>
        <v>0</v>
      </c>
      <c r="G29" s="330">
        <f>+'CTA Pivot Table'!I$497</f>
        <v>0</v>
      </c>
      <c r="H29" s="330">
        <f>+'CTA Pivot Table'!I$499</f>
        <v>0</v>
      </c>
      <c r="I29" s="331">
        <f>+'CTA Pivot Table'!I$501</f>
        <v>0</v>
      </c>
      <c r="J29" s="331">
        <f>+'CTA Pivot Table'!I$503</f>
        <v>0</v>
      </c>
      <c r="K29" s="330">
        <f>+'CTA Pivot Table'!I$505</f>
        <v>0</v>
      </c>
      <c r="L29" s="330">
        <f>+'CTA Pivot Table'!I$507</f>
        <v>0</v>
      </c>
      <c r="M29" s="332">
        <f>+'CTA Pivot Table'!I$509</f>
        <v>0</v>
      </c>
      <c r="N29" s="331">
        <f>+'CTA Pivot Table'!I$511</f>
        <v>0</v>
      </c>
      <c r="O29" s="226"/>
    </row>
    <row r="30" spans="1:16">
      <c r="A30" s="333" t="s">
        <v>1053</v>
      </c>
      <c r="B30" s="334"/>
      <c r="C30" s="334"/>
      <c r="D30" s="334"/>
      <c r="E30" s="334"/>
      <c r="F30" s="334"/>
      <c r="G30" s="334"/>
      <c r="H30" s="334"/>
      <c r="I30" s="334"/>
      <c r="J30" s="334"/>
      <c r="K30" s="334"/>
      <c r="L30" s="334"/>
      <c r="M30" s="334"/>
      <c r="N30" s="334"/>
    </row>
    <row r="31" spans="1:16">
      <c r="A31" s="333"/>
      <c r="B31" s="334"/>
      <c r="C31" s="334"/>
      <c r="D31" s="334"/>
      <c r="E31" s="334"/>
      <c r="F31" s="334"/>
      <c r="G31" s="334"/>
      <c r="H31" s="334"/>
      <c r="I31" s="334"/>
      <c r="J31" s="334"/>
      <c r="K31" s="334"/>
      <c r="L31" s="334"/>
      <c r="M31" s="334"/>
      <c r="N31" s="335" t="s">
        <v>1158</v>
      </c>
    </row>
    <row r="32" spans="1:16" ht="18">
      <c r="A32" s="296" t="s">
        <v>1041</v>
      </c>
      <c r="B32" s="297"/>
      <c r="C32" s="297"/>
      <c r="D32" s="297"/>
      <c r="E32" s="298"/>
      <c r="F32" s="298"/>
      <c r="G32" s="298"/>
      <c r="H32" s="298"/>
      <c r="I32" s="298"/>
      <c r="J32" s="297"/>
      <c r="K32" s="297"/>
      <c r="L32" s="297"/>
      <c r="M32" s="298"/>
      <c r="N32" s="297"/>
    </row>
    <row r="33" spans="1:15" ht="18">
      <c r="A33" s="296"/>
      <c r="B33" s="297"/>
      <c r="C33" s="297"/>
      <c r="D33" s="297"/>
      <c r="E33" s="298"/>
      <c r="F33" s="298"/>
      <c r="G33" s="298"/>
      <c r="H33" s="298"/>
      <c r="I33" s="298"/>
      <c r="J33" s="297"/>
      <c r="K33" s="297"/>
      <c r="L33" s="297"/>
      <c r="M33" s="298"/>
      <c r="N33" s="297"/>
    </row>
    <row r="34" spans="1:15" ht="15.75">
      <c r="A34" s="299" t="s">
        <v>1013</v>
      </c>
      <c r="B34" s="297"/>
      <c r="C34" s="297"/>
      <c r="D34" s="297"/>
      <c r="E34" s="298"/>
      <c r="F34" s="298"/>
      <c r="G34" s="298"/>
      <c r="H34" s="298"/>
      <c r="I34" s="298"/>
      <c r="J34" s="297"/>
      <c r="K34" s="297"/>
      <c r="L34" s="297"/>
      <c r="M34" s="298"/>
      <c r="N34" s="297"/>
    </row>
    <row r="35" spans="1:15" ht="15.75">
      <c r="A35" s="299" t="s">
        <v>1160</v>
      </c>
      <c r="B35" s="297"/>
      <c r="C35" s="297"/>
      <c r="D35" s="297"/>
      <c r="E35" s="298"/>
      <c r="F35" s="298"/>
      <c r="G35" s="298"/>
      <c r="H35" s="298"/>
      <c r="I35" s="298"/>
      <c r="J35" s="297"/>
      <c r="K35" s="297"/>
      <c r="L35" s="297"/>
      <c r="M35" s="298"/>
      <c r="N35" s="297"/>
    </row>
    <row r="36" spans="1:15" ht="15.75" customHeight="1">
      <c r="A36" s="300"/>
      <c r="B36" s="300"/>
      <c r="C36" s="300"/>
      <c r="D36" s="300"/>
      <c r="E36" s="300"/>
      <c r="F36" s="301"/>
      <c r="G36" s="302"/>
      <c r="H36" s="302"/>
      <c r="I36" s="303"/>
      <c r="J36" s="303"/>
      <c r="K36" s="303"/>
      <c r="L36" s="303"/>
      <c r="M36" s="303"/>
      <c r="N36" s="303"/>
      <c r="O36" s="304"/>
    </row>
    <row r="37" spans="1:15" ht="15.75" customHeight="1">
      <c r="A37" s="150"/>
      <c r="B37" s="305" t="s">
        <v>1014</v>
      </c>
      <c r="C37" s="306"/>
      <c r="D37" s="306"/>
      <c r="E37" s="306"/>
      <c r="F37" s="306"/>
      <c r="G37" s="306"/>
      <c r="H37" s="306"/>
      <c r="I37" s="307"/>
      <c r="J37" s="308" t="s">
        <v>10</v>
      </c>
      <c r="K37" s="309"/>
      <c r="L37" s="309"/>
      <c r="M37" s="310"/>
      <c r="N37" s="533" t="s">
        <v>1015</v>
      </c>
      <c r="O37"/>
    </row>
    <row r="38" spans="1:15" ht="39.75" customHeight="1">
      <c r="A38" s="311"/>
      <c r="B38" s="306" t="s">
        <v>1016</v>
      </c>
      <c r="C38" s="306"/>
      <c r="D38" s="306"/>
      <c r="E38" s="312"/>
      <c r="F38" s="313" t="s">
        <v>1017</v>
      </c>
      <c r="G38" s="306"/>
      <c r="H38" s="306"/>
      <c r="I38" s="307"/>
      <c r="J38" s="314" t="s">
        <v>1018</v>
      </c>
      <c r="K38" s="306"/>
      <c r="L38" s="306"/>
      <c r="M38" s="307"/>
      <c r="N38" s="534"/>
      <c r="O38"/>
    </row>
    <row r="39" spans="1:15" ht="27.75" customHeight="1">
      <c r="A39" s="300"/>
      <c r="B39" s="315" t="s">
        <v>1019</v>
      </c>
      <c r="C39" s="315" t="s">
        <v>1020</v>
      </c>
      <c r="D39" s="315" t="s">
        <v>1021</v>
      </c>
      <c r="E39" s="316" t="s">
        <v>1022</v>
      </c>
      <c r="F39" s="316" t="s">
        <v>1019</v>
      </c>
      <c r="G39" s="315" t="s">
        <v>1020</v>
      </c>
      <c r="H39" s="315" t="s">
        <v>1021</v>
      </c>
      <c r="I39" s="316" t="s">
        <v>1022</v>
      </c>
      <c r="J39" s="317" t="s">
        <v>1019</v>
      </c>
      <c r="K39" s="318" t="s">
        <v>1020</v>
      </c>
      <c r="L39" s="319" t="s">
        <v>1021</v>
      </c>
      <c r="M39" s="317" t="s">
        <v>1022</v>
      </c>
      <c r="N39" s="535"/>
      <c r="O39"/>
    </row>
    <row r="40" spans="1:15" ht="15.75" hidden="1" customHeight="1">
      <c r="A40" s="320" t="s">
        <v>1023</v>
      </c>
      <c r="B40" s="175"/>
      <c r="C40" s="175"/>
      <c r="D40" s="175"/>
      <c r="E40" s="321"/>
      <c r="F40" s="321"/>
      <c r="G40" s="175"/>
      <c r="H40" s="175"/>
      <c r="I40" s="321"/>
      <c r="J40" s="321"/>
      <c r="K40" s="175"/>
      <c r="L40" s="175"/>
      <c r="M40" s="322"/>
      <c r="N40" s="321"/>
      <c r="O40" s="226"/>
    </row>
    <row r="41" spans="1:15" ht="15.75" hidden="1" customHeight="1">
      <c r="A41" s="320"/>
      <c r="B41" s="175"/>
      <c r="C41" s="175"/>
      <c r="D41" s="175"/>
      <c r="E41" s="321"/>
      <c r="F41" s="321"/>
      <c r="G41" s="175"/>
      <c r="H41" s="324"/>
      <c r="I41" s="321"/>
      <c r="J41" s="321"/>
      <c r="K41" s="175"/>
      <c r="L41" s="175"/>
      <c r="M41" s="322"/>
      <c r="N41" s="321"/>
      <c r="O41" s="226"/>
    </row>
    <row r="42" spans="1:15">
      <c r="A42" s="320" t="s">
        <v>1024</v>
      </c>
      <c r="B42" s="325">
        <f>+'CTA Pivot Table'!C$7</f>
        <v>0</v>
      </c>
      <c r="C42" s="325">
        <f>+'CTA Pivot Table'!C$9</f>
        <v>0</v>
      </c>
      <c r="D42" s="325">
        <f>+'CTA Pivot Table'!C$11</f>
        <v>0</v>
      </c>
      <c r="E42" s="326">
        <f>+'CTA Pivot Table'!C$13</f>
        <v>0</v>
      </c>
      <c r="F42" s="326">
        <f>+'CTA Pivot Table'!C$15</f>
        <v>0</v>
      </c>
      <c r="G42" s="325">
        <f>+'CTA Pivot Table'!C$17</f>
        <v>0</v>
      </c>
      <c r="H42" s="325">
        <f>+'CTA Pivot Table'!C$19</f>
        <v>0</v>
      </c>
      <c r="I42" s="326">
        <f>+'CTA Pivot Table'!C$21</f>
        <v>0</v>
      </c>
      <c r="J42" s="326">
        <f>+'CTA Pivot Table'!C$23</f>
        <v>0</v>
      </c>
      <c r="K42" s="325">
        <f>+'CTA Pivot Table'!C$25</f>
        <v>0</v>
      </c>
      <c r="L42" s="325">
        <f>+'CTA Pivot Table'!C$27</f>
        <v>0</v>
      </c>
      <c r="M42" s="327">
        <f>+'CTA Pivot Table'!C$29</f>
        <v>0</v>
      </c>
      <c r="N42" s="326">
        <f>+'CTA Pivot Table'!C$31</f>
        <v>0</v>
      </c>
      <c r="O42" s="226"/>
    </row>
    <row r="43" spans="1:15">
      <c r="A43" s="320" t="s">
        <v>1025</v>
      </c>
      <c r="B43" s="325">
        <f>+'CTA Pivot Table'!C$39</f>
        <v>128.69999999999999</v>
      </c>
      <c r="C43" s="325">
        <f>+'CTA Pivot Table'!C$41</f>
        <v>137</v>
      </c>
      <c r="D43" s="325">
        <f>+'CTA Pivot Table'!C$43</f>
        <v>0</v>
      </c>
      <c r="E43" s="326">
        <f>+'CTA Pivot Table'!C$45</f>
        <v>129.59670619235837</v>
      </c>
      <c r="F43" s="326">
        <f>+'CTA Pivot Table'!C$47</f>
        <v>127.70000000000002</v>
      </c>
      <c r="G43" s="325">
        <f>+'CTA Pivot Table'!C$49</f>
        <v>138.69999999999999</v>
      </c>
      <c r="H43" s="325">
        <f>+'CTA Pivot Table'!C$51</f>
        <v>0</v>
      </c>
      <c r="I43" s="326">
        <f>+'CTA Pivot Table'!C$53</f>
        <v>128.83172252533126</v>
      </c>
      <c r="J43" s="326">
        <f>+'CTA Pivot Table'!C$55</f>
        <v>88.2</v>
      </c>
      <c r="K43" s="325">
        <f>+'CTA Pivot Table'!C$57</f>
        <v>72.599999999999994</v>
      </c>
      <c r="L43" s="325">
        <f>+'CTA Pivot Table'!CR$59</f>
        <v>0</v>
      </c>
      <c r="M43" s="327">
        <f>+'CTA Pivot Table'!C$61</f>
        <v>83.240462427745669</v>
      </c>
      <c r="N43" s="326">
        <f>+'CTA Pivot Table'!C$63</f>
        <v>0</v>
      </c>
      <c r="O43" s="226"/>
    </row>
    <row r="44" spans="1:15">
      <c r="A44" s="320" t="s">
        <v>1026</v>
      </c>
      <c r="B44" s="325">
        <f>+'CTA Pivot Table'!C$71</f>
        <v>0</v>
      </c>
      <c r="C44" s="325">
        <f>+'CTA Pivot Table'!C$73</f>
        <v>0</v>
      </c>
      <c r="D44" s="325">
        <f>+'CTA Pivot Table'!C$75</f>
        <v>0</v>
      </c>
      <c r="E44" s="326">
        <f>+'CTA Pivot Table'!C$77</f>
        <v>0</v>
      </c>
      <c r="F44" s="326">
        <f>+'CTA Pivot Table'!C$79</f>
        <v>0</v>
      </c>
      <c r="G44" s="325">
        <f>+'CTA Pivot Table'!C$81</f>
        <v>0</v>
      </c>
      <c r="H44" s="325">
        <f>+'CTA Pivot Table'!C$83</f>
        <v>0</v>
      </c>
      <c r="I44" s="326">
        <f>+'CTA Pivot Table'!C$85</f>
        <v>0</v>
      </c>
      <c r="J44" s="326">
        <f>+'CTA Pivot Table'!C$87</f>
        <v>0</v>
      </c>
      <c r="K44" s="325">
        <f>+'CTA Pivot Table'!C$89</f>
        <v>0</v>
      </c>
      <c r="L44" s="325">
        <f>+'CTA Pivot Table'!C$91</f>
        <v>0</v>
      </c>
      <c r="M44" s="327">
        <f>+'CTA Pivot Table'!C$93</f>
        <v>0</v>
      </c>
      <c r="N44" s="326">
        <f>+'CTA Pivot Table'!C$95</f>
        <v>0</v>
      </c>
      <c r="O44" s="226"/>
    </row>
    <row r="45" spans="1:15">
      <c r="A45" s="320" t="s">
        <v>1027</v>
      </c>
      <c r="B45" s="325">
        <f>+'CTA Pivot Table'!C$103</f>
        <v>0</v>
      </c>
      <c r="C45" s="325">
        <f>+'CTA Pivot Table'!C$105</f>
        <v>0</v>
      </c>
      <c r="D45" s="325">
        <f>+'CTA Pivot Table'!C$107</f>
        <v>0</v>
      </c>
      <c r="E45" s="326">
        <f>+'CTA Pivot Table'!C$109</f>
        <v>0</v>
      </c>
      <c r="F45" s="326">
        <f>+'CTA Pivot Table'!C$111</f>
        <v>0</v>
      </c>
      <c r="G45" s="325">
        <f>+'CTA Pivot Table'!C$113</f>
        <v>0</v>
      </c>
      <c r="H45" s="325">
        <f>+'CTA Pivot Table'!C$115</f>
        <v>0</v>
      </c>
      <c r="I45" s="326">
        <f>+'CTA Pivot Table'!C$117</f>
        <v>0</v>
      </c>
      <c r="J45" s="326">
        <f>+'CTA Pivot Table'!C$119</f>
        <v>0</v>
      </c>
      <c r="K45" s="325">
        <f>+'CTA Pivot Table'!C$121</f>
        <v>0</v>
      </c>
      <c r="L45" s="325">
        <f>+'CTA Pivot Table'!C$123</f>
        <v>0</v>
      </c>
      <c r="M45" s="327">
        <f>+'CTA Pivot Table'!C$125</f>
        <v>0</v>
      </c>
      <c r="N45" s="326">
        <f>+'CTA Pivot Table'!C$127</f>
        <v>0</v>
      </c>
      <c r="O45" s="226"/>
    </row>
    <row r="46" spans="1:15">
      <c r="A46" s="320"/>
      <c r="B46" s="325"/>
      <c r="C46" s="325"/>
      <c r="D46" s="325"/>
      <c r="E46" s="326"/>
      <c r="F46" s="326"/>
      <c r="G46" s="325"/>
      <c r="H46" s="325"/>
      <c r="I46" s="326"/>
      <c r="J46" s="326"/>
      <c r="K46" s="325"/>
      <c r="L46" s="325"/>
      <c r="M46" s="327"/>
      <c r="N46" s="326"/>
      <c r="O46" s="226"/>
    </row>
    <row r="47" spans="1:15">
      <c r="A47" s="320" t="s">
        <v>1028</v>
      </c>
      <c r="B47" s="325">
        <f>+'CTA Pivot Table'!C$135</f>
        <v>118.89828571428572</v>
      </c>
      <c r="C47" s="325">
        <f>+'CTA Pivot Table'!C$137</f>
        <v>112.96555555555554</v>
      </c>
      <c r="D47" s="325">
        <f>+'CTA Pivot Table'!C$139</f>
        <v>0</v>
      </c>
      <c r="E47" s="326">
        <f>+'CTA Pivot Table'!C$141</f>
        <v>118.10529702970297</v>
      </c>
      <c r="F47" s="326">
        <f>+'CTA Pivot Table'!C$143</f>
        <v>123.34920506329115</v>
      </c>
      <c r="G47" s="325">
        <f>+'CTA Pivot Table'!C$145</f>
        <v>113.79409335727109</v>
      </c>
      <c r="H47" s="325">
        <f>+'CTA Pivot Table'!C$147</f>
        <v>0</v>
      </c>
      <c r="I47" s="326">
        <f>+'CTA Pivot Table'!C$149</f>
        <v>122.52813174946006</v>
      </c>
      <c r="J47" s="326">
        <f>+'CTA Pivot Table'!C$151</f>
        <v>90.094795943606229</v>
      </c>
      <c r="K47" s="325">
        <f>+'CTA Pivot Table'!C$153</f>
        <v>83.548175740210127</v>
      </c>
      <c r="L47" s="325">
        <f>+'CTA Pivot Table'!C$155</f>
        <v>0</v>
      </c>
      <c r="M47" s="327">
        <f>+'CTA Pivot Table'!C$157</f>
        <v>88.748172888015716</v>
      </c>
      <c r="N47" s="326">
        <f>+'CTA Pivot Table'!C$159</f>
        <v>170.33</v>
      </c>
      <c r="O47" s="226"/>
    </row>
    <row r="48" spans="1:15">
      <c r="A48" s="320" t="s">
        <v>1029</v>
      </c>
      <c r="B48" s="325">
        <f>+'CTA Pivot Table'!C$167</f>
        <v>129.17299426934096</v>
      </c>
      <c r="C48" s="325">
        <f>+'CTA Pivot Table'!C$169</f>
        <v>116.94137931034483</v>
      </c>
      <c r="D48" s="325">
        <f>+'CTA Pivot Table'!C$171</f>
        <v>0</v>
      </c>
      <c r="E48" s="326">
        <f>+'CTA Pivot Table'!C$173</f>
        <v>128.9240701754386</v>
      </c>
      <c r="F48" s="326">
        <f>+'CTA Pivot Table'!C$175</f>
        <v>132.30177419354837</v>
      </c>
      <c r="G48" s="325">
        <f>+'CTA Pivot Table'!C$177</f>
        <v>133.31925925925924</v>
      </c>
      <c r="H48" s="325">
        <f>+'CTA Pivot Table'!C$179</f>
        <v>0</v>
      </c>
      <c r="I48" s="326">
        <f>+'CTA Pivot Table'!C$181</f>
        <v>132.33740596627754</v>
      </c>
      <c r="J48" s="326">
        <f>+'CTA Pivot Table'!C$183</f>
        <v>89.277966101694915</v>
      </c>
      <c r="K48" s="325">
        <f>+'CTA Pivot Table'!C$185</f>
        <v>83.979746835443038</v>
      </c>
      <c r="L48" s="325">
        <f>+'CTA Pivot Table'!C$187</f>
        <v>0</v>
      </c>
      <c r="M48" s="327">
        <f>+'CTA Pivot Table'!C$189</f>
        <v>87.912674743709218</v>
      </c>
      <c r="N48" s="326">
        <f>+'CTA Pivot Table'!C$191</f>
        <v>127.96953642384106</v>
      </c>
      <c r="O48" s="226"/>
    </row>
    <row r="49" spans="1:16">
      <c r="A49" s="320" t="s">
        <v>1030</v>
      </c>
      <c r="B49" s="325">
        <f>+'CTA Pivot Table'!C$199</f>
        <v>0</v>
      </c>
      <c r="C49" s="325">
        <f>+'CTA Pivot Table'!C$201</f>
        <v>0</v>
      </c>
      <c r="D49" s="325">
        <f>+'CTA Pivot Table'!C$203</f>
        <v>0</v>
      </c>
      <c r="E49" s="326">
        <f>+'CTA Pivot Table'!C$205</f>
        <v>0</v>
      </c>
      <c r="F49" s="326">
        <f>+'CTA Pivot Table'!C$207</f>
        <v>0</v>
      </c>
      <c r="G49" s="325">
        <f>+'CTA Pivot Table'!C$209</f>
        <v>0</v>
      </c>
      <c r="H49" s="325">
        <f>+'CTA Pivot Table'!C$211</f>
        <v>0</v>
      </c>
      <c r="I49" s="326">
        <f>+'CTA Pivot Table'!C$213</f>
        <v>0</v>
      </c>
      <c r="J49" s="326">
        <f>+'CTA Pivot Table'!C$215</f>
        <v>0</v>
      </c>
      <c r="K49" s="325">
        <f>+'CTA Pivot Table'!C$217</f>
        <v>0</v>
      </c>
      <c r="L49" s="325">
        <f>+'CTA Pivot Table'!C$219</f>
        <v>0</v>
      </c>
      <c r="M49" s="327">
        <f>+'CTA Pivot Table'!C$221</f>
        <v>0</v>
      </c>
      <c r="N49" s="326">
        <f>+'CTA Pivot Table'!C$223</f>
        <v>0</v>
      </c>
      <c r="O49" s="226"/>
    </row>
    <row r="50" spans="1:16">
      <c r="A50" s="320" t="s">
        <v>1031</v>
      </c>
      <c r="B50" s="325">
        <f>+'CTA Pivot Table'!C$231</f>
        <v>0</v>
      </c>
      <c r="C50" s="325">
        <f>+'CTA Pivot Table'!C$233</f>
        <v>0</v>
      </c>
      <c r="D50" s="325">
        <f>+'CTA Pivot Table'!C$235</f>
        <v>0</v>
      </c>
      <c r="E50" s="326">
        <f>+'CTA Pivot Table'!C$237</f>
        <v>0</v>
      </c>
      <c r="F50" s="326">
        <f>+'CTA Pivot Table'!C$239</f>
        <v>0</v>
      </c>
      <c r="G50" s="325">
        <f>+'CTA Pivot Table'!C$241</f>
        <v>0</v>
      </c>
      <c r="H50" s="325">
        <f>+'CTA Pivot Table'!C$243</f>
        <v>0</v>
      </c>
      <c r="I50" s="326">
        <f>+'CTA Pivot Table'!C$245</f>
        <v>0</v>
      </c>
      <c r="J50" s="326">
        <f>+'CTA Pivot Table'!C$247</f>
        <v>0</v>
      </c>
      <c r="K50" s="325">
        <f>+'CTA Pivot Table'!C$249</f>
        <v>0</v>
      </c>
      <c r="L50" s="325">
        <f>+'CTA Pivot Table'!C$251</f>
        <v>0</v>
      </c>
      <c r="M50" s="327">
        <f>+'CTA Pivot Table'!C$253</f>
        <v>0</v>
      </c>
      <c r="N50" s="326">
        <f>+'CTA Pivot Table'!C$255</f>
        <v>0</v>
      </c>
      <c r="O50" s="226"/>
    </row>
    <row r="51" spans="1:16">
      <c r="A51" s="320"/>
      <c r="B51" s="325"/>
      <c r="C51" s="325"/>
      <c r="D51" s="325"/>
      <c r="E51" s="326"/>
      <c r="F51" s="326"/>
      <c r="G51" s="325"/>
      <c r="H51" s="325"/>
      <c r="I51" s="326"/>
      <c r="J51" s="326"/>
      <c r="K51" s="325"/>
      <c r="L51" s="325"/>
      <c r="M51" s="327"/>
      <c r="N51" s="326"/>
      <c r="O51" s="226"/>
    </row>
    <row r="52" spans="1:16">
      <c r="A52" s="320" t="s">
        <v>1032</v>
      </c>
      <c r="B52" s="325">
        <f>+'CTA Pivot Table'!C$263</f>
        <v>0</v>
      </c>
      <c r="C52" s="325">
        <f>+'CTA Pivot Table'!C$265</f>
        <v>0</v>
      </c>
      <c r="D52" s="325">
        <f>+'CTA Pivot Table'!C$267</f>
        <v>0</v>
      </c>
      <c r="E52" s="326">
        <f>+'CTA Pivot Table'!C$269</f>
        <v>0</v>
      </c>
      <c r="F52" s="326">
        <f>+'CTA Pivot Table'!C$271</f>
        <v>0</v>
      </c>
      <c r="G52" s="325">
        <f>+'CTA Pivot Table'!C$273</f>
        <v>0</v>
      </c>
      <c r="H52" s="325">
        <f>+'CTA Pivot Table'!C$275</f>
        <v>0</v>
      </c>
      <c r="I52" s="326">
        <f>+'CTA Pivot Table'!C$277</f>
        <v>0</v>
      </c>
      <c r="J52" s="326">
        <f>+'CTA Pivot Table'!C$279</f>
        <v>0</v>
      </c>
      <c r="K52" s="325">
        <f>+'CTA Pivot Table'!C$281</f>
        <v>0</v>
      </c>
      <c r="L52" s="325">
        <f>+'CTA Pivot Table'!C$283</f>
        <v>0</v>
      </c>
      <c r="M52" s="327">
        <f>+'CTA Pivot Table'!C$285</f>
        <v>0</v>
      </c>
      <c r="N52" s="326">
        <f>+'CTA Pivot Table'!C$287</f>
        <v>0</v>
      </c>
      <c r="O52" s="226"/>
    </row>
    <row r="53" spans="1:16" ht="15.75">
      <c r="A53" s="320" t="s">
        <v>1033</v>
      </c>
      <c r="B53" s="325">
        <f>+'CTA Pivot Table'!C$295</f>
        <v>131.44943820224719</v>
      </c>
      <c r="C53" s="325">
        <f>+'CTA Pivot Table'!C$297</f>
        <v>115</v>
      </c>
      <c r="D53" s="325">
        <f>+'CTA Pivot Table'!C$299</f>
        <v>17</v>
      </c>
      <c r="E53" s="326">
        <f>+'CTA Pivot Table'!C$301</f>
        <v>128.63440860215053</v>
      </c>
      <c r="F53" s="326">
        <f>+'CTA Pivot Table'!C$303</f>
        <v>128.11762145220268</v>
      </c>
      <c r="G53" s="325">
        <f>+'CTA Pivot Table'!C$305</f>
        <v>95.916666666666671</v>
      </c>
      <c r="H53" s="325">
        <f>+'CTA Pivot Table'!C$307</f>
        <v>95.849462365591393</v>
      </c>
      <c r="I53" s="326">
        <f>+'CTA Pivot Table'!C$309</f>
        <v>127.50597881790229</v>
      </c>
      <c r="J53" s="326">
        <f>+'CTA Pivot Table'!C$311</f>
        <v>87.392948483741321</v>
      </c>
      <c r="K53" s="325">
        <f>+'CTA Pivot Table'!C$313</f>
        <v>65.610869565217385</v>
      </c>
      <c r="L53" s="325">
        <f>+'CTA Pivot Table'!C$315</f>
        <v>81.554455445544548</v>
      </c>
      <c r="M53" s="327">
        <f>+'CTA Pivot Table'!C$317</f>
        <v>84.216782140107782</v>
      </c>
      <c r="N53" s="326">
        <f>+'CTA Pivot Table'!C$319</f>
        <v>96.850000000000009</v>
      </c>
      <c r="O53" s="226"/>
      <c r="P53" s="328"/>
    </row>
    <row r="54" spans="1:16">
      <c r="A54" s="320" t="s">
        <v>1034</v>
      </c>
      <c r="B54" s="325">
        <f>+'CTA Pivot Table'!C$327</f>
        <v>0</v>
      </c>
      <c r="C54" s="325">
        <f>+'CTA Pivot Table'!C$329</f>
        <v>0</v>
      </c>
      <c r="D54" s="325">
        <f>+'CTA Pivot Table'!C$331</f>
        <v>0</v>
      </c>
      <c r="E54" s="326">
        <f>+'CTA Pivot Table'!C$333</f>
        <v>0</v>
      </c>
      <c r="F54" s="326">
        <f>+'CTA Pivot Table'!C$335</f>
        <v>0</v>
      </c>
      <c r="G54" s="325">
        <f>+'CTA Pivot Table'!C$337</f>
        <v>0</v>
      </c>
      <c r="H54" s="325">
        <f>+'CTA Pivot Table'!C$339</f>
        <v>0</v>
      </c>
      <c r="I54" s="326">
        <f>+'CTA Pivot Table'!C$341</f>
        <v>0</v>
      </c>
      <c r="J54" s="326">
        <f>+'CTA Pivot Table'!C$343</f>
        <v>0</v>
      </c>
      <c r="K54" s="325">
        <f>+'CTA Pivot Table'!C$345</f>
        <v>0</v>
      </c>
      <c r="L54" s="325">
        <f>+'CTA Pivot Table'!C$347</f>
        <v>0</v>
      </c>
      <c r="M54" s="327">
        <f>+'CTA Pivot Table'!C$349</f>
        <v>0</v>
      </c>
      <c r="N54" s="326">
        <f>+'CTA Pivot Table'!C$351</f>
        <v>0</v>
      </c>
      <c r="O54" s="226"/>
    </row>
    <row r="55" spans="1:16">
      <c r="A55" s="320" t="s">
        <v>1035</v>
      </c>
      <c r="B55" s="325">
        <f>+'CTA Pivot Table'!C$359</f>
        <v>0</v>
      </c>
      <c r="C55" s="325">
        <f>+'CTA Pivot Table'!C$361</f>
        <v>0</v>
      </c>
      <c r="D55" s="325">
        <f>+'CTA Pivot Table'!C$363</f>
        <v>0</v>
      </c>
      <c r="E55" s="326">
        <f>+'CTA Pivot Table'!C$365</f>
        <v>0</v>
      </c>
      <c r="F55" s="326">
        <f>+'CTA Pivot Table'!C$367</f>
        <v>0</v>
      </c>
      <c r="G55" s="325">
        <f>+'CTA Pivot Table'!C$369</f>
        <v>0</v>
      </c>
      <c r="H55" s="325">
        <f>+'CTA Pivot Table'!C$371</f>
        <v>0</v>
      </c>
      <c r="I55" s="326">
        <f>+'CTA Pivot Table'!C$373</f>
        <v>0</v>
      </c>
      <c r="J55" s="326">
        <f>+'CTA Pivot Table'!C$375</f>
        <v>0</v>
      </c>
      <c r="K55" s="325">
        <f>+'CTA Pivot Table'!C$377</f>
        <v>0</v>
      </c>
      <c r="L55" s="325">
        <f>+'CTA Pivot Table'!C$379</f>
        <v>0</v>
      </c>
      <c r="M55" s="327">
        <f>+'CTA Pivot Table'!C$381</f>
        <v>0</v>
      </c>
      <c r="N55" s="326">
        <f>+'CTA Pivot Table'!C$383</f>
        <v>0</v>
      </c>
      <c r="O55" s="226"/>
    </row>
    <row r="56" spans="1:16">
      <c r="A56" s="320"/>
      <c r="B56" s="325"/>
      <c r="C56" s="325"/>
      <c r="D56" s="325"/>
      <c r="E56" s="326"/>
      <c r="F56" s="326"/>
      <c r="G56" s="325"/>
      <c r="H56" s="325"/>
      <c r="I56" s="326"/>
      <c r="J56" s="326"/>
      <c r="K56" s="325"/>
      <c r="L56" s="325"/>
      <c r="M56" s="327"/>
      <c r="N56" s="326"/>
      <c r="O56" s="226"/>
    </row>
    <row r="57" spans="1:16">
      <c r="A57" s="320" t="s">
        <v>1036</v>
      </c>
      <c r="B57" s="325">
        <f>+'CTA Pivot Table'!C$391</f>
        <v>0</v>
      </c>
      <c r="C57" s="325">
        <f>+'CTA Pivot Table'!C$393</f>
        <v>0</v>
      </c>
      <c r="D57" s="325">
        <f>+'CTA Pivot Table'!C$395</f>
        <v>0</v>
      </c>
      <c r="E57" s="326">
        <f>+'CTA Pivot Table'!C$397</f>
        <v>0</v>
      </c>
      <c r="F57" s="326">
        <f>+'CTA Pivot Table'!C$399</f>
        <v>0</v>
      </c>
      <c r="G57" s="325">
        <f>+'CTA Pivot Table'!C$401</f>
        <v>0</v>
      </c>
      <c r="H57" s="325">
        <f>+'CTA Pivot Table'!C$403</f>
        <v>0</v>
      </c>
      <c r="I57" s="326">
        <f>+'CTA Pivot Table'!C$405</f>
        <v>0</v>
      </c>
      <c r="J57" s="326">
        <f>+'CTA Pivot Table'!C$407</f>
        <v>0</v>
      </c>
      <c r="K57" s="325">
        <f>+'CTA Pivot Table'!C$409</f>
        <v>0</v>
      </c>
      <c r="L57" s="325">
        <f>+'CTA Pivot Table'!C$411</f>
        <v>0</v>
      </c>
      <c r="M57" s="327">
        <f>+'CTA Pivot Table'!C$413</f>
        <v>0</v>
      </c>
      <c r="N57" s="326">
        <f>+'CTA Pivot Table'!C$415</f>
        <v>0</v>
      </c>
      <c r="O57" s="226"/>
    </row>
    <row r="58" spans="1:16">
      <c r="A58" s="320" t="s">
        <v>1037</v>
      </c>
      <c r="B58" s="325">
        <f>+'CTA Pivot Table'!C$423</f>
        <v>117.00620920957215</v>
      </c>
      <c r="C58" s="325">
        <f>+'CTA Pivot Table'!C$425</f>
        <v>112.59860279441119</v>
      </c>
      <c r="D58" s="325">
        <f>+'CTA Pivot Table'!C$427</f>
        <v>0</v>
      </c>
      <c r="E58" s="326">
        <f>+'CTA Pivot Table'!C$429</f>
        <v>116.81474031041361</v>
      </c>
      <c r="F58" s="326">
        <f>+'CTA Pivot Table'!C$431</f>
        <v>124.18646219964839</v>
      </c>
      <c r="G58" s="325">
        <f>+'CTA Pivot Table'!C$433</f>
        <v>127.99521674140509</v>
      </c>
      <c r="H58" s="325">
        <f>+'CTA Pivot Table'!C$435</f>
        <v>0</v>
      </c>
      <c r="I58" s="326">
        <f>+'CTA Pivot Table'!C$437</f>
        <v>124.34545738175464</v>
      </c>
      <c r="J58" s="326">
        <f>+'CTA Pivot Table'!C$439</f>
        <v>85.096886372826532</v>
      </c>
      <c r="K58" s="325">
        <f>+'CTA Pivot Table'!C$441</f>
        <v>66.677354006337723</v>
      </c>
      <c r="L58" s="325">
        <f>+'CTA Pivot Table'!C$443</f>
        <v>0</v>
      </c>
      <c r="M58" s="327">
        <f>+'CTA Pivot Table'!C$445</f>
        <v>79.410129280223615</v>
      </c>
      <c r="N58" s="326">
        <f>+'CTA Pivot Table'!C$447</f>
        <v>36.266166541635407</v>
      </c>
      <c r="O58" s="226"/>
    </row>
    <row r="59" spans="1:16">
      <c r="A59" s="320" t="s">
        <v>1038</v>
      </c>
      <c r="B59" s="325">
        <f>+'CTA Pivot Table'!C$455</f>
        <v>136.55161290322582</v>
      </c>
      <c r="C59" s="325">
        <f>+'CTA Pivot Table'!C$457</f>
        <v>108.66666666666667</v>
      </c>
      <c r="D59" s="325">
        <f>+'CTA Pivot Table'!C$459</f>
        <v>0</v>
      </c>
      <c r="E59" s="326">
        <f>+'CTA Pivot Table'!C$461</f>
        <v>136.02215189873417</v>
      </c>
      <c r="F59" s="326">
        <f>+'CTA Pivot Table'!C$463</f>
        <v>124.78551513542229</v>
      </c>
      <c r="G59" s="325">
        <f>+'CTA Pivot Table'!C$465</f>
        <v>119.63827433628289</v>
      </c>
      <c r="H59" s="325">
        <f>+'CTA Pivot Table'!C$467</f>
        <v>0</v>
      </c>
      <c r="I59" s="326">
        <f>+'CTA Pivot Table'!C$469</f>
        <v>124.63556973446774</v>
      </c>
      <c r="J59" s="326">
        <f>+'CTA Pivot Table'!C$471</f>
        <v>79.490983375598745</v>
      </c>
      <c r="K59" s="325">
        <f>+'CTA Pivot Table'!C$473</f>
        <v>67.107826576576599</v>
      </c>
      <c r="L59" s="325">
        <f>+'CTA Pivot Table'!C$475</f>
        <v>0</v>
      </c>
      <c r="M59" s="327">
        <f>+'CTA Pivot Table'!C$477</f>
        <v>77.012677484787019</v>
      </c>
      <c r="N59" s="326">
        <f>+'CTA Pivot Table'!C$479</f>
        <v>69.102032988108931</v>
      </c>
      <c r="O59" s="226"/>
    </row>
    <row r="60" spans="1:16">
      <c r="A60" s="329" t="s">
        <v>1039</v>
      </c>
      <c r="B60" s="330">
        <f>+'CTA Pivot Table'!C$487</f>
        <v>0</v>
      </c>
      <c r="C60" s="330">
        <f>+'CTA Pivot Table'!C$489</f>
        <v>0</v>
      </c>
      <c r="D60" s="330">
        <f>+'CTA Pivot Table'!C$491</f>
        <v>0</v>
      </c>
      <c r="E60" s="331">
        <f>+'CTA Pivot Table'!C$493</f>
        <v>0</v>
      </c>
      <c r="F60" s="331">
        <f>+'CTA Pivot Table'!C$495</f>
        <v>0</v>
      </c>
      <c r="G60" s="330">
        <f>+'CTA Pivot Table'!C$497</f>
        <v>0</v>
      </c>
      <c r="H60" s="330">
        <f>+'CTA Pivot Table'!C$499</f>
        <v>0</v>
      </c>
      <c r="I60" s="331">
        <f>+'CTA Pivot Table'!C$501</f>
        <v>0</v>
      </c>
      <c r="J60" s="331">
        <f>+'CTA Pivot Table'!C$503</f>
        <v>0</v>
      </c>
      <c r="K60" s="330">
        <f>+'CTA Pivot Table'!C$505</f>
        <v>0</v>
      </c>
      <c r="L60" s="330">
        <f>+'CTA Pivot Table'!C$507</f>
        <v>0</v>
      </c>
      <c r="M60" s="332">
        <f>+'CTA Pivot Table'!C$509</f>
        <v>0</v>
      </c>
      <c r="N60" s="331">
        <f>+'CTA Pivot Table'!C$511</f>
        <v>0</v>
      </c>
      <c r="O60" s="226"/>
    </row>
    <row r="61" spans="1:16">
      <c r="A61" s="333" t="s">
        <v>1053</v>
      </c>
      <c r="B61" s="334"/>
      <c r="C61" s="334"/>
      <c r="D61" s="334"/>
      <c r="E61" s="334"/>
      <c r="F61" s="334"/>
      <c r="G61" s="334"/>
      <c r="H61" s="334"/>
      <c r="I61" s="334"/>
      <c r="J61" s="334"/>
      <c r="K61" s="334"/>
      <c r="L61" s="334"/>
      <c r="M61" s="334"/>
      <c r="N61" s="334"/>
    </row>
    <row r="62" spans="1:16" s="128" customFormat="1" ht="12.75">
      <c r="A62" s="333"/>
      <c r="B62" s="334"/>
      <c r="C62" s="334"/>
      <c r="D62" s="334"/>
      <c r="E62" s="334"/>
      <c r="F62" s="334"/>
      <c r="G62" s="334"/>
      <c r="H62" s="334"/>
      <c r="I62" s="334"/>
      <c r="J62" s="334"/>
      <c r="K62" s="334"/>
      <c r="L62" s="334"/>
      <c r="M62" s="334"/>
      <c r="N62" s="334"/>
      <c r="O62" s="336"/>
    </row>
    <row r="63" spans="1:16">
      <c r="A63" s="320"/>
      <c r="N63" s="335" t="s">
        <v>1158</v>
      </c>
    </row>
    <row r="64" spans="1:16" ht="18">
      <c r="A64" s="296" t="s">
        <v>1042</v>
      </c>
      <c r="B64" s="297"/>
      <c r="C64" s="297"/>
      <c r="D64" s="297"/>
      <c r="E64" s="298"/>
      <c r="F64" s="298"/>
      <c r="G64" s="298"/>
      <c r="H64" s="298"/>
      <c r="I64" s="298"/>
      <c r="J64" s="297"/>
      <c r="K64" s="297"/>
      <c r="L64" s="297"/>
      <c r="M64" s="298"/>
      <c r="N64" s="297"/>
    </row>
    <row r="65" spans="1:15" ht="18">
      <c r="A65" s="296"/>
      <c r="B65" s="297"/>
      <c r="C65" s="297"/>
      <c r="D65" s="297"/>
      <c r="E65" s="298"/>
      <c r="F65" s="298"/>
      <c r="G65" s="298"/>
      <c r="H65" s="298"/>
      <c r="I65" s="298"/>
      <c r="J65" s="297"/>
      <c r="K65" s="297"/>
      <c r="L65" s="297"/>
      <c r="M65" s="298"/>
      <c r="N65" s="297"/>
    </row>
    <row r="66" spans="1:15" ht="15.75">
      <c r="A66" s="299" t="s">
        <v>1013</v>
      </c>
      <c r="B66" s="297"/>
      <c r="C66" s="297"/>
      <c r="D66" s="297"/>
      <c r="E66" s="298"/>
      <c r="F66" s="298"/>
      <c r="G66" s="298"/>
      <c r="H66" s="298"/>
      <c r="I66" s="298"/>
      <c r="J66" s="297"/>
      <c r="K66" s="297"/>
      <c r="L66" s="297"/>
      <c r="M66" s="298"/>
      <c r="N66" s="297"/>
    </row>
    <row r="67" spans="1:15" ht="15.75">
      <c r="A67" s="299" t="s">
        <v>1161</v>
      </c>
      <c r="B67" s="297"/>
      <c r="C67" s="297"/>
      <c r="D67" s="297"/>
      <c r="E67" s="298"/>
      <c r="F67" s="298"/>
      <c r="G67" s="298"/>
      <c r="H67" s="298"/>
      <c r="I67" s="298"/>
      <c r="J67" s="297"/>
      <c r="K67" s="297"/>
      <c r="L67" s="297"/>
      <c r="M67" s="298"/>
      <c r="N67" s="297"/>
    </row>
    <row r="68" spans="1:15" ht="15.75" customHeight="1">
      <c r="A68" s="300"/>
      <c r="B68" s="300"/>
      <c r="C68" s="300"/>
      <c r="D68" s="300"/>
      <c r="E68" s="300"/>
      <c r="F68" s="301"/>
      <c r="G68" s="302"/>
      <c r="H68" s="302"/>
      <c r="I68" s="303"/>
      <c r="J68" s="303"/>
      <c r="K68" s="303"/>
      <c r="L68" s="303"/>
      <c r="M68" s="303"/>
      <c r="N68" s="303"/>
      <c r="O68" s="304"/>
    </row>
    <row r="69" spans="1:15" ht="15.75" customHeight="1">
      <c r="A69" s="150"/>
      <c r="B69" s="305" t="s">
        <v>1014</v>
      </c>
      <c r="C69" s="306"/>
      <c r="D69" s="306"/>
      <c r="E69" s="306"/>
      <c r="F69" s="306"/>
      <c r="G69" s="306"/>
      <c r="H69" s="306"/>
      <c r="I69" s="307"/>
      <c r="J69" s="308" t="s">
        <v>10</v>
      </c>
      <c r="K69" s="309"/>
      <c r="L69" s="309"/>
      <c r="M69" s="310"/>
      <c r="N69" s="533" t="s">
        <v>1015</v>
      </c>
      <c r="O69"/>
    </row>
    <row r="70" spans="1:15" ht="42.75" customHeight="1">
      <c r="A70" s="311"/>
      <c r="B70" s="306" t="s">
        <v>1016</v>
      </c>
      <c r="C70" s="306"/>
      <c r="D70" s="306"/>
      <c r="E70" s="312"/>
      <c r="F70" s="313" t="s">
        <v>1017</v>
      </c>
      <c r="G70" s="306"/>
      <c r="H70" s="306"/>
      <c r="I70" s="307"/>
      <c r="J70" s="314" t="s">
        <v>1018</v>
      </c>
      <c r="K70" s="306"/>
      <c r="L70" s="306"/>
      <c r="M70" s="307"/>
      <c r="N70" s="534"/>
      <c r="O70"/>
    </row>
    <row r="71" spans="1:15" ht="28.5" customHeight="1">
      <c r="A71" s="300"/>
      <c r="B71" s="315" t="s">
        <v>1019</v>
      </c>
      <c r="C71" s="315" t="s">
        <v>1020</v>
      </c>
      <c r="D71" s="315" t="s">
        <v>1021</v>
      </c>
      <c r="E71" s="316" t="s">
        <v>1022</v>
      </c>
      <c r="F71" s="316" t="s">
        <v>1019</v>
      </c>
      <c r="G71" s="315" t="s">
        <v>1020</v>
      </c>
      <c r="H71" s="315" t="s">
        <v>1021</v>
      </c>
      <c r="I71" s="316" t="s">
        <v>1022</v>
      </c>
      <c r="J71" s="317" t="s">
        <v>1019</v>
      </c>
      <c r="K71" s="318" t="s">
        <v>1020</v>
      </c>
      <c r="L71" s="319" t="s">
        <v>1021</v>
      </c>
      <c r="M71" s="317" t="s">
        <v>1022</v>
      </c>
      <c r="N71" s="535"/>
      <c r="O71"/>
    </row>
    <row r="72" spans="1:15" ht="15.75" hidden="1" customHeight="1">
      <c r="A72" s="320" t="s">
        <v>1023</v>
      </c>
      <c r="B72" s="337">
        <f>+'CTA Pivot Table'!D$230</f>
        <v>0</v>
      </c>
      <c r="C72" s="337">
        <f>+'CTA Pivot Table'!D$231</f>
        <v>0</v>
      </c>
      <c r="D72" s="337">
        <f>+'CTA Pivot Table'!D$232</f>
        <v>0</v>
      </c>
      <c r="E72" s="338">
        <f>+'CTA Pivot Table'!D$233</f>
        <v>0</v>
      </c>
      <c r="F72" s="338"/>
      <c r="G72" s="338"/>
      <c r="H72" s="338"/>
      <c r="I72" s="338"/>
      <c r="J72" s="338">
        <f>+'CTA Pivot Table'!D$234</f>
        <v>0</v>
      </c>
      <c r="K72" s="337">
        <f>+'CTA Pivot Table'!D$235</f>
        <v>0</v>
      </c>
      <c r="L72" s="337">
        <f>+'CTA Pivot Table'!D$236</f>
        <v>0</v>
      </c>
      <c r="M72" s="339">
        <f>+'CTA Pivot Table'!D$237</f>
        <v>0</v>
      </c>
      <c r="N72" s="338">
        <f>+'CTA Pivot Table'!D$238</f>
        <v>0</v>
      </c>
      <c r="O72" s="226"/>
    </row>
    <row r="73" spans="1:15" ht="15.75" hidden="1" customHeight="1">
      <c r="A73" s="320"/>
      <c r="E73" s="130"/>
      <c r="I73" s="130"/>
      <c r="J73" s="130"/>
      <c r="M73" s="227"/>
      <c r="N73" s="130"/>
      <c r="O73" s="226"/>
    </row>
    <row r="74" spans="1:15">
      <c r="A74" s="320" t="s">
        <v>1024</v>
      </c>
      <c r="B74" s="325">
        <f>+'CTA Pivot Table'!D$7</f>
        <v>0</v>
      </c>
      <c r="C74" s="325">
        <f>+'CTA Pivot Table'!D$9</f>
        <v>0</v>
      </c>
      <c r="D74" s="325">
        <f>+'CTA Pivot Table'!D$11</f>
        <v>0</v>
      </c>
      <c r="E74" s="326">
        <f>+'CTA Pivot Table'!D$13</f>
        <v>0</v>
      </c>
      <c r="F74" s="326">
        <f>+'CTA Pivot Table'!D$15</f>
        <v>0</v>
      </c>
      <c r="G74" s="325">
        <f>+'CTA Pivot Table'!D$17</f>
        <v>0</v>
      </c>
      <c r="H74" s="325">
        <f>+'CTA Pivot Table'!D$19</f>
        <v>0</v>
      </c>
      <c r="I74" s="326">
        <f>+'CTA Pivot Table'!D$21</f>
        <v>0</v>
      </c>
      <c r="J74" s="326">
        <f>+'CTA Pivot Table'!D$23</f>
        <v>0</v>
      </c>
      <c r="K74" s="325">
        <f>+'CTA Pivot Table'!D$25</f>
        <v>0</v>
      </c>
      <c r="L74" s="325">
        <f>+'CTA Pivot Table'!D$27</f>
        <v>0</v>
      </c>
      <c r="M74" s="327">
        <f>+'CTA Pivot Table'!D$29</f>
        <v>0</v>
      </c>
      <c r="N74" s="326">
        <f>+'CTA Pivot Table'!D$31</f>
        <v>0</v>
      </c>
      <c r="O74" s="226"/>
    </row>
    <row r="75" spans="1:15">
      <c r="A75" s="320" t="s">
        <v>1025</v>
      </c>
      <c r="B75" s="325">
        <f>+'CTA Pivot Table'!D$39</f>
        <v>137.80000000000001</v>
      </c>
      <c r="C75" s="325">
        <f>+'CTA Pivot Table'!D$41</f>
        <v>149.19999999999999</v>
      </c>
      <c r="D75" s="325">
        <f>+'CTA Pivot Table'!D$43</f>
        <v>0</v>
      </c>
      <c r="E75" s="326">
        <f>+'CTA Pivot Table'!D$45</f>
        <v>142.73191489361699</v>
      </c>
      <c r="F75" s="326">
        <f>+'CTA Pivot Table'!D$47</f>
        <v>141.5</v>
      </c>
      <c r="G75" s="325">
        <f>+'CTA Pivot Table'!D$49</f>
        <v>144.4</v>
      </c>
      <c r="H75" s="325">
        <f>+'CTA Pivot Table'!D$51</f>
        <v>0</v>
      </c>
      <c r="I75" s="326">
        <f>+'CTA Pivot Table'!D$53</f>
        <v>142.19174311926605</v>
      </c>
      <c r="J75" s="326">
        <f>+'CTA Pivot Table'!D$55</f>
        <v>86.7</v>
      </c>
      <c r="K75" s="325">
        <f>+'CTA Pivot Table'!D$57</f>
        <v>94.2</v>
      </c>
      <c r="L75" s="325">
        <f>+'CTA Pivot Table'!DR$59</f>
        <v>0</v>
      </c>
      <c r="M75" s="327">
        <f>+'CTA Pivot Table'!D$61</f>
        <v>90.382735426008963</v>
      </c>
      <c r="N75" s="326">
        <f>+'CTA Pivot Table'!D$63</f>
        <v>99.5</v>
      </c>
      <c r="O75" s="226"/>
    </row>
    <row r="76" spans="1:15">
      <c r="A76" s="320" t="s">
        <v>1026</v>
      </c>
      <c r="B76" s="325">
        <f>+'CTA Pivot Table'!D$71</f>
        <v>0</v>
      </c>
      <c r="C76" s="325">
        <f>+'CTA Pivot Table'!D$73</f>
        <v>0</v>
      </c>
      <c r="D76" s="325">
        <f>+'CTA Pivot Table'!D$75</f>
        <v>0</v>
      </c>
      <c r="E76" s="326">
        <f>+'CTA Pivot Table'!D$77</f>
        <v>0</v>
      </c>
      <c r="F76" s="326">
        <f>+'CTA Pivot Table'!D$79</f>
        <v>0</v>
      </c>
      <c r="G76" s="325">
        <f>+'CTA Pivot Table'!D$81</f>
        <v>0</v>
      </c>
      <c r="H76" s="325">
        <f>+'CTA Pivot Table'!D$83</f>
        <v>0</v>
      </c>
      <c r="I76" s="326">
        <f>+'CTA Pivot Table'!D$85</f>
        <v>0</v>
      </c>
      <c r="J76" s="326">
        <f>+'CTA Pivot Table'!D$87</f>
        <v>0</v>
      </c>
      <c r="K76" s="325">
        <f>+'CTA Pivot Table'!D$89</f>
        <v>0</v>
      </c>
      <c r="L76" s="325">
        <f>+'CTA Pivot Table'!D$91</f>
        <v>0</v>
      </c>
      <c r="M76" s="327">
        <f>+'CTA Pivot Table'!D$93</f>
        <v>0</v>
      </c>
      <c r="N76" s="326">
        <f>+'CTA Pivot Table'!D$95</f>
        <v>0</v>
      </c>
      <c r="O76" s="226"/>
    </row>
    <row r="77" spans="1:15">
      <c r="A77" s="320" t="s">
        <v>1027</v>
      </c>
      <c r="B77" s="325">
        <f>+'CTA Pivot Table'!D$103</f>
        <v>0</v>
      </c>
      <c r="C77" s="325">
        <f>+'CTA Pivot Table'!D$105</f>
        <v>0</v>
      </c>
      <c r="D77" s="325">
        <f>+'CTA Pivot Table'!D$107</f>
        <v>0</v>
      </c>
      <c r="E77" s="326">
        <f>+'CTA Pivot Table'!D$109</f>
        <v>0</v>
      </c>
      <c r="F77" s="326">
        <f>+'CTA Pivot Table'!D$111</f>
        <v>0</v>
      </c>
      <c r="G77" s="325">
        <f>+'CTA Pivot Table'!D$113</f>
        <v>0</v>
      </c>
      <c r="H77" s="325">
        <f>+'CTA Pivot Table'!D$115</f>
        <v>0</v>
      </c>
      <c r="I77" s="326">
        <f>+'CTA Pivot Table'!D$117</f>
        <v>0</v>
      </c>
      <c r="J77" s="326">
        <f>+'CTA Pivot Table'!D$119</f>
        <v>0</v>
      </c>
      <c r="K77" s="325">
        <f>+'CTA Pivot Table'!D$121</f>
        <v>0</v>
      </c>
      <c r="L77" s="325">
        <f>+'CTA Pivot Table'!D$123</f>
        <v>0</v>
      </c>
      <c r="M77" s="327">
        <f>+'CTA Pivot Table'!D$125</f>
        <v>0</v>
      </c>
      <c r="N77" s="326">
        <f>+'CTA Pivot Table'!D$127</f>
        <v>0</v>
      </c>
      <c r="O77" s="226"/>
    </row>
    <row r="78" spans="1:15">
      <c r="A78" s="320"/>
      <c r="B78" s="325"/>
      <c r="C78" s="325"/>
      <c r="D78" s="325"/>
      <c r="E78" s="326"/>
      <c r="F78" s="326"/>
      <c r="G78" s="325"/>
      <c r="H78" s="325"/>
      <c r="I78" s="326"/>
      <c r="J78" s="326"/>
      <c r="K78" s="325"/>
      <c r="L78" s="325"/>
      <c r="M78" s="327"/>
      <c r="N78" s="326"/>
      <c r="O78" s="226"/>
    </row>
    <row r="79" spans="1:15">
      <c r="A79" s="320" t="s">
        <v>1028</v>
      </c>
      <c r="B79" s="325">
        <f>+'CTA Pivot Table'!D$135</f>
        <v>138.47</v>
      </c>
      <c r="C79" s="325">
        <f>+'CTA Pivot Table'!D$137</f>
        <v>140.53</v>
      </c>
      <c r="D79" s="325">
        <f>+'CTA Pivot Table'!D$139</f>
        <v>0</v>
      </c>
      <c r="E79" s="326">
        <f>+'CTA Pivot Table'!D$141</f>
        <v>138.64758620689656</v>
      </c>
      <c r="F79" s="326">
        <f>+'CTA Pivot Table'!D$143</f>
        <v>140.79</v>
      </c>
      <c r="G79" s="325">
        <f>+'CTA Pivot Table'!D$145</f>
        <v>145.24</v>
      </c>
      <c r="H79" s="325">
        <f>+'CTA Pivot Table'!D$147</f>
        <v>0</v>
      </c>
      <c r="I79" s="326">
        <f>+'CTA Pivot Table'!D$149</f>
        <v>141.30545270612038</v>
      </c>
      <c r="J79" s="326">
        <f>+'CTA Pivot Table'!D$151</f>
        <v>107.6</v>
      </c>
      <c r="K79" s="325">
        <f>+'CTA Pivot Table'!D$153</f>
        <v>97.66</v>
      </c>
      <c r="L79" s="325">
        <f>+'CTA Pivot Table'!D$155</f>
        <v>0</v>
      </c>
      <c r="M79" s="327">
        <f>+'CTA Pivot Table'!D$157</f>
        <v>106.31867187499999</v>
      </c>
      <c r="N79" s="326">
        <f>+'CTA Pivot Table'!D$159</f>
        <v>141.63</v>
      </c>
      <c r="O79" s="226"/>
    </row>
    <row r="80" spans="1:15">
      <c r="A80" s="320" t="s">
        <v>1029</v>
      </c>
      <c r="B80" s="325">
        <f>+'CTA Pivot Table'!D$167</f>
        <v>0</v>
      </c>
      <c r="C80" s="325">
        <f>+'CTA Pivot Table'!D$169</f>
        <v>0</v>
      </c>
      <c r="D80" s="325">
        <f>+'CTA Pivot Table'!D$171</f>
        <v>0</v>
      </c>
      <c r="E80" s="326">
        <f>+'CTA Pivot Table'!D$173</f>
        <v>0</v>
      </c>
      <c r="F80" s="326">
        <f>+'CTA Pivot Table'!D$175</f>
        <v>0</v>
      </c>
      <c r="G80" s="325">
        <f>+'CTA Pivot Table'!D$177</f>
        <v>0</v>
      </c>
      <c r="H80" s="325">
        <f>+'CTA Pivot Table'!D$179</f>
        <v>0</v>
      </c>
      <c r="I80" s="326">
        <f>+'CTA Pivot Table'!D$181</f>
        <v>0</v>
      </c>
      <c r="J80" s="326">
        <f>+'CTA Pivot Table'!D$183</f>
        <v>0</v>
      </c>
      <c r="K80" s="325">
        <f>+'CTA Pivot Table'!D$185</f>
        <v>0</v>
      </c>
      <c r="L80" s="325">
        <f>+'CTA Pivot Table'!D$187</f>
        <v>0</v>
      </c>
      <c r="M80" s="327">
        <f>+'CTA Pivot Table'!D$189</f>
        <v>0</v>
      </c>
      <c r="N80" s="326">
        <f>+'CTA Pivot Table'!D$191</f>
        <v>0</v>
      </c>
      <c r="O80" s="226"/>
    </row>
    <row r="81" spans="1:16">
      <c r="A81" s="320" t="s">
        <v>1030</v>
      </c>
      <c r="B81" s="325">
        <f>+'CTA Pivot Table'!D$199</f>
        <v>0</v>
      </c>
      <c r="C81" s="325">
        <f>+'CTA Pivot Table'!D$201</f>
        <v>0</v>
      </c>
      <c r="D81" s="325">
        <f>+'CTA Pivot Table'!D$203</f>
        <v>0</v>
      </c>
      <c r="E81" s="326">
        <f>+'CTA Pivot Table'!D$205</f>
        <v>0</v>
      </c>
      <c r="F81" s="326">
        <f>+'CTA Pivot Table'!D$207</f>
        <v>0</v>
      </c>
      <c r="G81" s="325">
        <f>+'CTA Pivot Table'!D$209</f>
        <v>0</v>
      </c>
      <c r="H81" s="325">
        <f>+'CTA Pivot Table'!D$211</f>
        <v>0</v>
      </c>
      <c r="I81" s="326">
        <f>+'CTA Pivot Table'!D$213</f>
        <v>0</v>
      </c>
      <c r="J81" s="326">
        <f>+'CTA Pivot Table'!D$215</f>
        <v>0</v>
      </c>
      <c r="K81" s="325">
        <f>+'CTA Pivot Table'!D$217</f>
        <v>0</v>
      </c>
      <c r="L81" s="325">
        <f>+'CTA Pivot Table'!D$219</f>
        <v>0</v>
      </c>
      <c r="M81" s="327">
        <f>+'CTA Pivot Table'!D$221</f>
        <v>0</v>
      </c>
      <c r="N81" s="326">
        <f>+'CTA Pivot Table'!D$223</f>
        <v>0</v>
      </c>
      <c r="O81" s="226"/>
    </row>
    <row r="82" spans="1:16">
      <c r="A82" s="320" t="s">
        <v>1031</v>
      </c>
      <c r="B82" s="325">
        <f>+'CTA Pivot Table'!D$231</f>
        <v>0</v>
      </c>
      <c r="C82" s="325">
        <f>+'CTA Pivot Table'!D$233</f>
        <v>0</v>
      </c>
      <c r="D82" s="325">
        <f>+'CTA Pivot Table'!D$235</f>
        <v>0</v>
      </c>
      <c r="E82" s="326">
        <f>+'CTA Pivot Table'!D$237</f>
        <v>0</v>
      </c>
      <c r="F82" s="326">
        <f>+'CTA Pivot Table'!D$239</f>
        <v>0</v>
      </c>
      <c r="G82" s="325">
        <f>+'CTA Pivot Table'!D$241</f>
        <v>0</v>
      </c>
      <c r="H82" s="325">
        <f>+'CTA Pivot Table'!D$243</f>
        <v>0</v>
      </c>
      <c r="I82" s="326">
        <f>+'CTA Pivot Table'!D$245</f>
        <v>0</v>
      </c>
      <c r="J82" s="326">
        <f>+'CTA Pivot Table'!D$247</f>
        <v>0</v>
      </c>
      <c r="K82" s="325">
        <f>+'CTA Pivot Table'!D$249</f>
        <v>0</v>
      </c>
      <c r="L82" s="325">
        <f>+'CTA Pivot Table'!D$251</f>
        <v>0</v>
      </c>
      <c r="M82" s="327">
        <f>+'CTA Pivot Table'!D$253</f>
        <v>0</v>
      </c>
      <c r="N82" s="326">
        <f>+'CTA Pivot Table'!D$255</f>
        <v>0</v>
      </c>
      <c r="O82" s="226"/>
    </row>
    <row r="83" spans="1:16">
      <c r="A83" s="320"/>
      <c r="B83" s="325"/>
      <c r="C83" s="325"/>
      <c r="D83" s="325"/>
      <c r="E83" s="326"/>
      <c r="F83" s="326"/>
      <c r="G83" s="325"/>
      <c r="H83" s="325"/>
      <c r="I83" s="326"/>
      <c r="J83" s="326"/>
      <c r="K83" s="325"/>
      <c r="L83" s="325"/>
      <c r="M83" s="327"/>
      <c r="N83" s="326"/>
      <c r="O83" s="226"/>
    </row>
    <row r="84" spans="1:16">
      <c r="A84" s="320" t="s">
        <v>1032</v>
      </c>
      <c r="B84" s="325">
        <f>+'CTA Pivot Table'!D$263</f>
        <v>0</v>
      </c>
      <c r="C84" s="325">
        <f>+'CTA Pivot Table'!D$265</f>
        <v>0</v>
      </c>
      <c r="D84" s="325">
        <f>+'CTA Pivot Table'!D$267</f>
        <v>0</v>
      </c>
      <c r="E84" s="326">
        <f>+'CTA Pivot Table'!D$269</f>
        <v>0</v>
      </c>
      <c r="F84" s="326">
        <f>+'CTA Pivot Table'!D$271</f>
        <v>0</v>
      </c>
      <c r="G84" s="325">
        <f>+'CTA Pivot Table'!D$273</f>
        <v>0</v>
      </c>
      <c r="H84" s="325">
        <f>+'CTA Pivot Table'!D$275</f>
        <v>0</v>
      </c>
      <c r="I84" s="326">
        <f>+'CTA Pivot Table'!D$277</f>
        <v>0</v>
      </c>
      <c r="J84" s="326">
        <f>+'CTA Pivot Table'!D$279</f>
        <v>0</v>
      </c>
      <c r="K84" s="325">
        <f>+'CTA Pivot Table'!D$281</f>
        <v>0</v>
      </c>
      <c r="L84" s="325">
        <f>+'CTA Pivot Table'!D$283</f>
        <v>0</v>
      </c>
      <c r="M84" s="327">
        <f>+'CTA Pivot Table'!D$285</f>
        <v>0</v>
      </c>
      <c r="N84" s="326">
        <f>+'CTA Pivot Table'!D$287</f>
        <v>0</v>
      </c>
      <c r="O84" s="226"/>
    </row>
    <row r="85" spans="1:16" ht="15.75">
      <c r="A85" s="320" t="s">
        <v>1033</v>
      </c>
      <c r="B85" s="325">
        <f>+'CTA Pivot Table'!D$295</f>
        <v>124</v>
      </c>
      <c r="C85" s="325">
        <f>+'CTA Pivot Table'!D$297</f>
        <v>0</v>
      </c>
      <c r="D85" s="325">
        <f>+'CTA Pivot Table'!D$299</f>
        <v>0</v>
      </c>
      <c r="E85" s="326">
        <f>+'CTA Pivot Table'!D$301</f>
        <v>124</v>
      </c>
      <c r="F85" s="326">
        <f>+'CTA Pivot Table'!D$303</f>
        <v>136</v>
      </c>
      <c r="G85" s="325">
        <f>+'CTA Pivot Table'!D$305</f>
        <v>94</v>
      </c>
      <c r="H85" s="325">
        <f>+'CTA Pivot Table'!D$307</f>
        <v>136</v>
      </c>
      <c r="I85" s="326">
        <f>+'CTA Pivot Table'!D$309</f>
        <v>135.6767158434894</v>
      </c>
      <c r="J85" s="326">
        <f>+'CTA Pivot Table'!D$311</f>
        <v>90</v>
      </c>
      <c r="K85" s="325">
        <f>+'CTA Pivot Table'!D$313</f>
        <v>72</v>
      </c>
      <c r="L85" s="325">
        <f>+'CTA Pivot Table'!D$315</f>
        <v>97</v>
      </c>
      <c r="M85" s="327">
        <f>+'CTA Pivot Table'!D$317</f>
        <v>85.787193973634658</v>
      </c>
      <c r="N85" s="326">
        <f>+'CTA Pivot Table'!D$319</f>
        <v>123.8</v>
      </c>
      <c r="O85" s="226"/>
      <c r="P85" s="328"/>
    </row>
    <row r="86" spans="1:16">
      <c r="A86" s="320" t="s">
        <v>1034</v>
      </c>
      <c r="B86" s="325">
        <f>+'CTA Pivot Table'!D$327</f>
        <v>0</v>
      </c>
      <c r="C86" s="325">
        <f>+'CTA Pivot Table'!D$329</f>
        <v>0</v>
      </c>
      <c r="D86" s="325">
        <f>+'CTA Pivot Table'!D$331</f>
        <v>0</v>
      </c>
      <c r="E86" s="326">
        <f>+'CTA Pivot Table'!D$333</f>
        <v>0</v>
      </c>
      <c r="F86" s="326">
        <f>+'CTA Pivot Table'!D$335</f>
        <v>0</v>
      </c>
      <c r="G86" s="325">
        <f>+'CTA Pivot Table'!D$337</f>
        <v>0</v>
      </c>
      <c r="H86" s="325">
        <f>+'CTA Pivot Table'!D$339</f>
        <v>0</v>
      </c>
      <c r="I86" s="326">
        <f>+'CTA Pivot Table'!D$341</f>
        <v>0</v>
      </c>
      <c r="J86" s="326">
        <f>+'CTA Pivot Table'!D$343</f>
        <v>0</v>
      </c>
      <c r="K86" s="325">
        <f>+'CTA Pivot Table'!D$345</f>
        <v>0</v>
      </c>
      <c r="L86" s="325">
        <f>+'CTA Pivot Table'!D$347</f>
        <v>0</v>
      </c>
      <c r="M86" s="327">
        <f>+'CTA Pivot Table'!D$349</f>
        <v>0</v>
      </c>
      <c r="N86" s="326">
        <f>+'CTA Pivot Table'!D$351</f>
        <v>0</v>
      </c>
      <c r="O86" s="226"/>
    </row>
    <row r="87" spans="1:16">
      <c r="A87" s="320" t="s">
        <v>1035</v>
      </c>
      <c r="B87" s="325">
        <f>+'CTA Pivot Table'!D$359</f>
        <v>0</v>
      </c>
      <c r="C87" s="325">
        <f>+'CTA Pivot Table'!D$361</f>
        <v>0</v>
      </c>
      <c r="D87" s="325">
        <f>+'CTA Pivot Table'!D$363</f>
        <v>0</v>
      </c>
      <c r="E87" s="326">
        <f>+'CTA Pivot Table'!D$365</f>
        <v>0</v>
      </c>
      <c r="F87" s="326">
        <f>+'CTA Pivot Table'!D$367</f>
        <v>0</v>
      </c>
      <c r="G87" s="325">
        <f>+'CTA Pivot Table'!D$369</f>
        <v>0</v>
      </c>
      <c r="H87" s="325">
        <f>+'CTA Pivot Table'!D$371</f>
        <v>0</v>
      </c>
      <c r="I87" s="326">
        <f>+'CTA Pivot Table'!D$373</f>
        <v>0</v>
      </c>
      <c r="J87" s="326">
        <f>+'CTA Pivot Table'!D$375</f>
        <v>0</v>
      </c>
      <c r="K87" s="325">
        <f>+'CTA Pivot Table'!D$377</f>
        <v>0</v>
      </c>
      <c r="L87" s="325">
        <f>+'CTA Pivot Table'!D$379</f>
        <v>0</v>
      </c>
      <c r="M87" s="327">
        <f>+'CTA Pivot Table'!D$381</f>
        <v>0</v>
      </c>
      <c r="N87" s="326">
        <f>+'CTA Pivot Table'!D$383</f>
        <v>0</v>
      </c>
      <c r="O87" s="226"/>
    </row>
    <row r="88" spans="1:16">
      <c r="A88" s="320"/>
      <c r="B88" s="325"/>
      <c r="C88" s="325"/>
      <c r="D88" s="325"/>
      <c r="E88" s="326"/>
      <c r="F88" s="326"/>
      <c r="G88" s="325"/>
      <c r="H88" s="325"/>
      <c r="I88" s="326"/>
      <c r="J88" s="326"/>
      <c r="K88" s="325"/>
      <c r="L88" s="325"/>
      <c r="M88" s="327"/>
      <c r="N88" s="326"/>
      <c r="O88" s="226"/>
    </row>
    <row r="89" spans="1:16">
      <c r="A89" s="320" t="s">
        <v>1036</v>
      </c>
      <c r="B89" s="325">
        <f>+'CTA Pivot Table'!D$391</f>
        <v>0</v>
      </c>
      <c r="C89" s="325">
        <f>+'CTA Pivot Table'!D$393</f>
        <v>0</v>
      </c>
      <c r="D89" s="325">
        <f>+'CTA Pivot Table'!D$395</f>
        <v>0</v>
      </c>
      <c r="E89" s="326">
        <f>+'CTA Pivot Table'!D$397</f>
        <v>0</v>
      </c>
      <c r="F89" s="326">
        <f>+'CTA Pivot Table'!D$399</f>
        <v>0</v>
      </c>
      <c r="G89" s="325">
        <f>+'CTA Pivot Table'!D$401</f>
        <v>0</v>
      </c>
      <c r="H89" s="325">
        <f>+'CTA Pivot Table'!D$403</f>
        <v>0</v>
      </c>
      <c r="I89" s="326">
        <f>+'CTA Pivot Table'!D$405</f>
        <v>0</v>
      </c>
      <c r="J89" s="326">
        <f>+'CTA Pivot Table'!D$407</f>
        <v>0</v>
      </c>
      <c r="K89" s="325">
        <f>+'CTA Pivot Table'!D$409</f>
        <v>0</v>
      </c>
      <c r="L89" s="325">
        <f>+'CTA Pivot Table'!D$411</f>
        <v>0</v>
      </c>
      <c r="M89" s="327">
        <f>+'CTA Pivot Table'!D$413</f>
        <v>0</v>
      </c>
      <c r="N89" s="326">
        <f>+'CTA Pivot Table'!D$415</f>
        <v>0</v>
      </c>
      <c r="O89" s="226"/>
    </row>
    <row r="90" spans="1:16">
      <c r="A90" s="320" t="s">
        <v>1037</v>
      </c>
      <c r="B90" s="325">
        <f>+'CTA Pivot Table'!D$423</f>
        <v>117.37930367504835</v>
      </c>
      <c r="C90" s="325">
        <f>+'CTA Pivot Table'!D$425</f>
        <v>108.66862745098038</v>
      </c>
      <c r="D90" s="325">
        <f>+'CTA Pivot Table'!D$427</f>
        <v>0</v>
      </c>
      <c r="E90" s="326">
        <f>+'CTA Pivot Table'!D$429</f>
        <v>116.77924358397118</v>
      </c>
      <c r="F90" s="326">
        <f>+'CTA Pivot Table'!D$431</f>
        <v>131.6244413887934</v>
      </c>
      <c r="G90" s="325">
        <f>+'CTA Pivot Table'!D$433</f>
        <v>135.35238095238097</v>
      </c>
      <c r="H90" s="325">
        <f>+'CTA Pivot Table'!D$435</f>
        <v>0</v>
      </c>
      <c r="I90" s="326">
        <f>+'CTA Pivot Table'!D$437</f>
        <v>131.80376308900526</v>
      </c>
      <c r="J90" s="326">
        <f>+'CTA Pivot Table'!D$439</f>
        <v>83.14819129368486</v>
      </c>
      <c r="K90" s="325">
        <f>+'CTA Pivot Table'!D$441</f>
        <v>67.792293233082702</v>
      </c>
      <c r="L90" s="325">
        <f>+'CTA Pivot Table'!D$443</f>
        <v>0</v>
      </c>
      <c r="M90" s="327">
        <f>+'CTA Pivot Table'!D$445</f>
        <v>78.493960974220187</v>
      </c>
      <c r="N90" s="326">
        <f>+'CTA Pivot Table'!D$447</f>
        <v>67.11620553359684</v>
      </c>
      <c r="O90" s="226"/>
    </row>
    <row r="91" spans="1:16">
      <c r="A91" s="320" t="s">
        <v>1038</v>
      </c>
      <c r="B91" s="325">
        <f>+'CTA Pivot Table'!D$455</f>
        <v>121.4375</v>
      </c>
      <c r="C91" s="325">
        <f>+'CTA Pivot Table'!D$457</f>
        <v>0</v>
      </c>
      <c r="D91" s="325">
        <f>+'CTA Pivot Table'!D$459</f>
        <v>0</v>
      </c>
      <c r="E91" s="326">
        <f>+'CTA Pivot Table'!D$461</f>
        <v>121.4375</v>
      </c>
      <c r="F91" s="326">
        <f>+'CTA Pivot Table'!D$463</f>
        <v>115.77631184407798</v>
      </c>
      <c r="G91" s="325">
        <f>+'CTA Pivot Table'!D$465</f>
        <v>0</v>
      </c>
      <c r="H91" s="325">
        <f>+'CTA Pivot Table'!D$467</f>
        <v>0</v>
      </c>
      <c r="I91" s="326">
        <f>+'CTA Pivot Table'!D$469</f>
        <v>115.77631184407798</v>
      </c>
      <c r="J91" s="326">
        <f>+'CTA Pivot Table'!D$471</f>
        <v>76.573979591836704</v>
      </c>
      <c r="K91" s="325">
        <f>+'CTA Pivot Table'!D$473</f>
        <v>67.5555555555556</v>
      </c>
      <c r="L91" s="325">
        <f>+'CTA Pivot Table'!D$475</f>
        <v>0</v>
      </c>
      <c r="M91" s="327">
        <f>+'CTA Pivot Table'!D$477</f>
        <v>76.178048780487785</v>
      </c>
      <c r="N91" s="326">
        <f>+'CTA Pivot Table'!D$479</f>
        <v>77.3333333333333</v>
      </c>
      <c r="O91" s="226"/>
    </row>
    <row r="92" spans="1:16">
      <c r="A92" s="329" t="s">
        <v>1039</v>
      </c>
      <c r="B92" s="330">
        <f>+'CTA Pivot Table'!D$487</f>
        <v>0</v>
      </c>
      <c r="C92" s="330">
        <f>+'CTA Pivot Table'!D$489</f>
        <v>0</v>
      </c>
      <c r="D92" s="330">
        <f>+'CTA Pivot Table'!D$491</f>
        <v>0</v>
      </c>
      <c r="E92" s="331">
        <f>+'CTA Pivot Table'!D$493</f>
        <v>0</v>
      </c>
      <c r="F92" s="331">
        <f>+'CTA Pivot Table'!D$495</f>
        <v>0</v>
      </c>
      <c r="G92" s="330">
        <f>+'CTA Pivot Table'!D$497</f>
        <v>0</v>
      </c>
      <c r="H92" s="330">
        <f>+'CTA Pivot Table'!D$499</f>
        <v>0</v>
      </c>
      <c r="I92" s="331">
        <f>+'CTA Pivot Table'!D$501</f>
        <v>0</v>
      </c>
      <c r="J92" s="331">
        <f>+'CTA Pivot Table'!D$503</f>
        <v>0</v>
      </c>
      <c r="K92" s="330">
        <f>+'CTA Pivot Table'!D$505</f>
        <v>0</v>
      </c>
      <c r="L92" s="330">
        <f>+'CTA Pivot Table'!D$507</f>
        <v>0</v>
      </c>
      <c r="M92" s="332">
        <f>+'CTA Pivot Table'!D$509</f>
        <v>0</v>
      </c>
      <c r="N92" s="331">
        <f>+'CTA Pivot Table'!D$511</f>
        <v>0</v>
      </c>
      <c r="O92" s="226"/>
    </row>
    <row r="93" spans="1:16">
      <c r="A93" s="333" t="s">
        <v>1053</v>
      </c>
      <c r="B93" s="334"/>
      <c r="C93" s="334"/>
      <c r="D93" s="334"/>
      <c r="E93" s="334"/>
      <c r="F93" s="334"/>
      <c r="G93" s="334"/>
      <c r="H93" s="334"/>
      <c r="I93" s="334"/>
      <c r="J93" s="334"/>
      <c r="K93" s="334"/>
      <c r="L93" s="334"/>
      <c r="M93" s="334"/>
      <c r="N93" s="334"/>
    </row>
    <row r="94" spans="1:16">
      <c r="A94" s="334"/>
      <c r="B94" s="334"/>
      <c r="C94" s="334"/>
      <c r="D94" s="334"/>
      <c r="E94" s="334"/>
      <c r="F94" s="334"/>
      <c r="G94" s="334"/>
      <c r="H94" s="334"/>
      <c r="I94" s="334"/>
      <c r="J94" s="334"/>
      <c r="K94" s="334"/>
      <c r="L94" s="334"/>
      <c r="M94" s="334"/>
      <c r="N94" s="335" t="s">
        <v>1158</v>
      </c>
    </row>
    <row r="95" spans="1:16" ht="18">
      <c r="A95" s="296" t="s">
        <v>1043</v>
      </c>
      <c r="B95" s="297"/>
      <c r="C95" s="297"/>
      <c r="D95" s="297"/>
      <c r="E95" s="298"/>
      <c r="F95" s="298"/>
      <c r="G95" s="298"/>
      <c r="H95" s="298"/>
      <c r="I95" s="298"/>
      <c r="J95" s="297"/>
      <c r="K95" s="297"/>
      <c r="L95" s="297"/>
      <c r="M95" s="298"/>
      <c r="N95" s="297"/>
    </row>
    <row r="96" spans="1:16" ht="18">
      <c r="A96" s="296"/>
      <c r="B96" s="297"/>
      <c r="C96" s="297"/>
      <c r="D96" s="297"/>
      <c r="E96" s="298"/>
      <c r="F96" s="298"/>
      <c r="G96" s="298"/>
      <c r="H96" s="298"/>
      <c r="I96" s="298"/>
      <c r="J96" s="297"/>
      <c r="K96" s="297"/>
      <c r="L96" s="297"/>
      <c r="M96" s="298"/>
      <c r="N96" s="297"/>
    </row>
    <row r="97" spans="1:15" ht="15.75">
      <c r="A97" s="299" t="s">
        <v>1013</v>
      </c>
      <c r="B97" s="297"/>
      <c r="C97" s="297"/>
      <c r="D97" s="297"/>
      <c r="E97" s="298"/>
      <c r="F97" s="298"/>
      <c r="G97" s="298"/>
      <c r="H97" s="298"/>
      <c r="I97" s="298"/>
      <c r="J97" s="297"/>
      <c r="K97" s="297"/>
      <c r="L97" s="297"/>
      <c r="M97" s="298"/>
      <c r="N97" s="297"/>
    </row>
    <row r="98" spans="1:15" ht="15.75">
      <c r="A98" s="299" t="s">
        <v>1162</v>
      </c>
      <c r="B98" s="297"/>
      <c r="C98" s="297"/>
      <c r="D98" s="297"/>
      <c r="E98" s="298"/>
      <c r="F98" s="298"/>
      <c r="G98" s="298"/>
      <c r="H98" s="298"/>
      <c r="I98" s="298"/>
      <c r="J98" s="297"/>
      <c r="K98" s="297"/>
      <c r="L98" s="297"/>
      <c r="M98" s="298"/>
      <c r="N98" s="297"/>
    </row>
    <row r="99" spans="1:15" ht="15.75" customHeight="1">
      <c r="A99" s="300"/>
      <c r="B99" s="300"/>
      <c r="C99" s="300"/>
      <c r="D99" s="300"/>
      <c r="E99" s="300"/>
      <c r="F99" s="301"/>
      <c r="G99" s="302"/>
      <c r="H99" s="302"/>
      <c r="I99" s="303"/>
      <c r="J99" s="303"/>
      <c r="K99" s="303"/>
      <c r="L99" s="303"/>
      <c r="M99" s="303"/>
      <c r="N99" s="303"/>
      <c r="O99" s="304"/>
    </row>
    <row r="100" spans="1:15" ht="15.75" customHeight="1">
      <c r="A100" s="150"/>
      <c r="B100" s="305" t="s">
        <v>1014</v>
      </c>
      <c r="C100" s="306"/>
      <c r="D100" s="306"/>
      <c r="E100" s="306"/>
      <c r="F100" s="306"/>
      <c r="G100" s="306"/>
      <c r="H100" s="306"/>
      <c r="I100" s="307"/>
      <c r="J100" s="308" t="s">
        <v>10</v>
      </c>
      <c r="K100" s="309"/>
      <c r="L100" s="309"/>
      <c r="M100" s="310"/>
      <c r="N100" s="533" t="s">
        <v>1015</v>
      </c>
      <c r="O100"/>
    </row>
    <row r="101" spans="1:15" ht="40.5" customHeight="1">
      <c r="A101" s="311"/>
      <c r="B101" s="306" t="s">
        <v>1016</v>
      </c>
      <c r="C101" s="306"/>
      <c r="D101" s="306"/>
      <c r="E101" s="312"/>
      <c r="F101" s="313" t="s">
        <v>1017</v>
      </c>
      <c r="G101" s="306"/>
      <c r="H101" s="306"/>
      <c r="I101" s="307"/>
      <c r="J101" s="314" t="s">
        <v>1018</v>
      </c>
      <c r="K101" s="306"/>
      <c r="L101" s="306"/>
      <c r="M101" s="307"/>
      <c r="N101" s="534"/>
      <c r="O101"/>
    </row>
    <row r="102" spans="1:15" ht="27" customHeight="1">
      <c r="A102" s="300"/>
      <c r="B102" s="315" t="s">
        <v>1019</v>
      </c>
      <c r="C102" s="315" t="s">
        <v>1020</v>
      </c>
      <c r="D102" s="315" t="s">
        <v>1021</v>
      </c>
      <c r="E102" s="316" t="s">
        <v>1022</v>
      </c>
      <c r="F102" s="316" t="s">
        <v>1019</v>
      </c>
      <c r="G102" s="315" t="s">
        <v>1020</v>
      </c>
      <c r="H102" s="315" t="s">
        <v>1021</v>
      </c>
      <c r="I102" s="316" t="s">
        <v>1022</v>
      </c>
      <c r="J102" s="317" t="s">
        <v>1019</v>
      </c>
      <c r="K102" s="318" t="s">
        <v>1020</v>
      </c>
      <c r="L102" s="319" t="s">
        <v>1021</v>
      </c>
      <c r="M102" s="317" t="s">
        <v>1022</v>
      </c>
      <c r="N102" s="535"/>
      <c r="O102"/>
    </row>
    <row r="103" spans="1:15" ht="15.75" hidden="1" customHeight="1">
      <c r="A103" s="320" t="s">
        <v>1023</v>
      </c>
      <c r="B103" s="337">
        <f>+'CTA Pivot Table'!E$230</f>
        <v>0</v>
      </c>
      <c r="C103" s="337">
        <f>+'CTA Pivot Table'!E$231</f>
        <v>0</v>
      </c>
      <c r="D103" s="337">
        <f>+'CTA Pivot Table'!E$232</f>
        <v>0</v>
      </c>
      <c r="E103" s="338">
        <f>+'CTA Pivot Table'!E$233</f>
        <v>0</v>
      </c>
      <c r="F103" s="338"/>
      <c r="G103" s="338"/>
      <c r="H103" s="338"/>
      <c r="I103" s="338"/>
      <c r="J103" s="338">
        <f>+'CTA Pivot Table'!E$234</f>
        <v>0</v>
      </c>
      <c r="K103" s="337">
        <f>+'CTA Pivot Table'!E$235</f>
        <v>0</v>
      </c>
      <c r="L103" s="337">
        <f>+'CTA Pivot Table'!E$236</f>
        <v>0</v>
      </c>
      <c r="M103" s="339">
        <f>+'CTA Pivot Table'!E$237</f>
        <v>0</v>
      </c>
      <c r="N103" s="338">
        <f>+'CTA Pivot Table'!E$238</f>
        <v>0</v>
      </c>
      <c r="O103" s="226"/>
    </row>
    <row r="104" spans="1:15" ht="15.75" hidden="1" customHeight="1">
      <c r="A104" s="320"/>
      <c r="E104" s="130"/>
      <c r="I104" s="130"/>
      <c r="J104" s="130"/>
      <c r="M104" s="227"/>
      <c r="N104" s="130"/>
      <c r="O104" s="226"/>
    </row>
    <row r="105" spans="1:15">
      <c r="A105" s="320" t="s">
        <v>1024</v>
      </c>
      <c r="B105" s="325">
        <f>+'CTA Pivot Table'!E$7</f>
        <v>0</v>
      </c>
      <c r="C105" s="325">
        <f>+'CTA Pivot Table'!E$9</f>
        <v>0</v>
      </c>
      <c r="D105" s="325">
        <f>+'CTA Pivot Table'!E$11</f>
        <v>0</v>
      </c>
      <c r="E105" s="326">
        <f>+'CTA Pivot Table'!E$13</f>
        <v>0</v>
      </c>
      <c r="F105" s="326">
        <f>+'CTA Pivot Table'!E$15</f>
        <v>0</v>
      </c>
      <c r="G105" s="325">
        <f>+'CTA Pivot Table'!E$17</f>
        <v>0</v>
      </c>
      <c r="H105" s="325">
        <f>+'CTA Pivot Table'!E$19</f>
        <v>0</v>
      </c>
      <c r="I105" s="326">
        <f>+'CTA Pivot Table'!E$21</f>
        <v>0</v>
      </c>
      <c r="J105" s="326">
        <f>+'CTA Pivot Table'!E$23</f>
        <v>0</v>
      </c>
      <c r="K105" s="325">
        <f>+'CTA Pivot Table'!E$25</f>
        <v>0</v>
      </c>
      <c r="L105" s="325">
        <f>+'CTA Pivot Table'!E$27</f>
        <v>0</v>
      </c>
      <c r="M105" s="327">
        <f>+'CTA Pivot Table'!E$29</f>
        <v>0</v>
      </c>
      <c r="N105" s="326">
        <f>+'CTA Pivot Table'!E$31</f>
        <v>0</v>
      </c>
      <c r="O105" s="226"/>
    </row>
    <row r="106" spans="1:15">
      <c r="A106" s="320" t="s">
        <v>1025</v>
      </c>
      <c r="B106" s="325">
        <f>+'CTA Pivot Table'!E$39</f>
        <v>133.59362279511532</v>
      </c>
      <c r="C106" s="325">
        <f>+'CTA Pivot Table'!E$41</f>
        <v>126.7</v>
      </c>
      <c r="D106" s="325">
        <f>+'CTA Pivot Table'!E$43</f>
        <v>0</v>
      </c>
      <c r="E106" s="326">
        <f>+'CTA Pivot Table'!E$45</f>
        <v>133.487708750835</v>
      </c>
      <c r="F106" s="326">
        <f>+'CTA Pivot Table'!E$47</f>
        <v>138.99721825962908</v>
      </c>
      <c r="G106" s="325">
        <f>+'CTA Pivot Table'!E$49</f>
        <v>141.38695652173911</v>
      </c>
      <c r="H106" s="325">
        <f>+'CTA Pivot Table'!E$51</f>
        <v>0</v>
      </c>
      <c r="I106" s="326">
        <f>+'CTA Pivot Table'!E$53</f>
        <v>139.07313535911601</v>
      </c>
      <c r="J106" s="326">
        <f>+'CTA Pivot Table'!E$55</f>
        <v>88.899149265274559</v>
      </c>
      <c r="K106" s="325">
        <f>+'CTA Pivot Table'!E$57</f>
        <v>67.114660831509838</v>
      </c>
      <c r="L106" s="325">
        <f>+'CTA Pivot Table'!ER$59</f>
        <v>0</v>
      </c>
      <c r="M106" s="327">
        <f>+'CTA Pivot Table'!E$61</f>
        <v>83.210285714285718</v>
      </c>
      <c r="N106" s="326">
        <f>+'CTA Pivot Table'!E$63</f>
        <v>117.3</v>
      </c>
      <c r="O106" s="226"/>
    </row>
    <row r="107" spans="1:15">
      <c r="A107" s="320" t="s">
        <v>1026</v>
      </c>
      <c r="B107" s="325">
        <f>+'CTA Pivot Table'!E$71</f>
        <v>0</v>
      </c>
      <c r="C107" s="325">
        <f>+'CTA Pivot Table'!E$73</f>
        <v>0</v>
      </c>
      <c r="D107" s="325">
        <f>+'CTA Pivot Table'!E$75</f>
        <v>0</v>
      </c>
      <c r="E107" s="326">
        <f>+'CTA Pivot Table'!E$77</f>
        <v>0</v>
      </c>
      <c r="F107" s="326">
        <f>+'CTA Pivot Table'!E$79</f>
        <v>0</v>
      </c>
      <c r="G107" s="325">
        <f>+'CTA Pivot Table'!E$81</f>
        <v>0</v>
      </c>
      <c r="H107" s="325">
        <f>+'CTA Pivot Table'!E$83</f>
        <v>0</v>
      </c>
      <c r="I107" s="326">
        <f>+'CTA Pivot Table'!E$85</f>
        <v>0</v>
      </c>
      <c r="J107" s="326">
        <f>+'CTA Pivot Table'!E$87</f>
        <v>0</v>
      </c>
      <c r="K107" s="325">
        <f>+'CTA Pivot Table'!E$89</f>
        <v>0</v>
      </c>
      <c r="L107" s="325">
        <f>+'CTA Pivot Table'!E$91</f>
        <v>0</v>
      </c>
      <c r="M107" s="327">
        <f>+'CTA Pivot Table'!E$93</f>
        <v>0</v>
      </c>
      <c r="N107" s="326">
        <f>+'CTA Pivot Table'!E$95</f>
        <v>0</v>
      </c>
      <c r="O107" s="226"/>
    </row>
    <row r="108" spans="1:15">
      <c r="A108" s="320" t="s">
        <v>1027</v>
      </c>
      <c r="B108" s="325">
        <f>+'CTA Pivot Table'!E$103</f>
        <v>0</v>
      </c>
      <c r="C108" s="325">
        <f>+'CTA Pivot Table'!E$105</f>
        <v>0</v>
      </c>
      <c r="D108" s="325">
        <f>+'CTA Pivot Table'!E$107</f>
        <v>0</v>
      </c>
      <c r="E108" s="326">
        <f>+'CTA Pivot Table'!E$109</f>
        <v>0</v>
      </c>
      <c r="F108" s="326">
        <f>+'CTA Pivot Table'!E$111</f>
        <v>0</v>
      </c>
      <c r="G108" s="325">
        <f>+'CTA Pivot Table'!E$113</f>
        <v>0</v>
      </c>
      <c r="H108" s="325">
        <f>+'CTA Pivot Table'!E$115</f>
        <v>0</v>
      </c>
      <c r="I108" s="326">
        <f>+'CTA Pivot Table'!E$117</f>
        <v>0</v>
      </c>
      <c r="J108" s="326">
        <f>+'CTA Pivot Table'!E$119</f>
        <v>0</v>
      </c>
      <c r="K108" s="325">
        <f>+'CTA Pivot Table'!E$121</f>
        <v>0</v>
      </c>
      <c r="L108" s="325">
        <f>+'CTA Pivot Table'!E$123</f>
        <v>0</v>
      </c>
      <c r="M108" s="327">
        <f>+'CTA Pivot Table'!E$125</f>
        <v>0</v>
      </c>
      <c r="N108" s="326">
        <f>+'CTA Pivot Table'!E$127</f>
        <v>0</v>
      </c>
      <c r="O108" s="226"/>
    </row>
    <row r="109" spans="1:15">
      <c r="A109" s="320"/>
      <c r="B109" s="325"/>
      <c r="C109" s="325"/>
      <c r="D109" s="325"/>
      <c r="E109" s="326"/>
      <c r="F109" s="326"/>
      <c r="G109" s="325"/>
      <c r="H109" s="325"/>
      <c r="I109" s="326"/>
      <c r="J109" s="326"/>
      <c r="K109" s="325"/>
      <c r="L109" s="325"/>
      <c r="M109" s="327"/>
      <c r="N109" s="326"/>
      <c r="O109" s="226"/>
    </row>
    <row r="110" spans="1:15">
      <c r="A110" s="320" t="s">
        <v>1028</v>
      </c>
      <c r="B110" s="325">
        <f>+'CTA Pivot Table'!E$135</f>
        <v>136.83322147651009</v>
      </c>
      <c r="C110" s="325">
        <f>+'CTA Pivot Table'!E$137</f>
        <v>136.07034482758621</v>
      </c>
      <c r="D110" s="325">
        <f>+'CTA Pivot Table'!E$139</f>
        <v>0</v>
      </c>
      <c r="E110" s="326">
        <f>+'CTA Pivot Table'!E$141</f>
        <v>136.70893258426969</v>
      </c>
      <c r="F110" s="326">
        <f>+'CTA Pivot Table'!E$143</f>
        <v>139.43337933474876</v>
      </c>
      <c r="G110" s="325">
        <f>+'CTA Pivot Table'!E$145</f>
        <v>141.18695957820739</v>
      </c>
      <c r="H110" s="325">
        <f>+'CTA Pivot Table'!E$147</f>
        <v>0</v>
      </c>
      <c r="I110" s="326">
        <f>+'CTA Pivot Table'!E$149</f>
        <v>139.59376949043562</v>
      </c>
      <c r="J110" s="326">
        <f>+'CTA Pivot Table'!E$151</f>
        <v>99.540840638345699</v>
      </c>
      <c r="K110" s="325">
        <f>+'CTA Pivot Table'!E$153</f>
        <v>86.794908616187982</v>
      </c>
      <c r="L110" s="325">
        <f>+'CTA Pivot Table'!E$155</f>
        <v>0</v>
      </c>
      <c r="M110" s="327">
        <f>+'CTA Pivot Table'!E$157</f>
        <v>96.276040795853518</v>
      </c>
      <c r="N110" s="326">
        <f>+'CTA Pivot Table'!E$159</f>
        <v>139.2709090909091</v>
      </c>
      <c r="O110" s="226"/>
    </row>
    <row r="111" spans="1:15">
      <c r="A111" s="320" t="s">
        <v>1029</v>
      </c>
      <c r="B111" s="325">
        <f>+'CTA Pivot Table'!E$167</f>
        <v>125.97250217202433</v>
      </c>
      <c r="C111" s="325">
        <f>+'CTA Pivot Table'!E$169</f>
        <v>130.03043478260869</v>
      </c>
      <c r="D111" s="325">
        <f>+'CTA Pivot Table'!E$171</f>
        <v>0</v>
      </c>
      <c r="E111" s="326">
        <f>+'CTA Pivot Table'!E$173</f>
        <v>126.0520017035775</v>
      </c>
      <c r="F111" s="326">
        <f>+'CTA Pivot Table'!E$175</f>
        <v>135.06518583042973</v>
      </c>
      <c r="G111" s="325">
        <f>+'CTA Pivot Table'!E$177</f>
        <v>137.12439024390244</v>
      </c>
      <c r="H111" s="325">
        <f>+'CTA Pivot Table'!E$179</f>
        <v>0</v>
      </c>
      <c r="I111" s="326">
        <f>+'CTA Pivot Table'!E$181</f>
        <v>135.15878603104213</v>
      </c>
      <c r="J111" s="326">
        <f>+'CTA Pivot Table'!E$183</f>
        <v>82.133775510204089</v>
      </c>
      <c r="K111" s="325">
        <f>+'CTA Pivot Table'!E$185</f>
        <v>73.854471544715437</v>
      </c>
      <c r="L111" s="325">
        <f>+'CTA Pivot Table'!E$187</f>
        <v>0</v>
      </c>
      <c r="M111" s="327">
        <f>+'CTA Pivot Table'!E$189</f>
        <v>79.86908821349148</v>
      </c>
      <c r="N111" s="326">
        <f>+'CTA Pivot Table'!E$191</f>
        <v>119.74727793696276</v>
      </c>
      <c r="O111" s="226"/>
    </row>
    <row r="112" spans="1:15">
      <c r="A112" s="320" t="s">
        <v>1030</v>
      </c>
      <c r="B112" s="325">
        <f>+'CTA Pivot Table'!E$199</f>
        <v>0</v>
      </c>
      <c r="C112" s="325">
        <f>+'CTA Pivot Table'!E$201</f>
        <v>0</v>
      </c>
      <c r="D112" s="325">
        <f>+'CTA Pivot Table'!E$203</f>
        <v>0</v>
      </c>
      <c r="E112" s="326">
        <f>+'CTA Pivot Table'!E$205</f>
        <v>0</v>
      </c>
      <c r="F112" s="326">
        <f>+'CTA Pivot Table'!E$207</f>
        <v>0</v>
      </c>
      <c r="G112" s="325">
        <f>+'CTA Pivot Table'!E$209</f>
        <v>0</v>
      </c>
      <c r="H112" s="325">
        <f>+'CTA Pivot Table'!E$211</f>
        <v>0</v>
      </c>
      <c r="I112" s="326">
        <f>+'CTA Pivot Table'!E$213</f>
        <v>0</v>
      </c>
      <c r="J112" s="326">
        <f>+'CTA Pivot Table'!E$215</f>
        <v>0</v>
      </c>
      <c r="K112" s="325">
        <f>+'CTA Pivot Table'!E$217</f>
        <v>0</v>
      </c>
      <c r="L112" s="325">
        <f>+'CTA Pivot Table'!E$219</f>
        <v>0</v>
      </c>
      <c r="M112" s="327">
        <f>+'CTA Pivot Table'!E$221</f>
        <v>0</v>
      </c>
      <c r="N112" s="326">
        <f>+'CTA Pivot Table'!E$223</f>
        <v>0</v>
      </c>
      <c r="O112" s="226"/>
    </row>
    <row r="113" spans="1:16">
      <c r="A113" s="320" t="s">
        <v>1031</v>
      </c>
      <c r="B113" s="325">
        <f>+'CTA Pivot Table'!E$231</f>
        <v>0</v>
      </c>
      <c r="C113" s="325">
        <f>+'CTA Pivot Table'!E$233</f>
        <v>0</v>
      </c>
      <c r="D113" s="325">
        <f>+'CTA Pivot Table'!E$235</f>
        <v>0</v>
      </c>
      <c r="E113" s="326">
        <f>+'CTA Pivot Table'!E$237</f>
        <v>0</v>
      </c>
      <c r="F113" s="326">
        <f>+'CTA Pivot Table'!E$239</f>
        <v>0</v>
      </c>
      <c r="G113" s="325">
        <f>+'CTA Pivot Table'!E$241</f>
        <v>0</v>
      </c>
      <c r="H113" s="325">
        <f>+'CTA Pivot Table'!E$243</f>
        <v>0</v>
      </c>
      <c r="I113" s="326">
        <f>+'CTA Pivot Table'!E$245</f>
        <v>0</v>
      </c>
      <c r="J113" s="326">
        <f>+'CTA Pivot Table'!E$247</f>
        <v>0</v>
      </c>
      <c r="K113" s="325">
        <f>+'CTA Pivot Table'!E$249</f>
        <v>0</v>
      </c>
      <c r="L113" s="325">
        <f>+'CTA Pivot Table'!E$251</f>
        <v>0</v>
      </c>
      <c r="M113" s="327">
        <f>+'CTA Pivot Table'!E$253</f>
        <v>0</v>
      </c>
      <c r="N113" s="326">
        <f>+'CTA Pivot Table'!E$255</f>
        <v>0</v>
      </c>
      <c r="O113" s="226"/>
    </row>
    <row r="114" spans="1:16">
      <c r="A114" s="320"/>
      <c r="B114" s="325"/>
      <c r="C114" s="325"/>
      <c r="D114" s="325"/>
      <c r="E114" s="326"/>
      <c r="F114" s="326"/>
      <c r="G114" s="325"/>
      <c r="H114" s="325"/>
      <c r="I114" s="326"/>
      <c r="J114" s="326"/>
      <c r="K114" s="325"/>
      <c r="L114" s="325"/>
      <c r="M114" s="327"/>
      <c r="N114" s="326"/>
      <c r="O114" s="226"/>
    </row>
    <row r="115" spans="1:16">
      <c r="A115" s="320" t="s">
        <v>1032</v>
      </c>
      <c r="B115" s="325">
        <f>+'CTA Pivot Table'!E$263</f>
        <v>0</v>
      </c>
      <c r="C115" s="325">
        <f>+'CTA Pivot Table'!E$265</f>
        <v>0</v>
      </c>
      <c r="D115" s="325">
        <f>+'CTA Pivot Table'!E$267</f>
        <v>0</v>
      </c>
      <c r="E115" s="326">
        <f>+'CTA Pivot Table'!E$269</f>
        <v>0</v>
      </c>
      <c r="F115" s="326">
        <f>+'CTA Pivot Table'!E$271</f>
        <v>0</v>
      </c>
      <c r="G115" s="325">
        <f>+'CTA Pivot Table'!E$273</f>
        <v>0</v>
      </c>
      <c r="H115" s="325">
        <f>+'CTA Pivot Table'!E$275</f>
        <v>0</v>
      </c>
      <c r="I115" s="326">
        <f>+'CTA Pivot Table'!E$277</f>
        <v>0</v>
      </c>
      <c r="J115" s="326">
        <f>+'CTA Pivot Table'!E$279</f>
        <v>0</v>
      </c>
      <c r="K115" s="325">
        <f>+'CTA Pivot Table'!E$281</f>
        <v>0</v>
      </c>
      <c r="L115" s="325">
        <f>+'CTA Pivot Table'!E$283</f>
        <v>0</v>
      </c>
      <c r="M115" s="327">
        <f>+'CTA Pivot Table'!E$285</f>
        <v>0</v>
      </c>
      <c r="N115" s="326">
        <f>+'CTA Pivot Table'!E$287</f>
        <v>0</v>
      </c>
      <c r="O115" s="226"/>
    </row>
    <row r="116" spans="1:16" ht="15.75">
      <c r="A116" s="320" t="s">
        <v>1033</v>
      </c>
      <c r="B116" s="325">
        <f>+'CTA Pivot Table'!E$295</f>
        <v>149.56451612903226</v>
      </c>
      <c r="C116" s="325">
        <f>+'CTA Pivot Table'!E$297</f>
        <v>147</v>
      </c>
      <c r="D116" s="325">
        <f>+'CTA Pivot Table'!E$299</f>
        <v>0</v>
      </c>
      <c r="E116" s="326">
        <f>+'CTA Pivot Table'!E$301</f>
        <v>149.40909090909091</v>
      </c>
      <c r="F116" s="326">
        <f>+'CTA Pivot Table'!E$303</f>
        <v>133.05685714285715</v>
      </c>
      <c r="G116" s="325">
        <f>+'CTA Pivot Table'!E$305</f>
        <v>128.09090909090909</v>
      </c>
      <c r="H116" s="325">
        <f>+'CTA Pivot Table'!E$307</f>
        <v>122.12</v>
      </c>
      <c r="I116" s="326">
        <f>+'CTA Pivot Table'!E$309</f>
        <v>132.99489940493058</v>
      </c>
      <c r="J116" s="326">
        <f>+'CTA Pivot Table'!E$311</f>
        <v>88.447955856533738</v>
      </c>
      <c r="K116" s="325">
        <f>+'CTA Pivot Table'!E$313</f>
        <v>51.629740518962073</v>
      </c>
      <c r="L116" s="325">
        <f>+'CTA Pivot Table'!E$315</f>
        <v>45.6</v>
      </c>
      <c r="M116" s="327">
        <f>+'CTA Pivot Table'!E$317</f>
        <v>80.254506269592483</v>
      </c>
      <c r="N116" s="326">
        <f>+'CTA Pivot Table'!E$319</f>
        <v>138.15294117647062</v>
      </c>
      <c r="O116" s="226"/>
      <c r="P116" s="328"/>
    </row>
    <row r="117" spans="1:16">
      <c r="A117" s="320" t="s">
        <v>1034</v>
      </c>
      <c r="B117" s="325">
        <f>+'CTA Pivot Table'!E$327</f>
        <v>0</v>
      </c>
      <c r="C117" s="325">
        <f>+'CTA Pivot Table'!E$329</f>
        <v>0</v>
      </c>
      <c r="D117" s="325">
        <f>+'CTA Pivot Table'!E$331</f>
        <v>0</v>
      </c>
      <c r="E117" s="326">
        <f>+'CTA Pivot Table'!E$333</f>
        <v>0</v>
      </c>
      <c r="F117" s="326">
        <f>+'CTA Pivot Table'!E$335</f>
        <v>0</v>
      </c>
      <c r="G117" s="325">
        <f>+'CTA Pivot Table'!E$337</f>
        <v>0</v>
      </c>
      <c r="H117" s="325">
        <f>+'CTA Pivot Table'!E$339</f>
        <v>0</v>
      </c>
      <c r="I117" s="326">
        <f>+'CTA Pivot Table'!E$341</f>
        <v>0</v>
      </c>
      <c r="J117" s="326">
        <f>+'CTA Pivot Table'!E$343</f>
        <v>0</v>
      </c>
      <c r="K117" s="325">
        <f>+'CTA Pivot Table'!E$345</f>
        <v>0</v>
      </c>
      <c r="L117" s="325">
        <f>+'CTA Pivot Table'!E$347</f>
        <v>0</v>
      </c>
      <c r="M117" s="327">
        <f>+'CTA Pivot Table'!E$349</f>
        <v>0</v>
      </c>
      <c r="N117" s="326">
        <f>+'CTA Pivot Table'!E$351</f>
        <v>0</v>
      </c>
      <c r="O117" s="226"/>
    </row>
    <row r="118" spans="1:16">
      <c r="A118" s="320" t="s">
        <v>1035</v>
      </c>
      <c r="B118" s="325">
        <f>+'CTA Pivot Table'!E$359</f>
        <v>0</v>
      </c>
      <c r="C118" s="325">
        <f>+'CTA Pivot Table'!E$361</f>
        <v>0</v>
      </c>
      <c r="D118" s="325">
        <f>+'CTA Pivot Table'!E$363</f>
        <v>0</v>
      </c>
      <c r="E118" s="326">
        <f>+'CTA Pivot Table'!E$365</f>
        <v>0</v>
      </c>
      <c r="F118" s="326">
        <f>+'CTA Pivot Table'!E$367</f>
        <v>0</v>
      </c>
      <c r="G118" s="325">
        <f>+'CTA Pivot Table'!E$369</f>
        <v>0</v>
      </c>
      <c r="H118" s="325">
        <f>+'CTA Pivot Table'!E$371</f>
        <v>0</v>
      </c>
      <c r="I118" s="326">
        <f>+'CTA Pivot Table'!E$373</f>
        <v>0</v>
      </c>
      <c r="J118" s="326">
        <f>+'CTA Pivot Table'!E$375</f>
        <v>0</v>
      </c>
      <c r="K118" s="325">
        <f>+'CTA Pivot Table'!E$377</f>
        <v>0</v>
      </c>
      <c r="L118" s="325">
        <f>+'CTA Pivot Table'!E$379</f>
        <v>0</v>
      </c>
      <c r="M118" s="327">
        <f>+'CTA Pivot Table'!E$381</f>
        <v>0</v>
      </c>
      <c r="N118" s="326">
        <f>+'CTA Pivot Table'!E$383</f>
        <v>0</v>
      </c>
      <c r="O118" s="226"/>
    </row>
    <row r="119" spans="1:16">
      <c r="A119" s="320"/>
      <c r="B119" s="325"/>
      <c r="C119" s="325"/>
      <c r="D119" s="325"/>
      <c r="E119" s="326"/>
      <c r="F119" s="326"/>
      <c r="G119" s="325"/>
      <c r="H119" s="325"/>
      <c r="I119" s="326"/>
      <c r="J119" s="326"/>
      <c r="K119" s="325"/>
      <c r="L119" s="325"/>
      <c r="M119" s="327"/>
      <c r="N119" s="326"/>
      <c r="O119" s="226"/>
    </row>
    <row r="120" spans="1:16">
      <c r="A120" s="320" t="s">
        <v>1036</v>
      </c>
      <c r="B120" s="325">
        <f>+'CTA Pivot Table'!E$391</f>
        <v>0</v>
      </c>
      <c r="C120" s="325">
        <f>+'CTA Pivot Table'!E$393</f>
        <v>0</v>
      </c>
      <c r="D120" s="325">
        <f>+'CTA Pivot Table'!E$395</f>
        <v>0</v>
      </c>
      <c r="E120" s="326">
        <f>+'CTA Pivot Table'!E$397</f>
        <v>0</v>
      </c>
      <c r="F120" s="326">
        <f>+'CTA Pivot Table'!E$399</f>
        <v>0</v>
      </c>
      <c r="G120" s="325">
        <f>+'CTA Pivot Table'!E$401</f>
        <v>0</v>
      </c>
      <c r="H120" s="325">
        <f>+'CTA Pivot Table'!E$403</f>
        <v>0</v>
      </c>
      <c r="I120" s="326">
        <f>+'CTA Pivot Table'!E$405</f>
        <v>0</v>
      </c>
      <c r="J120" s="326">
        <f>+'CTA Pivot Table'!E$407</f>
        <v>0</v>
      </c>
      <c r="K120" s="325">
        <f>+'CTA Pivot Table'!E$409</f>
        <v>0</v>
      </c>
      <c r="L120" s="325">
        <f>+'CTA Pivot Table'!E$411</f>
        <v>0</v>
      </c>
      <c r="M120" s="327">
        <f>+'CTA Pivot Table'!E$413</f>
        <v>0</v>
      </c>
      <c r="N120" s="326">
        <f>+'CTA Pivot Table'!E$415</f>
        <v>0</v>
      </c>
      <c r="O120" s="226"/>
    </row>
    <row r="121" spans="1:16">
      <c r="A121" s="320" t="s">
        <v>1037</v>
      </c>
      <c r="B121" s="325">
        <f>+'CTA Pivot Table'!E$423</f>
        <v>121.18218655967905</v>
      </c>
      <c r="C121" s="325">
        <f>+'CTA Pivot Table'!E$425</f>
        <v>120.9515243902439</v>
      </c>
      <c r="D121" s="325">
        <f>+'CTA Pivot Table'!E$427</f>
        <v>0</v>
      </c>
      <c r="E121" s="326">
        <f>+'CTA Pivot Table'!E$429</f>
        <v>121.1679465462074</v>
      </c>
      <c r="F121" s="326">
        <f>+'CTA Pivot Table'!E$431</f>
        <v>135.18846830985919</v>
      </c>
      <c r="G121" s="325">
        <f>+'CTA Pivot Table'!E$433</f>
        <v>137.43180827886709</v>
      </c>
      <c r="H121" s="325">
        <f>+'CTA Pivot Table'!E$435</f>
        <v>0</v>
      </c>
      <c r="I121" s="326">
        <f>+'CTA Pivot Table'!E$437</f>
        <v>135.35619807786284</v>
      </c>
      <c r="J121" s="326">
        <f>+'CTA Pivot Table'!E$439</f>
        <v>83.586188925081458</v>
      </c>
      <c r="K121" s="325">
        <f>+'CTA Pivot Table'!E$441</f>
        <v>66.53842862033548</v>
      </c>
      <c r="L121" s="325">
        <f>+'CTA Pivot Table'!E$443</f>
        <v>0</v>
      </c>
      <c r="M121" s="327">
        <f>+'CTA Pivot Table'!E$445</f>
        <v>77.581907517935718</v>
      </c>
      <c r="N121" s="326">
        <f>+'CTA Pivot Table'!E$447</f>
        <v>64.243847241867044</v>
      </c>
      <c r="O121" s="226"/>
    </row>
    <row r="122" spans="1:16">
      <c r="A122" s="320" t="s">
        <v>1038</v>
      </c>
      <c r="B122" s="325">
        <f>+'CTA Pivot Table'!E$455</f>
        <v>134.38144329896949</v>
      </c>
      <c r="C122" s="325">
        <f>+'CTA Pivot Table'!E$457</f>
        <v>138</v>
      </c>
      <c r="D122" s="325">
        <f>+'CTA Pivot Table'!E$459</f>
        <v>0</v>
      </c>
      <c r="E122" s="326">
        <f>+'CTA Pivot Table'!E$461</f>
        <v>134.41836734693919</v>
      </c>
      <c r="F122" s="326">
        <f>+'CTA Pivot Table'!E$463</f>
        <v>129.32462436177977</v>
      </c>
      <c r="G122" s="325">
        <f>+'CTA Pivot Table'!E$465</f>
        <v>134.94252873563224</v>
      </c>
      <c r="H122" s="325">
        <f>+'CTA Pivot Table'!E$467</f>
        <v>0</v>
      </c>
      <c r="I122" s="326">
        <f>+'CTA Pivot Table'!E$469</f>
        <v>129.39503025064829</v>
      </c>
      <c r="J122" s="326">
        <f>+'CTA Pivot Table'!E$471</f>
        <v>85.336546888694173</v>
      </c>
      <c r="K122" s="325">
        <f>+'CTA Pivot Table'!E$473</f>
        <v>61.491582491582491</v>
      </c>
      <c r="L122" s="325">
        <f>+'CTA Pivot Table'!E$475</f>
        <v>0</v>
      </c>
      <c r="M122" s="327">
        <f>+'CTA Pivot Table'!E$477</f>
        <v>82.590538968592526</v>
      </c>
      <c r="N122" s="326">
        <f>+'CTA Pivot Table'!E$479</f>
        <v>105.16666666666667</v>
      </c>
      <c r="O122" s="226"/>
    </row>
    <row r="123" spans="1:16">
      <c r="A123" s="329" t="s">
        <v>1039</v>
      </c>
      <c r="B123" s="330">
        <f>+'CTA Pivot Table'!E$487</f>
        <v>0</v>
      </c>
      <c r="C123" s="330">
        <f>+'CTA Pivot Table'!E$489</f>
        <v>0</v>
      </c>
      <c r="D123" s="330">
        <f>+'CTA Pivot Table'!E$491</f>
        <v>0</v>
      </c>
      <c r="E123" s="331">
        <f>+'CTA Pivot Table'!E$493</f>
        <v>0</v>
      </c>
      <c r="F123" s="331">
        <f>+'CTA Pivot Table'!E$495</f>
        <v>0</v>
      </c>
      <c r="G123" s="330">
        <f>+'CTA Pivot Table'!E$497</f>
        <v>0</v>
      </c>
      <c r="H123" s="330">
        <f>+'CTA Pivot Table'!E$499</f>
        <v>0</v>
      </c>
      <c r="I123" s="331">
        <f>+'CTA Pivot Table'!E$501</f>
        <v>0</v>
      </c>
      <c r="J123" s="331">
        <f>+'CTA Pivot Table'!E$503</f>
        <v>0</v>
      </c>
      <c r="K123" s="330">
        <f>+'CTA Pivot Table'!E$505</f>
        <v>0</v>
      </c>
      <c r="L123" s="330">
        <f>+'CTA Pivot Table'!E$507</f>
        <v>0</v>
      </c>
      <c r="M123" s="332">
        <f>+'CTA Pivot Table'!E$509</f>
        <v>0</v>
      </c>
      <c r="N123" s="331">
        <f>+'CTA Pivot Table'!E$511</f>
        <v>0</v>
      </c>
      <c r="O123" s="226"/>
    </row>
    <row r="124" spans="1:16">
      <c r="A124" s="333" t="s">
        <v>1053</v>
      </c>
      <c r="B124" s="334"/>
      <c r="C124" s="334"/>
      <c r="D124" s="334"/>
      <c r="E124" s="334"/>
      <c r="F124" s="334"/>
      <c r="G124" s="334"/>
      <c r="H124" s="334"/>
      <c r="I124" s="334"/>
      <c r="J124" s="334"/>
      <c r="K124" s="334"/>
      <c r="L124" s="334"/>
      <c r="M124" s="334"/>
      <c r="N124" s="334"/>
    </row>
    <row r="125" spans="1:16">
      <c r="A125" s="334"/>
      <c r="B125" s="334"/>
      <c r="C125" s="334"/>
      <c r="D125" s="334"/>
      <c r="E125" s="334"/>
      <c r="F125" s="334"/>
      <c r="G125" s="334"/>
      <c r="H125" s="334"/>
      <c r="I125" s="334"/>
      <c r="J125" s="334"/>
      <c r="K125" s="334"/>
      <c r="L125" s="334"/>
      <c r="M125" s="334"/>
      <c r="N125" s="335" t="s">
        <v>1158</v>
      </c>
    </row>
    <row r="126" spans="1:16" ht="18">
      <c r="A126" s="296" t="s">
        <v>1044</v>
      </c>
      <c r="B126" s="297"/>
      <c r="C126" s="297"/>
      <c r="D126" s="297"/>
      <c r="E126" s="298"/>
      <c r="F126" s="298"/>
      <c r="G126" s="298"/>
      <c r="H126" s="298"/>
      <c r="I126" s="298"/>
      <c r="J126" s="297"/>
      <c r="K126" s="297"/>
      <c r="L126" s="297"/>
      <c r="M126" s="298"/>
      <c r="N126" s="297"/>
    </row>
    <row r="127" spans="1:16" ht="18">
      <c r="A127" s="296"/>
      <c r="B127" s="297"/>
      <c r="C127" s="297"/>
      <c r="D127" s="297"/>
      <c r="E127" s="298"/>
      <c r="F127" s="298"/>
      <c r="G127" s="298"/>
      <c r="H127" s="298"/>
      <c r="I127" s="298"/>
      <c r="J127" s="297"/>
      <c r="K127" s="297"/>
      <c r="L127" s="297"/>
      <c r="M127" s="298"/>
      <c r="N127" s="297"/>
    </row>
    <row r="128" spans="1:16" ht="15.75">
      <c r="A128" s="299" t="s">
        <v>1013</v>
      </c>
      <c r="B128" s="297"/>
      <c r="C128" s="297"/>
      <c r="D128" s="297"/>
      <c r="E128" s="298"/>
      <c r="F128" s="298"/>
      <c r="G128" s="298"/>
      <c r="H128" s="298"/>
      <c r="I128" s="298"/>
      <c r="J128" s="297"/>
      <c r="K128" s="297"/>
      <c r="L128" s="297"/>
      <c r="M128" s="298"/>
      <c r="N128" s="297"/>
    </row>
    <row r="129" spans="1:15" ht="15.75">
      <c r="A129" s="299" t="s">
        <v>1163</v>
      </c>
      <c r="B129" s="297"/>
      <c r="C129" s="297"/>
      <c r="D129" s="297"/>
      <c r="E129" s="298"/>
      <c r="F129" s="298"/>
      <c r="G129" s="298"/>
      <c r="H129" s="298"/>
      <c r="I129" s="298"/>
      <c r="J129" s="297"/>
      <c r="K129" s="297"/>
      <c r="L129" s="297"/>
      <c r="M129" s="298"/>
      <c r="N129" s="297"/>
    </row>
    <row r="130" spans="1:15" ht="15.75" customHeight="1">
      <c r="A130" s="300"/>
      <c r="B130" s="300"/>
      <c r="C130" s="300"/>
      <c r="D130" s="300"/>
      <c r="E130" s="300"/>
      <c r="F130" s="301"/>
      <c r="G130" s="302"/>
      <c r="H130" s="302"/>
      <c r="I130" s="303"/>
      <c r="J130" s="303"/>
      <c r="K130" s="303"/>
      <c r="L130" s="303"/>
      <c r="M130" s="303"/>
      <c r="N130" s="303"/>
      <c r="O130" s="304"/>
    </row>
    <row r="131" spans="1:15" ht="15.75" customHeight="1">
      <c r="A131" s="150"/>
      <c r="B131" s="305" t="s">
        <v>1014</v>
      </c>
      <c r="C131" s="306"/>
      <c r="D131" s="306"/>
      <c r="E131" s="306"/>
      <c r="F131" s="306"/>
      <c r="G131" s="306"/>
      <c r="H131" s="306"/>
      <c r="I131" s="307"/>
      <c r="J131" s="308" t="s">
        <v>10</v>
      </c>
      <c r="K131" s="309"/>
      <c r="L131" s="309"/>
      <c r="M131" s="310"/>
      <c r="N131" s="533" t="s">
        <v>1015</v>
      </c>
      <c r="O131"/>
    </row>
    <row r="132" spans="1:15" ht="42.75" customHeight="1">
      <c r="A132" s="311"/>
      <c r="B132" s="306" t="s">
        <v>1016</v>
      </c>
      <c r="C132" s="306"/>
      <c r="D132" s="306"/>
      <c r="E132" s="312"/>
      <c r="F132" s="313" t="s">
        <v>1017</v>
      </c>
      <c r="G132" s="306"/>
      <c r="H132" s="306"/>
      <c r="I132" s="307"/>
      <c r="J132" s="314" t="s">
        <v>1018</v>
      </c>
      <c r="K132" s="306"/>
      <c r="L132" s="306"/>
      <c r="M132" s="307"/>
      <c r="N132" s="534"/>
      <c r="O132"/>
    </row>
    <row r="133" spans="1:15" ht="27.75" customHeight="1">
      <c r="A133" s="300"/>
      <c r="B133" s="315" t="s">
        <v>1019</v>
      </c>
      <c r="C133" s="315" t="s">
        <v>1020</v>
      </c>
      <c r="D133" s="315" t="s">
        <v>1021</v>
      </c>
      <c r="E133" s="316" t="s">
        <v>1022</v>
      </c>
      <c r="F133" s="316" t="s">
        <v>1019</v>
      </c>
      <c r="G133" s="315" t="s">
        <v>1020</v>
      </c>
      <c r="H133" s="315" t="s">
        <v>1021</v>
      </c>
      <c r="I133" s="316" t="s">
        <v>1022</v>
      </c>
      <c r="J133" s="317" t="s">
        <v>1019</v>
      </c>
      <c r="K133" s="318" t="s">
        <v>1020</v>
      </c>
      <c r="L133" s="319" t="s">
        <v>1021</v>
      </c>
      <c r="M133" s="317" t="s">
        <v>1022</v>
      </c>
      <c r="N133" s="535"/>
      <c r="O133"/>
    </row>
    <row r="134" spans="1:15" ht="15.75" hidden="1" customHeight="1">
      <c r="A134" s="320" t="s">
        <v>1023</v>
      </c>
      <c r="B134" s="337">
        <f>+'CTA Pivot Table'!F$230</f>
        <v>0</v>
      </c>
      <c r="C134" s="337">
        <f>+'CTA Pivot Table'!F$231</f>
        <v>0</v>
      </c>
      <c r="D134" s="337">
        <f>+'CTA Pivot Table'!F$232</f>
        <v>0</v>
      </c>
      <c r="E134" s="338">
        <f>+'CTA Pivot Table'!F$233</f>
        <v>0</v>
      </c>
      <c r="F134" s="338"/>
      <c r="G134" s="338"/>
      <c r="H134" s="338"/>
      <c r="I134" s="338"/>
      <c r="J134" s="338">
        <f>+'CTA Pivot Table'!F$234</f>
        <v>0</v>
      </c>
      <c r="K134" s="337">
        <f>+'CTA Pivot Table'!F$235</f>
        <v>0</v>
      </c>
      <c r="L134" s="337">
        <f>+'CTA Pivot Table'!F$236</f>
        <v>0</v>
      </c>
      <c r="M134" s="339">
        <f>+'CTA Pivot Table'!F$237</f>
        <v>0</v>
      </c>
      <c r="N134" s="338">
        <f>+'CTA Pivot Table'!F$238</f>
        <v>0</v>
      </c>
      <c r="O134" s="226"/>
    </row>
    <row r="135" spans="1:15" ht="15.75" hidden="1" customHeight="1">
      <c r="A135" s="320"/>
      <c r="E135" s="130"/>
      <c r="I135" s="130"/>
      <c r="J135" s="130"/>
      <c r="M135" s="227"/>
      <c r="N135" s="130"/>
      <c r="O135" s="226"/>
    </row>
    <row r="136" spans="1:15">
      <c r="A136" s="320" t="s">
        <v>1024</v>
      </c>
      <c r="B136" s="325">
        <f>+'CTA Pivot Table'!F$7</f>
        <v>0</v>
      </c>
      <c r="C136" s="325">
        <f>+'CTA Pivot Table'!F$9</f>
        <v>0</v>
      </c>
      <c r="D136" s="325">
        <f>+'CTA Pivot Table'!F$11</f>
        <v>0</v>
      </c>
      <c r="E136" s="326">
        <f>+'CTA Pivot Table'!F$13</f>
        <v>0</v>
      </c>
      <c r="F136" s="326">
        <f>+'CTA Pivot Table'!F$15</f>
        <v>0</v>
      </c>
      <c r="G136" s="325">
        <f>+'CTA Pivot Table'!F$17</f>
        <v>0</v>
      </c>
      <c r="H136" s="325">
        <f>+'CTA Pivot Table'!F$19</f>
        <v>0</v>
      </c>
      <c r="I136" s="326">
        <f>+'CTA Pivot Table'!F$21</f>
        <v>0</v>
      </c>
      <c r="J136" s="326">
        <f>+'CTA Pivot Table'!F$23</f>
        <v>0</v>
      </c>
      <c r="K136" s="325">
        <f>+'CTA Pivot Table'!F$25</f>
        <v>0</v>
      </c>
      <c r="L136" s="325">
        <f>+'CTA Pivot Table'!F$27</f>
        <v>0</v>
      </c>
      <c r="M136" s="327">
        <f>+'CTA Pivot Table'!F$29</f>
        <v>0</v>
      </c>
      <c r="N136" s="326">
        <f>+'CTA Pivot Table'!F$31</f>
        <v>0</v>
      </c>
      <c r="O136" s="226"/>
    </row>
    <row r="137" spans="1:15">
      <c r="A137" s="320" t="s">
        <v>1025</v>
      </c>
      <c r="B137" s="325">
        <f>+'CTA Pivot Table'!F$39</f>
        <v>134.40588235294118</v>
      </c>
      <c r="C137" s="325">
        <f>+'CTA Pivot Table'!F$41</f>
        <v>132.80000000000001</v>
      </c>
      <c r="D137" s="325">
        <f>+'CTA Pivot Table'!F$43</f>
        <v>0</v>
      </c>
      <c r="E137" s="326">
        <f>+'CTA Pivot Table'!F$45</f>
        <v>134.32798507462687</v>
      </c>
      <c r="F137" s="326">
        <f>+'CTA Pivot Table'!F$47</f>
        <v>137.14324324324326</v>
      </c>
      <c r="G137" s="325">
        <f>+'CTA Pivot Table'!F$49</f>
        <v>142.41578947368419</v>
      </c>
      <c r="H137" s="325">
        <f>+'CTA Pivot Table'!F$51</f>
        <v>0</v>
      </c>
      <c r="I137" s="326">
        <f>+'CTA Pivot Table'!F$53</f>
        <v>137.46126984126985</v>
      </c>
      <c r="J137" s="326">
        <f>+'CTA Pivot Table'!F$55</f>
        <v>93.388888888888886</v>
      </c>
      <c r="K137" s="325">
        <f>+'CTA Pivot Table'!F$57</f>
        <v>84.003174603174614</v>
      </c>
      <c r="L137" s="325">
        <f>+'CTA Pivot Table'!FR$59</f>
        <v>0</v>
      </c>
      <c r="M137" s="327">
        <f>+'CTA Pivot Table'!F$61</f>
        <v>91.960628019323678</v>
      </c>
      <c r="N137" s="326">
        <f>+'CTA Pivot Table'!F$63</f>
        <v>132</v>
      </c>
      <c r="O137" s="226"/>
    </row>
    <row r="138" spans="1:15">
      <c r="A138" s="320" t="s">
        <v>1026</v>
      </c>
      <c r="B138" s="325">
        <f>+'CTA Pivot Table'!F$71</f>
        <v>0</v>
      </c>
      <c r="C138" s="325">
        <f>+'CTA Pivot Table'!F$73</f>
        <v>0</v>
      </c>
      <c r="D138" s="325">
        <f>+'CTA Pivot Table'!F$75</f>
        <v>0</v>
      </c>
      <c r="E138" s="326">
        <f>+'CTA Pivot Table'!F$77</f>
        <v>0</v>
      </c>
      <c r="F138" s="326">
        <f>+'CTA Pivot Table'!F$79</f>
        <v>0</v>
      </c>
      <c r="G138" s="325">
        <f>+'CTA Pivot Table'!F$81</f>
        <v>0</v>
      </c>
      <c r="H138" s="325">
        <f>+'CTA Pivot Table'!F$83</f>
        <v>0</v>
      </c>
      <c r="I138" s="326">
        <f>+'CTA Pivot Table'!F$85</f>
        <v>0</v>
      </c>
      <c r="J138" s="326">
        <f>+'CTA Pivot Table'!F$87</f>
        <v>0</v>
      </c>
      <c r="K138" s="325">
        <f>+'CTA Pivot Table'!F$89</f>
        <v>0</v>
      </c>
      <c r="L138" s="325">
        <f>+'CTA Pivot Table'!F$91</f>
        <v>0</v>
      </c>
      <c r="M138" s="327">
        <f>+'CTA Pivot Table'!F$93</f>
        <v>0</v>
      </c>
      <c r="N138" s="326">
        <f>+'CTA Pivot Table'!F$95</f>
        <v>0</v>
      </c>
      <c r="O138" s="226"/>
    </row>
    <row r="139" spans="1:15">
      <c r="A139" s="320" t="s">
        <v>1027</v>
      </c>
      <c r="B139" s="325">
        <f>+'CTA Pivot Table'!F$103</f>
        <v>0</v>
      </c>
      <c r="C139" s="325">
        <f>+'CTA Pivot Table'!F$105</f>
        <v>0</v>
      </c>
      <c r="D139" s="325">
        <f>+'CTA Pivot Table'!F$107</f>
        <v>0</v>
      </c>
      <c r="E139" s="326">
        <f>+'CTA Pivot Table'!F$109</f>
        <v>0</v>
      </c>
      <c r="F139" s="326">
        <f>+'CTA Pivot Table'!F$111</f>
        <v>0</v>
      </c>
      <c r="G139" s="325">
        <f>+'CTA Pivot Table'!F$113</f>
        <v>0</v>
      </c>
      <c r="H139" s="325">
        <f>+'CTA Pivot Table'!F$115</f>
        <v>0</v>
      </c>
      <c r="I139" s="326">
        <f>+'CTA Pivot Table'!F$117</f>
        <v>0</v>
      </c>
      <c r="J139" s="326">
        <f>+'CTA Pivot Table'!F$119</f>
        <v>0</v>
      </c>
      <c r="K139" s="325">
        <f>+'CTA Pivot Table'!F$121</f>
        <v>0</v>
      </c>
      <c r="L139" s="325">
        <f>+'CTA Pivot Table'!F$123</f>
        <v>0</v>
      </c>
      <c r="M139" s="327">
        <f>+'CTA Pivot Table'!F$125</f>
        <v>0</v>
      </c>
      <c r="N139" s="326">
        <f>+'CTA Pivot Table'!F$127</f>
        <v>0</v>
      </c>
      <c r="O139" s="226"/>
    </row>
    <row r="140" spans="1:15">
      <c r="A140" s="320"/>
      <c r="B140" s="325"/>
      <c r="C140" s="325"/>
      <c r="D140" s="325"/>
      <c r="E140" s="326"/>
      <c r="F140" s="326"/>
      <c r="G140" s="325"/>
      <c r="H140" s="325"/>
      <c r="I140" s="326"/>
      <c r="J140" s="326"/>
      <c r="K140" s="325"/>
      <c r="L140" s="325"/>
      <c r="M140" s="327"/>
      <c r="N140" s="326"/>
      <c r="O140" s="226"/>
    </row>
    <row r="141" spans="1:15">
      <c r="A141" s="320" t="s">
        <v>1028</v>
      </c>
      <c r="B141" s="325">
        <f>+'CTA Pivot Table'!F$135</f>
        <v>134.12424778761061</v>
      </c>
      <c r="C141" s="325">
        <f>+'CTA Pivot Table'!F$137</f>
        <v>125.45636363636363</v>
      </c>
      <c r="D141" s="325">
        <f>+'CTA Pivot Table'!F$139</f>
        <v>0</v>
      </c>
      <c r="E141" s="326">
        <f>+'CTA Pivot Table'!F$141</f>
        <v>132.71170370370371</v>
      </c>
      <c r="F141" s="326">
        <f>+'CTA Pivot Table'!F$143</f>
        <v>138.08658161696897</v>
      </c>
      <c r="G141" s="325">
        <f>+'CTA Pivot Table'!F$145</f>
        <v>138.11835555555558</v>
      </c>
      <c r="H141" s="325">
        <f>+'CTA Pivot Table'!F$147</f>
        <v>0</v>
      </c>
      <c r="I141" s="326">
        <f>+'CTA Pivot Table'!F$149</f>
        <v>138.09044288414799</v>
      </c>
      <c r="J141" s="326">
        <f>+'CTA Pivot Table'!F$151</f>
        <v>95.492148028962191</v>
      </c>
      <c r="K141" s="325">
        <f>+'CTA Pivot Table'!F$153</f>
        <v>82.255778210116731</v>
      </c>
      <c r="L141" s="325">
        <f>+'CTA Pivot Table'!F$155</f>
        <v>0</v>
      </c>
      <c r="M141" s="327">
        <f>+'CTA Pivot Table'!F$157</f>
        <v>91.619926010244725</v>
      </c>
      <c r="N141" s="326">
        <f>+'CTA Pivot Table'!F$159</f>
        <v>142.33333333333334</v>
      </c>
      <c r="O141" s="226"/>
    </row>
    <row r="142" spans="1:15">
      <c r="A142" s="320" t="s">
        <v>1029</v>
      </c>
      <c r="B142" s="325">
        <f>+'CTA Pivot Table'!F$167</f>
        <v>129.4</v>
      </c>
      <c r="C142" s="325">
        <f>+'CTA Pivot Table'!F$169</f>
        <v>0</v>
      </c>
      <c r="D142" s="325">
        <f>+'CTA Pivot Table'!F$171</f>
        <v>0</v>
      </c>
      <c r="E142" s="326">
        <f>+'CTA Pivot Table'!F$173</f>
        <v>129.4</v>
      </c>
      <c r="F142" s="326">
        <f>+'CTA Pivot Table'!F$175</f>
        <v>145.6</v>
      </c>
      <c r="G142" s="325">
        <f>+'CTA Pivot Table'!F$177</f>
        <v>114.3</v>
      </c>
      <c r="H142" s="325">
        <f>+'CTA Pivot Table'!F$179</f>
        <v>0</v>
      </c>
      <c r="I142" s="326">
        <f>+'CTA Pivot Table'!F$181</f>
        <v>144.69711538461536</v>
      </c>
      <c r="J142" s="326">
        <f>+'CTA Pivot Table'!F$183</f>
        <v>85.3</v>
      </c>
      <c r="K142" s="325">
        <f>+'CTA Pivot Table'!F$185</f>
        <v>84.8</v>
      </c>
      <c r="L142" s="325">
        <f>+'CTA Pivot Table'!F$187</f>
        <v>0</v>
      </c>
      <c r="M142" s="327">
        <f>+'CTA Pivot Table'!F$189</f>
        <v>85.173563218390811</v>
      </c>
      <c r="N142" s="326">
        <f>+'CTA Pivot Table'!F$191</f>
        <v>137.6</v>
      </c>
      <c r="O142" s="226"/>
    </row>
    <row r="143" spans="1:15">
      <c r="A143" s="320" t="s">
        <v>1030</v>
      </c>
      <c r="B143" s="325">
        <f>+'CTA Pivot Table'!F$199</f>
        <v>0</v>
      </c>
      <c r="C143" s="325">
        <f>+'CTA Pivot Table'!F$201</f>
        <v>0</v>
      </c>
      <c r="D143" s="325">
        <f>+'CTA Pivot Table'!F$203</f>
        <v>0</v>
      </c>
      <c r="E143" s="326">
        <f>+'CTA Pivot Table'!F$205</f>
        <v>0</v>
      </c>
      <c r="F143" s="326">
        <f>+'CTA Pivot Table'!F$207</f>
        <v>0</v>
      </c>
      <c r="G143" s="325">
        <f>+'CTA Pivot Table'!F$209</f>
        <v>0</v>
      </c>
      <c r="H143" s="325">
        <f>+'CTA Pivot Table'!F$211</f>
        <v>0</v>
      </c>
      <c r="I143" s="326">
        <f>+'CTA Pivot Table'!F$213</f>
        <v>0</v>
      </c>
      <c r="J143" s="326">
        <f>+'CTA Pivot Table'!F$215</f>
        <v>0</v>
      </c>
      <c r="K143" s="325">
        <f>+'CTA Pivot Table'!F$217</f>
        <v>0</v>
      </c>
      <c r="L143" s="325">
        <f>+'CTA Pivot Table'!F$219</f>
        <v>0</v>
      </c>
      <c r="M143" s="327">
        <f>+'CTA Pivot Table'!F$221</f>
        <v>0</v>
      </c>
      <c r="N143" s="326">
        <f>+'CTA Pivot Table'!F$223</f>
        <v>0</v>
      </c>
      <c r="O143" s="226"/>
    </row>
    <row r="144" spans="1:15" ht="16.5" customHeight="1">
      <c r="A144" s="320" t="s">
        <v>1031</v>
      </c>
      <c r="B144" s="325">
        <f>+'CTA Pivot Table'!F$231</f>
        <v>0</v>
      </c>
      <c r="C144" s="325">
        <f>+'CTA Pivot Table'!F$233</f>
        <v>0</v>
      </c>
      <c r="D144" s="325">
        <f>+'CTA Pivot Table'!F$235</f>
        <v>0</v>
      </c>
      <c r="E144" s="326">
        <f>+'CTA Pivot Table'!F$237</f>
        <v>0</v>
      </c>
      <c r="F144" s="326">
        <f>+'CTA Pivot Table'!F$239</f>
        <v>0</v>
      </c>
      <c r="G144" s="325">
        <f>+'CTA Pivot Table'!F$241</f>
        <v>0</v>
      </c>
      <c r="H144" s="325">
        <f>+'CTA Pivot Table'!F$243</f>
        <v>0</v>
      </c>
      <c r="I144" s="326">
        <f>+'CTA Pivot Table'!F$245</f>
        <v>0</v>
      </c>
      <c r="J144" s="326">
        <f>+'CTA Pivot Table'!F$247</f>
        <v>0</v>
      </c>
      <c r="K144" s="325">
        <f>+'CTA Pivot Table'!F$249</f>
        <v>0</v>
      </c>
      <c r="L144" s="325">
        <f>+'CTA Pivot Table'!F$251</f>
        <v>0</v>
      </c>
      <c r="M144" s="327">
        <f>+'CTA Pivot Table'!F$253</f>
        <v>0</v>
      </c>
      <c r="N144" s="326">
        <f>+'CTA Pivot Table'!F$255</f>
        <v>0</v>
      </c>
      <c r="O144" s="226"/>
    </row>
    <row r="145" spans="1:16" ht="16.5" customHeight="1">
      <c r="A145" s="320"/>
      <c r="B145" s="325"/>
      <c r="C145" s="325"/>
      <c r="D145" s="325"/>
      <c r="E145" s="326"/>
      <c r="F145" s="326"/>
      <c r="G145" s="325"/>
      <c r="H145" s="325"/>
      <c r="I145" s="326"/>
      <c r="J145" s="326"/>
      <c r="K145" s="325"/>
      <c r="L145" s="325"/>
      <c r="M145" s="327"/>
      <c r="N145" s="326"/>
      <c r="O145" s="226"/>
    </row>
    <row r="146" spans="1:16">
      <c r="A146" s="320" t="s">
        <v>1032</v>
      </c>
      <c r="B146" s="325">
        <f>+'CTA Pivot Table'!F$263</f>
        <v>0</v>
      </c>
      <c r="C146" s="325">
        <f>+'CTA Pivot Table'!F$265</f>
        <v>0</v>
      </c>
      <c r="D146" s="325">
        <f>+'CTA Pivot Table'!F$267</f>
        <v>0</v>
      </c>
      <c r="E146" s="326">
        <f>+'CTA Pivot Table'!F$269</f>
        <v>0</v>
      </c>
      <c r="F146" s="326">
        <f>+'CTA Pivot Table'!F$271</f>
        <v>0</v>
      </c>
      <c r="G146" s="325">
        <f>+'CTA Pivot Table'!F$273</f>
        <v>0</v>
      </c>
      <c r="H146" s="325">
        <f>+'CTA Pivot Table'!F$275</f>
        <v>0</v>
      </c>
      <c r="I146" s="326">
        <f>+'CTA Pivot Table'!F$277</f>
        <v>0</v>
      </c>
      <c r="J146" s="326">
        <f>+'CTA Pivot Table'!F$279</f>
        <v>0</v>
      </c>
      <c r="K146" s="325">
        <f>+'CTA Pivot Table'!F$281</f>
        <v>0</v>
      </c>
      <c r="L146" s="325">
        <f>+'CTA Pivot Table'!F$283</f>
        <v>0</v>
      </c>
      <c r="M146" s="327">
        <f>+'CTA Pivot Table'!F$285</f>
        <v>0</v>
      </c>
      <c r="N146" s="326">
        <f>+'CTA Pivot Table'!F$287</f>
        <v>0</v>
      </c>
      <c r="O146" s="226"/>
    </row>
    <row r="147" spans="1:16" ht="15.75">
      <c r="A147" s="320" t="s">
        <v>1033</v>
      </c>
      <c r="B147" s="325">
        <f>+'CTA Pivot Table'!F$295</f>
        <v>143</v>
      </c>
      <c r="C147" s="325">
        <f>+'CTA Pivot Table'!F$297</f>
        <v>0</v>
      </c>
      <c r="D147" s="325">
        <f>+'CTA Pivot Table'!F$299</f>
        <v>0</v>
      </c>
      <c r="E147" s="326">
        <f>+'CTA Pivot Table'!F$301</f>
        <v>143</v>
      </c>
      <c r="F147" s="326">
        <f>+'CTA Pivot Table'!F$303</f>
        <v>147</v>
      </c>
      <c r="G147" s="325">
        <f>+'CTA Pivot Table'!F$305</f>
        <v>144</v>
      </c>
      <c r="H147" s="325">
        <f>+'CTA Pivot Table'!F$307</f>
        <v>0</v>
      </c>
      <c r="I147" s="326">
        <f>+'CTA Pivot Table'!F$309</f>
        <v>146.94661921708186</v>
      </c>
      <c r="J147" s="326">
        <f>+'CTA Pivot Table'!F$311</f>
        <v>83</v>
      </c>
      <c r="K147" s="325">
        <f>+'CTA Pivot Table'!F$313</f>
        <v>64</v>
      </c>
      <c r="L147" s="325">
        <f>+'CTA Pivot Table'!F$315</f>
        <v>46</v>
      </c>
      <c r="M147" s="327">
        <f>+'CTA Pivot Table'!F$317</f>
        <v>76.385065885797957</v>
      </c>
      <c r="N147" s="326">
        <f>+'CTA Pivot Table'!F$319</f>
        <v>104.9</v>
      </c>
      <c r="O147" s="226"/>
      <c r="P147" s="328"/>
    </row>
    <row r="148" spans="1:16">
      <c r="A148" s="320" t="s">
        <v>1034</v>
      </c>
      <c r="B148" s="325">
        <f>+'CTA Pivot Table'!F$327</f>
        <v>0</v>
      </c>
      <c r="C148" s="325">
        <f>+'CTA Pivot Table'!F$329</f>
        <v>0</v>
      </c>
      <c r="D148" s="325">
        <f>+'CTA Pivot Table'!F$331</f>
        <v>0</v>
      </c>
      <c r="E148" s="326">
        <f>+'CTA Pivot Table'!F$333</f>
        <v>0</v>
      </c>
      <c r="F148" s="326">
        <f>+'CTA Pivot Table'!F$335</f>
        <v>0</v>
      </c>
      <c r="G148" s="325">
        <f>+'CTA Pivot Table'!F$337</f>
        <v>0</v>
      </c>
      <c r="H148" s="325">
        <f>+'CTA Pivot Table'!F$339</f>
        <v>0</v>
      </c>
      <c r="I148" s="326">
        <f>+'CTA Pivot Table'!F$341</f>
        <v>0</v>
      </c>
      <c r="J148" s="326">
        <f>+'CTA Pivot Table'!F$343</f>
        <v>0</v>
      </c>
      <c r="K148" s="325">
        <f>+'CTA Pivot Table'!F$345</f>
        <v>0</v>
      </c>
      <c r="L148" s="325">
        <f>+'CTA Pivot Table'!F$347</f>
        <v>0</v>
      </c>
      <c r="M148" s="327">
        <f>+'CTA Pivot Table'!F$349</f>
        <v>0</v>
      </c>
      <c r="N148" s="326">
        <f>+'CTA Pivot Table'!F$351</f>
        <v>0</v>
      </c>
      <c r="O148" s="226"/>
    </row>
    <row r="149" spans="1:16">
      <c r="A149" s="320" t="s">
        <v>1035</v>
      </c>
      <c r="B149" s="325">
        <f>+'CTA Pivot Table'!F$359</f>
        <v>0</v>
      </c>
      <c r="C149" s="325">
        <f>+'CTA Pivot Table'!F$361</f>
        <v>0</v>
      </c>
      <c r="D149" s="325">
        <f>+'CTA Pivot Table'!F$363</f>
        <v>0</v>
      </c>
      <c r="E149" s="326">
        <f>+'CTA Pivot Table'!F$365</f>
        <v>0</v>
      </c>
      <c r="F149" s="326">
        <f>+'CTA Pivot Table'!F$367</f>
        <v>0</v>
      </c>
      <c r="G149" s="325">
        <f>+'CTA Pivot Table'!F$369</f>
        <v>0</v>
      </c>
      <c r="H149" s="325">
        <f>+'CTA Pivot Table'!F$371</f>
        <v>0</v>
      </c>
      <c r="I149" s="326">
        <f>+'CTA Pivot Table'!F$373</f>
        <v>0</v>
      </c>
      <c r="J149" s="326">
        <f>+'CTA Pivot Table'!F$375</f>
        <v>0</v>
      </c>
      <c r="K149" s="325">
        <f>+'CTA Pivot Table'!F$377</f>
        <v>0</v>
      </c>
      <c r="L149" s="325">
        <f>+'CTA Pivot Table'!F$379</f>
        <v>0</v>
      </c>
      <c r="M149" s="327">
        <f>+'CTA Pivot Table'!F$381</f>
        <v>0</v>
      </c>
      <c r="N149" s="326">
        <f>+'CTA Pivot Table'!F$383</f>
        <v>0</v>
      </c>
      <c r="O149" s="226"/>
    </row>
    <row r="150" spans="1:16">
      <c r="A150" s="320"/>
      <c r="B150" s="325"/>
      <c r="C150" s="325"/>
      <c r="D150" s="325"/>
      <c r="E150" s="326"/>
      <c r="F150" s="326"/>
      <c r="G150" s="325"/>
      <c r="H150" s="325"/>
      <c r="I150" s="326"/>
      <c r="J150" s="326"/>
      <c r="K150" s="325"/>
      <c r="L150" s="325"/>
      <c r="M150" s="327"/>
      <c r="N150" s="326"/>
      <c r="O150" s="226"/>
    </row>
    <row r="151" spans="1:16">
      <c r="A151" s="320" t="s">
        <v>1036</v>
      </c>
      <c r="B151" s="325">
        <f>+'CTA Pivot Table'!F$391</f>
        <v>0</v>
      </c>
      <c r="C151" s="325">
        <f>+'CTA Pivot Table'!F$393</f>
        <v>0</v>
      </c>
      <c r="D151" s="325">
        <f>+'CTA Pivot Table'!F$395</f>
        <v>0</v>
      </c>
      <c r="E151" s="326">
        <f>+'CTA Pivot Table'!F$397</f>
        <v>0</v>
      </c>
      <c r="F151" s="326">
        <f>+'CTA Pivot Table'!F$399</f>
        <v>0</v>
      </c>
      <c r="G151" s="325">
        <f>+'CTA Pivot Table'!F$401</f>
        <v>0</v>
      </c>
      <c r="H151" s="325">
        <f>+'CTA Pivot Table'!F$403</f>
        <v>0</v>
      </c>
      <c r="I151" s="326">
        <f>+'CTA Pivot Table'!F$405</f>
        <v>0</v>
      </c>
      <c r="J151" s="326">
        <f>+'CTA Pivot Table'!F$407</f>
        <v>0</v>
      </c>
      <c r="K151" s="325">
        <f>+'CTA Pivot Table'!F$409</f>
        <v>0</v>
      </c>
      <c r="L151" s="325">
        <f>+'CTA Pivot Table'!F$411</f>
        <v>0</v>
      </c>
      <c r="M151" s="327">
        <f>+'CTA Pivot Table'!F$413</f>
        <v>0</v>
      </c>
      <c r="N151" s="326">
        <f>+'CTA Pivot Table'!F$415</f>
        <v>0</v>
      </c>
      <c r="O151" s="226"/>
    </row>
    <row r="152" spans="1:16">
      <c r="A152" s="320" t="s">
        <v>1037</v>
      </c>
      <c r="B152" s="325">
        <f>+'CTA Pivot Table'!F$423</f>
        <v>113.77313432835821</v>
      </c>
      <c r="C152" s="325">
        <f>+'CTA Pivot Table'!F$425</f>
        <v>0</v>
      </c>
      <c r="D152" s="325">
        <f>+'CTA Pivot Table'!F$427</f>
        <v>0</v>
      </c>
      <c r="E152" s="326">
        <f>+'CTA Pivot Table'!F$429</f>
        <v>113.77313432835821</v>
      </c>
      <c r="F152" s="326">
        <f>+'CTA Pivot Table'!F$431</f>
        <v>126.4945945945946</v>
      </c>
      <c r="G152" s="325">
        <f>+'CTA Pivot Table'!F$433</f>
        <v>0</v>
      </c>
      <c r="H152" s="325">
        <f>+'CTA Pivot Table'!F$435</f>
        <v>0</v>
      </c>
      <c r="I152" s="326">
        <f>+'CTA Pivot Table'!F$437</f>
        <v>126.4945945945946</v>
      </c>
      <c r="J152" s="326">
        <f>+'CTA Pivot Table'!F$439</f>
        <v>65.515369261477034</v>
      </c>
      <c r="K152" s="325">
        <f>+'CTA Pivot Table'!F$441</f>
        <v>56.824999999999996</v>
      </c>
      <c r="L152" s="325">
        <f>+'CTA Pivot Table'!F$443</f>
        <v>0</v>
      </c>
      <c r="M152" s="327">
        <f>+'CTA Pivot Table'!F$445</f>
        <v>59.959539236861055</v>
      </c>
      <c r="N152" s="326">
        <f>+'CTA Pivot Table'!F$447</f>
        <v>57.264028776978421</v>
      </c>
      <c r="O152" s="226"/>
    </row>
    <row r="153" spans="1:16">
      <c r="A153" s="320" t="s">
        <v>1038</v>
      </c>
      <c r="B153" s="325">
        <f>+'CTA Pivot Table'!F$455</f>
        <v>0</v>
      </c>
      <c r="C153" s="325">
        <f>+'CTA Pivot Table'!F$457</f>
        <v>0</v>
      </c>
      <c r="D153" s="325">
        <f>+'CTA Pivot Table'!F$459</f>
        <v>0</v>
      </c>
      <c r="E153" s="326">
        <f>+'CTA Pivot Table'!F$461</f>
        <v>0</v>
      </c>
      <c r="F153" s="326">
        <f>+'CTA Pivot Table'!F$463</f>
        <v>0</v>
      </c>
      <c r="G153" s="325">
        <f>+'CTA Pivot Table'!F$465</f>
        <v>0</v>
      </c>
      <c r="H153" s="325">
        <f>+'CTA Pivot Table'!F$467</f>
        <v>0</v>
      </c>
      <c r="I153" s="326">
        <f>+'CTA Pivot Table'!F$469</f>
        <v>0</v>
      </c>
      <c r="J153" s="326">
        <f>+'CTA Pivot Table'!F$471</f>
        <v>0</v>
      </c>
      <c r="K153" s="325">
        <f>+'CTA Pivot Table'!F$473</f>
        <v>0</v>
      </c>
      <c r="L153" s="325">
        <f>+'CTA Pivot Table'!F$475</f>
        <v>0</v>
      </c>
      <c r="M153" s="327">
        <f>+'CTA Pivot Table'!F$477</f>
        <v>0</v>
      </c>
      <c r="N153" s="326">
        <f>+'CTA Pivot Table'!F$479</f>
        <v>0</v>
      </c>
      <c r="O153" s="226"/>
    </row>
    <row r="154" spans="1:16">
      <c r="A154" s="329" t="s">
        <v>1039</v>
      </c>
      <c r="B154" s="330">
        <f>+'CTA Pivot Table'!F$487</f>
        <v>0</v>
      </c>
      <c r="C154" s="330">
        <f>+'CTA Pivot Table'!F$489</f>
        <v>0</v>
      </c>
      <c r="D154" s="330">
        <f>+'CTA Pivot Table'!F$491</f>
        <v>0</v>
      </c>
      <c r="E154" s="331">
        <f>+'CTA Pivot Table'!F$493</f>
        <v>0</v>
      </c>
      <c r="F154" s="331">
        <f>+'CTA Pivot Table'!F$495</f>
        <v>0</v>
      </c>
      <c r="G154" s="330">
        <f>+'CTA Pivot Table'!F$497</f>
        <v>0</v>
      </c>
      <c r="H154" s="330">
        <f>+'CTA Pivot Table'!F$499</f>
        <v>0</v>
      </c>
      <c r="I154" s="331">
        <f>+'CTA Pivot Table'!F$501</f>
        <v>0</v>
      </c>
      <c r="J154" s="331">
        <f>+'CTA Pivot Table'!F$503</f>
        <v>0</v>
      </c>
      <c r="K154" s="330">
        <f>+'CTA Pivot Table'!F$505</f>
        <v>0</v>
      </c>
      <c r="L154" s="330">
        <f>+'CTA Pivot Table'!F$507</f>
        <v>0</v>
      </c>
      <c r="M154" s="332">
        <f>+'CTA Pivot Table'!F$509</f>
        <v>0</v>
      </c>
      <c r="N154" s="331">
        <f>+'CTA Pivot Table'!F$511</f>
        <v>0</v>
      </c>
      <c r="O154" s="226"/>
    </row>
    <row r="155" spans="1:16">
      <c r="A155" s="333" t="s">
        <v>1053</v>
      </c>
      <c r="B155" s="334"/>
      <c r="C155" s="334"/>
      <c r="D155" s="334"/>
      <c r="E155" s="334"/>
      <c r="F155" s="334"/>
      <c r="G155" s="334"/>
      <c r="H155" s="334"/>
      <c r="I155" s="334"/>
      <c r="J155" s="334"/>
      <c r="K155" s="334"/>
      <c r="L155" s="334"/>
      <c r="M155" s="334"/>
      <c r="N155" s="334"/>
    </row>
    <row r="156" spans="1:16">
      <c r="A156" s="334"/>
      <c r="B156" s="334"/>
      <c r="C156" s="334"/>
      <c r="D156" s="334"/>
      <c r="E156" s="334"/>
      <c r="F156" s="334"/>
      <c r="G156" s="334"/>
      <c r="H156" s="334"/>
      <c r="I156" s="334"/>
      <c r="J156" s="334"/>
      <c r="K156" s="334"/>
      <c r="L156" s="334"/>
      <c r="M156" s="334"/>
      <c r="N156" s="335" t="s">
        <v>1158</v>
      </c>
    </row>
    <row r="157" spans="1:16" ht="18">
      <c r="A157" s="296" t="s">
        <v>1045</v>
      </c>
      <c r="B157" s="297"/>
      <c r="C157" s="297"/>
      <c r="D157" s="297"/>
      <c r="E157" s="298"/>
      <c r="F157" s="298"/>
      <c r="G157" s="298"/>
      <c r="H157" s="298"/>
      <c r="I157" s="298"/>
      <c r="J157" s="297"/>
      <c r="K157" s="297"/>
      <c r="L157" s="297"/>
      <c r="M157" s="298"/>
      <c r="N157" s="297"/>
    </row>
    <row r="158" spans="1:16" ht="18">
      <c r="A158" s="296"/>
      <c r="B158" s="297"/>
      <c r="C158" s="297"/>
      <c r="D158" s="297"/>
      <c r="E158" s="298"/>
      <c r="F158" s="298"/>
      <c r="G158" s="298"/>
      <c r="H158" s="298"/>
      <c r="I158" s="298"/>
      <c r="J158" s="297"/>
      <c r="K158" s="297"/>
      <c r="L158" s="297"/>
      <c r="M158" s="298"/>
      <c r="N158" s="297"/>
    </row>
    <row r="159" spans="1:16" ht="15.75">
      <c r="A159" s="299" t="s">
        <v>1013</v>
      </c>
      <c r="B159" s="297"/>
      <c r="C159" s="297"/>
      <c r="D159" s="297"/>
      <c r="E159" s="298"/>
      <c r="F159" s="298"/>
      <c r="G159" s="298"/>
      <c r="H159" s="298"/>
      <c r="I159" s="298"/>
      <c r="J159" s="297"/>
      <c r="K159" s="297"/>
      <c r="L159" s="297"/>
      <c r="M159" s="298"/>
      <c r="N159" s="297"/>
    </row>
    <row r="160" spans="1:16" ht="15.75">
      <c r="A160" s="299" t="s">
        <v>1164</v>
      </c>
      <c r="B160" s="297"/>
      <c r="C160" s="297"/>
      <c r="D160" s="297"/>
      <c r="E160" s="298"/>
      <c r="F160" s="298"/>
      <c r="G160" s="298"/>
      <c r="H160" s="298"/>
      <c r="I160" s="298"/>
      <c r="J160" s="297"/>
      <c r="K160" s="297"/>
      <c r="L160" s="297"/>
      <c r="M160" s="298"/>
      <c r="N160" s="297"/>
    </row>
    <row r="161" spans="1:15" ht="15.75" customHeight="1">
      <c r="A161" s="300"/>
      <c r="B161" s="300"/>
      <c r="C161" s="300"/>
      <c r="D161" s="300"/>
      <c r="E161" s="300"/>
      <c r="F161" s="301"/>
      <c r="G161" s="302"/>
      <c r="H161" s="302"/>
      <c r="I161" s="303"/>
      <c r="J161" s="303"/>
      <c r="K161" s="303"/>
      <c r="L161" s="303"/>
      <c r="M161" s="303"/>
      <c r="N161" s="303"/>
      <c r="O161" s="304"/>
    </row>
    <row r="162" spans="1:15" ht="15.75" customHeight="1">
      <c r="A162" s="150"/>
      <c r="B162" s="305" t="s">
        <v>1014</v>
      </c>
      <c r="C162" s="306"/>
      <c r="D162" s="306"/>
      <c r="E162" s="306"/>
      <c r="F162" s="306"/>
      <c r="G162" s="306"/>
      <c r="H162" s="306"/>
      <c r="I162" s="307"/>
      <c r="J162" s="308" t="s">
        <v>10</v>
      </c>
      <c r="K162" s="309"/>
      <c r="L162" s="309"/>
      <c r="M162" s="310"/>
      <c r="N162" s="533" t="s">
        <v>1015</v>
      </c>
      <c r="O162"/>
    </row>
    <row r="163" spans="1:15" ht="46.5" customHeight="1">
      <c r="A163" s="311"/>
      <c r="B163" s="306" t="s">
        <v>1016</v>
      </c>
      <c r="C163" s="306"/>
      <c r="D163" s="306"/>
      <c r="E163" s="312"/>
      <c r="F163" s="313" t="s">
        <v>1017</v>
      </c>
      <c r="G163" s="306"/>
      <c r="H163" s="306"/>
      <c r="I163" s="307"/>
      <c r="J163" s="314" t="s">
        <v>1018</v>
      </c>
      <c r="K163" s="306"/>
      <c r="L163" s="306"/>
      <c r="M163" s="307"/>
      <c r="N163" s="534"/>
      <c r="O163"/>
    </row>
    <row r="164" spans="1:15" ht="30.75" customHeight="1">
      <c r="A164" s="300"/>
      <c r="B164" s="315" t="s">
        <v>1019</v>
      </c>
      <c r="C164" s="315" t="s">
        <v>1020</v>
      </c>
      <c r="D164" s="315" t="s">
        <v>1021</v>
      </c>
      <c r="E164" s="316" t="s">
        <v>1022</v>
      </c>
      <c r="F164" s="316" t="s">
        <v>1019</v>
      </c>
      <c r="G164" s="315" t="s">
        <v>1020</v>
      </c>
      <c r="H164" s="315" t="s">
        <v>1021</v>
      </c>
      <c r="I164" s="316" t="s">
        <v>1022</v>
      </c>
      <c r="J164" s="317" t="s">
        <v>1019</v>
      </c>
      <c r="K164" s="318" t="s">
        <v>1020</v>
      </c>
      <c r="L164" s="319" t="s">
        <v>1021</v>
      </c>
      <c r="M164" s="317" t="s">
        <v>1022</v>
      </c>
      <c r="N164" s="535"/>
      <c r="O164"/>
    </row>
    <row r="165" spans="1:15" ht="15.75" hidden="1" customHeight="1">
      <c r="A165" s="320" t="s">
        <v>1023</v>
      </c>
      <c r="B165" s="337">
        <f>+'CTA Pivot Table'!G$230</f>
        <v>0</v>
      </c>
      <c r="C165" s="337">
        <f>+'CTA Pivot Table'!G$231</f>
        <v>0</v>
      </c>
      <c r="D165" s="337">
        <f>+'CTA Pivot Table'!G$232</f>
        <v>0</v>
      </c>
      <c r="E165" s="338">
        <f>+'CTA Pivot Table'!G$233</f>
        <v>0</v>
      </c>
      <c r="F165" s="338"/>
      <c r="G165" s="338"/>
      <c r="H165" s="338"/>
      <c r="I165" s="338"/>
      <c r="J165" s="338">
        <f>+'CTA Pivot Table'!G$234</f>
        <v>0</v>
      </c>
      <c r="K165" s="337">
        <f>+'CTA Pivot Table'!G$235</f>
        <v>0</v>
      </c>
      <c r="L165" s="337">
        <f>+'CTA Pivot Table'!G$236</f>
        <v>0</v>
      </c>
      <c r="M165" s="339">
        <f>+'CTA Pivot Table'!G$237</f>
        <v>0</v>
      </c>
      <c r="N165" s="338">
        <f>+'CTA Pivot Table'!G$238</f>
        <v>0</v>
      </c>
      <c r="O165" s="226"/>
    </row>
    <row r="166" spans="1:15" ht="15.75" hidden="1" customHeight="1">
      <c r="A166" s="320"/>
      <c r="E166" s="130"/>
      <c r="I166" s="130"/>
      <c r="J166" s="130"/>
      <c r="M166" s="227"/>
      <c r="N166" s="130"/>
      <c r="O166" s="226"/>
    </row>
    <row r="167" spans="1:15">
      <c r="A167" s="320" t="s">
        <v>1024</v>
      </c>
      <c r="B167" s="325">
        <f>+'CTA Pivot Table'!G$7</f>
        <v>0</v>
      </c>
      <c r="C167" s="325">
        <f>+'CTA Pivot Table'!G$9</f>
        <v>0</v>
      </c>
      <c r="D167" s="325">
        <f>+'CTA Pivot Table'!G$11</f>
        <v>0</v>
      </c>
      <c r="E167" s="326">
        <f>+'CTA Pivot Table'!G$13</f>
        <v>0</v>
      </c>
      <c r="F167" s="326">
        <f>+'CTA Pivot Table'!G$15</f>
        <v>0</v>
      </c>
      <c r="G167" s="325">
        <f>+'CTA Pivot Table'!G$17</f>
        <v>0</v>
      </c>
      <c r="H167" s="325">
        <f>+'CTA Pivot Table'!G$19</f>
        <v>0</v>
      </c>
      <c r="I167" s="326">
        <f>+'CTA Pivot Table'!G$21</f>
        <v>0</v>
      </c>
      <c r="J167" s="326">
        <f>+'CTA Pivot Table'!G$23</f>
        <v>0</v>
      </c>
      <c r="K167" s="325">
        <f>+'CTA Pivot Table'!G$25</f>
        <v>0</v>
      </c>
      <c r="L167" s="325">
        <f>+'CTA Pivot Table'!G$27</f>
        <v>0</v>
      </c>
      <c r="M167" s="327">
        <f>+'CTA Pivot Table'!G$29</f>
        <v>0</v>
      </c>
      <c r="N167" s="326">
        <f>+'CTA Pivot Table'!G$31</f>
        <v>0</v>
      </c>
      <c r="O167" s="226"/>
    </row>
    <row r="168" spans="1:15">
      <c r="A168" s="320" t="s">
        <v>1025</v>
      </c>
      <c r="B168" s="325">
        <f>+'CTA Pivot Table'!G$39</f>
        <v>129.6</v>
      </c>
      <c r="C168" s="325">
        <f>+'CTA Pivot Table'!G$41</f>
        <v>132.5</v>
      </c>
      <c r="D168" s="325">
        <f>+'CTA Pivot Table'!G$43</f>
        <v>0</v>
      </c>
      <c r="E168" s="326">
        <f>+'CTA Pivot Table'!G$45</f>
        <v>131.25390625</v>
      </c>
      <c r="F168" s="326">
        <f>+'CTA Pivot Table'!G$47</f>
        <v>134.69999999999999</v>
      </c>
      <c r="G168" s="325">
        <f>+'CTA Pivot Table'!G$49</f>
        <v>138</v>
      </c>
      <c r="H168" s="325">
        <f>+'CTA Pivot Table'!G$51</f>
        <v>0</v>
      </c>
      <c r="I168" s="326">
        <f>+'CTA Pivot Table'!G$53</f>
        <v>135.67777777777778</v>
      </c>
      <c r="J168" s="326">
        <f>+'CTA Pivot Table'!G$55</f>
        <v>84.6</v>
      </c>
      <c r="K168" s="325">
        <f>+'CTA Pivot Table'!G$57</f>
        <v>80</v>
      </c>
      <c r="L168" s="325">
        <f>+'CTA Pivot Table'!GR$59</f>
        <v>0</v>
      </c>
      <c r="M168" s="327">
        <f>+'CTA Pivot Table'!G$61</f>
        <v>83.165137614678898</v>
      </c>
      <c r="N168" s="326">
        <f>+'CTA Pivot Table'!G$63</f>
        <v>120</v>
      </c>
      <c r="O168" s="226"/>
    </row>
    <row r="169" spans="1:15">
      <c r="A169" s="320" t="s">
        <v>1026</v>
      </c>
      <c r="B169" s="325">
        <f>+'CTA Pivot Table'!G$71</f>
        <v>0</v>
      </c>
      <c r="C169" s="325">
        <f>+'CTA Pivot Table'!G$73</f>
        <v>0</v>
      </c>
      <c r="D169" s="325">
        <f>+'CTA Pivot Table'!G$75</f>
        <v>0</v>
      </c>
      <c r="E169" s="326">
        <f>+'CTA Pivot Table'!G$77</f>
        <v>0</v>
      </c>
      <c r="F169" s="326">
        <f>+'CTA Pivot Table'!G$79</f>
        <v>0</v>
      </c>
      <c r="G169" s="325">
        <f>+'CTA Pivot Table'!G$81</f>
        <v>0</v>
      </c>
      <c r="H169" s="325">
        <f>+'CTA Pivot Table'!G$83</f>
        <v>0</v>
      </c>
      <c r="I169" s="326">
        <f>+'CTA Pivot Table'!G$85</f>
        <v>0</v>
      </c>
      <c r="J169" s="326">
        <f>+'CTA Pivot Table'!G$87</f>
        <v>0</v>
      </c>
      <c r="K169" s="325">
        <f>+'CTA Pivot Table'!G$89</f>
        <v>0</v>
      </c>
      <c r="L169" s="325">
        <f>+'CTA Pivot Table'!G$91</f>
        <v>0</v>
      </c>
      <c r="M169" s="327">
        <f>+'CTA Pivot Table'!G$93</f>
        <v>0</v>
      </c>
      <c r="N169" s="326">
        <f>+'CTA Pivot Table'!G$95</f>
        <v>0</v>
      </c>
      <c r="O169" s="226"/>
    </row>
    <row r="170" spans="1:15">
      <c r="A170" s="320" t="s">
        <v>1027</v>
      </c>
      <c r="B170" s="325">
        <f>+'CTA Pivot Table'!G$103</f>
        <v>0</v>
      </c>
      <c r="C170" s="325">
        <f>+'CTA Pivot Table'!G$105</f>
        <v>0</v>
      </c>
      <c r="D170" s="325">
        <f>+'CTA Pivot Table'!G$107</f>
        <v>0</v>
      </c>
      <c r="E170" s="326">
        <f>+'CTA Pivot Table'!G$109</f>
        <v>0</v>
      </c>
      <c r="F170" s="326">
        <f>+'CTA Pivot Table'!G$111</f>
        <v>0</v>
      </c>
      <c r="G170" s="325">
        <f>+'CTA Pivot Table'!G$113</f>
        <v>0</v>
      </c>
      <c r="H170" s="325">
        <f>+'CTA Pivot Table'!G$115</f>
        <v>0</v>
      </c>
      <c r="I170" s="326">
        <f>+'CTA Pivot Table'!G$117</f>
        <v>0</v>
      </c>
      <c r="J170" s="326">
        <f>+'CTA Pivot Table'!G$119</f>
        <v>0</v>
      </c>
      <c r="K170" s="325">
        <f>+'CTA Pivot Table'!G$121</f>
        <v>0</v>
      </c>
      <c r="L170" s="325">
        <f>+'CTA Pivot Table'!G$123</f>
        <v>0</v>
      </c>
      <c r="M170" s="327">
        <f>+'CTA Pivot Table'!G$125</f>
        <v>0</v>
      </c>
      <c r="N170" s="326">
        <f>+'CTA Pivot Table'!G$127</f>
        <v>0</v>
      </c>
      <c r="O170" s="226"/>
    </row>
    <row r="171" spans="1:15">
      <c r="A171" s="320"/>
      <c r="B171" s="325"/>
      <c r="C171" s="325"/>
      <c r="D171" s="325"/>
      <c r="E171" s="326"/>
      <c r="F171" s="326"/>
      <c r="G171" s="325"/>
      <c r="H171" s="325"/>
      <c r="I171" s="326"/>
      <c r="J171" s="326"/>
      <c r="K171" s="325"/>
      <c r="L171" s="325"/>
      <c r="M171" s="327"/>
      <c r="N171" s="326"/>
      <c r="O171" s="226"/>
    </row>
    <row r="172" spans="1:15">
      <c r="A172" s="320" t="s">
        <v>1028</v>
      </c>
      <c r="B172" s="325">
        <f>+'CTA Pivot Table'!G$135</f>
        <v>157</v>
      </c>
      <c r="C172" s="325">
        <f>+'CTA Pivot Table'!G$137</f>
        <v>136</v>
      </c>
      <c r="D172" s="325">
        <f>+'CTA Pivot Table'!G$139</f>
        <v>0</v>
      </c>
      <c r="E172" s="326">
        <f>+'CTA Pivot Table'!G$141</f>
        <v>150</v>
      </c>
      <c r="F172" s="326">
        <f>+'CTA Pivot Table'!G$143</f>
        <v>145.5</v>
      </c>
      <c r="G172" s="325">
        <f>+'CTA Pivot Table'!G$145</f>
        <v>150.4</v>
      </c>
      <c r="H172" s="325">
        <f>+'CTA Pivot Table'!G$147</f>
        <v>0</v>
      </c>
      <c r="I172" s="326">
        <f>+'CTA Pivot Table'!G$149</f>
        <v>145.68894601542416</v>
      </c>
      <c r="J172" s="326">
        <f>+'CTA Pivot Table'!G$151</f>
        <v>99.05</v>
      </c>
      <c r="K172" s="325">
        <f>+'CTA Pivot Table'!G$153</f>
        <v>97.090000000000018</v>
      </c>
      <c r="L172" s="325">
        <f>+'CTA Pivot Table'!G$155</f>
        <v>0</v>
      </c>
      <c r="M172" s="327">
        <f>+'CTA Pivot Table'!G$157</f>
        <v>98.699536423841053</v>
      </c>
      <c r="N172" s="326">
        <f>+'CTA Pivot Table'!G$159</f>
        <v>0</v>
      </c>
      <c r="O172" s="226"/>
    </row>
    <row r="173" spans="1:15">
      <c r="A173" s="320" t="s">
        <v>1029</v>
      </c>
      <c r="B173" s="325">
        <f>+'CTA Pivot Table'!G$167</f>
        <v>0</v>
      </c>
      <c r="C173" s="325">
        <f>+'CTA Pivot Table'!G$169</f>
        <v>0</v>
      </c>
      <c r="D173" s="325">
        <f>+'CTA Pivot Table'!G$171</f>
        <v>0</v>
      </c>
      <c r="E173" s="326">
        <f>+'CTA Pivot Table'!G$173</f>
        <v>0</v>
      </c>
      <c r="F173" s="326">
        <f>+'CTA Pivot Table'!G$175</f>
        <v>0</v>
      </c>
      <c r="G173" s="325">
        <f>+'CTA Pivot Table'!G$177</f>
        <v>0</v>
      </c>
      <c r="H173" s="325">
        <f>+'CTA Pivot Table'!G$179</f>
        <v>0</v>
      </c>
      <c r="I173" s="326">
        <f>+'CTA Pivot Table'!G$181</f>
        <v>0</v>
      </c>
      <c r="J173" s="326">
        <f>+'CTA Pivot Table'!G$183</f>
        <v>0</v>
      </c>
      <c r="K173" s="325">
        <f>+'CTA Pivot Table'!G$185</f>
        <v>0</v>
      </c>
      <c r="L173" s="325">
        <f>+'CTA Pivot Table'!G$187</f>
        <v>0</v>
      </c>
      <c r="M173" s="327">
        <f>+'CTA Pivot Table'!G$189</f>
        <v>0</v>
      </c>
      <c r="N173" s="326">
        <f>+'CTA Pivot Table'!G$191</f>
        <v>0</v>
      </c>
      <c r="O173" s="226"/>
    </row>
    <row r="174" spans="1:15">
      <c r="A174" s="320" t="s">
        <v>1030</v>
      </c>
      <c r="B174" s="325">
        <f>+'CTA Pivot Table'!G$199</f>
        <v>0</v>
      </c>
      <c r="C174" s="325">
        <f>+'CTA Pivot Table'!G$201</f>
        <v>0</v>
      </c>
      <c r="D174" s="325">
        <f>+'CTA Pivot Table'!G$203</f>
        <v>0</v>
      </c>
      <c r="E174" s="326">
        <f>+'CTA Pivot Table'!G$205</f>
        <v>0</v>
      </c>
      <c r="F174" s="326">
        <f>+'CTA Pivot Table'!G$207</f>
        <v>0</v>
      </c>
      <c r="G174" s="325">
        <f>+'CTA Pivot Table'!G$209</f>
        <v>0</v>
      </c>
      <c r="H174" s="325">
        <f>+'CTA Pivot Table'!G$211</f>
        <v>0</v>
      </c>
      <c r="I174" s="326">
        <f>+'CTA Pivot Table'!G$213</f>
        <v>0</v>
      </c>
      <c r="J174" s="326">
        <f>+'CTA Pivot Table'!G$215</f>
        <v>0</v>
      </c>
      <c r="K174" s="325">
        <f>+'CTA Pivot Table'!G$217</f>
        <v>0</v>
      </c>
      <c r="L174" s="325">
        <f>+'CTA Pivot Table'!G$219</f>
        <v>0</v>
      </c>
      <c r="M174" s="327">
        <f>+'CTA Pivot Table'!G$221</f>
        <v>0</v>
      </c>
      <c r="N174" s="326">
        <f>+'CTA Pivot Table'!G$223</f>
        <v>0</v>
      </c>
      <c r="O174" s="226"/>
    </row>
    <row r="175" spans="1:15">
      <c r="A175" s="320" t="s">
        <v>1031</v>
      </c>
      <c r="B175" s="325">
        <f>+'CTA Pivot Table'!G$231</f>
        <v>0</v>
      </c>
      <c r="C175" s="325">
        <f>+'CTA Pivot Table'!G$233</f>
        <v>0</v>
      </c>
      <c r="D175" s="325">
        <f>+'CTA Pivot Table'!G$235</f>
        <v>0</v>
      </c>
      <c r="E175" s="326">
        <f>+'CTA Pivot Table'!G$237</f>
        <v>0</v>
      </c>
      <c r="F175" s="326">
        <f>+'CTA Pivot Table'!G$239</f>
        <v>0</v>
      </c>
      <c r="G175" s="325">
        <f>+'CTA Pivot Table'!G$241</f>
        <v>0</v>
      </c>
      <c r="H175" s="325">
        <f>+'CTA Pivot Table'!G$243</f>
        <v>0</v>
      </c>
      <c r="I175" s="326">
        <f>+'CTA Pivot Table'!G$245</f>
        <v>0</v>
      </c>
      <c r="J175" s="326">
        <f>+'CTA Pivot Table'!G$247</f>
        <v>0</v>
      </c>
      <c r="K175" s="325">
        <f>+'CTA Pivot Table'!G$249</f>
        <v>0</v>
      </c>
      <c r="L175" s="325">
        <f>+'CTA Pivot Table'!G$251</f>
        <v>0</v>
      </c>
      <c r="M175" s="327">
        <f>+'CTA Pivot Table'!G$253</f>
        <v>0</v>
      </c>
      <c r="N175" s="326">
        <f>+'CTA Pivot Table'!G$255</f>
        <v>0</v>
      </c>
      <c r="O175" s="226"/>
    </row>
    <row r="176" spans="1:15">
      <c r="A176" s="320"/>
      <c r="B176" s="325"/>
      <c r="C176" s="325"/>
      <c r="D176" s="325"/>
      <c r="E176" s="326"/>
      <c r="F176" s="326"/>
      <c r="G176" s="325"/>
      <c r="H176" s="325"/>
      <c r="I176" s="326"/>
      <c r="J176" s="326"/>
      <c r="K176" s="325"/>
      <c r="L176" s="325"/>
      <c r="M176" s="327"/>
      <c r="N176" s="326"/>
      <c r="O176" s="226"/>
    </row>
    <row r="177" spans="1:16">
      <c r="A177" s="320" t="s">
        <v>1032</v>
      </c>
      <c r="B177" s="325">
        <f>+'CTA Pivot Table'!G$263</f>
        <v>0</v>
      </c>
      <c r="C177" s="325">
        <f>+'CTA Pivot Table'!G$265</f>
        <v>0</v>
      </c>
      <c r="D177" s="325">
        <f>+'CTA Pivot Table'!G$267</f>
        <v>0</v>
      </c>
      <c r="E177" s="326">
        <f>+'CTA Pivot Table'!G$269</f>
        <v>0</v>
      </c>
      <c r="F177" s="326">
        <f>+'CTA Pivot Table'!G$271</f>
        <v>0</v>
      </c>
      <c r="G177" s="325">
        <f>+'CTA Pivot Table'!G$273</f>
        <v>0</v>
      </c>
      <c r="H177" s="325">
        <f>+'CTA Pivot Table'!G$275</f>
        <v>0</v>
      </c>
      <c r="I177" s="326">
        <f>+'CTA Pivot Table'!G$277</f>
        <v>0</v>
      </c>
      <c r="J177" s="326">
        <f>+'CTA Pivot Table'!G$279</f>
        <v>0</v>
      </c>
      <c r="K177" s="325">
        <f>+'CTA Pivot Table'!G$281</f>
        <v>0</v>
      </c>
      <c r="L177" s="325">
        <f>+'CTA Pivot Table'!G$283</f>
        <v>0</v>
      </c>
      <c r="M177" s="327">
        <f>+'CTA Pivot Table'!G$285</f>
        <v>0</v>
      </c>
      <c r="N177" s="326">
        <f>+'CTA Pivot Table'!G$287</f>
        <v>0</v>
      </c>
      <c r="O177" s="226"/>
    </row>
    <row r="178" spans="1:16" ht="15.75">
      <c r="A178" s="320" t="s">
        <v>1033</v>
      </c>
      <c r="B178" s="325">
        <f>+'CTA Pivot Table'!G$295</f>
        <v>123</v>
      </c>
      <c r="C178" s="325">
        <f>+'CTA Pivot Table'!G$297</f>
        <v>150</v>
      </c>
      <c r="D178" s="325">
        <f>+'CTA Pivot Table'!G$299</f>
        <v>0</v>
      </c>
      <c r="E178" s="326">
        <f>+'CTA Pivot Table'!G$301</f>
        <v>136.5</v>
      </c>
      <c r="F178" s="326">
        <f>+'CTA Pivot Table'!G$303</f>
        <v>135.52329360780064</v>
      </c>
      <c r="G178" s="325">
        <f>+'CTA Pivot Table'!G$305</f>
        <v>121</v>
      </c>
      <c r="H178" s="325">
        <f>+'CTA Pivot Table'!G$307</f>
        <v>0</v>
      </c>
      <c r="I178" s="326">
        <f>+'CTA Pivot Table'!G$309</f>
        <v>135.36763129689174</v>
      </c>
      <c r="J178" s="326">
        <f>+'CTA Pivot Table'!G$311</f>
        <v>86.164075993091544</v>
      </c>
      <c r="K178" s="325">
        <f>+'CTA Pivot Table'!G$313</f>
        <v>58.098765432098766</v>
      </c>
      <c r="L178" s="325">
        <f>+'CTA Pivot Table'!G$315</f>
        <v>83.230769230769226</v>
      </c>
      <c r="M178" s="327">
        <f>+'CTA Pivot Table'!G$317</f>
        <v>76.195414847161572</v>
      </c>
      <c r="N178" s="326">
        <f>+'CTA Pivot Table'!G$319</f>
        <v>61.473469387755095</v>
      </c>
      <c r="O178" s="226"/>
      <c r="P178" s="328"/>
    </row>
    <row r="179" spans="1:16">
      <c r="A179" s="320" t="s">
        <v>1034</v>
      </c>
      <c r="B179" s="325">
        <f>+'CTA Pivot Table'!G$327</f>
        <v>0</v>
      </c>
      <c r="C179" s="325">
        <f>+'CTA Pivot Table'!G$329</f>
        <v>0</v>
      </c>
      <c r="D179" s="325">
        <f>+'CTA Pivot Table'!G$331</f>
        <v>0</v>
      </c>
      <c r="E179" s="326">
        <f>+'CTA Pivot Table'!G$333</f>
        <v>0</v>
      </c>
      <c r="F179" s="326">
        <f>+'CTA Pivot Table'!G$335</f>
        <v>0</v>
      </c>
      <c r="G179" s="325">
        <f>+'CTA Pivot Table'!G$337</f>
        <v>0</v>
      </c>
      <c r="H179" s="325">
        <f>+'CTA Pivot Table'!G$339</f>
        <v>0</v>
      </c>
      <c r="I179" s="326">
        <f>+'CTA Pivot Table'!G$341</f>
        <v>0</v>
      </c>
      <c r="J179" s="326">
        <f>+'CTA Pivot Table'!G$343</f>
        <v>0</v>
      </c>
      <c r="K179" s="325">
        <f>+'CTA Pivot Table'!G$345</f>
        <v>0</v>
      </c>
      <c r="L179" s="325">
        <f>+'CTA Pivot Table'!G$347</f>
        <v>0</v>
      </c>
      <c r="M179" s="327">
        <f>+'CTA Pivot Table'!G$349</f>
        <v>0</v>
      </c>
      <c r="N179" s="326">
        <f>+'CTA Pivot Table'!G$351</f>
        <v>0</v>
      </c>
      <c r="O179" s="226"/>
    </row>
    <row r="180" spans="1:16">
      <c r="A180" s="320" t="s">
        <v>1035</v>
      </c>
      <c r="B180" s="325">
        <f>+'CTA Pivot Table'!G$359</f>
        <v>0</v>
      </c>
      <c r="C180" s="325">
        <f>+'CTA Pivot Table'!G$361</f>
        <v>0</v>
      </c>
      <c r="D180" s="325">
        <f>+'CTA Pivot Table'!G$363</f>
        <v>0</v>
      </c>
      <c r="E180" s="326">
        <f>+'CTA Pivot Table'!G$365</f>
        <v>0</v>
      </c>
      <c r="F180" s="326">
        <f>+'CTA Pivot Table'!G$367</f>
        <v>0</v>
      </c>
      <c r="G180" s="325">
        <f>+'CTA Pivot Table'!G$369</f>
        <v>0</v>
      </c>
      <c r="H180" s="325">
        <f>+'CTA Pivot Table'!G$371</f>
        <v>0</v>
      </c>
      <c r="I180" s="326">
        <f>+'CTA Pivot Table'!G$373</f>
        <v>0</v>
      </c>
      <c r="J180" s="326">
        <f>+'CTA Pivot Table'!G$375</f>
        <v>0</v>
      </c>
      <c r="K180" s="325">
        <f>+'CTA Pivot Table'!G$377</f>
        <v>0</v>
      </c>
      <c r="L180" s="325">
        <f>+'CTA Pivot Table'!G$379</f>
        <v>0</v>
      </c>
      <c r="M180" s="327">
        <f>+'CTA Pivot Table'!G$381</f>
        <v>0</v>
      </c>
      <c r="N180" s="326">
        <f>+'CTA Pivot Table'!G$383</f>
        <v>0</v>
      </c>
      <c r="O180" s="226"/>
    </row>
    <row r="181" spans="1:16">
      <c r="A181" s="320"/>
      <c r="B181" s="325"/>
      <c r="C181" s="325"/>
      <c r="D181" s="325"/>
      <c r="E181" s="326"/>
      <c r="F181" s="326"/>
      <c r="G181" s="325"/>
      <c r="H181" s="325"/>
      <c r="I181" s="326"/>
      <c r="J181" s="326"/>
      <c r="K181" s="325"/>
      <c r="L181" s="325"/>
      <c r="M181" s="327"/>
      <c r="N181" s="326"/>
      <c r="O181" s="226"/>
    </row>
    <row r="182" spans="1:16">
      <c r="A182" s="320" t="s">
        <v>1036</v>
      </c>
      <c r="B182" s="325">
        <f>+'CTA Pivot Table'!G$391</f>
        <v>0</v>
      </c>
      <c r="C182" s="325">
        <f>+'CTA Pivot Table'!G$393</f>
        <v>0</v>
      </c>
      <c r="D182" s="325">
        <f>+'CTA Pivot Table'!G$395</f>
        <v>0</v>
      </c>
      <c r="E182" s="326">
        <f>+'CTA Pivot Table'!G$397</f>
        <v>0</v>
      </c>
      <c r="F182" s="326">
        <f>+'CTA Pivot Table'!G$399</f>
        <v>0</v>
      </c>
      <c r="G182" s="325">
        <f>+'CTA Pivot Table'!G$401</f>
        <v>0</v>
      </c>
      <c r="H182" s="325">
        <f>+'CTA Pivot Table'!G$403</f>
        <v>0</v>
      </c>
      <c r="I182" s="326">
        <f>+'CTA Pivot Table'!G$405</f>
        <v>0</v>
      </c>
      <c r="J182" s="326">
        <f>+'CTA Pivot Table'!G$407</f>
        <v>0</v>
      </c>
      <c r="K182" s="325">
        <f>+'CTA Pivot Table'!G$409</f>
        <v>0</v>
      </c>
      <c r="L182" s="325">
        <f>+'CTA Pivot Table'!G$411</f>
        <v>0</v>
      </c>
      <c r="M182" s="327">
        <f>+'CTA Pivot Table'!G$413</f>
        <v>0</v>
      </c>
      <c r="N182" s="326">
        <f>+'CTA Pivot Table'!G$415</f>
        <v>0</v>
      </c>
      <c r="O182" s="226"/>
    </row>
    <row r="183" spans="1:16">
      <c r="A183" s="320" t="s">
        <v>1037</v>
      </c>
      <c r="B183" s="325">
        <f>+'CTA Pivot Table'!G$423</f>
        <v>120.85764705882353</v>
      </c>
      <c r="C183" s="325">
        <f>+'CTA Pivot Table'!G$425</f>
        <v>116.32</v>
      </c>
      <c r="D183" s="325">
        <f>+'CTA Pivot Table'!G$427</f>
        <v>0</v>
      </c>
      <c r="E183" s="326">
        <f>+'CTA Pivot Table'!G$429</f>
        <v>120.48972972972972</v>
      </c>
      <c r="F183" s="326">
        <f>+'CTA Pivot Table'!G$431</f>
        <v>135.47212276214836</v>
      </c>
      <c r="G183" s="325">
        <f>+'CTA Pivot Table'!G$433</f>
        <v>134.38909090909092</v>
      </c>
      <c r="H183" s="325">
        <f>+'CTA Pivot Table'!G$435</f>
        <v>0</v>
      </c>
      <c r="I183" s="326">
        <f>+'CTA Pivot Table'!G$437</f>
        <v>135.33856502242153</v>
      </c>
      <c r="J183" s="326">
        <f>+'CTA Pivot Table'!G$439</f>
        <v>74.21932259855636</v>
      </c>
      <c r="K183" s="325">
        <f>+'CTA Pivot Table'!G$441</f>
        <v>64.325554435483866</v>
      </c>
      <c r="L183" s="325">
        <f>+'CTA Pivot Table'!G$443</f>
        <v>0</v>
      </c>
      <c r="M183" s="327">
        <f>+'CTA Pivot Table'!G$445</f>
        <v>69.033262879788637</v>
      </c>
      <c r="N183" s="326">
        <f>+'CTA Pivot Table'!G$447</f>
        <v>68.39</v>
      </c>
      <c r="O183" s="226"/>
    </row>
    <row r="184" spans="1:16">
      <c r="A184" s="320" t="s">
        <v>1038</v>
      </c>
      <c r="B184" s="325">
        <f>+'CTA Pivot Table'!G$455</f>
        <v>0</v>
      </c>
      <c r="C184" s="325">
        <f>+'CTA Pivot Table'!G$457</f>
        <v>0</v>
      </c>
      <c r="D184" s="325">
        <f>+'CTA Pivot Table'!G$459</f>
        <v>0</v>
      </c>
      <c r="E184" s="326">
        <f>+'CTA Pivot Table'!G$461</f>
        <v>0</v>
      </c>
      <c r="F184" s="326">
        <f>+'CTA Pivot Table'!G$463</f>
        <v>122.00402414486901</v>
      </c>
      <c r="G184" s="325">
        <f>+'CTA Pivot Table'!G$465</f>
        <v>0</v>
      </c>
      <c r="H184" s="325">
        <f>+'CTA Pivot Table'!G$467</f>
        <v>0</v>
      </c>
      <c r="I184" s="326">
        <f>+'CTA Pivot Table'!G$469</f>
        <v>122.00402414486901</v>
      </c>
      <c r="J184" s="326">
        <f>+'CTA Pivot Table'!G$471</f>
        <v>84.767605633802802</v>
      </c>
      <c r="K184" s="325">
        <f>+'CTA Pivot Table'!G$473</f>
        <v>72.5</v>
      </c>
      <c r="L184" s="325">
        <f>+'CTA Pivot Table'!G$475</f>
        <v>0</v>
      </c>
      <c r="M184" s="327">
        <f>+'CTA Pivot Table'!G$477</f>
        <v>84.597222222222214</v>
      </c>
      <c r="N184" s="326">
        <f>+'CTA Pivot Table'!G$479</f>
        <v>0</v>
      </c>
      <c r="O184" s="226"/>
    </row>
    <row r="185" spans="1:16">
      <c r="A185" s="329" t="s">
        <v>1039</v>
      </c>
      <c r="B185" s="330">
        <f>+'CTA Pivot Table'!G$487</f>
        <v>0</v>
      </c>
      <c r="C185" s="330">
        <f>+'CTA Pivot Table'!G$489</f>
        <v>0</v>
      </c>
      <c r="D185" s="330">
        <f>+'CTA Pivot Table'!G$491</f>
        <v>0</v>
      </c>
      <c r="E185" s="331">
        <f>+'CTA Pivot Table'!G$493</f>
        <v>0</v>
      </c>
      <c r="F185" s="331">
        <f>+'CTA Pivot Table'!G$495</f>
        <v>0</v>
      </c>
      <c r="G185" s="330">
        <f>+'CTA Pivot Table'!G$497</f>
        <v>0</v>
      </c>
      <c r="H185" s="330">
        <f>+'CTA Pivot Table'!G$499</f>
        <v>0</v>
      </c>
      <c r="I185" s="331">
        <f>+'CTA Pivot Table'!G$501</f>
        <v>0</v>
      </c>
      <c r="J185" s="331">
        <f>+'CTA Pivot Table'!G$503</f>
        <v>0</v>
      </c>
      <c r="K185" s="330">
        <f>+'CTA Pivot Table'!G$505</f>
        <v>0</v>
      </c>
      <c r="L185" s="330">
        <f>+'CTA Pivot Table'!G$507</f>
        <v>0</v>
      </c>
      <c r="M185" s="332">
        <f>+'CTA Pivot Table'!G$509</f>
        <v>0</v>
      </c>
      <c r="N185" s="331">
        <f>+'CTA Pivot Table'!G$511</f>
        <v>0</v>
      </c>
      <c r="O185" s="226"/>
    </row>
    <row r="186" spans="1:16">
      <c r="A186" s="333" t="s">
        <v>1053</v>
      </c>
      <c r="B186" s="334"/>
      <c r="C186" s="334"/>
      <c r="D186" s="334"/>
      <c r="E186" s="334"/>
      <c r="F186" s="334"/>
      <c r="G186" s="334"/>
      <c r="H186" s="334"/>
      <c r="I186" s="334"/>
      <c r="J186" s="334"/>
      <c r="K186" s="334"/>
      <c r="L186" s="334"/>
      <c r="M186" s="334"/>
      <c r="N186" s="334"/>
    </row>
    <row r="187" spans="1:16">
      <c r="A187" s="334"/>
      <c r="B187" s="334"/>
      <c r="C187" s="334"/>
      <c r="D187" s="334"/>
      <c r="E187" s="334"/>
      <c r="F187" s="334"/>
      <c r="G187" s="334"/>
      <c r="H187" s="334"/>
      <c r="I187" s="334"/>
      <c r="J187" s="334"/>
      <c r="K187" s="334"/>
      <c r="L187" s="334"/>
      <c r="M187" s="334"/>
      <c r="N187" s="335" t="s">
        <v>1158</v>
      </c>
    </row>
    <row r="188" spans="1:16" ht="18">
      <c r="A188" s="296" t="s">
        <v>1046</v>
      </c>
      <c r="B188" s="297"/>
      <c r="C188" s="297"/>
      <c r="D188" s="297"/>
      <c r="E188" s="298"/>
      <c r="F188" s="298"/>
      <c r="G188" s="298"/>
      <c r="H188" s="298"/>
      <c r="I188" s="298"/>
      <c r="J188" s="297"/>
      <c r="K188" s="297"/>
      <c r="L188" s="297"/>
      <c r="M188" s="298"/>
      <c r="N188" s="297"/>
    </row>
    <row r="189" spans="1:16" ht="18">
      <c r="A189" s="296"/>
      <c r="B189" s="297"/>
      <c r="C189" s="297"/>
      <c r="D189" s="297"/>
      <c r="E189" s="298"/>
      <c r="F189" s="298"/>
      <c r="G189" s="298"/>
      <c r="H189" s="298"/>
      <c r="I189" s="298"/>
      <c r="J189" s="297"/>
      <c r="K189" s="297"/>
      <c r="L189" s="297"/>
      <c r="M189" s="298"/>
      <c r="N189" s="297"/>
    </row>
    <row r="190" spans="1:16" ht="15.75">
      <c r="A190" s="299" t="s">
        <v>1013</v>
      </c>
      <c r="B190" s="297"/>
      <c r="C190" s="297"/>
      <c r="D190" s="297"/>
      <c r="E190" s="298"/>
      <c r="F190" s="298"/>
      <c r="G190" s="298"/>
      <c r="H190" s="298"/>
      <c r="I190" s="298"/>
      <c r="J190" s="297"/>
      <c r="K190" s="297"/>
      <c r="L190" s="297"/>
      <c r="M190" s="298"/>
      <c r="N190" s="297"/>
    </row>
    <row r="191" spans="1:16" ht="15.75">
      <c r="A191" s="299" t="s">
        <v>1165</v>
      </c>
      <c r="B191" s="297"/>
      <c r="C191" s="297"/>
      <c r="D191" s="297"/>
      <c r="E191" s="298"/>
      <c r="F191" s="298"/>
      <c r="G191" s="298"/>
      <c r="H191" s="298"/>
      <c r="I191" s="298"/>
      <c r="J191" s="297"/>
      <c r="K191" s="297"/>
      <c r="L191" s="297"/>
      <c r="M191" s="298"/>
      <c r="N191" s="297"/>
    </row>
    <row r="192" spans="1:16" ht="15.75" customHeight="1">
      <c r="A192" s="300"/>
      <c r="B192" s="300"/>
      <c r="C192" s="300"/>
      <c r="D192" s="300"/>
      <c r="E192" s="300"/>
      <c r="F192" s="301"/>
      <c r="G192" s="302"/>
      <c r="H192" s="302"/>
      <c r="I192" s="303"/>
      <c r="J192" s="303"/>
      <c r="K192" s="303"/>
      <c r="L192" s="303"/>
      <c r="M192" s="303"/>
      <c r="N192" s="303"/>
      <c r="O192" s="304"/>
    </row>
    <row r="193" spans="1:15" ht="15.75" customHeight="1">
      <c r="A193" s="150"/>
      <c r="B193" s="305" t="s">
        <v>1014</v>
      </c>
      <c r="C193" s="306"/>
      <c r="D193" s="306"/>
      <c r="E193" s="306"/>
      <c r="F193" s="306"/>
      <c r="G193" s="306"/>
      <c r="H193" s="306"/>
      <c r="I193" s="307"/>
      <c r="J193" s="308" t="s">
        <v>10</v>
      </c>
      <c r="K193" s="309"/>
      <c r="L193" s="309"/>
      <c r="M193" s="310"/>
      <c r="N193" s="533" t="s">
        <v>1015</v>
      </c>
      <c r="O193"/>
    </row>
    <row r="194" spans="1:15" ht="43.5" customHeight="1">
      <c r="A194" s="311"/>
      <c r="B194" s="306" t="s">
        <v>1016</v>
      </c>
      <c r="C194" s="306"/>
      <c r="D194" s="306"/>
      <c r="E194" s="312"/>
      <c r="F194" s="313" t="s">
        <v>1017</v>
      </c>
      <c r="G194" s="306"/>
      <c r="H194" s="306"/>
      <c r="I194" s="307"/>
      <c r="J194" s="314" t="s">
        <v>1018</v>
      </c>
      <c r="K194" s="306"/>
      <c r="L194" s="306"/>
      <c r="M194" s="307"/>
      <c r="N194" s="534"/>
      <c r="O194"/>
    </row>
    <row r="195" spans="1:15" ht="30" customHeight="1">
      <c r="A195" s="300"/>
      <c r="B195" s="315" t="s">
        <v>1019</v>
      </c>
      <c r="C195" s="315" t="s">
        <v>1020</v>
      </c>
      <c r="D195" s="315" t="s">
        <v>1021</v>
      </c>
      <c r="E195" s="316" t="s">
        <v>1022</v>
      </c>
      <c r="F195" s="316" t="s">
        <v>1019</v>
      </c>
      <c r="G195" s="315" t="s">
        <v>1020</v>
      </c>
      <c r="H195" s="315" t="s">
        <v>1021</v>
      </c>
      <c r="I195" s="316" t="s">
        <v>1022</v>
      </c>
      <c r="J195" s="317" t="s">
        <v>1019</v>
      </c>
      <c r="K195" s="318" t="s">
        <v>1020</v>
      </c>
      <c r="L195" s="319" t="s">
        <v>1021</v>
      </c>
      <c r="M195" s="317" t="s">
        <v>1022</v>
      </c>
      <c r="N195" s="535"/>
      <c r="O195"/>
    </row>
    <row r="196" spans="1:15" ht="15.75" hidden="1" customHeight="1">
      <c r="A196" s="320" t="s">
        <v>1023</v>
      </c>
      <c r="B196" s="337">
        <f>+'CTA Pivot Table'!H$230</f>
        <v>0</v>
      </c>
      <c r="C196" s="337">
        <f>+'CTA Pivot Table'!H$231</f>
        <v>0</v>
      </c>
      <c r="D196" s="337">
        <f>+'CTA Pivot Table'!H$232</f>
        <v>0</v>
      </c>
      <c r="E196" s="338">
        <f>+'CTA Pivot Table'!H$233</f>
        <v>0</v>
      </c>
      <c r="F196" s="338"/>
      <c r="G196" s="338"/>
      <c r="H196" s="338"/>
      <c r="I196" s="338"/>
      <c r="J196" s="338">
        <f>+'CTA Pivot Table'!H$234</f>
        <v>0</v>
      </c>
      <c r="K196" s="337">
        <f>+'CTA Pivot Table'!H$235</f>
        <v>0</v>
      </c>
      <c r="L196" s="337">
        <f>+'CTA Pivot Table'!H$236</f>
        <v>0</v>
      </c>
      <c r="M196" s="339">
        <f>+'CTA Pivot Table'!H$237</f>
        <v>0</v>
      </c>
      <c r="N196" s="338">
        <f>+'CTA Pivot Table'!H$238</f>
        <v>0</v>
      </c>
      <c r="O196" s="226"/>
    </row>
    <row r="197" spans="1:15" ht="15.75" hidden="1" customHeight="1">
      <c r="A197" s="320"/>
      <c r="E197" s="130"/>
      <c r="I197" s="130"/>
      <c r="J197" s="130"/>
      <c r="M197" s="227"/>
      <c r="N197" s="130"/>
      <c r="O197" s="226"/>
    </row>
    <row r="198" spans="1:15">
      <c r="A198" s="320" t="s">
        <v>1024</v>
      </c>
      <c r="B198" s="325">
        <f>+'CTA Pivot Table'!H$7</f>
        <v>0</v>
      </c>
      <c r="C198" s="325">
        <f>+'CTA Pivot Table'!H$9</f>
        <v>0</v>
      </c>
      <c r="D198" s="325">
        <f>+'CTA Pivot Table'!H$11</f>
        <v>0</v>
      </c>
      <c r="E198" s="326">
        <f>+'CTA Pivot Table'!H$13</f>
        <v>0</v>
      </c>
      <c r="F198" s="326">
        <f>+'CTA Pivot Table'!H$15</f>
        <v>0</v>
      </c>
      <c r="G198" s="325">
        <f>+'CTA Pivot Table'!H$17</f>
        <v>0</v>
      </c>
      <c r="H198" s="325">
        <f>+'CTA Pivot Table'!H$19</f>
        <v>0</v>
      </c>
      <c r="I198" s="326">
        <f>+'CTA Pivot Table'!H$21</f>
        <v>0</v>
      </c>
      <c r="J198" s="326">
        <f>+'CTA Pivot Table'!H$23</f>
        <v>0</v>
      </c>
      <c r="K198" s="325">
        <f>+'CTA Pivot Table'!H$25</f>
        <v>0</v>
      </c>
      <c r="L198" s="325">
        <f>+'CTA Pivot Table'!H$27</f>
        <v>0</v>
      </c>
      <c r="M198" s="327">
        <f>+'CTA Pivot Table'!H$29</f>
        <v>0</v>
      </c>
      <c r="N198" s="326">
        <f>+'CTA Pivot Table'!H$31</f>
        <v>0</v>
      </c>
      <c r="O198" s="226"/>
    </row>
    <row r="199" spans="1:15">
      <c r="A199" s="320" t="s">
        <v>1025</v>
      </c>
      <c r="B199" s="325">
        <f>+'CTA Pivot Table'!H$39</f>
        <v>139.88483412322273</v>
      </c>
      <c r="C199" s="325">
        <f>+'CTA Pivot Table'!H$41</f>
        <v>147.93333333333334</v>
      </c>
      <c r="D199" s="325">
        <f>+'CTA Pivot Table'!H$43</f>
        <v>0</v>
      </c>
      <c r="E199" s="326">
        <f>+'CTA Pivot Table'!H$45</f>
        <v>140.41902654867258</v>
      </c>
      <c r="F199" s="326">
        <f>+'CTA Pivot Table'!H$47</f>
        <v>146.58433268858801</v>
      </c>
      <c r="G199" s="325">
        <f>+'CTA Pivot Table'!H$49</f>
        <v>142.13442622950822</v>
      </c>
      <c r="H199" s="325">
        <f>+'CTA Pivot Table'!H$51</f>
        <v>0</v>
      </c>
      <c r="I199" s="326">
        <f>+'CTA Pivot Table'!H$53</f>
        <v>146.11470588235292</v>
      </c>
      <c r="J199" s="326">
        <f>+'CTA Pivot Table'!H$55</f>
        <v>99.529903536977486</v>
      </c>
      <c r="K199" s="325">
        <f>+'CTA Pivot Table'!H$57</f>
        <v>83.095180722891556</v>
      </c>
      <c r="L199" s="325">
        <f>+'CTA Pivot Table'!HR$59</f>
        <v>0</v>
      </c>
      <c r="M199" s="327">
        <f>+'CTA Pivot Table'!H$61</f>
        <v>96.067766497461918</v>
      </c>
      <c r="N199" s="326">
        <f>+'CTA Pivot Table'!H$63</f>
        <v>80</v>
      </c>
      <c r="O199" s="226"/>
    </row>
    <row r="200" spans="1:15">
      <c r="A200" s="320" t="s">
        <v>1026</v>
      </c>
      <c r="B200" s="325">
        <f>+'CTA Pivot Table'!H$71</f>
        <v>0</v>
      </c>
      <c r="C200" s="325">
        <f>+'CTA Pivot Table'!H$73</f>
        <v>0</v>
      </c>
      <c r="D200" s="325">
        <f>+'CTA Pivot Table'!H$75</f>
        <v>0</v>
      </c>
      <c r="E200" s="326">
        <f>+'CTA Pivot Table'!H$77</f>
        <v>0</v>
      </c>
      <c r="F200" s="326">
        <f>+'CTA Pivot Table'!H$79</f>
        <v>0</v>
      </c>
      <c r="G200" s="325">
        <f>+'CTA Pivot Table'!H$81</f>
        <v>0</v>
      </c>
      <c r="H200" s="325">
        <f>+'CTA Pivot Table'!H$83</f>
        <v>0</v>
      </c>
      <c r="I200" s="326">
        <f>+'CTA Pivot Table'!H$85</f>
        <v>0</v>
      </c>
      <c r="J200" s="326">
        <f>+'CTA Pivot Table'!H$87</f>
        <v>0</v>
      </c>
      <c r="K200" s="325">
        <f>+'CTA Pivot Table'!H$89</f>
        <v>0</v>
      </c>
      <c r="L200" s="325">
        <f>+'CTA Pivot Table'!H$91</f>
        <v>0</v>
      </c>
      <c r="M200" s="327">
        <f>+'CTA Pivot Table'!H$93</f>
        <v>0</v>
      </c>
      <c r="N200" s="326">
        <f>+'CTA Pivot Table'!H$95</f>
        <v>0</v>
      </c>
      <c r="O200" s="226"/>
    </row>
    <row r="201" spans="1:15">
      <c r="A201" s="320" t="s">
        <v>1027</v>
      </c>
      <c r="B201" s="325">
        <f>+'CTA Pivot Table'!H$103</f>
        <v>0</v>
      </c>
      <c r="C201" s="325">
        <f>+'CTA Pivot Table'!H$105</f>
        <v>0</v>
      </c>
      <c r="D201" s="325">
        <f>+'CTA Pivot Table'!H$107</f>
        <v>0</v>
      </c>
      <c r="E201" s="326">
        <f>+'CTA Pivot Table'!H$109</f>
        <v>0</v>
      </c>
      <c r="F201" s="326">
        <f>+'CTA Pivot Table'!H$111</f>
        <v>0</v>
      </c>
      <c r="G201" s="325">
        <f>+'CTA Pivot Table'!H$113</f>
        <v>0</v>
      </c>
      <c r="H201" s="325">
        <f>+'CTA Pivot Table'!H$115</f>
        <v>0</v>
      </c>
      <c r="I201" s="326">
        <f>+'CTA Pivot Table'!H$117</f>
        <v>0</v>
      </c>
      <c r="J201" s="326">
        <f>+'CTA Pivot Table'!H$119</f>
        <v>0</v>
      </c>
      <c r="K201" s="325">
        <f>+'CTA Pivot Table'!H$121</f>
        <v>0</v>
      </c>
      <c r="L201" s="325">
        <f>+'CTA Pivot Table'!H$123</f>
        <v>0</v>
      </c>
      <c r="M201" s="327">
        <f>+'CTA Pivot Table'!H$125</f>
        <v>0</v>
      </c>
      <c r="N201" s="326">
        <f>+'CTA Pivot Table'!H$127</f>
        <v>0</v>
      </c>
      <c r="O201" s="226"/>
    </row>
    <row r="202" spans="1:15">
      <c r="A202" s="320"/>
      <c r="B202" s="325"/>
      <c r="C202" s="325"/>
      <c r="D202" s="325"/>
      <c r="E202" s="326"/>
      <c r="F202" s="326"/>
      <c r="G202" s="325"/>
      <c r="H202" s="325"/>
      <c r="I202" s="326"/>
      <c r="J202" s="326"/>
      <c r="K202" s="325"/>
      <c r="L202" s="325"/>
      <c r="M202" s="327"/>
      <c r="N202" s="326"/>
      <c r="O202" s="226"/>
    </row>
    <row r="203" spans="1:15">
      <c r="A203" s="320" t="s">
        <v>1028</v>
      </c>
      <c r="B203" s="325">
        <f>+'CTA Pivot Table'!H$135</f>
        <v>135.82017857142858</v>
      </c>
      <c r="C203" s="325">
        <f>+'CTA Pivot Table'!H$137</f>
        <v>145.72444444444443</v>
      </c>
      <c r="D203" s="325">
        <f>+'CTA Pivot Table'!H$139</f>
        <v>0</v>
      </c>
      <c r="E203" s="326">
        <f>+'CTA Pivot Table'!H$141</f>
        <v>138.22932432432432</v>
      </c>
      <c r="F203" s="326">
        <f>+'CTA Pivot Table'!H$143</f>
        <v>139.42728029602222</v>
      </c>
      <c r="G203" s="325">
        <f>+'CTA Pivot Table'!H$145</f>
        <v>143.26831858407078</v>
      </c>
      <c r="H203" s="325">
        <f>+'CTA Pivot Table'!H$147</f>
        <v>0</v>
      </c>
      <c r="I203" s="326">
        <f>+'CTA Pivot Table'!H$149</f>
        <v>140.09145371078807</v>
      </c>
      <c r="J203" s="326">
        <f>+'CTA Pivot Table'!H$151</f>
        <v>101.7535255570118</v>
      </c>
      <c r="K203" s="325">
        <f>+'CTA Pivot Table'!H$153</f>
        <v>94.405714285714282</v>
      </c>
      <c r="L203" s="325">
        <f>+'CTA Pivot Table'!H$155</f>
        <v>0</v>
      </c>
      <c r="M203" s="327">
        <f>+'CTA Pivot Table'!H$157</f>
        <v>98.956347402597402</v>
      </c>
      <c r="N203" s="326">
        <f>+'CTA Pivot Table'!H$159</f>
        <v>133</v>
      </c>
      <c r="O203" s="226"/>
    </row>
    <row r="204" spans="1:15">
      <c r="A204" s="320" t="s">
        <v>1029</v>
      </c>
      <c r="B204" s="325">
        <f>+'CTA Pivot Table'!H$167</f>
        <v>0</v>
      </c>
      <c r="C204" s="325">
        <f>+'CTA Pivot Table'!H$169</f>
        <v>0</v>
      </c>
      <c r="D204" s="325">
        <f>+'CTA Pivot Table'!H$171</f>
        <v>0</v>
      </c>
      <c r="E204" s="326">
        <f>+'CTA Pivot Table'!H$173</f>
        <v>0</v>
      </c>
      <c r="F204" s="326">
        <f>+'CTA Pivot Table'!H$175</f>
        <v>0</v>
      </c>
      <c r="G204" s="325">
        <f>+'CTA Pivot Table'!H$177</f>
        <v>0</v>
      </c>
      <c r="H204" s="325">
        <f>+'CTA Pivot Table'!H$179</f>
        <v>0</v>
      </c>
      <c r="I204" s="326">
        <f>+'CTA Pivot Table'!H$181</f>
        <v>0</v>
      </c>
      <c r="J204" s="326">
        <f>+'CTA Pivot Table'!H$183</f>
        <v>0</v>
      </c>
      <c r="K204" s="325">
        <f>+'CTA Pivot Table'!H$185</f>
        <v>0</v>
      </c>
      <c r="L204" s="325">
        <f>+'CTA Pivot Table'!H$187</f>
        <v>0</v>
      </c>
      <c r="M204" s="327">
        <f>+'CTA Pivot Table'!H$189</f>
        <v>0</v>
      </c>
      <c r="N204" s="326">
        <f>+'CTA Pivot Table'!H$191</f>
        <v>0</v>
      </c>
      <c r="O204" s="226"/>
    </row>
    <row r="205" spans="1:15">
      <c r="A205" s="320" t="s">
        <v>1030</v>
      </c>
      <c r="B205" s="325">
        <f>+'CTA Pivot Table'!H$199</f>
        <v>0</v>
      </c>
      <c r="C205" s="325">
        <f>+'CTA Pivot Table'!H$201</f>
        <v>0</v>
      </c>
      <c r="D205" s="325">
        <f>+'CTA Pivot Table'!H$203</f>
        <v>0</v>
      </c>
      <c r="E205" s="326">
        <f>+'CTA Pivot Table'!H$205</f>
        <v>0</v>
      </c>
      <c r="F205" s="326">
        <f>+'CTA Pivot Table'!H$207</f>
        <v>0</v>
      </c>
      <c r="G205" s="325">
        <f>+'CTA Pivot Table'!H$209</f>
        <v>0</v>
      </c>
      <c r="H205" s="325">
        <f>+'CTA Pivot Table'!H$211</f>
        <v>0</v>
      </c>
      <c r="I205" s="326">
        <f>+'CTA Pivot Table'!H$213</f>
        <v>0</v>
      </c>
      <c r="J205" s="326">
        <f>+'CTA Pivot Table'!H$215</f>
        <v>0</v>
      </c>
      <c r="K205" s="325">
        <f>+'CTA Pivot Table'!H$217</f>
        <v>0</v>
      </c>
      <c r="L205" s="325">
        <f>+'CTA Pivot Table'!H$219</f>
        <v>0</v>
      </c>
      <c r="M205" s="327">
        <f>+'CTA Pivot Table'!H$221</f>
        <v>0</v>
      </c>
      <c r="N205" s="326">
        <f>+'CTA Pivot Table'!H$223</f>
        <v>0</v>
      </c>
      <c r="O205" s="226"/>
    </row>
    <row r="206" spans="1:15">
      <c r="A206" s="320" t="s">
        <v>1031</v>
      </c>
      <c r="B206" s="325">
        <f>+'CTA Pivot Table'!H$231</f>
        <v>0</v>
      </c>
      <c r="C206" s="325">
        <f>+'CTA Pivot Table'!H$233</f>
        <v>0</v>
      </c>
      <c r="D206" s="325">
        <f>+'CTA Pivot Table'!H$235</f>
        <v>0</v>
      </c>
      <c r="E206" s="326">
        <f>+'CTA Pivot Table'!H$237</f>
        <v>0</v>
      </c>
      <c r="F206" s="326">
        <f>+'CTA Pivot Table'!H$239</f>
        <v>0</v>
      </c>
      <c r="G206" s="325">
        <f>+'CTA Pivot Table'!H$241</f>
        <v>0</v>
      </c>
      <c r="H206" s="325">
        <f>+'CTA Pivot Table'!H$243</f>
        <v>0</v>
      </c>
      <c r="I206" s="326">
        <f>+'CTA Pivot Table'!H$245</f>
        <v>0</v>
      </c>
      <c r="J206" s="326">
        <f>+'CTA Pivot Table'!H$247</f>
        <v>0</v>
      </c>
      <c r="K206" s="325">
        <f>+'CTA Pivot Table'!H$249</f>
        <v>0</v>
      </c>
      <c r="L206" s="325">
        <f>+'CTA Pivot Table'!H$251</f>
        <v>0</v>
      </c>
      <c r="M206" s="327">
        <f>+'CTA Pivot Table'!H$253</f>
        <v>0</v>
      </c>
      <c r="N206" s="326">
        <f>+'CTA Pivot Table'!H$255</f>
        <v>0</v>
      </c>
      <c r="O206" s="226"/>
    </row>
    <row r="207" spans="1:15">
      <c r="A207" s="320"/>
      <c r="B207" s="325"/>
      <c r="C207" s="325"/>
      <c r="D207" s="325"/>
      <c r="E207" s="326"/>
      <c r="F207" s="326"/>
      <c r="G207" s="325"/>
      <c r="H207" s="325"/>
      <c r="I207" s="326"/>
      <c r="J207" s="326"/>
      <c r="K207" s="325"/>
      <c r="L207" s="325"/>
      <c r="M207" s="327"/>
      <c r="N207" s="326"/>
      <c r="O207" s="226"/>
    </row>
    <row r="208" spans="1:15">
      <c r="A208" s="320" t="s">
        <v>1032</v>
      </c>
      <c r="B208" s="325">
        <f>+'CTA Pivot Table'!H$263</f>
        <v>0</v>
      </c>
      <c r="C208" s="325">
        <f>+'CTA Pivot Table'!H$265</f>
        <v>0</v>
      </c>
      <c r="D208" s="325">
        <f>+'CTA Pivot Table'!H$267</f>
        <v>0</v>
      </c>
      <c r="E208" s="326">
        <f>+'CTA Pivot Table'!H$269</f>
        <v>0</v>
      </c>
      <c r="F208" s="326">
        <f>+'CTA Pivot Table'!H$271</f>
        <v>0</v>
      </c>
      <c r="G208" s="325">
        <f>+'CTA Pivot Table'!H$273</f>
        <v>0</v>
      </c>
      <c r="H208" s="325">
        <f>+'CTA Pivot Table'!H$275</f>
        <v>0</v>
      </c>
      <c r="I208" s="326">
        <f>+'CTA Pivot Table'!H$277</f>
        <v>0</v>
      </c>
      <c r="J208" s="326">
        <f>+'CTA Pivot Table'!H$279</f>
        <v>0</v>
      </c>
      <c r="K208" s="325">
        <f>+'CTA Pivot Table'!H$281</f>
        <v>0</v>
      </c>
      <c r="L208" s="325">
        <f>+'CTA Pivot Table'!H$283</f>
        <v>0</v>
      </c>
      <c r="M208" s="327">
        <f>+'CTA Pivot Table'!H$285</f>
        <v>0</v>
      </c>
      <c r="N208" s="326">
        <f>+'CTA Pivot Table'!H$287</f>
        <v>0</v>
      </c>
      <c r="O208" s="226"/>
    </row>
    <row r="209" spans="1:16" ht="15.75">
      <c r="A209" s="320" t="s">
        <v>1033</v>
      </c>
      <c r="B209" s="325">
        <f>+'CTA Pivot Table'!H$295</f>
        <v>129</v>
      </c>
      <c r="C209" s="325">
        <f>+'CTA Pivot Table'!H$297</f>
        <v>174</v>
      </c>
      <c r="D209" s="325">
        <f>+'CTA Pivot Table'!H$299</f>
        <v>0</v>
      </c>
      <c r="E209" s="326">
        <f>+'CTA Pivot Table'!H$301</f>
        <v>140.25</v>
      </c>
      <c r="F209" s="326">
        <f>+'CTA Pivot Table'!H$303</f>
        <v>132.06768189509307</v>
      </c>
      <c r="G209" s="325">
        <f>+'CTA Pivot Table'!H$305</f>
        <v>143.4</v>
      </c>
      <c r="H209" s="325">
        <f>+'CTA Pivot Table'!H$307</f>
        <v>129.33333333333334</v>
      </c>
      <c r="I209" s="326">
        <f>+'CTA Pivot Table'!H$309</f>
        <v>132.14858096828047</v>
      </c>
      <c r="J209" s="326">
        <f>+'CTA Pivot Table'!H$311</f>
        <v>92.483783783783778</v>
      </c>
      <c r="K209" s="325">
        <f>+'CTA Pivot Table'!H$313</f>
        <v>79</v>
      </c>
      <c r="L209" s="325">
        <f>+'CTA Pivot Table'!H$315</f>
        <v>82</v>
      </c>
      <c r="M209" s="327">
        <f>+'CTA Pivot Table'!H$317</f>
        <v>90.780660377358487</v>
      </c>
      <c r="N209" s="326">
        <f>+'CTA Pivot Table'!H$319</f>
        <v>93.090909090909093</v>
      </c>
      <c r="O209" s="226"/>
      <c r="P209" s="328"/>
    </row>
    <row r="210" spans="1:16">
      <c r="A210" s="320" t="s">
        <v>1034</v>
      </c>
      <c r="B210" s="325">
        <f>+'CTA Pivot Table'!H$327</f>
        <v>0</v>
      </c>
      <c r="C210" s="325">
        <f>+'CTA Pivot Table'!H$329</f>
        <v>0</v>
      </c>
      <c r="D210" s="325">
        <f>+'CTA Pivot Table'!H$331</f>
        <v>0</v>
      </c>
      <c r="E210" s="326">
        <f>+'CTA Pivot Table'!H$333</f>
        <v>0</v>
      </c>
      <c r="F210" s="326">
        <f>+'CTA Pivot Table'!H$335</f>
        <v>0</v>
      </c>
      <c r="G210" s="325">
        <f>+'CTA Pivot Table'!H$337</f>
        <v>0</v>
      </c>
      <c r="H210" s="325">
        <f>+'CTA Pivot Table'!H$339</f>
        <v>0</v>
      </c>
      <c r="I210" s="326">
        <f>+'CTA Pivot Table'!H$341</f>
        <v>0</v>
      </c>
      <c r="J210" s="326">
        <f>+'CTA Pivot Table'!H$343</f>
        <v>0</v>
      </c>
      <c r="K210" s="325">
        <f>+'CTA Pivot Table'!H$345</f>
        <v>0</v>
      </c>
      <c r="L210" s="325">
        <f>+'CTA Pivot Table'!H$347</f>
        <v>0</v>
      </c>
      <c r="M210" s="327">
        <f>+'CTA Pivot Table'!H$349</f>
        <v>0</v>
      </c>
      <c r="N210" s="326">
        <f>+'CTA Pivot Table'!H$351</f>
        <v>0</v>
      </c>
      <c r="O210" s="226"/>
    </row>
    <row r="211" spans="1:16">
      <c r="A211" s="320" t="s">
        <v>1035</v>
      </c>
      <c r="B211" s="325">
        <f>+'CTA Pivot Table'!H$359</f>
        <v>0</v>
      </c>
      <c r="C211" s="325">
        <f>+'CTA Pivot Table'!H$361</f>
        <v>0</v>
      </c>
      <c r="D211" s="325">
        <f>+'CTA Pivot Table'!H$363</f>
        <v>0</v>
      </c>
      <c r="E211" s="326">
        <f>+'CTA Pivot Table'!H$365</f>
        <v>0</v>
      </c>
      <c r="F211" s="326">
        <f>+'CTA Pivot Table'!H$367</f>
        <v>0</v>
      </c>
      <c r="G211" s="325">
        <f>+'CTA Pivot Table'!H$369</f>
        <v>0</v>
      </c>
      <c r="H211" s="325">
        <f>+'CTA Pivot Table'!H$371</f>
        <v>0</v>
      </c>
      <c r="I211" s="326">
        <f>+'CTA Pivot Table'!H$373</f>
        <v>0</v>
      </c>
      <c r="J211" s="326">
        <f>+'CTA Pivot Table'!H$375</f>
        <v>0</v>
      </c>
      <c r="K211" s="325">
        <f>+'CTA Pivot Table'!H$377</f>
        <v>0</v>
      </c>
      <c r="L211" s="325">
        <f>+'CTA Pivot Table'!H$379</f>
        <v>0</v>
      </c>
      <c r="M211" s="327">
        <f>+'CTA Pivot Table'!H$381</f>
        <v>0</v>
      </c>
      <c r="N211" s="326">
        <f>+'CTA Pivot Table'!H$383</f>
        <v>0</v>
      </c>
      <c r="O211" s="226"/>
    </row>
    <row r="212" spans="1:16">
      <c r="A212" s="320"/>
      <c r="B212" s="325"/>
      <c r="C212" s="325"/>
      <c r="D212" s="325"/>
      <c r="E212" s="326"/>
      <c r="F212" s="326"/>
      <c r="G212" s="325"/>
      <c r="H212" s="325"/>
      <c r="I212" s="326"/>
      <c r="J212" s="326"/>
      <c r="K212" s="325"/>
      <c r="L212" s="325"/>
      <c r="M212" s="327"/>
      <c r="N212" s="326"/>
      <c r="O212" s="226"/>
    </row>
    <row r="213" spans="1:16">
      <c r="A213" s="320" t="s">
        <v>1036</v>
      </c>
      <c r="B213" s="325">
        <f>+'CTA Pivot Table'!H$391</f>
        <v>0</v>
      </c>
      <c r="C213" s="325">
        <f>+'CTA Pivot Table'!H$393</f>
        <v>0</v>
      </c>
      <c r="D213" s="325">
        <f>+'CTA Pivot Table'!H$395</f>
        <v>0</v>
      </c>
      <c r="E213" s="326">
        <f>+'CTA Pivot Table'!H$397</f>
        <v>0</v>
      </c>
      <c r="F213" s="326">
        <f>+'CTA Pivot Table'!H$399</f>
        <v>0</v>
      </c>
      <c r="G213" s="325">
        <f>+'CTA Pivot Table'!H$401</f>
        <v>0</v>
      </c>
      <c r="H213" s="325">
        <f>+'CTA Pivot Table'!H$403</f>
        <v>0</v>
      </c>
      <c r="I213" s="326">
        <f>+'CTA Pivot Table'!H$405</f>
        <v>0</v>
      </c>
      <c r="J213" s="326">
        <f>+'CTA Pivot Table'!H$407</f>
        <v>0</v>
      </c>
      <c r="K213" s="325">
        <f>+'CTA Pivot Table'!H$409</f>
        <v>0</v>
      </c>
      <c r="L213" s="325">
        <f>+'CTA Pivot Table'!H$411</f>
        <v>0</v>
      </c>
      <c r="M213" s="327">
        <f>+'CTA Pivot Table'!H$413</f>
        <v>0</v>
      </c>
      <c r="N213" s="326">
        <f>+'CTA Pivot Table'!H$415</f>
        <v>0</v>
      </c>
      <c r="O213" s="226"/>
    </row>
    <row r="214" spans="1:16">
      <c r="A214" s="320" t="s">
        <v>1037</v>
      </c>
      <c r="B214" s="325">
        <f>+'CTA Pivot Table'!H$423</f>
        <v>0</v>
      </c>
      <c r="C214" s="325">
        <f>+'CTA Pivot Table'!H$425</f>
        <v>0</v>
      </c>
      <c r="D214" s="325">
        <f>+'CTA Pivot Table'!H$427</f>
        <v>0</v>
      </c>
      <c r="E214" s="326">
        <f>+'CTA Pivot Table'!H$429</f>
        <v>0</v>
      </c>
      <c r="F214" s="326">
        <f>+'CTA Pivot Table'!H$431</f>
        <v>0</v>
      </c>
      <c r="G214" s="325">
        <f>+'CTA Pivot Table'!H$433</f>
        <v>0</v>
      </c>
      <c r="H214" s="325">
        <f>+'CTA Pivot Table'!H$435</f>
        <v>0</v>
      </c>
      <c r="I214" s="326">
        <f>+'CTA Pivot Table'!H$437</f>
        <v>0</v>
      </c>
      <c r="J214" s="326">
        <f>+'CTA Pivot Table'!H$439</f>
        <v>0</v>
      </c>
      <c r="K214" s="325">
        <f>+'CTA Pivot Table'!H$441</f>
        <v>0</v>
      </c>
      <c r="L214" s="325">
        <f>+'CTA Pivot Table'!H$443</f>
        <v>0</v>
      </c>
      <c r="M214" s="327">
        <f>+'CTA Pivot Table'!H$445</f>
        <v>0</v>
      </c>
      <c r="N214" s="326">
        <f>+'CTA Pivot Table'!H$447</f>
        <v>0</v>
      </c>
      <c r="O214" s="226"/>
    </row>
    <row r="215" spans="1:16">
      <c r="A215" s="320" t="s">
        <v>1038</v>
      </c>
      <c r="B215" s="325">
        <f>+'CTA Pivot Table'!H$455</f>
        <v>0</v>
      </c>
      <c r="C215" s="325">
        <f>+'CTA Pivot Table'!H$457</f>
        <v>0</v>
      </c>
      <c r="D215" s="325">
        <f>+'CTA Pivot Table'!H$459</f>
        <v>0</v>
      </c>
      <c r="E215" s="326">
        <f>+'CTA Pivot Table'!H$461</f>
        <v>0</v>
      </c>
      <c r="F215" s="326">
        <f>+'CTA Pivot Table'!H$463</f>
        <v>137.20180722891601</v>
      </c>
      <c r="G215" s="325">
        <f>+'CTA Pivot Table'!H$465</f>
        <v>120.769230769231</v>
      </c>
      <c r="H215" s="325">
        <f>+'CTA Pivot Table'!H$467</f>
        <v>0</v>
      </c>
      <c r="I215" s="326">
        <f>+'CTA Pivot Table'!H$469</f>
        <v>136.00837988826851</v>
      </c>
      <c r="J215" s="326">
        <f>+'CTA Pivot Table'!H$471</f>
        <v>95.661290322580598</v>
      </c>
      <c r="K215" s="325">
        <f>+'CTA Pivot Table'!H$473</f>
        <v>84</v>
      </c>
      <c r="L215" s="325">
        <f>+'CTA Pivot Table'!H$475</f>
        <v>0</v>
      </c>
      <c r="M215" s="327">
        <f>+'CTA Pivot Table'!H$477</f>
        <v>94.478260869565176</v>
      </c>
      <c r="N215" s="326">
        <f>+'CTA Pivot Table'!H$479</f>
        <v>90.157894736842096</v>
      </c>
      <c r="O215" s="226"/>
    </row>
    <row r="216" spans="1:16">
      <c r="A216" s="329" t="s">
        <v>1039</v>
      </c>
      <c r="B216" s="330">
        <f>+'CTA Pivot Table'!H$487</f>
        <v>0</v>
      </c>
      <c r="C216" s="330">
        <f>+'CTA Pivot Table'!H$489</f>
        <v>0</v>
      </c>
      <c r="D216" s="330">
        <f>+'CTA Pivot Table'!H$491</f>
        <v>0</v>
      </c>
      <c r="E216" s="331">
        <f>+'CTA Pivot Table'!H$493</f>
        <v>0</v>
      </c>
      <c r="F216" s="331">
        <f>+'CTA Pivot Table'!H$495</f>
        <v>0</v>
      </c>
      <c r="G216" s="330">
        <f>+'CTA Pivot Table'!H$497</f>
        <v>0</v>
      </c>
      <c r="H216" s="330">
        <f>+'CTA Pivot Table'!H$499</f>
        <v>0</v>
      </c>
      <c r="I216" s="331">
        <f>+'CTA Pivot Table'!H$501</f>
        <v>0</v>
      </c>
      <c r="J216" s="331">
        <f>+'CTA Pivot Table'!H$503</f>
        <v>0</v>
      </c>
      <c r="K216" s="330">
        <f>+'CTA Pivot Table'!H$505</f>
        <v>0</v>
      </c>
      <c r="L216" s="330">
        <f>+'CTA Pivot Table'!H$507</f>
        <v>0</v>
      </c>
      <c r="M216" s="332">
        <f>+'CTA Pivot Table'!H$509</f>
        <v>0</v>
      </c>
      <c r="N216" s="331">
        <f>+'CTA Pivot Table'!H$511</f>
        <v>0</v>
      </c>
      <c r="O216" s="226"/>
    </row>
    <row r="217" spans="1:16">
      <c r="A217" s="333" t="s">
        <v>1053</v>
      </c>
      <c r="B217" s="334"/>
      <c r="C217" s="334"/>
      <c r="D217" s="334"/>
      <c r="E217" s="334"/>
      <c r="F217" s="334"/>
      <c r="G217" s="334"/>
      <c r="H217" s="334"/>
      <c r="I217" s="334"/>
      <c r="J217" s="334"/>
      <c r="K217" s="334"/>
      <c r="L217" s="334"/>
      <c r="M217" s="334"/>
      <c r="N217" s="334"/>
    </row>
    <row r="218" spans="1:16">
      <c r="A218" s="334"/>
      <c r="B218" s="334"/>
      <c r="C218" s="334"/>
      <c r="D218" s="334"/>
      <c r="E218" s="334"/>
      <c r="F218" s="334"/>
      <c r="G218" s="334"/>
      <c r="H218" s="334"/>
      <c r="I218" s="334"/>
      <c r="J218" s="334"/>
      <c r="K218" s="334"/>
      <c r="L218" s="334"/>
      <c r="M218" s="334"/>
      <c r="N218" s="335" t="s">
        <v>1158</v>
      </c>
    </row>
    <row r="219" spans="1:16" ht="18">
      <c r="A219" s="296" t="s">
        <v>1047</v>
      </c>
      <c r="B219" s="297"/>
      <c r="C219" s="297"/>
      <c r="D219" s="297"/>
      <c r="E219" s="298"/>
      <c r="F219" s="298"/>
      <c r="G219" s="298"/>
      <c r="H219" s="298"/>
      <c r="I219" s="298"/>
      <c r="J219" s="297"/>
      <c r="K219" s="297"/>
      <c r="L219" s="297"/>
      <c r="M219" s="298"/>
      <c r="N219" s="297"/>
    </row>
    <row r="220" spans="1:16" ht="18">
      <c r="A220" s="296"/>
      <c r="B220" s="297"/>
      <c r="C220" s="297"/>
      <c r="D220" s="297"/>
      <c r="E220" s="298"/>
      <c r="F220" s="298"/>
      <c r="G220" s="298"/>
      <c r="H220" s="298"/>
      <c r="I220" s="298"/>
      <c r="J220" s="297"/>
      <c r="K220" s="297"/>
      <c r="L220" s="297"/>
      <c r="M220" s="298"/>
      <c r="N220" s="297"/>
    </row>
    <row r="221" spans="1:16" ht="15.75">
      <c r="A221" s="299" t="s">
        <v>1048</v>
      </c>
      <c r="B221" s="297"/>
      <c r="C221" s="297"/>
      <c r="D221" s="297"/>
      <c r="E221" s="298"/>
      <c r="F221" s="298"/>
      <c r="G221" s="298"/>
      <c r="H221" s="298"/>
      <c r="I221" s="298"/>
      <c r="J221" s="297"/>
      <c r="K221" s="297"/>
      <c r="L221" s="297"/>
      <c r="M221" s="298"/>
      <c r="N221" s="297"/>
    </row>
    <row r="222" spans="1:16" ht="15.75">
      <c r="A222" s="299" t="s">
        <v>1166</v>
      </c>
      <c r="B222" s="297"/>
      <c r="C222" s="297"/>
      <c r="D222" s="297"/>
      <c r="E222" s="298"/>
      <c r="F222" s="298"/>
      <c r="G222" s="298"/>
      <c r="H222" s="298"/>
      <c r="I222" s="298"/>
      <c r="J222" s="297"/>
      <c r="K222" s="297"/>
      <c r="L222" s="297"/>
      <c r="M222" s="298"/>
      <c r="N222" s="297"/>
    </row>
    <row r="223" spans="1:16" ht="15.75" customHeight="1">
      <c r="A223" s="300"/>
      <c r="B223" s="300"/>
      <c r="C223" s="300"/>
      <c r="D223" s="300"/>
      <c r="E223" s="300"/>
      <c r="F223" s="301"/>
      <c r="G223" s="302"/>
      <c r="H223" s="302"/>
      <c r="I223" s="303"/>
      <c r="J223" s="303"/>
      <c r="K223" s="303"/>
      <c r="L223" s="303"/>
      <c r="M223" s="303"/>
      <c r="N223" s="303"/>
      <c r="O223" s="304"/>
    </row>
    <row r="224" spans="1:16" ht="15.75" customHeight="1">
      <c r="A224" s="150"/>
      <c r="B224" s="305" t="s">
        <v>1014</v>
      </c>
      <c r="C224" s="306"/>
      <c r="D224" s="306"/>
      <c r="E224" s="306"/>
      <c r="F224" s="306"/>
      <c r="G224" s="306"/>
      <c r="H224" s="306"/>
      <c r="I224" s="307"/>
      <c r="J224" s="308" t="s">
        <v>10</v>
      </c>
      <c r="K224" s="309"/>
      <c r="L224" s="309"/>
      <c r="M224" s="310"/>
      <c r="N224" s="533" t="s">
        <v>1015</v>
      </c>
      <c r="O224"/>
    </row>
    <row r="225" spans="1:15" ht="50.25" customHeight="1">
      <c r="A225" s="311"/>
      <c r="B225" s="306" t="s">
        <v>1016</v>
      </c>
      <c r="C225" s="306"/>
      <c r="D225" s="306"/>
      <c r="E225" s="312"/>
      <c r="F225" s="313" t="s">
        <v>1017</v>
      </c>
      <c r="G225" s="306"/>
      <c r="H225" s="306"/>
      <c r="I225" s="307"/>
      <c r="J225" s="314" t="s">
        <v>1018</v>
      </c>
      <c r="K225" s="306"/>
      <c r="L225" s="306"/>
      <c r="M225" s="307"/>
      <c r="N225" s="534"/>
      <c r="O225"/>
    </row>
    <row r="226" spans="1:15" ht="30.75" customHeight="1">
      <c r="A226" s="300"/>
      <c r="B226" s="315" t="s">
        <v>1019</v>
      </c>
      <c r="C226" s="315" t="s">
        <v>1020</v>
      </c>
      <c r="D226" s="315" t="s">
        <v>1021</v>
      </c>
      <c r="E226" s="316" t="s">
        <v>1022</v>
      </c>
      <c r="F226" s="316" t="s">
        <v>1019</v>
      </c>
      <c r="G226" s="315" t="s">
        <v>1020</v>
      </c>
      <c r="H226" s="315" t="s">
        <v>1021</v>
      </c>
      <c r="I226" s="316" t="s">
        <v>1022</v>
      </c>
      <c r="J226" s="317" t="s">
        <v>1019</v>
      </c>
      <c r="K226" s="318" t="s">
        <v>1020</v>
      </c>
      <c r="L226" s="319" t="s">
        <v>1021</v>
      </c>
      <c r="M226" s="317" t="s">
        <v>1022</v>
      </c>
      <c r="N226" s="535"/>
      <c r="O226"/>
    </row>
    <row r="227" spans="1:15" ht="15.75" hidden="1" customHeight="1">
      <c r="A227" s="320" t="s">
        <v>1023</v>
      </c>
      <c r="B227" s="128">
        <f>+'CTA Pivot Table'!N$278</f>
        <v>0</v>
      </c>
      <c r="C227" s="128">
        <f>+'CTA Pivot Table'!N$279</f>
        <v>0</v>
      </c>
      <c r="D227" s="128">
        <f>+'CTA Pivot Table'!N$280</f>
        <v>0</v>
      </c>
      <c r="E227" s="130">
        <f>+'CTA Pivot Table'!N$281</f>
        <v>0</v>
      </c>
      <c r="F227" s="130">
        <f>+'CTA Pivot Table'!N$282</f>
        <v>0</v>
      </c>
      <c r="G227" s="128">
        <f>+'CTA Pivot Table'!N$283</f>
        <v>0</v>
      </c>
      <c r="H227" s="128">
        <f>+'CTA Pivot Table'!N$284</f>
        <v>0</v>
      </c>
      <c r="I227" s="130">
        <f>+'CTA Pivot Table'!N$285</f>
        <v>0</v>
      </c>
      <c r="J227" s="130">
        <f>+'CTA Pivot Table'!N$286</f>
        <v>0</v>
      </c>
      <c r="K227" s="128">
        <f>+'CTA Pivot Table'!N$287</f>
        <v>0</v>
      </c>
      <c r="L227" s="128">
        <f>+'CTA Pivot Table'!N$288</f>
        <v>0</v>
      </c>
      <c r="M227" s="227">
        <f>+'CTA Pivot Table'!N$289</f>
        <v>0</v>
      </c>
      <c r="N227" s="130">
        <f>+'CTA Pivot Table'!N$290</f>
        <v>0</v>
      </c>
      <c r="O227" s="226"/>
    </row>
    <row r="228" spans="1:15" ht="15.75" hidden="1" customHeight="1">
      <c r="A228" s="320"/>
      <c r="E228" s="130"/>
      <c r="F228" s="130"/>
      <c r="I228" s="130"/>
      <c r="J228" s="130"/>
      <c r="M228" s="227"/>
      <c r="N228" s="130"/>
      <c r="O228" s="226"/>
    </row>
    <row r="229" spans="1:15">
      <c r="A229" s="320" t="s">
        <v>1024</v>
      </c>
      <c r="B229" s="325">
        <f>+'CTA Pivot Table'!N$7</f>
        <v>0</v>
      </c>
      <c r="C229" s="325">
        <f>+'CTA Pivot Table'!N$9</f>
        <v>0</v>
      </c>
      <c r="D229" s="325">
        <f>+'CTA Pivot Table'!N$11</f>
        <v>0</v>
      </c>
      <c r="E229" s="326">
        <f>+'CTA Pivot Table'!N$13</f>
        <v>0</v>
      </c>
      <c r="F229" s="326">
        <f>+'CTA Pivot Table'!N$15</f>
        <v>0</v>
      </c>
      <c r="G229" s="325">
        <f>+'CTA Pivot Table'!N$17</f>
        <v>0</v>
      </c>
      <c r="H229" s="325">
        <f>+'CTA Pivot Table'!N$19</f>
        <v>0</v>
      </c>
      <c r="I229" s="326">
        <f>+'CTA Pivot Table'!N$21</f>
        <v>0</v>
      </c>
      <c r="J229" s="326">
        <f>+'CTA Pivot Table'!N$23</f>
        <v>0</v>
      </c>
      <c r="K229" s="325">
        <f>+'CTA Pivot Table'!N$25</f>
        <v>0</v>
      </c>
      <c r="L229" s="325">
        <f>+'CTA Pivot Table'!N$27</f>
        <v>0</v>
      </c>
      <c r="M229" s="327">
        <f>+'CTA Pivot Table'!N$29</f>
        <v>0</v>
      </c>
      <c r="N229" s="326">
        <f>+'CTA Pivot Table'!N$31</f>
        <v>0</v>
      </c>
      <c r="O229" s="226"/>
    </row>
    <row r="230" spans="1:15">
      <c r="A230" s="320" t="s">
        <v>1025</v>
      </c>
      <c r="B230" s="325">
        <f>+'CTA Pivot Table'!N$39</f>
        <v>81.589680232558138</v>
      </c>
      <c r="C230" s="325">
        <f>+'CTA Pivot Table'!N$41</f>
        <v>81.682336956521738</v>
      </c>
      <c r="D230" s="325">
        <f>+'CTA Pivot Table'!N$43</f>
        <v>0</v>
      </c>
      <c r="E230" s="326">
        <f>+'CTA Pivot Table'!N$45</f>
        <v>81.6219696969697</v>
      </c>
      <c r="F230" s="326">
        <f>+'CTA Pivot Table'!N$47</f>
        <v>86.775283446712024</v>
      </c>
      <c r="G230" s="325">
        <f>+'CTA Pivot Table'!N$49</f>
        <v>90.06933534743203</v>
      </c>
      <c r="H230" s="325">
        <f>+'CTA Pivot Table'!N$51</f>
        <v>0</v>
      </c>
      <c r="I230" s="326">
        <f>+'CTA Pivot Table'!N$53</f>
        <v>87.674154987633941</v>
      </c>
      <c r="J230" s="326">
        <f>+'CTA Pivot Table'!N$55</f>
        <v>68.387576374745422</v>
      </c>
      <c r="K230" s="325">
        <f>+'CTA Pivot Table'!N$57</f>
        <v>63.61293532338307</v>
      </c>
      <c r="L230" s="325">
        <f>+'CTA Pivot Table'!NR$59</f>
        <v>0</v>
      </c>
      <c r="M230" s="327">
        <f>+'CTA Pivot Table'!N$61</f>
        <v>66.238185890257554</v>
      </c>
      <c r="N230" s="326">
        <f>+'CTA Pivot Table'!N$63</f>
        <v>76.364567901234565</v>
      </c>
      <c r="O230" s="226"/>
    </row>
    <row r="231" spans="1:15">
      <c r="A231" s="320" t="s">
        <v>1026</v>
      </c>
      <c r="B231" s="325">
        <f>+'CTA Pivot Table'!N$71</f>
        <v>0</v>
      </c>
      <c r="C231" s="325">
        <f>+'CTA Pivot Table'!N$73</f>
        <v>0</v>
      </c>
      <c r="D231" s="325">
        <f>+'CTA Pivot Table'!N$75</f>
        <v>0</v>
      </c>
      <c r="E231" s="326">
        <f>+'CTA Pivot Table'!N$77</f>
        <v>0</v>
      </c>
      <c r="F231" s="326">
        <f>+'CTA Pivot Table'!N$79</f>
        <v>0</v>
      </c>
      <c r="G231" s="325">
        <f>+'CTA Pivot Table'!N$81</f>
        <v>0</v>
      </c>
      <c r="H231" s="325">
        <f>+'CTA Pivot Table'!N$83</f>
        <v>0</v>
      </c>
      <c r="I231" s="326">
        <f>+'CTA Pivot Table'!N$85</f>
        <v>0</v>
      </c>
      <c r="J231" s="326">
        <f>+'CTA Pivot Table'!N$87</f>
        <v>0</v>
      </c>
      <c r="K231" s="325">
        <f>+'CTA Pivot Table'!N$89</f>
        <v>0</v>
      </c>
      <c r="L231" s="325">
        <f>+'CTA Pivot Table'!N$91</f>
        <v>0</v>
      </c>
      <c r="M231" s="327">
        <f>+'CTA Pivot Table'!N$93</f>
        <v>0</v>
      </c>
      <c r="N231" s="326">
        <f>+'CTA Pivot Table'!N$95</f>
        <v>0</v>
      </c>
      <c r="O231" s="226"/>
    </row>
    <row r="232" spans="1:15">
      <c r="A232" s="320" t="s">
        <v>1027</v>
      </c>
      <c r="B232" s="325">
        <f>+'CTA Pivot Table'!N$103</f>
        <v>69.341174305882348</v>
      </c>
      <c r="C232" s="325">
        <f>+'CTA Pivot Table'!N$105</f>
        <v>67.655183893496272</v>
      </c>
      <c r="D232" s="325">
        <f>+'CTA Pivot Table'!N$107</f>
        <v>63.866207432703888</v>
      </c>
      <c r="E232" s="326">
        <f>+'CTA Pivot Table'!N$109</f>
        <v>67.40431975636767</v>
      </c>
      <c r="F232" s="326">
        <f>+'CTA Pivot Table'!N$111</f>
        <v>73.055189373477987</v>
      </c>
      <c r="G232" s="325">
        <f>+'CTA Pivot Table'!N$113</f>
        <v>73.805693377335274</v>
      </c>
      <c r="H232" s="325">
        <f>+'CTA Pivot Table'!N$115</f>
        <v>0</v>
      </c>
      <c r="I232" s="326">
        <f>+'CTA Pivot Table'!N$117</f>
        <v>73.303597389565653</v>
      </c>
      <c r="J232" s="326">
        <f>+'CTA Pivot Table'!N$119</f>
        <v>51.502086944952602</v>
      </c>
      <c r="K232" s="325">
        <f>+'CTA Pivot Table'!N$121</f>
        <v>48.730163306128979</v>
      </c>
      <c r="L232" s="325">
        <f>+'CTA Pivot Table'!N$123</f>
        <v>0</v>
      </c>
      <c r="M232" s="327">
        <f>+'CTA Pivot Table'!N$125</f>
        <v>50.089450277279397</v>
      </c>
      <c r="N232" s="326">
        <f>+'CTA Pivot Table'!N$127</f>
        <v>72.521003126091514</v>
      </c>
      <c r="O232" s="226"/>
    </row>
    <row r="233" spans="1:15">
      <c r="A233" s="320"/>
      <c r="B233" s="325"/>
      <c r="C233" s="325"/>
      <c r="D233" s="325"/>
      <c r="E233" s="326"/>
      <c r="F233" s="326"/>
      <c r="G233" s="325"/>
      <c r="H233" s="325"/>
      <c r="I233" s="326"/>
      <c r="J233" s="326"/>
      <c r="K233" s="325"/>
      <c r="L233" s="325"/>
      <c r="M233" s="327"/>
      <c r="N233" s="326"/>
      <c r="O233" s="226"/>
    </row>
    <row r="234" spans="1:15">
      <c r="A234" s="320" t="s">
        <v>1028</v>
      </c>
      <c r="B234" s="325">
        <f>+'CTA Pivot Table'!N$135</f>
        <v>79.599999999999994</v>
      </c>
      <c r="C234" s="325">
        <f>+'CTA Pivot Table'!N$137</f>
        <v>77.304848484848492</v>
      </c>
      <c r="D234" s="325">
        <f>+'CTA Pivot Table'!N$139</f>
        <v>0</v>
      </c>
      <c r="E234" s="326">
        <f>+'CTA Pivot Table'!N$141</f>
        <v>78.958135593220348</v>
      </c>
      <c r="F234" s="326">
        <f>+'CTA Pivot Table'!N$143</f>
        <v>79.45829396325459</v>
      </c>
      <c r="G234" s="325">
        <f>+'CTA Pivot Table'!N$145</f>
        <v>83.688986486486485</v>
      </c>
      <c r="H234" s="325">
        <f>+'CTA Pivot Table'!N$147</f>
        <v>0</v>
      </c>
      <c r="I234" s="326">
        <f>+'CTA Pivot Table'!N$149</f>
        <v>80.328540653231428</v>
      </c>
      <c r="J234" s="326">
        <f>+'CTA Pivot Table'!N$151</f>
        <v>64.711262327416179</v>
      </c>
      <c r="K234" s="325">
        <f>+'CTA Pivot Table'!N$153</f>
        <v>57.336615384615392</v>
      </c>
      <c r="L234" s="325">
        <f>+'CTA Pivot Table'!N$155</f>
        <v>0</v>
      </c>
      <c r="M234" s="327">
        <f>+'CTA Pivot Table'!N$157</f>
        <v>61.504894091415828</v>
      </c>
      <c r="N234" s="326">
        <f>+'CTA Pivot Table'!N$159</f>
        <v>69.467962962962957</v>
      </c>
      <c r="O234" s="226"/>
    </row>
    <row r="235" spans="1:15">
      <c r="A235" s="320" t="s">
        <v>1029</v>
      </c>
      <c r="B235" s="325">
        <f>+'CTA Pivot Table'!N$167</f>
        <v>76.148726114649691</v>
      </c>
      <c r="C235" s="325">
        <f>+'CTA Pivot Table'!N$169</f>
        <v>67.089230769230767</v>
      </c>
      <c r="D235" s="325">
        <f>+'CTA Pivot Table'!N$171</f>
        <v>0</v>
      </c>
      <c r="E235" s="326">
        <f>+'CTA Pivot Table'!N$173</f>
        <v>74.189101497504154</v>
      </c>
      <c r="F235" s="326">
        <f>+'CTA Pivot Table'!N$175</f>
        <v>84.552581863979853</v>
      </c>
      <c r="G235" s="325">
        <f>+'CTA Pivot Table'!N$177</f>
        <v>84.863936781609212</v>
      </c>
      <c r="H235" s="325">
        <f>+'CTA Pivot Table'!N$179</f>
        <v>0</v>
      </c>
      <c r="I235" s="326">
        <f>+'CTA Pivot Table'!N$181</f>
        <v>84.64746059544656</v>
      </c>
      <c r="J235" s="326">
        <f>+'CTA Pivot Table'!N$183</f>
        <v>59.340172413793105</v>
      </c>
      <c r="K235" s="325">
        <f>+'CTA Pivot Table'!N$185</f>
        <v>58.040054869684496</v>
      </c>
      <c r="L235" s="325">
        <f>+'CTA Pivot Table'!N$187</f>
        <v>0</v>
      </c>
      <c r="M235" s="327">
        <f>+'CTA Pivot Table'!N$189</f>
        <v>58.956298096395315</v>
      </c>
      <c r="N235" s="326">
        <f>+'CTA Pivot Table'!N$191</f>
        <v>79.159599528857484</v>
      </c>
      <c r="O235" s="226"/>
    </row>
    <row r="236" spans="1:15">
      <c r="A236" s="320" t="s">
        <v>1030</v>
      </c>
      <c r="B236" s="325">
        <f>+'CTA Pivot Table'!N$199</f>
        <v>0</v>
      </c>
      <c r="C236" s="325">
        <f>+'CTA Pivot Table'!N$201</f>
        <v>0</v>
      </c>
      <c r="D236" s="325">
        <f>+'CTA Pivot Table'!N$203</f>
        <v>0</v>
      </c>
      <c r="E236" s="326">
        <f>+'CTA Pivot Table'!N$205</f>
        <v>0</v>
      </c>
      <c r="F236" s="326">
        <f>+'CTA Pivot Table'!N$207</f>
        <v>0</v>
      </c>
      <c r="G236" s="325">
        <f>+'CTA Pivot Table'!N$209</f>
        <v>0</v>
      </c>
      <c r="H236" s="325">
        <f>+'CTA Pivot Table'!N$211</f>
        <v>0</v>
      </c>
      <c r="I236" s="326">
        <f>+'CTA Pivot Table'!N$213</f>
        <v>0</v>
      </c>
      <c r="J236" s="326">
        <f>+'CTA Pivot Table'!N$215</f>
        <v>0</v>
      </c>
      <c r="K236" s="325">
        <f>+'CTA Pivot Table'!N$217</f>
        <v>0</v>
      </c>
      <c r="L236" s="325">
        <f>+'CTA Pivot Table'!N$219</f>
        <v>0</v>
      </c>
      <c r="M236" s="327">
        <f>+'CTA Pivot Table'!N$221</f>
        <v>0</v>
      </c>
      <c r="N236" s="326">
        <f>+'CTA Pivot Table'!N$223</f>
        <v>0</v>
      </c>
      <c r="O236" s="226"/>
    </row>
    <row r="237" spans="1:15">
      <c r="A237" s="320" t="s">
        <v>1031</v>
      </c>
      <c r="B237" s="325">
        <f>+'CTA Pivot Table'!N$231</f>
        <v>0</v>
      </c>
      <c r="C237" s="325">
        <f>+'CTA Pivot Table'!N$233</f>
        <v>0</v>
      </c>
      <c r="D237" s="325">
        <f>+'CTA Pivot Table'!N$235</f>
        <v>0</v>
      </c>
      <c r="E237" s="326">
        <f>+'CTA Pivot Table'!N$237</f>
        <v>0</v>
      </c>
      <c r="F237" s="326">
        <f>+'CTA Pivot Table'!N$239</f>
        <v>0</v>
      </c>
      <c r="G237" s="325">
        <f>+'CTA Pivot Table'!N$241</f>
        <v>0</v>
      </c>
      <c r="H237" s="325">
        <f>+'CTA Pivot Table'!N$243</f>
        <v>0</v>
      </c>
      <c r="I237" s="326">
        <f>+'CTA Pivot Table'!N$245</f>
        <v>0</v>
      </c>
      <c r="J237" s="326">
        <f>+'CTA Pivot Table'!N$247</f>
        <v>0</v>
      </c>
      <c r="K237" s="325">
        <f>+'CTA Pivot Table'!N$249</f>
        <v>0</v>
      </c>
      <c r="L237" s="325">
        <f>+'CTA Pivot Table'!N$251</f>
        <v>0</v>
      </c>
      <c r="M237" s="327">
        <f>+'CTA Pivot Table'!N$253</f>
        <v>0</v>
      </c>
      <c r="N237" s="326">
        <f>+'CTA Pivot Table'!N$255</f>
        <v>0</v>
      </c>
      <c r="O237" s="226"/>
    </row>
    <row r="238" spans="1:15">
      <c r="A238" s="320"/>
      <c r="B238" s="325"/>
      <c r="C238" s="325"/>
      <c r="D238" s="325"/>
      <c r="E238" s="326"/>
      <c r="F238" s="326"/>
      <c r="G238" s="325"/>
      <c r="H238" s="325"/>
      <c r="I238" s="326"/>
      <c r="J238" s="326"/>
      <c r="K238" s="325"/>
      <c r="L238" s="325"/>
      <c r="M238" s="327"/>
      <c r="N238" s="326"/>
      <c r="O238" s="226"/>
    </row>
    <row r="239" spans="1:15">
      <c r="A239" s="320" t="s">
        <v>1032</v>
      </c>
      <c r="B239" s="325">
        <f>+'CTA Pivot Table'!N$263</f>
        <v>0</v>
      </c>
      <c r="C239" s="325">
        <f>+'CTA Pivot Table'!N$265</f>
        <v>0</v>
      </c>
      <c r="D239" s="325">
        <f>+'CTA Pivot Table'!N$267</f>
        <v>0</v>
      </c>
      <c r="E239" s="326">
        <f>+'CTA Pivot Table'!N$269</f>
        <v>0</v>
      </c>
      <c r="F239" s="326">
        <f>+'CTA Pivot Table'!N$271</f>
        <v>0</v>
      </c>
      <c r="G239" s="325">
        <f>+'CTA Pivot Table'!N$273</f>
        <v>0</v>
      </c>
      <c r="H239" s="325">
        <f>+'CTA Pivot Table'!N$275</f>
        <v>0</v>
      </c>
      <c r="I239" s="326">
        <f>+'CTA Pivot Table'!N$277</f>
        <v>0</v>
      </c>
      <c r="J239" s="326">
        <f>+'CTA Pivot Table'!N$279</f>
        <v>0</v>
      </c>
      <c r="K239" s="325">
        <f>+'CTA Pivot Table'!N$281</f>
        <v>0</v>
      </c>
      <c r="L239" s="325">
        <f>+'CTA Pivot Table'!N$283</f>
        <v>0</v>
      </c>
      <c r="M239" s="327">
        <f>+'CTA Pivot Table'!N$285</f>
        <v>0</v>
      </c>
      <c r="N239" s="326">
        <f>+'CTA Pivot Table'!N$287</f>
        <v>0</v>
      </c>
      <c r="O239" s="226"/>
    </row>
    <row r="240" spans="1:15">
      <c r="A240" s="320" t="s">
        <v>1033</v>
      </c>
      <c r="B240" s="325">
        <f>+'CTA Pivot Table'!N$295</f>
        <v>0</v>
      </c>
      <c r="C240" s="325">
        <f>+'CTA Pivot Table'!N$297</f>
        <v>0</v>
      </c>
      <c r="D240" s="325">
        <f>+'CTA Pivot Table'!N$299</f>
        <v>0</v>
      </c>
      <c r="E240" s="326">
        <f>+'CTA Pivot Table'!N$301</f>
        <v>0</v>
      </c>
      <c r="F240" s="326">
        <f>+'CTA Pivot Table'!N$303</f>
        <v>0</v>
      </c>
      <c r="G240" s="325">
        <f>+'CTA Pivot Table'!N$305</f>
        <v>0</v>
      </c>
      <c r="H240" s="325">
        <f>+'CTA Pivot Table'!N$307</f>
        <v>0</v>
      </c>
      <c r="I240" s="326">
        <f>+'CTA Pivot Table'!N$309</f>
        <v>0</v>
      </c>
      <c r="J240" s="326">
        <f>+'CTA Pivot Table'!N$311</f>
        <v>0</v>
      </c>
      <c r="K240" s="325">
        <f>+'CTA Pivot Table'!N$313</f>
        <v>0</v>
      </c>
      <c r="L240" s="325">
        <f>+'CTA Pivot Table'!N$315</f>
        <v>0</v>
      </c>
      <c r="M240" s="327">
        <f>+'CTA Pivot Table'!N$317</f>
        <v>0</v>
      </c>
      <c r="N240" s="326">
        <f>+'CTA Pivot Table'!N$319</f>
        <v>0</v>
      </c>
      <c r="O240" s="226"/>
    </row>
    <row r="241" spans="1:15">
      <c r="A241" s="320" t="s">
        <v>1034</v>
      </c>
      <c r="B241" s="325">
        <f>+'CTA Pivot Table'!N$327</f>
        <v>0</v>
      </c>
      <c r="C241" s="325">
        <f>+'CTA Pivot Table'!N$329</f>
        <v>0</v>
      </c>
      <c r="D241" s="325">
        <f>+'CTA Pivot Table'!N$331</f>
        <v>0</v>
      </c>
      <c r="E241" s="326">
        <f>+'CTA Pivot Table'!N$333</f>
        <v>0</v>
      </c>
      <c r="F241" s="326">
        <f>+'CTA Pivot Table'!N$335</f>
        <v>0</v>
      </c>
      <c r="G241" s="325">
        <f>+'CTA Pivot Table'!N$337</f>
        <v>0</v>
      </c>
      <c r="H241" s="325">
        <f>+'CTA Pivot Table'!N$339</f>
        <v>0</v>
      </c>
      <c r="I241" s="326">
        <f>+'CTA Pivot Table'!N$341</f>
        <v>0</v>
      </c>
      <c r="J241" s="326">
        <f>+'CTA Pivot Table'!N$343</f>
        <v>0</v>
      </c>
      <c r="K241" s="325">
        <f>+'CTA Pivot Table'!N$345</f>
        <v>0</v>
      </c>
      <c r="L241" s="325">
        <f>+'CTA Pivot Table'!N$347</f>
        <v>0</v>
      </c>
      <c r="M241" s="327">
        <f>+'CTA Pivot Table'!N$349</f>
        <v>0</v>
      </c>
      <c r="N241" s="326">
        <f>+'CTA Pivot Table'!N$351</f>
        <v>0</v>
      </c>
      <c r="O241" s="226"/>
    </row>
    <row r="242" spans="1:15">
      <c r="A242" s="320" t="s">
        <v>1035</v>
      </c>
      <c r="B242" s="325">
        <f>+'CTA Pivot Table'!N$359</f>
        <v>0</v>
      </c>
      <c r="C242" s="325">
        <f>+'CTA Pivot Table'!N$361</f>
        <v>0</v>
      </c>
      <c r="D242" s="325">
        <f>+'CTA Pivot Table'!N$363</f>
        <v>0</v>
      </c>
      <c r="E242" s="326">
        <f>+'CTA Pivot Table'!N$365</f>
        <v>0</v>
      </c>
      <c r="F242" s="326">
        <f>+'CTA Pivot Table'!N$367</f>
        <v>0</v>
      </c>
      <c r="G242" s="325">
        <f>+'CTA Pivot Table'!N$369</f>
        <v>0</v>
      </c>
      <c r="H242" s="325">
        <f>+'CTA Pivot Table'!N$371</f>
        <v>0</v>
      </c>
      <c r="I242" s="326">
        <f>+'CTA Pivot Table'!N$373</f>
        <v>0</v>
      </c>
      <c r="J242" s="326">
        <f>+'CTA Pivot Table'!N$375</f>
        <v>0</v>
      </c>
      <c r="K242" s="325">
        <f>+'CTA Pivot Table'!N$377</f>
        <v>0</v>
      </c>
      <c r="L242" s="325">
        <f>+'CTA Pivot Table'!N$379</f>
        <v>0</v>
      </c>
      <c r="M242" s="327">
        <f>+'CTA Pivot Table'!N$381</f>
        <v>0</v>
      </c>
      <c r="N242" s="326">
        <f>+'CTA Pivot Table'!N$383</f>
        <v>0</v>
      </c>
      <c r="O242" s="226"/>
    </row>
    <row r="243" spans="1:15">
      <c r="A243" s="320"/>
      <c r="B243" s="325"/>
      <c r="C243" s="325"/>
      <c r="D243" s="325"/>
      <c r="E243" s="326"/>
      <c r="F243" s="326"/>
      <c r="G243" s="325"/>
      <c r="H243" s="325"/>
      <c r="I243" s="326"/>
      <c r="J243" s="326"/>
      <c r="K243" s="325"/>
      <c r="L243" s="325"/>
      <c r="M243" s="327"/>
      <c r="N243" s="326"/>
      <c r="O243" s="226"/>
    </row>
    <row r="244" spans="1:15">
      <c r="A244" s="320" t="s">
        <v>1036</v>
      </c>
      <c r="B244" s="325">
        <f>+'CTA Pivot Table'!N$391</f>
        <v>0</v>
      </c>
      <c r="C244" s="325">
        <f>+'CTA Pivot Table'!N$393</f>
        <v>0</v>
      </c>
      <c r="D244" s="325">
        <f>+'CTA Pivot Table'!N$395</f>
        <v>0</v>
      </c>
      <c r="E244" s="326">
        <f>+'CTA Pivot Table'!N$397</f>
        <v>0</v>
      </c>
      <c r="F244" s="326">
        <f>+'CTA Pivot Table'!N$399</f>
        <v>0</v>
      </c>
      <c r="G244" s="325">
        <f>+'CTA Pivot Table'!N$401</f>
        <v>0</v>
      </c>
      <c r="H244" s="325">
        <f>+'CTA Pivot Table'!N$403</f>
        <v>0</v>
      </c>
      <c r="I244" s="326">
        <f>+'CTA Pivot Table'!N$405</f>
        <v>0</v>
      </c>
      <c r="J244" s="326">
        <f>+'CTA Pivot Table'!N$407</f>
        <v>0</v>
      </c>
      <c r="K244" s="325">
        <f>+'CTA Pivot Table'!N$409</f>
        <v>0</v>
      </c>
      <c r="L244" s="325">
        <f>+'CTA Pivot Table'!N$411</f>
        <v>0</v>
      </c>
      <c r="M244" s="327">
        <f>+'CTA Pivot Table'!N$413</f>
        <v>0</v>
      </c>
      <c r="N244" s="326">
        <f>+'CTA Pivot Table'!N$415</f>
        <v>0</v>
      </c>
      <c r="O244" s="226"/>
    </row>
    <row r="245" spans="1:15">
      <c r="A245" s="320" t="s">
        <v>1037</v>
      </c>
      <c r="B245" s="325">
        <f>+'CTA Pivot Table'!N$423</f>
        <v>68.96096634093378</v>
      </c>
      <c r="C245" s="325">
        <f>+'CTA Pivot Table'!N$425</f>
        <v>57.064709705372621</v>
      </c>
      <c r="D245" s="325">
        <f>+'CTA Pivot Table'!N$427</f>
        <v>0</v>
      </c>
      <c r="E245" s="326">
        <f>+'CTA Pivot Table'!N$429</f>
        <v>63.54653914415298</v>
      </c>
      <c r="F245" s="326">
        <f>+'CTA Pivot Table'!N$431</f>
        <v>82.680356397878342</v>
      </c>
      <c r="G245" s="325">
        <f>+'CTA Pivot Table'!N$433</f>
        <v>81.144467251352864</v>
      </c>
      <c r="H245" s="325">
        <f>+'CTA Pivot Table'!N$435</f>
        <v>0</v>
      </c>
      <c r="I245" s="326">
        <f>+'CTA Pivot Table'!N$437</f>
        <v>81.928819698076452</v>
      </c>
      <c r="J245" s="326">
        <f>+'CTA Pivot Table'!N$439</f>
        <v>60.973140043763678</v>
      </c>
      <c r="K245" s="325">
        <f>+'CTA Pivot Table'!N$441</f>
        <v>52.121730265074277</v>
      </c>
      <c r="L245" s="325">
        <f>+'CTA Pivot Table'!N$443</f>
        <v>0</v>
      </c>
      <c r="M245" s="327">
        <f>+'CTA Pivot Table'!N$445</f>
        <v>55.197262877779877</v>
      </c>
      <c r="N245" s="326">
        <f>+'CTA Pivot Table'!N$447</f>
        <v>43.468359570841272</v>
      </c>
      <c r="O245" s="226"/>
    </row>
    <row r="246" spans="1:15">
      <c r="A246" s="320" t="s">
        <v>1038</v>
      </c>
      <c r="B246" s="325">
        <f>+'CTA Pivot Table'!N$455</f>
        <v>77.994130873552635</v>
      </c>
      <c r="C246" s="325">
        <f>+'CTA Pivot Table'!N$457</f>
        <v>80.616379310344811</v>
      </c>
      <c r="D246" s="325">
        <f>+'CTA Pivot Table'!N$459</f>
        <v>0</v>
      </c>
      <c r="E246" s="326">
        <f>+'CTA Pivot Table'!N$461</f>
        <v>78.718946168233884</v>
      </c>
      <c r="F246" s="326">
        <f>+'CTA Pivot Table'!N$463</f>
        <v>77.319060052219328</v>
      </c>
      <c r="G246" s="325">
        <f>+'CTA Pivot Table'!N$465</f>
        <v>81.279227900855432</v>
      </c>
      <c r="H246" s="325">
        <f>+'CTA Pivot Table'!N$467</f>
        <v>0</v>
      </c>
      <c r="I246" s="326">
        <f>+'CTA Pivot Table'!N$469</f>
        <v>79.471212301823812</v>
      </c>
      <c r="J246" s="326">
        <f>+'CTA Pivot Table'!N$471</f>
        <v>66.122036262203622</v>
      </c>
      <c r="K246" s="325">
        <f>+'CTA Pivot Table'!N$473</f>
        <v>64.690617370073227</v>
      </c>
      <c r="L246" s="325">
        <f>+'CTA Pivot Table'!N$475</f>
        <v>0</v>
      </c>
      <c r="M246" s="327">
        <f>+'CTA Pivot Table'!N$477</f>
        <v>65.167867937688911</v>
      </c>
      <c r="N246" s="326">
        <f>+'CTA Pivot Table'!N$479</f>
        <v>52.777063599458721</v>
      </c>
      <c r="O246" s="226"/>
    </row>
    <row r="247" spans="1:15">
      <c r="A247" s="329" t="s">
        <v>1039</v>
      </c>
      <c r="B247" s="330">
        <f>+'CTA Pivot Table'!N$487</f>
        <v>0</v>
      </c>
      <c r="C247" s="330">
        <f>+'CTA Pivot Table'!N$489</f>
        <v>0</v>
      </c>
      <c r="D247" s="330">
        <f>+'CTA Pivot Table'!N$491</f>
        <v>0</v>
      </c>
      <c r="E247" s="331">
        <f>+'CTA Pivot Table'!N$493</f>
        <v>0</v>
      </c>
      <c r="F247" s="331">
        <f>+'CTA Pivot Table'!N$495</f>
        <v>0</v>
      </c>
      <c r="G247" s="330">
        <f>+'CTA Pivot Table'!N$497</f>
        <v>0</v>
      </c>
      <c r="H247" s="330">
        <f>+'CTA Pivot Table'!N$499</f>
        <v>0</v>
      </c>
      <c r="I247" s="331">
        <f>+'CTA Pivot Table'!N$501</f>
        <v>0</v>
      </c>
      <c r="J247" s="331">
        <f>+'CTA Pivot Table'!N$503</f>
        <v>0</v>
      </c>
      <c r="K247" s="330">
        <f>+'CTA Pivot Table'!N$505</f>
        <v>0</v>
      </c>
      <c r="L247" s="330">
        <f>+'CTA Pivot Table'!N$507</f>
        <v>0</v>
      </c>
      <c r="M247" s="332">
        <f>+'CTA Pivot Table'!N$509</f>
        <v>0</v>
      </c>
      <c r="N247" s="331">
        <f>+'CTA Pivot Table'!N$511</f>
        <v>0</v>
      </c>
      <c r="O247" s="226"/>
    </row>
    <row r="248" spans="1:15">
      <c r="A248" s="333" t="s">
        <v>1053</v>
      </c>
      <c r="B248" s="334"/>
      <c r="C248" s="334"/>
      <c r="D248" s="334"/>
      <c r="E248" s="334"/>
      <c r="F248" s="334"/>
      <c r="G248" s="334"/>
      <c r="H248" s="334"/>
      <c r="I248" s="334"/>
      <c r="J248" s="334"/>
      <c r="K248" s="334"/>
      <c r="L248" s="334"/>
      <c r="M248" s="334"/>
      <c r="N248" s="334"/>
    </row>
    <row r="249" spans="1:15">
      <c r="A249" s="334"/>
      <c r="B249" s="334"/>
      <c r="C249" s="334"/>
      <c r="D249" s="334"/>
      <c r="E249" s="334"/>
      <c r="F249" s="334"/>
      <c r="G249" s="334"/>
      <c r="H249" s="334"/>
      <c r="I249" s="334"/>
      <c r="J249" s="334"/>
      <c r="K249" s="334"/>
      <c r="L249" s="334"/>
      <c r="M249" s="334"/>
      <c r="N249" s="335" t="s">
        <v>1158</v>
      </c>
    </row>
    <row r="250" spans="1:15" ht="18">
      <c r="A250" s="296" t="s">
        <v>1049</v>
      </c>
      <c r="B250" s="297"/>
      <c r="C250" s="297"/>
      <c r="D250" s="297"/>
      <c r="E250" s="298"/>
      <c r="F250" s="298"/>
      <c r="G250" s="298"/>
      <c r="H250" s="298"/>
      <c r="I250" s="298"/>
      <c r="J250" s="297"/>
      <c r="K250" s="297"/>
      <c r="L250" s="297"/>
      <c r="M250" s="298"/>
      <c r="N250" s="297"/>
    </row>
    <row r="251" spans="1:15" ht="18">
      <c r="A251" s="296"/>
      <c r="B251" s="297"/>
      <c r="C251" s="297"/>
      <c r="D251" s="297"/>
      <c r="E251" s="298"/>
      <c r="F251" s="298"/>
      <c r="G251" s="298"/>
      <c r="H251" s="298"/>
      <c r="I251" s="298"/>
      <c r="J251" s="297"/>
      <c r="K251" s="297"/>
      <c r="L251" s="297"/>
      <c r="M251" s="298"/>
      <c r="N251" s="297"/>
    </row>
    <row r="252" spans="1:15" ht="15.75">
      <c r="A252" s="299" t="s">
        <v>1048</v>
      </c>
      <c r="B252" s="297"/>
      <c r="C252" s="297"/>
      <c r="D252" s="297"/>
      <c r="E252" s="298"/>
      <c r="F252" s="298"/>
      <c r="G252" s="298"/>
      <c r="H252" s="298"/>
      <c r="I252" s="298"/>
      <c r="J252" s="297"/>
      <c r="K252" s="297"/>
      <c r="L252" s="297"/>
      <c r="M252" s="298"/>
      <c r="N252" s="297"/>
    </row>
    <row r="253" spans="1:15" ht="15.75">
      <c r="A253" s="299" t="s">
        <v>1167</v>
      </c>
      <c r="B253" s="297"/>
      <c r="C253" s="297"/>
      <c r="D253" s="297"/>
      <c r="E253" s="298"/>
      <c r="F253" s="298"/>
      <c r="G253" s="298"/>
      <c r="H253" s="298"/>
      <c r="I253" s="298"/>
      <c r="J253" s="297"/>
      <c r="K253" s="297"/>
      <c r="L253" s="297"/>
      <c r="M253" s="298"/>
      <c r="N253" s="297"/>
    </row>
    <row r="254" spans="1:15" ht="15.75" customHeight="1">
      <c r="A254" s="300"/>
      <c r="B254" s="300"/>
      <c r="C254" s="300"/>
      <c r="D254" s="300"/>
      <c r="E254" s="300"/>
      <c r="F254" s="301"/>
      <c r="G254" s="302"/>
      <c r="H254" s="302"/>
      <c r="I254" s="303"/>
      <c r="J254" s="303"/>
      <c r="K254" s="303"/>
      <c r="L254" s="303"/>
      <c r="M254" s="303"/>
      <c r="N254" s="303"/>
      <c r="O254" s="304"/>
    </row>
    <row r="255" spans="1:15" ht="15.75" customHeight="1">
      <c r="A255" s="150"/>
      <c r="B255" s="305" t="s">
        <v>1014</v>
      </c>
      <c r="C255" s="306"/>
      <c r="D255" s="306"/>
      <c r="E255" s="306"/>
      <c r="F255" s="306"/>
      <c r="G255" s="306"/>
      <c r="H255" s="306"/>
      <c r="I255" s="307"/>
      <c r="J255" s="308" t="s">
        <v>10</v>
      </c>
      <c r="K255" s="309"/>
      <c r="L255" s="309"/>
      <c r="M255" s="310"/>
      <c r="N255" s="533" t="s">
        <v>1015</v>
      </c>
      <c r="O255"/>
    </row>
    <row r="256" spans="1:15" ht="49.5" customHeight="1">
      <c r="A256" s="311"/>
      <c r="B256" s="306" t="s">
        <v>1016</v>
      </c>
      <c r="C256" s="306"/>
      <c r="D256" s="306"/>
      <c r="E256" s="312"/>
      <c r="F256" s="313" t="s">
        <v>1017</v>
      </c>
      <c r="G256" s="306"/>
      <c r="H256" s="306"/>
      <c r="I256" s="307"/>
      <c r="J256" s="314" t="s">
        <v>1018</v>
      </c>
      <c r="K256" s="306"/>
      <c r="L256" s="306"/>
      <c r="M256" s="307"/>
      <c r="N256" s="534"/>
      <c r="O256"/>
    </row>
    <row r="257" spans="1:15" ht="29.25" customHeight="1">
      <c r="A257" s="300"/>
      <c r="B257" s="315" t="s">
        <v>1019</v>
      </c>
      <c r="C257" s="315" t="s">
        <v>1020</v>
      </c>
      <c r="D257" s="315" t="s">
        <v>1021</v>
      </c>
      <c r="E257" s="316" t="s">
        <v>1022</v>
      </c>
      <c r="F257" s="316" t="s">
        <v>1019</v>
      </c>
      <c r="G257" s="315" t="s">
        <v>1020</v>
      </c>
      <c r="H257" s="315" t="s">
        <v>1021</v>
      </c>
      <c r="I257" s="316" t="s">
        <v>1022</v>
      </c>
      <c r="J257" s="317" t="s">
        <v>1019</v>
      </c>
      <c r="K257" s="318" t="s">
        <v>1020</v>
      </c>
      <c r="L257" s="319" t="s">
        <v>1021</v>
      </c>
      <c r="M257" s="317" t="s">
        <v>1022</v>
      </c>
      <c r="N257" s="535"/>
      <c r="O257"/>
    </row>
    <row r="258" spans="1:15" ht="15.75" hidden="1" customHeight="1">
      <c r="A258" s="320" t="s">
        <v>1023</v>
      </c>
      <c r="B258" s="337">
        <f>+'CTA Pivot Table'!J$230</f>
        <v>0</v>
      </c>
      <c r="C258" s="337">
        <f>+'CTA Pivot Table'!J$231</f>
        <v>0</v>
      </c>
      <c r="D258" s="337">
        <f>+'CTA Pivot Table'!J$232</f>
        <v>0</v>
      </c>
      <c r="E258" s="338">
        <f>+'CTA Pivot Table'!J$233</f>
        <v>0</v>
      </c>
      <c r="F258" s="338"/>
      <c r="G258" s="338"/>
      <c r="H258" s="338"/>
      <c r="I258" s="338"/>
      <c r="J258" s="338">
        <f>+'CTA Pivot Table'!J$234</f>
        <v>0</v>
      </c>
      <c r="K258" s="337">
        <f>+'CTA Pivot Table'!J$235</f>
        <v>0</v>
      </c>
      <c r="L258" s="337">
        <f>+'CTA Pivot Table'!J$236</f>
        <v>0</v>
      </c>
      <c r="M258" s="339">
        <f>+'CTA Pivot Table'!J$237</f>
        <v>0</v>
      </c>
      <c r="N258" s="338">
        <f>+'CTA Pivot Table'!J$238</f>
        <v>0</v>
      </c>
      <c r="O258" s="226"/>
    </row>
    <row r="259" spans="1:15" ht="15.75" hidden="1" customHeight="1">
      <c r="A259" s="320"/>
      <c r="E259" s="130"/>
      <c r="I259" s="130"/>
      <c r="J259" s="130"/>
      <c r="M259" s="227"/>
      <c r="N259" s="130"/>
      <c r="O259" s="226"/>
    </row>
    <row r="260" spans="1:15">
      <c r="A260" s="320" t="s">
        <v>1024</v>
      </c>
      <c r="B260" s="325">
        <f>+'CTA Pivot Table'!J$7</f>
        <v>0</v>
      </c>
      <c r="C260" s="325">
        <f>+'CTA Pivot Table'!J$9</f>
        <v>0</v>
      </c>
      <c r="D260" s="325">
        <f>+'CTA Pivot Table'!J$11</f>
        <v>0</v>
      </c>
      <c r="E260" s="326">
        <f>+'CTA Pivot Table'!J$13</f>
        <v>0</v>
      </c>
      <c r="F260" s="326">
        <f>+'CTA Pivot Table'!J$15</f>
        <v>0</v>
      </c>
      <c r="G260" s="325">
        <f>+'CTA Pivot Table'!J$17</f>
        <v>0</v>
      </c>
      <c r="H260" s="325">
        <f>+'CTA Pivot Table'!J$19</f>
        <v>0</v>
      </c>
      <c r="I260" s="326">
        <f>+'CTA Pivot Table'!J$21</f>
        <v>0</v>
      </c>
      <c r="J260" s="326">
        <f>+'CTA Pivot Table'!J$23</f>
        <v>0</v>
      </c>
      <c r="K260" s="325">
        <f>+'CTA Pivot Table'!J$25</f>
        <v>0</v>
      </c>
      <c r="L260" s="325">
        <f>+'CTA Pivot Table'!J$27</f>
        <v>0</v>
      </c>
      <c r="M260" s="327">
        <f>+'CTA Pivot Table'!J$29</f>
        <v>0</v>
      </c>
      <c r="N260" s="326">
        <f>+'CTA Pivot Table'!J$31</f>
        <v>0</v>
      </c>
      <c r="O260" s="226"/>
    </row>
    <row r="261" spans="1:15">
      <c r="A261" s="320" t="s">
        <v>1025</v>
      </c>
      <c r="B261" s="325">
        <f>+'CTA Pivot Table'!J$39</f>
        <v>0</v>
      </c>
      <c r="C261" s="325">
        <f>+'CTA Pivot Table'!J$41</f>
        <v>0</v>
      </c>
      <c r="D261" s="325">
        <f>+'CTA Pivot Table'!J$43</f>
        <v>0</v>
      </c>
      <c r="E261" s="326">
        <f>+'CTA Pivot Table'!J$45</f>
        <v>0</v>
      </c>
      <c r="F261" s="326">
        <f>+'CTA Pivot Table'!J$47</f>
        <v>0</v>
      </c>
      <c r="G261" s="325">
        <f>+'CTA Pivot Table'!J$49</f>
        <v>0</v>
      </c>
      <c r="H261" s="325">
        <f>+'CTA Pivot Table'!J$51</f>
        <v>0</v>
      </c>
      <c r="I261" s="326">
        <f>+'CTA Pivot Table'!J$53</f>
        <v>0</v>
      </c>
      <c r="J261" s="326">
        <f>+'CTA Pivot Table'!J$55</f>
        <v>0</v>
      </c>
      <c r="K261" s="325">
        <f>+'CTA Pivot Table'!J$57</f>
        <v>0</v>
      </c>
      <c r="L261" s="325">
        <f>+'CTA Pivot Table'!JR$59</f>
        <v>0</v>
      </c>
      <c r="M261" s="327">
        <f>+'CTA Pivot Table'!J$61</f>
        <v>0</v>
      </c>
      <c r="N261" s="326">
        <f>+'CTA Pivot Table'!J$63</f>
        <v>0</v>
      </c>
      <c r="O261" s="226"/>
    </row>
    <row r="262" spans="1:15">
      <c r="A262" s="320" t="s">
        <v>1026</v>
      </c>
      <c r="B262" s="325">
        <f>+'CTA Pivot Table'!J$71</f>
        <v>0</v>
      </c>
      <c r="C262" s="325">
        <f>+'CTA Pivot Table'!J$73</f>
        <v>0</v>
      </c>
      <c r="D262" s="325">
        <f>+'CTA Pivot Table'!J$75</f>
        <v>0</v>
      </c>
      <c r="E262" s="326">
        <f>+'CTA Pivot Table'!J$77</f>
        <v>0</v>
      </c>
      <c r="F262" s="326">
        <f>+'CTA Pivot Table'!J$79</f>
        <v>0</v>
      </c>
      <c r="G262" s="325">
        <f>+'CTA Pivot Table'!J$81</f>
        <v>0</v>
      </c>
      <c r="H262" s="325">
        <f>+'CTA Pivot Table'!J$83</f>
        <v>0</v>
      </c>
      <c r="I262" s="326">
        <f>+'CTA Pivot Table'!J$85</f>
        <v>0</v>
      </c>
      <c r="J262" s="326">
        <f>+'CTA Pivot Table'!J$87</f>
        <v>0</v>
      </c>
      <c r="K262" s="325">
        <f>+'CTA Pivot Table'!J$89</f>
        <v>0</v>
      </c>
      <c r="L262" s="325">
        <f>+'CTA Pivot Table'!J$91</f>
        <v>0</v>
      </c>
      <c r="M262" s="327">
        <f>+'CTA Pivot Table'!J$93</f>
        <v>0</v>
      </c>
      <c r="N262" s="326">
        <f>+'CTA Pivot Table'!J$95</f>
        <v>0</v>
      </c>
      <c r="O262" s="226"/>
    </row>
    <row r="263" spans="1:15">
      <c r="A263" s="320" t="s">
        <v>1027</v>
      </c>
      <c r="B263" s="325">
        <f>+'CTA Pivot Table'!J$103</f>
        <v>69.361801580826096</v>
      </c>
      <c r="C263" s="325">
        <f>+'CTA Pivot Table'!J$105</f>
        <v>67.736193915466785</v>
      </c>
      <c r="D263" s="325">
        <f>+'CTA Pivot Table'!J$107</f>
        <v>63.862626493174055</v>
      </c>
      <c r="E263" s="326">
        <f>+'CTA Pivot Table'!J$109</f>
        <v>67.415014586055364</v>
      </c>
      <c r="F263" s="326">
        <f>+'CTA Pivot Table'!J$111</f>
        <v>72.974163008585307</v>
      </c>
      <c r="G263" s="325">
        <f>+'CTA Pivot Table'!J$113</f>
        <v>73.750102849835585</v>
      </c>
      <c r="H263" s="325">
        <f>+'CTA Pivot Table'!J$115</f>
        <v>0</v>
      </c>
      <c r="I263" s="326">
        <f>+'CTA Pivot Table'!J$117</f>
        <v>73.236515985176027</v>
      </c>
      <c r="J263" s="326">
        <f>+'CTA Pivot Table'!J$119</f>
        <v>51.972973609158473</v>
      </c>
      <c r="K263" s="325">
        <f>+'CTA Pivot Table'!J$121</f>
        <v>48.817618211206899</v>
      </c>
      <c r="L263" s="325">
        <f>+'CTA Pivot Table'!J$123</f>
        <v>0</v>
      </c>
      <c r="M263" s="327">
        <f>+'CTA Pivot Table'!J$125</f>
        <v>50.307190082487914</v>
      </c>
      <c r="N263" s="326">
        <f>+'CTA Pivot Table'!J$127</f>
        <v>73.267874189026841</v>
      </c>
      <c r="O263" s="226"/>
    </row>
    <row r="264" spans="1:15">
      <c r="A264" s="320"/>
      <c r="B264" s="325"/>
      <c r="C264" s="325"/>
      <c r="D264" s="325"/>
      <c r="E264" s="326"/>
      <c r="F264" s="326"/>
      <c r="G264" s="325"/>
      <c r="H264" s="325"/>
      <c r="I264" s="326"/>
      <c r="J264" s="326"/>
      <c r="K264" s="325"/>
      <c r="L264" s="325"/>
      <c r="M264" s="327"/>
      <c r="N264" s="326"/>
      <c r="O264" s="226"/>
    </row>
    <row r="265" spans="1:15">
      <c r="A265" s="320" t="s">
        <v>1028</v>
      </c>
      <c r="B265" s="325">
        <f>+'CTA Pivot Table'!J$135</f>
        <v>79.599999999999994</v>
      </c>
      <c r="C265" s="325">
        <f>+'CTA Pivot Table'!J$137</f>
        <v>77.304848484848492</v>
      </c>
      <c r="D265" s="325">
        <f>+'CTA Pivot Table'!J$139</f>
        <v>0</v>
      </c>
      <c r="E265" s="326">
        <f>+'CTA Pivot Table'!J$141</f>
        <v>78.958135593220348</v>
      </c>
      <c r="F265" s="326">
        <f>+'CTA Pivot Table'!J$143</f>
        <v>79.45829396325459</v>
      </c>
      <c r="G265" s="325">
        <f>+'CTA Pivot Table'!J$145</f>
        <v>83.688986486486485</v>
      </c>
      <c r="H265" s="325">
        <f>+'CTA Pivot Table'!J$147</f>
        <v>0</v>
      </c>
      <c r="I265" s="326">
        <f>+'CTA Pivot Table'!J$149</f>
        <v>80.328540653231428</v>
      </c>
      <c r="J265" s="326">
        <f>+'CTA Pivot Table'!J$151</f>
        <v>64.711262327416179</v>
      </c>
      <c r="K265" s="325">
        <f>+'CTA Pivot Table'!J$153</f>
        <v>57.336615384615392</v>
      </c>
      <c r="L265" s="325">
        <f>+'CTA Pivot Table'!J$155</f>
        <v>0</v>
      </c>
      <c r="M265" s="327">
        <f>+'CTA Pivot Table'!J$157</f>
        <v>61.504894091415828</v>
      </c>
      <c r="N265" s="326">
        <f>+'CTA Pivot Table'!J$159</f>
        <v>69.467962962962957</v>
      </c>
      <c r="O265" s="226"/>
    </row>
    <row r="266" spans="1:15">
      <c r="A266" s="320" t="s">
        <v>1029</v>
      </c>
      <c r="B266" s="325">
        <f>+'CTA Pivot Table'!J$167</f>
        <v>0</v>
      </c>
      <c r="C266" s="325">
        <f>+'CTA Pivot Table'!J$169</f>
        <v>0</v>
      </c>
      <c r="D266" s="325">
        <f>+'CTA Pivot Table'!J$171</f>
        <v>0</v>
      </c>
      <c r="E266" s="326">
        <f>+'CTA Pivot Table'!J$173</f>
        <v>0</v>
      </c>
      <c r="F266" s="326">
        <f>+'CTA Pivot Table'!J$175</f>
        <v>0</v>
      </c>
      <c r="G266" s="325">
        <f>+'CTA Pivot Table'!J$177</f>
        <v>0</v>
      </c>
      <c r="H266" s="325">
        <f>+'CTA Pivot Table'!J$179</f>
        <v>0</v>
      </c>
      <c r="I266" s="326">
        <f>+'CTA Pivot Table'!J$181</f>
        <v>0</v>
      </c>
      <c r="J266" s="326">
        <f>+'CTA Pivot Table'!J$183</f>
        <v>0</v>
      </c>
      <c r="K266" s="325">
        <f>+'CTA Pivot Table'!J$185</f>
        <v>0</v>
      </c>
      <c r="L266" s="325">
        <f>+'CTA Pivot Table'!J$187</f>
        <v>0</v>
      </c>
      <c r="M266" s="327">
        <f>+'CTA Pivot Table'!J$189</f>
        <v>0</v>
      </c>
      <c r="N266" s="326">
        <f>+'CTA Pivot Table'!J$191</f>
        <v>0</v>
      </c>
      <c r="O266" s="226"/>
    </row>
    <row r="267" spans="1:15">
      <c r="A267" s="320" t="s">
        <v>1030</v>
      </c>
      <c r="B267" s="325">
        <f>+'CTA Pivot Table'!J$199</f>
        <v>0</v>
      </c>
      <c r="C267" s="325">
        <f>+'CTA Pivot Table'!J$201</f>
        <v>0</v>
      </c>
      <c r="D267" s="325">
        <f>+'CTA Pivot Table'!J$203</f>
        <v>0</v>
      </c>
      <c r="E267" s="326">
        <f>+'CTA Pivot Table'!J$205</f>
        <v>0</v>
      </c>
      <c r="F267" s="326">
        <f>+'CTA Pivot Table'!J$207</f>
        <v>0</v>
      </c>
      <c r="G267" s="325">
        <f>+'CTA Pivot Table'!J$209</f>
        <v>0</v>
      </c>
      <c r="H267" s="325">
        <f>+'CTA Pivot Table'!J$211</f>
        <v>0</v>
      </c>
      <c r="I267" s="326">
        <f>+'CTA Pivot Table'!J$213</f>
        <v>0</v>
      </c>
      <c r="J267" s="326">
        <f>+'CTA Pivot Table'!J$215</f>
        <v>0</v>
      </c>
      <c r="K267" s="325">
        <f>+'CTA Pivot Table'!J$217</f>
        <v>0</v>
      </c>
      <c r="L267" s="325">
        <f>+'CTA Pivot Table'!J$219</f>
        <v>0</v>
      </c>
      <c r="M267" s="327">
        <f>+'CTA Pivot Table'!J$221</f>
        <v>0</v>
      </c>
      <c r="N267" s="326">
        <f>+'CTA Pivot Table'!J$223</f>
        <v>0</v>
      </c>
      <c r="O267" s="226"/>
    </row>
    <row r="268" spans="1:15">
      <c r="A268" s="320" t="s">
        <v>1031</v>
      </c>
      <c r="B268" s="325">
        <f>+'CTA Pivot Table'!J$231</f>
        <v>0</v>
      </c>
      <c r="C268" s="325">
        <f>+'CTA Pivot Table'!J$233</f>
        <v>0</v>
      </c>
      <c r="D268" s="325">
        <f>+'CTA Pivot Table'!J$235</f>
        <v>0</v>
      </c>
      <c r="E268" s="326">
        <f>+'CTA Pivot Table'!J$237</f>
        <v>0</v>
      </c>
      <c r="F268" s="326">
        <f>+'CTA Pivot Table'!J$239</f>
        <v>0</v>
      </c>
      <c r="G268" s="325">
        <f>+'CTA Pivot Table'!J$241</f>
        <v>0</v>
      </c>
      <c r="H268" s="325">
        <f>+'CTA Pivot Table'!J$243</f>
        <v>0</v>
      </c>
      <c r="I268" s="326">
        <f>+'CTA Pivot Table'!J$245</f>
        <v>0</v>
      </c>
      <c r="J268" s="326">
        <f>+'CTA Pivot Table'!J$247</f>
        <v>0</v>
      </c>
      <c r="K268" s="325">
        <f>+'CTA Pivot Table'!J$249</f>
        <v>0</v>
      </c>
      <c r="L268" s="325">
        <f>+'CTA Pivot Table'!J$251</f>
        <v>0</v>
      </c>
      <c r="M268" s="327">
        <f>+'CTA Pivot Table'!J$253</f>
        <v>0</v>
      </c>
      <c r="N268" s="326">
        <f>+'CTA Pivot Table'!J$255</f>
        <v>0</v>
      </c>
      <c r="O268" s="226"/>
    </row>
    <row r="269" spans="1:15">
      <c r="A269" s="320"/>
      <c r="B269" s="325"/>
      <c r="C269" s="325"/>
      <c r="D269" s="325"/>
      <c r="E269" s="326"/>
      <c r="F269" s="326"/>
      <c r="G269" s="325"/>
      <c r="H269" s="325"/>
      <c r="I269" s="326"/>
      <c r="J269" s="326"/>
      <c r="K269" s="325"/>
      <c r="L269" s="325"/>
      <c r="M269" s="327"/>
      <c r="N269" s="326"/>
      <c r="O269" s="226"/>
    </row>
    <row r="270" spans="1:15">
      <c r="A270" s="320" t="s">
        <v>1032</v>
      </c>
      <c r="B270" s="325">
        <f>+'CTA Pivot Table'!J$263</f>
        <v>0</v>
      </c>
      <c r="C270" s="325">
        <f>+'CTA Pivot Table'!J$265</f>
        <v>0</v>
      </c>
      <c r="D270" s="325">
        <f>+'CTA Pivot Table'!J$267</f>
        <v>0</v>
      </c>
      <c r="E270" s="326">
        <f>+'CTA Pivot Table'!J$269</f>
        <v>0</v>
      </c>
      <c r="F270" s="326">
        <f>+'CTA Pivot Table'!J$271</f>
        <v>0</v>
      </c>
      <c r="G270" s="325">
        <f>+'CTA Pivot Table'!J$273</f>
        <v>0</v>
      </c>
      <c r="H270" s="325">
        <f>+'CTA Pivot Table'!J$275</f>
        <v>0</v>
      </c>
      <c r="I270" s="326">
        <f>+'CTA Pivot Table'!J$277</f>
        <v>0</v>
      </c>
      <c r="J270" s="326">
        <f>+'CTA Pivot Table'!J$279</f>
        <v>0</v>
      </c>
      <c r="K270" s="325">
        <f>+'CTA Pivot Table'!J$281</f>
        <v>0</v>
      </c>
      <c r="L270" s="325">
        <f>+'CTA Pivot Table'!J$283</f>
        <v>0</v>
      </c>
      <c r="M270" s="327">
        <f>+'CTA Pivot Table'!J$285</f>
        <v>0</v>
      </c>
      <c r="N270" s="326">
        <f>+'CTA Pivot Table'!J$287</f>
        <v>0</v>
      </c>
      <c r="O270" s="226"/>
    </row>
    <row r="271" spans="1:15">
      <c r="A271" s="320" t="s">
        <v>1033</v>
      </c>
      <c r="B271" s="325">
        <f>+'CTA Pivot Table'!J$295</f>
        <v>0</v>
      </c>
      <c r="C271" s="325">
        <f>+'CTA Pivot Table'!J$297</f>
        <v>0</v>
      </c>
      <c r="D271" s="325">
        <f>+'CTA Pivot Table'!J$299</f>
        <v>0</v>
      </c>
      <c r="E271" s="326">
        <f>+'CTA Pivot Table'!J$301</f>
        <v>0</v>
      </c>
      <c r="F271" s="326">
        <f>+'CTA Pivot Table'!J$303</f>
        <v>0</v>
      </c>
      <c r="G271" s="325">
        <f>+'CTA Pivot Table'!J$305</f>
        <v>0</v>
      </c>
      <c r="H271" s="325">
        <f>+'CTA Pivot Table'!J$307</f>
        <v>0</v>
      </c>
      <c r="I271" s="326">
        <f>+'CTA Pivot Table'!J$309</f>
        <v>0</v>
      </c>
      <c r="J271" s="326">
        <f>+'CTA Pivot Table'!J$311</f>
        <v>0</v>
      </c>
      <c r="K271" s="325">
        <f>+'CTA Pivot Table'!J$313</f>
        <v>0</v>
      </c>
      <c r="L271" s="325">
        <f>+'CTA Pivot Table'!J$315</f>
        <v>0</v>
      </c>
      <c r="M271" s="327">
        <f>+'CTA Pivot Table'!J$317</f>
        <v>0</v>
      </c>
      <c r="N271" s="326">
        <f>+'CTA Pivot Table'!J$319</f>
        <v>0</v>
      </c>
      <c r="O271" s="226"/>
    </row>
    <row r="272" spans="1:15">
      <c r="A272" s="320" t="s">
        <v>1034</v>
      </c>
      <c r="B272" s="325">
        <f>+'CTA Pivot Table'!J$327</f>
        <v>0</v>
      </c>
      <c r="C272" s="325">
        <f>+'CTA Pivot Table'!J$329</f>
        <v>0</v>
      </c>
      <c r="D272" s="325">
        <f>+'CTA Pivot Table'!J$331</f>
        <v>0</v>
      </c>
      <c r="E272" s="326">
        <f>+'CTA Pivot Table'!J$333</f>
        <v>0</v>
      </c>
      <c r="F272" s="326">
        <f>+'CTA Pivot Table'!J$335</f>
        <v>0</v>
      </c>
      <c r="G272" s="325">
        <f>+'CTA Pivot Table'!J$337</f>
        <v>0</v>
      </c>
      <c r="H272" s="325">
        <f>+'CTA Pivot Table'!J$339</f>
        <v>0</v>
      </c>
      <c r="I272" s="326">
        <f>+'CTA Pivot Table'!J$341</f>
        <v>0</v>
      </c>
      <c r="J272" s="326">
        <f>+'CTA Pivot Table'!J$343</f>
        <v>0</v>
      </c>
      <c r="K272" s="325">
        <f>+'CTA Pivot Table'!J$345</f>
        <v>0</v>
      </c>
      <c r="L272" s="325">
        <f>+'CTA Pivot Table'!J$347</f>
        <v>0</v>
      </c>
      <c r="M272" s="327">
        <f>+'CTA Pivot Table'!J$349</f>
        <v>0</v>
      </c>
      <c r="N272" s="326">
        <f>+'CTA Pivot Table'!J$351</f>
        <v>0</v>
      </c>
      <c r="O272" s="226"/>
    </row>
    <row r="273" spans="1:15">
      <c r="A273" s="320" t="s">
        <v>1035</v>
      </c>
      <c r="B273" s="325">
        <f>+'CTA Pivot Table'!J$359</f>
        <v>0</v>
      </c>
      <c r="C273" s="325">
        <f>+'CTA Pivot Table'!J$361</f>
        <v>0</v>
      </c>
      <c r="D273" s="325">
        <f>+'CTA Pivot Table'!J$363</f>
        <v>0</v>
      </c>
      <c r="E273" s="326">
        <f>+'CTA Pivot Table'!J$365</f>
        <v>0</v>
      </c>
      <c r="F273" s="326">
        <f>+'CTA Pivot Table'!J$367</f>
        <v>0</v>
      </c>
      <c r="G273" s="325">
        <f>+'CTA Pivot Table'!J$369</f>
        <v>0</v>
      </c>
      <c r="H273" s="325">
        <f>+'CTA Pivot Table'!J$371</f>
        <v>0</v>
      </c>
      <c r="I273" s="326">
        <f>+'CTA Pivot Table'!J$373</f>
        <v>0</v>
      </c>
      <c r="J273" s="326">
        <f>+'CTA Pivot Table'!J$375</f>
        <v>0</v>
      </c>
      <c r="K273" s="325">
        <f>+'CTA Pivot Table'!J$377</f>
        <v>0</v>
      </c>
      <c r="L273" s="325">
        <f>+'CTA Pivot Table'!J$379</f>
        <v>0</v>
      </c>
      <c r="M273" s="327">
        <f>+'CTA Pivot Table'!J$381</f>
        <v>0</v>
      </c>
      <c r="N273" s="326">
        <f>+'CTA Pivot Table'!J$383</f>
        <v>0</v>
      </c>
      <c r="O273" s="226"/>
    </row>
    <row r="274" spans="1:15">
      <c r="A274" s="320"/>
      <c r="B274" s="325"/>
      <c r="C274" s="325"/>
      <c r="D274" s="325"/>
      <c r="E274" s="326"/>
      <c r="F274" s="326"/>
      <c r="G274" s="325"/>
      <c r="H274" s="325"/>
      <c r="I274" s="326"/>
      <c r="J274" s="326"/>
      <c r="K274" s="325"/>
      <c r="L274" s="325"/>
      <c r="M274" s="327"/>
      <c r="N274" s="326"/>
      <c r="O274" s="226"/>
    </row>
    <row r="275" spans="1:15">
      <c r="A275" s="320" t="s">
        <v>1036</v>
      </c>
      <c r="B275" s="325">
        <f>+'CTA Pivot Table'!J$391</f>
        <v>0</v>
      </c>
      <c r="C275" s="325">
        <f>+'CTA Pivot Table'!J$393</f>
        <v>0</v>
      </c>
      <c r="D275" s="325">
        <f>+'CTA Pivot Table'!J$395</f>
        <v>0</v>
      </c>
      <c r="E275" s="326">
        <f>+'CTA Pivot Table'!J$397</f>
        <v>0</v>
      </c>
      <c r="F275" s="326">
        <f>+'CTA Pivot Table'!J$399</f>
        <v>0</v>
      </c>
      <c r="G275" s="325">
        <f>+'CTA Pivot Table'!J$401</f>
        <v>0</v>
      </c>
      <c r="H275" s="325">
        <f>+'CTA Pivot Table'!J$403</f>
        <v>0</v>
      </c>
      <c r="I275" s="326">
        <f>+'CTA Pivot Table'!J$405</f>
        <v>0</v>
      </c>
      <c r="J275" s="326">
        <f>+'CTA Pivot Table'!J$407</f>
        <v>0</v>
      </c>
      <c r="K275" s="325">
        <f>+'CTA Pivot Table'!J$409</f>
        <v>0</v>
      </c>
      <c r="L275" s="325">
        <f>+'CTA Pivot Table'!J$411</f>
        <v>0</v>
      </c>
      <c r="M275" s="327">
        <f>+'CTA Pivot Table'!J$413</f>
        <v>0</v>
      </c>
      <c r="N275" s="326">
        <f>+'CTA Pivot Table'!J$415</f>
        <v>0</v>
      </c>
      <c r="O275" s="226"/>
    </row>
    <row r="276" spans="1:15">
      <c r="A276" s="320" t="s">
        <v>1037</v>
      </c>
      <c r="B276" s="325">
        <f>+'CTA Pivot Table'!J$423</f>
        <v>69.593442622950818</v>
      </c>
      <c r="C276" s="325">
        <f>+'CTA Pivot Table'!J$425</f>
        <v>43.101164294954721</v>
      </c>
      <c r="D276" s="325">
        <f>+'CTA Pivot Table'!J$427</f>
        <v>0</v>
      </c>
      <c r="E276" s="326">
        <f>+'CTA Pivot Table'!J$429</f>
        <v>54.786117136659435</v>
      </c>
      <c r="F276" s="326">
        <f>+'CTA Pivot Table'!J$431</f>
        <v>83.637837837837836</v>
      </c>
      <c r="G276" s="325">
        <f>+'CTA Pivot Table'!J$433</f>
        <v>81.698627787307032</v>
      </c>
      <c r="H276" s="325">
        <f>+'CTA Pivot Table'!J$435</f>
        <v>0</v>
      </c>
      <c r="I276" s="326">
        <f>+'CTA Pivot Table'!J$437</f>
        <v>82.80654411764705</v>
      </c>
      <c r="J276" s="326">
        <f>+'CTA Pivot Table'!J$439</f>
        <v>66.121511627906969</v>
      </c>
      <c r="K276" s="325">
        <f>+'CTA Pivot Table'!J$441</f>
        <v>57.914478764478766</v>
      </c>
      <c r="L276" s="325">
        <f>+'CTA Pivot Table'!J$443</f>
        <v>0</v>
      </c>
      <c r="M276" s="327">
        <f>+'CTA Pivot Table'!J$445</f>
        <v>61.189675174013921</v>
      </c>
      <c r="N276" s="326">
        <f>+'CTA Pivot Table'!J$447</f>
        <v>26.681065088757396</v>
      </c>
      <c r="O276" s="226"/>
    </row>
    <row r="277" spans="1:15">
      <c r="A277" s="320" t="s">
        <v>1038</v>
      </c>
      <c r="B277" s="325">
        <f>+'CTA Pivot Table'!J$455</f>
        <v>0</v>
      </c>
      <c r="C277" s="325">
        <f>+'CTA Pivot Table'!J$457</f>
        <v>0</v>
      </c>
      <c r="D277" s="325">
        <f>+'CTA Pivot Table'!J$459</f>
        <v>0</v>
      </c>
      <c r="E277" s="326">
        <f>+'CTA Pivot Table'!J$461</f>
        <v>0</v>
      </c>
      <c r="F277" s="326">
        <f>+'CTA Pivot Table'!J$463</f>
        <v>0</v>
      </c>
      <c r="G277" s="325">
        <f>+'CTA Pivot Table'!J$465</f>
        <v>0</v>
      </c>
      <c r="H277" s="325">
        <f>+'CTA Pivot Table'!J$467</f>
        <v>0</v>
      </c>
      <c r="I277" s="326">
        <f>+'CTA Pivot Table'!J$469</f>
        <v>0</v>
      </c>
      <c r="J277" s="326">
        <f>+'CTA Pivot Table'!J$471</f>
        <v>0</v>
      </c>
      <c r="K277" s="325">
        <f>+'CTA Pivot Table'!J$473</f>
        <v>0</v>
      </c>
      <c r="L277" s="325">
        <f>+'CTA Pivot Table'!J$475</f>
        <v>0</v>
      </c>
      <c r="M277" s="327">
        <f>+'CTA Pivot Table'!J$477</f>
        <v>0</v>
      </c>
      <c r="N277" s="326">
        <f>+'CTA Pivot Table'!J$479</f>
        <v>0</v>
      </c>
      <c r="O277" s="226"/>
    </row>
    <row r="278" spans="1:15">
      <c r="A278" s="329" t="s">
        <v>1039</v>
      </c>
      <c r="B278" s="330">
        <f>+'CTA Pivot Table'!J$487</f>
        <v>0</v>
      </c>
      <c r="C278" s="330">
        <f>+'CTA Pivot Table'!J$489</f>
        <v>0</v>
      </c>
      <c r="D278" s="330">
        <f>+'CTA Pivot Table'!J$491</f>
        <v>0</v>
      </c>
      <c r="E278" s="331">
        <f>+'CTA Pivot Table'!J$493</f>
        <v>0</v>
      </c>
      <c r="F278" s="331">
        <f>+'CTA Pivot Table'!J$495</f>
        <v>0</v>
      </c>
      <c r="G278" s="330">
        <f>+'CTA Pivot Table'!J$497</f>
        <v>0</v>
      </c>
      <c r="H278" s="330">
        <f>+'CTA Pivot Table'!J$499</f>
        <v>0</v>
      </c>
      <c r="I278" s="331">
        <f>+'CTA Pivot Table'!J$501</f>
        <v>0</v>
      </c>
      <c r="J278" s="331">
        <f>+'CTA Pivot Table'!J$503</f>
        <v>0</v>
      </c>
      <c r="K278" s="330">
        <f>+'CTA Pivot Table'!J$505</f>
        <v>0</v>
      </c>
      <c r="L278" s="330">
        <f>+'CTA Pivot Table'!J$507</f>
        <v>0</v>
      </c>
      <c r="M278" s="332">
        <f>+'CTA Pivot Table'!J$509</f>
        <v>0</v>
      </c>
      <c r="N278" s="331">
        <f>+'CTA Pivot Table'!J$511</f>
        <v>0</v>
      </c>
      <c r="O278" s="226"/>
    </row>
    <row r="279" spans="1:15">
      <c r="A279" s="333" t="s">
        <v>1053</v>
      </c>
      <c r="B279" s="334"/>
      <c r="C279" s="334"/>
      <c r="D279" s="334"/>
      <c r="E279" s="334"/>
      <c r="F279" s="334"/>
      <c r="G279" s="334"/>
      <c r="H279" s="334"/>
      <c r="I279" s="334"/>
      <c r="J279" s="334"/>
      <c r="K279" s="334"/>
      <c r="L279" s="334"/>
      <c r="M279" s="334"/>
      <c r="N279" s="334"/>
    </row>
    <row r="280" spans="1:15">
      <c r="A280" s="334"/>
      <c r="B280" s="334"/>
      <c r="C280" s="334"/>
      <c r="D280" s="334"/>
      <c r="E280" s="334"/>
      <c r="F280" s="334"/>
      <c r="G280" s="334"/>
      <c r="H280" s="334"/>
      <c r="I280" s="334"/>
      <c r="J280" s="334"/>
      <c r="K280" s="334"/>
      <c r="L280" s="334"/>
      <c r="M280" s="334"/>
      <c r="N280" s="335" t="s">
        <v>1158</v>
      </c>
    </row>
    <row r="281" spans="1:15" ht="18">
      <c r="A281" s="296" t="s">
        <v>1050</v>
      </c>
      <c r="B281" s="297"/>
      <c r="C281" s="297"/>
      <c r="D281" s="297"/>
      <c r="E281" s="298"/>
      <c r="F281" s="298"/>
      <c r="G281" s="298"/>
      <c r="H281" s="298"/>
      <c r="I281" s="298"/>
      <c r="J281" s="297"/>
      <c r="K281" s="297"/>
      <c r="L281" s="297"/>
      <c r="M281" s="298"/>
      <c r="N281" s="297"/>
    </row>
    <row r="282" spans="1:15" ht="18">
      <c r="A282" s="296"/>
      <c r="B282" s="297"/>
      <c r="C282" s="297"/>
      <c r="D282" s="297"/>
      <c r="E282" s="298"/>
      <c r="F282" s="298"/>
      <c r="G282" s="298"/>
      <c r="H282" s="298"/>
      <c r="I282" s="298"/>
      <c r="J282" s="297"/>
      <c r="K282" s="297"/>
      <c r="L282" s="297"/>
      <c r="M282" s="298"/>
      <c r="N282" s="297"/>
    </row>
    <row r="283" spans="1:15" ht="15.75">
      <c r="A283" s="299" t="s">
        <v>1048</v>
      </c>
      <c r="B283" s="297"/>
      <c r="C283" s="297"/>
      <c r="D283" s="297"/>
      <c r="E283" s="298"/>
      <c r="F283" s="298"/>
      <c r="G283" s="298"/>
      <c r="H283" s="298"/>
      <c r="I283" s="298"/>
      <c r="J283" s="297"/>
      <c r="K283" s="297"/>
      <c r="L283" s="297"/>
      <c r="M283" s="298"/>
      <c r="N283" s="297"/>
    </row>
    <row r="284" spans="1:15" ht="15.75">
      <c r="A284" s="299" t="s">
        <v>1168</v>
      </c>
      <c r="B284" s="297"/>
      <c r="C284" s="297"/>
      <c r="D284" s="297"/>
      <c r="E284" s="298"/>
      <c r="F284" s="298"/>
      <c r="G284" s="298"/>
      <c r="H284" s="298"/>
      <c r="I284" s="298"/>
      <c r="J284" s="297"/>
      <c r="K284" s="297"/>
      <c r="L284" s="297"/>
      <c r="M284" s="298"/>
      <c r="N284" s="297"/>
    </row>
    <row r="285" spans="1:15" ht="15.75" customHeight="1">
      <c r="A285" s="300"/>
      <c r="B285" s="300"/>
      <c r="C285" s="300"/>
      <c r="D285" s="300"/>
      <c r="E285" s="300"/>
      <c r="F285" s="301"/>
      <c r="G285" s="302"/>
      <c r="H285" s="302"/>
      <c r="I285" s="303"/>
      <c r="J285" s="303"/>
      <c r="K285" s="303"/>
      <c r="L285" s="303"/>
      <c r="M285" s="303"/>
      <c r="N285" s="303"/>
      <c r="O285" s="304"/>
    </row>
    <row r="286" spans="1:15" ht="15.75" customHeight="1">
      <c r="A286" s="150"/>
      <c r="B286" s="305" t="s">
        <v>1014</v>
      </c>
      <c r="C286" s="306"/>
      <c r="D286" s="306"/>
      <c r="E286" s="306"/>
      <c r="F286" s="306"/>
      <c r="G286" s="306"/>
      <c r="H286" s="306"/>
      <c r="I286" s="307"/>
      <c r="J286" s="308" t="s">
        <v>10</v>
      </c>
      <c r="K286" s="309"/>
      <c r="L286" s="309"/>
      <c r="M286" s="310"/>
      <c r="N286" s="533" t="s">
        <v>1015</v>
      </c>
      <c r="O286"/>
    </row>
    <row r="287" spans="1:15" ht="50.25" customHeight="1">
      <c r="A287" s="311"/>
      <c r="B287" s="306" t="s">
        <v>1016</v>
      </c>
      <c r="C287" s="306"/>
      <c r="D287" s="306"/>
      <c r="E287" s="312"/>
      <c r="F287" s="313" t="s">
        <v>1017</v>
      </c>
      <c r="G287" s="306"/>
      <c r="H287" s="306"/>
      <c r="I287" s="307"/>
      <c r="J287" s="314" t="s">
        <v>1018</v>
      </c>
      <c r="K287" s="306"/>
      <c r="L287" s="306"/>
      <c r="M287" s="307"/>
      <c r="N287" s="534"/>
      <c r="O287"/>
    </row>
    <row r="288" spans="1:15" ht="27" customHeight="1">
      <c r="A288" s="300"/>
      <c r="B288" s="315" t="s">
        <v>1019</v>
      </c>
      <c r="C288" s="315" t="s">
        <v>1020</v>
      </c>
      <c r="D288" s="315" t="s">
        <v>1021</v>
      </c>
      <c r="E288" s="316" t="s">
        <v>1022</v>
      </c>
      <c r="F288" s="316" t="s">
        <v>1019</v>
      </c>
      <c r="G288" s="315" t="s">
        <v>1020</v>
      </c>
      <c r="H288" s="315" t="s">
        <v>1021</v>
      </c>
      <c r="I288" s="316" t="s">
        <v>1022</v>
      </c>
      <c r="J288" s="317" t="s">
        <v>1019</v>
      </c>
      <c r="K288" s="318" t="s">
        <v>1020</v>
      </c>
      <c r="L288" s="319" t="s">
        <v>1021</v>
      </c>
      <c r="M288" s="317" t="s">
        <v>1022</v>
      </c>
      <c r="N288" s="535"/>
      <c r="O288"/>
    </row>
    <row r="289" spans="1:15" ht="15.75" hidden="1" customHeight="1">
      <c r="A289" s="320" t="s">
        <v>1023</v>
      </c>
      <c r="B289" s="337">
        <f>+'CTA Pivot Table'!K$230</f>
        <v>0</v>
      </c>
      <c r="C289" s="337">
        <f>+'CTA Pivot Table'!K$231</f>
        <v>0</v>
      </c>
      <c r="D289" s="337">
        <f>+'CTA Pivot Table'!K$232</f>
        <v>0</v>
      </c>
      <c r="E289" s="338">
        <f>+'CTA Pivot Table'!K$233</f>
        <v>0</v>
      </c>
      <c r="F289" s="338"/>
      <c r="G289" s="338"/>
      <c r="H289" s="338"/>
      <c r="I289" s="338"/>
      <c r="J289" s="338">
        <f>+'CTA Pivot Table'!K$234</f>
        <v>0</v>
      </c>
      <c r="K289" s="337">
        <f>+'CTA Pivot Table'!K$235</f>
        <v>0</v>
      </c>
      <c r="L289" s="337">
        <f>+'CTA Pivot Table'!K$236</f>
        <v>0</v>
      </c>
      <c r="M289" s="339">
        <f>+'CTA Pivot Table'!K$237</f>
        <v>0</v>
      </c>
      <c r="N289" s="338">
        <f>+'CTA Pivot Table'!K$238</f>
        <v>0</v>
      </c>
      <c r="O289" s="226"/>
    </row>
    <row r="290" spans="1:15" ht="15.75" hidden="1" customHeight="1">
      <c r="A290" s="320"/>
      <c r="E290" s="130"/>
      <c r="I290" s="130"/>
      <c r="J290" s="130"/>
      <c r="M290" s="227"/>
      <c r="N290" s="130"/>
      <c r="O290" s="226"/>
    </row>
    <row r="291" spans="1:15">
      <c r="A291" s="320" t="s">
        <v>1024</v>
      </c>
      <c r="B291" s="325">
        <f>+'CTA Pivot Table'!K$7</f>
        <v>0</v>
      </c>
      <c r="C291" s="325">
        <f>+'CTA Pivot Table'!K$9</f>
        <v>0</v>
      </c>
      <c r="D291" s="325">
        <f>+'CTA Pivot Table'!K$11</f>
        <v>0</v>
      </c>
      <c r="E291" s="326">
        <f>+'CTA Pivot Table'!K$13</f>
        <v>0</v>
      </c>
      <c r="F291" s="326">
        <f>+'CTA Pivot Table'!K$15</f>
        <v>0</v>
      </c>
      <c r="G291" s="325">
        <f>+'CTA Pivot Table'!K$17</f>
        <v>0</v>
      </c>
      <c r="H291" s="325">
        <f>+'CTA Pivot Table'!K$19</f>
        <v>0</v>
      </c>
      <c r="I291" s="326">
        <f>+'CTA Pivot Table'!K$21</f>
        <v>0</v>
      </c>
      <c r="J291" s="326">
        <f>+'CTA Pivot Table'!K$23</f>
        <v>0</v>
      </c>
      <c r="K291" s="325">
        <f>+'CTA Pivot Table'!K$25</f>
        <v>0</v>
      </c>
      <c r="L291" s="325">
        <f>+'CTA Pivot Table'!K$27</f>
        <v>0</v>
      </c>
      <c r="M291" s="327">
        <f>+'CTA Pivot Table'!K$29</f>
        <v>0</v>
      </c>
      <c r="N291" s="326">
        <f>+'CTA Pivot Table'!K$31</f>
        <v>0</v>
      </c>
      <c r="O291" s="226"/>
    </row>
    <row r="292" spans="1:15">
      <c r="A292" s="320" t="s">
        <v>1025</v>
      </c>
      <c r="B292" s="325">
        <f>+'CTA Pivot Table'!K$39</f>
        <v>79.8</v>
      </c>
      <c r="C292" s="325">
        <f>+'CTA Pivot Table'!K$41</f>
        <v>71</v>
      </c>
      <c r="D292" s="325">
        <f>+'CTA Pivot Table'!K$43</f>
        <v>0</v>
      </c>
      <c r="E292" s="326">
        <f>+'CTA Pivot Table'!K$45</f>
        <v>76.459259259259241</v>
      </c>
      <c r="F292" s="326">
        <f>+'CTA Pivot Table'!K$47</f>
        <v>83.5</v>
      </c>
      <c r="G292" s="325">
        <f>+'CTA Pivot Table'!K$49</f>
        <v>85.5</v>
      </c>
      <c r="H292" s="325">
        <f>+'CTA Pivot Table'!K$51</f>
        <v>0</v>
      </c>
      <c r="I292" s="326">
        <f>+'CTA Pivot Table'!K$53</f>
        <v>84.116091954022991</v>
      </c>
      <c r="J292" s="326">
        <f>+'CTA Pivot Table'!K$55</f>
        <v>65</v>
      </c>
      <c r="K292" s="325">
        <f>+'CTA Pivot Table'!K$57</f>
        <v>58.8</v>
      </c>
      <c r="L292" s="325">
        <f>+'CTA Pivot Table'!KR$59</f>
        <v>0</v>
      </c>
      <c r="M292" s="327">
        <f>+'CTA Pivot Table'!K$61</f>
        <v>62.114615384615384</v>
      </c>
      <c r="N292" s="326">
        <f>+'CTA Pivot Table'!K$63</f>
        <v>0</v>
      </c>
      <c r="O292" s="226"/>
    </row>
    <row r="293" spans="1:15">
      <c r="A293" s="320" t="s">
        <v>1026</v>
      </c>
      <c r="B293" s="325">
        <f>+'CTA Pivot Table'!K$71</f>
        <v>0</v>
      </c>
      <c r="C293" s="325">
        <f>+'CTA Pivot Table'!K$73</f>
        <v>0</v>
      </c>
      <c r="D293" s="325">
        <f>+'CTA Pivot Table'!K$75</f>
        <v>0</v>
      </c>
      <c r="E293" s="326">
        <f>+'CTA Pivot Table'!K$77</f>
        <v>0</v>
      </c>
      <c r="F293" s="326">
        <f>+'CTA Pivot Table'!K$79</f>
        <v>0</v>
      </c>
      <c r="G293" s="325">
        <f>+'CTA Pivot Table'!K$81</f>
        <v>0</v>
      </c>
      <c r="H293" s="325">
        <f>+'CTA Pivot Table'!K$83</f>
        <v>0</v>
      </c>
      <c r="I293" s="326">
        <f>+'CTA Pivot Table'!K$85</f>
        <v>0</v>
      </c>
      <c r="J293" s="326">
        <f>+'CTA Pivot Table'!K$87</f>
        <v>0</v>
      </c>
      <c r="K293" s="325">
        <f>+'CTA Pivot Table'!K$89</f>
        <v>0</v>
      </c>
      <c r="L293" s="325">
        <f>+'CTA Pivot Table'!K$91</f>
        <v>0</v>
      </c>
      <c r="M293" s="327">
        <f>+'CTA Pivot Table'!K$93</f>
        <v>0</v>
      </c>
      <c r="N293" s="326">
        <f>+'CTA Pivot Table'!K$95</f>
        <v>0</v>
      </c>
      <c r="O293" s="226"/>
    </row>
    <row r="294" spans="1:15">
      <c r="A294" s="320" t="s">
        <v>1027</v>
      </c>
      <c r="B294" s="325">
        <f>+'CTA Pivot Table'!K$103</f>
        <v>69.234894306049824</v>
      </c>
      <c r="C294" s="325">
        <f>+'CTA Pivot Table'!K$105</f>
        <v>66.863643636363634</v>
      </c>
      <c r="D294" s="325">
        <f>+'CTA Pivot Table'!K$107</f>
        <v>64.180407518796983</v>
      </c>
      <c r="E294" s="326">
        <f>+'CTA Pivot Table'!K$109</f>
        <v>67.454199045801545</v>
      </c>
      <c r="F294" s="326">
        <f>+'CTA Pivot Table'!K$111</f>
        <v>73.962637551867218</v>
      </c>
      <c r="G294" s="325">
        <f>+'CTA Pivot Table'!K$113</f>
        <v>74.727656879432629</v>
      </c>
      <c r="H294" s="325">
        <f>+'CTA Pivot Table'!K$115</f>
        <v>0</v>
      </c>
      <c r="I294" s="326">
        <f>+'CTA Pivot Table'!K$117</f>
        <v>74.16747561716673</v>
      </c>
      <c r="J294" s="326">
        <f>+'CTA Pivot Table'!K$119</f>
        <v>49.192722758620697</v>
      </c>
      <c r="K294" s="325">
        <f>+'CTA Pivot Table'!K$121</f>
        <v>48.069043902439027</v>
      </c>
      <c r="L294" s="325">
        <f>+'CTA Pivot Table'!K$123</f>
        <v>0</v>
      </c>
      <c r="M294" s="327">
        <f>+'CTA Pivot Table'!K$125</f>
        <v>48.751589706762424</v>
      </c>
      <c r="N294" s="326">
        <f>+'CTA Pivot Table'!K$127</f>
        <v>67.313642194092836</v>
      </c>
      <c r="O294" s="226"/>
    </row>
    <row r="295" spans="1:15">
      <c r="A295" s="320"/>
      <c r="B295" s="325"/>
      <c r="C295" s="325"/>
      <c r="D295" s="325"/>
      <c r="E295" s="326"/>
      <c r="F295" s="326"/>
      <c r="G295" s="325"/>
      <c r="H295" s="325"/>
      <c r="I295" s="326"/>
      <c r="J295" s="326"/>
      <c r="K295" s="325"/>
      <c r="L295" s="325"/>
      <c r="M295" s="327"/>
      <c r="N295" s="326"/>
      <c r="O295" s="226"/>
    </row>
    <row r="296" spans="1:15">
      <c r="A296" s="320" t="s">
        <v>1028</v>
      </c>
      <c r="B296" s="325">
        <f>+'CTA Pivot Table'!K$135</f>
        <v>0</v>
      </c>
      <c r="C296" s="325">
        <f>+'CTA Pivot Table'!K$137</f>
        <v>0</v>
      </c>
      <c r="D296" s="325">
        <f>+'CTA Pivot Table'!K$139</f>
        <v>0</v>
      </c>
      <c r="E296" s="326">
        <f>+'CTA Pivot Table'!K$141</f>
        <v>0</v>
      </c>
      <c r="F296" s="326">
        <f>+'CTA Pivot Table'!K$143</f>
        <v>0</v>
      </c>
      <c r="G296" s="325">
        <f>+'CTA Pivot Table'!K$145</f>
        <v>0</v>
      </c>
      <c r="H296" s="325">
        <f>+'CTA Pivot Table'!K$147</f>
        <v>0</v>
      </c>
      <c r="I296" s="326">
        <f>+'CTA Pivot Table'!K$149</f>
        <v>0</v>
      </c>
      <c r="J296" s="326">
        <f>+'CTA Pivot Table'!K$151</f>
        <v>0</v>
      </c>
      <c r="K296" s="325">
        <f>+'CTA Pivot Table'!K$153</f>
        <v>0</v>
      </c>
      <c r="L296" s="325">
        <f>+'CTA Pivot Table'!K$155</f>
        <v>0</v>
      </c>
      <c r="M296" s="327">
        <f>+'CTA Pivot Table'!K$157</f>
        <v>0</v>
      </c>
      <c r="N296" s="326">
        <f>+'CTA Pivot Table'!K$159</f>
        <v>0</v>
      </c>
      <c r="O296" s="226"/>
    </row>
    <row r="297" spans="1:15">
      <c r="A297" s="320" t="s">
        <v>1029</v>
      </c>
      <c r="B297" s="325">
        <f>+'CTA Pivot Table'!K$167</f>
        <v>75.82352941176471</v>
      </c>
      <c r="C297" s="325">
        <f>+'CTA Pivot Table'!K$169</f>
        <v>72.966666666666669</v>
      </c>
      <c r="D297" s="325">
        <f>+'CTA Pivot Table'!K$171</f>
        <v>0</v>
      </c>
      <c r="E297" s="326">
        <f>+'CTA Pivot Table'!K$173</f>
        <v>74.898295454545462</v>
      </c>
      <c r="F297" s="326">
        <f>+'CTA Pivot Table'!K$175</f>
        <v>83.872495088408641</v>
      </c>
      <c r="G297" s="325">
        <f>+'CTA Pivot Table'!K$177</f>
        <v>87.263396226415111</v>
      </c>
      <c r="H297" s="325">
        <f>+'CTA Pivot Table'!K$179</f>
        <v>0</v>
      </c>
      <c r="I297" s="326">
        <f>+'CTA Pivot Table'!K$181</f>
        <v>85.033462532299737</v>
      </c>
      <c r="J297" s="326">
        <f>+'CTA Pivot Table'!K$183</f>
        <v>59.719142419601845</v>
      </c>
      <c r="K297" s="325">
        <f>+'CTA Pivot Table'!K$185</f>
        <v>60.995617529880484</v>
      </c>
      <c r="L297" s="325">
        <f>+'CTA Pivot Table'!K$187</f>
        <v>0</v>
      </c>
      <c r="M297" s="327">
        <f>+'CTA Pivot Table'!K$189</f>
        <v>60.073561946902657</v>
      </c>
      <c r="N297" s="326">
        <f>+'CTA Pivot Table'!K$191</f>
        <v>79.220525059665874</v>
      </c>
      <c r="O297" s="226"/>
    </row>
    <row r="298" spans="1:15">
      <c r="A298" s="320" t="s">
        <v>1030</v>
      </c>
      <c r="B298" s="325">
        <f>+'CTA Pivot Table'!K$199</f>
        <v>0</v>
      </c>
      <c r="C298" s="325">
        <f>+'CTA Pivot Table'!K$201</f>
        <v>0</v>
      </c>
      <c r="D298" s="325">
        <f>+'CTA Pivot Table'!K$203</f>
        <v>0</v>
      </c>
      <c r="E298" s="326">
        <f>+'CTA Pivot Table'!K$205</f>
        <v>0</v>
      </c>
      <c r="F298" s="326">
        <f>+'CTA Pivot Table'!K$207</f>
        <v>0</v>
      </c>
      <c r="G298" s="325">
        <f>+'CTA Pivot Table'!K$209</f>
        <v>0</v>
      </c>
      <c r="H298" s="325">
        <f>+'CTA Pivot Table'!K$211</f>
        <v>0</v>
      </c>
      <c r="I298" s="326">
        <f>+'CTA Pivot Table'!K$213</f>
        <v>0</v>
      </c>
      <c r="J298" s="326">
        <f>+'CTA Pivot Table'!K$215</f>
        <v>0</v>
      </c>
      <c r="K298" s="325">
        <f>+'CTA Pivot Table'!K$217</f>
        <v>0</v>
      </c>
      <c r="L298" s="325">
        <f>+'CTA Pivot Table'!K$219</f>
        <v>0</v>
      </c>
      <c r="M298" s="327">
        <f>+'CTA Pivot Table'!K$221</f>
        <v>0</v>
      </c>
      <c r="N298" s="326">
        <f>+'CTA Pivot Table'!K$223</f>
        <v>0</v>
      </c>
      <c r="O298" s="226"/>
    </row>
    <row r="299" spans="1:15">
      <c r="A299" s="320" t="s">
        <v>1031</v>
      </c>
      <c r="B299" s="325">
        <f>+'CTA Pivot Table'!K$231</f>
        <v>0</v>
      </c>
      <c r="C299" s="325">
        <f>+'CTA Pivot Table'!K$233</f>
        <v>0</v>
      </c>
      <c r="D299" s="325">
        <f>+'CTA Pivot Table'!K$235</f>
        <v>0</v>
      </c>
      <c r="E299" s="326">
        <f>+'CTA Pivot Table'!K$237</f>
        <v>0</v>
      </c>
      <c r="F299" s="326">
        <f>+'CTA Pivot Table'!K$239</f>
        <v>0</v>
      </c>
      <c r="G299" s="325">
        <f>+'CTA Pivot Table'!K$241</f>
        <v>0</v>
      </c>
      <c r="H299" s="325">
        <f>+'CTA Pivot Table'!K$243</f>
        <v>0</v>
      </c>
      <c r="I299" s="326">
        <f>+'CTA Pivot Table'!K$245</f>
        <v>0</v>
      </c>
      <c r="J299" s="326">
        <f>+'CTA Pivot Table'!K$247</f>
        <v>0</v>
      </c>
      <c r="K299" s="325">
        <f>+'CTA Pivot Table'!K$249</f>
        <v>0</v>
      </c>
      <c r="L299" s="325">
        <f>+'CTA Pivot Table'!K$251</f>
        <v>0</v>
      </c>
      <c r="M299" s="327">
        <f>+'CTA Pivot Table'!K$253</f>
        <v>0</v>
      </c>
      <c r="N299" s="326">
        <f>+'CTA Pivot Table'!K$255</f>
        <v>0</v>
      </c>
      <c r="O299" s="226"/>
    </row>
    <row r="300" spans="1:15">
      <c r="A300" s="320"/>
      <c r="B300" s="325"/>
      <c r="C300" s="325"/>
      <c r="D300" s="325"/>
      <c r="E300" s="326"/>
      <c r="F300" s="326"/>
      <c r="G300" s="325"/>
      <c r="H300" s="325"/>
      <c r="I300" s="326"/>
      <c r="J300" s="326"/>
      <c r="K300" s="325"/>
      <c r="L300" s="325"/>
      <c r="M300" s="327"/>
      <c r="N300" s="326"/>
      <c r="O300" s="226"/>
    </row>
    <row r="301" spans="1:15">
      <c r="A301" s="320" t="s">
        <v>1032</v>
      </c>
      <c r="B301" s="325">
        <f>+'CTA Pivot Table'!K$263</f>
        <v>0</v>
      </c>
      <c r="C301" s="325">
        <f>+'CTA Pivot Table'!K$265</f>
        <v>0</v>
      </c>
      <c r="D301" s="325">
        <f>+'CTA Pivot Table'!K$267</f>
        <v>0</v>
      </c>
      <c r="E301" s="326">
        <f>+'CTA Pivot Table'!K$269</f>
        <v>0</v>
      </c>
      <c r="F301" s="326">
        <f>+'CTA Pivot Table'!K$271</f>
        <v>0</v>
      </c>
      <c r="G301" s="325">
        <f>+'CTA Pivot Table'!K$273</f>
        <v>0</v>
      </c>
      <c r="H301" s="325">
        <f>+'CTA Pivot Table'!K$275</f>
        <v>0</v>
      </c>
      <c r="I301" s="326">
        <f>+'CTA Pivot Table'!K$277</f>
        <v>0</v>
      </c>
      <c r="J301" s="326">
        <f>+'CTA Pivot Table'!K$279</f>
        <v>0</v>
      </c>
      <c r="K301" s="325">
        <f>+'CTA Pivot Table'!K$281</f>
        <v>0</v>
      </c>
      <c r="L301" s="325">
        <f>+'CTA Pivot Table'!K$283</f>
        <v>0</v>
      </c>
      <c r="M301" s="327">
        <f>+'CTA Pivot Table'!K$285</f>
        <v>0</v>
      </c>
      <c r="N301" s="326">
        <f>+'CTA Pivot Table'!K$287</f>
        <v>0</v>
      </c>
      <c r="O301" s="226"/>
    </row>
    <row r="302" spans="1:15">
      <c r="A302" s="320" t="s">
        <v>1033</v>
      </c>
      <c r="B302" s="325">
        <f>+'CTA Pivot Table'!K$295</f>
        <v>0</v>
      </c>
      <c r="C302" s="325">
        <f>+'CTA Pivot Table'!K$297</f>
        <v>0</v>
      </c>
      <c r="D302" s="325">
        <f>+'CTA Pivot Table'!K$299</f>
        <v>0</v>
      </c>
      <c r="E302" s="326">
        <f>+'CTA Pivot Table'!K$301</f>
        <v>0</v>
      </c>
      <c r="F302" s="326">
        <f>+'CTA Pivot Table'!K$303</f>
        <v>0</v>
      </c>
      <c r="G302" s="325">
        <f>+'CTA Pivot Table'!K$305</f>
        <v>0</v>
      </c>
      <c r="H302" s="325">
        <f>+'CTA Pivot Table'!K$307</f>
        <v>0</v>
      </c>
      <c r="I302" s="326">
        <f>+'CTA Pivot Table'!K$309</f>
        <v>0</v>
      </c>
      <c r="J302" s="326">
        <f>+'CTA Pivot Table'!K$311</f>
        <v>0</v>
      </c>
      <c r="K302" s="325">
        <f>+'CTA Pivot Table'!K$313</f>
        <v>0</v>
      </c>
      <c r="L302" s="325">
        <f>+'CTA Pivot Table'!K$315</f>
        <v>0</v>
      </c>
      <c r="M302" s="327">
        <f>+'CTA Pivot Table'!K$317</f>
        <v>0</v>
      </c>
      <c r="N302" s="326">
        <f>+'CTA Pivot Table'!K$319</f>
        <v>0</v>
      </c>
      <c r="O302" s="226"/>
    </row>
    <row r="303" spans="1:15">
      <c r="A303" s="320" t="s">
        <v>1034</v>
      </c>
      <c r="B303" s="325">
        <f>+'CTA Pivot Table'!K$327</f>
        <v>0</v>
      </c>
      <c r="C303" s="325">
        <f>+'CTA Pivot Table'!K$329</f>
        <v>0</v>
      </c>
      <c r="D303" s="325">
        <f>+'CTA Pivot Table'!K$331</f>
        <v>0</v>
      </c>
      <c r="E303" s="326">
        <f>+'CTA Pivot Table'!K$333</f>
        <v>0</v>
      </c>
      <c r="F303" s="326">
        <f>+'CTA Pivot Table'!K$335</f>
        <v>0</v>
      </c>
      <c r="G303" s="325">
        <f>+'CTA Pivot Table'!K$337</f>
        <v>0</v>
      </c>
      <c r="H303" s="325">
        <f>+'CTA Pivot Table'!K$339</f>
        <v>0</v>
      </c>
      <c r="I303" s="326">
        <f>+'CTA Pivot Table'!K$341</f>
        <v>0</v>
      </c>
      <c r="J303" s="326">
        <f>+'CTA Pivot Table'!K$343</f>
        <v>0</v>
      </c>
      <c r="K303" s="325">
        <f>+'CTA Pivot Table'!K$345</f>
        <v>0</v>
      </c>
      <c r="L303" s="325">
        <f>+'CTA Pivot Table'!K$347</f>
        <v>0</v>
      </c>
      <c r="M303" s="327">
        <f>+'CTA Pivot Table'!K$349</f>
        <v>0</v>
      </c>
      <c r="N303" s="326">
        <f>+'CTA Pivot Table'!K$351</f>
        <v>0</v>
      </c>
      <c r="O303" s="226"/>
    </row>
    <row r="304" spans="1:15">
      <c r="A304" s="320" t="s">
        <v>1035</v>
      </c>
      <c r="B304" s="325">
        <f>+'CTA Pivot Table'!K$359</f>
        <v>0</v>
      </c>
      <c r="C304" s="325">
        <f>+'CTA Pivot Table'!K$361</f>
        <v>0</v>
      </c>
      <c r="D304" s="325">
        <f>+'CTA Pivot Table'!K$363</f>
        <v>0</v>
      </c>
      <c r="E304" s="326">
        <f>+'CTA Pivot Table'!K$365</f>
        <v>0</v>
      </c>
      <c r="F304" s="326">
        <f>+'CTA Pivot Table'!K$367</f>
        <v>0</v>
      </c>
      <c r="G304" s="325">
        <f>+'CTA Pivot Table'!K$369</f>
        <v>0</v>
      </c>
      <c r="H304" s="325">
        <f>+'CTA Pivot Table'!K$371</f>
        <v>0</v>
      </c>
      <c r="I304" s="326">
        <f>+'CTA Pivot Table'!K$373</f>
        <v>0</v>
      </c>
      <c r="J304" s="326">
        <f>+'CTA Pivot Table'!K$375</f>
        <v>0</v>
      </c>
      <c r="K304" s="325">
        <f>+'CTA Pivot Table'!K$377</f>
        <v>0</v>
      </c>
      <c r="L304" s="325">
        <f>+'CTA Pivot Table'!K$379</f>
        <v>0</v>
      </c>
      <c r="M304" s="327">
        <f>+'CTA Pivot Table'!K$381</f>
        <v>0</v>
      </c>
      <c r="N304" s="326">
        <f>+'CTA Pivot Table'!K$383</f>
        <v>0</v>
      </c>
      <c r="O304" s="226"/>
    </row>
    <row r="305" spans="1:15">
      <c r="A305" s="320"/>
      <c r="B305" s="325"/>
      <c r="C305" s="325"/>
      <c r="D305" s="325"/>
      <c r="E305" s="326"/>
      <c r="F305" s="326"/>
      <c r="G305" s="325"/>
      <c r="H305" s="325"/>
      <c r="I305" s="326"/>
      <c r="J305" s="326"/>
      <c r="K305" s="325"/>
      <c r="L305" s="325"/>
      <c r="M305" s="327"/>
      <c r="N305" s="326"/>
      <c r="O305" s="226"/>
    </row>
    <row r="306" spans="1:15">
      <c r="A306" s="320" t="s">
        <v>1036</v>
      </c>
      <c r="B306" s="325">
        <f>+'CTA Pivot Table'!K$391</f>
        <v>0</v>
      </c>
      <c r="C306" s="325">
        <f>+'CTA Pivot Table'!K$393</f>
        <v>0</v>
      </c>
      <c r="D306" s="325">
        <f>+'CTA Pivot Table'!K$395</f>
        <v>0</v>
      </c>
      <c r="E306" s="326">
        <f>+'CTA Pivot Table'!K$397</f>
        <v>0</v>
      </c>
      <c r="F306" s="326">
        <f>+'CTA Pivot Table'!K$399</f>
        <v>0</v>
      </c>
      <c r="G306" s="325">
        <f>+'CTA Pivot Table'!K$401</f>
        <v>0</v>
      </c>
      <c r="H306" s="325">
        <f>+'CTA Pivot Table'!K$403</f>
        <v>0</v>
      </c>
      <c r="I306" s="326">
        <f>+'CTA Pivot Table'!K$405</f>
        <v>0</v>
      </c>
      <c r="J306" s="326">
        <f>+'CTA Pivot Table'!K$407</f>
        <v>0</v>
      </c>
      <c r="K306" s="325">
        <f>+'CTA Pivot Table'!K$409</f>
        <v>0</v>
      </c>
      <c r="L306" s="325">
        <f>+'CTA Pivot Table'!K$411</f>
        <v>0</v>
      </c>
      <c r="M306" s="327">
        <f>+'CTA Pivot Table'!K$413</f>
        <v>0</v>
      </c>
      <c r="N306" s="326">
        <f>+'CTA Pivot Table'!K$415</f>
        <v>0</v>
      </c>
      <c r="O306" s="226"/>
    </row>
    <row r="307" spans="1:15">
      <c r="A307" s="320" t="s">
        <v>1037</v>
      </c>
      <c r="B307" s="325">
        <f>+'CTA Pivot Table'!K$423</f>
        <v>71.180397091722583</v>
      </c>
      <c r="C307" s="325">
        <f>+'CTA Pivot Table'!K$425</f>
        <v>61.677183004349281</v>
      </c>
      <c r="D307" s="325">
        <f>+'CTA Pivot Table'!K$427</f>
        <v>0</v>
      </c>
      <c r="E307" s="326">
        <f>+'CTA Pivot Table'!K$429</f>
        <v>66.853648134044178</v>
      </c>
      <c r="F307" s="326">
        <f>+'CTA Pivot Table'!K$431</f>
        <v>83.810575337949231</v>
      </c>
      <c r="G307" s="325">
        <f>+'CTA Pivot Table'!K$433</f>
        <v>81.981711738933384</v>
      </c>
      <c r="H307" s="325">
        <f>+'CTA Pivot Table'!K$435</f>
        <v>0</v>
      </c>
      <c r="I307" s="326">
        <f>+'CTA Pivot Table'!K$437</f>
        <v>82.856279069767439</v>
      </c>
      <c r="J307" s="326">
        <f>+'CTA Pivot Table'!K$439</f>
        <v>61.163523956723346</v>
      </c>
      <c r="K307" s="325">
        <f>+'CTA Pivot Table'!K$441</f>
        <v>52.214149904933443</v>
      </c>
      <c r="L307" s="325">
        <f>+'CTA Pivot Table'!K$443</f>
        <v>0</v>
      </c>
      <c r="M307" s="327">
        <f>+'CTA Pivot Table'!K$445</f>
        <v>55.005205894504883</v>
      </c>
      <c r="N307" s="326">
        <f>+'CTA Pivot Table'!K$447</f>
        <v>44.798734261541533</v>
      </c>
      <c r="O307" s="226"/>
    </row>
    <row r="308" spans="1:15">
      <c r="A308" s="320" t="s">
        <v>1038</v>
      </c>
      <c r="B308" s="325">
        <f>+'CTA Pivot Table'!K$455</f>
        <v>75.816635160680562</v>
      </c>
      <c r="C308" s="325">
        <f>+'CTA Pivot Table'!K$457</f>
        <v>80.32300884955751</v>
      </c>
      <c r="D308" s="325">
        <f>+'CTA Pivot Table'!K$459</f>
        <v>0</v>
      </c>
      <c r="E308" s="326">
        <f>+'CTA Pivot Table'!K$461</f>
        <v>77.165562913907308</v>
      </c>
      <c r="F308" s="326">
        <f>+'CTA Pivot Table'!K$463</f>
        <v>77.99736644093305</v>
      </c>
      <c r="G308" s="325">
        <f>+'CTA Pivot Table'!K$465</f>
        <v>81.270499528746441</v>
      </c>
      <c r="H308" s="325">
        <f>+'CTA Pivot Table'!K$467</f>
        <v>0</v>
      </c>
      <c r="I308" s="326">
        <f>+'CTA Pivot Table'!K$469</f>
        <v>79.781030645437411</v>
      </c>
      <c r="J308" s="326">
        <f>+'CTA Pivot Table'!K$471</f>
        <v>68.389484978540779</v>
      </c>
      <c r="K308" s="325">
        <f>+'CTA Pivot Table'!K$473</f>
        <v>66.188783174762108</v>
      </c>
      <c r="L308" s="325">
        <f>+'CTA Pivot Table'!K$475</f>
        <v>0</v>
      </c>
      <c r="M308" s="327">
        <f>+'CTA Pivot Table'!K$477</f>
        <v>66.889040628200746</v>
      </c>
      <c r="N308" s="326">
        <f>+'CTA Pivot Table'!K$479</f>
        <v>79.22867924528299</v>
      </c>
      <c r="O308" s="226"/>
    </row>
    <row r="309" spans="1:15">
      <c r="A309" s="329" t="s">
        <v>1039</v>
      </c>
      <c r="B309" s="330">
        <f>+'CTA Pivot Table'!K$487</f>
        <v>0</v>
      </c>
      <c r="C309" s="330">
        <f>+'CTA Pivot Table'!K$489</f>
        <v>0</v>
      </c>
      <c r="D309" s="330">
        <f>+'CTA Pivot Table'!K$491</f>
        <v>0</v>
      </c>
      <c r="E309" s="331">
        <f>+'CTA Pivot Table'!K$493</f>
        <v>0</v>
      </c>
      <c r="F309" s="331">
        <f>+'CTA Pivot Table'!K$495</f>
        <v>0</v>
      </c>
      <c r="G309" s="330">
        <f>+'CTA Pivot Table'!K$497</f>
        <v>0</v>
      </c>
      <c r="H309" s="330">
        <f>+'CTA Pivot Table'!K$499</f>
        <v>0</v>
      </c>
      <c r="I309" s="331">
        <f>+'CTA Pivot Table'!K$501</f>
        <v>0</v>
      </c>
      <c r="J309" s="331">
        <f>+'CTA Pivot Table'!K$503</f>
        <v>0</v>
      </c>
      <c r="K309" s="330">
        <f>+'CTA Pivot Table'!K$505</f>
        <v>0</v>
      </c>
      <c r="L309" s="330">
        <f>+'CTA Pivot Table'!K$507</f>
        <v>0</v>
      </c>
      <c r="M309" s="332">
        <f>+'CTA Pivot Table'!K$509</f>
        <v>0</v>
      </c>
      <c r="N309" s="331">
        <f>+'CTA Pivot Table'!K$511</f>
        <v>0</v>
      </c>
      <c r="O309" s="226"/>
    </row>
    <row r="310" spans="1:15">
      <c r="A310" s="333" t="s">
        <v>1053</v>
      </c>
      <c r="B310" s="334"/>
      <c r="C310" s="334"/>
      <c r="D310" s="334"/>
      <c r="E310" s="334"/>
      <c r="F310" s="334"/>
      <c r="G310" s="334"/>
      <c r="H310" s="334"/>
      <c r="I310" s="334"/>
      <c r="J310" s="334"/>
      <c r="K310" s="334"/>
      <c r="L310" s="334"/>
      <c r="M310" s="334"/>
      <c r="N310" s="334"/>
    </row>
    <row r="311" spans="1:15">
      <c r="A311" s="334"/>
      <c r="B311" s="334"/>
      <c r="C311" s="334"/>
      <c r="D311" s="334"/>
      <c r="E311" s="334"/>
      <c r="F311" s="334"/>
      <c r="G311" s="334"/>
      <c r="H311" s="334"/>
      <c r="I311" s="334"/>
      <c r="J311" s="334"/>
      <c r="K311" s="334"/>
      <c r="L311" s="334"/>
      <c r="M311" s="334"/>
      <c r="N311" s="335" t="s">
        <v>1158</v>
      </c>
    </row>
    <row r="312" spans="1:15" ht="18">
      <c r="A312" s="296" t="s">
        <v>1051</v>
      </c>
      <c r="B312" s="297"/>
      <c r="C312" s="297"/>
      <c r="D312" s="297"/>
      <c r="E312" s="298"/>
      <c r="F312" s="298"/>
      <c r="G312" s="298"/>
      <c r="H312" s="298"/>
      <c r="I312" s="298"/>
      <c r="J312" s="297"/>
      <c r="K312" s="297"/>
      <c r="L312" s="297"/>
      <c r="M312" s="298"/>
      <c r="N312" s="297"/>
    </row>
    <row r="313" spans="1:15" ht="18">
      <c r="A313" s="296"/>
      <c r="B313" s="297"/>
      <c r="C313" s="297"/>
      <c r="D313" s="297"/>
      <c r="E313" s="298"/>
      <c r="F313" s="298"/>
      <c r="G313" s="298"/>
      <c r="H313" s="298"/>
      <c r="I313" s="298"/>
      <c r="J313" s="297"/>
      <c r="K313" s="297"/>
      <c r="L313" s="297"/>
      <c r="M313" s="298"/>
      <c r="N313" s="297"/>
    </row>
    <row r="314" spans="1:15" ht="15.75">
      <c r="A314" s="299" t="s">
        <v>1048</v>
      </c>
      <c r="B314" s="297"/>
      <c r="C314" s="297"/>
      <c r="D314" s="297"/>
      <c r="E314" s="298"/>
      <c r="F314" s="298"/>
      <c r="G314" s="298"/>
      <c r="H314" s="298"/>
      <c r="I314" s="298"/>
      <c r="J314" s="297"/>
      <c r="K314" s="297"/>
      <c r="L314" s="297"/>
      <c r="M314" s="298"/>
      <c r="N314" s="297"/>
    </row>
    <row r="315" spans="1:15" ht="15.75">
      <c r="A315" s="299" t="s">
        <v>1169</v>
      </c>
      <c r="B315" s="297"/>
      <c r="C315" s="297"/>
      <c r="D315" s="297"/>
      <c r="E315" s="298"/>
      <c r="F315" s="298"/>
      <c r="G315" s="298"/>
      <c r="H315" s="298"/>
      <c r="I315" s="298"/>
      <c r="J315" s="297"/>
      <c r="K315" s="297"/>
      <c r="L315" s="297"/>
      <c r="M315" s="298"/>
      <c r="N315" s="297"/>
    </row>
    <row r="316" spans="1:15" ht="15.75" customHeight="1">
      <c r="A316" s="300"/>
      <c r="B316" s="300"/>
      <c r="C316" s="300"/>
      <c r="D316" s="300"/>
      <c r="E316" s="300"/>
      <c r="F316" s="301"/>
      <c r="G316" s="302"/>
      <c r="H316" s="302"/>
      <c r="I316" s="303"/>
      <c r="J316" s="303"/>
      <c r="K316" s="303"/>
      <c r="L316" s="303"/>
      <c r="M316" s="303"/>
      <c r="N316" s="303"/>
      <c r="O316" s="304"/>
    </row>
    <row r="317" spans="1:15" ht="15.75" customHeight="1">
      <c r="A317" s="150"/>
      <c r="B317" s="305" t="s">
        <v>1014</v>
      </c>
      <c r="C317" s="306"/>
      <c r="D317" s="306"/>
      <c r="E317" s="306"/>
      <c r="F317" s="306"/>
      <c r="G317" s="306"/>
      <c r="H317" s="306"/>
      <c r="I317" s="307"/>
      <c r="J317" s="308" t="s">
        <v>10</v>
      </c>
      <c r="K317" s="309"/>
      <c r="L317" s="309"/>
      <c r="M317" s="310"/>
      <c r="N317" s="533" t="s">
        <v>1015</v>
      </c>
      <c r="O317"/>
    </row>
    <row r="318" spans="1:15" ht="45" customHeight="1">
      <c r="A318" s="311"/>
      <c r="B318" s="306" t="s">
        <v>1016</v>
      </c>
      <c r="C318" s="306"/>
      <c r="D318" s="306"/>
      <c r="E318" s="312"/>
      <c r="F318" s="313" t="s">
        <v>1017</v>
      </c>
      <c r="G318" s="306"/>
      <c r="H318" s="306"/>
      <c r="I318" s="307"/>
      <c r="J318" s="314" t="s">
        <v>1018</v>
      </c>
      <c r="K318" s="306"/>
      <c r="L318" s="306"/>
      <c r="M318" s="307"/>
      <c r="N318" s="534"/>
      <c r="O318"/>
    </row>
    <row r="319" spans="1:15" ht="30" customHeight="1">
      <c r="A319" s="300"/>
      <c r="B319" s="315" t="s">
        <v>1019</v>
      </c>
      <c r="C319" s="315" t="s">
        <v>1020</v>
      </c>
      <c r="D319" s="315" t="s">
        <v>1021</v>
      </c>
      <c r="E319" s="316" t="s">
        <v>1022</v>
      </c>
      <c r="F319" s="316" t="s">
        <v>1019</v>
      </c>
      <c r="G319" s="315" t="s">
        <v>1020</v>
      </c>
      <c r="H319" s="315" t="s">
        <v>1021</v>
      </c>
      <c r="I319" s="316" t="s">
        <v>1022</v>
      </c>
      <c r="J319" s="317" t="s">
        <v>1019</v>
      </c>
      <c r="K319" s="318" t="s">
        <v>1020</v>
      </c>
      <c r="L319" s="319" t="s">
        <v>1021</v>
      </c>
      <c r="M319" s="317" t="s">
        <v>1022</v>
      </c>
      <c r="N319" s="535"/>
      <c r="O319"/>
    </row>
    <row r="320" spans="1:15" ht="15.75" hidden="1" customHeight="1">
      <c r="A320" s="320" t="s">
        <v>1023</v>
      </c>
      <c r="B320" s="337">
        <f>+'CTA Pivot Table'!L$230</f>
        <v>0</v>
      </c>
      <c r="C320" s="337">
        <f>+'CTA Pivot Table'!L$231</f>
        <v>0</v>
      </c>
      <c r="D320" s="337">
        <f>+'CTA Pivot Table'!L$232</f>
        <v>0</v>
      </c>
      <c r="E320" s="338">
        <f>+'CTA Pivot Table'!L$233</f>
        <v>0</v>
      </c>
      <c r="F320" s="338"/>
      <c r="G320" s="338"/>
      <c r="H320" s="338"/>
      <c r="I320" s="338"/>
      <c r="J320" s="338">
        <f>+'CTA Pivot Table'!L$234</f>
        <v>0</v>
      </c>
      <c r="K320" s="337">
        <f>+'CTA Pivot Table'!L$235</f>
        <v>0</v>
      </c>
      <c r="L320" s="337">
        <f>+'CTA Pivot Table'!L$236</f>
        <v>0</v>
      </c>
      <c r="M320" s="339">
        <f>+'CTA Pivot Table'!L$237</f>
        <v>0</v>
      </c>
      <c r="N320" s="338">
        <f>+'CTA Pivot Table'!L$238</f>
        <v>0</v>
      </c>
      <c r="O320" s="226"/>
    </row>
    <row r="321" spans="1:15" ht="15.75" hidden="1" customHeight="1">
      <c r="A321" s="320"/>
      <c r="E321" s="130"/>
      <c r="I321" s="130"/>
      <c r="J321" s="130"/>
      <c r="M321" s="227"/>
      <c r="N321" s="130"/>
      <c r="O321" s="226"/>
    </row>
    <row r="322" spans="1:15">
      <c r="A322" s="320" t="s">
        <v>1024</v>
      </c>
      <c r="B322" s="325">
        <f>+'CTA Pivot Table'!L$7</f>
        <v>0</v>
      </c>
      <c r="C322" s="325">
        <f>+'CTA Pivot Table'!L$9</f>
        <v>0</v>
      </c>
      <c r="D322" s="325">
        <f>+'CTA Pivot Table'!L$11</f>
        <v>0</v>
      </c>
      <c r="E322" s="326">
        <f>+'CTA Pivot Table'!L$13</f>
        <v>0</v>
      </c>
      <c r="F322" s="326">
        <f>+'CTA Pivot Table'!L$15</f>
        <v>0</v>
      </c>
      <c r="G322" s="325">
        <f>+'CTA Pivot Table'!L$17</f>
        <v>0</v>
      </c>
      <c r="H322" s="325">
        <f>+'CTA Pivot Table'!L$19</f>
        <v>0</v>
      </c>
      <c r="I322" s="326">
        <f>+'CTA Pivot Table'!L$21</f>
        <v>0</v>
      </c>
      <c r="J322" s="326">
        <f>+'CTA Pivot Table'!L$23</f>
        <v>0</v>
      </c>
      <c r="K322" s="325">
        <f>+'CTA Pivot Table'!L$25</f>
        <v>0</v>
      </c>
      <c r="L322" s="325">
        <f>+'CTA Pivot Table'!L$27</f>
        <v>0</v>
      </c>
      <c r="M322" s="327">
        <f>+'CTA Pivot Table'!L$29</f>
        <v>0</v>
      </c>
      <c r="N322" s="326">
        <f>+'CTA Pivot Table'!L$31</f>
        <v>0</v>
      </c>
      <c r="O322" s="226"/>
    </row>
    <row r="323" spans="1:15">
      <c r="A323" s="320" t="s">
        <v>1025</v>
      </c>
      <c r="B323" s="325">
        <f>+'CTA Pivot Table'!L$39</f>
        <v>75.756756756756758</v>
      </c>
      <c r="C323" s="325">
        <f>+'CTA Pivot Table'!L$41</f>
        <v>74.695121951219505</v>
      </c>
      <c r="D323" s="325">
        <f>+'CTA Pivot Table'!L$43</f>
        <v>0</v>
      </c>
      <c r="E323" s="326">
        <f>+'CTA Pivot Table'!L$45</f>
        <v>75.526455026455025</v>
      </c>
      <c r="F323" s="326">
        <f>+'CTA Pivot Table'!L$47</f>
        <v>84.98858560794045</v>
      </c>
      <c r="G323" s="325">
        <f>+'CTA Pivot Table'!L$49</f>
        <v>89.192561983471066</v>
      </c>
      <c r="H323" s="325">
        <f>+'CTA Pivot Table'!L$51</f>
        <v>0</v>
      </c>
      <c r="I323" s="326">
        <f>+'CTA Pivot Table'!L$53</f>
        <v>85.959351145038156</v>
      </c>
      <c r="J323" s="326">
        <f>+'CTA Pivot Table'!L$55</f>
        <v>64.680833333333325</v>
      </c>
      <c r="K323" s="325">
        <f>+'CTA Pivot Table'!L$57</f>
        <v>64.803529411764714</v>
      </c>
      <c r="L323" s="325">
        <f>+'CTA Pivot Table'!LR$59</f>
        <v>0</v>
      </c>
      <c r="M323" s="327">
        <f>+'CTA Pivot Table'!L$61</f>
        <v>64.731707317073173</v>
      </c>
      <c r="N323" s="326">
        <f>+'CTA Pivot Table'!L$63</f>
        <v>80.400000000000006</v>
      </c>
      <c r="O323" s="226"/>
    </row>
    <row r="324" spans="1:15">
      <c r="A324" s="320" t="s">
        <v>1026</v>
      </c>
      <c r="B324" s="325">
        <f>+'CTA Pivot Table'!L$71</f>
        <v>0</v>
      </c>
      <c r="C324" s="325">
        <f>+'CTA Pivot Table'!L$73</f>
        <v>0</v>
      </c>
      <c r="D324" s="325">
        <f>+'CTA Pivot Table'!L$75</f>
        <v>0</v>
      </c>
      <c r="E324" s="326">
        <f>+'CTA Pivot Table'!L$77</f>
        <v>0</v>
      </c>
      <c r="F324" s="326">
        <f>+'CTA Pivot Table'!L$79</f>
        <v>0</v>
      </c>
      <c r="G324" s="325">
        <f>+'CTA Pivot Table'!L$81</f>
        <v>0</v>
      </c>
      <c r="H324" s="325">
        <f>+'CTA Pivot Table'!L$83</f>
        <v>0</v>
      </c>
      <c r="I324" s="326">
        <f>+'CTA Pivot Table'!L$85</f>
        <v>0</v>
      </c>
      <c r="J324" s="326">
        <f>+'CTA Pivot Table'!L$87</f>
        <v>0</v>
      </c>
      <c r="K324" s="325">
        <f>+'CTA Pivot Table'!L$89</f>
        <v>0</v>
      </c>
      <c r="L324" s="325">
        <f>+'CTA Pivot Table'!L$91</f>
        <v>0</v>
      </c>
      <c r="M324" s="327">
        <f>+'CTA Pivot Table'!L$93</f>
        <v>0</v>
      </c>
      <c r="N324" s="326">
        <f>+'CTA Pivot Table'!L$95</f>
        <v>0</v>
      </c>
      <c r="O324" s="226"/>
    </row>
    <row r="325" spans="1:15">
      <c r="A325" s="320" t="s">
        <v>1027</v>
      </c>
      <c r="B325" s="325">
        <f>+'CTA Pivot Table'!L$103</f>
        <v>0</v>
      </c>
      <c r="C325" s="325">
        <f>+'CTA Pivot Table'!L$105</f>
        <v>0</v>
      </c>
      <c r="D325" s="325">
        <f>+'CTA Pivot Table'!L$107</f>
        <v>0</v>
      </c>
      <c r="E325" s="326">
        <f>+'CTA Pivot Table'!L$109</f>
        <v>0</v>
      </c>
      <c r="F325" s="326">
        <f>+'CTA Pivot Table'!L$111</f>
        <v>0</v>
      </c>
      <c r="G325" s="325">
        <f>+'CTA Pivot Table'!L$113</f>
        <v>0</v>
      </c>
      <c r="H325" s="325">
        <f>+'CTA Pivot Table'!L$115</f>
        <v>0</v>
      </c>
      <c r="I325" s="326">
        <f>+'CTA Pivot Table'!L$117</f>
        <v>0</v>
      </c>
      <c r="J325" s="326">
        <f>+'CTA Pivot Table'!L$119</f>
        <v>0</v>
      </c>
      <c r="K325" s="325">
        <f>+'CTA Pivot Table'!L$121</f>
        <v>0</v>
      </c>
      <c r="L325" s="325">
        <f>+'CTA Pivot Table'!L$123</f>
        <v>0</v>
      </c>
      <c r="M325" s="327">
        <f>+'CTA Pivot Table'!L$125</f>
        <v>0</v>
      </c>
      <c r="N325" s="326">
        <f>+'CTA Pivot Table'!L$127</f>
        <v>0</v>
      </c>
      <c r="O325" s="226"/>
    </row>
    <row r="326" spans="1:15">
      <c r="A326" s="320"/>
      <c r="B326" s="325"/>
      <c r="C326" s="325"/>
      <c r="D326" s="325"/>
      <c r="E326" s="326"/>
      <c r="F326" s="326"/>
      <c r="G326" s="325"/>
      <c r="H326" s="325"/>
      <c r="I326" s="326"/>
      <c r="J326" s="326"/>
      <c r="K326" s="325"/>
      <c r="L326" s="325"/>
      <c r="M326" s="327"/>
      <c r="N326" s="326"/>
      <c r="O326" s="226"/>
    </row>
    <row r="327" spans="1:15">
      <c r="A327" s="320" t="s">
        <v>1028</v>
      </c>
      <c r="B327" s="325">
        <f>+'CTA Pivot Table'!L$135</f>
        <v>0</v>
      </c>
      <c r="C327" s="325">
        <f>+'CTA Pivot Table'!L$137</f>
        <v>0</v>
      </c>
      <c r="D327" s="325">
        <f>+'CTA Pivot Table'!L$139</f>
        <v>0</v>
      </c>
      <c r="E327" s="326">
        <f>+'CTA Pivot Table'!L$141</f>
        <v>0</v>
      </c>
      <c r="F327" s="326">
        <f>+'CTA Pivot Table'!L$143</f>
        <v>0</v>
      </c>
      <c r="G327" s="325">
        <f>+'CTA Pivot Table'!L$145</f>
        <v>0</v>
      </c>
      <c r="H327" s="325">
        <f>+'CTA Pivot Table'!L$147</f>
        <v>0</v>
      </c>
      <c r="I327" s="326">
        <f>+'CTA Pivot Table'!L$149</f>
        <v>0</v>
      </c>
      <c r="J327" s="326">
        <f>+'CTA Pivot Table'!L$151</f>
        <v>0</v>
      </c>
      <c r="K327" s="325">
        <f>+'CTA Pivot Table'!L$153</f>
        <v>0</v>
      </c>
      <c r="L327" s="325">
        <f>+'CTA Pivot Table'!L$155</f>
        <v>0</v>
      </c>
      <c r="M327" s="327">
        <f>+'CTA Pivot Table'!L$157</f>
        <v>0</v>
      </c>
      <c r="N327" s="326">
        <f>+'CTA Pivot Table'!L$159</f>
        <v>0</v>
      </c>
      <c r="O327" s="226"/>
    </row>
    <row r="328" spans="1:15">
      <c r="A328" s="320" t="s">
        <v>1029</v>
      </c>
      <c r="B328" s="325">
        <f>+'CTA Pivot Table'!L$167</f>
        <v>74.437113402061854</v>
      </c>
      <c r="C328" s="325">
        <f>+'CTA Pivot Table'!L$169</f>
        <v>60.957324840764329</v>
      </c>
      <c r="D328" s="325">
        <f>+'CTA Pivot Table'!L$171</f>
        <v>0</v>
      </c>
      <c r="E328" s="326">
        <f>+'CTA Pivot Table'!L$173</f>
        <v>71.573342354533153</v>
      </c>
      <c r="F328" s="326">
        <f>+'CTA Pivot Table'!L$175</f>
        <v>84.40729295426452</v>
      </c>
      <c r="G328" s="325">
        <f>+'CTA Pivot Table'!L$177</f>
        <v>84.146060606060615</v>
      </c>
      <c r="H328" s="325">
        <f>+'CTA Pivot Table'!L$179</f>
        <v>0</v>
      </c>
      <c r="I328" s="326">
        <f>+'CTA Pivot Table'!L$181</f>
        <v>84.331606672519769</v>
      </c>
      <c r="J328" s="326">
        <f>+'CTA Pivot Table'!L$183</f>
        <v>61.088787483702738</v>
      </c>
      <c r="K328" s="325">
        <f>+'CTA Pivot Table'!L$185</f>
        <v>59.103378378378373</v>
      </c>
      <c r="L328" s="325">
        <f>+'CTA Pivot Table'!L$187</f>
        <v>0</v>
      </c>
      <c r="M328" s="327">
        <f>+'CTA Pivot Table'!L$189</f>
        <v>60.535936030103485</v>
      </c>
      <c r="N328" s="326">
        <f>+'CTA Pivot Table'!L$191</f>
        <v>79.254272517321013</v>
      </c>
      <c r="O328" s="226"/>
    </row>
    <row r="329" spans="1:15">
      <c r="A329" s="320" t="s">
        <v>1030</v>
      </c>
      <c r="B329" s="325">
        <f>+'CTA Pivot Table'!L$199</f>
        <v>0</v>
      </c>
      <c r="C329" s="325">
        <f>+'CTA Pivot Table'!L$201</f>
        <v>0</v>
      </c>
      <c r="D329" s="325">
        <f>+'CTA Pivot Table'!L$203</f>
        <v>0</v>
      </c>
      <c r="E329" s="326">
        <f>+'CTA Pivot Table'!L$205</f>
        <v>0</v>
      </c>
      <c r="F329" s="326">
        <f>+'CTA Pivot Table'!L$207</f>
        <v>0</v>
      </c>
      <c r="G329" s="325">
        <f>+'CTA Pivot Table'!L$209</f>
        <v>0</v>
      </c>
      <c r="H329" s="325">
        <f>+'CTA Pivot Table'!L$211</f>
        <v>0</v>
      </c>
      <c r="I329" s="326">
        <f>+'CTA Pivot Table'!L$213</f>
        <v>0</v>
      </c>
      <c r="J329" s="326">
        <f>+'CTA Pivot Table'!L$215</f>
        <v>0</v>
      </c>
      <c r="K329" s="325">
        <f>+'CTA Pivot Table'!L$217</f>
        <v>0</v>
      </c>
      <c r="L329" s="325">
        <f>+'CTA Pivot Table'!L$219</f>
        <v>0</v>
      </c>
      <c r="M329" s="327">
        <f>+'CTA Pivot Table'!L$221</f>
        <v>0</v>
      </c>
      <c r="N329" s="326">
        <f>+'CTA Pivot Table'!L$223</f>
        <v>0</v>
      </c>
      <c r="O329" s="226"/>
    </row>
    <row r="330" spans="1:15">
      <c r="A330" s="320" t="s">
        <v>1031</v>
      </c>
      <c r="B330" s="325">
        <f>+'CTA Pivot Table'!L$231</f>
        <v>0</v>
      </c>
      <c r="C330" s="325">
        <f>+'CTA Pivot Table'!L$233</f>
        <v>0</v>
      </c>
      <c r="D330" s="325">
        <f>+'CTA Pivot Table'!L$235</f>
        <v>0</v>
      </c>
      <c r="E330" s="326">
        <f>+'CTA Pivot Table'!L$237</f>
        <v>0</v>
      </c>
      <c r="F330" s="326">
        <f>+'CTA Pivot Table'!L$239</f>
        <v>0</v>
      </c>
      <c r="G330" s="325">
        <f>+'CTA Pivot Table'!L$241</f>
        <v>0</v>
      </c>
      <c r="H330" s="325">
        <f>+'CTA Pivot Table'!L$243</f>
        <v>0</v>
      </c>
      <c r="I330" s="326">
        <f>+'CTA Pivot Table'!L$245</f>
        <v>0</v>
      </c>
      <c r="J330" s="326">
        <f>+'CTA Pivot Table'!L$247</f>
        <v>0</v>
      </c>
      <c r="K330" s="325">
        <f>+'CTA Pivot Table'!L$249</f>
        <v>0</v>
      </c>
      <c r="L330" s="325">
        <f>+'CTA Pivot Table'!L$251</f>
        <v>0</v>
      </c>
      <c r="M330" s="327">
        <f>+'CTA Pivot Table'!L$253</f>
        <v>0</v>
      </c>
      <c r="N330" s="326">
        <f>+'CTA Pivot Table'!L$255</f>
        <v>0</v>
      </c>
      <c r="O330" s="226"/>
    </row>
    <row r="331" spans="1:15">
      <c r="A331" s="320"/>
      <c r="B331" s="325"/>
      <c r="C331" s="325"/>
      <c r="D331" s="325"/>
      <c r="E331" s="326"/>
      <c r="F331" s="326"/>
      <c r="G331" s="325"/>
      <c r="H331" s="325"/>
      <c r="I331" s="326"/>
      <c r="J331" s="326"/>
      <c r="K331" s="325"/>
      <c r="L331" s="325"/>
      <c r="M331" s="327"/>
      <c r="N331" s="326"/>
      <c r="O331" s="226"/>
    </row>
    <row r="332" spans="1:15">
      <c r="A332" s="320" t="s">
        <v>1032</v>
      </c>
      <c r="B332" s="325">
        <f>+'CTA Pivot Table'!L$263</f>
        <v>0</v>
      </c>
      <c r="C332" s="325">
        <f>+'CTA Pivot Table'!L$265</f>
        <v>0</v>
      </c>
      <c r="D332" s="325">
        <f>+'CTA Pivot Table'!L$267</f>
        <v>0</v>
      </c>
      <c r="E332" s="326">
        <f>+'CTA Pivot Table'!L$269</f>
        <v>0</v>
      </c>
      <c r="F332" s="326">
        <f>+'CTA Pivot Table'!L$271</f>
        <v>0</v>
      </c>
      <c r="G332" s="325">
        <f>+'CTA Pivot Table'!L$273</f>
        <v>0</v>
      </c>
      <c r="H332" s="325">
        <f>+'CTA Pivot Table'!L$275</f>
        <v>0</v>
      </c>
      <c r="I332" s="326">
        <f>+'CTA Pivot Table'!L$277</f>
        <v>0</v>
      </c>
      <c r="J332" s="326">
        <f>+'CTA Pivot Table'!L$279</f>
        <v>0</v>
      </c>
      <c r="K332" s="325">
        <f>+'CTA Pivot Table'!L$281</f>
        <v>0</v>
      </c>
      <c r="L332" s="325">
        <f>+'CTA Pivot Table'!L$283</f>
        <v>0</v>
      </c>
      <c r="M332" s="327">
        <f>+'CTA Pivot Table'!L$285</f>
        <v>0</v>
      </c>
      <c r="N332" s="326">
        <f>+'CTA Pivot Table'!L$287</f>
        <v>0</v>
      </c>
      <c r="O332" s="226"/>
    </row>
    <row r="333" spans="1:15">
      <c r="A333" s="320" t="s">
        <v>1033</v>
      </c>
      <c r="B333" s="325">
        <f>+'CTA Pivot Table'!L$295</f>
        <v>0</v>
      </c>
      <c r="C333" s="325">
        <f>+'CTA Pivot Table'!L$297</f>
        <v>0</v>
      </c>
      <c r="D333" s="325">
        <f>+'CTA Pivot Table'!L$299</f>
        <v>0</v>
      </c>
      <c r="E333" s="326">
        <f>+'CTA Pivot Table'!L$301</f>
        <v>0</v>
      </c>
      <c r="F333" s="326">
        <f>+'CTA Pivot Table'!L$303</f>
        <v>0</v>
      </c>
      <c r="G333" s="325">
        <f>+'CTA Pivot Table'!L$305</f>
        <v>0</v>
      </c>
      <c r="H333" s="325">
        <f>+'CTA Pivot Table'!L$307</f>
        <v>0</v>
      </c>
      <c r="I333" s="326">
        <f>+'CTA Pivot Table'!L$309</f>
        <v>0</v>
      </c>
      <c r="J333" s="326">
        <f>+'CTA Pivot Table'!L$311</f>
        <v>0</v>
      </c>
      <c r="K333" s="325">
        <f>+'CTA Pivot Table'!L$313</f>
        <v>0</v>
      </c>
      <c r="L333" s="325">
        <f>+'CTA Pivot Table'!L$315</f>
        <v>0</v>
      </c>
      <c r="M333" s="327">
        <f>+'CTA Pivot Table'!L$317</f>
        <v>0</v>
      </c>
      <c r="N333" s="326">
        <f>+'CTA Pivot Table'!L$319</f>
        <v>0</v>
      </c>
      <c r="O333" s="226"/>
    </row>
    <row r="334" spans="1:15">
      <c r="A334" s="320" t="s">
        <v>1034</v>
      </c>
      <c r="B334" s="325">
        <f>+'CTA Pivot Table'!L$327</f>
        <v>0</v>
      </c>
      <c r="C334" s="325">
        <f>+'CTA Pivot Table'!L$329</f>
        <v>0</v>
      </c>
      <c r="D334" s="325">
        <f>+'CTA Pivot Table'!L$331</f>
        <v>0</v>
      </c>
      <c r="E334" s="326">
        <f>+'CTA Pivot Table'!L$333</f>
        <v>0</v>
      </c>
      <c r="F334" s="326">
        <f>+'CTA Pivot Table'!L$335</f>
        <v>0</v>
      </c>
      <c r="G334" s="325">
        <f>+'CTA Pivot Table'!L$337</f>
        <v>0</v>
      </c>
      <c r="H334" s="325">
        <f>+'CTA Pivot Table'!L$339</f>
        <v>0</v>
      </c>
      <c r="I334" s="326">
        <f>+'CTA Pivot Table'!L$341</f>
        <v>0</v>
      </c>
      <c r="J334" s="326">
        <f>+'CTA Pivot Table'!L$343</f>
        <v>0</v>
      </c>
      <c r="K334" s="325">
        <f>+'CTA Pivot Table'!L$345</f>
        <v>0</v>
      </c>
      <c r="L334" s="325">
        <f>+'CTA Pivot Table'!L$347</f>
        <v>0</v>
      </c>
      <c r="M334" s="327">
        <f>+'CTA Pivot Table'!L$349</f>
        <v>0</v>
      </c>
      <c r="N334" s="326">
        <f>+'CTA Pivot Table'!L$351</f>
        <v>0</v>
      </c>
      <c r="O334" s="226"/>
    </row>
    <row r="335" spans="1:15">
      <c r="A335" s="320" t="s">
        <v>1035</v>
      </c>
      <c r="B335" s="325">
        <f>+'CTA Pivot Table'!L$359</f>
        <v>0</v>
      </c>
      <c r="C335" s="325">
        <f>+'CTA Pivot Table'!L$361</f>
        <v>0</v>
      </c>
      <c r="D335" s="325">
        <f>+'CTA Pivot Table'!L$363</f>
        <v>0</v>
      </c>
      <c r="E335" s="326">
        <f>+'CTA Pivot Table'!L$365</f>
        <v>0</v>
      </c>
      <c r="F335" s="326">
        <f>+'CTA Pivot Table'!L$367</f>
        <v>0</v>
      </c>
      <c r="G335" s="325">
        <f>+'CTA Pivot Table'!L$369</f>
        <v>0</v>
      </c>
      <c r="H335" s="325">
        <f>+'CTA Pivot Table'!L$371</f>
        <v>0</v>
      </c>
      <c r="I335" s="326">
        <f>+'CTA Pivot Table'!L$373</f>
        <v>0</v>
      </c>
      <c r="J335" s="326">
        <f>+'CTA Pivot Table'!L$375</f>
        <v>0</v>
      </c>
      <c r="K335" s="325">
        <f>+'CTA Pivot Table'!L$377</f>
        <v>0</v>
      </c>
      <c r="L335" s="325">
        <f>+'CTA Pivot Table'!L$379</f>
        <v>0</v>
      </c>
      <c r="M335" s="327">
        <f>+'CTA Pivot Table'!L$381</f>
        <v>0</v>
      </c>
      <c r="N335" s="326">
        <f>+'CTA Pivot Table'!L$383</f>
        <v>0</v>
      </c>
      <c r="O335" s="226"/>
    </row>
    <row r="336" spans="1:15">
      <c r="A336" s="320"/>
      <c r="B336" s="325"/>
      <c r="C336" s="325"/>
      <c r="D336" s="325"/>
      <c r="E336" s="326"/>
      <c r="F336" s="326"/>
      <c r="G336" s="325"/>
      <c r="H336" s="325"/>
      <c r="I336" s="326"/>
      <c r="J336" s="326"/>
      <c r="K336" s="325"/>
      <c r="L336" s="325"/>
      <c r="M336" s="327"/>
      <c r="N336" s="326"/>
      <c r="O336" s="226"/>
    </row>
    <row r="337" spans="1:15">
      <c r="A337" s="320" t="s">
        <v>1036</v>
      </c>
      <c r="B337" s="325">
        <f>+'CTA Pivot Table'!L$391</f>
        <v>0</v>
      </c>
      <c r="C337" s="325">
        <f>+'CTA Pivot Table'!L$393</f>
        <v>0</v>
      </c>
      <c r="D337" s="325">
        <f>+'CTA Pivot Table'!L$395</f>
        <v>0</v>
      </c>
      <c r="E337" s="326">
        <f>+'CTA Pivot Table'!L$397</f>
        <v>0</v>
      </c>
      <c r="F337" s="326">
        <f>+'CTA Pivot Table'!L$399</f>
        <v>0</v>
      </c>
      <c r="G337" s="325">
        <f>+'CTA Pivot Table'!L$401</f>
        <v>0</v>
      </c>
      <c r="H337" s="325">
        <f>+'CTA Pivot Table'!L$403</f>
        <v>0</v>
      </c>
      <c r="I337" s="326">
        <f>+'CTA Pivot Table'!L$405</f>
        <v>0</v>
      </c>
      <c r="J337" s="326">
        <f>+'CTA Pivot Table'!L$407</f>
        <v>0</v>
      </c>
      <c r="K337" s="325">
        <f>+'CTA Pivot Table'!L$409</f>
        <v>0</v>
      </c>
      <c r="L337" s="325">
        <f>+'CTA Pivot Table'!L$411</f>
        <v>0</v>
      </c>
      <c r="M337" s="327">
        <f>+'CTA Pivot Table'!L$413</f>
        <v>0</v>
      </c>
      <c r="N337" s="326">
        <f>+'CTA Pivot Table'!L$415</f>
        <v>0</v>
      </c>
      <c r="O337" s="226"/>
    </row>
    <row r="338" spans="1:15">
      <c r="A338" s="320" t="s">
        <v>1037</v>
      </c>
      <c r="B338" s="325">
        <f>+'CTA Pivot Table'!L$423</f>
        <v>62.41057347670251</v>
      </c>
      <c r="C338" s="325">
        <f>+'CTA Pivot Table'!L$425</f>
        <v>54.220733249051833</v>
      </c>
      <c r="D338" s="325">
        <f>+'CTA Pivot Table'!L$427</f>
        <v>0</v>
      </c>
      <c r="E338" s="326">
        <f>+'CTA Pivot Table'!L$429</f>
        <v>59.013529103303618</v>
      </c>
      <c r="F338" s="326">
        <f>+'CTA Pivot Table'!L$431</f>
        <v>79.708906882591094</v>
      </c>
      <c r="G338" s="325">
        <f>+'CTA Pivot Table'!L$433</f>
        <v>77.521873417721494</v>
      </c>
      <c r="H338" s="325">
        <f>+'CTA Pivot Table'!L$435</f>
        <v>0</v>
      </c>
      <c r="I338" s="326">
        <f>+'CTA Pivot Table'!L$437</f>
        <v>78.876012340917853</v>
      </c>
      <c r="J338" s="326">
        <f>+'CTA Pivot Table'!L$439</f>
        <v>60.152505827505841</v>
      </c>
      <c r="K338" s="325">
        <f>+'CTA Pivot Table'!L$441</f>
        <v>50.966786283891551</v>
      </c>
      <c r="L338" s="325">
        <f>+'CTA Pivot Table'!L$443</f>
        <v>0</v>
      </c>
      <c r="M338" s="327">
        <f>+'CTA Pivot Table'!L$445</f>
        <v>54.698484848484846</v>
      </c>
      <c r="N338" s="326">
        <f>+'CTA Pivot Table'!L$447</f>
        <v>47.017779339423754</v>
      </c>
      <c r="O338" s="226"/>
    </row>
    <row r="339" spans="1:15">
      <c r="A339" s="320" t="s">
        <v>1038</v>
      </c>
      <c r="B339" s="325">
        <f>+'CTA Pivot Table'!L$455</f>
        <v>77.133476413458197</v>
      </c>
      <c r="C339" s="325">
        <f>+'CTA Pivot Table'!L$457</f>
        <v>78.102040816326536</v>
      </c>
      <c r="D339" s="325">
        <f>+'CTA Pivot Table'!L$459</f>
        <v>0</v>
      </c>
      <c r="E339" s="326">
        <f>+'CTA Pivot Table'!L$461</f>
        <v>77.407809683634767</v>
      </c>
      <c r="F339" s="326">
        <f>+'CTA Pivot Table'!L$463</f>
        <v>75.006242197253428</v>
      </c>
      <c r="G339" s="325">
        <f>+'CTA Pivot Table'!L$465</f>
        <v>79.730208333333366</v>
      </c>
      <c r="H339" s="325">
        <f>+'CTA Pivot Table'!L$467</f>
        <v>0</v>
      </c>
      <c r="I339" s="326">
        <f>+'CTA Pivot Table'!L$469</f>
        <v>77.581487791027826</v>
      </c>
      <c r="J339" s="326">
        <f>+'CTA Pivot Table'!L$471</f>
        <v>61.152815013404819</v>
      </c>
      <c r="K339" s="325">
        <f>+'CTA Pivot Table'!L$473</f>
        <v>60.364599092284394</v>
      </c>
      <c r="L339" s="325">
        <f>+'CTA Pivot Table'!L$475</f>
        <v>0</v>
      </c>
      <c r="M339" s="327">
        <f>+'CTA Pivot Table'!L$477</f>
        <v>60.64893617021275</v>
      </c>
      <c r="N339" s="326">
        <f>+'CTA Pivot Table'!L$479</f>
        <v>34.019495412844051</v>
      </c>
      <c r="O339" s="226"/>
    </row>
    <row r="340" spans="1:15">
      <c r="A340" s="329" t="s">
        <v>1039</v>
      </c>
      <c r="B340" s="330">
        <f>+'CTA Pivot Table'!L$487</f>
        <v>0</v>
      </c>
      <c r="C340" s="330">
        <f>+'CTA Pivot Table'!L$489</f>
        <v>0</v>
      </c>
      <c r="D340" s="330">
        <f>+'CTA Pivot Table'!L$491</f>
        <v>0</v>
      </c>
      <c r="E340" s="331">
        <f>+'CTA Pivot Table'!L$493</f>
        <v>0</v>
      </c>
      <c r="F340" s="331">
        <f>+'CTA Pivot Table'!L$495</f>
        <v>0</v>
      </c>
      <c r="G340" s="330">
        <f>+'CTA Pivot Table'!L$497</f>
        <v>0</v>
      </c>
      <c r="H340" s="330">
        <f>+'CTA Pivot Table'!L$499</f>
        <v>0</v>
      </c>
      <c r="I340" s="331">
        <f>+'CTA Pivot Table'!L$501</f>
        <v>0</v>
      </c>
      <c r="J340" s="331">
        <f>+'CTA Pivot Table'!L$503</f>
        <v>0</v>
      </c>
      <c r="K340" s="330">
        <f>+'CTA Pivot Table'!L$505</f>
        <v>0</v>
      </c>
      <c r="L340" s="330">
        <f>+'CTA Pivot Table'!L$507</f>
        <v>0</v>
      </c>
      <c r="M340" s="332">
        <f>+'CTA Pivot Table'!L$509</f>
        <v>0</v>
      </c>
      <c r="N340" s="331">
        <f>+'CTA Pivot Table'!L$511</f>
        <v>0</v>
      </c>
      <c r="O340" s="226"/>
    </row>
    <row r="341" spans="1:15">
      <c r="A341" s="333" t="s">
        <v>1053</v>
      </c>
      <c r="B341" s="334"/>
      <c r="C341" s="334"/>
      <c r="D341" s="334"/>
      <c r="E341" s="334"/>
      <c r="F341" s="334"/>
      <c r="G341" s="334"/>
      <c r="H341" s="334"/>
      <c r="I341" s="334"/>
      <c r="J341" s="334"/>
      <c r="K341" s="334"/>
      <c r="L341" s="334"/>
      <c r="M341" s="334"/>
      <c r="N341" s="334"/>
    </row>
    <row r="342" spans="1:15">
      <c r="A342" s="334"/>
      <c r="B342" s="334"/>
      <c r="C342" s="334"/>
      <c r="D342" s="334"/>
      <c r="E342" s="334"/>
      <c r="F342" s="334"/>
      <c r="G342" s="334"/>
      <c r="H342" s="334"/>
      <c r="I342" s="334"/>
      <c r="J342" s="334"/>
      <c r="K342" s="334"/>
      <c r="L342" s="334"/>
      <c r="M342" s="334"/>
      <c r="N342" s="335" t="s">
        <v>1158</v>
      </c>
    </row>
    <row r="343" spans="1:15" ht="18">
      <c r="A343" s="296" t="s">
        <v>1052</v>
      </c>
      <c r="B343" s="297"/>
      <c r="C343" s="297"/>
      <c r="D343" s="297"/>
      <c r="E343" s="298"/>
      <c r="F343" s="298"/>
      <c r="G343" s="298"/>
      <c r="H343" s="298"/>
      <c r="I343" s="298"/>
      <c r="J343" s="297"/>
      <c r="K343" s="297"/>
      <c r="L343" s="297"/>
      <c r="M343" s="298"/>
      <c r="N343" s="297"/>
    </row>
    <row r="344" spans="1:15" ht="18">
      <c r="A344" s="296"/>
      <c r="B344" s="297"/>
      <c r="C344" s="297"/>
      <c r="D344" s="297"/>
      <c r="E344" s="298"/>
      <c r="F344" s="298"/>
      <c r="G344" s="298"/>
      <c r="H344" s="298"/>
      <c r="I344" s="298"/>
      <c r="J344" s="297"/>
      <c r="K344" s="297"/>
      <c r="L344" s="297"/>
      <c r="M344" s="298"/>
      <c r="N344" s="297"/>
    </row>
    <row r="345" spans="1:15" ht="15.75">
      <c r="A345" s="299" t="s">
        <v>1048</v>
      </c>
      <c r="B345" s="297"/>
      <c r="C345" s="297"/>
      <c r="D345" s="297"/>
      <c r="E345" s="298"/>
      <c r="F345" s="298"/>
      <c r="G345" s="298"/>
      <c r="H345" s="298"/>
      <c r="I345" s="298"/>
      <c r="J345" s="297"/>
      <c r="K345" s="297"/>
      <c r="L345" s="297"/>
      <c r="M345" s="298"/>
      <c r="N345" s="297"/>
    </row>
    <row r="346" spans="1:15" ht="15.75">
      <c r="A346" s="299" t="s">
        <v>1170</v>
      </c>
      <c r="B346" s="297"/>
      <c r="C346" s="297"/>
      <c r="D346" s="297"/>
      <c r="E346" s="298"/>
      <c r="F346" s="298"/>
      <c r="G346" s="298"/>
      <c r="H346" s="298"/>
      <c r="I346" s="298"/>
      <c r="J346" s="297"/>
      <c r="K346" s="297"/>
      <c r="L346" s="297"/>
      <c r="M346" s="298"/>
      <c r="N346" s="297"/>
    </row>
    <row r="347" spans="1:15" ht="15.75" customHeight="1">
      <c r="A347" s="300"/>
      <c r="B347" s="300"/>
      <c r="C347" s="300"/>
      <c r="D347" s="300"/>
      <c r="E347" s="300"/>
      <c r="F347" s="301"/>
      <c r="G347" s="302"/>
      <c r="H347" s="302"/>
      <c r="I347" s="303"/>
      <c r="J347" s="303"/>
      <c r="K347" s="303"/>
      <c r="L347" s="303"/>
      <c r="M347" s="303"/>
      <c r="N347" s="303"/>
      <c r="O347" s="304"/>
    </row>
    <row r="348" spans="1:15" ht="15.75" customHeight="1">
      <c r="A348" s="150"/>
      <c r="B348" s="305" t="s">
        <v>1014</v>
      </c>
      <c r="C348" s="306"/>
      <c r="D348" s="306"/>
      <c r="E348" s="306"/>
      <c r="F348" s="306"/>
      <c r="G348" s="306"/>
      <c r="H348" s="306"/>
      <c r="I348" s="307"/>
      <c r="J348" s="308" t="s">
        <v>10</v>
      </c>
      <c r="K348" s="309"/>
      <c r="L348" s="309"/>
      <c r="M348" s="310"/>
      <c r="N348" s="533" t="s">
        <v>1015</v>
      </c>
      <c r="O348"/>
    </row>
    <row r="349" spans="1:15" ht="45.75" customHeight="1">
      <c r="A349" s="311"/>
      <c r="B349" s="306" t="s">
        <v>1016</v>
      </c>
      <c r="C349" s="306"/>
      <c r="D349" s="306"/>
      <c r="E349" s="312"/>
      <c r="F349" s="313" t="s">
        <v>1017</v>
      </c>
      <c r="G349" s="306"/>
      <c r="H349" s="306"/>
      <c r="I349" s="307"/>
      <c r="J349" s="314" t="s">
        <v>1018</v>
      </c>
      <c r="K349" s="306"/>
      <c r="L349" s="306"/>
      <c r="M349" s="307"/>
      <c r="N349" s="534"/>
      <c r="O349"/>
    </row>
    <row r="350" spans="1:15" ht="29.25" customHeight="1">
      <c r="A350" s="300"/>
      <c r="B350" s="315" t="s">
        <v>1019</v>
      </c>
      <c r="C350" s="315" t="s">
        <v>1020</v>
      </c>
      <c r="D350" s="315" t="s">
        <v>1021</v>
      </c>
      <c r="E350" s="316" t="s">
        <v>1022</v>
      </c>
      <c r="F350" s="316" t="s">
        <v>1019</v>
      </c>
      <c r="G350" s="315" t="s">
        <v>1020</v>
      </c>
      <c r="H350" s="315" t="s">
        <v>1021</v>
      </c>
      <c r="I350" s="316" t="s">
        <v>1022</v>
      </c>
      <c r="J350" s="317" t="s">
        <v>1019</v>
      </c>
      <c r="K350" s="318" t="s">
        <v>1020</v>
      </c>
      <c r="L350" s="319" t="s">
        <v>1021</v>
      </c>
      <c r="M350" s="317" t="s">
        <v>1022</v>
      </c>
      <c r="N350" s="535"/>
      <c r="O350"/>
    </row>
    <row r="351" spans="1:15" ht="15.75" hidden="1" customHeight="1">
      <c r="A351" s="320" t="s">
        <v>1023</v>
      </c>
      <c r="B351" s="337">
        <f>+'CTA Pivot Table'!M$230</f>
        <v>0</v>
      </c>
      <c r="C351" s="337">
        <f>+'CTA Pivot Table'!M$231</f>
        <v>0</v>
      </c>
      <c r="D351" s="337">
        <f>+'CTA Pivot Table'!M$232</f>
        <v>0</v>
      </c>
      <c r="E351" s="338">
        <f>+'CTA Pivot Table'!M$233</f>
        <v>0</v>
      </c>
      <c r="F351" s="338"/>
      <c r="G351" s="338"/>
      <c r="H351" s="338"/>
      <c r="I351" s="338"/>
      <c r="J351" s="338">
        <f>+'CTA Pivot Table'!M$234</f>
        <v>0</v>
      </c>
      <c r="K351" s="337">
        <f>+'CTA Pivot Table'!M$235</f>
        <v>0</v>
      </c>
      <c r="L351" s="337">
        <f>+'CTA Pivot Table'!M$236</f>
        <v>0</v>
      </c>
      <c r="M351" s="339">
        <f>+'CTA Pivot Table'!M$237</f>
        <v>0</v>
      </c>
      <c r="N351" s="338">
        <f>+'CTA Pivot Table'!M$238</f>
        <v>0</v>
      </c>
      <c r="O351" s="226"/>
    </row>
    <row r="352" spans="1:15" ht="15.75" hidden="1" customHeight="1">
      <c r="A352" s="320"/>
      <c r="E352" s="130"/>
      <c r="I352" s="130"/>
      <c r="J352" s="130"/>
      <c r="M352" s="227"/>
      <c r="N352" s="130"/>
      <c r="O352" s="226"/>
    </row>
    <row r="353" spans="1:15">
      <c r="A353" s="320" t="s">
        <v>1024</v>
      </c>
      <c r="B353" s="325">
        <f>+'CTA Pivot Table'!M$7</f>
        <v>0</v>
      </c>
      <c r="C353" s="325">
        <f>+'CTA Pivot Table'!M$9</f>
        <v>0</v>
      </c>
      <c r="D353" s="325">
        <f>+'CTA Pivot Table'!M$11</f>
        <v>0</v>
      </c>
      <c r="E353" s="326">
        <f>+'CTA Pivot Table'!M$13</f>
        <v>0</v>
      </c>
      <c r="F353" s="326">
        <f>+'CTA Pivot Table'!M$15</f>
        <v>0</v>
      </c>
      <c r="G353" s="325">
        <f>+'CTA Pivot Table'!M$17</f>
        <v>0</v>
      </c>
      <c r="H353" s="325">
        <f>+'CTA Pivot Table'!M$19</f>
        <v>0</v>
      </c>
      <c r="I353" s="326">
        <f>+'CTA Pivot Table'!M$21</f>
        <v>0</v>
      </c>
      <c r="J353" s="326">
        <f>+'CTA Pivot Table'!M$23</f>
        <v>0</v>
      </c>
      <c r="K353" s="325">
        <f>+'CTA Pivot Table'!M$25</f>
        <v>0</v>
      </c>
      <c r="L353" s="325">
        <f>+'CTA Pivot Table'!M$27</f>
        <v>0</v>
      </c>
      <c r="M353" s="327">
        <f>+'CTA Pivot Table'!M$29</f>
        <v>0</v>
      </c>
      <c r="N353" s="326">
        <f>+'CTA Pivot Table'!M$31</f>
        <v>0</v>
      </c>
      <c r="O353" s="226"/>
    </row>
    <row r="354" spans="1:15">
      <c r="A354" s="320" t="s">
        <v>1025</v>
      </c>
      <c r="B354" s="325">
        <f>+'CTA Pivot Table'!M$39</f>
        <v>83.668287526427065</v>
      </c>
      <c r="C354" s="325">
        <f>+'CTA Pivot Table'!M$41</f>
        <v>84.215384615384608</v>
      </c>
      <c r="D354" s="325">
        <f>+'CTA Pivot Table'!M$43</f>
        <v>0</v>
      </c>
      <c r="E354" s="326">
        <f>+'CTA Pivot Table'!M$45</f>
        <v>83.874440052700933</v>
      </c>
      <c r="F354" s="326">
        <f>+'CTA Pivot Table'!M$47</f>
        <v>88.384622641509452</v>
      </c>
      <c r="G354" s="325">
        <f>+'CTA Pivot Table'!M$49</f>
        <v>91.834398034398049</v>
      </c>
      <c r="H354" s="325">
        <f>+'CTA Pivot Table'!M$51</f>
        <v>0</v>
      </c>
      <c r="I354" s="326">
        <f>+'CTA Pivot Table'!M$53</f>
        <v>89.341717791411043</v>
      </c>
      <c r="J354" s="326">
        <f>+'CTA Pivot Table'!M$55</f>
        <v>70.643781094527355</v>
      </c>
      <c r="K354" s="325">
        <f>+'CTA Pivot Table'!M$57</f>
        <v>64.353606237816763</v>
      </c>
      <c r="L354" s="325">
        <f>+'CTA Pivot Table'!MR$59</f>
        <v>0</v>
      </c>
      <c r="M354" s="327">
        <f>+'CTA Pivot Table'!M$61</f>
        <v>67.752329749103936</v>
      </c>
      <c r="N354" s="326">
        <f>+'CTA Pivot Table'!M$63</f>
        <v>65.542272727272717</v>
      </c>
      <c r="O354" s="226"/>
    </row>
    <row r="355" spans="1:15">
      <c r="A355" s="320" t="s">
        <v>1026</v>
      </c>
      <c r="B355" s="325">
        <f>+'CTA Pivot Table'!M$71</f>
        <v>0</v>
      </c>
      <c r="C355" s="325">
        <f>+'CTA Pivot Table'!M$73</f>
        <v>0</v>
      </c>
      <c r="D355" s="325">
        <f>+'CTA Pivot Table'!M$75</f>
        <v>0</v>
      </c>
      <c r="E355" s="326">
        <f>+'CTA Pivot Table'!M$77</f>
        <v>0</v>
      </c>
      <c r="F355" s="326">
        <f>+'CTA Pivot Table'!M$79</f>
        <v>0</v>
      </c>
      <c r="G355" s="325">
        <f>+'CTA Pivot Table'!M$81</f>
        <v>0</v>
      </c>
      <c r="H355" s="325">
        <f>+'CTA Pivot Table'!M$83</f>
        <v>0</v>
      </c>
      <c r="I355" s="326">
        <f>+'CTA Pivot Table'!M$85</f>
        <v>0</v>
      </c>
      <c r="J355" s="326">
        <f>+'CTA Pivot Table'!M$87</f>
        <v>0</v>
      </c>
      <c r="K355" s="325">
        <f>+'CTA Pivot Table'!M$89</f>
        <v>0</v>
      </c>
      <c r="L355" s="325">
        <f>+'CTA Pivot Table'!M$91</f>
        <v>0</v>
      </c>
      <c r="M355" s="327">
        <f>+'CTA Pivot Table'!M$93</f>
        <v>0</v>
      </c>
      <c r="N355" s="326">
        <f>+'CTA Pivot Table'!M$95</f>
        <v>0</v>
      </c>
      <c r="O355" s="226"/>
    </row>
    <row r="356" spans="1:15">
      <c r="A356" s="320" t="s">
        <v>1027</v>
      </c>
      <c r="B356" s="325">
        <f>+'CTA Pivot Table'!M$103</f>
        <v>68.255312765957441</v>
      </c>
      <c r="C356" s="325">
        <f>+'CTA Pivot Table'!M$105</f>
        <v>64.535714285714292</v>
      </c>
      <c r="D356" s="325">
        <f>+'CTA Pivot Table'!M$107</f>
        <v>61.083300000000001</v>
      </c>
      <c r="E356" s="326">
        <f>+'CTA Pivot Table'!M$109</f>
        <v>66.068957471264369</v>
      </c>
      <c r="F356" s="326">
        <f>+'CTA Pivot Table'!M$111</f>
        <v>66.280306060606065</v>
      </c>
      <c r="G356" s="325">
        <f>+'CTA Pivot Table'!M$113</f>
        <v>65.391326086956525</v>
      </c>
      <c r="H356" s="325">
        <f>+'CTA Pivot Table'!M$115</f>
        <v>0</v>
      </c>
      <c r="I356" s="326">
        <f>+'CTA Pivot Table'!M$117</f>
        <v>66.050569662921347</v>
      </c>
      <c r="J356" s="326">
        <f>+'CTA Pivot Table'!M$119</f>
        <v>51.473663157894734</v>
      </c>
      <c r="K356" s="325">
        <f>+'CTA Pivot Table'!M$121</f>
        <v>46.599979999999995</v>
      </c>
      <c r="L356" s="325">
        <f>+'CTA Pivot Table'!M$123</f>
        <v>0</v>
      </c>
      <c r="M356" s="327">
        <f>+'CTA Pivot Table'!M$125</f>
        <v>48.704524999999997</v>
      </c>
      <c r="N356" s="326">
        <f>+'CTA Pivot Table'!M$127</f>
        <v>71.214314285714281</v>
      </c>
      <c r="O356" s="226"/>
    </row>
    <row r="357" spans="1:15">
      <c r="A357" s="320"/>
      <c r="B357" s="325"/>
      <c r="C357" s="325"/>
      <c r="D357" s="325"/>
      <c r="E357" s="326"/>
      <c r="F357" s="326"/>
      <c r="G357" s="325"/>
      <c r="H357" s="325"/>
      <c r="I357" s="326"/>
      <c r="J357" s="326"/>
      <c r="K357" s="325"/>
      <c r="L357" s="325"/>
      <c r="M357" s="327"/>
      <c r="N357" s="326"/>
      <c r="O357" s="226"/>
    </row>
    <row r="358" spans="1:15">
      <c r="A358" s="320" t="s">
        <v>1028</v>
      </c>
      <c r="B358" s="325">
        <f>+'CTA Pivot Table'!M$135</f>
        <v>0</v>
      </c>
      <c r="C358" s="325">
        <f>+'CTA Pivot Table'!M$137</f>
        <v>0</v>
      </c>
      <c r="D358" s="325">
        <f>+'CTA Pivot Table'!M$139</f>
        <v>0</v>
      </c>
      <c r="E358" s="326">
        <f>+'CTA Pivot Table'!M$141</f>
        <v>0</v>
      </c>
      <c r="F358" s="326">
        <f>+'CTA Pivot Table'!M$143</f>
        <v>0</v>
      </c>
      <c r="G358" s="325">
        <f>+'CTA Pivot Table'!M$145</f>
        <v>0</v>
      </c>
      <c r="H358" s="325">
        <f>+'CTA Pivot Table'!M$147</f>
        <v>0</v>
      </c>
      <c r="I358" s="326">
        <f>+'CTA Pivot Table'!M$149</f>
        <v>0</v>
      </c>
      <c r="J358" s="326">
        <f>+'CTA Pivot Table'!M$151</f>
        <v>0</v>
      </c>
      <c r="K358" s="325">
        <f>+'CTA Pivot Table'!M$153</f>
        <v>0</v>
      </c>
      <c r="L358" s="325">
        <f>+'CTA Pivot Table'!M$155</f>
        <v>0</v>
      </c>
      <c r="M358" s="327">
        <f>+'CTA Pivot Table'!M$157</f>
        <v>0</v>
      </c>
      <c r="N358" s="326">
        <f>+'CTA Pivot Table'!M$159</f>
        <v>0</v>
      </c>
      <c r="O358" s="226"/>
    </row>
    <row r="359" spans="1:15">
      <c r="A359" s="320" t="s">
        <v>1029</v>
      </c>
      <c r="B359" s="325">
        <f>+'CTA Pivot Table'!M$167</f>
        <v>80.442738589211601</v>
      </c>
      <c r="C359" s="325">
        <f>+'CTA Pivot Table'!M$169</f>
        <v>80.734782608695653</v>
      </c>
      <c r="D359" s="325">
        <f>+'CTA Pivot Table'!M$171</f>
        <v>0</v>
      </c>
      <c r="E359" s="326">
        <f>+'CTA Pivot Table'!M$173</f>
        <v>80.48954703832753</v>
      </c>
      <c r="F359" s="326">
        <f>+'CTA Pivot Table'!M$175</f>
        <v>86.27</v>
      </c>
      <c r="G359" s="325">
        <f>+'CTA Pivot Table'!M$177</f>
        <v>80.91386138613862</v>
      </c>
      <c r="H359" s="325">
        <f>+'CTA Pivot Table'!M$179</f>
        <v>0</v>
      </c>
      <c r="I359" s="326">
        <f>+'CTA Pivot Table'!M$181</f>
        <v>84.811859838274927</v>
      </c>
      <c r="J359" s="326">
        <f>+'CTA Pivot Table'!M$183</f>
        <v>54.375624999999999</v>
      </c>
      <c r="K359" s="325">
        <f>+'CTA Pivot Table'!M$185</f>
        <v>52.234615384615388</v>
      </c>
      <c r="L359" s="325">
        <f>+'CTA Pivot Table'!M$187</f>
        <v>0</v>
      </c>
      <c r="M359" s="327">
        <f>+'CTA Pivot Table'!M$189</f>
        <v>53.59940239043825</v>
      </c>
      <c r="N359" s="326">
        <f>+'CTA Pivot Table'!M$191</f>
        <v>78.899273607748185</v>
      </c>
      <c r="O359" s="226"/>
    </row>
    <row r="360" spans="1:15">
      <c r="A360" s="320" t="s">
        <v>1030</v>
      </c>
      <c r="B360" s="325">
        <f>+'CTA Pivot Table'!M$199</f>
        <v>0</v>
      </c>
      <c r="C360" s="325">
        <f>+'CTA Pivot Table'!M$201</f>
        <v>0</v>
      </c>
      <c r="D360" s="325">
        <f>+'CTA Pivot Table'!M$203</f>
        <v>0</v>
      </c>
      <c r="E360" s="326">
        <f>+'CTA Pivot Table'!M$205</f>
        <v>0</v>
      </c>
      <c r="F360" s="326">
        <f>+'CTA Pivot Table'!M$207</f>
        <v>0</v>
      </c>
      <c r="G360" s="325">
        <f>+'CTA Pivot Table'!M$209</f>
        <v>0</v>
      </c>
      <c r="H360" s="325">
        <f>+'CTA Pivot Table'!M$211</f>
        <v>0</v>
      </c>
      <c r="I360" s="326">
        <f>+'CTA Pivot Table'!M$213</f>
        <v>0</v>
      </c>
      <c r="J360" s="326">
        <f>+'CTA Pivot Table'!M$215</f>
        <v>0</v>
      </c>
      <c r="K360" s="325">
        <f>+'CTA Pivot Table'!M$217</f>
        <v>0</v>
      </c>
      <c r="L360" s="325">
        <f>+'CTA Pivot Table'!M$219</f>
        <v>0</v>
      </c>
      <c r="M360" s="327">
        <f>+'CTA Pivot Table'!M$221</f>
        <v>0</v>
      </c>
      <c r="N360" s="326">
        <f>+'CTA Pivot Table'!M$223</f>
        <v>0</v>
      </c>
      <c r="O360" s="226"/>
    </row>
    <row r="361" spans="1:15">
      <c r="A361" s="320" t="s">
        <v>1031</v>
      </c>
      <c r="B361" s="325">
        <f>+'CTA Pivot Table'!M$231</f>
        <v>0</v>
      </c>
      <c r="C361" s="325">
        <f>+'CTA Pivot Table'!M$233</f>
        <v>0</v>
      </c>
      <c r="D361" s="325">
        <f>+'CTA Pivot Table'!M$235</f>
        <v>0</v>
      </c>
      <c r="E361" s="326">
        <f>+'CTA Pivot Table'!M$237</f>
        <v>0</v>
      </c>
      <c r="F361" s="326">
        <f>+'CTA Pivot Table'!M$239</f>
        <v>0</v>
      </c>
      <c r="G361" s="325">
        <f>+'CTA Pivot Table'!M$241</f>
        <v>0</v>
      </c>
      <c r="H361" s="325">
        <f>+'CTA Pivot Table'!M$243</f>
        <v>0</v>
      </c>
      <c r="I361" s="326">
        <f>+'CTA Pivot Table'!M$245</f>
        <v>0</v>
      </c>
      <c r="J361" s="326">
        <f>+'CTA Pivot Table'!M$247</f>
        <v>0</v>
      </c>
      <c r="K361" s="325">
        <f>+'CTA Pivot Table'!M$249</f>
        <v>0</v>
      </c>
      <c r="L361" s="325">
        <f>+'CTA Pivot Table'!M$251</f>
        <v>0</v>
      </c>
      <c r="M361" s="327">
        <f>+'CTA Pivot Table'!M$253</f>
        <v>0</v>
      </c>
      <c r="N361" s="326">
        <f>+'CTA Pivot Table'!M$255</f>
        <v>0</v>
      </c>
      <c r="O361" s="226"/>
    </row>
    <row r="362" spans="1:15">
      <c r="A362" s="320"/>
      <c r="B362" s="325"/>
      <c r="C362" s="325"/>
      <c r="D362" s="325"/>
      <c r="E362" s="326"/>
      <c r="F362" s="326"/>
      <c r="G362" s="325"/>
      <c r="H362" s="325"/>
      <c r="I362" s="326"/>
      <c r="J362" s="326"/>
      <c r="K362" s="325"/>
      <c r="L362" s="325"/>
      <c r="M362" s="327"/>
      <c r="N362" s="326"/>
      <c r="O362" s="226"/>
    </row>
    <row r="363" spans="1:15">
      <c r="A363" s="320" t="s">
        <v>1032</v>
      </c>
      <c r="B363" s="325">
        <f>+'CTA Pivot Table'!M$263</f>
        <v>0</v>
      </c>
      <c r="C363" s="325">
        <f>+'CTA Pivot Table'!M$265</f>
        <v>0</v>
      </c>
      <c r="D363" s="325">
        <f>+'CTA Pivot Table'!M$267</f>
        <v>0</v>
      </c>
      <c r="E363" s="326">
        <f>+'CTA Pivot Table'!M$269</f>
        <v>0</v>
      </c>
      <c r="F363" s="326">
        <f>+'CTA Pivot Table'!M$271</f>
        <v>0</v>
      </c>
      <c r="G363" s="325">
        <f>+'CTA Pivot Table'!M$273</f>
        <v>0</v>
      </c>
      <c r="H363" s="325">
        <f>+'CTA Pivot Table'!M$275</f>
        <v>0</v>
      </c>
      <c r="I363" s="326">
        <f>+'CTA Pivot Table'!M$277</f>
        <v>0</v>
      </c>
      <c r="J363" s="326">
        <f>+'CTA Pivot Table'!M$279</f>
        <v>0</v>
      </c>
      <c r="K363" s="325">
        <f>+'CTA Pivot Table'!M$281</f>
        <v>0</v>
      </c>
      <c r="L363" s="325">
        <f>+'CTA Pivot Table'!M$283</f>
        <v>0</v>
      </c>
      <c r="M363" s="327">
        <f>+'CTA Pivot Table'!M$285</f>
        <v>0</v>
      </c>
      <c r="N363" s="326">
        <f>+'CTA Pivot Table'!M$287</f>
        <v>0</v>
      </c>
      <c r="O363" s="226"/>
    </row>
    <row r="364" spans="1:15">
      <c r="A364" s="320" t="s">
        <v>1033</v>
      </c>
      <c r="B364" s="325">
        <f>+'CTA Pivot Table'!M$295</f>
        <v>0</v>
      </c>
      <c r="C364" s="325">
        <f>+'CTA Pivot Table'!M$297</f>
        <v>0</v>
      </c>
      <c r="D364" s="325">
        <f>+'CTA Pivot Table'!M$299</f>
        <v>0</v>
      </c>
      <c r="E364" s="326">
        <f>+'CTA Pivot Table'!M$301</f>
        <v>0</v>
      </c>
      <c r="F364" s="326">
        <f>+'CTA Pivot Table'!M$303</f>
        <v>0</v>
      </c>
      <c r="G364" s="325">
        <f>+'CTA Pivot Table'!M$305</f>
        <v>0</v>
      </c>
      <c r="H364" s="325">
        <f>+'CTA Pivot Table'!M$307</f>
        <v>0</v>
      </c>
      <c r="I364" s="326">
        <f>+'CTA Pivot Table'!M$309</f>
        <v>0</v>
      </c>
      <c r="J364" s="326">
        <f>+'CTA Pivot Table'!M$311</f>
        <v>0</v>
      </c>
      <c r="K364" s="325">
        <f>+'CTA Pivot Table'!M$313</f>
        <v>0</v>
      </c>
      <c r="L364" s="325">
        <f>+'CTA Pivot Table'!M$315</f>
        <v>0</v>
      </c>
      <c r="M364" s="327">
        <f>+'CTA Pivot Table'!M$317</f>
        <v>0</v>
      </c>
      <c r="N364" s="326">
        <f>+'CTA Pivot Table'!M$319</f>
        <v>0</v>
      </c>
      <c r="O364" s="226"/>
    </row>
    <row r="365" spans="1:15">
      <c r="A365" s="320" t="s">
        <v>1034</v>
      </c>
      <c r="B365" s="325">
        <f>+'CTA Pivot Table'!M$327</f>
        <v>0</v>
      </c>
      <c r="C365" s="325">
        <f>+'CTA Pivot Table'!M$329</f>
        <v>0</v>
      </c>
      <c r="D365" s="325">
        <f>+'CTA Pivot Table'!M$331</f>
        <v>0</v>
      </c>
      <c r="E365" s="326">
        <f>+'CTA Pivot Table'!M$333</f>
        <v>0</v>
      </c>
      <c r="F365" s="326">
        <f>+'CTA Pivot Table'!M$335</f>
        <v>0</v>
      </c>
      <c r="G365" s="325">
        <f>+'CTA Pivot Table'!M$337</f>
        <v>0</v>
      </c>
      <c r="H365" s="325">
        <f>+'CTA Pivot Table'!M$339</f>
        <v>0</v>
      </c>
      <c r="I365" s="326">
        <f>+'CTA Pivot Table'!M$341</f>
        <v>0</v>
      </c>
      <c r="J365" s="326">
        <f>+'CTA Pivot Table'!M$343</f>
        <v>0</v>
      </c>
      <c r="K365" s="325">
        <f>+'CTA Pivot Table'!M$345</f>
        <v>0</v>
      </c>
      <c r="L365" s="325">
        <f>+'CTA Pivot Table'!M$347</f>
        <v>0</v>
      </c>
      <c r="M365" s="327">
        <f>+'CTA Pivot Table'!M$349</f>
        <v>0</v>
      </c>
      <c r="N365" s="326">
        <f>+'CTA Pivot Table'!M$351</f>
        <v>0</v>
      </c>
      <c r="O365" s="226"/>
    </row>
    <row r="366" spans="1:15">
      <c r="A366" s="320" t="s">
        <v>1035</v>
      </c>
      <c r="B366" s="325">
        <f>+'CTA Pivot Table'!M$359</f>
        <v>0</v>
      </c>
      <c r="C366" s="325">
        <f>+'CTA Pivot Table'!M$361</f>
        <v>0</v>
      </c>
      <c r="D366" s="325">
        <f>+'CTA Pivot Table'!M$363</f>
        <v>0</v>
      </c>
      <c r="E366" s="326">
        <f>+'CTA Pivot Table'!M$365</f>
        <v>0</v>
      </c>
      <c r="F366" s="326">
        <f>+'CTA Pivot Table'!M$367</f>
        <v>0</v>
      </c>
      <c r="G366" s="325">
        <f>+'CTA Pivot Table'!M$369</f>
        <v>0</v>
      </c>
      <c r="H366" s="325">
        <f>+'CTA Pivot Table'!M$371</f>
        <v>0</v>
      </c>
      <c r="I366" s="326">
        <f>+'CTA Pivot Table'!M$373</f>
        <v>0</v>
      </c>
      <c r="J366" s="326">
        <f>+'CTA Pivot Table'!M$375</f>
        <v>0</v>
      </c>
      <c r="K366" s="325">
        <f>+'CTA Pivot Table'!M$377</f>
        <v>0</v>
      </c>
      <c r="L366" s="325">
        <f>+'CTA Pivot Table'!M$379</f>
        <v>0</v>
      </c>
      <c r="M366" s="327">
        <f>+'CTA Pivot Table'!M$381</f>
        <v>0</v>
      </c>
      <c r="N366" s="326">
        <f>+'CTA Pivot Table'!M$383</f>
        <v>0</v>
      </c>
      <c r="O366" s="226"/>
    </row>
    <row r="367" spans="1:15">
      <c r="A367" s="320"/>
      <c r="B367" s="325"/>
      <c r="C367" s="325"/>
      <c r="D367" s="325"/>
      <c r="E367" s="326"/>
      <c r="F367" s="326"/>
      <c r="G367" s="325"/>
      <c r="H367" s="325"/>
      <c r="I367" s="326"/>
      <c r="J367" s="326"/>
      <c r="K367" s="325"/>
      <c r="L367" s="325"/>
      <c r="M367" s="327"/>
      <c r="N367" s="326"/>
      <c r="O367" s="226"/>
    </row>
    <row r="368" spans="1:15">
      <c r="A368" s="320" t="s">
        <v>1036</v>
      </c>
      <c r="B368" s="325">
        <f>+'CTA Pivot Table'!M$391</f>
        <v>0</v>
      </c>
      <c r="C368" s="325">
        <f>+'CTA Pivot Table'!M$393</f>
        <v>0</v>
      </c>
      <c r="D368" s="325">
        <f>+'CTA Pivot Table'!M$395</f>
        <v>0</v>
      </c>
      <c r="E368" s="326">
        <f>+'CTA Pivot Table'!M$397</f>
        <v>0</v>
      </c>
      <c r="F368" s="326">
        <f>+'CTA Pivot Table'!M$399</f>
        <v>0</v>
      </c>
      <c r="G368" s="325">
        <f>+'CTA Pivot Table'!M$401</f>
        <v>0</v>
      </c>
      <c r="H368" s="325">
        <f>+'CTA Pivot Table'!M$403</f>
        <v>0</v>
      </c>
      <c r="I368" s="326">
        <f>+'CTA Pivot Table'!M$405</f>
        <v>0</v>
      </c>
      <c r="J368" s="326">
        <f>+'CTA Pivot Table'!M$407</f>
        <v>0</v>
      </c>
      <c r="K368" s="325">
        <f>+'CTA Pivot Table'!M$409</f>
        <v>0</v>
      </c>
      <c r="L368" s="325">
        <f>+'CTA Pivot Table'!M$411</f>
        <v>0</v>
      </c>
      <c r="M368" s="327">
        <f>+'CTA Pivot Table'!M$413</f>
        <v>0</v>
      </c>
      <c r="N368" s="326">
        <f>+'CTA Pivot Table'!M$415</f>
        <v>0</v>
      </c>
      <c r="O368" s="226"/>
    </row>
    <row r="369" spans="1:15">
      <c r="A369" s="320" t="s">
        <v>1037</v>
      </c>
      <c r="B369" s="325">
        <f>+'CTA Pivot Table'!M$423</f>
        <v>64.441964285714292</v>
      </c>
      <c r="C369" s="325">
        <f>+'CTA Pivot Table'!M$425</f>
        <v>45.266666666666673</v>
      </c>
      <c r="D369" s="325">
        <f>+'CTA Pivot Table'!M$427</f>
        <v>0</v>
      </c>
      <c r="E369" s="326">
        <f>+'CTA Pivot Table'!M$429</f>
        <v>60.232752613240429</v>
      </c>
      <c r="F369" s="326">
        <f>+'CTA Pivot Table'!M$431</f>
        <v>75.222913505311084</v>
      </c>
      <c r="G369" s="325">
        <f>+'CTA Pivot Table'!M$433</f>
        <v>66.013167259786485</v>
      </c>
      <c r="H369" s="325">
        <f>+'CTA Pivot Table'!M$435</f>
        <v>0</v>
      </c>
      <c r="I369" s="326">
        <f>+'CTA Pivot Table'!M$437</f>
        <v>72.469787234042556</v>
      </c>
      <c r="J369" s="326">
        <f>+'CTA Pivot Table'!M$439</f>
        <v>59.278699861687414</v>
      </c>
      <c r="K369" s="325">
        <f>+'CTA Pivot Table'!M$441</f>
        <v>50.6805049088359</v>
      </c>
      <c r="L369" s="325">
        <f>+'CTA Pivot Table'!M$443</f>
        <v>0</v>
      </c>
      <c r="M369" s="327">
        <f>+'CTA Pivot Table'!M$445</f>
        <v>55.009540389972145</v>
      </c>
      <c r="N369" s="326">
        <f>+'CTA Pivot Table'!M$447</f>
        <v>39.20426065162907</v>
      </c>
      <c r="O369" s="226"/>
    </row>
    <row r="370" spans="1:15">
      <c r="A370" s="320" t="s">
        <v>1038</v>
      </c>
      <c r="B370" s="325">
        <f>+'CTA Pivot Table'!M$455</f>
        <v>81.258652094717675</v>
      </c>
      <c r="C370" s="325">
        <f>+'CTA Pivot Table'!M$457</f>
        <v>85.193181818181785</v>
      </c>
      <c r="D370" s="325">
        <f>+'CTA Pivot Table'!M$459</f>
        <v>0</v>
      </c>
      <c r="E370" s="326">
        <f>+'CTA Pivot Table'!M$461</f>
        <v>82.213793103448253</v>
      </c>
      <c r="F370" s="326">
        <f>+'CTA Pivot Table'!M$463</f>
        <v>77.452830188679272</v>
      </c>
      <c r="G370" s="325">
        <f>+'CTA Pivot Table'!M$465</f>
        <v>84.92067307692308</v>
      </c>
      <c r="H370" s="325">
        <f>+'CTA Pivot Table'!M$467</f>
        <v>0</v>
      </c>
      <c r="I370" s="326">
        <f>+'CTA Pivot Table'!M$469</f>
        <v>81.400254129606097</v>
      </c>
      <c r="J370" s="326">
        <f>+'CTA Pivot Table'!M$471</f>
        <v>64.108527131782949</v>
      </c>
      <c r="K370" s="325">
        <f>+'CTA Pivot Table'!M$473</f>
        <v>64.057416267942585</v>
      </c>
      <c r="L370" s="325">
        <f>+'CTA Pivot Table'!M$475</f>
        <v>0</v>
      </c>
      <c r="M370" s="327">
        <f>+'CTA Pivot Table'!M$477</f>
        <v>64.07692307692308</v>
      </c>
      <c r="N370" s="326">
        <f>+'CTA Pivot Table'!M$479</f>
        <v>28.150197628458489</v>
      </c>
      <c r="O370" s="226"/>
    </row>
    <row r="371" spans="1:15">
      <c r="A371" s="329" t="s">
        <v>1039</v>
      </c>
      <c r="B371" s="330">
        <f>+'CTA Pivot Table'!M$487</f>
        <v>0</v>
      </c>
      <c r="C371" s="330">
        <f>+'CTA Pivot Table'!M$489</f>
        <v>0</v>
      </c>
      <c r="D371" s="330">
        <f>+'CTA Pivot Table'!M$491</f>
        <v>0</v>
      </c>
      <c r="E371" s="331">
        <f>+'CTA Pivot Table'!M$493</f>
        <v>0</v>
      </c>
      <c r="F371" s="331">
        <f>+'CTA Pivot Table'!M$495</f>
        <v>0</v>
      </c>
      <c r="G371" s="330">
        <f>+'CTA Pivot Table'!M$497</f>
        <v>0</v>
      </c>
      <c r="H371" s="330">
        <f>+'CTA Pivot Table'!M$499</f>
        <v>0</v>
      </c>
      <c r="I371" s="331">
        <f>+'CTA Pivot Table'!M$501</f>
        <v>0</v>
      </c>
      <c r="J371" s="331">
        <f>+'CTA Pivot Table'!M$503</f>
        <v>0</v>
      </c>
      <c r="K371" s="330">
        <f>+'CTA Pivot Table'!M$505</f>
        <v>0</v>
      </c>
      <c r="L371" s="330">
        <f>+'CTA Pivot Table'!M$507</f>
        <v>0</v>
      </c>
      <c r="M371" s="332">
        <f>+'CTA Pivot Table'!M$509</f>
        <v>0</v>
      </c>
      <c r="N371" s="331">
        <f>+'CTA Pivot Table'!M$511</f>
        <v>0</v>
      </c>
      <c r="O371" s="226"/>
    </row>
    <row r="372" spans="1:15">
      <c r="A372" s="333" t="s">
        <v>1053</v>
      </c>
      <c r="B372" s="334"/>
      <c r="C372" s="334"/>
      <c r="D372" s="334"/>
      <c r="E372" s="334"/>
      <c r="F372" s="334"/>
      <c r="G372" s="334"/>
      <c r="H372" s="334"/>
      <c r="I372" s="334"/>
      <c r="J372" s="334"/>
      <c r="K372" s="334"/>
      <c r="L372" s="334"/>
      <c r="M372" s="334"/>
      <c r="N372" s="334"/>
    </row>
    <row r="373" spans="1:15">
      <c r="A373" s="334"/>
      <c r="B373" s="334"/>
      <c r="C373" s="334"/>
      <c r="D373" s="334"/>
      <c r="E373" s="334"/>
      <c r="F373" s="334"/>
      <c r="G373" s="334"/>
      <c r="H373" s="334"/>
      <c r="I373" s="334"/>
      <c r="J373" s="334"/>
      <c r="K373" s="334"/>
      <c r="L373" s="334"/>
      <c r="M373" s="334"/>
      <c r="N373" s="335" t="s">
        <v>1158</v>
      </c>
    </row>
  </sheetData>
  <mergeCells count="12">
    <mergeCell ref="N348:N350"/>
    <mergeCell ref="N6:N8"/>
    <mergeCell ref="N37:N39"/>
    <mergeCell ref="N69:N71"/>
    <mergeCell ref="N100:N102"/>
    <mergeCell ref="N131:N133"/>
    <mergeCell ref="N162:N164"/>
    <mergeCell ref="N193:N195"/>
    <mergeCell ref="N224:N226"/>
    <mergeCell ref="N255:N257"/>
    <mergeCell ref="N286:N288"/>
    <mergeCell ref="N317:N319"/>
  </mergeCells>
  <pageMargins left="0.75" right="0.75" top="1" bottom="1" header="0.5" footer="0.5"/>
  <pageSetup scale="89" firstPageNumber="75" orientation="landscape" useFirstPageNumber="1" r:id="rId1"/>
  <headerFooter alignWithMargins="0">
    <oddHeader>&amp;R&amp;"Arial,Regular"&amp;8SREB-State Data Exchange</oddHeader>
    <oddFooter>&amp;C&amp;"Arial,Regular"&amp;10 &amp;P</oddFooter>
  </headerFooter>
  <rowBreaks count="11" manualBreakCount="11">
    <brk id="31" max="16383" man="1"/>
    <brk id="63" max="16383" man="1"/>
    <brk id="94" max="14" man="1"/>
    <brk id="125" max="16383" man="1"/>
    <brk id="156" max="16383" man="1"/>
    <brk id="187" max="16383" man="1"/>
    <brk id="218" max="16383" man="1"/>
    <brk id="249" max="16383" man="1"/>
    <brk id="280" max="16383" man="1"/>
    <brk id="311" max="13" man="1"/>
    <brk id="342"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4A139-841E-43D2-9EF2-F74E56A1D1A5}">
  <sheetPr>
    <tabColor theme="5" tint="0.59999389629810485"/>
  </sheetPr>
  <dimension ref="A1:P373"/>
  <sheetViews>
    <sheetView showZeros="0" view="pageBreakPreview" topLeftCell="A282" zoomScaleNormal="100" zoomScaleSheetLayoutView="100" workbookViewId="0">
      <selection activeCell="B301" sqref="B301"/>
    </sheetView>
  </sheetViews>
  <sheetFormatPr defaultColWidth="9" defaultRowHeight="15"/>
  <cols>
    <col min="1" max="1" width="11.21875" style="128" customWidth="1"/>
    <col min="2" max="2" width="7.21875" style="128" customWidth="1"/>
    <col min="3" max="3" width="7.109375" style="128" customWidth="1"/>
    <col min="4" max="4" width="9" style="128"/>
    <col min="5" max="5" width="7.109375" style="128" customWidth="1"/>
    <col min="6" max="6" width="6.77734375" style="128" customWidth="1"/>
    <col min="7" max="7" width="7.33203125" style="128" customWidth="1"/>
    <col min="8" max="8" width="9" style="128" customWidth="1"/>
    <col min="9" max="9" width="7.88671875" style="128" customWidth="1"/>
    <col min="10" max="10" width="6.109375" style="128" customWidth="1"/>
    <col min="11" max="11" width="6" style="128" customWidth="1"/>
    <col min="12" max="12" width="8.44140625" style="128" customWidth="1"/>
    <col min="13" max="13" width="5.109375" style="128" customWidth="1"/>
    <col min="14" max="14" width="9" style="128"/>
    <col min="15" max="15" width="4.21875" style="128" customWidth="1"/>
  </cols>
  <sheetData>
    <row r="1" spans="1:16" ht="18">
      <c r="A1" s="296" t="s">
        <v>1012</v>
      </c>
      <c r="B1" s="297"/>
      <c r="C1" s="297"/>
      <c r="D1" s="297"/>
      <c r="E1" s="298"/>
      <c r="F1" s="298"/>
      <c r="G1" s="298"/>
      <c r="H1" s="298"/>
      <c r="I1" s="298"/>
      <c r="J1" s="297"/>
      <c r="K1" s="297"/>
      <c r="L1" s="297"/>
      <c r="M1" s="298"/>
      <c r="N1" s="297"/>
    </row>
    <row r="2" spans="1:16" ht="18">
      <c r="A2" s="296"/>
      <c r="B2" s="297"/>
      <c r="C2" s="297"/>
      <c r="D2" s="297"/>
      <c r="E2" s="298"/>
      <c r="F2" s="298"/>
      <c r="G2" s="298"/>
      <c r="H2" s="298"/>
      <c r="I2" s="298"/>
      <c r="J2" s="297"/>
      <c r="K2" s="297"/>
      <c r="L2" s="297"/>
      <c r="M2" s="298"/>
      <c r="N2" s="297"/>
    </row>
    <row r="3" spans="1:16" ht="15.75">
      <c r="A3" s="299" t="s">
        <v>1013</v>
      </c>
      <c r="B3" s="297"/>
      <c r="C3" s="297"/>
      <c r="D3" s="297"/>
      <c r="E3" s="298"/>
      <c r="F3" s="298"/>
      <c r="G3" s="298"/>
      <c r="H3" s="298"/>
      <c r="I3" s="298"/>
      <c r="J3" s="297"/>
      <c r="K3" s="297"/>
      <c r="L3" s="297"/>
      <c r="M3" s="298"/>
      <c r="N3" s="297"/>
    </row>
    <row r="4" spans="1:16" ht="15.75">
      <c r="A4" s="299" t="s">
        <v>1054</v>
      </c>
      <c r="B4" s="297"/>
      <c r="C4" s="297"/>
      <c r="D4" s="297"/>
      <c r="E4" s="298"/>
      <c r="F4" s="298"/>
      <c r="G4" s="298"/>
      <c r="H4" s="298"/>
      <c r="I4" s="298"/>
      <c r="J4" s="297"/>
      <c r="K4" s="297"/>
      <c r="L4" s="297"/>
      <c r="M4" s="298"/>
      <c r="N4" s="297"/>
    </row>
    <row r="5" spans="1:16" ht="15.75" customHeight="1">
      <c r="A5" s="300"/>
      <c r="B5" s="300"/>
      <c r="C5" s="300"/>
      <c r="D5" s="300"/>
      <c r="E5" s="300"/>
      <c r="F5" s="301"/>
      <c r="G5" s="302"/>
      <c r="H5" s="302"/>
      <c r="I5" s="303"/>
      <c r="J5" s="303"/>
      <c r="K5" s="303"/>
      <c r="L5" s="303"/>
      <c r="M5" s="303"/>
      <c r="N5" s="303"/>
      <c r="O5" s="304"/>
    </row>
    <row r="6" spans="1:16" ht="15.75" customHeight="1">
      <c r="A6" s="150"/>
      <c r="B6" s="305" t="s">
        <v>1014</v>
      </c>
      <c r="C6" s="306"/>
      <c r="D6" s="306"/>
      <c r="E6" s="306"/>
      <c r="F6" s="306"/>
      <c r="G6" s="306"/>
      <c r="H6" s="306"/>
      <c r="I6" s="307"/>
      <c r="J6" s="308" t="s">
        <v>10</v>
      </c>
      <c r="K6" s="309"/>
      <c r="L6" s="309"/>
      <c r="M6" s="310"/>
      <c r="N6" s="533" t="s">
        <v>1015</v>
      </c>
      <c r="O6"/>
    </row>
    <row r="7" spans="1:16" ht="42" customHeight="1">
      <c r="A7" s="311"/>
      <c r="B7" s="306" t="s">
        <v>1016</v>
      </c>
      <c r="C7" s="306"/>
      <c r="D7" s="306"/>
      <c r="E7" s="312"/>
      <c r="F7" s="313" t="s">
        <v>1017</v>
      </c>
      <c r="G7" s="306"/>
      <c r="H7" s="306"/>
      <c r="I7" s="307"/>
      <c r="J7" s="314" t="s">
        <v>1018</v>
      </c>
      <c r="K7" s="306"/>
      <c r="L7" s="306"/>
      <c r="M7" s="307"/>
      <c r="N7" s="534"/>
      <c r="O7"/>
    </row>
    <row r="8" spans="1:16" ht="45.75" customHeight="1">
      <c r="A8" s="300"/>
      <c r="B8" s="315" t="s">
        <v>1019</v>
      </c>
      <c r="C8" s="315" t="s">
        <v>1020</v>
      </c>
      <c r="D8" s="315" t="s">
        <v>1021</v>
      </c>
      <c r="E8" s="316" t="s">
        <v>1022</v>
      </c>
      <c r="F8" s="316" t="s">
        <v>1019</v>
      </c>
      <c r="G8" s="315" t="s">
        <v>1020</v>
      </c>
      <c r="H8" s="315" t="s">
        <v>1021</v>
      </c>
      <c r="I8" s="316" t="s">
        <v>1022</v>
      </c>
      <c r="J8" s="317" t="s">
        <v>1019</v>
      </c>
      <c r="K8" s="318" t="s">
        <v>1020</v>
      </c>
      <c r="L8" s="319" t="s">
        <v>1021</v>
      </c>
      <c r="M8" s="317" t="s">
        <v>1022</v>
      </c>
      <c r="N8" s="535"/>
      <c r="O8"/>
    </row>
    <row r="9" spans="1:16" ht="14.25" hidden="1" customHeight="1">
      <c r="A9" s="320" t="s">
        <v>1023</v>
      </c>
      <c r="B9" s="175"/>
      <c r="C9" s="175"/>
      <c r="D9" s="175"/>
      <c r="E9" s="321"/>
      <c r="F9" s="321"/>
      <c r="G9" s="175"/>
      <c r="H9" s="175"/>
      <c r="I9" s="321"/>
      <c r="J9" s="321"/>
      <c r="K9" s="175"/>
      <c r="L9" s="175"/>
      <c r="M9" s="322"/>
      <c r="N9" s="321"/>
      <c r="O9" s="226"/>
      <c r="P9" s="323"/>
    </row>
    <row r="10" spans="1:16" ht="18" hidden="1" customHeight="1">
      <c r="A10" s="320"/>
      <c r="B10" s="175"/>
      <c r="C10" s="175"/>
      <c r="D10" s="175"/>
      <c r="E10" s="321"/>
      <c r="F10" s="321"/>
      <c r="G10" s="175"/>
      <c r="H10" s="324"/>
      <c r="I10" s="321"/>
      <c r="J10" s="321"/>
      <c r="K10" s="175"/>
      <c r="L10" s="175"/>
      <c r="M10" s="322"/>
      <c r="N10" s="321"/>
      <c r="O10" s="226"/>
    </row>
    <row r="11" spans="1:16">
      <c r="A11" s="320" t="s">
        <v>1024</v>
      </c>
      <c r="B11" s="325">
        <f>+'CTA Pivot Table'!I$6</f>
        <v>0</v>
      </c>
      <c r="C11" s="325">
        <f>+'CTA Pivot Table'!I$8</f>
        <v>0</v>
      </c>
      <c r="D11" s="325">
        <f>+'CTA Pivot Table'!I$10</f>
        <v>0</v>
      </c>
      <c r="E11" s="326">
        <f>+'CTA Pivot Table'!I$12</f>
        <v>0</v>
      </c>
      <c r="F11" s="326">
        <f>+'CTA Pivot Table'!I$14</f>
        <v>0</v>
      </c>
      <c r="G11" s="325">
        <f>+'CTA Pivot Table'!I$16</f>
        <v>0</v>
      </c>
      <c r="H11" s="325">
        <f>+'CTA Pivot Table'!I$18</f>
        <v>0</v>
      </c>
      <c r="I11" s="326">
        <f>+'CTA Pivot Table'!I$20</f>
        <v>0</v>
      </c>
      <c r="J11" s="326">
        <f>+'CTA Pivot Table'!I$22</f>
        <v>0</v>
      </c>
      <c r="K11" s="325">
        <f>+'CTA Pivot Table'!I$24</f>
        <v>0</v>
      </c>
      <c r="L11" s="325">
        <f>+'CTA Pivot Table'!I$26</f>
        <v>0</v>
      </c>
      <c r="M11" s="327">
        <f>+'CTA Pivot Table'!I$28</f>
        <v>0</v>
      </c>
      <c r="N11" s="326">
        <f>+'CTA Pivot Table'!I$30</f>
        <v>0</v>
      </c>
      <c r="O11" s="226"/>
    </row>
    <row r="12" spans="1:16">
      <c r="A12" s="320" t="s">
        <v>1025</v>
      </c>
      <c r="B12" s="325">
        <f>+'CTA Pivot Table'!I$38</f>
        <v>134.01448895544738</v>
      </c>
      <c r="C12" s="325">
        <f>+'CTA Pivot Table'!I$40</f>
        <v>142.55733333333333</v>
      </c>
      <c r="D12" s="325">
        <f>+'CTA Pivot Table'!I$42</f>
        <v>0</v>
      </c>
      <c r="E12" s="326">
        <f>+'CTA Pivot Table'!I$44</f>
        <v>134.67821132596686</v>
      </c>
      <c r="F12" s="326">
        <f>+'CTA Pivot Table'!I$46</f>
        <v>134.16703887510337</v>
      </c>
      <c r="G12" s="325">
        <f>+'CTA Pivot Table'!I$48</f>
        <v>131.41046025104603</v>
      </c>
      <c r="H12" s="325">
        <f>+'CTA Pivot Table'!I$50</f>
        <v>0</v>
      </c>
      <c r="I12" s="326">
        <f>+'CTA Pivot Table'!I$52</f>
        <v>133.9190816710576</v>
      </c>
      <c r="J12" s="326">
        <f>+'CTA Pivot Table'!I$54</f>
        <v>88.573013447432771</v>
      </c>
      <c r="K12" s="325">
        <f>+'CTA Pivot Table'!I$56</f>
        <v>78.527474892395972</v>
      </c>
      <c r="L12" s="325">
        <f>+'CTA Pivot Table'!IR$58</f>
        <v>0</v>
      </c>
      <c r="M12" s="327">
        <f>+'CTA Pivot Table'!I$60</f>
        <v>85.571838834119163</v>
      </c>
      <c r="N12" s="326">
        <f>+'CTA Pivot Table'!I$62</f>
        <v>108.68032786885246</v>
      </c>
      <c r="O12" s="226"/>
    </row>
    <row r="13" spans="1:16">
      <c r="A13" s="320" t="s">
        <v>1026</v>
      </c>
      <c r="B13" s="325">
        <f>+'CTA Pivot Table'!I$70</f>
        <v>0</v>
      </c>
      <c r="C13" s="325">
        <f>+'CTA Pivot Table'!I$72</f>
        <v>0</v>
      </c>
      <c r="D13" s="325">
        <f>+'CTA Pivot Table'!I$74</f>
        <v>0</v>
      </c>
      <c r="E13" s="326">
        <f>+'CTA Pivot Table'!I$76</f>
        <v>0</v>
      </c>
      <c r="F13" s="326">
        <f>+'CTA Pivot Table'!I$78</f>
        <v>0</v>
      </c>
      <c r="G13" s="325">
        <f>+'CTA Pivot Table'!I$80</f>
        <v>0</v>
      </c>
      <c r="H13" s="325">
        <f>+'CTA Pivot Table'!I$82</f>
        <v>0</v>
      </c>
      <c r="I13" s="326">
        <f>+'CTA Pivot Table'!I$84</f>
        <v>0</v>
      </c>
      <c r="J13" s="326">
        <f>+'CTA Pivot Table'!I$86</f>
        <v>0</v>
      </c>
      <c r="K13" s="325">
        <f>+'CTA Pivot Table'!I$88</f>
        <v>0</v>
      </c>
      <c r="L13" s="325">
        <f>+'CTA Pivot Table'!I$90</f>
        <v>0</v>
      </c>
      <c r="M13" s="327">
        <f>+'CTA Pivot Table'!I$92</f>
        <v>0</v>
      </c>
      <c r="N13" s="326">
        <f>+'CTA Pivot Table'!I$94</f>
        <v>0</v>
      </c>
      <c r="O13" s="226"/>
    </row>
    <row r="14" spans="1:16">
      <c r="A14" s="320" t="s">
        <v>1027</v>
      </c>
      <c r="B14" s="325">
        <f>+'CTA Pivot Table'!I$102</f>
        <v>0</v>
      </c>
      <c r="C14" s="325">
        <f>+'CTA Pivot Table'!I$104</f>
        <v>0</v>
      </c>
      <c r="D14" s="325">
        <f>+'CTA Pivot Table'!I$106</f>
        <v>0</v>
      </c>
      <c r="E14" s="326">
        <f>+'CTA Pivot Table'!I$108</f>
        <v>0</v>
      </c>
      <c r="F14" s="326">
        <f>+'CTA Pivot Table'!I$110</f>
        <v>0</v>
      </c>
      <c r="G14" s="325">
        <f>+'CTA Pivot Table'!I$112</f>
        <v>0</v>
      </c>
      <c r="H14" s="325">
        <f>+'CTA Pivot Table'!I$114</f>
        <v>0</v>
      </c>
      <c r="I14" s="326">
        <f>+'CTA Pivot Table'!I$116</f>
        <v>0</v>
      </c>
      <c r="J14" s="326">
        <f>+'CTA Pivot Table'!I$118</f>
        <v>0</v>
      </c>
      <c r="K14" s="325">
        <f>+'CTA Pivot Table'!I$120</f>
        <v>0</v>
      </c>
      <c r="L14" s="325">
        <f>+'CTA Pivot Table'!I$122</f>
        <v>0</v>
      </c>
      <c r="M14" s="327">
        <f>+'CTA Pivot Table'!I$124</f>
        <v>0</v>
      </c>
      <c r="N14" s="326">
        <f>+'CTA Pivot Table'!I$126</f>
        <v>0</v>
      </c>
      <c r="O14" s="226"/>
    </row>
    <row r="15" spans="1:16">
      <c r="A15" s="320"/>
      <c r="B15" s="325"/>
      <c r="C15" s="325"/>
      <c r="D15" s="325"/>
      <c r="E15" s="326"/>
      <c r="F15" s="326"/>
      <c r="G15" s="325"/>
      <c r="H15" s="325"/>
      <c r="I15" s="326"/>
      <c r="J15" s="326"/>
      <c r="K15" s="325"/>
      <c r="L15" s="325"/>
      <c r="M15" s="327"/>
      <c r="N15" s="326"/>
      <c r="O15" s="226"/>
    </row>
    <row r="16" spans="1:16">
      <c r="A16" s="320" t="s">
        <v>1028</v>
      </c>
      <c r="B16" s="325">
        <f>+'CTA Pivot Table'!I$134</f>
        <v>136.01618320610689</v>
      </c>
      <c r="C16" s="325">
        <f>+'CTA Pivot Table'!I$136</f>
        <v>135.31629213483146</v>
      </c>
      <c r="D16" s="325">
        <f>+'CTA Pivot Table'!I$138</f>
        <v>0</v>
      </c>
      <c r="E16" s="326">
        <f>+'CTA Pivot Table'!I$140</f>
        <v>135.91456769983688</v>
      </c>
      <c r="F16" s="326">
        <f>+'CTA Pivot Table'!I$142</f>
        <v>135.17741333918391</v>
      </c>
      <c r="G16" s="325">
        <f>+'CTA Pivot Table'!I$144</f>
        <v>134.98125643666324</v>
      </c>
      <c r="H16" s="325">
        <f>+'CTA Pivot Table'!I$146</f>
        <v>0</v>
      </c>
      <c r="I16" s="326">
        <f>+'CTA Pivot Table'!I$148</f>
        <v>135.1585307821949</v>
      </c>
      <c r="J16" s="326">
        <f>+'CTA Pivot Table'!I$150</f>
        <v>96.086365562705993</v>
      </c>
      <c r="K16" s="325">
        <f>+'CTA Pivot Table'!I$152</f>
        <v>87.236337724550907</v>
      </c>
      <c r="L16" s="325">
        <f>+'CTA Pivot Table'!I$154</f>
        <v>0</v>
      </c>
      <c r="M16" s="327">
        <f>+'CTA Pivot Table'!I$156</f>
        <v>93.902239167701126</v>
      </c>
      <c r="N16" s="326">
        <f>+'CTA Pivot Table'!I$158</f>
        <v>142.03708333333333</v>
      </c>
      <c r="O16" s="226"/>
    </row>
    <row r="17" spans="1:16">
      <c r="A17" s="320" t="s">
        <v>1029</v>
      </c>
      <c r="B17" s="325">
        <f>+'CTA Pivot Table'!I$166</f>
        <v>129.22758721782469</v>
      </c>
      <c r="C17" s="325">
        <f>+'CTA Pivot Table'!I$168</f>
        <v>127.61428571428571</v>
      </c>
      <c r="D17" s="325">
        <f>+'CTA Pivot Table'!I$170</f>
        <v>0</v>
      </c>
      <c r="E17" s="326">
        <f>+'CTA Pivot Table'!I$172</f>
        <v>129.19514507325482</v>
      </c>
      <c r="F17" s="326">
        <f>+'CTA Pivot Table'!I$174</f>
        <v>135.12747747747747</v>
      </c>
      <c r="G17" s="325">
        <f>+'CTA Pivot Table'!I$176</f>
        <v>136.2379446640316</v>
      </c>
      <c r="H17" s="325">
        <f>+'CTA Pivot Table'!I$178</f>
        <v>0</v>
      </c>
      <c r="I17" s="326">
        <f>+'CTA Pivot Table'!I$180</f>
        <v>135.16685353889281</v>
      </c>
      <c r="J17" s="326">
        <f>+'CTA Pivot Table'!I$182</f>
        <v>85.972279738009732</v>
      </c>
      <c r="K17" s="325">
        <f>+'CTA Pivot Table'!I$184</f>
        <v>78.199249855741485</v>
      </c>
      <c r="L17" s="325">
        <f>+'CTA Pivot Table'!I$186</f>
        <v>0</v>
      </c>
      <c r="M17" s="327">
        <f>+'CTA Pivot Table'!I$188</f>
        <v>83.888973090009273</v>
      </c>
      <c r="N17" s="326">
        <f>+'CTA Pivot Table'!I$190</f>
        <v>121.17940663176266</v>
      </c>
      <c r="O17" s="226"/>
    </row>
    <row r="18" spans="1:16">
      <c r="A18" s="320" t="s">
        <v>1030</v>
      </c>
      <c r="B18" s="325">
        <f>+'CTA Pivot Table'!I$198</f>
        <v>0</v>
      </c>
      <c r="C18" s="325">
        <f>+'CTA Pivot Table'!I$200</f>
        <v>0</v>
      </c>
      <c r="D18" s="325">
        <f>+'CTA Pivot Table'!I$202</f>
        <v>0</v>
      </c>
      <c r="E18" s="326">
        <f>+'CTA Pivot Table'!I$204</f>
        <v>0</v>
      </c>
      <c r="F18" s="326">
        <f>+'CTA Pivot Table'!I$206</f>
        <v>0</v>
      </c>
      <c r="G18" s="325">
        <f>+'CTA Pivot Table'!I$208</f>
        <v>0</v>
      </c>
      <c r="H18" s="325">
        <f>+'CTA Pivot Table'!I$210</f>
        <v>0</v>
      </c>
      <c r="I18" s="326">
        <f>+'CTA Pivot Table'!I$212</f>
        <v>0</v>
      </c>
      <c r="J18" s="326">
        <f>+'CTA Pivot Table'!I$214</f>
        <v>0</v>
      </c>
      <c r="K18" s="325">
        <f>+'CTA Pivot Table'!I$216</f>
        <v>0</v>
      </c>
      <c r="L18" s="325">
        <f>+'CTA Pivot Table'!I$218</f>
        <v>0</v>
      </c>
      <c r="M18" s="327">
        <f>+'CTA Pivot Table'!I$220</f>
        <v>0</v>
      </c>
      <c r="N18" s="326">
        <f>+'CTA Pivot Table'!I$222</f>
        <v>0</v>
      </c>
      <c r="O18" s="226"/>
    </row>
    <row r="19" spans="1:16">
      <c r="A19" s="320" t="s">
        <v>1031</v>
      </c>
      <c r="B19" s="325">
        <f>+'CTA Pivot Table'!I$230</f>
        <v>0</v>
      </c>
      <c r="C19" s="325">
        <f>+'CTA Pivot Table'!I$232</f>
        <v>0</v>
      </c>
      <c r="D19" s="325">
        <f>+'CTA Pivot Table'!I$234</f>
        <v>0</v>
      </c>
      <c r="E19" s="326">
        <f>+'CTA Pivot Table'!I$236</f>
        <v>0</v>
      </c>
      <c r="F19" s="326">
        <f>+'CTA Pivot Table'!I$238</f>
        <v>0</v>
      </c>
      <c r="G19" s="325">
        <f>+'CTA Pivot Table'!I$240</f>
        <v>0</v>
      </c>
      <c r="H19" s="325">
        <f>+'CTA Pivot Table'!I$242</f>
        <v>0</v>
      </c>
      <c r="I19" s="326">
        <f>+'CTA Pivot Table'!I$244</f>
        <v>0</v>
      </c>
      <c r="J19" s="326">
        <f>+'CTA Pivot Table'!I$246</f>
        <v>0</v>
      </c>
      <c r="K19" s="325">
        <f>+'CTA Pivot Table'!I$248</f>
        <v>0</v>
      </c>
      <c r="L19" s="325">
        <f>+'CTA Pivot Table'!I$250</f>
        <v>0</v>
      </c>
      <c r="M19" s="327">
        <f>+'CTA Pivot Table'!I$252</f>
        <v>0</v>
      </c>
      <c r="N19" s="326">
        <f>+'CTA Pivot Table'!I$254</f>
        <v>0</v>
      </c>
      <c r="O19" s="226"/>
    </row>
    <row r="20" spans="1:16">
      <c r="A20" s="320"/>
      <c r="B20" s="325"/>
      <c r="C20" s="325"/>
      <c r="D20" s="325"/>
      <c r="E20" s="326"/>
      <c r="F20" s="326"/>
      <c r="G20" s="325"/>
      <c r="H20" s="325"/>
      <c r="I20" s="326"/>
      <c r="J20" s="326"/>
      <c r="K20" s="325"/>
      <c r="L20" s="325"/>
      <c r="M20" s="327"/>
      <c r="N20" s="326"/>
      <c r="O20" s="226"/>
    </row>
    <row r="21" spans="1:16">
      <c r="A21" s="320" t="s">
        <v>1032</v>
      </c>
      <c r="B21" s="325">
        <f>+'CTA Pivot Table'!I$262</f>
        <v>0</v>
      </c>
      <c r="C21" s="325">
        <f>+'CTA Pivot Table'!I$264</f>
        <v>0</v>
      </c>
      <c r="D21" s="325">
        <f>+'CTA Pivot Table'!I$266</f>
        <v>0</v>
      </c>
      <c r="E21" s="326">
        <f>+'CTA Pivot Table'!I$268</f>
        <v>0</v>
      </c>
      <c r="F21" s="326">
        <f>+'CTA Pivot Table'!I$270</f>
        <v>0</v>
      </c>
      <c r="G21" s="325">
        <f>+'CTA Pivot Table'!I$272</f>
        <v>0</v>
      </c>
      <c r="H21" s="325">
        <f>+'CTA Pivot Table'!I$274</f>
        <v>0</v>
      </c>
      <c r="I21" s="326">
        <f>+'CTA Pivot Table'!I$276</f>
        <v>0</v>
      </c>
      <c r="J21" s="326">
        <f>+'CTA Pivot Table'!I$278</f>
        <v>0</v>
      </c>
      <c r="K21" s="325">
        <f>+'CTA Pivot Table'!I$280</f>
        <v>0</v>
      </c>
      <c r="L21" s="325">
        <f>+'CTA Pivot Table'!I$282</f>
        <v>0</v>
      </c>
      <c r="M21" s="327">
        <f>+'CTA Pivot Table'!I$284</f>
        <v>0</v>
      </c>
      <c r="N21" s="326">
        <f>+'CTA Pivot Table'!I$286</f>
        <v>0</v>
      </c>
      <c r="O21" s="226"/>
    </row>
    <row r="22" spans="1:16" ht="15.75">
      <c r="A22" s="320" t="s">
        <v>1033</v>
      </c>
      <c r="B22" s="325">
        <f>+'CTA Pivot Table'!I$294</f>
        <v>137.35</v>
      </c>
      <c r="C22" s="325">
        <f>+'CTA Pivot Table'!I$296</f>
        <v>97.066666666666663</v>
      </c>
      <c r="D22" s="325">
        <f>+'CTA Pivot Table'!I$298</f>
        <v>57</v>
      </c>
      <c r="E22" s="326">
        <f>+'CTA Pivot Table'!I$300</f>
        <v>135.03716216216216</v>
      </c>
      <c r="F22" s="326">
        <f>+'CTA Pivot Table'!I$302</f>
        <v>131.73825765804909</v>
      </c>
      <c r="G22" s="325">
        <f>+'CTA Pivot Table'!I$304</f>
        <v>78.280821917808225</v>
      </c>
      <c r="H22" s="325">
        <f>+'CTA Pivot Table'!I$306</f>
        <v>111.35</v>
      </c>
      <c r="I22" s="326">
        <f>+'CTA Pivot Table'!I$308</f>
        <v>131.33225764812187</v>
      </c>
      <c r="J22" s="326">
        <f>+'CTA Pivot Table'!I$310</f>
        <v>87.665075441138868</v>
      </c>
      <c r="K22" s="325">
        <f>+'CTA Pivot Table'!I$312</f>
        <v>60.565378900445765</v>
      </c>
      <c r="L22" s="325">
        <f>+'CTA Pivot Table'!I$314</f>
        <v>63.607142857142854</v>
      </c>
      <c r="M22" s="327">
        <f>+'CTA Pivot Table'!I$316</f>
        <v>82.424363111996158</v>
      </c>
      <c r="N22" s="326">
        <f>+'CTA Pivot Table'!I$318</f>
        <v>83.671363636363637</v>
      </c>
      <c r="O22" s="226"/>
      <c r="P22" s="328"/>
    </row>
    <row r="23" spans="1:16">
      <c r="A23" s="320" t="s">
        <v>1034</v>
      </c>
      <c r="B23" s="325">
        <f>+'CTA Pivot Table'!I$326</f>
        <v>0</v>
      </c>
      <c r="C23" s="325">
        <f>+'CTA Pivot Table'!I$328</f>
        <v>0</v>
      </c>
      <c r="D23" s="325">
        <f>+'CTA Pivot Table'!I$330</f>
        <v>0</v>
      </c>
      <c r="E23" s="326">
        <f>+'CTA Pivot Table'!I$332</f>
        <v>0</v>
      </c>
      <c r="F23" s="326">
        <f>+'CTA Pivot Table'!I$334</f>
        <v>0</v>
      </c>
      <c r="G23" s="325">
        <f>+'CTA Pivot Table'!I$336</f>
        <v>0</v>
      </c>
      <c r="H23" s="325">
        <f>+'CTA Pivot Table'!I$338</f>
        <v>0</v>
      </c>
      <c r="I23" s="326">
        <f>+'CTA Pivot Table'!I$340</f>
        <v>0</v>
      </c>
      <c r="J23" s="326">
        <f>+'CTA Pivot Table'!I$342</f>
        <v>0</v>
      </c>
      <c r="K23" s="325">
        <f>+'CTA Pivot Table'!I$344</f>
        <v>0</v>
      </c>
      <c r="L23" s="325">
        <f>+'CTA Pivot Table'!I$346</f>
        <v>0</v>
      </c>
      <c r="M23" s="327">
        <f>+'CTA Pivot Table'!I$348</f>
        <v>0</v>
      </c>
      <c r="N23" s="326">
        <f>+'CTA Pivot Table'!I$350</f>
        <v>0</v>
      </c>
      <c r="O23" s="226"/>
    </row>
    <row r="24" spans="1:16">
      <c r="A24" s="320" t="s">
        <v>1035</v>
      </c>
      <c r="B24" s="325">
        <f>+'CTA Pivot Table'!I$358</f>
        <v>0</v>
      </c>
      <c r="C24" s="325">
        <f>+'CTA Pivot Table'!I$360</f>
        <v>0</v>
      </c>
      <c r="D24" s="325">
        <f>+'CTA Pivot Table'!I$362</f>
        <v>0</v>
      </c>
      <c r="E24" s="326">
        <f>+'CTA Pivot Table'!I$364</f>
        <v>0</v>
      </c>
      <c r="F24" s="326">
        <f>+'CTA Pivot Table'!I$366</f>
        <v>0</v>
      </c>
      <c r="G24" s="325">
        <f>+'CTA Pivot Table'!I$368</f>
        <v>0</v>
      </c>
      <c r="H24" s="325">
        <f>+'CTA Pivot Table'!I$370</f>
        <v>0</v>
      </c>
      <c r="I24" s="326">
        <f>+'CTA Pivot Table'!I$372</f>
        <v>0</v>
      </c>
      <c r="J24" s="326">
        <f>+'CTA Pivot Table'!I$374</f>
        <v>0</v>
      </c>
      <c r="K24" s="325">
        <f>+'CTA Pivot Table'!I$376</f>
        <v>0</v>
      </c>
      <c r="L24" s="325">
        <f>+'CTA Pivot Table'!I$378</f>
        <v>0</v>
      </c>
      <c r="M24" s="327">
        <f>+'CTA Pivot Table'!I$380</f>
        <v>0</v>
      </c>
      <c r="N24" s="326">
        <f>+'CTA Pivot Table'!I$382</f>
        <v>0</v>
      </c>
      <c r="O24" s="226"/>
    </row>
    <row r="25" spans="1:16">
      <c r="A25" s="320"/>
      <c r="B25" s="325"/>
      <c r="C25" s="325"/>
      <c r="D25" s="325"/>
      <c r="E25" s="326"/>
      <c r="F25" s="326"/>
      <c r="G25" s="325"/>
      <c r="H25" s="325"/>
      <c r="I25" s="326"/>
      <c r="J25" s="326"/>
      <c r="K25" s="325"/>
      <c r="L25" s="325"/>
      <c r="M25" s="327"/>
      <c r="N25" s="326"/>
      <c r="O25" s="226"/>
    </row>
    <row r="26" spans="1:16">
      <c r="A26" s="320" t="s">
        <v>1036</v>
      </c>
      <c r="B26" s="325">
        <f>+'CTA Pivot Table'!I$390</f>
        <v>0</v>
      </c>
      <c r="C26" s="325">
        <f>+'CTA Pivot Table'!I$392</f>
        <v>0</v>
      </c>
      <c r="D26" s="325">
        <f>+'CTA Pivot Table'!I$394</f>
        <v>0</v>
      </c>
      <c r="E26" s="326">
        <f>+'CTA Pivot Table'!I$396</f>
        <v>0</v>
      </c>
      <c r="F26" s="326">
        <f>+'CTA Pivot Table'!I$398</f>
        <v>0</v>
      </c>
      <c r="G26" s="325">
        <f>+'CTA Pivot Table'!I$400</f>
        <v>0</v>
      </c>
      <c r="H26" s="325">
        <f>+'CTA Pivot Table'!I$402</f>
        <v>0</v>
      </c>
      <c r="I26" s="326">
        <f>+'CTA Pivot Table'!I$404</f>
        <v>0</v>
      </c>
      <c r="J26" s="326">
        <f>+'CTA Pivot Table'!I$406</f>
        <v>0</v>
      </c>
      <c r="K26" s="325">
        <f>+'CTA Pivot Table'!I$408</f>
        <v>0</v>
      </c>
      <c r="L26" s="325">
        <f>+'CTA Pivot Table'!I$410</f>
        <v>0</v>
      </c>
      <c r="M26" s="327">
        <f>+'CTA Pivot Table'!I$412</f>
        <v>0</v>
      </c>
      <c r="N26" s="326">
        <f>+'CTA Pivot Table'!I$414</f>
        <v>0</v>
      </c>
      <c r="O26" s="226"/>
    </row>
    <row r="27" spans="1:16">
      <c r="A27" s="320" t="s">
        <v>1037</v>
      </c>
      <c r="B27" s="325">
        <f>+'CTA Pivot Table'!I$422</f>
        <v>119.27644732316864</v>
      </c>
      <c r="C27" s="325">
        <f>+'CTA Pivot Table'!I$424</f>
        <v>118.46491978609627</v>
      </c>
      <c r="D27" s="325">
        <f>+'CTA Pivot Table'!I$426</f>
        <v>0</v>
      </c>
      <c r="E27" s="326">
        <f>+'CTA Pivot Table'!I$428</f>
        <v>119.23516674827268</v>
      </c>
      <c r="F27" s="326">
        <f>+'CTA Pivot Table'!I$430</f>
        <v>128.73785838111752</v>
      </c>
      <c r="G27" s="325">
        <f>+'CTA Pivot Table'!I$432</f>
        <v>132.17227488151661</v>
      </c>
      <c r="H27" s="325">
        <f>+'CTA Pivot Table'!I$434</f>
        <v>0</v>
      </c>
      <c r="I27" s="326">
        <f>+'CTA Pivot Table'!I$436</f>
        <v>128.92083070319404</v>
      </c>
      <c r="J27" s="326">
        <f>+'CTA Pivot Table'!I$438</f>
        <v>83.986918485814726</v>
      </c>
      <c r="K27" s="325">
        <f>+'CTA Pivot Table'!I$440</f>
        <v>65.330257419423447</v>
      </c>
      <c r="L27" s="325">
        <f>+'CTA Pivot Table'!I$442</f>
        <v>0</v>
      </c>
      <c r="M27" s="327">
        <f>+'CTA Pivot Table'!I$444</f>
        <v>77.66594287773674</v>
      </c>
      <c r="N27" s="326">
        <f>+'CTA Pivot Table'!I$446</f>
        <v>52.964851226727006</v>
      </c>
      <c r="O27" s="226"/>
    </row>
    <row r="28" spans="1:16">
      <c r="A28" s="320" t="s">
        <v>1038</v>
      </c>
      <c r="B28" s="325">
        <f>+'CTA Pivot Table'!I$454</f>
        <v>137.79956896551721</v>
      </c>
      <c r="C28" s="325">
        <f>+'CTA Pivot Table'!I$456</f>
        <v>107.95</v>
      </c>
      <c r="D28" s="325">
        <f>+'CTA Pivot Table'!I$458</f>
        <v>0</v>
      </c>
      <c r="E28" s="326">
        <f>+'CTA Pivot Table'!I$460</f>
        <v>136.56611570247932</v>
      </c>
      <c r="F28" s="326">
        <f>+'CTA Pivot Table'!I$462</f>
        <v>128.23022581567241</v>
      </c>
      <c r="G28" s="325">
        <f>+'CTA Pivot Table'!I$464</f>
        <v>119.83146258503413</v>
      </c>
      <c r="H28" s="325">
        <f>+'CTA Pivot Table'!I$466</f>
        <v>0</v>
      </c>
      <c r="I28" s="326">
        <f>+'CTA Pivot Table'!I$468</f>
        <v>128.03329345615506</v>
      </c>
      <c r="J28" s="326">
        <f>+'CTA Pivot Table'!I$470</f>
        <v>85.120605934841251</v>
      </c>
      <c r="K28" s="325">
        <f>+'CTA Pivot Table'!I$472</f>
        <v>68.170627802690603</v>
      </c>
      <c r="L28" s="325">
        <f>+'CTA Pivot Table'!I$474</f>
        <v>0</v>
      </c>
      <c r="M28" s="327">
        <f>+'CTA Pivot Table'!I$476</f>
        <v>81.93570104482643</v>
      </c>
      <c r="N28" s="326">
        <f>+'CTA Pivot Table'!I$478</f>
        <v>81.293147751605872</v>
      </c>
      <c r="O28" s="226"/>
    </row>
    <row r="29" spans="1:16">
      <c r="A29" s="329" t="s">
        <v>1039</v>
      </c>
      <c r="B29" s="330">
        <f>+'CTA Pivot Table'!I$486</f>
        <v>0</v>
      </c>
      <c r="C29" s="330">
        <f>+'CTA Pivot Table'!I$488</f>
        <v>0</v>
      </c>
      <c r="D29" s="330">
        <f>+'CTA Pivot Table'!I$490</f>
        <v>0</v>
      </c>
      <c r="E29" s="331">
        <f>+'CTA Pivot Table'!I$492</f>
        <v>0</v>
      </c>
      <c r="F29" s="331">
        <f>+'CTA Pivot Table'!I$494</f>
        <v>0</v>
      </c>
      <c r="G29" s="330">
        <f>+'CTA Pivot Table'!I$496</f>
        <v>0</v>
      </c>
      <c r="H29" s="330">
        <f>+'CTA Pivot Table'!I$498</f>
        <v>0</v>
      </c>
      <c r="I29" s="331">
        <f>+'CTA Pivot Table'!I$500</f>
        <v>0</v>
      </c>
      <c r="J29" s="331">
        <f>+'CTA Pivot Table'!I$502</f>
        <v>0</v>
      </c>
      <c r="K29" s="330">
        <f>+'CTA Pivot Table'!I$504</f>
        <v>0</v>
      </c>
      <c r="L29" s="330">
        <f>+'CTA Pivot Table'!I$506</f>
        <v>0</v>
      </c>
      <c r="M29" s="332">
        <f>+'CTA Pivot Table'!I$508</f>
        <v>0</v>
      </c>
      <c r="N29" s="331">
        <f>+'CTA Pivot Table'!I$510</f>
        <v>0</v>
      </c>
      <c r="O29" s="226"/>
    </row>
    <row r="30" spans="1:16">
      <c r="A30" s="333" t="s">
        <v>1040</v>
      </c>
      <c r="B30" s="334"/>
      <c r="C30" s="334"/>
      <c r="D30" s="334"/>
      <c r="E30" s="334"/>
      <c r="F30" s="334"/>
      <c r="G30" s="334"/>
      <c r="H30" s="334"/>
      <c r="I30" s="334"/>
      <c r="J30" s="334"/>
      <c r="K30" s="334"/>
      <c r="L30" s="334"/>
      <c r="M30" s="334"/>
      <c r="N30" s="334"/>
    </row>
    <row r="31" spans="1:16">
      <c r="A31" s="333"/>
      <c r="B31" s="334"/>
      <c r="C31" s="334"/>
      <c r="D31" s="334"/>
      <c r="E31" s="334"/>
      <c r="F31" s="334"/>
      <c r="G31" s="334"/>
      <c r="H31" s="334"/>
      <c r="I31" s="334"/>
      <c r="J31" s="334"/>
      <c r="K31" s="334"/>
      <c r="L31" s="334"/>
      <c r="M31" s="334"/>
      <c r="N31" s="335" t="s">
        <v>1158</v>
      </c>
    </row>
    <row r="32" spans="1:16" ht="18">
      <c r="A32" s="296" t="s">
        <v>1041</v>
      </c>
      <c r="B32" s="297"/>
      <c r="C32" s="297"/>
      <c r="D32" s="297"/>
      <c r="E32" s="298"/>
      <c r="F32" s="298"/>
      <c r="G32" s="298"/>
      <c r="H32" s="298"/>
      <c r="I32" s="298"/>
      <c r="J32" s="297"/>
      <c r="K32" s="297"/>
      <c r="L32" s="297"/>
      <c r="M32" s="298"/>
      <c r="N32" s="297"/>
    </row>
    <row r="33" spans="1:15" ht="18">
      <c r="A33" s="296"/>
      <c r="B33" s="297"/>
      <c r="C33" s="297"/>
      <c r="D33" s="297"/>
      <c r="E33" s="298"/>
      <c r="F33" s="298"/>
      <c r="G33" s="298"/>
      <c r="H33" s="298"/>
      <c r="I33" s="298"/>
      <c r="J33" s="297"/>
      <c r="K33" s="297"/>
      <c r="L33" s="297"/>
      <c r="M33" s="298"/>
      <c r="N33" s="297"/>
    </row>
    <row r="34" spans="1:15" ht="15.75">
      <c r="A34" s="299" t="s">
        <v>1013</v>
      </c>
      <c r="B34" s="297"/>
      <c r="C34" s="297"/>
      <c r="D34" s="297"/>
      <c r="E34" s="298"/>
      <c r="F34" s="298"/>
      <c r="G34" s="298"/>
      <c r="H34" s="298"/>
      <c r="I34" s="298"/>
      <c r="J34" s="297"/>
      <c r="K34" s="297"/>
      <c r="L34" s="297"/>
      <c r="M34" s="298"/>
      <c r="N34" s="297"/>
    </row>
    <row r="35" spans="1:15" ht="15.75">
      <c r="A35" s="299" t="s">
        <v>1055</v>
      </c>
      <c r="B35" s="297"/>
      <c r="C35" s="297"/>
      <c r="D35" s="297"/>
      <c r="E35" s="298"/>
      <c r="F35" s="298"/>
      <c r="G35" s="298"/>
      <c r="H35" s="298"/>
      <c r="I35" s="298"/>
      <c r="J35" s="297"/>
      <c r="K35" s="297"/>
      <c r="L35" s="297"/>
      <c r="M35" s="298"/>
      <c r="N35" s="297"/>
    </row>
    <row r="36" spans="1:15" ht="15.75" customHeight="1">
      <c r="A36" s="300"/>
      <c r="B36" s="300"/>
      <c r="C36" s="300"/>
      <c r="D36" s="300"/>
      <c r="E36" s="300"/>
      <c r="F36" s="301"/>
      <c r="G36" s="302"/>
      <c r="H36" s="302"/>
      <c r="I36" s="303"/>
      <c r="J36" s="303"/>
      <c r="K36" s="303"/>
      <c r="L36" s="303"/>
      <c r="M36" s="303"/>
      <c r="N36" s="303"/>
      <c r="O36" s="304"/>
    </row>
    <row r="37" spans="1:15" ht="15.75" customHeight="1">
      <c r="A37" s="150"/>
      <c r="B37" s="305" t="s">
        <v>1014</v>
      </c>
      <c r="C37" s="306"/>
      <c r="D37" s="306"/>
      <c r="E37" s="306"/>
      <c r="F37" s="306"/>
      <c r="G37" s="306"/>
      <c r="H37" s="306"/>
      <c r="I37" s="307"/>
      <c r="J37" s="308" t="s">
        <v>10</v>
      </c>
      <c r="K37" s="309"/>
      <c r="L37" s="309"/>
      <c r="M37" s="310"/>
      <c r="N37" s="533" t="s">
        <v>1015</v>
      </c>
      <c r="O37"/>
    </row>
    <row r="38" spans="1:15" ht="39.75" customHeight="1">
      <c r="A38" s="311"/>
      <c r="B38" s="306" t="s">
        <v>1016</v>
      </c>
      <c r="C38" s="306"/>
      <c r="D38" s="306"/>
      <c r="E38" s="312"/>
      <c r="F38" s="313" t="s">
        <v>1017</v>
      </c>
      <c r="G38" s="306"/>
      <c r="H38" s="306"/>
      <c r="I38" s="307"/>
      <c r="J38" s="314" t="s">
        <v>1018</v>
      </c>
      <c r="K38" s="306"/>
      <c r="L38" s="306"/>
      <c r="M38" s="307"/>
      <c r="N38" s="534"/>
      <c r="O38"/>
    </row>
    <row r="39" spans="1:15" ht="27.75" customHeight="1">
      <c r="A39" s="300"/>
      <c r="B39" s="315" t="s">
        <v>1019</v>
      </c>
      <c r="C39" s="315" t="s">
        <v>1020</v>
      </c>
      <c r="D39" s="315" t="s">
        <v>1021</v>
      </c>
      <c r="E39" s="316" t="s">
        <v>1022</v>
      </c>
      <c r="F39" s="316" t="s">
        <v>1019</v>
      </c>
      <c r="G39" s="315" t="s">
        <v>1020</v>
      </c>
      <c r="H39" s="315" t="s">
        <v>1021</v>
      </c>
      <c r="I39" s="316" t="s">
        <v>1022</v>
      </c>
      <c r="J39" s="317" t="s">
        <v>1019</v>
      </c>
      <c r="K39" s="318" t="s">
        <v>1020</v>
      </c>
      <c r="L39" s="319" t="s">
        <v>1021</v>
      </c>
      <c r="M39" s="317" t="s">
        <v>1022</v>
      </c>
      <c r="N39" s="535"/>
      <c r="O39"/>
    </row>
    <row r="40" spans="1:15" ht="17.25" hidden="1" customHeight="1">
      <c r="A40" s="320" t="s">
        <v>1023</v>
      </c>
      <c r="B40" s="175"/>
      <c r="C40" s="175"/>
      <c r="D40" s="175"/>
      <c r="E40" s="321"/>
      <c r="F40" s="321"/>
      <c r="G40" s="175"/>
      <c r="H40" s="175"/>
      <c r="I40" s="321"/>
      <c r="J40" s="321"/>
      <c r="K40" s="175"/>
      <c r="L40" s="175"/>
      <c r="M40" s="322"/>
      <c r="N40" s="321"/>
      <c r="O40" s="226"/>
    </row>
    <row r="41" spans="1:15" ht="13.5" hidden="1" customHeight="1">
      <c r="A41" s="320"/>
      <c r="B41" s="175"/>
      <c r="C41" s="175"/>
      <c r="D41" s="175"/>
      <c r="E41" s="321"/>
      <c r="F41" s="321"/>
      <c r="G41" s="175"/>
      <c r="H41" s="324"/>
      <c r="I41" s="321"/>
      <c r="J41" s="321"/>
      <c r="K41" s="175"/>
      <c r="L41" s="175"/>
      <c r="M41" s="322"/>
      <c r="N41" s="321"/>
      <c r="O41" s="226"/>
    </row>
    <row r="42" spans="1:15">
      <c r="A42" s="320" t="s">
        <v>1024</v>
      </c>
      <c r="B42" s="325">
        <f>+'CTA Pivot Table'!C$6</f>
        <v>0</v>
      </c>
      <c r="C42" s="325">
        <f>+'CTA Pivot Table'!C$8</f>
        <v>0</v>
      </c>
      <c r="D42" s="325">
        <f>+'CTA Pivot Table'!C$10</f>
        <v>0</v>
      </c>
      <c r="E42" s="326">
        <f>+'CTA Pivot Table'!C$12</f>
        <v>0</v>
      </c>
      <c r="F42" s="326">
        <f>+'CTA Pivot Table'!C$14</f>
        <v>0</v>
      </c>
      <c r="G42" s="325">
        <f>+'CTA Pivot Table'!C$16</f>
        <v>0</v>
      </c>
      <c r="H42" s="325">
        <f>+'CTA Pivot Table'!C$18</f>
        <v>0</v>
      </c>
      <c r="I42" s="326">
        <f>+'CTA Pivot Table'!C$20</f>
        <v>0</v>
      </c>
      <c r="J42" s="326">
        <f>+'CTA Pivot Table'!C$22</f>
        <v>0</v>
      </c>
      <c r="K42" s="325">
        <f>+'CTA Pivot Table'!C$24</f>
        <v>0</v>
      </c>
      <c r="L42" s="325">
        <f>+'CTA Pivot Table'!C$26</f>
        <v>0</v>
      </c>
      <c r="M42" s="327">
        <f>+'CTA Pivot Table'!C$28</f>
        <v>0</v>
      </c>
      <c r="N42" s="326">
        <f>+'CTA Pivot Table'!C$30</f>
        <v>0</v>
      </c>
      <c r="O42" s="226"/>
    </row>
    <row r="43" spans="1:15">
      <c r="A43" s="320" t="s">
        <v>1025</v>
      </c>
      <c r="B43" s="325">
        <f>+'CTA Pivot Table'!C$38</f>
        <v>130.19999999999999</v>
      </c>
      <c r="C43" s="325">
        <f>+'CTA Pivot Table'!C$40</f>
        <v>137.69999999999999</v>
      </c>
      <c r="D43" s="325">
        <f>+'CTA Pivot Table'!C$42</f>
        <v>0</v>
      </c>
      <c r="E43" s="326">
        <f>+'CTA Pivot Table'!C$44</f>
        <v>130.80999999999997</v>
      </c>
      <c r="F43" s="326">
        <f>+'CTA Pivot Table'!C$46</f>
        <v>129</v>
      </c>
      <c r="G43" s="325">
        <f>+'CTA Pivot Table'!C$48</f>
        <v>127.5</v>
      </c>
      <c r="H43" s="325">
        <f>+'CTA Pivot Table'!C$50</f>
        <v>0</v>
      </c>
      <c r="I43" s="326">
        <f>+'CTA Pivot Table'!C$52</f>
        <v>128.87008343265794</v>
      </c>
      <c r="J43" s="326">
        <f>+'CTA Pivot Table'!C$54</f>
        <v>86.700000000000017</v>
      </c>
      <c r="K43" s="325">
        <f>+'CTA Pivot Table'!C$56</f>
        <v>76.2</v>
      </c>
      <c r="L43" s="325">
        <f>+'CTA Pivot Table'!CR$58</f>
        <v>0</v>
      </c>
      <c r="M43" s="327">
        <f>+'CTA Pivot Table'!C$60</f>
        <v>83.518708609271528</v>
      </c>
      <c r="N43" s="326">
        <f>+'CTA Pivot Table'!C$62</f>
        <v>0</v>
      </c>
      <c r="O43" s="226"/>
    </row>
    <row r="44" spans="1:15">
      <c r="A44" s="320" t="s">
        <v>1026</v>
      </c>
      <c r="B44" s="325">
        <f>+'CTA Pivot Table'!C$70</f>
        <v>0</v>
      </c>
      <c r="C44" s="325">
        <f>+'CTA Pivot Table'!C$72</f>
        <v>0</v>
      </c>
      <c r="D44" s="325">
        <f>+'CTA Pivot Table'!C$74</f>
        <v>0</v>
      </c>
      <c r="E44" s="326">
        <f>+'CTA Pivot Table'!C$76</f>
        <v>0</v>
      </c>
      <c r="F44" s="326">
        <f>+'CTA Pivot Table'!C$78</f>
        <v>0</v>
      </c>
      <c r="G44" s="325">
        <f>+'CTA Pivot Table'!C$80</f>
        <v>0</v>
      </c>
      <c r="H44" s="325">
        <f>+'CTA Pivot Table'!C$82</f>
        <v>0</v>
      </c>
      <c r="I44" s="326">
        <f>+'CTA Pivot Table'!C$84</f>
        <v>0</v>
      </c>
      <c r="J44" s="326">
        <f>+'CTA Pivot Table'!C$86</f>
        <v>0</v>
      </c>
      <c r="K44" s="325">
        <f>+'CTA Pivot Table'!C$88</f>
        <v>0</v>
      </c>
      <c r="L44" s="325">
        <f>+'CTA Pivot Table'!C$90</f>
        <v>0</v>
      </c>
      <c r="M44" s="327">
        <f>+'CTA Pivot Table'!C$92</f>
        <v>0</v>
      </c>
      <c r="N44" s="326">
        <f>+'CTA Pivot Table'!C$94</f>
        <v>0</v>
      </c>
      <c r="O44" s="226"/>
    </row>
    <row r="45" spans="1:15">
      <c r="A45" s="320" t="s">
        <v>1027</v>
      </c>
      <c r="B45" s="325">
        <f>+'CTA Pivot Table'!C$102</f>
        <v>0</v>
      </c>
      <c r="C45" s="325">
        <f>+'CTA Pivot Table'!C$104</f>
        <v>0</v>
      </c>
      <c r="D45" s="325">
        <f>+'CTA Pivot Table'!C$106</f>
        <v>0</v>
      </c>
      <c r="E45" s="326">
        <f>+'CTA Pivot Table'!C$108</f>
        <v>0</v>
      </c>
      <c r="F45" s="326">
        <f>+'CTA Pivot Table'!C$110</f>
        <v>0</v>
      </c>
      <c r="G45" s="325">
        <f>+'CTA Pivot Table'!C$112</f>
        <v>0</v>
      </c>
      <c r="H45" s="325">
        <f>+'CTA Pivot Table'!C$114</f>
        <v>0</v>
      </c>
      <c r="I45" s="326">
        <f>+'CTA Pivot Table'!C$116</f>
        <v>0</v>
      </c>
      <c r="J45" s="326">
        <f>+'CTA Pivot Table'!C$118</f>
        <v>0</v>
      </c>
      <c r="K45" s="325">
        <f>+'CTA Pivot Table'!C$120</f>
        <v>0</v>
      </c>
      <c r="L45" s="325">
        <f>+'CTA Pivot Table'!C$122</f>
        <v>0</v>
      </c>
      <c r="M45" s="327">
        <f>+'CTA Pivot Table'!C$124</f>
        <v>0</v>
      </c>
      <c r="N45" s="326">
        <f>+'CTA Pivot Table'!C$126</f>
        <v>0</v>
      </c>
      <c r="O45" s="226"/>
    </row>
    <row r="46" spans="1:15">
      <c r="A46" s="320"/>
      <c r="B46" s="325"/>
      <c r="C46" s="325"/>
      <c r="D46" s="325"/>
      <c r="E46" s="326"/>
      <c r="F46" s="326"/>
      <c r="G46" s="325"/>
      <c r="H46" s="325"/>
      <c r="I46" s="326"/>
      <c r="J46" s="326"/>
      <c r="K46" s="325"/>
      <c r="L46" s="325"/>
      <c r="M46" s="327"/>
      <c r="N46" s="326"/>
      <c r="O46" s="226"/>
    </row>
    <row r="47" spans="1:15">
      <c r="A47" s="320" t="s">
        <v>1028</v>
      </c>
      <c r="B47" s="325">
        <f>+'CTA Pivot Table'!C$134</f>
        <v>123.03285714285715</v>
      </c>
      <c r="C47" s="325">
        <f>+'CTA Pivot Table'!C$136</f>
        <v>115.37708333333335</v>
      </c>
      <c r="D47" s="325">
        <f>+'CTA Pivot Table'!C$138</f>
        <v>0</v>
      </c>
      <c r="E47" s="326">
        <f>+'CTA Pivot Table'!C$140</f>
        <v>121.52680327868855</v>
      </c>
      <c r="F47" s="326">
        <f>+'CTA Pivot Table'!C$142</f>
        <v>123.43847014925373</v>
      </c>
      <c r="G47" s="325">
        <f>+'CTA Pivot Table'!C$144</f>
        <v>117.67720472440946</v>
      </c>
      <c r="H47" s="325">
        <f>+'CTA Pivot Table'!C$146</f>
        <v>0</v>
      </c>
      <c r="I47" s="326">
        <f>+'CTA Pivot Table'!C$148</f>
        <v>122.98145534041224</v>
      </c>
      <c r="J47" s="326">
        <f>+'CTA Pivot Table'!C$150</f>
        <v>89.414310387984997</v>
      </c>
      <c r="K47" s="325">
        <f>+'CTA Pivot Table'!C$152</f>
        <v>85.770716360116154</v>
      </c>
      <c r="L47" s="325">
        <f>+'CTA Pivot Table'!C$154</f>
        <v>0</v>
      </c>
      <c r="M47" s="327">
        <f>+'CTA Pivot Table'!C$156</f>
        <v>88.665735879077175</v>
      </c>
      <c r="N47" s="326">
        <f>+'CTA Pivot Table'!C$158</f>
        <v>147.64818181818183</v>
      </c>
      <c r="O47" s="226"/>
    </row>
    <row r="48" spans="1:15">
      <c r="A48" s="320" t="s">
        <v>1029</v>
      </c>
      <c r="B48" s="325">
        <f>+'CTA Pivot Table'!C$166</f>
        <v>131.19970215934475</v>
      </c>
      <c r="C48" s="325">
        <f>+'CTA Pivot Table'!C$168</f>
        <v>118.11785714285715</v>
      </c>
      <c r="D48" s="325">
        <f>+'CTA Pivot Table'!C$170</f>
        <v>0</v>
      </c>
      <c r="E48" s="326">
        <f>+'CTA Pivot Table'!C$172</f>
        <v>130.93253099927065</v>
      </c>
      <c r="F48" s="326">
        <f>+'CTA Pivot Table'!C$174</f>
        <v>133.97859237536656</v>
      </c>
      <c r="G48" s="325">
        <f>+'CTA Pivot Table'!C$176</f>
        <v>133.83652173913043</v>
      </c>
      <c r="H48" s="325">
        <f>+'CTA Pivot Table'!C$178</f>
        <v>0</v>
      </c>
      <c r="I48" s="326">
        <f>+'CTA Pivot Table'!C$180</f>
        <v>133.97395744680853</v>
      </c>
      <c r="J48" s="326">
        <f>+'CTA Pivot Table'!C$182</f>
        <v>91.211836734693875</v>
      </c>
      <c r="K48" s="325">
        <f>+'CTA Pivot Table'!C$184</f>
        <v>83.926972477064211</v>
      </c>
      <c r="L48" s="325">
        <f>+'CTA Pivot Table'!C$186</f>
        <v>0</v>
      </c>
      <c r="M48" s="327">
        <f>+'CTA Pivot Table'!C$188</f>
        <v>89.455088495575225</v>
      </c>
      <c r="N48" s="326">
        <f>+'CTA Pivot Table'!C$190</f>
        <v>127.76868327402136</v>
      </c>
      <c r="O48" s="226"/>
    </row>
    <row r="49" spans="1:16">
      <c r="A49" s="320" t="s">
        <v>1030</v>
      </c>
      <c r="B49" s="325">
        <f>+'CTA Pivot Table'!C$198</f>
        <v>0</v>
      </c>
      <c r="C49" s="325">
        <f>+'CTA Pivot Table'!C$200</f>
        <v>0</v>
      </c>
      <c r="D49" s="325">
        <f>+'CTA Pivot Table'!C$202</f>
        <v>0</v>
      </c>
      <c r="E49" s="326">
        <f>+'CTA Pivot Table'!C$204</f>
        <v>0</v>
      </c>
      <c r="F49" s="326">
        <f>+'CTA Pivot Table'!C$206</f>
        <v>0</v>
      </c>
      <c r="G49" s="325">
        <f>+'CTA Pivot Table'!C$208</f>
        <v>0</v>
      </c>
      <c r="H49" s="325">
        <f>+'CTA Pivot Table'!C$210</f>
        <v>0</v>
      </c>
      <c r="I49" s="326">
        <f>+'CTA Pivot Table'!C$212</f>
        <v>0</v>
      </c>
      <c r="J49" s="326">
        <f>+'CTA Pivot Table'!C$214</f>
        <v>0</v>
      </c>
      <c r="K49" s="325">
        <f>+'CTA Pivot Table'!C$216</f>
        <v>0</v>
      </c>
      <c r="L49" s="325">
        <f>+'CTA Pivot Table'!C$218</f>
        <v>0</v>
      </c>
      <c r="M49" s="327">
        <f>+'CTA Pivot Table'!C$220</f>
        <v>0</v>
      </c>
      <c r="N49" s="326">
        <f>+'CTA Pivot Table'!C$222</f>
        <v>0</v>
      </c>
      <c r="O49" s="226"/>
    </row>
    <row r="50" spans="1:16">
      <c r="A50" s="320" t="s">
        <v>1031</v>
      </c>
      <c r="B50" s="325">
        <f>+'CTA Pivot Table'!C$230</f>
        <v>0</v>
      </c>
      <c r="C50" s="325">
        <f>+'CTA Pivot Table'!C$232</f>
        <v>0</v>
      </c>
      <c r="D50" s="325">
        <f>+'CTA Pivot Table'!C$234</f>
        <v>0</v>
      </c>
      <c r="E50" s="326">
        <f>+'CTA Pivot Table'!C$236</f>
        <v>0</v>
      </c>
      <c r="F50" s="326">
        <f>+'CTA Pivot Table'!C$238</f>
        <v>0</v>
      </c>
      <c r="G50" s="325">
        <f>+'CTA Pivot Table'!C$240</f>
        <v>0</v>
      </c>
      <c r="H50" s="325">
        <f>+'CTA Pivot Table'!C$242</f>
        <v>0</v>
      </c>
      <c r="I50" s="326">
        <f>+'CTA Pivot Table'!C$244</f>
        <v>0</v>
      </c>
      <c r="J50" s="326">
        <f>+'CTA Pivot Table'!C$246</f>
        <v>0</v>
      </c>
      <c r="K50" s="325">
        <f>+'CTA Pivot Table'!C$248</f>
        <v>0</v>
      </c>
      <c r="L50" s="325">
        <f>+'CTA Pivot Table'!C$250</f>
        <v>0</v>
      </c>
      <c r="M50" s="327">
        <f>+'CTA Pivot Table'!C$252</f>
        <v>0</v>
      </c>
      <c r="N50" s="326">
        <f>+'CTA Pivot Table'!C$254</f>
        <v>0</v>
      </c>
      <c r="O50" s="226"/>
    </row>
    <row r="51" spans="1:16">
      <c r="A51" s="320"/>
      <c r="B51" s="325"/>
      <c r="C51" s="325"/>
      <c r="D51" s="325"/>
      <c r="E51" s="326"/>
      <c r="F51" s="326"/>
      <c r="G51" s="325"/>
      <c r="H51" s="325"/>
      <c r="I51" s="326"/>
      <c r="J51" s="326"/>
      <c r="K51" s="325"/>
      <c r="L51" s="325"/>
      <c r="M51" s="327"/>
      <c r="N51" s="326"/>
      <c r="O51" s="226"/>
    </row>
    <row r="52" spans="1:16">
      <c r="A52" s="320" t="s">
        <v>1032</v>
      </c>
      <c r="B52" s="325">
        <f>+'CTA Pivot Table'!C$262</f>
        <v>0</v>
      </c>
      <c r="C52" s="325">
        <f>+'CTA Pivot Table'!C$264</f>
        <v>0</v>
      </c>
      <c r="D52" s="325">
        <f>+'CTA Pivot Table'!C$266</f>
        <v>0</v>
      </c>
      <c r="E52" s="326">
        <f>+'CTA Pivot Table'!C$268</f>
        <v>0</v>
      </c>
      <c r="F52" s="326">
        <f>+'CTA Pivot Table'!C$270</f>
        <v>0</v>
      </c>
      <c r="G52" s="325">
        <f>+'CTA Pivot Table'!C$272</f>
        <v>0</v>
      </c>
      <c r="H52" s="325">
        <f>+'CTA Pivot Table'!C$274</f>
        <v>0</v>
      </c>
      <c r="I52" s="326">
        <f>+'CTA Pivot Table'!C$276</f>
        <v>0</v>
      </c>
      <c r="J52" s="326">
        <f>+'CTA Pivot Table'!C$278</f>
        <v>0</v>
      </c>
      <c r="K52" s="325">
        <f>+'CTA Pivot Table'!C$280</f>
        <v>0</v>
      </c>
      <c r="L52" s="325">
        <f>+'CTA Pivot Table'!C$282</f>
        <v>0</v>
      </c>
      <c r="M52" s="327">
        <f>+'CTA Pivot Table'!C$284</f>
        <v>0</v>
      </c>
      <c r="N52" s="326">
        <f>+'CTA Pivot Table'!C$286</f>
        <v>0</v>
      </c>
      <c r="O52" s="226"/>
    </row>
    <row r="53" spans="1:16" ht="15.75">
      <c r="A53" s="320" t="s">
        <v>1033</v>
      </c>
      <c r="B53" s="325">
        <f>+'CTA Pivot Table'!C$294</f>
        <v>130.57894736842104</v>
      </c>
      <c r="C53" s="325">
        <f>+'CTA Pivot Table'!C$296</f>
        <v>88.666666666666671</v>
      </c>
      <c r="D53" s="325">
        <f>+'CTA Pivot Table'!C$298</f>
        <v>0</v>
      </c>
      <c r="E53" s="326">
        <f>+'CTA Pivot Table'!C$300</f>
        <v>128.0891089108911</v>
      </c>
      <c r="F53" s="326">
        <f>+'CTA Pivot Table'!C$302</f>
        <v>128.16805752840909</v>
      </c>
      <c r="G53" s="325">
        <f>+'CTA Pivot Table'!C$304</f>
        <v>113.80645161290323</v>
      </c>
      <c r="H53" s="325">
        <f>+'CTA Pivot Table'!C$306</f>
        <v>109.85483870967742</v>
      </c>
      <c r="I53" s="326">
        <f>+'CTA Pivot Table'!C$308</f>
        <v>128.02888086642599</v>
      </c>
      <c r="J53" s="326">
        <f>+'CTA Pivot Table'!C$310</f>
        <v>87.073932926829272</v>
      </c>
      <c r="K53" s="325">
        <f>+'CTA Pivot Table'!C$312</f>
        <v>66.397687861271677</v>
      </c>
      <c r="L53" s="325">
        <f>+'CTA Pivot Table'!C$314</f>
        <v>72.672727272727272</v>
      </c>
      <c r="M53" s="327">
        <f>+'CTA Pivot Table'!C$316</f>
        <v>84.045881971465619</v>
      </c>
      <c r="N53" s="326">
        <f>+'CTA Pivot Table'!C$318</f>
        <v>103.34736842105262</v>
      </c>
      <c r="O53" s="226"/>
      <c r="P53" s="328"/>
    </row>
    <row r="54" spans="1:16">
      <c r="A54" s="320" t="s">
        <v>1034</v>
      </c>
      <c r="B54" s="325">
        <f>+'CTA Pivot Table'!C$326</f>
        <v>0</v>
      </c>
      <c r="C54" s="325">
        <f>+'CTA Pivot Table'!C$328</f>
        <v>0</v>
      </c>
      <c r="D54" s="325">
        <f>+'CTA Pivot Table'!C$330</f>
        <v>0</v>
      </c>
      <c r="E54" s="326">
        <f>+'CTA Pivot Table'!C$332</f>
        <v>0</v>
      </c>
      <c r="F54" s="326">
        <f>+'CTA Pivot Table'!C$334</f>
        <v>0</v>
      </c>
      <c r="G54" s="325">
        <f>+'CTA Pivot Table'!C$336</f>
        <v>0</v>
      </c>
      <c r="H54" s="325">
        <f>+'CTA Pivot Table'!C$338</f>
        <v>0</v>
      </c>
      <c r="I54" s="326">
        <f>+'CTA Pivot Table'!C$340</f>
        <v>0</v>
      </c>
      <c r="J54" s="326">
        <f>+'CTA Pivot Table'!C$342</f>
        <v>0</v>
      </c>
      <c r="K54" s="325">
        <f>+'CTA Pivot Table'!C$344</f>
        <v>0</v>
      </c>
      <c r="L54" s="325">
        <f>+'CTA Pivot Table'!C$346</f>
        <v>0</v>
      </c>
      <c r="M54" s="327">
        <f>+'CTA Pivot Table'!C$348</f>
        <v>0</v>
      </c>
      <c r="N54" s="326">
        <f>+'CTA Pivot Table'!C$350</f>
        <v>0</v>
      </c>
      <c r="O54" s="226"/>
    </row>
    <row r="55" spans="1:16">
      <c r="A55" s="320" t="s">
        <v>1035</v>
      </c>
      <c r="B55" s="325">
        <f>+'CTA Pivot Table'!C$358</f>
        <v>0</v>
      </c>
      <c r="C55" s="325">
        <f>+'CTA Pivot Table'!C$360</f>
        <v>0</v>
      </c>
      <c r="D55" s="325">
        <f>+'CTA Pivot Table'!C$362</f>
        <v>0</v>
      </c>
      <c r="E55" s="326">
        <f>+'CTA Pivot Table'!C$364</f>
        <v>0</v>
      </c>
      <c r="F55" s="326">
        <f>+'CTA Pivot Table'!C$366</f>
        <v>0</v>
      </c>
      <c r="G55" s="325">
        <f>+'CTA Pivot Table'!C$368</f>
        <v>0</v>
      </c>
      <c r="H55" s="325">
        <f>+'CTA Pivot Table'!C$370</f>
        <v>0</v>
      </c>
      <c r="I55" s="326">
        <f>+'CTA Pivot Table'!C$372</f>
        <v>0</v>
      </c>
      <c r="J55" s="326">
        <f>+'CTA Pivot Table'!C$374</f>
        <v>0</v>
      </c>
      <c r="K55" s="325">
        <f>+'CTA Pivot Table'!C$376</f>
        <v>0</v>
      </c>
      <c r="L55" s="325">
        <f>+'CTA Pivot Table'!C$378</f>
        <v>0</v>
      </c>
      <c r="M55" s="327">
        <f>+'CTA Pivot Table'!C$380</f>
        <v>0</v>
      </c>
      <c r="N55" s="326">
        <f>+'CTA Pivot Table'!C$382</f>
        <v>0</v>
      </c>
      <c r="O55" s="226"/>
    </row>
    <row r="56" spans="1:16">
      <c r="A56" s="320"/>
      <c r="B56" s="325"/>
      <c r="C56" s="325"/>
      <c r="D56" s="325"/>
      <c r="E56" s="326"/>
      <c r="F56" s="326"/>
      <c r="G56" s="325"/>
      <c r="H56" s="325"/>
      <c r="I56" s="326"/>
      <c r="J56" s="326"/>
      <c r="K56" s="325"/>
      <c r="L56" s="325"/>
      <c r="M56" s="327"/>
      <c r="N56" s="326"/>
      <c r="O56" s="226"/>
    </row>
    <row r="57" spans="1:16">
      <c r="A57" s="320" t="s">
        <v>1036</v>
      </c>
      <c r="B57" s="325">
        <f>+'CTA Pivot Table'!C$390</f>
        <v>0</v>
      </c>
      <c r="C57" s="325">
        <f>+'CTA Pivot Table'!C$392</f>
        <v>0</v>
      </c>
      <c r="D57" s="325">
        <f>+'CTA Pivot Table'!C$394</f>
        <v>0</v>
      </c>
      <c r="E57" s="326">
        <f>+'CTA Pivot Table'!C$396</f>
        <v>0</v>
      </c>
      <c r="F57" s="326">
        <f>+'CTA Pivot Table'!C$398</f>
        <v>0</v>
      </c>
      <c r="G57" s="325">
        <f>+'CTA Pivot Table'!C$400</f>
        <v>0</v>
      </c>
      <c r="H57" s="325">
        <f>+'CTA Pivot Table'!C$402</f>
        <v>0</v>
      </c>
      <c r="I57" s="326">
        <f>+'CTA Pivot Table'!C$404</f>
        <v>0</v>
      </c>
      <c r="J57" s="326">
        <f>+'CTA Pivot Table'!C$406</f>
        <v>0</v>
      </c>
      <c r="K57" s="325">
        <f>+'CTA Pivot Table'!C$408</f>
        <v>0</v>
      </c>
      <c r="L57" s="325">
        <f>+'CTA Pivot Table'!C$410</f>
        <v>0</v>
      </c>
      <c r="M57" s="327">
        <f>+'CTA Pivot Table'!C$412</f>
        <v>0</v>
      </c>
      <c r="N57" s="326">
        <f>+'CTA Pivot Table'!C$414</f>
        <v>0</v>
      </c>
      <c r="O57" s="226"/>
    </row>
    <row r="58" spans="1:16">
      <c r="A58" s="320" t="s">
        <v>1037</v>
      </c>
      <c r="B58" s="325">
        <f>+'CTA Pivot Table'!C$422</f>
        <v>118.07441948991244</v>
      </c>
      <c r="C58" s="325">
        <f>+'CTA Pivot Table'!C$424</f>
        <v>117.91645021645022</v>
      </c>
      <c r="D58" s="325">
        <f>+'CTA Pivot Table'!C$426</f>
        <v>0</v>
      </c>
      <c r="E58" s="326">
        <f>+'CTA Pivot Table'!C$428</f>
        <v>118.06776663628078</v>
      </c>
      <c r="F58" s="326">
        <f>+'CTA Pivot Table'!C$430</f>
        <v>125.14895409237681</v>
      </c>
      <c r="G58" s="325">
        <f>+'CTA Pivot Table'!C$432</f>
        <v>127.72307692307693</v>
      </c>
      <c r="H58" s="325">
        <f>+'CTA Pivot Table'!C$434</f>
        <v>0</v>
      </c>
      <c r="I58" s="326">
        <f>+'CTA Pivot Table'!C$436</f>
        <v>125.25912786400592</v>
      </c>
      <c r="J58" s="326">
        <f>+'CTA Pivot Table'!C$438</f>
        <v>86.308913810351171</v>
      </c>
      <c r="K58" s="325">
        <f>+'CTA Pivot Table'!C$440</f>
        <v>65.772863713386599</v>
      </c>
      <c r="L58" s="325">
        <f>+'CTA Pivot Table'!C$442</f>
        <v>0</v>
      </c>
      <c r="M58" s="327">
        <f>+'CTA Pivot Table'!C$444</f>
        <v>80.083676389653263</v>
      </c>
      <c r="N58" s="326">
        <f>+'CTA Pivot Table'!C$446</f>
        <v>37.762332545311267</v>
      </c>
      <c r="O58" s="226"/>
    </row>
    <row r="59" spans="1:16">
      <c r="A59" s="320" t="s">
        <v>1038</v>
      </c>
      <c r="B59" s="325">
        <f>+'CTA Pivot Table'!C$454</f>
        <v>137.58076923076933</v>
      </c>
      <c r="C59" s="325">
        <f>+'CTA Pivot Table'!C$456</f>
        <v>99.8125</v>
      </c>
      <c r="D59" s="325">
        <f>+'CTA Pivot Table'!C$458</f>
        <v>0</v>
      </c>
      <c r="E59" s="326">
        <f>+'CTA Pivot Table'!C$460</f>
        <v>135.39130434782618</v>
      </c>
      <c r="F59" s="326">
        <f>+'CTA Pivot Table'!C$462</f>
        <v>128.99517152890331</v>
      </c>
      <c r="G59" s="325">
        <f>+'CTA Pivot Table'!C$464</f>
        <v>116.49776785714296</v>
      </c>
      <c r="H59" s="325">
        <f>+'CTA Pivot Table'!C$466</f>
        <v>0</v>
      </c>
      <c r="I59" s="326">
        <f>+'CTA Pivot Table'!C$468</f>
        <v>128.62817907708447</v>
      </c>
      <c r="J59" s="326">
        <f>+'CTA Pivot Table'!C$470</f>
        <v>84.680636257989562</v>
      </c>
      <c r="K59" s="325">
        <f>+'CTA Pivot Table'!C$472</f>
        <v>68.832002129925471</v>
      </c>
      <c r="L59" s="325">
        <f>+'CTA Pivot Table'!C$474</f>
        <v>0</v>
      </c>
      <c r="M59" s="327">
        <f>+'CTA Pivot Table'!C$476</f>
        <v>81.283725176900276</v>
      </c>
      <c r="N59" s="326">
        <f>+'CTA Pivot Table'!C$478</f>
        <v>78.745308310991788</v>
      </c>
      <c r="O59" s="226"/>
    </row>
    <row r="60" spans="1:16">
      <c r="A60" s="329" t="s">
        <v>1039</v>
      </c>
      <c r="B60" s="330">
        <f>+'CTA Pivot Table'!C$486</f>
        <v>0</v>
      </c>
      <c r="C60" s="330">
        <f>+'CTA Pivot Table'!C$488</f>
        <v>0</v>
      </c>
      <c r="D60" s="330">
        <f>+'CTA Pivot Table'!C$490</f>
        <v>0</v>
      </c>
      <c r="E60" s="331">
        <f>+'CTA Pivot Table'!C$492</f>
        <v>0</v>
      </c>
      <c r="F60" s="331">
        <f>+'CTA Pivot Table'!C$494</f>
        <v>0</v>
      </c>
      <c r="G60" s="330">
        <f>+'CTA Pivot Table'!C$496</f>
        <v>0</v>
      </c>
      <c r="H60" s="330">
        <f>+'CTA Pivot Table'!C$498</f>
        <v>0</v>
      </c>
      <c r="I60" s="331">
        <f>+'CTA Pivot Table'!C$500</f>
        <v>0</v>
      </c>
      <c r="J60" s="331">
        <f>+'CTA Pivot Table'!C$502</f>
        <v>0</v>
      </c>
      <c r="K60" s="330">
        <f>+'CTA Pivot Table'!C$504</f>
        <v>0</v>
      </c>
      <c r="L60" s="330">
        <f>+'CTA Pivot Table'!C$506</f>
        <v>0</v>
      </c>
      <c r="M60" s="332">
        <f>+'CTA Pivot Table'!C$508</f>
        <v>0</v>
      </c>
      <c r="N60" s="331">
        <f>+'CTA Pivot Table'!C$510</f>
        <v>0</v>
      </c>
      <c r="O60" s="226"/>
    </row>
    <row r="61" spans="1:16">
      <c r="A61" s="333" t="s">
        <v>1040</v>
      </c>
      <c r="B61" s="334"/>
      <c r="C61" s="334"/>
      <c r="D61" s="334"/>
      <c r="E61" s="334"/>
      <c r="F61" s="334"/>
      <c r="G61" s="334"/>
      <c r="H61" s="334"/>
      <c r="I61" s="334"/>
      <c r="J61" s="334"/>
      <c r="K61" s="334"/>
      <c r="L61" s="334"/>
      <c r="M61" s="334"/>
      <c r="N61" s="334"/>
    </row>
    <row r="62" spans="1:16" s="128" customFormat="1" ht="12.75">
      <c r="A62" s="333"/>
      <c r="B62" s="334"/>
      <c r="C62" s="334"/>
      <c r="D62" s="334"/>
      <c r="E62" s="334"/>
      <c r="F62" s="334"/>
      <c r="G62" s="334"/>
      <c r="H62" s="334"/>
      <c r="I62" s="334"/>
      <c r="J62" s="334"/>
      <c r="K62" s="334"/>
      <c r="L62" s="334"/>
      <c r="M62" s="334"/>
      <c r="N62" s="334"/>
      <c r="O62" s="336"/>
    </row>
    <row r="63" spans="1:16">
      <c r="A63" s="320"/>
      <c r="N63" s="335" t="s">
        <v>1158</v>
      </c>
    </row>
    <row r="64" spans="1:16" ht="18">
      <c r="A64" s="296" t="s">
        <v>1042</v>
      </c>
      <c r="B64" s="297"/>
      <c r="C64" s="297"/>
      <c r="D64" s="297"/>
      <c r="E64" s="298"/>
      <c r="F64" s="298"/>
      <c r="G64" s="298"/>
      <c r="H64" s="298"/>
      <c r="I64" s="298"/>
      <c r="J64" s="297"/>
      <c r="K64" s="297"/>
      <c r="L64" s="297"/>
      <c r="M64" s="298"/>
      <c r="N64" s="297"/>
    </row>
    <row r="65" spans="1:15" ht="18">
      <c r="A65" s="296"/>
      <c r="B65" s="297"/>
      <c r="C65" s="297"/>
      <c r="D65" s="297"/>
      <c r="E65" s="298"/>
      <c r="F65" s="298"/>
      <c r="G65" s="298"/>
      <c r="H65" s="298"/>
      <c r="I65" s="298"/>
      <c r="J65" s="297"/>
      <c r="K65" s="297"/>
      <c r="L65" s="297"/>
      <c r="M65" s="298"/>
      <c r="N65" s="297"/>
    </row>
    <row r="66" spans="1:15" ht="15.75">
      <c r="A66" s="299" t="s">
        <v>1013</v>
      </c>
      <c r="B66" s="297"/>
      <c r="C66" s="297"/>
      <c r="D66" s="297"/>
      <c r="E66" s="298"/>
      <c r="F66" s="298"/>
      <c r="G66" s="298"/>
      <c r="H66" s="298"/>
      <c r="I66" s="298"/>
      <c r="J66" s="297"/>
      <c r="K66" s="297"/>
      <c r="L66" s="297"/>
      <c r="M66" s="298"/>
      <c r="N66" s="297"/>
    </row>
    <row r="67" spans="1:15" ht="15.75">
      <c r="A67" s="299" t="s">
        <v>1056</v>
      </c>
      <c r="B67" s="297"/>
      <c r="C67" s="297"/>
      <c r="D67" s="297"/>
      <c r="E67" s="298"/>
      <c r="F67" s="298"/>
      <c r="G67" s="298"/>
      <c r="H67" s="298"/>
      <c r="I67" s="298"/>
      <c r="J67" s="297"/>
      <c r="K67" s="297"/>
      <c r="L67" s="297"/>
      <c r="M67" s="298"/>
      <c r="N67" s="297"/>
    </row>
    <row r="68" spans="1:15" ht="15.75" customHeight="1">
      <c r="A68" s="300"/>
      <c r="B68" s="300"/>
      <c r="C68" s="300"/>
      <c r="D68" s="300"/>
      <c r="E68" s="300"/>
      <c r="F68" s="301"/>
      <c r="G68" s="302"/>
      <c r="H68" s="302"/>
      <c r="I68" s="303"/>
      <c r="J68" s="303"/>
      <c r="K68" s="303"/>
      <c r="L68" s="303"/>
      <c r="M68" s="303"/>
      <c r="N68" s="303"/>
      <c r="O68" s="304"/>
    </row>
    <row r="69" spans="1:15" ht="15.75" customHeight="1">
      <c r="A69" s="150"/>
      <c r="B69" s="305" t="s">
        <v>1014</v>
      </c>
      <c r="C69" s="306"/>
      <c r="D69" s="306"/>
      <c r="E69" s="306"/>
      <c r="F69" s="306"/>
      <c r="G69" s="306"/>
      <c r="H69" s="306"/>
      <c r="I69" s="307"/>
      <c r="J69" s="308" t="s">
        <v>10</v>
      </c>
      <c r="K69" s="309"/>
      <c r="L69" s="309"/>
      <c r="M69" s="310"/>
      <c r="N69" s="533" t="s">
        <v>1015</v>
      </c>
      <c r="O69"/>
    </row>
    <row r="70" spans="1:15" ht="42.75" customHeight="1">
      <c r="A70" s="311"/>
      <c r="B70" s="306" t="s">
        <v>1016</v>
      </c>
      <c r="C70" s="306"/>
      <c r="D70" s="306"/>
      <c r="E70" s="312"/>
      <c r="F70" s="313" t="s">
        <v>1017</v>
      </c>
      <c r="G70" s="306"/>
      <c r="H70" s="306"/>
      <c r="I70" s="307"/>
      <c r="J70" s="314" t="s">
        <v>1018</v>
      </c>
      <c r="K70" s="306"/>
      <c r="L70" s="306"/>
      <c r="M70" s="307"/>
      <c r="N70" s="534"/>
      <c r="O70"/>
    </row>
    <row r="71" spans="1:15" ht="28.5" customHeight="1">
      <c r="A71" s="300"/>
      <c r="B71" s="315" t="s">
        <v>1019</v>
      </c>
      <c r="C71" s="315" t="s">
        <v>1020</v>
      </c>
      <c r="D71" s="315" t="s">
        <v>1021</v>
      </c>
      <c r="E71" s="316" t="s">
        <v>1022</v>
      </c>
      <c r="F71" s="316" t="s">
        <v>1019</v>
      </c>
      <c r="G71" s="315" t="s">
        <v>1020</v>
      </c>
      <c r="H71" s="315" t="s">
        <v>1021</v>
      </c>
      <c r="I71" s="316" t="s">
        <v>1022</v>
      </c>
      <c r="J71" s="317" t="s">
        <v>1019</v>
      </c>
      <c r="K71" s="318" t="s">
        <v>1020</v>
      </c>
      <c r="L71" s="319" t="s">
        <v>1021</v>
      </c>
      <c r="M71" s="317" t="s">
        <v>1022</v>
      </c>
      <c r="N71" s="535"/>
      <c r="O71"/>
    </row>
    <row r="72" spans="1:15" ht="15.75" hidden="1" customHeight="1">
      <c r="A72" s="320" t="s">
        <v>1023</v>
      </c>
      <c r="B72" s="337">
        <f>+'CTA Pivot Table'!D$230</f>
        <v>0</v>
      </c>
      <c r="C72" s="337">
        <f>+'CTA Pivot Table'!D$231</f>
        <v>0</v>
      </c>
      <c r="D72" s="337">
        <f>+'CTA Pivot Table'!D$232</f>
        <v>0</v>
      </c>
      <c r="E72" s="338">
        <f>+'CTA Pivot Table'!D$233</f>
        <v>0</v>
      </c>
      <c r="F72" s="338"/>
      <c r="G72" s="338"/>
      <c r="H72" s="338"/>
      <c r="I72" s="338"/>
      <c r="J72" s="338">
        <f>+'CTA Pivot Table'!D$234</f>
        <v>0</v>
      </c>
      <c r="K72" s="337">
        <f>+'CTA Pivot Table'!D$235</f>
        <v>0</v>
      </c>
      <c r="L72" s="337">
        <f>+'CTA Pivot Table'!D$236</f>
        <v>0</v>
      </c>
      <c r="M72" s="339">
        <f>+'CTA Pivot Table'!D$237</f>
        <v>0</v>
      </c>
      <c r="N72" s="338">
        <f>+'CTA Pivot Table'!D$238</f>
        <v>0</v>
      </c>
      <c r="O72" s="226"/>
    </row>
    <row r="73" spans="1:15" ht="15.75" hidden="1" customHeight="1">
      <c r="A73" s="320"/>
      <c r="E73" s="130"/>
      <c r="I73" s="130"/>
      <c r="J73" s="130"/>
      <c r="M73" s="227"/>
      <c r="N73" s="130"/>
      <c r="O73" s="226"/>
    </row>
    <row r="74" spans="1:15">
      <c r="A74" s="320" t="s">
        <v>1024</v>
      </c>
      <c r="B74" s="325">
        <f>+'CTA Pivot Table'!D$6</f>
        <v>0</v>
      </c>
      <c r="C74" s="325">
        <f>+'CTA Pivot Table'!D$8</f>
        <v>0</v>
      </c>
      <c r="D74" s="325">
        <f>+'CTA Pivot Table'!D$10</f>
        <v>0</v>
      </c>
      <c r="E74" s="326">
        <f>+'CTA Pivot Table'!D$12</f>
        <v>0</v>
      </c>
      <c r="F74" s="326">
        <f>+'CTA Pivot Table'!D$14</f>
        <v>0</v>
      </c>
      <c r="G74" s="325">
        <f>+'CTA Pivot Table'!D$16</f>
        <v>0</v>
      </c>
      <c r="H74" s="325">
        <f>+'CTA Pivot Table'!D$18</f>
        <v>0</v>
      </c>
      <c r="I74" s="326">
        <f>+'CTA Pivot Table'!D$20</f>
        <v>0</v>
      </c>
      <c r="J74" s="326">
        <f>+'CTA Pivot Table'!D$22</f>
        <v>0</v>
      </c>
      <c r="K74" s="325">
        <f>+'CTA Pivot Table'!D$24</f>
        <v>0</v>
      </c>
      <c r="L74" s="325">
        <f>+'CTA Pivot Table'!D$26</f>
        <v>0</v>
      </c>
      <c r="M74" s="327">
        <f>+'CTA Pivot Table'!D$28</f>
        <v>0</v>
      </c>
      <c r="N74" s="326">
        <f>+'CTA Pivot Table'!D$30</f>
        <v>0</v>
      </c>
      <c r="O74" s="226"/>
    </row>
    <row r="75" spans="1:15">
      <c r="A75" s="320" t="s">
        <v>1025</v>
      </c>
      <c r="B75" s="325">
        <f>+'CTA Pivot Table'!D$38</f>
        <v>136</v>
      </c>
      <c r="C75" s="325">
        <f>+'CTA Pivot Table'!D$40</f>
        <v>145.4</v>
      </c>
      <c r="D75" s="325">
        <f>+'CTA Pivot Table'!D$42</f>
        <v>0</v>
      </c>
      <c r="E75" s="326">
        <f>+'CTA Pivot Table'!D$44</f>
        <v>140.35609756097563</v>
      </c>
      <c r="F75" s="326">
        <f>+'CTA Pivot Table'!D$46</f>
        <v>139.69999999999999</v>
      </c>
      <c r="G75" s="325">
        <f>+'CTA Pivot Table'!D$48</f>
        <v>143</v>
      </c>
      <c r="H75" s="325">
        <f>+'CTA Pivot Table'!D$50</f>
        <v>0</v>
      </c>
      <c r="I75" s="326">
        <f>+'CTA Pivot Table'!D$52</f>
        <v>140.89097744360902</v>
      </c>
      <c r="J75" s="326">
        <f>+'CTA Pivot Table'!D$54</f>
        <v>86.5</v>
      </c>
      <c r="K75" s="325">
        <f>+'CTA Pivot Table'!D$56</f>
        <v>89.3</v>
      </c>
      <c r="L75" s="325">
        <f>+'CTA Pivot Table'!DR$58</f>
        <v>0</v>
      </c>
      <c r="M75" s="327">
        <f>+'CTA Pivot Table'!D$60</f>
        <v>87.928367103694868</v>
      </c>
      <c r="N75" s="326">
        <f>+'CTA Pivot Table'!D$62</f>
        <v>89</v>
      </c>
      <c r="O75" s="226"/>
    </row>
    <row r="76" spans="1:15">
      <c r="A76" s="320" t="s">
        <v>1026</v>
      </c>
      <c r="B76" s="325">
        <f>+'CTA Pivot Table'!D$70</f>
        <v>0</v>
      </c>
      <c r="C76" s="325">
        <f>+'CTA Pivot Table'!D$72</f>
        <v>0</v>
      </c>
      <c r="D76" s="325">
        <f>+'CTA Pivot Table'!D$74</f>
        <v>0</v>
      </c>
      <c r="E76" s="326">
        <f>+'CTA Pivot Table'!D$76</f>
        <v>0</v>
      </c>
      <c r="F76" s="326">
        <f>+'CTA Pivot Table'!D$78</f>
        <v>0</v>
      </c>
      <c r="G76" s="325">
        <f>+'CTA Pivot Table'!D$80</f>
        <v>0</v>
      </c>
      <c r="H76" s="325">
        <f>+'CTA Pivot Table'!D$82</f>
        <v>0</v>
      </c>
      <c r="I76" s="326">
        <f>+'CTA Pivot Table'!D$84</f>
        <v>0</v>
      </c>
      <c r="J76" s="326">
        <f>+'CTA Pivot Table'!D$86</f>
        <v>0</v>
      </c>
      <c r="K76" s="325">
        <f>+'CTA Pivot Table'!D$88</f>
        <v>0</v>
      </c>
      <c r="L76" s="325">
        <f>+'CTA Pivot Table'!D$90</f>
        <v>0</v>
      </c>
      <c r="M76" s="327">
        <f>+'CTA Pivot Table'!D$92</f>
        <v>0</v>
      </c>
      <c r="N76" s="326">
        <f>+'CTA Pivot Table'!D$94</f>
        <v>0</v>
      </c>
      <c r="O76" s="226"/>
    </row>
    <row r="77" spans="1:15">
      <c r="A77" s="320" t="s">
        <v>1027</v>
      </c>
      <c r="B77" s="325">
        <f>+'CTA Pivot Table'!D$102</f>
        <v>0</v>
      </c>
      <c r="C77" s="325">
        <f>+'CTA Pivot Table'!D$104</f>
        <v>0</v>
      </c>
      <c r="D77" s="325">
        <f>+'CTA Pivot Table'!D$106</f>
        <v>0</v>
      </c>
      <c r="E77" s="326">
        <f>+'CTA Pivot Table'!D$108</f>
        <v>0</v>
      </c>
      <c r="F77" s="326">
        <f>+'CTA Pivot Table'!D$110</f>
        <v>0</v>
      </c>
      <c r="G77" s="325">
        <f>+'CTA Pivot Table'!D$112</f>
        <v>0</v>
      </c>
      <c r="H77" s="325">
        <f>+'CTA Pivot Table'!D$114</f>
        <v>0</v>
      </c>
      <c r="I77" s="326">
        <f>+'CTA Pivot Table'!D$116</f>
        <v>0</v>
      </c>
      <c r="J77" s="326">
        <f>+'CTA Pivot Table'!D$118</f>
        <v>0</v>
      </c>
      <c r="K77" s="325">
        <f>+'CTA Pivot Table'!D$120</f>
        <v>0</v>
      </c>
      <c r="L77" s="325">
        <f>+'CTA Pivot Table'!D$122</f>
        <v>0</v>
      </c>
      <c r="M77" s="327">
        <f>+'CTA Pivot Table'!D$124</f>
        <v>0</v>
      </c>
      <c r="N77" s="326">
        <f>+'CTA Pivot Table'!D$126</f>
        <v>0</v>
      </c>
      <c r="O77" s="226"/>
    </row>
    <row r="78" spans="1:15">
      <c r="A78" s="320"/>
      <c r="B78" s="325"/>
      <c r="C78" s="325"/>
      <c r="D78" s="325"/>
      <c r="E78" s="326"/>
      <c r="F78" s="326"/>
      <c r="G78" s="325"/>
      <c r="H78" s="325"/>
      <c r="I78" s="326"/>
      <c r="J78" s="326"/>
      <c r="K78" s="325"/>
      <c r="L78" s="325"/>
      <c r="M78" s="327"/>
      <c r="N78" s="326"/>
      <c r="O78" s="226"/>
    </row>
    <row r="79" spans="1:15">
      <c r="A79" s="320" t="s">
        <v>1028</v>
      </c>
      <c r="B79" s="325">
        <f>+'CTA Pivot Table'!D$134</f>
        <v>140.44</v>
      </c>
      <c r="C79" s="325">
        <f>+'CTA Pivot Table'!D$136</f>
        <v>149.54</v>
      </c>
      <c r="D79" s="325">
        <f>+'CTA Pivot Table'!D$138</f>
        <v>0</v>
      </c>
      <c r="E79" s="326">
        <f>+'CTA Pivot Table'!D$140</f>
        <v>141.15265060240964</v>
      </c>
      <c r="F79" s="326">
        <f>+'CTA Pivot Table'!D$142</f>
        <v>143.88</v>
      </c>
      <c r="G79" s="325">
        <f>+'CTA Pivot Table'!D$144</f>
        <v>145.82</v>
      </c>
      <c r="H79" s="325">
        <f>+'CTA Pivot Table'!D$146</f>
        <v>0</v>
      </c>
      <c r="I79" s="326">
        <f>+'CTA Pivot Table'!D$148</f>
        <v>144.06812121212121</v>
      </c>
      <c r="J79" s="326">
        <f>+'CTA Pivot Table'!D$150</f>
        <v>108.96</v>
      </c>
      <c r="K79" s="325">
        <f>+'CTA Pivot Table'!D$152</f>
        <v>108.25</v>
      </c>
      <c r="L79" s="325">
        <f>+'CTA Pivot Table'!D$154</f>
        <v>0</v>
      </c>
      <c r="M79" s="327">
        <f>+'CTA Pivot Table'!D$156</f>
        <v>108.87051409618573</v>
      </c>
      <c r="N79" s="326">
        <f>+'CTA Pivot Table'!D$158</f>
        <v>141.76</v>
      </c>
      <c r="O79" s="226"/>
    </row>
    <row r="80" spans="1:15">
      <c r="A80" s="320" t="s">
        <v>1029</v>
      </c>
      <c r="B80" s="325">
        <f>+'CTA Pivot Table'!D$166</f>
        <v>0</v>
      </c>
      <c r="C80" s="325">
        <f>+'CTA Pivot Table'!D$168</f>
        <v>0</v>
      </c>
      <c r="D80" s="325">
        <f>+'CTA Pivot Table'!D$170</f>
        <v>0</v>
      </c>
      <c r="E80" s="326">
        <f>+'CTA Pivot Table'!D$172</f>
        <v>0</v>
      </c>
      <c r="F80" s="326">
        <f>+'CTA Pivot Table'!D$174</f>
        <v>0</v>
      </c>
      <c r="G80" s="325">
        <f>+'CTA Pivot Table'!D$176</f>
        <v>0</v>
      </c>
      <c r="H80" s="325">
        <f>+'CTA Pivot Table'!D$178</f>
        <v>0</v>
      </c>
      <c r="I80" s="326">
        <f>+'CTA Pivot Table'!D$180</f>
        <v>0</v>
      </c>
      <c r="J80" s="326">
        <f>+'CTA Pivot Table'!D$182</f>
        <v>0</v>
      </c>
      <c r="K80" s="325">
        <f>+'CTA Pivot Table'!D$184</f>
        <v>0</v>
      </c>
      <c r="L80" s="325">
        <f>+'CTA Pivot Table'!D$186</f>
        <v>0</v>
      </c>
      <c r="M80" s="327">
        <f>+'CTA Pivot Table'!D$188</f>
        <v>0</v>
      </c>
      <c r="N80" s="326">
        <f>+'CTA Pivot Table'!D$190</f>
        <v>0</v>
      </c>
      <c r="O80" s="226"/>
    </row>
    <row r="81" spans="1:16">
      <c r="A81" s="320" t="s">
        <v>1030</v>
      </c>
      <c r="B81" s="325">
        <f>+'CTA Pivot Table'!D$198</f>
        <v>0</v>
      </c>
      <c r="C81" s="325">
        <f>+'CTA Pivot Table'!D$200</f>
        <v>0</v>
      </c>
      <c r="D81" s="325">
        <f>+'CTA Pivot Table'!D$202</f>
        <v>0</v>
      </c>
      <c r="E81" s="326">
        <f>+'CTA Pivot Table'!D$204</f>
        <v>0</v>
      </c>
      <c r="F81" s="326">
        <f>+'CTA Pivot Table'!D$206</f>
        <v>0</v>
      </c>
      <c r="G81" s="325">
        <f>+'CTA Pivot Table'!D$208</f>
        <v>0</v>
      </c>
      <c r="H81" s="325">
        <f>+'CTA Pivot Table'!D$210</f>
        <v>0</v>
      </c>
      <c r="I81" s="326">
        <f>+'CTA Pivot Table'!D$212</f>
        <v>0</v>
      </c>
      <c r="J81" s="326">
        <f>+'CTA Pivot Table'!D$214</f>
        <v>0</v>
      </c>
      <c r="K81" s="325">
        <f>+'CTA Pivot Table'!D$216</f>
        <v>0</v>
      </c>
      <c r="L81" s="325">
        <f>+'CTA Pivot Table'!D$218</f>
        <v>0</v>
      </c>
      <c r="M81" s="327">
        <f>+'CTA Pivot Table'!D$220</f>
        <v>0</v>
      </c>
      <c r="N81" s="326">
        <f>+'CTA Pivot Table'!D$222</f>
        <v>0</v>
      </c>
      <c r="O81" s="226"/>
    </row>
    <row r="82" spans="1:16">
      <c r="A82" s="320" t="s">
        <v>1031</v>
      </c>
      <c r="B82" s="325">
        <f>+'CTA Pivot Table'!D$230</f>
        <v>0</v>
      </c>
      <c r="C82" s="325">
        <f>+'CTA Pivot Table'!D$232</f>
        <v>0</v>
      </c>
      <c r="D82" s="325">
        <f>+'CTA Pivot Table'!D$234</f>
        <v>0</v>
      </c>
      <c r="E82" s="326">
        <f>+'CTA Pivot Table'!D$236</f>
        <v>0</v>
      </c>
      <c r="F82" s="326">
        <f>+'CTA Pivot Table'!D$238</f>
        <v>0</v>
      </c>
      <c r="G82" s="325">
        <f>+'CTA Pivot Table'!D$240</f>
        <v>0</v>
      </c>
      <c r="H82" s="325">
        <f>+'CTA Pivot Table'!D$242</f>
        <v>0</v>
      </c>
      <c r="I82" s="326">
        <f>+'CTA Pivot Table'!D$244</f>
        <v>0</v>
      </c>
      <c r="J82" s="326">
        <f>+'CTA Pivot Table'!D$246</f>
        <v>0</v>
      </c>
      <c r="K82" s="325">
        <f>+'CTA Pivot Table'!D$248</f>
        <v>0</v>
      </c>
      <c r="L82" s="325">
        <f>+'CTA Pivot Table'!D$250</f>
        <v>0</v>
      </c>
      <c r="M82" s="327">
        <f>+'CTA Pivot Table'!D$252</f>
        <v>0</v>
      </c>
      <c r="N82" s="326">
        <f>+'CTA Pivot Table'!D$254</f>
        <v>0</v>
      </c>
      <c r="O82" s="226"/>
    </row>
    <row r="83" spans="1:16">
      <c r="A83" s="320"/>
      <c r="B83" s="325"/>
      <c r="C83" s="325"/>
      <c r="D83" s="325"/>
      <c r="E83" s="326"/>
      <c r="F83" s="326"/>
      <c r="G83" s="325"/>
      <c r="H83" s="325"/>
      <c r="I83" s="326"/>
      <c r="J83" s="326"/>
      <c r="K83" s="325"/>
      <c r="L83" s="325"/>
      <c r="M83" s="327"/>
      <c r="N83" s="326"/>
      <c r="O83" s="226"/>
    </row>
    <row r="84" spans="1:16">
      <c r="A84" s="320" t="s">
        <v>1032</v>
      </c>
      <c r="B84" s="325">
        <f>+'CTA Pivot Table'!D$262</f>
        <v>0</v>
      </c>
      <c r="C84" s="325">
        <f>+'CTA Pivot Table'!D$264</f>
        <v>0</v>
      </c>
      <c r="D84" s="325">
        <f>+'CTA Pivot Table'!D$266</f>
        <v>0</v>
      </c>
      <c r="E84" s="326">
        <f>+'CTA Pivot Table'!D$268</f>
        <v>0</v>
      </c>
      <c r="F84" s="326">
        <f>+'CTA Pivot Table'!D$270</f>
        <v>0</v>
      </c>
      <c r="G84" s="325">
        <f>+'CTA Pivot Table'!D$272</f>
        <v>0</v>
      </c>
      <c r="H84" s="325">
        <f>+'CTA Pivot Table'!D$274</f>
        <v>0</v>
      </c>
      <c r="I84" s="326">
        <f>+'CTA Pivot Table'!D$276</f>
        <v>0</v>
      </c>
      <c r="J84" s="326">
        <f>+'CTA Pivot Table'!D$278</f>
        <v>0</v>
      </c>
      <c r="K84" s="325">
        <f>+'CTA Pivot Table'!D$280</f>
        <v>0</v>
      </c>
      <c r="L84" s="325">
        <f>+'CTA Pivot Table'!D$282</f>
        <v>0</v>
      </c>
      <c r="M84" s="327">
        <f>+'CTA Pivot Table'!D$284</f>
        <v>0</v>
      </c>
      <c r="N84" s="326">
        <f>+'CTA Pivot Table'!D$286</f>
        <v>0</v>
      </c>
      <c r="O84" s="226"/>
    </row>
    <row r="85" spans="1:16" ht="15.75">
      <c r="A85" s="320" t="s">
        <v>1033</v>
      </c>
      <c r="B85" s="325">
        <f>+'CTA Pivot Table'!D$294</f>
        <v>140</v>
      </c>
      <c r="C85" s="325">
        <f>+'CTA Pivot Table'!D$296</f>
        <v>0</v>
      </c>
      <c r="D85" s="325">
        <f>+'CTA Pivot Table'!D$298</f>
        <v>0</v>
      </c>
      <c r="E85" s="326">
        <f>+'CTA Pivot Table'!D$300</f>
        <v>140</v>
      </c>
      <c r="F85" s="326">
        <f>+'CTA Pivot Table'!D$302</f>
        <v>135</v>
      </c>
      <c r="G85" s="325">
        <f>+'CTA Pivot Table'!D$304</f>
        <v>80</v>
      </c>
      <c r="H85" s="325">
        <f>+'CTA Pivot Table'!D$306</f>
        <v>124</v>
      </c>
      <c r="I85" s="326">
        <f>+'CTA Pivot Table'!D$308</f>
        <v>134.64988632672944</v>
      </c>
      <c r="J85" s="326">
        <f>+'CTA Pivot Table'!D$310</f>
        <v>88</v>
      </c>
      <c r="K85" s="325">
        <f>+'CTA Pivot Table'!D$312</f>
        <v>70</v>
      </c>
      <c r="L85" s="325">
        <f>+'CTA Pivot Table'!D$314</f>
        <v>60</v>
      </c>
      <c r="M85" s="327">
        <f>+'CTA Pivot Table'!D$316</f>
        <v>84.054125412541254</v>
      </c>
      <c r="N85" s="326">
        <f>+'CTA Pivot Table'!D$318</f>
        <v>115.5</v>
      </c>
      <c r="O85" s="226"/>
      <c r="P85" s="328"/>
    </row>
    <row r="86" spans="1:16">
      <c r="A86" s="320" t="s">
        <v>1034</v>
      </c>
      <c r="B86" s="325">
        <f>+'CTA Pivot Table'!D$326</f>
        <v>0</v>
      </c>
      <c r="C86" s="325">
        <f>+'CTA Pivot Table'!D$328</f>
        <v>0</v>
      </c>
      <c r="D86" s="325">
        <f>+'CTA Pivot Table'!D$330</f>
        <v>0</v>
      </c>
      <c r="E86" s="326">
        <f>+'CTA Pivot Table'!D$332</f>
        <v>0</v>
      </c>
      <c r="F86" s="326">
        <f>+'CTA Pivot Table'!D$334</f>
        <v>0</v>
      </c>
      <c r="G86" s="325">
        <f>+'CTA Pivot Table'!D$336</f>
        <v>0</v>
      </c>
      <c r="H86" s="325">
        <f>+'CTA Pivot Table'!D$338</f>
        <v>0</v>
      </c>
      <c r="I86" s="326">
        <f>+'CTA Pivot Table'!D$340</f>
        <v>0</v>
      </c>
      <c r="J86" s="326">
        <f>+'CTA Pivot Table'!D$342</f>
        <v>0</v>
      </c>
      <c r="K86" s="325">
        <f>+'CTA Pivot Table'!D$344</f>
        <v>0</v>
      </c>
      <c r="L86" s="325">
        <f>+'CTA Pivot Table'!D$346</f>
        <v>0</v>
      </c>
      <c r="M86" s="327">
        <f>+'CTA Pivot Table'!D$348</f>
        <v>0</v>
      </c>
      <c r="N86" s="326">
        <f>+'CTA Pivot Table'!D$350</f>
        <v>0</v>
      </c>
      <c r="O86" s="226"/>
    </row>
    <row r="87" spans="1:16">
      <c r="A87" s="320" t="s">
        <v>1035</v>
      </c>
      <c r="B87" s="325">
        <f>+'CTA Pivot Table'!D$358</f>
        <v>0</v>
      </c>
      <c r="C87" s="325">
        <f>+'CTA Pivot Table'!D$360</f>
        <v>0</v>
      </c>
      <c r="D87" s="325">
        <f>+'CTA Pivot Table'!D$362</f>
        <v>0</v>
      </c>
      <c r="E87" s="326">
        <f>+'CTA Pivot Table'!D$364</f>
        <v>0</v>
      </c>
      <c r="F87" s="326">
        <f>+'CTA Pivot Table'!D$366</f>
        <v>0</v>
      </c>
      <c r="G87" s="325">
        <f>+'CTA Pivot Table'!D$368</f>
        <v>0</v>
      </c>
      <c r="H87" s="325">
        <f>+'CTA Pivot Table'!D$370</f>
        <v>0</v>
      </c>
      <c r="I87" s="326">
        <f>+'CTA Pivot Table'!D$372</f>
        <v>0</v>
      </c>
      <c r="J87" s="326">
        <f>+'CTA Pivot Table'!D$374</f>
        <v>0</v>
      </c>
      <c r="K87" s="325">
        <f>+'CTA Pivot Table'!D$376</f>
        <v>0</v>
      </c>
      <c r="L87" s="325">
        <f>+'CTA Pivot Table'!D$378</f>
        <v>0</v>
      </c>
      <c r="M87" s="327">
        <f>+'CTA Pivot Table'!D$380</f>
        <v>0</v>
      </c>
      <c r="N87" s="326">
        <f>+'CTA Pivot Table'!D$382</f>
        <v>0</v>
      </c>
      <c r="O87" s="226"/>
    </row>
    <row r="88" spans="1:16">
      <c r="A88" s="320"/>
      <c r="B88" s="325"/>
      <c r="C88" s="325"/>
      <c r="D88" s="325"/>
      <c r="E88" s="326"/>
      <c r="F88" s="326"/>
      <c r="G88" s="325"/>
      <c r="H88" s="325"/>
      <c r="I88" s="326"/>
      <c r="J88" s="326"/>
      <c r="K88" s="325"/>
      <c r="L88" s="325"/>
      <c r="M88" s="327"/>
      <c r="N88" s="326"/>
      <c r="O88" s="226"/>
    </row>
    <row r="89" spans="1:16">
      <c r="A89" s="320" t="s">
        <v>1036</v>
      </c>
      <c r="B89" s="325">
        <f>+'CTA Pivot Table'!D$390</f>
        <v>0</v>
      </c>
      <c r="C89" s="325">
        <f>+'CTA Pivot Table'!D$392</f>
        <v>0</v>
      </c>
      <c r="D89" s="325">
        <f>+'CTA Pivot Table'!D$394</f>
        <v>0</v>
      </c>
      <c r="E89" s="326">
        <f>+'CTA Pivot Table'!D$396</f>
        <v>0</v>
      </c>
      <c r="F89" s="326">
        <f>+'CTA Pivot Table'!D$398</f>
        <v>0</v>
      </c>
      <c r="G89" s="325">
        <f>+'CTA Pivot Table'!D$400</f>
        <v>0</v>
      </c>
      <c r="H89" s="325">
        <f>+'CTA Pivot Table'!D$402</f>
        <v>0</v>
      </c>
      <c r="I89" s="326">
        <f>+'CTA Pivot Table'!D$404</f>
        <v>0</v>
      </c>
      <c r="J89" s="326">
        <f>+'CTA Pivot Table'!D$406</f>
        <v>0</v>
      </c>
      <c r="K89" s="325">
        <f>+'CTA Pivot Table'!D$408</f>
        <v>0</v>
      </c>
      <c r="L89" s="325">
        <f>+'CTA Pivot Table'!D$410</f>
        <v>0</v>
      </c>
      <c r="M89" s="327">
        <f>+'CTA Pivot Table'!D$412</f>
        <v>0</v>
      </c>
      <c r="N89" s="326">
        <f>+'CTA Pivot Table'!D$414</f>
        <v>0</v>
      </c>
      <c r="O89" s="226"/>
    </row>
    <row r="90" spans="1:16">
      <c r="A90" s="320" t="s">
        <v>1037</v>
      </c>
      <c r="B90" s="325">
        <f>+'CTA Pivot Table'!D$422</f>
        <v>118.40815273477813</v>
      </c>
      <c r="C90" s="325">
        <f>+'CTA Pivot Table'!D$424</f>
        <v>105.76569343065694</v>
      </c>
      <c r="D90" s="325">
        <f>+'CTA Pivot Table'!D$426</f>
        <v>0</v>
      </c>
      <c r="E90" s="326">
        <f>+'CTA Pivot Table'!D$428</f>
        <v>117.57344578313253</v>
      </c>
      <c r="F90" s="326">
        <f>+'CTA Pivot Table'!D$430</f>
        <v>132.38889745566695</v>
      </c>
      <c r="G90" s="325">
        <f>+'CTA Pivot Table'!D$432</f>
        <v>135.51265822784811</v>
      </c>
      <c r="H90" s="325">
        <f>+'CTA Pivot Table'!D$434</f>
        <v>0</v>
      </c>
      <c r="I90" s="326">
        <f>+'CTA Pivot Table'!D$436</f>
        <v>132.56824127906975</v>
      </c>
      <c r="J90" s="326">
        <f>+'CTA Pivot Table'!D$438</f>
        <v>84.089957134108985</v>
      </c>
      <c r="K90" s="325">
        <f>+'CTA Pivot Table'!D$440</f>
        <v>67.647291092745647</v>
      </c>
      <c r="L90" s="325">
        <f>+'CTA Pivot Table'!D$442</f>
        <v>0</v>
      </c>
      <c r="M90" s="327">
        <f>+'CTA Pivot Table'!D$444</f>
        <v>79.029602939098481</v>
      </c>
      <c r="N90" s="326">
        <f>+'CTA Pivot Table'!D$446</f>
        <v>71.944343891402724</v>
      </c>
      <c r="O90" s="226"/>
    </row>
    <row r="91" spans="1:16">
      <c r="A91" s="320" t="s">
        <v>1038</v>
      </c>
      <c r="B91" s="325">
        <f>+'CTA Pivot Table'!D$454</f>
        <v>117.142857142857</v>
      </c>
      <c r="C91" s="325">
        <f>+'CTA Pivot Table'!D$456</f>
        <v>0</v>
      </c>
      <c r="D91" s="325">
        <f>+'CTA Pivot Table'!D$458</f>
        <v>0</v>
      </c>
      <c r="E91" s="326">
        <f>+'CTA Pivot Table'!D$460</f>
        <v>117.142857142857</v>
      </c>
      <c r="F91" s="326">
        <f>+'CTA Pivot Table'!D$462</f>
        <v>116.25648011781999</v>
      </c>
      <c r="G91" s="325">
        <f>+'CTA Pivot Table'!D$464</f>
        <v>138</v>
      </c>
      <c r="H91" s="325">
        <f>+'CTA Pivot Table'!D$466</f>
        <v>0</v>
      </c>
      <c r="I91" s="326">
        <f>+'CTA Pivot Table'!D$468</f>
        <v>116.27247976453242</v>
      </c>
      <c r="J91" s="326">
        <f>+'CTA Pivot Table'!D$470</f>
        <v>80.145238095238099</v>
      </c>
      <c r="K91" s="325">
        <f>+'CTA Pivot Table'!D$472</f>
        <v>75.285714285714306</v>
      </c>
      <c r="L91" s="325">
        <f>+'CTA Pivot Table'!D$474</f>
        <v>0</v>
      </c>
      <c r="M91" s="327">
        <f>+'CTA Pivot Table'!D$476</f>
        <v>79.988479262672811</v>
      </c>
      <c r="N91" s="326">
        <f>+'CTA Pivot Table'!D$478</f>
        <v>36</v>
      </c>
      <c r="O91" s="226"/>
    </row>
    <row r="92" spans="1:16">
      <c r="A92" s="329" t="s">
        <v>1039</v>
      </c>
      <c r="B92" s="330">
        <f>+'CTA Pivot Table'!D$486</f>
        <v>0</v>
      </c>
      <c r="C92" s="330">
        <f>+'CTA Pivot Table'!D$488</f>
        <v>0</v>
      </c>
      <c r="D92" s="330">
        <f>+'CTA Pivot Table'!D$490</f>
        <v>0</v>
      </c>
      <c r="E92" s="331">
        <f>+'CTA Pivot Table'!D$492</f>
        <v>0</v>
      </c>
      <c r="F92" s="331">
        <f>+'CTA Pivot Table'!D$494</f>
        <v>0</v>
      </c>
      <c r="G92" s="330">
        <f>+'CTA Pivot Table'!D$496</f>
        <v>0</v>
      </c>
      <c r="H92" s="330">
        <f>+'CTA Pivot Table'!D$498</f>
        <v>0</v>
      </c>
      <c r="I92" s="331">
        <f>+'CTA Pivot Table'!D$500</f>
        <v>0</v>
      </c>
      <c r="J92" s="331">
        <f>+'CTA Pivot Table'!D$502</f>
        <v>0</v>
      </c>
      <c r="K92" s="330">
        <f>+'CTA Pivot Table'!D$504</f>
        <v>0</v>
      </c>
      <c r="L92" s="330">
        <f>+'CTA Pivot Table'!D$506</f>
        <v>0</v>
      </c>
      <c r="M92" s="332">
        <f>+'CTA Pivot Table'!D$508</f>
        <v>0</v>
      </c>
      <c r="N92" s="331">
        <f>+'CTA Pivot Table'!D$510</f>
        <v>0</v>
      </c>
      <c r="O92" s="226"/>
    </row>
    <row r="93" spans="1:16">
      <c r="A93" s="333" t="s">
        <v>1040</v>
      </c>
      <c r="B93" s="334"/>
      <c r="C93" s="334"/>
      <c r="D93" s="334"/>
      <c r="E93" s="334"/>
      <c r="F93" s="334"/>
      <c r="G93" s="334"/>
      <c r="H93" s="334"/>
      <c r="I93" s="334"/>
      <c r="J93" s="334"/>
      <c r="K93" s="334"/>
      <c r="L93" s="334"/>
      <c r="M93" s="334"/>
      <c r="N93" s="334"/>
    </row>
    <row r="94" spans="1:16">
      <c r="A94" s="334"/>
      <c r="B94" s="334"/>
      <c r="C94" s="334"/>
      <c r="D94" s="334"/>
      <c r="E94" s="334"/>
      <c r="F94" s="334"/>
      <c r="G94" s="334"/>
      <c r="H94" s="334"/>
      <c r="I94" s="334"/>
      <c r="J94" s="334"/>
      <c r="K94" s="334"/>
      <c r="L94" s="334"/>
      <c r="M94" s="334"/>
      <c r="N94" s="335" t="s">
        <v>1158</v>
      </c>
    </row>
    <row r="95" spans="1:16" ht="18">
      <c r="A95" s="296" t="s">
        <v>1043</v>
      </c>
      <c r="B95" s="297"/>
      <c r="C95" s="297"/>
      <c r="D95" s="297"/>
      <c r="E95" s="298"/>
      <c r="F95" s="298"/>
      <c r="G95" s="298"/>
      <c r="H95" s="298"/>
      <c r="I95" s="298"/>
      <c r="J95" s="297"/>
      <c r="K95" s="297"/>
      <c r="L95" s="297"/>
      <c r="M95" s="298"/>
      <c r="N95" s="297"/>
    </row>
    <row r="96" spans="1:16" ht="18">
      <c r="A96" s="296"/>
      <c r="B96" s="297"/>
      <c r="C96" s="297"/>
      <c r="D96" s="297"/>
      <c r="E96" s="298"/>
      <c r="F96" s="298"/>
      <c r="G96" s="298"/>
      <c r="H96" s="298"/>
      <c r="I96" s="298"/>
      <c r="J96" s="297"/>
      <c r="K96" s="297"/>
      <c r="L96" s="297"/>
      <c r="M96" s="298"/>
      <c r="N96" s="297"/>
    </row>
    <row r="97" spans="1:15" ht="15.75">
      <c r="A97" s="299" t="s">
        <v>1013</v>
      </c>
      <c r="B97" s="297"/>
      <c r="C97" s="297"/>
      <c r="D97" s="297"/>
      <c r="E97" s="298"/>
      <c r="F97" s="298"/>
      <c r="G97" s="298"/>
      <c r="H97" s="298"/>
      <c r="I97" s="298"/>
      <c r="J97" s="297"/>
      <c r="K97" s="297"/>
      <c r="L97" s="297"/>
      <c r="M97" s="298"/>
      <c r="N97" s="297"/>
    </row>
    <row r="98" spans="1:15" ht="15.75">
      <c r="A98" s="299" t="s">
        <v>1057</v>
      </c>
      <c r="B98" s="297"/>
      <c r="C98" s="297"/>
      <c r="D98" s="297"/>
      <c r="E98" s="298"/>
      <c r="F98" s="298"/>
      <c r="G98" s="298"/>
      <c r="H98" s="298"/>
      <c r="I98" s="298"/>
      <c r="J98" s="297"/>
      <c r="K98" s="297"/>
      <c r="L98" s="297"/>
      <c r="M98" s="298"/>
      <c r="N98" s="297"/>
    </row>
    <row r="99" spans="1:15" ht="15.75" customHeight="1">
      <c r="A99" s="300"/>
      <c r="B99" s="300"/>
      <c r="C99" s="300"/>
      <c r="D99" s="300"/>
      <c r="E99" s="300"/>
      <c r="F99" s="301"/>
      <c r="G99" s="302"/>
      <c r="H99" s="302"/>
      <c r="I99" s="303"/>
      <c r="J99" s="303"/>
      <c r="K99" s="303"/>
      <c r="L99" s="303"/>
      <c r="M99" s="303"/>
      <c r="N99" s="303"/>
      <c r="O99" s="304"/>
    </row>
    <row r="100" spans="1:15" ht="15.75" customHeight="1">
      <c r="A100" s="150"/>
      <c r="B100" s="305" t="s">
        <v>1014</v>
      </c>
      <c r="C100" s="306"/>
      <c r="D100" s="306"/>
      <c r="E100" s="306"/>
      <c r="F100" s="306"/>
      <c r="G100" s="306"/>
      <c r="H100" s="306"/>
      <c r="I100" s="307"/>
      <c r="J100" s="308" t="s">
        <v>10</v>
      </c>
      <c r="K100" s="309"/>
      <c r="L100" s="309"/>
      <c r="M100" s="310"/>
      <c r="N100" s="533" t="s">
        <v>1015</v>
      </c>
      <c r="O100"/>
    </row>
    <row r="101" spans="1:15" ht="40.5" customHeight="1">
      <c r="A101" s="311"/>
      <c r="B101" s="306" t="s">
        <v>1016</v>
      </c>
      <c r="C101" s="306"/>
      <c r="D101" s="306"/>
      <c r="E101" s="312"/>
      <c r="F101" s="313" t="s">
        <v>1017</v>
      </c>
      <c r="G101" s="306"/>
      <c r="H101" s="306"/>
      <c r="I101" s="307"/>
      <c r="J101" s="314" t="s">
        <v>1018</v>
      </c>
      <c r="K101" s="306"/>
      <c r="L101" s="306"/>
      <c r="M101" s="307"/>
      <c r="N101" s="534"/>
      <c r="O101"/>
    </row>
    <row r="102" spans="1:15" ht="27" customHeight="1">
      <c r="A102" s="300"/>
      <c r="B102" s="315" t="s">
        <v>1019</v>
      </c>
      <c r="C102" s="315" t="s">
        <v>1020</v>
      </c>
      <c r="D102" s="315" t="s">
        <v>1021</v>
      </c>
      <c r="E102" s="316" t="s">
        <v>1022</v>
      </c>
      <c r="F102" s="316" t="s">
        <v>1019</v>
      </c>
      <c r="G102" s="315" t="s">
        <v>1020</v>
      </c>
      <c r="H102" s="315" t="s">
        <v>1021</v>
      </c>
      <c r="I102" s="316" t="s">
        <v>1022</v>
      </c>
      <c r="J102" s="317" t="s">
        <v>1019</v>
      </c>
      <c r="K102" s="318" t="s">
        <v>1020</v>
      </c>
      <c r="L102" s="319" t="s">
        <v>1021</v>
      </c>
      <c r="M102" s="317" t="s">
        <v>1022</v>
      </c>
      <c r="N102" s="535"/>
      <c r="O102"/>
    </row>
    <row r="103" spans="1:15" hidden="1">
      <c r="A103" s="320" t="s">
        <v>1023</v>
      </c>
      <c r="B103" s="337">
        <f>+'CTA Pivot Table'!E$230</f>
        <v>0</v>
      </c>
      <c r="C103" s="337">
        <f>+'CTA Pivot Table'!E$231</f>
        <v>0</v>
      </c>
      <c r="D103" s="337">
        <f>+'CTA Pivot Table'!E$232</f>
        <v>0</v>
      </c>
      <c r="E103" s="338">
        <f>+'CTA Pivot Table'!E$233</f>
        <v>0</v>
      </c>
      <c r="F103" s="338"/>
      <c r="G103" s="338"/>
      <c r="H103" s="338"/>
      <c r="I103" s="338"/>
      <c r="J103" s="338">
        <f>+'CTA Pivot Table'!E$234</f>
        <v>0</v>
      </c>
      <c r="K103" s="337">
        <f>+'CTA Pivot Table'!E$235</f>
        <v>0</v>
      </c>
      <c r="L103" s="337">
        <f>+'CTA Pivot Table'!E$236</f>
        <v>0</v>
      </c>
      <c r="M103" s="339">
        <f>+'CTA Pivot Table'!E$237</f>
        <v>0</v>
      </c>
      <c r="N103" s="338">
        <f>+'CTA Pivot Table'!E$238</f>
        <v>0</v>
      </c>
      <c r="O103" s="226"/>
    </row>
    <row r="104" spans="1:15" hidden="1">
      <c r="A104" s="320"/>
      <c r="E104" s="130"/>
      <c r="I104" s="130"/>
      <c r="J104" s="130"/>
      <c r="M104" s="227"/>
      <c r="N104" s="130"/>
      <c r="O104" s="226"/>
    </row>
    <row r="105" spans="1:15">
      <c r="A105" s="320" t="s">
        <v>1024</v>
      </c>
      <c r="B105" s="325">
        <f>+'CTA Pivot Table'!E$6</f>
        <v>0</v>
      </c>
      <c r="C105" s="325">
        <f>+'CTA Pivot Table'!E$8</f>
        <v>0</v>
      </c>
      <c r="D105" s="325">
        <f>+'CTA Pivot Table'!E$10</f>
        <v>0</v>
      </c>
      <c r="E105" s="326">
        <f>+'CTA Pivot Table'!E$12</f>
        <v>0</v>
      </c>
      <c r="F105" s="326">
        <f>+'CTA Pivot Table'!E$14</f>
        <v>0</v>
      </c>
      <c r="G105" s="325">
        <f>+'CTA Pivot Table'!E$16</f>
        <v>0</v>
      </c>
      <c r="H105" s="325">
        <f>+'CTA Pivot Table'!E$18</f>
        <v>0</v>
      </c>
      <c r="I105" s="326">
        <f>+'CTA Pivot Table'!E$20</f>
        <v>0</v>
      </c>
      <c r="J105" s="326">
        <f>+'CTA Pivot Table'!E$22</f>
        <v>0</v>
      </c>
      <c r="K105" s="325">
        <f>+'CTA Pivot Table'!E$24</f>
        <v>0</v>
      </c>
      <c r="L105" s="325">
        <f>+'CTA Pivot Table'!E$26</f>
        <v>0</v>
      </c>
      <c r="M105" s="327">
        <f>+'CTA Pivot Table'!E$28</f>
        <v>0</v>
      </c>
      <c r="N105" s="326">
        <f>+'CTA Pivot Table'!E$30</f>
        <v>0</v>
      </c>
      <c r="O105" s="226"/>
    </row>
    <row r="106" spans="1:15">
      <c r="A106" s="320" t="s">
        <v>1025</v>
      </c>
      <c r="B106" s="325">
        <f>+'CTA Pivot Table'!E$38</f>
        <v>134.40132061628759</v>
      </c>
      <c r="C106" s="325">
        <f>+'CTA Pivot Table'!E$40</f>
        <v>135.03</v>
      </c>
      <c r="D106" s="325">
        <f>+'CTA Pivot Table'!E$42</f>
        <v>0</v>
      </c>
      <c r="E106" s="326">
        <f>+'CTA Pivot Table'!E$44</f>
        <v>134.40589949016751</v>
      </c>
      <c r="F106" s="326">
        <f>+'CTA Pivot Table'!E$46</f>
        <v>138.27067039106146</v>
      </c>
      <c r="G106" s="325">
        <f>+'CTA Pivot Table'!E$48</f>
        <v>134</v>
      </c>
      <c r="H106" s="325">
        <f>+'CTA Pivot Table'!E$50</f>
        <v>0</v>
      </c>
      <c r="I106" s="326">
        <f>+'CTA Pivot Table'!E$52</f>
        <v>138.11271015467383</v>
      </c>
      <c r="J106" s="326">
        <f>+'CTA Pivot Table'!E$54</f>
        <v>88.336251920122891</v>
      </c>
      <c r="K106" s="325">
        <f>+'CTA Pivot Table'!E$56</f>
        <v>68.128907922912205</v>
      </c>
      <c r="L106" s="325">
        <f>+'CTA Pivot Table'!ER$58</f>
        <v>0</v>
      </c>
      <c r="M106" s="327">
        <f>+'CTA Pivot Table'!E$60</f>
        <v>83.001695873374786</v>
      </c>
      <c r="N106" s="326">
        <f>+'CTA Pivot Table'!E$62</f>
        <v>130</v>
      </c>
      <c r="O106" s="226"/>
    </row>
    <row r="107" spans="1:15">
      <c r="A107" s="320" t="s">
        <v>1026</v>
      </c>
      <c r="B107" s="325">
        <f>+'CTA Pivot Table'!E$70</f>
        <v>0</v>
      </c>
      <c r="C107" s="325">
        <f>+'CTA Pivot Table'!E$72</f>
        <v>0</v>
      </c>
      <c r="D107" s="325">
        <f>+'CTA Pivot Table'!E$74</f>
        <v>0</v>
      </c>
      <c r="E107" s="326">
        <f>+'CTA Pivot Table'!E$76</f>
        <v>0</v>
      </c>
      <c r="F107" s="326">
        <f>+'CTA Pivot Table'!E$78</f>
        <v>0</v>
      </c>
      <c r="G107" s="325">
        <f>+'CTA Pivot Table'!E$80</f>
        <v>0</v>
      </c>
      <c r="H107" s="325">
        <f>+'CTA Pivot Table'!E$82</f>
        <v>0</v>
      </c>
      <c r="I107" s="326">
        <f>+'CTA Pivot Table'!E$84</f>
        <v>0</v>
      </c>
      <c r="J107" s="326">
        <f>+'CTA Pivot Table'!E$86</f>
        <v>0</v>
      </c>
      <c r="K107" s="325">
        <f>+'CTA Pivot Table'!E$88</f>
        <v>0</v>
      </c>
      <c r="L107" s="325">
        <f>+'CTA Pivot Table'!E$90</f>
        <v>0</v>
      </c>
      <c r="M107" s="327">
        <f>+'CTA Pivot Table'!E$92</f>
        <v>0</v>
      </c>
      <c r="N107" s="326">
        <f>+'CTA Pivot Table'!E$94</f>
        <v>0</v>
      </c>
      <c r="O107" s="226"/>
    </row>
    <row r="108" spans="1:15">
      <c r="A108" s="320" t="s">
        <v>1027</v>
      </c>
      <c r="B108" s="325">
        <f>+'CTA Pivot Table'!E$102</f>
        <v>0</v>
      </c>
      <c r="C108" s="325">
        <f>+'CTA Pivot Table'!E$104</f>
        <v>0</v>
      </c>
      <c r="D108" s="325">
        <f>+'CTA Pivot Table'!E$106</f>
        <v>0</v>
      </c>
      <c r="E108" s="326">
        <f>+'CTA Pivot Table'!E$108</f>
        <v>0</v>
      </c>
      <c r="F108" s="326">
        <f>+'CTA Pivot Table'!E$110</f>
        <v>0</v>
      </c>
      <c r="G108" s="325">
        <f>+'CTA Pivot Table'!E$112</f>
        <v>0</v>
      </c>
      <c r="H108" s="325">
        <f>+'CTA Pivot Table'!E$114</f>
        <v>0</v>
      </c>
      <c r="I108" s="326">
        <f>+'CTA Pivot Table'!E$116</f>
        <v>0</v>
      </c>
      <c r="J108" s="326">
        <f>+'CTA Pivot Table'!E$118</f>
        <v>0</v>
      </c>
      <c r="K108" s="325">
        <f>+'CTA Pivot Table'!E$120</f>
        <v>0</v>
      </c>
      <c r="L108" s="325">
        <f>+'CTA Pivot Table'!E$122</f>
        <v>0</v>
      </c>
      <c r="M108" s="327">
        <f>+'CTA Pivot Table'!E$124</f>
        <v>0</v>
      </c>
      <c r="N108" s="326">
        <f>+'CTA Pivot Table'!E$126</f>
        <v>0</v>
      </c>
      <c r="O108" s="226"/>
    </row>
    <row r="109" spans="1:15">
      <c r="A109" s="320"/>
      <c r="B109" s="325"/>
      <c r="C109" s="325"/>
      <c r="D109" s="325"/>
      <c r="E109" s="326"/>
      <c r="F109" s="326"/>
      <c r="G109" s="325"/>
      <c r="H109" s="325"/>
      <c r="I109" s="326"/>
      <c r="J109" s="326"/>
      <c r="K109" s="325"/>
      <c r="L109" s="325"/>
      <c r="M109" s="327"/>
      <c r="N109" s="326"/>
      <c r="O109" s="226"/>
    </row>
    <row r="110" spans="1:15">
      <c r="A110" s="320" t="s">
        <v>1028</v>
      </c>
      <c r="B110" s="325">
        <f>+'CTA Pivot Table'!E$134</f>
        <v>138.99893442622951</v>
      </c>
      <c r="C110" s="325">
        <f>+'CTA Pivot Table'!E$136</f>
        <v>145.00319999999999</v>
      </c>
      <c r="D110" s="325">
        <f>+'CTA Pivot Table'!E$138</f>
        <v>0</v>
      </c>
      <c r="E110" s="326">
        <f>+'CTA Pivot Table'!E$140</f>
        <v>140.02006802721087</v>
      </c>
      <c r="F110" s="326">
        <f>+'CTA Pivot Table'!E$142</f>
        <v>140.71704081632652</v>
      </c>
      <c r="G110" s="325">
        <f>+'CTA Pivot Table'!E$144</f>
        <v>143.7695933456562</v>
      </c>
      <c r="H110" s="325">
        <f>+'CTA Pivot Table'!E$146</f>
        <v>0</v>
      </c>
      <c r="I110" s="326">
        <f>+'CTA Pivot Table'!E$148</f>
        <v>141.00015943768216</v>
      </c>
      <c r="J110" s="326">
        <f>+'CTA Pivot Table'!E$150</f>
        <v>98.937004664866194</v>
      </c>
      <c r="K110" s="325">
        <f>+'CTA Pivot Table'!E$152</f>
        <v>86.434372564302436</v>
      </c>
      <c r="L110" s="325">
        <f>+'CTA Pivot Table'!E$154</f>
        <v>0</v>
      </c>
      <c r="M110" s="327">
        <f>+'CTA Pivot Table'!E$156</f>
        <v>95.942068707991027</v>
      </c>
      <c r="N110" s="326">
        <f>+'CTA Pivot Table'!E$158</f>
        <v>140</v>
      </c>
      <c r="O110" s="226"/>
    </row>
    <row r="111" spans="1:15">
      <c r="A111" s="320" t="s">
        <v>1029</v>
      </c>
      <c r="B111" s="325">
        <f>+'CTA Pivot Table'!E$166</f>
        <v>127.84732490272373</v>
      </c>
      <c r="C111" s="325">
        <f>+'CTA Pivot Table'!E$168</f>
        <v>133.94523809523812</v>
      </c>
      <c r="D111" s="325">
        <f>+'CTA Pivot Table'!E$170</f>
        <v>0</v>
      </c>
      <c r="E111" s="326">
        <f>+'CTA Pivot Table'!E$172</f>
        <v>127.96939942802669</v>
      </c>
      <c r="F111" s="326">
        <f>+'CTA Pivot Table'!E$174</f>
        <v>135.84711682103378</v>
      </c>
      <c r="G111" s="325">
        <f>+'CTA Pivot Table'!E$176</f>
        <v>137.93382352941177</v>
      </c>
      <c r="H111" s="325">
        <f>+'CTA Pivot Table'!E$178</f>
        <v>0</v>
      </c>
      <c r="I111" s="326">
        <f>+'CTA Pivot Table'!E$180</f>
        <v>135.92859603789839</v>
      </c>
      <c r="J111" s="326">
        <f>+'CTA Pivot Table'!E$182</f>
        <v>83.006862410378957</v>
      </c>
      <c r="K111" s="325">
        <f>+'CTA Pivot Table'!E$184</f>
        <v>75.647556719022688</v>
      </c>
      <c r="L111" s="325">
        <f>+'CTA Pivot Table'!E$186</f>
        <v>0</v>
      </c>
      <c r="M111" s="327">
        <f>+'CTA Pivot Table'!E$188</f>
        <v>80.937226993865039</v>
      </c>
      <c r="N111" s="326">
        <f>+'CTA Pivot Table'!E$190</f>
        <v>118.69745145631069</v>
      </c>
      <c r="O111" s="226"/>
    </row>
    <row r="112" spans="1:15">
      <c r="A112" s="320" t="s">
        <v>1030</v>
      </c>
      <c r="B112" s="325">
        <f>+'CTA Pivot Table'!E$198</f>
        <v>0</v>
      </c>
      <c r="C112" s="325">
        <f>+'CTA Pivot Table'!E$200</f>
        <v>0</v>
      </c>
      <c r="D112" s="325">
        <f>+'CTA Pivot Table'!E$202</f>
        <v>0</v>
      </c>
      <c r="E112" s="326">
        <f>+'CTA Pivot Table'!E$204</f>
        <v>0</v>
      </c>
      <c r="F112" s="326">
        <f>+'CTA Pivot Table'!E$206</f>
        <v>0</v>
      </c>
      <c r="G112" s="325">
        <f>+'CTA Pivot Table'!E$208</f>
        <v>0</v>
      </c>
      <c r="H112" s="325">
        <f>+'CTA Pivot Table'!E$210</f>
        <v>0</v>
      </c>
      <c r="I112" s="326">
        <f>+'CTA Pivot Table'!E$212</f>
        <v>0</v>
      </c>
      <c r="J112" s="326">
        <f>+'CTA Pivot Table'!E$214</f>
        <v>0</v>
      </c>
      <c r="K112" s="325">
        <f>+'CTA Pivot Table'!E$216</f>
        <v>0</v>
      </c>
      <c r="L112" s="325">
        <f>+'CTA Pivot Table'!E$218</f>
        <v>0</v>
      </c>
      <c r="M112" s="327">
        <f>+'CTA Pivot Table'!E$220</f>
        <v>0</v>
      </c>
      <c r="N112" s="326">
        <f>+'CTA Pivot Table'!E$222</f>
        <v>0</v>
      </c>
      <c r="O112" s="226"/>
    </row>
    <row r="113" spans="1:16">
      <c r="A113" s="320" t="s">
        <v>1031</v>
      </c>
      <c r="B113" s="325">
        <f>+'CTA Pivot Table'!E$230</f>
        <v>0</v>
      </c>
      <c r="C113" s="325">
        <f>+'CTA Pivot Table'!E$232</f>
        <v>0</v>
      </c>
      <c r="D113" s="325">
        <f>+'CTA Pivot Table'!E$234</f>
        <v>0</v>
      </c>
      <c r="E113" s="326">
        <f>+'CTA Pivot Table'!E$236</f>
        <v>0</v>
      </c>
      <c r="F113" s="326">
        <f>+'CTA Pivot Table'!E$238</f>
        <v>0</v>
      </c>
      <c r="G113" s="325">
        <f>+'CTA Pivot Table'!E$240</f>
        <v>0</v>
      </c>
      <c r="H113" s="325">
        <f>+'CTA Pivot Table'!E$242</f>
        <v>0</v>
      </c>
      <c r="I113" s="326">
        <f>+'CTA Pivot Table'!E$244</f>
        <v>0</v>
      </c>
      <c r="J113" s="326">
        <f>+'CTA Pivot Table'!E$246</f>
        <v>0</v>
      </c>
      <c r="K113" s="325">
        <f>+'CTA Pivot Table'!E$248</f>
        <v>0</v>
      </c>
      <c r="L113" s="325">
        <f>+'CTA Pivot Table'!E$250</f>
        <v>0</v>
      </c>
      <c r="M113" s="327">
        <f>+'CTA Pivot Table'!E$252</f>
        <v>0</v>
      </c>
      <c r="N113" s="326">
        <f>+'CTA Pivot Table'!E$254</f>
        <v>0</v>
      </c>
      <c r="O113" s="226"/>
    </row>
    <row r="114" spans="1:16">
      <c r="A114" s="320"/>
      <c r="B114" s="325"/>
      <c r="C114" s="325"/>
      <c r="D114" s="325"/>
      <c r="E114" s="326"/>
      <c r="F114" s="326"/>
      <c r="G114" s="325"/>
      <c r="H114" s="325"/>
      <c r="I114" s="326"/>
      <c r="J114" s="326"/>
      <c r="K114" s="325"/>
      <c r="L114" s="325"/>
      <c r="M114" s="327"/>
      <c r="N114" s="326"/>
      <c r="O114" s="226"/>
    </row>
    <row r="115" spans="1:16">
      <c r="A115" s="320" t="s">
        <v>1032</v>
      </c>
      <c r="B115" s="325">
        <f>+'CTA Pivot Table'!E$262</f>
        <v>0</v>
      </c>
      <c r="C115" s="325">
        <f>+'CTA Pivot Table'!E$264</f>
        <v>0</v>
      </c>
      <c r="D115" s="325">
        <f>+'CTA Pivot Table'!E$266</f>
        <v>0</v>
      </c>
      <c r="E115" s="326">
        <f>+'CTA Pivot Table'!E$268</f>
        <v>0</v>
      </c>
      <c r="F115" s="326">
        <f>+'CTA Pivot Table'!E$270</f>
        <v>0</v>
      </c>
      <c r="G115" s="325">
        <f>+'CTA Pivot Table'!E$272</f>
        <v>0</v>
      </c>
      <c r="H115" s="325">
        <f>+'CTA Pivot Table'!E$274</f>
        <v>0</v>
      </c>
      <c r="I115" s="326">
        <f>+'CTA Pivot Table'!E$276</f>
        <v>0</v>
      </c>
      <c r="J115" s="326">
        <f>+'CTA Pivot Table'!E$278</f>
        <v>0</v>
      </c>
      <c r="K115" s="325">
        <f>+'CTA Pivot Table'!E$280</f>
        <v>0</v>
      </c>
      <c r="L115" s="325">
        <f>+'CTA Pivot Table'!E$282</f>
        <v>0</v>
      </c>
      <c r="M115" s="327">
        <f>+'CTA Pivot Table'!E$284</f>
        <v>0</v>
      </c>
      <c r="N115" s="326">
        <f>+'CTA Pivot Table'!E$286</f>
        <v>0</v>
      </c>
      <c r="O115" s="226"/>
    </row>
    <row r="116" spans="1:16" ht="15.75">
      <c r="A116" s="320" t="s">
        <v>1033</v>
      </c>
      <c r="B116" s="325">
        <f>+'CTA Pivot Table'!E$294</f>
        <v>150.80303030303031</v>
      </c>
      <c r="C116" s="325">
        <f>+'CTA Pivot Table'!E$296</f>
        <v>96</v>
      </c>
      <c r="D116" s="325">
        <f>+'CTA Pivot Table'!E$298</f>
        <v>57</v>
      </c>
      <c r="E116" s="326">
        <f>+'CTA Pivot Table'!E$300</f>
        <v>147.85507246376812</v>
      </c>
      <c r="F116" s="326">
        <f>+'CTA Pivot Table'!E$302</f>
        <v>134.30856567979305</v>
      </c>
      <c r="G116" s="325">
        <f>+'CTA Pivot Table'!E$304</f>
        <v>62.733333333333334</v>
      </c>
      <c r="H116" s="325">
        <f>+'CTA Pivot Table'!E$306</f>
        <v>115</v>
      </c>
      <c r="I116" s="326">
        <f>+'CTA Pivot Table'!E$308</f>
        <v>133.35551465382983</v>
      </c>
      <c r="J116" s="326">
        <f>+'CTA Pivot Table'!E$310</f>
        <v>89.072317880794699</v>
      </c>
      <c r="K116" s="325">
        <f>+'CTA Pivot Table'!E$312</f>
        <v>53.431654676258994</v>
      </c>
      <c r="L116" s="325">
        <f>+'CTA Pivot Table'!E$314</f>
        <v>56.089552238805972</v>
      </c>
      <c r="M116" s="327">
        <f>+'CTA Pivot Table'!E$316</f>
        <v>82.242942686056452</v>
      </c>
      <c r="N116" s="326">
        <f>+'CTA Pivot Table'!E$318</f>
        <v>147.88235294117646</v>
      </c>
      <c r="O116" s="226"/>
      <c r="P116" s="328"/>
    </row>
    <row r="117" spans="1:16">
      <c r="A117" s="320" t="s">
        <v>1034</v>
      </c>
      <c r="B117" s="325">
        <f>+'CTA Pivot Table'!E$326</f>
        <v>0</v>
      </c>
      <c r="C117" s="325">
        <f>+'CTA Pivot Table'!E$328</f>
        <v>0</v>
      </c>
      <c r="D117" s="325">
        <f>+'CTA Pivot Table'!E$330</f>
        <v>0</v>
      </c>
      <c r="E117" s="326">
        <f>+'CTA Pivot Table'!E$332</f>
        <v>0</v>
      </c>
      <c r="F117" s="326">
        <f>+'CTA Pivot Table'!E$334</f>
        <v>0</v>
      </c>
      <c r="G117" s="325">
        <f>+'CTA Pivot Table'!E$336</f>
        <v>0</v>
      </c>
      <c r="H117" s="325">
        <f>+'CTA Pivot Table'!E$338</f>
        <v>0</v>
      </c>
      <c r="I117" s="326">
        <f>+'CTA Pivot Table'!E$340</f>
        <v>0</v>
      </c>
      <c r="J117" s="326">
        <f>+'CTA Pivot Table'!E$342</f>
        <v>0</v>
      </c>
      <c r="K117" s="325">
        <f>+'CTA Pivot Table'!E$344</f>
        <v>0</v>
      </c>
      <c r="L117" s="325">
        <f>+'CTA Pivot Table'!E$346</f>
        <v>0</v>
      </c>
      <c r="M117" s="327">
        <f>+'CTA Pivot Table'!E$348</f>
        <v>0</v>
      </c>
      <c r="N117" s="326">
        <f>+'CTA Pivot Table'!E$350</f>
        <v>0</v>
      </c>
      <c r="O117" s="226"/>
    </row>
    <row r="118" spans="1:16">
      <c r="A118" s="320" t="s">
        <v>1035</v>
      </c>
      <c r="B118" s="325">
        <f>+'CTA Pivot Table'!E$358</f>
        <v>0</v>
      </c>
      <c r="C118" s="325">
        <f>+'CTA Pivot Table'!E$360</f>
        <v>0</v>
      </c>
      <c r="D118" s="325">
        <f>+'CTA Pivot Table'!E$362</f>
        <v>0</v>
      </c>
      <c r="E118" s="326">
        <f>+'CTA Pivot Table'!E$364</f>
        <v>0</v>
      </c>
      <c r="F118" s="326">
        <f>+'CTA Pivot Table'!E$366</f>
        <v>0</v>
      </c>
      <c r="G118" s="325">
        <f>+'CTA Pivot Table'!E$368</f>
        <v>0</v>
      </c>
      <c r="H118" s="325">
        <f>+'CTA Pivot Table'!E$370</f>
        <v>0</v>
      </c>
      <c r="I118" s="326">
        <f>+'CTA Pivot Table'!E$372</f>
        <v>0</v>
      </c>
      <c r="J118" s="326">
        <f>+'CTA Pivot Table'!E$374</f>
        <v>0</v>
      </c>
      <c r="K118" s="325">
        <f>+'CTA Pivot Table'!E$376</f>
        <v>0</v>
      </c>
      <c r="L118" s="325">
        <f>+'CTA Pivot Table'!E$378</f>
        <v>0</v>
      </c>
      <c r="M118" s="327">
        <f>+'CTA Pivot Table'!E$380</f>
        <v>0</v>
      </c>
      <c r="N118" s="326">
        <f>+'CTA Pivot Table'!E$382</f>
        <v>0</v>
      </c>
      <c r="O118" s="226"/>
    </row>
    <row r="119" spans="1:16">
      <c r="A119" s="320"/>
      <c r="B119" s="325"/>
      <c r="C119" s="325"/>
      <c r="D119" s="325"/>
      <c r="E119" s="326"/>
      <c r="F119" s="326"/>
      <c r="G119" s="325"/>
      <c r="H119" s="325"/>
      <c r="I119" s="326"/>
      <c r="J119" s="326"/>
      <c r="K119" s="325"/>
      <c r="L119" s="325"/>
      <c r="M119" s="327"/>
      <c r="N119" s="326"/>
      <c r="O119" s="226"/>
    </row>
    <row r="120" spans="1:16">
      <c r="A120" s="320" t="s">
        <v>1036</v>
      </c>
      <c r="B120" s="325">
        <f>+'CTA Pivot Table'!E$390</f>
        <v>0</v>
      </c>
      <c r="C120" s="325">
        <f>+'CTA Pivot Table'!E$392</f>
        <v>0</v>
      </c>
      <c r="D120" s="325">
        <f>+'CTA Pivot Table'!E$394</f>
        <v>0</v>
      </c>
      <c r="E120" s="326">
        <f>+'CTA Pivot Table'!E$396</f>
        <v>0</v>
      </c>
      <c r="F120" s="326">
        <f>+'CTA Pivot Table'!E$398</f>
        <v>0</v>
      </c>
      <c r="G120" s="325">
        <f>+'CTA Pivot Table'!E$400</f>
        <v>0</v>
      </c>
      <c r="H120" s="325">
        <f>+'CTA Pivot Table'!E$402</f>
        <v>0</v>
      </c>
      <c r="I120" s="326">
        <f>+'CTA Pivot Table'!E$404</f>
        <v>0</v>
      </c>
      <c r="J120" s="326">
        <f>+'CTA Pivot Table'!E$406</f>
        <v>0</v>
      </c>
      <c r="K120" s="325">
        <f>+'CTA Pivot Table'!E$408</f>
        <v>0</v>
      </c>
      <c r="L120" s="325">
        <f>+'CTA Pivot Table'!E$410</f>
        <v>0</v>
      </c>
      <c r="M120" s="327">
        <f>+'CTA Pivot Table'!E$412</f>
        <v>0</v>
      </c>
      <c r="N120" s="326">
        <f>+'CTA Pivot Table'!E$414</f>
        <v>0</v>
      </c>
      <c r="O120" s="226"/>
    </row>
    <row r="121" spans="1:16">
      <c r="A121" s="320" t="s">
        <v>1037</v>
      </c>
      <c r="B121" s="325">
        <f>+'CTA Pivot Table'!E$422</f>
        <v>122.18740617180983</v>
      </c>
      <c r="C121" s="325">
        <f>+'CTA Pivot Table'!E$424</f>
        <v>123.90759493670888</v>
      </c>
      <c r="D121" s="325">
        <f>+'CTA Pivot Table'!E$426</f>
        <v>0</v>
      </c>
      <c r="E121" s="326">
        <f>+'CTA Pivot Table'!E$428</f>
        <v>122.29374021909236</v>
      </c>
      <c r="F121" s="326">
        <f>+'CTA Pivot Table'!E$430</f>
        <v>136.33236577499525</v>
      </c>
      <c r="G121" s="325">
        <f>+'CTA Pivot Table'!E$432</f>
        <v>136.5564039408867</v>
      </c>
      <c r="H121" s="325">
        <f>+'CTA Pivot Table'!E$434</f>
        <v>0</v>
      </c>
      <c r="I121" s="326">
        <f>+'CTA Pivot Table'!E$436</f>
        <v>136.34838823322173</v>
      </c>
      <c r="J121" s="326">
        <f>+'CTA Pivot Table'!E$438</f>
        <v>81.899527186761233</v>
      </c>
      <c r="K121" s="325">
        <f>+'CTA Pivot Table'!E$440</f>
        <v>65.436764968722073</v>
      </c>
      <c r="L121" s="325">
        <f>+'CTA Pivot Table'!E$442</f>
        <v>0</v>
      </c>
      <c r="M121" s="327">
        <f>+'CTA Pivot Table'!E$444</f>
        <v>76.203228200371058</v>
      </c>
      <c r="N121" s="326">
        <f>+'CTA Pivot Table'!E$446</f>
        <v>64.021892393320968</v>
      </c>
      <c r="O121" s="226"/>
    </row>
    <row r="122" spans="1:16">
      <c r="A122" s="320" t="s">
        <v>1038</v>
      </c>
      <c r="B122" s="325">
        <f>+'CTA Pivot Table'!E$454</f>
        <v>141.04597701149405</v>
      </c>
      <c r="C122" s="325">
        <f>+'CTA Pivot Table'!E$456</f>
        <v>140.5</v>
      </c>
      <c r="D122" s="325">
        <f>+'CTA Pivot Table'!E$458</f>
        <v>0</v>
      </c>
      <c r="E122" s="326">
        <f>+'CTA Pivot Table'!E$460</f>
        <v>141.03370786516834</v>
      </c>
      <c r="F122" s="326">
        <f>+'CTA Pivot Table'!E$462</f>
        <v>129.6569949636264</v>
      </c>
      <c r="G122" s="325">
        <f>+'CTA Pivot Table'!E$464</f>
        <v>128.86694214876036</v>
      </c>
      <c r="H122" s="325">
        <f>+'CTA Pivot Table'!E$466</f>
        <v>0</v>
      </c>
      <c r="I122" s="326">
        <f>+'CTA Pivot Table'!E$468</f>
        <v>129.64384371990667</v>
      </c>
      <c r="J122" s="326">
        <f>+'CTA Pivot Table'!E$470</f>
        <v>86.375388601036221</v>
      </c>
      <c r="K122" s="325">
        <f>+'CTA Pivot Table'!E$472</f>
        <v>64.11044776119401</v>
      </c>
      <c r="L122" s="325">
        <f>+'CTA Pivot Table'!E$474</f>
        <v>0</v>
      </c>
      <c r="M122" s="327">
        <f>+'CTA Pivot Table'!E$476</f>
        <v>83.561825726141024</v>
      </c>
      <c r="N122" s="326">
        <f>+'CTA Pivot Table'!E$478</f>
        <v>93.087341772152016</v>
      </c>
      <c r="O122" s="226"/>
    </row>
    <row r="123" spans="1:16">
      <c r="A123" s="329" t="s">
        <v>1039</v>
      </c>
      <c r="B123" s="330">
        <f>+'CTA Pivot Table'!E$486</f>
        <v>0</v>
      </c>
      <c r="C123" s="330">
        <f>+'CTA Pivot Table'!E$488</f>
        <v>0</v>
      </c>
      <c r="D123" s="330">
        <f>+'CTA Pivot Table'!E$490</f>
        <v>0</v>
      </c>
      <c r="E123" s="331">
        <f>+'CTA Pivot Table'!E$492</f>
        <v>0</v>
      </c>
      <c r="F123" s="331">
        <f>+'CTA Pivot Table'!E$494</f>
        <v>0</v>
      </c>
      <c r="G123" s="330">
        <f>+'CTA Pivot Table'!E$496</f>
        <v>0</v>
      </c>
      <c r="H123" s="330">
        <f>+'CTA Pivot Table'!E$498</f>
        <v>0</v>
      </c>
      <c r="I123" s="331">
        <f>+'CTA Pivot Table'!E$500</f>
        <v>0</v>
      </c>
      <c r="J123" s="331">
        <f>+'CTA Pivot Table'!E$502</f>
        <v>0</v>
      </c>
      <c r="K123" s="330">
        <f>+'CTA Pivot Table'!E$504</f>
        <v>0</v>
      </c>
      <c r="L123" s="330">
        <f>+'CTA Pivot Table'!E$506</f>
        <v>0</v>
      </c>
      <c r="M123" s="332">
        <f>+'CTA Pivot Table'!E$508</f>
        <v>0</v>
      </c>
      <c r="N123" s="331">
        <f>+'CTA Pivot Table'!E$510</f>
        <v>0</v>
      </c>
      <c r="O123" s="226"/>
    </row>
    <row r="124" spans="1:16">
      <c r="A124" s="333" t="s">
        <v>1040</v>
      </c>
      <c r="B124" s="334"/>
      <c r="C124" s="334"/>
      <c r="D124" s="334"/>
      <c r="E124" s="334"/>
      <c r="F124" s="334"/>
      <c r="G124" s="334"/>
      <c r="H124" s="334"/>
      <c r="I124" s="334"/>
      <c r="J124" s="334"/>
      <c r="K124" s="334"/>
      <c r="L124" s="334"/>
      <c r="M124" s="334"/>
      <c r="N124" s="334"/>
    </row>
    <row r="125" spans="1:16">
      <c r="A125" s="334"/>
      <c r="B125" s="334"/>
      <c r="C125" s="334"/>
      <c r="D125" s="334"/>
      <c r="E125" s="334"/>
      <c r="F125" s="334"/>
      <c r="G125" s="334"/>
      <c r="H125" s="334"/>
      <c r="I125" s="334"/>
      <c r="J125" s="334"/>
      <c r="K125" s="334"/>
      <c r="L125" s="334"/>
      <c r="M125" s="334"/>
      <c r="N125" s="335" t="s">
        <v>1158</v>
      </c>
    </row>
    <row r="126" spans="1:16" ht="18">
      <c r="A126" s="296" t="s">
        <v>1044</v>
      </c>
      <c r="B126" s="297"/>
      <c r="C126" s="297"/>
      <c r="D126" s="297"/>
      <c r="E126" s="298"/>
      <c r="F126" s="298"/>
      <c r="G126" s="298"/>
      <c r="H126" s="298"/>
      <c r="I126" s="298"/>
      <c r="J126" s="297"/>
      <c r="K126" s="297"/>
      <c r="L126" s="297"/>
      <c r="M126" s="298"/>
      <c r="N126" s="297"/>
    </row>
    <row r="127" spans="1:16" ht="18">
      <c r="A127" s="296"/>
      <c r="B127" s="297"/>
      <c r="C127" s="297"/>
      <c r="D127" s="297"/>
      <c r="E127" s="298"/>
      <c r="F127" s="298"/>
      <c r="G127" s="298"/>
      <c r="H127" s="298"/>
      <c r="I127" s="298"/>
      <c r="J127" s="297"/>
      <c r="K127" s="297"/>
      <c r="L127" s="297"/>
      <c r="M127" s="298"/>
      <c r="N127" s="297"/>
    </row>
    <row r="128" spans="1:16" ht="15.75">
      <c r="A128" s="299" t="s">
        <v>1013</v>
      </c>
      <c r="B128" s="297"/>
      <c r="C128" s="297"/>
      <c r="D128" s="297"/>
      <c r="E128" s="298"/>
      <c r="F128" s="298"/>
      <c r="G128" s="298"/>
      <c r="H128" s="298"/>
      <c r="I128" s="298"/>
      <c r="J128" s="297"/>
      <c r="K128" s="297"/>
      <c r="L128" s="297"/>
      <c r="M128" s="298"/>
      <c r="N128" s="297"/>
    </row>
    <row r="129" spans="1:15" ht="15.75">
      <c r="A129" s="299" t="s">
        <v>1058</v>
      </c>
      <c r="B129" s="297"/>
      <c r="C129" s="297"/>
      <c r="D129" s="297"/>
      <c r="E129" s="298"/>
      <c r="F129" s="298"/>
      <c r="G129" s="298"/>
      <c r="H129" s="298"/>
      <c r="I129" s="298"/>
      <c r="J129" s="297"/>
      <c r="K129" s="297"/>
      <c r="L129" s="297"/>
      <c r="M129" s="298"/>
      <c r="N129" s="297"/>
    </row>
    <row r="130" spans="1:15" ht="15.75" customHeight="1">
      <c r="A130" s="300"/>
      <c r="B130" s="300"/>
      <c r="C130" s="300"/>
      <c r="D130" s="300"/>
      <c r="E130" s="300"/>
      <c r="F130" s="301"/>
      <c r="G130" s="302"/>
      <c r="H130" s="302"/>
      <c r="I130" s="303"/>
      <c r="J130" s="303"/>
      <c r="K130" s="303"/>
      <c r="L130" s="303"/>
      <c r="M130" s="303"/>
      <c r="N130" s="303"/>
      <c r="O130" s="304"/>
    </row>
    <row r="131" spans="1:15" ht="15.75" customHeight="1">
      <c r="A131" s="150"/>
      <c r="B131" s="305" t="s">
        <v>1014</v>
      </c>
      <c r="C131" s="306"/>
      <c r="D131" s="306"/>
      <c r="E131" s="306"/>
      <c r="F131" s="306"/>
      <c r="G131" s="306"/>
      <c r="H131" s="306"/>
      <c r="I131" s="307"/>
      <c r="J131" s="308" t="s">
        <v>10</v>
      </c>
      <c r="K131" s="309"/>
      <c r="L131" s="309"/>
      <c r="M131" s="310"/>
      <c r="N131" s="533" t="s">
        <v>1015</v>
      </c>
      <c r="O131"/>
    </row>
    <row r="132" spans="1:15" ht="42.75" customHeight="1">
      <c r="A132" s="311"/>
      <c r="B132" s="306" t="s">
        <v>1016</v>
      </c>
      <c r="C132" s="306"/>
      <c r="D132" s="306"/>
      <c r="E132" s="312"/>
      <c r="F132" s="313" t="s">
        <v>1017</v>
      </c>
      <c r="G132" s="306"/>
      <c r="H132" s="306"/>
      <c r="I132" s="307"/>
      <c r="J132" s="314" t="s">
        <v>1018</v>
      </c>
      <c r="K132" s="306"/>
      <c r="L132" s="306"/>
      <c r="M132" s="307"/>
      <c r="N132" s="534"/>
      <c r="O132"/>
    </row>
    <row r="133" spans="1:15" ht="27.75" customHeight="1">
      <c r="A133" s="300"/>
      <c r="B133" s="315" t="s">
        <v>1019</v>
      </c>
      <c r="C133" s="315" t="s">
        <v>1020</v>
      </c>
      <c r="D133" s="315" t="s">
        <v>1021</v>
      </c>
      <c r="E133" s="316" t="s">
        <v>1022</v>
      </c>
      <c r="F133" s="316" t="s">
        <v>1019</v>
      </c>
      <c r="G133" s="315" t="s">
        <v>1020</v>
      </c>
      <c r="H133" s="315" t="s">
        <v>1021</v>
      </c>
      <c r="I133" s="316" t="s">
        <v>1022</v>
      </c>
      <c r="J133" s="317" t="s">
        <v>1019</v>
      </c>
      <c r="K133" s="318" t="s">
        <v>1020</v>
      </c>
      <c r="L133" s="319" t="s">
        <v>1021</v>
      </c>
      <c r="M133" s="317" t="s">
        <v>1022</v>
      </c>
      <c r="N133" s="535"/>
      <c r="O133"/>
    </row>
    <row r="134" spans="1:15" hidden="1">
      <c r="A134" s="320" t="s">
        <v>1023</v>
      </c>
      <c r="B134" s="337">
        <f>+'CTA Pivot Table'!F$230</f>
        <v>0</v>
      </c>
      <c r="C134" s="337">
        <f>+'CTA Pivot Table'!F$231</f>
        <v>0</v>
      </c>
      <c r="D134" s="337">
        <f>+'CTA Pivot Table'!F$232</f>
        <v>0</v>
      </c>
      <c r="E134" s="338">
        <f>+'CTA Pivot Table'!F$233</f>
        <v>0</v>
      </c>
      <c r="F134" s="338"/>
      <c r="G134" s="338"/>
      <c r="H134" s="338"/>
      <c r="I134" s="338"/>
      <c r="J134" s="338">
        <f>+'CTA Pivot Table'!F$234</f>
        <v>0</v>
      </c>
      <c r="K134" s="337">
        <f>+'CTA Pivot Table'!F$235</f>
        <v>0</v>
      </c>
      <c r="L134" s="337">
        <f>+'CTA Pivot Table'!F$236</f>
        <v>0</v>
      </c>
      <c r="M134" s="339">
        <f>+'CTA Pivot Table'!F$237</f>
        <v>0</v>
      </c>
      <c r="N134" s="338">
        <f>+'CTA Pivot Table'!F$238</f>
        <v>0</v>
      </c>
      <c r="O134" s="226"/>
    </row>
    <row r="135" spans="1:15" hidden="1">
      <c r="A135" s="320"/>
      <c r="E135" s="130"/>
      <c r="I135" s="130"/>
      <c r="J135" s="130"/>
      <c r="M135" s="227"/>
      <c r="N135" s="130"/>
      <c r="O135" s="226"/>
    </row>
    <row r="136" spans="1:15">
      <c r="A136" s="320" t="s">
        <v>1024</v>
      </c>
      <c r="B136" s="325">
        <f>+'CTA Pivot Table'!F$6</f>
        <v>0</v>
      </c>
      <c r="C136" s="325">
        <f>+'CTA Pivot Table'!F$8</f>
        <v>0</v>
      </c>
      <c r="D136" s="325">
        <f>+'CTA Pivot Table'!F$10</f>
        <v>0</v>
      </c>
      <c r="E136" s="326">
        <f>+'CTA Pivot Table'!F$12</f>
        <v>0</v>
      </c>
      <c r="F136" s="326">
        <f>+'CTA Pivot Table'!F$14</f>
        <v>0</v>
      </c>
      <c r="G136" s="325">
        <f>+'CTA Pivot Table'!F$16</f>
        <v>0</v>
      </c>
      <c r="H136" s="325">
        <f>+'CTA Pivot Table'!F$18</f>
        <v>0</v>
      </c>
      <c r="I136" s="326">
        <f>+'CTA Pivot Table'!F$20</f>
        <v>0</v>
      </c>
      <c r="J136" s="326">
        <f>+'CTA Pivot Table'!F$22</f>
        <v>0</v>
      </c>
      <c r="K136" s="325">
        <f>+'CTA Pivot Table'!F$24</f>
        <v>0</v>
      </c>
      <c r="L136" s="325">
        <f>+'CTA Pivot Table'!F$26</f>
        <v>0</v>
      </c>
      <c r="M136" s="327">
        <f>+'CTA Pivot Table'!F$28</f>
        <v>0</v>
      </c>
      <c r="N136" s="326">
        <f>+'CTA Pivot Table'!F$30</f>
        <v>0</v>
      </c>
      <c r="O136" s="226"/>
    </row>
    <row r="137" spans="1:15">
      <c r="A137" s="320" t="s">
        <v>1025</v>
      </c>
      <c r="B137" s="325">
        <f>+'CTA Pivot Table'!F$38</f>
        <v>133.75085324232083</v>
      </c>
      <c r="C137" s="325">
        <f>+'CTA Pivot Table'!F$40</f>
        <v>131.80000000000001</v>
      </c>
      <c r="D137" s="325">
        <f>+'CTA Pivot Table'!F$42</f>
        <v>0</v>
      </c>
      <c r="E137" s="326">
        <f>+'CTA Pivot Table'!F$44</f>
        <v>133.57515527950309</v>
      </c>
      <c r="F137" s="326">
        <f>+'CTA Pivot Table'!F$46</f>
        <v>139.11780821917807</v>
      </c>
      <c r="G137" s="325">
        <f>+'CTA Pivot Table'!F$48</f>
        <v>139.28125</v>
      </c>
      <c r="H137" s="325">
        <f>+'CTA Pivot Table'!F$50</f>
        <v>0</v>
      </c>
      <c r="I137" s="326">
        <f>+'CTA Pivot Table'!F$52</f>
        <v>139.12629870129868</v>
      </c>
      <c r="J137" s="326">
        <f>+'CTA Pivot Table'!F$54</f>
        <v>89.096874999999997</v>
      </c>
      <c r="K137" s="325">
        <f>+'CTA Pivot Table'!F$56</f>
        <v>75.28235294117647</v>
      </c>
      <c r="L137" s="325">
        <f>+'CTA Pivot Table'!FR$58</f>
        <v>0</v>
      </c>
      <c r="M137" s="327">
        <f>+'CTA Pivot Table'!F$60</f>
        <v>87.348635235732004</v>
      </c>
      <c r="N137" s="326">
        <f>+'CTA Pivot Table'!F$62</f>
        <v>82</v>
      </c>
      <c r="O137" s="226"/>
    </row>
    <row r="138" spans="1:15">
      <c r="A138" s="320" t="s">
        <v>1026</v>
      </c>
      <c r="B138" s="325">
        <f>+'CTA Pivot Table'!F$70</f>
        <v>0</v>
      </c>
      <c r="C138" s="325">
        <f>+'CTA Pivot Table'!F$72</f>
        <v>0</v>
      </c>
      <c r="D138" s="325">
        <f>+'CTA Pivot Table'!F$74</f>
        <v>0</v>
      </c>
      <c r="E138" s="326">
        <f>+'CTA Pivot Table'!F$76</f>
        <v>0</v>
      </c>
      <c r="F138" s="326">
        <f>+'CTA Pivot Table'!F$78</f>
        <v>0</v>
      </c>
      <c r="G138" s="325">
        <f>+'CTA Pivot Table'!F$80</f>
        <v>0</v>
      </c>
      <c r="H138" s="325">
        <f>+'CTA Pivot Table'!F$82</f>
        <v>0</v>
      </c>
      <c r="I138" s="326">
        <f>+'CTA Pivot Table'!F$84</f>
        <v>0</v>
      </c>
      <c r="J138" s="326">
        <f>+'CTA Pivot Table'!F$86</f>
        <v>0</v>
      </c>
      <c r="K138" s="325">
        <f>+'CTA Pivot Table'!F$88</f>
        <v>0</v>
      </c>
      <c r="L138" s="325">
        <f>+'CTA Pivot Table'!F$90</f>
        <v>0</v>
      </c>
      <c r="M138" s="327">
        <f>+'CTA Pivot Table'!F$92</f>
        <v>0</v>
      </c>
      <c r="N138" s="326">
        <f>+'CTA Pivot Table'!F$94</f>
        <v>0</v>
      </c>
      <c r="O138" s="226"/>
    </row>
    <row r="139" spans="1:15">
      <c r="A139" s="320" t="s">
        <v>1027</v>
      </c>
      <c r="B139" s="325">
        <f>+'CTA Pivot Table'!F$102</f>
        <v>0</v>
      </c>
      <c r="C139" s="325">
        <f>+'CTA Pivot Table'!F$104</f>
        <v>0</v>
      </c>
      <c r="D139" s="325">
        <f>+'CTA Pivot Table'!F$106</f>
        <v>0</v>
      </c>
      <c r="E139" s="326">
        <f>+'CTA Pivot Table'!F$108</f>
        <v>0</v>
      </c>
      <c r="F139" s="326">
        <f>+'CTA Pivot Table'!F$110</f>
        <v>0</v>
      </c>
      <c r="G139" s="325">
        <f>+'CTA Pivot Table'!F$112</f>
        <v>0</v>
      </c>
      <c r="H139" s="325">
        <f>+'CTA Pivot Table'!F$114</f>
        <v>0</v>
      </c>
      <c r="I139" s="326">
        <f>+'CTA Pivot Table'!F$116</f>
        <v>0</v>
      </c>
      <c r="J139" s="326">
        <f>+'CTA Pivot Table'!F$118</f>
        <v>0</v>
      </c>
      <c r="K139" s="325">
        <f>+'CTA Pivot Table'!F$120</f>
        <v>0</v>
      </c>
      <c r="L139" s="325">
        <f>+'CTA Pivot Table'!F$122</f>
        <v>0</v>
      </c>
      <c r="M139" s="327">
        <f>+'CTA Pivot Table'!F$124</f>
        <v>0</v>
      </c>
      <c r="N139" s="326">
        <f>+'CTA Pivot Table'!F$126</f>
        <v>0</v>
      </c>
      <c r="O139" s="226"/>
    </row>
    <row r="140" spans="1:15">
      <c r="A140" s="320"/>
      <c r="B140" s="325"/>
      <c r="C140" s="325"/>
      <c r="D140" s="325"/>
      <c r="E140" s="326"/>
      <c r="F140" s="326"/>
      <c r="G140" s="325"/>
      <c r="H140" s="325"/>
      <c r="I140" s="326"/>
      <c r="J140" s="326"/>
      <c r="K140" s="325"/>
      <c r="L140" s="325"/>
      <c r="M140" s="327"/>
      <c r="N140" s="326"/>
      <c r="O140" s="226"/>
    </row>
    <row r="141" spans="1:15">
      <c r="A141" s="320" t="s">
        <v>1028</v>
      </c>
      <c r="B141" s="325">
        <f>+'CTA Pivot Table'!F$134</f>
        <v>137.78476635514019</v>
      </c>
      <c r="C141" s="325">
        <f>+'CTA Pivot Table'!F$136</f>
        <v>140.19999999999999</v>
      </c>
      <c r="D141" s="325">
        <f>+'CTA Pivot Table'!F$138</f>
        <v>0</v>
      </c>
      <c r="E141" s="326">
        <f>+'CTA Pivot Table'!F$140</f>
        <v>138.08172131147541</v>
      </c>
      <c r="F141" s="326">
        <f>+'CTA Pivot Table'!F$142</f>
        <v>138.1033613445378</v>
      </c>
      <c r="G141" s="325">
        <f>+'CTA Pivot Table'!F$144</f>
        <v>135.07999999999998</v>
      </c>
      <c r="H141" s="325">
        <f>+'CTA Pivot Table'!F$146</f>
        <v>0</v>
      </c>
      <c r="I141" s="326">
        <f>+'CTA Pivot Table'!F$148</f>
        <v>137.75078065134099</v>
      </c>
      <c r="J141" s="326">
        <f>+'CTA Pivot Table'!F$150</f>
        <v>94.812877155172416</v>
      </c>
      <c r="K141" s="325">
        <f>+'CTA Pivot Table'!F$152</f>
        <v>83.658633034987801</v>
      </c>
      <c r="L141" s="325">
        <f>+'CTA Pivot Table'!F$154</f>
        <v>0</v>
      </c>
      <c r="M141" s="327">
        <f>+'CTA Pivot Table'!F$156</f>
        <v>91.396837777224022</v>
      </c>
      <c r="N141" s="326">
        <f>+'CTA Pivot Table'!F$158</f>
        <v>137.2475</v>
      </c>
      <c r="O141" s="226"/>
    </row>
    <row r="142" spans="1:15">
      <c r="A142" s="320" t="s">
        <v>1029</v>
      </c>
      <c r="B142" s="325">
        <f>+'CTA Pivot Table'!F$166</f>
        <v>145</v>
      </c>
      <c r="C142" s="325">
        <f>+'CTA Pivot Table'!F$168</f>
        <v>0</v>
      </c>
      <c r="D142" s="325">
        <f>+'CTA Pivot Table'!F$170</f>
        <v>0</v>
      </c>
      <c r="E142" s="326">
        <f>+'CTA Pivot Table'!F$172</f>
        <v>145</v>
      </c>
      <c r="F142" s="326">
        <f>+'CTA Pivot Table'!F$174</f>
        <v>147.19999999999999</v>
      </c>
      <c r="G142" s="325">
        <f>+'CTA Pivot Table'!F$176</f>
        <v>159</v>
      </c>
      <c r="H142" s="325">
        <f>+'CTA Pivot Table'!F$178</f>
        <v>0</v>
      </c>
      <c r="I142" s="326">
        <f>+'CTA Pivot Table'!F$180</f>
        <v>147.38582677165354</v>
      </c>
      <c r="J142" s="326">
        <f>+'CTA Pivot Table'!F$182</f>
        <v>82.6</v>
      </c>
      <c r="K142" s="325">
        <f>+'CTA Pivot Table'!F$184</f>
        <v>73.5</v>
      </c>
      <c r="L142" s="325">
        <f>+'CTA Pivot Table'!F$186</f>
        <v>0</v>
      </c>
      <c r="M142" s="327">
        <f>+'CTA Pivot Table'!F$188</f>
        <v>79.682442748091603</v>
      </c>
      <c r="N142" s="326">
        <f>+'CTA Pivot Table'!F$190</f>
        <v>125.90000000000002</v>
      </c>
      <c r="O142" s="226"/>
    </row>
    <row r="143" spans="1:15">
      <c r="A143" s="320" t="s">
        <v>1030</v>
      </c>
      <c r="B143" s="325">
        <f>+'CTA Pivot Table'!F$198</f>
        <v>0</v>
      </c>
      <c r="C143" s="325">
        <f>+'CTA Pivot Table'!F$200</f>
        <v>0</v>
      </c>
      <c r="D143" s="325">
        <f>+'CTA Pivot Table'!F$202</f>
        <v>0</v>
      </c>
      <c r="E143" s="326">
        <f>+'CTA Pivot Table'!F$204</f>
        <v>0</v>
      </c>
      <c r="F143" s="326">
        <f>+'CTA Pivot Table'!F$206</f>
        <v>0</v>
      </c>
      <c r="G143" s="325">
        <f>+'CTA Pivot Table'!F$208</f>
        <v>0</v>
      </c>
      <c r="H143" s="325">
        <f>+'CTA Pivot Table'!F$210</f>
        <v>0</v>
      </c>
      <c r="I143" s="326">
        <f>+'CTA Pivot Table'!F$212</f>
        <v>0</v>
      </c>
      <c r="J143" s="326">
        <f>+'CTA Pivot Table'!F$214</f>
        <v>0</v>
      </c>
      <c r="K143" s="325">
        <f>+'CTA Pivot Table'!F$216</f>
        <v>0</v>
      </c>
      <c r="L143" s="325">
        <f>+'CTA Pivot Table'!F$218</f>
        <v>0</v>
      </c>
      <c r="M143" s="327">
        <f>+'CTA Pivot Table'!F$220</f>
        <v>0</v>
      </c>
      <c r="N143" s="326">
        <f>+'CTA Pivot Table'!F$222</f>
        <v>0</v>
      </c>
      <c r="O143" s="226"/>
    </row>
    <row r="144" spans="1:15" ht="16.5" customHeight="1">
      <c r="A144" s="320" t="s">
        <v>1031</v>
      </c>
      <c r="B144" s="325">
        <f>+'CTA Pivot Table'!F$230</f>
        <v>0</v>
      </c>
      <c r="C144" s="325">
        <f>+'CTA Pivot Table'!F$232</f>
        <v>0</v>
      </c>
      <c r="D144" s="325">
        <f>+'CTA Pivot Table'!F$234</f>
        <v>0</v>
      </c>
      <c r="E144" s="326">
        <f>+'CTA Pivot Table'!F$236</f>
        <v>0</v>
      </c>
      <c r="F144" s="326">
        <f>+'CTA Pivot Table'!F$238</f>
        <v>0</v>
      </c>
      <c r="G144" s="325">
        <f>+'CTA Pivot Table'!F$240</f>
        <v>0</v>
      </c>
      <c r="H144" s="325">
        <f>+'CTA Pivot Table'!F$242</f>
        <v>0</v>
      </c>
      <c r="I144" s="326">
        <f>+'CTA Pivot Table'!F$244</f>
        <v>0</v>
      </c>
      <c r="J144" s="326">
        <f>+'CTA Pivot Table'!F$246</f>
        <v>0</v>
      </c>
      <c r="K144" s="325">
        <f>+'CTA Pivot Table'!F$248</f>
        <v>0</v>
      </c>
      <c r="L144" s="325">
        <f>+'CTA Pivot Table'!F$250</f>
        <v>0</v>
      </c>
      <c r="M144" s="327">
        <f>+'CTA Pivot Table'!F$252</f>
        <v>0</v>
      </c>
      <c r="N144" s="326">
        <f>+'CTA Pivot Table'!F$254</f>
        <v>0</v>
      </c>
      <c r="O144" s="226"/>
    </row>
    <row r="145" spans="1:16" ht="16.5" customHeight="1">
      <c r="A145" s="320"/>
      <c r="B145" s="325"/>
      <c r="C145" s="325"/>
      <c r="D145" s="325"/>
      <c r="E145" s="326"/>
      <c r="F145" s="326"/>
      <c r="G145" s="325"/>
      <c r="H145" s="325"/>
      <c r="I145" s="326"/>
      <c r="J145" s="326"/>
      <c r="K145" s="325"/>
      <c r="L145" s="325"/>
      <c r="M145" s="327"/>
      <c r="N145" s="326"/>
      <c r="O145" s="226"/>
    </row>
    <row r="146" spans="1:16">
      <c r="A146" s="320" t="s">
        <v>1032</v>
      </c>
      <c r="B146" s="325">
        <f>+'CTA Pivot Table'!F$262</f>
        <v>0</v>
      </c>
      <c r="C146" s="325">
        <f>+'CTA Pivot Table'!F$264</f>
        <v>0</v>
      </c>
      <c r="D146" s="325">
        <f>+'CTA Pivot Table'!F$266</f>
        <v>0</v>
      </c>
      <c r="E146" s="326">
        <f>+'CTA Pivot Table'!F$268</f>
        <v>0</v>
      </c>
      <c r="F146" s="326">
        <f>+'CTA Pivot Table'!F$270</f>
        <v>0</v>
      </c>
      <c r="G146" s="325">
        <f>+'CTA Pivot Table'!F$272</f>
        <v>0</v>
      </c>
      <c r="H146" s="325">
        <f>+'CTA Pivot Table'!F$274</f>
        <v>0</v>
      </c>
      <c r="I146" s="326">
        <f>+'CTA Pivot Table'!F$276</f>
        <v>0</v>
      </c>
      <c r="J146" s="326">
        <f>+'CTA Pivot Table'!F$278</f>
        <v>0</v>
      </c>
      <c r="K146" s="325">
        <f>+'CTA Pivot Table'!F$280</f>
        <v>0</v>
      </c>
      <c r="L146" s="325">
        <f>+'CTA Pivot Table'!F$282</f>
        <v>0</v>
      </c>
      <c r="M146" s="327">
        <f>+'CTA Pivot Table'!F$284</f>
        <v>0</v>
      </c>
      <c r="N146" s="326">
        <f>+'CTA Pivot Table'!F$286</f>
        <v>0</v>
      </c>
      <c r="O146" s="226"/>
    </row>
    <row r="147" spans="1:16" ht="15.75">
      <c r="A147" s="320" t="s">
        <v>1033</v>
      </c>
      <c r="B147" s="325">
        <f>+'CTA Pivot Table'!F$294</f>
        <v>166</v>
      </c>
      <c r="C147" s="325">
        <f>+'CTA Pivot Table'!F$296</f>
        <v>0</v>
      </c>
      <c r="D147" s="325">
        <f>+'CTA Pivot Table'!F$298</f>
        <v>0</v>
      </c>
      <c r="E147" s="326">
        <f>+'CTA Pivot Table'!F$300</f>
        <v>166</v>
      </c>
      <c r="F147" s="326">
        <f>+'CTA Pivot Table'!F$302</f>
        <v>152</v>
      </c>
      <c r="G147" s="325">
        <f>+'CTA Pivot Table'!F$304</f>
        <v>157</v>
      </c>
      <c r="H147" s="325">
        <f>+'CTA Pivot Table'!F$306</f>
        <v>0</v>
      </c>
      <c r="I147" s="326">
        <f>+'CTA Pivot Table'!F$308</f>
        <v>152.01805054151623</v>
      </c>
      <c r="J147" s="326">
        <f>+'CTA Pivot Table'!F$310</f>
        <v>81</v>
      </c>
      <c r="K147" s="325">
        <f>+'CTA Pivot Table'!F$312</f>
        <v>63</v>
      </c>
      <c r="L147" s="325">
        <f>+'CTA Pivot Table'!F$314</f>
        <v>48</v>
      </c>
      <c r="M147" s="327">
        <f>+'CTA Pivot Table'!F$316</f>
        <v>75.209999999999994</v>
      </c>
      <c r="N147" s="326">
        <f>+'CTA Pivot Table'!F$318</f>
        <v>87.7</v>
      </c>
      <c r="O147" s="226"/>
      <c r="P147" s="328"/>
    </row>
    <row r="148" spans="1:16">
      <c r="A148" s="320" t="s">
        <v>1034</v>
      </c>
      <c r="B148" s="325">
        <f>+'CTA Pivot Table'!F$326</f>
        <v>0</v>
      </c>
      <c r="C148" s="325">
        <f>+'CTA Pivot Table'!F$328</f>
        <v>0</v>
      </c>
      <c r="D148" s="325">
        <f>+'CTA Pivot Table'!F$330</f>
        <v>0</v>
      </c>
      <c r="E148" s="326">
        <f>+'CTA Pivot Table'!F$332</f>
        <v>0</v>
      </c>
      <c r="F148" s="326">
        <f>+'CTA Pivot Table'!F$334</f>
        <v>0</v>
      </c>
      <c r="G148" s="325">
        <f>+'CTA Pivot Table'!F$336</f>
        <v>0</v>
      </c>
      <c r="H148" s="325">
        <f>+'CTA Pivot Table'!F$338</f>
        <v>0</v>
      </c>
      <c r="I148" s="326">
        <f>+'CTA Pivot Table'!F$340</f>
        <v>0</v>
      </c>
      <c r="J148" s="326">
        <f>+'CTA Pivot Table'!F$342</f>
        <v>0</v>
      </c>
      <c r="K148" s="325">
        <f>+'CTA Pivot Table'!F$344</f>
        <v>0</v>
      </c>
      <c r="L148" s="325">
        <f>+'CTA Pivot Table'!F$346</f>
        <v>0</v>
      </c>
      <c r="M148" s="327">
        <f>+'CTA Pivot Table'!F$348</f>
        <v>0</v>
      </c>
      <c r="N148" s="326">
        <f>+'CTA Pivot Table'!F$350</f>
        <v>0</v>
      </c>
      <c r="O148" s="226"/>
    </row>
    <row r="149" spans="1:16">
      <c r="A149" s="320" t="s">
        <v>1035</v>
      </c>
      <c r="B149" s="325">
        <f>+'CTA Pivot Table'!F$358</f>
        <v>0</v>
      </c>
      <c r="C149" s="325">
        <f>+'CTA Pivot Table'!F$360</f>
        <v>0</v>
      </c>
      <c r="D149" s="325">
        <f>+'CTA Pivot Table'!F$362</f>
        <v>0</v>
      </c>
      <c r="E149" s="326">
        <f>+'CTA Pivot Table'!F$364</f>
        <v>0</v>
      </c>
      <c r="F149" s="326">
        <f>+'CTA Pivot Table'!F$366</f>
        <v>0</v>
      </c>
      <c r="G149" s="325">
        <f>+'CTA Pivot Table'!F$368</f>
        <v>0</v>
      </c>
      <c r="H149" s="325">
        <f>+'CTA Pivot Table'!F$370</f>
        <v>0</v>
      </c>
      <c r="I149" s="326">
        <f>+'CTA Pivot Table'!F$372</f>
        <v>0</v>
      </c>
      <c r="J149" s="326">
        <f>+'CTA Pivot Table'!F$374</f>
        <v>0</v>
      </c>
      <c r="K149" s="325">
        <f>+'CTA Pivot Table'!F$376</f>
        <v>0</v>
      </c>
      <c r="L149" s="325">
        <f>+'CTA Pivot Table'!F$378</f>
        <v>0</v>
      </c>
      <c r="M149" s="327">
        <f>+'CTA Pivot Table'!F$380</f>
        <v>0</v>
      </c>
      <c r="N149" s="326">
        <f>+'CTA Pivot Table'!F$382</f>
        <v>0</v>
      </c>
      <c r="O149" s="226"/>
    </row>
    <row r="150" spans="1:16">
      <c r="A150" s="320"/>
      <c r="B150" s="325"/>
      <c r="C150" s="325"/>
      <c r="D150" s="325"/>
      <c r="E150" s="326"/>
      <c r="F150" s="326"/>
      <c r="G150" s="325"/>
      <c r="H150" s="325"/>
      <c r="I150" s="326"/>
      <c r="J150" s="326"/>
      <c r="K150" s="325"/>
      <c r="L150" s="325"/>
      <c r="M150" s="327"/>
      <c r="N150" s="326"/>
      <c r="O150" s="226"/>
    </row>
    <row r="151" spans="1:16">
      <c r="A151" s="320" t="s">
        <v>1036</v>
      </c>
      <c r="B151" s="325">
        <f>+'CTA Pivot Table'!F$390</f>
        <v>0</v>
      </c>
      <c r="C151" s="325">
        <f>+'CTA Pivot Table'!F$392</f>
        <v>0</v>
      </c>
      <c r="D151" s="325">
        <f>+'CTA Pivot Table'!F$394</f>
        <v>0</v>
      </c>
      <c r="E151" s="326">
        <f>+'CTA Pivot Table'!F$396</f>
        <v>0</v>
      </c>
      <c r="F151" s="326">
        <f>+'CTA Pivot Table'!F$398</f>
        <v>0</v>
      </c>
      <c r="G151" s="325">
        <f>+'CTA Pivot Table'!F$400</f>
        <v>0</v>
      </c>
      <c r="H151" s="325">
        <f>+'CTA Pivot Table'!F$402</f>
        <v>0</v>
      </c>
      <c r="I151" s="326">
        <f>+'CTA Pivot Table'!F$404</f>
        <v>0</v>
      </c>
      <c r="J151" s="326">
        <f>+'CTA Pivot Table'!F$406</f>
        <v>0</v>
      </c>
      <c r="K151" s="325">
        <f>+'CTA Pivot Table'!F$408</f>
        <v>0</v>
      </c>
      <c r="L151" s="325">
        <f>+'CTA Pivot Table'!F$410</f>
        <v>0</v>
      </c>
      <c r="M151" s="327">
        <f>+'CTA Pivot Table'!F$412</f>
        <v>0</v>
      </c>
      <c r="N151" s="326">
        <f>+'CTA Pivot Table'!F$414</f>
        <v>0</v>
      </c>
      <c r="O151" s="226"/>
    </row>
    <row r="152" spans="1:16">
      <c r="A152" s="320" t="s">
        <v>1037</v>
      </c>
      <c r="B152" s="325">
        <f>+'CTA Pivot Table'!F$422</f>
        <v>115.69454545454545</v>
      </c>
      <c r="C152" s="325">
        <f>+'CTA Pivot Table'!F$424</f>
        <v>138</v>
      </c>
      <c r="D152" s="325">
        <f>+'CTA Pivot Table'!F$426</f>
        <v>0</v>
      </c>
      <c r="E152" s="326">
        <f>+'CTA Pivot Table'!F$428</f>
        <v>116.09285714285714</v>
      </c>
      <c r="F152" s="326">
        <f>+'CTA Pivot Table'!F$430</f>
        <v>124.73731343283582</v>
      </c>
      <c r="G152" s="325">
        <f>+'CTA Pivot Table'!F$432</f>
        <v>117</v>
      </c>
      <c r="H152" s="325">
        <f>+'CTA Pivot Table'!F$434</f>
        <v>0</v>
      </c>
      <c r="I152" s="326">
        <f>+'CTA Pivot Table'!F$436</f>
        <v>124.62352941176471</v>
      </c>
      <c r="J152" s="326">
        <f>+'CTA Pivot Table'!F$438</f>
        <v>67.528270042194094</v>
      </c>
      <c r="K152" s="325">
        <f>+'CTA Pivot Table'!F$440</f>
        <v>57.078736330498181</v>
      </c>
      <c r="L152" s="325">
        <f>+'CTA Pivot Table'!F$442</f>
        <v>0</v>
      </c>
      <c r="M152" s="327">
        <f>+'CTA Pivot Table'!F$444</f>
        <v>60.897609868928292</v>
      </c>
      <c r="N152" s="326">
        <f>+'CTA Pivot Table'!F$446</f>
        <v>49.542758620689654</v>
      </c>
      <c r="O152" s="226"/>
    </row>
    <row r="153" spans="1:16">
      <c r="A153" s="320" t="s">
        <v>1038</v>
      </c>
      <c r="B153" s="325">
        <f>+'CTA Pivot Table'!F$454</f>
        <v>0</v>
      </c>
      <c r="C153" s="325">
        <f>+'CTA Pivot Table'!F$456</f>
        <v>0</v>
      </c>
      <c r="D153" s="325">
        <f>+'CTA Pivot Table'!F$458</f>
        <v>0</v>
      </c>
      <c r="E153" s="326">
        <f>+'CTA Pivot Table'!F$460</f>
        <v>0</v>
      </c>
      <c r="F153" s="326">
        <f>+'CTA Pivot Table'!F$462</f>
        <v>0</v>
      </c>
      <c r="G153" s="325">
        <f>+'CTA Pivot Table'!F$464</f>
        <v>0</v>
      </c>
      <c r="H153" s="325">
        <f>+'CTA Pivot Table'!F$466</f>
        <v>0</v>
      </c>
      <c r="I153" s="326">
        <f>+'CTA Pivot Table'!F$468</f>
        <v>0</v>
      </c>
      <c r="J153" s="326">
        <f>+'CTA Pivot Table'!F$470</f>
        <v>0</v>
      </c>
      <c r="K153" s="325">
        <f>+'CTA Pivot Table'!F$472</f>
        <v>0</v>
      </c>
      <c r="L153" s="325">
        <f>+'CTA Pivot Table'!F$474</f>
        <v>0</v>
      </c>
      <c r="M153" s="327">
        <f>+'CTA Pivot Table'!F$476</f>
        <v>0</v>
      </c>
      <c r="N153" s="326">
        <f>+'CTA Pivot Table'!F$478</f>
        <v>0</v>
      </c>
      <c r="O153" s="226"/>
    </row>
    <row r="154" spans="1:16">
      <c r="A154" s="329" t="s">
        <v>1039</v>
      </c>
      <c r="B154" s="330">
        <f>+'CTA Pivot Table'!F$486</f>
        <v>0</v>
      </c>
      <c r="C154" s="330">
        <f>+'CTA Pivot Table'!F$488</f>
        <v>0</v>
      </c>
      <c r="D154" s="330">
        <f>+'CTA Pivot Table'!F$490</f>
        <v>0</v>
      </c>
      <c r="E154" s="331">
        <f>+'CTA Pivot Table'!F$492</f>
        <v>0</v>
      </c>
      <c r="F154" s="331">
        <f>+'CTA Pivot Table'!F$494</f>
        <v>0</v>
      </c>
      <c r="G154" s="330">
        <f>+'CTA Pivot Table'!F$496</f>
        <v>0</v>
      </c>
      <c r="H154" s="330">
        <f>+'CTA Pivot Table'!F$498</f>
        <v>0</v>
      </c>
      <c r="I154" s="331">
        <f>+'CTA Pivot Table'!F$500</f>
        <v>0</v>
      </c>
      <c r="J154" s="331">
        <f>+'CTA Pivot Table'!F$502</f>
        <v>0</v>
      </c>
      <c r="K154" s="330">
        <f>+'CTA Pivot Table'!F$504</f>
        <v>0</v>
      </c>
      <c r="L154" s="330">
        <f>+'CTA Pivot Table'!F$506</f>
        <v>0</v>
      </c>
      <c r="M154" s="332">
        <f>+'CTA Pivot Table'!F$508</f>
        <v>0</v>
      </c>
      <c r="N154" s="331">
        <f>+'CTA Pivot Table'!F$510</f>
        <v>0</v>
      </c>
      <c r="O154" s="226"/>
    </row>
    <row r="155" spans="1:16">
      <c r="A155" s="333" t="s">
        <v>1040</v>
      </c>
      <c r="B155" s="334"/>
      <c r="C155" s="334"/>
      <c r="D155" s="334"/>
      <c r="E155" s="334"/>
      <c r="F155" s="334"/>
      <c r="G155" s="334"/>
      <c r="H155" s="334"/>
      <c r="I155" s="334"/>
      <c r="J155" s="334"/>
      <c r="K155" s="334"/>
      <c r="L155" s="334"/>
      <c r="M155" s="334"/>
      <c r="N155" s="334"/>
    </row>
    <row r="156" spans="1:16">
      <c r="A156" s="334"/>
      <c r="B156" s="334"/>
      <c r="C156" s="334"/>
      <c r="D156" s="334"/>
      <c r="E156" s="334"/>
      <c r="F156" s="334"/>
      <c r="G156" s="334"/>
      <c r="H156" s="334"/>
      <c r="I156" s="334"/>
      <c r="J156" s="334"/>
      <c r="K156" s="334"/>
      <c r="L156" s="334"/>
      <c r="M156" s="334"/>
      <c r="N156" s="335" t="s">
        <v>1158</v>
      </c>
    </row>
    <row r="157" spans="1:16" ht="18">
      <c r="A157" s="296" t="s">
        <v>1045</v>
      </c>
      <c r="B157" s="297"/>
      <c r="C157" s="297"/>
      <c r="D157" s="297"/>
      <c r="E157" s="298"/>
      <c r="F157" s="298"/>
      <c r="G157" s="298"/>
      <c r="H157" s="298"/>
      <c r="I157" s="298"/>
      <c r="J157" s="297"/>
      <c r="K157" s="297"/>
      <c r="L157" s="297"/>
      <c r="M157" s="298"/>
      <c r="N157" s="297"/>
    </row>
    <row r="158" spans="1:16" ht="18">
      <c r="A158" s="296"/>
      <c r="B158" s="297"/>
      <c r="C158" s="297"/>
      <c r="D158" s="297"/>
      <c r="E158" s="298"/>
      <c r="F158" s="298"/>
      <c r="G158" s="298"/>
      <c r="H158" s="298"/>
      <c r="I158" s="298"/>
      <c r="J158" s="297"/>
      <c r="K158" s="297"/>
      <c r="L158" s="297"/>
      <c r="M158" s="298"/>
      <c r="N158" s="297"/>
    </row>
    <row r="159" spans="1:16" ht="15.75">
      <c r="A159" s="299" t="s">
        <v>1013</v>
      </c>
      <c r="B159" s="297"/>
      <c r="C159" s="297"/>
      <c r="D159" s="297"/>
      <c r="E159" s="298"/>
      <c r="F159" s="298"/>
      <c r="G159" s="298"/>
      <c r="H159" s="298"/>
      <c r="I159" s="298"/>
      <c r="J159" s="297"/>
      <c r="K159" s="297"/>
      <c r="L159" s="297"/>
      <c r="M159" s="298"/>
      <c r="N159" s="297"/>
    </row>
    <row r="160" spans="1:16" ht="15.75">
      <c r="A160" s="299" t="s">
        <v>1059</v>
      </c>
      <c r="B160" s="297"/>
      <c r="C160" s="297"/>
      <c r="D160" s="297"/>
      <c r="E160" s="298"/>
      <c r="F160" s="298"/>
      <c r="G160" s="298"/>
      <c r="H160" s="298"/>
      <c r="I160" s="298"/>
      <c r="J160" s="297"/>
      <c r="K160" s="297"/>
      <c r="L160" s="297"/>
      <c r="M160" s="298"/>
      <c r="N160" s="297"/>
    </row>
    <row r="161" spans="1:15" ht="15.75" customHeight="1">
      <c r="A161" s="300"/>
      <c r="B161" s="300"/>
      <c r="C161" s="300"/>
      <c r="D161" s="300"/>
      <c r="E161" s="300"/>
      <c r="F161" s="301"/>
      <c r="G161" s="302"/>
      <c r="H161" s="302"/>
      <c r="I161" s="303"/>
      <c r="J161" s="303"/>
      <c r="K161" s="303"/>
      <c r="L161" s="303"/>
      <c r="M161" s="303"/>
      <c r="N161" s="303"/>
      <c r="O161" s="304"/>
    </row>
    <row r="162" spans="1:15" ht="15.75" customHeight="1">
      <c r="A162" s="150"/>
      <c r="B162" s="305" t="s">
        <v>1014</v>
      </c>
      <c r="C162" s="306"/>
      <c r="D162" s="306"/>
      <c r="E162" s="306"/>
      <c r="F162" s="306"/>
      <c r="G162" s="306"/>
      <c r="H162" s="306"/>
      <c r="I162" s="307"/>
      <c r="J162" s="308" t="s">
        <v>10</v>
      </c>
      <c r="K162" s="309"/>
      <c r="L162" s="309"/>
      <c r="M162" s="310"/>
      <c r="N162" s="533" t="s">
        <v>1015</v>
      </c>
      <c r="O162"/>
    </row>
    <row r="163" spans="1:15" ht="46.5" customHeight="1">
      <c r="A163" s="311"/>
      <c r="B163" s="306" t="s">
        <v>1016</v>
      </c>
      <c r="C163" s="306"/>
      <c r="D163" s="306"/>
      <c r="E163" s="312"/>
      <c r="F163" s="313" t="s">
        <v>1017</v>
      </c>
      <c r="G163" s="306"/>
      <c r="H163" s="306"/>
      <c r="I163" s="307"/>
      <c r="J163" s="314" t="s">
        <v>1018</v>
      </c>
      <c r="K163" s="306"/>
      <c r="L163" s="306"/>
      <c r="M163" s="307"/>
      <c r="N163" s="534"/>
      <c r="O163"/>
    </row>
    <row r="164" spans="1:15" ht="30.75" customHeight="1">
      <c r="A164" s="300"/>
      <c r="B164" s="315" t="s">
        <v>1019</v>
      </c>
      <c r="C164" s="315" t="s">
        <v>1020</v>
      </c>
      <c r="D164" s="315" t="s">
        <v>1021</v>
      </c>
      <c r="E164" s="316" t="s">
        <v>1022</v>
      </c>
      <c r="F164" s="316" t="s">
        <v>1019</v>
      </c>
      <c r="G164" s="315" t="s">
        <v>1020</v>
      </c>
      <c r="H164" s="315" t="s">
        <v>1021</v>
      </c>
      <c r="I164" s="316" t="s">
        <v>1022</v>
      </c>
      <c r="J164" s="317" t="s">
        <v>1019</v>
      </c>
      <c r="K164" s="318" t="s">
        <v>1020</v>
      </c>
      <c r="L164" s="319" t="s">
        <v>1021</v>
      </c>
      <c r="M164" s="317" t="s">
        <v>1022</v>
      </c>
      <c r="N164" s="535"/>
      <c r="O164"/>
    </row>
    <row r="165" spans="1:15" hidden="1">
      <c r="A165" s="320" t="s">
        <v>1023</v>
      </c>
      <c r="B165" s="337">
        <f>+'CTA Pivot Table'!G$230</f>
        <v>0</v>
      </c>
      <c r="C165" s="337">
        <f>+'CTA Pivot Table'!G$231</f>
        <v>0</v>
      </c>
      <c r="D165" s="337">
        <f>+'CTA Pivot Table'!G$232</f>
        <v>0</v>
      </c>
      <c r="E165" s="338">
        <f>+'CTA Pivot Table'!G$233</f>
        <v>0</v>
      </c>
      <c r="F165" s="338"/>
      <c r="G165" s="338"/>
      <c r="H165" s="338"/>
      <c r="I165" s="338"/>
      <c r="J165" s="338">
        <f>+'CTA Pivot Table'!G$234</f>
        <v>0</v>
      </c>
      <c r="K165" s="337">
        <f>+'CTA Pivot Table'!G$235</f>
        <v>0</v>
      </c>
      <c r="L165" s="337">
        <f>+'CTA Pivot Table'!G$236</f>
        <v>0</v>
      </c>
      <c r="M165" s="339">
        <f>+'CTA Pivot Table'!G$237</f>
        <v>0</v>
      </c>
      <c r="N165" s="338">
        <f>+'CTA Pivot Table'!G$238</f>
        <v>0</v>
      </c>
      <c r="O165" s="226"/>
    </row>
    <row r="166" spans="1:15" hidden="1">
      <c r="A166" s="320"/>
      <c r="E166" s="130"/>
      <c r="I166" s="130"/>
      <c r="J166" s="130"/>
      <c r="M166" s="227"/>
      <c r="N166" s="130"/>
      <c r="O166" s="226"/>
    </row>
    <row r="167" spans="1:15">
      <c r="A167" s="320" t="s">
        <v>1024</v>
      </c>
      <c r="B167" s="325">
        <f>+'CTA Pivot Table'!G$6</f>
        <v>0</v>
      </c>
      <c r="C167" s="325">
        <f>+'CTA Pivot Table'!G$8</f>
        <v>0</v>
      </c>
      <c r="D167" s="325">
        <f>+'CTA Pivot Table'!G$10</f>
        <v>0</v>
      </c>
      <c r="E167" s="326">
        <f>+'CTA Pivot Table'!G$12</f>
        <v>0</v>
      </c>
      <c r="F167" s="326">
        <f>+'CTA Pivot Table'!G$14</f>
        <v>0</v>
      </c>
      <c r="G167" s="325">
        <f>+'CTA Pivot Table'!G$16</f>
        <v>0</v>
      </c>
      <c r="H167" s="325">
        <f>+'CTA Pivot Table'!G$18</f>
        <v>0</v>
      </c>
      <c r="I167" s="326">
        <f>+'CTA Pivot Table'!G$20</f>
        <v>0</v>
      </c>
      <c r="J167" s="326">
        <f>+'CTA Pivot Table'!G$22</f>
        <v>0</v>
      </c>
      <c r="K167" s="325">
        <f>+'CTA Pivot Table'!G$24</f>
        <v>0</v>
      </c>
      <c r="L167" s="325">
        <f>+'CTA Pivot Table'!G$26</f>
        <v>0</v>
      </c>
      <c r="M167" s="327">
        <f>+'CTA Pivot Table'!G$28</f>
        <v>0</v>
      </c>
      <c r="N167" s="326">
        <f>+'CTA Pivot Table'!G$30</f>
        <v>0</v>
      </c>
      <c r="O167" s="226"/>
    </row>
    <row r="168" spans="1:15">
      <c r="A168" s="320" t="s">
        <v>1025</v>
      </c>
      <c r="B168" s="325">
        <f>+'CTA Pivot Table'!G$38</f>
        <v>126.7</v>
      </c>
      <c r="C168" s="325">
        <f>+'CTA Pivot Table'!G$40</f>
        <v>146.80000000000001</v>
      </c>
      <c r="D168" s="325">
        <f>+'CTA Pivot Table'!G$42</f>
        <v>0</v>
      </c>
      <c r="E168" s="326">
        <f>+'CTA Pivot Table'!G$44</f>
        <v>139.23548387096776</v>
      </c>
      <c r="F168" s="326">
        <f>+'CTA Pivot Table'!G$46</f>
        <v>132.6</v>
      </c>
      <c r="G168" s="325">
        <f>+'CTA Pivot Table'!G$48</f>
        <v>132.6</v>
      </c>
      <c r="H168" s="325">
        <f>+'CTA Pivot Table'!G$50</f>
        <v>0</v>
      </c>
      <c r="I168" s="326">
        <f>+'CTA Pivot Table'!G$52</f>
        <v>132.6</v>
      </c>
      <c r="J168" s="326">
        <f>+'CTA Pivot Table'!G$54</f>
        <v>90.5</v>
      </c>
      <c r="K168" s="325">
        <f>+'CTA Pivot Table'!G$56</f>
        <v>100.4</v>
      </c>
      <c r="L168" s="325">
        <f>+'CTA Pivot Table'!GR$58</f>
        <v>0</v>
      </c>
      <c r="M168" s="327">
        <f>+'CTA Pivot Table'!G$60</f>
        <v>94.224752475247527</v>
      </c>
      <c r="N168" s="326">
        <f>+'CTA Pivot Table'!G$62</f>
        <v>0</v>
      </c>
      <c r="O168" s="226"/>
    </row>
    <row r="169" spans="1:15">
      <c r="A169" s="320" t="s">
        <v>1026</v>
      </c>
      <c r="B169" s="325">
        <f>+'CTA Pivot Table'!G$70</f>
        <v>0</v>
      </c>
      <c r="C169" s="325">
        <f>+'CTA Pivot Table'!G$72</f>
        <v>0</v>
      </c>
      <c r="D169" s="325">
        <f>+'CTA Pivot Table'!G$74</f>
        <v>0</v>
      </c>
      <c r="E169" s="326">
        <f>+'CTA Pivot Table'!G$76</f>
        <v>0</v>
      </c>
      <c r="F169" s="326">
        <f>+'CTA Pivot Table'!G$78</f>
        <v>0</v>
      </c>
      <c r="G169" s="325">
        <f>+'CTA Pivot Table'!G$80</f>
        <v>0</v>
      </c>
      <c r="H169" s="325">
        <f>+'CTA Pivot Table'!G$82</f>
        <v>0</v>
      </c>
      <c r="I169" s="326">
        <f>+'CTA Pivot Table'!G$84</f>
        <v>0</v>
      </c>
      <c r="J169" s="326">
        <f>+'CTA Pivot Table'!G$86</f>
        <v>0</v>
      </c>
      <c r="K169" s="325">
        <f>+'CTA Pivot Table'!G$88</f>
        <v>0</v>
      </c>
      <c r="L169" s="325">
        <f>+'CTA Pivot Table'!G$90</f>
        <v>0</v>
      </c>
      <c r="M169" s="327">
        <f>+'CTA Pivot Table'!G$92</f>
        <v>0</v>
      </c>
      <c r="N169" s="326">
        <f>+'CTA Pivot Table'!G$94</f>
        <v>0</v>
      </c>
      <c r="O169" s="226"/>
    </row>
    <row r="170" spans="1:15">
      <c r="A170" s="320" t="s">
        <v>1027</v>
      </c>
      <c r="B170" s="325">
        <f>+'CTA Pivot Table'!G$102</f>
        <v>0</v>
      </c>
      <c r="C170" s="325">
        <f>+'CTA Pivot Table'!G$104</f>
        <v>0</v>
      </c>
      <c r="D170" s="325">
        <f>+'CTA Pivot Table'!G$106</f>
        <v>0</v>
      </c>
      <c r="E170" s="326">
        <f>+'CTA Pivot Table'!G$108</f>
        <v>0</v>
      </c>
      <c r="F170" s="326">
        <f>+'CTA Pivot Table'!G$110</f>
        <v>0</v>
      </c>
      <c r="G170" s="325">
        <f>+'CTA Pivot Table'!G$112</f>
        <v>0</v>
      </c>
      <c r="H170" s="325">
        <f>+'CTA Pivot Table'!G$114</f>
        <v>0</v>
      </c>
      <c r="I170" s="326">
        <f>+'CTA Pivot Table'!G$116</f>
        <v>0</v>
      </c>
      <c r="J170" s="326">
        <f>+'CTA Pivot Table'!G$118</f>
        <v>0</v>
      </c>
      <c r="K170" s="325">
        <f>+'CTA Pivot Table'!G$120</f>
        <v>0</v>
      </c>
      <c r="L170" s="325">
        <f>+'CTA Pivot Table'!G$122</f>
        <v>0</v>
      </c>
      <c r="M170" s="327">
        <f>+'CTA Pivot Table'!G$124</f>
        <v>0</v>
      </c>
      <c r="N170" s="326">
        <f>+'CTA Pivot Table'!G$126</f>
        <v>0</v>
      </c>
      <c r="O170" s="226"/>
    </row>
    <row r="171" spans="1:15">
      <c r="A171" s="320"/>
      <c r="B171" s="325"/>
      <c r="C171" s="325"/>
      <c r="D171" s="325"/>
      <c r="E171" s="326"/>
      <c r="F171" s="326"/>
      <c r="G171" s="325"/>
      <c r="H171" s="325"/>
      <c r="I171" s="326"/>
      <c r="J171" s="326"/>
      <c r="K171" s="325"/>
      <c r="L171" s="325"/>
      <c r="M171" s="327"/>
      <c r="N171" s="326"/>
      <c r="O171" s="226"/>
    </row>
    <row r="172" spans="1:15">
      <c r="A172" s="320" t="s">
        <v>1028</v>
      </c>
      <c r="B172" s="325">
        <f>+'CTA Pivot Table'!G$134</f>
        <v>0</v>
      </c>
      <c r="C172" s="325">
        <f>+'CTA Pivot Table'!G$136</f>
        <v>145</v>
      </c>
      <c r="D172" s="325">
        <f>+'CTA Pivot Table'!G$138</f>
        <v>0</v>
      </c>
      <c r="E172" s="326">
        <f>+'CTA Pivot Table'!G$140</f>
        <v>145</v>
      </c>
      <c r="F172" s="326">
        <f>+'CTA Pivot Table'!G$142</f>
        <v>149.31</v>
      </c>
      <c r="G172" s="325">
        <f>+'CTA Pivot Table'!G$144</f>
        <v>147.31</v>
      </c>
      <c r="H172" s="325">
        <f>+'CTA Pivot Table'!G$146</f>
        <v>0</v>
      </c>
      <c r="I172" s="326">
        <f>+'CTA Pivot Table'!G$148</f>
        <v>149.25508009153319</v>
      </c>
      <c r="J172" s="326">
        <f>+'CTA Pivot Table'!G$150</f>
        <v>106.23</v>
      </c>
      <c r="K172" s="325">
        <f>+'CTA Pivot Table'!G$152</f>
        <v>88.55</v>
      </c>
      <c r="L172" s="325">
        <f>+'CTA Pivot Table'!G$154</f>
        <v>0</v>
      </c>
      <c r="M172" s="327">
        <f>+'CTA Pivot Table'!G$156</f>
        <v>103.64897810218979</v>
      </c>
      <c r="N172" s="326">
        <f>+'CTA Pivot Table'!G$158</f>
        <v>142</v>
      </c>
      <c r="O172" s="226"/>
    </row>
    <row r="173" spans="1:15">
      <c r="A173" s="320" t="s">
        <v>1029</v>
      </c>
      <c r="B173" s="325">
        <f>+'CTA Pivot Table'!G$166</f>
        <v>0</v>
      </c>
      <c r="C173" s="325">
        <f>+'CTA Pivot Table'!G$168</f>
        <v>0</v>
      </c>
      <c r="D173" s="325">
        <f>+'CTA Pivot Table'!G$170</f>
        <v>0</v>
      </c>
      <c r="E173" s="326">
        <f>+'CTA Pivot Table'!G$172</f>
        <v>0</v>
      </c>
      <c r="F173" s="326">
        <f>+'CTA Pivot Table'!G$174</f>
        <v>0</v>
      </c>
      <c r="G173" s="325">
        <f>+'CTA Pivot Table'!G$176</f>
        <v>0</v>
      </c>
      <c r="H173" s="325">
        <f>+'CTA Pivot Table'!G$178</f>
        <v>0</v>
      </c>
      <c r="I173" s="326">
        <f>+'CTA Pivot Table'!G$180</f>
        <v>0</v>
      </c>
      <c r="J173" s="326">
        <f>+'CTA Pivot Table'!G$182</f>
        <v>0</v>
      </c>
      <c r="K173" s="325">
        <f>+'CTA Pivot Table'!G$184</f>
        <v>0</v>
      </c>
      <c r="L173" s="325">
        <f>+'CTA Pivot Table'!G$186</f>
        <v>0</v>
      </c>
      <c r="M173" s="327">
        <f>+'CTA Pivot Table'!G$188</f>
        <v>0</v>
      </c>
      <c r="N173" s="326">
        <f>+'CTA Pivot Table'!G$190</f>
        <v>0</v>
      </c>
      <c r="O173" s="226"/>
    </row>
    <row r="174" spans="1:15">
      <c r="A174" s="320" t="s">
        <v>1030</v>
      </c>
      <c r="B174" s="325">
        <f>+'CTA Pivot Table'!G$198</f>
        <v>0</v>
      </c>
      <c r="C174" s="325">
        <f>+'CTA Pivot Table'!G$200</f>
        <v>0</v>
      </c>
      <c r="D174" s="325">
        <f>+'CTA Pivot Table'!G$202</f>
        <v>0</v>
      </c>
      <c r="E174" s="326">
        <f>+'CTA Pivot Table'!G$204</f>
        <v>0</v>
      </c>
      <c r="F174" s="326">
        <f>+'CTA Pivot Table'!G$206</f>
        <v>0</v>
      </c>
      <c r="G174" s="325">
        <f>+'CTA Pivot Table'!G$208</f>
        <v>0</v>
      </c>
      <c r="H174" s="325">
        <f>+'CTA Pivot Table'!G$210</f>
        <v>0</v>
      </c>
      <c r="I174" s="326">
        <f>+'CTA Pivot Table'!G$212</f>
        <v>0</v>
      </c>
      <c r="J174" s="326">
        <f>+'CTA Pivot Table'!G$214</f>
        <v>0</v>
      </c>
      <c r="K174" s="325">
        <f>+'CTA Pivot Table'!G$216</f>
        <v>0</v>
      </c>
      <c r="L174" s="325">
        <f>+'CTA Pivot Table'!G$218</f>
        <v>0</v>
      </c>
      <c r="M174" s="327">
        <f>+'CTA Pivot Table'!G$220</f>
        <v>0</v>
      </c>
      <c r="N174" s="326">
        <f>+'CTA Pivot Table'!G$222</f>
        <v>0</v>
      </c>
      <c r="O174" s="226"/>
    </row>
    <row r="175" spans="1:15">
      <c r="A175" s="320" t="s">
        <v>1031</v>
      </c>
      <c r="B175" s="325">
        <f>+'CTA Pivot Table'!G$230</f>
        <v>0</v>
      </c>
      <c r="C175" s="325">
        <f>+'CTA Pivot Table'!G$232</f>
        <v>0</v>
      </c>
      <c r="D175" s="325">
        <f>+'CTA Pivot Table'!G$234</f>
        <v>0</v>
      </c>
      <c r="E175" s="326">
        <f>+'CTA Pivot Table'!G$236</f>
        <v>0</v>
      </c>
      <c r="F175" s="326">
        <f>+'CTA Pivot Table'!G$238</f>
        <v>0</v>
      </c>
      <c r="G175" s="325">
        <f>+'CTA Pivot Table'!G$240</f>
        <v>0</v>
      </c>
      <c r="H175" s="325">
        <f>+'CTA Pivot Table'!G$242</f>
        <v>0</v>
      </c>
      <c r="I175" s="326">
        <f>+'CTA Pivot Table'!G$244</f>
        <v>0</v>
      </c>
      <c r="J175" s="326">
        <f>+'CTA Pivot Table'!G$246</f>
        <v>0</v>
      </c>
      <c r="K175" s="325">
        <f>+'CTA Pivot Table'!G$248</f>
        <v>0</v>
      </c>
      <c r="L175" s="325">
        <f>+'CTA Pivot Table'!G$250</f>
        <v>0</v>
      </c>
      <c r="M175" s="327">
        <f>+'CTA Pivot Table'!G$252</f>
        <v>0</v>
      </c>
      <c r="N175" s="326">
        <f>+'CTA Pivot Table'!G$254</f>
        <v>0</v>
      </c>
      <c r="O175" s="226"/>
    </row>
    <row r="176" spans="1:15">
      <c r="A176" s="320"/>
      <c r="B176" s="325"/>
      <c r="C176" s="325"/>
      <c r="D176" s="325"/>
      <c r="E176" s="326"/>
      <c r="F176" s="326"/>
      <c r="G176" s="325"/>
      <c r="H176" s="325"/>
      <c r="I176" s="326"/>
      <c r="J176" s="326"/>
      <c r="K176" s="325"/>
      <c r="L176" s="325"/>
      <c r="M176" s="327"/>
      <c r="N176" s="326"/>
      <c r="O176" s="226"/>
    </row>
    <row r="177" spans="1:16">
      <c r="A177" s="320" t="s">
        <v>1032</v>
      </c>
      <c r="B177" s="325">
        <f>+'CTA Pivot Table'!G$262</f>
        <v>0</v>
      </c>
      <c r="C177" s="325">
        <f>+'CTA Pivot Table'!G$264</f>
        <v>0</v>
      </c>
      <c r="D177" s="325">
        <f>+'CTA Pivot Table'!G$266</f>
        <v>0</v>
      </c>
      <c r="E177" s="326">
        <f>+'CTA Pivot Table'!G$268</f>
        <v>0</v>
      </c>
      <c r="F177" s="326">
        <f>+'CTA Pivot Table'!G$270</f>
        <v>0</v>
      </c>
      <c r="G177" s="325">
        <f>+'CTA Pivot Table'!G$272</f>
        <v>0</v>
      </c>
      <c r="H177" s="325">
        <f>+'CTA Pivot Table'!G$274</f>
        <v>0</v>
      </c>
      <c r="I177" s="326">
        <f>+'CTA Pivot Table'!G$276</f>
        <v>0</v>
      </c>
      <c r="J177" s="326">
        <f>+'CTA Pivot Table'!G$278</f>
        <v>0</v>
      </c>
      <c r="K177" s="325">
        <f>+'CTA Pivot Table'!G$280</f>
        <v>0</v>
      </c>
      <c r="L177" s="325">
        <f>+'CTA Pivot Table'!G$282</f>
        <v>0</v>
      </c>
      <c r="M177" s="327">
        <f>+'CTA Pivot Table'!G$284</f>
        <v>0</v>
      </c>
      <c r="N177" s="326">
        <f>+'CTA Pivot Table'!G$286</f>
        <v>0</v>
      </c>
      <c r="O177" s="226"/>
    </row>
    <row r="178" spans="1:16" ht="15.75">
      <c r="A178" s="320" t="s">
        <v>1033</v>
      </c>
      <c r="B178" s="325">
        <f>+'CTA Pivot Table'!G$294</f>
        <v>145.5</v>
      </c>
      <c r="C178" s="325">
        <f>+'CTA Pivot Table'!G$296</f>
        <v>200</v>
      </c>
      <c r="D178" s="325">
        <f>+'CTA Pivot Table'!G$298</f>
        <v>0</v>
      </c>
      <c r="E178" s="326">
        <f>+'CTA Pivot Table'!G$300</f>
        <v>156.4</v>
      </c>
      <c r="F178" s="326">
        <f>+'CTA Pivot Table'!G$302</f>
        <v>137.92796610169492</v>
      </c>
      <c r="G178" s="325">
        <f>+'CTA Pivot Table'!G$304</f>
        <v>100.66666666666667</v>
      </c>
      <c r="H178" s="325">
        <f>+'CTA Pivot Table'!G$306</f>
        <v>0</v>
      </c>
      <c r="I178" s="326">
        <f>+'CTA Pivot Table'!G$308</f>
        <v>137.80992608236537</v>
      </c>
      <c r="J178" s="326">
        <f>+'CTA Pivot Table'!G$310</f>
        <v>85.424679487179489</v>
      </c>
      <c r="K178" s="325">
        <f>+'CTA Pivot Table'!G$312</f>
        <v>50.928571428571431</v>
      </c>
      <c r="L178" s="325">
        <f>+'CTA Pivot Table'!G$314</f>
        <v>71.400000000000006</v>
      </c>
      <c r="M178" s="327">
        <f>+'CTA Pivot Table'!G$316</f>
        <v>72.108187134502927</v>
      </c>
      <c r="N178" s="326">
        <f>+'CTA Pivot Table'!G$318</f>
        <v>58.769918699186995</v>
      </c>
      <c r="O178" s="226"/>
      <c r="P178" s="328"/>
    </row>
    <row r="179" spans="1:16">
      <c r="A179" s="320" t="s">
        <v>1034</v>
      </c>
      <c r="B179" s="325">
        <f>+'CTA Pivot Table'!G$326</f>
        <v>0</v>
      </c>
      <c r="C179" s="325">
        <f>+'CTA Pivot Table'!G$328</f>
        <v>0</v>
      </c>
      <c r="D179" s="325">
        <f>+'CTA Pivot Table'!G$330</f>
        <v>0</v>
      </c>
      <c r="E179" s="326">
        <f>+'CTA Pivot Table'!G$332</f>
        <v>0</v>
      </c>
      <c r="F179" s="326">
        <f>+'CTA Pivot Table'!G$334</f>
        <v>0</v>
      </c>
      <c r="G179" s="325">
        <f>+'CTA Pivot Table'!G$336</f>
        <v>0</v>
      </c>
      <c r="H179" s="325">
        <f>+'CTA Pivot Table'!G$338</f>
        <v>0</v>
      </c>
      <c r="I179" s="326">
        <f>+'CTA Pivot Table'!G$340</f>
        <v>0</v>
      </c>
      <c r="J179" s="326">
        <f>+'CTA Pivot Table'!G$342</f>
        <v>0</v>
      </c>
      <c r="K179" s="325">
        <f>+'CTA Pivot Table'!G$344</f>
        <v>0</v>
      </c>
      <c r="L179" s="325">
        <f>+'CTA Pivot Table'!G$346</f>
        <v>0</v>
      </c>
      <c r="M179" s="327">
        <f>+'CTA Pivot Table'!G$348</f>
        <v>0</v>
      </c>
      <c r="N179" s="326">
        <f>+'CTA Pivot Table'!G$350</f>
        <v>0</v>
      </c>
      <c r="O179" s="226"/>
    </row>
    <row r="180" spans="1:16">
      <c r="A180" s="320" t="s">
        <v>1035</v>
      </c>
      <c r="B180" s="325">
        <f>+'CTA Pivot Table'!G$358</f>
        <v>0</v>
      </c>
      <c r="C180" s="325">
        <f>+'CTA Pivot Table'!G$360</f>
        <v>0</v>
      </c>
      <c r="D180" s="325">
        <f>+'CTA Pivot Table'!G$362</f>
        <v>0</v>
      </c>
      <c r="E180" s="326">
        <f>+'CTA Pivot Table'!G$364</f>
        <v>0</v>
      </c>
      <c r="F180" s="326">
        <f>+'CTA Pivot Table'!G$366</f>
        <v>0</v>
      </c>
      <c r="G180" s="325">
        <f>+'CTA Pivot Table'!G$368</f>
        <v>0</v>
      </c>
      <c r="H180" s="325">
        <f>+'CTA Pivot Table'!G$370</f>
        <v>0</v>
      </c>
      <c r="I180" s="326">
        <f>+'CTA Pivot Table'!G$372</f>
        <v>0</v>
      </c>
      <c r="J180" s="326">
        <f>+'CTA Pivot Table'!G$374</f>
        <v>0</v>
      </c>
      <c r="K180" s="325">
        <f>+'CTA Pivot Table'!G$376</f>
        <v>0</v>
      </c>
      <c r="L180" s="325">
        <f>+'CTA Pivot Table'!G$378</f>
        <v>0</v>
      </c>
      <c r="M180" s="327">
        <f>+'CTA Pivot Table'!G$380</f>
        <v>0</v>
      </c>
      <c r="N180" s="326">
        <f>+'CTA Pivot Table'!G$382</f>
        <v>0</v>
      </c>
      <c r="O180" s="226"/>
    </row>
    <row r="181" spans="1:16">
      <c r="A181" s="320"/>
      <c r="B181" s="325"/>
      <c r="C181" s="325"/>
      <c r="D181" s="325"/>
      <c r="E181" s="326"/>
      <c r="F181" s="326"/>
      <c r="G181" s="325"/>
      <c r="H181" s="325"/>
      <c r="I181" s="326"/>
      <c r="J181" s="326"/>
      <c r="K181" s="325"/>
      <c r="L181" s="325"/>
      <c r="M181" s="327"/>
      <c r="N181" s="326"/>
      <c r="O181" s="226"/>
    </row>
    <row r="182" spans="1:16">
      <c r="A182" s="320" t="s">
        <v>1036</v>
      </c>
      <c r="B182" s="325">
        <f>+'CTA Pivot Table'!G$390</f>
        <v>0</v>
      </c>
      <c r="C182" s="325">
        <f>+'CTA Pivot Table'!G$392</f>
        <v>0</v>
      </c>
      <c r="D182" s="325">
        <f>+'CTA Pivot Table'!G$394</f>
        <v>0</v>
      </c>
      <c r="E182" s="326">
        <f>+'CTA Pivot Table'!G$396</f>
        <v>0</v>
      </c>
      <c r="F182" s="326">
        <f>+'CTA Pivot Table'!G$398</f>
        <v>0</v>
      </c>
      <c r="G182" s="325">
        <f>+'CTA Pivot Table'!G$400</f>
        <v>0</v>
      </c>
      <c r="H182" s="325">
        <f>+'CTA Pivot Table'!G$402</f>
        <v>0</v>
      </c>
      <c r="I182" s="326">
        <f>+'CTA Pivot Table'!G$404</f>
        <v>0</v>
      </c>
      <c r="J182" s="326">
        <f>+'CTA Pivot Table'!G$406</f>
        <v>0</v>
      </c>
      <c r="K182" s="325">
        <f>+'CTA Pivot Table'!G$408</f>
        <v>0</v>
      </c>
      <c r="L182" s="325">
        <f>+'CTA Pivot Table'!G$410</f>
        <v>0</v>
      </c>
      <c r="M182" s="327">
        <f>+'CTA Pivot Table'!G$412</f>
        <v>0</v>
      </c>
      <c r="N182" s="326">
        <f>+'CTA Pivot Table'!G$414</f>
        <v>0</v>
      </c>
      <c r="O182" s="226"/>
    </row>
    <row r="183" spans="1:16">
      <c r="A183" s="320" t="s">
        <v>1037</v>
      </c>
      <c r="B183" s="325">
        <f>+'CTA Pivot Table'!G$422</f>
        <v>122.96577181208055</v>
      </c>
      <c r="C183" s="325">
        <f>+'CTA Pivot Table'!G$424</f>
        <v>131.82105263157897</v>
      </c>
      <c r="D183" s="325">
        <f>+'CTA Pivot Table'!G$426</f>
        <v>0</v>
      </c>
      <c r="E183" s="326">
        <f>+'CTA Pivot Table'!G$428</f>
        <v>123.9672619047619</v>
      </c>
      <c r="F183" s="326">
        <f>+'CTA Pivot Table'!G$430</f>
        <v>134.6755485893417</v>
      </c>
      <c r="G183" s="325">
        <f>+'CTA Pivot Table'!G$432</f>
        <v>140.63437500000001</v>
      </c>
      <c r="H183" s="325">
        <f>+'CTA Pivot Table'!G$434</f>
        <v>0</v>
      </c>
      <c r="I183" s="326">
        <f>+'CTA Pivot Table'!G$436</f>
        <v>135.67127937336815</v>
      </c>
      <c r="J183" s="326">
        <f>+'CTA Pivot Table'!G$438</f>
        <v>75.578881278538816</v>
      </c>
      <c r="K183" s="325">
        <f>+'CTA Pivot Table'!G$440</f>
        <v>64.040020576131681</v>
      </c>
      <c r="L183" s="325">
        <f>+'CTA Pivot Table'!G$442</f>
        <v>0</v>
      </c>
      <c r="M183" s="327">
        <f>+'CTA Pivot Table'!G$444</f>
        <v>69.509740259740269</v>
      </c>
      <c r="N183" s="326">
        <f>+'CTA Pivot Table'!G$446</f>
        <v>63.8130612244898</v>
      </c>
      <c r="O183" s="226"/>
    </row>
    <row r="184" spans="1:16">
      <c r="A184" s="320" t="s">
        <v>1038</v>
      </c>
      <c r="B184" s="325">
        <f>+'CTA Pivot Table'!G$454</f>
        <v>0</v>
      </c>
      <c r="C184" s="325">
        <f>+'CTA Pivot Table'!G$456</f>
        <v>0</v>
      </c>
      <c r="D184" s="325">
        <f>+'CTA Pivot Table'!G$458</f>
        <v>0</v>
      </c>
      <c r="E184" s="326">
        <f>+'CTA Pivot Table'!G$460</f>
        <v>0</v>
      </c>
      <c r="F184" s="326">
        <f>+'CTA Pivot Table'!G$462</f>
        <v>122.36769078295301</v>
      </c>
      <c r="G184" s="325">
        <f>+'CTA Pivot Table'!G$464</f>
        <v>0</v>
      </c>
      <c r="H184" s="325">
        <f>+'CTA Pivot Table'!G$466</f>
        <v>0</v>
      </c>
      <c r="I184" s="326">
        <f>+'CTA Pivot Table'!G$468</f>
        <v>122.36769078295301</v>
      </c>
      <c r="J184" s="326">
        <f>+'CTA Pivot Table'!G$470</f>
        <v>85.954838709677404</v>
      </c>
      <c r="K184" s="325">
        <f>+'CTA Pivot Table'!G$472</f>
        <v>60.5</v>
      </c>
      <c r="L184" s="325">
        <f>+'CTA Pivot Table'!G$474</f>
        <v>0</v>
      </c>
      <c r="M184" s="327">
        <f>+'CTA Pivot Table'!G$476</f>
        <v>85.31446540880502</v>
      </c>
      <c r="N184" s="326">
        <f>+'CTA Pivot Table'!G$478</f>
        <v>0</v>
      </c>
      <c r="O184" s="226"/>
    </row>
    <row r="185" spans="1:16">
      <c r="A185" s="329" t="s">
        <v>1039</v>
      </c>
      <c r="B185" s="330">
        <f>+'CTA Pivot Table'!G$486</f>
        <v>0</v>
      </c>
      <c r="C185" s="330">
        <f>+'CTA Pivot Table'!G$488</f>
        <v>0</v>
      </c>
      <c r="D185" s="330">
        <f>+'CTA Pivot Table'!G$490</f>
        <v>0</v>
      </c>
      <c r="E185" s="331">
        <f>+'CTA Pivot Table'!G$492</f>
        <v>0</v>
      </c>
      <c r="F185" s="331">
        <f>+'CTA Pivot Table'!G$494</f>
        <v>0</v>
      </c>
      <c r="G185" s="330">
        <f>+'CTA Pivot Table'!G$496</f>
        <v>0</v>
      </c>
      <c r="H185" s="330">
        <f>+'CTA Pivot Table'!G$498</f>
        <v>0</v>
      </c>
      <c r="I185" s="331">
        <f>+'CTA Pivot Table'!G$500</f>
        <v>0</v>
      </c>
      <c r="J185" s="331">
        <f>+'CTA Pivot Table'!G$502</f>
        <v>0</v>
      </c>
      <c r="K185" s="330">
        <f>+'CTA Pivot Table'!G$504</f>
        <v>0</v>
      </c>
      <c r="L185" s="330">
        <f>+'CTA Pivot Table'!G$506</f>
        <v>0</v>
      </c>
      <c r="M185" s="332">
        <f>+'CTA Pivot Table'!G$508</f>
        <v>0</v>
      </c>
      <c r="N185" s="331">
        <f>+'CTA Pivot Table'!G$510</f>
        <v>0</v>
      </c>
      <c r="O185" s="226"/>
    </row>
    <row r="186" spans="1:16">
      <c r="A186" s="333" t="s">
        <v>1040</v>
      </c>
      <c r="B186" s="334"/>
      <c r="C186" s="334"/>
      <c r="D186" s="334"/>
      <c r="E186" s="334"/>
      <c r="F186" s="334"/>
      <c r="G186" s="334"/>
      <c r="H186" s="334"/>
      <c r="I186" s="334"/>
      <c r="J186" s="334"/>
      <c r="K186" s="334"/>
      <c r="L186" s="334"/>
      <c r="M186" s="334"/>
      <c r="N186" s="334"/>
    </row>
    <row r="187" spans="1:16">
      <c r="A187" s="334"/>
      <c r="B187" s="334"/>
      <c r="C187" s="334"/>
      <c r="D187" s="334"/>
      <c r="E187" s="334"/>
      <c r="F187" s="334"/>
      <c r="G187" s="334"/>
      <c r="H187" s="334"/>
      <c r="I187" s="334"/>
      <c r="J187" s="334"/>
      <c r="K187" s="334"/>
      <c r="L187" s="334"/>
      <c r="M187" s="334"/>
      <c r="N187" s="335" t="s">
        <v>1158</v>
      </c>
    </row>
    <row r="188" spans="1:16" ht="18">
      <c r="A188" s="296" t="s">
        <v>1046</v>
      </c>
      <c r="B188" s="297"/>
      <c r="C188" s="297"/>
      <c r="D188" s="297"/>
      <c r="E188" s="298"/>
      <c r="F188" s="298"/>
      <c r="G188" s="298"/>
      <c r="H188" s="298"/>
      <c r="I188" s="298"/>
      <c r="J188" s="297"/>
      <c r="K188" s="297"/>
      <c r="L188" s="297"/>
      <c r="M188" s="298"/>
      <c r="N188" s="297"/>
    </row>
    <row r="189" spans="1:16" ht="18">
      <c r="A189" s="296"/>
      <c r="B189" s="297"/>
      <c r="C189" s="297"/>
      <c r="D189" s="297"/>
      <c r="E189" s="298"/>
      <c r="F189" s="298"/>
      <c r="G189" s="298"/>
      <c r="H189" s="298"/>
      <c r="I189" s="298"/>
      <c r="J189" s="297"/>
      <c r="K189" s="297"/>
      <c r="L189" s="297"/>
      <c r="M189" s="298"/>
      <c r="N189" s="297"/>
    </row>
    <row r="190" spans="1:16" ht="15.75">
      <c r="A190" s="299" t="s">
        <v>1013</v>
      </c>
      <c r="B190" s="297"/>
      <c r="C190" s="297"/>
      <c r="D190" s="297"/>
      <c r="E190" s="298"/>
      <c r="F190" s="298"/>
      <c r="G190" s="298"/>
      <c r="H190" s="298"/>
      <c r="I190" s="298"/>
      <c r="J190" s="297"/>
      <c r="K190" s="297"/>
      <c r="L190" s="297"/>
      <c r="M190" s="298"/>
      <c r="N190" s="297"/>
    </row>
    <row r="191" spans="1:16" ht="15.75">
      <c r="A191" s="299" t="s">
        <v>1060</v>
      </c>
      <c r="B191" s="297"/>
      <c r="C191" s="297"/>
      <c r="D191" s="297"/>
      <c r="E191" s="298"/>
      <c r="F191" s="298"/>
      <c r="G191" s="298"/>
      <c r="H191" s="298"/>
      <c r="I191" s="298"/>
      <c r="J191" s="297"/>
      <c r="K191" s="297"/>
      <c r="L191" s="297"/>
      <c r="M191" s="298"/>
      <c r="N191" s="297"/>
    </row>
    <row r="192" spans="1:16" ht="15.75" customHeight="1">
      <c r="A192" s="300"/>
      <c r="B192" s="300"/>
      <c r="C192" s="300"/>
      <c r="D192" s="300"/>
      <c r="E192" s="300"/>
      <c r="F192" s="301"/>
      <c r="G192" s="302"/>
      <c r="H192" s="302"/>
      <c r="I192" s="303"/>
      <c r="J192" s="303"/>
      <c r="K192" s="303"/>
      <c r="L192" s="303"/>
      <c r="M192" s="303"/>
      <c r="N192" s="303"/>
      <c r="O192" s="304"/>
    </row>
    <row r="193" spans="1:15" ht="15.75" customHeight="1">
      <c r="A193" s="150"/>
      <c r="B193" s="305" t="s">
        <v>1014</v>
      </c>
      <c r="C193" s="306"/>
      <c r="D193" s="306"/>
      <c r="E193" s="306"/>
      <c r="F193" s="306"/>
      <c r="G193" s="306"/>
      <c r="H193" s="306"/>
      <c r="I193" s="307"/>
      <c r="J193" s="308" t="s">
        <v>10</v>
      </c>
      <c r="K193" s="309"/>
      <c r="L193" s="309"/>
      <c r="M193" s="310"/>
      <c r="N193" s="533" t="s">
        <v>1015</v>
      </c>
      <c r="O193"/>
    </row>
    <row r="194" spans="1:15" ht="43.5" customHeight="1">
      <c r="A194" s="311"/>
      <c r="B194" s="306" t="s">
        <v>1016</v>
      </c>
      <c r="C194" s="306"/>
      <c r="D194" s="306"/>
      <c r="E194" s="312"/>
      <c r="F194" s="313" t="s">
        <v>1017</v>
      </c>
      <c r="G194" s="306"/>
      <c r="H194" s="306"/>
      <c r="I194" s="307"/>
      <c r="J194" s="314" t="s">
        <v>1018</v>
      </c>
      <c r="K194" s="306"/>
      <c r="L194" s="306"/>
      <c r="M194" s="307"/>
      <c r="N194" s="534"/>
      <c r="O194"/>
    </row>
    <row r="195" spans="1:15" ht="30" customHeight="1">
      <c r="A195" s="300"/>
      <c r="B195" s="315" t="s">
        <v>1019</v>
      </c>
      <c r="C195" s="315" t="s">
        <v>1020</v>
      </c>
      <c r="D195" s="315" t="s">
        <v>1021</v>
      </c>
      <c r="E195" s="316" t="s">
        <v>1022</v>
      </c>
      <c r="F195" s="316" t="s">
        <v>1019</v>
      </c>
      <c r="G195" s="315" t="s">
        <v>1020</v>
      </c>
      <c r="H195" s="315" t="s">
        <v>1021</v>
      </c>
      <c r="I195" s="316" t="s">
        <v>1022</v>
      </c>
      <c r="J195" s="317" t="s">
        <v>1019</v>
      </c>
      <c r="K195" s="318" t="s">
        <v>1020</v>
      </c>
      <c r="L195" s="319" t="s">
        <v>1021</v>
      </c>
      <c r="M195" s="317" t="s">
        <v>1022</v>
      </c>
      <c r="N195" s="535"/>
      <c r="O195"/>
    </row>
    <row r="196" spans="1:15" hidden="1">
      <c r="A196" s="320" t="s">
        <v>1023</v>
      </c>
      <c r="B196" s="337">
        <f>+'CTA Pivot Table'!H$230</f>
        <v>0</v>
      </c>
      <c r="C196" s="337">
        <f>+'CTA Pivot Table'!H$231</f>
        <v>0</v>
      </c>
      <c r="D196" s="337">
        <f>+'CTA Pivot Table'!H$232</f>
        <v>0</v>
      </c>
      <c r="E196" s="338">
        <f>+'CTA Pivot Table'!H$233</f>
        <v>0</v>
      </c>
      <c r="F196" s="338"/>
      <c r="G196" s="338"/>
      <c r="H196" s="338"/>
      <c r="I196" s="338"/>
      <c r="J196" s="338">
        <f>+'CTA Pivot Table'!H$234</f>
        <v>0</v>
      </c>
      <c r="K196" s="337">
        <f>+'CTA Pivot Table'!H$235</f>
        <v>0</v>
      </c>
      <c r="L196" s="337">
        <f>+'CTA Pivot Table'!H$236</f>
        <v>0</v>
      </c>
      <c r="M196" s="339">
        <f>+'CTA Pivot Table'!H$237</f>
        <v>0</v>
      </c>
      <c r="N196" s="338">
        <f>+'CTA Pivot Table'!H$238</f>
        <v>0</v>
      </c>
      <c r="O196" s="226"/>
    </row>
    <row r="197" spans="1:15" hidden="1">
      <c r="A197" s="320"/>
      <c r="E197" s="130"/>
      <c r="I197" s="130"/>
      <c r="J197" s="130"/>
      <c r="M197" s="227"/>
      <c r="N197" s="130"/>
      <c r="O197" s="226"/>
    </row>
    <row r="198" spans="1:15">
      <c r="A198" s="320" t="s">
        <v>1024</v>
      </c>
      <c r="B198" s="325">
        <f>+'CTA Pivot Table'!H$6</f>
        <v>0</v>
      </c>
      <c r="C198" s="325">
        <f>+'CTA Pivot Table'!H$8</f>
        <v>0</v>
      </c>
      <c r="D198" s="325">
        <f>+'CTA Pivot Table'!H$10</f>
        <v>0</v>
      </c>
      <c r="E198" s="326">
        <f>+'CTA Pivot Table'!H$12</f>
        <v>0</v>
      </c>
      <c r="F198" s="326">
        <f>+'CTA Pivot Table'!H$14</f>
        <v>0</v>
      </c>
      <c r="G198" s="325">
        <f>+'CTA Pivot Table'!H$16</f>
        <v>0</v>
      </c>
      <c r="H198" s="325">
        <f>+'CTA Pivot Table'!H$18</f>
        <v>0</v>
      </c>
      <c r="I198" s="326">
        <f>+'CTA Pivot Table'!H$20</f>
        <v>0</v>
      </c>
      <c r="J198" s="326">
        <f>+'CTA Pivot Table'!H$22</f>
        <v>0</v>
      </c>
      <c r="K198" s="325">
        <f>+'CTA Pivot Table'!H$24</f>
        <v>0</v>
      </c>
      <c r="L198" s="325">
        <f>+'CTA Pivot Table'!H$26</f>
        <v>0</v>
      </c>
      <c r="M198" s="327">
        <f>+'CTA Pivot Table'!H$28</f>
        <v>0</v>
      </c>
      <c r="N198" s="326">
        <f>+'CTA Pivot Table'!H$30</f>
        <v>0</v>
      </c>
      <c r="O198" s="226"/>
    </row>
    <row r="199" spans="1:15">
      <c r="A199" s="320" t="s">
        <v>1025</v>
      </c>
      <c r="B199" s="325">
        <f>+'CTA Pivot Table'!H$38</f>
        <v>144.25066666666666</v>
      </c>
      <c r="C199" s="325">
        <f>+'CTA Pivot Table'!H$40</f>
        <v>170.1</v>
      </c>
      <c r="D199" s="325">
        <f>+'CTA Pivot Table'!H$42</f>
        <v>0</v>
      </c>
      <c r="E199" s="326">
        <f>+'CTA Pivot Table'!H$44</f>
        <v>145.35063829787231</v>
      </c>
      <c r="F199" s="326">
        <f>+'CTA Pivot Table'!H$46</f>
        <v>140.76961130742052</v>
      </c>
      <c r="G199" s="325">
        <f>+'CTA Pivot Table'!H$48</f>
        <v>118.39777777777779</v>
      </c>
      <c r="H199" s="325">
        <f>+'CTA Pivot Table'!H$50</f>
        <v>0</v>
      </c>
      <c r="I199" s="326">
        <f>+'CTA Pivot Table'!H$52</f>
        <v>139.12193126022916</v>
      </c>
      <c r="J199" s="326">
        <f>+'CTA Pivot Table'!H$54</f>
        <v>96.62450331125828</v>
      </c>
      <c r="K199" s="325">
        <f>+'CTA Pivot Table'!H$56</f>
        <v>88.338636363636368</v>
      </c>
      <c r="L199" s="325">
        <f>+'CTA Pivot Table'!HR$58</f>
        <v>0</v>
      </c>
      <c r="M199" s="327">
        <f>+'CTA Pivot Table'!H$60</f>
        <v>95.570809248554909</v>
      </c>
      <c r="N199" s="326">
        <f>+'CTA Pivot Table'!H$62</f>
        <v>176</v>
      </c>
      <c r="O199" s="226"/>
    </row>
    <row r="200" spans="1:15">
      <c r="A200" s="320" t="s">
        <v>1026</v>
      </c>
      <c r="B200" s="325">
        <f>+'CTA Pivot Table'!H$70</f>
        <v>0</v>
      </c>
      <c r="C200" s="325">
        <f>+'CTA Pivot Table'!H$72</f>
        <v>0</v>
      </c>
      <c r="D200" s="325">
        <f>+'CTA Pivot Table'!H$74</f>
        <v>0</v>
      </c>
      <c r="E200" s="326">
        <f>+'CTA Pivot Table'!H$76</f>
        <v>0</v>
      </c>
      <c r="F200" s="326">
        <f>+'CTA Pivot Table'!H$78</f>
        <v>0</v>
      </c>
      <c r="G200" s="325">
        <f>+'CTA Pivot Table'!H$80</f>
        <v>0</v>
      </c>
      <c r="H200" s="325">
        <f>+'CTA Pivot Table'!H$82</f>
        <v>0</v>
      </c>
      <c r="I200" s="326">
        <f>+'CTA Pivot Table'!H$84</f>
        <v>0</v>
      </c>
      <c r="J200" s="326">
        <f>+'CTA Pivot Table'!H$86</f>
        <v>0</v>
      </c>
      <c r="K200" s="325">
        <f>+'CTA Pivot Table'!H$88</f>
        <v>0</v>
      </c>
      <c r="L200" s="325">
        <f>+'CTA Pivot Table'!H$90</f>
        <v>0</v>
      </c>
      <c r="M200" s="327">
        <f>+'CTA Pivot Table'!H$92</f>
        <v>0</v>
      </c>
      <c r="N200" s="326">
        <f>+'CTA Pivot Table'!H$94</f>
        <v>0</v>
      </c>
      <c r="O200" s="226"/>
    </row>
    <row r="201" spans="1:15">
      <c r="A201" s="320" t="s">
        <v>1027</v>
      </c>
      <c r="B201" s="325">
        <f>+'CTA Pivot Table'!H$102</f>
        <v>0</v>
      </c>
      <c r="C201" s="325">
        <f>+'CTA Pivot Table'!H$104</f>
        <v>0</v>
      </c>
      <c r="D201" s="325">
        <f>+'CTA Pivot Table'!H$106</f>
        <v>0</v>
      </c>
      <c r="E201" s="326">
        <f>+'CTA Pivot Table'!H$108</f>
        <v>0</v>
      </c>
      <c r="F201" s="326">
        <f>+'CTA Pivot Table'!H$110</f>
        <v>0</v>
      </c>
      <c r="G201" s="325">
        <f>+'CTA Pivot Table'!H$112</f>
        <v>0</v>
      </c>
      <c r="H201" s="325">
        <f>+'CTA Pivot Table'!H$114</f>
        <v>0</v>
      </c>
      <c r="I201" s="326">
        <f>+'CTA Pivot Table'!H$116</f>
        <v>0</v>
      </c>
      <c r="J201" s="326">
        <f>+'CTA Pivot Table'!H$118</f>
        <v>0</v>
      </c>
      <c r="K201" s="325">
        <f>+'CTA Pivot Table'!H$120</f>
        <v>0</v>
      </c>
      <c r="L201" s="325">
        <f>+'CTA Pivot Table'!H$122</f>
        <v>0</v>
      </c>
      <c r="M201" s="327">
        <f>+'CTA Pivot Table'!H$124</f>
        <v>0</v>
      </c>
      <c r="N201" s="326">
        <f>+'CTA Pivot Table'!H$126</f>
        <v>0</v>
      </c>
      <c r="O201" s="226"/>
    </row>
    <row r="202" spans="1:15">
      <c r="A202" s="320"/>
      <c r="B202" s="325"/>
      <c r="C202" s="325"/>
      <c r="D202" s="325"/>
      <c r="E202" s="326"/>
      <c r="F202" s="326"/>
      <c r="G202" s="325"/>
      <c r="H202" s="325"/>
      <c r="I202" s="326"/>
      <c r="J202" s="326"/>
      <c r="K202" s="325"/>
      <c r="L202" s="325"/>
      <c r="M202" s="327"/>
      <c r="N202" s="326"/>
      <c r="O202" s="226"/>
    </row>
    <row r="203" spans="1:15">
      <c r="A203" s="320" t="s">
        <v>1028</v>
      </c>
      <c r="B203" s="325">
        <f>+'CTA Pivot Table'!H$134</f>
        <v>136.97954545454547</v>
      </c>
      <c r="C203" s="325">
        <f>+'CTA Pivot Table'!H$136</f>
        <v>132.45454545454547</v>
      </c>
      <c r="D203" s="325">
        <f>+'CTA Pivot Table'!H$138</f>
        <v>0</v>
      </c>
      <c r="E203" s="326">
        <f>+'CTA Pivot Table'!H$140</f>
        <v>136.07454545454544</v>
      </c>
      <c r="F203" s="326">
        <f>+'CTA Pivot Table'!H$142</f>
        <v>141.46141993957704</v>
      </c>
      <c r="G203" s="325">
        <f>+'CTA Pivot Table'!H$144</f>
        <v>143.50532258064516</v>
      </c>
      <c r="H203" s="325">
        <f>+'CTA Pivot Table'!H$146</f>
        <v>0</v>
      </c>
      <c r="I203" s="326">
        <f>+'CTA Pivot Table'!H$148</f>
        <v>141.78386768447837</v>
      </c>
      <c r="J203" s="326">
        <f>+'CTA Pivot Table'!H$150</f>
        <v>101.41874826147425</v>
      </c>
      <c r="K203" s="325">
        <f>+'CTA Pivot Table'!H$152</f>
        <v>95.357641921397388</v>
      </c>
      <c r="L203" s="325">
        <f>+'CTA Pivot Table'!H$154</f>
        <v>0</v>
      </c>
      <c r="M203" s="327">
        <f>+'CTA Pivot Table'!H$156</f>
        <v>99.060220900594743</v>
      </c>
      <c r="N203" s="326">
        <f>+'CTA Pivot Table'!H$158</f>
        <v>129.32999999999998</v>
      </c>
      <c r="O203" s="226"/>
    </row>
    <row r="204" spans="1:15">
      <c r="A204" s="320" t="s">
        <v>1029</v>
      </c>
      <c r="B204" s="325">
        <f>+'CTA Pivot Table'!H$166</f>
        <v>0</v>
      </c>
      <c r="C204" s="325">
        <f>+'CTA Pivot Table'!H$168</f>
        <v>0</v>
      </c>
      <c r="D204" s="325">
        <f>+'CTA Pivot Table'!H$170</f>
        <v>0</v>
      </c>
      <c r="E204" s="326">
        <f>+'CTA Pivot Table'!H$172</f>
        <v>0</v>
      </c>
      <c r="F204" s="326">
        <f>+'CTA Pivot Table'!H$174</f>
        <v>0</v>
      </c>
      <c r="G204" s="325">
        <f>+'CTA Pivot Table'!H$176</f>
        <v>0</v>
      </c>
      <c r="H204" s="325">
        <f>+'CTA Pivot Table'!H$178</f>
        <v>0</v>
      </c>
      <c r="I204" s="326">
        <f>+'CTA Pivot Table'!H$180</f>
        <v>0</v>
      </c>
      <c r="J204" s="326">
        <f>+'CTA Pivot Table'!H$182</f>
        <v>0</v>
      </c>
      <c r="K204" s="325">
        <f>+'CTA Pivot Table'!H$184</f>
        <v>0</v>
      </c>
      <c r="L204" s="325">
        <f>+'CTA Pivot Table'!H$186</f>
        <v>0</v>
      </c>
      <c r="M204" s="327">
        <f>+'CTA Pivot Table'!H$188</f>
        <v>0</v>
      </c>
      <c r="N204" s="326">
        <f>+'CTA Pivot Table'!H$190</f>
        <v>0</v>
      </c>
      <c r="O204" s="226"/>
    </row>
    <row r="205" spans="1:15">
      <c r="A205" s="320" t="s">
        <v>1030</v>
      </c>
      <c r="B205" s="325">
        <f>+'CTA Pivot Table'!H$198</f>
        <v>0</v>
      </c>
      <c r="C205" s="325">
        <f>+'CTA Pivot Table'!H$200</f>
        <v>0</v>
      </c>
      <c r="D205" s="325">
        <f>+'CTA Pivot Table'!H$202</f>
        <v>0</v>
      </c>
      <c r="E205" s="326">
        <f>+'CTA Pivot Table'!H$204</f>
        <v>0</v>
      </c>
      <c r="F205" s="326">
        <f>+'CTA Pivot Table'!H$206</f>
        <v>0</v>
      </c>
      <c r="G205" s="325">
        <f>+'CTA Pivot Table'!H$208</f>
        <v>0</v>
      </c>
      <c r="H205" s="325">
        <f>+'CTA Pivot Table'!H$210</f>
        <v>0</v>
      </c>
      <c r="I205" s="326">
        <f>+'CTA Pivot Table'!H$212</f>
        <v>0</v>
      </c>
      <c r="J205" s="326">
        <f>+'CTA Pivot Table'!H$214</f>
        <v>0</v>
      </c>
      <c r="K205" s="325">
        <f>+'CTA Pivot Table'!H$216</f>
        <v>0</v>
      </c>
      <c r="L205" s="325">
        <f>+'CTA Pivot Table'!H$218</f>
        <v>0</v>
      </c>
      <c r="M205" s="327">
        <f>+'CTA Pivot Table'!H$220</f>
        <v>0</v>
      </c>
      <c r="N205" s="326">
        <f>+'CTA Pivot Table'!H$222</f>
        <v>0</v>
      </c>
      <c r="O205" s="226"/>
    </row>
    <row r="206" spans="1:15">
      <c r="A206" s="320" t="s">
        <v>1031</v>
      </c>
      <c r="B206" s="325">
        <f>+'CTA Pivot Table'!H$230</f>
        <v>0</v>
      </c>
      <c r="C206" s="325">
        <f>+'CTA Pivot Table'!H$232</f>
        <v>0</v>
      </c>
      <c r="D206" s="325">
        <f>+'CTA Pivot Table'!H$234</f>
        <v>0</v>
      </c>
      <c r="E206" s="326">
        <f>+'CTA Pivot Table'!H$236</f>
        <v>0</v>
      </c>
      <c r="F206" s="326">
        <f>+'CTA Pivot Table'!H$238</f>
        <v>0</v>
      </c>
      <c r="G206" s="325">
        <f>+'CTA Pivot Table'!H$240</f>
        <v>0</v>
      </c>
      <c r="H206" s="325">
        <f>+'CTA Pivot Table'!H$242</f>
        <v>0</v>
      </c>
      <c r="I206" s="326">
        <f>+'CTA Pivot Table'!H$244</f>
        <v>0</v>
      </c>
      <c r="J206" s="326">
        <f>+'CTA Pivot Table'!H$246</f>
        <v>0</v>
      </c>
      <c r="K206" s="325">
        <f>+'CTA Pivot Table'!H$248</f>
        <v>0</v>
      </c>
      <c r="L206" s="325">
        <f>+'CTA Pivot Table'!H$250</f>
        <v>0</v>
      </c>
      <c r="M206" s="327">
        <f>+'CTA Pivot Table'!H$252</f>
        <v>0</v>
      </c>
      <c r="N206" s="326">
        <f>+'CTA Pivot Table'!H$254</f>
        <v>0</v>
      </c>
      <c r="O206" s="226"/>
    </row>
    <row r="207" spans="1:15">
      <c r="A207" s="320"/>
      <c r="B207" s="325"/>
      <c r="C207" s="325"/>
      <c r="D207" s="325"/>
      <c r="E207" s="326"/>
      <c r="F207" s="326"/>
      <c r="G207" s="325"/>
      <c r="H207" s="325"/>
      <c r="I207" s="326"/>
      <c r="J207" s="326"/>
      <c r="K207" s="325"/>
      <c r="L207" s="325"/>
      <c r="M207" s="327"/>
      <c r="N207" s="326"/>
      <c r="O207" s="226"/>
    </row>
    <row r="208" spans="1:15">
      <c r="A208" s="320" t="s">
        <v>1032</v>
      </c>
      <c r="B208" s="325">
        <f>+'CTA Pivot Table'!H$262</f>
        <v>0</v>
      </c>
      <c r="C208" s="325">
        <f>+'CTA Pivot Table'!H$264</f>
        <v>0</v>
      </c>
      <c r="D208" s="325">
        <f>+'CTA Pivot Table'!H$266</f>
        <v>0</v>
      </c>
      <c r="E208" s="326">
        <f>+'CTA Pivot Table'!H$268</f>
        <v>0</v>
      </c>
      <c r="F208" s="326">
        <f>+'CTA Pivot Table'!H$270</f>
        <v>0</v>
      </c>
      <c r="G208" s="325">
        <f>+'CTA Pivot Table'!H$272</f>
        <v>0</v>
      </c>
      <c r="H208" s="325">
        <f>+'CTA Pivot Table'!H$274</f>
        <v>0</v>
      </c>
      <c r="I208" s="326">
        <f>+'CTA Pivot Table'!H$276</f>
        <v>0</v>
      </c>
      <c r="J208" s="326">
        <f>+'CTA Pivot Table'!H$278</f>
        <v>0</v>
      </c>
      <c r="K208" s="325">
        <f>+'CTA Pivot Table'!H$280</f>
        <v>0</v>
      </c>
      <c r="L208" s="325">
        <f>+'CTA Pivot Table'!H$282</f>
        <v>0</v>
      </c>
      <c r="M208" s="327">
        <f>+'CTA Pivot Table'!H$284</f>
        <v>0</v>
      </c>
      <c r="N208" s="326">
        <f>+'CTA Pivot Table'!H$286</f>
        <v>0</v>
      </c>
      <c r="O208" s="226"/>
    </row>
    <row r="209" spans="1:16" ht="15.75">
      <c r="A209" s="320" t="s">
        <v>1033</v>
      </c>
      <c r="B209" s="325">
        <f>+'CTA Pivot Table'!H$294</f>
        <v>131.66666666666666</v>
      </c>
      <c r="C209" s="325">
        <f>+'CTA Pivot Table'!H$296</f>
        <v>0</v>
      </c>
      <c r="D209" s="325">
        <f>+'CTA Pivot Table'!H$298</f>
        <v>0</v>
      </c>
      <c r="E209" s="326">
        <f>+'CTA Pivot Table'!H$300</f>
        <v>131.66666666666666</v>
      </c>
      <c r="F209" s="326">
        <f>+'CTA Pivot Table'!H$302</f>
        <v>133.52906976744185</v>
      </c>
      <c r="G209" s="325">
        <f>+'CTA Pivot Table'!H$304</f>
        <v>138</v>
      </c>
      <c r="H209" s="325">
        <f>+'CTA Pivot Table'!H$306</f>
        <v>0</v>
      </c>
      <c r="I209" s="326">
        <f>+'CTA Pivot Table'!H$308</f>
        <v>133.54633204633205</v>
      </c>
      <c r="J209" s="326">
        <f>+'CTA Pivot Table'!H$310</f>
        <v>92.37767220902613</v>
      </c>
      <c r="K209" s="325">
        <f>+'CTA Pivot Table'!H$312</f>
        <v>79.357142857142861</v>
      </c>
      <c r="L209" s="325">
        <f>+'CTA Pivot Table'!H$314</f>
        <v>76</v>
      </c>
      <c r="M209" s="327">
        <f>+'CTA Pivot Table'!H$316</f>
        <v>90.81799163179916</v>
      </c>
      <c r="N209" s="326">
        <f>+'CTA Pivot Table'!H$318</f>
        <v>126.91666666666667</v>
      </c>
      <c r="O209" s="226"/>
      <c r="P209" s="328"/>
    </row>
    <row r="210" spans="1:16">
      <c r="A210" s="320" t="s">
        <v>1034</v>
      </c>
      <c r="B210" s="325">
        <f>+'CTA Pivot Table'!H$326</f>
        <v>0</v>
      </c>
      <c r="C210" s="325">
        <f>+'CTA Pivot Table'!H$328</f>
        <v>0</v>
      </c>
      <c r="D210" s="325">
        <f>+'CTA Pivot Table'!H$330</f>
        <v>0</v>
      </c>
      <c r="E210" s="326">
        <f>+'CTA Pivot Table'!H$332</f>
        <v>0</v>
      </c>
      <c r="F210" s="326">
        <f>+'CTA Pivot Table'!H$334</f>
        <v>0</v>
      </c>
      <c r="G210" s="325">
        <f>+'CTA Pivot Table'!H$336</f>
        <v>0</v>
      </c>
      <c r="H210" s="325">
        <f>+'CTA Pivot Table'!H$338</f>
        <v>0</v>
      </c>
      <c r="I210" s="326">
        <f>+'CTA Pivot Table'!H$340</f>
        <v>0</v>
      </c>
      <c r="J210" s="326">
        <f>+'CTA Pivot Table'!H$342</f>
        <v>0</v>
      </c>
      <c r="K210" s="325">
        <f>+'CTA Pivot Table'!H$344</f>
        <v>0</v>
      </c>
      <c r="L210" s="325">
        <f>+'CTA Pivot Table'!H$346</f>
        <v>0</v>
      </c>
      <c r="M210" s="327">
        <f>+'CTA Pivot Table'!H$348</f>
        <v>0</v>
      </c>
      <c r="N210" s="326">
        <f>+'CTA Pivot Table'!H$350</f>
        <v>0</v>
      </c>
      <c r="O210" s="226"/>
    </row>
    <row r="211" spans="1:16">
      <c r="A211" s="320" t="s">
        <v>1035</v>
      </c>
      <c r="B211" s="325">
        <f>+'CTA Pivot Table'!H$358</f>
        <v>0</v>
      </c>
      <c r="C211" s="325">
        <f>+'CTA Pivot Table'!H$360</f>
        <v>0</v>
      </c>
      <c r="D211" s="325">
        <f>+'CTA Pivot Table'!H$362</f>
        <v>0</v>
      </c>
      <c r="E211" s="326">
        <f>+'CTA Pivot Table'!H$364</f>
        <v>0</v>
      </c>
      <c r="F211" s="326">
        <f>+'CTA Pivot Table'!H$366</f>
        <v>0</v>
      </c>
      <c r="G211" s="325">
        <f>+'CTA Pivot Table'!H$368</f>
        <v>0</v>
      </c>
      <c r="H211" s="325">
        <f>+'CTA Pivot Table'!H$370</f>
        <v>0</v>
      </c>
      <c r="I211" s="326">
        <f>+'CTA Pivot Table'!H$372</f>
        <v>0</v>
      </c>
      <c r="J211" s="326">
        <f>+'CTA Pivot Table'!H$374</f>
        <v>0</v>
      </c>
      <c r="K211" s="325">
        <f>+'CTA Pivot Table'!H$376</f>
        <v>0</v>
      </c>
      <c r="L211" s="325">
        <f>+'CTA Pivot Table'!H$378</f>
        <v>0</v>
      </c>
      <c r="M211" s="327">
        <f>+'CTA Pivot Table'!H$380</f>
        <v>0</v>
      </c>
      <c r="N211" s="326">
        <f>+'CTA Pivot Table'!H$382</f>
        <v>0</v>
      </c>
      <c r="O211" s="226"/>
    </row>
    <row r="212" spans="1:16">
      <c r="A212" s="320"/>
      <c r="B212" s="325"/>
      <c r="C212" s="325"/>
      <c r="D212" s="325"/>
      <c r="E212" s="326"/>
      <c r="F212" s="326"/>
      <c r="G212" s="325"/>
      <c r="H212" s="325"/>
      <c r="I212" s="326"/>
      <c r="J212" s="326"/>
      <c r="K212" s="325"/>
      <c r="L212" s="325"/>
      <c r="M212" s="327"/>
      <c r="N212" s="326"/>
      <c r="O212" s="226"/>
    </row>
    <row r="213" spans="1:16">
      <c r="A213" s="320" t="s">
        <v>1036</v>
      </c>
      <c r="B213" s="325">
        <f>+'CTA Pivot Table'!H$390</f>
        <v>0</v>
      </c>
      <c r="C213" s="325">
        <f>+'CTA Pivot Table'!H$392</f>
        <v>0</v>
      </c>
      <c r="D213" s="325">
        <f>+'CTA Pivot Table'!H$394</f>
        <v>0</v>
      </c>
      <c r="E213" s="326">
        <f>+'CTA Pivot Table'!H$396</f>
        <v>0</v>
      </c>
      <c r="F213" s="326">
        <f>+'CTA Pivot Table'!H$398</f>
        <v>0</v>
      </c>
      <c r="G213" s="325">
        <f>+'CTA Pivot Table'!H$400</f>
        <v>0</v>
      </c>
      <c r="H213" s="325">
        <f>+'CTA Pivot Table'!H$402</f>
        <v>0</v>
      </c>
      <c r="I213" s="326">
        <f>+'CTA Pivot Table'!H$404</f>
        <v>0</v>
      </c>
      <c r="J213" s="326">
        <f>+'CTA Pivot Table'!H$406</f>
        <v>0</v>
      </c>
      <c r="K213" s="325">
        <f>+'CTA Pivot Table'!H$408</f>
        <v>0</v>
      </c>
      <c r="L213" s="325">
        <f>+'CTA Pivot Table'!H$410</f>
        <v>0</v>
      </c>
      <c r="M213" s="327">
        <f>+'CTA Pivot Table'!H$412</f>
        <v>0</v>
      </c>
      <c r="N213" s="326">
        <f>+'CTA Pivot Table'!H$414</f>
        <v>0</v>
      </c>
      <c r="O213" s="226"/>
    </row>
    <row r="214" spans="1:16">
      <c r="A214" s="320" t="s">
        <v>1037</v>
      </c>
      <c r="B214" s="325">
        <f>+'CTA Pivot Table'!H$422</f>
        <v>0</v>
      </c>
      <c r="C214" s="325">
        <f>+'CTA Pivot Table'!H$424</f>
        <v>0</v>
      </c>
      <c r="D214" s="325">
        <f>+'CTA Pivot Table'!H$426</f>
        <v>0</v>
      </c>
      <c r="E214" s="326">
        <f>+'CTA Pivot Table'!H$428</f>
        <v>0</v>
      </c>
      <c r="F214" s="326">
        <f>+'CTA Pivot Table'!H$430</f>
        <v>0</v>
      </c>
      <c r="G214" s="325">
        <f>+'CTA Pivot Table'!H$432</f>
        <v>0</v>
      </c>
      <c r="H214" s="325">
        <f>+'CTA Pivot Table'!H$434</f>
        <v>0</v>
      </c>
      <c r="I214" s="326">
        <f>+'CTA Pivot Table'!H$436</f>
        <v>0</v>
      </c>
      <c r="J214" s="326">
        <f>+'CTA Pivot Table'!H$438</f>
        <v>0</v>
      </c>
      <c r="K214" s="325">
        <f>+'CTA Pivot Table'!H$440</f>
        <v>0</v>
      </c>
      <c r="L214" s="325">
        <f>+'CTA Pivot Table'!H$442</f>
        <v>0</v>
      </c>
      <c r="M214" s="327">
        <f>+'CTA Pivot Table'!H$444</f>
        <v>0</v>
      </c>
      <c r="N214" s="326">
        <f>+'CTA Pivot Table'!H$446</f>
        <v>0</v>
      </c>
      <c r="O214" s="226"/>
    </row>
    <row r="215" spans="1:16">
      <c r="A215" s="320" t="s">
        <v>1038</v>
      </c>
      <c r="B215" s="325">
        <f>+'CTA Pivot Table'!H$454</f>
        <v>173</v>
      </c>
      <c r="C215" s="325">
        <f>+'CTA Pivot Table'!H$456</f>
        <v>0</v>
      </c>
      <c r="D215" s="325">
        <f>+'CTA Pivot Table'!H$458</f>
        <v>0</v>
      </c>
      <c r="E215" s="326">
        <f>+'CTA Pivot Table'!H$460</f>
        <v>173</v>
      </c>
      <c r="F215" s="326">
        <f>+'CTA Pivot Table'!H$462</f>
        <v>132.14457831325299</v>
      </c>
      <c r="G215" s="325">
        <f>+'CTA Pivot Table'!H$464</f>
        <v>141.055555555556</v>
      </c>
      <c r="H215" s="325">
        <f>+'CTA Pivot Table'!H$466</f>
        <v>0</v>
      </c>
      <c r="I215" s="326">
        <f>+'CTA Pivot Table'!H$468</f>
        <v>133.01630434782609</v>
      </c>
      <c r="J215" s="326">
        <f>+'CTA Pivot Table'!H$470</f>
        <v>99.342465753424705</v>
      </c>
      <c r="K215" s="325">
        <f>+'CTA Pivot Table'!H$472</f>
        <v>84.6666666666667</v>
      </c>
      <c r="L215" s="325">
        <f>+'CTA Pivot Table'!H$474</f>
        <v>0</v>
      </c>
      <c r="M215" s="327">
        <f>+'CTA Pivot Table'!H$476</f>
        <v>98.227848101265863</v>
      </c>
      <c r="N215" s="326">
        <f>+'CTA Pivot Table'!H$478</f>
        <v>85.857142857142904</v>
      </c>
      <c r="O215" s="226"/>
    </row>
    <row r="216" spans="1:16">
      <c r="A216" s="329" t="s">
        <v>1039</v>
      </c>
      <c r="B216" s="330">
        <f>+'CTA Pivot Table'!H$486</f>
        <v>0</v>
      </c>
      <c r="C216" s="330">
        <f>+'CTA Pivot Table'!H$488</f>
        <v>0</v>
      </c>
      <c r="D216" s="330">
        <f>+'CTA Pivot Table'!H$490</f>
        <v>0</v>
      </c>
      <c r="E216" s="331">
        <f>+'CTA Pivot Table'!H$492</f>
        <v>0</v>
      </c>
      <c r="F216" s="331">
        <f>+'CTA Pivot Table'!H$494</f>
        <v>0</v>
      </c>
      <c r="G216" s="330">
        <f>+'CTA Pivot Table'!H$496</f>
        <v>0</v>
      </c>
      <c r="H216" s="330">
        <f>+'CTA Pivot Table'!H$498</f>
        <v>0</v>
      </c>
      <c r="I216" s="331">
        <f>+'CTA Pivot Table'!H$500</f>
        <v>0</v>
      </c>
      <c r="J216" s="331">
        <f>+'CTA Pivot Table'!H$502</f>
        <v>0</v>
      </c>
      <c r="K216" s="330">
        <f>+'CTA Pivot Table'!H$504</f>
        <v>0</v>
      </c>
      <c r="L216" s="330">
        <f>+'CTA Pivot Table'!H$506</f>
        <v>0</v>
      </c>
      <c r="M216" s="332">
        <f>+'CTA Pivot Table'!H$508</f>
        <v>0</v>
      </c>
      <c r="N216" s="331">
        <f>+'CTA Pivot Table'!H$510</f>
        <v>0</v>
      </c>
      <c r="O216" s="226"/>
    </row>
    <row r="217" spans="1:16">
      <c r="A217" s="333" t="s">
        <v>1040</v>
      </c>
      <c r="B217" s="334"/>
      <c r="C217" s="334"/>
      <c r="D217" s="334"/>
      <c r="E217" s="334"/>
      <c r="F217" s="334"/>
      <c r="G217" s="334"/>
      <c r="H217" s="334"/>
      <c r="I217" s="334"/>
      <c r="J217" s="334"/>
      <c r="K217" s="334"/>
      <c r="L217" s="334"/>
      <c r="M217" s="334"/>
      <c r="N217" s="334"/>
    </row>
    <row r="218" spans="1:16">
      <c r="A218" s="334"/>
      <c r="B218" s="334"/>
      <c r="C218" s="334"/>
      <c r="D218" s="334"/>
      <c r="E218" s="334"/>
      <c r="F218" s="334"/>
      <c r="G218" s="334"/>
      <c r="H218" s="334"/>
      <c r="I218" s="334"/>
      <c r="J218" s="334"/>
      <c r="K218" s="334"/>
      <c r="L218" s="334"/>
      <c r="M218" s="334"/>
      <c r="N218" s="335" t="s">
        <v>1158</v>
      </c>
    </row>
    <row r="219" spans="1:16" ht="18">
      <c r="A219" s="296" t="s">
        <v>1047</v>
      </c>
      <c r="B219" s="297"/>
      <c r="C219" s="297"/>
      <c r="D219" s="297"/>
      <c r="E219" s="298"/>
      <c r="F219" s="298"/>
      <c r="G219" s="298"/>
      <c r="H219" s="298"/>
      <c r="I219" s="298"/>
      <c r="J219" s="297"/>
      <c r="K219" s="297"/>
      <c r="L219" s="297"/>
      <c r="M219" s="298"/>
      <c r="N219" s="297"/>
    </row>
    <row r="220" spans="1:16" ht="18">
      <c r="A220" s="296"/>
      <c r="B220" s="297"/>
      <c r="C220" s="297"/>
      <c r="D220" s="297"/>
      <c r="E220" s="298"/>
      <c r="F220" s="298"/>
      <c r="G220" s="298"/>
      <c r="H220" s="298"/>
      <c r="I220" s="298"/>
      <c r="J220" s="297"/>
      <c r="K220" s="297"/>
      <c r="L220" s="297"/>
      <c r="M220" s="298"/>
      <c r="N220" s="297"/>
    </row>
    <row r="221" spans="1:16" ht="15.75">
      <c r="A221" s="299" t="s">
        <v>1048</v>
      </c>
      <c r="B221" s="297"/>
      <c r="C221" s="297"/>
      <c r="D221" s="297"/>
      <c r="E221" s="298"/>
      <c r="F221" s="298"/>
      <c r="G221" s="298"/>
      <c r="H221" s="298"/>
      <c r="I221" s="298"/>
      <c r="J221" s="297"/>
      <c r="K221" s="297"/>
      <c r="L221" s="297"/>
      <c r="M221" s="298"/>
      <c r="N221" s="297"/>
    </row>
    <row r="222" spans="1:16" ht="15.75">
      <c r="A222" s="299" t="s">
        <v>1061</v>
      </c>
      <c r="B222" s="297"/>
      <c r="C222" s="297"/>
      <c r="D222" s="297"/>
      <c r="E222" s="298"/>
      <c r="F222" s="298"/>
      <c r="G222" s="298"/>
      <c r="H222" s="298"/>
      <c r="I222" s="298"/>
      <c r="J222" s="297"/>
      <c r="K222" s="297"/>
      <c r="L222" s="297"/>
      <c r="M222" s="298"/>
      <c r="N222" s="297"/>
    </row>
    <row r="223" spans="1:16" ht="15.75" customHeight="1">
      <c r="A223" s="300"/>
      <c r="B223" s="300"/>
      <c r="C223" s="300"/>
      <c r="D223" s="300"/>
      <c r="E223" s="300"/>
      <c r="F223" s="301"/>
      <c r="G223" s="302"/>
      <c r="H223" s="302"/>
      <c r="I223" s="303"/>
      <c r="J223" s="303"/>
      <c r="K223" s="303"/>
      <c r="L223" s="303"/>
      <c r="M223" s="303"/>
      <c r="N223" s="303"/>
      <c r="O223" s="304"/>
    </row>
    <row r="224" spans="1:16" ht="15.75" customHeight="1">
      <c r="A224" s="150"/>
      <c r="B224" s="305" t="s">
        <v>1014</v>
      </c>
      <c r="C224" s="306"/>
      <c r="D224" s="306"/>
      <c r="E224" s="306"/>
      <c r="F224" s="306"/>
      <c r="G224" s="306"/>
      <c r="H224" s="306"/>
      <c r="I224" s="307"/>
      <c r="J224" s="308" t="s">
        <v>10</v>
      </c>
      <c r="K224" s="309"/>
      <c r="L224" s="309"/>
      <c r="M224" s="310"/>
      <c r="N224" s="533" t="s">
        <v>1015</v>
      </c>
      <c r="O224"/>
    </row>
    <row r="225" spans="1:15" ht="50.25" customHeight="1">
      <c r="A225" s="311"/>
      <c r="B225" s="306" t="s">
        <v>1016</v>
      </c>
      <c r="C225" s="306"/>
      <c r="D225" s="306"/>
      <c r="E225" s="312"/>
      <c r="F225" s="313" t="s">
        <v>1017</v>
      </c>
      <c r="G225" s="306"/>
      <c r="H225" s="306"/>
      <c r="I225" s="307"/>
      <c r="J225" s="314" t="s">
        <v>1018</v>
      </c>
      <c r="K225" s="306"/>
      <c r="L225" s="306"/>
      <c r="M225" s="307"/>
      <c r="N225" s="534"/>
      <c r="O225"/>
    </row>
    <row r="226" spans="1:15" ht="30.75" customHeight="1">
      <c r="A226" s="300"/>
      <c r="B226" s="315" t="s">
        <v>1019</v>
      </c>
      <c r="C226" s="315" t="s">
        <v>1020</v>
      </c>
      <c r="D226" s="315" t="s">
        <v>1021</v>
      </c>
      <c r="E226" s="316" t="s">
        <v>1022</v>
      </c>
      <c r="F226" s="316" t="s">
        <v>1019</v>
      </c>
      <c r="G226" s="315" t="s">
        <v>1020</v>
      </c>
      <c r="H226" s="315" t="s">
        <v>1021</v>
      </c>
      <c r="I226" s="316" t="s">
        <v>1022</v>
      </c>
      <c r="J226" s="317" t="s">
        <v>1019</v>
      </c>
      <c r="K226" s="318" t="s">
        <v>1020</v>
      </c>
      <c r="L226" s="319" t="s">
        <v>1021</v>
      </c>
      <c r="M226" s="317" t="s">
        <v>1022</v>
      </c>
      <c r="N226" s="535"/>
      <c r="O226"/>
    </row>
    <row r="227" spans="1:15" hidden="1">
      <c r="A227" s="320" t="s">
        <v>1023</v>
      </c>
      <c r="B227" s="128">
        <f>+'CTA Pivot Table'!N$278</f>
        <v>0</v>
      </c>
      <c r="C227" s="128">
        <f>+'CTA Pivot Table'!N$279</f>
        <v>0</v>
      </c>
      <c r="D227" s="128">
        <f>+'CTA Pivot Table'!N$280</f>
        <v>0</v>
      </c>
      <c r="E227" s="130">
        <f>+'CTA Pivot Table'!N$281</f>
        <v>0</v>
      </c>
      <c r="F227" s="130">
        <f>+'CTA Pivot Table'!N$282</f>
        <v>0</v>
      </c>
      <c r="G227" s="128">
        <f>+'CTA Pivot Table'!N$283</f>
        <v>0</v>
      </c>
      <c r="H227" s="128">
        <f>+'CTA Pivot Table'!N$284</f>
        <v>0</v>
      </c>
      <c r="I227" s="130">
        <f>+'CTA Pivot Table'!N$285</f>
        <v>0</v>
      </c>
      <c r="J227" s="130">
        <f>+'CTA Pivot Table'!N$286</f>
        <v>0</v>
      </c>
      <c r="K227" s="128">
        <f>+'CTA Pivot Table'!N$287</f>
        <v>0</v>
      </c>
      <c r="L227" s="128">
        <f>+'CTA Pivot Table'!N$288</f>
        <v>0</v>
      </c>
      <c r="M227" s="227">
        <f>+'CTA Pivot Table'!N$289</f>
        <v>0</v>
      </c>
      <c r="N227" s="130">
        <f>+'CTA Pivot Table'!N$290</f>
        <v>0</v>
      </c>
      <c r="O227" s="226"/>
    </row>
    <row r="228" spans="1:15" hidden="1">
      <c r="A228" s="320"/>
      <c r="E228" s="130"/>
      <c r="F228" s="130"/>
      <c r="I228" s="130"/>
      <c r="J228" s="130"/>
      <c r="M228" s="227"/>
      <c r="N228" s="130"/>
      <c r="O228" s="226"/>
    </row>
    <row r="229" spans="1:15">
      <c r="A229" s="320" t="s">
        <v>1024</v>
      </c>
      <c r="B229" s="325">
        <f>+'CTA Pivot Table'!N$6</f>
        <v>0</v>
      </c>
      <c r="C229" s="325">
        <f>+'CTA Pivot Table'!N$8</f>
        <v>0</v>
      </c>
      <c r="D229" s="325">
        <f>+'CTA Pivot Table'!N$10</f>
        <v>0</v>
      </c>
      <c r="E229" s="326">
        <f>+'CTA Pivot Table'!N$12</f>
        <v>0</v>
      </c>
      <c r="F229" s="326">
        <f>+'CTA Pivot Table'!N$14</f>
        <v>0</v>
      </c>
      <c r="G229" s="325">
        <f>+'CTA Pivot Table'!N$16</f>
        <v>0</v>
      </c>
      <c r="H229" s="325">
        <f>+'CTA Pivot Table'!N$18</f>
        <v>0</v>
      </c>
      <c r="I229" s="326">
        <f>+'CTA Pivot Table'!N$20</f>
        <v>0</v>
      </c>
      <c r="J229" s="326">
        <f>+'CTA Pivot Table'!N$22</f>
        <v>0</v>
      </c>
      <c r="K229" s="325">
        <f>+'CTA Pivot Table'!N$24</f>
        <v>0</v>
      </c>
      <c r="L229" s="325">
        <f>+'CTA Pivot Table'!N$26</f>
        <v>0</v>
      </c>
      <c r="M229" s="327">
        <f>+'CTA Pivot Table'!N$28</f>
        <v>0</v>
      </c>
      <c r="N229" s="326">
        <f>+'CTA Pivot Table'!N$30</f>
        <v>0</v>
      </c>
      <c r="O229" s="226"/>
    </row>
    <row r="230" spans="1:15">
      <c r="A230" s="320" t="s">
        <v>1025</v>
      </c>
      <c r="B230" s="325">
        <f>+'CTA Pivot Table'!N$38</f>
        <v>78.144836956521743</v>
      </c>
      <c r="C230" s="325">
        <f>+'CTA Pivot Table'!N$40</f>
        <v>85.352229299363046</v>
      </c>
      <c r="D230" s="325">
        <f>+'CTA Pivot Table'!N$42</f>
        <v>0</v>
      </c>
      <c r="E230" s="326">
        <f>+'CTA Pivot Table'!N$44</f>
        <v>80.30019047619048</v>
      </c>
      <c r="F230" s="326">
        <f>+'CTA Pivot Table'!N$46</f>
        <v>83.524963503649616</v>
      </c>
      <c r="G230" s="325">
        <f>+'CTA Pivot Table'!N$48</f>
        <v>82.060584958217277</v>
      </c>
      <c r="H230" s="325">
        <f>+'CTA Pivot Table'!N$50</f>
        <v>0</v>
      </c>
      <c r="I230" s="326">
        <f>+'CTA Pivot Table'!N$52</f>
        <v>83.145798773891087</v>
      </c>
      <c r="J230" s="326">
        <f>+'CTA Pivot Table'!N$54</f>
        <v>67.319720930232549</v>
      </c>
      <c r="K230" s="325">
        <f>+'CTA Pivot Table'!N$56</f>
        <v>63.600842696629215</v>
      </c>
      <c r="L230" s="325">
        <f>+'CTA Pivot Table'!NR$58</f>
        <v>0</v>
      </c>
      <c r="M230" s="327">
        <f>+'CTA Pivot Table'!N$60</f>
        <v>65.837996642417465</v>
      </c>
      <c r="N230" s="326">
        <f>+'CTA Pivot Table'!N$62</f>
        <v>54.826470588235289</v>
      </c>
      <c r="O230" s="226"/>
    </row>
    <row r="231" spans="1:15">
      <c r="A231" s="320" t="s">
        <v>1026</v>
      </c>
      <c r="B231" s="325">
        <f>+'CTA Pivot Table'!N$70</f>
        <v>0</v>
      </c>
      <c r="C231" s="325">
        <f>+'CTA Pivot Table'!N$72</f>
        <v>0</v>
      </c>
      <c r="D231" s="325">
        <f>+'CTA Pivot Table'!N$74</f>
        <v>0</v>
      </c>
      <c r="E231" s="326">
        <f>+'CTA Pivot Table'!N$76</f>
        <v>0</v>
      </c>
      <c r="F231" s="326">
        <f>+'CTA Pivot Table'!N$78</f>
        <v>0</v>
      </c>
      <c r="G231" s="325">
        <f>+'CTA Pivot Table'!N$80</f>
        <v>0</v>
      </c>
      <c r="H231" s="325">
        <f>+'CTA Pivot Table'!N$82</f>
        <v>0</v>
      </c>
      <c r="I231" s="326">
        <f>+'CTA Pivot Table'!N$84</f>
        <v>0</v>
      </c>
      <c r="J231" s="326">
        <f>+'CTA Pivot Table'!N$86</f>
        <v>0</v>
      </c>
      <c r="K231" s="325">
        <f>+'CTA Pivot Table'!N$88</f>
        <v>0</v>
      </c>
      <c r="L231" s="325">
        <f>+'CTA Pivot Table'!N$90</f>
        <v>0</v>
      </c>
      <c r="M231" s="327">
        <f>+'CTA Pivot Table'!N$92</f>
        <v>0</v>
      </c>
      <c r="N231" s="326">
        <f>+'CTA Pivot Table'!N$94</f>
        <v>0</v>
      </c>
      <c r="O231" s="226"/>
    </row>
    <row r="232" spans="1:15">
      <c r="A232" s="320" t="s">
        <v>1027</v>
      </c>
      <c r="B232" s="325">
        <f>+'CTA Pivot Table'!N$102</f>
        <v>70.49604376237626</v>
      </c>
      <c r="C232" s="325">
        <f>+'CTA Pivot Table'!N$104</f>
        <v>68.621902141680394</v>
      </c>
      <c r="D232" s="325">
        <f>+'CTA Pivot Table'!N$106</f>
        <v>63.230784208144783</v>
      </c>
      <c r="E232" s="326">
        <f>+'CTA Pivot Table'!N$108</f>
        <v>68.252045126864857</v>
      </c>
      <c r="F232" s="326">
        <f>+'CTA Pivot Table'!N$110</f>
        <v>74.952808081414403</v>
      </c>
      <c r="G232" s="325">
        <f>+'CTA Pivot Table'!N$112</f>
        <v>75.287453585025389</v>
      </c>
      <c r="H232" s="325">
        <f>+'CTA Pivot Table'!N$114</f>
        <v>0</v>
      </c>
      <c r="I232" s="326">
        <f>+'CTA Pivot Table'!N$116</f>
        <v>75.066709452163266</v>
      </c>
      <c r="J232" s="326">
        <f>+'CTA Pivot Table'!N$118</f>
        <v>50.670937535145278</v>
      </c>
      <c r="K232" s="325">
        <f>+'CTA Pivot Table'!N$120</f>
        <v>48.661515821635014</v>
      </c>
      <c r="L232" s="325">
        <f>+'CTA Pivot Table'!N$122</f>
        <v>87</v>
      </c>
      <c r="M232" s="327">
        <f>+'CTA Pivot Table'!N$124</f>
        <v>49.697208251725804</v>
      </c>
      <c r="N232" s="326">
        <f>+'CTA Pivot Table'!N$126</f>
        <v>68.935169923252431</v>
      </c>
      <c r="O232" s="226"/>
    </row>
    <row r="233" spans="1:15">
      <c r="A233" s="320"/>
      <c r="B233" s="325"/>
      <c r="C233" s="325"/>
      <c r="D233" s="325"/>
      <c r="E233" s="326"/>
      <c r="F233" s="326"/>
      <c r="G233" s="325"/>
      <c r="H233" s="325"/>
      <c r="I233" s="326"/>
      <c r="J233" s="326"/>
      <c r="K233" s="325"/>
      <c r="L233" s="325"/>
      <c r="M233" s="327"/>
      <c r="N233" s="326"/>
      <c r="O233" s="226"/>
    </row>
    <row r="234" spans="1:15">
      <c r="A234" s="320" t="s">
        <v>1028</v>
      </c>
      <c r="B234" s="325">
        <f>+'CTA Pivot Table'!N$134</f>
        <v>80.755731707317068</v>
      </c>
      <c r="C234" s="325">
        <f>+'CTA Pivot Table'!N$136</f>
        <v>84.645483870967752</v>
      </c>
      <c r="D234" s="325">
        <f>+'CTA Pivot Table'!N$138</f>
        <v>0</v>
      </c>
      <c r="E234" s="326">
        <f>+'CTA Pivot Table'!N$140</f>
        <v>81.822831858407071</v>
      </c>
      <c r="F234" s="326">
        <f>+'CTA Pivot Table'!N$142</f>
        <v>78.384497959183676</v>
      </c>
      <c r="G234" s="325">
        <f>+'CTA Pivot Table'!N$144</f>
        <v>80.120232558139534</v>
      </c>
      <c r="H234" s="325">
        <f>+'CTA Pivot Table'!N$146</f>
        <v>0</v>
      </c>
      <c r="I234" s="326">
        <f>+'CTA Pivot Table'!N$148</f>
        <v>78.726867627785055</v>
      </c>
      <c r="J234" s="326">
        <f>+'CTA Pivot Table'!N$150</f>
        <v>62.706166328600403</v>
      </c>
      <c r="K234" s="325">
        <f>+'CTA Pivot Table'!N$152</f>
        <v>58.732881773399015</v>
      </c>
      <c r="L234" s="325">
        <f>+'CTA Pivot Table'!N$154</f>
        <v>0</v>
      </c>
      <c r="M234" s="327">
        <f>+'CTA Pivot Table'!N$156</f>
        <v>60.911779755283654</v>
      </c>
      <c r="N234" s="326">
        <f>+'CTA Pivot Table'!N$158</f>
        <v>67.958360655737707</v>
      </c>
      <c r="O234" s="226"/>
    </row>
    <row r="235" spans="1:15">
      <c r="A235" s="320" t="s">
        <v>1029</v>
      </c>
      <c r="B235" s="325">
        <f>+'CTA Pivot Table'!N$166</f>
        <v>76.154727793696296</v>
      </c>
      <c r="C235" s="325">
        <f>+'CTA Pivot Table'!N$168</f>
        <v>73.435021097046402</v>
      </c>
      <c r="D235" s="325">
        <f>+'CTA Pivot Table'!N$170</f>
        <v>0</v>
      </c>
      <c r="E235" s="326">
        <f>+'CTA Pivot Table'!N$172</f>
        <v>75.652725856697828</v>
      </c>
      <c r="F235" s="326">
        <f>+'CTA Pivot Table'!N$174</f>
        <v>85.276638855780675</v>
      </c>
      <c r="G235" s="325">
        <f>+'CTA Pivot Table'!N$176</f>
        <v>86.28581661891117</v>
      </c>
      <c r="H235" s="325">
        <f>+'CTA Pivot Table'!N$178</f>
        <v>0</v>
      </c>
      <c r="I235" s="326">
        <f>+'CTA Pivot Table'!N$180</f>
        <v>85.573106060606065</v>
      </c>
      <c r="J235" s="326">
        <f>+'CTA Pivot Table'!N$182</f>
        <v>60.043446737311776</v>
      </c>
      <c r="K235" s="325">
        <f>+'CTA Pivot Table'!N$184</f>
        <v>58.89342783505154</v>
      </c>
      <c r="L235" s="325">
        <f>+'CTA Pivot Table'!N$186</f>
        <v>0</v>
      </c>
      <c r="M235" s="327">
        <f>+'CTA Pivot Table'!N$188</f>
        <v>59.696068509147523</v>
      </c>
      <c r="N235" s="326">
        <f>+'CTA Pivot Table'!N$190</f>
        <v>80.397563805104411</v>
      </c>
      <c r="O235" s="226"/>
    </row>
    <row r="236" spans="1:15">
      <c r="A236" s="320" t="s">
        <v>1030</v>
      </c>
      <c r="B236" s="325">
        <f>+'CTA Pivot Table'!N$198</f>
        <v>0</v>
      </c>
      <c r="C236" s="325">
        <f>+'CTA Pivot Table'!N$200</f>
        <v>0</v>
      </c>
      <c r="D236" s="325">
        <f>+'CTA Pivot Table'!N$202</f>
        <v>0</v>
      </c>
      <c r="E236" s="326">
        <f>+'CTA Pivot Table'!N$204</f>
        <v>0</v>
      </c>
      <c r="F236" s="326">
        <f>+'CTA Pivot Table'!N$206</f>
        <v>0</v>
      </c>
      <c r="G236" s="325">
        <f>+'CTA Pivot Table'!N$208</f>
        <v>0</v>
      </c>
      <c r="H236" s="325">
        <f>+'CTA Pivot Table'!N$210</f>
        <v>0</v>
      </c>
      <c r="I236" s="326">
        <f>+'CTA Pivot Table'!N$212</f>
        <v>0</v>
      </c>
      <c r="J236" s="326">
        <f>+'CTA Pivot Table'!N$214</f>
        <v>0</v>
      </c>
      <c r="K236" s="325">
        <f>+'CTA Pivot Table'!N$216</f>
        <v>0</v>
      </c>
      <c r="L236" s="325">
        <f>+'CTA Pivot Table'!N$218</f>
        <v>0</v>
      </c>
      <c r="M236" s="327">
        <f>+'CTA Pivot Table'!N$220</f>
        <v>0</v>
      </c>
      <c r="N236" s="326">
        <f>+'CTA Pivot Table'!N$222</f>
        <v>0</v>
      </c>
      <c r="O236" s="226"/>
    </row>
    <row r="237" spans="1:15">
      <c r="A237" s="320" t="s">
        <v>1031</v>
      </c>
      <c r="B237" s="325">
        <f>+'CTA Pivot Table'!N$230</f>
        <v>0</v>
      </c>
      <c r="C237" s="325">
        <f>+'CTA Pivot Table'!N$232</f>
        <v>0</v>
      </c>
      <c r="D237" s="325">
        <f>+'CTA Pivot Table'!N$234</f>
        <v>0</v>
      </c>
      <c r="E237" s="326">
        <f>+'CTA Pivot Table'!N$236</f>
        <v>0</v>
      </c>
      <c r="F237" s="326">
        <f>+'CTA Pivot Table'!N$238</f>
        <v>0</v>
      </c>
      <c r="G237" s="325">
        <f>+'CTA Pivot Table'!N$240</f>
        <v>0</v>
      </c>
      <c r="H237" s="325">
        <f>+'CTA Pivot Table'!N$242</f>
        <v>0</v>
      </c>
      <c r="I237" s="326">
        <f>+'CTA Pivot Table'!N$244</f>
        <v>0</v>
      </c>
      <c r="J237" s="326">
        <f>+'CTA Pivot Table'!N$246</f>
        <v>0</v>
      </c>
      <c r="K237" s="325">
        <f>+'CTA Pivot Table'!N$248</f>
        <v>0</v>
      </c>
      <c r="L237" s="325">
        <f>+'CTA Pivot Table'!N$250</f>
        <v>0</v>
      </c>
      <c r="M237" s="327">
        <f>+'CTA Pivot Table'!N$252</f>
        <v>0</v>
      </c>
      <c r="N237" s="326">
        <f>+'CTA Pivot Table'!N$254</f>
        <v>0</v>
      </c>
      <c r="O237" s="226"/>
    </row>
    <row r="238" spans="1:15">
      <c r="A238" s="320"/>
      <c r="B238" s="325"/>
      <c r="C238" s="325"/>
      <c r="D238" s="325"/>
      <c r="E238" s="326"/>
      <c r="F238" s="326"/>
      <c r="G238" s="325"/>
      <c r="H238" s="325"/>
      <c r="I238" s="326"/>
      <c r="J238" s="326"/>
      <c r="K238" s="325"/>
      <c r="L238" s="325"/>
      <c r="M238" s="327"/>
      <c r="N238" s="326"/>
      <c r="O238" s="226"/>
    </row>
    <row r="239" spans="1:15">
      <c r="A239" s="320" t="s">
        <v>1032</v>
      </c>
      <c r="B239" s="325">
        <f>+'CTA Pivot Table'!N$262</f>
        <v>0</v>
      </c>
      <c r="C239" s="325">
        <f>+'CTA Pivot Table'!N$264</f>
        <v>0</v>
      </c>
      <c r="D239" s="325">
        <f>+'CTA Pivot Table'!N$266</f>
        <v>0</v>
      </c>
      <c r="E239" s="326">
        <f>+'CTA Pivot Table'!N$268</f>
        <v>0</v>
      </c>
      <c r="F239" s="326">
        <f>+'CTA Pivot Table'!N$270</f>
        <v>0</v>
      </c>
      <c r="G239" s="325">
        <f>+'CTA Pivot Table'!N$272</f>
        <v>0</v>
      </c>
      <c r="H239" s="325">
        <f>+'CTA Pivot Table'!N$274</f>
        <v>0</v>
      </c>
      <c r="I239" s="326">
        <f>+'CTA Pivot Table'!N$276</f>
        <v>0</v>
      </c>
      <c r="J239" s="326">
        <f>+'CTA Pivot Table'!N$278</f>
        <v>0</v>
      </c>
      <c r="K239" s="325">
        <f>+'CTA Pivot Table'!N$280</f>
        <v>0</v>
      </c>
      <c r="L239" s="325">
        <f>+'CTA Pivot Table'!N$282</f>
        <v>0</v>
      </c>
      <c r="M239" s="327">
        <f>+'CTA Pivot Table'!N$284</f>
        <v>0</v>
      </c>
      <c r="N239" s="326">
        <f>+'CTA Pivot Table'!N$286</f>
        <v>0</v>
      </c>
      <c r="O239" s="226"/>
    </row>
    <row r="240" spans="1:15">
      <c r="A240" s="320" t="s">
        <v>1033</v>
      </c>
      <c r="B240" s="325">
        <f>+'CTA Pivot Table'!N$294</f>
        <v>0</v>
      </c>
      <c r="C240" s="325">
        <f>+'CTA Pivot Table'!N$296</f>
        <v>0</v>
      </c>
      <c r="D240" s="325">
        <f>+'CTA Pivot Table'!N$298</f>
        <v>0</v>
      </c>
      <c r="E240" s="326">
        <f>+'CTA Pivot Table'!N$300</f>
        <v>0</v>
      </c>
      <c r="F240" s="326">
        <f>+'CTA Pivot Table'!N$302</f>
        <v>0</v>
      </c>
      <c r="G240" s="325">
        <f>+'CTA Pivot Table'!N$304</f>
        <v>0</v>
      </c>
      <c r="H240" s="325">
        <f>+'CTA Pivot Table'!N$306</f>
        <v>0</v>
      </c>
      <c r="I240" s="326">
        <f>+'CTA Pivot Table'!N$308</f>
        <v>0</v>
      </c>
      <c r="J240" s="326">
        <f>+'CTA Pivot Table'!N$310</f>
        <v>0</v>
      </c>
      <c r="K240" s="325">
        <f>+'CTA Pivot Table'!N$312</f>
        <v>0</v>
      </c>
      <c r="L240" s="325">
        <f>+'CTA Pivot Table'!N$314</f>
        <v>0</v>
      </c>
      <c r="M240" s="327">
        <f>+'CTA Pivot Table'!N$316</f>
        <v>0</v>
      </c>
      <c r="N240" s="326">
        <f>+'CTA Pivot Table'!N$318</f>
        <v>0</v>
      </c>
      <c r="O240" s="226"/>
    </row>
    <row r="241" spans="1:15">
      <c r="A241" s="320" t="s">
        <v>1034</v>
      </c>
      <c r="B241" s="325">
        <f>+'CTA Pivot Table'!N$326</f>
        <v>0</v>
      </c>
      <c r="C241" s="325">
        <f>+'CTA Pivot Table'!N$328</f>
        <v>0</v>
      </c>
      <c r="D241" s="325">
        <f>+'CTA Pivot Table'!N$330</f>
        <v>0</v>
      </c>
      <c r="E241" s="326">
        <f>+'CTA Pivot Table'!N$332</f>
        <v>0</v>
      </c>
      <c r="F241" s="326">
        <f>+'CTA Pivot Table'!N$334</f>
        <v>0</v>
      </c>
      <c r="G241" s="325">
        <f>+'CTA Pivot Table'!N$336</f>
        <v>0</v>
      </c>
      <c r="H241" s="325">
        <f>+'CTA Pivot Table'!N$338</f>
        <v>0</v>
      </c>
      <c r="I241" s="326">
        <f>+'CTA Pivot Table'!N$340</f>
        <v>0</v>
      </c>
      <c r="J241" s="326">
        <f>+'CTA Pivot Table'!N$342</f>
        <v>0</v>
      </c>
      <c r="K241" s="325">
        <f>+'CTA Pivot Table'!N$344</f>
        <v>0</v>
      </c>
      <c r="L241" s="325">
        <f>+'CTA Pivot Table'!N$346</f>
        <v>0</v>
      </c>
      <c r="M241" s="327">
        <f>+'CTA Pivot Table'!N$348</f>
        <v>0</v>
      </c>
      <c r="N241" s="326">
        <f>+'CTA Pivot Table'!N$350</f>
        <v>0</v>
      </c>
      <c r="O241" s="226"/>
    </row>
    <row r="242" spans="1:15">
      <c r="A242" s="320" t="s">
        <v>1035</v>
      </c>
      <c r="B242" s="325">
        <f>+'CTA Pivot Table'!N$358</f>
        <v>0</v>
      </c>
      <c r="C242" s="325">
        <f>+'CTA Pivot Table'!N$360</f>
        <v>0</v>
      </c>
      <c r="D242" s="325">
        <f>+'CTA Pivot Table'!N$362</f>
        <v>0</v>
      </c>
      <c r="E242" s="326">
        <f>+'CTA Pivot Table'!N$364</f>
        <v>0</v>
      </c>
      <c r="F242" s="326">
        <f>+'CTA Pivot Table'!N$366</f>
        <v>0</v>
      </c>
      <c r="G242" s="325">
        <f>+'CTA Pivot Table'!N$368</f>
        <v>0</v>
      </c>
      <c r="H242" s="325">
        <f>+'CTA Pivot Table'!N$370</f>
        <v>0</v>
      </c>
      <c r="I242" s="326">
        <f>+'CTA Pivot Table'!N$372</f>
        <v>0</v>
      </c>
      <c r="J242" s="326">
        <f>+'CTA Pivot Table'!N$374</f>
        <v>0</v>
      </c>
      <c r="K242" s="325">
        <f>+'CTA Pivot Table'!N$376</f>
        <v>0</v>
      </c>
      <c r="L242" s="325">
        <f>+'CTA Pivot Table'!N$378</f>
        <v>0</v>
      </c>
      <c r="M242" s="327">
        <f>+'CTA Pivot Table'!N$380</f>
        <v>0</v>
      </c>
      <c r="N242" s="326">
        <f>+'CTA Pivot Table'!N$382</f>
        <v>0</v>
      </c>
      <c r="O242" s="226"/>
    </row>
    <row r="243" spans="1:15">
      <c r="A243" s="320"/>
      <c r="B243" s="325"/>
      <c r="C243" s="325"/>
      <c r="D243" s="325"/>
      <c r="E243" s="326"/>
      <c r="F243" s="326"/>
      <c r="G243" s="325"/>
      <c r="H243" s="325"/>
      <c r="I243" s="326"/>
      <c r="J243" s="326"/>
      <c r="K243" s="325"/>
      <c r="L243" s="325"/>
      <c r="M243" s="327"/>
      <c r="N243" s="326"/>
      <c r="O243" s="226"/>
    </row>
    <row r="244" spans="1:15">
      <c r="A244" s="320" t="s">
        <v>1036</v>
      </c>
      <c r="B244" s="325">
        <f>+'CTA Pivot Table'!N$390</f>
        <v>0</v>
      </c>
      <c r="C244" s="325">
        <f>+'CTA Pivot Table'!N$392</f>
        <v>0</v>
      </c>
      <c r="D244" s="325">
        <f>+'CTA Pivot Table'!N$394</f>
        <v>0</v>
      </c>
      <c r="E244" s="326">
        <f>+'CTA Pivot Table'!N$396</f>
        <v>0</v>
      </c>
      <c r="F244" s="326">
        <f>+'CTA Pivot Table'!N$398</f>
        <v>0</v>
      </c>
      <c r="G244" s="325">
        <f>+'CTA Pivot Table'!N$400</f>
        <v>0</v>
      </c>
      <c r="H244" s="325">
        <f>+'CTA Pivot Table'!N$402</f>
        <v>0</v>
      </c>
      <c r="I244" s="326">
        <f>+'CTA Pivot Table'!N$404</f>
        <v>0</v>
      </c>
      <c r="J244" s="326">
        <f>+'CTA Pivot Table'!N$406</f>
        <v>0</v>
      </c>
      <c r="K244" s="325">
        <f>+'CTA Pivot Table'!N$408</f>
        <v>0</v>
      </c>
      <c r="L244" s="325">
        <f>+'CTA Pivot Table'!N$410</f>
        <v>0</v>
      </c>
      <c r="M244" s="327">
        <f>+'CTA Pivot Table'!N$412</f>
        <v>0</v>
      </c>
      <c r="N244" s="326">
        <f>+'CTA Pivot Table'!N$414</f>
        <v>0</v>
      </c>
      <c r="O244" s="226"/>
    </row>
    <row r="245" spans="1:15">
      <c r="A245" s="320" t="s">
        <v>1037</v>
      </c>
      <c r="B245" s="325">
        <f>+'CTA Pivot Table'!N$422</f>
        <v>66.315275275275255</v>
      </c>
      <c r="C245" s="325">
        <f>+'CTA Pivot Table'!N$424</f>
        <v>57.811205390566506</v>
      </c>
      <c r="D245" s="325">
        <f>+'CTA Pivot Table'!N$426</f>
        <v>0</v>
      </c>
      <c r="E245" s="326">
        <f>+'CTA Pivot Table'!N$428</f>
        <v>62.529915574316838</v>
      </c>
      <c r="F245" s="326">
        <f>+'CTA Pivot Table'!N$430</f>
        <v>81.228321370104524</v>
      </c>
      <c r="G245" s="325">
        <f>+'CTA Pivot Table'!N$432</f>
        <v>80.306021235903216</v>
      </c>
      <c r="H245" s="325">
        <f>+'CTA Pivot Table'!N$434</f>
        <v>0</v>
      </c>
      <c r="I245" s="326">
        <f>+'CTA Pivot Table'!N$436</f>
        <v>80.777851505878559</v>
      </c>
      <c r="J245" s="326">
        <f>+'CTA Pivot Table'!N$438</f>
        <v>61.485334872979216</v>
      </c>
      <c r="K245" s="325">
        <f>+'CTA Pivot Table'!N$440</f>
        <v>53.167288565299351</v>
      </c>
      <c r="L245" s="325">
        <f>+'CTA Pivot Table'!N$442</f>
        <v>0</v>
      </c>
      <c r="M245" s="327">
        <f>+'CTA Pivot Table'!N$444</f>
        <v>55.964494973465079</v>
      </c>
      <c r="N245" s="326">
        <f>+'CTA Pivot Table'!N$446</f>
        <v>44.518340355181039</v>
      </c>
      <c r="O245" s="226"/>
    </row>
    <row r="246" spans="1:15">
      <c r="A246" s="320" t="s">
        <v>1038</v>
      </c>
      <c r="B246" s="325">
        <f>+'CTA Pivot Table'!N$454</f>
        <v>79.450003966050602</v>
      </c>
      <c r="C246" s="325">
        <f>+'CTA Pivot Table'!N$456</f>
        <v>79.348837209302332</v>
      </c>
      <c r="D246" s="325">
        <f>+'CTA Pivot Table'!N$458</f>
        <v>0</v>
      </c>
      <c r="E246" s="326">
        <f>+'CTA Pivot Table'!N$460</f>
        <v>79.423326714168908</v>
      </c>
      <c r="F246" s="326">
        <f>+'CTA Pivot Table'!N$462</f>
        <v>77.818394388152754</v>
      </c>
      <c r="G246" s="325">
        <f>+'CTA Pivot Table'!N$464</f>
        <v>82.44177671068428</v>
      </c>
      <c r="H246" s="325">
        <f>+'CTA Pivot Table'!N$466</f>
        <v>0</v>
      </c>
      <c r="I246" s="326">
        <f>+'CTA Pivot Table'!N$468</f>
        <v>80.430315361139364</v>
      </c>
      <c r="J246" s="326">
        <f>+'CTA Pivot Table'!N$470</f>
        <v>67.009510869565219</v>
      </c>
      <c r="K246" s="325">
        <f>+'CTA Pivot Table'!N$472</f>
        <v>65.434287685408748</v>
      </c>
      <c r="L246" s="325">
        <f>+'CTA Pivot Table'!N$474</f>
        <v>0</v>
      </c>
      <c r="M246" s="327">
        <f>+'CTA Pivot Table'!N$476</f>
        <v>65.964767787691599</v>
      </c>
      <c r="N246" s="326">
        <f>+'CTA Pivot Table'!N$478</f>
        <v>63.568864468864469</v>
      </c>
      <c r="O246" s="226"/>
    </row>
    <row r="247" spans="1:15">
      <c r="A247" s="329" t="s">
        <v>1039</v>
      </c>
      <c r="B247" s="330">
        <f>+'CTA Pivot Table'!N$486</f>
        <v>0</v>
      </c>
      <c r="C247" s="330">
        <f>+'CTA Pivot Table'!N$488</f>
        <v>0</v>
      </c>
      <c r="D247" s="330">
        <f>+'CTA Pivot Table'!N$490</f>
        <v>0</v>
      </c>
      <c r="E247" s="331">
        <f>+'CTA Pivot Table'!N$492</f>
        <v>0</v>
      </c>
      <c r="F247" s="331">
        <f>+'CTA Pivot Table'!N$494</f>
        <v>0</v>
      </c>
      <c r="G247" s="330">
        <f>+'CTA Pivot Table'!N$496</f>
        <v>0</v>
      </c>
      <c r="H247" s="330">
        <f>+'CTA Pivot Table'!N$498</f>
        <v>0</v>
      </c>
      <c r="I247" s="331">
        <f>+'CTA Pivot Table'!N$500</f>
        <v>0</v>
      </c>
      <c r="J247" s="331">
        <f>+'CTA Pivot Table'!N$502</f>
        <v>0</v>
      </c>
      <c r="K247" s="330">
        <f>+'CTA Pivot Table'!N$504</f>
        <v>0</v>
      </c>
      <c r="L247" s="330">
        <f>+'CTA Pivot Table'!N$506</f>
        <v>0</v>
      </c>
      <c r="M247" s="332">
        <f>+'CTA Pivot Table'!N$508</f>
        <v>0</v>
      </c>
      <c r="N247" s="331">
        <f>+'CTA Pivot Table'!N$510</f>
        <v>0</v>
      </c>
      <c r="O247" s="226"/>
    </row>
    <row r="248" spans="1:15">
      <c r="A248" s="333" t="s">
        <v>1040</v>
      </c>
      <c r="B248" s="334"/>
      <c r="C248" s="334"/>
      <c r="D248" s="334"/>
      <c r="E248" s="334"/>
      <c r="F248" s="334"/>
      <c r="G248" s="334"/>
      <c r="H248" s="334"/>
      <c r="I248" s="334"/>
      <c r="J248" s="334"/>
      <c r="K248" s="334"/>
      <c r="L248" s="334"/>
      <c r="M248" s="334"/>
      <c r="N248" s="334"/>
    </row>
    <row r="249" spans="1:15">
      <c r="A249" s="334"/>
      <c r="B249" s="334"/>
      <c r="C249" s="334"/>
      <c r="D249" s="334"/>
      <c r="E249" s="334"/>
      <c r="F249" s="334"/>
      <c r="G249" s="334"/>
      <c r="H249" s="334"/>
      <c r="I249" s="334"/>
      <c r="J249" s="334"/>
      <c r="K249" s="334"/>
      <c r="L249" s="334"/>
      <c r="M249" s="334"/>
      <c r="N249" s="335" t="s">
        <v>1158</v>
      </c>
    </row>
    <row r="250" spans="1:15" ht="18">
      <c r="A250" s="296" t="s">
        <v>1049</v>
      </c>
      <c r="B250" s="297"/>
      <c r="C250" s="297"/>
      <c r="D250" s="297"/>
      <c r="E250" s="298"/>
      <c r="F250" s="298"/>
      <c r="G250" s="298"/>
      <c r="H250" s="298"/>
      <c r="I250" s="298"/>
      <c r="J250" s="297"/>
      <c r="K250" s="297"/>
      <c r="L250" s="297"/>
      <c r="M250" s="298"/>
      <c r="N250" s="297"/>
    </row>
    <row r="251" spans="1:15" ht="18">
      <c r="A251" s="296"/>
      <c r="B251" s="297"/>
      <c r="C251" s="297"/>
      <c r="D251" s="297"/>
      <c r="E251" s="298"/>
      <c r="F251" s="298"/>
      <c r="G251" s="298"/>
      <c r="H251" s="298"/>
      <c r="I251" s="298"/>
      <c r="J251" s="297"/>
      <c r="K251" s="297"/>
      <c r="L251" s="297"/>
      <c r="M251" s="298"/>
      <c r="N251" s="297"/>
    </row>
    <row r="252" spans="1:15" ht="15.75">
      <c r="A252" s="299" t="s">
        <v>1048</v>
      </c>
      <c r="B252" s="297"/>
      <c r="C252" s="297"/>
      <c r="D252" s="297"/>
      <c r="E252" s="298"/>
      <c r="F252" s="298"/>
      <c r="G252" s="298"/>
      <c r="H252" s="298"/>
      <c r="I252" s="298"/>
      <c r="J252" s="297"/>
      <c r="K252" s="297"/>
      <c r="L252" s="297"/>
      <c r="M252" s="298"/>
      <c r="N252" s="297"/>
    </row>
    <row r="253" spans="1:15" ht="15.75">
      <c r="A253" s="299" t="s">
        <v>1062</v>
      </c>
      <c r="B253" s="297"/>
      <c r="C253" s="297"/>
      <c r="D253" s="297"/>
      <c r="E253" s="298"/>
      <c r="F253" s="298"/>
      <c r="G253" s="298"/>
      <c r="H253" s="298"/>
      <c r="I253" s="298"/>
      <c r="J253" s="297"/>
      <c r="K253" s="297"/>
      <c r="L253" s="297"/>
      <c r="M253" s="298"/>
      <c r="N253" s="297"/>
    </row>
    <row r="254" spans="1:15" ht="15.75" customHeight="1">
      <c r="A254" s="300"/>
      <c r="B254" s="300"/>
      <c r="C254" s="300"/>
      <c r="D254" s="300"/>
      <c r="E254" s="300"/>
      <c r="F254" s="301"/>
      <c r="G254" s="302"/>
      <c r="H254" s="302"/>
      <c r="I254" s="303"/>
      <c r="J254" s="303"/>
      <c r="K254" s="303"/>
      <c r="L254" s="303"/>
      <c r="M254" s="303"/>
      <c r="N254" s="303"/>
      <c r="O254" s="304"/>
    </row>
    <row r="255" spans="1:15" ht="15.75" customHeight="1">
      <c r="A255" s="150"/>
      <c r="B255" s="305" t="s">
        <v>1014</v>
      </c>
      <c r="C255" s="306"/>
      <c r="D255" s="306"/>
      <c r="E255" s="306"/>
      <c r="F255" s="306"/>
      <c r="G255" s="306"/>
      <c r="H255" s="306"/>
      <c r="I255" s="307"/>
      <c r="J255" s="308" t="s">
        <v>10</v>
      </c>
      <c r="K255" s="309"/>
      <c r="L255" s="309"/>
      <c r="M255" s="310"/>
      <c r="N255" s="533" t="s">
        <v>1015</v>
      </c>
      <c r="O255"/>
    </row>
    <row r="256" spans="1:15" ht="49.5" customHeight="1">
      <c r="A256" s="311"/>
      <c r="B256" s="306" t="s">
        <v>1016</v>
      </c>
      <c r="C256" s="306"/>
      <c r="D256" s="306"/>
      <c r="E256" s="312"/>
      <c r="F256" s="313" t="s">
        <v>1017</v>
      </c>
      <c r="G256" s="306"/>
      <c r="H256" s="306"/>
      <c r="I256" s="307"/>
      <c r="J256" s="314" t="s">
        <v>1018</v>
      </c>
      <c r="K256" s="306"/>
      <c r="L256" s="306"/>
      <c r="M256" s="307"/>
      <c r="N256" s="534"/>
      <c r="O256"/>
    </row>
    <row r="257" spans="1:15" ht="29.25" customHeight="1">
      <c r="A257" s="300"/>
      <c r="B257" s="315" t="s">
        <v>1019</v>
      </c>
      <c r="C257" s="315" t="s">
        <v>1020</v>
      </c>
      <c r="D257" s="315" t="s">
        <v>1021</v>
      </c>
      <c r="E257" s="316" t="s">
        <v>1022</v>
      </c>
      <c r="F257" s="316" t="s">
        <v>1019</v>
      </c>
      <c r="G257" s="315" t="s">
        <v>1020</v>
      </c>
      <c r="H257" s="315" t="s">
        <v>1021</v>
      </c>
      <c r="I257" s="316" t="s">
        <v>1022</v>
      </c>
      <c r="J257" s="317" t="s">
        <v>1019</v>
      </c>
      <c r="K257" s="318" t="s">
        <v>1020</v>
      </c>
      <c r="L257" s="319" t="s">
        <v>1021</v>
      </c>
      <c r="M257" s="317" t="s">
        <v>1022</v>
      </c>
      <c r="N257" s="535"/>
      <c r="O257"/>
    </row>
    <row r="258" spans="1:15" hidden="1">
      <c r="A258" s="320" t="s">
        <v>1023</v>
      </c>
      <c r="B258" s="337">
        <f>+'CTA Pivot Table'!J$230</f>
        <v>0</v>
      </c>
      <c r="C258" s="337">
        <f>+'CTA Pivot Table'!J$231</f>
        <v>0</v>
      </c>
      <c r="D258" s="337">
        <f>+'CTA Pivot Table'!J$232</f>
        <v>0</v>
      </c>
      <c r="E258" s="338">
        <f>+'CTA Pivot Table'!J$233</f>
        <v>0</v>
      </c>
      <c r="F258" s="338"/>
      <c r="G258" s="338"/>
      <c r="H258" s="338"/>
      <c r="I258" s="338"/>
      <c r="J258" s="338">
        <f>+'CTA Pivot Table'!J$234</f>
        <v>0</v>
      </c>
      <c r="K258" s="337">
        <f>+'CTA Pivot Table'!J$235</f>
        <v>0</v>
      </c>
      <c r="L258" s="337">
        <f>+'CTA Pivot Table'!J$236</f>
        <v>0</v>
      </c>
      <c r="M258" s="339">
        <f>+'CTA Pivot Table'!J$237</f>
        <v>0</v>
      </c>
      <c r="N258" s="338">
        <f>+'CTA Pivot Table'!J$238</f>
        <v>0</v>
      </c>
      <c r="O258" s="226"/>
    </row>
    <row r="259" spans="1:15" hidden="1">
      <c r="A259" s="320"/>
      <c r="E259" s="130"/>
      <c r="I259" s="130"/>
      <c r="J259" s="130"/>
      <c r="M259" s="227"/>
      <c r="N259" s="130"/>
      <c r="O259" s="226"/>
    </row>
    <row r="260" spans="1:15">
      <c r="A260" s="320" t="s">
        <v>1024</v>
      </c>
      <c r="B260" s="325">
        <f>+'CTA Pivot Table'!J$6</f>
        <v>0</v>
      </c>
      <c r="C260" s="325">
        <f>+'CTA Pivot Table'!J$8</f>
        <v>0</v>
      </c>
      <c r="D260" s="325">
        <f>+'CTA Pivot Table'!J$10</f>
        <v>0</v>
      </c>
      <c r="E260" s="326">
        <f>+'CTA Pivot Table'!J$12</f>
        <v>0</v>
      </c>
      <c r="F260" s="326">
        <f>+'CTA Pivot Table'!J$14</f>
        <v>0</v>
      </c>
      <c r="G260" s="325">
        <f>+'CTA Pivot Table'!J$16</f>
        <v>0</v>
      </c>
      <c r="H260" s="325">
        <f>+'CTA Pivot Table'!J$18</f>
        <v>0</v>
      </c>
      <c r="I260" s="326">
        <f>+'CTA Pivot Table'!J$20</f>
        <v>0</v>
      </c>
      <c r="J260" s="326">
        <f>+'CTA Pivot Table'!J$22</f>
        <v>0</v>
      </c>
      <c r="K260" s="325">
        <f>+'CTA Pivot Table'!J$24</f>
        <v>0</v>
      </c>
      <c r="L260" s="325">
        <f>+'CTA Pivot Table'!J$26</f>
        <v>0</v>
      </c>
      <c r="M260" s="327">
        <f>+'CTA Pivot Table'!J$28</f>
        <v>0</v>
      </c>
      <c r="N260" s="326">
        <f>+'CTA Pivot Table'!J$30</f>
        <v>0</v>
      </c>
      <c r="O260" s="226"/>
    </row>
    <row r="261" spans="1:15">
      <c r="A261" s="320" t="s">
        <v>1025</v>
      </c>
      <c r="B261" s="325">
        <f>+'CTA Pivot Table'!J$38</f>
        <v>0</v>
      </c>
      <c r="C261" s="325">
        <f>+'CTA Pivot Table'!J$40</f>
        <v>0</v>
      </c>
      <c r="D261" s="325">
        <f>+'CTA Pivot Table'!J$42</f>
        <v>0</v>
      </c>
      <c r="E261" s="326">
        <f>+'CTA Pivot Table'!J$44</f>
        <v>0</v>
      </c>
      <c r="F261" s="326">
        <f>+'CTA Pivot Table'!J$46</f>
        <v>0</v>
      </c>
      <c r="G261" s="325">
        <f>+'CTA Pivot Table'!J$48</f>
        <v>0</v>
      </c>
      <c r="H261" s="325">
        <f>+'CTA Pivot Table'!J$50</f>
        <v>0</v>
      </c>
      <c r="I261" s="326">
        <f>+'CTA Pivot Table'!J$52</f>
        <v>0</v>
      </c>
      <c r="J261" s="326">
        <f>+'CTA Pivot Table'!J$54</f>
        <v>0</v>
      </c>
      <c r="K261" s="325">
        <f>+'CTA Pivot Table'!J$56</f>
        <v>0</v>
      </c>
      <c r="L261" s="325">
        <f>+'CTA Pivot Table'!JR$58</f>
        <v>0</v>
      </c>
      <c r="M261" s="327">
        <f>+'CTA Pivot Table'!J$60</f>
        <v>0</v>
      </c>
      <c r="N261" s="326">
        <f>+'CTA Pivot Table'!J$62</f>
        <v>0</v>
      </c>
      <c r="O261" s="226"/>
    </row>
    <row r="262" spans="1:15">
      <c r="A262" s="320" t="s">
        <v>1026</v>
      </c>
      <c r="B262" s="325">
        <f>+'CTA Pivot Table'!J$70</f>
        <v>0</v>
      </c>
      <c r="C262" s="325">
        <f>+'CTA Pivot Table'!J$72</f>
        <v>0</v>
      </c>
      <c r="D262" s="325">
        <f>+'CTA Pivot Table'!J$74</f>
        <v>0</v>
      </c>
      <c r="E262" s="326">
        <f>+'CTA Pivot Table'!J$76</f>
        <v>0</v>
      </c>
      <c r="F262" s="326">
        <f>+'CTA Pivot Table'!J$78</f>
        <v>0</v>
      </c>
      <c r="G262" s="325">
        <f>+'CTA Pivot Table'!J$80</f>
        <v>0</v>
      </c>
      <c r="H262" s="325">
        <f>+'CTA Pivot Table'!J$82</f>
        <v>0</v>
      </c>
      <c r="I262" s="326">
        <f>+'CTA Pivot Table'!J$84</f>
        <v>0</v>
      </c>
      <c r="J262" s="326">
        <f>+'CTA Pivot Table'!J$86</f>
        <v>0</v>
      </c>
      <c r="K262" s="325">
        <f>+'CTA Pivot Table'!J$88</f>
        <v>0</v>
      </c>
      <c r="L262" s="325">
        <f>+'CTA Pivot Table'!J$90</f>
        <v>0</v>
      </c>
      <c r="M262" s="327">
        <f>+'CTA Pivot Table'!J$92</f>
        <v>0</v>
      </c>
      <c r="N262" s="326">
        <f>+'CTA Pivot Table'!J$94</f>
        <v>0</v>
      </c>
      <c r="O262" s="226"/>
    </row>
    <row r="263" spans="1:15">
      <c r="A263" s="320" t="s">
        <v>1027</v>
      </c>
      <c r="B263" s="325">
        <f>+'CTA Pivot Table'!J$102</f>
        <v>70.633621274579497</v>
      </c>
      <c r="C263" s="325">
        <f>+'CTA Pivot Table'!J$104</f>
        <v>68.51625416305292</v>
      </c>
      <c r="D263" s="325">
        <f>+'CTA Pivot Table'!J$106</f>
        <v>63.23315732177263</v>
      </c>
      <c r="E263" s="326">
        <f>+'CTA Pivot Table'!J$108</f>
        <v>68.28025480646285</v>
      </c>
      <c r="F263" s="326">
        <f>+'CTA Pivot Table'!J$110</f>
        <v>75.133465500213376</v>
      </c>
      <c r="G263" s="325">
        <f>+'CTA Pivot Table'!J$112</f>
        <v>75.205448351773697</v>
      </c>
      <c r="H263" s="325">
        <f>+'CTA Pivot Table'!J$114</f>
        <v>0</v>
      </c>
      <c r="I263" s="326">
        <f>+'CTA Pivot Table'!J$116</f>
        <v>75.158537953913381</v>
      </c>
      <c r="J263" s="326">
        <f>+'CTA Pivot Table'!J$118</f>
        <v>51.334436700148814</v>
      </c>
      <c r="K263" s="325">
        <f>+'CTA Pivot Table'!J$120</f>
        <v>48.693072101117409</v>
      </c>
      <c r="L263" s="325">
        <f>+'CTA Pivot Table'!J$122</f>
        <v>87</v>
      </c>
      <c r="M263" s="327">
        <f>+'CTA Pivot Table'!J$124</f>
        <v>50.007051707272055</v>
      </c>
      <c r="N263" s="326">
        <f>+'CTA Pivot Table'!J$126</f>
        <v>69.00105595436176</v>
      </c>
      <c r="O263" s="226"/>
    </row>
    <row r="264" spans="1:15">
      <c r="A264" s="320"/>
      <c r="B264" s="325"/>
      <c r="C264" s="325"/>
      <c r="D264" s="325"/>
      <c r="E264" s="326"/>
      <c r="F264" s="326"/>
      <c r="G264" s="325"/>
      <c r="H264" s="325"/>
      <c r="I264" s="326"/>
      <c r="J264" s="326"/>
      <c r="K264" s="325"/>
      <c r="L264" s="325"/>
      <c r="M264" s="327"/>
      <c r="N264" s="326"/>
      <c r="O264" s="226"/>
    </row>
    <row r="265" spans="1:15">
      <c r="A265" s="320" t="s">
        <v>1028</v>
      </c>
      <c r="B265" s="325">
        <f>+'CTA Pivot Table'!J$134</f>
        <v>79.186399999999992</v>
      </c>
      <c r="C265" s="325">
        <f>+'CTA Pivot Table'!J$136</f>
        <v>76.6404</v>
      </c>
      <c r="D265" s="325">
        <f>+'CTA Pivot Table'!J$138</f>
        <v>0</v>
      </c>
      <c r="E265" s="326">
        <f>+'CTA Pivot Table'!J$140</f>
        <v>78.549899999999994</v>
      </c>
      <c r="F265" s="326">
        <f>+'CTA Pivot Table'!J$142</f>
        <v>77.464173764906306</v>
      </c>
      <c r="G265" s="325">
        <f>+'CTA Pivot Table'!J$144</f>
        <v>76.631089494163419</v>
      </c>
      <c r="H265" s="325">
        <f>+'CTA Pivot Table'!J$146</f>
        <v>0</v>
      </c>
      <c r="I265" s="326">
        <f>+'CTA Pivot Table'!J$148</f>
        <v>77.314556254367574</v>
      </c>
      <c r="J265" s="326">
        <f>+'CTA Pivot Table'!J$150</f>
        <v>62.008907922912208</v>
      </c>
      <c r="K265" s="325">
        <f>+'CTA Pivot Table'!J$152</f>
        <v>57.74225201072386</v>
      </c>
      <c r="L265" s="325">
        <f>+'CTA Pivot Table'!J$154</f>
        <v>0</v>
      </c>
      <c r="M265" s="327">
        <f>+'CTA Pivot Table'!J$156</f>
        <v>60.114309523809531</v>
      </c>
      <c r="N265" s="326">
        <f>+'CTA Pivot Table'!J$158</f>
        <v>70.029545454545442</v>
      </c>
      <c r="O265" s="226"/>
    </row>
    <row r="266" spans="1:15">
      <c r="A266" s="320" t="s">
        <v>1029</v>
      </c>
      <c r="B266" s="325">
        <f>+'CTA Pivot Table'!J$166</f>
        <v>0</v>
      </c>
      <c r="C266" s="325">
        <f>+'CTA Pivot Table'!J$168</f>
        <v>0</v>
      </c>
      <c r="D266" s="325">
        <f>+'CTA Pivot Table'!J$170</f>
        <v>0</v>
      </c>
      <c r="E266" s="326">
        <f>+'CTA Pivot Table'!J$172</f>
        <v>0</v>
      </c>
      <c r="F266" s="326">
        <f>+'CTA Pivot Table'!J$174</f>
        <v>0</v>
      </c>
      <c r="G266" s="325">
        <f>+'CTA Pivot Table'!J$176</f>
        <v>0</v>
      </c>
      <c r="H266" s="325">
        <f>+'CTA Pivot Table'!J$178</f>
        <v>0</v>
      </c>
      <c r="I266" s="326">
        <f>+'CTA Pivot Table'!J$180</f>
        <v>0</v>
      </c>
      <c r="J266" s="326">
        <f>+'CTA Pivot Table'!J$182</f>
        <v>0</v>
      </c>
      <c r="K266" s="325">
        <f>+'CTA Pivot Table'!J$184</f>
        <v>0</v>
      </c>
      <c r="L266" s="325">
        <f>+'CTA Pivot Table'!J$186</f>
        <v>0</v>
      </c>
      <c r="M266" s="327">
        <f>+'CTA Pivot Table'!J$188</f>
        <v>0</v>
      </c>
      <c r="N266" s="326">
        <f>+'CTA Pivot Table'!J$190</f>
        <v>0</v>
      </c>
      <c r="O266" s="226"/>
    </row>
    <row r="267" spans="1:15">
      <c r="A267" s="320" t="s">
        <v>1030</v>
      </c>
      <c r="B267" s="325">
        <f>+'CTA Pivot Table'!J$198</f>
        <v>0</v>
      </c>
      <c r="C267" s="325">
        <f>+'CTA Pivot Table'!J$200</f>
        <v>0</v>
      </c>
      <c r="D267" s="325">
        <f>+'CTA Pivot Table'!J$202</f>
        <v>0</v>
      </c>
      <c r="E267" s="326">
        <f>+'CTA Pivot Table'!J$204</f>
        <v>0</v>
      </c>
      <c r="F267" s="326">
        <f>+'CTA Pivot Table'!J$206</f>
        <v>0</v>
      </c>
      <c r="G267" s="325">
        <f>+'CTA Pivot Table'!J$208</f>
        <v>0</v>
      </c>
      <c r="H267" s="325">
        <f>+'CTA Pivot Table'!J$210</f>
        <v>0</v>
      </c>
      <c r="I267" s="326">
        <f>+'CTA Pivot Table'!J$212</f>
        <v>0</v>
      </c>
      <c r="J267" s="326">
        <f>+'CTA Pivot Table'!J$214</f>
        <v>0</v>
      </c>
      <c r="K267" s="325">
        <f>+'CTA Pivot Table'!J$216</f>
        <v>0</v>
      </c>
      <c r="L267" s="325">
        <f>+'CTA Pivot Table'!J$218</f>
        <v>0</v>
      </c>
      <c r="M267" s="327">
        <f>+'CTA Pivot Table'!J$220</f>
        <v>0</v>
      </c>
      <c r="N267" s="326">
        <f>+'CTA Pivot Table'!J$222</f>
        <v>0</v>
      </c>
      <c r="O267" s="226"/>
    </row>
    <row r="268" spans="1:15">
      <c r="A268" s="320" t="s">
        <v>1031</v>
      </c>
      <c r="B268" s="325">
        <f>+'CTA Pivot Table'!J$230</f>
        <v>0</v>
      </c>
      <c r="C268" s="325">
        <f>+'CTA Pivot Table'!J$232</f>
        <v>0</v>
      </c>
      <c r="D268" s="325">
        <f>+'CTA Pivot Table'!J$234</f>
        <v>0</v>
      </c>
      <c r="E268" s="326">
        <f>+'CTA Pivot Table'!J$236</f>
        <v>0</v>
      </c>
      <c r="F268" s="326">
        <f>+'CTA Pivot Table'!J$238</f>
        <v>0</v>
      </c>
      <c r="G268" s="325">
        <f>+'CTA Pivot Table'!J$240</f>
        <v>0</v>
      </c>
      <c r="H268" s="325">
        <f>+'CTA Pivot Table'!J$242</f>
        <v>0</v>
      </c>
      <c r="I268" s="326">
        <f>+'CTA Pivot Table'!J$244</f>
        <v>0</v>
      </c>
      <c r="J268" s="326">
        <f>+'CTA Pivot Table'!J$246</f>
        <v>0</v>
      </c>
      <c r="K268" s="325">
        <f>+'CTA Pivot Table'!J$248</f>
        <v>0</v>
      </c>
      <c r="L268" s="325">
        <f>+'CTA Pivot Table'!J$250</f>
        <v>0</v>
      </c>
      <c r="M268" s="327">
        <f>+'CTA Pivot Table'!J$252</f>
        <v>0</v>
      </c>
      <c r="N268" s="326">
        <f>+'CTA Pivot Table'!J$254</f>
        <v>0</v>
      </c>
      <c r="O268" s="226"/>
    </row>
    <row r="269" spans="1:15">
      <c r="A269" s="320"/>
      <c r="B269" s="325"/>
      <c r="C269" s="325"/>
      <c r="D269" s="325"/>
      <c r="E269" s="326"/>
      <c r="F269" s="326"/>
      <c r="G269" s="325"/>
      <c r="H269" s="325"/>
      <c r="I269" s="326"/>
      <c r="J269" s="326"/>
      <c r="K269" s="325"/>
      <c r="L269" s="325"/>
      <c r="M269" s="327"/>
      <c r="N269" s="326"/>
      <c r="O269" s="226"/>
    </row>
    <row r="270" spans="1:15">
      <c r="A270" s="320" t="s">
        <v>1032</v>
      </c>
      <c r="B270" s="325">
        <f>+'CTA Pivot Table'!J$262</f>
        <v>0</v>
      </c>
      <c r="C270" s="325">
        <f>+'CTA Pivot Table'!J$264</f>
        <v>0</v>
      </c>
      <c r="D270" s="325">
        <f>+'CTA Pivot Table'!J$266</f>
        <v>0</v>
      </c>
      <c r="E270" s="326">
        <f>+'CTA Pivot Table'!J$268</f>
        <v>0</v>
      </c>
      <c r="F270" s="326">
        <f>+'CTA Pivot Table'!J$270</f>
        <v>0</v>
      </c>
      <c r="G270" s="325">
        <f>+'CTA Pivot Table'!J$272</f>
        <v>0</v>
      </c>
      <c r="H270" s="325">
        <f>+'CTA Pivot Table'!J$274</f>
        <v>0</v>
      </c>
      <c r="I270" s="326">
        <f>+'CTA Pivot Table'!J$276</f>
        <v>0</v>
      </c>
      <c r="J270" s="326">
        <f>+'CTA Pivot Table'!J$278</f>
        <v>0</v>
      </c>
      <c r="K270" s="325">
        <f>+'CTA Pivot Table'!J$280</f>
        <v>0</v>
      </c>
      <c r="L270" s="325">
        <f>+'CTA Pivot Table'!J$282</f>
        <v>0</v>
      </c>
      <c r="M270" s="327">
        <f>+'CTA Pivot Table'!J$284</f>
        <v>0</v>
      </c>
      <c r="N270" s="326">
        <f>+'CTA Pivot Table'!J$286</f>
        <v>0</v>
      </c>
      <c r="O270" s="226"/>
    </row>
    <row r="271" spans="1:15">
      <c r="A271" s="320" t="s">
        <v>1033</v>
      </c>
      <c r="B271" s="325">
        <f>+'CTA Pivot Table'!J$294</f>
        <v>0</v>
      </c>
      <c r="C271" s="325">
        <f>+'CTA Pivot Table'!J$296</f>
        <v>0</v>
      </c>
      <c r="D271" s="325">
        <f>+'CTA Pivot Table'!J$298</f>
        <v>0</v>
      </c>
      <c r="E271" s="326">
        <f>+'CTA Pivot Table'!J$300</f>
        <v>0</v>
      </c>
      <c r="F271" s="326">
        <f>+'CTA Pivot Table'!J$302</f>
        <v>0</v>
      </c>
      <c r="G271" s="325">
        <f>+'CTA Pivot Table'!J$304</f>
        <v>0</v>
      </c>
      <c r="H271" s="325">
        <f>+'CTA Pivot Table'!J$306</f>
        <v>0</v>
      </c>
      <c r="I271" s="326">
        <f>+'CTA Pivot Table'!J$308</f>
        <v>0</v>
      </c>
      <c r="J271" s="326">
        <f>+'CTA Pivot Table'!J$310</f>
        <v>0</v>
      </c>
      <c r="K271" s="325">
        <f>+'CTA Pivot Table'!J$312</f>
        <v>0</v>
      </c>
      <c r="L271" s="325">
        <f>+'CTA Pivot Table'!J$314</f>
        <v>0</v>
      </c>
      <c r="M271" s="327">
        <f>+'CTA Pivot Table'!J$316</f>
        <v>0</v>
      </c>
      <c r="N271" s="326">
        <f>+'CTA Pivot Table'!J$318</f>
        <v>0</v>
      </c>
      <c r="O271" s="226"/>
    </row>
    <row r="272" spans="1:15">
      <c r="A272" s="320" t="s">
        <v>1034</v>
      </c>
      <c r="B272" s="325">
        <f>+'CTA Pivot Table'!J$326</f>
        <v>0</v>
      </c>
      <c r="C272" s="325">
        <f>+'CTA Pivot Table'!J$328</f>
        <v>0</v>
      </c>
      <c r="D272" s="325">
        <f>+'CTA Pivot Table'!J$330</f>
        <v>0</v>
      </c>
      <c r="E272" s="326">
        <f>+'CTA Pivot Table'!J$332</f>
        <v>0</v>
      </c>
      <c r="F272" s="326">
        <f>+'CTA Pivot Table'!J$334</f>
        <v>0</v>
      </c>
      <c r="G272" s="325">
        <f>+'CTA Pivot Table'!J$336</f>
        <v>0</v>
      </c>
      <c r="H272" s="325">
        <f>+'CTA Pivot Table'!J$338</f>
        <v>0</v>
      </c>
      <c r="I272" s="326">
        <f>+'CTA Pivot Table'!J$340</f>
        <v>0</v>
      </c>
      <c r="J272" s="326">
        <f>+'CTA Pivot Table'!J$342</f>
        <v>0</v>
      </c>
      <c r="K272" s="325">
        <f>+'CTA Pivot Table'!J$344</f>
        <v>0</v>
      </c>
      <c r="L272" s="325">
        <f>+'CTA Pivot Table'!J$346</f>
        <v>0</v>
      </c>
      <c r="M272" s="327">
        <f>+'CTA Pivot Table'!J$348</f>
        <v>0</v>
      </c>
      <c r="N272" s="326">
        <f>+'CTA Pivot Table'!J$350</f>
        <v>0</v>
      </c>
      <c r="O272" s="226"/>
    </row>
    <row r="273" spans="1:15">
      <c r="A273" s="320" t="s">
        <v>1035</v>
      </c>
      <c r="B273" s="325">
        <f>+'CTA Pivot Table'!J$358</f>
        <v>0</v>
      </c>
      <c r="C273" s="325">
        <f>+'CTA Pivot Table'!J$360</f>
        <v>0</v>
      </c>
      <c r="D273" s="325">
        <f>+'CTA Pivot Table'!J$362</f>
        <v>0</v>
      </c>
      <c r="E273" s="326">
        <f>+'CTA Pivot Table'!J$364</f>
        <v>0</v>
      </c>
      <c r="F273" s="326">
        <f>+'CTA Pivot Table'!J$366</f>
        <v>0</v>
      </c>
      <c r="G273" s="325">
        <f>+'CTA Pivot Table'!J$368</f>
        <v>0</v>
      </c>
      <c r="H273" s="325">
        <f>+'CTA Pivot Table'!J$370</f>
        <v>0</v>
      </c>
      <c r="I273" s="326">
        <f>+'CTA Pivot Table'!J$372</f>
        <v>0</v>
      </c>
      <c r="J273" s="326">
        <f>+'CTA Pivot Table'!J$374</f>
        <v>0</v>
      </c>
      <c r="K273" s="325">
        <f>+'CTA Pivot Table'!J$376</f>
        <v>0</v>
      </c>
      <c r="L273" s="325">
        <f>+'CTA Pivot Table'!J$378</f>
        <v>0</v>
      </c>
      <c r="M273" s="327">
        <f>+'CTA Pivot Table'!J$380</f>
        <v>0</v>
      </c>
      <c r="N273" s="326">
        <f>+'CTA Pivot Table'!J$382</f>
        <v>0</v>
      </c>
      <c r="O273" s="226"/>
    </row>
    <row r="274" spans="1:15">
      <c r="A274" s="320"/>
      <c r="B274" s="325"/>
      <c r="C274" s="325"/>
      <c r="D274" s="325"/>
      <c r="E274" s="326"/>
      <c r="F274" s="326"/>
      <c r="G274" s="325"/>
      <c r="H274" s="325"/>
      <c r="I274" s="326"/>
      <c r="J274" s="326"/>
      <c r="K274" s="325"/>
      <c r="L274" s="325"/>
      <c r="M274" s="327"/>
      <c r="N274" s="326"/>
      <c r="O274" s="226"/>
    </row>
    <row r="275" spans="1:15">
      <c r="A275" s="320" t="s">
        <v>1036</v>
      </c>
      <c r="B275" s="325">
        <f>+'CTA Pivot Table'!J$390</f>
        <v>0</v>
      </c>
      <c r="C275" s="325">
        <f>+'CTA Pivot Table'!J$392</f>
        <v>0</v>
      </c>
      <c r="D275" s="325">
        <f>+'CTA Pivot Table'!J$394</f>
        <v>0</v>
      </c>
      <c r="E275" s="326">
        <f>+'CTA Pivot Table'!J$396</f>
        <v>0</v>
      </c>
      <c r="F275" s="326">
        <f>+'CTA Pivot Table'!J$398</f>
        <v>0</v>
      </c>
      <c r="G275" s="325">
        <f>+'CTA Pivot Table'!J$400</f>
        <v>0</v>
      </c>
      <c r="H275" s="325">
        <f>+'CTA Pivot Table'!J$402</f>
        <v>0</v>
      </c>
      <c r="I275" s="326">
        <f>+'CTA Pivot Table'!J$404</f>
        <v>0</v>
      </c>
      <c r="J275" s="326">
        <f>+'CTA Pivot Table'!J$406</f>
        <v>0</v>
      </c>
      <c r="K275" s="325">
        <f>+'CTA Pivot Table'!J$408</f>
        <v>0</v>
      </c>
      <c r="L275" s="325">
        <f>+'CTA Pivot Table'!J$410</f>
        <v>0</v>
      </c>
      <c r="M275" s="327">
        <f>+'CTA Pivot Table'!J$412</f>
        <v>0</v>
      </c>
      <c r="N275" s="326">
        <f>+'CTA Pivot Table'!J$414</f>
        <v>0</v>
      </c>
      <c r="O275" s="226"/>
    </row>
    <row r="276" spans="1:15">
      <c r="A276" s="320" t="s">
        <v>1037</v>
      </c>
      <c r="B276" s="325">
        <f>+'CTA Pivot Table'!J$422</f>
        <v>74.68174603174603</v>
      </c>
      <c r="C276" s="325">
        <f>+'CTA Pivot Table'!J$424</f>
        <v>46.381683168316826</v>
      </c>
      <c r="D276" s="325">
        <f>+'CTA Pivot Table'!J$426</f>
        <v>0</v>
      </c>
      <c r="E276" s="326">
        <f>+'CTA Pivot Table'!J$428</f>
        <v>59.231441441441433</v>
      </c>
      <c r="F276" s="326">
        <f>+'CTA Pivot Table'!J$430</f>
        <v>87.201570680628279</v>
      </c>
      <c r="G276" s="325">
        <f>+'CTA Pivot Table'!J$432</f>
        <v>83.821041214750537</v>
      </c>
      <c r="H276" s="325">
        <f>+'CTA Pivot Table'!J$434</f>
        <v>0</v>
      </c>
      <c r="I276" s="326">
        <f>+'CTA Pivot Table'!J$436</f>
        <v>85.929387755102042</v>
      </c>
      <c r="J276" s="326">
        <f>+'CTA Pivot Table'!J$438</f>
        <v>63.084592145015108</v>
      </c>
      <c r="K276" s="325">
        <f>+'CTA Pivot Table'!J$440</f>
        <v>59.237209302325581</v>
      </c>
      <c r="L276" s="325">
        <f>+'CTA Pivot Table'!J$442</f>
        <v>0</v>
      </c>
      <c r="M276" s="327">
        <f>+'CTA Pivot Table'!J$444</f>
        <v>60.74073199527745</v>
      </c>
      <c r="N276" s="326">
        <f>+'CTA Pivot Table'!J$446</f>
        <v>32.931773236651289</v>
      </c>
      <c r="O276" s="226"/>
    </row>
    <row r="277" spans="1:15">
      <c r="A277" s="320" t="s">
        <v>1038</v>
      </c>
      <c r="B277" s="325">
        <f>+'CTA Pivot Table'!J$454</f>
        <v>0</v>
      </c>
      <c r="C277" s="325">
        <f>+'CTA Pivot Table'!J$456</f>
        <v>0</v>
      </c>
      <c r="D277" s="325">
        <f>+'CTA Pivot Table'!J$458</f>
        <v>0</v>
      </c>
      <c r="E277" s="326">
        <f>+'CTA Pivot Table'!J$460</f>
        <v>0</v>
      </c>
      <c r="F277" s="326">
        <f>+'CTA Pivot Table'!J$462</f>
        <v>0</v>
      </c>
      <c r="G277" s="325">
        <f>+'CTA Pivot Table'!J$464</f>
        <v>0</v>
      </c>
      <c r="H277" s="325">
        <f>+'CTA Pivot Table'!J$466</f>
        <v>0</v>
      </c>
      <c r="I277" s="326">
        <f>+'CTA Pivot Table'!J$468</f>
        <v>0</v>
      </c>
      <c r="J277" s="326">
        <f>+'CTA Pivot Table'!J$470</f>
        <v>0</v>
      </c>
      <c r="K277" s="325">
        <f>+'CTA Pivot Table'!J$472</f>
        <v>0</v>
      </c>
      <c r="L277" s="325">
        <f>+'CTA Pivot Table'!J$474</f>
        <v>0</v>
      </c>
      <c r="M277" s="327">
        <f>+'CTA Pivot Table'!J$476</f>
        <v>0</v>
      </c>
      <c r="N277" s="326">
        <f>+'CTA Pivot Table'!J$478</f>
        <v>0</v>
      </c>
      <c r="O277" s="226"/>
    </row>
    <row r="278" spans="1:15">
      <c r="A278" s="329" t="s">
        <v>1039</v>
      </c>
      <c r="B278" s="330">
        <f>+'CTA Pivot Table'!J$486</f>
        <v>0</v>
      </c>
      <c r="C278" s="330">
        <f>+'CTA Pivot Table'!J$488</f>
        <v>0</v>
      </c>
      <c r="D278" s="330">
        <f>+'CTA Pivot Table'!J$490</f>
        <v>0</v>
      </c>
      <c r="E278" s="331">
        <f>+'CTA Pivot Table'!J$492</f>
        <v>0</v>
      </c>
      <c r="F278" s="331">
        <f>+'CTA Pivot Table'!J$494</f>
        <v>0</v>
      </c>
      <c r="G278" s="330">
        <f>+'CTA Pivot Table'!J$496</f>
        <v>0</v>
      </c>
      <c r="H278" s="330">
        <f>+'CTA Pivot Table'!J$498</f>
        <v>0</v>
      </c>
      <c r="I278" s="331">
        <f>+'CTA Pivot Table'!J$500</f>
        <v>0</v>
      </c>
      <c r="J278" s="331">
        <f>+'CTA Pivot Table'!J$502</f>
        <v>0</v>
      </c>
      <c r="K278" s="330">
        <f>+'CTA Pivot Table'!J$504</f>
        <v>0</v>
      </c>
      <c r="L278" s="330">
        <f>+'CTA Pivot Table'!J$506</f>
        <v>0</v>
      </c>
      <c r="M278" s="332">
        <f>+'CTA Pivot Table'!J$508</f>
        <v>0</v>
      </c>
      <c r="N278" s="331">
        <f>+'CTA Pivot Table'!J$510</f>
        <v>0</v>
      </c>
      <c r="O278" s="226"/>
    </row>
    <row r="279" spans="1:15">
      <c r="A279" s="333" t="s">
        <v>1040</v>
      </c>
      <c r="B279" s="334"/>
      <c r="C279" s="334"/>
      <c r="D279" s="334"/>
      <c r="E279" s="334"/>
      <c r="F279" s="334"/>
      <c r="G279" s="334"/>
      <c r="H279" s="334"/>
      <c r="I279" s="334"/>
      <c r="J279" s="334"/>
      <c r="K279" s="334"/>
      <c r="L279" s="334"/>
      <c r="M279" s="334"/>
      <c r="N279" s="334"/>
    </row>
    <row r="280" spans="1:15">
      <c r="A280" s="334"/>
      <c r="B280" s="334"/>
      <c r="C280" s="334"/>
      <c r="D280" s="334"/>
      <c r="E280" s="334"/>
      <c r="F280" s="334"/>
      <c r="G280" s="334"/>
      <c r="H280" s="334"/>
      <c r="I280" s="334"/>
      <c r="J280" s="334"/>
      <c r="K280" s="334"/>
      <c r="L280" s="334"/>
      <c r="M280" s="334"/>
      <c r="N280" s="335" t="s">
        <v>1158</v>
      </c>
    </row>
    <row r="281" spans="1:15" ht="18">
      <c r="A281" s="296" t="s">
        <v>1050</v>
      </c>
      <c r="B281" s="297"/>
      <c r="C281" s="297"/>
      <c r="D281" s="297"/>
      <c r="E281" s="298"/>
      <c r="F281" s="298"/>
      <c r="G281" s="298"/>
      <c r="H281" s="298"/>
      <c r="I281" s="298"/>
      <c r="J281" s="297"/>
      <c r="K281" s="297"/>
      <c r="L281" s="297"/>
      <c r="M281" s="298"/>
      <c r="N281" s="297"/>
    </row>
    <row r="282" spans="1:15" ht="18">
      <c r="A282" s="296"/>
      <c r="B282" s="297"/>
      <c r="C282" s="297"/>
      <c r="D282" s="297"/>
      <c r="E282" s="298"/>
      <c r="F282" s="298"/>
      <c r="G282" s="298"/>
      <c r="H282" s="298"/>
      <c r="I282" s="298"/>
      <c r="J282" s="297"/>
      <c r="K282" s="297"/>
      <c r="L282" s="297"/>
      <c r="M282" s="298"/>
      <c r="N282" s="297"/>
    </row>
    <row r="283" spans="1:15" ht="15.75">
      <c r="A283" s="299" t="s">
        <v>1048</v>
      </c>
      <c r="B283" s="297"/>
      <c r="C283" s="297"/>
      <c r="D283" s="297"/>
      <c r="E283" s="298"/>
      <c r="F283" s="298"/>
      <c r="G283" s="298"/>
      <c r="H283" s="298"/>
      <c r="I283" s="298"/>
      <c r="J283" s="297"/>
      <c r="K283" s="297"/>
      <c r="L283" s="297"/>
      <c r="M283" s="298"/>
      <c r="N283" s="297"/>
    </row>
    <row r="284" spans="1:15" ht="15.75">
      <c r="A284" s="299" t="s">
        <v>1063</v>
      </c>
      <c r="B284" s="297"/>
      <c r="C284" s="297"/>
      <c r="D284" s="297"/>
      <c r="E284" s="298"/>
      <c r="F284" s="298"/>
      <c r="G284" s="298"/>
      <c r="H284" s="298"/>
      <c r="I284" s="298"/>
      <c r="J284" s="297"/>
      <c r="K284" s="297"/>
      <c r="L284" s="297"/>
      <c r="M284" s="298"/>
      <c r="N284" s="297"/>
    </row>
    <row r="285" spans="1:15" ht="15.75" customHeight="1">
      <c r="A285" s="300"/>
      <c r="B285" s="300"/>
      <c r="C285" s="300"/>
      <c r="D285" s="300"/>
      <c r="E285" s="300"/>
      <c r="F285" s="301"/>
      <c r="G285" s="302"/>
      <c r="H285" s="302"/>
      <c r="I285" s="303"/>
      <c r="J285" s="303"/>
      <c r="K285" s="303"/>
      <c r="L285" s="303"/>
      <c r="M285" s="303"/>
      <c r="N285" s="303"/>
      <c r="O285" s="304"/>
    </row>
    <row r="286" spans="1:15" ht="15.75" customHeight="1">
      <c r="A286" s="150"/>
      <c r="B286" s="305" t="s">
        <v>1014</v>
      </c>
      <c r="C286" s="306"/>
      <c r="D286" s="306"/>
      <c r="E286" s="306"/>
      <c r="F286" s="306"/>
      <c r="G286" s="306"/>
      <c r="H286" s="306"/>
      <c r="I286" s="307"/>
      <c r="J286" s="308" t="s">
        <v>10</v>
      </c>
      <c r="K286" s="309"/>
      <c r="L286" s="309"/>
      <c r="M286" s="310"/>
      <c r="N286" s="533" t="s">
        <v>1015</v>
      </c>
      <c r="O286"/>
    </row>
    <row r="287" spans="1:15" ht="50.25" customHeight="1">
      <c r="A287" s="311"/>
      <c r="B287" s="306" t="s">
        <v>1016</v>
      </c>
      <c r="C287" s="306"/>
      <c r="D287" s="306"/>
      <c r="E287" s="312"/>
      <c r="F287" s="313" t="s">
        <v>1017</v>
      </c>
      <c r="G287" s="306"/>
      <c r="H287" s="306"/>
      <c r="I287" s="307"/>
      <c r="J287" s="314" t="s">
        <v>1018</v>
      </c>
      <c r="K287" s="306"/>
      <c r="L287" s="306"/>
      <c r="M287" s="307"/>
      <c r="N287" s="534"/>
      <c r="O287"/>
    </row>
    <row r="288" spans="1:15" ht="27" customHeight="1">
      <c r="A288" s="300"/>
      <c r="B288" s="315" t="s">
        <v>1019</v>
      </c>
      <c r="C288" s="315" t="s">
        <v>1020</v>
      </c>
      <c r="D288" s="315" t="s">
        <v>1021</v>
      </c>
      <c r="E288" s="316" t="s">
        <v>1022</v>
      </c>
      <c r="F288" s="316" t="s">
        <v>1019</v>
      </c>
      <c r="G288" s="315" t="s">
        <v>1020</v>
      </c>
      <c r="H288" s="315" t="s">
        <v>1021</v>
      </c>
      <c r="I288" s="316" t="s">
        <v>1022</v>
      </c>
      <c r="J288" s="317" t="s">
        <v>1019</v>
      </c>
      <c r="K288" s="318" t="s">
        <v>1020</v>
      </c>
      <c r="L288" s="319" t="s">
        <v>1021</v>
      </c>
      <c r="M288" s="317" t="s">
        <v>1022</v>
      </c>
      <c r="N288" s="535"/>
      <c r="O288"/>
    </row>
    <row r="289" spans="1:15" hidden="1">
      <c r="A289" s="320" t="s">
        <v>1023</v>
      </c>
      <c r="B289" s="337">
        <f>+'CTA Pivot Table'!K$230</f>
        <v>0</v>
      </c>
      <c r="C289" s="337">
        <f>+'CTA Pivot Table'!K$231</f>
        <v>0</v>
      </c>
      <c r="D289" s="337">
        <f>+'CTA Pivot Table'!K$232</f>
        <v>0</v>
      </c>
      <c r="E289" s="338">
        <f>+'CTA Pivot Table'!K$233</f>
        <v>0</v>
      </c>
      <c r="F289" s="338"/>
      <c r="G289" s="338"/>
      <c r="H289" s="338"/>
      <c r="I289" s="338"/>
      <c r="J289" s="338">
        <f>+'CTA Pivot Table'!K$234</f>
        <v>0</v>
      </c>
      <c r="K289" s="337">
        <f>+'CTA Pivot Table'!K$235</f>
        <v>0</v>
      </c>
      <c r="L289" s="337">
        <f>+'CTA Pivot Table'!K$236</f>
        <v>0</v>
      </c>
      <c r="M289" s="339">
        <f>+'CTA Pivot Table'!K$237</f>
        <v>0</v>
      </c>
      <c r="N289" s="338">
        <f>+'CTA Pivot Table'!K$238</f>
        <v>0</v>
      </c>
      <c r="O289" s="226"/>
    </row>
    <row r="290" spans="1:15" hidden="1">
      <c r="A290" s="320"/>
      <c r="E290" s="130"/>
      <c r="I290" s="130"/>
      <c r="J290" s="130"/>
      <c r="M290" s="227"/>
      <c r="N290" s="130"/>
      <c r="O290" s="226"/>
    </row>
    <row r="291" spans="1:15">
      <c r="A291" s="320" t="s">
        <v>1024</v>
      </c>
      <c r="B291" s="325">
        <f>+'CTA Pivot Table'!K$6</f>
        <v>0</v>
      </c>
      <c r="C291" s="325">
        <f>+'CTA Pivot Table'!K$8</f>
        <v>0</v>
      </c>
      <c r="D291" s="325">
        <f>+'CTA Pivot Table'!K$10</f>
        <v>0</v>
      </c>
      <c r="E291" s="326">
        <f>+'CTA Pivot Table'!K$12</f>
        <v>0</v>
      </c>
      <c r="F291" s="326">
        <f>+'CTA Pivot Table'!K$14</f>
        <v>0</v>
      </c>
      <c r="G291" s="325">
        <f>+'CTA Pivot Table'!K$16</f>
        <v>0</v>
      </c>
      <c r="H291" s="325">
        <f>+'CTA Pivot Table'!K$18</f>
        <v>0</v>
      </c>
      <c r="I291" s="326">
        <f>+'CTA Pivot Table'!K$20</f>
        <v>0</v>
      </c>
      <c r="J291" s="326">
        <f>+'CTA Pivot Table'!K$22</f>
        <v>0</v>
      </c>
      <c r="K291" s="325">
        <f>+'CTA Pivot Table'!K$24</f>
        <v>0</v>
      </c>
      <c r="L291" s="325">
        <f>+'CTA Pivot Table'!K$26</f>
        <v>0</v>
      </c>
      <c r="M291" s="327">
        <f>+'CTA Pivot Table'!K$28</f>
        <v>0</v>
      </c>
      <c r="N291" s="326">
        <f>+'CTA Pivot Table'!K$30</f>
        <v>0</v>
      </c>
      <c r="O291" s="226"/>
    </row>
    <row r="292" spans="1:15">
      <c r="A292" s="320" t="s">
        <v>1025</v>
      </c>
      <c r="B292" s="325">
        <f>+'CTA Pivot Table'!K$38</f>
        <v>75.900000000000006</v>
      </c>
      <c r="C292" s="325">
        <f>+'CTA Pivot Table'!K$40</f>
        <v>73.5</v>
      </c>
      <c r="D292" s="325">
        <f>+'CTA Pivot Table'!K$42</f>
        <v>0</v>
      </c>
      <c r="E292" s="326">
        <f>+'CTA Pivot Table'!K$44</f>
        <v>75.110126582278497</v>
      </c>
      <c r="F292" s="326">
        <f>+'CTA Pivot Table'!K$46</f>
        <v>82.9</v>
      </c>
      <c r="G292" s="325">
        <f>+'CTA Pivot Table'!K$48</f>
        <v>79.8</v>
      </c>
      <c r="H292" s="325">
        <f>+'CTA Pivot Table'!K$50</f>
        <v>0</v>
      </c>
      <c r="I292" s="326">
        <f>+'CTA Pivot Table'!K$52</f>
        <v>81.961538461538467</v>
      </c>
      <c r="J292" s="326">
        <f>+'CTA Pivot Table'!K$54</f>
        <v>64.7</v>
      </c>
      <c r="K292" s="325">
        <f>+'CTA Pivot Table'!K$56</f>
        <v>59.7</v>
      </c>
      <c r="L292" s="325">
        <f>+'CTA Pivot Table'!KR$58</f>
        <v>0</v>
      </c>
      <c r="M292" s="327">
        <f>+'CTA Pivot Table'!K$60</f>
        <v>62.118699186991876</v>
      </c>
      <c r="N292" s="326">
        <f>+'CTA Pivot Table'!K$62</f>
        <v>0</v>
      </c>
      <c r="O292" s="226"/>
    </row>
    <row r="293" spans="1:15">
      <c r="A293" s="320" t="s">
        <v>1026</v>
      </c>
      <c r="B293" s="325">
        <f>+'CTA Pivot Table'!K$70</f>
        <v>0</v>
      </c>
      <c r="C293" s="325">
        <f>+'CTA Pivot Table'!K$72</f>
        <v>0</v>
      </c>
      <c r="D293" s="325">
        <f>+'CTA Pivot Table'!K$74</f>
        <v>0</v>
      </c>
      <c r="E293" s="326">
        <f>+'CTA Pivot Table'!K$76</f>
        <v>0</v>
      </c>
      <c r="F293" s="326">
        <f>+'CTA Pivot Table'!K$78</f>
        <v>0</v>
      </c>
      <c r="G293" s="325">
        <f>+'CTA Pivot Table'!K$80</f>
        <v>0</v>
      </c>
      <c r="H293" s="325">
        <f>+'CTA Pivot Table'!K$82</f>
        <v>0</v>
      </c>
      <c r="I293" s="326">
        <f>+'CTA Pivot Table'!K$84</f>
        <v>0</v>
      </c>
      <c r="J293" s="326">
        <f>+'CTA Pivot Table'!K$86</f>
        <v>0</v>
      </c>
      <c r="K293" s="325">
        <f>+'CTA Pivot Table'!K$88</f>
        <v>0</v>
      </c>
      <c r="L293" s="325">
        <f>+'CTA Pivot Table'!K$90</f>
        <v>0</v>
      </c>
      <c r="M293" s="327">
        <f>+'CTA Pivot Table'!K$92</f>
        <v>0</v>
      </c>
      <c r="N293" s="326">
        <f>+'CTA Pivot Table'!K$94</f>
        <v>0</v>
      </c>
      <c r="O293" s="226"/>
    </row>
    <row r="294" spans="1:15">
      <c r="A294" s="320" t="s">
        <v>1027</v>
      </c>
      <c r="B294" s="325">
        <f>+'CTA Pivot Table'!K$102</f>
        <v>69.295888389513124</v>
      </c>
      <c r="C294" s="325">
        <f>+'CTA Pivot Table'!K$104</f>
        <v>70.901920588235299</v>
      </c>
      <c r="D294" s="325">
        <f>+'CTA Pivot Table'!K$106</f>
        <v>63.495988000000004</v>
      </c>
      <c r="E294" s="326">
        <f>+'CTA Pivot Table'!K$108</f>
        <v>68.15991214574899</v>
      </c>
      <c r="F294" s="326">
        <f>+'CTA Pivot Table'!K$110</f>
        <v>73.589179730458227</v>
      </c>
      <c r="G294" s="325">
        <f>+'CTA Pivot Table'!K$112</f>
        <v>76.488782810164423</v>
      </c>
      <c r="H294" s="325">
        <f>+'CTA Pivot Table'!K$114</f>
        <v>0</v>
      </c>
      <c r="I294" s="326">
        <f>+'CTA Pivot Table'!K$116</f>
        <v>74.357735380348657</v>
      </c>
      <c r="J294" s="326">
        <f>+'CTA Pivot Table'!K$118</f>
        <v>47.083493193193192</v>
      </c>
      <c r="K294" s="325">
        <f>+'CTA Pivot Table'!K$120</f>
        <v>48.191221929824565</v>
      </c>
      <c r="L294" s="325">
        <f>+'CTA Pivot Table'!K$122</f>
        <v>0</v>
      </c>
      <c r="M294" s="327">
        <f>+'CTA Pivot Table'!K$124</f>
        <v>47.48591854684512</v>
      </c>
      <c r="N294" s="326">
        <f>+'CTA Pivot Table'!K$126</f>
        <v>68.545628378378382</v>
      </c>
      <c r="O294" s="226"/>
    </row>
    <row r="295" spans="1:15">
      <c r="A295" s="320"/>
      <c r="B295" s="325"/>
      <c r="C295" s="325"/>
      <c r="D295" s="325"/>
      <c r="E295" s="326"/>
      <c r="F295" s="326"/>
      <c r="G295" s="325"/>
      <c r="H295" s="325"/>
      <c r="I295" s="326"/>
      <c r="J295" s="326"/>
      <c r="K295" s="325"/>
      <c r="L295" s="325"/>
      <c r="M295" s="327"/>
      <c r="N295" s="326"/>
      <c r="O295" s="226"/>
    </row>
    <row r="296" spans="1:15">
      <c r="A296" s="320" t="s">
        <v>1028</v>
      </c>
      <c r="B296" s="325">
        <f>+'CTA Pivot Table'!K$134</f>
        <v>0</v>
      </c>
      <c r="C296" s="325">
        <f>+'CTA Pivot Table'!K$136</f>
        <v>0</v>
      </c>
      <c r="D296" s="325">
        <f>+'CTA Pivot Table'!K$138</f>
        <v>0</v>
      </c>
      <c r="E296" s="326">
        <f>+'CTA Pivot Table'!K$140</f>
        <v>0</v>
      </c>
      <c r="F296" s="326">
        <f>+'CTA Pivot Table'!K$142</f>
        <v>0</v>
      </c>
      <c r="G296" s="325">
        <f>+'CTA Pivot Table'!K$144</f>
        <v>0</v>
      </c>
      <c r="H296" s="325">
        <f>+'CTA Pivot Table'!K$146</f>
        <v>0</v>
      </c>
      <c r="I296" s="326">
        <f>+'CTA Pivot Table'!K$148</f>
        <v>0</v>
      </c>
      <c r="J296" s="326">
        <f>+'CTA Pivot Table'!K$150</f>
        <v>0</v>
      </c>
      <c r="K296" s="325">
        <f>+'CTA Pivot Table'!K$152</f>
        <v>0</v>
      </c>
      <c r="L296" s="325">
        <f>+'CTA Pivot Table'!K$154</f>
        <v>0</v>
      </c>
      <c r="M296" s="327">
        <f>+'CTA Pivot Table'!K$156</f>
        <v>0</v>
      </c>
      <c r="N296" s="326">
        <f>+'CTA Pivot Table'!K$158</f>
        <v>0</v>
      </c>
      <c r="O296" s="226"/>
    </row>
    <row r="297" spans="1:15">
      <c r="A297" s="320" t="s">
        <v>1029</v>
      </c>
      <c r="B297" s="325">
        <f>+'CTA Pivot Table'!K$166</f>
        <v>74.947619047619042</v>
      </c>
      <c r="C297" s="325">
        <f>+'CTA Pivot Table'!K$168</f>
        <v>71.079411764705881</v>
      </c>
      <c r="D297" s="325">
        <f>+'CTA Pivot Table'!K$170</f>
        <v>0</v>
      </c>
      <c r="E297" s="326">
        <f>+'CTA Pivot Table'!K$172</f>
        <v>74.220994475138113</v>
      </c>
      <c r="F297" s="326">
        <f>+'CTA Pivot Table'!K$174</f>
        <v>85.170155038759702</v>
      </c>
      <c r="G297" s="325">
        <f>+'CTA Pivot Table'!K$176</f>
        <v>88.896323529411774</v>
      </c>
      <c r="H297" s="325">
        <f>+'CTA Pivot Table'!K$178</f>
        <v>0</v>
      </c>
      <c r="I297" s="326">
        <f>+'CTA Pivot Table'!K$180</f>
        <v>86.456345177664986</v>
      </c>
      <c r="J297" s="326">
        <f>+'CTA Pivot Table'!K$182</f>
        <v>58.992592592592587</v>
      </c>
      <c r="K297" s="325">
        <f>+'CTA Pivot Table'!K$184</f>
        <v>57.855474452554752</v>
      </c>
      <c r="L297" s="325">
        <f>+'CTA Pivot Table'!K$186</f>
        <v>0</v>
      </c>
      <c r="M297" s="327">
        <f>+'CTA Pivot Table'!K$188</f>
        <v>58.654663774403474</v>
      </c>
      <c r="N297" s="326">
        <f>+'CTA Pivot Table'!K$190</f>
        <v>81.44</v>
      </c>
      <c r="O297" s="226"/>
    </row>
    <row r="298" spans="1:15">
      <c r="A298" s="320" t="s">
        <v>1030</v>
      </c>
      <c r="B298" s="325">
        <f>+'CTA Pivot Table'!K$198</f>
        <v>0</v>
      </c>
      <c r="C298" s="325">
        <f>+'CTA Pivot Table'!K$200</f>
        <v>0</v>
      </c>
      <c r="D298" s="325">
        <f>+'CTA Pivot Table'!K$202</f>
        <v>0</v>
      </c>
      <c r="E298" s="326">
        <f>+'CTA Pivot Table'!K$204</f>
        <v>0</v>
      </c>
      <c r="F298" s="326">
        <f>+'CTA Pivot Table'!K$206</f>
        <v>0</v>
      </c>
      <c r="G298" s="325">
        <f>+'CTA Pivot Table'!K$208</f>
        <v>0</v>
      </c>
      <c r="H298" s="325">
        <f>+'CTA Pivot Table'!K$210</f>
        <v>0</v>
      </c>
      <c r="I298" s="326">
        <f>+'CTA Pivot Table'!K$212</f>
        <v>0</v>
      </c>
      <c r="J298" s="326">
        <f>+'CTA Pivot Table'!K$214</f>
        <v>0</v>
      </c>
      <c r="K298" s="325">
        <f>+'CTA Pivot Table'!K$216</f>
        <v>0</v>
      </c>
      <c r="L298" s="325">
        <f>+'CTA Pivot Table'!K$218</f>
        <v>0</v>
      </c>
      <c r="M298" s="327">
        <f>+'CTA Pivot Table'!K$220</f>
        <v>0</v>
      </c>
      <c r="N298" s="326">
        <f>+'CTA Pivot Table'!K$222</f>
        <v>0</v>
      </c>
      <c r="O298" s="226"/>
    </row>
    <row r="299" spans="1:15">
      <c r="A299" s="320" t="s">
        <v>1031</v>
      </c>
      <c r="B299" s="325">
        <f>+'CTA Pivot Table'!K$230</f>
        <v>0</v>
      </c>
      <c r="C299" s="325">
        <f>+'CTA Pivot Table'!K$232</f>
        <v>0</v>
      </c>
      <c r="D299" s="325">
        <f>+'CTA Pivot Table'!K$234</f>
        <v>0</v>
      </c>
      <c r="E299" s="326">
        <f>+'CTA Pivot Table'!K$236</f>
        <v>0</v>
      </c>
      <c r="F299" s="326">
        <f>+'CTA Pivot Table'!K$238</f>
        <v>0</v>
      </c>
      <c r="G299" s="325">
        <f>+'CTA Pivot Table'!K$240</f>
        <v>0</v>
      </c>
      <c r="H299" s="325">
        <f>+'CTA Pivot Table'!K$242</f>
        <v>0</v>
      </c>
      <c r="I299" s="326">
        <f>+'CTA Pivot Table'!K$244</f>
        <v>0</v>
      </c>
      <c r="J299" s="326">
        <f>+'CTA Pivot Table'!K$246</f>
        <v>0</v>
      </c>
      <c r="K299" s="325">
        <f>+'CTA Pivot Table'!K$248</f>
        <v>0</v>
      </c>
      <c r="L299" s="325">
        <f>+'CTA Pivot Table'!K$250</f>
        <v>0</v>
      </c>
      <c r="M299" s="327">
        <f>+'CTA Pivot Table'!K$252</f>
        <v>0</v>
      </c>
      <c r="N299" s="326">
        <f>+'CTA Pivot Table'!K$254</f>
        <v>0</v>
      </c>
      <c r="O299" s="226"/>
    </row>
    <row r="300" spans="1:15">
      <c r="A300" s="320"/>
      <c r="B300" s="325"/>
      <c r="C300" s="325"/>
      <c r="D300" s="325"/>
      <c r="E300" s="326"/>
      <c r="F300" s="326"/>
      <c r="G300" s="325"/>
      <c r="H300" s="325"/>
      <c r="I300" s="326"/>
      <c r="J300" s="326"/>
      <c r="K300" s="325"/>
      <c r="L300" s="325"/>
      <c r="M300" s="327"/>
      <c r="N300" s="326"/>
      <c r="O300" s="226"/>
    </row>
    <row r="301" spans="1:15">
      <c r="A301" s="320" t="s">
        <v>1032</v>
      </c>
      <c r="B301" s="325">
        <f>+'CTA Pivot Table'!K$262</f>
        <v>0</v>
      </c>
      <c r="C301" s="325">
        <f>+'CTA Pivot Table'!K$264</f>
        <v>0</v>
      </c>
      <c r="D301" s="325">
        <f>+'CTA Pivot Table'!K$266</f>
        <v>0</v>
      </c>
      <c r="E301" s="326">
        <f>+'CTA Pivot Table'!K$268</f>
        <v>0</v>
      </c>
      <c r="F301" s="326">
        <f>+'CTA Pivot Table'!K$270</f>
        <v>0</v>
      </c>
      <c r="G301" s="325">
        <f>+'CTA Pivot Table'!K$272</f>
        <v>0</v>
      </c>
      <c r="H301" s="325">
        <f>+'CTA Pivot Table'!K$274</f>
        <v>0</v>
      </c>
      <c r="I301" s="326">
        <f>+'CTA Pivot Table'!K$276</f>
        <v>0</v>
      </c>
      <c r="J301" s="326">
        <f>+'CTA Pivot Table'!K$278</f>
        <v>0</v>
      </c>
      <c r="K301" s="325">
        <f>+'CTA Pivot Table'!K$280</f>
        <v>0</v>
      </c>
      <c r="L301" s="325">
        <f>+'CTA Pivot Table'!K$282</f>
        <v>0</v>
      </c>
      <c r="M301" s="327">
        <f>+'CTA Pivot Table'!K$284</f>
        <v>0</v>
      </c>
      <c r="N301" s="326">
        <f>+'CTA Pivot Table'!K$286</f>
        <v>0</v>
      </c>
      <c r="O301" s="226"/>
    </row>
    <row r="302" spans="1:15">
      <c r="A302" s="320" t="s">
        <v>1033</v>
      </c>
      <c r="B302" s="325">
        <f>+'CTA Pivot Table'!K$294</f>
        <v>0</v>
      </c>
      <c r="C302" s="325">
        <f>+'CTA Pivot Table'!K$296</f>
        <v>0</v>
      </c>
      <c r="D302" s="325">
        <f>+'CTA Pivot Table'!K$298</f>
        <v>0</v>
      </c>
      <c r="E302" s="326">
        <f>+'CTA Pivot Table'!K$300</f>
        <v>0</v>
      </c>
      <c r="F302" s="326">
        <f>+'CTA Pivot Table'!K$302</f>
        <v>0</v>
      </c>
      <c r="G302" s="325">
        <f>+'CTA Pivot Table'!K$304</f>
        <v>0</v>
      </c>
      <c r="H302" s="325">
        <f>+'CTA Pivot Table'!K$306</f>
        <v>0</v>
      </c>
      <c r="I302" s="326">
        <f>+'CTA Pivot Table'!K$308</f>
        <v>0</v>
      </c>
      <c r="J302" s="326">
        <f>+'CTA Pivot Table'!K$310</f>
        <v>0</v>
      </c>
      <c r="K302" s="325">
        <f>+'CTA Pivot Table'!K$312</f>
        <v>0</v>
      </c>
      <c r="L302" s="325">
        <f>+'CTA Pivot Table'!K$314</f>
        <v>0</v>
      </c>
      <c r="M302" s="327">
        <f>+'CTA Pivot Table'!K$316</f>
        <v>0</v>
      </c>
      <c r="N302" s="326">
        <f>+'CTA Pivot Table'!K$318</f>
        <v>0</v>
      </c>
      <c r="O302" s="226"/>
    </row>
    <row r="303" spans="1:15">
      <c r="A303" s="320" t="s">
        <v>1034</v>
      </c>
      <c r="B303" s="325">
        <f>+'CTA Pivot Table'!K$326</f>
        <v>0</v>
      </c>
      <c r="C303" s="325">
        <f>+'CTA Pivot Table'!K$328</f>
        <v>0</v>
      </c>
      <c r="D303" s="325">
        <f>+'CTA Pivot Table'!K$330</f>
        <v>0</v>
      </c>
      <c r="E303" s="326">
        <f>+'CTA Pivot Table'!K$332</f>
        <v>0</v>
      </c>
      <c r="F303" s="326">
        <f>+'CTA Pivot Table'!K$334</f>
        <v>0</v>
      </c>
      <c r="G303" s="325">
        <f>+'CTA Pivot Table'!K$336</f>
        <v>0</v>
      </c>
      <c r="H303" s="325">
        <f>+'CTA Pivot Table'!K$338</f>
        <v>0</v>
      </c>
      <c r="I303" s="326">
        <f>+'CTA Pivot Table'!K$340</f>
        <v>0</v>
      </c>
      <c r="J303" s="326">
        <f>+'CTA Pivot Table'!K$342</f>
        <v>0</v>
      </c>
      <c r="K303" s="325">
        <f>+'CTA Pivot Table'!K$344</f>
        <v>0</v>
      </c>
      <c r="L303" s="325">
        <f>+'CTA Pivot Table'!K$346</f>
        <v>0</v>
      </c>
      <c r="M303" s="327">
        <f>+'CTA Pivot Table'!K$348</f>
        <v>0</v>
      </c>
      <c r="N303" s="326">
        <f>+'CTA Pivot Table'!K$350</f>
        <v>0</v>
      </c>
      <c r="O303" s="226"/>
    </row>
    <row r="304" spans="1:15">
      <c r="A304" s="320" t="s">
        <v>1035</v>
      </c>
      <c r="B304" s="325">
        <f>+'CTA Pivot Table'!K$358</f>
        <v>0</v>
      </c>
      <c r="C304" s="325">
        <f>+'CTA Pivot Table'!K$360</f>
        <v>0</v>
      </c>
      <c r="D304" s="325">
        <f>+'CTA Pivot Table'!K$362</f>
        <v>0</v>
      </c>
      <c r="E304" s="326">
        <f>+'CTA Pivot Table'!K$364</f>
        <v>0</v>
      </c>
      <c r="F304" s="326">
        <f>+'CTA Pivot Table'!K$366</f>
        <v>0</v>
      </c>
      <c r="G304" s="325">
        <f>+'CTA Pivot Table'!K$368</f>
        <v>0</v>
      </c>
      <c r="H304" s="325">
        <f>+'CTA Pivot Table'!K$370</f>
        <v>0</v>
      </c>
      <c r="I304" s="326">
        <f>+'CTA Pivot Table'!K$372</f>
        <v>0</v>
      </c>
      <c r="J304" s="326">
        <f>+'CTA Pivot Table'!K$374</f>
        <v>0</v>
      </c>
      <c r="K304" s="325">
        <f>+'CTA Pivot Table'!K$376</f>
        <v>0</v>
      </c>
      <c r="L304" s="325">
        <f>+'CTA Pivot Table'!K$378</f>
        <v>0</v>
      </c>
      <c r="M304" s="327">
        <f>+'CTA Pivot Table'!K$380</f>
        <v>0</v>
      </c>
      <c r="N304" s="326">
        <f>+'CTA Pivot Table'!K$382</f>
        <v>0</v>
      </c>
      <c r="O304" s="226"/>
    </row>
    <row r="305" spans="1:15">
      <c r="A305" s="320"/>
      <c r="B305" s="325"/>
      <c r="C305" s="325"/>
      <c r="D305" s="325"/>
      <c r="E305" s="326"/>
      <c r="F305" s="326"/>
      <c r="G305" s="325"/>
      <c r="H305" s="325"/>
      <c r="I305" s="326"/>
      <c r="J305" s="326"/>
      <c r="K305" s="325"/>
      <c r="L305" s="325"/>
      <c r="M305" s="327"/>
      <c r="N305" s="326"/>
      <c r="O305" s="226"/>
    </row>
    <row r="306" spans="1:15">
      <c r="A306" s="320" t="s">
        <v>1036</v>
      </c>
      <c r="B306" s="325">
        <f>+'CTA Pivot Table'!K$390</f>
        <v>0</v>
      </c>
      <c r="C306" s="325">
        <f>+'CTA Pivot Table'!K$392</f>
        <v>0</v>
      </c>
      <c r="D306" s="325">
        <f>+'CTA Pivot Table'!K$394</f>
        <v>0</v>
      </c>
      <c r="E306" s="326">
        <f>+'CTA Pivot Table'!K$396</f>
        <v>0</v>
      </c>
      <c r="F306" s="326">
        <f>+'CTA Pivot Table'!K$398</f>
        <v>0</v>
      </c>
      <c r="G306" s="325">
        <f>+'CTA Pivot Table'!K$400</f>
        <v>0</v>
      </c>
      <c r="H306" s="325">
        <f>+'CTA Pivot Table'!K$402</f>
        <v>0</v>
      </c>
      <c r="I306" s="326">
        <f>+'CTA Pivot Table'!K$404</f>
        <v>0</v>
      </c>
      <c r="J306" s="326">
        <f>+'CTA Pivot Table'!K$406</f>
        <v>0</v>
      </c>
      <c r="K306" s="325">
        <f>+'CTA Pivot Table'!K$408</f>
        <v>0</v>
      </c>
      <c r="L306" s="325">
        <f>+'CTA Pivot Table'!K$410</f>
        <v>0</v>
      </c>
      <c r="M306" s="327">
        <f>+'CTA Pivot Table'!K$412</f>
        <v>0</v>
      </c>
      <c r="N306" s="326">
        <f>+'CTA Pivot Table'!K$414</f>
        <v>0</v>
      </c>
      <c r="O306" s="226"/>
    </row>
    <row r="307" spans="1:15">
      <c r="A307" s="320" t="s">
        <v>1037</v>
      </c>
      <c r="B307" s="325">
        <f>+'CTA Pivot Table'!K$422</f>
        <v>65.000991325898397</v>
      </c>
      <c r="C307" s="325">
        <f>+'CTA Pivot Table'!K$424</f>
        <v>60.850892518040268</v>
      </c>
      <c r="D307" s="325">
        <f>+'CTA Pivot Table'!K$426</f>
        <v>0</v>
      </c>
      <c r="E307" s="326">
        <f>+'CTA Pivot Table'!K$428</f>
        <v>63.13659785019621</v>
      </c>
      <c r="F307" s="326">
        <f>+'CTA Pivot Table'!K$430</f>
        <v>81.070739634574849</v>
      </c>
      <c r="G307" s="325">
        <f>+'CTA Pivot Table'!K$432</f>
        <v>80.503316266246557</v>
      </c>
      <c r="H307" s="325">
        <f>+'CTA Pivot Table'!K$434</f>
        <v>0</v>
      </c>
      <c r="I307" s="326">
        <f>+'CTA Pivot Table'!K$436</f>
        <v>80.771581045724488</v>
      </c>
      <c r="J307" s="326">
        <f>+'CTA Pivot Table'!K$438</f>
        <v>61.938788355625498</v>
      </c>
      <c r="K307" s="325">
        <f>+'CTA Pivot Table'!K$440</f>
        <v>53.326595478434974</v>
      </c>
      <c r="L307" s="325">
        <f>+'CTA Pivot Table'!K$442</f>
        <v>0</v>
      </c>
      <c r="M307" s="327">
        <f>+'CTA Pivot Table'!K$444</f>
        <v>55.891435768261971</v>
      </c>
      <c r="N307" s="326">
        <f>+'CTA Pivot Table'!K$446</f>
        <v>45.192017956091746</v>
      </c>
      <c r="O307" s="226"/>
    </row>
    <row r="308" spans="1:15">
      <c r="A308" s="320" t="s">
        <v>1038</v>
      </c>
      <c r="B308" s="325">
        <f>+'CTA Pivot Table'!K$454</f>
        <v>76.297777777777782</v>
      </c>
      <c r="C308" s="325">
        <f>+'CTA Pivot Table'!K$456</f>
        <v>77.39795918367345</v>
      </c>
      <c r="D308" s="325">
        <f>+'CTA Pivot Table'!K$458</f>
        <v>0</v>
      </c>
      <c r="E308" s="326">
        <f>+'CTA Pivot Table'!K$460</f>
        <v>76.631578947368411</v>
      </c>
      <c r="F308" s="326">
        <f>+'CTA Pivot Table'!K$462</f>
        <v>78.333204782105653</v>
      </c>
      <c r="G308" s="325">
        <f>+'CTA Pivot Table'!K$464</f>
        <v>82.230052417006419</v>
      </c>
      <c r="H308" s="325">
        <f>+'CTA Pivot Table'!K$466</f>
        <v>0</v>
      </c>
      <c r="I308" s="326">
        <f>+'CTA Pivot Table'!K$468</f>
        <v>80.553509208561479</v>
      </c>
      <c r="J308" s="326">
        <f>+'CTA Pivot Table'!K$470</f>
        <v>68.269146608315111</v>
      </c>
      <c r="K308" s="325">
        <f>+'CTA Pivot Table'!K$472</f>
        <v>66.274999999999977</v>
      </c>
      <c r="L308" s="325">
        <f>+'CTA Pivot Table'!K$474</f>
        <v>0</v>
      </c>
      <c r="M308" s="327">
        <f>+'CTA Pivot Table'!K$476</f>
        <v>66.900480439258743</v>
      </c>
      <c r="N308" s="326">
        <f>+'CTA Pivot Table'!K$478</f>
        <v>79.627450980392155</v>
      </c>
      <c r="O308" s="226"/>
    </row>
    <row r="309" spans="1:15">
      <c r="A309" s="329" t="s">
        <v>1039</v>
      </c>
      <c r="B309" s="330">
        <f>+'CTA Pivot Table'!K$486</f>
        <v>0</v>
      </c>
      <c r="C309" s="330">
        <f>+'CTA Pivot Table'!K$488</f>
        <v>0</v>
      </c>
      <c r="D309" s="330">
        <f>+'CTA Pivot Table'!K$490</f>
        <v>0</v>
      </c>
      <c r="E309" s="331">
        <f>+'CTA Pivot Table'!K$492</f>
        <v>0</v>
      </c>
      <c r="F309" s="331">
        <f>+'CTA Pivot Table'!K$494</f>
        <v>0</v>
      </c>
      <c r="G309" s="330">
        <f>+'CTA Pivot Table'!K$496</f>
        <v>0</v>
      </c>
      <c r="H309" s="330">
        <f>+'CTA Pivot Table'!K$498</f>
        <v>0</v>
      </c>
      <c r="I309" s="331">
        <f>+'CTA Pivot Table'!K$500</f>
        <v>0</v>
      </c>
      <c r="J309" s="331">
        <f>+'CTA Pivot Table'!K$502</f>
        <v>0</v>
      </c>
      <c r="K309" s="330">
        <f>+'CTA Pivot Table'!K$504</f>
        <v>0</v>
      </c>
      <c r="L309" s="330">
        <f>+'CTA Pivot Table'!K$506</f>
        <v>0</v>
      </c>
      <c r="M309" s="332">
        <f>+'CTA Pivot Table'!K$508</f>
        <v>0</v>
      </c>
      <c r="N309" s="331">
        <f>+'CTA Pivot Table'!K$510</f>
        <v>0</v>
      </c>
      <c r="O309" s="226"/>
    </row>
    <row r="310" spans="1:15">
      <c r="A310" s="333" t="s">
        <v>1040</v>
      </c>
      <c r="B310" s="334"/>
      <c r="C310" s="334"/>
      <c r="D310" s="334"/>
      <c r="E310" s="334"/>
      <c r="F310" s="334"/>
      <c r="G310" s="334"/>
      <c r="H310" s="334"/>
      <c r="I310" s="334"/>
      <c r="J310" s="334"/>
      <c r="K310" s="334"/>
      <c r="L310" s="334"/>
      <c r="M310" s="334"/>
      <c r="N310" s="334"/>
    </row>
    <row r="311" spans="1:15">
      <c r="A311" s="334"/>
      <c r="B311" s="334"/>
      <c r="C311" s="334"/>
      <c r="D311" s="334"/>
      <c r="E311" s="334"/>
      <c r="F311" s="334"/>
      <c r="G311" s="334"/>
      <c r="H311" s="334"/>
      <c r="I311" s="334"/>
      <c r="J311" s="334"/>
      <c r="K311" s="334"/>
      <c r="L311" s="334"/>
      <c r="M311" s="334"/>
      <c r="N311" s="335" t="s">
        <v>1158</v>
      </c>
    </row>
    <row r="312" spans="1:15" ht="18">
      <c r="A312" s="296" t="s">
        <v>1051</v>
      </c>
      <c r="B312" s="297"/>
      <c r="C312" s="297"/>
      <c r="D312" s="297"/>
      <c r="E312" s="298"/>
      <c r="F312" s="298"/>
      <c r="G312" s="298"/>
      <c r="H312" s="298"/>
      <c r="I312" s="298"/>
      <c r="J312" s="297"/>
      <c r="K312" s="297"/>
      <c r="L312" s="297"/>
      <c r="M312" s="298"/>
      <c r="N312" s="297"/>
    </row>
    <row r="313" spans="1:15" ht="18">
      <c r="A313" s="296"/>
      <c r="B313" s="297"/>
      <c r="C313" s="297"/>
      <c r="D313" s="297"/>
      <c r="E313" s="298"/>
      <c r="F313" s="298"/>
      <c r="G313" s="298"/>
      <c r="H313" s="298"/>
      <c r="I313" s="298"/>
      <c r="J313" s="297"/>
      <c r="K313" s="297"/>
      <c r="L313" s="297"/>
      <c r="M313" s="298"/>
      <c r="N313" s="297"/>
    </row>
    <row r="314" spans="1:15" ht="15.75">
      <c r="A314" s="299" t="s">
        <v>1048</v>
      </c>
      <c r="B314" s="297"/>
      <c r="C314" s="297"/>
      <c r="D314" s="297"/>
      <c r="E314" s="298"/>
      <c r="F314" s="298"/>
      <c r="G314" s="298"/>
      <c r="H314" s="298"/>
      <c r="I314" s="298"/>
      <c r="J314" s="297"/>
      <c r="K314" s="297"/>
      <c r="L314" s="297"/>
      <c r="M314" s="298"/>
      <c r="N314" s="297"/>
    </row>
    <row r="315" spans="1:15" ht="15.75">
      <c r="A315" s="299" t="s">
        <v>1064</v>
      </c>
      <c r="B315" s="297"/>
      <c r="C315" s="297"/>
      <c r="D315" s="297"/>
      <c r="E315" s="298"/>
      <c r="F315" s="298"/>
      <c r="G315" s="298"/>
      <c r="H315" s="298"/>
      <c r="I315" s="298"/>
      <c r="J315" s="297"/>
      <c r="K315" s="297"/>
      <c r="L315" s="297"/>
      <c r="M315" s="298"/>
      <c r="N315" s="297"/>
    </row>
    <row r="316" spans="1:15" ht="15.75" customHeight="1">
      <c r="A316" s="300"/>
      <c r="B316" s="300"/>
      <c r="C316" s="300"/>
      <c r="D316" s="300"/>
      <c r="E316" s="300"/>
      <c r="F316" s="301"/>
      <c r="G316" s="302"/>
      <c r="H316" s="302"/>
      <c r="I316" s="303"/>
      <c r="J316" s="303"/>
      <c r="K316" s="303"/>
      <c r="L316" s="303"/>
      <c r="M316" s="303"/>
      <c r="N316" s="303"/>
      <c r="O316" s="304"/>
    </row>
    <row r="317" spans="1:15" ht="15.75" customHeight="1">
      <c r="A317" s="150"/>
      <c r="B317" s="305" t="s">
        <v>1014</v>
      </c>
      <c r="C317" s="306"/>
      <c r="D317" s="306"/>
      <c r="E317" s="306"/>
      <c r="F317" s="306"/>
      <c r="G317" s="306"/>
      <c r="H317" s="306"/>
      <c r="I317" s="307"/>
      <c r="J317" s="308" t="s">
        <v>10</v>
      </c>
      <c r="K317" s="309"/>
      <c r="L317" s="309"/>
      <c r="M317" s="310"/>
      <c r="N317" s="533" t="s">
        <v>1015</v>
      </c>
      <c r="O317"/>
    </row>
    <row r="318" spans="1:15" ht="45" customHeight="1">
      <c r="A318" s="311"/>
      <c r="B318" s="306" t="s">
        <v>1016</v>
      </c>
      <c r="C318" s="306"/>
      <c r="D318" s="306"/>
      <c r="E318" s="312"/>
      <c r="F318" s="313" t="s">
        <v>1017</v>
      </c>
      <c r="G318" s="306"/>
      <c r="H318" s="306"/>
      <c r="I318" s="307"/>
      <c r="J318" s="314" t="s">
        <v>1018</v>
      </c>
      <c r="K318" s="306"/>
      <c r="L318" s="306"/>
      <c r="M318" s="307"/>
      <c r="N318" s="534"/>
      <c r="O318"/>
    </row>
    <row r="319" spans="1:15" ht="30" customHeight="1">
      <c r="A319" s="300"/>
      <c r="B319" s="315" t="s">
        <v>1019</v>
      </c>
      <c r="C319" s="315" t="s">
        <v>1020</v>
      </c>
      <c r="D319" s="315" t="s">
        <v>1021</v>
      </c>
      <c r="E319" s="316" t="s">
        <v>1022</v>
      </c>
      <c r="F319" s="316" t="s">
        <v>1019</v>
      </c>
      <c r="G319" s="315" t="s">
        <v>1020</v>
      </c>
      <c r="H319" s="315" t="s">
        <v>1021</v>
      </c>
      <c r="I319" s="316" t="s">
        <v>1022</v>
      </c>
      <c r="J319" s="317" t="s">
        <v>1019</v>
      </c>
      <c r="K319" s="318" t="s">
        <v>1020</v>
      </c>
      <c r="L319" s="319" t="s">
        <v>1021</v>
      </c>
      <c r="M319" s="317" t="s">
        <v>1022</v>
      </c>
      <c r="N319" s="535"/>
      <c r="O319"/>
    </row>
    <row r="320" spans="1:15" hidden="1">
      <c r="A320" s="320" t="s">
        <v>1023</v>
      </c>
      <c r="B320" s="337">
        <f>+'CTA Pivot Table'!L$230</f>
        <v>0</v>
      </c>
      <c r="C320" s="337">
        <f>+'CTA Pivot Table'!L$231</f>
        <v>0</v>
      </c>
      <c r="D320" s="337">
        <f>+'CTA Pivot Table'!L$232</f>
        <v>0</v>
      </c>
      <c r="E320" s="338">
        <f>+'CTA Pivot Table'!L$233</f>
        <v>0</v>
      </c>
      <c r="F320" s="338"/>
      <c r="G320" s="338"/>
      <c r="H320" s="338"/>
      <c r="I320" s="338"/>
      <c r="J320" s="338">
        <f>+'CTA Pivot Table'!L$234</f>
        <v>0</v>
      </c>
      <c r="K320" s="337">
        <f>+'CTA Pivot Table'!L$235</f>
        <v>0</v>
      </c>
      <c r="L320" s="337">
        <f>+'CTA Pivot Table'!L$236</f>
        <v>0</v>
      </c>
      <c r="M320" s="339">
        <f>+'CTA Pivot Table'!L$237</f>
        <v>0</v>
      </c>
      <c r="N320" s="338">
        <f>+'CTA Pivot Table'!L$238</f>
        <v>0</v>
      </c>
      <c r="O320" s="226"/>
    </row>
    <row r="321" spans="1:15" hidden="1">
      <c r="A321" s="320"/>
      <c r="E321" s="130"/>
      <c r="I321" s="130"/>
      <c r="J321" s="130"/>
      <c r="M321" s="227"/>
      <c r="N321" s="130"/>
      <c r="O321" s="226"/>
    </row>
    <row r="322" spans="1:15">
      <c r="A322" s="320" t="s">
        <v>1024</v>
      </c>
      <c r="B322" s="325">
        <f>+'CTA Pivot Table'!L$6</f>
        <v>0</v>
      </c>
      <c r="C322" s="325">
        <f>+'CTA Pivot Table'!L$8</f>
        <v>0</v>
      </c>
      <c r="D322" s="325">
        <f>+'CTA Pivot Table'!L$10</f>
        <v>0</v>
      </c>
      <c r="E322" s="326">
        <f>+'CTA Pivot Table'!L$12</f>
        <v>0</v>
      </c>
      <c r="F322" s="326">
        <f>+'CTA Pivot Table'!L$14</f>
        <v>0</v>
      </c>
      <c r="G322" s="325">
        <f>+'CTA Pivot Table'!L$16</f>
        <v>0</v>
      </c>
      <c r="H322" s="325">
        <f>+'CTA Pivot Table'!L$18</f>
        <v>0</v>
      </c>
      <c r="I322" s="326">
        <f>+'CTA Pivot Table'!L$20</f>
        <v>0</v>
      </c>
      <c r="J322" s="326">
        <f>+'CTA Pivot Table'!L$22</f>
        <v>0</v>
      </c>
      <c r="K322" s="325">
        <f>+'CTA Pivot Table'!L$24</f>
        <v>0</v>
      </c>
      <c r="L322" s="325">
        <f>+'CTA Pivot Table'!L$26</f>
        <v>0</v>
      </c>
      <c r="M322" s="327">
        <f>+'CTA Pivot Table'!L$28</f>
        <v>0</v>
      </c>
      <c r="N322" s="326">
        <f>+'CTA Pivot Table'!L$30</f>
        <v>0</v>
      </c>
      <c r="O322" s="226"/>
    </row>
    <row r="323" spans="1:15">
      <c r="A323" s="320" t="s">
        <v>1025</v>
      </c>
      <c r="B323" s="325">
        <f>+'CTA Pivot Table'!L$38</f>
        <v>77.602985074626872</v>
      </c>
      <c r="C323" s="325">
        <f>+'CTA Pivot Table'!L$40</f>
        <v>74.900000000000006</v>
      </c>
      <c r="D323" s="325">
        <f>+'CTA Pivot Table'!L$42</f>
        <v>0</v>
      </c>
      <c r="E323" s="326">
        <f>+'CTA Pivot Table'!L$44</f>
        <v>77.474881516587686</v>
      </c>
      <c r="F323" s="326">
        <f>+'CTA Pivot Table'!L$46</f>
        <v>84.929090909090903</v>
      </c>
      <c r="G323" s="325">
        <f>+'CTA Pivot Table'!L$48</f>
        <v>86.302547770700642</v>
      </c>
      <c r="H323" s="325">
        <f>+'CTA Pivot Table'!L$50</f>
        <v>0</v>
      </c>
      <c r="I323" s="326">
        <f>+'CTA Pivot Table'!L$52</f>
        <v>85.234087694483733</v>
      </c>
      <c r="J323" s="326">
        <f>+'CTA Pivot Table'!L$54</f>
        <v>66.578769230769225</v>
      </c>
      <c r="K323" s="325">
        <f>+'CTA Pivot Table'!L$56</f>
        <v>62.334883720930222</v>
      </c>
      <c r="L323" s="325">
        <f>+'CTA Pivot Table'!LR$58</f>
        <v>0</v>
      </c>
      <c r="M323" s="327">
        <f>+'CTA Pivot Table'!L$60</f>
        <v>65.11006036217303</v>
      </c>
      <c r="N323" s="326">
        <f>+'CTA Pivot Table'!L$62</f>
        <v>59</v>
      </c>
      <c r="O323" s="226"/>
    </row>
    <row r="324" spans="1:15">
      <c r="A324" s="320" t="s">
        <v>1026</v>
      </c>
      <c r="B324" s="325">
        <f>+'CTA Pivot Table'!L$70</f>
        <v>0</v>
      </c>
      <c r="C324" s="325">
        <f>+'CTA Pivot Table'!L$72</f>
        <v>0</v>
      </c>
      <c r="D324" s="325">
        <f>+'CTA Pivot Table'!L$74</f>
        <v>0</v>
      </c>
      <c r="E324" s="326">
        <f>+'CTA Pivot Table'!L$76</f>
        <v>0</v>
      </c>
      <c r="F324" s="326">
        <f>+'CTA Pivot Table'!L$78</f>
        <v>0</v>
      </c>
      <c r="G324" s="325">
        <f>+'CTA Pivot Table'!L$80</f>
        <v>0</v>
      </c>
      <c r="H324" s="325">
        <f>+'CTA Pivot Table'!L$82</f>
        <v>0</v>
      </c>
      <c r="I324" s="326">
        <f>+'CTA Pivot Table'!L$84</f>
        <v>0</v>
      </c>
      <c r="J324" s="326">
        <f>+'CTA Pivot Table'!L$86</f>
        <v>0</v>
      </c>
      <c r="K324" s="325">
        <f>+'CTA Pivot Table'!L$88</f>
        <v>0</v>
      </c>
      <c r="L324" s="325">
        <f>+'CTA Pivot Table'!L$90</f>
        <v>0</v>
      </c>
      <c r="M324" s="327">
        <f>+'CTA Pivot Table'!L$92</f>
        <v>0</v>
      </c>
      <c r="N324" s="326">
        <f>+'CTA Pivot Table'!L$94</f>
        <v>0</v>
      </c>
      <c r="O324" s="226"/>
    </row>
    <row r="325" spans="1:15">
      <c r="A325" s="320" t="s">
        <v>1027</v>
      </c>
      <c r="B325" s="325">
        <f>+'CTA Pivot Table'!L$102</f>
        <v>0</v>
      </c>
      <c r="C325" s="325">
        <f>+'CTA Pivot Table'!L$104</f>
        <v>0</v>
      </c>
      <c r="D325" s="325">
        <f>+'CTA Pivot Table'!L$106</f>
        <v>0</v>
      </c>
      <c r="E325" s="326">
        <f>+'CTA Pivot Table'!L$108</f>
        <v>0</v>
      </c>
      <c r="F325" s="326">
        <f>+'CTA Pivot Table'!L$110</f>
        <v>0</v>
      </c>
      <c r="G325" s="325">
        <f>+'CTA Pivot Table'!L$112</f>
        <v>0</v>
      </c>
      <c r="H325" s="325">
        <f>+'CTA Pivot Table'!L$114</f>
        <v>0</v>
      </c>
      <c r="I325" s="326">
        <f>+'CTA Pivot Table'!L$116</f>
        <v>0</v>
      </c>
      <c r="J325" s="326">
        <f>+'CTA Pivot Table'!L$118</f>
        <v>0</v>
      </c>
      <c r="K325" s="325">
        <f>+'CTA Pivot Table'!L$120</f>
        <v>0</v>
      </c>
      <c r="L325" s="325">
        <f>+'CTA Pivot Table'!L$122</f>
        <v>0</v>
      </c>
      <c r="M325" s="327">
        <f>+'CTA Pivot Table'!L$124</f>
        <v>0</v>
      </c>
      <c r="N325" s="326">
        <f>+'CTA Pivot Table'!L$126</f>
        <v>0</v>
      </c>
      <c r="O325" s="226"/>
    </row>
    <row r="326" spans="1:15">
      <c r="A326" s="320"/>
      <c r="B326" s="325"/>
      <c r="C326" s="325"/>
      <c r="D326" s="325"/>
      <c r="E326" s="326"/>
      <c r="F326" s="326"/>
      <c r="G326" s="325"/>
      <c r="H326" s="325"/>
      <c r="I326" s="326"/>
      <c r="J326" s="326"/>
      <c r="K326" s="325"/>
      <c r="L326" s="325"/>
      <c r="M326" s="327"/>
      <c r="N326" s="326"/>
      <c r="O326" s="226"/>
    </row>
    <row r="327" spans="1:15">
      <c r="A327" s="320" t="s">
        <v>1028</v>
      </c>
      <c r="B327" s="325">
        <f>+'CTA Pivot Table'!L$134</f>
        <v>0</v>
      </c>
      <c r="C327" s="325">
        <f>+'CTA Pivot Table'!L$136</f>
        <v>0</v>
      </c>
      <c r="D327" s="325">
        <f>+'CTA Pivot Table'!L$138</f>
        <v>0</v>
      </c>
      <c r="E327" s="326">
        <f>+'CTA Pivot Table'!L$140</f>
        <v>0</v>
      </c>
      <c r="F327" s="326">
        <f>+'CTA Pivot Table'!L$142</f>
        <v>0</v>
      </c>
      <c r="G327" s="325">
        <f>+'CTA Pivot Table'!L$144</f>
        <v>0</v>
      </c>
      <c r="H327" s="325">
        <f>+'CTA Pivot Table'!L$146</f>
        <v>0</v>
      </c>
      <c r="I327" s="326">
        <f>+'CTA Pivot Table'!L$148</f>
        <v>0</v>
      </c>
      <c r="J327" s="326">
        <f>+'CTA Pivot Table'!L$150</f>
        <v>0</v>
      </c>
      <c r="K327" s="325">
        <f>+'CTA Pivot Table'!L$152</f>
        <v>0</v>
      </c>
      <c r="L327" s="325">
        <f>+'CTA Pivot Table'!L$154</f>
        <v>0</v>
      </c>
      <c r="M327" s="327">
        <f>+'CTA Pivot Table'!L$156</f>
        <v>0</v>
      </c>
      <c r="N327" s="326">
        <f>+'CTA Pivot Table'!L$158</f>
        <v>0</v>
      </c>
      <c r="O327" s="226"/>
    </row>
    <row r="328" spans="1:15">
      <c r="A328" s="320" t="s">
        <v>1029</v>
      </c>
      <c r="B328" s="325">
        <f>+'CTA Pivot Table'!L$166</f>
        <v>74.673039215686273</v>
      </c>
      <c r="C328" s="325">
        <f>+'CTA Pivot Table'!L$168</f>
        <v>73.33986928104575</v>
      </c>
      <c r="D328" s="325">
        <f>+'CTA Pivot Table'!L$170</f>
        <v>0</v>
      </c>
      <c r="E328" s="326">
        <f>+'CTA Pivot Table'!L$172</f>
        <v>74.406405228758175</v>
      </c>
      <c r="F328" s="326">
        <f>+'CTA Pivot Table'!L$174</f>
        <v>84.888700564971757</v>
      </c>
      <c r="G328" s="325">
        <f>+'CTA Pivot Table'!L$176</f>
        <v>85.988811188811184</v>
      </c>
      <c r="H328" s="325">
        <f>+'CTA Pivot Table'!L$178</f>
        <v>0</v>
      </c>
      <c r="I328" s="326">
        <f>+'CTA Pivot Table'!L$180</f>
        <v>85.157386848847139</v>
      </c>
      <c r="J328" s="326">
        <f>+'CTA Pivot Table'!L$182</f>
        <v>61.718974358974364</v>
      </c>
      <c r="K328" s="325">
        <f>+'CTA Pivot Table'!L$184</f>
        <v>59.528213166144198</v>
      </c>
      <c r="L328" s="325">
        <f>+'CTA Pivot Table'!L$186</f>
        <v>0</v>
      </c>
      <c r="M328" s="327">
        <f>+'CTA Pivot Table'!L$188</f>
        <v>61.083075523202915</v>
      </c>
      <c r="N328" s="326">
        <f>+'CTA Pivot Table'!L$190</f>
        <v>81.423391812865503</v>
      </c>
      <c r="O328" s="226"/>
    </row>
    <row r="329" spans="1:15">
      <c r="A329" s="320" t="s">
        <v>1030</v>
      </c>
      <c r="B329" s="325">
        <f>+'CTA Pivot Table'!L$198</f>
        <v>0</v>
      </c>
      <c r="C329" s="325">
        <f>+'CTA Pivot Table'!L$200</f>
        <v>0</v>
      </c>
      <c r="D329" s="325">
        <f>+'CTA Pivot Table'!L$202</f>
        <v>0</v>
      </c>
      <c r="E329" s="326">
        <f>+'CTA Pivot Table'!L$204</f>
        <v>0</v>
      </c>
      <c r="F329" s="326">
        <f>+'CTA Pivot Table'!L$206</f>
        <v>0</v>
      </c>
      <c r="G329" s="325">
        <f>+'CTA Pivot Table'!L$208</f>
        <v>0</v>
      </c>
      <c r="H329" s="325">
        <f>+'CTA Pivot Table'!L$210</f>
        <v>0</v>
      </c>
      <c r="I329" s="326">
        <f>+'CTA Pivot Table'!L$212</f>
        <v>0</v>
      </c>
      <c r="J329" s="326">
        <f>+'CTA Pivot Table'!L$214</f>
        <v>0</v>
      </c>
      <c r="K329" s="325">
        <f>+'CTA Pivot Table'!L$216</f>
        <v>0</v>
      </c>
      <c r="L329" s="325">
        <f>+'CTA Pivot Table'!L$218</f>
        <v>0</v>
      </c>
      <c r="M329" s="327">
        <f>+'CTA Pivot Table'!L$220</f>
        <v>0</v>
      </c>
      <c r="N329" s="326">
        <f>+'CTA Pivot Table'!L$222</f>
        <v>0</v>
      </c>
      <c r="O329" s="226"/>
    </row>
    <row r="330" spans="1:15">
      <c r="A330" s="320" t="s">
        <v>1031</v>
      </c>
      <c r="B330" s="325">
        <f>+'CTA Pivot Table'!L$230</f>
        <v>0</v>
      </c>
      <c r="C330" s="325">
        <f>+'CTA Pivot Table'!L$232</f>
        <v>0</v>
      </c>
      <c r="D330" s="325">
        <f>+'CTA Pivot Table'!L$234</f>
        <v>0</v>
      </c>
      <c r="E330" s="326">
        <f>+'CTA Pivot Table'!L$236</f>
        <v>0</v>
      </c>
      <c r="F330" s="326">
        <f>+'CTA Pivot Table'!L$238</f>
        <v>0</v>
      </c>
      <c r="G330" s="325">
        <f>+'CTA Pivot Table'!L$240</f>
        <v>0</v>
      </c>
      <c r="H330" s="325">
        <f>+'CTA Pivot Table'!L$242</f>
        <v>0</v>
      </c>
      <c r="I330" s="326">
        <f>+'CTA Pivot Table'!L$244</f>
        <v>0</v>
      </c>
      <c r="J330" s="326">
        <f>+'CTA Pivot Table'!L$246</f>
        <v>0</v>
      </c>
      <c r="K330" s="325">
        <f>+'CTA Pivot Table'!L$248</f>
        <v>0</v>
      </c>
      <c r="L330" s="325">
        <f>+'CTA Pivot Table'!L$250</f>
        <v>0</v>
      </c>
      <c r="M330" s="327">
        <f>+'CTA Pivot Table'!L$252</f>
        <v>0</v>
      </c>
      <c r="N330" s="326">
        <f>+'CTA Pivot Table'!L$254</f>
        <v>0</v>
      </c>
      <c r="O330" s="226"/>
    </row>
    <row r="331" spans="1:15">
      <c r="A331" s="320"/>
      <c r="B331" s="325"/>
      <c r="C331" s="325"/>
      <c r="D331" s="325"/>
      <c r="E331" s="326"/>
      <c r="F331" s="326"/>
      <c r="G331" s="325"/>
      <c r="H331" s="325"/>
      <c r="I331" s="326"/>
      <c r="J331" s="326"/>
      <c r="K331" s="325"/>
      <c r="L331" s="325"/>
      <c r="M331" s="327"/>
      <c r="N331" s="326"/>
      <c r="O331" s="226"/>
    </row>
    <row r="332" spans="1:15">
      <c r="A332" s="320" t="s">
        <v>1032</v>
      </c>
      <c r="B332" s="325">
        <f>+'CTA Pivot Table'!L$262</f>
        <v>0</v>
      </c>
      <c r="C332" s="325">
        <f>+'CTA Pivot Table'!L$264</f>
        <v>0</v>
      </c>
      <c r="D332" s="325">
        <f>+'CTA Pivot Table'!L$266</f>
        <v>0</v>
      </c>
      <c r="E332" s="326">
        <f>+'CTA Pivot Table'!L$268</f>
        <v>0</v>
      </c>
      <c r="F332" s="326">
        <f>+'CTA Pivot Table'!L$270</f>
        <v>0</v>
      </c>
      <c r="G332" s="325">
        <f>+'CTA Pivot Table'!L$272</f>
        <v>0</v>
      </c>
      <c r="H332" s="325">
        <f>+'CTA Pivot Table'!L$274</f>
        <v>0</v>
      </c>
      <c r="I332" s="326">
        <f>+'CTA Pivot Table'!L$276</f>
        <v>0</v>
      </c>
      <c r="J332" s="326">
        <f>+'CTA Pivot Table'!L$278</f>
        <v>0</v>
      </c>
      <c r="K332" s="325">
        <f>+'CTA Pivot Table'!L$280</f>
        <v>0</v>
      </c>
      <c r="L332" s="325">
        <f>+'CTA Pivot Table'!L$282</f>
        <v>0</v>
      </c>
      <c r="M332" s="327">
        <f>+'CTA Pivot Table'!L$284</f>
        <v>0</v>
      </c>
      <c r="N332" s="326">
        <f>+'CTA Pivot Table'!L$286</f>
        <v>0</v>
      </c>
      <c r="O332" s="226"/>
    </row>
    <row r="333" spans="1:15">
      <c r="A333" s="320" t="s">
        <v>1033</v>
      </c>
      <c r="B333" s="325">
        <f>+'CTA Pivot Table'!L$294</f>
        <v>0</v>
      </c>
      <c r="C333" s="325">
        <f>+'CTA Pivot Table'!L$296</f>
        <v>0</v>
      </c>
      <c r="D333" s="325">
        <f>+'CTA Pivot Table'!L$298</f>
        <v>0</v>
      </c>
      <c r="E333" s="326">
        <f>+'CTA Pivot Table'!L$300</f>
        <v>0</v>
      </c>
      <c r="F333" s="326">
        <f>+'CTA Pivot Table'!L$302</f>
        <v>0</v>
      </c>
      <c r="G333" s="325">
        <f>+'CTA Pivot Table'!L$304</f>
        <v>0</v>
      </c>
      <c r="H333" s="325">
        <f>+'CTA Pivot Table'!L$306</f>
        <v>0</v>
      </c>
      <c r="I333" s="326">
        <f>+'CTA Pivot Table'!L$308</f>
        <v>0</v>
      </c>
      <c r="J333" s="326">
        <f>+'CTA Pivot Table'!L$310</f>
        <v>0</v>
      </c>
      <c r="K333" s="325">
        <f>+'CTA Pivot Table'!L$312</f>
        <v>0</v>
      </c>
      <c r="L333" s="325">
        <f>+'CTA Pivot Table'!L$314</f>
        <v>0</v>
      </c>
      <c r="M333" s="327">
        <f>+'CTA Pivot Table'!L$316</f>
        <v>0</v>
      </c>
      <c r="N333" s="326">
        <f>+'CTA Pivot Table'!L$318</f>
        <v>0</v>
      </c>
      <c r="O333" s="226"/>
    </row>
    <row r="334" spans="1:15">
      <c r="A334" s="320" t="s">
        <v>1034</v>
      </c>
      <c r="B334" s="325">
        <f>+'CTA Pivot Table'!L$326</f>
        <v>0</v>
      </c>
      <c r="C334" s="325">
        <f>+'CTA Pivot Table'!L$328</f>
        <v>0</v>
      </c>
      <c r="D334" s="325">
        <f>+'CTA Pivot Table'!L$330</f>
        <v>0</v>
      </c>
      <c r="E334" s="326">
        <f>+'CTA Pivot Table'!L$332</f>
        <v>0</v>
      </c>
      <c r="F334" s="326">
        <f>+'CTA Pivot Table'!L$334</f>
        <v>0</v>
      </c>
      <c r="G334" s="325">
        <f>+'CTA Pivot Table'!L$336</f>
        <v>0</v>
      </c>
      <c r="H334" s="325">
        <f>+'CTA Pivot Table'!L$338</f>
        <v>0</v>
      </c>
      <c r="I334" s="326">
        <f>+'CTA Pivot Table'!L$340</f>
        <v>0</v>
      </c>
      <c r="J334" s="326">
        <f>+'CTA Pivot Table'!L$342</f>
        <v>0</v>
      </c>
      <c r="K334" s="325">
        <f>+'CTA Pivot Table'!L$344</f>
        <v>0</v>
      </c>
      <c r="L334" s="325">
        <f>+'CTA Pivot Table'!L$346</f>
        <v>0</v>
      </c>
      <c r="M334" s="327">
        <f>+'CTA Pivot Table'!L$348</f>
        <v>0</v>
      </c>
      <c r="N334" s="326">
        <f>+'CTA Pivot Table'!L$350</f>
        <v>0</v>
      </c>
      <c r="O334" s="226"/>
    </row>
    <row r="335" spans="1:15">
      <c r="A335" s="320" t="s">
        <v>1035</v>
      </c>
      <c r="B335" s="325">
        <f>+'CTA Pivot Table'!L$358</f>
        <v>0</v>
      </c>
      <c r="C335" s="325">
        <f>+'CTA Pivot Table'!L$360</f>
        <v>0</v>
      </c>
      <c r="D335" s="325">
        <f>+'CTA Pivot Table'!L$362</f>
        <v>0</v>
      </c>
      <c r="E335" s="326">
        <f>+'CTA Pivot Table'!L$364</f>
        <v>0</v>
      </c>
      <c r="F335" s="326">
        <f>+'CTA Pivot Table'!L$366</f>
        <v>0</v>
      </c>
      <c r="G335" s="325">
        <f>+'CTA Pivot Table'!L$368</f>
        <v>0</v>
      </c>
      <c r="H335" s="325">
        <f>+'CTA Pivot Table'!L$370</f>
        <v>0</v>
      </c>
      <c r="I335" s="326">
        <f>+'CTA Pivot Table'!L$372</f>
        <v>0</v>
      </c>
      <c r="J335" s="326">
        <f>+'CTA Pivot Table'!L$374</f>
        <v>0</v>
      </c>
      <c r="K335" s="325">
        <f>+'CTA Pivot Table'!L$376</f>
        <v>0</v>
      </c>
      <c r="L335" s="325">
        <f>+'CTA Pivot Table'!L$378</f>
        <v>0</v>
      </c>
      <c r="M335" s="327">
        <f>+'CTA Pivot Table'!L$380</f>
        <v>0</v>
      </c>
      <c r="N335" s="326">
        <f>+'CTA Pivot Table'!L$382</f>
        <v>0</v>
      </c>
      <c r="O335" s="226"/>
    </row>
    <row r="336" spans="1:15">
      <c r="A336" s="320"/>
      <c r="B336" s="325"/>
      <c r="C336" s="325"/>
      <c r="D336" s="325"/>
      <c r="E336" s="326"/>
      <c r="F336" s="326"/>
      <c r="G336" s="325"/>
      <c r="H336" s="325"/>
      <c r="I336" s="326"/>
      <c r="J336" s="326"/>
      <c r="K336" s="325"/>
      <c r="L336" s="325"/>
      <c r="M336" s="327"/>
      <c r="N336" s="326"/>
      <c r="O336" s="226"/>
    </row>
    <row r="337" spans="1:15">
      <c r="A337" s="320" t="s">
        <v>1036</v>
      </c>
      <c r="B337" s="325">
        <f>+'CTA Pivot Table'!L$390</f>
        <v>0</v>
      </c>
      <c r="C337" s="325">
        <f>+'CTA Pivot Table'!L$392</f>
        <v>0</v>
      </c>
      <c r="D337" s="325">
        <f>+'CTA Pivot Table'!L$394</f>
        <v>0</v>
      </c>
      <c r="E337" s="326">
        <f>+'CTA Pivot Table'!L$396</f>
        <v>0</v>
      </c>
      <c r="F337" s="326">
        <f>+'CTA Pivot Table'!L$398</f>
        <v>0</v>
      </c>
      <c r="G337" s="325">
        <f>+'CTA Pivot Table'!L$400</f>
        <v>0</v>
      </c>
      <c r="H337" s="325">
        <f>+'CTA Pivot Table'!L$402</f>
        <v>0</v>
      </c>
      <c r="I337" s="326">
        <f>+'CTA Pivot Table'!L$404</f>
        <v>0</v>
      </c>
      <c r="J337" s="326">
        <f>+'CTA Pivot Table'!L$406</f>
        <v>0</v>
      </c>
      <c r="K337" s="325">
        <f>+'CTA Pivot Table'!L$408</f>
        <v>0</v>
      </c>
      <c r="L337" s="325">
        <f>+'CTA Pivot Table'!L$410</f>
        <v>0</v>
      </c>
      <c r="M337" s="327">
        <f>+'CTA Pivot Table'!L$412</f>
        <v>0</v>
      </c>
      <c r="N337" s="326">
        <f>+'CTA Pivot Table'!L$414</f>
        <v>0</v>
      </c>
      <c r="O337" s="226"/>
    </row>
    <row r="338" spans="1:15">
      <c r="A338" s="320" t="s">
        <v>1037</v>
      </c>
      <c r="B338" s="325">
        <f>+'CTA Pivot Table'!L$422</f>
        <v>66.466730401529631</v>
      </c>
      <c r="C338" s="325">
        <f>+'CTA Pivot Table'!L$424</f>
        <v>59.334190620272331</v>
      </c>
      <c r="D338" s="325">
        <f>+'CTA Pivot Table'!L$426</f>
        <v>0</v>
      </c>
      <c r="E338" s="326">
        <f>+'CTA Pivot Table'!L$428</f>
        <v>63.704803749267725</v>
      </c>
      <c r="F338" s="326">
        <f>+'CTA Pivot Table'!L$430</f>
        <v>80.967978589420653</v>
      </c>
      <c r="G338" s="325">
        <f>+'CTA Pivot Table'!L$432</f>
        <v>78.910061486864194</v>
      </c>
      <c r="H338" s="325">
        <f>+'CTA Pivot Table'!L$434</f>
        <v>0</v>
      </c>
      <c r="I338" s="326">
        <f>+'CTA Pivot Table'!L$436</f>
        <v>80.226465256797596</v>
      </c>
      <c r="J338" s="326">
        <f>+'CTA Pivot Table'!L$438</f>
        <v>60.703160919540231</v>
      </c>
      <c r="K338" s="325">
        <f>+'CTA Pivot Table'!L$440</f>
        <v>51.690416305290555</v>
      </c>
      <c r="L338" s="325">
        <f>+'CTA Pivot Table'!L$442</f>
        <v>0</v>
      </c>
      <c r="M338" s="327">
        <f>+'CTA Pivot Table'!L$444</f>
        <v>55.566386554621843</v>
      </c>
      <c r="N338" s="326">
        <f>+'CTA Pivot Table'!L$446</f>
        <v>47.07638362395754</v>
      </c>
      <c r="O338" s="226"/>
    </row>
    <row r="339" spans="1:15">
      <c r="A339" s="320" t="s">
        <v>1038</v>
      </c>
      <c r="B339" s="325">
        <f>+'CTA Pivot Table'!L$454</f>
        <v>77.869742198100397</v>
      </c>
      <c r="C339" s="325">
        <f>+'CTA Pivot Table'!L$456</f>
        <v>77.617543859649118</v>
      </c>
      <c r="D339" s="325">
        <f>+'CTA Pivot Table'!L$458</f>
        <v>0</v>
      </c>
      <c r="E339" s="326">
        <f>+'CTA Pivot Table'!L$460</f>
        <v>77.799412915851278</v>
      </c>
      <c r="F339" s="326">
        <f>+'CTA Pivot Table'!L$462</f>
        <v>76.336437718277068</v>
      </c>
      <c r="G339" s="325">
        <f>+'CTA Pivot Table'!L$464</f>
        <v>80.602059925093627</v>
      </c>
      <c r="H339" s="325">
        <f>+'CTA Pivot Table'!L$466</f>
        <v>0</v>
      </c>
      <c r="I339" s="326">
        <f>+'CTA Pivot Table'!L$468</f>
        <v>78.700570835495583</v>
      </c>
      <c r="J339" s="326">
        <f>+'CTA Pivot Table'!L$470</f>
        <v>64.906474820143899</v>
      </c>
      <c r="K339" s="325">
        <f>+'CTA Pivot Table'!L$472</f>
        <v>63.245852187028646</v>
      </c>
      <c r="L339" s="325">
        <f>+'CTA Pivot Table'!L$474</f>
        <v>0</v>
      </c>
      <c r="M339" s="327">
        <f>+'CTA Pivot Table'!L$476</f>
        <v>63.88703703703704</v>
      </c>
      <c r="N339" s="326">
        <f>+'CTA Pivot Table'!L$478</f>
        <v>40.225215517241388</v>
      </c>
      <c r="O339" s="226"/>
    </row>
    <row r="340" spans="1:15">
      <c r="A340" s="329" t="s">
        <v>1039</v>
      </c>
      <c r="B340" s="330">
        <f>+'CTA Pivot Table'!L$486</f>
        <v>0</v>
      </c>
      <c r="C340" s="330">
        <f>+'CTA Pivot Table'!L$488</f>
        <v>0</v>
      </c>
      <c r="D340" s="330">
        <f>+'CTA Pivot Table'!L$490</f>
        <v>0</v>
      </c>
      <c r="E340" s="331">
        <f>+'CTA Pivot Table'!L$492</f>
        <v>0</v>
      </c>
      <c r="F340" s="331">
        <f>+'CTA Pivot Table'!L$494</f>
        <v>0</v>
      </c>
      <c r="G340" s="330">
        <f>+'CTA Pivot Table'!L$496</f>
        <v>0</v>
      </c>
      <c r="H340" s="330">
        <f>+'CTA Pivot Table'!L$498</f>
        <v>0</v>
      </c>
      <c r="I340" s="331">
        <f>+'CTA Pivot Table'!L$500</f>
        <v>0</v>
      </c>
      <c r="J340" s="331">
        <f>+'CTA Pivot Table'!L$502</f>
        <v>0</v>
      </c>
      <c r="K340" s="330">
        <f>+'CTA Pivot Table'!L$504</f>
        <v>0</v>
      </c>
      <c r="L340" s="330">
        <f>+'CTA Pivot Table'!L$506</f>
        <v>0</v>
      </c>
      <c r="M340" s="332">
        <f>+'CTA Pivot Table'!L$508</f>
        <v>0</v>
      </c>
      <c r="N340" s="331">
        <f>+'CTA Pivot Table'!L$510</f>
        <v>0</v>
      </c>
      <c r="O340" s="226"/>
    </row>
    <row r="341" spans="1:15">
      <c r="A341" s="333" t="s">
        <v>1040</v>
      </c>
      <c r="B341" s="334"/>
      <c r="C341" s="334"/>
      <c r="D341" s="334"/>
      <c r="E341" s="334"/>
      <c r="F341" s="334"/>
      <c r="G341" s="334"/>
      <c r="H341" s="334"/>
      <c r="I341" s="334"/>
      <c r="J341" s="334"/>
      <c r="K341" s="334"/>
      <c r="L341" s="334"/>
      <c r="M341" s="334"/>
      <c r="N341" s="334"/>
    </row>
    <row r="342" spans="1:15">
      <c r="A342" s="334"/>
      <c r="B342" s="334"/>
      <c r="C342" s="334"/>
      <c r="D342" s="334"/>
      <c r="E342" s="334"/>
      <c r="F342" s="334"/>
      <c r="G342" s="334"/>
      <c r="H342" s="334"/>
      <c r="I342" s="334"/>
      <c r="J342" s="334"/>
      <c r="K342" s="334"/>
      <c r="L342" s="334"/>
      <c r="M342" s="334"/>
      <c r="N342" s="335" t="s">
        <v>1158</v>
      </c>
    </row>
    <row r="343" spans="1:15" ht="18">
      <c r="A343" s="296" t="s">
        <v>1052</v>
      </c>
      <c r="B343" s="297"/>
      <c r="C343" s="297"/>
      <c r="D343" s="297"/>
      <c r="E343" s="298"/>
      <c r="F343" s="298"/>
      <c r="G343" s="298"/>
      <c r="H343" s="298"/>
      <c r="I343" s="298"/>
      <c r="J343" s="297"/>
      <c r="K343" s="297"/>
      <c r="L343" s="297"/>
      <c r="M343" s="298"/>
      <c r="N343" s="297"/>
    </row>
    <row r="344" spans="1:15" ht="18">
      <c r="A344" s="296"/>
      <c r="B344" s="297"/>
      <c r="C344" s="297"/>
      <c r="D344" s="297"/>
      <c r="E344" s="298"/>
      <c r="F344" s="298"/>
      <c r="G344" s="298"/>
      <c r="H344" s="298"/>
      <c r="I344" s="298"/>
      <c r="J344" s="297"/>
      <c r="K344" s="297"/>
      <c r="L344" s="297"/>
      <c r="M344" s="298"/>
      <c r="N344" s="297"/>
    </row>
    <row r="345" spans="1:15" ht="15.75">
      <c r="A345" s="299" t="s">
        <v>1048</v>
      </c>
      <c r="B345" s="297"/>
      <c r="C345" s="297"/>
      <c r="D345" s="297"/>
      <c r="E345" s="298"/>
      <c r="F345" s="298"/>
      <c r="G345" s="298"/>
      <c r="H345" s="298"/>
      <c r="I345" s="298"/>
      <c r="J345" s="297"/>
      <c r="K345" s="297"/>
      <c r="L345" s="297"/>
      <c r="M345" s="298"/>
      <c r="N345" s="297"/>
    </row>
    <row r="346" spans="1:15" ht="15.75">
      <c r="A346" s="299" t="s">
        <v>1065</v>
      </c>
      <c r="B346" s="297"/>
      <c r="C346" s="297"/>
      <c r="D346" s="297"/>
      <c r="E346" s="298"/>
      <c r="F346" s="298"/>
      <c r="G346" s="298"/>
      <c r="H346" s="298"/>
      <c r="I346" s="298"/>
      <c r="J346" s="297"/>
      <c r="K346" s="297"/>
      <c r="L346" s="297"/>
      <c r="M346" s="298"/>
      <c r="N346" s="297"/>
    </row>
    <row r="347" spans="1:15" ht="15.75" customHeight="1">
      <c r="A347" s="300"/>
      <c r="B347" s="300"/>
      <c r="C347" s="300"/>
      <c r="D347" s="300"/>
      <c r="E347" s="300"/>
      <c r="F347" s="301"/>
      <c r="G347" s="302"/>
      <c r="H347" s="302"/>
      <c r="I347" s="303"/>
      <c r="J347" s="303"/>
      <c r="K347" s="303"/>
      <c r="L347" s="303"/>
      <c r="M347" s="303"/>
      <c r="N347" s="303"/>
      <c r="O347" s="304"/>
    </row>
    <row r="348" spans="1:15" ht="15.75" customHeight="1">
      <c r="A348" s="150"/>
      <c r="B348" s="305" t="s">
        <v>1014</v>
      </c>
      <c r="C348" s="306"/>
      <c r="D348" s="306"/>
      <c r="E348" s="306"/>
      <c r="F348" s="306"/>
      <c r="G348" s="306"/>
      <c r="H348" s="306"/>
      <c r="I348" s="307"/>
      <c r="J348" s="308" t="s">
        <v>10</v>
      </c>
      <c r="K348" s="309"/>
      <c r="L348" s="309"/>
      <c r="M348" s="310"/>
      <c r="N348" s="533" t="s">
        <v>1015</v>
      </c>
      <c r="O348"/>
    </row>
    <row r="349" spans="1:15" ht="45.75" customHeight="1">
      <c r="A349" s="311"/>
      <c r="B349" s="306" t="s">
        <v>1016</v>
      </c>
      <c r="C349" s="306"/>
      <c r="D349" s="306"/>
      <c r="E349" s="312"/>
      <c r="F349" s="313" t="s">
        <v>1017</v>
      </c>
      <c r="G349" s="306"/>
      <c r="H349" s="306"/>
      <c r="I349" s="307"/>
      <c r="J349" s="314" t="s">
        <v>1018</v>
      </c>
      <c r="K349" s="306"/>
      <c r="L349" s="306"/>
      <c r="M349" s="307"/>
      <c r="N349" s="534"/>
      <c r="O349"/>
    </row>
    <row r="350" spans="1:15" ht="29.25" customHeight="1">
      <c r="A350" s="300"/>
      <c r="B350" s="315" t="s">
        <v>1019</v>
      </c>
      <c r="C350" s="315" t="s">
        <v>1020</v>
      </c>
      <c r="D350" s="315" t="s">
        <v>1021</v>
      </c>
      <c r="E350" s="316" t="s">
        <v>1022</v>
      </c>
      <c r="F350" s="316" t="s">
        <v>1019</v>
      </c>
      <c r="G350" s="315" t="s">
        <v>1020</v>
      </c>
      <c r="H350" s="315" t="s">
        <v>1021</v>
      </c>
      <c r="I350" s="316" t="s">
        <v>1022</v>
      </c>
      <c r="J350" s="317" t="s">
        <v>1019</v>
      </c>
      <c r="K350" s="318" t="s">
        <v>1020</v>
      </c>
      <c r="L350" s="319" t="s">
        <v>1021</v>
      </c>
      <c r="M350" s="317" t="s">
        <v>1022</v>
      </c>
      <c r="N350" s="535"/>
      <c r="O350"/>
    </row>
    <row r="351" spans="1:15" hidden="1">
      <c r="A351" s="320" t="s">
        <v>1023</v>
      </c>
      <c r="B351" s="337">
        <f>+'CTA Pivot Table'!M$230</f>
        <v>0</v>
      </c>
      <c r="C351" s="337">
        <f>+'CTA Pivot Table'!M$231</f>
        <v>0</v>
      </c>
      <c r="D351" s="337">
        <f>+'CTA Pivot Table'!M$232</f>
        <v>0</v>
      </c>
      <c r="E351" s="338">
        <f>+'CTA Pivot Table'!M$233</f>
        <v>0</v>
      </c>
      <c r="F351" s="338"/>
      <c r="G351" s="338"/>
      <c r="H351" s="338"/>
      <c r="I351" s="338"/>
      <c r="J351" s="338">
        <f>+'CTA Pivot Table'!M$234</f>
        <v>0</v>
      </c>
      <c r="K351" s="337">
        <f>+'CTA Pivot Table'!M$235</f>
        <v>0</v>
      </c>
      <c r="L351" s="337">
        <f>+'CTA Pivot Table'!M$236</f>
        <v>0</v>
      </c>
      <c r="M351" s="339">
        <f>+'CTA Pivot Table'!M$237</f>
        <v>0</v>
      </c>
      <c r="N351" s="338">
        <f>+'CTA Pivot Table'!M$238</f>
        <v>0</v>
      </c>
      <c r="O351" s="226"/>
    </row>
    <row r="352" spans="1:15" hidden="1">
      <c r="A352" s="320"/>
      <c r="E352" s="130"/>
      <c r="I352" s="130"/>
      <c r="J352" s="130"/>
      <c r="M352" s="227"/>
      <c r="N352" s="130"/>
      <c r="O352" s="226"/>
    </row>
    <row r="353" spans="1:15">
      <c r="A353" s="320" t="s">
        <v>1024</v>
      </c>
      <c r="B353" s="325">
        <f>+'CTA Pivot Table'!M$6</f>
        <v>0</v>
      </c>
      <c r="C353" s="325">
        <f>+'CTA Pivot Table'!M$8</f>
        <v>0</v>
      </c>
      <c r="D353" s="325">
        <f>+'CTA Pivot Table'!M$10</f>
        <v>0</v>
      </c>
      <c r="E353" s="326">
        <f>+'CTA Pivot Table'!M$12</f>
        <v>0</v>
      </c>
      <c r="F353" s="326">
        <f>+'CTA Pivot Table'!M$14</f>
        <v>0</v>
      </c>
      <c r="G353" s="325">
        <f>+'CTA Pivot Table'!M$16</f>
        <v>0</v>
      </c>
      <c r="H353" s="325">
        <f>+'CTA Pivot Table'!M$18</f>
        <v>0</v>
      </c>
      <c r="I353" s="326">
        <f>+'CTA Pivot Table'!M$20</f>
        <v>0</v>
      </c>
      <c r="J353" s="326">
        <f>+'CTA Pivot Table'!M$22</f>
        <v>0</v>
      </c>
      <c r="K353" s="325">
        <f>+'CTA Pivot Table'!M$24</f>
        <v>0</v>
      </c>
      <c r="L353" s="325">
        <f>+'CTA Pivot Table'!M$26</f>
        <v>0</v>
      </c>
      <c r="M353" s="327">
        <f>+'CTA Pivot Table'!M$28</f>
        <v>0</v>
      </c>
      <c r="N353" s="326">
        <f>+'CTA Pivot Table'!M$30</f>
        <v>0</v>
      </c>
      <c r="O353" s="226"/>
    </row>
    <row r="354" spans="1:15">
      <c r="A354" s="320" t="s">
        <v>1025</v>
      </c>
      <c r="B354" s="325">
        <f>+'CTA Pivot Table'!M$38</f>
        <v>78.617634854771779</v>
      </c>
      <c r="C354" s="325">
        <f>+'CTA Pivot Table'!M$40</f>
        <v>86.836690647482015</v>
      </c>
      <c r="D354" s="325">
        <f>+'CTA Pivot Table'!M$42</f>
        <v>0</v>
      </c>
      <c r="E354" s="326">
        <f>+'CTA Pivot Table'!M$44</f>
        <v>81.624078947368417</v>
      </c>
      <c r="F354" s="326">
        <f>+'CTA Pivot Table'!M$46</f>
        <v>83.037499999999994</v>
      </c>
      <c r="G354" s="325">
        <f>+'CTA Pivot Table'!M$48</f>
        <v>81.171753986332561</v>
      </c>
      <c r="H354" s="325">
        <f>+'CTA Pivot Table'!M$50</f>
        <v>0</v>
      </c>
      <c r="I354" s="326">
        <f>+'CTA Pivot Table'!M$52</f>
        <v>82.544978953698134</v>
      </c>
      <c r="J354" s="326">
        <f>+'CTA Pivot Table'!M$54</f>
        <v>68.195404120443726</v>
      </c>
      <c r="K354" s="325">
        <f>+'CTA Pivot Table'!M$56</f>
        <v>65.327602905569009</v>
      </c>
      <c r="L354" s="325">
        <f>+'CTA Pivot Table'!MR$58</f>
        <v>0</v>
      </c>
      <c r="M354" s="327">
        <f>+'CTA Pivot Table'!M$60</f>
        <v>67.060919540229889</v>
      </c>
      <c r="N354" s="326">
        <f>+'CTA Pivot Table'!M$62</f>
        <v>48.084615384615375</v>
      </c>
      <c r="O354" s="226"/>
    </row>
    <row r="355" spans="1:15">
      <c r="A355" s="320" t="s">
        <v>1026</v>
      </c>
      <c r="B355" s="325">
        <f>+'CTA Pivot Table'!M$70</f>
        <v>0</v>
      </c>
      <c r="C355" s="325">
        <f>+'CTA Pivot Table'!M$72</f>
        <v>0</v>
      </c>
      <c r="D355" s="325">
        <f>+'CTA Pivot Table'!M$74</f>
        <v>0</v>
      </c>
      <c r="E355" s="326">
        <f>+'CTA Pivot Table'!M$76</f>
        <v>0</v>
      </c>
      <c r="F355" s="326">
        <f>+'CTA Pivot Table'!M$78</f>
        <v>0</v>
      </c>
      <c r="G355" s="325">
        <f>+'CTA Pivot Table'!M$80</f>
        <v>0</v>
      </c>
      <c r="H355" s="325">
        <f>+'CTA Pivot Table'!M$82</f>
        <v>0</v>
      </c>
      <c r="I355" s="326">
        <f>+'CTA Pivot Table'!M$84</f>
        <v>0</v>
      </c>
      <c r="J355" s="326">
        <f>+'CTA Pivot Table'!M$86</f>
        <v>0</v>
      </c>
      <c r="K355" s="325">
        <f>+'CTA Pivot Table'!M$88</f>
        <v>0</v>
      </c>
      <c r="L355" s="325">
        <f>+'CTA Pivot Table'!M$90</f>
        <v>0</v>
      </c>
      <c r="M355" s="327">
        <f>+'CTA Pivot Table'!M$92</f>
        <v>0</v>
      </c>
      <c r="N355" s="326">
        <f>+'CTA Pivot Table'!M$94</f>
        <v>0</v>
      </c>
      <c r="O355" s="226"/>
    </row>
    <row r="356" spans="1:15">
      <c r="A356" s="320" t="s">
        <v>1027</v>
      </c>
      <c r="B356" s="325">
        <f>+'CTA Pivot Table'!M$102</f>
        <v>65.929847368421051</v>
      </c>
      <c r="C356" s="325">
        <f>+'CTA Pivot Table'!M$104</f>
        <v>69.175020000000004</v>
      </c>
      <c r="D356" s="325">
        <f>+'CTA Pivot Table'!M$106</f>
        <v>59</v>
      </c>
      <c r="E356" s="326">
        <f>+'CTA Pivot Table'!M$108</f>
        <v>65.95932209302326</v>
      </c>
      <c r="F356" s="326">
        <f>+'CTA Pivot Table'!M$110</f>
        <v>68.573498529411765</v>
      </c>
      <c r="G356" s="325">
        <f>+'CTA Pivot Table'!M$112</f>
        <v>71.049985000000007</v>
      </c>
      <c r="H356" s="325">
        <f>+'CTA Pivot Table'!M$114</f>
        <v>0</v>
      </c>
      <c r="I356" s="326">
        <f>+'CTA Pivot Table'!M$116</f>
        <v>69.136336363636374</v>
      </c>
      <c r="J356" s="326">
        <f>+'CTA Pivot Table'!M$118</f>
        <v>51.296322222222223</v>
      </c>
      <c r="K356" s="325">
        <f>+'CTA Pivot Table'!M$120</f>
        <v>52.346200000000003</v>
      </c>
      <c r="L356" s="325">
        <f>+'CTA Pivot Table'!M$122</f>
        <v>0</v>
      </c>
      <c r="M356" s="327">
        <f>+'CTA Pivot Table'!M$124</f>
        <v>51.811356603773589</v>
      </c>
      <c r="N356" s="326">
        <f>+'CTA Pivot Table'!M$126</f>
        <v>66.818172727272724</v>
      </c>
      <c r="O356" s="226"/>
    </row>
    <row r="357" spans="1:15">
      <c r="A357" s="320"/>
      <c r="B357" s="325"/>
      <c r="C357" s="325"/>
      <c r="D357" s="325"/>
      <c r="E357" s="326"/>
      <c r="F357" s="326"/>
      <c r="G357" s="325"/>
      <c r="H357" s="325"/>
      <c r="I357" s="326"/>
      <c r="J357" s="326"/>
      <c r="K357" s="325"/>
      <c r="L357" s="325"/>
      <c r="M357" s="327"/>
      <c r="N357" s="326"/>
      <c r="O357" s="226"/>
    </row>
    <row r="358" spans="1:15">
      <c r="A358" s="320" t="s">
        <v>1028</v>
      </c>
      <c r="B358" s="325">
        <f>+'CTA Pivot Table'!M$134</f>
        <v>97.570000000000007</v>
      </c>
      <c r="C358" s="325">
        <f>+'CTA Pivot Table'!M$136</f>
        <v>118</v>
      </c>
      <c r="D358" s="325">
        <f>+'CTA Pivot Table'!M$138</f>
        <v>0</v>
      </c>
      <c r="E358" s="326">
        <f>+'CTA Pivot Table'!M$140</f>
        <v>106.99923076923076</v>
      </c>
      <c r="F358" s="326">
        <f>+'CTA Pivot Table'!M$142</f>
        <v>99.57</v>
      </c>
      <c r="G358" s="325">
        <f>+'CTA Pivot Table'!M$144</f>
        <v>100.5</v>
      </c>
      <c r="H358" s="325">
        <f>+'CTA Pivot Table'!M$146</f>
        <v>0</v>
      </c>
      <c r="I358" s="326">
        <f>+'CTA Pivot Table'!M$148</f>
        <v>100.00073684210525</v>
      </c>
      <c r="J358" s="326">
        <f>+'CTA Pivot Table'!M$150</f>
        <v>75.23</v>
      </c>
      <c r="K358" s="325">
        <f>+'CTA Pivot Table'!M$152</f>
        <v>69.930000000000007</v>
      </c>
      <c r="L358" s="325">
        <f>+'CTA Pivot Table'!M$154</f>
        <v>0</v>
      </c>
      <c r="M358" s="327">
        <f>+'CTA Pivot Table'!M$156</f>
        <v>72.265593220338985</v>
      </c>
      <c r="N358" s="326">
        <f>+'CTA Pivot Table'!M$158</f>
        <v>66.790000000000006</v>
      </c>
      <c r="O358" s="226"/>
    </row>
    <row r="359" spans="1:15">
      <c r="A359" s="320" t="s">
        <v>1029</v>
      </c>
      <c r="B359" s="325">
        <f>+'CTA Pivot Table'!M$166</f>
        <v>79.919444444444423</v>
      </c>
      <c r="C359" s="325">
        <f>+'CTA Pivot Table'!M$168</f>
        <v>75.328000000000003</v>
      </c>
      <c r="D359" s="325">
        <f>+'CTA Pivot Table'!M$170</f>
        <v>0</v>
      </c>
      <c r="E359" s="326">
        <f>+'CTA Pivot Table'!M$172</f>
        <v>79.240236686390517</v>
      </c>
      <c r="F359" s="326">
        <f>+'CTA Pivot Table'!M$174</f>
        <v>86.714440433212985</v>
      </c>
      <c r="G359" s="325">
        <f>+'CTA Pivot Table'!M$176</f>
        <v>81.820714285714288</v>
      </c>
      <c r="H359" s="325">
        <f>+'CTA Pivot Table'!M$178</f>
        <v>0</v>
      </c>
      <c r="I359" s="326">
        <f>+'CTA Pivot Table'!M$180</f>
        <v>85.07146282973622</v>
      </c>
      <c r="J359" s="326">
        <f>+'CTA Pivot Table'!M$182</f>
        <v>58.328493150684935</v>
      </c>
      <c r="K359" s="325">
        <f>+'CTA Pivot Table'!M$184</f>
        <v>59.340983606557387</v>
      </c>
      <c r="L359" s="325">
        <f>+'CTA Pivot Table'!M$186</f>
        <v>0</v>
      </c>
      <c r="M359" s="327">
        <f>+'CTA Pivot Table'!M$188</f>
        <v>58.666605839416057</v>
      </c>
      <c r="N359" s="326">
        <f>+'CTA Pivot Table'!M$190</f>
        <v>77.184725536992843</v>
      </c>
      <c r="O359" s="226"/>
    </row>
    <row r="360" spans="1:15">
      <c r="A360" s="320" t="s">
        <v>1030</v>
      </c>
      <c r="B360" s="325">
        <f>+'CTA Pivot Table'!M$198</f>
        <v>0</v>
      </c>
      <c r="C360" s="325">
        <f>+'CTA Pivot Table'!M$200</f>
        <v>0</v>
      </c>
      <c r="D360" s="325">
        <f>+'CTA Pivot Table'!M$202</f>
        <v>0</v>
      </c>
      <c r="E360" s="326">
        <f>+'CTA Pivot Table'!M$204</f>
        <v>0</v>
      </c>
      <c r="F360" s="326">
        <f>+'CTA Pivot Table'!M$206</f>
        <v>0</v>
      </c>
      <c r="G360" s="325">
        <f>+'CTA Pivot Table'!M$208</f>
        <v>0</v>
      </c>
      <c r="H360" s="325">
        <f>+'CTA Pivot Table'!M$210</f>
        <v>0</v>
      </c>
      <c r="I360" s="326">
        <f>+'CTA Pivot Table'!M$212</f>
        <v>0</v>
      </c>
      <c r="J360" s="326">
        <f>+'CTA Pivot Table'!M$214</f>
        <v>0</v>
      </c>
      <c r="K360" s="325">
        <f>+'CTA Pivot Table'!M$216</f>
        <v>0</v>
      </c>
      <c r="L360" s="325">
        <f>+'CTA Pivot Table'!M$218</f>
        <v>0</v>
      </c>
      <c r="M360" s="327">
        <f>+'CTA Pivot Table'!M$220</f>
        <v>0</v>
      </c>
      <c r="N360" s="326">
        <f>+'CTA Pivot Table'!M$222</f>
        <v>0</v>
      </c>
      <c r="O360" s="226"/>
    </row>
    <row r="361" spans="1:15">
      <c r="A361" s="320" t="s">
        <v>1031</v>
      </c>
      <c r="B361" s="325">
        <f>+'CTA Pivot Table'!M$230</f>
        <v>0</v>
      </c>
      <c r="C361" s="325">
        <f>+'CTA Pivot Table'!M$232</f>
        <v>0</v>
      </c>
      <c r="D361" s="325">
        <f>+'CTA Pivot Table'!M$234</f>
        <v>0</v>
      </c>
      <c r="E361" s="326">
        <f>+'CTA Pivot Table'!M$236</f>
        <v>0</v>
      </c>
      <c r="F361" s="326">
        <f>+'CTA Pivot Table'!M$238</f>
        <v>0</v>
      </c>
      <c r="G361" s="325">
        <f>+'CTA Pivot Table'!M$240</f>
        <v>0</v>
      </c>
      <c r="H361" s="325">
        <f>+'CTA Pivot Table'!M$242</f>
        <v>0</v>
      </c>
      <c r="I361" s="326">
        <f>+'CTA Pivot Table'!M$244</f>
        <v>0</v>
      </c>
      <c r="J361" s="326">
        <f>+'CTA Pivot Table'!M$246</f>
        <v>0</v>
      </c>
      <c r="K361" s="325">
        <f>+'CTA Pivot Table'!M$248</f>
        <v>0</v>
      </c>
      <c r="L361" s="325">
        <f>+'CTA Pivot Table'!M$250</f>
        <v>0</v>
      </c>
      <c r="M361" s="327">
        <f>+'CTA Pivot Table'!M$252</f>
        <v>0</v>
      </c>
      <c r="N361" s="326">
        <f>+'CTA Pivot Table'!M$254</f>
        <v>0</v>
      </c>
      <c r="O361" s="226"/>
    </row>
    <row r="362" spans="1:15">
      <c r="A362" s="320"/>
      <c r="B362" s="325"/>
      <c r="C362" s="325"/>
      <c r="D362" s="325"/>
      <c r="E362" s="326"/>
      <c r="F362" s="326"/>
      <c r="G362" s="325"/>
      <c r="H362" s="325"/>
      <c r="I362" s="326"/>
      <c r="J362" s="326"/>
      <c r="K362" s="325"/>
      <c r="L362" s="325"/>
      <c r="M362" s="327"/>
      <c r="N362" s="326"/>
      <c r="O362" s="226"/>
    </row>
    <row r="363" spans="1:15">
      <c r="A363" s="320" t="s">
        <v>1032</v>
      </c>
      <c r="B363" s="325">
        <f>+'CTA Pivot Table'!M$262</f>
        <v>0</v>
      </c>
      <c r="C363" s="325">
        <f>+'CTA Pivot Table'!M$264</f>
        <v>0</v>
      </c>
      <c r="D363" s="325">
        <f>+'CTA Pivot Table'!M$266</f>
        <v>0</v>
      </c>
      <c r="E363" s="326">
        <f>+'CTA Pivot Table'!M$268</f>
        <v>0</v>
      </c>
      <c r="F363" s="326">
        <f>+'CTA Pivot Table'!M$270</f>
        <v>0</v>
      </c>
      <c r="G363" s="325">
        <f>+'CTA Pivot Table'!M$272</f>
        <v>0</v>
      </c>
      <c r="H363" s="325">
        <f>+'CTA Pivot Table'!M$274</f>
        <v>0</v>
      </c>
      <c r="I363" s="326">
        <f>+'CTA Pivot Table'!M$276</f>
        <v>0</v>
      </c>
      <c r="J363" s="326">
        <f>+'CTA Pivot Table'!M$278</f>
        <v>0</v>
      </c>
      <c r="K363" s="325">
        <f>+'CTA Pivot Table'!M$280</f>
        <v>0</v>
      </c>
      <c r="L363" s="325">
        <f>+'CTA Pivot Table'!M$282</f>
        <v>0</v>
      </c>
      <c r="M363" s="327">
        <f>+'CTA Pivot Table'!M$284</f>
        <v>0</v>
      </c>
      <c r="N363" s="326">
        <f>+'CTA Pivot Table'!M$286</f>
        <v>0</v>
      </c>
      <c r="O363" s="226"/>
    </row>
    <row r="364" spans="1:15">
      <c r="A364" s="320" t="s">
        <v>1033</v>
      </c>
      <c r="B364" s="325">
        <f>+'CTA Pivot Table'!M$294</f>
        <v>0</v>
      </c>
      <c r="C364" s="325">
        <f>+'CTA Pivot Table'!M$296</f>
        <v>0</v>
      </c>
      <c r="D364" s="325">
        <f>+'CTA Pivot Table'!M$298</f>
        <v>0</v>
      </c>
      <c r="E364" s="326">
        <f>+'CTA Pivot Table'!M$300</f>
        <v>0</v>
      </c>
      <c r="F364" s="326">
        <f>+'CTA Pivot Table'!M$302</f>
        <v>0</v>
      </c>
      <c r="G364" s="325">
        <f>+'CTA Pivot Table'!M$304</f>
        <v>0</v>
      </c>
      <c r="H364" s="325">
        <f>+'CTA Pivot Table'!M$306</f>
        <v>0</v>
      </c>
      <c r="I364" s="326">
        <f>+'CTA Pivot Table'!M$308</f>
        <v>0</v>
      </c>
      <c r="J364" s="326">
        <f>+'CTA Pivot Table'!M$310</f>
        <v>0</v>
      </c>
      <c r="K364" s="325">
        <f>+'CTA Pivot Table'!M$312</f>
        <v>0</v>
      </c>
      <c r="L364" s="325">
        <f>+'CTA Pivot Table'!M$314</f>
        <v>0</v>
      </c>
      <c r="M364" s="327">
        <f>+'CTA Pivot Table'!M$316</f>
        <v>0</v>
      </c>
      <c r="N364" s="326">
        <f>+'CTA Pivot Table'!M$318</f>
        <v>0</v>
      </c>
      <c r="O364" s="226"/>
    </row>
    <row r="365" spans="1:15">
      <c r="A365" s="320" t="s">
        <v>1034</v>
      </c>
      <c r="B365" s="325">
        <f>+'CTA Pivot Table'!M$326</f>
        <v>0</v>
      </c>
      <c r="C365" s="325">
        <f>+'CTA Pivot Table'!M$328</f>
        <v>0</v>
      </c>
      <c r="D365" s="325">
        <f>+'CTA Pivot Table'!M$330</f>
        <v>0</v>
      </c>
      <c r="E365" s="326">
        <f>+'CTA Pivot Table'!M$332</f>
        <v>0</v>
      </c>
      <c r="F365" s="326">
        <f>+'CTA Pivot Table'!M$334</f>
        <v>0</v>
      </c>
      <c r="G365" s="325">
        <f>+'CTA Pivot Table'!M$336</f>
        <v>0</v>
      </c>
      <c r="H365" s="325">
        <f>+'CTA Pivot Table'!M$338</f>
        <v>0</v>
      </c>
      <c r="I365" s="326">
        <f>+'CTA Pivot Table'!M$340</f>
        <v>0</v>
      </c>
      <c r="J365" s="326">
        <f>+'CTA Pivot Table'!M$342</f>
        <v>0</v>
      </c>
      <c r="K365" s="325">
        <f>+'CTA Pivot Table'!M$344</f>
        <v>0</v>
      </c>
      <c r="L365" s="325">
        <f>+'CTA Pivot Table'!M$346</f>
        <v>0</v>
      </c>
      <c r="M365" s="327">
        <f>+'CTA Pivot Table'!M$348</f>
        <v>0</v>
      </c>
      <c r="N365" s="326">
        <f>+'CTA Pivot Table'!M$350</f>
        <v>0</v>
      </c>
      <c r="O365" s="226"/>
    </row>
    <row r="366" spans="1:15">
      <c r="A366" s="320" t="s">
        <v>1035</v>
      </c>
      <c r="B366" s="325">
        <f>+'CTA Pivot Table'!M$358</f>
        <v>0</v>
      </c>
      <c r="C366" s="325">
        <f>+'CTA Pivot Table'!M$360</f>
        <v>0</v>
      </c>
      <c r="D366" s="325">
        <f>+'CTA Pivot Table'!M$362</f>
        <v>0</v>
      </c>
      <c r="E366" s="326">
        <f>+'CTA Pivot Table'!M$364</f>
        <v>0</v>
      </c>
      <c r="F366" s="326">
        <f>+'CTA Pivot Table'!M$366</f>
        <v>0</v>
      </c>
      <c r="G366" s="325">
        <f>+'CTA Pivot Table'!M$368</f>
        <v>0</v>
      </c>
      <c r="H366" s="325">
        <f>+'CTA Pivot Table'!M$370</f>
        <v>0</v>
      </c>
      <c r="I366" s="326">
        <f>+'CTA Pivot Table'!M$372</f>
        <v>0</v>
      </c>
      <c r="J366" s="326">
        <f>+'CTA Pivot Table'!M$374</f>
        <v>0</v>
      </c>
      <c r="K366" s="325">
        <f>+'CTA Pivot Table'!M$376</f>
        <v>0</v>
      </c>
      <c r="L366" s="325">
        <f>+'CTA Pivot Table'!M$378</f>
        <v>0</v>
      </c>
      <c r="M366" s="327">
        <f>+'CTA Pivot Table'!M$380</f>
        <v>0</v>
      </c>
      <c r="N366" s="326">
        <f>+'CTA Pivot Table'!M$382</f>
        <v>0</v>
      </c>
      <c r="O366" s="226"/>
    </row>
    <row r="367" spans="1:15">
      <c r="A367" s="320"/>
      <c r="B367" s="325"/>
      <c r="C367" s="325"/>
      <c r="D367" s="325"/>
      <c r="E367" s="326"/>
      <c r="F367" s="326"/>
      <c r="G367" s="325"/>
      <c r="H367" s="325"/>
      <c r="I367" s="326"/>
      <c r="J367" s="326"/>
      <c r="K367" s="325"/>
      <c r="L367" s="325"/>
      <c r="M367" s="327"/>
      <c r="N367" s="326"/>
      <c r="O367" s="226"/>
    </row>
    <row r="368" spans="1:15">
      <c r="A368" s="320" t="s">
        <v>1036</v>
      </c>
      <c r="B368" s="325">
        <f>+'CTA Pivot Table'!M$390</f>
        <v>0</v>
      </c>
      <c r="C368" s="325">
        <f>+'CTA Pivot Table'!M$392</f>
        <v>0</v>
      </c>
      <c r="D368" s="325">
        <f>+'CTA Pivot Table'!M$394</f>
        <v>0</v>
      </c>
      <c r="E368" s="326">
        <f>+'CTA Pivot Table'!M$396</f>
        <v>0</v>
      </c>
      <c r="F368" s="326">
        <f>+'CTA Pivot Table'!M$398</f>
        <v>0</v>
      </c>
      <c r="G368" s="325">
        <f>+'CTA Pivot Table'!M$400</f>
        <v>0</v>
      </c>
      <c r="H368" s="325">
        <f>+'CTA Pivot Table'!M$402</f>
        <v>0</v>
      </c>
      <c r="I368" s="326">
        <f>+'CTA Pivot Table'!M$404</f>
        <v>0</v>
      </c>
      <c r="J368" s="326">
        <f>+'CTA Pivot Table'!M$406</f>
        <v>0</v>
      </c>
      <c r="K368" s="325">
        <f>+'CTA Pivot Table'!M$408</f>
        <v>0</v>
      </c>
      <c r="L368" s="325">
        <f>+'CTA Pivot Table'!M$410</f>
        <v>0</v>
      </c>
      <c r="M368" s="327">
        <f>+'CTA Pivot Table'!M$412</f>
        <v>0</v>
      </c>
      <c r="N368" s="326">
        <f>+'CTA Pivot Table'!M$414</f>
        <v>0</v>
      </c>
      <c r="O368" s="226"/>
    </row>
    <row r="369" spans="1:15">
      <c r="A369" s="320" t="s">
        <v>1037</v>
      </c>
      <c r="B369" s="325">
        <f>+'CTA Pivot Table'!M$422</f>
        <v>65.704147465437799</v>
      </c>
      <c r="C369" s="325">
        <f>+'CTA Pivot Table'!M$424</f>
        <v>38.335514018691583</v>
      </c>
      <c r="D369" s="325">
        <f>+'CTA Pivot Table'!M$426</f>
        <v>0</v>
      </c>
      <c r="E369" s="326">
        <f>+'CTA Pivot Table'!M$428</f>
        <v>56.665740740740745</v>
      </c>
      <c r="F369" s="326">
        <f>+'CTA Pivot Table'!M$430</f>
        <v>77.746594982078847</v>
      </c>
      <c r="G369" s="325">
        <f>+'CTA Pivot Table'!M$432</f>
        <v>72.839449541284409</v>
      </c>
      <c r="H369" s="325">
        <f>+'CTA Pivot Table'!M$434</f>
        <v>0</v>
      </c>
      <c r="I369" s="326">
        <f>+'CTA Pivot Table'!M$436</f>
        <v>76.368041237113403</v>
      </c>
      <c r="J369" s="326">
        <f>+'CTA Pivot Table'!M$438</f>
        <v>59.179029733959311</v>
      </c>
      <c r="K369" s="325">
        <f>+'CTA Pivot Table'!M$440</f>
        <v>50.31707317073171</v>
      </c>
      <c r="L369" s="325">
        <f>+'CTA Pivot Table'!M$442</f>
        <v>0</v>
      </c>
      <c r="M369" s="327">
        <f>+'CTA Pivot Table'!M$444</f>
        <v>54.98549051937345</v>
      </c>
      <c r="N369" s="326">
        <f>+'CTA Pivot Table'!M$446</f>
        <v>48.12920353982301</v>
      </c>
      <c r="O369" s="226"/>
    </row>
    <row r="370" spans="1:15">
      <c r="A370" s="320" t="s">
        <v>1038</v>
      </c>
      <c r="B370" s="325">
        <f>+'CTA Pivot Table'!M$454</f>
        <v>83.657096323871571</v>
      </c>
      <c r="C370" s="325">
        <f>+'CTA Pivot Table'!M$456</f>
        <v>84.689024390243929</v>
      </c>
      <c r="D370" s="325">
        <f>+'CTA Pivot Table'!M$458</f>
        <v>0</v>
      </c>
      <c r="E370" s="326">
        <f>+'CTA Pivot Table'!M$460</f>
        <v>83.874623576937211</v>
      </c>
      <c r="F370" s="326">
        <f>+'CTA Pivot Table'!M$462</f>
        <v>77.662468513853909</v>
      </c>
      <c r="G370" s="325">
        <f>+'CTA Pivot Table'!M$464</f>
        <v>87.868951612903246</v>
      </c>
      <c r="H370" s="325">
        <f>+'CTA Pivot Table'!M$466</f>
        <v>0</v>
      </c>
      <c r="I370" s="326">
        <f>+'CTA Pivot Table'!M$468</f>
        <v>83.331466965285571</v>
      </c>
      <c r="J370" s="326">
        <f>+'CTA Pivot Table'!M$470</f>
        <v>65.063829787234056</v>
      </c>
      <c r="K370" s="325">
        <f>+'CTA Pivot Table'!M$472</f>
        <v>64.457627118644098</v>
      </c>
      <c r="L370" s="325">
        <f>+'CTA Pivot Table'!M$474</f>
        <v>0</v>
      </c>
      <c r="M370" s="327">
        <f>+'CTA Pivot Table'!M$476</f>
        <v>64.684350132626008</v>
      </c>
      <c r="N370" s="326">
        <f>+'CTA Pivot Table'!M$478</f>
        <v>60.176470588235276</v>
      </c>
      <c r="O370" s="226"/>
    </row>
    <row r="371" spans="1:15">
      <c r="A371" s="329" t="s">
        <v>1039</v>
      </c>
      <c r="B371" s="330">
        <f>+'CTA Pivot Table'!M$486</f>
        <v>0</v>
      </c>
      <c r="C371" s="330">
        <f>+'CTA Pivot Table'!M$488</f>
        <v>0</v>
      </c>
      <c r="D371" s="330">
        <f>+'CTA Pivot Table'!M$490</f>
        <v>0</v>
      </c>
      <c r="E371" s="331">
        <f>+'CTA Pivot Table'!M$492</f>
        <v>0</v>
      </c>
      <c r="F371" s="331">
        <f>+'CTA Pivot Table'!M$494</f>
        <v>0</v>
      </c>
      <c r="G371" s="330">
        <f>+'CTA Pivot Table'!M$496</f>
        <v>0</v>
      </c>
      <c r="H371" s="330">
        <f>+'CTA Pivot Table'!M$498</f>
        <v>0</v>
      </c>
      <c r="I371" s="331">
        <f>+'CTA Pivot Table'!M$500</f>
        <v>0</v>
      </c>
      <c r="J371" s="331">
        <f>+'CTA Pivot Table'!M$502</f>
        <v>0</v>
      </c>
      <c r="K371" s="330">
        <f>+'CTA Pivot Table'!M$504</f>
        <v>0</v>
      </c>
      <c r="L371" s="330">
        <f>+'CTA Pivot Table'!M$506</f>
        <v>0</v>
      </c>
      <c r="M371" s="332">
        <f>+'CTA Pivot Table'!M$508</f>
        <v>0</v>
      </c>
      <c r="N371" s="331">
        <f>+'CTA Pivot Table'!M$510</f>
        <v>0</v>
      </c>
      <c r="O371" s="226"/>
    </row>
    <row r="372" spans="1:15">
      <c r="A372" s="333" t="s">
        <v>1040</v>
      </c>
      <c r="B372" s="334"/>
      <c r="C372" s="334"/>
      <c r="D372" s="334"/>
      <c r="E372" s="334"/>
      <c r="F372" s="334"/>
      <c r="G372" s="334"/>
      <c r="H372" s="334"/>
      <c r="I372" s="334"/>
      <c r="J372" s="334"/>
      <c r="K372" s="334"/>
      <c r="L372" s="334"/>
      <c r="M372" s="334"/>
      <c r="N372" s="334"/>
    </row>
    <row r="373" spans="1:15">
      <c r="A373" s="334"/>
      <c r="B373" s="334"/>
      <c r="C373" s="334"/>
      <c r="D373" s="334"/>
      <c r="E373" s="334"/>
      <c r="F373" s="334"/>
      <c r="G373" s="334"/>
      <c r="H373" s="334"/>
      <c r="I373" s="334"/>
      <c r="J373" s="334"/>
      <c r="K373" s="334"/>
      <c r="L373" s="334"/>
      <c r="M373" s="334"/>
      <c r="N373" s="335" t="s">
        <v>1158</v>
      </c>
    </row>
  </sheetData>
  <mergeCells count="12">
    <mergeCell ref="N348:N350"/>
    <mergeCell ref="N6:N8"/>
    <mergeCell ref="N37:N39"/>
    <mergeCell ref="N69:N71"/>
    <mergeCell ref="N100:N102"/>
    <mergeCell ref="N131:N133"/>
    <mergeCell ref="N162:N164"/>
    <mergeCell ref="N193:N195"/>
    <mergeCell ref="N224:N226"/>
    <mergeCell ref="N255:N257"/>
    <mergeCell ref="N286:N288"/>
    <mergeCell ref="N317:N319"/>
  </mergeCells>
  <pageMargins left="0.75" right="0.75" top="1" bottom="1" header="0.5" footer="0.5"/>
  <pageSetup scale="89" firstPageNumber="68" orientation="landscape" useFirstPageNumber="1" r:id="rId1"/>
  <headerFooter alignWithMargins="0">
    <oddHeader>&amp;R&amp;"Arial,Regular"&amp;8SREB-State Data Exchange</oddHeader>
    <oddFooter>&amp;C&amp;"Arial,Regular"&amp;10C-&amp;P</oddFooter>
  </headerFooter>
  <rowBreaks count="11" manualBreakCount="11">
    <brk id="31" max="16383" man="1"/>
    <brk id="63" max="16383" man="1"/>
    <brk id="94" max="13" man="1"/>
    <brk id="125" max="16383" man="1"/>
    <brk id="156" max="16383" man="1"/>
    <brk id="187" max="16383" man="1"/>
    <brk id="218" max="16383" man="1"/>
    <brk id="249" max="16383" man="1"/>
    <brk id="280" max="16383" man="1"/>
    <brk id="311" max="16383" man="1"/>
    <brk id="342"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6BE7E-4642-45D3-9E31-C6112CAF7504}">
  <sheetPr>
    <tabColor indexed="17"/>
  </sheetPr>
  <dimension ref="A1:AX423"/>
  <sheetViews>
    <sheetView zoomScale="90" zoomScaleNormal="90" workbookViewId="0">
      <pane xSplit="2" ySplit="5" topLeftCell="W51" activePane="bottomRight" state="frozen"/>
      <selection pane="topRight" activeCell="C1" sqref="C1"/>
      <selection pane="bottomLeft" activeCell="A6" sqref="A6"/>
      <selection pane="bottomRight" activeCell="Y6" sqref="Y6"/>
    </sheetView>
  </sheetViews>
  <sheetFormatPr defaultColWidth="5.109375" defaultRowHeight="12.75"/>
  <cols>
    <col min="1" max="1" width="4.109375" style="128" customWidth="1"/>
    <col min="2" max="2" width="18.77734375" style="128" customWidth="1"/>
    <col min="3" max="8" width="9.21875" style="128" bestFit="1" customWidth="1"/>
    <col min="9" max="9" width="11.21875" style="128" customWidth="1"/>
    <col min="10" max="13" width="8.88671875" style="128" bestFit="1" customWidth="1"/>
    <col min="14" max="14" width="11" style="128" customWidth="1"/>
    <col min="15" max="15" width="7.21875" style="128" bestFit="1" customWidth="1"/>
    <col min="16" max="16" width="9.21875" style="128" customWidth="1"/>
    <col min="17" max="17" width="1.77734375" style="128" customWidth="1"/>
    <col min="18" max="18" width="23.77734375" style="129" customWidth="1"/>
    <col min="19" max="19" width="5.77734375" style="129" customWidth="1"/>
    <col min="20" max="26" width="6.6640625" style="128" customWidth="1"/>
    <col min="27" max="27" width="8.77734375" style="128" customWidth="1"/>
    <col min="28" max="31" width="6.6640625" style="128" customWidth="1"/>
    <col min="32" max="32" width="2" style="128" customWidth="1"/>
    <col min="33" max="33" width="8.21875" style="129" customWidth="1"/>
    <col min="34" max="34" width="6.44140625" style="129" customWidth="1"/>
    <col min="35" max="35" width="7.44140625" style="129" customWidth="1"/>
    <col min="36" max="36" width="7.77734375" style="129" customWidth="1"/>
    <col min="37" max="37" width="7.109375" style="129" customWidth="1"/>
    <col min="38" max="38" width="7.77734375" style="129" customWidth="1"/>
    <col min="39" max="39" width="8.44140625" style="129" customWidth="1"/>
    <col min="40" max="40" width="7.77734375" style="129" customWidth="1"/>
    <col min="41" max="41" width="7.109375" style="129" customWidth="1"/>
    <col min="42" max="42" width="6.77734375" style="129" customWidth="1"/>
    <col min="43" max="43" width="7.21875" style="129" customWidth="1"/>
    <col min="44" max="44" width="7.77734375" style="129" customWidth="1"/>
    <col min="45" max="45" width="5.109375" style="128" customWidth="1"/>
    <col min="46" max="46" width="10.88671875" style="128" customWidth="1"/>
    <col min="47" max="47" width="5.109375" style="128" customWidth="1"/>
    <col min="48" max="48" width="10.88671875" style="128" customWidth="1"/>
    <col min="49" max="49" width="5.109375" style="128" customWidth="1"/>
    <col min="50" max="50" width="10.88671875" style="128" customWidth="1"/>
    <col min="51" max="51" width="5.109375" style="128" customWidth="1"/>
    <col min="52" max="52" width="10.88671875" style="128" customWidth="1"/>
    <col min="53" max="53" width="5.109375" style="128" customWidth="1"/>
    <col min="54" max="54" width="10.88671875" style="128" customWidth="1"/>
    <col min="55" max="55" width="5.109375" style="128" customWidth="1"/>
    <col min="56" max="56" width="10.88671875" style="128" customWidth="1"/>
    <col min="57" max="57" width="5.109375" style="128" customWidth="1"/>
    <col min="58" max="58" width="10.88671875" style="128" customWidth="1"/>
    <col min="59" max="59" width="5.109375" style="128" customWidth="1"/>
    <col min="60" max="60" width="10.88671875" style="128" customWidth="1"/>
    <col min="61" max="62" width="5.109375" style="128" customWidth="1"/>
    <col min="63" max="63" width="10.88671875" style="128" customWidth="1"/>
    <col min="64" max="64" width="5.109375" style="128" customWidth="1"/>
    <col min="65" max="65" width="10.88671875" style="128" customWidth="1"/>
    <col min="66" max="66" width="5.109375" style="128" customWidth="1"/>
    <col min="67" max="67" width="10.88671875" style="128" customWidth="1"/>
    <col min="68" max="68" width="5.109375" style="128" customWidth="1"/>
    <col min="69" max="69" width="10.88671875" style="128" customWidth="1"/>
    <col min="70" max="70" width="5.109375" style="128" customWidth="1"/>
    <col min="71" max="71" width="10.88671875" style="128" customWidth="1"/>
    <col min="72" max="72" width="5.109375" style="128" customWidth="1"/>
    <col min="73" max="73" width="10.88671875" style="128" customWidth="1"/>
    <col min="74" max="74" width="5.109375" style="128" customWidth="1"/>
    <col min="75" max="75" width="10.88671875" style="128" customWidth="1"/>
    <col min="76" max="76" width="5.109375" style="128" customWidth="1"/>
    <col min="77" max="77" width="10.88671875" style="128" customWidth="1"/>
    <col min="78" max="78" width="5.109375" style="128" customWidth="1"/>
    <col min="79" max="79" width="10.88671875" style="128" customWidth="1"/>
    <col min="80" max="80" width="5.109375" style="128" customWidth="1"/>
    <col min="81" max="81" width="10.88671875" style="128" customWidth="1"/>
    <col min="82" max="82" width="5.109375" style="128" customWidth="1"/>
    <col min="83" max="83" width="10.88671875" style="128" customWidth="1"/>
    <col min="84" max="85" width="5.109375" style="128" customWidth="1"/>
    <col min="86" max="86" width="10.88671875" style="128" customWidth="1"/>
    <col min="87" max="87" width="5.109375" style="128" customWidth="1"/>
    <col min="88" max="88" width="10.88671875" style="128" customWidth="1"/>
    <col min="89" max="89" width="5.109375" style="128" customWidth="1"/>
    <col min="90" max="90" width="10.88671875" style="128" customWidth="1"/>
    <col min="91" max="91" width="5.109375" style="128" customWidth="1"/>
    <col min="92" max="92" width="10.88671875" style="128" customWidth="1"/>
    <col min="93" max="93" width="5.109375" style="128" customWidth="1"/>
    <col min="94" max="94" width="10.88671875" style="128" customWidth="1"/>
    <col min="95" max="95" width="5.109375" style="128" customWidth="1"/>
    <col min="96" max="96" width="10.88671875" style="128" customWidth="1"/>
    <col min="97" max="98" width="5.109375" style="128" customWidth="1"/>
    <col min="99" max="99" width="10.88671875" style="128" customWidth="1"/>
    <col min="100" max="100" width="5.109375" style="128" customWidth="1"/>
    <col min="101" max="101" width="10.88671875" style="128" customWidth="1"/>
    <col min="102" max="102" width="5.109375" style="128" customWidth="1"/>
    <col min="103" max="103" width="10.88671875" style="128" customWidth="1"/>
    <col min="104" max="104" width="5.109375" style="128" customWidth="1"/>
    <col min="105" max="105" width="10.88671875" style="128" customWidth="1"/>
    <col min="106" max="106" width="5.109375" style="128" customWidth="1"/>
    <col min="107" max="107" width="10.88671875" style="128" customWidth="1"/>
    <col min="108" max="108" width="5.109375" style="128" customWidth="1"/>
    <col min="109" max="109" width="10.88671875" style="128" customWidth="1"/>
    <col min="110" max="110" width="5.109375" style="128" customWidth="1"/>
    <col min="111" max="111" width="10.88671875" style="128" customWidth="1"/>
    <col min="112" max="112" width="5.109375" style="128" customWidth="1"/>
    <col min="113" max="113" width="10.88671875" style="128" customWidth="1"/>
    <col min="114" max="114" width="5.109375" style="128" customWidth="1"/>
    <col min="115" max="115" width="10.88671875" style="128" customWidth="1"/>
    <col min="116" max="116" width="5.109375" style="128" customWidth="1"/>
    <col min="117" max="117" width="10.88671875" style="128" customWidth="1"/>
    <col min="118" max="118" width="5.109375" style="128" customWidth="1"/>
    <col min="119" max="119" width="10.88671875" style="128" customWidth="1"/>
    <col min="120" max="120" width="5.109375" style="128" customWidth="1"/>
    <col min="121" max="121" width="10.88671875" style="128" customWidth="1"/>
    <col min="122" max="122" width="5.109375" style="128" customWidth="1"/>
    <col min="123" max="123" width="10.88671875" style="128" customWidth="1"/>
    <col min="124" max="124" width="5.109375" style="128" customWidth="1"/>
    <col min="125" max="125" width="10.88671875" style="128" customWidth="1"/>
    <col min="126" max="126" width="5.109375" style="128" customWidth="1"/>
    <col min="127" max="127" width="10.88671875" style="128" customWidth="1"/>
    <col min="128" max="128" width="5.109375" style="128" customWidth="1"/>
    <col min="129" max="129" width="10.88671875" style="128" customWidth="1"/>
    <col min="130" max="131" width="5.109375" style="128" customWidth="1"/>
    <col min="132" max="132" width="10.88671875" style="128" customWidth="1"/>
    <col min="133" max="133" width="5.109375" style="128" customWidth="1"/>
    <col min="134" max="134" width="10.88671875" style="128" customWidth="1"/>
    <col min="135" max="135" width="5.109375" style="128" customWidth="1"/>
    <col min="136" max="136" width="10.88671875" style="128" customWidth="1"/>
    <col min="137" max="137" width="5.109375" style="128" customWidth="1"/>
    <col min="138" max="138" width="10.88671875" style="128" customWidth="1"/>
    <col min="139" max="139" width="5.109375" style="128" customWidth="1"/>
    <col min="140" max="140" width="10.88671875" style="128" customWidth="1"/>
    <col min="141" max="141" width="5.109375" style="128" customWidth="1"/>
    <col min="142" max="142" width="10.88671875" style="128" customWidth="1"/>
    <col min="143" max="143" width="5.109375" style="128" customWidth="1"/>
    <col min="144" max="144" width="10.88671875" style="128" customWidth="1"/>
    <col min="145" max="145" width="5.109375" style="128" customWidth="1"/>
    <col min="146" max="146" width="10.88671875" style="128" customWidth="1"/>
    <col min="147" max="147" width="5.109375" style="128" customWidth="1"/>
    <col min="148" max="148" width="10.88671875" style="128" customWidth="1"/>
    <col min="149" max="149" width="5.109375" style="128" customWidth="1"/>
    <col min="150" max="150" width="10.88671875" style="128" customWidth="1"/>
    <col min="151" max="151" width="5.109375" style="128" customWidth="1"/>
    <col min="152" max="152" width="10.88671875" style="128" customWidth="1"/>
    <col min="153" max="153" width="5.109375" style="128" customWidth="1"/>
    <col min="154" max="154" width="10.88671875" style="128" customWidth="1"/>
    <col min="155" max="155" width="5.109375" style="128" customWidth="1"/>
    <col min="156" max="156" width="10.88671875" style="128" customWidth="1"/>
    <col min="157" max="157" width="5.109375" style="128" customWidth="1"/>
    <col min="158" max="158" width="10.88671875" style="128" customWidth="1"/>
    <col min="159" max="159" width="5.109375" style="128" customWidth="1"/>
    <col min="160" max="160" width="10.88671875" style="128" customWidth="1"/>
    <col min="161" max="161" width="5.109375" style="128" customWidth="1"/>
    <col min="162" max="162" width="10.88671875" style="128" customWidth="1"/>
    <col min="163" max="163" width="5.109375" style="128" customWidth="1"/>
    <col min="164" max="164" width="10.88671875" style="128" customWidth="1"/>
    <col min="165" max="165" width="5.109375" style="128" customWidth="1"/>
    <col min="166" max="166" width="10.88671875" style="128" customWidth="1"/>
    <col min="167" max="167" width="5.109375" style="128" customWidth="1"/>
    <col min="168" max="168" width="10.88671875" style="128" customWidth="1"/>
    <col min="169" max="169" width="5.109375" style="128" customWidth="1"/>
    <col min="170" max="170" width="10.88671875" style="128" customWidth="1"/>
    <col min="171" max="171" width="5.109375" style="128" customWidth="1"/>
    <col min="172" max="172" width="10.88671875" style="128" customWidth="1"/>
    <col min="173" max="173" width="5.109375" style="128" customWidth="1"/>
    <col min="174" max="174" width="10.88671875" style="128" customWidth="1"/>
    <col min="175" max="176" width="5.109375" style="128" customWidth="1"/>
    <col min="177" max="177" width="10.88671875" style="128" customWidth="1"/>
    <col min="178" max="178" width="5.109375" style="128" customWidth="1"/>
    <col min="179" max="179" width="10.88671875" style="128" customWidth="1"/>
    <col min="180" max="180" width="5.109375" style="128" customWidth="1"/>
    <col min="181" max="181" width="10.88671875" style="128" customWidth="1"/>
    <col min="182" max="182" width="5.109375" style="128" customWidth="1"/>
    <col min="183" max="183" width="10.88671875" style="128" customWidth="1"/>
    <col min="184" max="184" width="5.109375" style="128" customWidth="1"/>
    <col min="185" max="185" width="10.88671875" style="128" customWidth="1"/>
    <col min="186" max="186" width="5.109375" style="128" customWidth="1"/>
    <col min="187" max="187" width="10.88671875" style="128" customWidth="1"/>
    <col min="188" max="188" width="5.109375" style="128" customWidth="1"/>
    <col min="189" max="189" width="10.88671875" style="128" customWidth="1"/>
    <col min="190" max="190" width="5.109375" style="128" customWidth="1"/>
    <col min="191" max="191" width="10.88671875" style="128" customWidth="1"/>
    <col min="192" max="192" width="5.109375" style="128" customWidth="1"/>
    <col min="193" max="193" width="10.88671875" style="128" customWidth="1"/>
    <col min="194" max="194" width="5.109375" style="128" customWidth="1"/>
    <col min="195" max="195" width="10.88671875" style="128" customWidth="1"/>
    <col min="196" max="196" width="5.109375" style="128" customWidth="1"/>
    <col min="197" max="197" width="10.88671875" style="128" customWidth="1"/>
    <col min="198" max="199" width="5.109375" style="128" customWidth="1"/>
    <col min="200" max="200" width="10.88671875" style="128" customWidth="1"/>
    <col min="201" max="201" width="5.109375" style="128" customWidth="1"/>
    <col min="202" max="202" width="10.88671875" style="128" customWidth="1"/>
    <col min="203" max="203" width="5.109375" style="128" customWidth="1"/>
    <col min="204" max="204" width="10.88671875" style="128" customWidth="1"/>
    <col min="205" max="205" width="5.109375" style="128" customWidth="1"/>
    <col min="206" max="206" width="10.88671875" style="128" customWidth="1"/>
    <col min="207" max="207" width="5.109375" style="128" customWidth="1"/>
    <col min="208" max="208" width="10.88671875" style="128" customWidth="1"/>
    <col min="209" max="209" width="5.109375" style="128" customWidth="1"/>
    <col min="210" max="210" width="10.88671875" style="128" customWidth="1"/>
    <col min="211" max="211" width="5.109375" style="128" customWidth="1"/>
    <col min="212" max="212" width="10.88671875" style="128" customWidth="1"/>
    <col min="213" max="213" width="5.109375" style="128" customWidth="1"/>
    <col min="214" max="214" width="10.88671875" style="128" customWidth="1"/>
    <col min="215" max="215" width="5.109375" style="128" customWidth="1"/>
    <col min="216" max="216" width="10.88671875" style="128" customWidth="1"/>
    <col min="217" max="217" width="5.109375" style="128" customWidth="1"/>
    <col min="218" max="218" width="10.88671875" style="128" customWidth="1"/>
    <col min="219" max="219" width="5.109375" style="128" customWidth="1"/>
    <col min="220" max="220" width="10.88671875" style="128" customWidth="1"/>
    <col min="221" max="221" width="5.109375" style="128" customWidth="1"/>
    <col min="222" max="222" width="10.88671875" style="128" customWidth="1"/>
    <col min="223" max="223" width="5.109375" style="128" customWidth="1"/>
    <col min="224" max="224" width="10.88671875" style="128" customWidth="1"/>
    <col min="225" max="225" width="5.109375" style="128" customWidth="1"/>
    <col min="226" max="226" width="10.88671875" style="128" customWidth="1"/>
    <col min="227" max="227" width="5.109375" style="128" customWidth="1"/>
    <col min="228" max="228" width="10.88671875" style="128" customWidth="1"/>
    <col min="229" max="230" width="5.109375" style="128" customWidth="1"/>
    <col min="231" max="231" width="10.88671875" style="128" customWidth="1"/>
    <col min="232" max="232" width="5.109375" style="128" customWidth="1"/>
    <col min="233" max="233" width="10.88671875" style="128" customWidth="1"/>
    <col min="234" max="234" width="5.109375" style="128" customWidth="1"/>
    <col min="235" max="235" width="10.88671875" style="128" customWidth="1"/>
    <col min="236" max="236" width="5.109375" style="128" customWidth="1"/>
    <col min="237" max="237" width="10.88671875" style="128" customWidth="1"/>
    <col min="238" max="238" width="5.109375" style="128" customWidth="1"/>
    <col min="239" max="239" width="10.88671875" style="128" customWidth="1"/>
    <col min="240" max="240" width="5.109375" style="128" customWidth="1"/>
    <col min="241" max="241" width="10.88671875" style="128" customWidth="1"/>
    <col min="242" max="242" width="5.109375" style="128" customWidth="1"/>
    <col min="243" max="243" width="10.88671875" style="128" customWidth="1"/>
    <col min="244" max="16384" width="5.109375" style="128"/>
  </cols>
  <sheetData>
    <row r="1" spans="1:44">
      <c r="C1" s="128" t="s">
        <v>962</v>
      </c>
      <c r="T1" s="130"/>
      <c r="Z1" s="128">
        <f>+Z97+Z99+Z101+Z103+Z105+Z107+Z109+Z111+Z113+Z115</f>
        <v>1</v>
      </c>
      <c r="AG1" s="131" t="s">
        <v>963</v>
      </c>
    </row>
    <row r="2" spans="1:44">
      <c r="T2" s="130"/>
      <c r="AG2" s="132" t="s">
        <v>964</v>
      </c>
      <c r="AH2" s="133"/>
      <c r="AI2" s="133"/>
      <c r="AJ2" s="133"/>
      <c r="AK2" s="133"/>
      <c r="AL2" s="133"/>
      <c r="AM2" s="133"/>
      <c r="AN2" s="133"/>
      <c r="AO2" s="133"/>
      <c r="AP2" s="133"/>
      <c r="AQ2" s="133"/>
      <c r="AR2" s="133"/>
    </row>
    <row r="3" spans="1:44" ht="15">
      <c r="A3" s="688"/>
      <c r="B3" s="689"/>
      <c r="C3" s="617" t="s">
        <v>807</v>
      </c>
      <c r="D3" s="618" t="s">
        <v>143</v>
      </c>
      <c r="E3" s="618"/>
      <c r="F3" s="618"/>
      <c r="G3" s="618"/>
      <c r="H3" s="618"/>
      <c r="I3" s="618"/>
      <c r="J3" s="618"/>
      <c r="K3" s="618"/>
      <c r="L3" s="618"/>
      <c r="M3" s="618"/>
      <c r="N3" s="618"/>
      <c r="O3" s="618"/>
      <c r="P3" s="625"/>
      <c r="Q3"/>
      <c r="T3" s="139" t="s">
        <v>1178</v>
      </c>
      <c r="U3" s="140"/>
      <c r="V3" s="140"/>
      <c r="W3" s="140"/>
      <c r="X3" s="140"/>
      <c r="Y3" s="140"/>
      <c r="Z3" s="140"/>
      <c r="AA3" s="140"/>
      <c r="AB3" s="140"/>
      <c r="AC3" s="140"/>
      <c r="AD3" s="140"/>
      <c r="AE3" s="140"/>
      <c r="AG3" s="129" t="s">
        <v>965</v>
      </c>
    </row>
    <row r="4" spans="1:44" ht="25.5">
      <c r="A4" s="622"/>
      <c r="B4" s="620"/>
      <c r="C4" s="617" t="s">
        <v>808</v>
      </c>
      <c r="D4" s="618"/>
      <c r="E4" s="618"/>
      <c r="F4" s="618"/>
      <c r="G4" s="618"/>
      <c r="H4" s="618"/>
      <c r="I4" s="690" t="s">
        <v>809</v>
      </c>
      <c r="J4" s="617" t="s">
        <v>810</v>
      </c>
      <c r="K4" s="618"/>
      <c r="L4" s="618"/>
      <c r="M4" s="618"/>
      <c r="N4" s="691" t="s">
        <v>811</v>
      </c>
      <c r="O4" s="617" t="s">
        <v>812</v>
      </c>
      <c r="P4" s="626" t="s">
        <v>813</v>
      </c>
      <c r="Q4"/>
      <c r="T4" s="146" t="s">
        <v>808</v>
      </c>
      <c r="U4" s="147"/>
      <c r="V4" s="147"/>
      <c r="W4" s="147"/>
      <c r="X4" s="147"/>
      <c r="Y4" s="147"/>
      <c r="Z4" s="148"/>
      <c r="AA4" s="149" t="s">
        <v>810</v>
      </c>
      <c r="AB4" s="147"/>
      <c r="AC4" s="147"/>
      <c r="AD4" s="147"/>
      <c r="AE4" s="148"/>
      <c r="AF4" s="150"/>
      <c r="AG4" s="151" t="s">
        <v>808</v>
      </c>
      <c r="AH4" s="152"/>
      <c r="AI4" s="152"/>
      <c r="AJ4" s="152"/>
      <c r="AK4" s="152"/>
      <c r="AL4" s="152"/>
      <c r="AM4" s="153" t="s">
        <v>809</v>
      </c>
      <c r="AN4" s="154" t="s">
        <v>810</v>
      </c>
      <c r="AO4" s="152"/>
      <c r="AP4" s="152"/>
      <c r="AQ4" s="152"/>
      <c r="AR4" s="153" t="s">
        <v>811</v>
      </c>
    </row>
    <row r="5" spans="1:44" ht="15">
      <c r="A5" s="621" t="s">
        <v>134</v>
      </c>
      <c r="B5" s="617" t="s">
        <v>814</v>
      </c>
      <c r="C5" s="617">
        <v>1</v>
      </c>
      <c r="D5" s="621">
        <v>2</v>
      </c>
      <c r="E5" s="621">
        <v>3</v>
      </c>
      <c r="F5" s="621">
        <v>4</v>
      </c>
      <c r="G5" s="621">
        <v>5</v>
      </c>
      <c r="H5" s="621">
        <v>6</v>
      </c>
      <c r="I5" s="692"/>
      <c r="J5" s="617">
        <v>7</v>
      </c>
      <c r="K5" s="621">
        <v>8</v>
      </c>
      <c r="L5" s="621">
        <v>9</v>
      </c>
      <c r="M5" s="621">
        <v>10</v>
      </c>
      <c r="N5" s="692"/>
      <c r="O5" s="617" t="s">
        <v>812</v>
      </c>
      <c r="P5" s="627"/>
      <c r="Q5"/>
      <c r="T5" s="158">
        <v>1</v>
      </c>
      <c r="U5" s="159">
        <v>2</v>
      </c>
      <c r="V5" s="159">
        <v>3</v>
      </c>
      <c r="W5" s="159">
        <v>4</v>
      </c>
      <c r="X5" s="159">
        <v>5</v>
      </c>
      <c r="Y5" s="159">
        <v>6</v>
      </c>
      <c r="Z5" s="160" t="s">
        <v>966</v>
      </c>
      <c r="AA5" s="161">
        <v>7</v>
      </c>
      <c r="AB5" s="159">
        <v>8</v>
      </c>
      <c r="AC5" s="159">
        <v>9</v>
      </c>
      <c r="AD5" s="159">
        <v>10</v>
      </c>
      <c r="AE5" s="160" t="s">
        <v>966</v>
      </c>
      <c r="AG5" s="162">
        <v>1</v>
      </c>
      <c r="AH5" s="162">
        <v>2</v>
      </c>
      <c r="AI5" s="162">
        <v>3</v>
      </c>
      <c r="AJ5" s="162">
        <v>4</v>
      </c>
      <c r="AK5" s="162">
        <v>5</v>
      </c>
      <c r="AL5" s="162">
        <v>6</v>
      </c>
      <c r="AM5" s="163"/>
      <c r="AN5" s="164">
        <v>7</v>
      </c>
      <c r="AO5" s="162">
        <v>8</v>
      </c>
      <c r="AP5" s="162">
        <v>9</v>
      </c>
      <c r="AQ5" s="162">
        <v>10</v>
      </c>
      <c r="AR5" s="163"/>
    </row>
    <row r="6" spans="1:44" ht="15">
      <c r="A6" s="621" t="s">
        <v>815</v>
      </c>
      <c r="B6" s="617" t="s">
        <v>967</v>
      </c>
      <c r="C6" s="634"/>
      <c r="D6" s="635"/>
      <c r="E6" s="635"/>
      <c r="F6" s="635"/>
      <c r="G6" s="635"/>
      <c r="H6" s="635"/>
      <c r="I6" s="634"/>
      <c r="J6" s="634"/>
      <c r="K6" s="635"/>
      <c r="L6" s="635"/>
      <c r="M6" s="635"/>
      <c r="N6" s="634"/>
      <c r="O6" s="634"/>
      <c r="P6" s="636"/>
      <c r="Q6"/>
      <c r="R6" s="168" t="s">
        <v>1179</v>
      </c>
      <c r="S6" s="169" t="s">
        <v>1180</v>
      </c>
      <c r="T6" s="170">
        <f t="shared" ref="T6:X7" si="0">IF(C6&gt;0,C6/C6,)</f>
        <v>0</v>
      </c>
      <c r="U6" s="171">
        <f t="shared" si="0"/>
        <v>0</v>
      </c>
      <c r="V6" s="171">
        <f t="shared" si="0"/>
        <v>0</v>
      </c>
      <c r="W6" s="171">
        <f t="shared" si="0"/>
        <v>0</v>
      </c>
      <c r="X6" s="171">
        <f t="shared" si="0"/>
        <v>0</v>
      </c>
      <c r="Y6" s="171">
        <f t="shared" ref="Y6:AE7" si="1">IF(H6&gt;0,H6/H6,)</f>
        <v>0</v>
      </c>
      <c r="Z6" s="170">
        <f t="shared" si="1"/>
        <v>0</v>
      </c>
      <c r="AA6" s="170">
        <f t="shared" si="1"/>
        <v>0</v>
      </c>
      <c r="AB6" s="171">
        <f t="shared" si="1"/>
        <v>0</v>
      </c>
      <c r="AC6" s="171">
        <f t="shared" si="1"/>
        <v>0</v>
      </c>
      <c r="AD6" s="171">
        <f t="shared" si="1"/>
        <v>0</v>
      </c>
      <c r="AE6" s="170">
        <f t="shared" si="1"/>
        <v>0</v>
      </c>
      <c r="AG6" s="172">
        <f>+T8+T10+T12+T14+T16+T18+T20+T22+T24+T26</f>
        <v>0</v>
      </c>
      <c r="AH6" s="172">
        <f t="shared" ref="AH6:AR7" si="2">+U8+U10+U12+U14+U16+U18+U20+U22+U24+U26</f>
        <v>0</v>
      </c>
      <c r="AI6" s="172">
        <f t="shared" si="2"/>
        <v>0</v>
      </c>
      <c r="AJ6" s="172">
        <f t="shared" si="2"/>
        <v>0</v>
      </c>
      <c r="AK6" s="172">
        <f t="shared" si="2"/>
        <v>0</v>
      </c>
      <c r="AL6" s="172">
        <f t="shared" si="2"/>
        <v>0</v>
      </c>
      <c r="AM6" s="172">
        <f t="shared" si="2"/>
        <v>0</v>
      </c>
      <c r="AN6" s="172">
        <f t="shared" si="2"/>
        <v>0</v>
      </c>
      <c r="AO6" s="172">
        <f t="shared" si="2"/>
        <v>0</v>
      </c>
      <c r="AP6" s="172">
        <f t="shared" si="2"/>
        <v>0</v>
      </c>
      <c r="AQ6" s="172">
        <f t="shared" si="2"/>
        <v>0</v>
      </c>
      <c r="AR6" s="172">
        <f t="shared" si="2"/>
        <v>0</v>
      </c>
    </row>
    <row r="7" spans="1:44" ht="15">
      <c r="A7" s="622"/>
      <c r="B7" s="628" t="s">
        <v>968</v>
      </c>
      <c r="C7" s="629"/>
      <c r="D7" s="630"/>
      <c r="E7" s="630"/>
      <c r="F7" s="630"/>
      <c r="G7" s="630"/>
      <c r="H7" s="630"/>
      <c r="I7" s="629"/>
      <c r="J7" s="629"/>
      <c r="K7" s="630"/>
      <c r="L7" s="630"/>
      <c r="M7" s="630"/>
      <c r="N7" s="629"/>
      <c r="O7" s="629"/>
      <c r="P7" s="631"/>
      <c r="Q7"/>
      <c r="R7" s="177"/>
      <c r="S7" s="178" t="s">
        <v>801</v>
      </c>
      <c r="T7" s="179">
        <f t="shared" si="0"/>
        <v>0</v>
      </c>
      <c r="U7" s="180">
        <f t="shared" si="0"/>
        <v>0</v>
      </c>
      <c r="V7" s="180">
        <f t="shared" si="0"/>
        <v>0</v>
      </c>
      <c r="W7" s="180">
        <f t="shared" si="0"/>
        <v>0</v>
      </c>
      <c r="X7" s="180">
        <f t="shared" si="0"/>
        <v>0</v>
      </c>
      <c r="Y7" s="180">
        <f t="shared" si="1"/>
        <v>0</v>
      </c>
      <c r="Z7" s="179">
        <f t="shared" si="1"/>
        <v>0</v>
      </c>
      <c r="AA7" s="179">
        <f t="shared" si="1"/>
        <v>0</v>
      </c>
      <c r="AB7" s="180">
        <f t="shared" si="1"/>
        <v>0</v>
      </c>
      <c r="AC7" s="180">
        <f t="shared" si="1"/>
        <v>0</v>
      </c>
      <c r="AD7" s="180">
        <f t="shared" si="1"/>
        <v>0</v>
      </c>
      <c r="AE7" s="179">
        <f t="shared" si="1"/>
        <v>0</v>
      </c>
      <c r="AG7" s="181">
        <f>+T9+T11+T13+T15+T17+T19+T21+T23+T25+T27</f>
        <v>0</v>
      </c>
      <c r="AH7" s="181">
        <f t="shared" si="2"/>
        <v>0</v>
      </c>
      <c r="AI7" s="181">
        <f t="shared" si="2"/>
        <v>0</v>
      </c>
      <c r="AJ7" s="181">
        <f t="shared" si="2"/>
        <v>0</v>
      </c>
      <c r="AK7" s="181">
        <f t="shared" si="2"/>
        <v>0</v>
      </c>
      <c r="AL7" s="181">
        <f t="shared" si="2"/>
        <v>0</v>
      </c>
      <c r="AM7" s="181">
        <f t="shared" si="2"/>
        <v>0</v>
      </c>
      <c r="AN7" s="181">
        <f t="shared" si="2"/>
        <v>0</v>
      </c>
      <c r="AO7" s="181">
        <f t="shared" si="2"/>
        <v>0</v>
      </c>
      <c r="AP7" s="181">
        <f t="shared" si="2"/>
        <v>0</v>
      </c>
      <c r="AQ7" s="181">
        <f t="shared" si="2"/>
        <v>0</v>
      </c>
      <c r="AR7" s="181">
        <f t="shared" si="2"/>
        <v>0</v>
      </c>
    </row>
    <row r="8" spans="1:44" ht="15">
      <c r="A8" s="622"/>
      <c r="B8" s="628" t="s">
        <v>969</v>
      </c>
      <c r="C8" s="629"/>
      <c r="D8" s="630"/>
      <c r="E8" s="630"/>
      <c r="F8" s="630"/>
      <c r="G8" s="630"/>
      <c r="H8" s="630"/>
      <c r="I8" s="629"/>
      <c r="J8" s="629"/>
      <c r="K8" s="630"/>
      <c r="L8" s="630"/>
      <c r="M8" s="630"/>
      <c r="N8" s="629"/>
      <c r="O8" s="629"/>
      <c r="P8" s="631"/>
      <c r="Q8"/>
      <c r="R8" s="168" t="s">
        <v>1181</v>
      </c>
      <c r="S8" s="169" t="s">
        <v>1180</v>
      </c>
      <c r="T8" s="170">
        <f t="shared" ref="T8:X9" si="3">IF(C6&gt;0,C8/C6,)</f>
        <v>0</v>
      </c>
      <c r="U8" s="182">
        <f t="shared" si="3"/>
        <v>0</v>
      </c>
      <c r="V8" s="182">
        <f t="shared" si="3"/>
        <v>0</v>
      </c>
      <c r="W8" s="182">
        <f t="shared" si="3"/>
        <v>0</v>
      </c>
      <c r="X8" s="182">
        <f t="shared" si="3"/>
        <v>0</v>
      </c>
      <c r="Y8" s="182">
        <f t="shared" ref="Y8:AE9" si="4">IF(H6&gt;0,H8/H6,)</f>
        <v>0</v>
      </c>
      <c r="Z8" s="170">
        <f t="shared" si="4"/>
        <v>0</v>
      </c>
      <c r="AA8" s="170">
        <f t="shared" si="4"/>
        <v>0</v>
      </c>
      <c r="AB8" s="182">
        <f t="shared" si="4"/>
        <v>0</v>
      </c>
      <c r="AC8" s="182">
        <f t="shared" si="4"/>
        <v>0</v>
      </c>
      <c r="AD8" s="182">
        <f t="shared" si="4"/>
        <v>0</v>
      </c>
      <c r="AE8" s="170">
        <f t="shared" si="4"/>
        <v>0</v>
      </c>
      <c r="AG8" s="183" t="s">
        <v>970</v>
      </c>
      <c r="AH8" s="172"/>
      <c r="AI8" s="172"/>
      <c r="AJ8" s="172"/>
      <c r="AK8" s="172"/>
      <c r="AL8" s="172"/>
      <c r="AM8" s="172"/>
      <c r="AN8" s="172"/>
      <c r="AO8" s="172"/>
      <c r="AP8" s="172"/>
      <c r="AQ8" s="172"/>
      <c r="AR8" s="172"/>
    </row>
    <row r="9" spans="1:44" ht="15">
      <c r="A9" s="622"/>
      <c r="B9" s="628" t="s">
        <v>971</v>
      </c>
      <c r="C9" s="629"/>
      <c r="D9" s="630"/>
      <c r="E9" s="630"/>
      <c r="F9" s="630"/>
      <c r="G9" s="630"/>
      <c r="H9" s="630"/>
      <c r="I9" s="629"/>
      <c r="J9" s="629"/>
      <c r="K9" s="630"/>
      <c r="L9" s="630"/>
      <c r="M9" s="630"/>
      <c r="N9" s="629"/>
      <c r="O9" s="629"/>
      <c r="P9" s="631"/>
      <c r="Q9"/>
      <c r="R9" s="184"/>
      <c r="S9" s="178" t="s">
        <v>801</v>
      </c>
      <c r="T9" s="179">
        <f t="shared" si="3"/>
        <v>0</v>
      </c>
      <c r="U9" s="180">
        <f t="shared" si="3"/>
        <v>0</v>
      </c>
      <c r="V9" s="180">
        <f t="shared" si="3"/>
        <v>0</v>
      </c>
      <c r="W9" s="180">
        <f t="shared" si="3"/>
        <v>0</v>
      </c>
      <c r="X9" s="180">
        <f t="shared" si="3"/>
        <v>0</v>
      </c>
      <c r="Y9" s="180">
        <f t="shared" si="4"/>
        <v>0</v>
      </c>
      <c r="Z9" s="179">
        <f t="shared" si="4"/>
        <v>0</v>
      </c>
      <c r="AA9" s="179">
        <f t="shared" si="4"/>
        <v>0</v>
      </c>
      <c r="AB9" s="180">
        <f t="shared" si="4"/>
        <v>0</v>
      </c>
      <c r="AC9" s="180">
        <f t="shared" si="4"/>
        <v>0</v>
      </c>
      <c r="AD9" s="180">
        <f t="shared" si="4"/>
        <v>0</v>
      </c>
      <c r="AE9" s="179">
        <f t="shared" si="4"/>
        <v>0</v>
      </c>
      <c r="AG9" s="185">
        <f>(T9-T8)*100</f>
        <v>0</v>
      </c>
      <c r="AH9" s="185">
        <f t="shared" ref="AH9:AR9" si="5">(U9-U8)*100</f>
        <v>0</v>
      </c>
      <c r="AI9" s="185">
        <f t="shared" si="5"/>
        <v>0</v>
      </c>
      <c r="AJ9" s="185">
        <f t="shared" si="5"/>
        <v>0</v>
      </c>
      <c r="AK9" s="185">
        <f t="shared" si="5"/>
        <v>0</v>
      </c>
      <c r="AL9" s="185">
        <f t="shared" si="5"/>
        <v>0</v>
      </c>
      <c r="AM9" s="185">
        <f t="shared" si="5"/>
        <v>0</v>
      </c>
      <c r="AN9" s="185">
        <f t="shared" si="5"/>
        <v>0</v>
      </c>
      <c r="AO9" s="185">
        <f t="shared" si="5"/>
        <v>0</v>
      </c>
      <c r="AP9" s="185">
        <f t="shared" si="5"/>
        <v>0</v>
      </c>
      <c r="AQ9" s="185">
        <f t="shared" si="5"/>
        <v>0</v>
      </c>
      <c r="AR9" s="185">
        <f t="shared" si="5"/>
        <v>0</v>
      </c>
    </row>
    <row r="10" spans="1:44" ht="15">
      <c r="A10" s="622"/>
      <c r="B10" s="628" t="s">
        <v>972</v>
      </c>
      <c r="C10" s="629"/>
      <c r="D10" s="630"/>
      <c r="E10" s="630"/>
      <c r="F10" s="630"/>
      <c r="G10" s="630"/>
      <c r="H10" s="630"/>
      <c r="I10" s="629"/>
      <c r="J10" s="629"/>
      <c r="K10" s="630"/>
      <c r="L10" s="630"/>
      <c r="M10" s="630"/>
      <c r="N10" s="629"/>
      <c r="O10" s="629"/>
      <c r="P10" s="631"/>
      <c r="Q10"/>
      <c r="R10" s="168" t="s">
        <v>1182</v>
      </c>
      <c r="S10" s="169" t="s">
        <v>1180</v>
      </c>
      <c r="T10" s="170">
        <f t="shared" ref="T10:X11" si="6">IF(C6&gt;0,C10/C6,)</f>
        <v>0</v>
      </c>
      <c r="U10" s="182">
        <f t="shared" si="6"/>
        <v>0</v>
      </c>
      <c r="V10" s="182">
        <f t="shared" si="6"/>
        <v>0</v>
      </c>
      <c r="W10" s="182">
        <f t="shared" si="6"/>
        <v>0</v>
      </c>
      <c r="X10" s="182">
        <f t="shared" si="6"/>
        <v>0</v>
      </c>
      <c r="Y10" s="182">
        <f t="shared" ref="Y10:AE11" si="7">IF(H6&gt;0,H10/H6,)</f>
        <v>0</v>
      </c>
      <c r="Z10" s="170">
        <f t="shared" si="7"/>
        <v>0</v>
      </c>
      <c r="AA10" s="170">
        <f t="shared" si="7"/>
        <v>0</v>
      </c>
      <c r="AB10" s="182">
        <f t="shared" si="7"/>
        <v>0</v>
      </c>
      <c r="AC10" s="182">
        <f t="shared" si="7"/>
        <v>0</v>
      </c>
      <c r="AD10" s="182">
        <f t="shared" si="7"/>
        <v>0</v>
      </c>
      <c r="AE10" s="170">
        <f t="shared" si="7"/>
        <v>0</v>
      </c>
      <c r="AG10" s="183" t="s">
        <v>970</v>
      </c>
      <c r="AH10" s="172"/>
      <c r="AI10" s="172"/>
      <c r="AJ10" s="172"/>
      <c r="AK10" s="172"/>
      <c r="AL10" s="172"/>
      <c r="AM10" s="172"/>
      <c r="AN10" s="172"/>
      <c r="AO10" s="172"/>
      <c r="AP10" s="172"/>
      <c r="AQ10" s="172"/>
      <c r="AR10" s="172"/>
    </row>
    <row r="11" spans="1:44" ht="15">
      <c r="A11" s="622"/>
      <c r="B11" s="628" t="s">
        <v>973</v>
      </c>
      <c r="C11" s="629"/>
      <c r="D11" s="630"/>
      <c r="E11" s="630"/>
      <c r="F11" s="630"/>
      <c r="G11" s="630"/>
      <c r="H11" s="630"/>
      <c r="I11" s="629"/>
      <c r="J11" s="629"/>
      <c r="K11" s="630"/>
      <c r="L11" s="630"/>
      <c r="M11" s="630"/>
      <c r="N11" s="629"/>
      <c r="O11" s="629"/>
      <c r="P11" s="631"/>
      <c r="Q11"/>
      <c r="R11" s="177"/>
      <c r="S11" s="178" t="s">
        <v>801</v>
      </c>
      <c r="T11" s="179">
        <f t="shared" si="6"/>
        <v>0</v>
      </c>
      <c r="U11" s="180">
        <f t="shared" si="6"/>
        <v>0</v>
      </c>
      <c r="V11" s="180">
        <f t="shared" si="6"/>
        <v>0</v>
      </c>
      <c r="W11" s="180">
        <f t="shared" si="6"/>
        <v>0</v>
      </c>
      <c r="X11" s="180">
        <f t="shared" si="6"/>
        <v>0</v>
      </c>
      <c r="Y11" s="180">
        <f t="shared" si="7"/>
        <v>0</v>
      </c>
      <c r="Z11" s="179">
        <f t="shared" si="7"/>
        <v>0</v>
      </c>
      <c r="AA11" s="179">
        <f t="shared" si="7"/>
        <v>0</v>
      </c>
      <c r="AB11" s="180">
        <f t="shared" si="7"/>
        <v>0</v>
      </c>
      <c r="AC11" s="180">
        <f t="shared" si="7"/>
        <v>0</v>
      </c>
      <c r="AD11" s="180">
        <f t="shared" si="7"/>
        <v>0</v>
      </c>
      <c r="AE11" s="179">
        <f t="shared" si="7"/>
        <v>0</v>
      </c>
      <c r="AG11" s="185">
        <f>(T11-T10)*100</f>
        <v>0</v>
      </c>
      <c r="AH11" s="185">
        <f t="shared" ref="AH11:AR11" si="8">(U11-U10)*100</f>
        <v>0</v>
      </c>
      <c r="AI11" s="185">
        <f t="shared" si="8"/>
        <v>0</v>
      </c>
      <c r="AJ11" s="185">
        <f t="shared" si="8"/>
        <v>0</v>
      </c>
      <c r="AK11" s="185">
        <f t="shared" si="8"/>
        <v>0</v>
      </c>
      <c r="AL11" s="185">
        <f t="shared" si="8"/>
        <v>0</v>
      </c>
      <c r="AM11" s="185">
        <f t="shared" si="8"/>
        <v>0</v>
      </c>
      <c r="AN11" s="185">
        <f t="shared" si="8"/>
        <v>0</v>
      </c>
      <c r="AO11" s="185">
        <f t="shared" si="8"/>
        <v>0</v>
      </c>
      <c r="AP11" s="185">
        <f t="shared" si="8"/>
        <v>0</v>
      </c>
      <c r="AQ11" s="185">
        <f t="shared" si="8"/>
        <v>0</v>
      </c>
      <c r="AR11" s="185">
        <f t="shared" si="8"/>
        <v>0</v>
      </c>
    </row>
    <row r="12" spans="1:44" ht="15">
      <c r="A12" s="622"/>
      <c r="B12" s="628" t="s">
        <v>974</v>
      </c>
      <c r="C12" s="629"/>
      <c r="D12" s="630"/>
      <c r="E12" s="630"/>
      <c r="F12" s="630"/>
      <c r="G12" s="630"/>
      <c r="H12" s="630"/>
      <c r="I12" s="629"/>
      <c r="J12" s="629"/>
      <c r="K12" s="630"/>
      <c r="L12" s="630"/>
      <c r="M12" s="630"/>
      <c r="N12" s="629"/>
      <c r="O12" s="629"/>
      <c r="P12" s="631"/>
      <c r="Q12"/>
      <c r="R12" s="168" t="s">
        <v>1183</v>
      </c>
      <c r="S12" s="169" t="s">
        <v>1180</v>
      </c>
      <c r="T12" s="170">
        <f t="shared" ref="T12:X13" si="9">IF(C6&gt;0,C12/C6,)</f>
        <v>0</v>
      </c>
      <c r="U12" s="182">
        <f t="shared" si="9"/>
        <v>0</v>
      </c>
      <c r="V12" s="182">
        <f t="shared" si="9"/>
        <v>0</v>
      </c>
      <c r="W12" s="182">
        <f t="shared" si="9"/>
        <v>0</v>
      </c>
      <c r="X12" s="182">
        <f t="shared" si="9"/>
        <v>0</v>
      </c>
      <c r="Y12" s="182">
        <f t="shared" ref="Y12:AE13" si="10">IF(H6&gt;0,H12/H6,)</f>
        <v>0</v>
      </c>
      <c r="Z12" s="170">
        <f t="shared" si="10"/>
        <v>0</v>
      </c>
      <c r="AA12" s="170">
        <f t="shared" si="10"/>
        <v>0</v>
      </c>
      <c r="AB12" s="182">
        <f t="shared" si="10"/>
        <v>0</v>
      </c>
      <c r="AC12" s="182">
        <f t="shared" si="10"/>
        <v>0</v>
      </c>
      <c r="AD12" s="182">
        <f t="shared" si="10"/>
        <v>0</v>
      </c>
      <c r="AE12" s="170">
        <f t="shared" si="10"/>
        <v>0</v>
      </c>
      <c r="AG12" s="183" t="s">
        <v>970</v>
      </c>
      <c r="AH12" s="172"/>
      <c r="AI12" s="172"/>
      <c r="AJ12" s="172"/>
      <c r="AK12" s="172"/>
      <c r="AL12" s="172"/>
      <c r="AM12" s="172"/>
      <c r="AN12" s="172"/>
      <c r="AO12" s="172"/>
      <c r="AP12" s="172"/>
      <c r="AQ12" s="172"/>
      <c r="AR12" s="172"/>
    </row>
    <row r="13" spans="1:44" ht="15">
      <c r="A13" s="622"/>
      <c r="B13" s="628" t="s">
        <v>975</v>
      </c>
      <c r="C13" s="629"/>
      <c r="D13" s="630"/>
      <c r="E13" s="630"/>
      <c r="F13" s="630"/>
      <c r="G13" s="630"/>
      <c r="H13" s="630"/>
      <c r="I13" s="629"/>
      <c r="J13" s="629"/>
      <c r="K13" s="630"/>
      <c r="L13" s="630"/>
      <c r="M13" s="630"/>
      <c r="N13" s="629"/>
      <c r="O13" s="629"/>
      <c r="P13" s="631"/>
      <c r="Q13"/>
      <c r="R13" s="177"/>
      <c r="S13" s="178" t="s">
        <v>801</v>
      </c>
      <c r="T13" s="179">
        <f t="shared" si="9"/>
        <v>0</v>
      </c>
      <c r="U13" s="180">
        <f t="shared" si="9"/>
        <v>0</v>
      </c>
      <c r="V13" s="180">
        <f t="shared" si="9"/>
        <v>0</v>
      </c>
      <c r="W13" s="180">
        <f t="shared" si="9"/>
        <v>0</v>
      </c>
      <c r="X13" s="180">
        <f t="shared" si="9"/>
        <v>0</v>
      </c>
      <c r="Y13" s="180">
        <f t="shared" si="10"/>
        <v>0</v>
      </c>
      <c r="Z13" s="179">
        <f t="shared" si="10"/>
        <v>0</v>
      </c>
      <c r="AA13" s="179">
        <f t="shared" si="10"/>
        <v>0</v>
      </c>
      <c r="AB13" s="180">
        <f t="shared" si="10"/>
        <v>0</v>
      </c>
      <c r="AC13" s="180">
        <f t="shared" si="10"/>
        <v>0</v>
      </c>
      <c r="AD13" s="180">
        <f t="shared" si="10"/>
        <v>0</v>
      </c>
      <c r="AE13" s="179">
        <f t="shared" si="10"/>
        <v>0</v>
      </c>
      <c r="AG13" s="186">
        <f>(T13-T12)*100</f>
        <v>0</v>
      </c>
      <c r="AH13" s="186">
        <f t="shared" ref="AH13:AR13" si="11">(U13-U12)*100</f>
        <v>0</v>
      </c>
      <c r="AI13" s="186">
        <f t="shared" si="11"/>
        <v>0</v>
      </c>
      <c r="AJ13" s="186">
        <f t="shared" si="11"/>
        <v>0</v>
      </c>
      <c r="AK13" s="186">
        <f t="shared" si="11"/>
        <v>0</v>
      </c>
      <c r="AL13" s="186">
        <f t="shared" si="11"/>
        <v>0</v>
      </c>
      <c r="AM13" s="186">
        <f t="shared" si="11"/>
        <v>0</v>
      </c>
      <c r="AN13" s="186">
        <f t="shared" si="11"/>
        <v>0</v>
      </c>
      <c r="AO13" s="186">
        <f t="shared" si="11"/>
        <v>0</v>
      </c>
      <c r="AP13" s="186">
        <f t="shared" si="11"/>
        <v>0</v>
      </c>
      <c r="AQ13" s="186">
        <f t="shared" si="11"/>
        <v>0</v>
      </c>
      <c r="AR13" s="186">
        <f t="shared" si="11"/>
        <v>0</v>
      </c>
    </row>
    <row r="14" spans="1:44" ht="15">
      <c r="A14" s="622"/>
      <c r="B14" s="628" t="s">
        <v>976</v>
      </c>
      <c r="C14" s="629"/>
      <c r="D14" s="630"/>
      <c r="E14" s="630"/>
      <c r="F14" s="630"/>
      <c r="G14" s="630"/>
      <c r="H14" s="630"/>
      <c r="I14" s="629"/>
      <c r="J14" s="629"/>
      <c r="K14" s="630"/>
      <c r="L14" s="630"/>
      <c r="M14" s="630"/>
      <c r="N14" s="629"/>
      <c r="O14" s="629"/>
      <c r="P14" s="631"/>
      <c r="Q14"/>
      <c r="R14" s="168" t="s">
        <v>1184</v>
      </c>
      <c r="S14" s="169" t="s">
        <v>1180</v>
      </c>
      <c r="T14" s="170">
        <f t="shared" ref="T14:X15" si="12">IF(C6&gt;0,C14/C6,)</f>
        <v>0</v>
      </c>
      <c r="U14" s="182">
        <f t="shared" si="12"/>
        <v>0</v>
      </c>
      <c r="V14" s="182">
        <f t="shared" si="12"/>
        <v>0</v>
      </c>
      <c r="W14" s="182">
        <f t="shared" si="12"/>
        <v>0</v>
      </c>
      <c r="X14" s="182">
        <f t="shared" si="12"/>
        <v>0</v>
      </c>
      <c r="Y14" s="182">
        <f t="shared" ref="Y14:AE15" si="13">IF(H6&gt;0,H14/H6,)</f>
        <v>0</v>
      </c>
      <c r="Z14" s="170">
        <f t="shared" si="13"/>
        <v>0</v>
      </c>
      <c r="AA14" s="170">
        <f t="shared" si="13"/>
        <v>0</v>
      </c>
      <c r="AB14" s="182">
        <f t="shared" si="13"/>
        <v>0</v>
      </c>
      <c r="AC14" s="182">
        <f t="shared" si="13"/>
        <v>0</v>
      </c>
      <c r="AD14" s="182">
        <f t="shared" si="13"/>
        <v>0</v>
      </c>
      <c r="AE14" s="170">
        <f t="shared" si="13"/>
        <v>0</v>
      </c>
      <c r="AG14" s="183" t="s">
        <v>970</v>
      </c>
      <c r="AH14" s="172"/>
      <c r="AI14" s="172"/>
      <c r="AJ14" s="172"/>
      <c r="AK14" s="172"/>
      <c r="AL14" s="172"/>
      <c r="AM14" s="172"/>
      <c r="AN14" s="172"/>
      <c r="AO14" s="172"/>
      <c r="AP14" s="172"/>
      <c r="AQ14" s="172"/>
      <c r="AR14" s="172"/>
    </row>
    <row r="15" spans="1:44" ht="15">
      <c r="A15" s="622"/>
      <c r="B15" s="628" t="s">
        <v>977</v>
      </c>
      <c r="C15" s="629"/>
      <c r="D15" s="630"/>
      <c r="E15" s="630"/>
      <c r="F15" s="630"/>
      <c r="G15" s="630"/>
      <c r="H15" s="630"/>
      <c r="I15" s="629"/>
      <c r="J15" s="629"/>
      <c r="K15" s="630"/>
      <c r="L15" s="630"/>
      <c r="M15" s="630"/>
      <c r="N15" s="629"/>
      <c r="O15" s="629"/>
      <c r="P15" s="631"/>
      <c r="Q15"/>
      <c r="R15" s="177"/>
      <c r="S15" s="178" t="s">
        <v>801</v>
      </c>
      <c r="T15" s="179">
        <f t="shared" si="12"/>
        <v>0</v>
      </c>
      <c r="U15" s="180">
        <f t="shared" si="12"/>
        <v>0</v>
      </c>
      <c r="V15" s="180">
        <f t="shared" si="12"/>
        <v>0</v>
      </c>
      <c r="W15" s="180">
        <f t="shared" si="12"/>
        <v>0</v>
      </c>
      <c r="X15" s="180">
        <f t="shared" si="12"/>
        <v>0</v>
      </c>
      <c r="Y15" s="180">
        <f t="shared" si="13"/>
        <v>0</v>
      </c>
      <c r="Z15" s="179">
        <f t="shared" si="13"/>
        <v>0</v>
      </c>
      <c r="AA15" s="179">
        <f t="shared" si="13"/>
        <v>0</v>
      </c>
      <c r="AB15" s="180">
        <f t="shared" si="13"/>
        <v>0</v>
      </c>
      <c r="AC15" s="180">
        <f t="shared" si="13"/>
        <v>0</v>
      </c>
      <c r="AD15" s="180">
        <f t="shared" si="13"/>
        <v>0</v>
      </c>
      <c r="AE15" s="179">
        <f t="shared" si="13"/>
        <v>0</v>
      </c>
      <c r="AG15" s="185">
        <f>(T15-T14)*100</f>
        <v>0</v>
      </c>
      <c r="AH15" s="185">
        <f t="shared" ref="AH15:AR15" si="14">(U15-U14)*100</f>
        <v>0</v>
      </c>
      <c r="AI15" s="185">
        <f t="shared" si="14"/>
        <v>0</v>
      </c>
      <c r="AJ15" s="185">
        <f t="shared" si="14"/>
        <v>0</v>
      </c>
      <c r="AK15" s="185">
        <f t="shared" si="14"/>
        <v>0</v>
      </c>
      <c r="AL15" s="185">
        <f t="shared" si="14"/>
        <v>0</v>
      </c>
      <c r="AM15" s="185">
        <f t="shared" si="14"/>
        <v>0</v>
      </c>
      <c r="AN15" s="185">
        <f t="shared" si="14"/>
        <v>0</v>
      </c>
      <c r="AO15" s="185">
        <f t="shared" si="14"/>
        <v>0</v>
      </c>
      <c r="AP15" s="185">
        <f t="shared" si="14"/>
        <v>0</v>
      </c>
      <c r="AQ15" s="185">
        <f t="shared" si="14"/>
        <v>0</v>
      </c>
      <c r="AR15" s="185">
        <f t="shared" si="14"/>
        <v>0</v>
      </c>
    </row>
    <row r="16" spans="1:44" ht="15">
      <c r="A16" s="622"/>
      <c r="B16" s="628" t="s">
        <v>978</v>
      </c>
      <c r="C16" s="629"/>
      <c r="D16" s="630"/>
      <c r="E16" s="630"/>
      <c r="F16" s="630"/>
      <c r="G16" s="630"/>
      <c r="H16" s="630"/>
      <c r="I16" s="629"/>
      <c r="J16" s="629"/>
      <c r="K16" s="630"/>
      <c r="L16" s="630"/>
      <c r="M16" s="630"/>
      <c r="N16" s="629"/>
      <c r="O16" s="629"/>
      <c r="P16" s="631"/>
      <c r="Q16"/>
      <c r="R16" s="168" t="s">
        <v>1185</v>
      </c>
      <c r="S16" s="169" t="s">
        <v>1180</v>
      </c>
      <c r="T16" s="170">
        <f t="shared" ref="T16:X17" si="15">IF(C6&gt;0,C16/C6,)</f>
        <v>0</v>
      </c>
      <c r="U16" s="182">
        <f t="shared" si="15"/>
        <v>0</v>
      </c>
      <c r="V16" s="182">
        <f t="shared" si="15"/>
        <v>0</v>
      </c>
      <c r="W16" s="182">
        <f t="shared" si="15"/>
        <v>0</v>
      </c>
      <c r="X16" s="182">
        <f t="shared" si="15"/>
        <v>0</v>
      </c>
      <c r="Y16" s="182">
        <f t="shared" ref="Y16:AE17" si="16">IF(H6&gt;0,H16/H6,)</f>
        <v>0</v>
      </c>
      <c r="Z16" s="170">
        <f t="shared" si="16"/>
        <v>0</v>
      </c>
      <c r="AA16" s="170">
        <f t="shared" si="16"/>
        <v>0</v>
      </c>
      <c r="AB16" s="182">
        <f t="shared" si="16"/>
        <v>0</v>
      </c>
      <c r="AC16" s="182">
        <f t="shared" si="16"/>
        <v>0</v>
      </c>
      <c r="AD16" s="182">
        <f t="shared" si="16"/>
        <v>0</v>
      </c>
      <c r="AE16" s="170">
        <f t="shared" si="16"/>
        <v>0</v>
      </c>
      <c r="AG16" s="183" t="s">
        <v>970</v>
      </c>
      <c r="AH16" s="172"/>
      <c r="AI16" s="172"/>
      <c r="AJ16" s="172"/>
      <c r="AK16" s="172"/>
      <c r="AL16" s="172"/>
      <c r="AM16" s="172"/>
      <c r="AN16" s="172"/>
      <c r="AO16" s="172"/>
      <c r="AP16" s="172"/>
      <c r="AQ16" s="172"/>
      <c r="AR16" s="172"/>
    </row>
    <row r="17" spans="1:50" ht="15">
      <c r="A17" s="622"/>
      <c r="B17" s="628" t="s">
        <v>979</v>
      </c>
      <c r="C17" s="629"/>
      <c r="D17" s="630"/>
      <c r="E17" s="630"/>
      <c r="F17" s="630"/>
      <c r="G17" s="630"/>
      <c r="H17" s="630"/>
      <c r="I17" s="629"/>
      <c r="J17" s="629"/>
      <c r="K17" s="630"/>
      <c r="L17" s="630"/>
      <c r="M17" s="630"/>
      <c r="N17" s="629"/>
      <c r="O17" s="629"/>
      <c r="P17" s="631"/>
      <c r="Q17"/>
      <c r="R17" s="177"/>
      <c r="S17" s="178" t="s">
        <v>801</v>
      </c>
      <c r="T17" s="179">
        <f t="shared" si="15"/>
        <v>0</v>
      </c>
      <c r="U17" s="180">
        <f t="shared" si="15"/>
        <v>0</v>
      </c>
      <c r="V17" s="180">
        <f t="shared" si="15"/>
        <v>0</v>
      </c>
      <c r="W17" s="180">
        <f t="shared" si="15"/>
        <v>0</v>
      </c>
      <c r="X17" s="180">
        <f t="shared" si="15"/>
        <v>0</v>
      </c>
      <c r="Y17" s="180">
        <f t="shared" si="16"/>
        <v>0</v>
      </c>
      <c r="Z17" s="179">
        <f t="shared" si="16"/>
        <v>0</v>
      </c>
      <c r="AA17" s="179">
        <f t="shared" si="16"/>
        <v>0</v>
      </c>
      <c r="AB17" s="180">
        <f t="shared" si="16"/>
        <v>0</v>
      </c>
      <c r="AC17" s="180">
        <f t="shared" si="16"/>
        <v>0</v>
      </c>
      <c r="AD17" s="180">
        <f t="shared" si="16"/>
        <v>0</v>
      </c>
      <c r="AE17" s="179">
        <f t="shared" si="16"/>
        <v>0</v>
      </c>
      <c r="AG17" s="185">
        <f>(T17-T16)*100</f>
        <v>0</v>
      </c>
      <c r="AH17" s="185">
        <f t="shared" ref="AH17:AR17" si="17">(U17-U16)*100</f>
        <v>0</v>
      </c>
      <c r="AI17" s="185">
        <f t="shared" si="17"/>
        <v>0</v>
      </c>
      <c r="AJ17" s="185">
        <f t="shared" si="17"/>
        <v>0</v>
      </c>
      <c r="AK17" s="185">
        <f t="shared" si="17"/>
        <v>0</v>
      </c>
      <c r="AL17" s="185">
        <f t="shared" si="17"/>
        <v>0</v>
      </c>
      <c r="AM17" s="185">
        <f t="shared" si="17"/>
        <v>0</v>
      </c>
      <c r="AN17" s="185">
        <f t="shared" si="17"/>
        <v>0</v>
      </c>
      <c r="AO17" s="185">
        <f t="shared" si="17"/>
        <v>0</v>
      </c>
      <c r="AP17" s="185">
        <f t="shared" si="17"/>
        <v>0</v>
      </c>
      <c r="AQ17" s="185">
        <f t="shared" si="17"/>
        <v>0</v>
      </c>
      <c r="AR17" s="185">
        <f t="shared" si="17"/>
        <v>0</v>
      </c>
    </row>
    <row r="18" spans="1:50" ht="15">
      <c r="A18" s="622"/>
      <c r="B18" s="628" t="s">
        <v>980</v>
      </c>
      <c r="C18" s="629"/>
      <c r="D18" s="630"/>
      <c r="E18" s="630"/>
      <c r="F18" s="630"/>
      <c r="G18" s="630"/>
      <c r="H18" s="630"/>
      <c r="I18" s="629"/>
      <c r="J18" s="629"/>
      <c r="K18" s="630"/>
      <c r="L18" s="630"/>
      <c r="M18" s="630"/>
      <c r="N18" s="629"/>
      <c r="O18" s="629"/>
      <c r="P18" s="631"/>
      <c r="Q18"/>
      <c r="R18" s="168" t="s">
        <v>1186</v>
      </c>
      <c r="S18" s="169" t="s">
        <v>1180</v>
      </c>
      <c r="T18" s="170">
        <f t="shared" ref="T18:X19" si="18">IF(C6&gt;0,C18/C6,)</f>
        <v>0</v>
      </c>
      <c r="U18" s="182">
        <f t="shared" si="18"/>
        <v>0</v>
      </c>
      <c r="V18" s="182">
        <f t="shared" si="18"/>
        <v>0</v>
      </c>
      <c r="W18" s="182">
        <f t="shared" si="18"/>
        <v>0</v>
      </c>
      <c r="X18" s="182">
        <f t="shared" si="18"/>
        <v>0</v>
      </c>
      <c r="Y18" s="182">
        <f t="shared" ref="Y18:AE19" si="19">IF(H6&gt;0,H18/H6,)</f>
        <v>0</v>
      </c>
      <c r="Z18" s="170">
        <f t="shared" si="19"/>
        <v>0</v>
      </c>
      <c r="AA18" s="170">
        <f t="shared" si="19"/>
        <v>0</v>
      </c>
      <c r="AB18" s="182">
        <f t="shared" si="19"/>
        <v>0</v>
      </c>
      <c r="AC18" s="182">
        <f t="shared" si="19"/>
        <v>0</v>
      </c>
      <c r="AD18" s="182">
        <f t="shared" si="19"/>
        <v>0</v>
      </c>
      <c r="AE18" s="170">
        <f t="shared" si="19"/>
        <v>0</v>
      </c>
      <c r="AG18" s="183" t="s">
        <v>970</v>
      </c>
      <c r="AH18" s="172"/>
      <c r="AI18" s="172"/>
      <c r="AJ18" s="172"/>
      <c r="AK18" s="172"/>
      <c r="AL18" s="172"/>
      <c r="AM18" s="172"/>
      <c r="AN18" s="172"/>
      <c r="AO18" s="172"/>
      <c r="AP18" s="172"/>
      <c r="AQ18" s="172"/>
      <c r="AR18" s="172"/>
    </row>
    <row r="19" spans="1:50" ht="15">
      <c r="A19" s="622"/>
      <c r="B19" s="628" t="s">
        <v>981</v>
      </c>
      <c r="C19" s="629"/>
      <c r="D19" s="630"/>
      <c r="E19" s="630"/>
      <c r="F19" s="630"/>
      <c r="G19" s="630"/>
      <c r="H19" s="630"/>
      <c r="I19" s="629"/>
      <c r="J19" s="629"/>
      <c r="K19" s="630"/>
      <c r="L19" s="630"/>
      <c r="M19" s="630"/>
      <c r="N19" s="629"/>
      <c r="O19" s="629"/>
      <c r="P19" s="631"/>
      <c r="Q19"/>
      <c r="R19" s="177"/>
      <c r="S19" s="178" t="s">
        <v>801</v>
      </c>
      <c r="T19" s="179">
        <f t="shared" si="18"/>
        <v>0</v>
      </c>
      <c r="U19" s="180">
        <f t="shared" si="18"/>
        <v>0</v>
      </c>
      <c r="V19" s="180">
        <f t="shared" si="18"/>
        <v>0</v>
      </c>
      <c r="W19" s="180">
        <f t="shared" si="18"/>
        <v>0</v>
      </c>
      <c r="X19" s="180">
        <f t="shared" si="18"/>
        <v>0</v>
      </c>
      <c r="Y19" s="180">
        <f t="shared" si="19"/>
        <v>0</v>
      </c>
      <c r="Z19" s="179">
        <f t="shared" si="19"/>
        <v>0</v>
      </c>
      <c r="AA19" s="179">
        <f t="shared" si="19"/>
        <v>0</v>
      </c>
      <c r="AB19" s="180">
        <f t="shared" si="19"/>
        <v>0</v>
      </c>
      <c r="AC19" s="180">
        <f t="shared" si="19"/>
        <v>0</v>
      </c>
      <c r="AD19" s="180">
        <f t="shared" si="19"/>
        <v>0</v>
      </c>
      <c r="AE19" s="179">
        <f t="shared" si="19"/>
        <v>0</v>
      </c>
      <c r="AG19" s="185">
        <f>(T19-T18)*100</f>
        <v>0</v>
      </c>
      <c r="AH19" s="185">
        <f t="shared" ref="AH19:AR19" si="20">(U19-U18)*100</f>
        <v>0</v>
      </c>
      <c r="AI19" s="185">
        <f t="shared" si="20"/>
        <v>0</v>
      </c>
      <c r="AJ19" s="185">
        <f t="shared" si="20"/>
        <v>0</v>
      </c>
      <c r="AK19" s="185">
        <f t="shared" si="20"/>
        <v>0</v>
      </c>
      <c r="AL19" s="185">
        <f t="shared" si="20"/>
        <v>0</v>
      </c>
      <c r="AM19" s="185">
        <f t="shared" si="20"/>
        <v>0</v>
      </c>
      <c r="AN19" s="185">
        <f t="shared" si="20"/>
        <v>0</v>
      </c>
      <c r="AO19" s="185">
        <f t="shared" si="20"/>
        <v>0</v>
      </c>
      <c r="AP19" s="185">
        <f t="shared" si="20"/>
        <v>0</v>
      </c>
      <c r="AQ19" s="185">
        <f t="shared" si="20"/>
        <v>0</v>
      </c>
      <c r="AR19" s="185">
        <f t="shared" si="20"/>
        <v>0</v>
      </c>
    </row>
    <row r="20" spans="1:50" ht="15">
      <c r="A20" s="622"/>
      <c r="B20" s="628" t="s">
        <v>982</v>
      </c>
      <c r="C20" s="629"/>
      <c r="D20" s="630"/>
      <c r="E20" s="630"/>
      <c r="F20" s="630"/>
      <c r="G20" s="630"/>
      <c r="H20" s="630"/>
      <c r="I20" s="629"/>
      <c r="J20" s="629"/>
      <c r="K20" s="630"/>
      <c r="L20" s="630"/>
      <c r="M20" s="630"/>
      <c r="N20" s="629"/>
      <c r="O20" s="629"/>
      <c r="P20" s="631"/>
      <c r="Q20"/>
      <c r="R20" s="168" t="s">
        <v>1187</v>
      </c>
      <c r="S20" s="169" t="s">
        <v>1180</v>
      </c>
      <c r="T20" s="170">
        <f t="shared" ref="T20:X21" si="21">IF(C6&gt;0,C20/C6,)</f>
        <v>0</v>
      </c>
      <c r="U20" s="182">
        <f t="shared" si="21"/>
        <v>0</v>
      </c>
      <c r="V20" s="182">
        <f t="shared" si="21"/>
        <v>0</v>
      </c>
      <c r="W20" s="182">
        <f t="shared" si="21"/>
        <v>0</v>
      </c>
      <c r="X20" s="182">
        <f t="shared" si="21"/>
        <v>0</v>
      </c>
      <c r="Y20" s="182">
        <f t="shared" ref="Y20:AE21" si="22">IF(H6&gt;0,H20/H6,)</f>
        <v>0</v>
      </c>
      <c r="Z20" s="170">
        <f t="shared" si="22"/>
        <v>0</v>
      </c>
      <c r="AA20" s="170">
        <f t="shared" si="22"/>
        <v>0</v>
      </c>
      <c r="AB20" s="182">
        <f t="shared" si="22"/>
        <v>0</v>
      </c>
      <c r="AC20" s="182">
        <f t="shared" si="22"/>
        <v>0</v>
      </c>
      <c r="AD20" s="182">
        <f t="shared" si="22"/>
        <v>0</v>
      </c>
      <c r="AE20" s="170">
        <f t="shared" si="22"/>
        <v>0</v>
      </c>
      <c r="AG20" s="183" t="s">
        <v>970</v>
      </c>
      <c r="AH20" s="172"/>
      <c r="AI20" s="172"/>
      <c r="AJ20" s="172"/>
      <c r="AK20" s="172"/>
      <c r="AL20" s="172"/>
      <c r="AM20" s="172"/>
      <c r="AN20" s="172"/>
      <c r="AO20" s="172"/>
      <c r="AP20" s="172"/>
      <c r="AQ20" s="172"/>
      <c r="AR20" s="172"/>
    </row>
    <row r="21" spans="1:50" ht="15">
      <c r="A21" s="622"/>
      <c r="B21" s="628" t="s">
        <v>983</v>
      </c>
      <c r="C21" s="629"/>
      <c r="D21" s="630"/>
      <c r="E21" s="630"/>
      <c r="F21" s="630"/>
      <c r="G21" s="630"/>
      <c r="H21" s="630"/>
      <c r="I21" s="629"/>
      <c r="J21" s="629"/>
      <c r="K21" s="630"/>
      <c r="L21" s="630"/>
      <c r="M21" s="630"/>
      <c r="N21" s="629"/>
      <c r="O21" s="629"/>
      <c r="P21" s="631"/>
      <c r="Q21"/>
      <c r="R21" s="177"/>
      <c r="S21" s="178" t="s">
        <v>801</v>
      </c>
      <c r="T21" s="179">
        <f t="shared" si="21"/>
        <v>0</v>
      </c>
      <c r="U21" s="180">
        <f t="shared" si="21"/>
        <v>0</v>
      </c>
      <c r="V21" s="180">
        <f t="shared" si="21"/>
        <v>0</v>
      </c>
      <c r="W21" s="180">
        <f t="shared" si="21"/>
        <v>0</v>
      </c>
      <c r="X21" s="180">
        <f t="shared" si="21"/>
        <v>0</v>
      </c>
      <c r="Y21" s="180">
        <f t="shared" si="22"/>
        <v>0</v>
      </c>
      <c r="Z21" s="179">
        <f t="shared" si="22"/>
        <v>0</v>
      </c>
      <c r="AA21" s="179">
        <f t="shared" si="22"/>
        <v>0</v>
      </c>
      <c r="AB21" s="180">
        <f t="shared" si="22"/>
        <v>0</v>
      </c>
      <c r="AC21" s="180">
        <f t="shared" si="22"/>
        <v>0</v>
      </c>
      <c r="AD21" s="180">
        <f t="shared" si="22"/>
        <v>0</v>
      </c>
      <c r="AE21" s="179">
        <f t="shared" si="22"/>
        <v>0</v>
      </c>
      <c r="AG21" s="185">
        <f>(T21-T20)*100</f>
        <v>0</v>
      </c>
      <c r="AH21" s="185">
        <f t="shared" ref="AH21:AR21" si="23">(U21-U20)*100</f>
        <v>0</v>
      </c>
      <c r="AI21" s="185">
        <f t="shared" si="23"/>
        <v>0</v>
      </c>
      <c r="AJ21" s="185">
        <f t="shared" si="23"/>
        <v>0</v>
      </c>
      <c r="AK21" s="185">
        <f t="shared" si="23"/>
        <v>0</v>
      </c>
      <c r="AL21" s="185">
        <f t="shared" si="23"/>
        <v>0</v>
      </c>
      <c r="AM21" s="185">
        <f t="shared" si="23"/>
        <v>0</v>
      </c>
      <c r="AN21" s="185">
        <f t="shared" si="23"/>
        <v>0</v>
      </c>
      <c r="AO21" s="185">
        <f t="shared" si="23"/>
        <v>0</v>
      </c>
      <c r="AP21" s="185">
        <f t="shared" si="23"/>
        <v>0</v>
      </c>
      <c r="AQ21" s="185">
        <f t="shared" si="23"/>
        <v>0</v>
      </c>
      <c r="AR21" s="185">
        <f t="shared" si="23"/>
        <v>0</v>
      </c>
    </row>
    <row r="22" spans="1:50" ht="15">
      <c r="A22" s="622"/>
      <c r="B22" s="628" t="s">
        <v>984</v>
      </c>
      <c r="C22" s="629"/>
      <c r="D22" s="630"/>
      <c r="E22" s="630"/>
      <c r="F22" s="630"/>
      <c r="G22" s="630"/>
      <c r="H22" s="630"/>
      <c r="I22" s="629"/>
      <c r="J22" s="629"/>
      <c r="K22" s="630"/>
      <c r="L22" s="630"/>
      <c r="M22" s="630"/>
      <c r="N22" s="629"/>
      <c r="O22" s="629"/>
      <c r="P22" s="631"/>
      <c r="Q22"/>
      <c r="R22" s="168" t="s">
        <v>1188</v>
      </c>
      <c r="S22" s="169" t="s">
        <v>1180</v>
      </c>
      <c r="T22" s="170">
        <f t="shared" ref="T22:X23" si="24">IF(C6&gt;0,C22/C6,)</f>
        <v>0</v>
      </c>
      <c r="U22" s="182">
        <f t="shared" si="24"/>
        <v>0</v>
      </c>
      <c r="V22" s="182">
        <f t="shared" si="24"/>
        <v>0</v>
      </c>
      <c r="W22" s="182">
        <f t="shared" si="24"/>
        <v>0</v>
      </c>
      <c r="X22" s="182">
        <f t="shared" si="24"/>
        <v>0</v>
      </c>
      <c r="Y22" s="182">
        <f t="shared" ref="Y22:AE23" si="25">IF(H6&gt;0,H22/H6,)</f>
        <v>0</v>
      </c>
      <c r="Z22" s="170">
        <f t="shared" si="25"/>
        <v>0</v>
      </c>
      <c r="AA22" s="170">
        <f t="shared" si="25"/>
        <v>0</v>
      </c>
      <c r="AB22" s="182">
        <f t="shared" si="25"/>
        <v>0</v>
      </c>
      <c r="AC22" s="182">
        <f t="shared" si="25"/>
        <v>0</v>
      </c>
      <c r="AD22" s="182">
        <f t="shared" si="25"/>
        <v>0</v>
      </c>
      <c r="AE22" s="170">
        <f t="shared" si="25"/>
        <v>0</v>
      </c>
      <c r="AG22" s="183" t="s">
        <v>970</v>
      </c>
      <c r="AH22" s="172"/>
      <c r="AI22" s="172"/>
      <c r="AJ22" s="172"/>
      <c r="AK22" s="172"/>
      <c r="AL22" s="172"/>
      <c r="AM22" s="172"/>
      <c r="AN22" s="172"/>
      <c r="AO22" s="172"/>
      <c r="AP22" s="172"/>
      <c r="AQ22" s="172"/>
      <c r="AR22" s="172"/>
    </row>
    <row r="23" spans="1:50" ht="15">
      <c r="A23" s="622"/>
      <c r="B23" s="628" t="s">
        <v>985</v>
      </c>
      <c r="C23" s="629"/>
      <c r="D23" s="630"/>
      <c r="E23" s="630"/>
      <c r="F23" s="630"/>
      <c r="G23" s="630"/>
      <c r="H23" s="630"/>
      <c r="I23" s="629"/>
      <c r="J23" s="629"/>
      <c r="K23" s="630"/>
      <c r="L23" s="630"/>
      <c r="M23" s="630"/>
      <c r="N23" s="629"/>
      <c r="O23" s="629"/>
      <c r="P23" s="631"/>
      <c r="Q23"/>
      <c r="R23" s="177"/>
      <c r="S23" s="178" t="s">
        <v>801</v>
      </c>
      <c r="T23" s="179">
        <f t="shared" si="24"/>
        <v>0</v>
      </c>
      <c r="U23" s="180">
        <f t="shared" si="24"/>
        <v>0</v>
      </c>
      <c r="V23" s="180">
        <f t="shared" si="24"/>
        <v>0</v>
      </c>
      <c r="W23" s="180">
        <f t="shared" si="24"/>
        <v>0</v>
      </c>
      <c r="X23" s="180">
        <f t="shared" si="24"/>
        <v>0</v>
      </c>
      <c r="Y23" s="180">
        <f t="shared" si="25"/>
        <v>0</v>
      </c>
      <c r="Z23" s="179">
        <f t="shared" si="25"/>
        <v>0</v>
      </c>
      <c r="AA23" s="179">
        <f t="shared" si="25"/>
        <v>0</v>
      </c>
      <c r="AB23" s="180">
        <f t="shared" si="25"/>
        <v>0</v>
      </c>
      <c r="AC23" s="180">
        <f t="shared" si="25"/>
        <v>0</v>
      </c>
      <c r="AD23" s="180">
        <f t="shared" si="25"/>
        <v>0</v>
      </c>
      <c r="AE23" s="179">
        <f t="shared" si="25"/>
        <v>0</v>
      </c>
      <c r="AG23" s="185">
        <f>(T23-T22)*100</f>
        <v>0</v>
      </c>
      <c r="AH23" s="185">
        <f t="shared" ref="AH23:AR23" si="26">(U23-U22)*100</f>
        <v>0</v>
      </c>
      <c r="AI23" s="185">
        <f t="shared" si="26"/>
        <v>0</v>
      </c>
      <c r="AJ23" s="185">
        <f t="shared" si="26"/>
        <v>0</v>
      </c>
      <c r="AK23" s="185">
        <f t="shared" si="26"/>
        <v>0</v>
      </c>
      <c r="AL23" s="185">
        <f t="shared" si="26"/>
        <v>0</v>
      </c>
      <c r="AM23" s="185">
        <f t="shared" si="26"/>
        <v>0</v>
      </c>
      <c r="AN23" s="185">
        <f t="shared" si="26"/>
        <v>0</v>
      </c>
      <c r="AO23" s="185">
        <f t="shared" si="26"/>
        <v>0</v>
      </c>
      <c r="AP23" s="185">
        <f t="shared" si="26"/>
        <v>0</v>
      </c>
      <c r="AQ23" s="185">
        <f t="shared" si="26"/>
        <v>0</v>
      </c>
      <c r="AR23" s="185">
        <f t="shared" si="26"/>
        <v>0</v>
      </c>
    </row>
    <row r="24" spans="1:50" ht="15">
      <c r="A24" s="622"/>
      <c r="B24" s="628" t="s">
        <v>986</v>
      </c>
      <c r="C24" s="629"/>
      <c r="D24" s="630"/>
      <c r="E24" s="630"/>
      <c r="F24" s="630"/>
      <c r="G24" s="630"/>
      <c r="H24" s="630"/>
      <c r="I24" s="629"/>
      <c r="J24" s="629"/>
      <c r="K24" s="630"/>
      <c r="L24" s="630"/>
      <c r="M24" s="630"/>
      <c r="N24" s="629"/>
      <c r="O24" s="629"/>
      <c r="P24" s="631"/>
      <c r="Q24"/>
      <c r="R24" s="168" t="s">
        <v>1189</v>
      </c>
      <c r="S24" s="169" t="s">
        <v>1180</v>
      </c>
      <c r="T24" s="170">
        <f t="shared" ref="T24:X25" si="27">IF(C6&gt;0,C24/C6,)</f>
        <v>0</v>
      </c>
      <c r="U24" s="182">
        <f t="shared" si="27"/>
        <v>0</v>
      </c>
      <c r="V24" s="182">
        <f t="shared" si="27"/>
        <v>0</v>
      </c>
      <c r="W24" s="182">
        <f t="shared" si="27"/>
        <v>0</v>
      </c>
      <c r="X24" s="182">
        <f t="shared" si="27"/>
        <v>0</v>
      </c>
      <c r="Y24" s="182">
        <f t="shared" ref="Y24:AE25" si="28">IF(H6&gt;0,H24/H6,)</f>
        <v>0</v>
      </c>
      <c r="Z24" s="170">
        <f t="shared" si="28"/>
        <v>0</v>
      </c>
      <c r="AA24" s="170">
        <f t="shared" si="28"/>
        <v>0</v>
      </c>
      <c r="AB24" s="182">
        <f t="shared" si="28"/>
        <v>0</v>
      </c>
      <c r="AC24" s="182">
        <f t="shared" si="28"/>
        <v>0</v>
      </c>
      <c r="AD24" s="182">
        <f t="shared" si="28"/>
        <v>0</v>
      </c>
      <c r="AE24" s="170">
        <f t="shared" si="28"/>
        <v>0</v>
      </c>
      <c r="AG24" s="183" t="s">
        <v>970</v>
      </c>
      <c r="AH24" s="172"/>
      <c r="AI24" s="172"/>
      <c r="AJ24" s="172"/>
      <c r="AK24" s="172"/>
      <c r="AL24" s="172"/>
      <c r="AM24" s="172"/>
      <c r="AN24" s="172"/>
      <c r="AO24" s="172"/>
      <c r="AP24" s="172"/>
      <c r="AQ24" s="172"/>
      <c r="AR24" s="172"/>
    </row>
    <row r="25" spans="1:50" ht="15">
      <c r="A25" s="622"/>
      <c r="B25" s="628" t="s">
        <v>987</v>
      </c>
      <c r="C25" s="629"/>
      <c r="D25" s="630"/>
      <c r="E25" s="630"/>
      <c r="F25" s="630"/>
      <c r="G25" s="630"/>
      <c r="H25" s="630"/>
      <c r="I25" s="629"/>
      <c r="J25" s="629"/>
      <c r="K25" s="630"/>
      <c r="L25" s="630"/>
      <c r="M25" s="630"/>
      <c r="N25" s="629"/>
      <c r="O25" s="629"/>
      <c r="P25" s="631"/>
      <c r="Q25"/>
      <c r="R25" s="177"/>
      <c r="S25" s="178" t="s">
        <v>801</v>
      </c>
      <c r="T25" s="179">
        <f t="shared" si="27"/>
        <v>0</v>
      </c>
      <c r="U25" s="180">
        <f t="shared" si="27"/>
        <v>0</v>
      </c>
      <c r="V25" s="180">
        <f t="shared" si="27"/>
        <v>0</v>
      </c>
      <c r="W25" s="180">
        <f t="shared" si="27"/>
        <v>0</v>
      </c>
      <c r="X25" s="180">
        <f t="shared" si="27"/>
        <v>0</v>
      </c>
      <c r="Y25" s="180">
        <f t="shared" si="28"/>
        <v>0</v>
      </c>
      <c r="Z25" s="179">
        <f t="shared" si="28"/>
        <v>0</v>
      </c>
      <c r="AA25" s="179">
        <f t="shared" si="28"/>
        <v>0</v>
      </c>
      <c r="AB25" s="180">
        <f t="shared" si="28"/>
        <v>0</v>
      </c>
      <c r="AC25" s="180">
        <f t="shared" si="28"/>
        <v>0</v>
      </c>
      <c r="AD25" s="180">
        <f t="shared" si="28"/>
        <v>0</v>
      </c>
      <c r="AE25" s="179">
        <f t="shared" si="28"/>
        <v>0</v>
      </c>
      <c r="AG25" s="185">
        <f>(T25-T24)*100</f>
        <v>0</v>
      </c>
      <c r="AH25" s="185">
        <f t="shared" ref="AH25:AR25" si="29">(U25-U24)*100</f>
        <v>0</v>
      </c>
      <c r="AI25" s="185">
        <f t="shared" si="29"/>
        <v>0</v>
      </c>
      <c r="AJ25" s="185">
        <f t="shared" si="29"/>
        <v>0</v>
      </c>
      <c r="AK25" s="185">
        <f t="shared" si="29"/>
        <v>0</v>
      </c>
      <c r="AL25" s="185">
        <f t="shared" si="29"/>
        <v>0</v>
      </c>
      <c r="AM25" s="185">
        <f t="shared" si="29"/>
        <v>0</v>
      </c>
      <c r="AN25" s="185">
        <f t="shared" si="29"/>
        <v>0</v>
      </c>
      <c r="AO25" s="185">
        <f t="shared" si="29"/>
        <v>0</v>
      </c>
      <c r="AP25" s="185">
        <f t="shared" si="29"/>
        <v>0</v>
      </c>
      <c r="AQ25" s="185">
        <f t="shared" si="29"/>
        <v>0</v>
      </c>
      <c r="AR25" s="185">
        <f t="shared" si="29"/>
        <v>0</v>
      </c>
    </row>
    <row r="26" spans="1:50" ht="15">
      <c r="A26" s="622"/>
      <c r="B26" s="628" t="s">
        <v>988</v>
      </c>
      <c r="C26" s="629"/>
      <c r="D26" s="630"/>
      <c r="E26" s="630"/>
      <c r="F26" s="630"/>
      <c r="G26" s="630"/>
      <c r="H26" s="630"/>
      <c r="I26" s="629"/>
      <c r="J26" s="629"/>
      <c r="K26" s="630"/>
      <c r="L26" s="630"/>
      <c r="M26" s="630"/>
      <c r="N26" s="629"/>
      <c r="O26" s="629"/>
      <c r="P26" s="631"/>
      <c r="Q26"/>
      <c r="R26" s="168" t="s">
        <v>1190</v>
      </c>
      <c r="S26" s="169" t="s">
        <v>1180</v>
      </c>
      <c r="T26" s="170">
        <f t="shared" ref="T26:X27" si="30">IF(C6&gt;0,C26/C6,)</f>
        <v>0</v>
      </c>
      <c r="U26" s="182">
        <f t="shared" si="30"/>
        <v>0</v>
      </c>
      <c r="V26" s="182">
        <f t="shared" si="30"/>
        <v>0</v>
      </c>
      <c r="W26" s="182">
        <f t="shared" si="30"/>
        <v>0</v>
      </c>
      <c r="X26" s="182">
        <f t="shared" si="30"/>
        <v>0</v>
      </c>
      <c r="Y26" s="182">
        <f t="shared" ref="Y26:AE27" si="31">IF(H6&gt;0,H26/H6,)</f>
        <v>0</v>
      </c>
      <c r="Z26" s="170">
        <f t="shared" si="31"/>
        <v>0</v>
      </c>
      <c r="AA26" s="170">
        <f t="shared" si="31"/>
        <v>0</v>
      </c>
      <c r="AB26" s="182">
        <f t="shared" si="31"/>
        <v>0</v>
      </c>
      <c r="AC26" s="182">
        <f t="shared" si="31"/>
        <v>0</v>
      </c>
      <c r="AD26" s="182">
        <f t="shared" si="31"/>
        <v>0</v>
      </c>
      <c r="AE26" s="170">
        <f t="shared" si="31"/>
        <v>0</v>
      </c>
      <c r="AG26" s="183" t="s">
        <v>970</v>
      </c>
      <c r="AH26" s="187"/>
      <c r="AI26" s="187"/>
      <c r="AJ26" s="187"/>
      <c r="AK26" s="187"/>
      <c r="AL26" s="187"/>
      <c r="AM26" s="187"/>
      <c r="AN26" s="187"/>
      <c r="AO26" s="187"/>
      <c r="AP26" s="187"/>
      <c r="AQ26" s="187"/>
      <c r="AR26" s="187"/>
    </row>
    <row r="27" spans="1:50" ht="15.75" thickBot="1">
      <c r="A27" s="622"/>
      <c r="B27" s="628" t="s">
        <v>989</v>
      </c>
      <c r="C27" s="629"/>
      <c r="D27" s="630"/>
      <c r="E27" s="630"/>
      <c r="F27" s="630"/>
      <c r="G27" s="630"/>
      <c r="H27" s="630"/>
      <c r="I27" s="629"/>
      <c r="J27" s="629"/>
      <c r="K27" s="630"/>
      <c r="L27" s="630"/>
      <c r="M27" s="630"/>
      <c r="N27" s="629"/>
      <c r="O27" s="629"/>
      <c r="P27" s="631"/>
      <c r="Q27"/>
      <c r="R27" s="188"/>
      <c r="S27" s="189" t="s">
        <v>801</v>
      </c>
      <c r="T27" s="190">
        <f t="shared" si="30"/>
        <v>0</v>
      </c>
      <c r="U27" s="191">
        <f t="shared" si="30"/>
        <v>0</v>
      </c>
      <c r="V27" s="191">
        <f t="shared" si="30"/>
        <v>0</v>
      </c>
      <c r="W27" s="191">
        <f t="shared" si="30"/>
        <v>0</v>
      </c>
      <c r="X27" s="191">
        <f t="shared" si="30"/>
        <v>0</v>
      </c>
      <c r="Y27" s="191">
        <f t="shared" si="31"/>
        <v>0</v>
      </c>
      <c r="Z27" s="190">
        <f t="shared" si="31"/>
        <v>0</v>
      </c>
      <c r="AA27" s="190">
        <f t="shared" si="31"/>
        <v>0</v>
      </c>
      <c r="AB27" s="191">
        <f t="shared" si="31"/>
        <v>0</v>
      </c>
      <c r="AC27" s="191">
        <f t="shared" si="31"/>
        <v>0</v>
      </c>
      <c r="AD27" s="191">
        <f t="shared" si="31"/>
        <v>0</v>
      </c>
      <c r="AE27" s="190">
        <f t="shared" si="31"/>
        <v>0</v>
      </c>
      <c r="AF27" s="192"/>
      <c r="AG27" s="193">
        <f>(T27-T26)*100</f>
        <v>0</v>
      </c>
      <c r="AH27" s="193">
        <f t="shared" ref="AH27:AR27" si="32">(U27-U26)*100</f>
        <v>0</v>
      </c>
      <c r="AI27" s="193">
        <f t="shared" si="32"/>
        <v>0</v>
      </c>
      <c r="AJ27" s="193">
        <f t="shared" si="32"/>
        <v>0</v>
      </c>
      <c r="AK27" s="193">
        <f t="shared" si="32"/>
        <v>0</v>
      </c>
      <c r="AL27" s="193">
        <f t="shared" si="32"/>
        <v>0</v>
      </c>
      <c r="AM27" s="193">
        <f t="shared" si="32"/>
        <v>0</v>
      </c>
      <c r="AN27" s="193">
        <f t="shared" si="32"/>
        <v>0</v>
      </c>
      <c r="AO27" s="193">
        <f t="shared" si="32"/>
        <v>0</v>
      </c>
      <c r="AP27" s="193">
        <f t="shared" si="32"/>
        <v>0</v>
      </c>
      <c r="AQ27" s="193">
        <f t="shared" si="32"/>
        <v>0</v>
      </c>
      <c r="AR27" s="193">
        <f t="shared" si="32"/>
        <v>0</v>
      </c>
    </row>
    <row r="28" spans="1:50" ht="15">
      <c r="A28" s="621" t="s">
        <v>352</v>
      </c>
      <c r="B28" s="617" t="s">
        <v>967</v>
      </c>
      <c r="C28" s="634">
        <v>4475</v>
      </c>
      <c r="D28" s="635">
        <v>1297</v>
      </c>
      <c r="E28" s="635">
        <v>4675</v>
      </c>
      <c r="F28" s="635">
        <v>1034</v>
      </c>
      <c r="G28" s="635">
        <v>319</v>
      </c>
      <c r="H28" s="635">
        <v>1198</v>
      </c>
      <c r="I28" s="634">
        <v>12998</v>
      </c>
      <c r="J28" s="634"/>
      <c r="K28" s="635">
        <v>728</v>
      </c>
      <c r="L28" s="635">
        <v>1436</v>
      </c>
      <c r="M28" s="635">
        <v>3480</v>
      </c>
      <c r="N28" s="634">
        <v>5644</v>
      </c>
      <c r="O28" s="634"/>
      <c r="P28" s="636"/>
      <c r="Q28"/>
      <c r="R28" s="168" t="s">
        <v>1179</v>
      </c>
      <c r="S28" s="169" t="s">
        <v>1180</v>
      </c>
      <c r="T28" s="170">
        <f t="shared" ref="T28:X29" si="33">IF(C28&gt;0,C28/C28,)</f>
        <v>1</v>
      </c>
      <c r="U28" s="182">
        <f t="shared" si="33"/>
        <v>1</v>
      </c>
      <c r="V28" s="182">
        <f t="shared" si="33"/>
        <v>1</v>
      </c>
      <c r="W28" s="182">
        <f t="shared" si="33"/>
        <v>1</v>
      </c>
      <c r="X28" s="182">
        <f t="shared" si="33"/>
        <v>1</v>
      </c>
      <c r="Y28" s="182">
        <f t="shared" ref="Y28:AE29" si="34">IF(H28&gt;0,H28/H28,)</f>
        <v>1</v>
      </c>
      <c r="Z28" s="170">
        <f t="shared" si="34"/>
        <v>1</v>
      </c>
      <c r="AA28" s="170">
        <f t="shared" si="34"/>
        <v>0</v>
      </c>
      <c r="AB28" s="182">
        <f t="shared" si="34"/>
        <v>1</v>
      </c>
      <c r="AC28" s="182">
        <f t="shared" si="34"/>
        <v>1</v>
      </c>
      <c r="AD28" s="182">
        <f t="shared" si="34"/>
        <v>1</v>
      </c>
      <c r="AE28" s="170">
        <f t="shared" si="34"/>
        <v>1</v>
      </c>
      <c r="AG28" s="172">
        <f>+T30+T32+T34+T36+T38+T40+T42+T44+T46+T48</f>
        <v>0.99999999999999989</v>
      </c>
      <c r="AH28" s="172">
        <f t="shared" ref="AH28:AR29" si="35">+U30+U32+U34+U36+U38+U40+U42+U44+U46+U48</f>
        <v>1</v>
      </c>
      <c r="AI28" s="172">
        <f t="shared" si="35"/>
        <v>1</v>
      </c>
      <c r="AJ28" s="172">
        <f t="shared" si="35"/>
        <v>1</v>
      </c>
      <c r="AK28" s="172">
        <f t="shared" si="35"/>
        <v>1</v>
      </c>
      <c r="AL28" s="172">
        <f t="shared" si="35"/>
        <v>0.99999999999999989</v>
      </c>
      <c r="AM28" s="172">
        <f t="shared" si="35"/>
        <v>1</v>
      </c>
      <c r="AN28" s="172">
        <f t="shared" si="35"/>
        <v>0</v>
      </c>
      <c r="AO28" s="172">
        <f t="shared" si="35"/>
        <v>1</v>
      </c>
      <c r="AP28" s="172">
        <f t="shared" si="35"/>
        <v>1</v>
      </c>
      <c r="AQ28" s="172">
        <f t="shared" si="35"/>
        <v>0.99999999999999989</v>
      </c>
      <c r="AR28" s="172">
        <f t="shared" si="35"/>
        <v>0.99999999999999989</v>
      </c>
    </row>
    <row r="29" spans="1:50" ht="15">
      <c r="A29" s="622"/>
      <c r="B29" s="628" t="s">
        <v>968</v>
      </c>
      <c r="C29" s="629">
        <v>4536</v>
      </c>
      <c r="D29" s="630">
        <v>1340</v>
      </c>
      <c r="E29" s="630">
        <v>4752</v>
      </c>
      <c r="F29" s="630">
        <v>998</v>
      </c>
      <c r="G29" s="630">
        <v>373</v>
      </c>
      <c r="H29" s="630">
        <v>1206</v>
      </c>
      <c r="I29" s="629">
        <v>13205</v>
      </c>
      <c r="J29" s="629"/>
      <c r="K29" s="630">
        <v>803</v>
      </c>
      <c r="L29" s="630">
        <v>1182</v>
      </c>
      <c r="M29" s="630">
        <v>3362</v>
      </c>
      <c r="N29" s="629">
        <v>5347</v>
      </c>
      <c r="O29" s="629"/>
      <c r="P29" s="631"/>
      <c r="Q29"/>
      <c r="R29" s="177"/>
      <c r="S29" s="178" t="s">
        <v>801</v>
      </c>
      <c r="T29" s="179">
        <f t="shared" si="33"/>
        <v>1</v>
      </c>
      <c r="U29" s="180">
        <f t="shared" si="33"/>
        <v>1</v>
      </c>
      <c r="V29" s="180">
        <f t="shared" si="33"/>
        <v>1</v>
      </c>
      <c r="W29" s="180">
        <f t="shared" si="33"/>
        <v>1</v>
      </c>
      <c r="X29" s="180">
        <f t="shared" si="33"/>
        <v>1</v>
      </c>
      <c r="Y29" s="180">
        <f t="shared" si="34"/>
        <v>1</v>
      </c>
      <c r="Z29" s="179">
        <f t="shared" si="34"/>
        <v>1</v>
      </c>
      <c r="AA29" s="179">
        <f t="shared" si="34"/>
        <v>0</v>
      </c>
      <c r="AB29" s="180">
        <f t="shared" si="34"/>
        <v>1</v>
      </c>
      <c r="AC29" s="180">
        <f t="shared" si="34"/>
        <v>1</v>
      </c>
      <c r="AD29" s="180">
        <f t="shared" si="34"/>
        <v>1</v>
      </c>
      <c r="AE29" s="179">
        <f t="shared" si="34"/>
        <v>1</v>
      </c>
      <c r="AG29" s="181">
        <f>+T31+T33+T35+T37+T39+T41+T43+T45+T47+T49</f>
        <v>1</v>
      </c>
      <c r="AH29" s="181">
        <f t="shared" si="35"/>
        <v>1</v>
      </c>
      <c r="AI29" s="181">
        <f t="shared" si="35"/>
        <v>1</v>
      </c>
      <c r="AJ29" s="181">
        <f t="shared" si="35"/>
        <v>1.0010020040080159</v>
      </c>
      <c r="AK29" s="181">
        <f t="shared" si="35"/>
        <v>1</v>
      </c>
      <c r="AL29" s="181">
        <f t="shared" si="35"/>
        <v>1</v>
      </c>
      <c r="AM29" s="181">
        <f t="shared" si="35"/>
        <v>1.0000757288905717</v>
      </c>
      <c r="AN29" s="181">
        <f t="shared" si="35"/>
        <v>0</v>
      </c>
      <c r="AO29" s="181">
        <f t="shared" si="35"/>
        <v>1</v>
      </c>
      <c r="AP29" s="181">
        <f t="shared" si="35"/>
        <v>1</v>
      </c>
      <c r="AQ29" s="194">
        <f t="shared" si="35"/>
        <v>1.0005948839976206</v>
      </c>
      <c r="AR29" s="194">
        <f t="shared" si="35"/>
        <v>1.0003740415186086</v>
      </c>
      <c r="AT29" s="195"/>
      <c r="AU29" s="195"/>
      <c r="AV29" s="195"/>
      <c r="AW29" s="195"/>
      <c r="AX29" s="195"/>
    </row>
    <row r="30" spans="1:50" ht="15">
      <c r="A30" s="622"/>
      <c r="B30" s="628" t="s">
        <v>969</v>
      </c>
      <c r="C30" s="629">
        <v>689</v>
      </c>
      <c r="D30" s="630">
        <v>66</v>
      </c>
      <c r="E30" s="630">
        <v>1363</v>
      </c>
      <c r="F30" s="630">
        <v>293</v>
      </c>
      <c r="G30" s="630">
        <v>35</v>
      </c>
      <c r="H30" s="630">
        <v>225</v>
      </c>
      <c r="I30" s="629">
        <v>2671</v>
      </c>
      <c r="J30" s="629"/>
      <c r="K30" s="630">
        <v>53</v>
      </c>
      <c r="L30" s="630">
        <v>201</v>
      </c>
      <c r="M30" s="630">
        <v>482</v>
      </c>
      <c r="N30" s="629">
        <v>736</v>
      </c>
      <c r="O30" s="629"/>
      <c r="P30" s="631"/>
      <c r="Q30"/>
      <c r="R30" s="168" t="s">
        <v>1181</v>
      </c>
      <c r="S30" s="169" t="s">
        <v>1180</v>
      </c>
      <c r="T30" s="170">
        <f t="shared" ref="T30:X31" si="36">IF(C28&gt;0,C30/C28,)</f>
        <v>0.15396648044692737</v>
      </c>
      <c r="U30" s="182">
        <f t="shared" si="36"/>
        <v>5.0886661526599847E-2</v>
      </c>
      <c r="V30" s="182">
        <f t="shared" si="36"/>
        <v>0.29155080213903745</v>
      </c>
      <c r="W30" s="182">
        <f t="shared" si="36"/>
        <v>0.28336557059961315</v>
      </c>
      <c r="X30" s="182">
        <f t="shared" si="36"/>
        <v>0.109717868338558</v>
      </c>
      <c r="Y30" s="182">
        <f t="shared" ref="Y30:AE31" si="37">IF(H28&gt;0,H30/H28,)</f>
        <v>0.18781302170283806</v>
      </c>
      <c r="Z30" s="170">
        <f t="shared" si="37"/>
        <v>0.20549315279273733</v>
      </c>
      <c r="AA30" s="170">
        <f t="shared" si="37"/>
        <v>0</v>
      </c>
      <c r="AB30" s="182">
        <f t="shared" si="37"/>
        <v>7.2802197802197807E-2</v>
      </c>
      <c r="AC30" s="182">
        <f t="shared" si="37"/>
        <v>0.13997214484679665</v>
      </c>
      <c r="AD30" s="182">
        <f t="shared" si="37"/>
        <v>0.13850574712643679</v>
      </c>
      <c r="AE30" s="170">
        <f t="shared" si="37"/>
        <v>0.13040396881644223</v>
      </c>
      <c r="AG30" s="183" t="s">
        <v>970</v>
      </c>
      <c r="AH30" s="172"/>
      <c r="AI30" s="172"/>
      <c r="AJ30" s="172"/>
      <c r="AK30" s="172"/>
      <c r="AL30" s="172"/>
      <c r="AM30" s="172"/>
      <c r="AN30" s="172"/>
      <c r="AO30" s="172"/>
      <c r="AP30" s="172"/>
      <c r="AQ30" s="172"/>
      <c r="AR30" s="172"/>
    </row>
    <row r="31" spans="1:50" ht="15">
      <c r="A31" s="622"/>
      <c r="B31" s="628" t="s">
        <v>971</v>
      </c>
      <c r="C31" s="629">
        <v>677</v>
      </c>
      <c r="D31" s="630">
        <v>80</v>
      </c>
      <c r="E31" s="630">
        <v>1474</v>
      </c>
      <c r="F31" s="630">
        <v>255</v>
      </c>
      <c r="G31" s="630">
        <v>55</v>
      </c>
      <c r="H31" s="630">
        <v>211</v>
      </c>
      <c r="I31" s="629">
        <v>2752</v>
      </c>
      <c r="J31" s="629"/>
      <c r="K31" s="630">
        <v>67</v>
      </c>
      <c r="L31" s="630">
        <v>148</v>
      </c>
      <c r="M31" s="630">
        <v>473</v>
      </c>
      <c r="N31" s="629">
        <v>688</v>
      </c>
      <c r="O31" s="629"/>
      <c r="P31" s="631"/>
      <c r="Q31"/>
      <c r="R31" s="177"/>
      <c r="S31" s="178" t="s">
        <v>801</v>
      </c>
      <c r="T31" s="179">
        <f t="shared" si="36"/>
        <v>0.1492504409171076</v>
      </c>
      <c r="U31" s="180">
        <f t="shared" si="36"/>
        <v>5.9701492537313432E-2</v>
      </c>
      <c r="V31" s="180">
        <f t="shared" si="36"/>
        <v>0.31018518518518517</v>
      </c>
      <c r="W31" s="180">
        <f t="shared" si="36"/>
        <v>0.25551102204408815</v>
      </c>
      <c r="X31" s="180">
        <f t="shared" si="36"/>
        <v>0.14745308310991956</v>
      </c>
      <c r="Y31" s="180">
        <f t="shared" si="37"/>
        <v>0.17495854063018243</v>
      </c>
      <c r="Z31" s="179">
        <f t="shared" si="37"/>
        <v>0.20840590685346461</v>
      </c>
      <c r="AA31" s="179">
        <f t="shared" si="37"/>
        <v>0</v>
      </c>
      <c r="AB31" s="180">
        <f t="shared" si="37"/>
        <v>8.3437110834371109E-2</v>
      </c>
      <c r="AC31" s="180">
        <f t="shared" si="37"/>
        <v>0.12521150592216582</v>
      </c>
      <c r="AD31" s="180">
        <f t="shared" si="37"/>
        <v>0.14069006543723975</v>
      </c>
      <c r="AE31" s="179">
        <f t="shared" si="37"/>
        <v>0.12867028240134654</v>
      </c>
      <c r="AG31" s="185">
        <f>(T31-T30)*100</f>
        <v>-0.47160395298197766</v>
      </c>
      <c r="AH31" s="185">
        <f t="shared" ref="AH31:AR31" si="38">(U31-U30)*100</f>
        <v>0.88148310107135852</v>
      </c>
      <c r="AI31" s="185">
        <f t="shared" si="38"/>
        <v>1.8634383046147729</v>
      </c>
      <c r="AJ31" s="185">
        <f t="shared" si="38"/>
        <v>-2.7854548555524996</v>
      </c>
      <c r="AK31" s="185">
        <f t="shared" si="38"/>
        <v>3.773521477136156</v>
      </c>
      <c r="AL31" s="185">
        <f t="shared" si="38"/>
        <v>-1.2854481072655632</v>
      </c>
      <c r="AM31" s="185">
        <f t="shared" si="38"/>
        <v>0.29127540607272739</v>
      </c>
      <c r="AN31" s="185">
        <f t="shared" si="38"/>
        <v>0</v>
      </c>
      <c r="AO31" s="185">
        <f t="shared" si="38"/>
        <v>1.0634913032173301</v>
      </c>
      <c r="AP31" s="185">
        <f t="shared" si="38"/>
        <v>-1.4760638924630838</v>
      </c>
      <c r="AQ31" s="185">
        <f t="shared" si="38"/>
        <v>0.21843183108029574</v>
      </c>
      <c r="AR31" s="185">
        <f t="shared" si="38"/>
        <v>-0.17336864150956921</v>
      </c>
    </row>
    <row r="32" spans="1:50" ht="15">
      <c r="A32" s="622"/>
      <c r="B32" s="628" t="s">
        <v>972</v>
      </c>
      <c r="C32" s="629">
        <v>61</v>
      </c>
      <c r="D32" s="630">
        <v>57</v>
      </c>
      <c r="E32" s="630">
        <v>10</v>
      </c>
      <c r="F32" s="630">
        <v>29</v>
      </c>
      <c r="G32" s="630">
        <v>58</v>
      </c>
      <c r="H32" s="630">
        <v>10</v>
      </c>
      <c r="I32" s="629">
        <v>225</v>
      </c>
      <c r="J32" s="629"/>
      <c r="K32" s="630">
        <v>26</v>
      </c>
      <c r="L32" s="630">
        <v>10</v>
      </c>
      <c r="M32" s="630">
        <v>278</v>
      </c>
      <c r="N32" s="629">
        <v>314</v>
      </c>
      <c r="O32" s="629"/>
      <c r="P32" s="631"/>
      <c r="Q32"/>
      <c r="R32" s="168" t="s">
        <v>1182</v>
      </c>
      <c r="S32" s="169" t="s">
        <v>1180</v>
      </c>
      <c r="T32" s="170">
        <f t="shared" ref="T32:X33" si="39">IF(C28&gt;0,C32/C28,)</f>
        <v>1.3631284916201117E-2</v>
      </c>
      <c r="U32" s="182">
        <f t="shared" si="39"/>
        <v>4.3947571318427137E-2</v>
      </c>
      <c r="V32" s="182">
        <f t="shared" si="39"/>
        <v>2.1390374331550803E-3</v>
      </c>
      <c r="W32" s="182">
        <f t="shared" si="39"/>
        <v>2.8046421663442941E-2</v>
      </c>
      <c r="X32" s="182">
        <f t="shared" si="39"/>
        <v>0.18181818181818182</v>
      </c>
      <c r="Y32" s="182">
        <f t="shared" ref="Y32:AE33" si="40">IF(H28&gt;0,H32/H28,)</f>
        <v>8.3472454090150246E-3</v>
      </c>
      <c r="Z32" s="170">
        <f t="shared" si="40"/>
        <v>1.7310355439298354E-2</v>
      </c>
      <c r="AA32" s="170">
        <f t="shared" si="40"/>
        <v>0</v>
      </c>
      <c r="AB32" s="182">
        <f t="shared" si="40"/>
        <v>3.5714285714285712E-2</v>
      </c>
      <c r="AC32" s="182">
        <f t="shared" si="40"/>
        <v>6.9637883008356544E-3</v>
      </c>
      <c r="AD32" s="182">
        <f t="shared" si="40"/>
        <v>7.988505747126437E-2</v>
      </c>
      <c r="AE32" s="170">
        <f t="shared" si="40"/>
        <v>5.5634301913536501E-2</v>
      </c>
      <c r="AG32" s="183" t="s">
        <v>970</v>
      </c>
      <c r="AH32" s="172"/>
      <c r="AI32" s="172"/>
      <c r="AJ32" s="172"/>
      <c r="AK32" s="172"/>
      <c r="AL32" s="172"/>
      <c r="AM32" s="172"/>
      <c r="AN32" s="172"/>
      <c r="AO32" s="172"/>
      <c r="AP32" s="172"/>
      <c r="AQ32" s="172"/>
      <c r="AR32" s="172"/>
    </row>
    <row r="33" spans="1:44" ht="15">
      <c r="A33" s="622"/>
      <c r="B33" s="628" t="s">
        <v>973</v>
      </c>
      <c r="C33" s="629">
        <v>82</v>
      </c>
      <c r="D33" s="630">
        <v>61</v>
      </c>
      <c r="E33" s="630">
        <v>23</v>
      </c>
      <c r="F33" s="630">
        <v>13</v>
      </c>
      <c r="G33" s="630">
        <v>73</v>
      </c>
      <c r="H33" s="630">
        <v>15</v>
      </c>
      <c r="I33" s="629">
        <v>267</v>
      </c>
      <c r="J33" s="629"/>
      <c r="K33" s="630">
        <v>41</v>
      </c>
      <c r="L33" s="630">
        <v>41</v>
      </c>
      <c r="M33" s="630">
        <v>286</v>
      </c>
      <c r="N33" s="629">
        <v>368</v>
      </c>
      <c r="O33" s="629"/>
      <c r="P33" s="631"/>
      <c r="Q33"/>
      <c r="R33" s="177"/>
      <c r="S33" s="178" t="s">
        <v>801</v>
      </c>
      <c r="T33" s="179">
        <f t="shared" si="39"/>
        <v>1.8077601410934743E-2</v>
      </c>
      <c r="U33" s="180">
        <f t="shared" si="39"/>
        <v>4.5522388059701491E-2</v>
      </c>
      <c r="V33" s="180">
        <f t="shared" si="39"/>
        <v>4.8400673400673397E-3</v>
      </c>
      <c r="W33" s="180">
        <f t="shared" si="39"/>
        <v>1.3026052104208416E-2</v>
      </c>
      <c r="X33" s="180">
        <f t="shared" si="39"/>
        <v>0.19571045576407506</v>
      </c>
      <c r="Y33" s="180">
        <f t="shared" si="40"/>
        <v>1.2437810945273632E-2</v>
      </c>
      <c r="Z33" s="179">
        <f t="shared" si="40"/>
        <v>2.0219613782658085E-2</v>
      </c>
      <c r="AA33" s="179">
        <f t="shared" si="40"/>
        <v>0</v>
      </c>
      <c r="AB33" s="180">
        <f t="shared" si="40"/>
        <v>5.1058530510585308E-2</v>
      </c>
      <c r="AC33" s="180">
        <f t="shared" si="40"/>
        <v>3.4686971235194583E-2</v>
      </c>
      <c r="AD33" s="180">
        <f t="shared" si="40"/>
        <v>8.5068411659726353E-2</v>
      </c>
      <c r="AE33" s="179">
        <f t="shared" si="40"/>
        <v>6.8823639423976055E-2</v>
      </c>
      <c r="AG33" s="185">
        <f>(T33-T32)*100</f>
        <v>0.44463164947336259</v>
      </c>
      <c r="AH33" s="185">
        <f t="shared" ref="AH33:AR33" si="41">(U33-U32)*100</f>
        <v>0.15748167412743541</v>
      </c>
      <c r="AI33" s="185">
        <f t="shared" si="41"/>
        <v>0.27010299069122595</v>
      </c>
      <c r="AJ33" s="185">
        <f t="shared" si="41"/>
        <v>-1.5020369559234525</v>
      </c>
      <c r="AK33" s="185">
        <f t="shared" si="41"/>
        <v>1.3892273945893234</v>
      </c>
      <c r="AL33" s="185">
        <f t="shared" si="41"/>
        <v>0.4090565536258608</v>
      </c>
      <c r="AM33" s="185">
        <f t="shared" si="41"/>
        <v>0.29092583433597308</v>
      </c>
      <c r="AN33" s="185">
        <f t="shared" si="41"/>
        <v>0</v>
      </c>
      <c r="AO33" s="185">
        <f t="shared" si="41"/>
        <v>1.5344244796299595</v>
      </c>
      <c r="AP33" s="185">
        <f t="shared" si="41"/>
        <v>2.7723182934358928</v>
      </c>
      <c r="AQ33" s="185">
        <f t="shared" si="41"/>
        <v>0.51833541884619838</v>
      </c>
      <c r="AR33" s="185">
        <f t="shared" si="41"/>
        <v>1.3189337510439554</v>
      </c>
    </row>
    <row r="34" spans="1:44" ht="15">
      <c r="A34" s="622"/>
      <c r="B34" s="628" t="s">
        <v>974</v>
      </c>
      <c r="C34" s="629"/>
      <c r="D34" s="630"/>
      <c r="E34" s="630"/>
      <c r="F34" s="630"/>
      <c r="G34" s="630"/>
      <c r="H34" s="630"/>
      <c r="I34" s="629"/>
      <c r="J34" s="629"/>
      <c r="K34" s="630"/>
      <c r="L34" s="630"/>
      <c r="M34" s="630"/>
      <c r="N34" s="629"/>
      <c r="O34" s="629"/>
      <c r="P34" s="631"/>
      <c r="Q34"/>
      <c r="R34" s="168" t="s">
        <v>1183</v>
      </c>
      <c r="S34" s="169" t="s">
        <v>1180</v>
      </c>
      <c r="T34" s="170">
        <f t="shared" ref="T34:X35" si="42">IF(C28&gt;0,C34/C28,)</f>
        <v>0</v>
      </c>
      <c r="U34" s="182">
        <f t="shared" si="42"/>
        <v>0</v>
      </c>
      <c r="V34" s="182">
        <f t="shared" si="42"/>
        <v>0</v>
      </c>
      <c r="W34" s="182">
        <f t="shared" si="42"/>
        <v>0</v>
      </c>
      <c r="X34" s="182">
        <f t="shared" si="42"/>
        <v>0</v>
      </c>
      <c r="Y34" s="182">
        <f t="shared" ref="Y34:AE35" si="43">IF(H28&gt;0,H34/H28,)</f>
        <v>0</v>
      </c>
      <c r="Z34" s="170">
        <f t="shared" si="43"/>
        <v>0</v>
      </c>
      <c r="AA34" s="170">
        <f t="shared" si="43"/>
        <v>0</v>
      </c>
      <c r="AB34" s="182">
        <f t="shared" si="43"/>
        <v>0</v>
      </c>
      <c r="AC34" s="182">
        <f t="shared" si="43"/>
        <v>0</v>
      </c>
      <c r="AD34" s="182">
        <f t="shared" si="43"/>
        <v>0</v>
      </c>
      <c r="AE34" s="170">
        <f t="shared" si="43"/>
        <v>0</v>
      </c>
      <c r="AG34" s="183" t="s">
        <v>970</v>
      </c>
      <c r="AH34" s="172"/>
      <c r="AI34" s="172"/>
      <c r="AJ34" s="172"/>
      <c r="AK34" s="172"/>
      <c r="AL34" s="172"/>
      <c r="AM34" s="172"/>
      <c r="AN34" s="172"/>
      <c r="AO34" s="172"/>
      <c r="AP34" s="172"/>
      <c r="AQ34" s="172"/>
      <c r="AR34" s="172"/>
    </row>
    <row r="35" spans="1:44" ht="15">
      <c r="A35" s="622"/>
      <c r="B35" s="628" t="s">
        <v>975</v>
      </c>
      <c r="C35" s="629"/>
      <c r="D35" s="630"/>
      <c r="E35" s="630"/>
      <c r="F35" s="630"/>
      <c r="G35" s="630"/>
      <c r="H35" s="630"/>
      <c r="I35" s="629"/>
      <c r="J35" s="629"/>
      <c r="K35" s="630"/>
      <c r="L35" s="630"/>
      <c r="M35" s="630"/>
      <c r="N35" s="629"/>
      <c r="O35" s="629"/>
      <c r="P35" s="631"/>
      <c r="Q35"/>
      <c r="R35" s="177"/>
      <c r="S35" s="178" t="s">
        <v>801</v>
      </c>
      <c r="T35" s="179">
        <f t="shared" si="42"/>
        <v>0</v>
      </c>
      <c r="U35" s="180">
        <f t="shared" si="42"/>
        <v>0</v>
      </c>
      <c r="V35" s="180">
        <f t="shared" si="42"/>
        <v>0</v>
      </c>
      <c r="W35" s="180">
        <f t="shared" si="42"/>
        <v>0</v>
      </c>
      <c r="X35" s="180">
        <f t="shared" si="42"/>
        <v>0</v>
      </c>
      <c r="Y35" s="180">
        <f t="shared" si="43"/>
        <v>0</v>
      </c>
      <c r="Z35" s="179">
        <f t="shared" si="43"/>
        <v>0</v>
      </c>
      <c r="AA35" s="179">
        <f t="shared" si="43"/>
        <v>0</v>
      </c>
      <c r="AB35" s="180">
        <f t="shared" si="43"/>
        <v>0</v>
      </c>
      <c r="AC35" s="180">
        <f t="shared" si="43"/>
        <v>0</v>
      </c>
      <c r="AD35" s="180">
        <f t="shared" si="43"/>
        <v>0</v>
      </c>
      <c r="AE35" s="179">
        <f t="shared" si="43"/>
        <v>0</v>
      </c>
      <c r="AG35" s="186">
        <f>(T35-T34)*100</f>
        <v>0</v>
      </c>
      <c r="AH35" s="186">
        <f t="shared" ref="AH35:AR35" si="44">(U35-U34)*100</f>
        <v>0</v>
      </c>
      <c r="AI35" s="186">
        <f t="shared" si="44"/>
        <v>0</v>
      </c>
      <c r="AJ35" s="186">
        <f t="shared" si="44"/>
        <v>0</v>
      </c>
      <c r="AK35" s="186">
        <f t="shared" si="44"/>
        <v>0</v>
      </c>
      <c r="AL35" s="186">
        <f t="shared" si="44"/>
        <v>0</v>
      </c>
      <c r="AM35" s="186">
        <f t="shared" si="44"/>
        <v>0</v>
      </c>
      <c r="AN35" s="186">
        <f t="shared" si="44"/>
        <v>0</v>
      </c>
      <c r="AO35" s="186">
        <f t="shared" si="44"/>
        <v>0</v>
      </c>
      <c r="AP35" s="186">
        <f t="shared" si="44"/>
        <v>0</v>
      </c>
      <c r="AQ35" s="186">
        <f t="shared" si="44"/>
        <v>0</v>
      </c>
      <c r="AR35" s="186">
        <f t="shared" si="44"/>
        <v>0</v>
      </c>
    </row>
    <row r="36" spans="1:44" ht="15">
      <c r="A36" s="622"/>
      <c r="B36" s="628" t="s">
        <v>976</v>
      </c>
      <c r="C36" s="629">
        <v>2299</v>
      </c>
      <c r="D36" s="630">
        <v>170</v>
      </c>
      <c r="E36" s="630">
        <v>1432</v>
      </c>
      <c r="F36" s="630">
        <v>292</v>
      </c>
      <c r="G36" s="630">
        <v>77</v>
      </c>
      <c r="H36" s="630">
        <v>566</v>
      </c>
      <c r="I36" s="629">
        <v>4836</v>
      </c>
      <c r="J36" s="629"/>
      <c r="K36" s="630">
        <v>281</v>
      </c>
      <c r="L36" s="630">
        <v>550</v>
      </c>
      <c r="M36" s="630">
        <v>1224</v>
      </c>
      <c r="N36" s="629">
        <v>2055</v>
      </c>
      <c r="O36" s="629"/>
      <c r="P36" s="631"/>
      <c r="Q36"/>
      <c r="R36" s="168" t="s">
        <v>1184</v>
      </c>
      <c r="S36" s="169" t="s">
        <v>1180</v>
      </c>
      <c r="T36" s="170">
        <f t="shared" ref="T36:X37" si="45">IF(C28&gt;0,C36/C28,)</f>
        <v>0.51374301675977652</v>
      </c>
      <c r="U36" s="182">
        <f t="shared" si="45"/>
        <v>0.13107170393215112</v>
      </c>
      <c r="V36" s="182">
        <f t="shared" si="45"/>
        <v>0.30631016042780751</v>
      </c>
      <c r="W36" s="182">
        <f t="shared" si="45"/>
        <v>0.28239845261121854</v>
      </c>
      <c r="X36" s="182">
        <f t="shared" si="45"/>
        <v>0.2413793103448276</v>
      </c>
      <c r="Y36" s="182">
        <f t="shared" ref="Y36:AE37" si="46">IF(H28&gt;0,H36/H28,)</f>
        <v>0.47245409015025042</v>
      </c>
      <c r="Z36" s="170">
        <f t="shared" si="46"/>
        <v>0.37205723957531928</v>
      </c>
      <c r="AA36" s="170">
        <f t="shared" si="46"/>
        <v>0</v>
      </c>
      <c r="AB36" s="182">
        <f t="shared" si="46"/>
        <v>0.38598901098901101</v>
      </c>
      <c r="AC36" s="182">
        <f t="shared" si="46"/>
        <v>0.38300835654596099</v>
      </c>
      <c r="AD36" s="182">
        <f t="shared" si="46"/>
        <v>0.35172413793103446</v>
      </c>
      <c r="AE36" s="170">
        <f t="shared" si="46"/>
        <v>0.36410347271438698</v>
      </c>
      <c r="AG36" s="183" t="s">
        <v>970</v>
      </c>
      <c r="AH36" s="172"/>
      <c r="AI36" s="172"/>
      <c r="AJ36" s="172"/>
      <c r="AK36" s="172"/>
      <c r="AL36" s="172"/>
      <c r="AM36" s="172"/>
      <c r="AN36" s="172"/>
      <c r="AO36" s="172"/>
      <c r="AP36" s="172"/>
      <c r="AQ36" s="172"/>
      <c r="AR36" s="172"/>
    </row>
    <row r="37" spans="1:44" ht="15">
      <c r="A37" s="622"/>
      <c r="B37" s="628" t="s">
        <v>977</v>
      </c>
      <c r="C37" s="629">
        <v>2302</v>
      </c>
      <c r="D37" s="630">
        <v>166</v>
      </c>
      <c r="E37" s="630">
        <v>1402</v>
      </c>
      <c r="F37" s="630">
        <v>296</v>
      </c>
      <c r="G37" s="630">
        <v>95</v>
      </c>
      <c r="H37" s="630">
        <v>517</v>
      </c>
      <c r="I37" s="629">
        <v>4778</v>
      </c>
      <c r="J37" s="629"/>
      <c r="K37" s="630">
        <v>301</v>
      </c>
      <c r="L37" s="630">
        <v>403</v>
      </c>
      <c r="M37" s="630">
        <v>1060</v>
      </c>
      <c r="N37" s="629">
        <v>1764</v>
      </c>
      <c r="O37" s="629"/>
      <c r="P37" s="631"/>
      <c r="Q37"/>
      <c r="R37" s="177"/>
      <c r="S37" s="178" t="s">
        <v>801</v>
      </c>
      <c r="T37" s="179">
        <f t="shared" si="45"/>
        <v>0.50749559082892415</v>
      </c>
      <c r="U37" s="180">
        <f t="shared" si="45"/>
        <v>0.12388059701492538</v>
      </c>
      <c r="V37" s="180">
        <f t="shared" si="45"/>
        <v>0.29503367003367004</v>
      </c>
      <c r="W37" s="180">
        <f t="shared" si="45"/>
        <v>0.29659318637274551</v>
      </c>
      <c r="X37" s="180">
        <f t="shared" si="45"/>
        <v>0.2546916890080429</v>
      </c>
      <c r="Y37" s="180">
        <f t="shared" si="46"/>
        <v>0.4286898839137645</v>
      </c>
      <c r="Z37" s="179">
        <f t="shared" si="46"/>
        <v>0.36183263915183644</v>
      </c>
      <c r="AA37" s="179">
        <f t="shared" si="46"/>
        <v>0</v>
      </c>
      <c r="AB37" s="180">
        <f t="shared" si="46"/>
        <v>0.37484433374844334</v>
      </c>
      <c r="AC37" s="180">
        <f t="shared" si="46"/>
        <v>0.34094754653130288</v>
      </c>
      <c r="AD37" s="180">
        <f t="shared" si="46"/>
        <v>0.31528851873884595</v>
      </c>
      <c r="AE37" s="179">
        <f t="shared" si="46"/>
        <v>0.32990461941275484</v>
      </c>
      <c r="AG37" s="185">
        <f>(T37-T36)*100</f>
        <v>-0.62474259308523683</v>
      </c>
      <c r="AH37" s="185">
        <f t="shared" ref="AH37:AR37" si="47">(U37-U36)*100</f>
        <v>-0.71911069172257425</v>
      </c>
      <c r="AI37" s="185">
        <f t="shared" si="47"/>
        <v>-1.1276490394137473</v>
      </c>
      <c r="AJ37" s="185">
        <f t="shared" si="47"/>
        <v>1.4194733761526968</v>
      </c>
      <c r="AK37" s="185">
        <f t="shared" si="47"/>
        <v>1.3312378663215303</v>
      </c>
      <c r="AL37" s="185">
        <f t="shared" si="47"/>
        <v>-4.3764206236485919</v>
      </c>
      <c r="AM37" s="185">
        <f t="shared" si="47"/>
        <v>-1.0224600423482832</v>
      </c>
      <c r="AN37" s="185">
        <f t="shared" si="47"/>
        <v>0</v>
      </c>
      <c r="AO37" s="185">
        <f t="shared" si="47"/>
        <v>-1.1144677240567669</v>
      </c>
      <c r="AP37" s="185">
        <f t="shared" si="47"/>
        <v>-4.2060810014658117</v>
      </c>
      <c r="AQ37" s="185">
        <f t="shared" si="47"/>
        <v>-3.6435619192188518</v>
      </c>
      <c r="AR37" s="185">
        <f t="shared" si="47"/>
        <v>-3.4198853301632139</v>
      </c>
    </row>
    <row r="38" spans="1:44" ht="15">
      <c r="A38" s="622"/>
      <c r="B38" s="628" t="s">
        <v>978</v>
      </c>
      <c r="C38" s="629">
        <v>218</v>
      </c>
      <c r="D38" s="630">
        <v>96</v>
      </c>
      <c r="E38" s="630">
        <v>55</v>
      </c>
      <c r="F38" s="630">
        <v>16</v>
      </c>
      <c r="G38" s="630">
        <v>48</v>
      </c>
      <c r="H38" s="630">
        <v>45</v>
      </c>
      <c r="I38" s="629">
        <v>478</v>
      </c>
      <c r="J38" s="629"/>
      <c r="K38" s="630">
        <v>122</v>
      </c>
      <c r="L38" s="630">
        <v>157</v>
      </c>
      <c r="M38" s="630">
        <v>439</v>
      </c>
      <c r="N38" s="629">
        <v>718</v>
      </c>
      <c r="O38" s="629"/>
      <c r="P38" s="631"/>
      <c r="Q38"/>
      <c r="R38" s="168" t="s">
        <v>1185</v>
      </c>
      <c r="S38" s="169" t="s">
        <v>1180</v>
      </c>
      <c r="T38" s="170">
        <f t="shared" ref="T38:X39" si="48">IF(C28&gt;0,C38/C28,)</f>
        <v>4.8715083798882682E-2</v>
      </c>
      <c r="U38" s="182">
        <f t="shared" si="48"/>
        <v>7.4016962220508867E-2</v>
      </c>
      <c r="V38" s="182">
        <f t="shared" si="48"/>
        <v>1.1764705882352941E-2</v>
      </c>
      <c r="W38" s="182">
        <f t="shared" si="48"/>
        <v>1.5473887814313346E-2</v>
      </c>
      <c r="X38" s="182">
        <f t="shared" si="48"/>
        <v>0.15047021943573669</v>
      </c>
      <c r="Y38" s="182">
        <f t="shared" ref="Y38:AE39" si="49">IF(H28&gt;0,H38/H28,)</f>
        <v>3.7562604340567615E-2</v>
      </c>
      <c r="Z38" s="170">
        <f t="shared" si="49"/>
        <v>3.6774888444376055E-2</v>
      </c>
      <c r="AA38" s="170">
        <f t="shared" si="49"/>
        <v>0</v>
      </c>
      <c r="AB38" s="182">
        <f t="shared" si="49"/>
        <v>0.16758241758241757</v>
      </c>
      <c r="AC38" s="182">
        <f t="shared" si="49"/>
        <v>0.10933147632311978</v>
      </c>
      <c r="AD38" s="182">
        <f t="shared" si="49"/>
        <v>0.12614942528735631</v>
      </c>
      <c r="AE38" s="170">
        <f t="shared" si="49"/>
        <v>0.12721474131821403</v>
      </c>
      <c r="AG38" s="183" t="s">
        <v>970</v>
      </c>
      <c r="AH38" s="172"/>
      <c r="AI38" s="172"/>
      <c r="AJ38" s="172"/>
      <c r="AK38" s="172"/>
      <c r="AL38" s="172"/>
      <c r="AM38" s="172"/>
      <c r="AN38" s="172"/>
      <c r="AO38" s="172"/>
      <c r="AP38" s="172"/>
      <c r="AQ38" s="172"/>
      <c r="AR38" s="172"/>
    </row>
    <row r="39" spans="1:44" ht="15">
      <c r="A39" s="622"/>
      <c r="B39" s="628" t="s">
        <v>979</v>
      </c>
      <c r="C39" s="629">
        <v>264</v>
      </c>
      <c r="D39" s="630">
        <v>52</v>
      </c>
      <c r="E39" s="630">
        <v>46</v>
      </c>
      <c r="F39" s="630">
        <v>19</v>
      </c>
      <c r="G39" s="630">
        <v>40</v>
      </c>
      <c r="H39" s="630">
        <v>61</v>
      </c>
      <c r="I39" s="629">
        <v>482</v>
      </c>
      <c r="J39" s="629"/>
      <c r="K39" s="630">
        <v>134</v>
      </c>
      <c r="L39" s="630">
        <v>121</v>
      </c>
      <c r="M39" s="630">
        <v>407</v>
      </c>
      <c r="N39" s="629">
        <v>662</v>
      </c>
      <c r="O39" s="629"/>
      <c r="P39" s="631"/>
      <c r="Q39"/>
      <c r="R39" s="177"/>
      <c r="S39" s="178" t="s">
        <v>801</v>
      </c>
      <c r="T39" s="179">
        <f t="shared" si="48"/>
        <v>5.8201058201058198E-2</v>
      </c>
      <c r="U39" s="180">
        <f t="shared" si="48"/>
        <v>3.880597014925373E-2</v>
      </c>
      <c r="V39" s="180">
        <f t="shared" si="48"/>
        <v>9.6801346801346794E-3</v>
      </c>
      <c r="W39" s="180">
        <f t="shared" si="48"/>
        <v>1.9038076152304611E-2</v>
      </c>
      <c r="X39" s="180">
        <f t="shared" si="48"/>
        <v>0.10723860589812333</v>
      </c>
      <c r="Y39" s="180">
        <f t="shared" si="49"/>
        <v>5.0580431177446102E-2</v>
      </c>
      <c r="Z39" s="179">
        <f t="shared" si="49"/>
        <v>3.6501325255585006E-2</v>
      </c>
      <c r="AA39" s="179">
        <f t="shared" si="49"/>
        <v>0</v>
      </c>
      <c r="AB39" s="180">
        <f t="shared" si="49"/>
        <v>0.16687422166874222</v>
      </c>
      <c r="AC39" s="180">
        <f t="shared" si="49"/>
        <v>0.10236886632825719</v>
      </c>
      <c r="AD39" s="180">
        <f t="shared" si="49"/>
        <v>0.12105889351576443</v>
      </c>
      <c r="AE39" s="179">
        <f t="shared" si="49"/>
        <v>0.1238077426594352</v>
      </c>
      <c r="AG39" s="185">
        <f>(T39-T38)*100</f>
        <v>0.94859744021755166</v>
      </c>
      <c r="AH39" s="185">
        <f t="shared" ref="AH39:AR39" si="50">(U39-U38)*100</f>
        <v>-3.5210992071255136</v>
      </c>
      <c r="AI39" s="185">
        <f t="shared" si="50"/>
        <v>-0.20845712022182616</v>
      </c>
      <c r="AJ39" s="185">
        <f t="shared" si="50"/>
        <v>0.35641883379912648</v>
      </c>
      <c r="AK39" s="185">
        <f t="shared" si="50"/>
        <v>-4.3231613537613356</v>
      </c>
      <c r="AL39" s="185">
        <f t="shared" si="50"/>
        <v>1.3017826836878486</v>
      </c>
      <c r="AM39" s="185">
        <f t="shared" si="50"/>
        <v>-2.7356318879104974E-2</v>
      </c>
      <c r="AN39" s="185">
        <f t="shared" si="50"/>
        <v>0</v>
      </c>
      <c r="AO39" s="185">
        <f t="shared" si="50"/>
        <v>-7.081959136753524E-2</v>
      </c>
      <c r="AP39" s="185">
        <f t="shared" si="50"/>
        <v>-0.69626099948625897</v>
      </c>
      <c r="AQ39" s="185">
        <f t="shared" si="50"/>
        <v>-0.5090531771591883</v>
      </c>
      <c r="AR39" s="185">
        <f t="shared" si="50"/>
        <v>-0.34069986587788315</v>
      </c>
    </row>
    <row r="40" spans="1:44" ht="15">
      <c r="A40" s="622"/>
      <c r="B40" s="628" t="s">
        <v>980</v>
      </c>
      <c r="C40" s="629"/>
      <c r="D40" s="630"/>
      <c r="E40" s="630"/>
      <c r="F40" s="630"/>
      <c r="G40" s="630"/>
      <c r="H40" s="630"/>
      <c r="I40" s="629"/>
      <c r="J40" s="629"/>
      <c r="K40" s="630"/>
      <c r="L40" s="630"/>
      <c r="M40" s="630"/>
      <c r="N40" s="629"/>
      <c r="O40" s="629"/>
      <c r="P40" s="631"/>
      <c r="Q40"/>
      <c r="R40" s="168" t="s">
        <v>1186</v>
      </c>
      <c r="S40" s="169" t="s">
        <v>1180</v>
      </c>
      <c r="T40" s="170">
        <f t="shared" ref="T40:X41" si="51">IF(C28&gt;0,C40/C28,)</f>
        <v>0</v>
      </c>
      <c r="U40" s="182">
        <f t="shared" si="51"/>
        <v>0</v>
      </c>
      <c r="V40" s="182">
        <f t="shared" si="51"/>
        <v>0</v>
      </c>
      <c r="W40" s="182">
        <f t="shared" si="51"/>
        <v>0</v>
      </c>
      <c r="X40" s="182">
        <f t="shared" si="51"/>
        <v>0</v>
      </c>
      <c r="Y40" s="182">
        <f t="shared" ref="Y40:AE41" si="52">IF(H28&gt;0,H40/H28,)</f>
        <v>0</v>
      </c>
      <c r="Z40" s="170">
        <f t="shared" si="52"/>
        <v>0</v>
      </c>
      <c r="AA40" s="170">
        <f t="shared" si="52"/>
        <v>0</v>
      </c>
      <c r="AB40" s="182">
        <f t="shared" si="52"/>
        <v>0</v>
      </c>
      <c r="AC40" s="182">
        <f t="shared" si="52"/>
        <v>0</v>
      </c>
      <c r="AD40" s="182">
        <f t="shared" si="52"/>
        <v>0</v>
      </c>
      <c r="AE40" s="170">
        <f t="shared" si="52"/>
        <v>0</v>
      </c>
      <c r="AG40" s="183" t="s">
        <v>970</v>
      </c>
      <c r="AH40" s="172"/>
      <c r="AI40" s="172"/>
      <c r="AJ40" s="172"/>
      <c r="AK40" s="172"/>
      <c r="AL40" s="172"/>
      <c r="AM40" s="172"/>
      <c r="AN40" s="172"/>
      <c r="AO40" s="172"/>
      <c r="AP40" s="172"/>
      <c r="AQ40" s="172"/>
      <c r="AR40" s="172"/>
    </row>
    <row r="41" spans="1:44" ht="15">
      <c r="A41" s="622"/>
      <c r="B41" s="628" t="s">
        <v>981</v>
      </c>
      <c r="C41" s="629"/>
      <c r="D41" s="630"/>
      <c r="E41" s="630"/>
      <c r="F41" s="630"/>
      <c r="G41" s="630"/>
      <c r="H41" s="630"/>
      <c r="I41" s="629"/>
      <c r="J41" s="629"/>
      <c r="K41" s="630"/>
      <c r="L41" s="630"/>
      <c r="M41" s="630"/>
      <c r="N41" s="629"/>
      <c r="O41" s="629"/>
      <c r="P41" s="631"/>
      <c r="Q41"/>
      <c r="R41" s="177"/>
      <c r="S41" s="178" t="s">
        <v>801</v>
      </c>
      <c r="T41" s="179">
        <f t="shared" si="51"/>
        <v>0</v>
      </c>
      <c r="U41" s="180">
        <f t="shared" si="51"/>
        <v>0</v>
      </c>
      <c r="V41" s="180">
        <f t="shared" si="51"/>
        <v>0</v>
      </c>
      <c r="W41" s="180">
        <f t="shared" si="51"/>
        <v>0</v>
      </c>
      <c r="X41" s="180">
        <f t="shared" si="51"/>
        <v>0</v>
      </c>
      <c r="Y41" s="180">
        <f t="shared" si="52"/>
        <v>0</v>
      </c>
      <c r="Z41" s="179">
        <f t="shared" si="52"/>
        <v>0</v>
      </c>
      <c r="AA41" s="179">
        <f t="shared" si="52"/>
        <v>0</v>
      </c>
      <c r="AB41" s="180">
        <f t="shared" si="52"/>
        <v>0</v>
      </c>
      <c r="AC41" s="180">
        <f t="shared" si="52"/>
        <v>0</v>
      </c>
      <c r="AD41" s="180">
        <f t="shared" si="52"/>
        <v>0</v>
      </c>
      <c r="AE41" s="179">
        <f t="shared" si="52"/>
        <v>0</v>
      </c>
      <c r="AG41" s="185">
        <f>(T41-T40)*100</f>
        <v>0</v>
      </c>
      <c r="AH41" s="185">
        <f t="shared" ref="AH41:AR41" si="53">(U41-U40)*100</f>
        <v>0</v>
      </c>
      <c r="AI41" s="185">
        <f t="shared" si="53"/>
        <v>0</v>
      </c>
      <c r="AJ41" s="185">
        <f t="shared" si="53"/>
        <v>0</v>
      </c>
      <c r="AK41" s="185">
        <f t="shared" si="53"/>
        <v>0</v>
      </c>
      <c r="AL41" s="185">
        <f t="shared" si="53"/>
        <v>0</v>
      </c>
      <c r="AM41" s="185">
        <f t="shared" si="53"/>
        <v>0</v>
      </c>
      <c r="AN41" s="185">
        <f t="shared" si="53"/>
        <v>0</v>
      </c>
      <c r="AO41" s="185">
        <f t="shared" si="53"/>
        <v>0</v>
      </c>
      <c r="AP41" s="185">
        <f t="shared" si="53"/>
        <v>0</v>
      </c>
      <c r="AQ41" s="185">
        <f t="shared" si="53"/>
        <v>0</v>
      </c>
      <c r="AR41" s="185">
        <f t="shared" si="53"/>
        <v>0</v>
      </c>
    </row>
    <row r="42" spans="1:44" ht="15">
      <c r="A42" s="622"/>
      <c r="B42" s="628" t="s">
        <v>982</v>
      </c>
      <c r="C42" s="629">
        <v>842</v>
      </c>
      <c r="D42" s="630">
        <v>411</v>
      </c>
      <c r="E42" s="630">
        <v>1302</v>
      </c>
      <c r="F42" s="630">
        <v>352</v>
      </c>
      <c r="G42" s="630">
        <v>63</v>
      </c>
      <c r="H42" s="630">
        <v>302</v>
      </c>
      <c r="I42" s="629">
        <v>3272</v>
      </c>
      <c r="J42" s="629"/>
      <c r="K42" s="630">
        <v>119</v>
      </c>
      <c r="L42" s="630">
        <v>325</v>
      </c>
      <c r="M42" s="630">
        <v>631</v>
      </c>
      <c r="N42" s="629">
        <v>1075</v>
      </c>
      <c r="O42" s="629"/>
      <c r="P42" s="631"/>
      <c r="Q42"/>
      <c r="R42" s="168" t="s">
        <v>1187</v>
      </c>
      <c r="S42" s="169" t="s">
        <v>1180</v>
      </c>
      <c r="T42" s="170">
        <f t="shared" ref="T42:X43" si="54">IF(C28&gt;0,C42/C28,)</f>
        <v>0.18815642458100559</v>
      </c>
      <c r="U42" s="182">
        <f t="shared" si="54"/>
        <v>0.31688511950655357</v>
      </c>
      <c r="V42" s="182">
        <f t="shared" si="54"/>
        <v>0.27850267379679144</v>
      </c>
      <c r="W42" s="182">
        <f t="shared" si="54"/>
        <v>0.34042553191489361</v>
      </c>
      <c r="X42" s="182">
        <f t="shared" si="54"/>
        <v>0.19749216300940439</v>
      </c>
      <c r="Y42" s="182">
        <f t="shared" ref="Y42:AE43" si="55">IF(H28&gt;0,H42/H28,)</f>
        <v>0.25208681135225375</v>
      </c>
      <c r="Z42" s="170">
        <f t="shared" si="55"/>
        <v>0.25173103554392984</v>
      </c>
      <c r="AA42" s="170">
        <f t="shared" si="55"/>
        <v>0</v>
      </c>
      <c r="AB42" s="182">
        <f t="shared" si="55"/>
        <v>0.16346153846153846</v>
      </c>
      <c r="AC42" s="182">
        <f t="shared" si="55"/>
        <v>0.22632311977715877</v>
      </c>
      <c r="AD42" s="182">
        <f t="shared" si="55"/>
        <v>0.18132183908045976</v>
      </c>
      <c r="AE42" s="170">
        <f t="shared" si="55"/>
        <v>0.19046775336640681</v>
      </c>
      <c r="AG42" s="183" t="s">
        <v>970</v>
      </c>
      <c r="AH42" s="172"/>
      <c r="AI42" s="172"/>
      <c r="AJ42" s="172"/>
      <c r="AK42" s="172"/>
      <c r="AL42" s="172"/>
      <c r="AM42" s="172"/>
      <c r="AN42" s="172"/>
      <c r="AO42" s="172"/>
      <c r="AP42" s="172"/>
      <c r="AQ42" s="172"/>
      <c r="AR42" s="172"/>
    </row>
    <row r="43" spans="1:44" ht="15">
      <c r="A43" s="622"/>
      <c r="B43" s="628" t="s">
        <v>983</v>
      </c>
      <c r="C43" s="629">
        <v>826</v>
      </c>
      <c r="D43" s="630">
        <v>454</v>
      </c>
      <c r="E43" s="630">
        <v>1293</v>
      </c>
      <c r="F43" s="630">
        <v>351</v>
      </c>
      <c r="G43" s="630">
        <v>75</v>
      </c>
      <c r="H43" s="630">
        <v>311</v>
      </c>
      <c r="I43" s="629">
        <v>3310</v>
      </c>
      <c r="J43" s="629"/>
      <c r="K43" s="630">
        <v>139</v>
      </c>
      <c r="L43" s="630">
        <v>240</v>
      </c>
      <c r="M43" s="630">
        <v>603</v>
      </c>
      <c r="N43" s="629">
        <v>982</v>
      </c>
      <c r="O43" s="629"/>
      <c r="P43" s="631"/>
      <c r="Q43"/>
      <c r="R43" s="177"/>
      <c r="S43" s="178" t="s">
        <v>801</v>
      </c>
      <c r="T43" s="179">
        <f t="shared" si="54"/>
        <v>0.18209876543209877</v>
      </c>
      <c r="U43" s="180">
        <f t="shared" si="54"/>
        <v>0.33880597014925373</v>
      </c>
      <c r="V43" s="180">
        <f t="shared" si="54"/>
        <v>0.27209595959595961</v>
      </c>
      <c r="W43" s="180">
        <f t="shared" si="54"/>
        <v>0.35170340681362727</v>
      </c>
      <c r="X43" s="180">
        <f t="shared" si="54"/>
        <v>0.20107238605898123</v>
      </c>
      <c r="Y43" s="180">
        <f t="shared" si="55"/>
        <v>0.25787728026533996</v>
      </c>
      <c r="Z43" s="179">
        <f t="shared" si="55"/>
        <v>0.25066262779250281</v>
      </c>
      <c r="AA43" s="179">
        <f t="shared" si="55"/>
        <v>0</v>
      </c>
      <c r="AB43" s="180">
        <f t="shared" si="55"/>
        <v>0.17310087173100872</v>
      </c>
      <c r="AC43" s="180">
        <f t="shared" si="55"/>
        <v>0.20304568527918782</v>
      </c>
      <c r="AD43" s="180">
        <f t="shared" si="55"/>
        <v>0.1793575252825699</v>
      </c>
      <c r="AE43" s="179">
        <f t="shared" si="55"/>
        <v>0.18365438563680569</v>
      </c>
      <c r="AG43" s="185">
        <f>(T43-T42)*100</f>
        <v>-0.60576591489068243</v>
      </c>
      <c r="AH43" s="185">
        <f t="shared" ref="AH43:AR43" si="56">(U43-U42)*100</f>
        <v>2.1920850642700165</v>
      </c>
      <c r="AI43" s="185">
        <f t="shared" si="56"/>
        <v>-0.64067142008318312</v>
      </c>
      <c r="AJ43" s="185">
        <f t="shared" si="56"/>
        <v>1.1277874898733664</v>
      </c>
      <c r="AK43" s="185">
        <f t="shared" si="56"/>
        <v>0.35802230495768361</v>
      </c>
      <c r="AL43" s="185">
        <f t="shared" si="56"/>
        <v>0.57904689130862108</v>
      </c>
      <c r="AM43" s="185">
        <f t="shared" si="56"/>
        <v>-0.10684077514270252</v>
      </c>
      <c r="AN43" s="185">
        <f t="shared" si="56"/>
        <v>0</v>
      </c>
      <c r="AO43" s="185">
        <f t="shared" si="56"/>
        <v>0.96393332694702516</v>
      </c>
      <c r="AP43" s="185">
        <f t="shared" si="56"/>
        <v>-2.3277434497970955</v>
      </c>
      <c r="AQ43" s="185">
        <f t="shared" si="56"/>
        <v>-0.19643137978898606</v>
      </c>
      <c r="AR43" s="185">
        <f t="shared" si="56"/>
        <v>-0.68133677296011164</v>
      </c>
    </row>
    <row r="44" spans="1:44" ht="15">
      <c r="A44" s="622"/>
      <c r="B44" s="628" t="s">
        <v>984</v>
      </c>
      <c r="C44" s="629">
        <v>366</v>
      </c>
      <c r="D44" s="630">
        <v>428</v>
      </c>
      <c r="E44" s="630">
        <v>467</v>
      </c>
      <c r="F44" s="630">
        <v>51</v>
      </c>
      <c r="G44" s="630">
        <v>38</v>
      </c>
      <c r="H44" s="630">
        <v>44</v>
      </c>
      <c r="I44" s="629">
        <v>1394</v>
      </c>
      <c r="J44" s="629"/>
      <c r="K44" s="630">
        <v>127</v>
      </c>
      <c r="L44" s="630">
        <v>172</v>
      </c>
      <c r="M44" s="630">
        <v>413</v>
      </c>
      <c r="N44" s="629">
        <v>712</v>
      </c>
      <c r="O44" s="629"/>
      <c r="P44" s="631"/>
      <c r="Q44"/>
      <c r="R44" s="168" t="s">
        <v>1188</v>
      </c>
      <c r="S44" s="169" t="s">
        <v>1180</v>
      </c>
      <c r="T44" s="170">
        <f t="shared" ref="T44:X45" si="57">IF(C28&gt;0,C44/C28,)</f>
        <v>8.1787709497206706E-2</v>
      </c>
      <c r="U44" s="182">
        <f t="shared" si="57"/>
        <v>0.3299922898997687</v>
      </c>
      <c r="V44" s="182">
        <f t="shared" si="57"/>
        <v>9.9893048128342252E-2</v>
      </c>
      <c r="W44" s="182">
        <f t="shared" si="57"/>
        <v>4.9323017408123788E-2</v>
      </c>
      <c r="X44" s="182">
        <f t="shared" si="57"/>
        <v>0.11912225705329153</v>
      </c>
      <c r="Y44" s="182">
        <f t="shared" ref="Y44:AE45" si="58">IF(H28&gt;0,H44/H28,)</f>
        <v>3.6727879799666109E-2</v>
      </c>
      <c r="Z44" s="170">
        <f t="shared" si="58"/>
        <v>0.10724726881058624</v>
      </c>
      <c r="AA44" s="170">
        <f t="shared" si="58"/>
        <v>0</v>
      </c>
      <c r="AB44" s="182">
        <f t="shared" si="58"/>
        <v>0.17445054945054944</v>
      </c>
      <c r="AC44" s="182">
        <f t="shared" si="58"/>
        <v>0.11977715877437325</v>
      </c>
      <c r="AD44" s="182">
        <f t="shared" si="58"/>
        <v>0.11867816091954023</v>
      </c>
      <c r="AE44" s="170">
        <f t="shared" si="58"/>
        <v>0.1261516654854713</v>
      </c>
      <c r="AG44" s="183" t="s">
        <v>970</v>
      </c>
      <c r="AH44" s="172"/>
      <c r="AI44" s="172"/>
      <c r="AJ44" s="172"/>
      <c r="AK44" s="172"/>
      <c r="AL44" s="172"/>
      <c r="AM44" s="172"/>
      <c r="AN44" s="172"/>
      <c r="AO44" s="172"/>
      <c r="AP44" s="172"/>
      <c r="AQ44" s="172"/>
      <c r="AR44" s="172"/>
    </row>
    <row r="45" spans="1:44" ht="15">
      <c r="A45" s="622"/>
      <c r="B45" s="628" t="s">
        <v>985</v>
      </c>
      <c r="C45" s="629">
        <v>385</v>
      </c>
      <c r="D45" s="630">
        <v>438</v>
      </c>
      <c r="E45" s="630">
        <v>457</v>
      </c>
      <c r="F45" s="630">
        <v>63</v>
      </c>
      <c r="G45" s="630">
        <v>34</v>
      </c>
      <c r="H45" s="630">
        <v>83</v>
      </c>
      <c r="I45" s="629">
        <v>1460</v>
      </c>
      <c r="J45" s="629"/>
      <c r="K45" s="630">
        <v>121</v>
      </c>
      <c r="L45" s="630">
        <v>170</v>
      </c>
      <c r="M45" s="630">
        <v>513</v>
      </c>
      <c r="N45" s="629">
        <v>804</v>
      </c>
      <c r="O45" s="629"/>
      <c r="P45" s="631"/>
      <c r="Q45"/>
      <c r="R45" s="177"/>
      <c r="S45" s="178" t="s">
        <v>801</v>
      </c>
      <c r="T45" s="179">
        <f t="shared" si="57"/>
        <v>8.4876543209876545E-2</v>
      </c>
      <c r="U45" s="180">
        <f t="shared" si="57"/>
        <v>0.32686567164179103</v>
      </c>
      <c r="V45" s="180">
        <f t="shared" si="57"/>
        <v>9.6170033670033669E-2</v>
      </c>
      <c r="W45" s="180">
        <f t="shared" si="57"/>
        <v>6.3126252505010014E-2</v>
      </c>
      <c r="X45" s="180">
        <f t="shared" si="57"/>
        <v>9.1152815013404831E-2</v>
      </c>
      <c r="Y45" s="180">
        <f t="shared" si="58"/>
        <v>6.8822553897180769E-2</v>
      </c>
      <c r="Z45" s="179">
        <f t="shared" si="58"/>
        <v>0.11056418023475956</v>
      </c>
      <c r="AA45" s="179">
        <f t="shared" si="58"/>
        <v>0</v>
      </c>
      <c r="AB45" s="180">
        <f t="shared" si="58"/>
        <v>0.15068493150684931</v>
      </c>
      <c r="AC45" s="180">
        <f t="shared" si="58"/>
        <v>0.14382402707275804</v>
      </c>
      <c r="AD45" s="180">
        <f t="shared" si="58"/>
        <v>0.15258774538964903</v>
      </c>
      <c r="AE45" s="179">
        <f t="shared" si="58"/>
        <v>0.15036469048064335</v>
      </c>
      <c r="AG45" s="185">
        <f>(T45-T44)*100</f>
        <v>0.3088833712669839</v>
      </c>
      <c r="AH45" s="185">
        <f t="shared" ref="AH45:AR45" si="59">(U45-U44)*100</f>
        <v>-0.31266182579776647</v>
      </c>
      <c r="AI45" s="185">
        <f t="shared" si="59"/>
        <v>-0.37230144583085822</v>
      </c>
      <c r="AJ45" s="185">
        <f t="shared" si="59"/>
        <v>1.3803235096886226</v>
      </c>
      <c r="AK45" s="185">
        <f t="shared" si="59"/>
        <v>-2.7969442039886703</v>
      </c>
      <c r="AL45" s="185">
        <f t="shared" si="59"/>
        <v>3.2094674097514662</v>
      </c>
      <c r="AM45" s="185">
        <f t="shared" si="59"/>
        <v>0.33169114241733133</v>
      </c>
      <c r="AN45" s="185">
        <f t="shared" si="59"/>
        <v>0</v>
      </c>
      <c r="AO45" s="185">
        <f t="shared" si="59"/>
        <v>-2.3765617943700135</v>
      </c>
      <c r="AP45" s="185">
        <f t="shared" si="59"/>
        <v>2.4046868298384787</v>
      </c>
      <c r="AQ45" s="185">
        <f t="shared" si="59"/>
        <v>3.3909584470108807</v>
      </c>
      <c r="AR45" s="185">
        <f t="shared" si="59"/>
        <v>2.4213024995172057</v>
      </c>
    </row>
    <row r="46" spans="1:44" ht="15">
      <c r="A46" s="622"/>
      <c r="B46" s="628" t="s">
        <v>986</v>
      </c>
      <c r="C46" s="629"/>
      <c r="D46" s="630"/>
      <c r="E46" s="630"/>
      <c r="F46" s="630"/>
      <c r="G46" s="630"/>
      <c r="H46" s="630"/>
      <c r="I46" s="629"/>
      <c r="J46" s="629"/>
      <c r="K46" s="630"/>
      <c r="L46" s="630"/>
      <c r="M46" s="630"/>
      <c r="N46" s="629"/>
      <c r="O46" s="629"/>
      <c r="P46" s="631"/>
      <c r="Q46"/>
      <c r="R46" s="168" t="s">
        <v>1189</v>
      </c>
      <c r="S46" s="169" t="s">
        <v>1180</v>
      </c>
      <c r="T46" s="170">
        <f t="shared" ref="T46:X47" si="60">IF(C28&gt;0,C46/C28,)</f>
        <v>0</v>
      </c>
      <c r="U46" s="182">
        <f t="shared" si="60"/>
        <v>0</v>
      </c>
      <c r="V46" s="182">
        <f t="shared" si="60"/>
        <v>0</v>
      </c>
      <c r="W46" s="182">
        <f t="shared" si="60"/>
        <v>0</v>
      </c>
      <c r="X46" s="182">
        <f t="shared" si="60"/>
        <v>0</v>
      </c>
      <c r="Y46" s="182">
        <f t="shared" ref="Y46:AE47" si="61">IF(H28&gt;0,H46/H28,)</f>
        <v>0</v>
      </c>
      <c r="Z46" s="170">
        <f t="shared" si="61"/>
        <v>0</v>
      </c>
      <c r="AA46" s="170">
        <f t="shared" si="61"/>
        <v>0</v>
      </c>
      <c r="AB46" s="182">
        <f t="shared" si="61"/>
        <v>0</v>
      </c>
      <c r="AC46" s="182">
        <f t="shared" si="61"/>
        <v>0</v>
      </c>
      <c r="AD46" s="182">
        <f t="shared" si="61"/>
        <v>0</v>
      </c>
      <c r="AE46" s="170">
        <f t="shared" si="61"/>
        <v>0</v>
      </c>
      <c r="AG46" s="183" t="s">
        <v>970</v>
      </c>
      <c r="AH46" s="172"/>
      <c r="AI46" s="172"/>
      <c r="AJ46" s="172"/>
      <c r="AK46" s="172"/>
      <c r="AL46" s="172"/>
      <c r="AM46" s="172"/>
      <c r="AN46" s="172"/>
      <c r="AO46" s="172"/>
      <c r="AP46" s="172"/>
      <c r="AQ46" s="172"/>
      <c r="AR46" s="172"/>
    </row>
    <row r="47" spans="1:44" ht="15">
      <c r="A47" s="622"/>
      <c r="B47" s="628" t="s">
        <v>987</v>
      </c>
      <c r="C47" s="629"/>
      <c r="D47" s="630"/>
      <c r="E47" s="630"/>
      <c r="F47" s="630"/>
      <c r="G47" s="630"/>
      <c r="H47" s="630"/>
      <c r="I47" s="629"/>
      <c r="J47" s="629"/>
      <c r="K47" s="630"/>
      <c r="L47" s="630"/>
      <c r="M47" s="630"/>
      <c r="N47" s="629"/>
      <c r="O47" s="629"/>
      <c r="P47" s="631"/>
      <c r="Q47"/>
      <c r="R47" s="177"/>
      <c r="S47" s="178" t="s">
        <v>801</v>
      </c>
      <c r="T47" s="179">
        <f t="shared" si="60"/>
        <v>0</v>
      </c>
      <c r="U47" s="180">
        <f t="shared" si="60"/>
        <v>0</v>
      </c>
      <c r="V47" s="180">
        <f t="shared" si="60"/>
        <v>0</v>
      </c>
      <c r="W47" s="180">
        <f t="shared" si="60"/>
        <v>0</v>
      </c>
      <c r="X47" s="180">
        <f t="shared" si="60"/>
        <v>0</v>
      </c>
      <c r="Y47" s="180">
        <f t="shared" si="61"/>
        <v>0</v>
      </c>
      <c r="Z47" s="179">
        <f t="shared" si="61"/>
        <v>0</v>
      </c>
      <c r="AA47" s="179">
        <f t="shared" si="61"/>
        <v>0</v>
      </c>
      <c r="AB47" s="180">
        <f t="shared" si="61"/>
        <v>0</v>
      </c>
      <c r="AC47" s="180">
        <f t="shared" si="61"/>
        <v>0</v>
      </c>
      <c r="AD47" s="180">
        <f t="shared" si="61"/>
        <v>0</v>
      </c>
      <c r="AE47" s="179">
        <f t="shared" si="61"/>
        <v>0</v>
      </c>
      <c r="AG47" s="185">
        <f>(T47-T46)*100</f>
        <v>0</v>
      </c>
      <c r="AH47" s="185">
        <f t="shared" ref="AH47:AR47" si="62">(U47-U46)*100</f>
        <v>0</v>
      </c>
      <c r="AI47" s="185">
        <f t="shared" si="62"/>
        <v>0</v>
      </c>
      <c r="AJ47" s="185">
        <f t="shared" si="62"/>
        <v>0</v>
      </c>
      <c r="AK47" s="185">
        <f t="shared" si="62"/>
        <v>0</v>
      </c>
      <c r="AL47" s="185">
        <f t="shared" si="62"/>
        <v>0</v>
      </c>
      <c r="AM47" s="185">
        <f t="shared" si="62"/>
        <v>0</v>
      </c>
      <c r="AN47" s="185">
        <f t="shared" si="62"/>
        <v>0</v>
      </c>
      <c r="AO47" s="185">
        <f t="shared" si="62"/>
        <v>0</v>
      </c>
      <c r="AP47" s="185">
        <f t="shared" si="62"/>
        <v>0</v>
      </c>
      <c r="AQ47" s="185">
        <f t="shared" si="62"/>
        <v>0</v>
      </c>
      <c r="AR47" s="185">
        <f t="shared" si="62"/>
        <v>0</v>
      </c>
    </row>
    <row r="48" spans="1:44" ht="15">
      <c r="A48" s="622"/>
      <c r="B48" s="628" t="s">
        <v>988</v>
      </c>
      <c r="C48" s="629"/>
      <c r="D48" s="630">
        <v>69</v>
      </c>
      <c r="E48" s="630">
        <v>46</v>
      </c>
      <c r="F48" s="630">
        <v>1</v>
      </c>
      <c r="G48" s="630"/>
      <c r="H48" s="630">
        <v>6</v>
      </c>
      <c r="I48" s="629">
        <v>122</v>
      </c>
      <c r="J48" s="629"/>
      <c r="K48" s="630"/>
      <c r="L48" s="630">
        <v>21</v>
      </c>
      <c r="M48" s="630">
        <v>13</v>
      </c>
      <c r="N48" s="629">
        <v>34</v>
      </c>
      <c r="O48" s="629"/>
      <c r="P48" s="631"/>
      <c r="Q48"/>
      <c r="R48" s="168" t="s">
        <v>1190</v>
      </c>
      <c r="S48" s="169" t="s">
        <v>1180</v>
      </c>
      <c r="T48" s="170">
        <f t="shared" ref="T48:X49" si="63">IF(C28&gt;0,C48/C28,)</f>
        <v>0</v>
      </c>
      <c r="U48" s="182">
        <f t="shared" si="63"/>
        <v>5.319969159599075E-2</v>
      </c>
      <c r="V48" s="182">
        <f t="shared" si="63"/>
        <v>9.8395721925133694E-3</v>
      </c>
      <c r="W48" s="182">
        <f t="shared" si="63"/>
        <v>9.6711798839458415E-4</v>
      </c>
      <c r="X48" s="182">
        <f t="shared" si="63"/>
        <v>0</v>
      </c>
      <c r="Y48" s="182">
        <f t="shared" ref="Y48:AE49" si="64">IF(H28&gt;0,H48/H28,)</f>
        <v>5.008347245409015E-3</v>
      </c>
      <c r="Z48" s="170">
        <f t="shared" si="64"/>
        <v>9.3860593937528849E-3</v>
      </c>
      <c r="AA48" s="170">
        <f t="shared" si="64"/>
        <v>0</v>
      </c>
      <c r="AB48" s="182">
        <f t="shared" si="64"/>
        <v>0</v>
      </c>
      <c r="AC48" s="182">
        <f t="shared" si="64"/>
        <v>1.4623955431754874E-2</v>
      </c>
      <c r="AD48" s="182">
        <f t="shared" si="64"/>
        <v>3.7356321839080459E-3</v>
      </c>
      <c r="AE48" s="170">
        <f t="shared" si="64"/>
        <v>6.024096385542169E-3</v>
      </c>
      <c r="AG48" s="183" t="s">
        <v>970</v>
      </c>
      <c r="AH48" s="187"/>
      <c r="AI48" s="187"/>
      <c r="AJ48" s="187"/>
      <c r="AK48" s="187"/>
      <c r="AL48" s="187"/>
      <c r="AM48" s="187"/>
      <c r="AN48" s="187"/>
      <c r="AO48" s="187"/>
      <c r="AP48" s="187"/>
      <c r="AQ48" s="187"/>
      <c r="AR48" s="187"/>
    </row>
    <row r="49" spans="1:44" ht="15.75" thickBot="1">
      <c r="A49" s="622"/>
      <c r="B49" s="628" t="s">
        <v>989</v>
      </c>
      <c r="C49" s="629"/>
      <c r="D49" s="630">
        <v>89</v>
      </c>
      <c r="E49" s="630">
        <v>57</v>
      </c>
      <c r="F49" s="630">
        <v>2</v>
      </c>
      <c r="G49" s="630">
        <v>1</v>
      </c>
      <c r="H49" s="630">
        <v>8</v>
      </c>
      <c r="I49" s="629">
        <v>157</v>
      </c>
      <c r="J49" s="629"/>
      <c r="K49" s="630"/>
      <c r="L49" s="630">
        <v>59</v>
      </c>
      <c r="M49" s="630">
        <v>22</v>
      </c>
      <c r="N49" s="629">
        <v>81</v>
      </c>
      <c r="O49" s="629"/>
      <c r="P49" s="631"/>
      <c r="Q49"/>
      <c r="R49" s="188"/>
      <c r="S49" s="189" t="s">
        <v>801</v>
      </c>
      <c r="T49" s="190">
        <f t="shared" si="63"/>
        <v>0</v>
      </c>
      <c r="U49" s="191">
        <f t="shared" si="63"/>
        <v>6.64179104477612E-2</v>
      </c>
      <c r="V49" s="191">
        <f t="shared" si="63"/>
        <v>1.1994949494949494E-2</v>
      </c>
      <c r="W49" s="191">
        <f t="shared" si="63"/>
        <v>2.004008016032064E-3</v>
      </c>
      <c r="X49" s="191">
        <f t="shared" si="63"/>
        <v>2.6809651474530832E-3</v>
      </c>
      <c r="Y49" s="191">
        <f t="shared" si="64"/>
        <v>6.6334991708126038E-3</v>
      </c>
      <c r="Z49" s="190">
        <f t="shared" si="64"/>
        <v>1.188943581976524E-2</v>
      </c>
      <c r="AA49" s="190">
        <f t="shared" si="64"/>
        <v>0</v>
      </c>
      <c r="AB49" s="191">
        <f t="shared" si="64"/>
        <v>0</v>
      </c>
      <c r="AC49" s="191">
        <f t="shared" si="64"/>
        <v>4.9915397631133673E-2</v>
      </c>
      <c r="AD49" s="191">
        <f t="shared" si="64"/>
        <v>6.5437239738251043E-3</v>
      </c>
      <c r="AE49" s="190">
        <f t="shared" si="64"/>
        <v>1.5148681503646904E-2</v>
      </c>
      <c r="AF49" s="192"/>
      <c r="AG49" s="193">
        <f>(T49-T48)*100</f>
        <v>0</v>
      </c>
      <c r="AH49" s="193">
        <f t="shared" ref="AH49:AR49" si="65">(U49-U48)*100</f>
        <v>1.3218218851770449</v>
      </c>
      <c r="AI49" s="193">
        <f t="shared" si="65"/>
        <v>0.21553773024361247</v>
      </c>
      <c r="AJ49" s="193">
        <f t="shared" si="65"/>
        <v>0.103689002763748</v>
      </c>
      <c r="AK49" s="193">
        <f t="shared" si="65"/>
        <v>0.26809651474530832</v>
      </c>
      <c r="AL49" s="193">
        <f t="shared" si="65"/>
        <v>0.1625151925403589</v>
      </c>
      <c r="AM49" s="193">
        <f t="shared" si="65"/>
        <v>0.25033764260123553</v>
      </c>
      <c r="AN49" s="193">
        <f t="shared" si="65"/>
        <v>0</v>
      </c>
      <c r="AO49" s="193">
        <f t="shared" si="65"/>
        <v>0</v>
      </c>
      <c r="AP49" s="193">
        <f t="shared" si="65"/>
        <v>3.52914421993788</v>
      </c>
      <c r="AQ49" s="193">
        <f t="shared" si="65"/>
        <v>0.28080917899170582</v>
      </c>
      <c r="AR49" s="193">
        <f t="shared" si="65"/>
        <v>0.91245851181047355</v>
      </c>
    </row>
    <row r="50" spans="1:44" ht="15">
      <c r="A50" s="621" t="s">
        <v>848</v>
      </c>
      <c r="B50" s="617" t="s">
        <v>967</v>
      </c>
      <c r="C50" s="634"/>
      <c r="D50" s="635"/>
      <c r="E50" s="635"/>
      <c r="F50" s="635"/>
      <c r="G50" s="635"/>
      <c r="H50" s="635"/>
      <c r="I50" s="634"/>
      <c r="J50" s="634"/>
      <c r="K50" s="635"/>
      <c r="L50" s="635"/>
      <c r="M50" s="635"/>
      <c r="N50" s="634"/>
      <c r="O50" s="634"/>
      <c r="P50" s="636"/>
      <c r="Q50"/>
      <c r="R50" s="168" t="s">
        <v>1179</v>
      </c>
      <c r="S50" s="169" t="s">
        <v>1180</v>
      </c>
      <c r="T50" s="170">
        <f t="shared" ref="T50:X51" si="66">IF(C50&gt;0,C50/C50,)</f>
        <v>0</v>
      </c>
      <c r="U50" s="182">
        <f t="shared" si="66"/>
        <v>0</v>
      </c>
      <c r="V50" s="182">
        <f t="shared" si="66"/>
        <v>0</v>
      </c>
      <c r="W50" s="182">
        <f t="shared" si="66"/>
        <v>0</v>
      </c>
      <c r="X50" s="182">
        <f t="shared" si="66"/>
        <v>0</v>
      </c>
      <c r="Y50" s="182">
        <f t="shared" ref="Y50:AE51" si="67">IF(H50&gt;0,H50/H50,)</f>
        <v>0</v>
      </c>
      <c r="Z50" s="170">
        <f t="shared" si="67"/>
        <v>0</v>
      </c>
      <c r="AA50" s="170">
        <f t="shared" si="67"/>
        <v>0</v>
      </c>
      <c r="AB50" s="182">
        <f t="shared" si="67"/>
        <v>0</v>
      </c>
      <c r="AC50" s="182">
        <f t="shared" si="67"/>
        <v>0</v>
      </c>
      <c r="AD50" s="182">
        <f t="shared" si="67"/>
        <v>0</v>
      </c>
      <c r="AE50" s="170">
        <f t="shared" si="67"/>
        <v>0</v>
      </c>
      <c r="AG50" s="172">
        <f>+T52+T54+T56+T58+T60+T62+T64+T66+T68+T70</f>
        <v>0</v>
      </c>
      <c r="AH50" s="172">
        <f t="shared" ref="AH50:AR51" si="68">+U52+U54+U56+U58+U60+U62+U64+U66+U68+U70</f>
        <v>0</v>
      </c>
      <c r="AI50" s="172">
        <f t="shared" si="68"/>
        <v>0</v>
      </c>
      <c r="AJ50" s="172">
        <f t="shared" si="68"/>
        <v>0</v>
      </c>
      <c r="AK50" s="172">
        <f t="shared" si="68"/>
        <v>0</v>
      </c>
      <c r="AL50" s="172">
        <f t="shared" si="68"/>
        <v>0</v>
      </c>
      <c r="AM50" s="172">
        <f t="shared" si="68"/>
        <v>0</v>
      </c>
      <c r="AN50" s="172">
        <f t="shared" si="68"/>
        <v>0</v>
      </c>
      <c r="AO50" s="172">
        <f t="shared" si="68"/>
        <v>0</v>
      </c>
      <c r="AP50" s="172">
        <f t="shared" si="68"/>
        <v>0</v>
      </c>
      <c r="AQ50" s="172">
        <f t="shared" si="68"/>
        <v>0</v>
      </c>
      <c r="AR50" s="172">
        <f t="shared" si="68"/>
        <v>0</v>
      </c>
    </row>
    <row r="51" spans="1:44" ht="15">
      <c r="A51" s="622"/>
      <c r="B51" s="628" t="s">
        <v>968</v>
      </c>
      <c r="C51" s="629"/>
      <c r="D51" s="630"/>
      <c r="E51" s="630"/>
      <c r="F51" s="630"/>
      <c r="G51" s="630"/>
      <c r="H51" s="630"/>
      <c r="I51" s="629"/>
      <c r="J51" s="629"/>
      <c r="K51" s="630"/>
      <c r="L51" s="630"/>
      <c r="M51" s="630"/>
      <c r="N51" s="629"/>
      <c r="O51" s="629"/>
      <c r="P51" s="631"/>
      <c r="Q51"/>
      <c r="R51" s="177"/>
      <c r="S51" s="178" t="s">
        <v>801</v>
      </c>
      <c r="T51" s="179">
        <f t="shared" si="66"/>
        <v>0</v>
      </c>
      <c r="U51" s="180">
        <f t="shared" si="66"/>
        <v>0</v>
      </c>
      <c r="V51" s="180">
        <f t="shared" si="66"/>
        <v>0</v>
      </c>
      <c r="W51" s="180">
        <f t="shared" si="66"/>
        <v>0</v>
      </c>
      <c r="X51" s="180">
        <f t="shared" si="66"/>
        <v>0</v>
      </c>
      <c r="Y51" s="180">
        <f t="shared" si="67"/>
        <v>0</v>
      </c>
      <c r="Z51" s="179">
        <f t="shared" si="67"/>
        <v>0</v>
      </c>
      <c r="AA51" s="179">
        <f t="shared" si="67"/>
        <v>0</v>
      </c>
      <c r="AB51" s="180">
        <f t="shared" si="67"/>
        <v>0</v>
      </c>
      <c r="AC51" s="180">
        <f t="shared" si="67"/>
        <v>0</v>
      </c>
      <c r="AD51" s="180">
        <f t="shared" si="67"/>
        <v>0</v>
      </c>
      <c r="AE51" s="179">
        <f t="shared" si="67"/>
        <v>0</v>
      </c>
      <c r="AG51" s="181">
        <f>+T53+T55+T57+T59+T61+T63+T65+T67+T69+T71</f>
        <v>0</v>
      </c>
      <c r="AH51" s="181">
        <f t="shared" si="68"/>
        <v>0</v>
      </c>
      <c r="AI51" s="181">
        <f t="shared" si="68"/>
        <v>0</v>
      </c>
      <c r="AJ51" s="181">
        <f t="shared" si="68"/>
        <v>0</v>
      </c>
      <c r="AK51" s="181">
        <f t="shared" si="68"/>
        <v>0</v>
      </c>
      <c r="AL51" s="181">
        <f t="shared" si="68"/>
        <v>0</v>
      </c>
      <c r="AM51" s="181">
        <f t="shared" si="68"/>
        <v>0</v>
      </c>
      <c r="AN51" s="181">
        <f t="shared" si="68"/>
        <v>0</v>
      </c>
      <c r="AO51" s="181">
        <f t="shared" si="68"/>
        <v>0</v>
      </c>
      <c r="AP51" s="181">
        <f t="shared" si="68"/>
        <v>0</v>
      </c>
      <c r="AQ51" s="181">
        <f t="shared" si="68"/>
        <v>0</v>
      </c>
      <c r="AR51" s="181">
        <f t="shared" si="68"/>
        <v>0</v>
      </c>
    </row>
    <row r="52" spans="1:44" ht="15">
      <c r="A52" s="622"/>
      <c r="B52" s="628" t="s">
        <v>969</v>
      </c>
      <c r="C52" s="629"/>
      <c r="D52" s="630"/>
      <c r="E52" s="630"/>
      <c r="F52" s="630"/>
      <c r="G52" s="630"/>
      <c r="H52" s="630"/>
      <c r="I52" s="629"/>
      <c r="J52" s="629"/>
      <c r="K52" s="630"/>
      <c r="L52" s="630"/>
      <c r="M52" s="630"/>
      <c r="N52" s="629"/>
      <c r="O52" s="629"/>
      <c r="P52" s="631"/>
      <c r="Q52"/>
      <c r="R52" s="168" t="s">
        <v>1181</v>
      </c>
      <c r="S52" s="169" t="s">
        <v>1180</v>
      </c>
      <c r="T52" s="170">
        <f t="shared" ref="T52:X53" si="69">IF(C50&gt;0,C52/C50,)</f>
        <v>0</v>
      </c>
      <c r="U52" s="182">
        <f t="shared" si="69"/>
        <v>0</v>
      </c>
      <c r="V52" s="182">
        <f t="shared" si="69"/>
        <v>0</v>
      </c>
      <c r="W52" s="182">
        <f t="shared" si="69"/>
        <v>0</v>
      </c>
      <c r="X52" s="182">
        <f t="shared" si="69"/>
        <v>0</v>
      </c>
      <c r="Y52" s="182">
        <f t="shared" ref="Y52:AE53" si="70">IF(H50&gt;0,H52/H50,)</f>
        <v>0</v>
      </c>
      <c r="Z52" s="170">
        <f t="shared" si="70"/>
        <v>0</v>
      </c>
      <c r="AA52" s="170">
        <f t="shared" si="70"/>
        <v>0</v>
      </c>
      <c r="AB52" s="182">
        <f t="shared" si="70"/>
        <v>0</v>
      </c>
      <c r="AC52" s="182">
        <f t="shared" si="70"/>
        <v>0</v>
      </c>
      <c r="AD52" s="182">
        <f t="shared" si="70"/>
        <v>0</v>
      </c>
      <c r="AE52" s="170">
        <f t="shared" si="70"/>
        <v>0</v>
      </c>
      <c r="AG52" s="183" t="s">
        <v>970</v>
      </c>
      <c r="AH52" s="172"/>
      <c r="AI52" s="172"/>
      <c r="AJ52" s="172"/>
      <c r="AK52" s="172"/>
      <c r="AL52" s="172"/>
      <c r="AM52" s="172"/>
      <c r="AN52" s="172"/>
      <c r="AO52" s="172"/>
      <c r="AP52" s="172"/>
      <c r="AQ52" s="172"/>
      <c r="AR52" s="172"/>
    </row>
    <row r="53" spans="1:44" ht="15">
      <c r="A53" s="622"/>
      <c r="B53" s="628" t="s">
        <v>971</v>
      </c>
      <c r="C53" s="629"/>
      <c r="D53" s="630"/>
      <c r="E53" s="630"/>
      <c r="F53" s="630"/>
      <c r="G53" s="630"/>
      <c r="H53" s="630"/>
      <c r="I53" s="629"/>
      <c r="J53" s="629"/>
      <c r="K53" s="630"/>
      <c r="L53" s="630"/>
      <c r="M53" s="630"/>
      <c r="N53" s="629"/>
      <c r="O53" s="629"/>
      <c r="P53" s="631"/>
      <c r="Q53"/>
      <c r="R53" s="177"/>
      <c r="S53" s="178" t="s">
        <v>801</v>
      </c>
      <c r="T53" s="179">
        <f t="shared" si="69"/>
        <v>0</v>
      </c>
      <c r="U53" s="180">
        <f t="shared" si="69"/>
        <v>0</v>
      </c>
      <c r="V53" s="180">
        <f t="shared" si="69"/>
        <v>0</v>
      </c>
      <c r="W53" s="180">
        <f t="shared" si="69"/>
        <v>0</v>
      </c>
      <c r="X53" s="180">
        <f t="shared" si="69"/>
        <v>0</v>
      </c>
      <c r="Y53" s="180">
        <f t="shared" si="70"/>
        <v>0</v>
      </c>
      <c r="Z53" s="179">
        <f t="shared" si="70"/>
        <v>0</v>
      </c>
      <c r="AA53" s="179">
        <f t="shared" si="70"/>
        <v>0</v>
      </c>
      <c r="AB53" s="180">
        <f t="shared" si="70"/>
        <v>0</v>
      </c>
      <c r="AC53" s="180">
        <f t="shared" si="70"/>
        <v>0</v>
      </c>
      <c r="AD53" s="180">
        <f t="shared" si="70"/>
        <v>0</v>
      </c>
      <c r="AE53" s="179">
        <f t="shared" si="70"/>
        <v>0</v>
      </c>
      <c r="AG53" s="185">
        <f>(T53-T52)*100</f>
        <v>0</v>
      </c>
      <c r="AH53" s="185">
        <f t="shared" ref="AH53:AR53" si="71">(U53-U52)*100</f>
        <v>0</v>
      </c>
      <c r="AI53" s="185">
        <f t="shared" si="71"/>
        <v>0</v>
      </c>
      <c r="AJ53" s="185">
        <f t="shared" si="71"/>
        <v>0</v>
      </c>
      <c r="AK53" s="185">
        <f t="shared" si="71"/>
        <v>0</v>
      </c>
      <c r="AL53" s="185">
        <f t="shared" si="71"/>
        <v>0</v>
      </c>
      <c r="AM53" s="185">
        <f t="shared" si="71"/>
        <v>0</v>
      </c>
      <c r="AN53" s="185">
        <f t="shared" si="71"/>
        <v>0</v>
      </c>
      <c r="AO53" s="185">
        <f t="shared" si="71"/>
        <v>0</v>
      </c>
      <c r="AP53" s="185">
        <f t="shared" si="71"/>
        <v>0</v>
      </c>
      <c r="AQ53" s="185">
        <f t="shared" si="71"/>
        <v>0</v>
      </c>
      <c r="AR53" s="185">
        <f t="shared" si="71"/>
        <v>0</v>
      </c>
    </row>
    <row r="54" spans="1:44" ht="15">
      <c r="A54" s="622"/>
      <c r="B54" s="628" t="s">
        <v>972</v>
      </c>
      <c r="C54" s="629"/>
      <c r="D54" s="630"/>
      <c r="E54" s="630"/>
      <c r="F54" s="630"/>
      <c r="G54" s="630"/>
      <c r="H54" s="630"/>
      <c r="I54" s="629"/>
      <c r="J54" s="629"/>
      <c r="K54" s="630"/>
      <c r="L54" s="630"/>
      <c r="M54" s="630"/>
      <c r="N54" s="629"/>
      <c r="O54" s="629"/>
      <c r="P54" s="631"/>
      <c r="Q54"/>
      <c r="R54" s="168" t="s">
        <v>1182</v>
      </c>
      <c r="S54" s="169" t="s">
        <v>1180</v>
      </c>
      <c r="T54" s="170">
        <f t="shared" ref="T54:X55" si="72">IF(C50&gt;0,C54/C50,)</f>
        <v>0</v>
      </c>
      <c r="U54" s="182">
        <f t="shared" si="72"/>
        <v>0</v>
      </c>
      <c r="V54" s="182">
        <f t="shared" si="72"/>
        <v>0</v>
      </c>
      <c r="W54" s="182">
        <f t="shared" si="72"/>
        <v>0</v>
      </c>
      <c r="X54" s="182">
        <f t="shared" si="72"/>
        <v>0</v>
      </c>
      <c r="Y54" s="182">
        <f t="shared" ref="Y54:AE55" si="73">IF(H50&gt;0,H54/H50,)</f>
        <v>0</v>
      </c>
      <c r="Z54" s="170">
        <f t="shared" si="73"/>
        <v>0</v>
      </c>
      <c r="AA54" s="170">
        <f t="shared" si="73"/>
        <v>0</v>
      </c>
      <c r="AB54" s="182">
        <f t="shared" si="73"/>
        <v>0</v>
      </c>
      <c r="AC54" s="182">
        <f t="shared" si="73"/>
        <v>0</v>
      </c>
      <c r="AD54" s="182">
        <f t="shared" si="73"/>
        <v>0</v>
      </c>
      <c r="AE54" s="170">
        <f t="shared" si="73"/>
        <v>0</v>
      </c>
      <c r="AG54" s="183" t="s">
        <v>970</v>
      </c>
      <c r="AH54" s="172"/>
      <c r="AI54" s="172"/>
      <c r="AJ54" s="172"/>
      <c r="AK54" s="172"/>
      <c r="AL54" s="172"/>
      <c r="AM54" s="172"/>
      <c r="AN54" s="172"/>
      <c r="AO54" s="172"/>
      <c r="AP54" s="172"/>
      <c r="AQ54" s="172"/>
      <c r="AR54" s="172"/>
    </row>
    <row r="55" spans="1:44" ht="15">
      <c r="A55" s="622"/>
      <c r="B55" s="628" t="s">
        <v>973</v>
      </c>
      <c r="C55" s="629"/>
      <c r="D55" s="630"/>
      <c r="E55" s="630"/>
      <c r="F55" s="630"/>
      <c r="G55" s="630"/>
      <c r="H55" s="630"/>
      <c r="I55" s="629"/>
      <c r="J55" s="629"/>
      <c r="K55" s="630"/>
      <c r="L55" s="630"/>
      <c r="M55" s="630"/>
      <c r="N55" s="629"/>
      <c r="O55" s="629"/>
      <c r="P55" s="631"/>
      <c r="Q55"/>
      <c r="R55" s="177"/>
      <c r="S55" s="178" t="s">
        <v>801</v>
      </c>
      <c r="T55" s="179">
        <f t="shared" si="72"/>
        <v>0</v>
      </c>
      <c r="U55" s="180">
        <f t="shared" si="72"/>
        <v>0</v>
      </c>
      <c r="V55" s="180">
        <f t="shared" si="72"/>
        <v>0</v>
      </c>
      <c r="W55" s="180">
        <f t="shared" si="72"/>
        <v>0</v>
      </c>
      <c r="X55" s="180">
        <f t="shared" si="72"/>
        <v>0</v>
      </c>
      <c r="Y55" s="180">
        <f t="shared" si="73"/>
        <v>0</v>
      </c>
      <c r="Z55" s="179">
        <f t="shared" si="73"/>
        <v>0</v>
      </c>
      <c r="AA55" s="179">
        <f t="shared" si="73"/>
        <v>0</v>
      </c>
      <c r="AB55" s="180">
        <f t="shared" si="73"/>
        <v>0</v>
      </c>
      <c r="AC55" s="180">
        <f t="shared" si="73"/>
        <v>0</v>
      </c>
      <c r="AD55" s="180">
        <f t="shared" si="73"/>
        <v>0</v>
      </c>
      <c r="AE55" s="179">
        <f t="shared" si="73"/>
        <v>0</v>
      </c>
      <c r="AG55" s="185">
        <f>(T55-T54)*100</f>
        <v>0</v>
      </c>
      <c r="AH55" s="185">
        <f t="shared" ref="AH55:AR55" si="74">(U55-U54)*100</f>
        <v>0</v>
      </c>
      <c r="AI55" s="185">
        <f t="shared" si="74"/>
        <v>0</v>
      </c>
      <c r="AJ55" s="185">
        <f t="shared" si="74"/>
        <v>0</v>
      </c>
      <c r="AK55" s="185">
        <f t="shared" si="74"/>
        <v>0</v>
      </c>
      <c r="AL55" s="185">
        <f t="shared" si="74"/>
        <v>0</v>
      </c>
      <c r="AM55" s="185">
        <f t="shared" si="74"/>
        <v>0</v>
      </c>
      <c r="AN55" s="185">
        <f t="shared" si="74"/>
        <v>0</v>
      </c>
      <c r="AO55" s="185">
        <f t="shared" si="74"/>
        <v>0</v>
      </c>
      <c r="AP55" s="185">
        <f t="shared" si="74"/>
        <v>0</v>
      </c>
      <c r="AQ55" s="185">
        <f t="shared" si="74"/>
        <v>0</v>
      </c>
      <c r="AR55" s="185">
        <f t="shared" si="74"/>
        <v>0</v>
      </c>
    </row>
    <row r="56" spans="1:44" ht="15">
      <c r="A56" s="622"/>
      <c r="B56" s="628" t="s">
        <v>974</v>
      </c>
      <c r="C56" s="629"/>
      <c r="D56" s="630"/>
      <c r="E56" s="630"/>
      <c r="F56" s="630"/>
      <c r="G56" s="630"/>
      <c r="H56" s="630"/>
      <c r="I56" s="629"/>
      <c r="J56" s="629"/>
      <c r="K56" s="630"/>
      <c r="L56" s="630"/>
      <c r="M56" s="630"/>
      <c r="N56" s="629"/>
      <c r="O56" s="629"/>
      <c r="P56" s="631"/>
      <c r="Q56"/>
      <c r="R56" s="168" t="s">
        <v>1183</v>
      </c>
      <c r="S56" s="169" t="s">
        <v>1180</v>
      </c>
      <c r="T56" s="170">
        <f t="shared" ref="T56:X57" si="75">IF(C50&gt;0,C56/C50,)</f>
        <v>0</v>
      </c>
      <c r="U56" s="182">
        <f t="shared" si="75"/>
        <v>0</v>
      </c>
      <c r="V56" s="182">
        <f t="shared" si="75"/>
        <v>0</v>
      </c>
      <c r="W56" s="182">
        <f t="shared" si="75"/>
        <v>0</v>
      </c>
      <c r="X56" s="182">
        <f t="shared" si="75"/>
        <v>0</v>
      </c>
      <c r="Y56" s="182">
        <f t="shared" ref="Y56:AE57" si="76">IF(H50&gt;0,H56/H50,)</f>
        <v>0</v>
      </c>
      <c r="Z56" s="170">
        <f t="shared" si="76"/>
        <v>0</v>
      </c>
      <c r="AA56" s="170">
        <f t="shared" si="76"/>
        <v>0</v>
      </c>
      <c r="AB56" s="182">
        <f t="shared" si="76"/>
        <v>0</v>
      </c>
      <c r="AC56" s="182">
        <f t="shared" si="76"/>
        <v>0</v>
      </c>
      <c r="AD56" s="182">
        <f t="shared" si="76"/>
        <v>0</v>
      </c>
      <c r="AE56" s="170">
        <f t="shared" si="76"/>
        <v>0</v>
      </c>
      <c r="AG56" s="183" t="s">
        <v>970</v>
      </c>
      <c r="AH56" s="172"/>
      <c r="AI56" s="172"/>
      <c r="AJ56" s="172"/>
      <c r="AK56" s="172"/>
      <c r="AL56" s="172"/>
      <c r="AM56" s="172"/>
      <c r="AN56" s="172"/>
      <c r="AO56" s="172"/>
      <c r="AP56" s="172"/>
      <c r="AQ56" s="172"/>
      <c r="AR56" s="172"/>
    </row>
    <row r="57" spans="1:44" ht="15">
      <c r="A57" s="622"/>
      <c r="B57" s="628" t="s">
        <v>975</v>
      </c>
      <c r="C57" s="629"/>
      <c r="D57" s="630"/>
      <c r="E57" s="630"/>
      <c r="F57" s="630"/>
      <c r="G57" s="630"/>
      <c r="H57" s="630"/>
      <c r="I57" s="629"/>
      <c r="J57" s="629"/>
      <c r="K57" s="630"/>
      <c r="L57" s="630"/>
      <c r="M57" s="630"/>
      <c r="N57" s="629"/>
      <c r="O57" s="629"/>
      <c r="P57" s="631"/>
      <c r="Q57"/>
      <c r="R57" s="177"/>
      <c r="S57" s="178" t="s">
        <v>801</v>
      </c>
      <c r="T57" s="179">
        <f t="shared" si="75"/>
        <v>0</v>
      </c>
      <c r="U57" s="180">
        <f t="shared" si="75"/>
        <v>0</v>
      </c>
      <c r="V57" s="180">
        <f t="shared" si="75"/>
        <v>0</v>
      </c>
      <c r="W57" s="180">
        <f t="shared" si="75"/>
        <v>0</v>
      </c>
      <c r="X57" s="180">
        <f t="shared" si="75"/>
        <v>0</v>
      </c>
      <c r="Y57" s="180">
        <f t="shared" si="76"/>
        <v>0</v>
      </c>
      <c r="Z57" s="179">
        <f t="shared" si="76"/>
        <v>0</v>
      </c>
      <c r="AA57" s="179">
        <f t="shared" si="76"/>
        <v>0</v>
      </c>
      <c r="AB57" s="180">
        <f t="shared" si="76"/>
        <v>0</v>
      </c>
      <c r="AC57" s="180">
        <f t="shared" si="76"/>
        <v>0</v>
      </c>
      <c r="AD57" s="180">
        <f t="shared" si="76"/>
        <v>0</v>
      </c>
      <c r="AE57" s="179">
        <f t="shared" si="76"/>
        <v>0</v>
      </c>
      <c r="AG57" s="186">
        <f>(T57-T56)*100</f>
        <v>0</v>
      </c>
      <c r="AH57" s="186">
        <f t="shared" ref="AH57:AR57" si="77">(U57-U56)*100</f>
        <v>0</v>
      </c>
      <c r="AI57" s="186">
        <f t="shared" si="77"/>
        <v>0</v>
      </c>
      <c r="AJ57" s="186">
        <f t="shared" si="77"/>
        <v>0</v>
      </c>
      <c r="AK57" s="186">
        <f t="shared" si="77"/>
        <v>0</v>
      </c>
      <c r="AL57" s="186">
        <f t="shared" si="77"/>
        <v>0</v>
      </c>
      <c r="AM57" s="186">
        <f t="shared" si="77"/>
        <v>0</v>
      </c>
      <c r="AN57" s="186">
        <f t="shared" si="77"/>
        <v>0</v>
      </c>
      <c r="AO57" s="186">
        <f t="shared" si="77"/>
        <v>0</v>
      </c>
      <c r="AP57" s="186">
        <f t="shared" si="77"/>
        <v>0</v>
      </c>
      <c r="AQ57" s="186">
        <f t="shared" si="77"/>
        <v>0</v>
      </c>
      <c r="AR57" s="186">
        <f t="shared" si="77"/>
        <v>0</v>
      </c>
    </row>
    <row r="58" spans="1:44" ht="15">
      <c r="A58" s="622"/>
      <c r="B58" s="628" t="s">
        <v>976</v>
      </c>
      <c r="C58" s="629"/>
      <c r="D58" s="630"/>
      <c r="E58" s="630"/>
      <c r="F58" s="630"/>
      <c r="G58" s="630"/>
      <c r="H58" s="630"/>
      <c r="I58" s="629"/>
      <c r="J58" s="629"/>
      <c r="K58" s="630"/>
      <c r="L58" s="630"/>
      <c r="M58" s="630"/>
      <c r="N58" s="629"/>
      <c r="O58" s="629"/>
      <c r="P58" s="631"/>
      <c r="Q58"/>
      <c r="R58" s="168" t="s">
        <v>1184</v>
      </c>
      <c r="S58" s="169" t="s">
        <v>1180</v>
      </c>
      <c r="T58" s="170">
        <f t="shared" ref="T58:X59" si="78">IF(C50&gt;0,C58/C50,)</f>
        <v>0</v>
      </c>
      <c r="U58" s="182">
        <f t="shared" si="78"/>
        <v>0</v>
      </c>
      <c r="V58" s="182">
        <f t="shared" si="78"/>
        <v>0</v>
      </c>
      <c r="W58" s="182">
        <f t="shared" si="78"/>
        <v>0</v>
      </c>
      <c r="X58" s="182">
        <f t="shared" si="78"/>
        <v>0</v>
      </c>
      <c r="Y58" s="182">
        <f t="shared" ref="Y58:AE59" si="79">IF(H50&gt;0,H58/H50,)</f>
        <v>0</v>
      </c>
      <c r="Z58" s="170">
        <f t="shared" si="79"/>
        <v>0</v>
      </c>
      <c r="AA58" s="170">
        <f t="shared" si="79"/>
        <v>0</v>
      </c>
      <c r="AB58" s="182">
        <f t="shared" si="79"/>
        <v>0</v>
      </c>
      <c r="AC58" s="182">
        <f t="shared" si="79"/>
        <v>0</v>
      </c>
      <c r="AD58" s="182">
        <f t="shared" si="79"/>
        <v>0</v>
      </c>
      <c r="AE58" s="170">
        <f t="shared" si="79"/>
        <v>0</v>
      </c>
      <c r="AG58" s="183" t="s">
        <v>970</v>
      </c>
      <c r="AH58" s="172"/>
      <c r="AI58" s="172"/>
      <c r="AJ58" s="172"/>
      <c r="AK58" s="172"/>
      <c r="AL58" s="172"/>
      <c r="AM58" s="172"/>
      <c r="AN58" s="172"/>
      <c r="AO58" s="172"/>
      <c r="AP58" s="172"/>
      <c r="AQ58" s="172"/>
      <c r="AR58" s="172"/>
    </row>
    <row r="59" spans="1:44" ht="15">
      <c r="A59" s="622"/>
      <c r="B59" s="628" t="s">
        <v>977</v>
      </c>
      <c r="C59" s="629"/>
      <c r="D59" s="630"/>
      <c r="E59" s="630"/>
      <c r="F59" s="630"/>
      <c r="G59" s="630"/>
      <c r="H59" s="630"/>
      <c r="I59" s="629"/>
      <c r="J59" s="629"/>
      <c r="K59" s="630"/>
      <c r="L59" s="630"/>
      <c r="M59" s="630"/>
      <c r="N59" s="629"/>
      <c r="O59" s="629"/>
      <c r="P59" s="631"/>
      <c r="Q59"/>
      <c r="R59" s="177"/>
      <c r="S59" s="178" t="s">
        <v>801</v>
      </c>
      <c r="T59" s="179">
        <f t="shared" si="78"/>
        <v>0</v>
      </c>
      <c r="U59" s="180">
        <f t="shared" si="78"/>
        <v>0</v>
      </c>
      <c r="V59" s="180">
        <f t="shared" si="78"/>
        <v>0</v>
      </c>
      <c r="W59" s="180">
        <f t="shared" si="78"/>
        <v>0</v>
      </c>
      <c r="X59" s="180">
        <f t="shared" si="78"/>
        <v>0</v>
      </c>
      <c r="Y59" s="180">
        <f t="shared" si="79"/>
        <v>0</v>
      </c>
      <c r="Z59" s="179">
        <f t="shared" si="79"/>
        <v>0</v>
      </c>
      <c r="AA59" s="179">
        <f t="shared" si="79"/>
        <v>0</v>
      </c>
      <c r="AB59" s="180">
        <f t="shared" si="79"/>
        <v>0</v>
      </c>
      <c r="AC59" s="180">
        <f t="shared" si="79"/>
        <v>0</v>
      </c>
      <c r="AD59" s="180">
        <f t="shared" si="79"/>
        <v>0</v>
      </c>
      <c r="AE59" s="179">
        <f t="shared" si="79"/>
        <v>0</v>
      </c>
      <c r="AG59" s="185">
        <f>(T59-T58)*100</f>
        <v>0</v>
      </c>
      <c r="AH59" s="185">
        <f t="shared" ref="AH59:AR59" si="80">(U59-U58)*100</f>
        <v>0</v>
      </c>
      <c r="AI59" s="185">
        <f t="shared" si="80"/>
        <v>0</v>
      </c>
      <c r="AJ59" s="185">
        <f t="shared" si="80"/>
        <v>0</v>
      </c>
      <c r="AK59" s="185">
        <f t="shared" si="80"/>
        <v>0</v>
      </c>
      <c r="AL59" s="185">
        <f t="shared" si="80"/>
        <v>0</v>
      </c>
      <c r="AM59" s="185">
        <f t="shared" si="80"/>
        <v>0</v>
      </c>
      <c r="AN59" s="185">
        <f t="shared" si="80"/>
        <v>0</v>
      </c>
      <c r="AO59" s="185">
        <f t="shared" si="80"/>
        <v>0</v>
      </c>
      <c r="AP59" s="185">
        <f t="shared" si="80"/>
        <v>0</v>
      </c>
      <c r="AQ59" s="185">
        <f t="shared" si="80"/>
        <v>0</v>
      </c>
      <c r="AR59" s="185">
        <f t="shared" si="80"/>
        <v>0</v>
      </c>
    </row>
    <row r="60" spans="1:44" ht="15">
      <c r="A60" s="622"/>
      <c r="B60" s="628" t="s">
        <v>978</v>
      </c>
      <c r="C60" s="629"/>
      <c r="D60" s="630"/>
      <c r="E60" s="630"/>
      <c r="F60" s="630"/>
      <c r="G60" s="630"/>
      <c r="H60" s="630"/>
      <c r="I60" s="629"/>
      <c r="J60" s="629"/>
      <c r="K60" s="630"/>
      <c r="L60" s="630"/>
      <c r="M60" s="630"/>
      <c r="N60" s="629"/>
      <c r="O60" s="629"/>
      <c r="P60" s="631"/>
      <c r="Q60"/>
      <c r="R60" s="168" t="s">
        <v>1185</v>
      </c>
      <c r="S60" s="169" t="s">
        <v>1180</v>
      </c>
      <c r="T60" s="170">
        <f t="shared" ref="T60:X61" si="81">IF(C50&gt;0,C60/C50,)</f>
        <v>0</v>
      </c>
      <c r="U60" s="182">
        <f t="shared" si="81"/>
        <v>0</v>
      </c>
      <c r="V60" s="182">
        <f t="shared" si="81"/>
        <v>0</v>
      </c>
      <c r="W60" s="182">
        <f t="shared" si="81"/>
        <v>0</v>
      </c>
      <c r="X60" s="182">
        <f t="shared" si="81"/>
        <v>0</v>
      </c>
      <c r="Y60" s="182">
        <f t="shared" ref="Y60:AE61" si="82">IF(H50&gt;0,H60/H50,)</f>
        <v>0</v>
      </c>
      <c r="Z60" s="170">
        <f t="shared" si="82"/>
        <v>0</v>
      </c>
      <c r="AA60" s="170">
        <f t="shared" si="82"/>
        <v>0</v>
      </c>
      <c r="AB60" s="182">
        <f t="shared" si="82"/>
        <v>0</v>
      </c>
      <c r="AC60" s="182">
        <f t="shared" si="82"/>
        <v>0</v>
      </c>
      <c r="AD60" s="182">
        <f t="shared" si="82"/>
        <v>0</v>
      </c>
      <c r="AE60" s="170">
        <f t="shared" si="82"/>
        <v>0</v>
      </c>
      <c r="AG60" s="183" t="s">
        <v>970</v>
      </c>
      <c r="AH60" s="172"/>
      <c r="AI60" s="172"/>
      <c r="AJ60" s="172"/>
      <c r="AK60" s="172"/>
      <c r="AL60" s="172"/>
      <c r="AM60" s="172"/>
      <c r="AN60" s="172"/>
      <c r="AO60" s="172"/>
      <c r="AP60" s="172"/>
      <c r="AQ60" s="172"/>
      <c r="AR60" s="172"/>
    </row>
    <row r="61" spans="1:44" ht="15">
      <c r="A61" s="622"/>
      <c r="B61" s="628" t="s">
        <v>979</v>
      </c>
      <c r="C61" s="629"/>
      <c r="D61" s="630"/>
      <c r="E61" s="630"/>
      <c r="F61" s="630"/>
      <c r="G61" s="630"/>
      <c r="H61" s="630"/>
      <c r="I61" s="629"/>
      <c r="J61" s="629"/>
      <c r="K61" s="630"/>
      <c r="L61" s="630"/>
      <c r="M61" s="630"/>
      <c r="N61" s="629"/>
      <c r="O61" s="629"/>
      <c r="P61" s="631"/>
      <c r="Q61"/>
      <c r="R61" s="177"/>
      <c r="S61" s="178" t="s">
        <v>801</v>
      </c>
      <c r="T61" s="179">
        <f t="shared" si="81"/>
        <v>0</v>
      </c>
      <c r="U61" s="180">
        <f t="shared" si="81"/>
        <v>0</v>
      </c>
      <c r="V61" s="180">
        <f t="shared" si="81"/>
        <v>0</v>
      </c>
      <c r="W61" s="180">
        <f t="shared" si="81"/>
        <v>0</v>
      </c>
      <c r="X61" s="180">
        <f t="shared" si="81"/>
        <v>0</v>
      </c>
      <c r="Y61" s="180">
        <f t="shared" si="82"/>
        <v>0</v>
      </c>
      <c r="Z61" s="179">
        <f t="shared" si="82"/>
        <v>0</v>
      </c>
      <c r="AA61" s="179">
        <f t="shared" si="82"/>
        <v>0</v>
      </c>
      <c r="AB61" s="180">
        <f t="shared" si="82"/>
        <v>0</v>
      </c>
      <c r="AC61" s="180">
        <f t="shared" si="82"/>
        <v>0</v>
      </c>
      <c r="AD61" s="180">
        <f t="shared" si="82"/>
        <v>0</v>
      </c>
      <c r="AE61" s="179">
        <f t="shared" si="82"/>
        <v>0</v>
      </c>
      <c r="AG61" s="185">
        <f>(T61-T60)*100</f>
        <v>0</v>
      </c>
      <c r="AH61" s="185">
        <f t="shared" ref="AH61:AR61" si="83">(U61-U60)*100</f>
        <v>0</v>
      </c>
      <c r="AI61" s="185">
        <f t="shared" si="83"/>
        <v>0</v>
      </c>
      <c r="AJ61" s="185">
        <f t="shared" si="83"/>
        <v>0</v>
      </c>
      <c r="AK61" s="185">
        <f t="shared" si="83"/>
        <v>0</v>
      </c>
      <c r="AL61" s="185">
        <f t="shared" si="83"/>
        <v>0</v>
      </c>
      <c r="AM61" s="185">
        <f t="shared" si="83"/>
        <v>0</v>
      </c>
      <c r="AN61" s="185">
        <f t="shared" si="83"/>
        <v>0</v>
      </c>
      <c r="AO61" s="185">
        <f t="shared" si="83"/>
        <v>0</v>
      </c>
      <c r="AP61" s="185">
        <f t="shared" si="83"/>
        <v>0</v>
      </c>
      <c r="AQ61" s="185">
        <f t="shared" si="83"/>
        <v>0</v>
      </c>
      <c r="AR61" s="185">
        <f t="shared" si="83"/>
        <v>0</v>
      </c>
    </row>
    <row r="62" spans="1:44" ht="15">
      <c r="A62" s="622"/>
      <c r="B62" s="628" t="s">
        <v>980</v>
      </c>
      <c r="C62" s="629"/>
      <c r="D62" s="630"/>
      <c r="E62" s="630"/>
      <c r="F62" s="630"/>
      <c r="G62" s="630"/>
      <c r="H62" s="630"/>
      <c r="I62" s="629"/>
      <c r="J62" s="629"/>
      <c r="K62" s="630"/>
      <c r="L62" s="630"/>
      <c r="M62" s="630"/>
      <c r="N62" s="629"/>
      <c r="O62" s="629"/>
      <c r="P62" s="631"/>
      <c r="Q62"/>
      <c r="R62" s="168" t="s">
        <v>1186</v>
      </c>
      <c r="S62" s="169" t="s">
        <v>1180</v>
      </c>
      <c r="T62" s="170">
        <f t="shared" ref="T62:X63" si="84">IF(C50&gt;0,C62/C50,)</f>
        <v>0</v>
      </c>
      <c r="U62" s="182">
        <f t="shared" si="84"/>
        <v>0</v>
      </c>
      <c r="V62" s="182">
        <f t="shared" si="84"/>
        <v>0</v>
      </c>
      <c r="W62" s="182">
        <f t="shared" si="84"/>
        <v>0</v>
      </c>
      <c r="X62" s="182">
        <f t="shared" si="84"/>
        <v>0</v>
      </c>
      <c r="Y62" s="182">
        <f t="shared" ref="Y62:AE63" si="85">IF(H50&gt;0,H62/H50,)</f>
        <v>0</v>
      </c>
      <c r="Z62" s="170">
        <f t="shared" si="85"/>
        <v>0</v>
      </c>
      <c r="AA62" s="170">
        <f t="shared" si="85"/>
        <v>0</v>
      </c>
      <c r="AB62" s="182">
        <f t="shared" si="85"/>
        <v>0</v>
      </c>
      <c r="AC62" s="182">
        <f t="shared" si="85"/>
        <v>0</v>
      </c>
      <c r="AD62" s="182">
        <f t="shared" si="85"/>
        <v>0</v>
      </c>
      <c r="AE62" s="170">
        <f t="shared" si="85"/>
        <v>0</v>
      </c>
      <c r="AG62" s="183" t="s">
        <v>970</v>
      </c>
      <c r="AH62" s="172"/>
      <c r="AI62" s="172"/>
      <c r="AJ62" s="172"/>
      <c r="AK62" s="172"/>
      <c r="AL62" s="172"/>
      <c r="AM62" s="172"/>
      <c r="AN62" s="172"/>
      <c r="AO62" s="172"/>
      <c r="AP62" s="172"/>
      <c r="AQ62" s="172"/>
      <c r="AR62" s="172"/>
    </row>
    <row r="63" spans="1:44" ht="15">
      <c r="A63" s="622"/>
      <c r="B63" s="628" t="s">
        <v>981</v>
      </c>
      <c r="C63" s="629"/>
      <c r="D63" s="630"/>
      <c r="E63" s="630"/>
      <c r="F63" s="630"/>
      <c r="G63" s="630"/>
      <c r="H63" s="630"/>
      <c r="I63" s="629"/>
      <c r="J63" s="629"/>
      <c r="K63" s="630"/>
      <c r="L63" s="630"/>
      <c r="M63" s="630"/>
      <c r="N63" s="629"/>
      <c r="O63" s="629"/>
      <c r="P63" s="631"/>
      <c r="Q63"/>
      <c r="R63" s="177"/>
      <c r="S63" s="178" t="s">
        <v>801</v>
      </c>
      <c r="T63" s="179">
        <f t="shared" si="84"/>
        <v>0</v>
      </c>
      <c r="U63" s="180">
        <f t="shared" si="84"/>
        <v>0</v>
      </c>
      <c r="V63" s="180">
        <f t="shared" si="84"/>
        <v>0</v>
      </c>
      <c r="W63" s="180">
        <f t="shared" si="84"/>
        <v>0</v>
      </c>
      <c r="X63" s="180">
        <f t="shared" si="84"/>
        <v>0</v>
      </c>
      <c r="Y63" s="180">
        <f t="shared" si="85"/>
        <v>0</v>
      </c>
      <c r="Z63" s="179">
        <f t="shared" si="85"/>
        <v>0</v>
      </c>
      <c r="AA63" s="179">
        <f t="shared" si="85"/>
        <v>0</v>
      </c>
      <c r="AB63" s="180">
        <f t="shared" si="85"/>
        <v>0</v>
      </c>
      <c r="AC63" s="180">
        <f t="shared" si="85"/>
        <v>0</v>
      </c>
      <c r="AD63" s="180">
        <f t="shared" si="85"/>
        <v>0</v>
      </c>
      <c r="AE63" s="179">
        <f t="shared" si="85"/>
        <v>0</v>
      </c>
      <c r="AG63" s="185">
        <f>(T63-T62)*100</f>
        <v>0</v>
      </c>
      <c r="AH63" s="185">
        <f t="shared" ref="AH63:AR63" si="86">(U63-U62)*100</f>
        <v>0</v>
      </c>
      <c r="AI63" s="185">
        <f t="shared" si="86"/>
        <v>0</v>
      </c>
      <c r="AJ63" s="185">
        <f t="shared" si="86"/>
        <v>0</v>
      </c>
      <c r="AK63" s="185">
        <f t="shared" si="86"/>
        <v>0</v>
      </c>
      <c r="AL63" s="185">
        <f t="shared" si="86"/>
        <v>0</v>
      </c>
      <c r="AM63" s="185">
        <f t="shared" si="86"/>
        <v>0</v>
      </c>
      <c r="AN63" s="185">
        <f t="shared" si="86"/>
        <v>0</v>
      </c>
      <c r="AO63" s="185">
        <f t="shared" si="86"/>
        <v>0</v>
      </c>
      <c r="AP63" s="185">
        <f t="shared" si="86"/>
        <v>0</v>
      </c>
      <c r="AQ63" s="185">
        <f t="shared" si="86"/>
        <v>0</v>
      </c>
      <c r="AR63" s="185">
        <f t="shared" si="86"/>
        <v>0</v>
      </c>
    </row>
    <row r="64" spans="1:44" ht="15">
      <c r="A64" s="622"/>
      <c r="B64" s="628" t="s">
        <v>982</v>
      </c>
      <c r="C64" s="629"/>
      <c r="D64" s="630"/>
      <c r="E64" s="630"/>
      <c r="F64" s="630"/>
      <c r="G64" s="630"/>
      <c r="H64" s="630"/>
      <c r="I64" s="629"/>
      <c r="J64" s="629"/>
      <c r="K64" s="630"/>
      <c r="L64" s="630"/>
      <c r="M64" s="630"/>
      <c r="N64" s="629"/>
      <c r="O64" s="629"/>
      <c r="P64" s="631"/>
      <c r="Q64"/>
      <c r="R64" s="168" t="s">
        <v>1187</v>
      </c>
      <c r="S64" s="169" t="s">
        <v>1180</v>
      </c>
      <c r="T64" s="170">
        <f t="shared" ref="T64:X65" si="87">IF(C50&gt;0,C64/C50,)</f>
        <v>0</v>
      </c>
      <c r="U64" s="182">
        <f t="shared" si="87"/>
        <v>0</v>
      </c>
      <c r="V64" s="182">
        <f t="shared" si="87"/>
        <v>0</v>
      </c>
      <c r="W64" s="182">
        <f t="shared" si="87"/>
        <v>0</v>
      </c>
      <c r="X64" s="182">
        <f t="shared" si="87"/>
        <v>0</v>
      </c>
      <c r="Y64" s="182">
        <f t="shared" ref="Y64:AE65" si="88">IF(H50&gt;0,H64/H50,)</f>
        <v>0</v>
      </c>
      <c r="Z64" s="170">
        <f t="shared" si="88"/>
        <v>0</v>
      </c>
      <c r="AA64" s="170">
        <f t="shared" si="88"/>
        <v>0</v>
      </c>
      <c r="AB64" s="182">
        <f t="shared" si="88"/>
        <v>0</v>
      </c>
      <c r="AC64" s="182">
        <f t="shared" si="88"/>
        <v>0</v>
      </c>
      <c r="AD64" s="182">
        <f t="shared" si="88"/>
        <v>0</v>
      </c>
      <c r="AE64" s="170">
        <f t="shared" si="88"/>
        <v>0</v>
      </c>
      <c r="AG64" s="183" t="s">
        <v>970</v>
      </c>
      <c r="AH64" s="172"/>
      <c r="AI64" s="172"/>
      <c r="AJ64" s="172"/>
      <c r="AK64" s="172"/>
      <c r="AL64" s="172"/>
      <c r="AM64" s="172"/>
      <c r="AN64" s="172"/>
      <c r="AO64" s="172"/>
      <c r="AP64" s="172"/>
      <c r="AQ64" s="172"/>
      <c r="AR64" s="172"/>
    </row>
    <row r="65" spans="1:50" ht="15">
      <c r="A65" s="622"/>
      <c r="B65" s="628" t="s">
        <v>983</v>
      </c>
      <c r="C65" s="629"/>
      <c r="D65" s="630"/>
      <c r="E65" s="630"/>
      <c r="F65" s="630"/>
      <c r="G65" s="630"/>
      <c r="H65" s="630"/>
      <c r="I65" s="629"/>
      <c r="J65" s="629"/>
      <c r="K65" s="630"/>
      <c r="L65" s="630"/>
      <c r="M65" s="630"/>
      <c r="N65" s="629"/>
      <c r="O65" s="629"/>
      <c r="P65" s="631"/>
      <c r="Q65"/>
      <c r="R65" s="177"/>
      <c r="S65" s="178" t="s">
        <v>801</v>
      </c>
      <c r="T65" s="179">
        <f t="shared" si="87"/>
        <v>0</v>
      </c>
      <c r="U65" s="180">
        <f t="shared" si="87"/>
        <v>0</v>
      </c>
      <c r="V65" s="180">
        <f t="shared" si="87"/>
        <v>0</v>
      </c>
      <c r="W65" s="180">
        <f t="shared" si="87"/>
        <v>0</v>
      </c>
      <c r="X65" s="180">
        <f t="shared" si="87"/>
        <v>0</v>
      </c>
      <c r="Y65" s="180">
        <f t="shared" si="88"/>
        <v>0</v>
      </c>
      <c r="Z65" s="179">
        <f t="shared" si="88"/>
        <v>0</v>
      </c>
      <c r="AA65" s="179">
        <f t="shared" si="88"/>
        <v>0</v>
      </c>
      <c r="AB65" s="180">
        <f t="shared" si="88"/>
        <v>0</v>
      </c>
      <c r="AC65" s="180">
        <f t="shared" si="88"/>
        <v>0</v>
      </c>
      <c r="AD65" s="180">
        <f t="shared" si="88"/>
        <v>0</v>
      </c>
      <c r="AE65" s="179">
        <f t="shared" si="88"/>
        <v>0</v>
      </c>
      <c r="AG65" s="185">
        <f>(T65-T64)*100</f>
        <v>0</v>
      </c>
      <c r="AH65" s="185">
        <f t="shared" ref="AH65:AR65" si="89">(U65-U64)*100</f>
        <v>0</v>
      </c>
      <c r="AI65" s="185">
        <f t="shared" si="89"/>
        <v>0</v>
      </c>
      <c r="AJ65" s="185">
        <f t="shared" si="89"/>
        <v>0</v>
      </c>
      <c r="AK65" s="185">
        <f t="shared" si="89"/>
        <v>0</v>
      </c>
      <c r="AL65" s="185">
        <f t="shared" si="89"/>
        <v>0</v>
      </c>
      <c r="AM65" s="185">
        <f t="shared" si="89"/>
        <v>0</v>
      </c>
      <c r="AN65" s="185">
        <f t="shared" si="89"/>
        <v>0</v>
      </c>
      <c r="AO65" s="185">
        <f t="shared" si="89"/>
        <v>0</v>
      </c>
      <c r="AP65" s="185">
        <f t="shared" si="89"/>
        <v>0</v>
      </c>
      <c r="AQ65" s="185">
        <f t="shared" si="89"/>
        <v>0</v>
      </c>
      <c r="AR65" s="185">
        <f t="shared" si="89"/>
        <v>0</v>
      </c>
    </row>
    <row r="66" spans="1:50" ht="15">
      <c r="A66" s="622"/>
      <c r="B66" s="628" t="s">
        <v>984</v>
      </c>
      <c r="C66" s="629"/>
      <c r="D66" s="630"/>
      <c r="E66" s="630"/>
      <c r="F66" s="630"/>
      <c r="G66" s="630"/>
      <c r="H66" s="630"/>
      <c r="I66" s="629"/>
      <c r="J66" s="629"/>
      <c r="K66" s="630"/>
      <c r="L66" s="630"/>
      <c r="M66" s="630"/>
      <c r="N66" s="629"/>
      <c r="O66" s="629"/>
      <c r="P66" s="631"/>
      <c r="Q66"/>
      <c r="R66" s="168" t="s">
        <v>1188</v>
      </c>
      <c r="S66" s="169" t="s">
        <v>1180</v>
      </c>
      <c r="T66" s="170">
        <f t="shared" ref="T66:X67" si="90">IF(C50&gt;0,C66/C50,)</f>
        <v>0</v>
      </c>
      <c r="U66" s="182">
        <f t="shared" si="90"/>
        <v>0</v>
      </c>
      <c r="V66" s="182">
        <f t="shared" si="90"/>
        <v>0</v>
      </c>
      <c r="W66" s="182">
        <f t="shared" si="90"/>
        <v>0</v>
      </c>
      <c r="X66" s="182">
        <f t="shared" si="90"/>
        <v>0</v>
      </c>
      <c r="Y66" s="182">
        <f t="shared" ref="Y66:AE67" si="91">IF(H50&gt;0,H66/H50,)</f>
        <v>0</v>
      </c>
      <c r="Z66" s="170">
        <f t="shared" si="91"/>
        <v>0</v>
      </c>
      <c r="AA66" s="170">
        <f t="shared" si="91"/>
        <v>0</v>
      </c>
      <c r="AB66" s="182">
        <f t="shared" si="91"/>
        <v>0</v>
      </c>
      <c r="AC66" s="182">
        <f t="shared" si="91"/>
        <v>0</v>
      </c>
      <c r="AD66" s="182">
        <f t="shared" si="91"/>
        <v>0</v>
      </c>
      <c r="AE66" s="170">
        <f t="shared" si="91"/>
        <v>0</v>
      </c>
      <c r="AG66" s="183" t="s">
        <v>970</v>
      </c>
      <c r="AH66" s="172"/>
      <c r="AI66" s="172"/>
      <c r="AJ66" s="172"/>
      <c r="AK66" s="172"/>
      <c r="AL66" s="172"/>
      <c r="AM66" s="172"/>
      <c r="AN66" s="172"/>
      <c r="AO66" s="172"/>
      <c r="AP66" s="172"/>
      <c r="AQ66" s="172"/>
      <c r="AR66" s="172"/>
    </row>
    <row r="67" spans="1:50" ht="15">
      <c r="A67" s="622"/>
      <c r="B67" s="628" t="s">
        <v>985</v>
      </c>
      <c r="C67" s="629"/>
      <c r="D67" s="630"/>
      <c r="E67" s="630"/>
      <c r="F67" s="630"/>
      <c r="G67" s="630"/>
      <c r="H67" s="630"/>
      <c r="I67" s="629"/>
      <c r="J67" s="629"/>
      <c r="K67" s="630"/>
      <c r="L67" s="630"/>
      <c r="M67" s="630"/>
      <c r="N67" s="629"/>
      <c r="O67" s="629"/>
      <c r="P67" s="631"/>
      <c r="Q67"/>
      <c r="R67" s="177"/>
      <c r="S67" s="178" t="s">
        <v>801</v>
      </c>
      <c r="T67" s="179">
        <f t="shared" si="90"/>
        <v>0</v>
      </c>
      <c r="U67" s="180">
        <f t="shared" si="90"/>
        <v>0</v>
      </c>
      <c r="V67" s="180">
        <f t="shared" si="90"/>
        <v>0</v>
      </c>
      <c r="W67" s="180">
        <f t="shared" si="90"/>
        <v>0</v>
      </c>
      <c r="X67" s="180">
        <f t="shared" si="90"/>
        <v>0</v>
      </c>
      <c r="Y67" s="180">
        <f t="shared" si="91"/>
        <v>0</v>
      </c>
      <c r="Z67" s="179">
        <f t="shared" si="91"/>
        <v>0</v>
      </c>
      <c r="AA67" s="179">
        <f t="shared" si="91"/>
        <v>0</v>
      </c>
      <c r="AB67" s="180">
        <f t="shared" si="91"/>
        <v>0</v>
      </c>
      <c r="AC67" s="180">
        <f t="shared" si="91"/>
        <v>0</v>
      </c>
      <c r="AD67" s="180">
        <f t="shared" si="91"/>
        <v>0</v>
      </c>
      <c r="AE67" s="179">
        <f t="shared" si="91"/>
        <v>0</v>
      </c>
      <c r="AG67" s="185">
        <f>(T67-T66)*100</f>
        <v>0</v>
      </c>
      <c r="AH67" s="185">
        <f t="shared" ref="AH67:AR67" si="92">(U67-U66)*100</f>
        <v>0</v>
      </c>
      <c r="AI67" s="185">
        <f t="shared" si="92"/>
        <v>0</v>
      </c>
      <c r="AJ67" s="185">
        <f t="shared" si="92"/>
        <v>0</v>
      </c>
      <c r="AK67" s="185">
        <f t="shared" si="92"/>
        <v>0</v>
      </c>
      <c r="AL67" s="185">
        <f t="shared" si="92"/>
        <v>0</v>
      </c>
      <c r="AM67" s="185">
        <f t="shared" si="92"/>
        <v>0</v>
      </c>
      <c r="AN67" s="185">
        <f t="shared" si="92"/>
        <v>0</v>
      </c>
      <c r="AO67" s="185">
        <f t="shared" si="92"/>
        <v>0</v>
      </c>
      <c r="AP67" s="185">
        <f t="shared" si="92"/>
        <v>0</v>
      </c>
      <c r="AQ67" s="185">
        <f t="shared" si="92"/>
        <v>0</v>
      </c>
      <c r="AR67" s="185">
        <f t="shared" si="92"/>
        <v>0</v>
      </c>
    </row>
    <row r="68" spans="1:50" ht="15">
      <c r="A68" s="622"/>
      <c r="B68" s="628" t="s">
        <v>986</v>
      </c>
      <c r="C68" s="629"/>
      <c r="D68" s="630"/>
      <c r="E68" s="630"/>
      <c r="F68" s="630"/>
      <c r="G68" s="630"/>
      <c r="H68" s="630"/>
      <c r="I68" s="629"/>
      <c r="J68" s="629"/>
      <c r="K68" s="630"/>
      <c r="L68" s="630"/>
      <c r="M68" s="630"/>
      <c r="N68" s="629"/>
      <c r="O68" s="629"/>
      <c r="P68" s="631"/>
      <c r="Q68"/>
      <c r="R68" s="168" t="s">
        <v>1189</v>
      </c>
      <c r="S68" s="169" t="s">
        <v>1180</v>
      </c>
      <c r="T68" s="170">
        <f t="shared" ref="T68:X69" si="93">IF(C50&gt;0,C68/C50,)</f>
        <v>0</v>
      </c>
      <c r="U68" s="182">
        <f t="shared" si="93"/>
        <v>0</v>
      </c>
      <c r="V68" s="182">
        <f t="shared" si="93"/>
        <v>0</v>
      </c>
      <c r="W68" s="182">
        <f t="shared" si="93"/>
        <v>0</v>
      </c>
      <c r="X68" s="182">
        <f t="shared" si="93"/>
        <v>0</v>
      </c>
      <c r="Y68" s="182">
        <f t="shared" ref="Y68:AE69" si="94">IF(H50&gt;0,H68/H50,)</f>
        <v>0</v>
      </c>
      <c r="Z68" s="170">
        <f t="shared" si="94"/>
        <v>0</v>
      </c>
      <c r="AA68" s="170">
        <f t="shared" si="94"/>
        <v>0</v>
      </c>
      <c r="AB68" s="182">
        <f t="shared" si="94"/>
        <v>0</v>
      </c>
      <c r="AC68" s="182">
        <f t="shared" si="94"/>
        <v>0</v>
      </c>
      <c r="AD68" s="182">
        <f t="shared" si="94"/>
        <v>0</v>
      </c>
      <c r="AE68" s="170">
        <f t="shared" si="94"/>
        <v>0</v>
      </c>
      <c r="AG68" s="183" t="s">
        <v>970</v>
      </c>
      <c r="AH68" s="172"/>
      <c r="AI68" s="172"/>
      <c r="AJ68" s="172"/>
      <c r="AK68" s="172"/>
      <c r="AL68" s="172"/>
      <c r="AM68" s="172"/>
      <c r="AN68" s="172"/>
      <c r="AO68" s="172"/>
      <c r="AP68" s="172"/>
      <c r="AQ68" s="172"/>
      <c r="AR68" s="172"/>
    </row>
    <row r="69" spans="1:50" ht="15">
      <c r="A69" s="622"/>
      <c r="B69" s="628" t="s">
        <v>987</v>
      </c>
      <c r="C69" s="629"/>
      <c r="D69" s="630"/>
      <c r="E69" s="630"/>
      <c r="F69" s="630"/>
      <c r="G69" s="630"/>
      <c r="H69" s="630"/>
      <c r="I69" s="629"/>
      <c r="J69" s="629"/>
      <c r="K69" s="630"/>
      <c r="L69" s="630"/>
      <c r="M69" s="630"/>
      <c r="N69" s="629"/>
      <c r="O69" s="629"/>
      <c r="P69" s="631"/>
      <c r="Q69"/>
      <c r="R69" s="177"/>
      <c r="S69" s="178" t="s">
        <v>801</v>
      </c>
      <c r="T69" s="179">
        <f t="shared" si="93"/>
        <v>0</v>
      </c>
      <c r="U69" s="180">
        <f t="shared" si="93"/>
        <v>0</v>
      </c>
      <c r="V69" s="180">
        <f t="shared" si="93"/>
        <v>0</v>
      </c>
      <c r="W69" s="180">
        <f t="shared" si="93"/>
        <v>0</v>
      </c>
      <c r="X69" s="180">
        <f t="shared" si="93"/>
        <v>0</v>
      </c>
      <c r="Y69" s="180">
        <f t="shared" si="94"/>
        <v>0</v>
      </c>
      <c r="Z69" s="179">
        <f t="shared" si="94"/>
        <v>0</v>
      </c>
      <c r="AA69" s="179">
        <f t="shared" si="94"/>
        <v>0</v>
      </c>
      <c r="AB69" s="180">
        <f t="shared" si="94"/>
        <v>0</v>
      </c>
      <c r="AC69" s="180">
        <f t="shared" si="94"/>
        <v>0</v>
      </c>
      <c r="AD69" s="180">
        <f t="shared" si="94"/>
        <v>0</v>
      </c>
      <c r="AE69" s="179">
        <f t="shared" si="94"/>
        <v>0</v>
      </c>
      <c r="AG69" s="185">
        <f>(T69-T68)*100</f>
        <v>0</v>
      </c>
      <c r="AH69" s="185">
        <f t="shared" ref="AH69:AR69" si="95">(U69-U68)*100</f>
        <v>0</v>
      </c>
      <c r="AI69" s="185">
        <f t="shared" si="95"/>
        <v>0</v>
      </c>
      <c r="AJ69" s="185">
        <f t="shared" si="95"/>
        <v>0</v>
      </c>
      <c r="AK69" s="185">
        <f t="shared" si="95"/>
        <v>0</v>
      </c>
      <c r="AL69" s="185">
        <f t="shared" si="95"/>
        <v>0</v>
      </c>
      <c r="AM69" s="185">
        <f t="shared" si="95"/>
        <v>0</v>
      </c>
      <c r="AN69" s="185">
        <f t="shared" si="95"/>
        <v>0</v>
      </c>
      <c r="AO69" s="185">
        <f t="shared" si="95"/>
        <v>0</v>
      </c>
      <c r="AP69" s="185">
        <f t="shared" si="95"/>
        <v>0</v>
      </c>
      <c r="AQ69" s="185">
        <f t="shared" si="95"/>
        <v>0</v>
      </c>
      <c r="AR69" s="185">
        <f t="shared" si="95"/>
        <v>0</v>
      </c>
    </row>
    <row r="70" spans="1:50" ht="15">
      <c r="A70" s="622"/>
      <c r="B70" s="628" t="s">
        <v>988</v>
      </c>
      <c r="C70" s="629"/>
      <c r="D70" s="630"/>
      <c r="E70" s="630"/>
      <c r="F70" s="630"/>
      <c r="G70" s="630"/>
      <c r="H70" s="630"/>
      <c r="I70" s="629"/>
      <c r="J70" s="629"/>
      <c r="K70" s="630"/>
      <c r="L70" s="630"/>
      <c r="M70" s="630"/>
      <c r="N70" s="629"/>
      <c r="O70" s="629"/>
      <c r="P70" s="631"/>
      <c r="Q70"/>
      <c r="R70" s="168" t="s">
        <v>1190</v>
      </c>
      <c r="S70" s="169" t="s">
        <v>1180</v>
      </c>
      <c r="T70" s="170">
        <f t="shared" ref="T70:X71" si="96">IF(C50&gt;0,C70/C50,)</f>
        <v>0</v>
      </c>
      <c r="U70" s="182">
        <f t="shared" si="96"/>
        <v>0</v>
      </c>
      <c r="V70" s="182">
        <f t="shared" si="96"/>
        <v>0</v>
      </c>
      <c r="W70" s="182">
        <f t="shared" si="96"/>
        <v>0</v>
      </c>
      <c r="X70" s="182">
        <f t="shared" si="96"/>
        <v>0</v>
      </c>
      <c r="Y70" s="182">
        <f t="shared" ref="Y70:AE71" si="97">IF(H50&gt;0,H70/H50,)</f>
        <v>0</v>
      </c>
      <c r="Z70" s="170">
        <f t="shared" si="97"/>
        <v>0</v>
      </c>
      <c r="AA70" s="170">
        <f t="shared" si="97"/>
        <v>0</v>
      </c>
      <c r="AB70" s="182">
        <f t="shared" si="97"/>
        <v>0</v>
      </c>
      <c r="AC70" s="182">
        <f t="shared" si="97"/>
        <v>0</v>
      </c>
      <c r="AD70" s="182">
        <f t="shared" si="97"/>
        <v>0</v>
      </c>
      <c r="AE70" s="170">
        <f t="shared" si="97"/>
        <v>0</v>
      </c>
      <c r="AG70" s="183" t="s">
        <v>970</v>
      </c>
      <c r="AH70" s="187"/>
      <c r="AI70" s="187"/>
      <c r="AJ70" s="187"/>
      <c r="AK70" s="187"/>
      <c r="AL70" s="187"/>
      <c r="AM70" s="187"/>
      <c r="AN70" s="187"/>
      <c r="AO70" s="187"/>
      <c r="AP70" s="187"/>
      <c r="AQ70" s="187"/>
      <c r="AR70" s="187"/>
    </row>
    <row r="71" spans="1:50" ht="15.75" thickBot="1">
      <c r="A71" s="622"/>
      <c r="B71" s="628" t="s">
        <v>989</v>
      </c>
      <c r="C71" s="629"/>
      <c r="D71" s="630"/>
      <c r="E71" s="630"/>
      <c r="F71" s="630"/>
      <c r="G71" s="630"/>
      <c r="H71" s="630"/>
      <c r="I71" s="629"/>
      <c r="J71" s="629"/>
      <c r="K71" s="630"/>
      <c r="L71" s="630"/>
      <c r="M71" s="630"/>
      <c r="N71" s="629"/>
      <c r="O71" s="629"/>
      <c r="P71" s="631"/>
      <c r="Q71"/>
      <c r="R71" s="188"/>
      <c r="S71" s="189" t="s">
        <v>801</v>
      </c>
      <c r="T71" s="190">
        <f t="shared" si="96"/>
        <v>0</v>
      </c>
      <c r="U71" s="191">
        <f t="shared" si="96"/>
        <v>0</v>
      </c>
      <c r="V71" s="191">
        <f t="shared" si="96"/>
        <v>0</v>
      </c>
      <c r="W71" s="191">
        <f t="shared" si="96"/>
        <v>0</v>
      </c>
      <c r="X71" s="191">
        <f t="shared" si="96"/>
        <v>0</v>
      </c>
      <c r="Y71" s="191">
        <f t="shared" si="97"/>
        <v>0</v>
      </c>
      <c r="Z71" s="190">
        <f t="shared" si="97"/>
        <v>0</v>
      </c>
      <c r="AA71" s="190">
        <f t="shared" si="97"/>
        <v>0</v>
      </c>
      <c r="AB71" s="191">
        <f t="shared" si="97"/>
        <v>0</v>
      </c>
      <c r="AC71" s="191">
        <f t="shared" si="97"/>
        <v>0</v>
      </c>
      <c r="AD71" s="191">
        <f t="shared" si="97"/>
        <v>0</v>
      </c>
      <c r="AE71" s="190">
        <f t="shared" si="97"/>
        <v>0</v>
      </c>
      <c r="AF71" s="192"/>
      <c r="AG71" s="193">
        <f>(T71-T70)*100</f>
        <v>0</v>
      </c>
      <c r="AH71" s="193">
        <f t="shared" ref="AH71:AR71" si="98">(U71-U70)*100</f>
        <v>0</v>
      </c>
      <c r="AI71" s="193">
        <f t="shared" si="98"/>
        <v>0</v>
      </c>
      <c r="AJ71" s="193">
        <f t="shared" si="98"/>
        <v>0</v>
      </c>
      <c r="AK71" s="193">
        <f t="shared" si="98"/>
        <v>0</v>
      </c>
      <c r="AL71" s="193">
        <f t="shared" si="98"/>
        <v>0</v>
      </c>
      <c r="AM71" s="193">
        <f t="shared" si="98"/>
        <v>0</v>
      </c>
      <c r="AN71" s="193">
        <f t="shared" si="98"/>
        <v>0</v>
      </c>
      <c r="AO71" s="193">
        <f t="shared" si="98"/>
        <v>0</v>
      </c>
      <c r="AP71" s="193">
        <f t="shared" si="98"/>
        <v>0</v>
      </c>
      <c r="AQ71" s="193">
        <f t="shared" si="98"/>
        <v>0</v>
      </c>
      <c r="AR71" s="193">
        <f t="shared" si="98"/>
        <v>0</v>
      </c>
    </row>
    <row r="72" spans="1:50" ht="15">
      <c r="A72" s="621" t="s">
        <v>383</v>
      </c>
      <c r="B72" s="617" t="s">
        <v>967</v>
      </c>
      <c r="C72" s="634"/>
      <c r="D72" s="635"/>
      <c r="E72" s="635"/>
      <c r="F72" s="635"/>
      <c r="G72" s="635"/>
      <c r="H72" s="635"/>
      <c r="I72" s="634"/>
      <c r="J72" s="634">
        <v>48816</v>
      </c>
      <c r="K72" s="635">
        <v>5179</v>
      </c>
      <c r="L72" s="635"/>
      <c r="M72" s="635">
        <v>249</v>
      </c>
      <c r="N72" s="634">
        <v>54244</v>
      </c>
      <c r="O72" s="634"/>
      <c r="P72" s="636"/>
      <c r="Q72"/>
      <c r="R72" s="168" t="s">
        <v>1179</v>
      </c>
      <c r="S72" s="169" t="s">
        <v>1180</v>
      </c>
      <c r="T72" s="170">
        <f t="shared" ref="T72:X73" si="99">IF(C72&gt;0,C72/C72,)</f>
        <v>0</v>
      </c>
      <c r="U72" s="182">
        <f t="shared" si="99"/>
        <v>0</v>
      </c>
      <c r="V72" s="182">
        <f t="shared" si="99"/>
        <v>0</v>
      </c>
      <c r="W72" s="182">
        <f t="shared" si="99"/>
        <v>0</v>
      </c>
      <c r="X72" s="182">
        <f t="shared" si="99"/>
        <v>0</v>
      </c>
      <c r="Y72" s="182">
        <f t="shared" ref="Y72:AE73" si="100">IF(H72&gt;0,H72/H72,)</f>
        <v>0</v>
      </c>
      <c r="Z72" s="170">
        <f t="shared" si="100"/>
        <v>0</v>
      </c>
      <c r="AA72" s="170">
        <f t="shared" si="100"/>
        <v>1</v>
      </c>
      <c r="AB72" s="182">
        <f t="shared" si="100"/>
        <v>1</v>
      </c>
      <c r="AC72" s="182">
        <f t="shared" si="100"/>
        <v>0</v>
      </c>
      <c r="AD72" s="182">
        <f t="shared" si="100"/>
        <v>1</v>
      </c>
      <c r="AE72" s="170">
        <f t="shared" si="100"/>
        <v>1</v>
      </c>
      <c r="AG72" s="172">
        <f>+T74+T76+T78+T80+T82+T84+T86+T88+T90+T92</f>
        <v>0</v>
      </c>
      <c r="AH72" s="172">
        <f t="shared" ref="AH72:AR73" si="101">+U74+U76+U78+U80+U82+U84+U86+U88+U90+U92</f>
        <v>0</v>
      </c>
      <c r="AI72" s="172">
        <f t="shared" si="101"/>
        <v>0</v>
      </c>
      <c r="AJ72" s="172">
        <f t="shared" si="101"/>
        <v>0</v>
      </c>
      <c r="AK72" s="172">
        <f t="shared" si="101"/>
        <v>0</v>
      </c>
      <c r="AL72" s="172">
        <f t="shared" si="101"/>
        <v>0</v>
      </c>
      <c r="AM72" s="172">
        <f t="shared" si="101"/>
        <v>0</v>
      </c>
      <c r="AN72" s="172">
        <f t="shared" si="101"/>
        <v>0.99999999999999989</v>
      </c>
      <c r="AO72" s="172">
        <f t="shared" si="101"/>
        <v>1</v>
      </c>
      <c r="AP72" s="172">
        <f t="shared" si="101"/>
        <v>0</v>
      </c>
      <c r="AQ72" s="172">
        <f t="shared" si="101"/>
        <v>0.99999999999999989</v>
      </c>
      <c r="AR72" s="172">
        <f t="shared" si="101"/>
        <v>0.99999999999999978</v>
      </c>
    </row>
    <row r="73" spans="1:50" ht="15">
      <c r="A73" s="622"/>
      <c r="B73" s="628" t="s">
        <v>968</v>
      </c>
      <c r="C73" s="629"/>
      <c r="D73" s="630"/>
      <c r="E73" s="630"/>
      <c r="F73" s="630"/>
      <c r="G73" s="630"/>
      <c r="H73" s="630"/>
      <c r="I73" s="629"/>
      <c r="J73" s="629">
        <v>48245</v>
      </c>
      <c r="K73" s="630">
        <v>5539</v>
      </c>
      <c r="L73" s="630"/>
      <c r="M73" s="630">
        <v>241</v>
      </c>
      <c r="N73" s="629">
        <v>54025</v>
      </c>
      <c r="O73" s="629"/>
      <c r="P73" s="631"/>
      <c r="Q73"/>
      <c r="R73" s="177"/>
      <c r="S73" s="178" t="s">
        <v>801</v>
      </c>
      <c r="T73" s="179">
        <f t="shared" si="99"/>
        <v>0</v>
      </c>
      <c r="U73" s="180">
        <f t="shared" si="99"/>
        <v>0</v>
      </c>
      <c r="V73" s="180">
        <f t="shared" si="99"/>
        <v>0</v>
      </c>
      <c r="W73" s="180">
        <f t="shared" si="99"/>
        <v>0</v>
      </c>
      <c r="X73" s="180">
        <f t="shared" si="99"/>
        <v>0</v>
      </c>
      <c r="Y73" s="180">
        <f t="shared" si="100"/>
        <v>0</v>
      </c>
      <c r="Z73" s="179">
        <f t="shared" si="100"/>
        <v>0</v>
      </c>
      <c r="AA73" s="179">
        <f t="shared" si="100"/>
        <v>1</v>
      </c>
      <c r="AB73" s="180">
        <f t="shared" si="100"/>
        <v>1</v>
      </c>
      <c r="AC73" s="180">
        <f t="shared" si="100"/>
        <v>0</v>
      </c>
      <c r="AD73" s="180">
        <f t="shared" si="100"/>
        <v>1</v>
      </c>
      <c r="AE73" s="179">
        <f t="shared" si="100"/>
        <v>1</v>
      </c>
      <c r="AG73" s="181">
        <f>+T75+T77+T79+T81+T83+T85+T87+T89+T91+T93</f>
        <v>0</v>
      </c>
      <c r="AH73" s="181">
        <f t="shared" si="101"/>
        <v>0</v>
      </c>
      <c r="AI73" s="181">
        <f t="shared" si="101"/>
        <v>0</v>
      </c>
      <c r="AJ73" s="181">
        <f t="shared" si="101"/>
        <v>0</v>
      </c>
      <c r="AK73" s="181">
        <f t="shared" si="101"/>
        <v>0</v>
      </c>
      <c r="AL73" s="181">
        <f t="shared" si="101"/>
        <v>0</v>
      </c>
      <c r="AM73" s="181">
        <f t="shared" si="101"/>
        <v>0</v>
      </c>
      <c r="AN73" s="181">
        <f t="shared" si="101"/>
        <v>1</v>
      </c>
      <c r="AO73" s="181">
        <f t="shared" si="101"/>
        <v>1</v>
      </c>
      <c r="AP73" s="181">
        <f t="shared" si="101"/>
        <v>0</v>
      </c>
      <c r="AQ73" s="181">
        <f t="shared" si="101"/>
        <v>1</v>
      </c>
      <c r="AR73" s="181">
        <f t="shared" si="101"/>
        <v>1</v>
      </c>
      <c r="AT73" s="195"/>
      <c r="AU73" s="195"/>
      <c r="AV73" s="195"/>
      <c r="AW73" s="195"/>
      <c r="AX73" s="195"/>
    </row>
    <row r="74" spans="1:50" ht="15">
      <c r="A74" s="622"/>
      <c r="B74" s="628" t="s">
        <v>969</v>
      </c>
      <c r="C74" s="629"/>
      <c r="D74" s="630"/>
      <c r="E74" s="630"/>
      <c r="F74" s="630"/>
      <c r="G74" s="630"/>
      <c r="H74" s="630"/>
      <c r="I74" s="629"/>
      <c r="J74" s="629">
        <v>4221</v>
      </c>
      <c r="K74" s="630">
        <v>267</v>
      </c>
      <c r="L74" s="630"/>
      <c r="M74" s="630">
        <v>57</v>
      </c>
      <c r="N74" s="629">
        <v>4545</v>
      </c>
      <c r="O74" s="629"/>
      <c r="P74" s="631"/>
      <c r="Q74"/>
      <c r="R74" s="168" t="s">
        <v>1181</v>
      </c>
      <c r="S74" s="169" t="s">
        <v>1180</v>
      </c>
      <c r="T74" s="170">
        <f t="shared" ref="T74:X75" si="102">IF(C72&gt;0,C74/C72,)</f>
        <v>0</v>
      </c>
      <c r="U74" s="182">
        <f t="shared" si="102"/>
        <v>0</v>
      </c>
      <c r="V74" s="182">
        <f t="shared" si="102"/>
        <v>0</v>
      </c>
      <c r="W74" s="182">
        <f t="shared" si="102"/>
        <v>0</v>
      </c>
      <c r="X74" s="182">
        <f t="shared" si="102"/>
        <v>0</v>
      </c>
      <c r="Y74" s="182">
        <f t="shared" ref="Y74:AE75" si="103">IF(H72&gt;0,H74/H72,)</f>
        <v>0</v>
      </c>
      <c r="Z74" s="170">
        <f t="shared" si="103"/>
        <v>0</v>
      </c>
      <c r="AA74" s="170">
        <f t="shared" si="103"/>
        <v>8.6467551622418884E-2</v>
      </c>
      <c r="AB74" s="182">
        <f t="shared" si="103"/>
        <v>5.1554354122417455E-2</v>
      </c>
      <c r="AC74" s="182">
        <f t="shared" si="103"/>
        <v>0</v>
      </c>
      <c r="AD74" s="182">
        <f t="shared" si="103"/>
        <v>0.2289156626506024</v>
      </c>
      <c r="AE74" s="170">
        <f t="shared" si="103"/>
        <v>8.3788068726495094E-2</v>
      </c>
      <c r="AG74" s="183" t="s">
        <v>970</v>
      </c>
      <c r="AH74" s="172"/>
      <c r="AI74" s="172"/>
      <c r="AJ74" s="172"/>
      <c r="AK74" s="172"/>
      <c r="AL74" s="172"/>
      <c r="AM74" s="172"/>
      <c r="AN74" s="172"/>
      <c r="AO74" s="172"/>
      <c r="AP74" s="172"/>
      <c r="AQ74" s="172"/>
      <c r="AR74" s="172"/>
    </row>
    <row r="75" spans="1:50" ht="15">
      <c r="A75" s="622"/>
      <c r="B75" s="628" t="s">
        <v>971</v>
      </c>
      <c r="C75" s="629"/>
      <c r="D75" s="630"/>
      <c r="E75" s="630"/>
      <c r="F75" s="630"/>
      <c r="G75" s="630"/>
      <c r="H75" s="630"/>
      <c r="I75" s="629"/>
      <c r="J75" s="629">
        <v>3922</v>
      </c>
      <c r="K75" s="630">
        <v>281</v>
      </c>
      <c r="L75" s="630"/>
      <c r="M75" s="630">
        <v>47</v>
      </c>
      <c r="N75" s="629">
        <v>4250</v>
      </c>
      <c r="O75" s="629"/>
      <c r="P75" s="631"/>
      <c r="Q75"/>
      <c r="R75" s="184"/>
      <c r="S75" s="178" t="s">
        <v>801</v>
      </c>
      <c r="T75" s="179">
        <f t="shared" si="102"/>
        <v>0</v>
      </c>
      <c r="U75" s="180">
        <f t="shared" si="102"/>
        <v>0</v>
      </c>
      <c r="V75" s="180">
        <f t="shared" si="102"/>
        <v>0</v>
      </c>
      <c r="W75" s="180">
        <f t="shared" si="102"/>
        <v>0</v>
      </c>
      <c r="X75" s="180">
        <f t="shared" si="102"/>
        <v>0</v>
      </c>
      <c r="Y75" s="180">
        <f t="shared" si="103"/>
        <v>0</v>
      </c>
      <c r="Z75" s="179">
        <f t="shared" si="103"/>
        <v>0</v>
      </c>
      <c r="AA75" s="179">
        <f t="shared" si="103"/>
        <v>8.1293398279614473E-2</v>
      </c>
      <c r="AB75" s="180">
        <f t="shared" si="103"/>
        <v>5.0731178913161222E-2</v>
      </c>
      <c r="AC75" s="180">
        <f t="shared" si="103"/>
        <v>0</v>
      </c>
      <c r="AD75" s="180">
        <f t="shared" si="103"/>
        <v>0.19502074688796681</v>
      </c>
      <c r="AE75" s="179">
        <f t="shared" si="103"/>
        <v>7.8667283664969917E-2</v>
      </c>
      <c r="AG75" s="185">
        <f>(T75-T74)*100</f>
        <v>0</v>
      </c>
      <c r="AH75" s="185">
        <f t="shared" ref="AH75:AR75" si="104">(U75-U74)*100</f>
        <v>0</v>
      </c>
      <c r="AI75" s="185">
        <f t="shared" si="104"/>
        <v>0</v>
      </c>
      <c r="AJ75" s="185">
        <f t="shared" si="104"/>
        <v>0</v>
      </c>
      <c r="AK75" s="185">
        <f t="shared" si="104"/>
        <v>0</v>
      </c>
      <c r="AL75" s="185">
        <f t="shared" si="104"/>
        <v>0</v>
      </c>
      <c r="AM75" s="185">
        <f t="shared" si="104"/>
        <v>0</v>
      </c>
      <c r="AN75" s="185">
        <f t="shared" si="104"/>
        <v>-0.51741533428044106</v>
      </c>
      <c r="AO75" s="185">
        <f t="shared" si="104"/>
        <v>-8.2317520925623278E-2</v>
      </c>
      <c r="AP75" s="185">
        <f t="shared" si="104"/>
        <v>0</v>
      </c>
      <c r="AQ75" s="185">
        <f t="shared" si="104"/>
        <v>-3.3894915762635591</v>
      </c>
      <c r="AR75" s="185">
        <f t="shared" si="104"/>
        <v>-0.51207850615251771</v>
      </c>
      <c r="AS75" s="195"/>
    </row>
    <row r="76" spans="1:50" ht="15">
      <c r="A76" s="622"/>
      <c r="B76" s="628" t="s">
        <v>972</v>
      </c>
      <c r="C76" s="629"/>
      <c r="D76" s="630"/>
      <c r="E76" s="630"/>
      <c r="F76" s="630"/>
      <c r="G76" s="630"/>
      <c r="H76" s="630"/>
      <c r="I76" s="629"/>
      <c r="J76" s="629">
        <v>2306</v>
      </c>
      <c r="K76" s="630">
        <v>102</v>
      </c>
      <c r="L76" s="630"/>
      <c r="M76" s="630">
        <v>20</v>
      </c>
      <c r="N76" s="629">
        <v>2428</v>
      </c>
      <c r="O76" s="629"/>
      <c r="P76" s="631"/>
      <c r="Q76"/>
      <c r="R76" s="168" t="s">
        <v>1182</v>
      </c>
      <c r="S76" s="169" t="s">
        <v>1180</v>
      </c>
      <c r="T76" s="170">
        <f t="shared" ref="T76:X77" si="105">IF(C72&gt;0,C76/C72,)</f>
        <v>0</v>
      </c>
      <c r="U76" s="182">
        <f t="shared" si="105"/>
        <v>0</v>
      </c>
      <c r="V76" s="182">
        <f t="shared" si="105"/>
        <v>0</v>
      </c>
      <c r="W76" s="182">
        <f t="shared" si="105"/>
        <v>0</v>
      </c>
      <c r="X76" s="182">
        <f t="shared" si="105"/>
        <v>0</v>
      </c>
      <c r="Y76" s="182">
        <f t="shared" ref="Y76:AE77" si="106">IF(H72&gt;0,H76/H72,)</f>
        <v>0</v>
      </c>
      <c r="Z76" s="170">
        <f t="shared" si="106"/>
        <v>0</v>
      </c>
      <c r="AA76" s="170">
        <f t="shared" si="106"/>
        <v>4.7238610291707638E-2</v>
      </c>
      <c r="AB76" s="182">
        <f t="shared" si="106"/>
        <v>1.9694921799575209E-2</v>
      </c>
      <c r="AC76" s="182">
        <f t="shared" si="106"/>
        <v>0</v>
      </c>
      <c r="AD76" s="182">
        <f t="shared" si="106"/>
        <v>8.0321285140562249E-2</v>
      </c>
      <c r="AE76" s="170">
        <f t="shared" si="106"/>
        <v>4.4760710862030824E-2</v>
      </c>
      <c r="AG76" s="183" t="s">
        <v>970</v>
      </c>
      <c r="AH76" s="172"/>
      <c r="AI76" s="172"/>
      <c r="AJ76" s="172"/>
      <c r="AK76" s="172"/>
      <c r="AL76" s="172"/>
      <c r="AM76" s="172"/>
      <c r="AN76" s="172"/>
      <c r="AO76" s="172"/>
      <c r="AP76" s="172"/>
      <c r="AQ76" s="172"/>
      <c r="AR76" s="172"/>
      <c r="AS76" s="195"/>
    </row>
    <row r="77" spans="1:50" ht="15">
      <c r="A77" s="622"/>
      <c r="B77" s="628" t="s">
        <v>973</v>
      </c>
      <c r="C77" s="629"/>
      <c r="D77" s="630"/>
      <c r="E77" s="630"/>
      <c r="F77" s="630"/>
      <c r="G77" s="630"/>
      <c r="H77" s="630"/>
      <c r="I77" s="629"/>
      <c r="J77" s="629">
        <v>2153</v>
      </c>
      <c r="K77" s="630">
        <v>110</v>
      </c>
      <c r="L77" s="630"/>
      <c r="M77" s="630">
        <v>28</v>
      </c>
      <c r="N77" s="629">
        <v>2291</v>
      </c>
      <c r="O77" s="629"/>
      <c r="P77" s="631"/>
      <c r="Q77"/>
      <c r="R77" s="184"/>
      <c r="S77" s="178" t="s">
        <v>801</v>
      </c>
      <c r="T77" s="179">
        <f t="shared" si="105"/>
        <v>0</v>
      </c>
      <c r="U77" s="180">
        <f t="shared" si="105"/>
        <v>0</v>
      </c>
      <c r="V77" s="180">
        <f t="shared" si="105"/>
        <v>0</v>
      </c>
      <c r="W77" s="180">
        <f t="shared" si="105"/>
        <v>0</v>
      </c>
      <c r="X77" s="180">
        <f t="shared" si="105"/>
        <v>0</v>
      </c>
      <c r="Y77" s="180">
        <f t="shared" si="106"/>
        <v>0</v>
      </c>
      <c r="Z77" s="179">
        <f t="shared" si="106"/>
        <v>0</v>
      </c>
      <c r="AA77" s="179">
        <f t="shared" si="106"/>
        <v>4.4626386154005597E-2</v>
      </c>
      <c r="AB77" s="180">
        <f t="shared" si="106"/>
        <v>1.9859180357465245E-2</v>
      </c>
      <c r="AC77" s="180">
        <f t="shared" si="106"/>
        <v>0</v>
      </c>
      <c r="AD77" s="180">
        <f t="shared" si="106"/>
        <v>0.11618257261410789</v>
      </c>
      <c r="AE77" s="179">
        <f t="shared" si="106"/>
        <v>4.2406293382693194E-2</v>
      </c>
      <c r="AG77" s="185">
        <f>(T77-T76)*100</f>
        <v>0</v>
      </c>
      <c r="AH77" s="185">
        <f t="shared" ref="AH77:AR77" si="107">(U77-U76)*100</f>
        <v>0</v>
      </c>
      <c r="AI77" s="185">
        <f t="shared" si="107"/>
        <v>0</v>
      </c>
      <c r="AJ77" s="185">
        <f t="shared" si="107"/>
        <v>0</v>
      </c>
      <c r="AK77" s="185">
        <f t="shared" si="107"/>
        <v>0</v>
      </c>
      <c r="AL77" s="185">
        <f t="shared" si="107"/>
        <v>0</v>
      </c>
      <c r="AM77" s="185">
        <f t="shared" si="107"/>
        <v>0</v>
      </c>
      <c r="AN77" s="185">
        <f t="shared" si="107"/>
        <v>-0.26122241377020405</v>
      </c>
      <c r="AO77" s="185">
        <f t="shared" si="107"/>
        <v>1.6425855789003671E-2</v>
      </c>
      <c r="AP77" s="185">
        <f t="shared" si="107"/>
        <v>0</v>
      </c>
      <c r="AQ77" s="185">
        <f t="shared" si="107"/>
        <v>3.586128747354564</v>
      </c>
      <c r="AR77" s="185">
        <f t="shared" si="107"/>
        <v>-0.23544174793376296</v>
      </c>
      <c r="AS77" s="195"/>
    </row>
    <row r="78" spans="1:50" ht="15">
      <c r="A78" s="622"/>
      <c r="B78" s="628" t="s">
        <v>974</v>
      </c>
      <c r="C78" s="629"/>
      <c r="D78" s="630"/>
      <c r="E78" s="630"/>
      <c r="F78" s="630"/>
      <c r="G78" s="630"/>
      <c r="H78" s="630"/>
      <c r="I78" s="629"/>
      <c r="J78" s="629">
        <v>2076</v>
      </c>
      <c r="K78" s="630">
        <v>125</v>
      </c>
      <c r="L78" s="630"/>
      <c r="M78" s="630">
        <v>9</v>
      </c>
      <c r="N78" s="629">
        <v>2210</v>
      </c>
      <c r="O78" s="629"/>
      <c r="P78" s="631"/>
      <c r="Q78"/>
      <c r="R78" s="168" t="s">
        <v>1183</v>
      </c>
      <c r="S78" s="169" t="s">
        <v>1180</v>
      </c>
      <c r="T78" s="170">
        <f t="shared" ref="T78:X79" si="108">IF(C72&gt;0,C78/C72,)</f>
        <v>0</v>
      </c>
      <c r="U78" s="182">
        <f t="shared" si="108"/>
        <v>0</v>
      </c>
      <c r="V78" s="182">
        <f t="shared" si="108"/>
        <v>0</v>
      </c>
      <c r="W78" s="182">
        <f t="shared" si="108"/>
        <v>0</v>
      </c>
      <c r="X78" s="182">
        <f t="shared" si="108"/>
        <v>0</v>
      </c>
      <c r="Y78" s="182">
        <f t="shared" ref="Y78:AE79" si="109">IF(H72&gt;0,H78/H72,)</f>
        <v>0</v>
      </c>
      <c r="Z78" s="170">
        <f t="shared" si="109"/>
        <v>0</v>
      </c>
      <c r="AA78" s="170">
        <f t="shared" si="109"/>
        <v>4.2527040314650932E-2</v>
      </c>
      <c r="AB78" s="182">
        <f t="shared" si="109"/>
        <v>2.4135933577910794E-2</v>
      </c>
      <c r="AC78" s="182">
        <f t="shared" si="109"/>
        <v>0</v>
      </c>
      <c r="AD78" s="182">
        <f t="shared" si="109"/>
        <v>3.614457831325301E-2</v>
      </c>
      <c r="AE78" s="170">
        <f t="shared" si="109"/>
        <v>4.074183319814173E-2</v>
      </c>
      <c r="AG78" s="183" t="s">
        <v>970</v>
      </c>
      <c r="AH78" s="172"/>
      <c r="AI78" s="172"/>
      <c r="AJ78" s="172"/>
      <c r="AK78" s="172"/>
      <c r="AL78" s="172"/>
      <c r="AM78" s="172"/>
      <c r="AN78" s="172"/>
      <c r="AO78" s="172"/>
      <c r="AP78" s="172"/>
      <c r="AQ78" s="172"/>
      <c r="AR78" s="172"/>
    </row>
    <row r="79" spans="1:50" ht="15">
      <c r="A79" s="622"/>
      <c r="B79" s="628" t="s">
        <v>975</v>
      </c>
      <c r="C79" s="629"/>
      <c r="D79" s="630"/>
      <c r="E79" s="630"/>
      <c r="F79" s="630"/>
      <c r="G79" s="630"/>
      <c r="H79" s="630"/>
      <c r="I79" s="629"/>
      <c r="J79" s="629">
        <v>2344</v>
      </c>
      <c r="K79" s="630">
        <v>133</v>
      </c>
      <c r="L79" s="630"/>
      <c r="M79" s="630">
        <v>12</v>
      </c>
      <c r="N79" s="629">
        <v>2489</v>
      </c>
      <c r="O79" s="629"/>
      <c r="P79" s="631"/>
      <c r="Q79"/>
      <c r="R79" s="184"/>
      <c r="S79" s="178" t="s">
        <v>801</v>
      </c>
      <c r="T79" s="179">
        <f t="shared" si="108"/>
        <v>0</v>
      </c>
      <c r="U79" s="180">
        <f t="shared" si="108"/>
        <v>0</v>
      </c>
      <c r="V79" s="180">
        <f t="shared" si="108"/>
        <v>0</v>
      </c>
      <c r="W79" s="180">
        <f t="shared" si="108"/>
        <v>0</v>
      </c>
      <c r="X79" s="180">
        <f t="shared" si="108"/>
        <v>0</v>
      </c>
      <c r="Y79" s="180">
        <f t="shared" si="109"/>
        <v>0</v>
      </c>
      <c r="Z79" s="179">
        <f t="shared" si="109"/>
        <v>0</v>
      </c>
      <c r="AA79" s="179">
        <f t="shared" si="109"/>
        <v>4.8585345631671675E-2</v>
      </c>
      <c r="AB79" s="180">
        <f t="shared" si="109"/>
        <v>2.4011554432207979E-2</v>
      </c>
      <c r="AC79" s="180">
        <f t="shared" si="109"/>
        <v>0</v>
      </c>
      <c r="AD79" s="180">
        <f t="shared" si="109"/>
        <v>4.9792531120331947E-2</v>
      </c>
      <c r="AE79" s="179">
        <f t="shared" si="109"/>
        <v>4.6071263304025917E-2</v>
      </c>
      <c r="AG79" s="185">
        <f>(T79-T78)*100</f>
        <v>0</v>
      </c>
      <c r="AH79" s="185">
        <f t="shared" ref="AH79:AR79" si="110">(U79-U78)*100</f>
        <v>0</v>
      </c>
      <c r="AI79" s="185">
        <f t="shared" si="110"/>
        <v>0</v>
      </c>
      <c r="AJ79" s="185">
        <f t="shared" si="110"/>
        <v>0</v>
      </c>
      <c r="AK79" s="185">
        <f t="shared" si="110"/>
        <v>0</v>
      </c>
      <c r="AL79" s="185">
        <f t="shared" si="110"/>
        <v>0</v>
      </c>
      <c r="AM79" s="185">
        <f t="shared" si="110"/>
        <v>0</v>
      </c>
      <c r="AN79" s="185">
        <f t="shared" si="110"/>
        <v>0.60583053170207424</v>
      </c>
      <c r="AO79" s="185">
        <f t="shared" si="110"/>
        <v>-1.2437914570281525E-2</v>
      </c>
      <c r="AP79" s="185">
        <f t="shared" si="110"/>
        <v>0</v>
      </c>
      <c r="AQ79" s="185">
        <f t="shared" si="110"/>
        <v>1.3647952807078936</v>
      </c>
      <c r="AR79" s="185">
        <f t="shared" si="110"/>
        <v>0.53294301058841864</v>
      </c>
    </row>
    <row r="80" spans="1:50" ht="15">
      <c r="A80" s="622"/>
      <c r="B80" s="628" t="s">
        <v>976</v>
      </c>
      <c r="C80" s="629"/>
      <c r="D80" s="630"/>
      <c r="E80" s="630"/>
      <c r="F80" s="630"/>
      <c r="G80" s="630"/>
      <c r="H80" s="630"/>
      <c r="I80" s="629"/>
      <c r="J80" s="629">
        <v>16403</v>
      </c>
      <c r="K80" s="630">
        <v>1855</v>
      </c>
      <c r="L80" s="630"/>
      <c r="M80" s="630">
        <v>68</v>
      </c>
      <c r="N80" s="629">
        <v>18326</v>
      </c>
      <c r="O80" s="629"/>
      <c r="P80" s="631"/>
      <c r="Q80"/>
      <c r="R80" s="168" t="s">
        <v>1184</v>
      </c>
      <c r="S80" s="169" t="s">
        <v>1180</v>
      </c>
      <c r="T80" s="170">
        <f t="shared" ref="T80:X81" si="111">IF(C72&gt;0,C80/C72,)</f>
        <v>0</v>
      </c>
      <c r="U80" s="182">
        <f t="shared" si="111"/>
        <v>0</v>
      </c>
      <c r="V80" s="182">
        <f t="shared" si="111"/>
        <v>0</v>
      </c>
      <c r="W80" s="182">
        <f t="shared" si="111"/>
        <v>0</v>
      </c>
      <c r="X80" s="182">
        <f t="shared" si="111"/>
        <v>0</v>
      </c>
      <c r="Y80" s="182">
        <f t="shared" ref="Y80:AE81" si="112">IF(H72&gt;0,H80/H72,)</f>
        <v>0</v>
      </c>
      <c r="Z80" s="170">
        <f t="shared" si="112"/>
        <v>0</v>
      </c>
      <c r="AA80" s="170">
        <f t="shared" si="112"/>
        <v>0.33601687971156996</v>
      </c>
      <c r="AB80" s="182">
        <f t="shared" si="112"/>
        <v>0.35817725429619618</v>
      </c>
      <c r="AC80" s="182">
        <f t="shared" si="112"/>
        <v>0</v>
      </c>
      <c r="AD80" s="182">
        <f t="shared" si="112"/>
        <v>0.27309236947791166</v>
      </c>
      <c r="AE80" s="170">
        <f t="shared" si="112"/>
        <v>0.33784381682766756</v>
      </c>
      <c r="AG80" s="183" t="s">
        <v>970</v>
      </c>
      <c r="AH80" s="172"/>
      <c r="AI80" s="172"/>
      <c r="AJ80" s="172"/>
      <c r="AK80" s="172"/>
      <c r="AL80" s="172"/>
      <c r="AM80" s="172"/>
      <c r="AN80" s="172"/>
      <c r="AO80" s="172"/>
      <c r="AP80" s="172"/>
      <c r="AQ80" s="172"/>
      <c r="AR80" s="172"/>
    </row>
    <row r="81" spans="1:45" ht="15">
      <c r="A81" s="622"/>
      <c r="B81" s="628" t="s">
        <v>977</v>
      </c>
      <c r="C81" s="629"/>
      <c r="D81" s="630"/>
      <c r="E81" s="630"/>
      <c r="F81" s="630"/>
      <c r="G81" s="630"/>
      <c r="H81" s="630"/>
      <c r="I81" s="629"/>
      <c r="J81" s="629">
        <v>16074</v>
      </c>
      <c r="K81" s="630">
        <v>1928</v>
      </c>
      <c r="L81" s="630"/>
      <c r="M81" s="630">
        <v>66</v>
      </c>
      <c r="N81" s="629">
        <v>18068</v>
      </c>
      <c r="O81" s="629"/>
      <c r="P81" s="631"/>
      <c r="Q81"/>
      <c r="R81" s="177"/>
      <c r="S81" s="178" t="s">
        <v>801</v>
      </c>
      <c r="T81" s="179">
        <f t="shared" si="111"/>
        <v>0</v>
      </c>
      <c r="U81" s="180">
        <f t="shared" si="111"/>
        <v>0</v>
      </c>
      <c r="V81" s="180">
        <f t="shared" si="111"/>
        <v>0</v>
      </c>
      <c r="W81" s="180">
        <f t="shared" si="111"/>
        <v>0</v>
      </c>
      <c r="X81" s="180">
        <f t="shared" si="111"/>
        <v>0</v>
      </c>
      <c r="Y81" s="180">
        <f t="shared" si="112"/>
        <v>0</v>
      </c>
      <c r="Z81" s="179">
        <f t="shared" si="112"/>
        <v>0</v>
      </c>
      <c r="AA81" s="179">
        <f t="shared" si="112"/>
        <v>0.33317442221991916</v>
      </c>
      <c r="AB81" s="180">
        <f t="shared" si="112"/>
        <v>0.34807727026539087</v>
      </c>
      <c r="AC81" s="180">
        <f t="shared" si="112"/>
        <v>0</v>
      </c>
      <c r="AD81" s="180">
        <f t="shared" si="112"/>
        <v>0.27385892116182575</v>
      </c>
      <c r="AE81" s="179">
        <f t="shared" si="112"/>
        <v>0.33443776029615918</v>
      </c>
      <c r="AG81" s="185">
        <f>(T81-T80)*100</f>
        <v>0</v>
      </c>
      <c r="AH81" s="185">
        <f t="shared" ref="AH81:AR81" si="113">(U81-U80)*100</f>
        <v>0</v>
      </c>
      <c r="AI81" s="185">
        <f t="shared" si="113"/>
        <v>0</v>
      </c>
      <c r="AJ81" s="185">
        <f t="shared" si="113"/>
        <v>0</v>
      </c>
      <c r="AK81" s="185">
        <f t="shared" si="113"/>
        <v>0</v>
      </c>
      <c r="AL81" s="185">
        <f t="shared" si="113"/>
        <v>0</v>
      </c>
      <c r="AM81" s="185">
        <f t="shared" si="113"/>
        <v>0</v>
      </c>
      <c r="AN81" s="185">
        <f t="shared" si="113"/>
        <v>-0.28424574916507961</v>
      </c>
      <c r="AO81" s="185">
        <f t="shared" si="113"/>
        <v>-1.0099984030805309</v>
      </c>
      <c r="AP81" s="185">
        <f t="shared" si="113"/>
        <v>0</v>
      </c>
      <c r="AQ81" s="185">
        <f t="shared" si="113"/>
        <v>7.6655168391409623E-2</v>
      </c>
      <c r="AR81" s="185">
        <f t="shared" si="113"/>
        <v>-0.34060565315083835</v>
      </c>
    </row>
    <row r="82" spans="1:45" ht="15">
      <c r="A82" s="622"/>
      <c r="B82" s="628" t="s">
        <v>978</v>
      </c>
      <c r="C82" s="629"/>
      <c r="D82" s="630"/>
      <c r="E82" s="630"/>
      <c r="F82" s="630"/>
      <c r="G82" s="630"/>
      <c r="H82" s="630"/>
      <c r="I82" s="629"/>
      <c r="J82" s="629">
        <v>8767</v>
      </c>
      <c r="K82" s="630">
        <v>669</v>
      </c>
      <c r="L82" s="630"/>
      <c r="M82" s="630">
        <v>20</v>
      </c>
      <c r="N82" s="629">
        <v>9456</v>
      </c>
      <c r="O82" s="629"/>
      <c r="P82" s="631"/>
      <c r="Q82"/>
      <c r="R82" s="168" t="s">
        <v>1185</v>
      </c>
      <c r="S82" s="169" t="s">
        <v>1180</v>
      </c>
      <c r="T82" s="170">
        <f t="shared" ref="T82:X83" si="114">IF(C72&gt;0,C82/C72,)</f>
        <v>0</v>
      </c>
      <c r="U82" s="182">
        <f t="shared" si="114"/>
        <v>0</v>
      </c>
      <c r="V82" s="182">
        <f t="shared" si="114"/>
        <v>0</v>
      </c>
      <c r="W82" s="182">
        <f t="shared" si="114"/>
        <v>0</v>
      </c>
      <c r="X82" s="182">
        <f t="shared" si="114"/>
        <v>0</v>
      </c>
      <c r="Y82" s="182">
        <f t="shared" ref="Y82:AE83" si="115">IF(H72&gt;0,H82/H72,)</f>
        <v>0</v>
      </c>
      <c r="Z82" s="170">
        <f t="shared" si="115"/>
        <v>0</v>
      </c>
      <c r="AA82" s="170">
        <f t="shared" si="115"/>
        <v>0.17959275647328746</v>
      </c>
      <c r="AB82" s="182">
        <f t="shared" si="115"/>
        <v>0.12917551650897857</v>
      </c>
      <c r="AC82" s="182">
        <f t="shared" si="115"/>
        <v>0</v>
      </c>
      <c r="AD82" s="182">
        <f t="shared" si="115"/>
        <v>8.0321285140562249E-2</v>
      </c>
      <c r="AE82" s="170">
        <f t="shared" si="115"/>
        <v>0.17432342747584986</v>
      </c>
      <c r="AG82" s="183" t="s">
        <v>970</v>
      </c>
      <c r="AH82" s="172"/>
      <c r="AI82" s="172"/>
      <c r="AJ82" s="172"/>
      <c r="AK82" s="172"/>
      <c r="AL82" s="172"/>
      <c r="AM82" s="172"/>
      <c r="AN82" s="172"/>
      <c r="AO82" s="172"/>
      <c r="AP82" s="172"/>
      <c r="AQ82" s="172"/>
      <c r="AR82" s="172"/>
    </row>
    <row r="83" spans="1:45" ht="15">
      <c r="A83" s="622"/>
      <c r="B83" s="628" t="s">
        <v>979</v>
      </c>
      <c r="C83" s="629"/>
      <c r="D83" s="630"/>
      <c r="E83" s="630"/>
      <c r="F83" s="630"/>
      <c r="G83" s="630"/>
      <c r="H83" s="630"/>
      <c r="I83" s="629"/>
      <c r="J83" s="629">
        <v>8211</v>
      </c>
      <c r="K83" s="630">
        <v>705</v>
      </c>
      <c r="L83" s="630"/>
      <c r="M83" s="630">
        <v>23</v>
      </c>
      <c r="N83" s="629">
        <v>8939</v>
      </c>
      <c r="O83" s="629"/>
      <c r="P83" s="631"/>
      <c r="Q83"/>
      <c r="R83" s="177"/>
      <c r="S83" s="178" t="s">
        <v>801</v>
      </c>
      <c r="T83" s="179">
        <f t="shared" si="114"/>
        <v>0</v>
      </c>
      <c r="U83" s="180">
        <f t="shared" si="114"/>
        <v>0</v>
      </c>
      <c r="V83" s="180">
        <f t="shared" si="114"/>
        <v>0</v>
      </c>
      <c r="W83" s="180">
        <f t="shared" si="114"/>
        <v>0</v>
      </c>
      <c r="X83" s="180">
        <f t="shared" si="114"/>
        <v>0</v>
      </c>
      <c r="Y83" s="180">
        <f t="shared" si="115"/>
        <v>0</v>
      </c>
      <c r="Z83" s="179">
        <f t="shared" si="115"/>
        <v>0</v>
      </c>
      <c r="AA83" s="179">
        <f t="shared" si="115"/>
        <v>0.17019380246657684</v>
      </c>
      <c r="AB83" s="180">
        <f t="shared" si="115"/>
        <v>0.12727929229102727</v>
      </c>
      <c r="AC83" s="180">
        <f t="shared" si="115"/>
        <v>0</v>
      </c>
      <c r="AD83" s="180">
        <f t="shared" si="115"/>
        <v>9.5435684647302899E-2</v>
      </c>
      <c r="AE83" s="179">
        <f t="shared" si="115"/>
        <v>0.16546043498380381</v>
      </c>
      <c r="AG83" s="185">
        <f>(T83-T82)*100</f>
        <v>0</v>
      </c>
      <c r="AH83" s="185">
        <f t="shared" ref="AH83:AR83" si="116">(U83-U82)*100</f>
        <v>0</v>
      </c>
      <c r="AI83" s="185">
        <f t="shared" si="116"/>
        <v>0</v>
      </c>
      <c r="AJ83" s="185">
        <f t="shared" si="116"/>
        <v>0</v>
      </c>
      <c r="AK83" s="185">
        <f t="shared" si="116"/>
        <v>0</v>
      </c>
      <c r="AL83" s="185">
        <f t="shared" si="116"/>
        <v>0</v>
      </c>
      <c r="AM83" s="185">
        <f t="shared" si="116"/>
        <v>0</v>
      </c>
      <c r="AN83" s="185">
        <f t="shared" si="116"/>
        <v>-0.93989540067106192</v>
      </c>
      <c r="AO83" s="185">
        <f t="shared" si="116"/>
        <v>-0.18962242179512978</v>
      </c>
      <c r="AP83" s="185">
        <f t="shared" si="116"/>
        <v>0</v>
      </c>
      <c r="AQ83" s="185">
        <f t="shared" si="116"/>
        <v>1.511439950674065</v>
      </c>
      <c r="AR83" s="185">
        <f t="shared" si="116"/>
        <v>-0.88629924920460568</v>
      </c>
    </row>
    <row r="84" spans="1:45" ht="15">
      <c r="A84" s="622"/>
      <c r="B84" s="628" t="s">
        <v>980</v>
      </c>
      <c r="C84" s="629"/>
      <c r="D84" s="630"/>
      <c r="E84" s="630"/>
      <c r="F84" s="630"/>
      <c r="G84" s="630"/>
      <c r="H84" s="630"/>
      <c r="I84" s="629"/>
      <c r="J84" s="629">
        <v>0</v>
      </c>
      <c r="K84" s="630">
        <v>0</v>
      </c>
      <c r="L84" s="630"/>
      <c r="M84" s="630">
        <v>0</v>
      </c>
      <c r="N84" s="629">
        <v>0</v>
      </c>
      <c r="O84" s="629"/>
      <c r="P84" s="631"/>
      <c r="Q84"/>
      <c r="R84" s="168" t="s">
        <v>1186</v>
      </c>
      <c r="S84" s="169" t="s">
        <v>1180</v>
      </c>
      <c r="T84" s="170">
        <f t="shared" ref="T84:X85" si="117">IF(C72&gt;0,C84/C72,)</f>
        <v>0</v>
      </c>
      <c r="U84" s="182">
        <f t="shared" si="117"/>
        <v>0</v>
      </c>
      <c r="V84" s="182">
        <f t="shared" si="117"/>
        <v>0</v>
      </c>
      <c r="W84" s="182">
        <f t="shared" si="117"/>
        <v>0</v>
      </c>
      <c r="X84" s="182">
        <f t="shared" si="117"/>
        <v>0</v>
      </c>
      <c r="Y84" s="182">
        <f t="shared" ref="Y84:AE85" si="118">IF(H72&gt;0,H84/H72,)</f>
        <v>0</v>
      </c>
      <c r="Z84" s="170">
        <f t="shared" si="118"/>
        <v>0</v>
      </c>
      <c r="AA84" s="170">
        <f t="shared" si="118"/>
        <v>0</v>
      </c>
      <c r="AB84" s="182">
        <f t="shared" si="118"/>
        <v>0</v>
      </c>
      <c r="AC84" s="182">
        <f t="shared" si="118"/>
        <v>0</v>
      </c>
      <c r="AD84" s="182">
        <f t="shared" si="118"/>
        <v>0</v>
      </c>
      <c r="AE84" s="170">
        <f t="shared" si="118"/>
        <v>0</v>
      </c>
      <c r="AG84" s="183" t="s">
        <v>970</v>
      </c>
      <c r="AH84" s="172"/>
      <c r="AI84" s="172"/>
      <c r="AJ84" s="172"/>
      <c r="AK84" s="172"/>
      <c r="AL84" s="172"/>
      <c r="AM84" s="172"/>
      <c r="AN84" s="172"/>
      <c r="AO84" s="172"/>
      <c r="AP84" s="172"/>
      <c r="AQ84" s="172"/>
      <c r="AR84" s="172"/>
    </row>
    <row r="85" spans="1:45" ht="15">
      <c r="A85" s="622"/>
      <c r="B85" s="628" t="s">
        <v>981</v>
      </c>
      <c r="C85" s="629"/>
      <c r="D85" s="630"/>
      <c r="E85" s="630"/>
      <c r="F85" s="630"/>
      <c r="G85" s="630"/>
      <c r="H85" s="630"/>
      <c r="I85" s="629"/>
      <c r="J85" s="629">
        <v>0</v>
      </c>
      <c r="K85" s="630">
        <v>0</v>
      </c>
      <c r="L85" s="630"/>
      <c r="M85" s="630">
        <v>0</v>
      </c>
      <c r="N85" s="629">
        <v>0</v>
      </c>
      <c r="O85" s="629"/>
      <c r="P85" s="631"/>
      <c r="Q85"/>
      <c r="R85" s="177"/>
      <c r="S85" s="178" t="s">
        <v>801</v>
      </c>
      <c r="T85" s="179">
        <f t="shared" si="117"/>
        <v>0</v>
      </c>
      <c r="U85" s="180">
        <f t="shared" si="117"/>
        <v>0</v>
      </c>
      <c r="V85" s="180">
        <f t="shared" si="117"/>
        <v>0</v>
      </c>
      <c r="W85" s="180">
        <f t="shared" si="117"/>
        <v>0</v>
      </c>
      <c r="X85" s="180">
        <f t="shared" si="117"/>
        <v>0</v>
      </c>
      <c r="Y85" s="180">
        <f t="shared" si="118"/>
        <v>0</v>
      </c>
      <c r="Z85" s="179">
        <f t="shared" si="118"/>
        <v>0</v>
      </c>
      <c r="AA85" s="179">
        <f t="shared" si="118"/>
        <v>0</v>
      </c>
      <c r="AB85" s="180">
        <f t="shared" si="118"/>
        <v>0</v>
      </c>
      <c r="AC85" s="180">
        <f t="shared" si="118"/>
        <v>0</v>
      </c>
      <c r="AD85" s="180">
        <f t="shared" si="118"/>
        <v>0</v>
      </c>
      <c r="AE85" s="179">
        <f t="shared" si="118"/>
        <v>0</v>
      </c>
      <c r="AG85" s="185">
        <f>(T85-T84)*100</f>
        <v>0</v>
      </c>
      <c r="AH85" s="185">
        <f t="shared" ref="AH85:AR85" si="119">(U85-U84)*100</f>
        <v>0</v>
      </c>
      <c r="AI85" s="185">
        <f t="shared" si="119"/>
        <v>0</v>
      </c>
      <c r="AJ85" s="185">
        <f t="shared" si="119"/>
        <v>0</v>
      </c>
      <c r="AK85" s="185">
        <f t="shared" si="119"/>
        <v>0</v>
      </c>
      <c r="AL85" s="185">
        <f t="shared" si="119"/>
        <v>0</v>
      </c>
      <c r="AM85" s="185">
        <f t="shared" si="119"/>
        <v>0</v>
      </c>
      <c r="AN85" s="185">
        <f t="shared" si="119"/>
        <v>0</v>
      </c>
      <c r="AO85" s="185">
        <f t="shared" si="119"/>
        <v>0</v>
      </c>
      <c r="AP85" s="185">
        <f t="shared" si="119"/>
        <v>0</v>
      </c>
      <c r="AQ85" s="185">
        <f t="shared" si="119"/>
        <v>0</v>
      </c>
      <c r="AR85" s="185">
        <f t="shared" si="119"/>
        <v>0</v>
      </c>
    </row>
    <row r="86" spans="1:45" ht="15">
      <c r="A86" s="622"/>
      <c r="B86" s="628" t="s">
        <v>982</v>
      </c>
      <c r="C86" s="629"/>
      <c r="D86" s="630"/>
      <c r="E86" s="630"/>
      <c r="F86" s="630"/>
      <c r="G86" s="630"/>
      <c r="H86" s="630"/>
      <c r="I86" s="629"/>
      <c r="J86" s="629">
        <v>5376</v>
      </c>
      <c r="K86" s="630">
        <v>999</v>
      </c>
      <c r="L86" s="630"/>
      <c r="M86" s="630">
        <v>27</v>
      </c>
      <c r="N86" s="629">
        <v>6402</v>
      </c>
      <c r="O86" s="629"/>
      <c r="P86" s="631"/>
      <c r="Q86"/>
      <c r="R86" s="168" t="s">
        <v>1187</v>
      </c>
      <c r="S86" s="169" t="s">
        <v>1180</v>
      </c>
      <c r="T86" s="170">
        <f t="shared" ref="T86:X87" si="120">IF(C72&gt;0,C86/C72,)</f>
        <v>0</v>
      </c>
      <c r="U86" s="182">
        <f t="shared" si="120"/>
        <v>0</v>
      </c>
      <c r="V86" s="182">
        <f t="shared" si="120"/>
        <v>0</v>
      </c>
      <c r="W86" s="182">
        <f t="shared" si="120"/>
        <v>0</v>
      </c>
      <c r="X86" s="182">
        <f t="shared" si="120"/>
        <v>0</v>
      </c>
      <c r="Y86" s="182">
        <f t="shared" ref="Y86:AE87" si="121">IF(H72&gt;0,H86/H72,)</f>
        <v>0</v>
      </c>
      <c r="Z86" s="170">
        <f t="shared" si="121"/>
        <v>0</v>
      </c>
      <c r="AA86" s="170">
        <f t="shared" si="121"/>
        <v>0.11012782694198624</v>
      </c>
      <c r="AB86" s="182">
        <f t="shared" si="121"/>
        <v>0.19289438115466306</v>
      </c>
      <c r="AC86" s="182">
        <f t="shared" si="121"/>
        <v>0</v>
      </c>
      <c r="AD86" s="182">
        <f t="shared" si="121"/>
        <v>0.10843373493975904</v>
      </c>
      <c r="AE86" s="170">
        <f t="shared" si="121"/>
        <v>0.11802226974411917</v>
      </c>
      <c r="AG86" s="183" t="s">
        <v>970</v>
      </c>
      <c r="AH86" s="172"/>
      <c r="AI86" s="172"/>
      <c r="AJ86" s="172"/>
      <c r="AK86" s="172"/>
      <c r="AL86" s="172"/>
      <c r="AM86" s="172"/>
      <c r="AN86" s="172"/>
      <c r="AO86" s="172"/>
      <c r="AP86" s="172"/>
      <c r="AQ86" s="172"/>
      <c r="AR86" s="172"/>
    </row>
    <row r="87" spans="1:45" ht="15">
      <c r="A87" s="622"/>
      <c r="B87" s="628" t="s">
        <v>983</v>
      </c>
      <c r="C87" s="629"/>
      <c r="D87" s="630"/>
      <c r="E87" s="630"/>
      <c r="F87" s="630"/>
      <c r="G87" s="630"/>
      <c r="H87" s="630"/>
      <c r="I87" s="629"/>
      <c r="J87" s="629">
        <v>4979</v>
      </c>
      <c r="K87" s="630">
        <v>1015</v>
      </c>
      <c r="L87" s="630"/>
      <c r="M87" s="630">
        <v>19</v>
      </c>
      <c r="N87" s="629">
        <v>6013</v>
      </c>
      <c r="O87" s="629"/>
      <c r="P87" s="631"/>
      <c r="Q87"/>
      <c r="R87" s="177"/>
      <c r="S87" s="178" t="s">
        <v>801</v>
      </c>
      <c r="T87" s="179">
        <f t="shared" si="120"/>
        <v>0</v>
      </c>
      <c r="U87" s="180">
        <f t="shared" si="120"/>
        <v>0</v>
      </c>
      <c r="V87" s="180">
        <f t="shared" si="120"/>
        <v>0</v>
      </c>
      <c r="W87" s="180">
        <f t="shared" si="120"/>
        <v>0</v>
      </c>
      <c r="X87" s="180">
        <f t="shared" si="120"/>
        <v>0</v>
      </c>
      <c r="Y87" s="180">
        <f t="shared" si="121"/>
        <v>0</v>
      </c>
      <c r="Z87" s="179">
        <f t="shared" si="121"/>
        <v>0</v>
      </c>
      <c r="AA87" s="179">
        <f t="shared" si="121"/>
        <v>0.10320240439423775</v>
      </c>
      <c r="AB87" s="180">
        <f t="shared" si="121"/>
        <v>0.18324607329842932</v>
      </c>
      <c r="AC87" s="180">
        <f t="shared" si="121"/>
        <v>0</v>
      </c>
      <c r="AD87" s="180">
        <f t="shared" si="121"/>
        <v>7.8838174273858919E-2</v>
      </c>
      <c r="AE87" s="179">
        <f t="shared" si="121"/>
        <v>0.11130032392410921</v>
      </c>
      <c r="AG87" s="185">
        <f>(T87-T86)*100</f>
        <v>0</v>
      </c>
      <c r="AH87" s="185">
        <f t="shared" ref="AH87:AR87" si="122">(U87-U86)*100</f>
        <v>0</v>
      </c>
      <c r="AI87" s="185">
        <f t="shared" si="122"/>
        <v>0</v>
      </c>
      <c r="AJ87" s="185">
        <f t="shared" si="122"/>
        <v>0</v>
      </c>
      <c r="AK87" s="185">
        <f t="shared" si="122"/>
        <v>0</v>
      </c>
      <c r="AL87" s="185">
        <f t="shared" si="122"/>
        <v>0</v>
      </c>
      <c r="AM87" s="185">
        <f t="shared" si="122"/>
        <v>0</v>
      </c>
      <c r="AN87" s="185">
        <f t="shared" si="122"/>
        <v>-0.69254225477484854</v>
      </c>
      <c r="AO87" s="185">
        <f t="shared" si="122"/>
        <v>-0.96483078562337454</v>
      </c>
      <c r="AP87" s="185">
        <f t="shared" si="122"/>
        <v>0</v>
      </c>
      <c r="AQ87" s="185">
        <f t="shared" si="122"/>
        <v>-2.9595560665900118</v>
      </c>
      <c r="AR87" s="185">
        <f t="shared" si="122"/>
        <v>-0.67219458200099558</v>
      </c>
      <c r="AS87" s="195"/>
    </row>
    <row r="88" spans="1:45" ht="15">
      <c r="A88" s="622"/>
      <c r="B88" s="628" t="s">
        <v>984</v>
      </c>
      <c r="C88" s="629"/>
      <c r="D88" s="630"/>
      <c r="E88" s="630"/>
      <c r="F88" s="630"/>
      <c r="G88" s="630"/>
      <c r="H88" s="630"/>
      <c r="I88" s="629"/>
      <c r="J88" s="629">
        <v>5459</v>
      </c>
      <c r="K88" s="630">
        <v>570</v>
      </c>
      <c r="L88" s="630"/>
      <c r="M88" s="630">
        <v>26</v>
      </c>
      <c r="N88" s="629">
        <v>6055</v>
      </c>
      <c r="O88" s="629"/>
      <c r="P88" s="631"/>
      <c r="Q88"/>
      <c r="R88" s="168" t="s">
        <v>1188</v>
      </c>
      <c r="S88" s="169" t="s">
        <v>1180</v>
      </c>
      <c r="T88" s="170">
        <f t="shared" ref="T88:X89" si="123">IF(C72&gt;0,C88/C72,)</f>
        <v>0</v>
      </c>
      <c r="U88" s="182">
        <f t="shared" si="123"/>
        <v>0</v>
      </c>
      <c r="V88" s="182">
        <f t="shared" si="123"/>
        <v>0</v>
      </c>
      <c r="W88" s="182">
        <f t="shared" si="123"/>
        <v>0</v>
      </c>
      <c r="X88" s="182">
        <f t="shared" si="123"/>
        <v>0</v>
      </c>
      <c r="Y88" s="182">
        <f t="shared" ref="Y88:AE89" si="124">IF(H72&gt;0,H88/H72,)</f>
        <v>0</v>
      </c>
      <c r="Z88" s="170">
        <f t="shared" si="124"/>
        <v>0</v>
      </c>
      <c r="AA88" s="170">
        <f t="shared" si="124"/>
        <v>0.111828089151098</v>
      </c>
      <c r="AB88" s="182">
        <f t="shared" si="124"/>
        <v>0.11005985711527322</v>
      </c>
      <c r="AC88" s="182">
        <f t="shared" si="124"/>
        <v>0</v>
      </c>
      <c r="AD88" s="182">
        <f t="shared" si="124"/>
        <v>0.10441767068273092</v>
      </c>
      <c r="AE88" s="170">
        <f t="shared" si="124"/>
        <v>0.11162524887545167</v>
      </c>
      <c r="AG88" s="183" t="s">
        <v>970</v>
      </c>
      <c r="AH88" s="172"/>
      <c r="AI88" s="172"/>
      <c r="AJ88" s="172"/>
      <c r="AK88" s="172"/>
      <c r="AL88" s="172"/>
      <c r="AM88" s="172"/>
      <c r="AN88" s="172"/>
      <c r="AO88" s="172"/>
      <c r="AP88" s="172"/>
      <c r="AQ88" s="172"/>
      <c r="AR88" s="172"/>
    </row>
    <row r="89" spans="1:45" ht="15">
      <c r="A89" s="622"/>
      <c r="B89" s="628" t="s">
        <v>985</v>
      </c>
      <c r="C89" s="629"/>
      <c r="D89" s="630"/>
      <c r="E89" s="630"/>
      <c r="F89" s="630"/>
      <c r="G89" s="630"/>
      <c r="H89" s="630"/>
      <c r="I89" s="629"/>
      <c r="J89" s="629">
        <v>5568</v>
      </c>
      <c r="K89" s="630">
        <v>656</v>
      </c>
      <c r="L89" s="630"/>
      <c r="M89" s="630">
        <v>25</v>
      </c>
      <c r="N89" s="629">
        <v>6249</v>
      </c>
      <c r="O89" s="629"/>
      <c r="P89" s="631"/>
      <c r="Q89"/>
      <c r="R89" s="177"/>
      <c r="S89" s="178" t="s">
        <v>801</v>
      </c>
      <c r="T89" s="179">
        <f t="shared" si="123"/>
        <v>0</v>
      </c>
      <c r="U89" s="180">
        <f t="shared" si="123"/>
        <v>0</v>
      </c>
      <c r="V89" s="180">
        <f t="shared" si="123"/>
        <v>0</v>
      </c>
      <c r="W89" s="180">
        <f t="shared" si="123"/>
        <v>0</v>
      </c>
      <c r="X89" s="180">
        <f t="shared" si="123"/>
        <v>0</v>
      </c>
      <c r="Y89" s="180">
        <f t="shared" si="124"/>
        <v>0</v>
      </c>
      <c r="Z89" s="179">
        <f t="shared" si="124"/>
        <v>0</v>
      </c>
      <c r="AA89" s="179">
        <f t="shared" si="124"/>
        <v>0.11541092341175252</v>
      </c>
      <c r="AB89" s="180">
        <f t="shared" si="124"/>
        <v>0.11843293013179275</v>
      </c>
      <c r="AC89" s="180">
        <f t="shared" si="124"/>
        <v>0</v>
      </c>
      <c r="AD89" s="180">
        <f t="shared" si="124"/>
        <v>0.1037344398340249</v>
      </c>
      <c r="AE89" s="179">
        <f t="shared" si="124"/>
        <v>0.11566867191115224</v>
      </c>
      <c r="AG89" s="185">
        <f>(T89-T88)*100</f>
        <v>0</v>
      </c>
      <c r="AH89" s="185">
        <f t="shared" ref="AH89:AR89" si="125">(U89-U88)*100</f>
        <v>0</v>
      </c>
      <c r="AI89" s="185">
        <f t="shared" si="125"/>
        <v>0</v>
      </c>
      <c r="AJ89" s="185">
        <f t="shared" si="125"/>
        <v>0</v>
      </c>
      <c r="AK89" s="185">
        <f t="shared" si="125"/>
        <v>0</v>
      </c>
      <c r="AL89" s="185">
        <f t="shared" si="125"/>
        <v>0</v>
      </c>
      <c r="AM89" s="185">
        <f t="shared" si="125"/>
        <v>0</v>
      </c>
      <c r="AN89" s="185">
        <f t="shared" si="125"/>
        <v>0.35828342606545188</v>
      </c>
      <c r="AO89" s="185">
        <f t="shared" si="125"/>
        <v>0.837307301651953</v>
      </c>
      <c r="AP89" s="185">
        <f t="shared" si="125"/>
        <v>0</v>
      </c>
      <c r="AQ89" s="185">
        <f t="shared" si="125"/>
        <v>-6.8323084870601514E-2</v>
      </c>
      <c r="AR89" s="185">
        <f t="shared" si="125"/>
        <v>0.40434230357005718</v>
      </c>
    </row>
    <row r="90" spans="1:45" ht="15">
      <c r="A90" s="622"/>
      <c r="B90" s="628" t="s">
        <v>986</v>
      </c>
      <c r="C90" s="629"/>
      <c r="D90" s="630"/>
      <c r="E90" s="630"/>
      <c r="F90" s="630"/>
      <c r="G90" s="630"/>
      <c r="H90" s="630"/>
      <c r="I90" s="629"/>
      <c r="J90" s="629">
        <v>1</v>
      </c>
      <c r="K90" s="630">
        <v>0</v>
      </c>
      <c r="L90" s="630"/>
      <c r="M90" s="630">
        <v>0</v>
      </c>
      <c r="N90" s="629">
        <v>1</v>
      </c>
      <c r="O90" s="629"/>
      <c r="P90" s="631"/>
      <c r="Q90"/>
      <c r="R90" s="168" t="s">
        <v>1189</v>
      </c>
      <c r="S90" s="169" t="s">
        <v>1180</v>
      </c>
      <c r="T90" s="170">
        <f t="shared" ref="T90:X91" si="126">IF(C72&gt;0,C90/C72,)</f>
        <v>0</v>
      </c>
      <c r="U90" s="182">
        <f t="shared" si="126"/>
        <v>0</v>
      </c>
      <c r="V90" s="182">
        <f t="shared" si="126"/>
        <v>0</v>
      </c>
      <c r="W90" s="182">
        <f t="shared" si="126"/>
        <v>0</v>
      </c>
      <c r="X90" s="182">
        <f t="shared" si="126"/>
        <v>0</v>
      </c>
      <c r="Y90" s="182">
        <f t="shared" ref="Y90:AE91" si="127">IF(H72&gt;0,H90/H72,)</f>
        <v>0</v>
      </c>
      <c r="Z90" s="170">
        <f t="shared" si="127"/>
        <v>0</v>
      </c>
      <c r="AA90" s="170">
        <f t="shared" si="127"/>
        <v>2.0485086856768273E-5</v>
      </c>
      <c r="AB90" s="182">
        <f t="shared" si="127"/>
        <v>0</v>
      </c>
      <c r="AC90" s="182">
        <f t="shared" si="127"/>
        <v>0</v>
      </c>
      <c r="AD90" s="182">
        <f t="shared" si="127"/>
        <v>0</v>
      </c>
      <c r="AE90" s="170">
        <f t="shared" si="127"/>
        <v>1.8435218641693091E-5</v>
      </c>
      <c r="AG90" s="183" t="s">
        <v>970</v>
      </c>
      <c r="AH90" s="172"/>
      <c r="AI90" s="172"/>
      <c r="AJ90" s="172"/>
      <c r="AK90" s="172"/>
      <c r="AL90" s="172"/>
      <c r="AM90" s="172"/>
      <c r="AN90" s="172"/>
      <c r="AO90" s="172"/>
      <c r="AP90" s="172"/>
      <c r="AQ90" s="172"/>
      <c r="AR90" s="172"/>
    </row>
    <row r="91" spans="1:45" ht="15">
      <c r="A91" s="622"/>
      <c r="B91" s="628" t="s">
        <v>987</v>
      </c>
      <c r="C91" s="629"/>
      <c r="D91" s="630"/>
      <c r="E91" s="630"/>
      <c r="F91" s="630"/>
      <c r="G91" s="630"/>
      <c r="H91" s="630"/>
      <c r="I91" s="629"/>
      <c r="J91" s="629">
        <v>0</v>
      </c>
      <c r="K91" s="630">
        <v>0</v>
      </c>
      <c r="L91" s="630"/>
      <c r="M91" s="630">
        <v>0</v>
      </c>
      <c r="N91" s="629">
        <v>0</v>
      </c>
      <c r="O91" s="629"/>
      <c r="P91" s="631"/>
      <c r="Q91"/>
      <c r="R91" s="177"/>
      <c r="S91" s="178" t="s">
        <v>801</v>
      </c>
      <c r="T91" s="179">
        <f t="shared" si="126"/>
        <v>0</v>
      </c>
      <c r="U91" s="180">
        <f t="shared" si="126"/>
        <v>0</v>
      </c>
      <c r="V91" s="180">
        <f t="shared" si="126"/>
        <v>0</v>
      </c>
      <c r="W91" s="180">
        <f t="shared" si="126"/>
        <v>0</v>
      </c>
      <c r="X91" s="180">
        <f t="shared" si="126"/>
        <v>0</v>
      </c>
      <c r="Y91" s="180">
        <f t="shared" si="127"/>
        <v>0</v>
      </c>
      <c r="Z91" s="179">
        <f t="shared" si="127"/>
        <v>0</v>
      </c>
      <c r="AA91" s="179">
        <f t="shared" si="127"/>
        <v>0</v>
      </c>
      <c r="AB91" s="180">
        <f t="shared" si="127"/>
        <v>0</v>
      </c>
      <c r="AC91" s="180">
        <f t="shared" si="127"/>
        <v>0</v>
      </c>
      <c r="AD91" s="180">
        <f t="shared" si="127"/>
        <v>0</v>
      </c>
      <c r="AE91" s="179">
        <f t="shared" si="127"/>
        <v>0</v>
      </c>
      <c r="AG91" s="185">
        <f>(T91-T90)*100</f>
        <v>0</v>
      </c>
      <c r="AH91" s="185">
        <f t="shared" ref="AH91:AR91" si="128">(U91-U90)*100</f>
        <v>0</v>
      </c>
      <c r="AI91" s="185">
        <f t="shared" si="128"/>
        <v>0</v>
      </c>
      <c r="AJ91" s="185">
        <f t="shared" si="128"/>
        <v>0</v>
      </c>
      <c r="AK91" s="185">
        <f t="shared" si="128"/>
        <v>0</v>
      </c>
      <c r="AL91" s="185">
        <f t="shared" si="128"/>
        <v>0</v>
      </c>
      <c r="AM91" s="185">
        <f t="shared" si="128"/>
        <v>0</v>
      </c>
      <c r="AN91" s="185">
        <f t="shared" si="128"/>
        <v>-2.0485086856768275E-3</v>
      </c>
      <c r="AO91" s="185">
        <f t="shared" si="128"/>
        <v>0</v>
      </c>
      <c r="AP91" s="185">
        <f t="shared" si="128"/>
        <v>0</v>
      </c>
      <c r="AQ91" s="185">
        <f t="shared" si="128"/>
        <v>0</v>
      </c>
      <c r="AR91" s="185">
        <f t="shared" si="128"/>
        <v>-1.8435218641693091E-3</v>
      </c>
    </row>
    <row r="92" spans="1:45" ht="15">
      <c r="A92" s="622"/>
      <c r="B92" s="628" t="s">
        <v>988</v>
      </c>
      <c r="C92" s="629"/>
      <c r="D92" s="630"/>
      <c r="E92" s="630"/>
      <c r="F92" s="630"/>
      <c r="G92" s="630"/>
      <c r="H92" s="630"/>
      <c r="I92" s="629"/>
      <c r="J92" s="629">
        <v>4207</v>
      </c>
      <c r="K92" s="630">
        <v>592</v>
      </c>
      <c r="L92" s="630"/>
      <c r="M92" s="630">
        <v>22</v>
      </c>
      <c r="N92" s="629">
        <v>4821</v>
      </c>
      <c r="O92" s="629"/>
      <c r="P92" s="631"/>
      <c r="Q92"/>
      <c r="R92" s="168" t="s">
        <v>1190</v>
      </c>
      <c r="S92" s="169" t="s">
        <v>1180</v>
      </c>
      <c r="T92" s="170">
        <f t="shared" ref="T92:X93" si="129">IF(C72&gt;0,C92/C72,)</f>
        <v>0</v>
      </c>
      <c r="U92" s="182">
        <f t="shared" si="129"/>
        <v>0</v>
      </c>
      <c r="V92" s="182">
        <f t="shared" si="129"/>
        <v>0</v>
      </c>
      <c r="W92" s="182">
        <f t="shared" si="129"/>
        <v>0</v>
      </c>
      <c r="X92" s="182">
        <f t="shared" si="129"/>
        <v>0</v>
      </c>
      <c r="Y92" s="182">
        <f t="shared" ref="Y92:AE93" si="130">IF(H72&gt;0,H92/H72,)</f>
        <v>0</v>
      </c>
      <c r="Z92" s="170">
        <f t="shared" si="130"/>
        <v>0</v>
      </c>
      <c r="AA92" s="170">
        <f t="shared" si="130"/>
        <v>8.6180760406424126E-2</v>
      </c>
      <c r="AB92" s="182">
        <f t="shared" si="130"/>
        <v>0.11430778142498552</v>
      </c>
      <c r="AC92" s="182">
        <f t="shared" si="130"/>
        <v>0</v>
      </c>
      <c r="AD92" s="182">
        <f t="shared" si="130"/>
        <v>8.8353413654618476E-2</v>
      </c>
      <c r="AE92" s="170">
        <f t="shared" si="130"/>
        <v>8.8876189071602385E-2</v>
      </c>
      <c r="AG92" s="183" t="s">
        <v>970</v>
      </c>
      <c r="AH92" s="187"/>
      <c r="AI92" s="187"/>
      <c r="AJ92" s="187"/>
      <c r="AK92" s="187"/>
      <c r="AL92" s="187"/>
      <c r="AM92" s="187"/>
      <c r="AN92" s="187"/>
      <c r="AO92" s="187"/>
      <c r="AP92" s="187"/>
      <c r="AQ92" s="187"/>
      <c r="AR92" s="187"/>
    </row>
    <row r="93" spans="1:45" ht="15.75" thickBot="1">
      <c r="A93" s="622"/>
      <c r="B93" s="628" t="s">
        <v>989</v>
      </c>
      <c r="C93" s="629"/>
      <c r="D93" s="630"/>
      <c r="E93" s="630"/>
      <c r="F93" s="630"/>
      <c r="G93" s="630"/>
      <c r="H93" s="630"/>
      <c r="I93" s="629"/>
      <c r="J93" s="629">
        <v>4994</v>
      </c>
      <c r="K93" s="630">
        <v>711</v>
      </c>
      <c r="L93" s="630"/>
      <c r="M93" s="630">
        <v>21</v>
      </c>
      <c r="N93" s="629">
        <v>5726</v>
      </c>
      <c r="O93" s="629"/>
      <c r="P93" s="631"/>
      <c r="Q93"/>
      <c r="R93" s="188"/>
      <c r="S93" s="189" t="s">
        <v>801</v>
      </c>
      <c r="T93" s="190">
        <f t="shared" si="129"/>
        <v>0</v>
      </c>
      <c r="U93" s="191">
        <f t="shared" si="129"/>
        <v>0</v>
      </c>
      <c r="V93" s="191">
        <f t="shared" si="129"/>
        <v>0</v>
      </c>
      <c r="W93" s="191">
        <f t="shared" si="129"/>
        <v>0</v>
      </c>
      <c r="X93" s="191">
        <f t="shared" si="129"/>
        <v>0</v>
      </c>
      <c r="Y93" s="191">
        <f t="shared" si="130"/>
        <v>0</v>
      </c>
      <c r="Z93" s="190">
        <f t="shared" si="130"/>
        <v>0</v>
      </c>
      <c r="AA93" s="190">
        <f t="shared" si="130"/>
        <v>0.10351331744222199</v>
      </c>
      <c r="AB93" s="191">
        <f t="shared" si="130"/>
        <v>0.12836252031052536</v>
      </c>
      <c r="AC93" s="191">
        <f t="shared" si="130"/>
        <v>0</v>
      </c>
      <c r="AD93" s="191">
        <f t="shared" si="130"/>
        <v>8.7136929460580909E-2</v>
      </c>
      <c r="AE93" s="190">
        <f t="shared" si="130"/>
        <v>0.10598796853308654</v>
      </c>
      <c r="AF93" s="192"/>
      <c r="AG93" s="193">
        <f>(T93-T92)*100</f>
        <v>0</v>
      </c>
      <c r="AH93" s="193">
        <f t="shared" ref="AH93:AR93" si="131">(U93-U92)*100</f>
        <v>0</v>
      </c>
      <c r="AI93" s="193">
        <f t="shared" si="131"/>
        <v>0</v>
      </c>
      <c r="AJ93" s="193">
        <f t="shared" si="131"/>
        <v>0</v>
      </c>
      <c r="AK93" s="193">
        <f t="shared" si="131"/>
        <v>0</v>
      </c>
      <c r="AL93" s="193">
        <f t="shared" si="131"/>
        <v>0</v>
      </c>
      <c r="AM93" s="193">
        <f t="shared" si="131"/>
        <v>0</v>
      </c>
      <c r="AN93" s="193">
        <f t="shared" si="131"/>
        <v>1.7332557035797862</v>
      </c>
      <c r="AO93" s="193">
        <f t="shared" si="131"/>
        <v>1.4054738885539848</v>
      </c>
      <c r="AP93" s="193">
        <f t="shared" si="131"/>
        <v>0</v>
      </c>
      <c r="AQ93" s="193">
        <f t="shared" si="131"/>
        <v>-0.12164841940375676</v>
      </c>
      <c r="AR93" s="193">
        <f t="shared" si="131"/>
        <v>1.7111779461484149</v>
      </c>
    </row>
    <row r="94" spans="1:45" ht="15">
      <c r="A94" s="621" t="s">
        <v>412</v>
      </c>
      <c r="B94" s="617" t="s">
        <v>967</v>
      </c>
      <c r="C94" s="634">
        <v>11565</v>
      </c>
      <c r="D94" s="635">
        <v>3542</v>
      </c>
      <c r="E94" s="635">
        <v>11341</v>
      </c>
      <c r="F94" s="635">
        <v>8315</v>
      </c>
      <c r="G94" s="635">
        <v>576</v>
      </c>
      <c r="H94" s="635">
        <v>2413</v>
      </c>
      <c r="I94" s="634">
        <v>37752</v>
      </c>
      <c r="J94" s="634">
        <v>2393</v>
      </c>
      <c r="K94" s="635">
        <v>0</v>
      </c>
      <c r="L94" s="635"/>
      <c r="M94" s="635">
        <v>206</v>
      </c>
      <c r="N94" s="634">
        <v>2599</v>
      </c>
      <c r="O94" s="634"/>
      <c r="P94" s="636"/>
      <c r="Q94"/>
      <c r="R94" s="168" t="s">
        <v>1179</v>
      </c>
      <c r="S94" s="169" t="s">
        <v>1180</v>
      </c>
      <c r="T94" s="170">
        <f t="shared" ref="T94:X95" si="132">IF(C94&gt;0,C94/C94,)</f>
        <v>1</v>
      </c>
      <c r="U94" s="182">
        <f t="shared" si="132"/>
        <v>1</v>
      </c>
      <c r="V94" s="182">
        <f t="shared" si="132"/>
        <v>1</v>
      </c>
      <c r="W94" s="182">
        <f t="shared" si="132"/>
        <v>1</v>
      </c>
      <c r="X94" s="182">
        <f t="shared" si="132"/>
        <v>1</v>
      </c>
      <c r="Y94" s="182">
        <f t="shared" ref="Y94:AE95" si="133">IF(H94&gt;0,H94/H94,)</f>
        <v>1</v>
      </c>
      <c r="Z94" s="170">
        <f t="shared" si="133"/>
        <v>1</v>
      </c>
      <c r="AA94" s="170">
        <f t="shared" si="133"/>
        <v>1</v>
      </c>
      <c r="AB94" s="182">
        <f t="shared" si="133"/>
        <v>0</v>
      </c>
      <c r="AC94" s="182">
        <f t="shared" si="133"/>
        <v>0</v>
      </c>
      <c r="AD94" s="182">
        <f t="shared" si="133"/>
        <v>1</v>
      </c>
      <c r="AE94" s="170">
        <f t="shared" si="133"/>
        <v>1</v>
      </c>
      <c r="AG94" s="172">
        <f>+T96+T98+T100+T102+T104+T106+T108+T110+T112+T114</f>
        <v>0.99999999999999989</v>
      </c>
      <c r="AH94" s="172">
        <f t="shared" ref="AH94:AR95" si="134">+U96+U98+U100+U102+U104+U106+U108+U110+U112+U114</f>
        <v>1</v>
      </c>
      <c r="AI94" s="172">
        <f t="shared" si="134"/>
        <v>1</v>
      </c>
      <c r="AJ94" s="172">
        <f t="shared" si="134"/>
        <v>1</v>
      </c>
      <c r="AK94" s="172">
        <f t="shared" si="134"/>
        <v>1</v>
      </c>
      <c r="AL94" s="172">
        <f t="shared" si="134"/>
        <v>0.99999999999999989</v>
      </c>
      <c r="AM94" s="172">
        <f t="shared" si="134"/>
        <v>1</v>
      </c>
      <c r="AN94" s="172">
        <f t="shared" si="134"/>
        <v>1.0000000000000002</v>
      </c>
      <c r="AO94" s="172">
        <f t="shared" si="134"/>
        <v>0</v>
      </c>
      <c r="AP94" s="172">
        <f t="shared" si="134"/>
        <v>0</v>
      </c>
      <c r="AQ94" s="172">
        <f t="shared" si="134"/>
        <v>1</v>
      </c>
      <c r="AR94" s="172">
        <f t="shared" si="134"/>
        <v>0.99999999999999989</v>
      </c>
    </row>
    <row r="95" spans="1:45" ht="15">
      <c r="A95" s="622"/>
      <c r="B95" s="628" t="s">
        <v>968</v>
      </c>
      <c r="C95" s="629">
        <v>11792</v>
      </c>
      <c r="D95" s="630">
        <v>3455</v>
      </c>
      <c r="E95" s="630">
        <v>12391</v>
      </c>
      <c r="F95" s="630">
        <v>7355</v>
      </c>
      <c r="G95" s="630">
        <v>546</v>
      </c>
      <c r="H95" s="630">
        <v>2614</v>
      </c>
      <c r="I95" s="629">
        <v>38153</v>
      </c>
      <c r="J95" s="629">
        <v>2508</v>
      </c>
      <c r="K95" s="630">
        <v>0</v>
      </c>
      <c r="L95" s="630"/>
      <c r="M95" s="630">
        <v>0</v>
      </c>
      <c r="N95" s="629">
        <v>2508</v>
      </c>
      <c r="O95" s="629"/>
      <c r="P95" s="631"/>
      <c r="Q95"/>
      <c r="R95" s="177"/>
      <c r="S95" s="178" t="s">
        <v>801</v>
      </c>
      <c r="T95" s="179">
        <f t="shared" si="132"/>
        <v>1</v>
      </c>
      <c r="U95" s="180">
        <f t="shared" si="132"/>
        <v>1</v>
      </c>
      <c r="V95" s="180">
        <f t="shared" si="132"/>
        <v>1</v>
      </c>
      <c r="W95" s="180">
        <f t="shared" si="132"/>
        <v>1</v>
      </c>
      <c r="X95" s="180">
        <f t="shared" si="132"/>
        <v>1</v>
      </c>
      <c r="Y95" s="180">
        <f t="shared" si="133"/>
        <v>1</v>
      </c>
      <c r="Z95" s="179">
        <f t="shared" si="133"/>
        <v>1</v>
      </c>
      <c r="AA95" s="179">
        <f t="shared" si="133"/>
        <v>1</v>
      </c>
      <c r="AB95" s="180">
        <f t="shared" si="133"/>
        <v>0</v>
      </c>
      <c r="AC95" s="180">
        <f t="shared" si="133"/>
        <v>0</v>
      </c>
      <c r="AD95" s="180">
        <f t="shared" si="133"/>
        <v>0</v>
      </c>
      <c r="AE95" s="179">
        <f t="shared" si="133"/>
        <v>1</v>
      </c>
      <c r="AG95" s="181">
        <f>+T97+T99+T101+T103+T105+T107+T109+T111+T113+T115</f>
        <v>1</v>
      </c>
      <c r="AH95" s="181">
        <f t="shared" si="134"/>
        <v>1</v>
      </c>
      <c r="AI95" s="194">
        <f t="shared" si="134"/>
        <v>1</v>
      </c>
      <c r="AJ95" s="194">
        <f t="shared" si="134"/>
        <v>1</v>
      </c>
      <c r="AK95" s="181">
        <f t="shared" si="134"/>
        <v>1</v>
      </c>
      <c r="AL95" s="181">
        <f t="shared" si="134"/>
        <v>1</v>
      </c>
      <c r="AM95" s="194">
        <f t="shared" si="134"/>
        <v>1</v>
      </c>
      <c r="AN95" s="181">
        <f t="shared" si="134"/>
        <v>1</v>
      </c>
      <c r="AO95" s="181">
        <f t="shared" si="134"/>
        <v>0</v>
      </c>
      <c r="AP95" s="196">
        <f t="shared" si="134"/>
        <v>0</v>
      </c>
      <c r="AQ95" s="181">
        <f t="shared" si="134"/>
        <v>0</v>
      </c>
      <c r="AR95" s="194">
        <f>+AE97+AE99+AE101+AE103+AE105+AE107+AE109+AE111+AE113+AE115</f>
        <v>1</v>
      </c>
    </row>
    <row r="96" spans="1:45" ht="15">
      <c r="A96" s="622"/>
      <c r="B96" s="628" t="s">
        <v>969</v>
      </c>
      <c r="C96" s="629">
        <v>98</v>
      </c>
      <c r="D96" s="630">
        <v>153</v>
      </c>
      <c r="E96" s="630">
        <v>122</v>
      </c>
      <c r="F96" s="630">
        <v>107</v>
      </c>
      <c r="G96" s="630">
        <v>0</v>
      </c>
      <c r="H96" s="630">
        <v>44</v>
      </c>
      <c r="I96" s="629">
        <v>524</v>
      </c>
      <c r="J96" s="629">
        <v>75</v>
      </c>
      <c r="K96" s="630"/>
      <c r="L96" s="630"/>
      <c r="M96" s="630">
        <v>7</v>
      </c>
      <c r="N96" s="629">
        <v>82</v>
      </c>
      <c r="O96" s="629"/>
      <c r="P96" s="631"/>
      <c r="Q96"/>
      <c r="R96" s="168" t="s">
        <v>1181</v>
      </c>
      <c r="S96" s="169" t="s">
        <v>1180</v>
      </c>
      <c r="T96" s="170">
        <f t="shared" ref="T96:X97" si="135">IF(C94&gt;0,C96/C94,)</f>
        <v>8.4738434932987456E-3</v>
      </c>
      <c r="U96" s="182">
        <f t="shared" si="135"/>
        <v>4.3195934500282328E-2</v>
      </c>
      <c r="V96" s="182">
        <f t="shared" si="135"/>
        <v>1.0757428798165946E-2</v>
      </c>
      <c r="W96" s="182">
        <f t="shared" si="135"/>
        <v>1.2868310282621767E-2</v>
      </c>
      <c r="X96" s="182">
        <f t="shared" si="135"/>
        <v>0</v>
      </c>
      <c r="Y96" s="182">
        <f t="shared" ref="Y96:AE97" si="136">IF(H94&gt;0,H96/H94,)</f>
        <v>1.8234562784915042E-2</v>
      </c>
      <c r="Z96" s="170">
        <f t="shared" si="136"/>
        <v>1.3880059334604788E-2</v>
      </c>
      <c r="AA96" s="170">
        <f t="shared" si="136"/>
        <v>3.1341412452987882E-2</v>
      </c>
      <c r="AB96" s="182">
        <f t="shared" si="136"/>
        <v>0</v>
      </c>
      <c r="AC96" s="182">
        <f t="shared" si="136"/>
        <v>0</v>
      </c>
      <c r="AD96" s="182">
        <f t="shared" si="136"/>
        <v>3.3980582524271843E-2</v>
      </c>
      <c r="AE96" s="170">
        <f t="shared" si="136"/>
        <v>3.1550596383224314E-2</v>
      </c>
      <c r="AG96" s="183" t="s">
        <v>970</v>
      </c>
      <c r="AH96" s="172"/>
      <c r="AI96" s="172"/>
      <c r="AJ96" s="172"/>
      <c r="AK96" s="172"/>
      <c r="AL96" s="172"/>
      <c r="AM96" s="172"/>
      <c r="AN96" s="172"/>
      <c r="AO96" s="172"/>
      <c r="AP96" s="172"/>
      <c r="AQ96" s="172"/>
      <c r="AR96" s="172"/>
    </row>
    <row r="97" spans="1:44" ht="15">
      <c r="A97" s="622"/>
      <c r="B97" s="628" t="s">
        <v>971</v>
      </c>
      <c r="C97" s="629">
        <v>175</v>
      </c>
      <c r="D97" s="630">
        <v>159</v>
      </c>
      <c r="E97" s="630">
        <v>149</v>
      </c>
      <c r="F97" s="630">
        <v>113</v>
      </c>
      <c r="G97" s="630">
        <v>4</v>
      </c>
      <c r="H97" s="630">
        <v>56</v>
      </c>
      <c r="I97" s="629">
        <v>656</v>
      </c>
      <c r="J97" s="629">
        <v>85</v>
      </c>
      <c r="K97" s="630"/>
      <c r="L97" s="630"/>
      <c r="M97" s="630"/>
      <c r="N97" s="629">
        <v>85</v>
      </c>
      <c r="O97" s="629"/>
      <c r="P97" s="631"/>
      <c r="Q97"/>
      <c r="R97" s="177"/>
      <c r="S97" s="178" t="s">
        <v>801</v>
      </c>
      <c r="T97" s="179">
        <f t="shared" si="135"/>
        <v>1.4840569877883311E-2</v>
      </c>
      <c r="U97" s="180">
        <f t="shared" si="135"/>
        <v>4.602026049204052E-2</v>
      </c>
      <c r="V97" s="180">
        <f t="shared" si="135"/>
        <v>1.2024856750867565E-2</v>
      </c>
      <c r="W97" s="180">
        <f t="shared" si="135"/>
        <v>1.5363698164513936E-2</v>
      </c>
      <c r="X97" s="180">
        <f t="shared" si="135"/>
        <v>7.326007326007326E-3</v>
      </c>
      <c r="Y97" s="180">
        <f t="shared" si="136"/>
        <v>2.1423106350420811E-2</v>
      </c>
      <c r="Z97" s="179">
        <f t="shared" si="136"/>
        <v>1.7193929704086178E-2</v>
      </c>
      <c r="AA97" s="179">
        <f t="shared" si="136"/>
        <v>3.3891547049441785E-2</v>
      </c>
      <c r="AB97" s="180">
        <f t="shared" si="136"/>
        <v>0</v>
      </c>
      <c r="AC97" s="180">
        <f t="shared" si="136"/>
        <v>0</v>
      </c>
      <c r="AD97" s="180">
        <f t="shared" si="136"/>
        <v>0</v>
      </c>
      <c r="AE97" s="179">
        <f t="shared" si="136"/>
        <v>3.3891547049441785E-2</v>
      </c>
      <c r="AG97" s="185">
        <f>(T97-T96)*100</f>
        <v>0.63667263845845656</v>
      </c>
      <c r="AH97" s="185">
        <f t="shared" ref="AH97:AR97" si="137">(U97-U96)*100</f>
        <v>0.2824325991758192</v>
      </c>
      <c r="AI97" s="185">
        <f t="shared" si="137"/>
        <v>0.12674279527016188</v>
      </c>
      <c r="AJ97" s="185">
        <f t="shared" si="137"/>
        <v>0.24953878818921688</v>
      </c>
      <c r="AK97" s="185">
        <f t="shared" si="137"/>
        <v>0.73260073260073255</v>
      </c>
      <c r="AL97" s="185">
        <f t="shared" si="137"/>
        <v>0.31885435655057692</v>
      </c>
      <c r="AM97" s="185">
        <f t="shared" si="137"/>
        <v>0.33138703694813898</v>
      </c>
      <c r="AN97" s="185">
        <f t="shared" si="137"/>
        <v>0.25501345964539024</v>
      </c>
      <c r="AO97" s="185">
        <f t="shared" si="137"/>
        <v>0</v>
      </c>
      <c r="AP97" s="185">
        <f t="shared" si="137"/>
        <v>0</v>
      </c>
      <c r="AQ97" s="185">
        <f t="shared" si="137"/>
        <v>-3.3980582524271843</v>
      </c>
      <c r="AR97" s="185">
        <f t="shared" si="137"/>
        <v>0.23409506662174714</v>
      </c>
    </row>
    <row r="98" spans="1:44" ht="15">
      <c r="A98" s="622"/>
      <c r="B98" s="628" t="s">
        <v>972</v>
      </c>
      <c r="C98" s="629">
        <v>24</v>
      </c>
      <c r="D98" s="630">
        <v>13</v>
      </c>
      <c r="E98" s="630">
        <v>25</v>
      </c>
      <c r="F98" s="630">
        <v>15</v>
      </c>
      <c r="G98" s="630">
        <v>1</v>
      </c>
      <c r="H98" s="630">
        <v>11</v>
      </c>
      <c r="I98" s="629">
        <v>89</v>
      </c>
      <c r="J98" s="629">
        <v>25</v>
      </c>
      <c r="K98" s="630"/>
      <c r="L98" s="630"/>
      <c r="M98" s="630">
        <v>6</v>
      </c>
      <c r="N98" s="629">
        <v>31</v>
      </c>
      <c r="O98" s="629"/>
      <c r="P98" s="631"/>
      <c r="Q98"/>
      <c r="R98" s="168" t="s">
        <v>1182</v>
      </c>
      <c r="S98" s="169" t="s">
        <v>1180</v>
      </c>
      <c r="T98" s="170">
        <f t="shared" ref="T98:X99" si="138">IF(C94&gt;0,C98/C94,)</f>
        <v>2.0752269779507134E-3</v>
      </c>
      <c r="U98" s="182">
        <f t="shared" si="138"/>
        <v>3.6702428006775835E-3</v>
      </c>
      <c r="V98" s="182">
        <f t="shared" si="138"/>
        <v>2.2043911471651529E-3</v>
      </c>
      <c r="W98" s="182">
        <f t="shared" si="138"/>
        <v>1.8039687312086591E-3</v>
      </c>
      <c r="X98" s="182">
        <f t="shared" si="138"/>
        <v>1.736111111111111E-3</v>
      </c>
      <c r="Y98" s="182">
        <f t="shared" ref="Y98:AE99" si="139">IF(H94&gt;0,H98/H94,)</f>
        <v>4.5586406962287605E-3</v>
      </c>
      <c r="Z98" s="170">
        <f t="shared" si="139"/>
        <v>2.3574909938546304E-3</v>
      </c>
      <c r="AA98" s="170">
        <f t="shared" si="139"/>
        <v>1.0447137484329294E-2</v>
      </c>
      <c r="AB98" s="182">
        <f t="shared" si="139"/>
        <v>0</v>
      </c>
      <c r="AC98" s="182">
        <f t="shared" si="139"/>
        <v>0</v>
      </c>
      <c r="AD98" s="182">
        <f t="shared" si="139"/>
        <v>2.9126213592233011E-2</v>
      </c>
      <c r="AE98" s="170">
        <f t="shared" si="139"/>
        <v>1.1927664486340901E-2</v>
      </c>
      <c r="AG98" s="183" t="s">
        <v>970</v>
      </c>
      <c r="AH98" s="172"/>
      <c r="AI98" s="172"/>
      <c r="AJ98" s="172"/>
      <c r="AK98" s="172"/>
      <c r="AL98" s="172"/>
      <c r="AM98" s="172"/>
      <c r="AN98" s="172"/>
      <c r="AO98" s="172"/>
      <c r="AP98" s="172"/>
      <c r="AQ98" s="172"/>
      <c r="AR98" s="172"/>
    </row>
    <row r="99" spans="1:44" ht="15">
      <c r="A99" s="622"/>
      <c r="B99" s="628" t="s">
        <v>973</v>
      </c>
      <c r="C99" s="629">
        <v>27</v>
      </c>
      <c r="D99" s="630">
        <v>15</v>
      </c>
      <c r="E99" s="630">
        <v>29</v>
      </c>
      <c r="F99" s="630">
        <v>22</v>
      </c>
      <c r="G99" s="630">
        <v>2</v>
      </c>
      <c r="H99" s="630">
        <v>18</v>
      </c>
      <c r="I99" s="629">
        <v>113</v>
      </c>
      <c r="J99" s="629">
        <v>33</v>
      </c>
      <c r="K99" s="630"/>
      <c r="L99" s="630"/>
      <c r="M99" s="630"/>
      <c r="N99" s="629">
        <v>33</v>
      </c>
      <c r="O99" s="629"/>
      <c r="P99" s="631"/>
      <c r="Q99"/>
      <c r="R99" s="177"/>
      <c r="S99" s="178" t="s">
        <v>801</v>
      </c>
      <c r="T99" s="179">
        <f t="shared" si="138"/>
        <v>2.2896879240162822E-3</v>
      </c>
      <c r="U99" s="180">
        <f t="shared" si="138"/>
        <v>4.3415340086830683E-3</v>
      </c>
      <c r="V99" s="180">
        <f t="shared" si="138"/>
        <v>2.3404083609071102E-3</v>
      </c>
      <c r="W99" s="180">
        <f t="shared" si="138"/>
        <v>2.9911624745071379E-3</v>
      </c>
      <c r="X99" s="180">
        <f t="shared" si="138"/>
        <v>3.663003663003663E-3</v>
      </c>
      <c r="Y99" s="180">
        <f t="shared" si="139"/>
        <v>6.8859984697781174E-3</v>
      </c>
      <c r="Z99" s="179">
        <f t="shared" si="139"/>
        <v>2.9617592325636255E-3</v>
      </c>
      <c r="AA99" s="179">
        <f t="shared" si="139"/>
        <v>1.3157894736842105E-2</v>
      </c>
      <c r="AB99" s="180">
        <f t="shared" si="139"/>
        <v>0</v>
      </c>
      <c r="AC99" s="180">
        <f t="shared" si="139"/>
        <v>0</v>
      </c>
      <c r="AD99" s="180">
        <f t="shared" si="139"/>
        <v>0</v>
      </c>
      <c r="AE99" s="179">
        <f t="shared" si="139"/>
        <v>1.3157894736842105E-2</v>
      </c>
      <c r="AG99" s="185">
        <f>(T99-T98)*100</f>
        <v>2.1446094606556887E-2</v>
      </c>
      <c r="AH99" s="185">
        <f t="shared" ref="AH99:AR99" si="140">(U99-U98)*100</f>
        <v>6.7129120800548489E-2</v>
      </c>
      <c r="AI99" s="185">
        <f t="shared" si="140"/>
        <v>1.3601721374195729E-2</v>
      </c>
      <c r="AJ99" s="185">
        <f t="shared" si="140"/>
        <v>0.11871937432984787</v>
      </c>
      <c r="AK99" s="185">
        <f t="shared" si="140"/>
        <v>0.1926892551892552</v>
      </c>
      <c r="AL99" s="185">
        <f t="shared" si="140"/>
        <v>0.2327357773549357</v>
      </c>
      <c r="AM99" s="185">
        <f t="shared" si="140"/>
        <v>6.042682387089951E-2</v>
      </c>
      <c r="AN99" s="185">
        <f t="shared" si="140"/>
        <v>0.27107572525128104</v>
      </c>
      <c r="AO99" s="185">
        <f t="shared" si="140"/>
        <v>0</v>
      </c>
      <c r="AP99" s="185">
        <f t="shared" si="140"/>
        <v>0</v>
      </c>
      <c r="AQ99" s="185">
        <f t="shared" si="140"/>
        <v>-2.912621359223301</v>
      </c>
      <c r="AR99" s="185">
        <f t="shared" si="140"/>
        <v>0.12302302505012036</v>
      </c>
    </row>
    <row r="100" spans="1:44" ht="15">
      <c r="A100" s="622"/>
      <c r="B100" s="628" t="s">
        <v>974</v>
      </c>
      <c r="C100" s="629"/>
      <c r="D100" s="630"/>
      <c r="E100" s="630"/>
      <c r="F100" s="630"/>
      <c r="G100" s="630"/>
      <c r="H100" s="630"/>
      <c r="I100" s="629"/>
      <c r="J100" s="629"/>
      <c r="K100" s="630"/>
      <c r="L100" s="630"/>
      <c r="M100" s="630"/>
      <c r="N100" s="629"/>
      <c r="O100" s="629"/>
      <c r="P100" s="631"/>
      <c r="Q100"/>
      <c r="R100" s="168" t="s">
        <v>1183</v>
      </c>
      <c r="S100" s="169" t="s">
        <v>1180</v>
      </c>
      <c r="T100" s="170">
        <f t="shared" ref="T100:X101" si="141">IF(C94&gt;0,C100/C94,)</f>
        <v>0</v>
      </c>
      <c r="U100" s="182">
        <f t="shared" si="141"/>
        <v>0</v>
      </c>
      <c r="V100" s="182">
        <f t="shared" si="141"/>
        <v>0</v>
      </c>
      <c r="W100" s="182">
        <f t="shared" si="141"/>
        <v>0</v>
      </c>
      <c r="X100" s="182">
        <f t="shared" si="141"/>
        <v>0</v>
      </c>
      <c r="Y100" s="182">
        <f t="shared" ref="Y100:AE101" si="142">IF(H94&gt;0,H100/H94,)</f>
        <v>0</v>
      </c>
      <c r="Z100" s="170">
        <f t="shared" si="142"/>
        <v>0</v>
      </c>
      <c r="AA100" s="170">
        <f t="shared" si="142"/>
        <v>0</v>
      </c>
      <c r="AB100" s="182">
        <f t="shared" si="142"/>
        <v>0</v>
      </c>
      <c r="AC100" s="182">
        <f t="shared" si="142"/>
        <v>0</v>
      </c>
      <c r="AD100" s="182">
        <f t="shared" si="142"/>
        <v>0</v>
      </c>
      <c r="AE100" s="170">
        <f t="shared" si="142"/>
        <v>0</v>
      </c>
      <c r="AG100" s="183" t="s">
        <v>970</v>
      </c>
      <c r="AH100" s="172"/>
      <c r="AI100" s="172"/>
      <c r="AJ100" s="172"/>
      <c r="AK100" s="172"/>
      <c r="AL100" s="172"/>
      <c r="AM100" s="172"/>
      <c r="AN100" s="172"/>
      <c r="AO100" s="172"/>
      <c r="AP100" s="172"/>
      <c r="AQ100" s="172"/>
      <c r="AR100" s="172"/>
    </row>
    <row r="101" spans="1:44" ht="15">
      <c r="A101" s="622"/>
      <c r="B101" s="628" t="s">
        <v>975</v>
      </c>
      <c r="C101" s="629"/>
      <c r="D101" s="630"/>
      <c r="E101" s="630"/>
      <c r="F101" s="630"/>
      <c r="G101" s="630"/>
      <c r="H101" s="630"/>
      <c r="I101" s="629"/>
      <c r="J101" s="629"/>
      <c r="K101" s="630"/>
      <c r="L101" s="630"/>
      <c r="M101" s="630"/>
      <c r="N101" s="629"/>
      <c r="O101" s="629"/>
      <c r="P101" s="631"/>
      <c r="Q101"/>
      <c r="R101" s="177"/>
      <c r="S101" s="178" t="s">
        <v>801</v>
      </c>
      <c r="T101" s="179">
        <f t="shared" si="141"/>
        <v>0</v>
      </c>
      <c r="U101" s="180">
        <f t="shared" si="141"/>
        <v>0</v>
      </c>
      <c r="V101" s="180">
        <f t="shared" si="141"/>
        <v>0</v>
      </c>
      <c r="W101" s="180">
        <f t="shared" si="141"/>
        <v>0</v>
      </c>
      <c r="X101" s="180">
        <f t="shared" si="141"/>
        <v>0</v>
      </c>
      <c r="Y101" s="180">
        <f t="shared" si="142"/>
        <v>0</v>
      </c>
      <c r="Z101" s="179">
        <f t="shared" si="142"/>
        <v>0</v>
      </c>
      <c r="AA101" s="179">
        <f t="shared" si="142"/>
        <v>0</v>
      </c>
      <c r="AB101" s="180">
        <f t="shared" si="142"/>
        <v>0</v>
      </c>
      <c r="AC101" s="180">
        <f t="shared" si="142"/>
        <v>0</v>
      </c>
      <c r="AD101" s="180">
        <f t="shared" si="142"/>
        <v>0</v>
      </c>
      <c r="AE101" s="179">
        <f t="shared" si="142"/>
        <v>0</v>
      </c>
      <c r="AG101" s="186">
        <f>(T101-T100)*100</f>
        <v>0</v>
      </c>
      <c r="AH101" s="186">
        <f t="shared" ref="AH101:AR101" si="143">(U101-U100)*100</f>
        <v>0</v>
      </c>
      <c r="AI101" s="186">
        <f t="shared" si="143"/>
        <v>0</v>
      </c>
      <c r="AJ101" s="186">
        <f t="shared" si="143"/>
        <v>0</v>
      </c>
      <c r="AK101" s="186">
        <f t="shared" si="143"/>
        <v>0</v>
      </c>
      <c r="AL101" s="186">
        <f t="shared" si="143"/>
        <v>0</v>
      </c>
      <c r="AM101" s="186">
        <f t="shared" si="143"/>
        <v>0</v>
      </c>
      <c r="AN101" s="186">
        <f t="shared" si="143"/>
        <v>0</v>
      </c>
      <c r="AO101" s="186">
        <f t="shared" si="143"/>
        <v>0</v>
      </c>
      <c r="AP101" s="186">
        <f t="shared" si="143"/>
        <v>0</v>
      </c>
      <c r="AQ101" s="186">
        <f t="shared" si="143"/>
        <v>0</v>
      </c>
      <c r="AR101" s="186">
        <f t="shared" si="143"/>
        <v>0</v>
      </c>
    </row>
    <row r="102" spans="1:44" ht="15">
      <c r="A102" s="622"/>
      <c r="B102" s="628" t="s">
        <v>976</v>
      </c>
      <c r="C102" s="629">
        <v>5896</v>
      </c>
      <c r="D102" s="630">
        <v>1937</v>
      </c>
      <c r="E102" s="630">
        <v>5292</v>
      </c>
      <c r="F102" s="630">
        <v>3689</v>
      </c>
      <c r="G102" s="630">
        <v>425</v>
      </c>
      <c r="H102" s="630">
        <v>993</v>
      </c>
      <c r="I102" s="629">
        <v>18232</v>
      </c>
      <c r="J102" s="629">
        <v>1174</v>
      </c>
      <c r="K102" s="630"/>
      <c r="L102" s="630"/>
      <c r="M102" s="630">
        <v>51</v>
      </c>
      <c r="N102" s="629">
        <v>1225</v>
      </c>
      <c r="O102" s="629"/>
      <c r="P102" s="631"/>
      <c r="Q102"/>
      <c r="R102" s="168" t="s">
        <v>1184</v>
      </c>
      <c r="S102" s="169" t="s">
        <v>1180</v>
      </c>
      <c r="T102" s="170">
        <f t="shared" ref="T102:X103" si="144">IF(C94&gt;0,C102/C94,)</f>
        <v>0.50981409424989188</v>
      </c>
      <c r="U102" s="182">
        <f t="shared" si="144"/>
        <v>0.54686617730095988</v>
      </c>
      <c r="V102" s="182">
        <f t="shared" si="144"/>
        <v>0.46662551803191959</v>
      </c>
      <c r="W102" s="182">
        <f t="shared" si="144"/>
        <v>0.44365604329524955</v>
      </c>
      <c r="X102" s="182">
        <f t="shared" si="144"/>
        <v>0.73784722222222221</v>
      </c>
      <c r="Y102" s="182">
        <f t="shared" ref="Y102:AE103" si="145">IF(H94&gt;0,H102/H94,)</f>
        <v>0.41152092830501452</v>
      </c>
      <c r="Z102" s="170">
        <f t="shared" si="145"/>
        <v>0.48294130112311928</v>
      </c>
      <c r="AA102" s="170">
        <f t="shared" si="145"/>
        <v>0.49059757626410366</v>
      </c>
      <c r="AB102" s="182">
        <f t="shared" si="145"/>
        <v>0</v>
      </c>
      <c r="AC102" s="182">
        <f t="shared" si="145"/>
        <v>0</v>
      </c>
      <c r="AD102" s="182">
        <f t="shared" si="145"/>
        <v>0.24757281553398058</v>
      </c>
      <c r="AE102" s="170">
        <f t="shared" si="145"/>
        <v>0.47133512889572915</v>
      </c>
      <c r="AG102" s="183" t="s">
        <v>970</v>
      </c>
      <c r="AH102" s="172"/>
      <c r="AI102" s="172"/>
      <c r="AJ102" s="172"/>
      <c r="AK102" s="172"/>
      <c r="AL102" s="172"/>
      <c r="AM102" s="172"/>
      <c r="AN102" s="172"/>
      <c r="AO102" s="172"/>
      <c r="AP102" s="172"/>
      <c r="AQ102" s="172"/>
      <c r="AR102" s="172"/>
    </row>
    <row r="103" spans="1:44" ht="15">
      <c r="A103" s="622"/>
      <c r="B103" s="628" t="s">
        <v>977</v>
      </c>
      <c r="C103" s="629">
        <v>5925</v>
      </c>
      <c r="D103" s="630">
        <v>1748</v>
      </c>
      <c r="E103" s="630">
        <v>5652</v>
      </c>
      <c r="F103" s="630">
        <v>3253</v>
      </c>
      <c r="G103" s="630">
        <v>374</v>
      </c>
      <c r="H103" s="630">
        <v>1081</v>
      </c>
      <c r="I103" s="629">
        <v>18033</v>
      </c>
      <c r="J103" s="629">
        <v>1143</v>
      </c>
      <c r="K103" s="630"/>
      <c r="L103" s="630"/>
      <c r="M103" s="630"/>
      <c r="N103" s="629">
        <v>1143</v>
      </c>
      <c r="O103" s="629"/>
      <c r="P103" s="631"/>
      <c r="Q103"/>
      <c r="R103" s="177"/>
      <c r="S103" s="178" t="s">
        <v>801</v>
      </c>
      <c r="T103" s="179">
        <f t="shared" si="144"/>
        <v>0.5024592944369064</v>
      </c>
      <c r="U103" s="180">
        <f t="shared" si="144"/>
        <v>0.50593342981186684</v>
      </c>
      <c r="V103" s="180">
        <f t="shared" si="144"/>
        <v>0.45613751916713746</v>
      </c>
      <c r="W103" s="180">
        <f t="shared" si="144"/>
        <v>0.44228416043507818</v>
      </c>
      <c r="X103" s="180">
        <f t="shared" si="144"/>
        <v>0.68498168498168499</v>
      </c>
      <c r="Y103" s="180">
        <f t="shared" si="145"/>
        <v>0.4135424636572303</v>
      </c>
      <c r="Z103" s="179">
        <f t="shared" si="145"/>
        <v>0.47264959505150317</v>
      </c>
      <c r="AA103" s="179">
        <f t="shared" si="145"/>
        <v>0.45574162679425839</v>
      </c>
      <c r="AB103" s="180">
        <f t="shared" si="145"/>
        <v>0</v>
      </c>
      <c r="AC103" s="180">
        <f t="shared" si="145"/>
        <v>0</v>
      </c>
      <c r="AD103" s="180">
        <f t="shared" si="145"/>
        <v>0</v>
      </c>
      <c r="AE103" s="179">
        <f t="shared" si="145"/>
        <v>0.45574162679425839</v>
      </c>
      <c r="AG103" s="185">
        <f>(T103-T102)*100</f>
        <v>-0.73547998129854797</v>
      </c>
      <c r="AH103" s="185">
        <f t="shared" ref="AH103:AR103" si="146">(U103-U102)*100</f>
        <v>-4.0932747489093035</v>
      </c>
      <c r="AI103" s="185">
        <f t="shared" si="146"/>
        <v>-1.0487998864782133</v>
      </c>
      <c r="AJ103" s="185">
        <f t="shared" si="146"/>
        <v>-0.13718828601713695</v>
      </c>
      <c r="AK103" s="185">
        <f t="shared" si="146"/>
        <v>-5.2865537240537215</v>
      </c>
      <c r="AL103" s="185">
        <f t="shared" si="146"/>
        <v>0.20215353522157753</v>
      </c>
      <c r="AM103" s="185">
        <f t="shared" si="146"/>
        <v>-1.0291706071616114</v>
      </c>
      <c r="AN103" s="185">
        <f t="shared" si="146"/>
        <v>-3.4855949469845271</v>
      </c>
      <c r="AO103" s="185">
        <f t="shared" si="146"/>
        <v>0</v>
      </c>
      <c r="AP103" s="185">
        <f t="shared" si="146"/>
        <v>0</v>
      </c>
      <c r="AQ103" s="185">
        <f t="shared" si="146"/>
        <v>-24.757281553398059</v>
      </c>
      <c r="AR103" s="185">
        <f t="shared" si="146"/>
        <v>-1.5593502101470758</v>
      </c>
    </row>
    <row r="104" spans="1:44" ht="15">
      <c r="A104" s="622"/>
      <c r="B104" s="628" t="s">
        <v>978</v>
      </c>
      <c r="C104" s="629">
        <v>508</v>
      </c>
      <c r="D104" s="630">
        <v>208</v>
      </c>
      <c r="E104" s="630">
        <v>541</v>
      </c>
      <c r="F104" s="630">
        <v>487</v>
      </c>
      <c r="G104" s="630">
        <v>12</v>
      </c>
      <c r="H104" s="630">
        <v>186</v>
      </c>
      <c r="I104" s="629">
        <v>1942</v>
      </c>
      <c r="J104" s="629">
        <v>257</v>
      </c>
      <c r="K104" s="630"/>
      <c r="L104" s="630"/>
      <c r="M104" s="630">
        <v>44</v>
      </c>
      <c r="N104" s="629">
        <v>301</v>
      </c>
      <c r="O104" s="629"/>
      <c r="P104" s="631"/>
      <c r="Q104"/>
      <c r="R104" s="168" t="s">
        <v>1185</v>
      </c>
      <c r="S104" s="169" t="s">
        <v>1180</v>
      </c>
      <c r="T104" s="170">
        <f t="shared" ref="T104:X105" si="147">IF(C94&gt;0,C104/C94,)</f>
        <v>4.3925637699956763E-2</v>
      </c>
      <c r="U104" s="182">
        <f t="shared" si="147"/>
        <v>5.8723884810841336E-2</v>
      </c>
      <c r="V104" s="182">
        <f t="shared" si="147"/>
        <v>4.7703024424653913E-2</v>
      </c>
      <c r="W104" s="182">
        <f t="shared" si="147"/>
        <v>5.8568851473241132E-2</v>
      </c>
      <c r="X104" s="182">
        <f t="shared" si="147"/>
        <v>2.0833333333333332E-2</v>
      </c>
      <c r="Y104" s="182">
        <f t="shared" ref="Y104:AE105" si="148">IF(H94&gt;0,H104/H94,)</f>
        <v>7.7082469954413591E-2</v>
      </c>
      <c r="Z104" s="170">
        <f t="shared" si="148"/>
        <v>5.1440983259165074E-2</v>
      </c>
      <c r="AA104" s="170">
        <f t="shared" si="148"/>
        <v>0.10739657333890514</v>
      </c>
      <c r="AB104" s="182">
        <f t="shared" si="148"/>
        <v>0</v>
      </c>
      <c r="AC104" s="182">
        <f t="shared" si="148"/>
        <v>0</v>
      </c>
      <c r="AD104" s="182">
        <f t="shared" si="148"/>
        <v>0.21359223300970873</v>
      </c>
      <c r="AE104" s="170">
        <f t="shared" si="148"/>
        <v>0.11581377452866487</v>
      </c>
      <c r="AG104" s="183" t="s">
        <v>970</v>
      </c>
      <c r="AH104" s="172"/>
      <c r="AI104" s="172"/>
      <c r="AJ104" s="172"/>
      <c r="AK104" s="172"/>
      <c r="AL104" s="172"/>
      <c r="AM104" s="172"/>
      <c r="AN104" s="172"/>
      <c r="AO104" s="172"/>
      <c r="AP104" s="172"/>
      <c r="AQ104" s="172"/>
      <c r="AR104" s="172"/>
    </row>
    <row r="105" spans="1:44" ht="15">
      <c r="A105" s="622"/>
      <c r="B105" s="628" t="s">
        <v>979</v>
      </c>
      <c r="C105" s="629">
        <v>557</v>
      </c>
      <c r="D105" s="630">
        <v>229</v>
      </c>
      <c r="E105" s="630">
        <v>569</v>
      </c>
      <c r="F105" s="630">
        <v>450</v>
      </c>
      <c r="G105" s="630">
        <v>15</v>
      </c>
      <c r="H105" s="630">
        <v>226</v>
      </c>
      <c r="I105" s="629">
        <v>2046</v>
      </c>
      <c r="J105" s="629">
        <v>296</v>
      </c>
      <c r="K105" s="630"/>
      <c r="L105" s="630"/>
      <c r="M105" s="630"/>
      <c r="N105" s="629">
        <v>296</v>
      </c>
      <c r="O105" s="629"/>
      <c r="P105" s="631"/>
      <c r="Q105"/>
      <c r="R105" s="177"/>
      <c r="S105" s="178" t="s">
        <v>801</v>
      </c>
      <c r="T105" s="179">
        <f t="shared" si="147"/>
        <v>4.7235413839891452E-2</v>
      </c>
      <c r="U105" s="180">
        <f t="shared" si="147"/>
        <v>6.6280752532561507E-2</v>
      </c>
      <c r="V105" s="180">
        <f t="shared" si="147"/>
        <v>4.5920426115729156E-2</v>
      </c>
      <c r="W105" s="180">
        <f t="shared" si="147"/>
        <v>6.1182868796736914E-2</v>
      </c>
      <c r="X105" s="180">
        <f t="shared" si="147"/>
        <v>2.7472527472527472E-2</v>
      </c>
      <c r="Y105" s="180">
        <f t="shared" si="148"/>
        <v>8.6457536342769703E-2</v>
      </c>
      <c r="Z105" s="179">
        <f t="shared" si="148"/>
        <v>5.3626189290488298E-2</v>
      </c>
      <c r="AA105" s="179">
        <f t="shared" si="148"/>
        <v>0.11802232854864433</v>
      </c>
      <c r="AB105" s="180">
        <f t="shared" si="148"/>
        <v>0</v>
      </c>
      <c r="AC105" s="180">
        <f t="shared" si="148"/>
        <v>0</v>
      </c>
      <c r="AD105" s="180">
        <f t="shared" si="148"/>
        <v>0</v>
      </c>
      <c r="AE105" s="179">
        <f t="shared" si="148"/>
        <v>0.11802232854864433</v>
      </c>
      <c r="AG105" s="185">
        <f>(T105-T104)*100</f>
        <v>0.33097761399346892</v>
      </c>
      <c r="AH105" s="185">
        <f t="shared" ref="AH105:AR105" si="149">(U105-U104)*100</f>
        <v>0.75568677217201718</v>
      </c>
      <c r="AI105" s="185">
        <f t="shared" si="149"/>
        <v>-0.17825983089247571</v>
      </c>
      <c r="AJ105" s="185">
        <f t="shared" si="149"/>
        <v>0.2614017323495782</v>
      </c>
      <c r="AK105" s="185">
        <f t="shared" si="149"/>
        <v>0.663919413919414</v>
      </c>
      <c r="AL105" s="185">
        <f t="shared" si="149"/>
        <v>0.93750663883561125</v>
      </c>
      <c r="AM105" s="185">
        <f t="shared" si="149"/>
        <v>0.21852060313232238</v>
      </c>
      <c r="AN105" s="185">
        <f t="shared" si="149"/>
        <v>1.0625755209739198</v>
      </c>
      <c r="AO105" s="185">
        <f t="shared" si="149"/>
        <v>0</v>
      </c>
      <c r="AP105" s="185">
        <f t="shared" si="149"/>
        <v>0</v>
      </c>
      <c r="AQ105" s="185">
        <f t="shared" si="149"/>
        <v>-21.359223300970871</v>
      </c>
      <c r="AR105" s="185">
        <f t="shared" si="149"/>
        <v>0.2208554019979464</v>
      </c>
    </row>
    <row r="106" spans="1:44" ht="15">
      <c r="A106" s="622"/>
      <c r="B106" s="628" t="s">
        <v>980</v>
      </c>
      <c r="C106" s="629"/>
      <c r="D106" s="630"/>
      <c r="E106" s="630"/>
      <c r="F106" s="630"/>
      <c r="G106" s="630"/>
      <c r="H106" s="630"/>
      <c r="I106" s="629"/>
      <c r="J106" s="629"/>
      <c r="K106" s="630"/>
      <c r="L106" s="630"/>
      <c r="M106" s="630"/>
      <c r="N106" s="629"/>
      <c r="O106" s="629"/>
      <c r="P106" s="631"/>
      <c r="Q106"/>
      <c r="R106" s="168" t="s">
        <v>1186</v>
      </c>
      <c r="S106" s="169" t="s">
        <v>1180</v>
      </c>
      <c r="T106" s="170">
        <f t="shared" ref="T106:X107" si="150">IF(C94&gt;0,C106/C94,)</f>
        <v>0</v>
      </c>
      <c r="U106" s="182">
        <f t="shared" si="150"/>
        <v>0</v>
      </c>
      <c r="V106" s="182">
        <f t="shared" si="150"/>
        <v>0</v>
      </c>
      <c r="W106" s="182">
        <f t="shared" si="150"/>
        <v>0</v>
      </c>
      <c r="X106" s="182">
        <f t="shared" si="150"/>
        <v>0</v>
      </c>
      <c r="Y106" s="182">
        <f t="shared" ref="Y106:AE107" si="151">IF(H94&gt;0,H106/H94,)</f>
        <v>0</v>
      </c>
      <c r="Z106" s="170">
        <f t="shared" si="151"/>
        <v>0</v>
      </c>
      <c r="AA106" s="170">
        <f t="shared" si="151"/>
        <v>0</v>
      </c>
      <c r="AB106" s="182">
        <f t="shared" si="151"/>
        <v>0</v>
      </c>
      <c r="AC106" s="182">
        <f t="shared" si="151"/>
        <v>0</v>
      </c>
      <c r="AD106" s="182">
        <f t="shared" si="151"/>
        <v>0</v>
      </c>
      <c r="AE106" s="170">
        <f t="shared" si="151"/>
        <v>0</v>
      </c>
      <c r="AG106" s="183" t="s">
        <v>970</v>
      </c>
      <c r="AH106" s="172"/>
      <c r="AI106" s="172"/>
      <c r="AJ106" s="172"/>
      <c r="AK106" s="172"/>
      <c r="AL106" s="172"/>
      <c r="AM106" s="172"/>
      <c r="AN106" s="172"/>
      <c r="AO106" s="172"/>
      <c r="AP106" s="172"/>
      <c r="AQ106" s="172"/>
      <c r="AR106" s="172"/>
    </row>
    <row r="107" spans="1:44" ht="15">
      <c r="A107" s="622"/>
      <c r="B107" s="628" t="s">
        <v>981</v>
      </c>
      <c r="C107" s="629"/>
      <c r="D107" s="630"/>
      <c r="E107" s="630"/>
      <c r="F107" s="630"/>
      <c r="G107" s="630"/>
      <c r="H107" s="630"/>
      <c r="I107" s="629"/>
      <c r="J107" s="629"/>
      <c r="K107" s="630"/>
      <c r="L107" s="630"/>
      <c r="M107" s="630"/>
      <c r="N107" s="629"/>
      <c r="O107" s="629"/>
      <c r="P107" s="631"/>
      <c r="Q107"/>
      <c r="R107" s="177"/>
      <c r="S107" s="178" t="s">
        <v>801</v>
      </c>
      <c r="T107" s="179">
        <f t="shared" si="150"/>
        <v>0</v>
      </c>
      <c r="U107" s="180">
        <f t="shared" si="150"/>
        <v>0</v>
      </c>
      <c r="V107" s="180">
        <f t="shared" si="150"/>
        <v>0</v>
      </c>
      <c r="W107" s="180">
        <f t="shared" si="150"/>
        <v>0</v>
      </c>
      <c r="X107" s="180">
        <f t="shared" si="150"/>
        <v>0</v>
      </c>
      <c r="Y107" s="180">
        <f t="shared" si="151"/>
        <v>0</v>
      </c>
      <c r="Z107" s="179">
        <f t="shared" si="151"/>
        <v>0</v>
      </c>
      <c r="AA107" s="179">
        <f t="shared" si="151"/>
        <v>0</v>
      </c>
      <c r="AB107" s="180">
        <f t="shared" si="151"/>
        <v>0</v>
      </c>
      <c r="AC107" s="180">
        <f t="shared" si="151"/>
        <v>0</v>
      </c>
      <c r="AD107" s="180">
        <f t="shared" si="151"/>
        <v>0</v>
      </c>
      <c r="AE107" s="179">
        <f t="shared" si="151"/>
        <v>0</v>
      </c>
      <c r="AG107" s="185">
        <f>(T107-T106)*100</f>
        <v>0</v>
      </c>
      <c r="AH107" s="185">
        <f t="shared" ref="AH107:AR107" si="152">(U107-U106)*100</f>
        <v>0</v>
      </c>
      <c r="AI107" s="185">
        <f t="shared" si="152"/>
        <v>0</v>
      </c>
      <c r="AJ107" s="185">
        <f t="shared" si="152"/>
        <v>0</v>
      </c>
      <c r="AK107" s="185">
        <f t="shared" si="152"/>
        <v>0</v>
      </c>
      <c r="AL107" s="185">
        <f t="shared" si="152"/>
        <v>0</v>
      </c>
      <c r="AM107" s="185">
        <f t="shared" si="152"/>
        <v>0</v>
      </c>
      <c r="AN107" s="185">
        <f t="shared" si="152"/>
        <v>0</v>
      </c>
      <c r="AO107" s="185">
        <f t="shared" si="152"/>
        <v>0</v>
      </c>
      <c r="AP107" s="185">
        <f t="shared" si="152"/>
        <v>0</v>
      </c>
      <c r="AQ107" s="185">
        <f t="shared" si="152"/>
        <v>0</v>
      </c>
      <c r="AR107" s="185">
        <f t="shared" si="152"/>
        <v>0</v>
      </c>
    </row>
    <row r="108" spans="1:44" ht="15">
      <c r="A108" s="622"/>
      <c r="B108" s="628" t="s">
        <v>982</v>
      </c>
      <c r="C108" s="629">
        <v>3995</v>
      </c>
      <c r="D108" s="630">
        <v>1054</v>
      </c>
      <c r="E108" s="630">
        <v>4073</v>
      </c>
      <c r="F108" s="630">
        <v>2784</v>
      </c>
      <c r="G108" s="630">
        <v>117</v>
      </c>
      <c r="H108" s="630">
        <v>719</v>
      </c>
      <c r="I108" s="629">
        <v>12742</v>
      </c>
      <c r="J108" s="629">
        <v>467</v>
      </c>
      <c r="K108" s="630"/>
      <c r="L108" s="630"/>
      <c r="M108" s="630">
        <v>26</v>
      </c>
      <c r="N108" s="629">
        <v>493</v>
      </c>
      <c r="O108" s="629"/>
      <c r="P108" s="631"/>
      <c r="Q108"/>
      <c r="R108" s="168" t="s">
        <v>1187</v>
      </c>
      <c r="S108" s="169" t="s">
        <v>1180</v>
      </c>
      <c r="T108" s="170">
        <f t="shared" ref="T108:X109" si="153">IF(C94&gt;0,C108/C94,)</f>
        <v>0.34543882403804582</v>
      </c>
      <c r="U108" s="182">
        <f t="shared" si="153"/>
        <v>0.29757199322416716</v>
      </c>
      <c r="V108" s="182">
        <f t="shared" si="153"/>
        <v>0.35913940569614672</v>
      </c>
      <c r="W108" s="182">
        <f t="shared" si="153"/>
        <v>0.33481659651232715</v>
      </c>
      <c r="X108" s="182">
        <f t="shared" si="153"/>
        <v>0.203125</v>
      </c>
      <c r="Y108" s="182">
        <f t="shared" ref="Y108:AE109" si="154">IF(H94&gt;0,H108/H94,)</f>
        <v>0.29796933278077081</v>
      </c>
      <c r="Z108" s="170">
        <f t="shared" si="154"/>
        <v>0.33751854206399662</v>
      </c>
      <c r="AA108" s="170">
        <f t="shared" si="154"/>
        <v>0.19515252820727122</v>
      </c>
      <c r="AB108" s="182">
        <f t="shared" si="154"/>
        <v>0</v>
      </c>
      <c r="AC108" s="182">
        <f t="shared" si="154"/>
        <v>0</v>
      </c>
      <c r="AD108" s="182">
        <f t="shared" si="154"/>
        <v>0.12621359223300971</v>
      </c>
      <c r="AE108" s="170">
        <f t="shared" si="154"/>
        <v>0.18968834166987303</v>
      </c>
      <c r="AG108" s="183" t="s">
        <v>970</v>
      </c>
      <c r="AH108" s="172"/>
      <c r="AI108" s="172"/>
      <c r="AJ108" s="172"/>
      <c r="AK108" s="172"/>
      <c r="AL108" s="172"/>
      <c r="AM108" s="172"/>
      <c r="AN108" s="172"/>
      <c r="AO108" s="172"/>
      <c r="AP108" s="172"/>
      <c r="AQ108" s="172"/>
      <c r="AR108" s="172"/>
    </row>
    <row r="109" spans="1:44" ht="15">
      <c r="A109" s="622"/>
      <c r="B109" s="628" t="s">
        <v>983</v>
      </c>
      <c r="C109" s="629">
        <v>4043</v>
      </c>
      <c r="D109" s="630">
        <v>1115</v>
      </c>
      <c r="E109" s="630">
        <v>4449</v>
      </c>
      <c r="F109" s="630">
        <v>2486</v>
      </c>
      <c r="G109" s="630">
        <v>124</v>
      </c>
      <c r="H109" s="630">
        <v>763</v>
      </c>
      <c r="I109" s="629">
        <v>12980</v>
      </c>
      <c r="J109" s="629">
        <v>507</v>
      </c>
      <c r="K109" s="630"/>
      <c r="L109" s="630"/>
      <c r="M109" s="630"/>
      <c r="N109" s="629">
        <v>507</v>
      </c>
      <c r="O109" s="629"/>
      <c r="P109" s="631"/>
      <c r="Q109"/>
      <c r="R109" s="177"/>
      <c r="S109" s="178" t="s">
        <v>801</v>
      </c>
      <c r="T109" s="179">
        <f t="shared" si="153"/>
        <v>0.34285956580732702</v>
      </c>
      <c r="U109" s="180">
        <f t="shared" si="153"/>
        <v>0.3227206946454414</v>
      </c>
      <c r="V109" s="180">
        <f t="shared" si="153"/>
        <v>0.35905092405778388</v>
      </c>
      <c r="W109" s="180">
        <f t="shared" si="153"/>
        <v>0.33800135961930661</v>
      </c>
      <c r="X109" s="180">
        <f t="shared" si="153"/>
        <v>0.2271062271062271</v>
      </c>
      <c r="Y109" s="180">
        <f t="shared" si="154"/>
        <v>0.29188982402448355</v>
      </c>
      <c r="Z109" s="179">
        <f t="shared" si="154"/>
        <v>0.3402091578643881</v>
      </c>
      <c r="AA109" s="179">
        <f t="shared" si="154"/>
        <v>0.20215311004784689</v>
      </c>
      <c r="AB109" s="180">
        <f t="shared" si="154"/>
        <v>0</v>
      </c>
      <c r="AC109" s="180">
        <f t="shared" si="154"/>
        <v>0</v>
      </c>
      <c r="AD109" s="180">
        <f t="shared" si="154"/>
        <v>0</v>
      </c>
      <c r="AE109" s="179">
        <f t="shared" si="154"/>
        <v>0.20215311004784689</v>
      </c>
      <c r="AG109" s="185">
        <f>(T109-T108)*100</f>
        <v>-0.25792582307188061</v>
      </c>
      <c r="AH109" s="185">
        <f t="shared" ref="AH109:AR109" si="155">(U109-U108)*100</f>
        <v>2.5148701421274233</v>
      </c>
      <c r="AI109" s="185">
        <f t="shared" si="155"/>
        <v>-8.8481638362836179E-3</v>
      </c>
      <c r="AJ109" s="185">
        <f t="shared" si="155"/>
        <v>0.31847631069794602</v>
      </c>
      <c r="AK109" s="185">
        <f t="shared" si="155"/>
        <v>2.3981227106227103</v>
      </c>
      <c r="AL109" s="185">
        <f t="shared" si="155"/>
        <v>-0.60795087562872663</v>
      </c>
      <c r="AM109" s="185">
        <f t="shared" si="155"/>
        <v>0.26906158003914826</v>
      </c>
      <c r="AN109" s="185">
        <f t="shared" si="155"/>
        <v>0.70005818405756703</v>
      </c>
      <c r="AO109" s="185">
        <f t="shared" si="155"/>
        <v>0</v>
      </c>
      <c r="AP109" s="185">
        <f t="shared" si="155"/>
        <v>0</v>
      </c>
      <c r="AQ109" s="185">
        <f t="shared" si="155"/>
        <v>-12.621359223300971</v>
      </c>
      <c r="AR109" s="185">
        <f t="shared" si="155"/>
        <v>1.2464768377973861</v>
      </c>
    </row>
    <row r="110" spans="1:44" ht="15">
      <c r="A110" s="622"/>
      <c r="B110" s="628" t="s">
        <v>984</v>
      </c>
      <c r="C110" s="629">
        <v>1033</v>
      </c>
      <c r="D110" s="630">
        <v>152</v>
      </c>
      <c r="E110" s="630">
        <v>1283</v>
      </c>
      <c r="F110" s="630">
        <v>1229</v>
      </c>
      <c r="G110" s="630">
        <v>20</v>
      </c>
      <c r="H110" s="630">
        <v>458</v>
      </c>
      <c r="I110" s="629">
        <v>4175</v>
      </c>
      <c r="J110" s="629">
        <v>373</v>
      </c>
      <c r="K110" s="630"/>
      <c r="L110" s="630"/>
      <c r="M110" s="630">
        <v>33</v>
      </c>
      <c r="N110" s="629">
        <v>406</v>
      </c>
      <c r="O110" s="629"/>
      <c r="P110" s="631"/>
      <c r="Q110"/>
      <c r="R110" s="168" t="s">
        <v>1188</v>
      </c>
      <c r="S110" s="169" t="s">
        <v>1180</v>
      </c>
      <c r="T110" s="170">
        <f t="shared" ref="T110:X111" si="156">IF(C94&gt;0,C110/C94,)</f>
        <v>8.9321227842628623E-2</v>
      </c>
      <c r="U110" s="182">
        <f t="shared" si="156"/>
        <v>4.2913608130999432E-2</v>
      </c>
      <c r="V110" s="182">
        <f t="shared" si="156"/>
        <v>0.11312935367251566</v>
      </c>
      <c r="W110" s="182">
        <f t="shared" si="156"/>
        <v>0.14780517137702948</v>
      </c>
      <c r="X110" s="182">
        <f t="shared" si="156"/>
        <v>3.4722222222222224E-2</v>
      </c>
      <c r="Y110" s="182">
        <f t="shared" ref="Y110:AE111" si="157">IF(H94&gt;0,H110/H94,)</f>
        <v>0.1898052217157066</v>
      </c>
      <c r="Z110" s="170">
        <f t="shared" si="157"/>
        <v>0.11059016740834923</v>
      </c>
      <c r="AA110" s="170">
        <f t="shared" si="157"/>
        <v>0.15587129126619306</v>
      </c>
      <c r="AB110" s="182">
        <f t="shared" si="157"/>
        <v>0</v>
      </c>
      <c r="AC110" s="182">
        <f t="shared" si="157"/>
        <v>0</v>
      </c>
      <c r="AD110" s="182">
        <f t="shared" si="157"/>
        <v>0.16019417475728157</v>
      </c>
      <c r="AE110" s="170">
        <f t="shared" si="157"/>
        <v>0.15621392843401308</v>
      </c>
      <c r="AG110" s="183" t="s">
        <v>970</v>
      </c>
      <c r="AH110" s="172"/>
      <c r="AI110" s="172"/>
      <c r="AJ110" s="172"/>
      <c r="AK110" s="172"/>
      <c r="AL110" s="172"/>
      <c r="AM110" s="172"/>
      <c r="AN110" s="172"/>
      <c r="AO110" s="172"/>
      <c r="AP110" s="172"/>
      <c r="AQ110" s="172"/>
      <c r="AR110" s="172"/>
    </row>
    <row r="111" spans="1:44" ht="15">
      <c r="A111" s="622"/>
      <c r="B111" s="628" t="s">
        <v>985</v>
      </c>
      <c r="C111" s="629">
        <v>1047</v>
      </c>
      <c r="D111" s="630">
        <v>165</v>
      </c>
      <c r="E111" s="630">
        <v>1532</v>
      </c>
      <c r="F111" s="630">
        <v>1028</v>
      </c>
      <c r="G111" s="630">
        <v>27</v>
      </c>
      <c r="H111" s="630">
        <v>469</v>
      </c>
      <c r="I111" s="629">
        <v>4268</v>
      </c>
      <c r="J111" s="629">
        <v>390</v>
      </c>
      <c r="K111" s="630"/>
      <c r="L111" s="630"/>
      <c r="M111" s="630"/>
      <c r="N111" s="629">
        <v>390</v>
      </c>
      <c r="O111" s="629"/>
      <c r="P111" s="631"/>
      <c r="Q111"/>
      <c r="R111" s="177"/>
      <c r="S111" s="178" t="s">
        <v>801</v>
      </c>
      <c r="T111" s="179">
        <f t="shared" si="156"/>
        <v>8.8789009497964727E-2</v>
      </c>
      <c r="U111" s="180">
        <f t="shared" si="156"/>
        <v>4.7756874095513747E-2</v>
      </c>
      <c r="V111" s="180">
        <f t="shared" si="156"/>
        <v>0.12363812444516181</v>
      </c>
      <c r="W111" s="180">
        <f t="shared" si="156"/>
        <v>0.139768864717879</v>
      </c>
      <c r="X111" s="180">
        <f t="shared" si="156"/>
        <v>4.9450549450549448E-2</v>
      </c>
      <c r="Y111" s="180">
        <f t="shared" si="157"/>
        <v>0.17941851568477429</v>
      </c>
      <c r="Z111" s="179">
        <f t="shared" si="157"/>
        <v>0.11186538411134118</v>
      </c>
      <c r="AA111" s="179">
        <f t="shared" si="157"/>
        <v>0.15550239234449761</v>
      </c>
      <c r="AB111" s="180">
        <f t="shared" si="157"/>
        <v>0</v>
      </c>
      <c r="AC111" s="180">
        <f t="shared" si="157"/>
        <v>0</v>
      </c>
      <c r="AD111" s="180">
        <f t="shared" si="157"/>
        <v>0</v>
      </c>
      <c r="AE111" s="179">
        <f t="shared" si="157"/>
        <v>0.15550239234449761</v>
      </c>
      <c r="AG111" s="185">
        <f>(T111-T110)*100</f>
        <v>-5.3221834466389562E-2</v>
      </c>
      <c r="AH111" s="185">
        <f t="shared" ref="AH111:AR111" si="158">(U111-U110)*100</f>
        <v>0.4843265964514315</v>
      </c>
      <c r="AI111" s="185">
        <f t="shared" si="158"/>
        <v>1.0508770772646157</v>
      </c>
      <c r="AJ111" s="185">
        <f t="shared" si="158"/>
        <v>-0.80363066591504773</v>
      </c>
      <c r="AK111" s="185">
        <f t="shared" si="158"/>
        <v>1.4728327228327225</v>
      </c>
      <c r="AL111" s="185">
        <f t="shared" si="158"/>
        <v>-1.0386706030932307</v>
      </c>
      <c r="AM111" s="185">
        <f t="shared" si="158"/>
        <v>0.1275216702991952</v>
      </c>
      <c r="AN111" s="185">
        <f t="shared" si="158"/>
        <v>-3.6889892169544858E-2</v>
      </c>
      <c r="AO111" s="185">
        <f t="shared" si="158"/>
        <v>0</v>
      </c>
      <c r="AP111" s="185">
        <f t="shared" si="158"/>
        <v>0</v>
      </c>
      <c r="AQ111" s="185">
        <f t="shared" si="158"/>
        <v>-16.019417475728158</v>
      </c>
      <c r="AR111" s="185">
        <f t="shared" si="158"/>
        <v>-7.1153608951546321E-2</v>
      </c>
    </row>
    <row r="112" spans="1:44" ht="15">
      <c r="A112" s="622"/>
      <c r="B112" s="628" t="s">
        <v>986</v>
      </c>
      <c r="C112" s="629"/>
      <c r="D112" s="630"/>
      <c r="E112" s="630"/>
      <c r="F112" s="630"/>
      <c r="G112" s="630"/>
      <c r="H112" s="630"/>
      <c r="I112" s="629"/>
      <c r="J112" s="629"/>
      <c r="K112" s="630"/>
      <c r="L112" s="630"/>
      <c r="M112" s="630"/>
      <c r="N112" s="629"/>
      <c r="O112" s="629"/>
      <c r="P112" s="631"/>
      <c r="Q112"/>
      <c r="R112" s="168" t="s">
        <v>1189</v>
      </c>
      <c r="S112" s="169" t="s">
        <v>1180</v>
      </c>
      <c r="T112" s="170">
        <f t="shared" ref="T112:X113" si="159">IF(C94&gt;0,C112/C94,)</f>
        <v>0</v>
      </c>
      <c r="U112" s="182">
        <f t="shared" si="159"/>
        <v>0</v>
      </c>
      <c r="V112" s="182">
        <f t="shared" si="159"/>
        <v>0</v>
      </c>
      <c r="W112" s="182">
        <f t="shared" si="159"/>
        <v>0</v>
      </c>
      <c r="X112" s="182">
        <f t="shared" si="159"/>
        <v>0</v>
      </c>
      <c r="Y112" s="182">
        <f t="shared" ref="Y112:AE113" si="160">IF(H94&gt;0,H112/H94,)</f>
        <v>0</v>
      </c>
      <c r="Z112" s="170">
        <f t="shared" si="160"/>
        <v>0</v>
      </c>
      <c r="AA112" s="170">
        <f t="shared" si="160"/>
        <v>0</v>
      </c>
      <c r="AB112" s="182">
        <f t="shared" si="160"/>
        <v>0</v>
      </c>
      <c r="AC112" s="182">
        <f t="shared" si="160"/>
        <v>0</v>
      </c>
      <c r="AD112" s="182">
        <f t="shared" si="160"/>
        <v>0</v>
      </c>
      <c r="AE112" s="170">
        <f t="shared" si="160"/>
        <v>0</v>
      </c>
      <c r="AG112" s="183" t="s">
        <v>970</v>
      </c>
      <c r="AH112" s="172"/>
      <c r="AI112" s="172"/>
      <c r="AJ112" s="172"/>
      <c r="AK112" s="172"/>
      <c r="AL112" s="172"/>
      <c r="AM112" s="172"/>
      <c r="AN112" s="172"/>
      <c r="AO112" s="172"/>
      <c r="AP112" s="172"/>
      <c r="AQ112" s="172"/>
      <c r="AR112" s="172"/>
    </row>
    <row r="113" spans="1:45" ht="15">
      <c r="A113" s="622"/>
      <c r="B113" s="628" t="s">
        <v>987</v>
      </c>
      <c r="C113" s="629"/>
      <c r="D113" s="630"/>
      <c r="E113" s="630"/>
      <c r="F113" s="630"/>
      <c r="G113" s="630"/>
      <c r="H113" s="630"/>
      <c r="I113" s="629"/>
      <c r="J113" s="629"/>
      <c r="K113" s="630"/>
      <c r="L113" s="630"/>
      <c r="M113" s="630"/>
      <c r="N113" s="629"/>
      <c r="O113" s="629"/>
      <c r="P113" s="631"/>
      <c r="Q113"/>
      <c r="R113" s="177"/>
      <c r="S113" s="178" t="s">
        <v>801</v>
      </c>
      <c r="T113" s="179">
        <f t="shared" si="159"/>
        <v>0</v>
      </c>
      <c r="U113" s="180">
        <f t="shared" si="159"/>
        <v>0</v>
      </c>
      <c r="V113" s="180">
        <f t="shared" si="159"/>
        <v>0</v>
      </c>
      <c r="W113" s="180">
        <f t="shared" si="159"/>
        <v>0</v>
      </c>
      <c r="X113" s="180">
        <f t="shared" si="159"/>
        <v>0</v>
      </c>
      <c r="Y113" s="180">
        <f t="shared" si="160"/>
        <v>0</v>
      </c>
      <c r="Z113" s="179">
        <f t="shared" si="160"/>
        <v>0</v>
      </c>
      <c r="AA113" s="179">
        <f t="shared" si="160"/>
        <v>0</v>
      </c>
      <c r="AB113" s="180">
        <f t="shared" si="160"/>
        <v>0</v>
      </c>
      <c r="AC113" s="180">
        <f t="shared" si="160"/>
        <v>0</v>
      </c>
      <c r="AD113" s="180">
        <f t="shared" si="160"/>
        <v>0</v>
      </c>
      <c r="AE113" s="179">
        <f t="shared" si="160"/>
        <v>0</v>
      </c>
      <c r="AG113" s="185">
        <f>(T113-T112)*100</f>
        <v>0</v>
      </c>
      <c r="AH113" s="185">
        <f t="shared" ref="AH113:AR113" si="161">(U113-U112)*100</f>
        <v>0</v>
      </c>
      <c r="AI113" s="185">
        <f t="shared" si="161"/>
        <v>0</v>
      </c>
      <c r="AJ113" s="185">
        <f t="shared" si="161"/>
        <v>0</v>
      </c>
      <c r="AK113" s="185">
        <f t="shared" si="161"/>
        <v>0</v>
      </c>
      <c r="AL113" s="185">
        <f t="shared" si="161"/>
        <v>0</v>
      </c>
      <c r="AM113" s="185">
        <f t="shared" si="161"/>
        <v>0</v>
      </c>
      <c r="AN113" s="185">
        <f t="shared" si="161"/>
        <v>0</v>
      </c>
      <c r="AO113" s="185">
        <f t="shared" si="161"/>
        <v>0</v>
      </c>
      <c r="AP113" s="185">
        <f t="shared" si="161"/>
        <v>0</v>
      </c>
      <c r="AQ113" s="185">
        <f t="shared" si="161"/>
        <v>0</v>
      </c>
      <c r="AR113" s="185">
        <f t="shared" si="161"/>
        <v>0</v>
      </c>
    </row>
    <row r="114" spans="1:45" ht="15">
      <c r="A114" s="622"/>
      <c r="B114" s="628" t="s">
        <v>988</v>
      </c>
      <c r="C114" s="629">
        <v>11</v>
      </c>
      <c r="D114" s="630">
        <v>25</v>
      </c>
      <c r="E114" s="630">
        <v>5</v>
      </c>
      <c r="F114" s="630">
        <v>4</v>
      </c>
      <c r="G114" s="630">
        <v>1</v>
      </c>
      <c r="H114" s="630">
        <v>2</v>
      </c>
      <c r="I114" s="629">
        <v>48</v>
      </c>
      <c r="J114" s="629">
        <v>22</v>
      </c>
      <c r="K114" s="630"/>
      <c r="L114" s="630"/>
      <c r="M114" s="630">
        <v>39</v>
      </c>
      <c r="N114" s="629">
        <v>61</v>
      </c>
      <c r="O114" s="629"/>
      <c r="P114" s="631"/>
      <c r="Q114"/>
      <c r="R114" s="168" t="s">
        <v>1190</v>
      </c>
      <c r="S114" s="169" t="s">
        <v>1180</v>
      </c>
      <c r="T114" s="170">
        <f t="shared" ref="T114:X115" si="162">IF(C94&gt;0,C114/C94,)</f>
        <v>9.5114569822741027E-4</v>
      </c>
      <c r="U114" s="182">
        <f t="shared" si="162"/>
        <v>7.0581592320722759E-3</v>
      </c>
      <c r="V114" s="182">
        <f t="shared" si="162"/>
        <v>4.4087822943303059E-4</v>
      </c>
      <c r="W114" s="182">
        <f t="shared" si="162"/>
        <v>4.8105832832230909E-4</v>
      </c>
      <c r="X114" s="182">
        <f t="shared" si="162"/>
        <v>1.736111111111111E-3</v>
      </c>
      <c r="Y114" s="182">
        <f t="shared" ref="Y114:AE115" si="163">IF(H94&gt;0,H114/H94,)</f>
        <v>8.2884376295068376E-4</v>
      </c>
      <c r="Z114" s="170">
        <f t="shared" si="163"/>
        <v>1.2714558169103624E-3</v>
      </c>
      <c r="AA114" s="170">
        <f t="shared" si="163"/>
        <v>9.1934809862097792E-3</v>
      </c>
      <c r="AB114" s="182">
        <f t="shared" si="163"/>
        <v>0</v>
      </c>
      <c r="AC114" s="182">
        <f t="shared" si="163"/>
        <v>0</v>
      </c>
      <c r="AD114" s="182">
        <f t="shared" si="163"/>
        <v>0.18932038834951456</v>
      </c>
      <c r="AE114" s="170">
        <f t="shared" si="163"/>
        <v>2.3470565602154676E-2</v>
      </c>
      <c r="AG114" s="183" t="s">
        <v>970</v>
      </c>
      <c r="AH114" s="187"/>
      <c r="AI114" s="187"/>
      <c r="AJ114" s="187"/>
      <c r="AK114" s="187"/>
      <c r="AL114" s="187"/>
      <c r="AM114" s="187"/>
      <c r="AN114" s="187"/>
      <c r="AO114" s="187"/>
      <c r="AP114" s="187"/>
      <c r="AQ114" s="187"/>
      <c r="AR114" s="187"/>
    </row>
    <row r="115" spans="1:45" ht="15.75" thickBot="1">
      <c r="A115" s="622"/>
      <c r="B115" s="628" t="s">
        <v>989</v>
      </c>
      <c r="C115" s="629">
        <v>18</v>
      </c>
      <c r="D115" s="630">
        <v>24</v>
      </c>
      <c r="E115" s="630">
        <v>11</v>
      </c>
      <c r="F115" s="630">
        <v>3</v>
      </c>
      <c r="G115" s="630"/>
      <c r="H115" s="630">
        <v>1</v>
      </c>
      <c r="I115" s="629">
        <v>57</v>
      </c>
      <c r="J115" s="629">
        <v>54</v>
      </c>
      <c r="K115" s="630"/>
      <c r="L115" s="630"/>
      <c r="M115" s="630"/>
      <c r="N115" s="629">
        <v>54</v>
      </c>
      <c r="O115" s="629"/>
      <c r="P115" s="631"/>
      <c r="Q115"/>
      <c r="R115" s="188"/>
      <c r="S115" s="189" t="s">
        <v>801</v>
      </c>
      <c r="T115" s="190">
        <f t="shared" si="162"/>
        <v>1.5264586160108548E-3</v>
      </c>
      <c r="U115" s="191">
        <f t="shared" si="162"/>
        <v>6.946454413892909E-3</v>
      </c>
      <c r="V115" s="191">
        <f t="shared" si="162"/>
        <v>8.8774110241304175E-4</v>
      </c>
      <c r="W115" s="191">
        <f t="shared" si="162"/>
        <v>4.0788579197824609E-4</v>
      </c>
      <c r="X115" s="191">
        <f t="shared" si="162"/>
        <v>0</v>
      </c>
      <c r="Y115" s="191">
        <f t="shared" si="163"/>
        <v>3.8255547054322876E-4</v>
      </c>
      <c r="Z115" s="190">
        <f t="shared" si="163"/>
        <v>1.4939847456294393E-3</v>
      </c>
      <c r="AA115" s="190">
        <f t="shared" si="163"/>
        <v>2.1531100478468901E-2</v>
      </c>
      <c r="AB115" s="191">
        <f t="shared" si="163"/>
        <v>0</v>
      </c>
      <c r="AC115" s="191">
        <f t="shared" si="163"/>
        <v>0</v>
      </c>
      <c r="AD115" s="191">
        <f t="shared" si="163"/>
        <v>0</v>
      </c>
      <c r="AE115" s="190">
        <f t="shared" si="163"/>
        <v>2.1531100478468901E-2</v>
      </c>
      <c r="AF115" s="192"/>
      <c r="AG115" s="193">
        <f>(T115-T114)*100</f>
        <v>5.7531291778344457E-2</v>
      </c>
      <c r="AH115" s="193">
        <f t="shared" ref="AH115:AR115" si="164">(U115-U114)*100</f>
        <v>-1.1170481817936694E-2</v>
      </c>
      <c r="AI115" s="193">
        <f t="shared" si="164"/>
        <v>4.4686287298001115E-2</v>
      </c>
      <c r="AJ115" s="193">
        <f t="shared" si="164"/>
        <v>-7.3172536344063002E-3</v>
      </c>
      <c r="AK115" s="193">
        <f t="shared" si="164"/>
        <v>-0.1736111111111111</v>
      </c>
      <c r="AL115" s="193">
        <f t="shared" si="164"/>
        <v>-4.4628829240745502E-2</v>
      </c>
      <c r="AM115" s="193">
        <f t="shared" si="164"/>
        <v>2.2252892871907695E-2</v>
      </c>
      <c r="AN115" s="193">
        <f t="shared" si="164"/>
        <v>1.2337619492259122</v>
      </c>
      <c r="AO115" s="193">
        <f t="shared" si="164"/>
        <v>0</v>
      </c>
      <c r="AP115" s="193">
        <f t="shared" si="164"/>
        <v>0</v>
      </c>
      <c r="AQ115" s="193">
        <f t="shared" si="164"/>
        <v>-18.932038834951456</v>
      </c>
      <c r="AR115" s="193">
        <f t="shared" si="164"/>
        <v>-0.19394651236857746</v>
      </c>
    </row>
    <row r="116" spans="1:45" ht="15">
      <c r="A116" s="621" t="s">
        <v>469</v>
      </c>
      <c r="B116" s="617" t="s">
        <v>967</v>
      </c>
      <c r="C116" s="634">
        <v>7437</v>
      </c>
      <c r="D116" s="635"/>
      <c r="E116" s="635">
        <v>10040</v>
      </c>
      <c r="F116" s="635">
        <v>311</v>
      </c>
      <c r="G116" s="635"/>
      <c r="H116" s="635"/>
      <c r="I116" s="634">
        <v>17788</v>
      </c>
      <c r="J116" s="634"/>
      <c r="K116" s="635">
        <v>2491</v>
      </c>
      <c r="L116" s="635">
        <v>3695</v>
      </c>
      <c r="M116" s="635">
        <v>1655</v>
      </c>
      <c r="N116" s="634">
        <v>7841</v>
      </c>
      <c r="O116" s="634"/>
      <c r="P116" s="636"/>
      <c r="Q116"/>
      <c r="R116" s="168" t="s">
        <v>1179</v>
      </c>
      <c r="S116" s="169" t="s">
        <v>1180</v>
      </c>
      <c r="T116" s="170">
        <f t="shared" ref="T116:X117" si="165">IF(C116&gt;0,C116/C116,)</f>
        <v>1</v>
      </c>
      <c r="U116" s="182">
        <f t="shared" si="165"/>
        <v>0</v>
      </c>
      <c r="V116" s="182">
        <f t="shared" si="165"/>
        <v>1</v>
      </c>
      <c r="W116" s="182">
        <f t="shared" si="165"/>
        <v>1</v>
      </c>
      <c r="X116" s="182">
        <f t="shared" si="165"/>
        <v>0</v>
      </c>
      <c r="Y116" s="182">
        <f t="shared" ref="Y116:AE117" si="166">IF(H116&gt;0,H116/H116,)</f>
        <v>0</v>
      </c>
      <c r="Z116" s="170">
        <f t="shared" si="166"/>
        <v>1</v>
      </c>
      <c r="AA116" s="170">
        <f t="shared" si="166"/>
        <v>0</v>
      </c>
      <c r="AB116" s="182">
        <f t="shared" si="166"/>
        <v>1</v>
      </c>
      <c r="AC116" s="182">
        <f t="shared" si="166"/>
        <v>1</v>
      </c>
      <c r="AD116" s="182">
        <f t="shared" si="166"/>
        <v>1</v>
      </c>
      <c r="AE116" s="170">
        <f t="shared" si="166"/>
        <v>1</v>
      </c>
      <c r="AG116" s="197">
        <f>+T118+T120+T122+T124+T126+T128+T130+T132+T134+T136</f>
        <v>0.99999999999999989</v>
      </c>
      <c r="AH116" s="172">
        <f t="shared" ref="AH116:AR117" si="167">+U118+U120+U122+U124+U126+U128+U130+U132+U134+U136</f>
        <v>0</v>
      </c>
      <c r="AI116" s="197">
        <f t="shared" si="167"/>
        <v>1.0438247011952191</v>
      </c>
      <c r="AJ116" s="172">
        <f t="shared" si="167"/>
        <v>1</v>
      </c>
      <c r="AK116" s="172">
        <f t="shared" si="167"/>
        <v>0</v>
      </c>
      <c r="AL116" s="172">
        <f t="shared" si="167"/>
        <v>0</v>
      </c>
      <c r="AM116" s="197">
        <f t="shared" si="167"/>
        <v>1.0247357769282663</v>
      </c>
      <c r="AN116" s="172">
        <f t="shared" si="167"/>
        <v>0</v>
      </c>
      <c r="AO116" s="197">
        <f t="shared" si="167"/>
        <v>0.93978321959052602</v>
      </c>
      <c r="AP116" s="172">
        <f t="shared" si="167"/>
        <v>1.0527740189445196</v>
      </c>
      <c r="AQ116" s="172">
        <f t="shared" si="167"/>
        <v>1.0404833836858007</v>
      </c>
      <c r="AR116" s="197">
        <f t="shared" si="167"/>
        <v>1.0142838923606683</v>
      </c>
    </row>
    <row r="117" spans="1:45" ht="15">
      <c r="A117" s="622"/>
      <c r="B117" s="628" t="s">
        <v>968</v>
      </c>
      <c r="C117" s="629">
        <v>7728</v>
      </c>
      <c r="D117" s="630"/>
      <c r="E117" s="630">
        <v>10701</v>
      </c>
      <c r="F117" s="630">
        <v>220</v>
      </c>
      <c r="G117" s="630"/>
      <c r="H117" s="630"/>
      <c r="I117" s="629">
        <v>18649</v>
      </c>
      <c r="J117" s="629"/>
      <c r="K117" s="630">
        <v>2273</v>
      </c>
      <c r="L117" s="630">
        <v>3807</v>
      </c>
      <c r="M117" s="630">
        <v>1573</v>
      </c>
      <c r="N117" s="629">
        <v>7653</v>
      </c>
      <c r="O117" s="629"/>
      <c r="P117" s="631"/>
      <c r="Q117"/>
      <c r="R117" s="177"/>
      <c r="S117" s="178" t="s">
        <v>801</v>
      </c>
      <c r="T117" s="179">
        <f t="shared" si="165"/>
        <v>1</v>
      </c>
      <c r="U117" s="180">
        <f t="shared" si="165"/>
        <v>0</v>
      </c>
      <c r="V117" s="180">
        <f t="shared" si="165"/>
        <v>1</v>
      </c>
      <c r="W117" s="180">
        <f t="shared" si="165"/>
        <v>1</v>
      </c>
      <c r="X117" s="180">
        <f t="shared" si="165"/>
        <v>0</v>
      </c>
      <c r="Y117" s="180">
        <f t="shared" si="166"/>
        <v>0</v>
      </c>
      <c r="Z117" s="179">
        <f t="shared" si="166"/>
        <v>1</v>
      </c>
      <c r="AA117" s="179">
        <f t="shared" si="166"/>
        <v>0</v>
      </c>
      <c r="AB117" s="180">
        <f t="shared" si="166"/>
        <v>1</v>
      </c>
      <c r="AC117" s="180">
        <f t="shared" si="166"/>
        <v>1</v>
      </c>
      <c r="AD117" s="180">
        <f t="shared" si="166"/>
        <v>1</v>
      </c>
      <c r="AE117" s="179">
        <f t="shared" si="166"/>
        <v>1</v>
      </c>
      <c r="AG117" s="181">
        <f>+T119+T121+T123+T125+T127+T129+T131+T133+T135+T137</f>
        <v>1</v>
      </c>
      <c r="AH117" s="181">
        <f t="shared" si="167"/>
        <v>0</v>
      </c>
      <c r="AI117" s="181">
        <f t="shared" si="167"/>
        <v>1</v>
      </c>
      <c r="AJ117" s="181">
        <f t="shared" si="167"/>
        <v>1</v>
      </c>
      <c r="AK117" s="181">
        <f t="shared" si="167"/>
        <v>0</v>
      </c>
      <c r="AL117" s="181">
        <f t="shared" si="167"/>
        <v>0</v>
      </c>
      <c r="AM117" s="181">
        <f t="shared" si="167"/>
        <v>1</v>
      </c>
      <c r="AN117" s="181">
        <f t="shared" si="167"/>
        <v>0</v>
      </c>
      <c r="AO117" s="181">
        <f t="shared" si="167"/>
        <v>1</v>
      </c>
      <c r="AP117" s="181">
        <f t="shared" si="167"/>
        <v>1</v>
      </c>
      <c r="AQ117" s="181">
        <f t="shared" si="167"/>
        <v>1.0000000000000002</v>
      </c>
      <c r="AR117" s="181">
        <f t="shared" si="167"/>
        <v>1</v>
      </c>
      <c r="AS117" s="195"/>
    </row>
    <row r="118" spans="1:45" ht="15">
      <c r="A118" s="622"/>
      <c r="B118" s="628" t="s">
        <v>969</v>
      </c>
      <c r="C118" s="629">
        <v>1343</v>
      </c>
      <c r="D118" s="630"/>
      <c r="E118" s="630">
        <v>2056</v>
      </c>
      <c r="F118" s="630">
        <v>12</v>
      </c>
      <c r="G118" s="630"/>
      <c r="H118" s="630"/>
      <c r="I118" s="629">
        <v>3411</v>
      </c>
      <c r="J118" s="629"/>
      <c r="K118" s="630">
        <v>147</v>
      </c>
      <c r="L118" s="630">
        <v>612</v>
      </c>
      <c r="M118" s="630">
        <v>288</v>
      </c>
      <c r="N118" s="629">
        <v>1047</v>
      </c>
      <c r="O118" s="629"/>
      <c r="P118" s="631"/>
      <c r="Q118"/>
      <c r="R118" s="168" t="s">
        <v>1181</v>
      </c>
      <c r="S118" s="169" t="s">
        <v>1180</v>
      </c>
      <c r="T118" s="170">
        <f t="shared" ref="T118:X119" si="168">IF(C116&gt;0,C118/C116,)</f>
        <v>0.18058356864327013</v>
      </c>
      <c r="U118" s="182">
        <f t="shared" si="168"/>
        <v>0</v>
      </c>
      <c r="V118" s="182">
        <f t="shared" si="168"/>
        <v>0.20478087649402391</v>
      </c>
      <c r="W118" s="182">
        <f t="shared" si="168"/>
        <v>3.8585209003215437E-2</v>
      </c>
      <c r="X118" s="182">
        <f t="shared" si="168"/>
        <v>0</v>
      </c>
      <c r="Y118" s="182">
        <f t="shared" ref="Y118:AE119" si="169">IF(H116&gt;0,H118/H116,)</f>
        <v>0</v>
      </c>
      <c r="Z118" s="170">
        <f t="shared" si="169"/>
        <v>0.19175848886890037</v>
      </c>
      <c r="AA118" s="170">
        <f t="shared" si="169"/>
        <v>0</v>
      </c>
      <c r="AB118" s="182">
        <f t="shared" si="169"/>
        <v>5.9012444801284626E-2</v>
      </c>
      <c r="AC118" s="182">
        <f t="shared" si="169"/>
        <v>0.16562922868741542</v>
      </c>
      <c r="AD118" s="182">
        <f t="shared" si="169"/>
        <v>0.17401812688821752</v>
      </c>
      <c r="AE118" s="170">
        <f t="shared" si="169"/>
        <v>0.13352888662160439</v>
      </c>
      <c r="AG118" s="183" t="s">
        <v>970</v>
      </c>
      <c r="AH118" s="172"/>
      <c r="AI118" s="172"/>
      <c r="AJ118" s="172"/>
      <c r="AK118" s="172"/>
      <c r="AL118" s="172"/>
      <c r="AM118" s="172"/>
      <c r="AN118" s="172"/>
      <c r="AO118" s="172"/>
      <c r="AP118" s="172"/>
      <c r="AQ118" s="172"/>
      <c r="AR118" s="172"/>
      <c r="AS118" s="195"/>
    </row>
    <row r="119" spans="1:45" ht="15">
      <c r="A119" s="622"/>
      <c r="B119" s="628" t="s">
        <v>971</v>
      </c>
      <c r="C119" s="629">
        <v>1396</v>
      </c>
      <c r="D119" s="630"/>
      <c r="E119" s="630">
        <v>2302</v>
      </c>
      <c r="F119" s="630">
        <v>15</v>
      </c>
      <c r="G119" s="630"/>
      <c r="H119" s="630"/>
      <c r="I119" s="629">
        <v>3713</v>
      </c>
      <c r="J119" s="629"/>
      <c r="K119" s="630">
        <v>119</v>
      </c>
      <c r="L119" s="630">
        <v>582</v>
      </c>
      <c r="M119" s="630">
        <v>241</v>
      </c>
      <c r="N119" s="629">
        <v>942</v>
      </c>
      <c r="O119" s="629"/>
      <c r="P119" s="631"/>
      <c r="Q119"/>
      <c r="R119" s="177"/>
      <c r="S119" s="178" t="s">
        <v>801</v>
      </c>
      <c r="T119" s="179">
        <f t="shared" si="168"/>
        <v>0.18064182194616976</v>
      </c>
      <c r="U119" s="180">
        <f t="shared" si="168"/>
        <v>0</v>
      </c>
      <c r="V119" s="180">
        <f t="shared" si="168"/>
        <v>0.2151200822353051</v>
      </c>
      <c r="W119" s="180">
        <f t="shared" si="168"/>
        <v>6.8181818181818177E-2</v>
      </c>
      <c r="X119" s="180">
        <f t="shared" si="168"/>
        <v>0</v>
      </c>
      <c r="Y119" s="180">
        <f t="shared" si="169"/>
        <v>0</v>
      </c>
      <c r="Z119" s="179">
        <f t="shared" si="169"/>
        <v>0.1990991474073677</v>
      </c>
      <c r="AA119" s="179">
        <f t="shared" si="169"/>
        <v>0</v>
      </c>
      <c r="AB119" s="180">
        <f t="shared" si="169"/>
        <v>5.2353717553893536E-2</v>
      </c>
      <c r="AC119" s="180">
        <f t="shared" si="169"/>
        <v>0.152876280535855</v>
      </c>
      <c r="AD119" s="180">
        <f t="shared" si="169"/>
        <v>0.15321042593769865</v>
      </c>
      <c r="AE119" s="179">
        <f t="shared" si="169"/>
        <v>0.12308898471187769</v>
      </c>
      <c r="AG119" s="185">
        <f>(T119-T118)*100</f>
        <v>5.8253302899630155E-3</v>
      </c>
      <c r="AH119" s="185">
        <f t="shared" ref="AH119:AR119" si="170">(U119-U118)*100</f>
        <v>0</v>
      </c>
      <c r="AI119" s="185">
        <f t="shared" si="170"/>
        <v>1.0339205741281194</v>
      </c>
      <c r="AJ119" s="185">
        <f t="shared" si="170"/>
        <v>2.959660917860274</v>
      </c>
      <c r="AK119" s="185">
        <f t="shared" si="170"/>
        <v>0</v>
      </c>
      <c r="AL119" s="185">
        <f t="shared" si="170"/>
        <v>0</v>
      </c>
      <c r="AM119" s="185">
        <f t="shared" si="170"/>
        <v>0.73406585384673262</v>
      </c>
      <c r="AN119" s="185">
        <f t="shared" si="170"/>
        <v>0</v>
      </c>
      <c r="AO119" s="185">
        <f t="shared" si="170"/>
        <v>-0.66587272473910897</v>
      </c>
      <c r="AP119" s="185">
        <f t="shared" si="170"/>
        <v>-1.2752948151560417</v>
      </c>
      <c r="AQ119" s="185">
        <f t="shared" si="170"/>
        <v>-2.080770095051887</v>
      </c>
      <c r="AR119" s="185">
        <f t="shared" si="170"/>
        <v>-1.0439901909726699</v>
      </c>
    </row>
    <row r="120" spans="1:45" ht="15">
      <c r="A120" s="622"/>
      <c r="B120" s="628" t="s">
        <v>972</v>
      </c>
      <c r="C120" s="629">
        <v>28</v>
      </c>
      <c r="D120" s="630"/>
      <c r="E120" s="630">
        <v>42</v>
      </c>
      <c r="F120" s="630"/>
      <c r="G120" s="630"/>
      <c r="H120" s="630"/>
      <c r="I120" s="629">
        <v>70</v>
      </c>
      <c r="J120" s="629"/>
      <c r="K120" s="630">
        <v>34</v>
      </c>
      <c r="L120" s="630">
        <v>153</v>
      </c>
      <c r="M120" s="630">
        <v>50</v>
      </c>
      <c r="N120" s="629">
        <v>237</v>
      </c>
      <c r="O120" s="629"/>
      <c r="P120" s="631"/>
      <c r="Q120"/>
      <c r="R120" s="168" t="s">
        <v>1182</v>
      </c>
      <c r="S120" s="169" t="s">
        <v>1180</v>
      </c>
      <c r="T120" s="170">
        <f t="shared" ref="T120:X121" si="171">IF(C116&gt;0,C120/C116,)</f>
        <v>3.7649589888395858E-3</v>
      </c>
      <c r="U120" s="182">
        <f t="shared" si="171"/>
        <v>0</v>
      </c>
      <c r="V120" s="182">
        <f t="shared" si="171"/>
        <v>4.1832669322709164E-3</v>
      </c>
      <c r="W120" s="182">
        <f t="shared" si="171"/>
        <v>0</v>
      </c>
      <c r="X120" s="182">
        <f t="shared" si="171"/>
        <v>0</v>
      </c>
      <c r="Y120" s="182">
        <f t="shared" ref="Y120:AE121" si="172">IF(H116&gt;0,H120/H116,)</f>
        <v>0</v>
      </c>
      <c r="Z120" s="170">
        <f t="shared" si="172"/>
        <v>3.9352372385878121E-3</v>
      </c>
      <c r="AA120" s="170">
        <f t="shared" si="172"/>
        <v>0</v>
      </c>
      <c r="AB120" s="182">
        <f t="shared" si="172"/>
        <v>1.3649136892814131E-2</v>
      </c>
      <c r="AC120" s="182">
        <f t="shared" si="172"/>
        <v>4.1407307171853855E-2</v>
      </c>
      <c r="AD120" s="182">
        <f t="shared" si="172"/>
        <v>3.0211480362537766E-2</v>
      </c>
      <c r="AE120" s="170">
        <f t="shared" si="172"/>
        <v>3.0225736513199847E-2</v>
      </c>
      <c r="AG120" s="183" t="s">
        <v>970</v>
      </c>
      <c r="AH120" s="172"/>
      <c r="AI120" s="172"/>
      <c r="AJ120" s="172"/>
      <c r="AK120" s="172"/>
      <c r="AL120" s="172"/>
      <c r="AM120" s="172"/>
      <c r="AN120" s="172"/>
      <c r="AO120" s="172"/>
      <c r="AP120" s="172"/>
      <c r="AQ120" s="172"/>
      <c r="AR120" s="172"/>
    </row>
    <row r="121" spans="1:45" ht="15">
      <c r="A121" s="622"/>
      <c r="B121" s="628" t="s">
        <v>973</v>
      </c>
      <c r="C121" s="629">
        <v>29</v>
      </c>
      <c r="D121" s="630"/>
      <c r="E121" s="630">
        <v>46</v>
      </c>
      <c r="F121" s="630"/>
      <c r="G121" s="630"/>
      <c r="H121" s="630"/>
      <c r="I121" s="629">
        <v>75</v>
      </c>
      <c r="J121" s="629"/>
      <c r="K121" s="630">
        <v>57</v>
      </c>
      <c r="L121" s="630">
        <v>157</v>
      </c>
      <c r="M121" s="630">
        <v>46</v>
      </c>
      <c r="N121" s="629">
        <v>260</v>
      </c>
      <c r="O121" s="629"/>
      <c r="P121" s="631"/>
      <c r="Q121"/>
      <c r="R121" s="177"/>
      <c r="S121" s="178" t="s">
        <v>801</v>
      </c>
      <c r="T121" s="179">
        <f t="shared" si="171"/>
        <v>3.7525879917184265E-3</v>
      </c>
      <c r="U121" s="180">
        <f t="shared" si="171"/>
        <v>0</v>
      </c>
      <c r="V121" s="180">
        <f t="shared" si="171"/>
        <v>4.2986636762919351E-3</v>
      </c>
      <c r="W121" s="180">
        <f t="shared" si="171"/>
        <v>0</v>
      </c>
      <c r="X121" s="180">
        <f t="shared" si="171"/>
        <v>0</v>
      </c>
      <c r="Y121" s="180">
        <f t="shared" si="172"/>
        <v>0</v>
      </c>
      <c r="Z121" s="179">
        <f t="shared" si="172"/>
        <v>4.0216633599656822E-3</v>
      </c>
      <c r="AA121" s="179">
        <f t="shared" si="172"/>
        <v>0</v>
      </c>
      <c r="AB121" s="180">
        <f t="shared" si="172"/>
        <v>2.5076990761108666E-2</v>
      </c>
      <c r="AC121" s="180">
        <f t="shared" si="172"/>
        <v>4.1239821381665355E-2</v>
      </c>
      <c r="AD121" s="180">
        <f t="shared" si="172"/>
        <v>2.9243483788938335E-2</v>
      </c>
      <c r="AE121" s="179">
        <f t="shared" si="172"/>
        <v>3.3973605122174309E-2</v>
      </c>
      <c r="AG121" s="185">
        <f>(T121-T120)*100</f>
        <v>-1.2370997121159341E-3</v>
      </c>
      <c r="AH121" s="185">
        <f t="shared" ref="AH121:AR121" si="173">(U121-U120)*100</f>
        <v>0</v>
      </c>
      <c r="AI121" s="185">
        <f t="shared" si="173"/>
        <v>1.1539674402101865E-2</v>
      </c>
      <c r="AJ121" s="185">
        <f t="shared" si="173"/>
        <v>0</v>
      </c>
      <c r="AK121" s="185">
        <f t="shared" si="173"/>
        <v>0</v>
      </c>
      <c r="AL121" s="185">
        <f t="shared" si="173"/>
        <v>0</v>
      </c>
      <c r="AM121" s="185">
        <f t="shared" si="173"/>
        <v>8.6426121377870119E-3</v>
      </c>
      <c r="AN121" s="185">
        <f t="shared" si="173"/>
        <v>0</v>
      </c>
      <c r="AO121" s="185">
        <f t="shared" si="173"/>
        <v>1.1427853868294535</v>
      </c>
      <c r="AP121" s="185">
        <f t="shared" si="173"/>
        <v>-1.6748579018849991E-2</v>
      </c>
      <c r="AQ121" s="185">
        <f t="shared" si="173"/>
        <v>-9.6799657359943059E-2</v>
      </c>
      <c r="AR121" s="185">
        <f t="shared" si="173"/>
        <v>0.37478686089744628</v>
      </c>
    </row>
    <row r="122" spans="1:45" ht="15">
      <c r="A122" s="622"/>
      <c r="B122" s="628" t="s">
        <v>974</v>
      </c>
      <c r="C122" s="629"/>
      <c r="D122" s="630"/>
      <c r="E122" s="630"/>
      <c r="F122" s="630"/>
      <c r="G122" s="630"/>
      <c r="H122" s="630"/>
      <c r="I122" s="629"/>
      <c r="J122" s="629"/>
      <c r="K122" s="630"/>
      <c r="L122" s="630"/>
      <c r="M122" s="630"/>
      <c r="N122" s="629"/>
      <c r="O122" s="629"/>
      <c r="P122" s="631"/>
      <c r="Q122"/>
      <c r="R122" s="168" t="s">
        <v>1183</v>
      </c>
      <c r="S122" s="169" t="s">
        <v>1180</v>
      </c>
      <c r="T122" s="170">
        <f t="shared" ref="T122:X123" si="174">IF(C116&gt;0,C122/C116,)</f>
        <v>0</v>
      </c>
      <c r="U122" s="182">
        <f t="shared" si="174"/>
        <v>0</v>
      </c>
      <c r="V122" s="182">
        <f t="shared" si="174"/>
        <v>0</v>
      </c>
      <c r="W122" s="182">
        <f t="shared" si="174"/>
        <v>0</v>
      </c>
      <c r="X122" s="182">
        <f t="shared" si="174"/>
        <v>0</v>
      </c>
      <c r="Y122" s="182">
        <f t="shared" ref="Y122:AE123" si="175">IF(H116&gt;0,H122/H116,)</f>
        <v>0</v>
      </c>
      <c r="Z122" s="170">
        <f t="shared" si="175"/>
        <v>0</v>
      </c>
      <c r="AA122" s="170">
        <f t="shared" si="175"/>
        <v>0</v>
      </c>
      <c r="AB122" s="182">
        <f t="shared" si="175"/>
        <v>0</v>
      </c>
      <c r="AC122" s="182">
        <f t="shared" si="175"/>
        <v>0</v>
      </c>
      <c r="AD122" s="182">
        <f t="shared" si="175"/>
        <v>0</v>
      </c>
      <c r="AE122" s="170">
        <f t="shared" si="175"/>
        <v>0</v>
      </c>
      <c r="AG122" s="183" t="s">
        <v>970</v>
      </c>
      <c r="AH122" s="172"/>
      <c r="AI122" s="172"/>
      <c r="AJ122" s="172"/>
      <c r="AK122" s="172"/>
      <c r="AL122" s="172"/>
      <c r="AM122" s="172"/>
      <c r="AN122" s="172"/>
      <c r="AO122" s="172"/>
      <c r="AP122" s="172"/>
      <c r="AQ122" s="172"/>
      <c r="AR122" s="172"/>
    </row>
    <row r="123" spans="1:45" ht="15">
      <c r="A123" s="622"/>
      <c r="B123" s="628" t="s">
        <v>975</v>
      </c>
      <c r="C123" s="629"/>
      <c r="D123" s="630"/>
      <c r="E123" s="630"/>
      <c r="F123" s="630"/>
      <c r="G123" s="630"/>
      <c r="H123" s="630"/>
      <c r="I123" s="629"/>
      <c r="J123" s="629"/>
      <c r="K123" s="630"/>
      <c r="L123" s="630"/>
      <c r="M123" s="630"/>
      <c r="N123" s="629"/>
      <c r="O123" s="629"/>
      <c r="P123" s="631"/>
      <c r="Q123"/>
      <c r="R123" s="177"/>
      <c r="S123" s="178" t="s">
        <v>801</v>
      </c>
      <c r="T123" s="179">
        <f t="shared" si="174"/>
        <v>0</v>
      </c>
      <c r="U123" s="180">
        <f t="shared" si="174"/>
        <v>0</v>
      </c>
      <c r="V123" s="180">
        <f t="shared" si="174"/>
        <v>0</v>
      </c>
      <c r="W123" s="180">
        <f t="shared" si="174"/>
        <v>0</v>
      </c>
      <c r="X123" s="180">
        <f t="shared" si="174"/>
        <v>0</v>
      </c>
      <c r="Y123" s="180">
        <f t="shared" si="175"/>
        <v>0</v>
      </c>
      <c r="Z123" s="179">
        <f t="shared" si="175"/>
        <v>0</v>
      </c>
      <c r="AA123" s="179">
        <f t="shared" si="175"/>
        <v>0</v>
      </c>
      <c r="AB123" s="180">
        <f t="shared" si="175"/>
        <v>0</v>
      </c>
      <c r="AC123" s="180">
        <f t="shared" si="175"/>
        <v>0</v>
      </c>
      <c r="AD123" s="180">
        <f t="shared" si="175"/>
        <v>0</v>
      </c>
      <c r="AE123" s="179">
        <f t="shared" si="175"/>
        <v>0</v>
      </c>
      <c r="AG123" s="186">
        <f>(T123-T122)*100</f>
        <v>0</v>
      </c>
      <c r="AH123" s="186">
        <f t="shared" ref="AH123:AR123" si="176">(U123-U122)*100</f>
        <v>0</v>
      </c>
      <c r="AI123" s="186">
        <f t="shared" si="176"/>
        <v>0</v>
      </c>
      <c r="AJ123" s="186">
        <f t="shared" si="176"/>
        <v>0</v>
      </c>
      <c r="AK123" s="186">
        <f t="shared" si="176"/>
        <v>0</v>
      </c>
      <c r="AL123" s="186">
        <f t="shared" si="176"/>
        <v>0</v>
      </c>
      <c r="AM123" s="186">
        <f t="shared" si="176"/>
        <v>0</v>
      </c>
      <c r="AN123" s="186">
        <f t="shared" si="176"/>
        <v>0</v>
      </c>
      <c r="AO123" s="186">
        <f t="shared" si="176"/>
        <v>0</v>
      </c>
      <c r="AP123" s="186">
        <f t="shared" si="176"/>
        <v>0</v>
      </c>
      <c r="AQ123" s="186">
        <f t="shared" si="176"/>
        <v>0</v>
      </c>
      <c r="AR123" s="186">
        <f t="shared" si="176"/>
        <v>0</v>
      </c>
    </row>
    <row r="124" spans="1:45" ht="15">
      <c r="A124" s="622"/>
      <c r="B124" s="628" t="s">
        <v>976</v>
      </c>
      <c r="C124" s="629">
        <v>3410</v>
      </c>
      <c r="D124" s="630"/>
      <c r="E124" s="630">
        <v>3347</v>
      </c>
      <c r="F124" s="630">
        <v>125</v>
      </c>
      <c r="G124" s="630"/>
      <c r="H124" s="630"/>
      <c r="I124" s="629">
        <v>6882</v>
      </c>
      <c r="J124" s="629"/>
      <c r="K124" s="630">
        <v>516</v>
      </c>
      <c r="L124" s="630">
        <v>885</v>
      </c>
      <c r="M124" s="630">
        <v>277</v>
      </c>
      <c r="N124" s="629">
        <v>1678</v>
      </c>
      <c r="O124" s="629"/>
      <c r="P124" s="631"/>
      <c r="Q124"/>
      <c r="R124" s="168" t="s">
        <v>1184</v>
      </c>
      <c r="S124" s="169" t="s">
        <v>1180</v>
      </c>
      <c r="T124" s="170">
        <f t="shared" ref="T124:X125" si="177">IF(C116&gt;0,C124/C116,)</f>
        <v>0.45851821971224954</v>
      </c>
      <c r="U124" s="182">
        <f t="shared" si="177"/>
        <v>0</v>
      </c>
      <c r="V124" s="182">
        <f t="shared" si="177"/>
        <v>0.33336653386454185</v>
      </c>
      <c r="W124" s="182">
        <f t="shared" si="177"/>
        <v>0.40192926045016075</v>
      </c>
      <c r="X124" s="182">
        <f t="shared" si="177"/>
        <v>0</v>
      </c>
      <c r="Y124" s="182">
        <f t="shared" ref="Y124:AE125" si="178">IF(H116&gt;0,H124/H116,)</f>
        <v>0</v>
      </c>
      <c r="Z124" s="170">
        <f t="shared" si="178"/>
        <v>0.38689003822801887</v>
      </c>
      <c r="AA124" s="170">
        <f t="shared" si="178"/>
        <v>0</v>
      </c>
      <c r="AB124" s="182">
        <f t="shared" si="178"/>
        <v>0.20714572460859093</v>
      </c>
      <c r="AC124" s="182">
        <f t="shared" si="178"/>
        <v>0.23951285520974289</v>
      </c>
      <c r="AD124" s="182">
        <f t="shared" si="178"/>
        <v>0.1673716012084592</v>
      </c>
      <c r="AE124" s="170">
        <f t="shared" si="178"/>
        <v>0.21400331590358374</v>
      </c>
      <c r="AG124" s="183" t="s">
        <v>970</v>
      </c>
      <c r="AH124" s="172"/>
      <c r="AI124" s="172"/>
      <c r="AJ124" s="172"/>
      <c r="AK124" s="172"/>
      <c r="AL124" s="172"/>
      <c r="AM124" s="172"/>
      <c r="AN124" s="172"/>
      <c r="AO124" s="172"/>
      <c r="AP124" s="172"/>
      <c r="AQ124" s="172"/>
      <c r="AR124" s="172"/>
    </row>
    <row r="125" spans="1:45" ht="15">
      <c r="A125" s="622"/>
      <c r="B125" s="628" t="s">
        <v>977</v>
      </c>
      <c r="C125" s="629">
        <v>3720</v>
      </c>
      <c r="D125" s="630"/>
      <c r="E125" s="630">
        <v>3444</v>
      </c>
      <c r="F125" s="630">
        <v>101</v>
      </c>
      <c r="G125" s="630"/>
      <c r="H125" s="630"/>
      <c r="I125" s="629">
        <v>7265</v>
      </c>
      <c r="J125" s="629"/>
      <c r="K125" s="630">
        <v>509</v>
      </c>
      <c r="L125" s="630">
        <v>809</v>
      </c>
      <c r="M125" s="630">
        <v>270</v>
      </c>
      <c r="N125" s="629">
        <v>1588</v>
      </c>
      <c r="O125" s="629"/>
      <c r="P125" s="631"/>
      <c r="Q125"/>
      <c r="R125" s="177"/>
      <c r="S125" s="178" t="s">
        <v>801</v>
      </c>
      <c r="T125" s="179">
        <f t="shared" si="177"/>
        <v>0.48136645962732921</v>
      </c>
      <c r="U125" s="180">
        <f t="shared" si="177"/>
        <v>0</v>
      </c>
      <c r="V125" s="180">
        <f t="shared" si="177"/>
        <v>0.32183908045977011</v>
      </c>
      <c r="W125" s="180">
        <f t="shared" si="177"/>
        <v>0.45909090909090911</v>
      </c>
      <c r="X125" s="180">
        <f t="shared" si="177"/>
        <v>0</v>
      </c>
      <c r="Y125" s="180">
        <f t="shared" si="178"/>
        <v>0</v>
      </c>
      <c r="Z125" s="179">
        <f t="shared" si="178"/>
        <v>0.38956512413534239</v>
      </c>
      <c r="AA125" s="179">
        <f t="shared" si="178"/>
        <v>0</v>
      </c>
      <c r="AB125" s="180">
        <f t="shared" si="178"/>
        <v>0.22393312802463705</v>
      </c>
      <c r="AC125" s="180">
        <f t="shared" si="178"/>
        <v>0.21250328342526925</v>
      </c>
      <c r="AD125" s="180">
        <f t="shared" si="178"/>
        <v>0.17164653528289892</v>
      </c>
      <c r="AE125" s="179">
        <f t="shared" si="178"/>
        <v>0.20750032666928003</v>
      </c>
      <c r="AG125" s="185">
        <f>(T125-T124)*100</f>
        <v>2.2848239915079671</v>
      </c>
      <c r="AH125" s="185">
        <f t="shared" ref="AH125:AR125" si="179">(U125-U124)*100</f>
        <v>0</v>
      </c>
      <c r="AI125" s="185">
        <f t="shared" si="179"/>
        <v>-1.1527453404771737</v>
      </c>
      <c r="AJ125" s="198">
        <f t="shared" si="179"/>
        <v>5.7161648640748357</v>
      </c>
      <c r="AK125" s="185">
        <f t="shared" si="179"/>
        <v>0</v>
      </c>
      <c r="AL125" s="185">
        <f t="shared" si="179"/>
        <v>0</v>
      </c>
      <c r="AM125" s="185">
        <f t="shared" si="179"/>
        <v>0.26750859073235156</v>
      </c>
      <c r="AN125" s="185">
        <f t="shared" si="179"/>
        <v>0</v>
      </c>
      <c r="AO125" s="198">
        <f t="shared" si="179"/>
        <v>1.6787403416046121</v>
      </c>
      <c r="AP125" s="198">
        <f t="shared" si="179"/>
        <v>-2.7009571784473634</v>
      </c>
      <c r="AQ125" s="198">
        <f t="shared" si="179"/>
        <v>0.42749340744397124</v>
      </c>
      <c r="AR125" s="198">
        <f t="shared" si="179"/>
        <v>-0.65029892343037021</v>
      </c>
    </row>
    <row r="126" spans="1:45" ht="15">
      <c r="A126" s="622"/>
      <c r="B126" s="628" t="s">
        <v>978</v>
      </c>
      <c r="C126" s="629">
        <v>115</v>
      </c>
      <c r="D126" s="630"/>
      <c r="E126" s="630">
        <v>136</v>
      </c>
      <c r="F126" s="630">
        <v>2</v>
      </c>
      <c r="G126" s="630"/>
      <c r="H126" s="630"/>
      <c r="I126" s="629">
        <v>253</v>
      </c>
      <c r="J126" s="629"/>
      <c r="K126" s="630">
        <v>272</v>
      </c>
      <c r="L126" s="630">
        <v>286</v>
      </c>
      <c r="M126" s="630">
        <v>140</v>
      </c>
      <c r="N126" s="629">
        <v>698</v>
      </c>
      <c r="O126" s="629"/>
      <c r="P126" s="631"/>
      <c r="Q126"/>
      <c r="R126" s="168" t="s">
        <v>1185</v>
      </c>
      <c r="S126" s="169" t="s">
        <v>1180</v>
      </c>
      <c r="T126" s="170">
        <f t="shared" ref="T126:X127" si="180">IF(C116&gt;0,C126/C116,)</f>
        <v>1.54632244184483E-2</v>
      </c>
      <c r="U126" s="182">
        <f t="shared" si="180"/>
        <v>0</v>
      </c>
      <c r="V126" s="182">
        <f t="shared" si="180"/>
        <v>1.3545816733067729E-2</v>
      </c>
      <c r="W126" s="182">
        <f t="shared" si="180"/>
        <v>6.4308681672025723E-3</v>
      </c>
      <c r="X126" s="182">
        <f t="shared" si="180"/>
        <v>0</v>
      </c>
      <c r="Y126" s="182">
        <f t="shared" ref="Y126:AE127" si="181">IF(H116&gt;0,H126/H116,)</f>
        <v>0</v>
      </c>
      <c r="Z126" s="170">
        <f t="shared" si="181"/>
        <v>1.4223071733753092E-2</v>
      </c>
      <c r="AA126" s="170">
        <f t="shared" si="181"/>
        <v>0</v>
      </c>
      <c r="AB126" s="182">
        <f t="shared" si="181"/>
        <v>0.10919309514251305</v>
      </c>
      <c r="AC126" s="182">
        <f t="shared" si="181"/>
        <v>7.7401894451962105E-2</v>
      </c>
      <c r="AD126" s="182">
        <f t="shared" si="181"/>
        <v>8.4592145015105744E-2</v>
      </c>
      <c r="AE126" s="170">
        <f t="shared" si="181"/>
        <v>8.9019257747736252E-2</v>
      </c>
      <c r="AG126" s="183" t="s">
        <v>970</v>
      </c>
      <c r="AH126" s="172"/>
      <c r="AI126" s="172"/>
      <c r="AJ126" s="172"/>
      <c r="AK126" s="172"/>
      <c r="AL126" s="172"/>
      <c r="AM126" s="172"/>
      <c r="AN126" s="172"/>
      <c r="AO126" s="172"/>
      <c r="AP126" s="172"/>
      <c r="AQ126" s="172"/>
      <c r="AR126" s="172"/>
    </row>
    <row r="127" spans="1:45" ht="15">
      <c r="A127" s="622"/>
      <c r="B127" s="628" t="s">
        <v>979</v>
      </c>
      <c r="C127" s="629">
        <v>135</v>
      </c>
      <c r="D127" s="630"/>
      <c r="E127" s="630">
        <v>164</v>
      </c>
      <c r="F127" s="630">
        <v>3</v>
      </c>
      <c r="G127" s="630"/>
      <c r="H127" s="630"/>
      <c r="I127" s="629">
        <v>302</v>
      </c>
      <c r="J127" s="629"/>
      <c r="K127" s="630">
        <v>265</v>
      </c>
      <c r="L127" s="630">
        <v>330</v>
      </c>
      <c r="M127" s="630">
        <v>101</v>
      </c>
      <c r="N127" s="629">
        <v>696</v>
      </c>
      <c r="O127" s="629"/>
      <c r="P127" s="631"/>
      <c r="Q127"/>
      <c r="R127" s="177"/>
      <c r="S127" s="178" t="s">
        <v>801</v>
      </c>
      <c r="T127" s="179">
        <f t="shared" si="180"/>
        <v>1.746894409937888E-2</v>
      </c>
      <c r="U127" s="180">
        <f t="shared" si="180"/>
        <v>0</v>
      </c>
      <c r="V127" s="180">
        <f t="shared" si="180"/>
        <v>1.532567049808429E-2</v>
      </c>
      <c r="W127" s="180">
        <f t="shared" si="180"/>
        <v>1.3636363636363636E-2</v>
      </c>
      <c r="X127" s="180">
        <f t="shared" si="180"/>
        <v>0</v>
      </c>
      <c r="Y127" s="180">
        <f t="shared" si="181"/>
        <v>0</v>
      </c>
      <c r="Z127" s="179">
        <f t="shared" si="181"/>
        <v>1.6193897796128478E-2</v>
      </c>
      <c r="AA127" s="179">
        <f t="shared" si="181"/>
        <v>0</v>
      </c>
      <c r="AB127" s="180">
        <f t="shared" si="181"/>
        <v>0.11658600967883855</v>
      </c>
      <c r="AC127" s="180">
        <f t="shared" si="181"/>
        <v>8.6682427107959023E-2</v>
      </c>
      <c r="AD127" s="180">
        <f t="shared" si="181"/>
        <v>6.4208518753973293E-2</v>
      </c>
      <c r="AE127" s="179">
        <f t="shared" si="181"/>
        <v>9.0944727557820459E-2</v>
      </c>
      <c r="AG127" s="185">
        <f>(T127-T126)*100</f>
        <v>0.20057196809305805</v>
      </c>
      <c r="AH127" s="185">
        <f t="shared" ref="AH127:AR127" si="182">(U127-U126)*100</f>
        <v>0</v>
      </c>
      <c r="AI127" s="185">
        <f t="shared" si="182"/>
        <v>0.17798537650165619</v>
      </c>
      <c r="AJ127" s="185">
        <f t="shared" si="182"/>
        <v>0.72054954691610629</v>
      </c>
      <c r="AK127" s="185">
        <f t="shared" si="182"/>
        <v>0</v>
      </c>
      <c r="AL127" s="185">
        <f t="shared" si="182"/>
        <v>0</v>
      </c>
      <c r="AM127" s="185">
        <f t="shared" si="182"/>
        <v>0.19708260623753862</v>
      </c>
      <c r="AN127" s="185">
        <f t="shared" si="182"/>
        <v>0</v>
      </c>
      <c r="AO127" s="198">
        <f t="shared" si="182"/>
        <v>0.73929145363254989</v>
      </c>
      <c r="AP127" s="185">
        <f t="shared" si="182"/>
        <v>0.92805326559969181</v>
      </c>
      <c r="AQ127" s="185">
        <f t="shared" si="182"/>
        <v>-2.038362626113245</v>
      </c>
      <c r="AR127" s="185">
        <f t="shared" si="182"/>
        <v>0.19254698100842071</v>
      </c>
    </row>
    <row r="128" spans="1:45" ht="15">
      <c r="A128" s="622"/>
      <c r="B128" s="628" t="s">
        <v>980</v>
      </c>
      <c r="C128" s="629"/>
      <c r="D128" s="630"/>
      <c r="E128" s="630"/>
      <c r="F128" s="630"/>
      <c r="G128" s="630"/>
      <c r="H128" s="630"/>
      <c r="I128" s="629"/>
      <c r="J128" s="629"/>
      <c r="K128" s="630"/>
      <c r="L128" s="630"/>
      <c r="M128" s="630"/>
      <c r="N128" s="629"/>
      <c r="O128" s="629"/>
      <c r="P128" s="631"/>
      <c r="Q128"/>
      <c r="R128" s="168" t="s">
        <v>1186</v>
      </c>
      <c r="S128" s="169" t="s">
        <v>1180</v>
      </c>
      <c r="T128" s="170">
        <f t="shared" ref="T128:X129" si="183">IF(C116&gt;0,C128/C116,)</f>
        <v>0</v>
      </c>
      <c r="U128" s="182">
        <f t="shared" si="183"/>
        <v>0</v>
      </c>
      <c r="V128" s="182">
        <f t="shared" si="183"/>
        <v>0</v>
      </c>
      <c r="W128" s="182">
        <f t="shared" si="183"/>
        <v>0</v>
      </c>
      <c r="X128" s="182">
        <f t="shared" si="183"/>
        <v>0</v>
      </c>
      <c r="Y128" s="182">
        <f t="shared" ref="Y128:AE129" si="184">IF(H116&gt;0,H128/H116,)</f>
        <v>0</v>
      </c>
      <c r="Z128" s="170">
        <f t="shared" si="184"/>
        <v>0</v>
      </c>
      <c r="AA128" s="170">
        <f t="shared" si="184"/>
        <v>0</v>
      </c>
      <c r="AB128" s="182">
        <f t="shared" si="184"/>
        <v>0</v>
      </c>
      <c r="AC128" s="182">
        <f t="shared" si="184"/>
        <v>0</v>
      </c>
      <c r="AD128" s="182">
        <f t="shared" si="184"/>
        <v>0</v>
      </c>
      <c r="AE128" s="170">
        <f t="shared" si="184"/>
        <v>0</v>
      </c>
      <c r="AG128" s="183" t="s">
        <v>970</v>
      </c>
      <c r="AH128" s="172"/>
      <c r="AI128" s="172"/>
      <c r="AJ128" s="172"/>
      <c r="AK128" s="172"/>
      <c r="AL128" s="172"/>
      <c r="AM128" s="172"/>
      <c r="AN128" s="172"/>
      <c r="AO128" s="172"/>
      <c r="AP128" s="172"/>
      <c r="AQ128" s="172"/>
      <c r="AR128" s="172"/>
    </row>
    <row r="129" spans="1:45" ht="15">
      <c r="A129" s="622"/>
      <c r="B129" s="628" t="s">
        <v>981</v>
      </c>
      <c r="C129" s="629"/>
      <c r="D129" s="630"/>
      <c r="E129" s="630"/>
      <c r="F129" s="630"/>
      <c r="G129" s="630"/>
      <c r="H129" s="630"/>
      <c r="I129" s="629"/>
      <c r="J129" s="629"/>
      <c r="K129" s="630"/>
      <c r="L129" s="630"/>
      <c r="M129" s="630"/>
      <c r="N129" s="629"/>
      <c r="O129" s="629"/>
      <c r="P129" s="631"/>
      <c r="Q129"/>
      <c r="R129" s="177"/>
      <c r="S129" s="178" t="s">
        <v>801</v>
      </c>
      <c r="T129" s="179">
        <f t="shared" si="183"/>
        <v>0</v>
      </c>
      <c r="U129" s="180">
        <f t="shared" si="183"/>
        <v>0</v>
      </c>
      <c r="V129" s="180">
        <f t="shared" si="183"/>
        <v>0</v>
      </c>
      <c r="W129" s="180">
        <f t="shared" si="183"/>
        <v>0</v>
      </c>
      <c r="X129" s="180">
        <f t="shared" si="183"/>
        <v>0</v>
      </c>
      <c r="Y129" s="180">
        <f t="shared" si="184"/>
        <v>0</v>
      </c>
      <c r="Z129" s="179">
        <f t="shared" si="184"/>
        <v>0</v>
      </c>
      <c r="AA129" s="179">
        <f t="shared" si="184"/>
        <v>0</v>
      </c>
      <c r="AB129" s="180">
        <f t="shared" si="184"/>
        <v>0</v>
      </c>
      <c r="AC129" s="180">
        <f t="shared" si="184"/>
        <v>0</v>
      </c>
      <c r="AD129" s="180">
        <f t="shared" si="184"/>
        <v>0</v>
      </c>
      <c r="AE129" s="179">
        <f t="shared" si="184"/>
        <v>0</v>
      </c>
      <c r="AG129" s="185">
        <f>(T129-T128)*100</f>
        <v>0</v>
      </c>
      <c r="AH129" s="185">
        <f t="shared" ref="AH129:AR129" si="185">(U129-U128)*100</f>
        <v>0</v>
      </c>
      <c r="AI129" s="185">
        <f t="shared" si="185"/>
        <v>0</v>
      </c>
      <c r="AJ129" s="185">
        <f t="shared" si="185"/>
        <v>0</v>
      </c>
      <c r="AK129" s="185">
        <f t="shared" si="185"/>
        <v>0</v>
      </c>
      <c r="AL129" s="185">
        <f t="shared" si="185"/>
        <v>0</v>
      </c>
      <c r="AM129" s="185">
        <f t="shared" si="185"/>
        <v>0</v>
      </c>
      <c r="AN129" s="185">
        <f t="shared" si="185"/>
        <v>0</v>
      </c>
      <c r="AO129" s="185">
        <f t="shared" si="185"/>
        <v>0</v>
      </c>
      <c r="AP129" s="185">
        <f t="shared" si="185"/>
        <v>0</v>
      </c>
      <c r="AQ129" s="185">
        <f t="shared" si="185"/>
        <v>0</v>
      </c>
      <c r="AR129" s="185">
        <f t="shared" si="185"/>
        <v>0</v>
      </c>
    </row>
    <row r="130" spans="1:45" ht="15">
      <c r="A130" s="622"/>
      <c r="B130" s="628" t="s">
        <v>982</v>
      </c>
      <c r="C130" s="629">
        <v>1715</v>
      </c>
      <c r="D130" s="630"/>
      <c r="E130" s="630">
        <v>2929</v>
      </c>
      <c r="F130" s="630">
        <v>89</v>
      </c>
      <c r="G130" s="630"/>
      <c r="H130" s="630"/>
      <c r="I130" s="629">
        <v>4733</v>
      </c>
      <c r="J130" s="629"/>
      <c r="K130" s="630">
        <v>648</v>
      </c>
      <c r="L130" s="630">
        <v>780</v>
      </c>
      <c r="M130" s="630">
        <v>365</v>
      </c>
      <c r="N130" s="629">
        <v>1793</v>
      </c>
      <c r="O130" s="629"/>
      <c r="P130" s="631"/>
      <c r="Q130"/>
      <c r="R130" s="168" t="s">
        <v>1187</v>
      </c>
      <c r="S130" s="169" t="s">
        <v>1180</v>
      </c>
      <c r="T130" s="170">
        <f t="shared" ref="T130:X131" si="186">IF(C116&gt;0,C130/C116,)</f>
        <v>0.23060373806642465</v>
      </c>
      <c r="U130" s="182">
        <f t="shared" si="186"/>
        <v>0</v>
      </c>
      <c r="V130" s="182">
        <f t="shared" si="186"/>
        <v>0.29173306772908364</v>
      </c>
      <c r="W130" s="182">
        <f t="shared" si="186"/>
        <v>0.2861736334405145</v>
      </c>
      <c r="X130" s="182">
        <f t="shared" si="186"/>
        <v>0</v>
      </c>
      <c r="Y130" s="182">
        <f t="shared" ref="Y130:AE131" si="187">IF(H116&gt;0,H130/H116,)</f>
        <v>0</v>
      </c>
      <c r="Z130" s="170">
        <f t="shared" si="187"/>
        <v>0.26607825500337307</v>
      </c>
      <c r="AA130" s="170">
        <f t="shared" si="187"/>
        <v>0</v>
      </c>
      <c r="AB130" s="182">
        <f t="shared" si="187"/>
        <v>0.26013649136892814</v>
      </c>
      <c r="AC130" s="182">
        <f t="shared" si="187"/>
        <v>0.21109607577807848</v>
      </c>
      <c r="AD130" s="182">
        <f t="shared" si="187"/>
        <v>0.22054380664652568</v>
      </c>
      <c r="AE130" s="170">
        <f t="shared" si="187"/>
        <v>0.22866981252391277</v>
      </c>
      <c r="AG130" s="183" t="s">
        <v>970</v>
      </c>
      <c r="AH130" s="172"/>
      <c r="AI130" s="172"/>
      <c r="AJ130" s="172"/>
      <c r="AK130" s="172"/>
      <c r="AL130" s="172"/>
      <c r="AM130" s="172"/>
      <c r="AN130" s="172"/>
      <c r="AO130" s="172"/>
      <c r="AP130" s="172"/>
      <c r="AQ130" s="172"/>
      <c r="AR130" s="172"/>
    </row>
    <row r="131" spans="1:45" ht="15">
      <c r="A131" s="622"/>
      <c r="B131" s="628" t="s">
        <v>983</v>
      </c>
      <c r="C131" s="629">
        <v>1593</v>
      </c>
      <c r="D131" s="630"/>
      <c r="E131" s="630">
        <v>2940</v>
      </c>
      <c r="F131" s="630">
        <v>65</v>
      </c>
      <c r="G131" s="630"/>
      <c r="H131" s="630"/>
      <c r="I131" s="629">
        <v>4598</v>
      </c>
      <c r="J131" s="629"/>
      <c r="K131" s="630">
        <v>653</v>
      </c>
      <c r="L131" s="630">
        <v>767</v>
      </c>
      <c r="M131" s="630">
        <v>320</v>
      </c>
      <c r="N131" s="629">
        <v>1740</v>
      </c>
      <c r="O131" s="629"/>
      <c r="P131" s="631"/>
      <c r="Q131"/>
      <c r="R131" s="177"/>
      <c r="S131" s="178" t="s">
        <v>801</v>
      </c>
      <c r="T131" s="179">
        <f t="shared" si="186"/>
        <v>0.20613354037267081</v>
      </c>
      <c r="U131" s="180">
        <f t="shared" si="186"/>
        <v>0</v>
      </c>
      <c r="V131" s="180">
        <f t="shared" si="186"/>
        <v>0.27474067844126715</v>
      </c>
      <c r="W131" s="180">
        <f t="shared" si="186"/>
        <v>0.29545454545454547</v>
      </c>
      <c r="X131" s="180">
        <f t="shared" si="186"/>
        <v>0</v>
      </c>
      <c r="Y131" s="180">
        <f t="shared" si="187"/>
        <v>0</v>
      </c>
      <c r="Z131" s="179">
        <f t="shared" si="187"/>
        <v>0.24655477505496273</v>
      </c>
      <c r="AA131" s="179">
        <f t="shared" si="187"/>
        <v>0</v>
      </c>
      <c r="AB131" s="180">
        <f t="shared" si="187"/>
        <v>0.28728552573691157</v>
      </c>
      <c r="AC131" s="180">
        <f t="shared" si="187"/>
        <v>0.20147097452061991</v>
      </c>
      <c r="AD131" s="180">
        <f t="shared" si="187"/>
        <v>0.20343293070565799</v>
      </c>
      <c r="AE131" s="179">
        <f t="shared" si="187"/>
        <v>0.22736181889455115</v>
      </c>
      <c r="AG131" s="185">
        <f>(T131-T130)*100</f>
        <v>-2.447019769375383</v>
      </c>
      <c r="AH131" s="185">
        <f t="shared" ref="AH131:AR131" si="188">(U131-U130)*100</f>
        <v>0</v>
      </c>
      <c r="AI131" s="185">
        <f t="shared" si="188"/>
        <v>-1.6992389287816489</v>
      </c>
      <c r="AJ131" s="185">
        <f t="shared" si="188"/>
        <v>0.92809120140309731</v>
      </c>
      <c r="AK131" s="185">
        <f t="shared" si="188"/>
        <v>0</v>
      </c>
      <c r="AL131" s="185">
        <f t="shared" si="188"/>
        <v>0</v>
      </c>
      <c r="AM131" s="185">
        <f t="shared" si="188"/>
        <v>-1.9523479948410332</v>
      </c>
      <c r="AN131" s="185">
        <f t="shared" si="188"/>
        <v>0</v>
      </c>
      <c r="AO131" s="185">
        <f t="shared" si="188"/>
        <v>2.7149034367983438</v>
      </c>
      <c r="AP131" s="185">
        <f t="shared" si="188"/>
        <v>-0.96251012574585793</v>
      </c>
      <c r="AQ131" s="185">
        <f t="shared" si="188"/>
        <v>-1.7110875940867687</v>
      </c>
      <c r="AR131" s="185">
        <f t="shared" si="188"/>
        <v>-0.13079936293616257</v>
      </c>
    </row>
    <row r="132" spans="1:45" ht="15">
      <c r="A132" s="622"/>
      <c r="B132" s="628" t="s">
        <v>984</v>
      </c>
      <c r="C132" s="629">
        <v>545</v>
      </c>
      <c r="D132" s="630"/>
      <c r="E132" s="630">
        <v>1146</v>
      </c>
      <c r="F132" s="630">
        <v>42</v>
      </c>
      <c r="G132" s="630"/>
      <c r="H132" s="630"/>
      <c r="I132" s="629">
        <v>1733</v>
      </c>
      <c r="J132" s="629"/>
      <c r="K132" s="630">
        <v>274</v>
      </c>
      <c r="L132" s="630">
        <v>319</v>
      </c>
      <c r="M132" s="630">
        <v>183</v>
      </c>
      <c r="N132" s="629">
        <v>776</v>
      </c>
      <c r="O132" s="629"/>
      <c r="P132" s="631"/>
      <c r="Q132"/>
      <c r="R132" s="168" t="s">
        <v>1188</v>
      </c>
      <c r="S132" s="169" t="s">
        <v>1180</v>
      </c>
      <c r="T132" s="170">
        <f t="shared" ref="T132:X133" si="189">IF(C116&gt;0,C132/C116,)</f>
        <v>7.3282237461341937E-2</v>
      </c>
      <c r="U132" s="182">
        <f t="shared" si="189"/>
        <v>0</v>
      </c>
      <c r="V132" s="182">
        <f t="shared" si="189"/>
        <v>0.11414342629482072</v>
      </c>
      <c r="W132" s="182">
        <f t="shared" si="189"/>
        <v>0.13504823151125403</v>
      </c>
      <c r="X132" s="182">
        <f t="shared" si="189"/>
        <v>0</v>
      </c>
      <c r="Y132" s="182">
        <f t="shared" ref="Y132:AE133" si="190">IF(H116&gt;0,H132/H116,)</f>
        <v>0</v>
      </c>
      <c r="Z132" s="170">
        <f t="shared" si="190"/>
        <v>9.7425230492466833E-2</v>
      </c>
      <c r="AA132" s="170">
        <f t="shared" si="190"/>
        <v>0</v>
      </c>
      <c r="AB132" s="182">
        <f t="shared" si="190"/>
        <v>0.1099959855479727</v>
      </c>
      <c r="AC132" s="182">
        <f t="shared" si="190"/>
        <v>8.6332882273342348E-2</v>
      </c>
      <c r="AD132" s="182">
        <f t="shared" si="190"/>
        <v>0.11057401812688822</v>
      </c>
      <c r="AE132" s="170">
        <f t="shared" si="190"/>
        <v>9.8966968498915953E-2</v>
      </c>
      <c r="AG132" s="183" t="s">
        <v>970</v>
      </c>
      <c r="AH132" s="172"/>
      <c r="AI132" s="172"/>
      <c r="AJ132" s="172"/>
      <c r="AK132" s="172"/>
      <c r="AL132" s="172"/>
      <c r="AM132" s="172"/>
      <c r="AN132" s="172"/>
      <c r="AO132" s="172"/>
      <c r="AP132" s="172"/>
      <c r="AQ132" s="172"/>
      <c r="AR132" s="172"/>
    </row>
    <row r="133" spans="1:45" ht="15">
      <c r="A133" s="622"/>
      <c r="B133" s="628" t="s">
        <v>985</v>
      </c>
      <c r="C133" s="629">
        <v>553</v>
      </c>
      <c r="D133" s="630"/>
      <c r="E133" s="630">
        <v>1107</v>
      </c>
      <c r="F133" s="630">
        <v>22</v>
      </c>
      <c r="G133" s="630"/>
      <c r="H133" s="630"/>
      <c r="I133" s="629">
        <v>1682</v>
      </c>
      <c r="J133" s="629"/>
      <c r="K133" s="630">
        <v>251</v>
      </c>
      <c r="L133" s="630">
        <v>296</v>
      </c>
      <c r="M133" s="630">
        <v>182</v>
      </c>
      <c r="N133" s="629">
        <v>729</v>
      </c>
      <c r="O133" s="629"/>
      <c r="P133" s="631"/>
      <c r="Q133"/>
      <c r="R133" s="177"/>
      <c r="S133" s="178" t="s">
        <v>801</v>
      </c>
      <c r="T133" s="179">
        <f t="shared" si="189"/>
        <v>7.1557971014492752E-2</v>
      </c>
      <c r="U133" s="180">
        <f t="shared" si="189"/>
        <v>0</v>
      </c>
      <c r="V133" s="180">
        <f t="shared" si="189"/>
        <v>0.10344827586206896</v>
      </c>
      <c r="W133" s="180">
        <f t="shared" si="189"/>
        <v>0.1</v>
      </c>
      <c r="X133" s="180">
        <f t="shared" si="189"/>
        <v>0</v>
      </c>
      <c r="Y133" s="180">
        <f t="shared" si="190"/>
        <v>0</v>
      </c>
      <c r="Z133" s="179">
        <f t="shared" si="190"/>
        <v>9.019250361949703E-2</v>
      </c>
      <c r="AA133" s="179">
        <f t="shared" si="190"/>
        <v>0</v>
      </c>
      <c r="AB133" s="180">
        <f t="shared" si="190"/>
        <v>0.11042674879014518</v>
      </c>
      <c r="AC133" s="180">
        <f t="shared" si="190"/>
        <v>7.7751510375623847E-2</v>
      </c>
      <c r="AD133" s="180">
        <f t="shared" si="190"/>
        <v>0.11570247933884298</v>
      </c>
      <c r="AE133" s="179">
        <f t="shared" si="190"/>
        <v>9.525676205409643E-2</v>
      </c>
      <c r="AG133" s="185">
        <f>(T133-T132)*100</f>
        <v>-0.17242664468491847</v>
      </c>
      <c r="AH133" s="185">
        <f t="shared" ref="AH133:AR133" si="191">(U133-U132)*100</f>
        <v>0</v>
      </c>
      <c r="AI133" s="185">
        <f t="shared" si="191"/>
        <v>-1.0695150432751752</v>
      </c>
      <c r="AJ133" s="185">
        <f t="shared" si="191"/>
        <v>-3.5048231511254024</v>
      </c>
      <c r="AK133" s="185">
        <f t="shared" si="191"/>
        <v>0</v>
      </c>
      <c r="AL133" s="185">
        <f t="shared" si="191"/>
        <v>0</v>
      </c>
      <c r="AM133" s="185">
        <f t="shared" si="191"/>
        <v>-0.72327268729698024</v>
      </c>
      <c r="AN133" s="185">
        <f t="shared" si="191"/>
        <v>0</v>
      </c>
      <c r="AO133" s="185">
        <f t="shared" si="191"/>
        <v>4.3076324217247719E-2</v>
      </c>
      <c r="AP133" s="185">
        <f t="shared" si="191"/>
        <v>-0.85813718977185016</v>
      </c>
      <c r="AQ133" s="185">
        <f t="shared" si="191"/>
        <v>0.51284612119547601</v>
      </c>
      <c r="AR133" s="185">
        <f t="shared" si="191"/>
        <v>-0.37102064448195221</v>
      </c>
    </row>
    <row r="134" spans="1:45" ht="15">
      <c r="A134" s="622"/>
      <c r="B134" s="628" t="s">
        <v>986</v>
      </c>
      <c r="C134" s="629"/>
      <c r="D134" s="630"/>
      <c r="E134" s="630"/>
      <c r="F134" s="630"/>
      <c r="G134" s="630"/>
      <c r="H134" s="630"/>
      <c r="I134" s="629"/>
      <c r="J134" s="629"/>
      <c r="K134" s="630"/>
      <c r="L134" s="630"/>
      <c r="M134" s="630"/>
      <c r="N134" s="629"/>
      <c r="O134" s="629"/>
      <c r="P134" s="631"/>
      <c r="Q134"/>
      <c r="R134" s="168" t="s">
        <v>1189</v>
      </c>
      <c r="S134" s="169" t="s">
        <v>1180</v>
      </c>
      <c r="T134" s="170">
        <f t="shared" ref="T134:X135" si="192">IF(C116&gt;0,C134/C116,)</f>
        <v>0</v>
      </c>
      <c r="U134" s="182">
        <f t="shared" si="192"/>
        <v>0</v>
      </c>
      <c r="V134" s="182">
        <f t="shared" si="192"/>
        <v>0</v>
      </c>
      <c r="W134" s="182">
        <f t="shared" si="192"/>
        <v>0</v>
      </c>
      <c r="X134" s="182">
        <f t="shared" si="192"/>
        <v>0</v>
      </c>
      <c r="Y134" s="182">
        <f t="shared" ref="Y134:AE135" si="193">IF(H116&gt;0,H134/H116,)</f>
        <v>0</v>
      </c>
      <c r="Z134" s="170">
        <f t="shared" si="193"/>
        <v>0</v>
      </c>
      <c r="AA134" s="170">
        <f t="shared" si="193"/>
        <v>0</v>
      </c>
      <c r="AB134" s="182">
        <f t="shared" si="193"/>
        <v>0</v>
      </c>
      <c r="AC134" s="182">
        <f t="shared" si="193"/>
        <v>0</v>
      </c>
      <c r="AD134" s="182">
        <f t="shared" si="193"/>
        <v>0</v>
      </c>
      <c r="AE134" s="170">
        <f t="shared" si="193"/>
        <v>0</v>
      </c>
      <c r="AG134" s="183" t="s">
        <v>970</v>
      </c>
      <c r="AH134" s="172"/>
      <c r="AI134" s="172"/>
      <c r="AJ134" s="172"/>
      <c r="AK134" s="172"/>
      <c r="AL134" s="172"/>
      <c r="AM134" s="172"/>
      <c r="AN134" s="172"/>
      <c r="AO134" s="172"/>
      <c r="AP134" s="172"/>
      <c r="AQ134" s="172"/>
      <c r="AR134" s="172"/>
    </row>
    <row r="135" spans="1:45" ht="15">
      <c r="A135" s="622"/>
      <c r="B135" s="628" t="s">
        <v>987</v>
      </c>
      <c r="C135" s="629"/>
      <c r="D135" s="630"/>
      <c r="E135" s="630"/>
      <c r="F135" s="630"/>
      <c r="G135" s="630"/>
      <c r="H135" s="630"/>
      <c r="I135" s="629"/>
      <c r="J135" s="629"/>
      <c r="K135" s="630"/>
      <c r="L135" s="630"/>
      <c r="M135" s="630"/>
      <c r="N135" s="629"/>
      <c r="O135" s="629"/>
      <c r="P135" s="631"/>
      <c r="Q135"/>
      <c r="R135" s="177"/>
      <c r="S135" s="178" t="s">
        <v>801</v>
      </c>
      <c r="T135" s="179">
        <f t="shared" si="192"/>
        <v>0</v>
      </c>
      <c r="U135" s="180">
        <f t="shared" si="192"/>
        <v>0</v>
      </c>
      <c r="V135" s="180">
        <f t="shared" si="192"/>
        <v>0</v>
      </c>
      <c r="W135" s="180">
        <f t="shared" si="192"/>
        <v>0</v>
      </c>
      <c r="X135" s="180">
        <f t="shared" si="192"/>
        <v>0</v>
      </c>
      <c r="Y135" s="180">
        <f t="shared" si="193"/>
        <v>0</v>
      </c>
      <c r="Z135" s="179">
        <f t="shared" si="193"/>
        <v>0</v>
      </c>
      <c r="AA135" s="179">
        <f t="shared" si="193"/>
        <v>0</v>
      </c>
      <c r="AB135" s="180">
        <f t="shared" si="193"/>
        <v>0</v>
      </c>
      <c r="AC135" s="180">
        <f t="shared" si="193"/>
        <v>0</v>
      </c>
      <c r="AD135" s="180">
        <f t="shared" si="193"/>
        <v>0</v>
      </c>
      <c r="AE135" s="179">
        <f t="shared" si="193"/>
        <v>0</v>
      </c>
      <c r="AG135" s="185">
        <f>(T135-T134)*100</f>
        <v>0</v>
      </c>
      <c r="AH135" s="185">
        <f t="shared" ref="AH135:AR135" si="194">(U135-U134)*100</f>
        <v>0</v>
      </c>
      <c r="AI135" s="185">
        <f t="shared" si="194"/>
        <v>0</v>
      </c>
      <c r="AJ135" s="185">
        <f t="shared" si="194"/>
        <v>0</v>
      </c>
      <c r="AK135" s="185">
        <f t="shared" si="194"/>
        <v>0</v>
      </c>
      <c r="AL135" s="185">
        <f t="shared" si="194"/>
        <v>0</v>
      </c>
      <c r="AM135" s="185">
        <f t="shared" si="194"/>
        <v>0</v>
      </c>
      <c r="AN135" s="185">
        <f t="shared" si="194"/>
        <v>0</v>
      </c>
      <c r="AO135" s="185">
        <f t="shared" si="194"/>
        <v>0</v>
      </c>
      <c r="AP135" s="185">
        <f t="shared" si="194"/>
        <v>0</v>
      </c>
      <c r="AQ135" s="185">
        <f t="shared" si="194"/>
        <v>0</v>
      </c>
      <c r="AR135" s="185">
        <f t="shared" si="194"/>
        <v>0</v>
      </c>
    </row>
    <row r="136" spans="1:45" ht="15">
      <c r="A136" s="622"/>
      <c r="B136" s="628" t="s">
        <v>988</v>
      </c>
      <c r="C136" s="629">
        <v>281</v>
      </c>
      <c r="D136" s="630"/>
      <c r="E136" s="630">
        <v>824</v>
      </c>
      <c r="F136" s="630">
        <v>41</v>
      </c>
      <c r="G136" s="630"/>
      <c r="H136" s="630"/>
      <c r="I136" s="629">
        <v>1146</v>
      </c>
      <c r="J136" s="629"/>
      <c r="K136" s="630">
        <v>450</v>
      </c>
      <c r="L136" s="630">
        <v>855</v>
      </c>
      <c r="M136" s="630">
        <v>419</v>
      </c>
      <c r="N136" s="629">
        <v>1724</v>
      </c>
      <c r="O136" s="629"/>
      <c r="P136" s="631"/>
      <c r="Q136"/>
      <c r="R136" s="168" t="s">
        <v>1190</v>
      </c>
      <c r="S136" s="169" t="s">
        <v>1180</v>
      </c>
      <c r="T136" s="170">
        <f t="shared" ref="T136:X137" si="195">IF(C116&gt;0,C136/C116,)</f>
        <v>3.7784052709425843E-2</v>
      </c>
      <c r="U136" s="182">
        <f t="shared" si="195"/>
        <v>0</v>
      </c>
      <c r="V136" s="182">
        <f t="shared" si="195"/>
        <v>8.2071713147410352E-2</v>
      </c>
      <c r="W136" s="182">
        <f t="shared" si="195"/>
        <v>0.13183279742765272</v>
      </c>
      <c r="X136" s="182">
        <f t="shared" si="195"/>
        <v>0</v>
      </c>
      <c r="Y136" s="182">
        <f t="shared" ref="Y136:AE137" si="196">IF(H116&gt;0,H136/H116,)</f>
        <v>0</v>
      </c>
      <c r="Z136" s="170">
        <f t="shared" si="196"/>
        <v>6.4425455363166184E-2</v>
      </c>
      <c r="AA136" s="170">
        <f t="shared" si="196"/>
        <v>0</v>
      </c>
      <c r="AB136" s="182">
        <f t="shared" si="196"/>
        <v>0.18065034122842233</v>
      </c>
      <c r="AC136" s="182">
        <f t="shared" si="196"/>
        <v>0.23139377537212449</v>
      </c>
      <c r="AD136" s="182">
        <f t="shared" si="196"/>
        <v>0.25317220543806646</v>
      </c>
      <c r="AE136" s="170">
        <f t="shared" si="196"/>
        <v>0.21986991455171534</v>
      </c>
      <c r="AG136" s="183" t="s">
        <v>970</v>
      </c>
      <c r="AH136" s="187"/>
      <c r="AI136" s="187"/>
      <c r="AJ136" s="187"/>
      <c r="AK136" s="187"/>
      <c r="AL136" s="187"/>
      <c r="AM136" s="187"/>
      <c r="AN136" s="187"/>
      <c r="AO136" s="187"/>
      <c r="AP136" s="187"/>
      <c r="AQ136" s="187"/>
      <c r="AR136" s="187"/>
    </row>
    <row r="137" spans="1:45" ht="15.75" thickBot="1">
      <c r="A137" s="622"/>
      <c r="B137" s="628" t="s">
        <v>989</v>
      </c>
      <c r="C137" s="629">
        <v>302</v>
      </c>
      <c r="D137" s="630"/>
      <c r="E137" s="630">
        <v>698</v>
      </c>
      <c r="F137" s="630">
        <v>14</v>
      </c>
      <c r="G137" s="630"/>
      <c r="H137" s="630"/>
      <c r="I137" s="629">
        <v>1014</v>
      </c>
      <c r="J137" s="629"/>
      <c r="K137" s="630">
        <v>419</v>
      </c>
      <c r="L137" s="630">
        <v>866</v>
      </c>
      <c r="M137" s="630">
        <v>413</v>
      </c>
      <c r="N137" s="629">
        <v>1698</v>
      </c>
      <c r="O137" s="629"/>
      <c r="P137" s="631"/>
      <c r="Q137"/>
      <c r="R137" s="188"/>
      <c r="S137" s="189" t="s">
        <v>801</v>
      </c>
      <c r="T137" s="190">
        <f t="shared" si="195"/>
        <v>3.9078674948240168E-2</v>
      </c>
      <c r="U137" s="191">
        <f t="shared" si="195"/>
        <v>0</v>
      </c>
      <c r="V137" s="191">
        <f t="shared" si="195"/>
        <v>6.5227548827212406E-2</v>
      </c>
      <c r="W137" s="191">
        <f t="shared" si="195"/>
        <v>6.363636363636363E-2</v>
      </c>
      <c r="X137" s="191">
        <f t="shared" si="195"/>
        <v>0</v>
      </c>
      <c r="Y137" s="191">
        <f t="shared" si="196"/>
        <v>0</v>
      </c>
      <c r="Z137" s="190">
        <f t="shared" si="196"/>
        <v>5.4372888626736018E-2</v>
      </c>
      <c r="AA137" s="190">
        <f t="shared" si="196"/>
        <v>0</v>
      </c>
      <c r="AB137" s="191">
        <f t="shared" si="196"/>
        <v>0.18433787945446548</v>
      </c>
      <c r="AC137" s="191">
        <f t="shared" si="196"/>
        <v>0.22747570265300762</v>
      </c>
      <c r="AD137" s="191">
        <f t="shared" si="196"/>
        <v>0.26255562619198985</v>
      </c>
      <c r="AE137" s="190">
        <f t="shared" si="196"/>
        <v>0.22187377499019992</v>
      </c>
      <c r="AF137" s="192"/>
      <c r="AG137" s="193">
        <f>(T137-T136)*100</f>
        <v>0.12946222388143247</v>
      </c>
      <c r="AH137" s="193">
        <f t="shared" ref="AH137:AR137" si="197">(U137-U136)*100</f>
        <v>0</v>
      </c>
      <c r="AI137" s="193">
        <f t="shared" si="197"/>
        <v>-1.6844164320197947</v>
      </c>
      <c r="AJ137" s="199">
        <f t="shared" si="197"/>
        <v>-6.8196433791289088</v>
      </c>
      <c r="AK137" s="193">
        <f t="shared" si="197"/>
        <v>0</v>
      </c>
      <c r="AL137" s="193">
        <f t="shared" si="197"/>
        <v>0</v>
      </c>
      <c r="AM137" s="193">
        <f t="shared" si="197"/>
        <v>-1.0052566736430166</v>
      </c>
      <c r="AN137" s="193">
        <f t="shared" si="197"/>
        <v>0</v>
      </c>
      <c r="AO137" s="199">
        <f t="shared" si="197"/>
        <v>0.36875382260431466</v>
      </c>
      <c r="AP137" s="199">
        <f t="shared" si="197"/>
        <v>-0.39180727191168718</v>
      </c>
      <c r="AQ137" s="199">
        <f t="shared" si="197"/>
        <v>0.93834207539233994</v>
      </c>
      <c r="AR137" s="199">
        <f t="shared" si="197"/>
        <v>0.20038604384845782</v>
      </c>
    </row>
    <row r="138" spans="1:45" ht="15">
      <c r="A138" s="623" t="s">
        <v>492</v>
      </c>
      <c r="B138" s="617" t="s">
        <v>967</v>
      </c>
      <c r="C138" s="634">
        <v>4836</v>
      </c>
      <c r="D138" s="635">
        <v>5427</v>
      </c>
      <c r="E138" s="635">
        <v>4655</v>
      </c>
      <c r="F138" s="635">
        <v>2929</v>
      </c>
      <c r="G138" s="635">
        <v>318</v>
      </c>
      <c r="H138" s="635">
        <v>251</v>
      </c>
      <c r="I138" s="634">
        <v>18416</v>
      </c>
      <c r="J138" s="634"/>
      <c r="K138" s="635">
        <v>2372</v>
      </c>
      <c r="L138" s="635">
        <v>973</v>
      </c>
      <c r="M138" s="635">
        <v>632</v>
      </c>
      <c r="N138" s="634">
        <v>3977</v>
      </c>
      <c r="O138" s="634"/>
      <c r="P138" s="636"/>
      <c r="Q138"/>
      <c r="R138" s="168" t="s">
        <v>1179</v>
      </c>
      <c r="S138" s="169" t="s">
        <v>1180</v>
      </c>
      <c r="T138" s="170">
        <f t="shared" ref="T138:X139" si="198">IF(C138&gt;0,C138/C138,)</f>
        <v>1</v>
      </c>
      <c r="U138" s="182">
        <f t="shared" si="198"/>
        <v>1</v>
      </c>
      <c r="V138" s="182">
        <f t="shared" si="198"/>
        <v>1</v>
      </c>
      <c r="W138" s="182">
        <f t="shared" si="198"/>
        <v>1</v>
      </c>
      <c r="X138" s="182">
        <f t="shared" si="198"/>
        <v>1</v>
      </c>
      <c r="Y138" s="182">
        <f t="shared" ref="Y138:AE139" si="199">IF(H138&gt;0,H138/H138,)</f>
        <v>1</v>
      </c>
      <c r="Z138" s="170">
        <f t="shared" si="199"/>
        <v>1</v>
      </c>
      <c r="AA138" s="170">
        <f t="shared" si="199"/>
        <v>0</v>
      </c>
      <c r="AB138" s="182">
        <f t="shared" si="199"/>
        <v>1</v>
      </c>
      <c r="AC138" s="182">
        <f t="shared" si="199"/>
        <v>1</v>
      </c>
      <c r="AD138" s="182">
        <f t="shared" si="199"/>
        <v>1</v>
      </c>
      <c r="AE138" s="170">
        <f t="shared" si="199"/>
        <v>1</v>
      </c>
      <c r="AG138" s="172">
        <f>+T140+T142+T144+T146+T148+T150+T152+T154+T156+T158</f>
        <v>1</v>
      </c>
      <c r="AH138" s="172">
        <f t="shared" ref="AH138:AR139" si="200">+U140+U142+U144+U146+U148+U150+U152+U154+U156+U158</f>
        <v>1</v>
      </c>
      <c r="AI138" s="172">
        <f t="shared" si="200"/>
        <v>1</v>
      </c>
      <c r="AJ138" s="172">
        <f t="shared" si="200"/>
        <v>1</v>
      </c>
      <c r="AK138" s="172">
        <f t="shared" si="200"/>
        <v>0.99999999999999989</v>
      </c>
      <c r="AL138" s="172">
        <f t="shared" si="200"/>
        <v>1</v>
      </c>
      <c r="AM138" s="172">
        <f t="shared" si="200"/>
        <v>1.0000000000000002</v>
      </c>
      <c r="AN138" s="172">
        <f t="shared" si="200"/>
        <v>0</v>
      </c>
      <c r="AO138" s="172">
        <f t="shared" si="200"/>
        <v>1.0008431703204048</v>
      </c>
      <c r="AP138" s="172">
        <f t="shared" si="200"/>
        <v>1</v>
      </c>
      <c r="AQ138" s="172">
        <f t="shared" si="200"/>
        <v>1</v>
      </c>
      <c r="AR138" s="172">
        <f t="shared" si="200"/>
        <v>1.0005028916268544</v>
      </c>
    </row>
    <row r="139" spans="1:45" ht="15">
      <c r="A139" s="624"/>
      <c r="B139" s="628" t="s">
        <v>968</v>
      </c>
      <c r="C139" s="629">
        <v>4764</v>
      </c>
      <c r="D139" s="630">
        <v>5322</v>
      </c>
      <c r="E139" s="630">
        <v>4745</v>
      </c>
      <c r="F139" s="630">
        <v>3019</v>
      </c>
      <c r="G139" s="630">
        <v>292</v>
      </c>
      <c r="H139" s="630">
        <v>304</v>
      </c>
      <c r="I139" s="629">
        <v>18446</v>
      </c>
      <c r="J139" s="629"/>
      <c r="K139" s="630">
        <v>2265</v>
      </c>
      <c r="L139" s="630">
        <v>958</v>
      </c>
      <c r="M139" s="630">
        <v>685</v>
      </c>
      <c r="N139" s="629">
        <v>3908</v>
      </c>
      <c r="O139" s="629"/>
      <c r="P139" s="631"/>
      <c r="Q139"/>
      <c r="R139" s="177"/>
      <c r="S139" s="178" t="s">
        <v>801</v>
      </c>
      <c r="T139" s="179">
        <f t="shared" si="198"/>
        <v>1</v>
      </c>
      <c r="U139" s="180">
        <f t="shared" si="198"/>
        <v>1</v>
      </c>
      <c r="V139" s="180">
        <f t="shared" si="198"/>
        <v>1</v>
      </c>
      <c r="W139" s="180">
        <f t="shared" si="198"/>
        <v>1</v>
      </c>
      <c r="X139" s="180">
        <f t="shared" si="198"/>
        <v>1</v>
      </c>
      <c r="Y139" s="180">
        <f t="shared" si="199"/>
        <v>1</v>
      </c>
      <c r="Z139" s="179">
        <f t="shared" si="199"/>
        <v>1</v>
      </c>
      <c r="AA139" s="179">
        <f t="shared" si="199"/>
        <v>0</v>
      </c>
      <c r="AB139" s="180">
        <f t="shared" si="199"/>
        <v>1</v>
      </c>
      <c r="AC139" s="180">
        <f t="shared" si="199"/>
        <v>1</v>
      </c>
      <c r="AD139" s="180">
        <f t="shared" si="199"/>
        <v>1</v>
      </c>
      <c r="AE139" s="179">
        <f t="shared" si="199"/>
        <v>1</v>
      </c>
      <c r="AG139" s="194">
        <f>+T141+T143+T145+T147+T149+T151+T153+T155+T157+T159</f>
        <v>0.99999999999999989</v>
      </c>
      <c r="AH139" s="194">
        <f t="shared" si="200"/>
        <v>1</v>
      </c>
      <c r="AI139" s="181">
        <f t="shared" si="200"/>
        <v>1</v>
      </c>
      <c r="AJ139" s="181">
        <f t="shared" si="200"/>
        <v>1</v>
      </c>
      <c r="AK139" s="181">
        <f t="shared" si="200"/>
        <v>1</v>
      </c>
      <c r="AL139" s="181">
        <f t="shared" si="200"/>
        <v>1</v>
      </c>
      <c r="AM139" s="194">
        <f t="shared" si="200"/>
        <v>1</v>
      </c>
      <c r="AN139" s="181">
        <f t="shared" si="200"/>
        <v>0</v>
      </c>
      <c r="AO139" s="194">
        <f t="shared" si="200"/>
        <v>1</v>
      </c>
      <c r="AP139" s="181">
        <f t="shared" si="200"/>
        <v>1</v>
      </c>
      <c r="AQ139" s="181">
        <f t="shared" si="200"/>
        <v>1</v>
      </c>
      <c r="AR139" s="194">
        <f t="shared" si="200"/>
        <v>1</v>
      </c>
      <c r="AS139" s="195"/>
    </row>
    <row r="140" spans="1:45" ht="15">
      <c r="A140" s="624"/>
      <c r="B140" s="628" t="s">
        <v>969</v>
      </c>
      <c r="C140" s="629">
        <v>1139</v>
      </c>
      <c r="D140" s="630">
        <v>1213</v>
      </c>
      <c r="E140" s="630">
        <v>1234</v>
      </c>
      <c r="F140" s="630">
        <v>608</v>
      </c>
      <c r="G140" s="630">
        <v>13</v>
      </c>
      <c r="H140" s="630">
        <v>37</v>
      </c>
      <c r="I140" s="629">
        <v>4244</v>
      </c>
      <c r="J140" s="629"/>
      <c r="K140" s="630">
        <v>143</v>
      </c>
      <c r="L140" s="630">
        <v>86</v>
      </c>
      <c r="M140" s="630">
        <v>87</v>
      </c>
      <c r="N140" s="629">
        <v>316</v>
      </c>
      <c r="O140" s="629"/>
      <c r="P140" s="631"/>
      <c r="Q140"/>
      <c r="R140" s="168" t="s">
        <v>1181</v>
      </c>
      <c r="S140" s="169" t="s">
        <v>1180</v>
      </c>
      <c r="T140" s="170">
        <f t="shared" ref="T140:X141" si="201">IF(C138&gt;0,C140/C138,)</f>
        <v>0.23552522746071133</v>
      </c>
      <c r="U140" s="182">
        <f t="shared" si="201"/>
        <v>0.22351206928321357</v>
      </c>
      <c r="V140" s="182">
        <f t="shared" si="201"/>
        <v>0.26509129967776585</v>
      </c>
      <c r="W140" s="182">
        <f t="shared" si="201"/>
        <v>0.20757937862751794</v>
      </c>
      <c r="X140" s="182">
        <f t="shared" si="201"/>
        <v>4.0880503144654086E-2</v>
      </c>
      <c r="Y140" s="182">
        <f t="shared" ref="Y140:AE141" si="202">IF(H138&gt;0,H140/H138,)</f>
        <v>0.14741035856573706</v>
      </c>
      <c r="Z140" s="170">
        <f t="shared" si="202"/>
        <v>0.23045178105994787</v>
      </c>
      <c r="AA140" s="170">
        <f t="shared" si="202"/>
        <v>0</v>
      </c>
      <c r="AB140" s="182">
        <f t="shared" si="202"/>
        <v>6.0286677908937603E-2</v>
      </c>
      <c r="AC140" s="182">
        <f t="shared" si="202"/>
        <v>8.8386433710174711E-2</v>
      </c>
      <c r="AD140" s="182">
        <f t="shared" si="202"/>
        <v>0.13765822784810128</v>
      </c>
      <c r="AE140" s="170">
        <f t="shared" si="202"/>
        <v>7.945687704299724E-2</v>
      </c>
      <c r="AG140" s="183" t="s">
        <v>970</v>
      </c>
      <c r="AH140" s="172"/>
      <c r="AI140" s="172"/>
      <c r="AJ140" s="172"/>
      <c r="AK140" s="172"/>
      <c r="AL140" s="172"/>
      <c r="AM140" s="172"/>
      <c r="AN140" s="172"/>
      <c r="AO140" s="172"/>
      <c r="AP140" s="172"/>
      <c r="AQ140" s="172"/>
      <c r="AR140" s="172"/>
    </row>
    <row r="141" spans="1:45" ht="15">
      <c r="A141" s="624"/>
      <c r="B141" s="628" t="s">
        <v>971</v>
      </c>
      <c r="C141" s="629">
        <v>1232</v>
      </c>
      <c r="D141" s="630">
        <v>1350</v>
      </c>
      <c r="E141" s="630">
        <v>1366</v>
      </c>
      <c r="F141" s="630">
        <v>628</v>
      </c>
      <c r="G141" s="630">
        <v>17</v>
      </c>
      <c r="H141" s="630">
        <v>32</v>
      </c>
      <c r="I141" s="629">
        <v>4625</v>
      </c>
      <c r="J141" s="629"/>
      <c r="K141" s="630">
        <v>127</v>
      </c>
      <c r="L141" s="630">
        <v>78</v>
      </c>
      <c r="M141" s="630">
        <v>103</v>
      </c>
      <c r="N141" s="629">
        <v>308</v>
      </c>
      <c r="O141" s="629"/>
      <c r="P141" s="631"/>
      <c r="Q141"/>
      <c r="R141" s="177"/>
      <c r="S141" s="178" t="s">
        <v>801</v>
      </c>
      <c r="T141" s="179">
        <f t="shared" si="201"/>
        <v>0.2586062132661629</v>
      </c>
      <c r="U141" s="180">
        <f t="shared" si="201"/>
        <v>0.25366403607666294</v>
      </c>
      <c r="V141" s="180">
        <f t="shared" si="201"/>
        <v>0.28788198103266599</v>
      </c>
      <c r="W141" s="180">
        <f t="shared" si="201"/>
        <v>0.20801589930440542</v>
      </c>
      <c r="X141" s="180">
        <f t="shared" si="201"/>
        <v>5.8219178082191778E-2</v>
      </c>
      <c r="Y141" s="180">
        <f t="shared" si="202"/>
        <v>0.10526315789473684</v>
      </c>
      <c r="Z141" s="179">
        <f t="shared" si="202"/>
        <v>0.25073186598720587</v>
      </c>
      <c r="AA141" s="179">
        <f t="shared" si="202"/>
        <v>0</v>
      </c>
      <c r="AB141" s="180">
        <f t="shared" si="202"/>
        <v>5.6070640176600441E-2</v>
      </c>
      <c r="AC141" s="180">
        <f t="shared" si="202"/>
        <v>8.1419624217118999E-2</v>
      </c>
      <c r="AD141" s="180">
        <f t="shared" si="202"/>
        <v>0.15036496350364964</v>
      </c>
      <c r="AE141" s="179">
        <f t="shared" si="202"/>
        <v>7.8812691914022515E-2</v>
      </c>
      <c r="AG141" s="185">
        <f>(T141-T140)*100</f>
        <v>2.3080985805451566</v>
      </c>
      <c r="AH141" s="185">
        <f t="shared" ref="AH141:AR141" si="203">(U141-U140)*100</f>
        <v>3.0151966793449363</v>
      </c>
      <c r="AI141" s="185">
        <f t="shared" si="203"/>
        <v>2.2790681354900144</v>
      </c>
      <c r="AJ141" s="185">
        <f t="shared" si="203"/>
        <v>4.365206768874863E-2</v>
      </c>
      <c r="AK141" s="198">
        <f t="shared" si="203"/>
        <v>1.7338674937537693</v>
      </c>
      <c r="AL141" s="198">
        <f t="shared" si="203"/>
        <v>-4.2147200671000222</v>
      </c>
      <c r="AM141" s="185">
        <f t="shared" si="203"/>
        <v>2.0280084927257995</v>
      </c>
      <c r="AN141" s="185">
        <f t="shared" si="203"/>
        <v>0</v>
      </c>
      <c r="AO141" s="185">
        <f t="shared" si="203"/>
        <v>-0.42160377323371623</v>
      </c>
      <c r="AP141" s="185">
        <f t="shared" si="203"/>
        <v>-0.69668094930557123</v>
      </c>
      <c r="AQ141" s="185">
        <f t="shared" si="203"/>
        <v>1.2706735655548362</v>
      </c>
      <c r="AR141" s="185">
        <f t="shared" si="203"/>
        <v>-6.4418512897472524E-2</v>
      </c>
    </row>
    <row r="142" spans="1:45" ht="15">
      <c r="A142" s="624"/>
      <c r="B142" s="628" t="s">
        <v>972</v>
      </c>
      <c r="C142" s="629">
        <v>1</v>
      </c>
      <c r="D142" s="630">
        <v>2</v>
      </c>
      <c r="E142" s="630">
        <v>10</v>
      </c>
      <c r="F142" s="630">
        <v>0</v>
      </c>
      <c r="G142" s="630">
        <v>2</v>
      </c>
      <c r="H142" s="630">
        <v>1</v>
      </c>
      <c r="I142" s="629">
        <v>16</v>
      </c>
      <c r="J142" s="629"/>
      <c r="K142" s="630">
        <v>28</v>
      </c>
      <c r="L142" s="630">
        <v>29</v>
      </c>
      <c r="M142" s="630">
        <v>14</v>
      </c>
      <c r="N142" s="629">
        <v>71</v>
      </c>
      <c r="O142" s="629"/>
      <c r="P142" s="631"/>
      <c r="Q142"/>
      <c r="R142" s="168" t="s">
        <v>1182</v>
      </c>
      <c r="S142" s="169" t="s">
        <v>1180</v>
      </c>
      <c r="T142" s="170">
        <f t="shared" ref="T142:X143" si="204">IF(C138&gt;0,C142/C138,)</f>
        <v>2.0678246484698098E-4</v>
      </c>
      <c r="U142" s="182">
        <f t="shared" si="204"/>
        <v>3.6852773171181132E-4</v>
      </c>
      <c r="V142" s="182">
        <f t="shared" si="204"/>
        <v>2.1482277121374865E-3</v>
      </c>
      <c r="W142" s="182">
        <f t="shared" si="204"/>
        <v>0</v>
      </c>
      <c r="X142" s="182">
        <f t="shared" si="204"/>
        <v>6.2893081761006293E-3</v>
      </c>
      <c r="Y142" s="182">
        <f t="shared" ref="Y142:AE143" si="205">IF(H138&gt;0,H142/H138,)</f>
        <v>3.9840637450199202E-3</v>
      </c>
      <c r="Z142" s="170">
        <f t="shared" si="205"/>
        <v>8.6880973066898344E-4</v>
      </c>
      <c r="AA142" s="170">
        <f t="shared" si="205"/>
        <v>0</v>
      </c>
      <c r="AB142" s="182">
        <f t="shared" si="205"/>
        <v>1.1804384485666104E-2</v>
      </c>
      <c r="AC142" s="182">
        <f t="shared" si="205"/>
        <v>2.9804727646454265E-2</v>
      </c>
      <c r="AD142" s="182">
        <f t="shared" si="205"/>
        <v>2.2151898734177215E-2</v>
      </c>
      <c r="AE142" s="170">
        <f t="shared" si="205"/>
        <v>1.7852652753331658E-2</v>
      </c>
      <c r="AG142" s="183" t="s">
        <v>970</v>
      </c>
      <c r="AH142" s="172"/>
      <c r="AI142" s="172"/>
      <c r="AJ142" s="172"/>
      <c r="AK142" s="172"/>
      <c r="AL142" s="172"/>
      <c r="AM142" s="172"/>
      <c r="AN142" s="172"/>
      <c r="AO142" s="172"/>
      <c r="AP142" s="172"/>
      <c r="AQ142" s="172"/>
      <c r="AR142" s="172"/>
    </row>
    <row r="143" spans="1:45" ht="15">
      <c r="A143" s="624"/>
      <c r="B143" s="628" t="s">
        <v>973</v>
      </c>
      <c r="C143" s="629">
        <v>1</v>
      </c>
      <c r="D143" s="630">
        <v>7</v>
      </c>
      <c r="E143" s="630">
        <v>6</v>
      </c>
      <c r="F143" s="630">
        <v>10</v>
      </c>
      <c r="G143" s="630">
        <v>2</v>
      </c>
      <c r="H143" s="630">
        <v>0</v>
      </c>
      <c r="I143" s="629">
        <v>26</v>
      </c>
      <c r="J143" s="629"/>
      <c r="K143" s="630">
        <v>25</v>
      </c>
      <c r="L143" s="630">
        <v>30</v>
      </c>
      <c r="M143" s="630">
        <v>14</v>
      </c>
      <c r="N143" s="629">
        <v>69</v>
      </c>
      <c r="O143" s="629"/>
      <c r="P143" s="631"/>
      <c r="Q143"/>
      <c r="R143" s="177"/>
      <c r="S143" s="178" t="s">
        <v>801</v>
      </c>
      <c r="T143" s="179">
        <f t="shared" si="204"/>
        <v>2.0990764063811922E-4</v>
      </c>
      <c r="U143" s="180">
        <f t="shared" si="204"/>
        <v>1.3152950018789928E-3</v>
      </c>
      <c r="V143" s="180">
        <f t="shared" si="204"/>
        <v>1.2644889357218123E-3</v>
      </c>
      <c r="W143" s="180">
        <f t="shared" si="204"/>
        <v>3.3123550844650546E-3</v>
      </c>
      <c r="X143" s="180">
        <f t="shared" si="204"/>
        <v>6.8493150684931503E-3</v>
      </c>
      <c r="Y143" s="180">
        <f t="shared" si="205"/>
        <v>0</v>
      </c>
      <c r="Z143" s="179">
        <f t="shared" si="205"/>
        <v>1.4095196790632116E-3</v>
      </c>
      <c r="AA143" s="179">
        <f t="shared" si="205"/>
        <v>0</v>
      </c>
      <c r="AB143" s="180">
        <f t="shared" si="205"/>
        <v>1.1037527593818985E-2</v>
      </c>
      <c r="AC143" s="180">
        <f t="shared" si="205"/>
        <v>3.1315240083507306E-2</v>
      </c>
      <c r="AD143" s="180">
        <f t="shared" si="205"/>
        <v>2.0437956204379562E-2</v>
      </c>
      <c r="AE143" s="179">
        <f t="shared" si="205"/>
        <v>1.7656090071647902E-2</v>
      </c>
      <c r="AG143" s="185">
        <f>(T143-T142)*100</f>
        <v>3.1251757911382461E-4</v>
      </c>
      <c r="AH143" s="185">
        <f t="shared" ref="AH143:AR143" si="206">(U143-U142)*100</f>
        <v>9.4676727016718143E-2</v>
      </c>
      <c r="AI143" s="185">
        <f t="shared" si="206"/>
        <v>-8.8373877641567414E-2</v>
      </c>
      <c r="AJ143" s="185">
        <f t="shared" si="206"/>
        <v>0.33123550844650546</v>
      </c>
      <c r="AK143" s="185">
        <f t="shared" si="206"/>
        <v>5.6000689239252104E-2</v>
      </c>
      <c r="AL143" s="185">
        <f t="shared" si="206"/>
        <v>-0.39840637450199201</v>
      </c>
      <c r="AM143" s="185">
        <f t="shared" si="206"/>
        <v>5.407099483942282E-2</v>
      </c>
      <c r="AN143" s="185">
        <f t="shared" si="206"/>
        <v>0</v>
      </c>
      <c r="AO143" s="185">
        <f t="shared" si="206"/>
        <v>-7.6685689184711858E-2</v>
      </c>
      <c r="AP143" s="185">
        <f t="shared" si="206"/>
        <v>0.15105124370530415</v>
      </c>
      <c r="AQ143" s="185">
        <f t="shared" si="206"/>
        <v>-0.17139425297976532</v>
      </c>
      <c r="AR143" s="185">
        <f t="shared" si="206"/>
        <v>-1.965626816837554E-2</v>
      </c>
    </row>
    <row r="144" spans="1:45" ht="15">
      <c r="A144" s="624"/>
      <c r="B144" s="628" t="s">
        <v>974</v>
      </c>
      <c r="C144" s="629">
        <v>7</v>
      </c>
      <c r="D144" s="630">
        <v>3</v>
      </c>
      <c r="E144" s="630">
        <v>0</v>
      </c>
      <c r="F144" s="630">
        <v>1</v>
      </c>
      <c r="G144" s="630">
        <v>0</v>
      </c>
      <c r="H144" s="630">
        <v>0</v>
      </c>
      <c r="I144" s="629">
        <v>11</v>
      </c>
      <c r="J144" s="629"/>
      <c r="K144" s="630">
        <v>0</v>
      </c>
      <c r="L144" s="630">
        <v>0</v>
      </c>
      <c r="M144" s="630">
        <v>0</v>
      </c>
      <c r="N144" s="629">
        <v>0</v>
      </c>
      <c r="O144" s="629"/>
      <c r="P144" s="631"/>
      <c r="Q144"/>
      <c r="R144" s="168" t="s">
        <v>1183</v>
      </c>
      <c r="S144" s="169" t="s">
        <v>1180</v>
      </c>
      <c r="T144" s="170">
        <f t="shared" ref="T144:X145" si="207">IF(C138&gt;0,C144/C138,)</f>
        <v>1.4474772539288668E-3</v>
      </c>
      <c r="U144" s="182">
        <f t="shared" si="207"/>
        <v>5.5279159756771695E-4</v>
      </c>
      <c r="V144" s="182">
        <f t="shared" si="207"/>
        <v>0</v>
      </c>
      <c r="W144" s="182">
        <f t="shared" si="207"/>
        <v>3.414134516899966E-4</v>
      </c>
      <c r="X144" s="182">
        <f t="shared" si="207"/>
        <v>0</v>
      </c>
      <c r="Y144" s="182">
        <f t="shared" ref="Y144:AE145" si="208">IF(H138&gt;0,H144/H138,)</f>
        <v>0</v>
      </c>
      <c r="Z144" s="170">
        <f t="shared" si="208"/>
        <v>5.9730668983492619E-4</v>
      </c>
      <c r="AA144" s="170">
        <f t="shared" si="208"/>
        <v>0</v>
      </c>
      <c r="AB144" s="182">
        <f t="shared" si="208"/>
        <v>0</v>
      </c>
      <c r="AC144" s="182">
        <f t="shared" si="208"/>
        <v>0</v>
      </c>
      <c r="AD144" s="182">
        <f t="shared" si="208"/>
        <v>0</v>
      </c>
      <c r="AE144" s="170">
        <f t="shared" si="208"/>
        <v>0</v>
      </c>
      <c r="AG144" s="183" t="s">
        <v>970</v>
      </c>
      <c r="AH144" s="172"/>
      <c r="AI144" s="172"/>
      <c r="AJ144" s="172"/>
      <c r="AK144" s="172"/>
      <c r="AL144" s="172"/>
      <c r="AM144" s="172"/>
      <c r="AN144" s="172"/>
      <c r="AO144" s="172"/>
      <c r="AP144" s="172"/>
      <c r="AQ144" s="172"/>
      <c r="AR144" s="172"/>
    </row>
    <row r="145" spans="1:44" ht="15">
      <c r="A145" s="624"/>
      <c r="B145" s="628" t="s">
        <v>975</v>
      </c>
      <c r="C145" s="629">
        <v>3</v>
      </c>
      <c r="D145" s="630">
        <v>1</v>
      </c>
      <c r="E145" s="630">
        <v>2</v>
      </c>
      <c r="F145" s="630">
        <v>0</v>
      </c>
      <c r="G145" s="630">
        <v>0</v>
      </c>
      <c r="H145" s="630">
        <v>0</v>
      </c>
      <c r="I145" s="629">
        <v>6</v>
      </c>
      <c r="J145" s="629"/>
      <c r="K145" s="630">
        <v>0</v>
      </c>
      <c r="L145" s="630">
        <v>0</v>
      </c>
      <c r="M145" s="630">
        <v>0</v>
      </c>
      <c r="N145" s="629">
        <v>0</v>
      </c>
      <c r="O145" s="629"/>
      <c r="P145" s="631"/>
      <c r="Q145"/>
      <c r="R145" s="177"/>
      <c r="S145" s="178" t="s">
        <v>801</v>
      </c>
      <c r="T145" s="179">
        <f t="shared" si="207"/>
        <v>6.2972292191435767E-4</v>
      </c>
      <c r="U145" s="180">
        <f t="shared" si="207"/>
        <v>1.8789928598271326E-4</v>
      </c>
      <c r="V145" s="180">
        <f t="shared" si="207"/>
        <v>4.2149631190727084E-4</v>
      </c>
      <c r="W145" s="180">
        <f t="shared" si="207"/>
        <v>0</v>
      </c>
      <c r="X145" s="180">
        <f t="shared" si="207"/>
        <v>0</v>
      </c>
      <c r="Y145" s="180">
        <f t="shared" si="208"/>
        <v>0</v>
      </c>
      <c r="Z145" s="179">
        <f t="shared" si="208"/>
        <v>3.2527377209151036E-4</v>
      </c>
      <c r="AA145" s="179">
        <f t="shared" si="208"/>
        <v>0</v>
      </c>
      <c r="AB145" s="180">
        <f t="shared" si="208"/>
        <v>0</v>
      </c>
      <c r="AC145" s="180">
        <f t="shared" si="208"/>
        <v>0</v>
      </c>
      <c r="AD145" s="180">
        <f t="shared" si="208"/>
        <v>0</v>
      </c>
      <c r="AE145" s="179">
        <f t="shared" si="208"/>
        <v>0</v>
      </c>
      <c r="AG145" s="186">
        <f>(T145-T144)*100</f>
        <v>-8.177543320145092E-2</v>
      </c>
      <c r="AH145" s="186">
        <f t="shared" ref="AH145:AR145" si="209">(U145-U144)*100</f>
        <v>-3.648923115850037E-2</v>
      </c>
      <c r="AI145" s="186">
        <f t="shared" si="209"/>
        <v>4.2149631190727087E-2</v>
      </c>
      <c r="AJ145" s="186">
        <f t="shared" si="209"/>
        <v>-3.4141345168999658E-2</v>
      </c>
      <c r="AK145" s="186">
        <f t="shared" si="209"/>
        <v>0</v>
      </c>
      <c r="AL145" s="186">
        <f t="shared" si="209"/>
        <v>0</v>
      </c>
      <c r="AM145" s="186">
        <f t="shared" si="209"/>
        <v>-2.7203291774341585E-2</v>
      </c>
      <c r="AN145" s="186">
        <f t="shared" si="209"/>
        <v>0</v>
      </c>
      <c r="AO145" s="186">
        <f t="shared" si="209"/>
        <v>0</v>
      </c>
      <c r="AP145" s="186">
        <f t="shared" si="209"/>
        <v>0</v>
      </c>
      <c r="AQ145" s="186">
        <f t="shared" si="209"/>
        <v>0</v>
      </c>
      <c r="AR145" s="186">
        <f t="shared" si="209"/>
        <v>0</v>
      </c>
    </row>
    <row r="146" spans="1:44" ht="15">
      <c r="A146" s="624"/>
      <c r="B146" s="628" t="s">
        <v>976</v>
      </c>
      <c r="C146" s="629">
        <v>2664</v>
      </c>
      <c r="D146" s="630">
        <v>1897</v>
      </c>
      <c r="E146" s="630">
        <v>1673</v>
      </c>
      <c r="F146" s="630">
        <v>1055</v>
      </c>
      <c r="G146" s="630">
        <v>64</v>
      </c>
      <c r="H146" s="630">
        <v>64</v>
      </c>
      <c r="I146" s="629">
        <v>7417</v>
      </c>
      <c r="J146" s="629"/>
      <c r="K146" s="630">
        <v>699</v>
      </c>
      <c r="L146" s="630">
        <v>289</v>
      </c>
      <c r="M146" s="630">
        <v>129</v>
      </c>
      <c r="N146" s="629">
        <v>1117</v>
      </c>
      <c r="O146" s="629"/>
      <c r="P146" s="631"/>
      <c r="Q146"/>
      <c r="R146" s="168" t="s">
        <v>1184</v>
      </c>
      <c r="S146" s="169" t="s">
        <v>1180</v>
      </c>
      <c r="T146" s="170">
        <f t="shared" ref="T146:X147" si="210">IF(C138&gt;0,C146/C138,)</f>
        <v>0.5508684863523573</v>
      </c>
      <c r="U146" s="182">
        <f t="shared" si="210"/>
        <v>0.34954855352865305</v>
      </c>
      <c r="V146" s="182">
        <f t="shared" si="210"/>
        <v>0.35939849624060149</v>
      </c>
      <c r="W146" s="182">
        <f t="shared" si="210"/>
        <v>0.36019119153294638</v>
      </c>
      <c r="X146" s="182">
        <f t="shared" si="210"/>
        <v>0.20125786163522014</v>
      </c>
      <c r="Y146" s="182">
        <f t="shared" ref="Y146:AE147" si="211">IF(H138&gt;0,H146/H138,)</f>
        <v>0.2549800796812749</v>
      </c>
      <c r="Z146" s="170">
        <f t="shared" si="211"/>
        <v>0.40274761077324067</v>
      </c>
      <c r="AA146" s="170">
        <f t="shared" si="211"/>
        <v>0</v>
      </c>
      <c r="AB146" s="182">
        <f t="shared" si="211"/>
        <v>0.29468802698145025</v>
      </c>
      <c r="AC146" s="182">
        <f t="shared" si="211"/>
        <v>0.29701952723535457</v>
      </c>
      <c r="AD146" s="182">
        <f t="shared" si="211"/>
        <v>0.20411392405063292</v>
      </c>
      <c r="AE146" s="170">
        <f t="shared" si="211"/>
        <v>0.28086497359818957</v>
      </c>
      <c r="AG146" s="183" t="s">
        <v>970</v>
      </c>
      <c r="AH146" s="172"/>
      <c r="AI146" s="172"/>
      <c r="AJ146" s="172"/>
      <c r="AK146" s="172"/>
      <c r="AL146" s="172"/>
      <c r="AM146" s="172"/>
      <c r="AN146" s="172"/>
      <c r="AO146" s="172"/>
      <c r="AP146" s="172"/>
      <c r="AQ146" s="172"/>
      <c r="AR146" s="172"/>
    </row>
    <row r="147" spans="1:44" ht="15">
      <c r="A147" s="624"/>
      <c r="B147" s="628" t="s">
        <v>977</v>
      </c>
      <c r="C147" s="629">
        <v>2552</v>
      </c>
      <c r="D147" s="630">
        <v>1886</v>
      </c>
      <c r="E147" s="630">
        <v>1673</v>
      </c>
      <c r="F147" s="630">
        <v>1088</v>
      </c>
      <c r="G147" s="630">
        <v>47</v>
      </c>
      <c r="H147" s="630">
        <v>73</v>
      </c>
      <c r="I147" s="629">
        <v>7319</v>
      </c>
      <c r="J147" s="629"/>
      <c r="K147" s="630">
        <v>608</v>
      </c>
      <c r="L147" s="630">
        <v>274</v>
      </c>
      <c r="M147" s="630">
        <v>165</v>
      </c>
      <c r="N147" s="629">
        <v>1047</v>
      </c>
      <c r="O147" s="629"/>
      <c r="P147" s="631"/>
      <c r="Q147"/>
      <c r="R147" s="177"/>
      <c r="S147" s="178" t="s">
        <v>801</v>
      </c>
      <c r="T147" s="179">
        <f t="shared" si="210"/>
        <v>0.53568429890848024</v>
      </c>
      <c r="U147" s="180">
        <f t="shared" si="210"/>
        <v>0.35437805336339723</v>
      </c>
      <c r="V147" s="180">
        <f t="shared" si="210"/>
        <v>0.35258166491043202</v>
      </c>
      <c r="W147" s="180">
        <f t="shared" si="210"/>
        <v>0.36038423318979795</v>
      </c>
      <c r="X147" s="180">
        <f t="shared" si="210"/>
        <v>0.16095890410958905</v>
      </c>
      <c r="Y147" s="180">
        <f t="shared" si="211"/>
        <v>0.24013157894736842</v>
      </c>
      <c r="Z147" s="179">
        <f t="shared" si="211"/>
        <v>0.39677978965629407</v>
      </c>
      <c r="AA147" s="179">
        <f t="shared" si="211"/>
        <v>0</v>
      </c>
      <c r="AB147" s="180">
        <f t="shared" si="211"/>
        <v>0.26843267108167773</v>
      </c>
      <c r="AC147" s="180">
        <f t="shared" si="211"/>
        <v>0.28601252609603339</v>
      </c>
      <c r="AD147" s="180">
        <f t="shared" si="211"/>
        <v>0.24087591240875914</v>
      </c>
      <c r="AE147" s="179">
        <f t="shared" si="211"/>
        <v>0.26791197543500511</v>
      </c>
      <c r="AG147" s="185">
        <f>(T147-T146)*100</f>
        <v>-1.5184187443877062</v>
      </c>
      <c r="AH147" s="185">
        <f t="shared" ref="AH147:AR147" si="212">(U147-U146)*100</f>
        <v>0.48294998347441775</v>
      </c>
      <c r="AI147" s="185">
        <f t="shared" si="212"/>
        <v>-0.68168313301694705</v>
      </c>
      <c r="AJ147" s="185">
        <f t="shared" si="212"/>
        <v>1.9304165685157804E-2</v>
      </c>
      <c r="AK147" s="185">
        <f t="shared" si="212"/>
        <v>-4.0298957525631094</v>
      </c>
      <c r="AL147" s="198">
        <f t="shared" si="212"/>
        <v>-1.4848500733906478</v>
      </c>
      <c r="AM147" s="185">
        <f t="shared" si="212"/>
        <v>-0.59678211169466033</v>
      </c>
      <c r="AN147" s="185">
        <f t="shared" si="212"/>
        <v>0</v>
      </c>
      <c r="AO147" s="185">
        <f t="shared" si="212"/>
        <v>-2.6255355899772512</v>
      </c>
      <c r="AP147" s="185">
        <f t="shared" si="212"/>
        <v>-1.1007001139321182</v>
      </c>
      <c r="AQ147" s="185">
        <f t="shared" si="212"/>
        <v>3.6761988358126221</v>
      </c>
      <c r="AR147" s="185">
        <f t="shared" si="212"/>
        <v>-1.2952998163184459</v>
      </c>
    </row>
    <row r="148" spans="1:44" ht="15">
      <c r="A148" s="624"/>
      <c r="B148" s="628" t="s">
        <v>978</v>
      </c>
      <c r="C148" s="629">
        <v>11</v>
      </c>
      <c r="D148" s="630">
        <v>42</v>
      </c>
      <c r="E148" s="630">
        <v>33</v>
      </c>
      <c r="F148" s="630">
        <v>32</v>
      </c>
      <c r="G148" s="630">
        <v>16</v>
      </c>
      <c r="H148" s="630">
        <v>11</v>
      </c>
      <c r="I148" s="629">
        <v>145</v>
      </c>
      <c r="J148" s="629"/>
      <c r="K148" s="630">
        <v>203</v>
      </c>
      <c r="L148" s="630">
        <v>59</v>
      </c>
      <c r="M148" s="630">
        <v>45</v>
      </c>
      <c r="N148" s="629">
        <v>307</v>
      </c>
      <c r="O148" s="629"/>
      <c r="P148" s="631"/>
      <c r="Q148"/>
      <c r="R148" s="168" t="s">
        <v>1185</v>
      </c>
      <c r="S148" s="169" t="s">
        <v>1180</v>
      </c>
      <c r="T148" s="170">
        <f t="shared" ref="T148:X149" si="213">IF(C138&gt;0,C148/C138,)</f>
        <v>2.274607113316791E-3</v>
      </c>
      <c r="U148" s="182">
        <f t="shared" si="213"/>
        <v>7.7390823659480379E-3</v>
      </c>
      <c r="V148" s="182">
        <f t="shared" si="213"/>
        <v>7.0891514500537054E-3</v>
      </c>
      <c r="W148" s="182">
        <f t="shared" si="213"/>
        <v>1.0925230454079891E-2</v>
      </c>
      <c r="X148" s="182">
        <f t="shared" si="213"/>
        <v>5.0314465408805034E-2</v>
      </c>
      <c r="Y148" s="182">
        <f t="shared" ref="Y148:AE149" si="214">IF(H138&gt;0,H148/H138,)</f>
        <v>4.3824701195219126E-2</v>
      </c>
      <c r="Z148" s="170">
        <f t="shared" si="214"/>
        <v>7.8735881841876625E-3</v>
      </c>
      <c r="AA148" s="170">
        <f t="shared" si="214"/>
        <v>0</v>
      </c>
      <c r="AB148" s="182">
        <f t="shared" si="214"/>
        <v>8.5581787521079256E-2</v>
      </c>
      <c r="AC148" s="182">
        <f t="shared" si="214"/>
        <v>6.0637204522096609E-2</v>
      </c>
      <c r="AD148" s="182">
        <f t="shared" si="214"/>
        <v>7.1202531645569625E-2</v>
      </c>
      <c r="AE148" s="170">
        <f t="shared" si="214"/>
        <v>7.719386472215238E-2</v>
      </c>
      <c r="AG148" s="183" t="s">
        <v>970</v>
      </c>
      <c r="AH148" s="172"/>
      <c r="AI148" s="172"/>
      <c r="AJ148" s="172"/>
      <c r="AK148" s="172"/>
      <c r="AL148" s="172"/>
      <c r="AM148" s="172"/>
      <c r="AN148" s="172"/>
      <c r="AO148" s="172"/>
      <c r="AP148" s="172"/>
      <c r="AQ148" s="172"/>
      <c r="AR148" s="172"/>
    </row>
    <row r="149" spans="1:44" ht="15">
      <c r="A149" s="624"/>
      <c r="B149" s="628" t="s">
        <v>979</v>
      </c>
      <c r="C149" s="629">
        <v>4</v>
      </c>
      <c r="D149" s="630">
        <v>23</v>
      </c>
      <c r="E149" s="630">
        <v>33</v>
      </c>
      <c r="F149" s="630">
        <v>24</v>
      </c>
      <c r="G149" s="630">
        <v>9</v>
      </c>
      <c r="H149" s="630">
        <v>5</v>
      </c>
      <c r="I149" s="629">
        <v>98</v>
      </c>
      <c r="J149" s="629"/>
      <c r="K149" s="630">
        <v>214</v>
      </c>
      <c r="L149" s="630">
        <v>55</v>
      </c>
      <c r="M149" s="630">
        <v>42</v>
      </c>
      <c r="N149" s="629">
        <v>311</v>
      </c>
      <c r="O149" s="629"/>
      <c r="P149" s="631"/>
      <c r="Q149"/>
      <c r="R149" s="177"/>
      <c r="S149" s="178" t="s">
        <v>801</v>
      </c>
      <c r="T149" s="179">
        <f t="shared" si="213"/>
        <v>8.3963056255247689E-4</v>
      </c>
      <c r="U149" s="180">
        <f t="shared" si="213"/>
        <v>4.3216835776024049E-3</v>
      </c>
      <c r="V149" s="180">
        <f t="shared" si="213"/>
        <v>6.9546891464699681E-3</v>
      </c>
      <c r="W149" s="180">
        <f t="shared" si="213"/>
        <v>7.9496522027161318E-3</v>
      </c>
      <c r="X149" s="180">
        <f t="shared" si="213"/>
        <v>3.0821917808219176E-2</v>
      </c>
      <c r="Y149" s="180">
        <f t="shared" si="214"/>
        <v>1.6447368421052631E-2</v>
      </c>
      <c r="Z149" s="179">
        <f t="shared" si="214"/>
        <v>5.3128049441613359E-3</v>
      </c>
      <c r="AA149" s="179">
        <f t="shared" si="214"/>
        <v>0</v>
      </c>
      <c r="AB149" s="180">
        <f t="shared" si="214"/>
        <v>9.4481236203090513E-2</v>
      </c>
      <c r="AC149" s="180">
        <f t="shared" si="214"/>
        <v>5.7411273486430062E-2</v>
      </c>
      <c r="AD149" s="180">
        <f t="shared" si="214"/>
        <v>6.1313868613138686E-2</v>
      </c>
      <c r="AE149" s="179">
        <f t="shared" si="214"/>
        <v>7.9580348004094165E-2</v>
      </c>
      <c r="AG149" s="185">
        <f>(T149-T148)*100</f>
        <v>-0.14349765507643142</v>
      </c>
      <c r="AH149" s="185">
        <f t="shared" ref="AH149:AR149" si="215">(U149-U148)*100</f>
        <v>-0.3417398788345633</v>
      </c>
      <c r="AI149" s="185">
        <f t="shared" si="215"/>
        <v>-1.3446230358373727E-2</v>
      </c>
      <c r="AJ149" s="185">
        <f t="shared" si="215"/>
        <v>-0.29755782513637591</v>
      </c>
      <c r="AK149" s="185">
        <f t="shared" si="215"/>
        <v>-1.9492547600585857</v>
      </c>
      <c r="AL149" s="185">
        <f t="shared" si="215"/>
        <v>-2.7377332774166496</v>
      </c>
      <c r="AM149" s="185">
        <f t="shared" si="215"/>
        <v>-0.25607832400263264</v>
      </c>
      <c r="AN149" s="185">
        <f t="shared" si="215"/>
        <v>0</v>
      </c>
      <c r="AO149" s="185">
        <f t="shared" si="215"/>
        <v>0.88994486820112573</v>
      </c>
      <c r="AP149" s="185">
        <f t="shared" si="215"/>
        <v>-0.32259310356665472</v>
      </c>
      <c r="AQ149" s="185">
        <f t="shared" si="215"/>
        <v>-0.98886630324309388</v>
      </c>
      <c r="AR149" s="185">
        <f t="shared" si="215"/>
        <v>0.23864832819417842</v>
      </c>
    </row>
    <row r="150" spans="1:44" ht="15">
      <c r="A150" s="624"/>
      <c r="B150" s="628" t="s">
        <v>980</v>
      </c>
      <c r="C150" s="629">
        <v>2</v>
      </c>
      <c r="D150" s="630">
        <v>0</v>
      </c>
      <c r="E150" s="630">
        <v>1</v>
      </c>
      <c r="F150" s="630">
        <v>3</v>
      </c>
      <c r="G150" s="630">
        <v>0</v>
      </c>
      <c r="H150" s="630">
        <v>0</v>
      </c>
      <c r="I150" s="629">
        <v>6</v>
      </c>
      <c r="J150" s="629"/>
      <c r="K150" s="630">
        <v>0</v>
      </c>
      <c r="L150" s="630">
        <v>1</v>
      </c>
      <c r="M150" s="630">
        <v>2</v>
      </c>
      <c r="N150" s="629">
        <v>3</v>
      </c>
      <c r="O150" s="629"/>
      <c r="P150" s="631"/>
      <c r="Q150"/>
      <c r="R150" s="168" t="s">
        <v>1186</v>
      </c>
      <c r="S150" s="169" t="s">
        <v>1180</v>
      </c>
      <c r="T150" s="170">
        <f t="shared" ref="T150:X151" si="216">IF(C138&gt;0,C150/C138,)</f>
        <v>4.1356492969396195E-4</v>
      </c>
      <c r="U150" s="182">
        <f t="shared" si="216"/>
        <v>0</v>
      </c>
      <c r="V150" s="182">
        <f t="shared" si="216"/>
        <v>2.1482277121374866E-4</v>
      </c>
      <c r="W150" s="182">
        <f t="shared" si="216"/>
        <v>1.0242403550699897E-3</v>
      </c>
      <c r="X150" s="182">
        <f t="shared" si="216"/>
        <v>0</v>
      </c>
      <c r="Y150" s="182">
        <f t="shared" ref="Y150:AE151" si="217">IF(H138&gt;0,H150/H138,)</f>
        <v>0</v>
      </c>
      <c r="Z150" s="170">
        <f t="shared" si="217"/>
        <v>3.2580364900086883E-4</v>
      </c>
      <c r="AA150" s="170">
        <f t="shared" si="217"/>
        <v>0</v>
      </c>
      <c r="AB150" s="182">
        <f t="shared" si="217"/>
        <v>0</v>
      </c>
      <c r="AC150" s="182">
        <f t="shared" si="217"/>
        <v>1.0277492291880781E-3</v>
      </c>
      <c r="AD150" s="182">
        <f t="shared" si="217"/>
        <v>3.1645569620253164E-3</v>
      </c>
      <c r="AE150" s="170">
        <f t="shared" si="217"/>
        <v>7.5433744028161932E-4</v>
      </c>
      <c r="AG150" s="183" t="s">
        <v>970</v>
      </c>
      <c r="AH150" s="172"/>
      <c r="AI150" s="172"/>
      <c r="AJ150" s="172"/>
      <c r="AK150" s="172"/>
      <c r="AL150" s="172"/>
      <c r="AM150" s="172"/>
      <c r="AN150" s="172"/>
      <c r="AO150" s="172"/>
      <c r="AP150" s="172"/>
      <c r="AQ150" s="172"/>
      <c r="AR150" s="172"/>
    </row>
    <row r="151" spans="1:44" ht="15">
      <c r="A151" s="624"/>
      <c r="B151" s="628" t="s">
        <v>981</v>
      </c>
      <c r="C151" s="629">
        <v>0</v>
      </c>
      <c r="D151" s="630">
        <v>2</v>
      </c>
      <c r="E151" s="630">
        <v>3</v>
      </c>
      <c r="F151" s="630">
        <v>0</v>
      </c>
      <c r="G151" s="630">
        <v>0</v>
      </c>
      <c r="H151" s="630">
        <v>0</v>
      </c>
      <c r="I151" s="629">
        <v>5</v>
      </c>
      <c r="J151" s="629"/>
      <c r="K151" s="630">
        <v>0</v>
      </c>
      <c r="L151" s="630">
        <v>1</v>
      </c>
      <c r="M151" s="630">
        <v>14</v>
      </c>
      <c r="N151" s="629">
        <v>15</v>
      </c>
      <c r="O151" s="629"/>
      <c r="P151" s="631"/>
      <c r="Q151"/>
      <c r="R151" s="177"/>
      <c r="S151" s="178" t="s">
        <v>801</v>
      </c>
      <c r="T151" s="179">
        <f t="shared" si="216"/>
        <v>0</v>
      </c>
      <c r="U151" s="180">
        <f t="shared" si="216"/>
        <v>3.7579857196542651E-4</v>
      </c>
      <c r="V151" s="180">
        <f t="shared" si="216"/>
        <v>6.3224446786090617E-4</v>
      </c>
      <c r="W151" s="180">
        <f t="shared" si="216"/>
        <v>0</v>
      </c>
      <c r="X151" s="180">
        <f t="shared" si="216"/>
        <v>0</v>
      </c>
      <c r="Y151" s="180">
        <f t="shared" si="217"/>
        <v>0</v>
      </c>
      <c r="Z151" s="179">
        <f t="shared" si="217"/>
        <v>2.7106147674292531E-4</v>
      </c>
      <c r="AA151" s="179">
        <f t="shared" si="217"/>
        <v>0</v>
      </c>
      <c r="AB151" s="180">
        <f t="shared" si="217"/>
        <v>0</v>
      </c>
      <c r="AC151" s="180">
        <f t="shared" si="217"/>
        <v>1.0438413361169101E-3</v>
      </c>
      <c r="AD151" s="180">
        <f t="shared" si="217"/>
        <v>2.0437956204379562E-2</v>
      </c>
      <c r="AE151" s="179">
        <f t="shared" si="217"/>
        <v>3.8382804503582393E-3</v>
      </c>
      <c r="AG151" s="185">
        <f>(T151-T150)*100</f>
        <v>-4.1356492969396197E-2</v>
      </c>
      <c r="AH151" s="185">
        <f t="shared" ref="AH151:AR151" si="218">(U151-U150)*100</f>
        <v>3.7579857196542651E-2</v>
      </c>
      <c r="AI151" s="185">
        <f t="shared" si="218"/>
        <v>4.174216966471575E-2</v>
      </c>
      <c r="AJ151" s="185">
        <f t="shared" si="218"/>
        <v>-0.10242403550699897</v>
      </c>
      <c r="AK151" s="185">
        <f t="shared" si="218"/>
        <v>0</v>
      </c>
      <c r="AL151" s="185">
        <f t="shared" si="218"/>
        <v>0</v>
      </c>
      <c r="AM151" s="185">
        <f t="shared" si="218"/>
        <v>-5.4742172257943519E-3</v>
      </c>
      <c r="AN151" s="185">
        <f t="shared" si="218"/>
        <v>0</v>
      </c>
      <c r="AO151" s="185">
        <f t="shared" si="218"/>
        <v>0</v>
      </c>
      <c r="AP151" s="185">
        <f t="shared" si="218"/>
        <v>1.6092106928831994E-3</v>
      </c>
      <c r="AQ151" s="185">
        <f t="shared" si="218"/>
        <v>1.7273399242354246</v>
      </c>
      <c r="AR151" s="185">
        <f t="shared" si="218"/>
        <v>0.30839430100766202</v>
      </c>
    </row>
    <row r="152" spans="1:44" ht="15">
      <c r="A152" s="624"/>
      <c r="B152" s="628" t="s">
        <v>982</v>
      </c>
      <c r="C152" s="629">
        <v>780</v>
      </c>
      <c r="D152" s="630">
        <v>1766</v>
      </c>
      <c r="E152" s="630">
        <v>1377</v>
      </c>
      <c r="F152" s="630">
        <v>1021</v>
      </c>
      <c r="G152" s="630">
        <v>176</v>
      </c>
      <c r="H152" s="630">
        <v>122</v>
      </c>
      <c r="I152" s="629">
        <v>5242</v>
      </c>
      <c r="J152" s="629"/>
      <c r="K152" s="630">
        <v>997</v>
      </c>
      <c r="L152" s="630">
        <v>424</v>
      </c>
      <c r="M152" s="630">
        <v>268</v>
      </c>
      <c r="N152" s="629">
        <v>1689</v>
      </c>
      <c r="O152" s="629"/>
      <c r="P152" s="631"/>
      <c r="Q152"/>
      <c r="R152" s="168" t="s">
        <v>1187</v>
      </c>
      <c r="S152" s="169" t="s">
        <v>1180</v>
      </c>
      <c r="T152" s="170">
        <f t="shared" ref="T152:X153" si="219">IF(C138&gt;0,C152/C138,)</f>
        <v>0.16129032258064516</v>
      </c>
      <c r="U152" s="182">
        <f t="shared" si="219"/>
        <v>0.32540998710152941</v>
      </c>
      <c r="V152" s="182">
        <f t="shared" si="219"/>
        <v>0.29581095596133189</v>
      </c>
      <c r="W152" s="182">
        <f t="shared" si="219"/>
        <v>0.34858313417548653</v>
      </c>
      <c r="X152" s="182">
        <f t="shared" si="219"/>
        <v>0.55345911949685533</v>
      </c>
      <c r="Y152" s="182">
        <f t="shared" ref="Y152:AE153" si="220">IF(H138&gt;0,H152/H138,)</f>
        <v>0.48605577689243029</v>
      </c>
      <c r="Z152" s="170">
        <f t="shared" si="220"/>
        <v>0.28464378801042572</v>
      </c>
      <c r="AA152" s="170">
        <f t="shared" si="220"/>
        <v>0</v>
      </c>
      <c r="AB152" s="182">
        <f t="shared" si="220"/>
        <v>0.4203204047217538</v>
      </c>
      <c r="AC152" s="182">
        <f t="shared" si="220"/>
        <v>0.43576567317574511</v>
      </c>
      <c r="AD152" s="182">
        <f t="shared" si="220"/>
        <v>0.42405063291139239</v>
      </c>
      <c r="AE152" s="170">
        <f t="shared" si="220"/>
        <v>0.42469197887855165</v>
      </c>
      <c r="AG152" s="183" t="s">
        <v>970</v>
      </c>
      <c r="AH152" s="172"/>
      <c r="AI152" s="172"/>
      <c r="AJ152" s="172"/>
      <c r="AK152" s="172"/>
      <c r="AL152" s="172"/>
      <c r="AM152" s="172"/>
      <c r="AN152" s="172"/>
      <c r="AO152" s="172"/>
      <c r="AP152" s="172"/>
      <c r="AQ152" s="172"/>
      <c r="AR152" s="172"/>
    </row>
    <row r="153" spans="1:44" ht="15">
      <c r="A153" s="624"/>
      <c r="B153" s="628" t="s">
        <v>983</v>
      </c>
      <c r="C153" s="629">
        <v>821</v>
      </c>
      <c r="D153" s="630">
        <v>1641</v>
      </c>
      <c r="E153" s="630">
        <v>1397</v>
      </c>
      <c r="F153" s="630">
        <v>1097</v>
      </c>
      <c r="G153" s="630">
        <v>179</v>
      </c>
      <c r="H153" s="630">
        <v>168</v>
      </c>
      <c r="I153" s="629">
        <v>5303</v>
      </c>
      <c r="J153" s="629"/>
      <c r="K153" s="630">
        <v>986</v>
      </c>
      <c r="L153" s="630">
        <v>459</v>
      </c>
      <c r="M153" s="630">
        <v>281</v>
      </c>
      <c r="N153" s="629">
        <v>1726</v>
      </c>
      <c r="O153" s="629"/>
      <c r="P153" s="631"/>
      <c r="Q153"/>
      <c r="R153" s="177"/>
      <c r="S153" s="178" t="s">
        <v>801</v>
      </c>
      <c r="T153" s="179">
        <f t="shared" si="219"/>
        <v>0.17233417296389589</v>
      </c>
      <c r="U153" s="180">
        <f t="shared" si="219"/>
        <v>0.30834272829763248</v>
      </c>
      <c r="V153" s="180">
        <f t="shared" si="219"/>
        <v>0.29441517386722865</v>
      </c>
      <c r="W153" s="180">
        <f t="shared" si="219"/>
        <v>0.3633653527658165</v>
      </c>
      <c r="X153" s="180">
        <f t="shared" si="219"/>
        <v>0.61301369863013699</v>
      </c>
      <c r="Y153" s="180">
        <f t="shared" si="220"/>
        <v>0.55263157894736847</v>
      </c>
      <c r="Z153" s="179">
        <f t="shared" si="220"/>
        <v>0.28748780223354659</v>
      </c>
      <c r="AA153" s="179">
        <f t="shared" si="220"/>
        <v>0</v>
      </c>
      <c r="AB153" s="180">
        <f t="shared" si="220"/>
        <v>0.43532008830022073</v>
      </c>
      <c r="AC153" s="180">
        <f t="shared" si="220"/>
        <v>0.4791231732776618</v>
      </c>
      <c r="AD153" s="180">
        <f t="shared" si="220"/>
        <v>0.41021897810218977</v>
      </c>
      <c r="AE153" s="179">
        <f t="shared" si="220"/>
        <v>0.44165813715455476</v>
      </c>
      <c r="AG153" s="185">
        <f>(T153-T152)*100</f>
        <v>1.1043850383250731</v>
      </c>
      <c r="AH153" s="185">
        <f t="shared" ref="AH153:AR153" si="221">(U153-U152)*100</f>
        <v>-1.7067258803896923</v>
      </c>
      <c r="AI153" s="185">
        <f t="shared" si="221"/>
        <v>-0.13957820941032373</v>
      </c>
      <c r="AJ153" s="185">
        <f t="shared" si="221"/>
        <v>1.4782218590329965</v>
      </c>
      <c r="AK153" s="198">
        <f t="shared" si="221"/>
        <v>5.955457913328166</v>
      </c>
      <c r="AL153" s="198">
        <f t="shared" si="221"/>
        <v>6.6575802054938187</v>
      </c>
      <c r="AM153" s="185">
        <f t="shared" si="221"/>
        <v>0.28440142231208609</v>
      </c>
      <c r="AN153" s="185">
        <f t="shared" si="221"/>
        <v>0</v>
      </c>
      <c r="AO153" s="185">
        <f t="shared" si="221"/>
        <v>1.4999683578466927</v>
      </c>
      <c r="AP153" s="185">
        <f t="shared" si="221"/>
        <v>4.3357500101916688</v>
      </c>
      <c r="AQ153" s="185">
        <f t="shared" si="221"/>
        <v>-1.383165480920262</v>
      </c>
      <c r="AR153" s="185">
        <f t="shared" si="221"/>
        <v>1.6966158276003118</v>
      </c>
    </row>
    <row r="154" spans="1:44" ht="15">
      <c r="A154" s="624"/>
      <c r="B154" s="628" t="s">
        <v>984</v>
      </c>
      <c r="C154" s="629">
        <v>232</v>
      </c>
      <c r="D154" s="630">
        <v>504</v>
      </c>
      <c r="E154" s="630">
        <v>327</v>
      </c>
      <c r="F154" s="630">
        <v>209</v>
      </c>
      <c r="G154" s="630">
        <v>47</v>
      </c>
      <c r="H154" s="630">
        <v>16</v>
      </c>
      <c r="I154" s="629">
        <v>1335</v>
      </c>
      <c r="J154" s="629"/>
      <c r="K154" s="630">
        <v>304</v>
      </c>
      <c r="L154" s="630">
        <v>85</v>
      </c>
      <c r="M154" s="630">
        <v>87</v>
      </c>
      <c r="N154" s="629">
        <v>476</v>
      </c>
      <c r="O154" s="629"/>
      <c r="P154" s="631"/>
      <c r="Q154"/>
      <c r="R154" s="168" t="s">
        <v>1188</v>
      </c>
      <c r="S154" s="169" t="s">
        <v>1180</v>
      </c>
      <c r="T154" s="170">
        <f t="shared" ref="T154:X155" si="222">IF(C138&gt;0,C154/C138,)</f>
        <v>4.7973531844499588E-2</v>
      </c>
      <c r="U154" s="182">
        <f t="shared" si="222"/>
        <v>9.2868988391376445E-2</v>
      </c>
      <c r="V154" s="182">
        <f t="shared" si="222"/>
        <v>7.0247046186895812E-2</v>
      </c>
      <c r="W154" s="182">
        <f t="shared" si="222"/>
        <v>7.1355411403209293E-2</v>
      </c>
      <c r="X154" s="182">
        <f t="shared" si="222"/>
        <v>0.14779874213836477</v>
      </c>
      <c r="Y154" s="182">
        <f t="shared" ref="Y154:AE155" si="223">IF(H138&gt;0,H154/H138,)</f>
        <v>6.3745019920318724E-2</v>
      </c>
      <c r="Z154" s="170">
        <f t="shared" si="223"/>
        <v>7.2491311902693312E-2</v>
      </c>
      <c r="AA154" s="170">
        <f t="shared" si="223"/>
        <v>0</v>
      </c>
      <c r="AB154" s="182">
        <f t="shared" si="223"/>
        <v>0.12816188870151771</v>
      </c>
      <c r="AC154" s="182">
        <f t="shared" si="223"/>
        <v>8.7358684480986645E-2</v>
      </c>
      <c r="AD154" s="182">
        <f t="shared" si="223"/>
        <v>0.13765822784810128</v>
      </c>
      <c r="AE154" s="170">
        <f t="shared" si="223"/>
        <v>0.11968820719135026</v>
      </c>
      <c r="AG154" s="183" t="s">
        <v>970</v>
      </c>
      <c r="AH154" s="172"/>
      <c r="AI154" s="172"/>
      <c r="AJ154" s="172"/>
      <c r="AK154" s="172"/>
      <c r="AL154" s="172"/>
      <c r="AM154" s="172"/>
      <c r="AN154" s="172"/>
      <c r="AO154" s="172"/>
      <c r="AP154" s="172"/>
      <c r="AQ154" s="172"/>
      <c r="AR154" s="172"/>
    </row>
    <row r="155" spans="1:44" ht="15">
      <c r="A155" s="624"/>
      <c r="B155" s="628" t="s">
        <v>985</v>
      </c>
      <c r="C155" s="629">
        <v>151</v>
      </c>
      <c r="D155" s="630">
        <v>412</v>
      </c>
      <c r="E155" s="630">
        <v>265</v>
      </c>
      <c r="F155" s="630">
        <v>172</v>
      </c>
      <c r="G155" s="630">
        <v>38</v>
      </c>
      <c r="H155" s="630">
        <v>26</v>
      </c>
      <c r="I155" s="629">
        <v>1064</v>
      </c>
      <c r="J155" s="629"/>
      <c r="K155" s="630">
        <v>305</v>
      </c>
      <c r="L155" s="630">
        <v>61</v>
      </c>
      <c r="M155" s="630">
        <v>66</v>
      </c>
      <c r="N155" s="629">
        <v>432</v>
      </c>
      <c r="O155" s="629"/>
      <c r="P155" s="631"/>
      <c r="Q155"/>
      <c r="R155" s="177"/>
      <c r="S155" s="178" t="s">
        <v>801</v>
      </c>
      <c r="T155" s="179">
        <f t="shared" si="222"/>
        <v>3.1696053736356006E-2</v>
      </c>
      <c r="U155" s="180">
        <f t="shared" si="222"/>
        <v>7.7414505824877869E-2</v>
      </c>
      <c r="V155" s="180">
        <f t="shared" si="222"/>
        <v>5.584826132771338E-2</v>
      </c>
      <c r="W155" s="180">
        <f t="shared" si="222"/>
        <v>5.6972507452798943E-2</v>
      </c>
      <c r="X155" s="180">
        <f t="shared" si="222"/>
        <v>0.13013698630136986</v>
      </c>
      <c r="Y155" s="180">
        <f t="shared" si="223"/>
        <v>8.5526315789473686E-2</v>
      </c>
      <c r="Z155" s="179">
        <f t="shared" si="223"/>
        <v>5.7681882250894503E-2</v>
      </c>
      <c r="AA155" s="179">
        <f t="shared" si="223"/>
        <v>0</v>
      </c>
      <c r="AB155" s="180">
        <f t="shared" si="223"/>
        <v>0.13465783664459161</v>
      </c>
      <c r="AC155" s="180">
        <f t="shared" si="223"/>
        <v>6.3674321503131528E-2</v>
      </c>
      <c r="AD155" s="180">
        <f t="shared" si="223"/>
        <v>9.6350364963503646E-2</v>
      </c>
      <c r="AE155" s="179">
        <f t="shared" si="223"/>
        <v>0.1105424769703173</v>
      </c>
      <c r="AG155" s="185">
        <f>(T155-T154)*100</f>
        <v>-1.6277478108143582</v>
      </c>
      <c r="AH155" s="185">
        <f t="shared" ref="AH155:AR155" si="224">(U155-U154)*100</f>
        <v>-1.5454482566498575</v>
      </c>
      <c r="AI155" s="185">
        <f t="shared" si="224"/>
        <v>-1.4398784859182432</v>
      </c>
      <c r="AJ155" s="185">
        <f t="shared" si="224"/>
        <v>-1.4382903950410351</v>
      </c>
      <c r="AK155" s="185">
        <f t="shared" si="224"/>
        <v>-1.7661755836994919</v>
      </c>
      <c r="AL155" s="198">
        <f t="shared" si="224"/>
        <v>2.1781295869154964</v>
      </c>
      <c r="AM155" s="185">
        <f t="shared" si="224"/>
        <v>-1.4809429651798809</v>
      </c>
      <c r="AN155" s="185">
        <f t="shared" si="224"/>
        <v>0</v>
      </c>
      <c r="AO155" s="185">
        <f t="shared" si="224"/>
        <v>0.64959479430738987</v>
      </c>
      <c r="AP155" s="185">
        <f t="shared" si="224"/>
        <v>-2.3684362977855118</v>
      </c>
      <c r="AQ155" s="185">
        <f t="shared" si="224"/>
        <v>-4.1307862884597633</v>
      </c>
      <c r="AR155" s="185">
        <f t="shared" si="224"/>
        <v>-0.91457302210329605</v>
      </c>
    </row>
    <row r="156" spans="1:44" ht="15">
      <c r="A156" s="624"/>
      <c r="B156" s="628" t="s">
        <v>986</v>
      </c>
      <c r="C156" s="629"/>
      <c r="D156" s="630"/>
      <c r="E156" s="630"/>
      <c r="F156" s="630"/>
      <c r="G156" s="630"/>
      <c r="H156" s="630"/>
      <c r="I156" s="629"/>
      <c r="J156" s="629"/>
      <c r="K156" s="630"/>
      <c r="L156" s="630"/>
      <c r="M156" s="630"/>
      <c r="N156" s="629"/>
      <c r="O156" s="629"/>
      <c r="P156" s="631"/>
      <c r="Q156"/>
      <c r="R156" s="168" t="s">
        <v>1189</v>
      </c>
      <c r="S156" s="169" t="s">
        <v>1180</v>
      </c>
      <c r="T156" s="170">
        <f t="shared" ref="T156:X157" si="225">IF(C138&gt;0,C156/C138,)</f>
        <v>0</v>
      </c>
      <c r="U156" s="182">
        <f t="shared" si="225"/>
        <v>0</v>
      </c>
      <c r="V156" s="182">
        <f t="shared" si="225"/>
        <v>0</v>
      </c>
      <c r="W156" s="182">
        <f t="shared" si="225"/>
        <v>0</v>
      </c>
      <c r="X156" s="182">
        <f t="shared" si="225"/>
        <v>0</v>
      </c>
      <c r="Y156" s="182">
        <f t="shared" ref="Y156:AE157" si="226">IF(H138&gt;0,H156/H138,)</f>
        <v>0</v>
      </c>
      <c r="Z156" s="170">
        <f t="shared" si="226"/>
        <v>0</v>
      </c>
      <c r="AA156" s="170">
        <f t="shared" si="226"/>
        <v>0</v>
      </c>
      <c r="AB156" s="182">
        <f t="shared" si="226"/>
        <v>0</v>
      </c>
      <c r="AC156" s="182">
        <f t="shared" si="226"/>
        <v>0</v>
      </c>
      <c r="AD156" s="182">
        <f t="shared" si="226"/>
        <v>0</v>
      </c>
      <c r="AE156" s="170">
        <f t="shared" si="226"/>
        <v>0</v>
      </c>
      <c r="AG156" s="183" t="s">
        <v>970</v>
      </c>
      <c r="AH156" s="172"/>
      <c r="AI156" s="172"/>
      <c r="AJ156" s="172"/>
      <c r="AK156" s="172"/>
      <c r="AL156" s="172"/>
      <c r="AM156" s="172"/>
      <c r="AN156" s="172"/>
      <c r="AO156" s="172"/>
      <c r="AP156" s="172"/>
      <c r="AQ156" s="172"/>
      <c r="AR156" s="172"/>
    </row>
    <row r="157" spans="1:44" ht="15">
      <c r="A157" s="624"/>
      <c r="B157" s="628" t="s">
        <v>987</v>
      </c>
      <c r="C157" s="629"/>
      <c r="D157" s="630"/>
      <c r="E157" s="630"/>
      <c r="F157" s="630"/>
      <c r="G157" s="630"/>
      <c r="H157" s="630"/>
      <c r="I157" s="629"/>
      <c r="J157" s="629"/>
      <c r="K157" s="630"/>
      <c r="L157" s="630"/>
      <c r="M157" s="630"/>
      <c r="N157" s="629"/>
      <c r="O157" s="629"/>
      <c r="P157" s="631"/>
      <c r="Q157"/>
      <c r="R157" s="177"/>
      <c r="S157" s="178" t="s">
        <v>801</v>
      </c>
      <c r="T157" s="179">
        <f t="shared" si="225"/>
        <v>0</v>
      </c>
      <c r="U157" s="180">
        <f t="shared" si="225"/>
        <v>0</v>
      </c>
      <c r="V157" s="180">
        <f t="shared" si="225"/>
        <v>0</v>
      </c>
      <c r="W157" s="180">
        <f t="shared" si="225"/>
        <v>0</v>
      </c>
      <c r="X157" s="180">
        <f t="shared" si="225"/>
        <v>0</v>
      </c>
      <c r="Y157" s="180">
        <f t="shared" si="226"/>
        <v>0</v>
      </c>
      <c r="Z157" s="179">
        <f t="shared" si="226"/>
        <v>0</v>
      </c>
      <c r="AA157" s="179">
        <f t="shared" si="226"/>
        <v>0</v>
      </c>
      <c r="AB157" s="180">
        <f t="shared" si="226"/>
        <v>0</v>
      </c>
      <c r="AC157" s="180">
        <f t="shared" si="226"/>
        <v>0</v>
      </c>
      <c r="AD157" s="180">
        <f t="shared" si="226"/>
        <v>0</v>
      </c>
      <c r="AE157" s="179">
        <f t="shared" si="226"/>
        <v>0</v>
      </c>
      <c r="AG157" s="185">
        <f>(T157-T156)*100</f>
        <v>0</v>
      </c>
      <c r="AH157" s="185">
        <f t="shared" ref="AH157:AR157" si="227">(U157-U156)*100</f>
        <v>0</v>
      </c>
      <c r="AI157" s="185">
        <f t="shared" si="227"/>
        <v>0</v>
      </c>
      <c r="AJ157" s="185">
        <f t="shared" si="227"/>
        <v>0</v>
      </c>
      <c r="AK157" s="185">
        <f t="shared" si="227"/>
        <v>0</v>
      </c>
      <c r="AL157" s="185">
        <f t="shared" si="227"/>
        <v>0</v>
      </c>
      <c r="AM157" s="185">
        <f t="shared" si="227"/>
        <v>0</v>
      </c>
      <c r="AN157" s="185">
        <f t="shared" si="227"/>
        <v>0</v>
      </c>
      <c r="AO157" s="185">
        <f t="shared" si="227"/>
        <v>0</v>
      </c>
      <c r="AP157" s="185">
        <f t="shared" si="227"/>
        <v>0</v>
      </c>
      <c r="AQ157" s="185">
        <f t="shared" si="227"/>
        <v>0</v>
      </c>
      <c r="AR157" s="185">
        <f t="shared" si="227"/>
        <v>0</v>
      </c>
    </row>
    <row r="158" spans="1:44" ht="15">
      <c r="A158" s="624"/>
      <c r="B158" s="628" t="s">
        <v>988</v>
      </c>
      <c r="C158" s="629"/>
      <c r="D158" s="630"/>
      <c r="E158" s="630"/>
      <c r="F158" s="630"/>
      <c r="G158" s="630"/>
      <c r="H158" s="630"/>
      <c r="I158" s="629"/>
      <c r="J158" s="629"/>
      <c r="K158" s="630"/>
      <c r="L158" s="630"/>
      <c r="M158" s="630"/>
      <c r="N158" s="629"/>
      <c r="O158" s="629"/>
      <c r="P158" s="631"/>
      <c r="Q158"/>
      <c r="R158" s="168" t="s">
        <v>1190</v>
      </c>
      <c r="S158" s="169" t="s">
        <v>1180</v>
      </c>
      <c r="T158" s="170">
        <f t="shared" ref="T158:X159" si="228">IF(C138&gt;0,C158/C138,)</f>
        <v>0</v>
      </c>
      <c r="U158" s="182">
        <f t="shared" si="228"/>
        <v>0</v>
      </c>
      <c r="V158" s="182">
        <f t="shared" si="228"/>
        <v>0</v>
      </c>
      <c r="W158" s="182">
        <f t="shared" si="228"/>
        <v>0</v>
      </c>
      <c r="X158" s="182">
        <f t="shared" si="228"/>
        <v>0</v>
      </c>
      <c r="Y158" s="182">
        <f t="shared" ref="Y158:AE159" si="229">IF(H138&gt;0,H158/H138,)</f>
        <v>0</v>
      </c>
      <c r="Z158" s="170">
        <f t="shared" si="229"/>
        <v>0</v>
      </c>
      <c r="AA158" s="170">
        <f t="shared" si="229"/>
        <v>0</v>
      </c>
      <c r="AB158" s="182">
        <f t="shared" si="229"/>
        <v>0</v>
      </c>
      <c r="AC158" s="182">
        <f t="shared" si="229"/>
        <v>0</v>
      </c>
      <c r="AD158" s="182">
        <f t="shared" si="229"/>
        <v>0</v>
      </c>
      <c r="AE158" s="170">
        <f t="shared" si="229"/>
        <v>0</v>
      </c>
      <c r="AG158" s="183" t="s">
        <v>970</v>
      </c>
      <c r="AH158" s="187"/>
      <c r="AI158" s="187"/>
      <c r="AJ158" s="187"/>
      <c r="AK158" s="187"/>
      <c r="AL158" s="187"/>
      <c r="AM158" s="187"/>
      <c r="AN158" s="187"/>
      <c r="AO158" s="187"/>
      <c r="AP158" s="187"/>
      <c r="AQ158" s="187"/>
      <c r="AR158" s="187"/>
    </row>
    <row r="159" spans="1:44" ht="15.75" thickBot="1">
      <c r="A159" s="624"/>
      <c r="B159" s="628" t="s">
        <v>989</v>
      </c>
      <c r="C159" s="629"/>
      <c r="D159" s="630"/>
      <c r="E159" s="630"/>
      <c r="F159" s="630"/>
      <c r="G159" s="630"/>
      <c r="H159" s="630"/>
      <c r="I159" s="629"/>
      <c r="J159" s="629"/>
      <c r="K159" s="630"/>
      <c r="L159" s="630"/>
      <c r="M159" s="630"/>
      <c r="N159" s="629"/>
      <c r="O159" s="629"/>
      <c r="P159" s="631"/>
      <c r="Q159"/>
      <c r="R159" s="188"/>
      <c r="S159" s="189" t="s">
        <v>801</v>
      </c>
      <c r="T159" s="190">
        <f t="shared" si="228"/>
        <v>0</v>
      </c>
      <c r="U159" s="191">
        <f t="shared" si="228"/>
        <v>0</v>
      </c>
      <c r="V159" s="191">
        <f t="shared" si="228"/>
        <v>0</v>
      </c>
      <c r="W159" s="191">
        <f t="shared" si="228"/>
        <v>0</v>
      </c>
      <c r="X159" s="191">
        <f t="shared" si="228"/>
        <v>0</v>
      </c>
      <c r="Y159" s="191">
        <f t="shared" si="229"/>
        <v>0</v>
      </c>
      <c r="Z159" s="190">
        <f t="shared" si="229"/>
        <v>0</v>
      </c>
      <c r="AA159" s="190">
        <f t="shared" si="229"/>
        <v>0</v>
      </c>
      <c r="AB159" s="191">
        <f t="shared" si="229"/>
        <v>0</v>
      </c>
      <c r="AC159" s="191">
        <f t="shared" si="229"/>
        <v>0</v>
      </c>
      <c r="AD159" s="191">
        <f t="shared" si="229"/>
        <v>0</v>
      </c>
      <c r="AE159" s="190">
        <f t="shared" si="229"/>
        <v>0</v>
      </c>
      <c r="AF159" s="192"/>
      <c r="AG159" s="193">
        <f>(T159-T158)*100</f>
        <v>0</v>
      </c>
      <c r="AH159" s="193">
        <f t="shared" ref="AH159:AR159" si="230">(U159-U158)*100</f>
        <v>0</v>
      </c>
      <c r="AI159" s="193">
        <f t="shared" si="230"/>
        <v>0</v>
      </c>
      <c r="AJ159" s="193">
        <f t="shared" si="230"/>
        <v>0</v>
      </c>
      <c r="AK159" s="193">
        <f t="shared" si="230"/>
        <v>0</v>
      </c>
      <c r="AL159" s="193">
        <f t="shared" si="230"/>
        <v>0</v>
      </c>
      <c r="AM159" s="193">
        <f t="shared" si="230"/>
        <v>0</v>
      </c>
      <c r="AN159" s="193">
        <f t="shared" si="230"/>
        <v>0</v>
      </c>
      <c r="AO159" s="193">
        <f t="shared" si="230"/>
        <v>0</v>
      </c>
      <c r="AP159" s="193">
        <f t="shared" si="230"/>
        <v>0</v>
      </c>
      <c r="AQ159" s="193">
        <f t="shared" si="230"/>
        <v>0</v>
      </c>
      <c r="AR159" s="193">
        <f t="shared" si="230"/>
        <v>0</v>
      </c>
    </row>
    <row r="160" spans="1:44" ht="15">
      <c r="A160" s="621" t="s">
        <v>851</v>
      </c>
      <c r="B160" s="617" t="s">
        <v>967</v>
      </c>
      <c r="C160" s="634"/>
      <c r="D160" s="635"/>
      <c r="E160" s="635"/>
      <c r="F160" s="635"/>
      <c r="G160" s="635"/>
      <c r="H160" s="635"/>
      <c r="I160" s="634"/>
      <c r="J160" s="634"/>
      <c r="K160" s="635"/>
      <c r="L160" s="635"/>
      <c r="M160" s="635"/>
      <c r="N160" s="634"/>
      <c r="O160" s="634"/>
      <c r="P160" s="636"/>
      <c r="Q160"/>
      <c r="R160" s="168" t="s">
        <v>1179</v>
      </c>
      <c r="S160" s="169" t="s">
        <v>1180</v>
      </c>
      <c r="T160" s="170">
        <f t="shared" ref="T160:X161" si="231">IF(C160&gt;0,C160/C160,)</f>
        <v>0</v>
      </c>
      <c r="U160" s="182">
        <f t="shared" si="231"/>
        <v>0</v>
      </c>
      <c r="V160" s="182">
        <f t="shared" si="231"/>
        <v>0</v>
      </c>
      <c r="W160" s="182">
        <f t="shared" si="231"/>
        <v>0</v>
      </c>
      <c r="X160" s="182">
        <f t="shared" si="231"/>
        <v>0</v>
      </c>
      <c r="Y160" s="182">
        <f t="shared" ref="Y160:AE161" si="232">IF(H160&gt;0,H160/H160,)</f>
        <v>0</v>
      </c>
      <c r="Z160" s="170">
        <f t="shared" si="232"/>
        <v>0</v>
      </c>
      <c r="AA160" s="170">
        <f t="shared" si="232"/>
        <v>0</v>
      </c>
      <c r="AB160" s="182">
        <f t="shared" si="232"/>
        <v>0</v>
      </c>
      <c r="AC160" s="182">
        <f t="shared" si="232"/>
        <v>0</v>
      </c>
      <c r="AD160" s="182">
        <f t="shared" si="232"/>
        <v>0</v>
      </c>
      <c r="AE160" s="170">
        <f t="shared" si="232"/>
        <v>0</v>
      </c>
      <c r="AG160" s="172">
        <f>+T162+T164+T166+T168+T170+T172+T174+T176+T178+T180</f>
        <v>0</v>
      </c>
      <c r="AH160" s="172">
        <f t="shared" ref="AH160:AR161" si="233">+U162+U164+U166+U168+U170+U172+U174+U176+U178+U180</f>
        <v>0</v>
      </c>
      <c r="AI160" s="172">
        <f t="shared" si="233"/>
        <v>0</v>
      </c>
      <c r="AJ160" s="172">
        <f t="shared" si="233"/>
        <v>0</v>
      </c>
      <c r="AK160" s="172">
        <f t="shared" si="233"/>
        <v>0</v>
      </c>
      <c r="AL160" s="172">
        <f t="shared" si="233"/>
        <v>0</v>
      </c>
      <c r="AM160" s="172">
        <f t="shared" si="233"/>
        <v>0</v>
      </c>
      <c r="AN160" s="172">
        <f t="shared" si="233"/>
        <v>0</v>
      </c>
      <c r="AO160" s="172">
        <f t="shared" si="233"/>
        <v>0</v>
      </c>
      <c r="AP160" s="172">
        <f t="shared" si="233"/>
        <v>0</v>
      </c>
      <c r="AQ160" s="172">
        <f t="shared" si="233"/>
        <v>0</v>
      </c>
      <c r="AR160" s="172">
        <f t="shared" si="233"/>
        <v>0</v>
      </c>
    </row>
    <row r="161" spans="1:44" ht="15">
      <c r="A161" s="622"/>
      <c r="B161" s="628" t="s">
        <v>968</v>
      </c>
      <c r="C161" s="629"/>
      <c r="D161" s="630"/>
      <c r="E161" s="630"/>
      <c r="F161" s="630"/>
      <c r="G161" s="630"/>
      <c r="H161" s="630"/>
      <c r="I161" s="629"/>
      <c r="J161" s="629"/>
      <c r="K161" s="630"/>
      <c r="L161" s="630"/>
      <c r="M161" s="630"/>
      <c r="N161" s="629"/>
      <c r="O161" s="629"/>
      <c r="P161" s="631"/>
      <c r="Q161"/>
      <c r="R161" s="177"/>
      <c r="S161" s="178" t="s">
        <v>801</v>
      </c>
      <c r="T161" s="179">
        <f t="shared" si="231"/>
        <v>0</v>
      </c>
      <c r="U161" s="180">
        <f t="shared" si="231"/>
        <v>0</v>
      </c>
      <c r="V161" s="180">
        <f t="shared" si="231"/>
        <v>0</v>
      </c>
      <c r="W161" s="180">
        <f t="shared" si="231"/>
        <v>0</v>
      </c>
      <c r="X161" s="180">
        <f t="shared" si="231"/>
        <v>0</v>
      </c>
      <c r="Y161" s="180">
        <f t="shared" si="232"/>
        <v>0</v>
      </c>
      <c r="Z161" s="179">
        <f t="shared" si="232"/>
        <v>0</v>
      </c>
      <c r="AA161" s="179">
        <f t="shared" si="232"/>
        <v>0</v>
      </c>
      <c r="AB161" s="180">
        <f t="shared" si="232"/>
        <v>0</v>
      </c>
      <c r="AC161" s="180">
        <f t="shared" si="232"/>
        <v>0</v>
      </c>
      <c r="AD161" s="180">
        <f t="shared" si="232"/>
        <v>0</v>
      </c>
      <c r="AE161" s="179">
        <f t="shared" si="232"/>
        <v>0</v>
      </c>
      <c r="AG161" s="181">
        <f>+T163+T165+T167+T169+T171+T173+T175+T177+T179+T181</f>
        <v>0</v>
      </c>
      <c r="AH161" s="181">
        <f t="shared" si="233"/>
        <v>0</v>
      </c>
      <c r="AI161" s="181">
        <f t="shared" si="233"/>
        <v>0</v>
      </c>
      <c r="AJ161" s="181">
        <f t="shared" si="233"/>
        <v>0</v>
      </c>
      <c r="AK161" s="181">
        <f t="shared" si="233"/>
        <v>0</v>
      </c>
      <c r="AL161" s="181">
        <f t="shared" si="233"/>
        <v>0</v>
      </c>
      <c r="AM161" s="181">
        <f t="shared" si="233"/>
        <v>0</v>
      </c>
      <c r="AN161" s="181">
        <f t="shared" si="233"/>
        <v>0</v>
      </c>
      <c r="AO161" s="181">
        <f t="shared" si="233"/>
        <v>0</v>
      </c>
      <c r="AP161" s="181">
        <f t="shared" si="233"/>
        <v>0</v>
      </c>
      <c r="AQ161" s="181">
        <f t="shared" si="233"/>
        <v>0</v>
      </c>
      <c r="AR161" s="181">
        <f t="shared" si="233"/>
        <v>0</v>
      </c>
    </row>
    <row r="162" spans="1:44" ht="15">
      <c r="A162" s="622"/>
      <c r="B162" s="628" t="s">
        <v>969</v>
      </c>
      <c r="C162" s="629"/>
      <c r="D162" s="630"/>
      <c r="E162" s="630"/>
      <c r="F162" s="630"/>
      <c r="G162" s="630"/>
      <c r="H162" s="630"/>
      <c r="I162" s="629"/>
      <c r="J162" s="629"/>
      <c r="K162" s="630"/>
      <c r="L162" s="630"/>
      <c r="M162" s="630"/>
      <c r="N162" s="629"/>
      <c r="O162" s="629"/>
      <c r="P162" s="631"/>
      <c r="Q162"/>
      <c r="R162" s="168" t="s">
        <v>1181</v>
      </c>
      <c r="S162" s="169" t="s">
        <v>1180</v>
      </c>
      <c r="T162" s="170">
        <f t="shared" ref="T162:X163" si="234">IF(C160&gt;0,C162/C160,)</f>
        <v>0</v>
      </c>
      <c r="U162" s="182">
        <f t="shared" si="234"/>
        <v>0</v>
      </c>
      <c r="V162" s="182">
        <f t="shared" si="234"/>
        <v>0</v>
      </c>
      <c r="W162" s="182">
        <f t="shared" si="234"/>
        <v>0</v>
      </c>
      <c r="X162" s="182">
        <f t="shared" si="234"/>
        <v>0</v>
      </c>
      <c r="Y162" s="182">
        <f t="shared" ref="Y162:AE163" si="235">IF(H160&gt;0,H162/H160,)</f>
        <v>0</v>
      </c>
      <c r="Z162" s="170">
        <f t="shared" si="235"/>
        <v>0</v>
      </c>
      <c r="AA162" s="170">
        <f t="shared" si="235"/>
        <v>0</v>
      </c>
      <c r="AB162" s="182">
        <f t="shared" si="235"/>
        <v>0</v>
      </c>
      <c r="AC162" s="182">
        <f t="shared" si="235"/>
        <v>0</v>
      </c>
      <c r="AD162" s="182">
        <f t="shared" si="235"/>
        <v>0</v>
      </c>
      <c r="AE162" s="170">
        <f t="shared" si="235"/>
        <v>0</v>
      </c>
      <c r="AG162" s="183" t="s">
        <v>970</v>
      </c>
      <c r="AH162" s="172"/>
      <c r="AI162" s="172"/>
      <c r="AJ162" s="172"/>
      <c r="AK162" s="172"/>
      <c r="AL162" s="172"/>
      <c r="AM162" s="172"/>
      <c r="AN162" s="172"/>
      <c r="AO162" s="172"/>
      <c r="AP162" s="172"/>
      <c r="AQ162" s="172"/>
      <c r="AR162" s="172"/>
    </row>
    <row r="163" spans="1:44" ht="15">
      <c r="A163" s="622"/>
      <c r="B163" s="628" t="s">
        <v>971</v>
      </c>
      <c r="C163" s="629"/>
      <c r="D163" s="630"/>
      <c r="E163" s="630"/>
      <c r="F163" s="630"/>
      <c r="G163" s="630"/>
      <c r="H163" s="630"/>
      <c r="I163" s="629"/>
      <c r="J163" s="629"/>
      <c r="K163" s="630"/>
      <c r="L163" s="630"/>
      <c r="M163" s="630"/>
      <c r="N163" s="629"/>
      <c r="O163" s="629"/>
      <c r="P163" s="631"/>
      <c r="Q163"/>
      <c r="R163" s="177"/>
      <c r="S163" s="178" t="s">
        <v>801</v>
      </c>
      <c r="T163" s="179">
        <f t="shared" si="234"/>
        <v>0</v>
      </c>
      <c r="U163" s="180">
        <f t="shared" si="234"/>
        <v>0</v>
      </c>
      <c r="V163" s="180">
        <f t="shared" si="234"/>
        <v>0</v>
      </c>
      <c r="W163" s="180">
        <f t="shared" si="234"/>
        <v>0</v>
      </c>
      <c r="X163" s="180">
        <f t="shared" si="234"/>
        <v>0</v>
      </c>
      <c r="Y163" s="180">
        <f t="shared" si="235"/>
        <v>0</v>
      </c>
      <c r="Z163" s="179">
        <f t="shared" si="235"/>
        <v>0</v>
      </c>
      <c r="AA163" s="179">
        <f t="shared" si="235"/>
        <v>0</v>
      </c>
      <c r="AB163" s="180">
        <f t="shared" si="235"/>
        <v>0</v>
      </c>
      <c r="AC163" s="180">
        <f t="shared" si="235"/>
        <v>0</v>
      </c>
      <c r="AD163" s="180">
        <f t="shared" si="235"/>
        <v>0</v>
      </c>
      <c r="AE163" s="179">
        <f t="shared" si="235"/>
        <v>0</v>
      </c>
      <c r="AG163" s="185">
        <f>(T163-T162)*100</f>
        <v>0</v>
      </c>
      <c r="AH163" s="185">
        <f t="shared" ref="AH163:AR163" si="236">(U163-U162)*100</f>
        <v>0</v>
      </c>
      <c r="AI163" s="185">
        <f t="shared" si="236"/>
        <v>0</v>
      </c>
      <c r="AJ163" s="185">
        <f t="shared" si="236"/>
        <v>0</v>
      </c>
      <c r="AK163" s="185">
        <f t="shared" si="236"/>
        <v>0</v>
      </c>
      <c r="AL163" s="185">
        <f t="shared" si="236"/>
        <v>0</v>
      </c>
      <c r="AM163" s="185">
        <f t="shared" si="236"/>
        <v>0</v>
      </c>
      <c r="AN163" s="185">
        <f t="shared" si="236"/>
        <v>0</v>
      </c>
      <c r="AO163" s="185">
        <f t="shared" si="236"/>
        <v>0</v>
      </c>
      <c r="AP163" s="185">
        <f t="shared" si="236"/>
        <v>0</v>
      </c>
      <c r="AQ163" s="185">
        <f t="shared" si="236"/>
        <v>0</v>
      </c>
      <c r="AR163" s="185">
        <f t="shared" si="236"/>
        <v>0</v>
      </c>
    </row>
    <row r="164" spans="1:44" ht="15">
      <c r="A164" s="622"/>
      <c r="B164" s="628" t="s">
        <v>972</v>
      </c>
      <c r="C164" s="629"/>
      <c r="D164" s="630"/>
      <c r="E164" s="630"/>
      <c r="F164" s="630"/>
      <c r="G164" s="630"/>
      <c r="H164" s="630"/>
      <c r="I164" s="629"/>
      <c r="J164" s="629"/>
      <c r="K164" s="630"/>
      <c r="L164" s="630"/>
      <c r="M164" s="630"/>
      <c r="N164" s="629"/>
      <c r="O164" s="629"/>
      <c r="P164" s="631"/>
      <c r="Q164"/>
      <c r="R164" s="168" t="s">
        <v>1182</v>
      </c>
      <c r="S164" s="169" t="s">
        <v>1180</v>
      </c>
      <c r="T164" s="170">
        <f t="shared" ref="T164:X165" si="237">IF(C160&gt;0,C164/C160,)</f>
        <v>0</v>
      </c>
      <c r="U164" s="182">
        <f t="shared" si="237"/>
        <v>0</v>
      </c>
      <c r="V164" s="182">
        <f t="shared" si="237"/>
        <v>0</v>
      </c>
      <c r="W164" s="182">
        <f t="shared" si="237"/>
        <v>0</v>
      </c>
      <c r="X164" s="182">
        <f t="shared" si="237"/>
        <v>0</v>
      </c>
      <c r="Y164" s="182">
        <f t="shared" ref="Y164:AE165" si="238">IF(H160&gt;0,H164/H160,)</f>
        <v>0</v>
      </c>
      <c r="Z164" s="170">
        <f t="shared" si="238"/>
        <v>0</v>
      </c>
      <c r="AA164" s="170">
        <f t="shared" si="238"/>
        <v>0</v>
      </c>
      <c r="AB164" s="182">
        <f t="shared" si="238"/>
        <v>0</v>
      </c>
      <c r="AC164" s="182">
        <f t="shared" si="238"/>
        <v>0</v>
      </c>
      <c r="AD164" s="182">
        <f t="shared" si="238"/>
        <v>0</v>
      </c>
      <c r="AE164" s="170">
        <f t="shared" si="238"/>
        <v>0</v>
      </c>
      <c r="AG164" s="183" t="s">
        <v>970</v>
      </c>
      <c r="AH164" s="172"/>
      <c r="AI164" s="172"/>
      <c r="AJ164" s="172"/>
      <c r="AK164" s="172"/>
      <c r="AL164" s="172"/>
      <c r="AM164" s="172"/>
      <c r="AN164" s="172"/>
      <c r="AO164" s="172"/>
      <c r="AP164" s="172"/>
      <c r="AQ164" s="172"/>
      <c r="AR164" s="172"/>
    </row>
    <row r="165" spans="1:44" ht="15">
      <c r="A165" s="622"/>
      <c r="B165" s="628" t="s">
        <v>973</v>
      </c>
      <c r="C165" s="629"/>
      <c r="D165" s="630"/>
      <c r="E165" s="630"/>
      <c r="F165" s="630"/>
      <c r="G165" s="630"/>
      <c r="H165" s="630"/>
      <c r="I165" s="629"/>
      <c r="J165" s="629"/>
      <c r="K165" s="630"/>
      <c r="L165" s="630"/>
      <c r="M165" s="630"/>
      <c r="N165" s="629"/>
      <c r="O165" s="629"/>
      <c r="P165" s="631"/>
      <c r="Q165"/>
      <c r="R165" s="177"/>
      <c r="S165" s="178" t="s">
        <v>801</v>
      </c>
      <c r="T165" s="179">
        <f t="shared" si="237"/>
        <v>0</v>
      </c>
      <c r="U165" s="180">
        <f t="shared" si="237"/>
        <v>0</v>
      </c>
      <c r="V165" s="180">
        <f t="shared" si="237"/>
        <v>0</v>
      </c>
      <c r="W165" s="180">
        <f t="shared" si="237"/>
        <v>0</v>
      </c>
      <c r="X165" s="180">
        <f t="shared" si="237"/>
        <v>0</v>
      </c>
      <c r="Y165" s="180">
        <f t="shared" si="238"/>
        <v>0</v>
      </c>
      <c r="Z165" s="179">
        <f t="shared" si="238"/>
        <v>0</v>
      </c>
      <c r="AA165" s="179">
        <f t="shared" si="238"/>
        <v>0</v>
      </c>
      <c r="AB165" s="180">
        <f t="shared" si="238"/>
        <v>0</v>
      </c>
      <c r="AC165" s="180">
        <f t="shared" si="238"/>
        <v>0</v>
      </c>
      <c r="AD165" s="180">
        <f t="shared" si="238"/>
        <v>0</v>
      </c>
      <c r="AE165" s="179">
        <f t="shared" si="238"/>
        <v>0</v>
      </c>
      <c r="AG165" s="185">
        <f>(T165-T164)*100</f>
        <v>0</v>
      </c>
      <c r="AH165" s="185">
        <f t="shared" ref="AH165:AR165" si="239">(U165-U164)*100</f>
        <v>0</v>
      </c>
      <c r="AI165" s="185">
        <f t="shared" si="239"/>
        <v>0</v>
      </c>
      <c r="AJ165" s="185">
        <f t="shared" si="239"/>
        <v>0</v>
      </c>
      <c r="AK165" s="185">
        <f t="shared" si="239"/>
        <v>0</v>
      </c>
      <c r="AL165" s="185">
        <f t="shared" si="239"/>
        <v>0</v>
      </c>
      <c r="AM165" s="185">
        <f t="shared" si="239"/>
        <v>0</v>
      </c>
      <c r="AN165" s="185">
        <f t="shared" si="239"/>
        <v>0</v>
      </c>
      <c r="AO165" s="185">
        <f t="shared" si="239"/>
        <v>0</v>
      </c>
      <c r="AP165" s="185">
        <f t="shared" si="239"/>
        <v>0</v>
      </c>
      <c r="AQ165" s="185">
        <f t="shared" si="239"/>
        <v>0</v>
      </c>
      <c r="AR165" s="185">
        <f t="shared" si="239"/>
        <v>0</v>
      </c>
    </row>
    <row r="166" spans="1:44" ht="15">
      <c r="A166" s="622"/>
      <c r="B166" s="628" t="s">
        <v>974</v>
      </c>
      <c r="C166" s="629"/>
      <c r="D166" s="630"/>
      <c r="E166" s="630"/>
      <c r="F166" s="630"/>
      <c r="G166" s="630"/>
      <c r="H166" s="630"/>
      <c r="I166" s="629"/>
      <c r="J166" s="629"/>
      <c r="K166" s="630"/>
      <c r="L166" s="630"/>
      <c r="M166" s="630"/>
      <c r="N166" s="629"/>
      <c r="O166" s="629"/>
      <c r="P166" s="631"/>
      <c r="Q166"/>
      <c r="R166" s="168" t="s">
        <v>1183</v>
      </c>
      <c r="S166" s="169" t="s">
        <v>1180</v>
      </c>
      <c r="T166" s="170">
        <f t="shared" ref="T166:X167" si="240">IF(C160&gt;0,C166/C160,)</f>
        <v>0</v>
      </c>
      <c r="U166" s="182">
        <f t="shared" si="240"/>
        <v>0</v>
      </c>
      <c r="V166" s="182">
        <f t="shared" si="240"/>
        <v>0</v>
      </c>
      <c r="W166" s="182">
        <f t="shared" si="240"/>
        <v>0</v>
      </c>
      <c r="X166" s="182">
        <f t="shared" si="240"/>
        <v>0</v>
      </c>
      <c r="Y166" s="182">
        <f t="shared" ref="Y166:AE167" si="241">IF(H160&gt;0,H166/H160,)</f>
        <v>0</v>
      </c>
      <c r="Z166" s="170">
        <f t="shared" si="241"/>
        <v>0</v>
      </c>
      <c r="AA166" s="170">
        <f t="shared" si="241"/>
        <v>0</v>
      </c>
      <c r="AB166" s="182">
        <f t="shared" si="241"/>
        <v>0</v>
      </c>
      <c r="AC166" s="182">
        <f t="shared" si="241"/>
        <v>0</v>
      </c>
      <c r="AD166" s="182">
        <f t="shared" si="241"/>
        <v>0</v>
      </c>
      <c r="AE166" s="170">
        <f t="shared" si="241"/>
        <v>0</v>
      </c>
      <c r="AG166" s="183" t="s">
        <v>970</v>
      </c>
      <c r="AH166" s="172"/>
      <c r="AI166" s="172"/>
      <c r="AJ166" s="172"/>
      <c r="AK166" s="172"/>
      <c r="AL166" s="172"/>
      <c r="AM166" s="172"/>
      <c r="AN166" s="172"/>
      <c r="AO166" s="172"/>
      <c r="AP166" s="172"/>
      <c r="AQ166" s="172"/>
      <c r="AR166" s="172"/>
    </row>
    <row r="167" spans="1:44" ht="15">
      <c r="A167" s="622"/>
      <c r="B167" s="628" t="s">
        <v>975</v>
      </c>
      <c r="C167" s="629"/>
      <c r="D167" s="630"/>
      <c r="E167" s="630"/>
      <c r="F167" s="630"/>
      <c r="G167" s="630"/>
      <c r="H167" s="630"/>
      <c r="I167" s="629"/>
      <c r="J167" s="629"/>
      <c r="K167" s="630"/>
      <c r="L167" s="630"/>
      <c r="M167" s="630"/>
      <c r="N167" s="629"/>
      <c r="O167" s="629"/>
      <c r="P167" s="631"/>
      <c r="Q167"/>
      <c r="R167" s="177"/>
      <c r="S167" s="178" t="s">
        <v>801</v>
      </c>
      <c r="T167" s="179">
        <f t="shared" si="240"/>
        <v>0</v>
      </c>
      <c r="U167" s="180">
        <f t="shared" si="240"/>
        <v>0</v>
      </c>
      <c r="V167" s="180">
        <f t="shared" si="240"/>
        <v>0</v>
      </c>
      <c r="W167" s="180">
        <f t="shared" si="240"/>
        <v>0</v>
      </c>
      <c r="X167" s="180">
        <f t="shared" si="240"/>
        <v>0</v>
      </c>
      <c r="Y167" s="180">
        <f t="shared" si="241"/>
        <v>0</v>
      </c>
      <c r="Z167" s="179">
        <f t="shared" si="241"/>
        <v>0</v>
      </c>
      <c r="AA167" s="179">
        <f t="shared" si="241"/>
        <v>0</v>
      </c>
      <c r="AB167" s="180">
        <f t="shared" si="241"/>
        <v>0</v>
      </c>
      <c r="AC167" s="180">
        <f t="shared" si="241"/>
        <v>0</v>
      </c>
      <c r="AD167" s="180">
        <f t="shared" si="241"/>
        <v>0</v>
      </c>
      <c r="AE167" s="179">
        <f t="shared" si="241"/>
        <v>0</v>
      </c>
      <c r="AG167" s="186">
        <f>(T167-T166)*100</f>
        <v>0</v>
      </c>
      <c r="AH167" s="186">
        <f t="shared" ref="AH167:AR167" si="242">(U167-U166)*100</f>
        <v>0</v>
      </c>
      <c r="AI167" s="186">
        <f t="shared" si="242"/>
        <v>0</v>
      </c>
      <c r="AJ167" s="186">
        <f t="shared" si="242"/>
        <v>0</v>
      </c>
      <c r="AK167" s="186">
        <f t="shared" si="242"/>
        <v>0</v>
      </c>
      <c r="AL167" s="186">
        <f t="shared" si="242"/>
        <v>0</v>
      </c>
      <c r="AM167" s="186">
        <f t="shared" si="242"/>
        <v>0</v>
      </c>
      <c r="AN167" s="186">
        <f t="shared" si="242"/>
        <v>0</v>
      </c>
      <c r="AO167" s="186">
        <f t="shared" si="242"/>
        <v>0</v>
      </c>
      <c r="AP167" s="186">
        <f t="shared" si="242"/>
        <v>0</v>
      </c>
      <c r="AQ167" s="186">
        <f t="shared" si="242"/>
        <v>0</v>
      </c>
      <c r="AR167" s="186">
        <f t="shared" si="242"/>
        <v>0</v>
      </c>
    </row>
    <row r="168" spans="1:44" ht="15">
      <c r="A168" s="622"/>
      <c r="B168" s="628" t="s">
        <v>976</v>
      </c>
      <c r="C168" s="629"/>
      <c r="D168" s="630"/>
      <c r="E168" s="630"/>
      <c r="F168" s="630"/>
      <c r="G168" s="630"/>
      <c r="H168" s="630"/>
      <c r="I168" s="629"/>
      <c r="J168" s="629"/>
      <c r="K168" s="630"/>
      <c r="L168" s="630"/>
      <c r="M168" s="630"/>
      <c r="N168" s="629"/>
      <c r="O168" s="629"/>
      <c r="P168" s="631"/>
      <c r="Q168"/>
      <c r="R168" s="168" t="s">
        <v>1184</v>
      </c>
      <c r="S168" s="169" t="s">
        <v>1180</v>
      </c>
      <c r="T168" s="170">
        <f t="shared" ref="T168:X169" si="243">IF(C160&gt;0,C168/C160,)</f>
        <v>0</v>
      </c>
      <c r="U168" s="182">
        <f t="shared" si="243"/>
        <v>0</v>
      </c>
      <c r="V168" s="182">
        <f t="shared" si="243"/>
        <v>0</v>
      </c>
      <c r="W168" s="182">
        <f t="shared" si="243"/>
        <v>0</v>
      </c>
      <c r="X168" s="182">
        <f t="shared" si="243"/>
        <v>0</v>
      </c>
      <c r="Y168" s="182">
        <f t="shared" ref="Y168:AE169" si="244">IF(H160&gt;0,H168/H160,)</f>
        <v>0</v>
      </c>
      <c r="Z168" s="170">
        <f t="shared" si="244"/>
        <v>0</v>
      </c>
      <c r="AA168" s="170">
        <f t="shared" si="244"/>
        <v>0</v>
      </c>
      <c r="AB168" s="182">
        <f t="shared" si="244"/>
        <v>0</v>
      </c>
      <c r="AC168" s="182">
        <f t="shared" si="244"/>
        <v>0</v>
      </c>
      <c r="AD168" s="182">
        <f t="shared" si="244"/>
        <v>0</v>
      </c>
      <c r="AE168" s="170">
        <f t="shared" si="244"/>
        <v>0</v>
      </c>
      <c r="AG168" s="183" t="s">
        <v>970</v>
      </c>
      <c r="AH168" s="172"/>
      <c r="AI168" s="172"/>
      <c r="AJ168" s="172"/>
      <c r="AK168" s="172"/>
      <c r="AL168" s="172"/>
      <c r="AM168" s="172"/>
      <c r="AN168" s="172"/>
      <c r="AO168" s="172"/>
      <c r="AP168" s="172"/>
      <c r="AQ168" s="172"/>
      <c r="AR168" s="172"/>
    </row>
    <row r="169" spans="1:44" ht="15">
      <c r="A169" s="622"/>
      <c r="B169" s="628" t="s">
        <v>977</v>
      </c>
      <c r="C169" s="629"/>
      <c r="D169" s="630"/>
      <c r="E169" s="630"/>
      <c r="F169" s="630"/>
      <c r="G169" s="630"/>
      <c r="H169" s="630"/>
      <c r="I169" s="629"/>
      <c r="J169" s="629"/>
      <c r="K169" s="630"/>
      <c r="L169" s="630"/>
      <c r="M169" s="630"/>
      <c r="N169" s="629"/>
      <c r="O169" s="629"/>
      <c r="P169" s="631"/>
      <c r="Q169"/>
      <c r="R169" s="177"/>
      <c r="S169" s="178" t="s">
        <v>801</v>
      </c>
      <c r="T169" s="179">
        <f t="shared" si="243"/>
        <v>0</v>
      </c>
      <c r="U169" s="180">
        <f t="shared" si="243"/>
        <v>0</v>
      </c>
      <c r="V169" s="180">
        <f t="shared" si="243"/>
        <v>0</v>
      </c>
      <c r="W169" s="180">
        <f t="shared" si="243"/>
        <v>0</v>
      </c>
      <c r="X169" s="180">
        <f t="shared" si="243"/>
        <v>0</v>
      </c>
      <c r="Y169" s="180">
        <f t="shared" si="244"/>
        <v>0</v>
      </c>
      <c r="Z169" s="179">
        <f t="shared" si="244"/>
        <v>0</v>
      </c>
      <c r="AA169" s="179">
        <f t="shared" si="244"/>
        <v>0</v>
      </c>
      <c r="AB169" s="180">
        <f t="shared" si="244"/>
        <v>0</v>
      </c>
      <c r="AC169" s="180">
        <f t="shared" si="244"/>
        <v>0</v>
      </c>
      <c r="AD169" s="180">
        <f t="shared" si="244"/>
        <v>0</v>
      </c>
      <c r="AE169" s="179">
        <f t="shared" si="244"/>
        <v>0</v>
      </c>
      <c r="AG169" s="185">
        <f>(T169-T168)*100</f>
        <v>0</v>
      </c>
      <c r="AH169" s="185">
        <f t="shared" ref="AH169:AR169" si="245">(U169-U168)*100</f>
        <v>0</v>
      </c>
      <c r="AI169" s="185">
        <f t="shared" si="245"/>
        <v>0</v>
      </c>
      <c r="AJ169" s="185">
        <f t="shared" si="245"/>
        <v>0</v>
      </c>
      <c r="AK169" s="185">
        <f t="shared" si="245"/>
        <v>0</v>
      </c>
      <c r="AL169" s="185">
        <f t="shared" si="245"/>
        <v>0</v>
      </c>
      <c r="AM169" s="185">
        <f t="shared" si="245"/>
        <v>0</v>
      </c>
      <c r="AN169" s="185">
        <f t="shared" si="245"/>
        <v>0</v>
      </c>
      <c r="AO169" s="185">
        <f t="shared" si="245"/>
        <v>0</v>
      </c>
      <c r="AP169" s="185">
        <f t="shared" si="245"/>
        <v>0</v>
      </c>
      <c r="AQ169" s="185">
        <f t="shared" si="245"/>
        <v>0</v>
      </c>
      <c r="AR169" s="185">
        <f t="shared" si="245"/>
        <v>0</v>
      </c>
    </row>
    <row r="170" spans="1:44" ht="15">
      <c r="A170" s="622"/>
      <c r="B170" s="628" t="s">
        <v>978</v>
      </c>
      <c r="C170" s="629"/>
      <c r="D170" s="630"/>
      <c r="E170" s="630"/>
      <c r="F170" s="630"/>
      <c r="G170" s="630"/>
      <c r="H170" s="630"/>
      <c r="I170" s="629"/>
      <c r="J170" s="629"/>
      <c r="K170" s="630"/>
      <c r="L170" s="630"/>
      <c r="M170" s="630"/>
      <c r="N170" s="629"/>
      <c r="O170" s="629"/>
      <c r="P170" s="631"/>
      <c r="Q170"/>
      <c r="R170" s="168" t="s">
        <v>1185</v>
      </c>
      <c r="S170" s="169" t="s">
        <v>1180</v>
      </c>
      <c r="T170" s="170">
        <f t="shared" ref="T170:X171" si="246">IF(C160&gt;0,C170/C160,)</f>
        <v>0</v>
      </c>
      <c r="U170" s="182">
        <f t="shared" si="246"/>
        <v>0</v>
      </c>
      <c r="V170" s="182">
        <f t="shared" si="246"/>
        <v>0</v>
      </c>
      <c r="W170" s="182">
        <f t="shared" si="246"/>
        <v>0</v>
      </c>
      <c r="X170" s="182">
        <f t="shared" si="246"/>
        <v>0</v>
      </c>
      <c r="Y170" s="182">
        <f t="shared" ref="Y170:AE171" si="247">IF(H160&gt;0,H170/H160,)</f>
        <v>0</v>
      </c>
      <c r="Z170" s="170">
        <f t="shared" si="247"/>
        <v>0</v>
      </c>
      <c r="AA170" s="170">
        <f t="shared" si="247"/>
        <v>0</v>
      </c>
      <c r="AB170" s="182">
        <f t="shared" si="247"/>
        <v>0</v>
      </c>
      <c r="AC170" s="182">
        <f t="shared" si="247"/>
        <v>0</v>
      </c>
      <c r="AD170" s="182">
        <f t="shared" si="247"/>
        <v>0</v>
      </c>
      <c r="AE170" s="170">
        <f t="shared" si="247"/>
        <v>0</v>
      </c>
      <c r="AG170" s="183" t="s">
        <v>970</v>
      </c>
      <c r="AH170" s="172"/>
      <c r="AI170" s="172"/>
      <c r="AJ170" s="172"/>
      <c r="AK170" s="172"/>
      <c r="AL170" s="172"/>
      <c r="AM170" s="172"/>
      <c r="AN170" s="172"/>
      <c r="AO170" s="172"/>
      <c r="AP170" s="172"/>
      <c r="AQ170" s="172"/>
      <c r="AR170" s="172"/>
    </row>
    <row r="171" spans="1:44" ht="15">
      <c r="A171" s="622"/>
      <c r="B171" s="628" t="s">
        <v>979</v>
      </c>
      <c r="C171" s="629"/>
      <c r="D171" s="630"/>
      <c r="E171" s="630"/>
      <c r="F171" s="630"/>
      <c r="G171" s="630"/>
      <c r="H171" s="630"/>
      <c r="I171" s="629"/>
      <c r="J171" s="629"/>
      <c r="K171" s="630"/>
      <c r="L171" s="630"/>
      <c r="M171" s="630"/>
      <c r="N171" s="629"/>
      <c r="O171" s="629"/>
      <c r="P171" s="631"/>
      <c r="Q171"/>
      <c r="R171" s="177"/>
      <c r="S171" s="178" t="s">
        <v>801</v>
      </c>
      <c r="T171" s="179">
        <f t="shared" si="246"/>
        <v>0</v>
      </c>
      <c r="U171" s="180">
        <f t="shared" si="246"/>
        <v>0</v>
      </c>
      <c r="V171" s="180">
        <f t="shared" si="246"/>
        <v>0</v>
      </c>
      <c r="W171" s="180">
        <f t="shared" si="246"/>
        <v>0</v>
      </c>
      <c r="X171" s="180">
        <f t="shared" si="246"/>
        <v>0</v>
      </c>
      <c r="Y171" s="180">
        <f t="shared" si="247"/>
        <v>0</v>
      </c>
      <c r="Z171" s="179">
        <f t="shared" si="247"/>
        <v>0</v>
      </c>
      <c r="AA171" s="179">
        <f t="shared" si="247"/>
        <v>0</v>
      </c>
      <c r="AB171" s="180">
        <f t="shared" si="247"/>
        <v>0</v>
      </c>
      <c r="AC171" s="180">
        <f t="shared" si="247"/>
        <v>0</v>
      </c>
      <c r="AD171" s="180">
        <f t="shared" si="247"/>
        <v>0</v>
      </c>
      <c r="AE171" s="179">
        <f t="shared" si="247"/>
        <v>0</v>
      </c>
      <c r="AG171" s="185">
        <f>(T171-T170)*100</f>
        <v>0</v>
      </c>
      <c r="AH171" s="185">
        <f t="shared" ref="AH171:AR171" si="248">(U171-U170)*100</f>
        <v>0</v>
      </c>
      <c r="AI171" s="185">
        <f t="shared" si="248"/>
        <v>0</v>
      </c>
      <c r="AJ171" s="185">
        <f t="shared" si="248"/>
        <v>0</v>
      </c>
      <c r="AK171" s="185">
        <f t="shared" si="248"/>
        <v>0</v>
      </c>
      <c r="AL171" s="185">
        <f t="shared" si="248"/>
        <v>0</v>
      </c>
      <c r="AM171" s="185">
        <f t="shared" si="248"/>
        <v>0</v>
      </c>
      <c r="AN171" s="185">
        <f t="shared" si="248"/>
        <v>0</v>
      </c>
      <c r="AO171" s="185">
        <f t="shared" si="248"/>
        <v>0</v>
      </c>
      <c r="AP171" s="185">
        <f t="shared" si="248"/>
        <v>0</v>
      </c>
      <c r="AQ171" s="185">
        <f t="shared" si="248"/>
        <v>0</v>
      </c>
      <c r="AR171" s="185">
        <f t="shared" si="248"/>
        <v>0</v>
      </c>
    </row>
    <row r="172" spans="1:44" ht="15">
      <c r="A172" s="622"/>
      <c r="B172" s="628" t="s">
        <v>980</v>
      </c>
      <c r="C172" s="629"/>
      <c r="D172" s="630"/>
      <c r="E172" s="630"/>
      <c r="F172" s="630"/>
      <c r="G172" s="630"/>
      <c r="H172" s="630"/>
      <c r="I172" s="629"/>
      <c r="J172" s="629"/>
      <c r="K172" s="630"/>
      <c r="L172" s="630"/>
      <c r="M172" s="630"/>
      <c r="N172" s="629"/>
      <c r="O172" s="629"/>
      <c r="P172" s="631"/>
      <c r="Q172"/>
      <c r="R172" s="168" t="s">
        <v>1186</v>
      </c>
      <c r="S172" s="169" t="s">
        <v>1180</v>
      </c>
      <c r="T172" s="170">
        <f t="shared" ref="T172:X173" si="249">IF(C160&gt;0,C172/C160,)</f>
        <v>0</v>
      </c>
      <c r="U172" s="182">
        <f t="shared" si="249"/>
        <v>0</v>
      </c>
      <c r="V172" s="182">
        <f t="shared" si="249"/>
        <v>0</v>
      </c>
      <c r="W172" s="182">
        <f t="shared" si="249"/>
        <v>0</v>
      </c>
      <c r="X172" s="182">
        <f t="shared" si="249"/>
        <v>0</v>
      </c>
      <c r="Y172" s="182">
        <f t="shared" ref="Y172:AE173" si="250">IF(H160&gt;0,H172/H160,)</f>
        <v>0</v>
      </c>
      <c r="Z172" s="170">
        <f t="shared" si="250"/>
        <v>0</v>
      </c>
      <c r="AA172" s="170">
        <f t="shared" si="250"/>
        <v>0</v>
      </c>
      <c r="AB172" s="182">
        <f t="shared" si="250"/>
        <v>0</v>
      </c>
      <c r="AC172" s="182">
        <f t="shared" si="250"/>
        <v>0</v>
      </c>
      <c r="AD172" s="182">
        <f t="shared" si="250"/>
        <v>0</v>
      </c>
      <c r="AE172" s="170">
        <f t="shared" si="250"/>
        <v>0</v>
      </c>
      <c r="AG172" s="183" t="s">
        <v>970</v>
      </c>
      <c r="AH172" s="172"/>
      <c r="AI172" s="172"/>
      <c r="AJ172" s="172"/>
      <c r="AK172" s="172"/>
      <c r="AL172" s="172"/>
      <c r="AM172" s="172"/>
      <c r="AN172" s="172"/>
      <c r="AO172" s="172"/>
      <c r="AP172" s="172"/>
      <c r="AQ172" s="172"/>
      <c r="AR172" s="172"/>
    </row>
    <row r="173" spans="1:44" ht="15">
      <c r="A173" s="622"/>
      <c r="B173" s="628" t="s">
        <v>981</v>
      </c>
      <c r="C173" s="629"/>
      <c r="D173" s="630"/>
      <c r="E173" s="630"/>
      <c r="F173" s="630"/>
      <c r="G173" s="630"/>
      <c r="H173" s="630"/>
      <c r="I173" s="629"/>
      <c r="J173" s="629"/>
      <c r="K173" s="630"/>
      <c r="L173" s="630"/>
      <c r="M173" s="630"/>
      <c r="N173" s="629"/>
      <c r="O173" s="629"/>
      <c r="P173" s="631"/>
      <c r="Q173"/>
      <c r="R173" s="177"/>
      <c r="S173" s="178" t="s">
        <v>801</v>
      </c>
      <c r="T173" s="179">
        <f t="shared" si="249"/>
        <v>0</v>
      </c>
      <c r="U173" s="180">
        <f t="shared" si="249"/>
        <v>0</v>
      </c>
      <c r="V173" s="180">
        <f t="shared" si="249"/>
        <v>0</v>
      </c>
      <c r="W173" s="180">
        <f t="shared" si="249"/>
        <v>0</v>
      </c>
      <c r="X173" s="180">
        <f t="shared" si="249"/>
        <v>0</v>
      </c>
      <c r="Y173" s="180">
        <f t="shared" si="250"/>
        <v>0</v>
      </c>
      <c r="Z173" s="179">
        <f t="shared" si="250"/>
        <v>0</v>
      </c>
      <c r="AA173" s="179">
        <f t="shared" si="250"/>
        <v>0</v>
      </c>
      <c r="AB173" s="180">
        <f t="shared" si="250"/>
        <v>0</v>
      </c>
      <c r="AC173" s="180">
        <f t="shared" si="250"/>
        <v>0</v>
      </c>
      <c r="AD173" s="180">
        <f t="shared" si="250"/>
        <v>0</v>
      </c>
      <c r="AE173" s="179">
        <f t="shared" si="250"/>
        <v>0</v>
      </c>
      <c r="AG173" s="185">
        <f>(T173-T172)*100</f>
        <v>0</v>
      </c>
      <c r="AH173" s="185">
        <f t="shared" ref="AH173:AR173" si="251">(U173-U172)*100</f>
        <v>0</v>
      </c>
      <c r="AI173" s="185">
        <f t="shared" si="251"/>
        <v>0</v>
      </c>
      <c r="AJ173" s="185">
        <f t="shared" si="251"/>
        <v>0</v>
      </c>
      <c r="AK173" s="185">
        <f t="shared" si="251"/>
        <v>0</v>
      </c>
      <c r="AL173" s="185">
        <f t="shared" si="251"/>
        <v>0</v>
      </c>
      <c r="AM173" s="185">
        <f t="shared" si="251"/>
        <v>0</v>
      </c>
      <c r="AN173" s="185">
        <f t="shared" si="251"/>
        <v>0</v>
      </c>
      <c r="AO173" s="185">
        <f t="shared" si="251"/>
        <v>0</v>
      </c>
      <c r="AP173" s="185">
        <f t="shared" si="251"/>
        <v>0</v>
      </c>
      <c r="AQ173" s="185">
        <f t="shared" si="251"/>
        <v>0</v>
      </c>
      <c r="AR173" s="185">
        <f t="shared" si="251"/>
        <v>0</v>
      </c>
    </row>
    <row r="174" spans="1:44" ht="15">
      <c r="A174" s="622"/>
      <c r="B174" s="628" t="s">
        <v>982</v>
      </c>
      <c r="C174" s="629"/>
      <c r="D174" s="630"/>
      <c r="E174" s="630"/>
      <c r="F174" s="630"/>
      <c r="G174" s="630"/>
      <c r="H174" s="630"/>
      <c r="I174" s="629"/>
      <c r="J174" s="629"/>
      <c r="K174" s="630"/>
      <c r="L174" s="630"/>
      <c r="M174" s="630"/>
      <c r="N174" s="629"/>
      <c r="O174" s="629"/>
      <c r="P174" s="631"/>
      <c r="Q174"/>
      <c r="R174" s="168" t="s">
        <v>1187</v>
      </c>
      <c r="S174" s="169" t="s">
        <v>1180</v>
      </c>
      <c r="T174" s="170">
        <f t="shared" ref="T174:X175" si="252">IF(C160&gt;0,C174/C160,)</f>
        <v>0</v>
      </c>
      <c r="U174" s="182">
        <f t="shared" si="252"/>
        <v>0</v>
      </c>
      <c r="V174" s="182">
        <f t="shared" si="252"/>
        <v>0</v>
      </c>
      <c r="W174" s="182">
        <f t="shared" si="252"/>
        <v>0</v>
      </c>
      <c r="X174" s="182">
        <f t="shared" si="252"/>
        <v>0</v>
      </c>
      <c r="Y174" s="182">
        <f t="shared" ref="Y174:AE175" si="253">IF(H160&gt;0,H174/H160,)</f>
        <v>0</v>
      </c>
      <c r="Z174" s="170">
        <f t="shared" si="253"/>
        <v>0</v>
      </c>
      <c r="AA174" s="170">
        <f t="shared" si="253"/>
        <v>0</v>
      </c>
      <c r="AB174" s="182">
        <f t="shared" si="253"/>
        <v>0</v>
      </c>
      <c r="AC174" s="182">
        <f t="shared" si="253"/>
        <v>0</v>
      </c>
      <c r="AD174" s="182">
        <f t="shared" si="253"/>
        <v>0</v>
      </c>
      <c r="AE174" s="170">
        <f t="shared" si="253"/>
        <v>0</v>
      </c>
      <c r="AG174" s="183" t="s">
        <v>970</v>
      </c>
      <c r="AH174" s="172"/>
      <c r="AI174" s="172"/>
      <c r="AJ174" s="172"/>
      <c r="AK174" s="172"/>
      <c r="AL174" s="172"/>
      <c r="AM174" s="172"/>
      <c r="AN174" s="172"/>
      <c r="AO174" s="172"/>
      <c r="AP174" s="172"/>
      <c r="AQ174" s="172"/>
      <c r="AR174" s="172"/>
    </row>
    <row r="175" spans="1:44" ht="15">
      <c r="A175" s="622"/>
      <c r="B175" s="628" t="s">
        <v>983</v>
      </c>
      <c r="C175" s="629"/>
      <c r="D175" s="630"/>
      <c r="E175" s="630"/>
      <c r="F175" s="630"/>
      <c r="G175" s="630"/>
      <c r="H175" s="630"/>
      <c r="I175" s="629"/>
      <c r="J175" s="629"/>
      <c r="K175" s="630"/>
      <c r="L175" s="630"/>
      <c r="M175" s="630"/>
      <c r="N175" s="629"/>
      <c r="O175" s="629"/>
      <c r="P175" s="631"/>
      <c r="Q175"/>
      <c r="R175" s="177"/>
      <c r="S175" s="178" t="s">
        <v>801</v>
      </c>
      <c r="T175" s="179">
        <f t="shared" si="252"/>
        <v>0</v>
      </c>
      <c r="U175" s="180">
        <f t="shared" si="252"/>
        <v>0</v>
      </c>
      <c r="V175" s="180">
        <f t="shared" si="252"/>
        <v>0</v>
      </c>
      <c r="W175" s="180">
        <f t="shared" si="252"/>
        <v>0</v>
      </c>
      <c r="X175" s="180">
        <f t="shared" si="252"/>
        <v>0</v>
      </c>
      <c r="Y175" s="180">
        <f t="shared" si="253"/>
        <v>0</v>
      </c>
      <c r="Z175" s="179">
        <f t="shared" si="253"/>
        <v>0</v>
      </c>
      <c r="AA175" s="179">
        <f t="shared" si="253"/>
        <v>0</v>
      </c>
      <c r="AB175" s="180">
        <f t="shared" si="253"/>
        <v>0</v>
      </c>
      <c r="AC175" s="180">
        <f t="shared" si="253"/>
        <v>0</v>
      </c>
      <c r="AD175" s="180">
        <f t="shared" si="253"/>
        <v>0</v>
      </c>
      <c r="AE175" s="179">
        <f t="shared" si="253"/>
        <v>0</v>
      </c>
      <c r="AG175" s="185">
        <f>(T175-T174)*100</f>
        <v>0</v>
      </c>
      <c r="AH175" s="185">
        <f t="shared" ref="AH175:AR175" si="254">(U175-U174)*100</f>
        <v>0</v>
      </c>
      <c r="AI175" s="185">
        <f t="shared" si="254"/>
        <v>0</v>
      </c>
      <c r="AJ175" s="185">
        <f t="shared" si="254"/>
        <v>0</v>
      </c>
      <c r="AK175" s="185">
        <f t="shared" si="254"/>
        <v>0</v>
      </c>
      <c r="AL175" s="185">
        <f t="shared" si="254"/>
        <v>0</v>
      </c>
      <c r="AM175" s="185">
        <f t="shared" si="254"/>
        <v>0</v>
      </c>
      <c r="AN175" s="185">
        <f t="shared" si="254"/>
        <v>0</v>
      </c>
      <c r="AO175" s="185">
        <f t="shared" si="254"/>
        <v>0</v>
      </c>
      <c r="AP175" s="185">
        <f t="shared" si="254"/>
        <v>0</v>
      </c>
      <c r="AQ175" s="185">
        <f t="shared" si="254"/>
        <v>0</v>
      </c>
      <c r="AR175" s="185">
        <f t="shared" si="254"/>
        <v>0</v>
      </c>
    </row>
    <row r="176" spans="1:44" ht="15">
      <c r="A176" s="622"/>
      <c r="B176" s="628" t="s">
        <v>984</v>
      </c>
      <c r="C176" s="629"/>
      <c r="D176" s="630"/>
      <c r="E176" s="630"/>
      <c r="F176" s="630"/>
      <c r="G176" s="630"/>
      <c r="H176" s="630"/>
      <c r="I176" s="629"/>
      <c r="J176" s="629"/>
      <c r="K176" s="630"/>
      <c r="L176" s="630"/>
      <c r="M176" s="630"/>
      <c r="N176" s="629"/>
      <c r="O176" s="629"/>
      <c r="P176" s="631"/>
      <c r="Q176"/>
      <c r="R176" s="168" t="s">
        <v>1188</v>
      </c>
      <c r="S176" s="169" t="s">
        <v>1180</v>
      </c>
      <c r="T176" s="170">
        <f t="shared" ref="T176:X177" si="255">IF(C160&gt;0,C176/C160,)</f>
        <v>0</v>
      </c>
      <c r="U176" s="182">
        <f t="shared" si="255"/>
        <v>0</v>
      </c>
      <c r="V176" s="182">
        <f t="shared" si="255"/>
        <v>0</v>
      </c>
      <c r="W176" s="182">
        <f t="shared" si="255"/>
        <v>0</v>
      </c>
      <c r="X176" s="182">
        <f t="shared" si="255"/>
        <v>0</v>
      </c>
      <c r="Y176" s="182">
        <f t="shared" ref="Y176:AE177" si="256">IF(H160&gt;0,H176/H160,)</f>
        <v>0</v>
      </c>
      <c r="Z176" s="170">
        <f t="shared" si="256"/>
        <v>0</v>
      </c>
      <c r="AA176" s="170">
        <f t="shared" si="256"/>
        <v>0</v>
      </c>
      <c r="AB176" s="182">
        <f t="shared" si="256"/>
        <v>0</v>
      </c>
      <c r="AC176" s="182">
        <f t="shared" si="256"/>
        <v>0</v>
      </c>
      <c r="AD176" s="182">
        <f t="shared" si="256"/>
        <v>0</v>
      </c>
      <c r="AE176" s="170">
        <f t="shared" si="256"/>
        <v>0</v>
      </c>
      <c r="AG176" s="183" t="s">
        <v>970</v>
      </c>
      <c r="AH176" s="172"/>
      <c r="AI176" s="172"/>
      <c r="AJ176" s="172"/>
      <c r="AK176" s="172"/>
      <c r="AL176" s="172"/>
      <c r="AM176" s="172"/>
      <c r="AN176" s="172"/>
      <c r="AO176" s="172"/>
      <c r="AP176" s="172"/>
      <c r="AQ176" s="172"/>
      <c r="AR176" s="172"/>
    </row>
    <row r="177" spans="1:50" ht="15">
      <c r="A177" s="622"/>
      <c r="B177" s="628" t="s">
        <v>985</v>
      </c>
      <c r="C177" s="629"/>
      <c r="D177" s="630"/>
      <c r="E177" s="630"/>
      <c r="F177" s="630"/>
      <c r="G177" s="630"/>
      <c r="H177" s="630"/>
      <c r="I177" s="629"/>
      <c r="J177" s="629"/>
      <c r="K177" s="630"/>
      <c r="L177" s="630"/>
      <c r="M177" s="630"/>
      <c r="N177" s="629"/>
      <c r="O177" s="629"/>
      <c r="P177" s="631"/>
      <c r="Q177"/>
      <c r="R177" s="177"/>
      <c r="S177" s="178" t="s">
        <v>801</v>
      </c>
      <c r="T177" s="179">
        <f t="shared" si="255"/>
        <v>0</v>
      </c>
      <c r="U177" s="180">
        <f t="shared" si="255"/>
        <v>0</v>
      </c>
      <c r="V177" s="180">
        <f t="shared" si="255"/>
        <v>0</v>
      </c>
      <c r="W177" s="180">
        <f t="shared" si="255"/>
        <v>0</v>
      </c>
      <c r="X177" s="180">
        <f t="shared" si="255"/>
        <v>0</v>
      </c>
      <c r="Y177" s="180">
        <f t="shared" si="256"/>
        <v>0</v>
      </c>
      <c r="Z177" s="179">
        <f t="shared" si="256"/>
        <v>0</v>
      </c>
      <c r="AA177" s="179">
        <f t="shared" si="256"/>
        <v>0</v>
      </c>
      <c r="AB177" s="180">
        <f t="shared" si="256"/>
        <v>0</v>
      </c>
      <c r="AC177" s="180">
        <f t="shared" si="256"/>
        <v>0</v>
      </c>
      <c r="AD177" s="180">
        <f t="shared" si="256"/>
        <v>0</v>
      </c>
      <c r="AE177" s="179">
        <f t="shared" si="256"/>
        <v>0</v>
      </c>
      <c r="AG177" s="185">
        <f>(T177-T176)*100</f>
        <v>0</v>
      </c>
      <c r="AH177" s="185">
        <f t="shared" ref="AH177:AR177" si="257">(U177-U176)*100</f>
        <v>0</v>
      </c>
      <c r="AI177" s="185">
        <f t="shared" si="257"/>
        <v>0</v>
      </c>
      <c r="AJ177" s="185">
        <f t="shared" si="257"/>
        <v>0</v>
      </c>
      <c r="AK177" s="185">
        <f t="shared" si="257"/>
        <v>0</v>
      </c>
      <c r="AL177" s="185">
        <f t="shared" si="257"/>
        <v>0</v>
      </c>
      <c r="AM177" s="185">
        <f t="shared" si="257"/>
        <v>0</v>
      </c>
      <c r="AN177" s="185">
        <f t="shared" si="257"/>
        <v>0</v>
      </c>
      <c r="AO177" s="185">
        <f t="shared" si="257"/>
        <v>0</v>
      </c>
      <c r="AP177" s="185">
        <f t="shared" si="257"/>
        <v>0</v>
      </c>
      <c r="AQ177" s="185">
        <f t="shared" si="257"/>
        <v>0</v>
      </c>
      <c r="AR177" s="185">
        <f t="shared" si="257"/>
        <v>0</v>
      </c>
    </row>
    <row r="178" spans="1:50" ht="15">
      <c r="A178" s="622"/>
      <c r="B178" s="628" t="s">
        <v>986</v>
      </c>
      <c r="C178" s="629"/>
      <c r="D178" s="630"/>
      <c r="E178" s="630"/>
      <c r="F178" s="630"/>
      <c r="G178" s="630"/>
      <c r="H178" s="630"/>
      <c r="I178" s="629"/>
      <c r="J178" s="629"/>
      <c r="K178" s="630"/>
      <c r="L178" s="630"/>
      <c r="M178" s="630"/>
      <c r="N178" s="629"/>
      <c r="O178" s="629"/>
      <c r="P178" s="631"/>
      <c r="Q178"/>
      <c r="R178" s="168" t="s">
        <v>1189</v>
      </c>
      <c r="S178" s="169" t="s">
        <v>1180</v>
      </c>
      <c r="T178" s="170">
        <f t="shared" ref="T178:X179" si="258">IF(C160&gt;0,C178/C160,)</f>
        <v>0</v>
      </c>
      <c r="U178" s="182">
        <f t="shared" si="258"/>
        <v>0</v>
      </c>
      <c r="V178" s="182">
        <f t="shared" si="258"/>
        <v>0</v>
      </c>
      <c r="W178" s="182">
        <f t="shared" si="258"/>
        <v>0</v>
      </c>
      <c r="X178" s="182">
        <f t="shared" si="258"/>
        <v>0</v>
      </c>
      <c r="Y178" s="182">
        <f t="shared" ref="Y178:AE179" si="259">IF(H160&gt;0,H178/H160,)</f>
        <v>0</v>
      </c>
      <c r="Z178" s="170">
        <f t="shared" si="259"/>
        <v>0</v>
      </c>
      <c r="AA178" s="170">
        <f t="shared" si="259"/>
        <v>0</v>
      </c>
      <c r="AB178" s="182">
        <f t="shared" si="259"/>
        <v>0</v>
      </c>
      <c r="AC178" s="182">
        <f t="shared" si="259"/>
        <v>0</v>
      </c>
      <c r="AD178" s="182">
        <f t="shared" si="259"/>
        <v>0</v>
      </c>
      <c r="AE178" s="170">
        <f t="shared" si="259"/>
        <v>0</v>
      </c>
      <c r="AG178" s="183" t="s">
        <v>970</v>
      </c>
      <c r="AH178" s="172"/>
      <c r="AI178" s="172"/>
      <c r="AJ178" s="172"/>
      <c r="AK178" s="172"/>
      <c r="AL178" s="172"/>
      <c r="AM178" s="172"/>
      <c r="AN178" s="172"/>
      <c r="AO178" s="172"/>
      <c r="AP178" s="172"/>
      <c r="AQ178" s="172"/>
      <c r="AR178" s="172"/>
    </row>
    <row r="179" spans="1:50" ht="15">
      <c r="A179" s="622"/>
      <c r="B179" s="628" t="s">
        <v>987</v>
      </c>
      <c r="C179" s="629"/>
      <c r="D179" s="630"/>
      <c r="E179" s="630"/>
      <c r="F179" s="630"/>
      <c r="G179" s="630"/>
      <c r="H179" s="630"/>
      <c r="I179" s="629"/>
      <c r="J179" s="629"/>
      <c r="K179" s="630"/>
      <c r="L179" s="630"/>
      <c r="M179" s="630"/>
      <c r="N179" s="629"/>
      <c r="O179" s="629"/>
      <c r="P179" s="631"/>
      <c r="Q179"/>
      <c r="R179" s="177"/>
      <c r="S179" s="178" t="s">
        <v>801</v>
      </c>
      <c r="T179" s="179">
        <f t="shared" si="258"/>
        <v>0</v>
      </c>
      <c r="U179" s="180">
        <f t="shared" si="258"/>
        <v>0</v>
      </c>
      <c r="V179" s="180">
        <f t="shared" si="258"/>
        <v>0</v>
      </c>
      <c r="W179" s="180">
        <f t="shared" si="258"/>
        <v>0</v>
      </c>
      <c r="X179" s="180">
        <f t="shared" si="258"/>
        <v>0</v>
      </c>
      <c r="Y179" s="180">
        <f t="shared" si="259"/>
        <v>0</v>
      </c>
      <c r="Z179" s="179">
        <f t="shared" si="259"/>
        <v>0</v>
      </c>
      <c r="AA179" s="179">
        <f t="shared" si="259"/>
        <v>0</v>
      </c>
      <c r="AB179" s="180">
        <f t="shared" si="259"/>
        <v>0</v>
      </c>
      <c r="AC179" s="180">
        <f t="shared" si="259"/>
        <v>0</v>
      </c>
      <c r="AD179" s="180">
        <f t="shared" si="259"/>
        <v>0</v>
      </c>
      <c r="AE179" s="179">
        <f t="shared" si="259"/>
        <v>0</v>
      </c>
      <c r="AG179" s="185">
        <f>(T179-T178)*100</f>
        <v>0</v>
      </c>
      <c r="AH179" s="185">
        <f t="shared" ref="AH179:AR179" si="260">(U179-U178)*100</f>
        <v>0</v>
      </c>
      <c r="AI179" s="185">
        <f t="shared" si="260"/>
        <v>0</v>
      </c>
      <c r="AJ179" s="185">
        <f t="shared" si="260"/>
        <v>0</v>
      </c>
      <c r="AK179" s="185">
        <f t="shared" si="260"/>
        <v>0</v>
      </c>
      <c r="AL179" s="185">
        <f t="shared" si="260"/>
        <v>0</v>
      </c>
      <c r="AM179" s="185">
        <f t="shared" si="260"/>
        <v>0</v>
      </c>
      <c r="AN179" s="185">
        <f t="shared" si="260"/>
        <v>0</v>
      </c>
      <c r="AO179" s="185">
        <f t="shared" si="260"/>
        <v>0</v>
      </c>
      <c r="AP179" s="185">
        <f t="shared" si="260"/>
        <v>0</v>
      </c>
      <c r="AQ179" s="185">
        <f t="shared" si="260"/>
        <v>0</v>
      </c>
      <c r="AR179" s="185">
        <f t="shared" si="260"/>
        <v>0</v>
      </c>
    </row>
    <row r="180" spans="1:50" ht="15">
      <c r="A180" s="622"/>
      <c r="B180" s="628" t="s">
        <v>988</v>
      </c>
      <c r="C180" s="629"/>
      <c r="D180" s="630"/>
      <c r="E180" s="630"/>
      <c r="F180" s="630"/>
      <c r="G180" s="630"/>
      <c r="H180" s="630"/>
      <c r="I180" s="629"/>
      <c r="J180" s="629"/>
      <c r="K180" s="630"/>
      <c r="L180" s="630"/>
      <c r="M180" s="630"/>
      <c r="N180" s="629"/>
      <c r="O180" s="629"/>
      <c r="P180" s="631"/>
      <c r="Q180"/>
      <c r="R180" s="168" t="s">
        <v>1190</v>
      </c>
      <c r="S180" s="169" t="s">
        <v>1180</v>
      </c>
      <c r="T180" s="170">
        <f t="shared" ref="T180:X181" si="261">IF(C160&gt;0,C180/C160,)</f>
        <v>0</v>
      </c>
      <c r="U180" s="182">
        <f t="shared" si="261"/>
        <v>0</v>
      </c>
      <c r="V180" s="182">
        <f t="shared" si="261"/>
        <v>0</v>
      </c>
      <c r="W180" s="182">
        <f t="shared" si="261"/>
        <v>0</v>
      </c>
      <c r="X180" s="182">
        <f t="shared" si="261"/>
        <v>0</v>
      </c>
      <c r="Y180" s="182">
        <f t="shared" ref="Y180:AE181" si="262">IF(H160&gt;0,H180/H160,)</f>
        <v>0</v>
      </c>
      <c r="Z180" s="170">
        <f t="shared" si="262"/>
        <v>0</v>
      </c>
      <c r="AA180" s="170">
        <f t="shared" si="262"/>
        <v>0</v>
      </c>
      <c r="AB180" s="182">
        <f t="shared" si="262"/>
        <v>0</v>
      </c>
      <c r="AC180" s="182">
        <f t="shared" si="262"/>
        <v>0</v>
      </c>
      <c r="AD180" s="182">
        <f t="shared" si="262"/>
        <v>0</v>
      </c>
      <c r="AE180" s="170">
        <f t="shared" si="262"/>
        <v>0</v>
      </c>
      <c r="AG180" s="183" t="s">
        <v>970</v>
      </c>
      <c r="AH180" s="187"/>
      <c r="AI180" s="187"/>
      <c r="AJ180" s="187"/>
      <c r="AK180" s="187"/>
      <c r="AL180" s="187"/>
      <c r="AM180" s="187"/>
      <c r="AN180" s="187"/>
      <c r="AO180" s="187"/>
      <c r="AP180" s="187"/>
      <c r="AQ180" s="187"/>
      <c r="AR180" s="187"/>
    </row>
    <row r="181" spans="1:50" ht="15.75" thickBot="1">
      <c r="A181" s="622"/>
      <c r="B181" s="628" t="s">
        <v>989</v>
      </c>
      <c r="C181" s="629"/>
      <c r="D181" s="630"/>
      <c r="E181" s="630"/>
      <c r="F181" s="630"/>
      <c r="G181" s="630"/>
      <c r="H181" s="630"/>
      <c r="I181" s="629"/>
      <c r="J181" s="629"/>
      <c r="K181" s="630"/>
      <c r="L181" s="630"/>
      <c r="M181" s="630"/>
      <c r="N181" s="629"/>
      <c r="O181" s="629"/>
      <c r="P181" s="631"/>
      <c r="Q181"/>
      <c r="R181" s="188"/>
      <c r="S181" s="189" t="s">
        <v>801</v>
      </c>
      <c r="T181" s="190">
        <f t="shared" si="261"/>
        <v>0</v>
      </c>
      <c r="U181" s="191">
        <f t="shared" si="261"/>
        <v>0</v>
      </c>
      <c r="V181" s="191">
        <f t="shared" si="261"/>
        <v>0</v>
      </c>
      <c r="W181" s="191">
        <f t="shared" si="261"/>
        <v>0</v>
      </c>
      <c r="X181" s="191">
        <f t="shared" si="261"/>
        <v>0</v>
      </c>
      <c r="Y181" s="191">
        <f t="shared" si="262"/>
        <v>0</v>
      </c>
      <c r="Z181" s="190">
        <f t="shared" si="262"/>
        <v>0</v>
      </c>
      <c r="AA181" s="190">
        <f t="shared" si="262"/>
        <v>0</v>
      </c>
      <c r="AB181" s="191">
        <f t="shared" si="262"/>
        <v>0</v>
      </c>
      <c r="AC181" s="191">
        <f t="shared" si="262"/>
        <v>0</v>
      </c>
      <c r="AD181" s="191">
        <f t="shared" si="262"/>
        <v>0</v>
      </c>
      <c r="AE181" s="190">
        <f t="shared" si="262"/>
        <v>0</v>
      </c>
      <c r="AF181" s="192"/>
      <c r="AG181" s="193">
        <f>(T181-T180)*100</f>
        <v>0</v>
      </c>
      <c r="AH181" s="193">
        <f t="shared" ref="AH181:AR181" si="263">(U181-U180)*100</f>
        <v>0</v>
      </c>
      <c r="AI181" s="193">
        <f t="shared" si="263"/>
        <v>0</v>
      </c>
      <c r="AJ181" s="193">
        <f t="shared" si="263"/>
        <v>0</v>
      </c>
      <c r="AK181" s="193">
        <f t="shared" si="263"/>
        <v>0</v>
      </c>
      <c r="AL181" s="193">
        <f t="shared" si="263"/>
        <v>0</v>
      </c>
      <c r="AM181" s="193">
        <f t="shared" si="263"/>
        <v>0</v>
      </c>
      <c r="AN181" s="193">
        <f t="shared" si="263"/>
        <v>0</v>
      </c>
      <c r="AO181" s="193">
        <f t="shared" si="263"/>
        <v>0</v>
      </c>
      <c r="AP181" s="193">
        <f t="shared" si="263"/>
        <v>0</v>
      </c>
      <c r="AQ181" s="193">
        <f t="shared" si="263"/>
        <v>0</v>
      </c>
      <c r="AR181" s="193">
        <f t="shared" si="263"/>
        <v>0</v>
      </c>
    </row>
    <row r="182" spans="1:50" ht="15">
      <c r="A182" s="621" t="s">
        <v>516</v>
      </c>
      <c r="B182" s="617" t="s">
        <v>967</v>
      </c>
      <c r="C182" s="634">
        <v>9963</v>
      </c>
      <c r="D182" s="635">
        <v>938</v>
      </c>
      <c r="E182" s="635"/>
      <c r="F182" s="635">
        <v>1261</v>
      </c>
      <c r="G182" s="635">
        <v>731</v>
      </c>
      <c r="H182" s="635"/>
      <c r="I182" s="634">
        <v>12893</v>
      </c>
      <c r="J182" s="634"/>
      <c r="K182" s="635">
        <v>6930</v>
      </c>
      <c r="L182" s="635">
        <v>5239</v>
      </c>
      <c r="M182" s="635">
        <v>659</v>
      </c>
      <c r="N182" s="634">
        <v>12828</v>
      </c>
      <c r="O182" s="634"/>
      <c r="P182" s="636"/>
      <c r="Q182"/>
      <c r="R182" s="168" t="s">
        <v>1179</v>
      </c>
      <c r="S182" s="169" t="s">
        <v>1180</v>
      </c>
      <c r="T182" s="170">
        <f t="shared" ref="T182:X183" si="264">IF(C182&gt;0,C182/C182,)</f>
        <v>1</v>
      </c>
      <c r="U182" s="182">
        <f t="shared" si="264"/>
        <v>1</v>
      </c>
      <c r="V182" s="182">
        <f t="shared" si="264"/>
        <v>0</v>
      </c>
      <c r="W182" s="182">
        <f t="shared" si="264"/>
        <v>1</v>
      </c>
      <c r="X182" s="182">
        <f t="shared" si="264"/>
        <v>1</v>
      </c>
      <c r="Y182" s="182">
        <f t="shared" ref="Y182:AE183" si="265">IF(H182&gt;0,H182/H182,)</f>
        <v>0</v>
      </c>
      <c r="Z182" s="170">
        <f t="shared" si="265"/>
        <v>1</v>
      </c>
      <c r="AA182" s="170">
        <f t="shared" si="265"/>
        <v>0</v>
      </c>
      <c r="AB182" s="182">
        <f t="shared" si="265"/>
        <v>1</v>
      </c>
      <c r="AC182" s="182">
        <f t="shared" si="265"/>
        <v>1</v>
      </c>
      <c r="AD182" s="182">
        <f t="shared" si="265"/>
        <v>1</v>
      </c>
      <c r="AE182" s="170">
        <f t="shared" si="265"/>
        <v>1</v>
      </c>
      <c r="AG182" s="172">
        <f>+T184+T186+T188+T190+T192+T194+T196+T198+T200+T202</f>
        <v>1</v>
      </c>
      <c r="AH182" s="172">
        <f t="shared" ref="AH182:AR183" si="266">+U184+U186+U188+U190+U192+U194+U196+U198+U200+U202</f>
        <v>1</v>
      </c>
      <c r="AI182" s="172">
        <f t="shared" si="266"/>
        <v>0</v>
      </c>
      <c r="AJ182" s="172">
        <f t="shared" si="266"/>
        <v>1</v>
      </c>
      <c r="AK182" s="172">
        <f t="shared" si="266"/>
        <v>1</v>
      </c>
      <c r="AL182" s="172">
        <f t="shared" si="266"/>
        <v>0</v>
      </c>
      <c r="AM182" s="172">
        <f t="shared" si="266"/>
        <v>0.99999999999999989</v>
      </c>
      <c r="AN182" s="172">
        <f t="shared" si="266"/>
        <v>0</v>
      </c>
      <c r="AO182" s="172">
        <f t="shared" si="266"/>
        <v>0.99999999999999978</v>
      </c>
      <c r="AP182" s="172">
        <f t="shared" si="266"/>
        <v>1</v>
      </c>
      <c r="AQ182" s="172">
        <f t="shared" si="266"/>
        <v>1</v>
      </c>
      <c r="AR182" s="172">
        <f t="shared" si="266"/>
        <v>0.99999999999999989</v>
      </c>
      <c r="AT182" s="195"/>
      <c r="AU182" s="195"/>
      <c r="AV182" s="195"/>
      <c r="AW182" s="195"/>
      <c r="AX182" s="195"/>
    </row>
    <row r="183" spans="1:50" ht="15">
      <c r="A183" s="622"/>
      <c r="B183" s="628" t="s">
        <v>968</v>
      </c>
      <c r="C183" s="629">
        <v>10219</v>
      </c>
      <c r="D183" s="630">
        <v>1109</v>
      </c>
      <c r="E183" s="630"/>
      <c r="F183" s="630">
        <v>1303</v>
      </c>
      <c r="G183" s="630">
        <v>753</v>
      </c>
      <c r="H183" s="630"/>
      <c r="I183" s="629">
        <v>13384</v>
      </c>
      <c r="J183" s="629"/>
      <c r="K183" s="630">
        <v>7212</v>
      </c>
      <c r="L183" s="630">
        <v>5220</v>
      </c>
      <c r="M183" s="630">
        <v>704</v>
      </c>
      <c r="N183" s="629">
        <v>13136</v>
      </c>
      <c r="O183" s="629"/>
      <c r="P183" s="631"/>
      <c r="Q183"/>
      <c r="R183" s="177"/>
      <c r="S183" s="178" t="s">
        <v>801</v>
      </c>
      <c r="T183" s="179">
        <f t="shared" si="264"/>
        <v>1</v>
      </c>
      <c r="U183" s="180">
        <f t="shared" si="264"/>
        <v>1</v>
      </c>
      <c r="V183" s="180">
        <f t="shared" si="264"/>
        <v>0</v>
      </c>
      <c r="W183" s="180">
        <f t="shared" si="264"/>
        <v>1</v>
      </c>
      <c r="X183" s="180">
        <f t="shared" si="264"/>
        <v>1</v>
      </c>
      <c r="Y183" s="180">
        <f t="shared" si="265"/>
        <v>0</v>
      </c>
      <c r="Z183" s="179">
        <f t="shared" si="265"/>
        <v>1</v>
      </c>
      <c r="AA183" s="179">
        <f t="shared" si="265"/>
        <v>0</v>
      </c>
      <c r="AB183" s="180">
        <f t="shared" si="265"/>
        <v>1</v>
      </c>
      <c r="AC183" s="180">
        <f t="shared" si="265"/>
        <v>1</v>
      </c>
      <c r="AD183" s="180">
        <f t="shared" si="265"/>
        <v>1</v>
      </c>
      <c r="AE183" s="179">
        <f t="shared" si="265"/>
        <v>1</v>
      </c>
      <c r="AG183" s="194">
        <f>+T185+T187+T189+T191+T193+T195+T197+T199+T201+T203</f>
        <v>1</v>
      </c>
      <c r="AH183" s="181">
        <f t="shared" si="266"/>
        <v>1</v>
      </c>
      <c r="AI183" s="181">
        <f t="shared" si="266"/>
        <v>0</v>
      </c>
      <c r="AJ183" s="181">
        <f t="shared" si="266"/>
        <v>1</v>
      </c>
      <c r="AK183" s="181">
        <f t="shared" si="266"/>
        <v>1</v>
      </c>
      <c r="AL183" s="181">
        <f t="shared" si="266"/>
        <v>0</v>
      </c>
      <c r="AM183" s="194">
        <f t="shared" si="266"/>
        <v>1.0000000000000002</v>
      </c>
      <c r="AN183" s="181">
        <f t="shared" si="266"/>
        <v>0</v>
      </c>
      <c r="AO183" s="181">
        <f t="shared" si="266"/>
        <v>0.99999999999999989</v>
      </c>
      <c r="AP183" s="181">
        <f t="shared" si="266"/>
        <v>1</v>
      </c>
      <c r="AQ183" s="181">
        <f t="shared" si="266"/>
        <v>1</v>
      </c>
      <c r="AR183" s="181">
        <f t="shared" si="266"/>
        <v>1</v>
      </c>
      <c r="AS183" s="195"/>
      <c r="AT183" s="195"/>
      <c r="AU183" s="195"/>
      <c r="AV183" s="195"/>
      <c r="AW183" s="195"/>
    </row>
    <row r="184" spans="1:50" ht="15">
      <c r="A184" s="622"/>
      <c r="B184" s="628" t="s">
        <v>969</v>
      </c>
      <c r="C184" s="629">
        <v>1588</v>
      </c>
      <c r="D184" s="630">
        <v>86</v>
      </c>
      <c r="E184" s="630"/>
      <c r="F184" s="630">
        <v>135</v>
      </c>
      <c r="G184" s="630">
        <v>45</v>
      </c>
      <c r="H184" s="630"/>
      <c r="I184" s="629">
        <v>1854</v>
      </c>
      <c r="J184" s="629"/>
      <c r="K184" s="630">
        <v>636</v>
      </c>
      <c r="L184" s="630">
        <v>604</v>
      </c>
      <c r="M184" s="630">
        <v>73</v>
      </c>
      <c r="N184" s="629">
        <v>1313</v>
      </c>
      <c r="O184" s="629"/>
      <c r="P184" s="631"/>
      <c r="Q184"/>
      <c r="R184" s="168" t="s">
        <v>1181</v>
      </c>
      <c r="S184" s="169" t="s">
        <v>1180</v>
      </c>
      <c r="T184" s="170">
        <f t="shared" ref="T184:X185" si="267">IF(C182&gt;0,C184/C182,)</f>
        <v>0.15938974204556861</v>
      </c>
      <c r="U184" s="182">
        <f t="shared" si="267"/>
        <v>9.1684434968017064E-2</v>
      </c>
      <c r="V184" s="182">
        <f t="shared" si="267"/>
        <v>0</v>
      </c>
      <c r="W184" s="182">
        <f t="shared" si="267"/>
        <v>0.1070578905630452</v>
      </c>
      <c r="X184" s="182">
        <f t="shared" si="267"/>
        <v>6.1559507523939808E-2</v>
      </c>
      <c r="Y184" s="182">
        <f t="shared" ref="Y184:AE185" si="268">IF(H182&gt;0,H184/H182,)</f>
        <v>0</v>
      </c>
      <c r="Z184" s="170">
        <f t="shared" si="268"/>
        <v>0.14379896067633599</v>
      </c>
      <c r="AA184" s="170">
        <f t="shared" si="268"/>
        <v>0</v>
      </c>
      <c r="AB184" s="182">
        <f t="shared" si="268"/>
        <v>9.1774891774891773E-2</v>
      </c>
      <c r="AC184" s="182">
        <f t="shared" si="268"/>
        <v>0.11528917732391677</v>
      </c>
      <c r="AD184" s="182">
        <f t="shared" si="268"/>
        <v>0.11077389984825493</v>
      </c>
      <c r="AE184" s="170">
        <f t="shared" si="268"/>
        <v>0.10235422513252261</v>
      </c>
      <c r="AG184" s="183" t="s">
        <v>970</v>
      </c>
      <c r="AH184" s="172"/>
      <c r="AI184" s="172"/>
      <c r="AJ184" s="172"/>
      <c r="AK184" s="172"/>
      <c r="AL184" s="172"/>
      <c r="AM184" s="172"/>
      <c r="AN184" s="172"/>
      <c r="AO184" s="172"/>
      <c r="AP184" s="172"/>
      <c r="AQ184" s="172"/>
      <c r="AR184" s="172"/>
    </row>
    <row r="185" spans="1:50" ht="15">
      <c r="A185" s="622"/>
      <c r="B185" s="628" t="s">
        <v>971</v>
      </c>
      <c r="C185" s="629">
        <v>1693</v>
      </c>
      <c r="D185" s="630">
        <v>167</v>
      </c>
      <c r="E185" s="630"/>
      <c r="F185" s="630">
        <v>134</v>
      </c>
      <c r="G185" s="630">
        <v>47</v>
      </c>
      <c r="H185" s="630"/>
      <c r="I185" s="629">
        <v>2041</v>
      </c>
      <c r="J185" s="629"/>
      <c r="K185" s="630">
        <v>823</v>
      </c>
      <c r="L185" s="630">
        <v>757</v>
      </c>
      <c r="M185" s="630">
        <v>111</v>
      </c>
      <c r="N185" s="629">
        <v>1691</v>
      </c>
      <c r="O185" s="629"/>
      <c r="P185" s="631"/>
      <c r="Q185"/>
      <c r="R185" s="177"/>
      <c r="S185" s="178" t="s">
        <v>801</v>
      </c>
      <c r="T185" s="179">
        <f t="shared" si="267"/>
        <v>0.1656717878461689</v>
      </c>
      <c r="U185" s="180">
        <f t="shared" si="267"/>
        <v>0.15058611361587015</v>
      </c>
      <c r="V185" s="180">
        <f t="shared" si="267"/>
        <v>0</v>
      </c>
      <c r="W185" s="180">
        <f t="shared" si="267"/>
        <v>0.10283960092095165</v>
      </c>
      <c r="X185" s="180">
        <f t="shared" si="267"/>
        <v>6.2416998671978752E-2</v>
      </c>
      <c r="Y185" s="180">
        <f t="shared" si="268"/>
        <v>0</v>
      </c>
      <c r="Z185" s="179">
        <f t="shared" si="268"/>
        <v>0.15249551703526598</v>
      </c>
      <c r="AA185" s="179">
        <f t="shared" si="268"/>
        <v>0</v>
      </c>
      <c r="AB185" s="180">
        <f t="shared" si="268"/>
        <v>0.11411536328341652</v>
      </c>
      <c r="AC185" s="180">
        <f t="shared" si="268"/>
        <v>0.1450191570881226</v>
      </c>
      <c r="AD185" s="180">
        <f t="shared" si="268"/>
        <v>0.15767045454545456</v>
      </c>
      <c r="AE185" s="179">
        <f t="shared" si="268"/>
        <v>0.12873020706455543</v>
      </c>
      <c r="AG185" s="185">
        <f>(T185-T184)*100</f>
        <v>0.62820458006002944</v>
      </c>
      <c r="AH185" s="185">
        <f t="shared" ref="AH185:AR185" si="269">(U185-U184)*100</f>
        <v>5.8901678647853091</v>
      </c>
      <c r="AI185" s="185">
        <f t="shared" si="269"/>
        <v>0</v>
      </c>
      <c r="AJ185" s="185">
        <f t="shared" si="269"/>
        <v>-0.42182896420935451</v>
      </c>
      <c r="AK185" s="185">
        <f t="shared" si="269"/>
        <v>8.5749114803894411E-2</v>
      </c>
      <c r="AL185" s="185">
        <f t="shared" si="269"/>
        <v>0</v>
      </c>
      <c r="AM185" s="185">
        <f t="shared" si="269"/>
        <v>0.8696556358929991</v>
      </c>
      <c r="AN185" s="185">
        <f t="shared" si="269"/>
        <v>0</v>
      </c>
      <c r="AO185" s="185">
        <f t="shared" si="269"/>
        <v>2.2340471508524749</v>
      </c>
      <c r="AP185" s="185">
        <f t="shared" si="269"/>
        <v>2.9729979764205829</v>
      </c>
      <c r="AQ185" s="185">
        <f t="shared" si="269"/>
        <v>4.6896554697199626</v>
      </c>
      <c r="AR185" s="185">
        <f t="shared" si="269"/>
        <v>2.6375981932032819</v>
      </c>
    </row>
    <row r="186" spans="1:50" ht="15">
      <c r="A186" s="622"/>
      <c r="B186" s="628" t="s">
        <v>972</v>
      </c>
      <c r="C186" s="629">
        <v>3</v>
      </c>
      <c r="D186" s="630">
        <v>2</v>
      </c>
      <c r="E186" s="630"/>
      <c r="F186" s="630">
        <v>3</v>
      </c>
      <c r="G186" s="630">
        <v>0</v>
      </c>
      <c r="H186" s="630"/>
      <c r="I186" s="629">
        <v>8</v>
      </c>
      <c r="J186" s="629"/>
      <c r="K186" s="630">
        <v>61</v>
      </c>
      <c r="L186" s="630">
        <v>114</v>
      </c>
      <c r="M186" s="630">
        <v>13</v>
      </c>
      <c r="N186" s="629">
        <v>188</v>
      </c>
      <c r="O186" s="629"/>
      <c r="P186" s="631"/>
      <c r="Q186"/>
      <c r="R186" s="168" t="s">
        <v>1182</v>
      </c>
      <c r="S186" s="169" t="s">
        <v>1180</v>
      </c>
      <c r="T186" s="170">
        <f t="shared" ref="T186:X187" si="270">IF(C182&gt;0,C186/C182,)</f>
        <v>3.0111412225233364E-4</v>
      </c>
      <c r="U186" s="182">
        <f t="shared" si="270"/>
        <v>2.1321961620469083E-3</v>
      </c>
      <c r="V186" s="182">
        <f t="shared" si="270"/>
        <v>0</v>
      </c>
      <c r="W186" s="182">
        <f t="shared" si="270"/>
        <v>2.3790642347343376E-3</v>
      </c>
      <c r="X186" s="182">
        <f t="shared" si="270"/>
        <v>0</v>
      </c>
      <c r="Y186" s="182">
        <f t="shared" ref="Y186:AE187" si="271">IF(H182&gt;0,H186/H182,)</f>
        <v>0</v>
      </c>
      <c r="Z186" s="170">
        <f t="shared" si="271"/>
        <v>6.204917397037152E-4</v>
      </c>
      <c r="AA186" s="170">
        <f t="shared" si="271"/>
        <v>0</v>
      </c>
      <c r="AB186" s="182">
        <f t="shared" si="271"/>
        <v>8.8023088023088027E-3</v>
      </c>
      <c r="AC186" s="182">
        <f t="shared" si="271"/>
        <v>2.1759877839282307E-2</v>
      </c>
      <c r="AD186" s="182">
        <f t="shared" si="271"/>
        <v>1.9726858877086494E-2</v>
      </c>
      <c r="AE186" s="170">
        <f t="shared" si="271"/>
        <v>1.4655441222326161E-2</v>
      </c>
      <c r="AG186" s="183" t="s">
        <v>970</v>
      </c>
      <c r="AH186" s="172"/>
      <c r="AI186" s="172"/>
      <c r="AJ186" s="172"/>
      <c r="AK186" s="172"/>
      <c r="AL186" s="172"/>
      <c r="AM186" s="172"/>
      <c r="AN186" s="172"/>
      <c r="AO186" s="172"/>
      <c r="AP186" s="172"/>
      <c r="AQ186" s="172"/>
      <c r="AR186" s="172"/>
    </row>
    <row r="187" spans="1:50" ht="15">
      <c r="A187" s="622"/>
      <c r="B187" s="628" t="s">
        <v>973</v>
      </c>
      <c r="C187" s="629">
        <v>5</v>
      </c>
      <c r="D187" s="630">
        <v>4</v>
      </c>
      <c r="E187" s="630"/>
      <c r="F187" s="630">
        <v>6</v>
      </c>
      <c r="G187" s="630"/>
      <c r="H187" s="630"/>
      <c r="I187" s="629">
        <v>15</v>
      </c>
      <c r="J187" s="629"/>
      <c r="K187" s="630">
        <v>61</v>
      </c>
      <c r="L187" s="630">
        <v>96</v>
      </c>
      <c r="M187" s="630">
        <v>9</v>
      </c>
      <c r="N187" s="629">
        <v>166</v>
      </c>
      <c r="O187" s="629"/>
      <c r="P187" s="631"/>
      <c r="Q187"/>
      <c r="R187" s="177"/>
      <c r="S187" s="178" t="s">
        <v>801</v>
      </c>
      <c r="T187" s="179">
        <f t="shared" si="270"/>
        <v>4.8928466581857322E-4</v>
      </c>
      <c r="U187" s="180">
        <f t="shared" si="270"/>
        <v>3.6068530207394047E-3</v>
      </c>
      <c r="V187" s="180">
        <f t="shared" si="270"/>
        <v>0</v>
      </c>
      <c r="W187" s="180">
        <f t="shared" si="270"/>
        <v>4.6047582501918651E-3</v>
      </c>
      <c r="X187" s="180">
        <f t="shared" si="270"/>
        <v>0</v>
      </c>
      <c r="Y187" s="180">
        <f t="shared" si="271"/>
        <v>0</v>
      </c>
      <c r="Z187" s="179">
        <f t="shared" si="271"/>
        <v>1.1207411835026898E-3</v>
      </c>
      <c r="AA187" s="179">
        <f t="shared" si="271"/>
        <v>0</v>
      </c>
      <c r="AB187" s="180">
        <f t="shared" si="271"/>
        <v>8.4581253466444808E-3</v>
      </c>
      <c r="AC187" s="180">
        <f t="shared" si="271"/>
        <v>1.8390804597701149E-2</v>
      </c>
      <c r="AD187" s="180">
        <f t="shared" si="271"/>
        <v>1.278409090909091E-2</v>
      </c>
      <c r="AE187" s="179">
        <f t="shared" si="271"/>
        <v>1.2637028014616322E-2</v>
      </c>
      <c r="AG187" s="185">
        <f>(T187-T186)*100</f>
        <v>1.8817054356623959E-2</v>
      </c>
      <c r="AH187" s="185">
        <f t="shared" ref="AH187:AR187" si="272">(U187-U186)*100</f>
        <v>0.14746568586924963</v>
      </c>
      <c r="AI187" s="185">
        <f t="shared" si="272"/>
        <v>0</v>
      </c>
      <c r="AJ187" s="185">
        <f t="shared" si="272"/>
        <v>0.22256940154575275</v>
      </c>
      <c r="AK187" s="185">
        <f t="shared" si="272"/>
        <v>0</v>
      </c>
      <c r="AL187" s="185">
        <f t="shared" si="272"/>
        <v>0</v>
      </c>
      <c r="AM187" s="185">
        <f t="shared" si="272"/>
        <v>5.0024944379897462E-2</v>
      </c>
      <c r="AN187" s="185">
        <f t="shared" si="272"/>
        <v>0</v>
      </c>
      <c r="AO187" s="185">
        <f t="shared" si="272"/>
        <v>-3.4418345566432189E-2</v>
      </c>
      <c r="AP187" s="185">
        <f t="shared" si="272"/>
        <v>-0.33690732415811581</v>
      </c>
      <c r="AQ187" s="185">
        <f t="shared" si="272"/>
        <v>-0.69427679679955834</v>
      </c>
      <c r="AR187" s="185">
        <f t="shared" si="272"/>
        <v>-0.20184132077098391</v>
      </c>
    </row>
    <row r="188" spans="1:50" ht="15">
      <c r="A188" s="622"/>
      <c r="B188" s="628" t="s">
        <v>974</v>
      </c>
      <c r="C188" s="629"/>
      <c r="D188" s="630"/>
      <c r="E188" s="630"/>
      <c r="F188" s="630"/>
      <c r="G188" s="630"/>
      <c r="H188" s="630"/>
      <c r="I188" s="629"/>
      <c r="J188" s="629"/>
      <c r="K188" s="630"/>
      <c r="L188" s="630"/>
      <c r="M188" s="630"/>
      <c r="N188" s="629"/>
      <c r="O188" s="629"/>
      <c r="P188" s="631"/>
      <c r="Q188"/>
      <c r="R188" s="168" t="s">
        <v>1183</v>
      </c>
      <c r="S188" s="169" t="s">
        <v>1180</v>
      </c>
      <c r="T188" s="170">
        <f t="shared" ref="T188:X189" si="273">IF(C182&gt;0,C188/C182,)</f>
        <v>0</v>
      </c>
      <c r="U188" s="182">
        <f t="shared" si="273"/>
        <v>0</v>
      </c>
      <c r="V188" s="182">
        <f t="shared" si="273"/>
        <v>0</v>
      </c>
      <c r="W188" s="182">
        <f t="shared" si="273"/>
        <v>0</v>
      </c>
      <c r="X188" s="182">
        <f t="shared" si="273"/>
        <v>0</v>
      </c>
      <c r="Y188" s="182">
        <f t="shared" ref="Y188:AE189" si="274">IF(H182&gt;0,H188/H182,)</f>
        <v>0</v>
      </c>
      <c r="Z188" s="170">
        <f t="shared" si="274"/>
        <v>0</v>
      </c>
      <c r="AA188" s="170">
        <f t="shared" si="274"/>
        <v>0</v>
      </c>
      <c r="AB188" s="182">
        <f t="shared" si="274"/>
        <v>0</v>
      </c>
      <c r="AC188" s="182">
        <f t="shared" si="274"/>
        <v>0</v>
      </c>
      <c r="AD188" s="182">
        <f t="shared" si="274"/>
        <v>0</v>
      </c>
      <c r="AE188" s="170">
        <f t="shared" si="274"/>
        <v>0</v>
      </c>
      <c r="AG188" s="183" t="s">
        <v>970</v>
      </c>
      <c r="AH188" s="172"/>
      <c r="AI188" s="172"/>
      <c r="AJ188" s="172"/>
      <c r="AK188" s="172"/>
      <c r="AL188" s="172"/>
      <c r="AM188" s="172"/>
      <c r="AN188" s="172"/>
      <c r="AO188" s="172"/>
      <c r="AP188" s="172"/>
      <c r="AQ188" s="172"/>
      <c r="AR188" s="172"/>
    </row>
    <row r="189" spans="1:50" ht="15">
      <c r="A189" s="622"/>
      <c r="B189" s="628" t="s">
        <v>975</v>
      </c>
      <c r="C189" s="629"/>
      <c r="D189" s="630"/>
      <c r="E189" s="630"/>
      <c r="F189" s="630"/>
      <c r="G189" s="630"/>
      <c r="H189" s="630"/>
      <c r="I189" s="629"/>
      <c r="J189" s="629"/>
      <c r="K189" s="630"/>
      <c r="L189" s="630"/>
      <c r="M189" s="630"/>
      <c r="N189" s="629"/>
      <c r="O189" s="629"/>
      <c r="P189" s="631"/>
      <c r="Q189"/>
      <c r="R189" s="177"/>
      <c r="S189" s="178" t="s">
        <v>801</v>
      </c>
      <c r="T189" s="179">
        <f t="shared" si="273"/>
        <v>0</v>
      </c>
      <c r="U189" s="180">
        <f t="shared" si="273"/>
        <v>0</v>
      </c>
      <c r="V189" s="180">
        <f t="shared" si="273"/>
        <v>0</v>
      </c>
      <c r="W189" s="180">
        <f t="shared" si="273"/>
        <v>0</v>
      </c>
      <c r="X189" s="180">
        <f t="shared" si="273"/>
        <v>0</v>
      </c>
      <c r="Y189" s="180">
        <f t="shared" si="274"/>
        <v>0</v>
      </c>
      <c r="Z189" s="179">
        <f t="shared" si="274"/>
        <v>0</v>
      </c>
      <c r="AA189" s="179">
        <f t="shared" si="274"/>
        <v>0</v>
      </c>
      <c r="AB189" s="180">
        <f t="shared" si="274"/>
        <v>0</v>
      </c>
      <c r="AC189" s="180">
        <f t="shared" si="274"/>
        <v>0</v>
      </c>
      <c r="AD189" s="180">
        <f t="shared" si="274"/>
        <v>0</v>
      </c>
      <c r="AE189" s="179">
        <f t="shared" si="274"/>
        <v>0</v>
      </c>
      <c r="AG189" s="186">
        <f>(T189-T188)*100</f>
        <v>0</v>
      </c>
      <c r="AH189" s="186">
        <f t="shared" ref="AH189:AR189" si="275">(U189-U188)*100</f>
        <v>0</v>
      </c>
      <c r="AI189" s="186">
        <f t="shared" si="275"/>
        <v>0</v>
      </c>
      <c r="AJ189" s="186">
        <f t="shared" si="275"/>
        <v>0</v>
      </c>
      <c r="AK189" s="186">
        <f t="shared" si="275"/>
        <v>0</v>
      </c>
      <c r="AL189" s="186">
        <f t="shared" si="275"/>
        <v>0</v>
      </c>
      <c r="AM189" s="186">
        <f t="shared" si="275"/>
        <v>0</v>
      </c>
      <c r="AN189" s="186">
        <f t="shared" si="275"/>
        <v>0</v>
      </c>
      <c r="AO189" s="186">
        <f t="shared" si="275"/>
        <v>0</v>
      </c>
      <c r="AP189" s="186">
        <f t="shared" si="275"/>
        <v>0</v>
      </c>
      <c r="AQ189" s="186">
        <f t="shared" si="275"/>
        <v>0</v>
      </c>
      <c r="AR189" s="186">
        <f t="shared" si="275"/>
        <v>0</v>
      </c>
    </row>
    <row r="190" spans="1:50" ht="15">
      <c r="A190" s="622"/>
      <c r="B190" s="628" t="s">
        <v>976</v>
      </c>
      <c r="C190" s="629">
        <v>3746</v>
      </c>
      <c r="D190" s="630">
        <v>301</v>
      </c>
      <c r="E190" s="630"/>
      <c r="F190" s="630">
        <v>440</v>
      </c>
      <c r="G190" s="630">
        <v>58</v>
      </c>
      <c r="H190" s="630"/>
      <c r="I190" s="629">
        <v>4545</v>
      </c>
      <c r="J190" s="629"/>
      <c r="K190" s="630">
        <v>3235</v>
      </c>
      <c r="L190" s="630">
        <v>2403</v>
      </c>
      <c r="M190" s="630">
        <v>347</v>
      </c>
      <c r="N190" s="629">
        <v>5985</v>
      </c>
      <c r="O190" s="629"/>
      <c r="P190" s="631"/>
      <c r="Q190"/>
      <c r="R190" s="168" t="s">
        <v>1184</v>
      </c>
      <c r="S190" s="169" t="s">
        <v>1180</v>
      </c>
      <c r="T190" s="170">
        <f t="shared" ref="T190:X191" si="276">IF(C182&gt;0,C190/C182,)</f>
        <v>0.37599116731908061</v>
      </c>
      <c r="U190" s="182">
        <f t="shared" si="276"/>
        <v>0.32089552238805968</v>
      </c>
      <c r="V190" s="182">
        <f t="shared" si="276"/>
        <v>0</v>
      </c>
      <c r="W190" s="182">
        <f t="shared" si="276"/>
        <v>0.34892942109436953</v>
      </c>
      <c r="X190" s="182">
        <f t="shared" si="276"/>
        <v>7.9343365253077974E-2</v>
      </c>
      <c r="Y190" s="182">
        <f t="shared" ref="Y190:AE191" si="277">IF(H182&gt;0,H190/H182,)</f>
        <v>0</v>
      </c>
      <c r="Z190" s="170">
        <f t="shared" si="277"/>
        <v>0.35251686961917317</v>
      </c>
      <c r="AA190" s="170">
        <f t="shared" si="277"/>
        <v>0</v>
      </c>
      <c r="AB190" s="182">
        <f t="shared" si="277"/>
        <v>0.46681096681096679</v>
      </c>
      <c r="AC190" s="182">
        <f t="shared" si="277"/>
        <v>0.45867531971750336</v>
      </c>
      <c r="AD190" s="182">
        <f t="shared" si="277"/>
        <v>0.5265553869499241</v>
      </c>
      <c r="AE190" s="170">
        <f t="shared" si="277"/>
        <v>0.46655753040224507</v>
      </c>
      <c r="AG190" s="183" t="s">
        <v>970</v>
      </c>
      <c r="AH190" s="172"/>
      <c r="AI190" s="172"/>
      <c r="AJ190" s="172"/>
      <c r="AK190" s="172"/>
      <c r="AL190" s="172"/>
      <c r="AM190" s="172"/>
      <c r="AN190" s="172"/>
      <c r="AO190" s="172"/>
      <c r="AP190" s="172"/>
      <c r="AQ190" s="172"/>
      <c r="AR190" s="172"/>
    </row>
    <row r="191" spans="1:50" ht="15">
      <c r="A191" s="622"/>
      <c r="B191" s="628" t="s">
        <v>977</v>
      </c>
      <c r="C191" s="629">
        <v>3807</v>
      </c>
      <c r="D191" s="630">
        <v>358</v>
      </c>
      <c r="E191" s="630"/>
      <c r="F191" s="630">
        <v>470</v>
      </c>
      <c r="G191" s="630">
        <v>65</v>
      </c>
      <c r="H191" s="630"/>
      <c r="I191" s="629">
        <v>4700</v>
      </c>
      <c r="J191" s="629"/>
      <c r="K191" s="630">
        <v>3330</v>
      </c>
      <c r="L191" s="630">
        <v>2274</v>
      </c>
      <c r="M191" s="630">
        <v>349</v>
      </c>
      <c r="N191" s="629">
        <v>5953</v>
      </c>
      <c r="O191" s="629"/>
      <c r="P191" s="631"/>
      <c r="Q191"/>
      <c r="R191" s="177"/>
      <c r="S191" s="178" t="s">
        <v>801</v>
      </c>
      <c r="T191" s="179">
        <f t="shared" si="276"/>
        <v>0.37254134455426169</v>
      </c>
      <c r="U191" s="180">
        <f t="shared" si="276"/>
        <v>0.32281334535617673</v>
      </c>
      <c r="V191" s="180">
        <f t="shared" si="276"/>
        <v>0</v>
      </c>
      <c r="W191" s="180">
        <f t="shared" si="276"/>
        <v>0.3607060629316961</v>
      </c>
      <c r="X191" s="180">
        <f t="shared" si="276"/>
        <v>8.632138114209828E-2</v>
      </c>
      <c r="Y191" s="180">
        <f t="shared" si="277"/>
        <v>0</v>
      </c>
      <c r="Z191" s="179">
        <f t="shared" si="277"/>
        <v>0.35116557083084282</v>
      </c>
      <c r="AA191" s="179">
        <f t="shared" si="277"/>
        <v>0</v>
      </c>
      <c r="AB191" s="180">
        <f t="shared" si="277"/>
        <v>0.4617304492512479</v>
      </c>
      <c r="AC191" s="180">
        <f t="shared" si="277"/>
        <v>0.43563218390804598</v>
      </c>
      <c r="AD191" s="180">
        <f t="shared" si="277"/>
        <v>0.49573863636363635</v>
      </c>
      <c r="AE191" s="179">
        <f t="shared" si="277"/>
        <v>0.45318209500609014</v>
      </c>
      <c r="AG191" s="185">
        <f>(T191-T190)*100</f>
        <v>-0.34498227648189217</v>
      </c>
      <c r="AH191" s="185">
        <f t="shared" ref="AH191:AR191" si="278">(U191-U190)*100</f>
        <v>0.19178229681170444</v>
      </c>
      <c r="AI191" s="185">
        <f t="shared" si="278"/>
        <v>0</v>
      </c>
      <c r="AJ191" s="185">
        <f t="shared" si="278"/>
        <v>1.1776641837326574</v>
      </c>
      <c r="AK191" s="198">
        <f t="shared" si="278"/>
        <v>0.69780158890203059</v>
      </c>
      <c r="AL191" s="185">
        <f t="shared" si="278"/>
        <v>0</v>
      </c>
      <c r="AM191" s="185">
        <f t="shared" si="278"/>
        <v>-0.13512987883303462</v>
      </c>
      <c r="AN191" s="185">
        <f t="shared" si="278"/>
        <v>0</v>
      </c>
      <c r="AO191" s="198">
        <f t="shared" si="278"/>
        <v>-0.5080517559718889</v>
      </c>
      <c r="AP191" s="185">
        <f t="shared" si="278"/>
        <v>-2.3043135809457382</v>
      </c>
      <c r="AQ191" s="185">
        <f t="shared" si="278"/>
        <v>-3.0816750586287744</v>
      </c>
      <c r="AR191" s="185">
        <f t="shared" si="278"/>
        <v>-1.3375435396154933</v>
      </c>
      <c r="AS191" s="195"/>
    </row>
    <row r="192" spans="1:50" ht="15">
      <c r="A192" s="622"/>
      <c r="B192" s="628" t="s">
        <v>978</v>
      </c>
      <c r="C192" s="629">
        <v>21</v>
      </c>
      <c r="D192" s="630">
        <v>1</v>
      </c>
      <c r="E192" s="630"/>
      <c r="F192" s="630">
        <v>5</v>
      </c>
      <c r="G192" s="630">
        <v>0</v>
      </c>
      <c r="H192" s="630"/>
      <c r="I192" s="629">
        <v>27</v>
      </c>
      <c r="J192" s="629"/>
      <c r="K192" s="630">
        <v>231</v>
      </c>
      <c r="L192" s="630">
        <v>195</v>
      </c>
      <c r="M192" s="630">
        <v>25</v>
      </c>
      <c r="N192" s="629">
        <v>451</v>
      </c>
      <c r="O192" s="629"/>
      <c r="P192" s="631"/>
      <c r="Q192"/>
      <c r="R192" s="168" t="s">
        <v>1185</v>
      </c>
      <c r="S192" s="169" t="s">
        <v>1180</v>
      </c>
      <c r="T192" s="170">
        <f t="shared" ref="T192:X193" si="279">IF(C182&gt;0,C192/C182,)</f>
        <v>2.1077988557663355E-3</v>
      </c>
      <c r="U192" s="182">
        <f t="shared" si="279"/>
        <v>1.0660980810234541E-3</v>
      </c>
      <c r="V192" s="182">
        <f t="shared" si="279"/>
        <v>0</v>
      </c>
      <c r="W192" s="182">
        <f t="shared" si="279"/>
        <v>3.9651070578905628E-3</v>
      </c>
      <c r="X192" s="182">
        <f t="shared" si="279"/>
        <v>0</v>
      </c>
      <c r="Y192" s="182">
        <f t="shared" ref="Y192:AE193" si="280">IF(H182&gt;0,H192/H182,)</f>
        <v>0</v>
      </c>
      <c r="Z192" s="170">
        <f t="shared" si="280"/>
        <v>2.0941596215000389E-3</v>
      </c>
      <c r="AA192" s="170">
        <f t="shared" si="280"/>
        <v>0</v>
      </c>
      <c r="AB192" s="182">
        <f t="shared" si="280"/>
        <v>3.3333333333333333E-2</v>
      </c>
      <c r="AC192" s="182">
        <f t="shared" si="280"/>
        <v>3.7220843672456573E-2</v>
      </c>
      <c r="AD192" s="182">
        <f t="shared" si="280"/>
        <v>3.7936267071320182E-2</v>
      </c>
      <c r="AE192" s="170">
        <f t="shared" si="280"/>
        <v>3.5157468038665422E-2</v>
      </c>
      <c r="AG192" s="183" t="s">
        <v>970</v>
      </c>
      <c r="AH192" s="172"/>
      <c r="AI192" s="172"/>
      <c r="AJ192" s="172"/>
      <c r="AK192" s="172"/>
      <c r="AL192" s="172"/>
      <c r="AM192" s="172"/>
      <c r="AN192" s="172"/>
      <c r="AO192" s="172"/>
      <c r="AP192" s="172"/>
      <c r="AQ192" s="172"/>
      <c r="AR192" s="172"/>
    </row>
    <row r="193" spans="1:44" ht="15">
      <c r="A193" s="622"/>
      <c r="B193" s="628" t="s">
        <v>979</v>
      </c>
      <c r="C193" s="629">
        <v>15</v>
      </c>
      <c r="D193" s="630">
        <v>4</v>
      </c>
      <c r="E193" s="630"/>
      <c r="F193" s="630">
        <v>5</v>
      </c>
      <c r="G193" s="630">
        <v>0</v>
      </c>
      <c r="H193" s="630"/>
      <c r="I193" s="629">
        <v>24</v>
      </c>
      <c r="J193" s="629"/>
      <c r="K193" s="630">
        <v>222</v>
      </c>
      <c r="L193" s="630">
        <v>167</v>
      </c>
      <c r="M193" s="630">
        <v>22</v>
      </c>
      <c r="N193" s="629">
        <v>411</v>
      </c>
      <c r="O193" s="629"/>
      <c r="P193" s="631"/>
      <c r="Q193"/>
      <c r="R193" s="177"/>
      <c r="S193" s="178" t="s">
        <v>801</v>
      </c>
      <c r="T193" s="179">
        <f t="shared" si="279"/>
        <v>1.4678539974557197E-3</v>
      </c>
      <c r="U193" s="180">
        <f t="shared" si="279"/>
        <v>3.6068530207394047E-3</v>
      </c>
      <c r="V193" s="180">
        <f t="shared" si="279"/>
        <v>0</v>
      </c>
      <c r="W193" s="180">
        <f t="shared" si="279"/>
        <v>3.8372985418265539E-3</v>
      </c>
      <c r="X193" s="180">
        <f t="shared" si="279"/>
        <v>0</v>
      </c>
      <c r="Y193" s="180">
        <f t="shared" si="280"/>
        <v>0</v>
      </c>
      <c r="Z193" s="179">
        <f t="shared" si="280"/>
        <v>1.7931858936043037E-3</v>
      </c>
      <c r="AA193" s="179">
        <f t="shared" si="280"/>
        <v>0</v>
      </c>
      <c r="AB193" s="180">
        <f t="shared" si="280"/>
        <v>3.0782029950083195E-2</v>
      </c>
      <c r="AC193" s="180">
        <f t="shared" si="280"/>
        <v>3.1992337164750959E-2</v>
      </c>
      <c r="AD193" s="180">
        <f t="shared" si="280"/>
        <v>3.125E-2</v>
      </c>
      <c r="AE193" s="179">
        <f t="shared" si="280"/>
        <v>3.1288063337393424E-2</v>
      </c>
      <c r="AG193" s="185">
        <f>(T193-T192)*100</f>
        <v>-6.3994485831061584E-2</v>
      </c>
      <c r="AH193" s="185">
        <f t="shared" ref="AH193:AR193" si="281">(U193-U192)*100</f>
        <v>0.25407549397159507</v>
      </c>
      <c r="AI193" s="185">
        <f t="shared" si="281"/>
        <v>0</v>
      </c>
      <c r="AJ193" s="185">
        <f t="shared" si="281"/>
        <v>-1.2780851606400889E-2</v>
      </c>
      <c r="AK193" s="185">
        <f t="shared" si="281"/>
        <v>0</v>
      </c>
      <c r="AL193" s="185">
        <f t="shared" si="281"/>
        <v>0</v>
      </c>
      <c r="AM193" s="185">
        <f t="shared" si="281"/>
        <v>-3.0097372789573518E-2</v>
      </c>
      <c r="AN193" s="185">
        <f t="shared" si="281"/>
        <v>0</v>
      </c>
      <c r="AO193" s="185">
        <f t="shared" si="281"/>
        <v>-0.25513033832501375</v>
      </c>
      <c r="AP193" s="185">
        <f t="shared" si="281"/>
        <v>-0.52285065077056148</v>
      </c>
      <c r="AQ193" s="185">
        <f t="shared" si="281"/>
        <v>-0.66862670713201822</v>
      </c>
      <c r="AR193" s="185">
        <f t="shared" si="281"/>
        <v>-0.3869404701271999</v>
      </c>
    </row>
    <row r="194" spans="1:44" ht="15">
      <c r="A194" s="622"/>
      <c r="B194" s="628" t="s">
        <v>980</v>
      </c>
      <c r="C194" s="629"/>
      <c r="D194" s="630"/>
      <c r="E194" s="630"/>
      <c r="F194" s="630"/>
      <c r="G194" s="630"/>
      <c r="H194" s="630"/>
      <c r="I194" s="629"/>
      <c r="J194" s="629"/>
      <c r="K194" s="630"/>
      <c r="L194" s="630"/>
      <c r="M194" s="630"/>
      <c r="N194" s="629"/>
      <c r="O194" s="629"/>
      <c r="P194" s="631"/>
      <c r="Q194"/>
      <c r="R194" s="168" t="s">
        <v>1186</v>
      </c>
      <c r="S194" s="169" t="s">
        <v>1180</v>
      </c>
      <c r="T194" s="170">
        <f t="shared" ref="T194:X195" si="282">IF(C182&gt;0,C194/C182,)</f>
        <v>0</v>
      </c>
      <c r="U194" s="182">
        <f t="shared" si="282"/>
        <v>0</v>
      </c>
      <c r="V194" s="182">
        <f t="shared" si="282"/>
        <v>0</v>
      </c>
      <c r="W194" s="182">
        <f t="shared" si="282"/>
        <v>0</v>
      </c>
      <c r="X194" s="182">
        <f t="shared" si="282"/>
        <v>0</v>
      </c>
      <c r="Y194" s="182">
        <f t="shared" ref="Y194:AE195" si="283">IF(H182&gt;0,H194/H182,)</f>
        <v>0</v>
      </c>
      <c r="Z194" s="170">
        <f t="shared" si="283"/>
        <v>0</v>
      </c>
      <c r="AA194" s="170">
        <f t="shared" si="283"/>
        <v>0</v>
      </c>
      <c r="AB194" s="182">
        <f t="shared" si="283"/>
        <v>0</v>
      </c>
      <c r="AC194" s="182">
        <f t="shared" si="283"/>
        <v>0</v>
      </c>
      <c r="AD194" s="182">
        <f t="shared" si="283"/>
        <v>0</v>
      </c>
      <c r="AE194" s="170">
        <f t="shared" si="283"/>
        <v>0</v>
      </c>
      <c r="AG194" s="183" t="s">
        <v>970</v>
      </c>
      <c r="AH194" s="172"/>
      <c r="AI194" s="172"/>
      <c r="AJ194" s="172"/>
      <c r="AK194" s="172"/>
      <c r="AL194" s="172"/>
      <c r="AM194" s="172"/>
      <c r="AN194" s="172"/>
      <c r="AO194" s="172"/>
      <c r="AP194" s="172"/>
      <c r="AQ194" s="172"/>
      <c r="AR194" s="172"/>
    </row>
    <row r="195" spans="1:44" ht="15">
      <c r="A195" s="622"/>
      <c r="B195" s="628" t="s">
        <v>981</v>
      </c>
      <c r="C195" s="629"/>
      <c r="D195" s="630"/>
      <c r="E195" s="630"/>
      <c r="F195" s="630"/>
      <c r="G195" s="630"/>
      <c r="H195" s="630"/>
      <c r="I195" s="629"/>
      <c r="J195" s="629"/>
      <c r="K195" s="630"/>
      <c r="L195" s="630"/>
      <c r="M195" s="630"/>
      <c r="N195" s="629"/>
      <c r="O195" s="629"/>
      <c r="P195" s="631"/>
      <c r="Q195"/>
      <c r="R195" s="177"/>
      <c r="S195" s="178" t="s">
        <v>801</v>
      </c>
      <c r="T195" s="179">
        <f t="shared" si="282"/>
        <v>0</v>
      </c>
      <c r="U195" s="180">
        <f t="shared" si="282"/>
        <v>0</v>
      </c>
      <c r="V195" s="180">
        <f t="shared" si="282"/>
        <v>0</v>
      </c>
      <c r="W195" s="180">
        <f t="shared" si="282"/>
        <v>0</v>
      </c>
      <c r="X195" s="180">
        <f t="shared" si="282"/>
        <v>0</v>
      </c>
      <c r="Y195" s="180">
        <f t="shared" si="283"/>
        <v>0</v>
      </c>
      <c r="Z195" s="179">
        <f t="shared" si="283"/>
        <v>0</v>
      </c>
      <c r="AA195" s="179">
        <f t="shared" si="283"/>
        <v>0</v>
      </c>
      <c r="AB195" s="180">
        <f t="shared" si="283"/>
        <v>0</v>
      </c>
      <c r="AC195" s="180">
        <f t="shared" si="283"/>
        <v>0</v>
      </c>
      <c r="AD195" s="180">
        <f t="shared" si="283"/>
        <v>0</v>
      </c>
      <c r="AE195" s="179">
        <f t="shared" si="283"/>
        <v>0</v>
      </c>
      <c r="AG195" s="185">
        <f>(T195-T194)*100</f>
        <v>0</v>
      </c>
      <c r="AH195" s="185">
        <f t="shared" ref="AH195:AR195" si="284">(U195-U194)*100</f>
        <v>0</v>
      </c>
      <c r="AI195" s="185">
        <f t="shared" si="284"/>
        <v>0</v>
      </c>
      <c r="AJ195" s="185">
        <f t="shared" si="284"/>
        <v>0</v>
      </c>
      <c r="AK195" s="185">
        <f t="shared" si="284"/>
        <v>0</v>
      </c>
      <c r="AL195" s="185">
        <f t="shared" si="284"/>
        <v>0</v>
      </c>
      <c r="AM195" s="185">
        <f t="shared" si="284"/>
        <v>0</v>
      </c>
      <c r="AN195" s="185">
        <f t="shared" si="284"/>
        <v>0</v>
      </c>
      <c r="AO195" s="185">
        <f t="shared" si="284"/>
        <v>0</v>
      </c>
      <c r="AP195" s="185">
        <f t="shared" si="284"/>
        <v>0</v>
      </c>
      <c r="AQ195" s="185">
        <f t="shared" si="284"/>
        <v>0</v>
      </c>
      <c r="AR195" s="185">
        <f t="shared" si="284"/>
        <v>0</v>
      </c>
    </row>
    <row r="196" spans="1:44" ht="15">
      <c r="A196" s="622"/>
      <c r="B196" s="628" t="s">
        <v>982</v>
      </c>
      <c r="C196" s="629">
        <v>3628</v>
      </c>
      <c r="D196" s="630">
        <v>420</v>
      </c>
      <c r="E196" s="630"/>
      <c r="F196" s="630">
        <v>547</v>
      </c>
      <c r="G196" s="630">
        <v>547</v>
      </c>
      <c r="H196" s="630"/>
      <c r="I196" s="629">
        <v>5142</v>
      </c>
      <c r="J196" s="629"/>
      <c r="K196" s="630">
        <v>1260</v>
      </c>
      <c r="L196" s="630">
        <v>1028</v>
      </c>
      <c r="M196" s="630">
        <v>111</v>
      </c>
      <c r="N196" s="629">
        <v>2399</v>
      </c>
      <c r="O196" s="629"/>
      <c r="P196" s="631"/>
      <c r="Q196"/>
      <c r="R196" s="168" t="s">
        <v>1187</v>
      </c>
      <c r="S196" s="169" t="s">
        <v>1180</v>
      </c>
      <c r="T196" s="170">
        <f t="shared" ref="T196:X197" si="285">IF(C182&gt;0,C196/C182,)</f>
        <v>0.36414734517715547</v>
      </c>
      <c r="U196" s="182">
        <f t="shared" si="285"/>
        <v>0.44776119402985076</v>
      </c>
      <c r="V196" s="182">
        <f t="shared" si="285"/>
        <v>0</v>
      </c>
      <c r="W196" s="182">
        <f t="shared" si="285"/>
        <v>0.43378271213322761</v>
      </c>
      <c r="X196" s="182">
        <f t="shared" si="285"/>
        <v>0.74829001367989056</v>
      </c>
      <c r="Y196" s="182">
        <f t="shared" ref="Y196:AE197" si="286">IF(H182&gt;0,H196/H182,)</f>
        <v>0</v>
      </c>
      <c r="Z196" s="170">
        <f t="shared" si="286"/>
        <v>0.39882106569456294</v>
      </c>
      <c r="AA196" s="170">
        <f t="shared" si="286"/>
        <v>0</v>
      </c>
      <c r="AB196" s="182">
        <f t="shared" si="286"/>
        <v>0.18181818181818182</v>
      </c>
      <c r="AC196" s="182">
        <f t="shared" si="286"/>
        <v>0.19622065279633519</v>
      </c>
      <c r="AD196" s="182">
        <f t="shared" si="286"/>
        <v>0.16843702579666162</v>
      </c>
      <c r="AE196" s="170">
        <f t="shared" si="286"/>
        <v>0.18701278453383224</v>
      </c>
      <c r="AG196" s="183" t="s">
        <v>970</v>
      </c>
      <c r="AH196" s="172"/>
      <c r="AI196" s="172"/>
      <c r="AJ196" s="172"/>
      <c r="AK196" s="172"/>
      <c r="AL196" s="172"/>
      <c r="AM196" s="172"/>
      <c r="AN196" s="172"/>
      <c r="AO196" s="172"/>
      <c r="AP196" s="172"/>
      <c r="AQ196" s="172"/>
      <c r="AR196" s="172"/>
    </row>
    <row r="197" spans="1:44" ht="15">
      <c r="A197" s="622"/>
      <c r="B197" s="628" t="s">
        <v>983</v>
      </c>
      <c r="C197" s="629">
        <v>3725</v>
      </c>
      <c r="D197" s="630">
        <v>436</v>
      </c>
      <c r="E197" s="630"/>
      <c r="F197" s="630">
        <v>548</v>
      </c>
      <c r="G197" s="630">
        <v>563</v>
      </c>
      <c r="H197" s="630"/>
      <c r="I197" s="629">
        <v>5272</v>
      </c>
      <c r="J197" s="629"/>
      <c r="K197" s="630">
        <v>1177</v>
      </c>
      <c r="L197" s="630">
        <v>985</v>
      </c>
      <c r="M197" s="630">
        <v>116</v>
      </c>
      <c r="N197" s="629">
        <v>2278</v>
      </c>
      <c r="O197" s="629"/>
      <c r="P197" s="631"/>
      <c r="Q197"/>
      <c r="R197" s="177"/>
      <c r="S197" s="178" t="s">
        <v>801</v>
      </c>
      <c r="T197" s="179">
        <f t="shared" si="285"/>
        <v>0.36451707603483707</v>
      </c>
      <c r="U197" s="180">
        <f t="shared" si="285"/>
        <v>0.39314697926059511</v>
      </c>
      <c r="V197" s="180">
        <f t="shared" si="285"/>
        <v>0</v>
      </c>
      <c r="W197" s="180">
        <f t="shared" si="285"/>
        <v>0.42056792018419031</v>
      </c>
      <c r="X197" s="180">
        <f t="shared" si="285"/>
        <v>0.74767596281540505</v>
      </c>
      <c r="Y197" s="180">
        <f t="shared" si="286"/>
        <v>0</v>
      </c>
      <c r="Z197" s="179">
        <f t="shared" si="286"/>
        <v>0.39390316796174535</v>
      </c>
      <c r="AA197" s="179">
        <f t="shared" si="286"/>
        <v>0</v>
      </c>
      <c r="AB197" s="180">
        <f t="shared" si="286"/>
        <v>0.1632002218524681</v>
      </c>
      <c r="AC197" s="180">
        <f t="shared" si="286"/>
        <v>0.18869731800766285</v>
      </c>
      <c r="AD197" s="180">
        <f t="shared" si="286"/>
        <v>0.16477272727272727</v>
      </c>
      <c r="AE197" s="179">
        <f t="shared" si="286"/>
        <v>0.17341656516443363</v>
      </c>
      <c r="AG197" s="185">
        <f>(T197-T196)*100</f>
        <v>3.6973085768160496E-2</v>
      </c>
      <c r="AH197" s="185">
        <f t="shared" ref="AH197:AR197" si="287">(U197-U196)*100</f>
        <v>-5.4614214769255653</v>
      </c>
      <c r="AI197" s="185">
        <f t="shared" si="287"/>
        <v>0</v>
      </c>
      <c r="AJ197" s="185">
        <f t="shared" si="287"/>
        <v>-1.3214791949037297</v>
      </c>
      <c r="AK197" s="202">
        <f t="shared" si="287"/>
        <v>-6.1405086448551582E-2</v>
      </c>
      <c r="AL197" s="185">
        <f t="shared" si="287"/>
        <v>0</v>
      </c>
      <c r="AM197" s="185">
        <f t="shared" si="287"/>
        <v>-0.49178977328175888</v>
      </c>
      <c r="AN197" s="185">
        <f t="shared" si="287"/>
        <v>0</v>
      </c>
      <c r="AO197" s="185">
        <f t="shared" si="287"/>
        <v>-1.861795996571372</v>
      </c>
      <c r="AP197" s="185">
        <f t="shared" si="287"/>
        <v>-0.75233347886723423</v>
      </c>
      <c r="AQ197" s="185">
        <f t="shared" si="287"/>
        <v>-0.36642985239343506</v>
      </c>
      <c r="AR197" s="185">
        <f t="shared" si="287"/>
        <v>-1.3596219369398614</v>
      </c>
    </row>
    <row r="198" spans="1:44" ht="15">
      <c r="A198" s="622"/>
      <c r="B198" s="628" t="s">
        <v>984</v>
      </c>
      <c r="C198" s="629">
        <v>500</v>
      </c>
      <c r="D198" s="630">
        <v>66</v>
      </c>
      <c r="E198" s="630"/>
      <c r="F198" s="630">
        <v>27</v>
      </c>
      <c r="G198" s="630">
        <v>65</v>
      </c>
      <c r="H198" s="630"/>
      <c r="I198" s="629">
        <v>658</v>
      </c>
      <c r="J198" s="629"/>
      <c r="K198" s="630">
        <v>488</v>
      </c>
      <c r="L198" s="630">
        <v>205</v>
      </c>
      <c r="M198" s="630">
        <v>40</v>
      </c>
      <c r="N198" s="629">
        <v>733</v>
      </c>
      <c r="O198" s="629"/>
      <c r="P198" s="631"/>
      <c r="Q198"/>
      <c r="R198" s="168" t="s">
        <v>1188</v>
      </c>
      <c r="S198" s="169" t="s">
        <v>1180</v>
      </c>
      <c r="T198" s="170">
        <f t="shared" ref="T198:X199" si="288">IF(C182&gt;0,C198/C182,)</f>
        <v>5.0185687042055609E-2</v>
      </c>
      <c r="U198" s="182">
        <f t="shared" si="288"/>
        <v>7.0362473347547971E-2</v>
      </c>
      <c r="V198" s="182">
        <f t="shared" si="288"/>
        <v>0</v>
      </c>
      <c r="W198" s="182">
        <f t="shared" si="288"/>
        <v>2.1411578112609041E-2</v>
      </c>
      <c r="X198" s="182">
        <f t="shared" si="288"/>
        <v>8.8919288645690833E-2</v>
      </c>
      <c r="Y198" s="182">
        <f t="shared" ref="Y198:AE199" si="289">IF(H182&gt;0,H198/H182,)</f>
        <v>0</v>
      </c>
      <c r="Z198" s="170">
        <f t="shared" si="289"/>
        <v>5.1035445590630578E-2</v>
      </c>
      <c r="AA198" s="170">
        <f t="shared" si="289"/>
        <v>0</v>
      </c>
      <c r="AB198" s="182">
        <f t="shared" si="289"/>
        <v>7.0418470418470422E-2</v>
      </c>
      <c r="AC198" s="182">
        <f t="shared" si="289"/>
        <v>3.9129604886428707E-2</v>
      </c>
      <c r="AD198" s="182">
        <f t="shared" si="289"/>
        <v>6.0698027314112293E-2</v>
      </c>
      <c r="AE198" s="170">
        <f t="shared" si="289"/>
        <v>5.7140629872154659E-2</v>
      </c>
      <c r="AG198" s="183" t="s">
        <v>970</v>
      </c>
      <c r="AH198" s="172"/>
      <c r="AI198" s="172"/>
      <c r="AJ198" s="172"/>
      <c r="AK198" s="172"/>
      <c r="AL198" s="172"/>
      <c r="AM198" s="172"/>
      <c r="AN198" s="172"/>
      <c r="AO198" s="172"/>
      <c r="AP198" s="172"/>
      <c r="AQ198" s="172"/>
      <c r="AR198" s="172"/>
    </row>
    <row r="199" spans="1:44" ht="15">
      <c r="A199" s="622"/>
      <c r="B199" s="628" t="s">
        <v>985</v>
      </c>
      <c r="C199" s="629">
        <v>441</v>
      </c>
      <c r="D199" s="630">
        <v>54</v>
      </c>
      <c r="E199" s="630"/>
      <c r="F199" s="630">
        <v>37</v>
      </c>
      <c r="G199" s="630">
        <v>53</v>
      </c>
      <c r="H199" s="630"/>
      <c r="I199" s="629">
        <v>585</v>
      </c>
      <c r="J199" s="629"/>
      <c r="K199" s="630">
        <v>476</v>
      </c>
      <c r="L199" s="630">
        <v>236</v>
      </c>
      <c r="M199" s="630">
        <v>44</v>
      </c>
      <c r="N199" s="629">
        <v>756</v>
      </c>
      <c r="O199" s="629"/>
      <c r="P199" s="631"/>
      <c r="Q199"/>
      <c r="R199" s="177"/>
      <c r="S199" s="178" t="s">
        <v>801</v>
      </c>
      <c r="T199" s="179">
        <f t="shared" si="288"/>
        <v>4.3154907525198162E-2</v>
      </c>
      <c r="U199" s="180">
        <f t="shared" si="288"/>
        <v>4.8692515779981967E-2</v>
      </c>
      <c r="V199" s="180">
        <f t="shared" si="288"/>
        <v>0</v>
      </c>
      <c r="W199" s="180">
        <f t="shared" si="288"/>
        <v>2.8396009209516501E-2</v>
      </c>
      <c r="X199" s="180">
        <f t="shared" si="288"/>
        <v>7.0385126162018599E-2</v>
      </c>
      <c r="Y199" s="180">
        <f t="shared" si="289"/>
        <v>0</v>
      </c>
      <c r="Z199" s="179">
        <f t="shared" si="289"/>
        <v>4.3708906156604901E-2</v>
      </c>
      <c r="AA199" s="179">
        <f t="shared" si="289"/>
        <v>0</v>
      </c>
      <c r="AB199" s="180">
        <f t="shared" si="289"/>
        <v>6.600110926234054E-2</v>
      </c>
      <c r="AC199" s="180">
        <f t="shared" si="289"/>
        <v>4.5210727969348656E-2</v>
      </c>
      <c r="AD199" s="180">
        <f t="shared" si="289"/>
        <v>6.25E-2</v>
      </c>
      <c r="AE199" s="179">
        <f t="shared" si="289"/>
        <v>5.7551766138855057E-2</v>
      </c>
      <c r="AG199" s="185">
        <f>(T199-T198)*100</f>
        <v>-0.70307795168574461</v>
      </c>
      <c r="AH199" s="185">
        <f t="shared" ref="AH199:AR199" si="290">(U199-U198)*100</f>
        <v>-2.1669957567566005</v>
      </c>
      <c r="AI199" s="185">
        <f t="shared" si="290"/>
        <v>0</v>
      </c>
      <c r="AJ199" s="185">
        <f t="shared" si="290"/>
        <v>0.69844310969074608</v>
      </c>
      <c r="AK199" s="185">
        <f t="shared" si="290"/>
        <v>-1.8534162483672234</v>
      </c>
      <c r="AL199" s="185">
        <f t="shared" si="290"/>
        <v>0</v>
      </c>
      <c r="AM199" s="185">
        <f t="shared" si="290"/>
        <v>-0.73265394340256762</v>
      </c>
      <c r="AN199" s="185">
        <f t="shared" si="290"/>
        <v>0</v>
      </c>
      <c r="AO199" s="185">
        <f t="shared" si="290"/>
        <v>-0.44173611561298814</v>
      </c>
      <c r="AP199" s="185">
        <f t="shared" si="290"/>
        <v>0.60811230829199492</v>
      </c>
      <c r="AQ199" s="185">
        <f t="shared" si="290"/>
        <v>0.18019726858877066</v>
      </c>
      <c r="AR199" s="185">
        <f t="shared" si="290"/>
        <v>4.1113626670039732E-2</v>
      </c>
    </row>
    <row r="200" spans="1:44" ht="15">
      <c r="A200" s="622"/>
      <c r="B200" s="628" t="s">
        <v>986</v>
      </c>
      <c r="C200" s="629"/>
      <c r="D200" s="630"/>
      <c r="E200" s="630"/>
      <c r="F200" s="630"/>
      <c r="G200" s="630"/>
      <c r="H200" s="630"/>
      <c r="I200" s="629"/>
      <c r="J200" s="629"/>
      <c r="K200" s="630"/>
      <c r="L200" s="630"/>
      <c r="M200" s="630"/>
      <c r="N200" s="629"/>
      <c r="O200" s="629"/>
      <c r="P200" s="631"/>
      <c r="Q200"/>
      <c r="R200" s="168" t="s">
        <v>1189</v>
      </c>
      <c r="S200" s="169" t="s">
        <v>1180</v>
      </c>
      <c r="T200" s="170">
        <f t="shared" ref="T200:X201" si="291">IF(C182&gt;0,C200/C182,)</f>
        <v>0</v>
      </c>
      <c r="U200" s="182">
        <f t="shared" si="291"/>
        <v>0</v>
      </c>
      <c r="V200" s="182">
        <f t="shared" si="291"/>
        <v>0</v>
      </c>
      <c r="W200" s="182">
        <f t="shared" si="291"/>
        <v>0</v>
      </c>
      <c r="X200" s="182">
        <f t="shared" si="291"/>
        <v>0</v>
      </c>
      <c r="Y200" s="182">
        <f t="shared" ref="Y200:AE201" si="292">IF(H182&gt;0,H200/H182,)</f>
        <v>0</v>
      </c>
      <c r="Z200" s="170">
        <f t="shared" si="292"/>
        <v>0</v>
      </c>
      <c r="AA200" s="170">
        <f t="shared" si="292"/>
        <v>0</v>
      </c>
      <c r="AB200" s="182">
        <f t="shared" si="292"/>
        <v>0</v>
      </c>
      <c r="AC200" s="182">
        <f t="shared" si="292"/>
        <v>0</v>
      </c>
      <c r="AD200" s="182">
        <f t="shared" si="292"/>
        <v>0</v>
      </c>
      <c r="AE200" s="170">
        <f t="shared" si="292"/>
        <v>0</v>
      </c>
      <c r="AG200" s="183" t="s">
        <v>970</v>
      </c>
      <c r="AH200" s="172"/>
      <c r="AI200" s="172"/>
      <c r="AJ200" s="172"/>
      <c r="AK200" s="172"/>
      <c r="AL200" s="172"/>
      <c r="AM200" s="172"/>
      <c r="AN200" s="172"/>
      <c r="AO200" s="172"/>
      <c r="AP200" s="172"/>
      <c r="AQ200" s="172"/>
      <c r="AR200" s="172"/>
    </row>
    <row r="201" spans="1:44" ht="15">
      <c r="A201" s="622"/>
      <c r="B201" s="628" t="s">
        <v>987</v>
      </c>
      <c r="C201" s="629"/>
      <c r="D201" s="630"/>
      <c r="E201" s="630"/>
      <c r="F201" s="630"/>
      <c r="G201" s="630"/>
      <c r="H201" s="630"/>
      <c r="I201" s="629"/>
      <c r="J201" s="629"/>
      <c r="K201" s="630"/>
      <c r="L201" s="630"/>
      <c r="M201" s="630"/>
      <c r="N201" s="629"/>
      <c r="O201" s="629"/>
      <c r="P201" s="631"/>
      <c r="Q201"/>
      <c r="R201" s="177"/>
      <c r="S201" s="178" t="s">
        <v>801</v>
      </c>
      <c r="T201" s="179">
        <f t="shared" si="291"/>
        <v>0</v>
      </c>
      <c r="U201" s="180">
        <f t="shared" si="291"/>
        <v>0</v>
      </c>
      <c r="V201" s="180">
        <f t="shared" si="291"/>
        <v>0</v>
      </c>
      <c r="W201" s="180">
        <f t="shared" si="291"/>
        <v>0</v>
      </c>
      <c r="X201" s="180">
        <f t="shared" si="291"/>
        <v>0</v>
      </c>
      <c r="Y201" s="180">
        <f t="shared" si="292"/>
        <v>0</v>
      </c>
      <c r="Z201" s="179">
        <f t="shared" si="292"/>
        <v>0</v>
      </c>
      <c r="AA201" s="179">
        <f t="shared" si="292"/>
        <v>0</v>
      </c>
      <c r="AB201" s="180">
        <f t="shared" si="292"/>
        <v>0</v>
      </c>
      <c r="AC201" s="180">
        <f t="shared" si="292"/>
        <v>0</v>
      </c>
      <c r="AD201" s="180">
        <f t="shared" si="292"/>
        <v>0</v>
      </c>
      <c r="AE201" s="179">
        <f t="shared" si="292"/>
        <v>0</v>
      </c>
      <c r="AG201" s="185">
        <f>(T201-T200)*100</f>
        <v>0</v>
      </c>
      <c r="AH201" s="185">
        <f t="shared" ref="AH201:AR201" si="293">(U201-U200)*100</f>
        <v>0</v>
      </c>
      <c r="AI201" s="185">
        <f t="shared" si="293"/>
        <v>0</v>
      </c>
      <c r="AJ201" s="185">
        <f t="shared" si="293"/>
        <v>0</v>
      </c>
      <c r="AK201" s="185">
        <f t="shared" si="293"/>
        <v>0</v>
      </c>
      <c r="AL201" s="185">
        <f t="shared" si="293"/>
        <v>0</v>
      </c>
      <c r="AM201" s="185">
        <f t="shared" si="293"/>
        <v>0</v>
      </c>
      <c r="AN201" s="185">
        <f t="shared" si="293"/>
        <v>0</v>
      </c>
      <c r="AO201" s="185">
        <f t="shared" si="293"/>
        <v>0</v>
      </c>
      <c r="AP201" s="185">
        <f t="shared" si="293"/>
        <v>0</v>
      </c>
      <c r="AQ201" s="185">
        <f t="shared" si="293"/>
        <v>0</v>
      </c>
      <c r="AR201" s="185">
        <f t="shared" si="293"/>
        <v>0</v>
      </c>
    </row>
    <row r="202" spans="1:44" ht="15">
      <c r="A202" s="622"/>
      <c r="B202" s="628" t="s">
        <v>988</v>
      </c>
      <c r="C202" s="629">
        <v>477</v>
      </c>
      <c r="D202" s="630">
        <v>62</v>
      </c>
      <c r="E202" s="630"/>
      <c r="F202" s="630">
        <v>104</v>
      </c>
      <c r="G202" s="630">
        <v>16</v>
      </c>
      <c r="H202" s="630"/>
      <c r="I202" s="629">
        <v>659</v>
      </c>
      <c r="J202" s="629"/>
      <c r="K202" s="630">
        <v>1019</v>
      </c>
      <c r="L202" s="630">
        <v>690</v>
      </c>
      <c r="M202" s="630">
        <v>50</v>
      </c>
      <c r="N202" s="629">
        <v>1759</v>
      </c>
      <c r="O202" s="629"/>
      <c r="P202" s="631"/>
      <c r="Q202"/>
      <c r="R202" s="168" t="s">
        <v>1190</v>
      </c>
      <c r="S202" s="169" t="s">
        <v>1180</v>
      </c>
      <c r="T202" s="170">
        <f t="shared" ref="T202:X203" si="294">IF(C182&gt;0,C202/C182,)</f>
        <v>4.7877145438121049E-2</v>
      </c>
      <c r="U202" s="182">
        <f t="shared" si="294"/>
        <v>6.6098081023454158E-2</v>
      </c>
      <c r="V202" s="182">
        <f t="shared" si="294"/>
        <v>0</v>
      </c>
      <c r="W202" s="182">
        <f t="shared" si="294"/>
        <v>8.247422680412371E-2</v>
      </c>
      <c r="X202" s="182">
        <f t="shared" si="294"/>
        <v>2.188782489740082E-2</v>
      </c>
      <c r="Y202" s="182">
        <f t="shared" ref="Y202:AE203" si="295">IF(H182&gt;0,H202/H182,)</f>
        <v>0</v>
      </c>
      <c r="Z202" s="170">
        <f t="shared" si="295"/>
        <v>5.1113007058093539E-2</v>
      </c>
      <c r="AA202" s="170">
        <f t="shared" si="295"/>
        <v>0</v>
      </c>
      <c r="AB202" s="182">
        <f t="shared" si="295"/>
        <v>0.14704184704184703</v>
      </c>
      <c r="AC202" s="182">
        <f t="shared" si="295"/>
        <v>0.13170452376407712</v>
      </c>
      <c r="AD202" s="182">
        <f t="shared" si="295"/>
        <v>7.5872534142640363E-2</v>
      </c>
      <c r="AE202" s="170">
        <f t="shared" si="295"/>
        <v>0.13712192079825383</v>
      </c>
      <c r="AG202" s="183" t="s">
        <v>970</v>
      </c>
      <c r="AH202" s="187"/>
      <c r="AI202" s="187"/>
      <c r="AJ202" s="187"/>
      <c r="AK202" s="187"/>
      <c r="AL202" s="187"/>
      <c r="AM202" s="187"/>
      <c r="AN202" s="187"/>
      <c r="AO202" s="187"/>
      <c r="AP202" s="187"/>
      <c r="AQ202" s="187"/>
      <c r="AR202" s="187"/>
    </row>
    <row r="203" spans="1:44" ht="15.75" thickBot="1">
      <c r="A203" s="622"/>
      <c r="B203" s="628" t="s">
        <v>989</v>
      </c>
      <c r="C203" s="629">
        <v>533</v>
      </c>
      <c r="D203" s="630">
        <v>86</v>
      </c>
      <c r="E203" s="630"/>
      <c r="F203" s="630">
        <v>103</v>
      </c>
      <c r="G203" s="630">
        <v>25</v>
      </c>
      <c r="H203" s="630"/>
      <c r="I203" s="629">
        <v>747</v>
      </c>
      <c r="J203" s="629"/>
      <c r="K203" s="630">
        <v>1123</v>
      </c>
      <c r="L203" s="630">
        <v>705</v>
      </c>
      <c r="M203" s="630">
        <v>53</v>
      </c>
      <c r="N203" s="629">
        <v>1881</v>
      </c>
      <c r="O203" s="629"/>
      <c r="P203" s="631"/>
      <c r="Q203"/>
      <c r="R203" s="188"/>
      <c r="S203" s="189" t="s">
        <v>801</v>
      </c>
      <c r="T203" s="190">
        <f t="shared" si="294"/>
        <v>5.2157745376259911E-2</v>
      </c>
      <c r="U203" s="191">
        <f t="shared" si="294"/>
        <v>7.7547339945897201E-2</v>
      </c>
      <c r="V203" s="191">
        <f t="shared" si="294"/>
        <v>0</v>
      </c>
      <c r="W203" s="191">
        <f t="shared" si="294"/>
        <v>7.9048349961627018E-2</v>
      </c>
      <c r="X203" s="191">
        <f t="shared" si="294"/>
        <v>3.3200531208499334E-2</v>
      </c>
      <c r="Y203" s="191">
        <f t="shared" si="295"/>
        <v>0</v>
      </c>
      <c r="Z203" s="190">
        <f t="shared" si="295"/>
        <v>5.5812910938433949E-2</v>
      </c>
      <c r="AA203" s="190">
        <f t="shared" si="295"/>
        <v>0</v>
      </c>
      <c r="AB203" s="191">
        <f t="shared" si="295"/>
        <v>0.15571270105379922</v>
      </c>
      <c r="AC203" s="191">
        <f t="shared" si="295"/>
        <v>0.13505747126436782</v>
      </c>
      <c r="AD203" s="191">
        <f t="shared" si="295"/>
        <v>7.5284090909090912E-2</v>
      </c>
      <c r="AE203" s="190">
        <f t="shared" si="295"/>
        <v>0.14319427527405604</v>
      </c>
      <c r="AF203" s="192"/>
      <c r="AG203" s="193">
        <f>(T203-T202)*100</f>
        <v>0.42805999381388615</v>
      </c>
      <c r="AH203" s="193">
        <f t="shared" ref="AH203:AR203" si="296">(U203-U202)*100</f>
        <v>1.1449258922443042</v>
      </c>
      <c r="AI203" s="193">
        <f t="shared" si="296"/>
        <v>0</v>
      </c>
      <c r="AJ203" s="193">
        <f t="shared" si="296"/>
        <v>-0.34258768424966918</v>
      </c>
      <c r="AK203" s="193">
        <f t="shared" si="296"/>
        <v>1.1312706311098513</v>
      </c>
      <c r="AL203" s="193">
        <f t="shared" si="296"/>
        <v>0</v>
      </c>
      <c r="AM203" s="193">
        <f t="shared" si="296"/>
        <v>0.46999038803404103</v>
      </c>
      <c r="AN203" s="193">
        <f t="shared" si="296"/>
        <v>0</v>
      </c>
      <c r="AO203" s="199">
        <f t="shared" si="296"/>
        <v>0.86708540119521949</v>
      </c>
      <c r="AP203" s="193">
        <f t="shared" si="296"/>
        <v>0.33529475002906928</v>
      </c>
      <c r="AQ203" s="193">
        <f t="shared" si="296"/>
        <v>-5.8844323354945161E-2</v>
      </c>
      <c r="AR203" s="193">
        <f t="shared" si="296"/>
        <v>0.60723544758022052</v>
      </c>
    </row>
    <row r="204" spans="1:44" ht="15">
      <c r="A204" s="621" t="s">
        <v>540</v>
      </c>
      <c r="B204" s="617" t="s">
        <v>967</v>
      </c>
      <c r="C204" s="634">
        <v>17765</v>
      </c>
      <c r="D204" s="635">
        <v>4619</v>
      </c>
      <c r="E204" s="635">
        <v>11825</v>
      </c>
      <c r="F204" s="635">
        <v>999</v>
      </c>
      <c r="G204" s="635">
        <v>2101</v>
      </c>
      <c r="H204" s="635">
        <v>1011</v>
      </c>
      <c r="I204" s="634">
        <v>38320</v>
      </c>
      <c r="J204" s="634"/>
      <c r="K204" s="635">
        <v>13136</v>
      </c>
      <c r="L204" s="635">
        <v>11705</v>
      </c>
      <c r="M204" s="635">
        <v>5313</v>
      </c>
      <c r="N204" s="634">
        <v>30154</v>
      </c>
      <c r="O204" s="634"/>
      <c r="P204" s="636"/>
      <c r="Q204"/>
      <c r="R204" s="168" t="s">
        <v>1179</v>
      </c>
      <c r="S204" s="169" t="s">
        <v>1180</v>
      </c>
      <c r="T204" s="170">
        <f t="shared" ref="T204:X205" si="297">IF(C204&gt;0,C204/C204,)</f>
        <v>1</v>
      </c>
      <c r="U204" s="182">
        <f t="shared" si="297"/>
        <v>1</v>
      </c>
      <c r="V204" s="182">
        <f t="shared" si="297"/>
        <v>1</v>
      </c>
      <c r="W204" s="182">
        <f t="shared" si="297"/>
        <v>1</v>
      </c>
      <c r="X204" s="182">
        <f t="shared" si="297"/>
        <v>1</v>
      </c>
      <c r="Y204" s="182">
        <f t="shared" ref="Y204:AE205" si="298">IF(H204&gt;0,H204/H204,)</f>
        <v>1</v>
      </c>
      <c r="Z204" s="170">
        <f t="shared" si="298"/>
        <v>1</v>
      </c>
      <c r="AA204" s="170">
        <f t="shared" si="298"/>
        <v>0</v>
      </c>
      <c r="AB204" s="182">
        <f t="shared" si="298"/>
        <v>1</v>
      </c>
      <c r="AC204" s="182">
        <f t="shared" si="298"/>
        <v>1</v>
      </c>
      <c r="AD204" s="182">
        <f t="shared" si="298"/>
        <v>1</v>
      </c>
      <c r="AE204" s="170">
        <f t="shared" si="298"/>
        <v>1</v>
      </c>
      <c r="AG204" s="172">
        <f>+T206+T208+T210+T212+T214+T216+T218+T220+T222+T224</f>
        <v>1</v>
      </c>
      <c r="AH204" s="172">
        <f t="shared" ref="AH204:AR205" si="299">+U206+U208+U210+U212+U214+U216+U218+U220+U222+U224</f>
        <v>1.0000000000000002</v>
      </c>
      <c r="AI204" s="172">
        <f t="shared" si="299"/>
        <v>1</v>
      </c>
      <c r="AJ204" s="172">
        <f t="shared" si="299"/>
        <v>1</v>
      </c>
      <c r="AK204" s="172">
        <f t="shared" si="299"/>
        <v>1</v>
      </c>
      <c r="AL204" s="172">
        <f t="shared" si="299"/>
        <v>0.99999999999999989</v>
      </c>
      <c r="AM204" s="172">
        <f t="shared" si="299"/>
        <v>0.99999999999999989</v>
      </c>
      <c r="AN204" s="172">
        <f t="shared" si="299"/>
        <v>0</v>
      </c>
      <c r="AO204" s="172">
        <f t="shared" si="299"/>
        <v>1</v>
      </c>
      <c r="AP204" s="172">
        <f t="shared" si="299"/>
        <v>1</v>
      </c>
      <c r="AQ204" s="172">
        <f t="shared" si="299"/>
        <v>1</v>
      </c>
      <c r="AR204" s="172">
        <f t="shared" si="299"/>
        <v>1</v>
      </c>
    </row>
    <row r="205" spans="1:44" ht="15">
      <c r="A205" s="622"/>
      <c r="B205" s="628" t="s">
        <v>968</v>
      </c>
      <c r="C205" s="629">
        <v>18413</v>
      </c>
      <c r="D205" s="630">
        <v>4728</v>
      </c>
      <c r="E205" s="630">
        <v>12245</v>
      </c>
      <c r="F205" s="630">
        <v>1002</v>
      </c>
      <c r="G205" s="630">
        <v>1949</v>
      </c>
      <c r="H205" s="630">
        <v>1038</v>
      </c>
      <c r="I205" s="629">
        <v>39375</v>
      </c>
      <c r="J205" s="629"/>
      <c r="K205" s="630">
        <v>13358</v>
      </c>
      <c r="L205" s="630">
        <v>11363</v>
      </c>
      <c r="M205" s="630">
        <v>5341</v>
      </c>
      <c r="N205" s="629">
        <v>30062</v>
      </c>
      <c r="O205" s="629"/>
      <c r="P205" s="631"/>
      <c r="Q205"/>
      <c r="R205" s="177"/>
      <c r="S205" s="178" t="s">
        <v>801</v>
      </c>
      <c r="T205" s="179">
        <f t="shared" si="297"/>
        <v>1</v>
      </c>
      <c r="U205" s="180">
        <f t="shared" si="297"/>
        <v>1</v>
      </c>
      <c r="V205" s="180">
        <f t="shared" si="297"/>
        <v>1</v>
      </c>
      <c r="W205" s="180">
        <f t="shared" si="297"/>
        <v>1</v>
      </c>
      <c r="X205" s="180">
        <f t="shared" si="297"/>
        <v>1</v>
      </c>
      <c r="Y205" s="180">
        <f t="shared" si="298"/>
        <v>1</v>
      </c>
      <c r="Z205" s="179">
        <f t="shared" si="298"/>
        <v>1</v>
      </c>
      <c r="AA205" s="179">
        <f t="shared" si="298"/>
        <v>0</v>
      </c>
      <c r="AB205" s="180">
        <f t="shared" si="298"/>
        <v>1</v>
      </c>
      <c r="AC205" s="180">
        <f t="shared" si="298"/>
        <v>1</v>
      </c>
      <c r="AD205" s="180">
        <f t="shared" si="298"/>
        <v>1</v>
      </c>
      <c r="AE205" s="179">
        <f t="shared" si="298"/>
        <v>1</v>
      </c>
      <c r="AG205" s="181">
        <f>+T207+T209+T211+T213+T215+T217+T219+T221+T223+T225</f>
        <v>1</v>
      </c>
      <c r="AH205" s="181">
        <f t="shared" si="299"/>
        <v>1.0000000000000002</v>
      </c>
      <c r="AI205" s="181">
        <f t="shared" si="299"/>
        <v>1</v>
      </c>
      <c r="AJ205" s="181">
        <f t="shared" si="299"/>
        <v>1.0000000000000002</v>
      </c>
      <c r="AK205" s="181">
        <f t="shared" si="299"/>
        <v>1</v>
      </c>
      <c r="AL205" s="181">
        <f t="shared" si="299"/>
        <v>1.0000000000000002</v>
      </c>
      <c r="AM205" s="181">
        <f t="shared" si="299"/>
        <v>0.99999999999999989</v>
      </c>
      <c r="AN205" s="181">
        <f t="shared" si="299"/>
        <v>0</v>
      </c>
      <c r="AO205" s="181">
        <f t="shared" si="299"/>
        <v>1</v>
      </c>
      <c r="AP205" s="181">
        <f t="shared" si="299"/>
        <v>1</v>
      </c>
      <c r="AQ205" s="181">
        <f t="shared" si="299"/>
        <v>1</v>
      </c>
      <c r="AR205" s="181">
        <f t="shared" si="299"/>
        <v>0.99099999999999988</v>
      </c>
    </row>
    <row r="206" spans="1:44" ht="15">
      <c r="A206" s="622"/>
      <c r="B206" s="628" t="s">
        <v>969</v>
      </c>
      <c r="C206" s="629">
        <v>190</v>
      </c>
      <c r="D206" s="630">
        <v>4</v>
      </c>
      <c r="E206" s="630">
        <v>66</v>
      </c>
      <c r="F206" s="630">
        <v>13</v>
      </c>
      <c r="G206" s="630">
        <v>4</v>
      </c>
      <c r="H206" s="630">
        <v>3</v>
      </c>
      <c r="I206" s="629">
        <v>280</v>
      </c>
      <c r="J206" s="629"/>
      <c r="K206" s="630">
        <v>47</v>
      </c>
      <c r="L206" s="630">
        <v>114</v>
      </c>
      <c r="M206" s="630">
        <v>79</v>
      </c>
      <c r="N206" s="629">
        <v>240</v>
      </c>
      <c r="O206" s="629"/>
      <c r="P206" s="631"/>
      <c r="Q206"/>
      <c r="R206" s="168" t="s">
        <v>1181</v>
      </c>
      <c r="S206" s="169" t="s">
        <v>1180</v>
      </c>
      <c r="T206" s="170">
        <f t="shared" ref="T206:X207" si="300">IF(C204&gt;0,C206/C204,)</f>
        <v>1.06951871657754E-2</v>
      </c>
      <c r="U206" s="182">
        <f t="shared" si="300"/>
        <v>8.6598830915782634E-4</v>
      </c>
      <c r="V206" s="182">
        <f t="shared" si="300"/>
        <v>5.5813953488372094E-3</v>
      </c>
      <c r="W206" s="182">
        <f t="shared" si="300"/>
        <v>1.3013013013013013E-2</v>
      </c>
      <c r="X206" s="182">
        <f t="shared" si="300"/>
        <v>1.9038553069966682E-3</v>
      </c>
      <c r="Y206" s="182">
        <f t="shared" ref="Y206:AE207" si="301">IF(H204&gt;0,H206/H204,)</f>
        <v>2.967359050445104E-3</v>
      </c>
      <c r="Z206" s="170">
        <f t="shared" si="301"/>
        <v>7.3068893528183713E-3</v>
      </c>
      <c r="AA206" s="170">
        <f t="shared" si="301"/>
        <v>0</v>
      </c>
      <c r="AB206" s="182">
        <f t="shared" si="301"/>
        <v>3.5779537149817297E-3</v>
      </c>
      <c r="AC206" s="182">
        <f t="shared" si="301"/>
        <v>9.7394275950448521E-3</v>
      </c>
      <c r="AD206" s="182">
        <f t="shared" si="301"/>
        <v>1.486918878223226E-2</v>
      </c>
      <c r="AE206" s="170">
        <f t="shared" si="301"/>
        <v>7.9591430655966047E-3</v>
      </c>
      <c r="AG206" s="183" t="s">
        <v>970</v>
      </c>
      <c r="AH206" s="172"/>
      <c r="AI206" s="172"/>
      <c r="AJ206" s="172"/>
      <c r="AK206" s="172"/>
      <c r="AL206" s="172"/>
      <c r="AM206" s="172"/>
      <c r="AN206" s="172"/>
      <c r="AO206" s="172"/>
      <c r="AP206" s="172"/>
      <c r="AQ206" s="172"/>
      <c r="AR206" s="172"/>
    </row>
    <row r="207" spans="1:44" ht="15">
      <c r="A207" s="622"/>
      <c r="B207" s="628" t="s">
        <v>971</v>
      </c>
      <c r="C207" s="629">
        <v>178</v>
      </c>
      <c r="D207" s="630">
        <v>6</v>
      </c>
      <c r="E207" s="630">
        <v>62</v>
      </c>
      <c r="F207" s="630">
        <v>30</v>
      </c>
      <c r="G207" s="630">
        <v>1</v>
      </c>
      <c r="H207" s="630">
        <v>3</v>
      </c>
      <c r="I207" s="629">
        <v>280</v>
      </c>
      <c r="J207" s="629"/>
      <c r="K207" s="630">
        <v>46</v>
      </c>
      <c r="L207" s="630">
        <v>140</v>
      </c>
      <c r="M207" s="630">
        <v>75</v>
      </c>
      <c r="N207" s="629">
        <v>261</v>
      </c>
      <c r="O207" s="629"/>
      <c r="P207" s="631"/>
      <c r="Q207"/>
      <c r="R207" s="177"/>
      <c r="S207" s="178" t="s">
        <v>801</v>
      </c>
      <c r="T207" s="179">
        <f t="shared" si="300"/>
        <v>9.6670830391571167E-3</v>
      </c>
      <c r="U207" s="180">
        <f t="shared" si="300"/>
        <v>1.2690355329949238E-3</v>
      </c>
      <c r="V207" s="180">
        <f t="shared" si="300"/>
        <v>5.0632911392405064E-3</v>
      </c>
      <c r="W207" s="180">
        <f t="shared" si="300"/>
        <v>2.9940119760479042E-2</v>
      </c>
      <c r="X207" s="180">
        <f t="shared" si="300"/>
        <v>5.1308363263211901E-4</v>
      </c>
      <c r="Y207" s="180">
        <f t="shared" si="301"/>
        <v>2.8901734104046241E-3</v>
      </c>
      <c r="Z207" s="179">
        <f t="shared" si="301"/>
        <v>7.1111111111111115E-3</v>
      </c>
      <c r="AA207" s="179">
        <f t="shared" si="301"/>
        <v>0</v>
      </c>
      <c r="AB207" s="180">
        <f t="shared" si="301"/>
        <v>3.4436292858212305E-3</v>
      </c>
      <c r="AC207" s="180">
        <f t="shared" si="301"/>
        <v>1.2320689958637684E-2</v>
      </c>
      <c r="AD207" s="180">
        <f t="shared" si="301"/>
        <v>1.4042314173375772E-2</v>
      </c>
      <c r="AE207" s="179">
        <v>2.9000000000000001E-2</v>
      </c>
      <c r="AG207" s="185">
        <f>(T207-T206)*100</f>
        <v>-0.10281041266182837</v>
      </c>
      <c r="AH207" s="185">
        <f t="shared" ref="AH207:AR207" si="302">(U207-U206)*100</f>
        <v>4.0304722383709746E-2</v>
      </c>
      <c r="AI207" s="185">
        <f t="shared" si="302"/>
        <v>-5.1810420959670297E-2</v>
      </c>
      <c r="AJ207" s="185">
        <f t="shared" si="302"/>
        <v>1.692710674746603</v>
      </c>
      <c r="AK207" s="185">
        <f t="shared" si="302"/>
        <v>-0.13907716743645493</v>
      </c>
      <c r="AL207" s="185">
        <f t="shared" si="302"/>
        <v>-7.7185640040479831E-3</v>
      </c>
      <c r="AM207" s="185">
        <f t="shared" si="302"/>
        <v>-1.9577824170725986E-2</v>
      </c>
      <c r="AN207" s="185">
        <f t="shared" si="302"/>
        <v>0</v>
      </c>
      <c r="AO207" s="185">
        <f t="shared" si="302"/>
        <v>-1.3432442916049914E-2</v>
      </c>
      <c r="AP207" s="185">
        <f t="shared" si="302"/>
        <v>0.25812623635928322</v>
      </c>
      <c r="AQ207" s="185">
        <f t="shared" si="302"/>
        <v>-8.2687460885648781E-2</v>
      </c>
      <c r="AR207" s="185">
        <f t="shared" si="302"/>
        <v>2.1040856934403398</v>
      </c>
    </row>
    <row r="208" spans="1:44" ht="15">
      <c r="A208" s="622"/>
      <c r="B208" s="628" t="s">
        <v>972</v>
      </c>
      <c r="C208" s="629">
        <v>12</v>
      </c>
      <c r="D208" s="630">
        <v>0</v>
      </c>
      <c r="E208" s="630">
        <v>2</v>
      </c>
      <c r="F208" s="630">
        <v>0</v>
      </c>
      <c r="G208" s="630">
        <v>1</v>
      </c>
      <c r="H208" s="630">
        <v>0</v>
      </c>
      <c r="I208" s="629">
        <v>15</v>
      </c>
      <c r="J208" s="629"/>
      <c r="K208" s="630">
        <v>1062</v>
      </c>
      <c r="L208" s="630">
        <v>2340</v>
      </c>
      <c r="M208" s="630">
        <v>1312</v>
      </c>
      <c r="N208" s="629">
        <v>4714</v>
      </c>
      <c r="O208" s="629"/>
      <c r="P208" s="631"/>
      <c r="Q208"/>
      <c r="R208" s="168" t="s">
        <v>1182</v>
      </c>
      <c r="S208" s="169" t="s">
        <v>1180</v>
      </c>
      <c r="T208" s="170">
        <f t="shared" ref="T208:X209" si="303">IF(C204&gt;0,C208/C204,)</f>
        <v>6.7548550520686742E-4</v>
      </c>
      <c r="U208" s="182">
        <f t="shared" si="303"/>
        <v>0</v>
      </c>
      <c r="V208" s="182">
        <f t="shared" si="303"/>
        <v>1.6913319238900633E-4</v>
      </c>
      <c r="W208" s="182">
        <f t="shared" si="303"/>
        <v>0</v>
      </c>
      <c r="X208" s="182">
        <f t="shared" si="303"/>
        <v>4.7596382674916705E-4</v>
      </c>
      <c r="Y208" s="182">
        <f t="shared" ref="Y208:AE209" si="304">IF(H204&gt;0,H208/H204,)</f>
        <v>0</v>
      </c>
      <c r="Z208" s="170">
        <f t="shared" si="304"/>
        <v>3.9144050104384135E-4</v>
      </c>
      <c r="AA208" s="170">
        <f t="shared" si="304"/>
        <v>0</v>
      </c>
      <c r="AB208" s="182">
        <f t="shared" si="304"/>
        <v>8.0846528623629718E-2</v>
      </c>
      <c r="AC208" s="182">
        <f t="shared" si="304"/>
        <v>0.19991456642460487</v>
      </c>
      <c r="AD208" s="182">
        <f t="shared" si="304"/>
        <v>0.24694146433276867</v>
      </c>
      <c r="AE208" s="170">
        <f t="shared" si="304"/>
        <v>0.15633083504675996</v>
      </c>
      <c r="AG208" s="183" t="s">
        <v>970</v>
      </c>
      <c r="AH208" s="172"/>
      <c r="AI208" s="172"/>
      <c r="AJ208" s="172"/>
      <c r="AK208" s="172"/>
      <c r="AL208" s="172"/>
      <c r="AM208" s="172"/>
      <c r="AN208" s="172"/>
      <c r="AO208" s="172"/>
      <c r="AP208" s="172"/>
      <c r="AQ208" s="172"/>
      <c r="AR208" s="172"/>
    </row>
    <row r="209" spans="1:44" ht="15">
      <c r="A209" s="622"/>
      <c r="B209" s="628" t="s">
        <v>973</v>
      </c>
      <c r="C209" s="629">
        <v>4</v>
      </c>
      <c r="D209" s="630">
        <v>0</v>
      </c>
      <c r="E209" s="630">
        <v>4</v>
      </c>
      <c r="F209" s="630">
        <v>0</v>
      </c>
      <c r="G209" s="630">
        <v>1</v>
      </c>
      <c r="H209" s="630">
        <v>1</v>
      </c>
      <c r="I209" s="629">
        <v>10</v>
      </c>
      <c r="J209" s="629"/>
      <c r="K209" s="630">
        <v>1252</v>
      </c>
      <c r="L209" s="630">
        <v>2596</v>
      </c>
      <c r="M209" s="630">
        <v>1579</v>
      </c>
      <c r="N209" s="629">
        <v>5427</v>
      </c>
      <c r="O209" s="629"/>
      <c r="P209" s="631"/>
      <c r="Q209"/>
      <c r="R209" s="177"/>
      <c r="S209" s="178" t="s">
        <v>801</v>
      </c>
      <c r="T209" s="179">
        <f t="shared" si="303"/>
        <v>2.1723782110465433E-4</v>
      </c>
      <c r="U209" s="180">
        <f t="shared" si="303"/>
        <v>0</v>
      </c>
      <c r="V209" s="180">
        <f t="shared" si="303"/>
        <v>3.2666394446712944E-4</v>
      </c>
      <c r="W209" s="180">
        <f t="shared" si="303"/>
        <v>0</v>
      </c>
      <c r="X209" s="180">
        <f t="shared" si="303"/>
        <v>5.1308363263211901E-4</v>
      </c>
      <c r="Y209" s="180">
        <f t="shared" si="304"/>
        <v>9.6339113680154141E-4</v>
      </c>
      <c r="Z209" s="179">
        <f t="shared" si="304"/>
        <v>2.5396825396825396E-4</v>
      </c>
      <c r="AA209" s="179">
        <f t="shared" si="304"/>
        <v>0</v>
      </c>
      <c r="AB209" s="180">
        <f t="shared" si="304"/>
        <v>9.3726605779308275E-2</v>
      </c>
      <c r="AC209" s="180">
        <f t="shared" si="304"/>
        <v>0.22846079380445306</v>
      </c>
      <c r="AD209" s="180">
        <f t="shared" si="304"/>
        <v>0.29563752106347124</v>
      </c>
      <c r="AE209" s="179">
        <v>0.14499999999999999</v>
      </c>
      <c r="AG209" s="185">
        <f>(T209-T208)*100</f>
        <v>-4.582476841022131E-2</v>
      </c>
      <c r="AH209" s="185">
        <f t="shared" ref="AH209:AR209" si="305">(U209-U208)*100</f>
        <v>0</v>
      </c>
      <c r="AI209" s="185">
        <f t="shared" si="305"/>
        <v>1.5753075207812311E-2</v>
      </c>
      <c r="AJ209" s="185">
        <f t="shared" si="305"/>
        <v>0</v>
      </c>
      <c r="AK209" s="185">
        <f t="shared" si="305"/>
        <v>3.7119805882951957E-3</v>
      </c>
      <c r="AL209" s="185">
        <f t="shared" si="305"/>
        <v>9.6339113680154145E-2</v>
      </c>
      <c r="AM209" s="185">
        <f t="shared" si="305"/>
        <v>-1.374722470755874E-2</v>
      </c>
      <c r="AN209" s="185">
        <f t="shared" si="305"/>
        <v>0</v>
      </c>
      <c r="AO209" s="185">
        <f t="shared" si="305"/>
        <v>1.2880077155678558</v>
      </c>
      <c r="AP209" s="185">
        <f t="shared" si="305"/>
        <v>2.854622737984819</v>
      </c>
      <c r="AQ209" s="185">
        <f t="shared" si="305"/>
        <v>4.8696056730702573</v>
      </c>
      <c r="AR209" s="185">
        <f t="shared" si="305"/>
        <v>-1.1330835046759968</v>
      </c>
    </row>
    <row r="210" spans="1:44" ht="15">
      <c r="A210" s="622"/>
      <c r="B210" s="628" t="s">
        <v>974</v>
      </c>
      <c r="C210" s="629">
        <v>0</v>
      </c>
      <c r="D210" s="630">
        <v>0</v>
      </c>
      <c r="E210" s="630">
        <v>1</v>
      </c>
      <c r="F210" s="630">
        <v>0</v>
      </c>
      <c r="G210" s="630">
        <v>0</v>
      </c>
      <c r="H210" s="630">
        <v>0</v>
      </c>
      <c r="I210" s="629">
        <v>1</v>
      </c>
      <c r="J210" s="629"/>
      <c r="K210" s="630"/>
      <c r="L210" s="630"/>
      <c r="M210" s="630"/>
      <c r="N210" s="629"/>
      <c r="O210" s="629"/>
      <c r="P210" s="631"/>
      <c r="Q210"/>
      <c r="R210" s="168" t="s">
        <v>1183</v>
      </c>
      <c r="S210" s="169" t="s">
        <v>1180</v>
      </c>
      <c r="T210" s="170">
        <f t="shared" ref="T210:X211" si="306">IF(C204&gt;0,C210/C204,)</f>
        <v>0</v>
      </c>
      <c r="U210" s="182">
        <f t="shared" si="306"/>
        <v>0</v>
      </c>
      <c r="V210" s="182">
        <f t="shared" si="306"/>
        <v>8.4566596194503166E-5</v>
      </c>
      <c r="W210" s="182">
        <f t="shared" si="306"/>
        <v>0</v>
      </c>
      <c r="X210" s="182">
        <f t="shared" si="306"/>
        <v>0</v>
      </c>
      <c r="Y210" s="182">
        <f t="shared" ref="Y210:AE211" si="307">IF(H204&gt;0,H210/H204,)</f>
        <v>0</v>
      </c>
      <c r="Z210" s="170">
        <f t="shared" si="307"/>
        <v>2.6096033402922757E-5</v>
      </c>
      <c r="AA210" s="170">
        <f t="shared" si="307"/>
        <v>0</v>
      </c>
      <c r="AB210" s="182">
        <f t="shared" si="307"/>
        <v>0</v>
      </c>
      <c r="AC210" s="182">
        <f t="shared" si="307"/>
        <v>0</v>
      </c>
      <c r="AD210" s="182">
        <f t="shared" si="307"/>
        <v>0</v>
      </c>
      <c r="AE210" s="170">
        <f t="shared" si="307"/>
        <v>0</v>
      </c>
      <c r="AG210" s="183" t="s">
        <v>970</v>
      </c>
      <c r="AH210" s="172"/>
      <c r="AI210" s="172"/>
      <c r="AJ210" s="172"/>
      <c r="AK210" s="172"/>
      <c r="AL210" s="172"/>
      <c r="AM210" s="172"/>
      <c r="AN210" s="172"/>
      <c r="AO210" s="172"/>
      <c r="AP210" s="172"/>
      <c r="AQ210" s="172"/>
      <c r="AR210" s="172"/>
    </row>
    <row r="211" spans="1:44" ht="15">
      <c r="A211" s="622"/>
      <c r="B211" s="628" t="s">
        <v>975</v>
      </c>
      <c r="C211" s="629">
        <v>4</v>
      </c>
      <c r="D211" s="630">
        <v>0</v>
      </c>
      <c r="E211" s="630">
        <v>0</v>
      </c>
      <c r="F211" s="630">
        <v>0</v>
      </c>
      <c r="G211" s="630">
        <v>0</v>
      </c>
      <c r="H211" s="630">
        <v>0</v>
      </c>
      <c r="I211" s="629">
        <v>4</v>
      </c>
      <c r="J211" s="629"/>
      <c r="K211" s="630"/>
      <c r="L211" s="630"/>
      <c r="M211" s="630"/>
      <c r="N211" s="629"/>
      <c r="O211" s="629"/>
      <c r="P211" s="631"/>
      <c r="Q211"/>
      <c r="R211" s="177"/>
      <c r="S211" s="178" t="s">
        <v>801</v>
      </c>
      <c r="T211" s="179">
        <f t="shared" si="306"/>
        <v>2.1723782110465433E-4</v>
      </c>
      <c r="U211" s="180">
        <f t="shared" si="306"/>
        <v>0</v>
      </c>
      <c r="V211" s="180">
        <f t="shared" si="306"/>
        <v>0</v>
      </c>
      <c r="W211" s="180">
        <f t="shared" si="306"/>
        <v>0</v>
      </c>
      <c r="X211" s="180">
        <f t="shared" si="306"/>
        <v>0</v>
      </c>
      <c r="Y211" s="180">
        <f t="shared" si="307"/>
        <v>0</v>
      </c>
      <c r="Z211" s="179">
        <f t="shared" si="307"/>
        <v>1.0158730158730159E-4</v>
      </c>
      <c r="AA211" s="179">
        <f t="shared" si="307"/>
        <v>0</v>
      </c>
      <c r="AB211" s="180">
        <f t="shared" si="307"/>
        <v>0</v>
      </c>
      <c r="AC211" s="180">
        <f t="shared" si="307"/>
        <v>0</v>
      </c>
      <c r="AD211" s="180">
        <f t="shared" si="307"/>
        <v>0</v>
      </c>
      <c r="AE211" s="179">
        <f t="shared" si="307"/>
        <v>0</v>
      </c>
      <c r="AG211" s="185">
        <f>(T211-T210)*100</f>
        <v>2.1723782110465432E-2</v>
      </c>
      <c r="AH211" s="185">
        <f t="shared" ref="AH211:AR211" si="308">(U211-U210)*100</f>
        <v>0</v>
      </c>
      <c r="AI211" s="185">
        <f t="shared" si="308"/>
        <v>-8.4566596194503157E-3</v>
      </c>
      <c r="AJ211" s="185">
        <f t="shared" si="308"/>
        <v>0</v>
      </c>
      <c r="AK211" s="185">
        <f t="shared" si="308"/>
        <v>0</v>
      </c>
      <c r="AL211" s="185">
        <f t="shared" si="308"/>
        <v>0</v>
      </c>
      <c r="AM211" s="185">
        <f t="shared" si="308"/>
        <v>7.5491268184378823E-3</v>
      </c>
      <c r="AN211" s="185">
        <f t="shared" si="308"/>
        <v>0</v>
      </c>
      <c r="AO211" s="185">
        <f t="shared" si="308"/>
        <v>0</v>
      </c>
      <c r="AP211" s="185">
        <f t="shared" si="308"/>
        <v>0</v>
      </c>
      <c r="AQ211" s="185">
        <f t="shared" si="308"/>
        <v>0</v>
      </c>
      <c r="AR211" s="185">
        <f t="shared" si="308"/>
        <v>0</v>
      </c>
    </row>
    <row r="212" spans="1:44" ht="15">
      <c r="A212" s="622"/>
      <c r="B212" s="628" t="s">
        <v>976</v>
      </c>
      <c r="C212" s="629">
        <v>11264</v>
      </c>
      <c r="D212" s="630">
        <v>3057</v>
      </c>
      <c r="E212" s="630">
        <v>6958</v>
      </c>
      <c r="F212" s="630">
        <v>276</v>
      </c>
      <c r="G212" s="630">
        <v>944</v>
      </c>
      <c r="H212" s="630">
        <v>516</v>
      </c>
      <c r="I212" s="629">
        <v>23015</v>
      </c>
      <c r="J212" s="629"/>
      <c r="K212" s="630">
        <v>5300</v>
      </c>
      <c r="L212" s="630">
        <v>4460</v>
      </c>
      <c r="M212" s="630">
        <v>1827</v>
      </c>
      <c r="N212" s="629">
        <v>11587</v>
      </c>
      <c r="O212" s="629"/>
      <c r="P212" s="631"/>
      <c r="Q212"/>
      <c r="R212" s="168" t="s">
        <v>1184</v>
      </c>
      <c r="S212" s="169" t="s">
        <v>1180</v>
      </c>
      <c r="T212" s="170">
        <f t="shared" ref="T212:X213" si="309">IF(C204&gt;0,C212/C204,)</f>
        <v>0.6340557275541796</v>
      </c>
      <c r="U212" s="182">
        <f t="shared" si="309"/>
        <v>0.66183156527386877</v>
      </c>
      <c r="V212" s="182">
        <f t="shared" si="309"/>
        <v>0.58841437632135307</v>
      </c>
      <c r="W212" s="182">
        <f t="shared" si="309"/>
        <v>0.27627627627627627</v>
      </c>
      <c r="X212" s="182">
        <f t="shared" si="309"/>
        <v>0.44930985245121369</v>
      </c>
      <c r="Y212" s="182">
        <f t="shared" ref="Y212:AE213" si="310">IF(H204&gt;0,H212/H204,)</f>
        <v>0.51038575667655783</v>
      </c>
      <c r="Z212" s="170">
        <f t="shared" si="310"/>
        <v>0.60060020876826725</v>
      </c>
      <c r="AA212" s="170">
        <f t="shared" si="310"/>
        <v>0</v>
      </c>
      <c r="AB212" s="182">
        <f t="shared" si="310"/>
        <v>0.40347137637028013</v>
      </c>
      <c r="AC212" s="182">
        <f t="shared" si="310"/>
        <v>0.38103374626228109</v>
      </c>
      <c r="AD212" s="182">
        <f t="shared" si="310"/>
        <v>0.34387351778656128</v>
      </c>
      <c r="AE212" s="170">
        <f t="shared" si="310"/>
        <v>0.38426079458778273</v>
      </c>
      <c r="AG212" s="183" t="s">
        <v>970</v>
      </c>
      <c r="AH212" s="172"/>
      <c r="AI212" s="172"/>
      <c r="AJ212" s="172"/>
      <c r="AK212" s="172"/>
      <c r="AL212" s="172"/>
      <c r="AM212" s="172"/>
      <c r="AN212" s="172"/>
      <c r="AO212" s="172"/>
      <c r="AP212" s="172"/>
      <c r="AQ212" s="172"/>
      <c r="AR212" s="172"/>
    </row>
    <row r="213" spans="1:44" ht="15">
      <c r="A213" s="622"/>
      <c r="B213" s="628" t="s">
        <v>977</v>
      </c>
      <c r="C213" s="629">
        <v>11486</v>
      </c>
      <c r="D213" s="630">
        <v>3083</v>
      </c>
      <c r="E213" s="630">
        <v>7000</v>
      </c>
      <c r="F213" s="630">
        <v>276</v>
      </c>
      <c r="G213" s="630">
        <v>923</v>
      </c>
      <c r="H213" s="630">
        <v>591</v>
      </c>
      <c r="I213" s="629">
        <v>23359</v>
      </c>
      <c r="J213" s="629"/>
      <c r="K213" s="630">
        <v>5246</v>
      </c>
      <c r="L213" s="630">
        <v>4095</v>
      </c>
      <c r="M213" s="630">
        <v>1651</v>
      </c>
      <c r="N213" s="629">
        <v>10992</v>
      </c>
      <c r="O213" s="629"/>
      <c r="P213" s="631"/>
      <c r="Q213"/>
      <c r="R213" s="177"/>
      <c r="S213" s="178" t="s">
        <v>801</v>
      </c>
      <c r="T213" s="179">
        <f t="shared" si="309"/>
        <v>0.62379840330201486</v>
      </c>
      <c r="U213" s="180">
        <f t="shared" si="309"/>
        <v>0.65207275803722509</v>
      </c>
      <c r="V213" s="180">
        <f t="shared" si="309"/>
        <v>0.57166190281747653</v>
      </c>
      <c r="W213" s="180">
        <f t="shared" si="309"/>
        <v>0.27544910179640719</v>
      </c>
      <c r="X213" s="180">
        <f t="shared" si="309"/>
        <v>0.47357619291944586</v>
      </c>
      <c r="Y213" s="180">
        <f t="shared" si="310"/>
        <v>0.56936416184971095</v>
      </c>
      <c r="Z213" s="179">
        <f t="shared" si="310"/>
        <v>0.59324444444444446</v>
      </c>
      <c r="AA213" s="179">
        <f t="shared" si="310"/>
        <v>0</v>
      </c>
      <c r="AB213" s="180">
        <f t="shared" si="310"/>
        <v>0.39272346159604732</v>
      </c>
      <c r="AC213" s="180">
        <f t="shared" si="310"/>
        <v>0.36038018129015226</v>
      </c>
      <c r="AD213" s="180">
        <f t="shared" si="310"/>
        <v>0.309118142669912</v>
      </c>
      <c r="AE213" s="179">
        <v>0.40300000000000002</v>
      </c>
      <c r="AG213" s="185">
        <f>(T213-T212)*100</f>
        <v>-1.0257324252164746</v>
      </c>
      <c r="AH213" s="185">
        <f t="shared" ref="AH213:AR213" si="311">(U213-U212)*100</f>
        <v>-0.97588072366436851</v>
      </c>
      <c r="AI213" s="185">
        <f t="shared" si="311"/>
        <v>-1.6752473503876542</v>
      </c>
      <c r="AJ213" s="185">
        <f t="shared" si="311"/>
        <v>-8.27174479869075E-2</v>
      </c>
      <c r="AK213" s="185">
        <f t="shared" si="311"/>
        <v>2.4266340468232173</v>
      </c>
      <c r="AL213" s="185">
        <f t="shared" si="311"/>
        <v>5.897840517315311</v>
      </c>
      <c r="AM213" s="185">
        <f t="shared" si="311"/>
        <v>-0.73557643238227888</v>
      </c>
      <c r="AN213" s="185">
        <f t="shared" si="311"/>
        <v>0</v>
      </c>
      <c r="AO213" s="185">
        <f t="shared" si="311"/>
        <v>-1.0747914774232814</v>
      </c>
      <c r="AP213" s="185">
        <f t="shared" si="311"/>
        <v>-2.0653564972128837</v>
      </c>
      <c r="AQ213" s="185">
        <f t="shared" si="311"/>
        <v>-3.4755375116649279</v>
      </c>
      <c r="AR213" s="185">
        <f t="shared" si="311"/>
        <v>1.8739205412217297</v>
      </c>
    </row>
    <row r="214" spans="1:44" ht="15">
      <c r="A214" s="622"/>
      <c r="B214" s="628" t="s">
        <v>978</v>
      </c>
      <c r="C214" s="629">
        <v>31</v>
      </c>
      <c r="D214" s="630">
        <v>19</v>
      </c>
      <c r="E214" s="630">
        <v>90</v>
      </c>
      <c r="F214" s="630">
        <v>1</v>
      </c>
      <c r="G214" s="630">
        <v>3</v>
      </c>
      <c r="H214" s="630">
        <v>2</v>
      </c>
      <c r="I214" s="629">
        <v>146</v>
      </c>
      <c r="J214" s="629"/>
      <c r="K214" s="630">
        <v>4385</v>
      </c>
      <c r="L214" s="630">
        <v>2753</v>
      </c>
      <c r="M214" s="630">
        <v>1090</v>
      </c>
      <c r="N214" s="629">
        <v>8228</v>
      </c>
      <c r="O214" s="629"/>
      <c r="P214" s="631"/>
      <c r="Q214"/>
      <c r="R214" s="168" t="s">
        <v>1185</v>
      </c>
      <c r="S214" s="169" t="s">
        <v>1180</v>
      </c>
      <c r="T214" s="170">
        <f t="shared" ref="T214:X215" si="312">IF(C204&gt;0,C214/C204,)</f>
        <v>1.7450042217844075E-3</v>
      </c>
      <c r="U214" s="182">
        <f t="shared" si="312"/>
        <v>4.1134444684996756E-3</v>
      </c>
      <c r="V214" s="182">
        <f t="shared" si="312"/>
        <v>7.6109936575052854E-3</v>
      </c>
      <c r="W214" s="182">
        <f t="shared" si="312"/>
        <v>1.001001001001001E-3</v>
      </c>
      <c r="X214" s="182">
        <f t="shared" si="312"/>
        <v>1.4278914802475012E-3</v>
      </c>
      <c r="Y214" s="182">
        <f t="shared" ref="Y214:AE215" si="313">IF(H204&gt;0,H214/H204,)</f>
        <v>1.9782393669634025E-3</v>
      </c>
      <c r="Z214" s="170">
        <f t="shared" si="313"/>
        <v>3.8100208768267222E-3</v>
      </c>
      <c r="AA214" s="170">
        <f t="shared" si="313"/>
        <v>0</v>
      </c>
      <c r="AB214" s="182">
        <f t="shared" si="313"/>
        <v>0.33381546894031666</v>
      </c>
      <c r="AC214" s="182">
        <f t="shared" si="313"/>
        <v>0.23519863306279368</v>
      </c>
      <c r="AD214" s="182">
        <f t="shared" si="313"/>
        <v>0.2051571616789008</v>
      </c>
      <c r="AE214" s="170">
        <f t="shared" si="313"/>
        <v>0.27286595476553693</v>
      </c>
      <c r="AG214" s="183" t="s">
        <v>970</v>
      </c>
      <c r="AH214" s="172"/>
      <c r="AI214" s="172"/>
      <c r="AJ214" s="172"/>
      <c r="AK214" s="172"/>
      <c r="AL214" s="172"/>
      <c r="AM214" s="172"/>
      <c r="AN214" s="172"/>
      <c r="AO214" s="172"/>
      <c r="AP214" s="172"/>
      <c r="AQ214" s="172"/>
      <c r="AR214" s="172"/>
    </row>
    <row r="215" spans="1:44" ht="15">
      <c r="A215" s="622"/>
      <c r="B215" s="628" t="s">
        <v>979</v>
      </c>
      <c r="C215" s="629">
        <v>36</v>
      </c>
      <c r="D215" s="630">
        <v>24</v>
      </c>
      <c r="E215" s="630">
        <v>33</v>
      </c>
      <c r="F215" s="630">
        <v>5</v>
      </c>
      <c r="G215" s="630">
        <v>10</v>
      </c>
      <c r="H215" s="630">
        <v>5</v>
      </c>
      <c r="I215" s="629">
        <v>113</v>
      </c>
      <c r="J215" s="629"/>
      <c r="K215" s="630">
        <v>4519</v>
      </c>
      <c r="L215" s="630">
        <v>2593</v>
      </c>
      <c r="M215" s="630">
        <v>1018</v>
      </c>
      <c r="N215" s="629">
        <v>8130</v>
      </c>
      <c r="O215" s="629"/>
      <c r="P215" s="631"/>
      <c r="Q215"/>
      <c r="R215" s="177"/>
      <c r="S215" s="178" t="s">
        <v>801</v>
      </c>
      <c r="T215" s="179">
        <f t="shared" si="312"/>
        <v>1.9551403899418889E-3</v>
      </c>
      <c r="U215" s="180">
        <f t="shared" si="312"/>
        <v>5.076142131979695E-3</v>
      </c>
      <c r="V215" s="180">
        <f t="shared" si="312"/>
        <v>2.6949775418538178E-3</v>
      </c>
      <c r="W215" s="180">
        <f t="shared" si="312"/>
        <v>4.9900199600798403E-3</v>
      </c>
      <c r="X215" s="180">
        <f t="shared" si="312"/>
        <v>5.1308363263211903E-3</v>
      </c>
      <c r="Y215" s="180">
        <f t="shared" si="313"/>
        <v>4.8169556840077067E-3</v>
      </c>
      <c r="Z215" s="179">
        <f t="shared" si="313"/>
        <v>2.8698412698412697E-3</v>
      </c>
      <c r="AA215" s="179">
        <f t="shared" si="313"/>
        <v>0</v>
      </c>
      <c r="AB215" s="180">
        <f t="shared" si="313"/>
        <v>0.33829914657882915</v>
      </c>
      <c r="AC215" s="180">
        <f t="shared" si="313"/>
        <v>0.2281967790196251</v>
      </c>
      <c r="AD215" s="180">
        <f t="shared" si="313"/>
        <v>0.19060101104662047</v>
      </c>
      <c r="AE215" s="179">
        <v>0.28100000000000003</v>
      </c>
      <c r="AG215" s="185">
        <f>(T215-T214)*100</f>
        <v>2.1013616815748131E-2</v>
      </c>
      <c r="AH215" s="185">
        <f t="shared" ref="AH215:AR215" si="314">(U215-U214)*100</f>
        <v>9.6269766348001939E-2</v>
      </c>
      <c r="AI215" s="185">
        <f t="shared" si="314"/>
        <v>-0.49160161156514681</v>
      </c>
      <c r="AJ215" s="185">
        <f t="shared" si="314"/>
        <v>0.39890189590788394</v>
      </c>
      <c r="AK215" s="185">
        <f t="shared" si="314"/>
        <v>0.37029448460736891</v>
      </c>
      <c r="AL215" s="185">
        <f t="shared" si="314"/>
        <v>0.28387163170443042</v>
      </c>
      <c r="AM215" s="185">
        <f t="shared" si="314"/>
        <v>-9.4017960698545261E-2</v>
      </c>
      <c r="AN215" s="185">
        <f t="shared" si="314"/>
        <v>0</v>
      </c>
      <c r="AO215" s="185">
        <f t="shared" si="314"/>
        <v>0.44836776385124844</v>
      </c>
      <c r="AP215" s="185">
        <f t="shared" si="314"/>
        <v>-0.70018540431685816</v>
      </c>
      <c r="AQ215" s="185">
        <f t="shared" si="314"/>
        <v>-1.4556150632280329</v>
      </c>
      <c r="AR215" s="185">
        <f t="shared" si="314"/>
        <v>0.81340452344630942</v>
      </c>
    </row>
    <row r="216" spans="1:44" ht="15">
      <c r="A216" s="622"/>
      <c r="B216" s="628" t="s">
        <v>980</v>
      </c>
      <c r="C216" s="629">
        <v>62</v>
      </c>
      <c r="D216" s="630">
        <v>3</v>
      </c>
      <c r="E216" s="630">
        <v>15</v>
      </c>
      <c r="F216" s="630">
        <v>0</v>
      </c>
      <c r="G216" s="630">
        <v>0</v>
      </c>
      <c r="H216" s="630">
        <v>0</v>
      </c>
      <c r="I216" s="629">
        <v>80</v>
      </c>
      <c r="J216" s="629"/>
      <c r="K216" s="630"/>
      <c r="L216" s="630"/>
      <c r="M216" s="630"/>
      <c r="N216" s="629"/>
      <c r="O216" s="629"/>
      <c r="P216" s="631"/>
      <c r="Q216"/>
      <c r="R216" s="168" t="s">
        <v>1186</v>
      </c>
      <c r="S216" s="169" t="s">
        <v>1180</v>
      </c>
      <c r="T216" s="170">
        <f t="shared" ref="T216:X217" si="315">IF(C204&gt;0,C216/C204,)</f>
        <v>3.4900084435688151E-3</v>
      </c>
      <c r="U216" s="182">
        <f t="shared" si="315"/>
        <v>6.4949123186836975E-4</v>
      </c>
      <c r="V216" s="182">
        <f t="shared" si="315"/>
        <v>1.2684989429175475E-3</v>
      </c>
      <c r="W216" s="182">
        <f t="shared" si="315"/>
        <v>0</v>
      </c>
      <c r="X216" s="182">
        <f t="shared" si="315"/>
        <v>0</v>
      </c>
      <c r="Y216" s="182">
        <f t="shared" ref="Y216:AE217" si="316">IF(H204&gt;0,H216/H204,)</f>
        <v>0</v>
      </c>
      <c r="Z216" s="170">
        <f t="shared" si="316"/>
        <v>2.0876826722338203E-3</v>
      </c>
      <c r="AA216" s="170">
        <f t="shared" si="316"/>
        <v>0</v>
      </c>
      <c r="AB216" s="182">
        <f t="shared" si="316"/>
        <v>0</v>
      </c>
      <c r="AC216" s="182">
        <f t="shared" si="316"/>
        <v>0</v>
      </c>
      <c r="AD216" s="182">
        <f t="shared" si="316"/>
        <v>0</v>
      </c>
      <c r="AE216" s="170">
        <f t="shared" si="316"/>
        <v>0</v>
      </c>
      <c r="AG216" s="183" t="s">
        <v>970</v>
      </c>
      <c r="AH216" s="172"/>
      <c r="AI216" s="172"/>
      <c r="AJ216" s="172"/>
      <c r="AK216" s="172"/>
      <c r="AL216" s="172"/>
      <c r="AM216" s="172"/>
      <c r="AN216" s="172"/>
      <c r="AO216" s="172"/>
      <c r="AP216" s="172"/>
      <c r="AQ216" s="172"/>
      <c r="AR216" s="172"/>
    </row>
    <row r="217" spans="1:44" ht="15">
      <c r="A217" s="622"/>
      <c r="B217" s="628" t="s">
        <v>981</v>
      </c>
      <c r="C217" s="629">
        <v>186</v>
      </c>
      <c r="D217" s="630">
        <v>11</v>
      </c>
      <c r="E217" s="630">
        <v>25</v>
      </c>
      <c r="F217" s="630">
        <v>0</v>
      </c>
      <c r="G217" s="630">
        <v>0</v>
      </c>
      <c r="H217" s="630">
        <v>3</v>
      </c>
      <c r="I217" s="629">
        <v>225</v>
      </c>
      <c r="J217" s="629"/>
      <c r="K217" s="630"/>
      <c r="L217" s="630"/>
      <c r="M217" s="630"/>
      <c r="N217" s="629"/>
      <c r="O217" s="629"/>
      <c r="P217" s="631"/>
      <c r="Q217"/>
      <c r="R217" s="177"/>
      <c r="S217" s="178" t="s">
        <v>801</v>
      </c>
      <c r="T217" s="179">
        <f t="shared" si="315"/>
        <v>1.0101558681366425E-2</v>
      </c>
      <c r="U217" s="180">
        <f t="shared" si="315"/>
        <v>2.326565143824027E-3</v>
      </c>
      <c r="V217" s="180">
        <f t="shared" si="315"/>
        <v>2.0416496529195591E-3</v>
      </c>
      <c r="W217" s="180">
        <f t="shared" si="315"/>
        <v>0</v>
      </c>
      <c r="X217" s="180">
        <f t="shared" si="315"/>
        <v>0</v>
      </c>
      <c r="Y217" s="180">
        <f t="shared" si="316"/>
        <v>2.8901734104046241E-3</v>
      </c>
      <c r="Z217" s="179">
        <f t="shared" si="316"/>
        <v>5.7142857142857143E-3</v>
      </c>
      <c r="AA217" s="179">
        <f t="shared" si="316"/>
        <v>0</v>
      </c>
      <c r="AB217" s="180">
        <f t="shared" si="316"/>
        <v>0</v>
      </c>
      <c r="AC217" s="180">
        <f t="shared" si="316"/>
        <v>0</v>
      </c>
      <c r="AD217" s="180">
        <f t="shared" si="316"/>
        <v>0</v>
      </c>
      <c r="AE217" s="179">
        <f t="shared" si="316"/>
        <v>0</v>
      </c>
      <c r="AG217" s="185">
        <f>(T217-T216)*100</f>
        <v>0.6611550237797611</v>
      </c>
      <c r="AH217" s="185">
        <f t="shared" ref="AH217:AR217" si="317">(U217-U216)*100</f>
        <v>0.16770739119556571</v>
      </c>
      <c r="AI217" s="185">
        <f t="shared" si="317"/>
        <v>7.7315071000201158E-2</v>
      </c>
      <c r="AJ217" s="185">
        <f t="shared" si="317"/>
        <v>0</v>
      </c>
      <c r="AK217" s="185">
        <f t="shared" si="317"/>
        <v>0</v>
      </c>
      <c r="AL217" s="185">
        <f t="shared" si="317"/>
        <v>0.28901734104046239</v>
      </c>
      <c r="AM217" s="185">
        <f t="shared" si="317"/>
        <v>0.36266030420518941</v>
      </c>
      <c r="AN217" s="185">
        <f t="shared" si="317"/>
        <v>0</v>
      </c>
      <c r="AO217" s="185">
        <f t="shared" si="317"/>
        <v>0</v>
      </c>
      <c r="AP217" s="185">
        <f t="shared" si="317"/>
        <v>0</v>
      </c>
      <c r="AQ217" s="185">
        <f t="shared" si="317"/>
        <v>0</v>
      </c>
      <c r="AR217" s="185">
        <f t="shared" si="317"/>
        <v>0</v>
      </c>
    </row>
    <row r="218" spans="1:44" ht="15">
      <c r="A218" s="622"/>
      <c r="B218" s="628" t="s">
        <v>982</v>
      </c>
      <c r="C218" s="629">
        <v>5248</v>
      </c>
      <c r="D218" s="630">
        <v>1184</v>
      </c>
      <c r="E218" s="630">
        <v>3775</v>
      </c>
      <c r="F218" s="630">
        <v>479</v>
      </c>
      <c r="G218" s="630">
        <v>624</v>
      </c>
      <c r="H218" s="630">
        <v>421</v>
      </c>
      <c r="I218" s="629">
        <v>11731</v>
      </c>
      <c r="J218" s="629"/>
      <c r="K218" s="630">
        <v>1220</v>
      </c>
      <c r="L218" s="630">
        <v>952</v>
      </c>
      <c r="M218" s="630">
        <v>499</v>
      </c>
      <c r="N218" s="629">
        <v>2671</v>
      </c>
      <c r="O218" s="629"/>
      <c r="P218" s="631"/>
      <c r="Q218"/>
      <c r="R218" s="168" t="s">
        <v>1187</v>
      </c>
      <c r="S218" s="169" t="s">
        <v>1180</v>
      </c>
      <c r="T218" s="170">
        <f t="shared" ref="T218:X219" si="318">IF(C204&gt;0,C218/C204,)</f>
        <v>0.29541232761047004</v>
      </c>
      <c r="U218" s="182">
        <f t="shared" si="318"/>
        <v>0.25633253951071661</v>
      </c>
      <c r="V218" s="182">
        <f t="shared" si="318"/>
        <v>0.31923890063424948</v>
      </c>
      <c r="W218" s="182">
        <f t="shared" si="318"/>
        <v>0.4794794794794795</v>
      </c>
      <c r="X218" s="182">
        <f t="shared" si="318"/>
        <v>0.29700142789148026</v>
      </c>
      <c r="Y218" s="182">
        <f t="shared" ref="Y218:AE219" si="319">IF(H204&gt;0,H218/H204,)</f>
        <v>0.41641938674579626</v>
      </c>
      <c r="Z218" s="170">
        <f t="shared" si="319"/>
        <v>0.30613256784968684</v>
      </c>
      <c r="AA218" s="170">
        <f t="shared" si="319"/>
        <v>0</v>
      </c>
      <c r="AB218" s="182">
        <f t="shared" si="319"/>
        <v>9.2874543239951285E-2</v>
      </c>
      <c r="AC218" s="182">
        <f t="shared" si="319"/>
        <v>8.1332763776164038E-2</v>
      </c>
      <c r="AD218" s="182">
        <f t="shared" si="319"/>
        <v>9.3920572181441744E-2</v>
      </c>
      <c r="AE218" s="170">
        <f t="shared" si="319"/>
        <v>8.8578629700868869E-2</v>
      </c>
      <c r="AG218" s="183" t="s">
        <v>970</v>
      </c>
      <c r="AH218" s="172"/>
      <c r="AI218" s="172"/>
      <c r="AJ218" s="172"/>
      <c r="AK218" s="172"/>
      <c r="AL218" s="172"/>
      <c r="AM218" s="172"/>
      <c r="AN218" s="172"/>
      <c r="AO218" s="172"/>
      <c r="AP218" s="172"/>
      <c r="AQ218" s="172"/>
      <c r="AR218" s="172"/>
    </row>
    <row r="219" spans="1:44" ht="15">
      <c r="A219" s="622"/>
      <c r="B219" s="628" t="s">
        <v>983</v>
      </c>
      <c r="C219" s="629">
        <v>5474</v>
      </c>
      <c r="D219" s="630">
        <v>1216</v>
      </c>
      <c r="E219" s="630">
        <v>3987</v>
      </c>
      <c r="F219" s="630">
        <v>467</v>
      </c>
      <c r="G219" s="630">
        <v>579</v>
      </c>
      <c r="H219" s="630">
        <v>370</v>
      </c>
      <c r="I219" s="629">
        <v>12093</v>
      </c>
      <c r="J219" s="629"/>
      <c r="K219" s="630">
        <v>1125</v>
      </c>
      <c r="L219" s="630">
        <v>906</v>
      </c>
      <c r="M219" s="630">
        <v>455</v>
      </c>
      <c r="N219" s="629">
        <v>2486</v>
      </c>
      <c r="O219" s="629"/>
      <c r="P219" s="631"/>
      <c r="Q219"/>
      <c r="R219" s="177"/>
      <c r="S219" s="178" t="s">
        <v>801</v>
      </c>
      <c r="T219" s="179">
        <f t="shared" si="318"/>
        <v>0.29728995818171944</v>
      </c>
      <c r="U219" s="180">
        <f t="shared" si="318"/>
        <v>0.25719120135363788</v>
      </c>
      <c r="V219" s="180">
        <f t="shared" si="318"/>
        <v>0.32560228664761126</v>
      </c>
      <c r="W219" s="180">
        <f t="shared" si="318"/>
        <v>0.46606786427145708</v>
      </c>
      <c r="X219" s="180">
        <f t="shared" si="318"/>
        <v>0.29707542329399694</v>
      </c>
      <c r="Y219" s="180">
        <f t="shared" si="319"/>
        <v>0.35645472061657035</v>
      </c>
      <c r="Z219" s="179">
        <f t="shared" si="319"/>
        <v>0.30712380952380952</v>
      </c>
      <c r="AA219" s="179">
        <f t="shared" si="319"/>
        <v>0</v>
      </c>
      <c r="AB219" s="180">
        <f t="shared" si="319"/>
        <v>8.4219194490193147E-2</v>
      </c>
      <c r="AC219" s="180">
        <f t="shared" si="319"/>
        <v>7.9732465018041015E-2</v>
      </c>
      <c r="AD219" s="180">
        <f t="shared" si="319"/>
        <v>8.5190039318479682E-2</v>
      </c>
      <c r="AE219" s="179">
        <v>6.4000000000000001E-2</v>
      </c>
      <c r="AG219" s="185">
        <f>(T219-T218)*100</f>
        <v>0.18776305712494001</v>
      </c>
      <c r="AH219" s="185">
        <f t="shared" ref="AH219:AR219" si="320">(U219-U218)*100</f>
        <v>8.5866184292127112E-2</v>
      </c>
      <c r="AI219" s="185">
        <f t="shared" si="320"/>
        <v>0.63633860133617826</v>
      </c>
      <c r="AJ219" s="185">
        <f t="shared" si="320"/>
        <v>-1.341161520802242</v>
      </c>
      <c r="AK219" s="185">
        <f t="shared" si="320"/>
        <v>7.399540251668002E-3</v>
      </c>
      <c r="AL219" s="185">
        <f t="shared" si="320"/>
        <v>-5.9964666129225908</v>
      </c>
      <c r="AM219" s="185">
        <f t="shared" si="320"/>
        <v>9.9124167412267816E-2</v>
      </c>
      <c r="AN219" s="185">
        <f t="shared" si="320"/>
        <v>0</v>
      </c>
      <c r="AO219" s="185">
        <f t="shared" si="320"/>
        <v>-0.86553487497581383</v>
      </c>
      <c r="AP219" s="185">
        <f t="shared" si="320"/>
        <v>-0.16002987581230227</v>
      </c>
      <c r="AQ219" s="185">
        <f t="shared" si="320"/>
        <v>-0.87305328629620615</v>
      </c>
      <c r="AR219" s="185">
        <f t="shared" si="320"/>
        <v>-2.4578629700868868</v>
      </c>
    </row>
    <row r="220" spans="1:44" ht="15">
      <c r="A220" s="622"/>
      <c r="B220" s="628" t="s">
        <v>984</v>
      </c>
      <c r="C220" s="629">
        <v>865</v>
      </c>
      <c r="D220" s="630">
        <v>329</v>
      </c>
      <c r="E220" s="630">
        <v>834</v>
      </c>
      <c r="F220" s="630">
        <v>216</v>
      </c>
      <c r="G220" s="630">
        <v>392</v>
      </c>
      <c r="H220" s="630">
        <v>56</v>
      </c>
      <c r="I220" s="629">
        <v>2692</v>
      </c>
      <c r="J220" s="629"/>
      <c r="K220" s="630">
        <v>1122</v>
      </c>
      <c r="L220" s="630">
        <v>1086</v>
      </c>
      <c r="M220" s="630">
        <v>506</v>
      </c>
      <c r="N220" s="629">
        <v>2714</v>
      </c>
      <c r="O220" s="629"/>
      <c r="P220" s="631"/>
      <c r="Q220"/>
      <c r="R220" s="168" t="s">
        <v>1188</v>
      </c>
      <c r="S220" s="169" t="s">
        <v>1180</v>
      </c>
      <c r="T220" s="170">
        <f t="shared" ref="T220:X221" si="321">IF(C204&gt;0,C220/C204,)</f>
        <v>4.8691246833661696E-2</v>
      </c>
      <c r="U220" s="182">
        <f t="shared" si="321"/>
        <v>7.1227538428231221E-2</v>
      </c>
      <c r="V220" s="182">
        <f t="shared" si="321"/>
        <v>7.0528541226215644E-2</v>
      </c>
      <c r="W220" s="182">
        <f t="shared" si="321"/>
        <v>0.21621621621621623</v>
      </c>
      <c r="X220" s="182">
        <f t="shared" si="321"/>
        <v>0.1865778200856735</v>
      </c>
      <c r="Y220" s="182">
        <f t="shared" ref="Y220:AE221" si="322">IF(H204&gt;0,H220/H204,)</f>
        <v>5.5390702274975272E-2</v>
      </c>
      <c r="Z220" s="170">
        <f t="shared" si="322"/>
        <v>7.0250521920668052E-2</v>
      </c>
      <c r="AA220" s="170">
        <f t="shared" si="322"/>
        <v>0</v>
      </c>
      <c r="AB220" s="182">
        <f t="shared" si="322"/>
        <v>8.5414129110840439E-2</v>
      </c>
      <c r="AC220" s="182">
        <f t="shared" si="322"/>
        <v>9.2780862879111498E-2</v>
      </c>
      <c r="AD220" s="182">
        <f t="shared" si="322"/>
        <v>9.5238095238095233E-2</v>
      </c>
      <c r="AE220" s="170">
        <f t="shared" si="322"/>
        <v>9.0004642833454926E-2</v>
      </c>
      <c r="AG220" s="183" t="s">
        <v>970</v>
      </c>
      <c r="AH220" s="172"/>
      <c r="AI220" s="172"/>
      <c r="AJ220" s="172"/>
      <c r="AK220" s="172"/>
      <c r="AL220" s="172"/>
      <c r="AM220" s="172"/>
      <c r="AN220" s="172"/>
      <c r="AO220" s="172"/>
      <c r="AP220" s="172"/>
      <c r="AQ220" s="172"/>
      <c r="AR220" s="172"/>
    </row>
    <row r="221" spans="1:44" ht="15">
      <c r="A221" s="622"/>
      <c r="B221" s="628" t="s">
        <v>985</v>
      </c>
      <c r="C221" s="629">
        <v>920</v>
      </c>
      <c r="D221" s="630">
        <v>374</v>
      </c>
      <c r="E221" s="630">
        <v>1002</v>
      </c>
      <c r="F221" s="630">
        <v>193</v>
      </c>
      <c r="G221" s="630">
        <v>324</v>
      </c>
      <c r="H221" s="630">
        <v>52</v>
      </c>
      <c r="I221" s="629">
        <v>2865</v>
      </c>
      <c r="J221" s="629"/>
      <c r="K221" s="630">
        <v>1170</v>
      </c>
      <c r="L221" s="630">
        <v>1033</v>
      </c>
      <c r="M221" s="630">
        <v>563</v>
      </c>
      <c r="N221" s="629">
        <v>2766</v>
      </c>
      <c r="O221" s="629"/>
      <c r="P221" s="631"/>
      <c r="Q221"/>
      <c r="R221" s="177"/>
      <c r="S221" s="178" t="s">
        <v>801</v>
      </c>
      <c r="T221" s="179">
        <f t="shared" si="321"/>
        <v>4.9964698854070497E-2</v>
      </c>
      <c r="U221" s="180">
        <f t="shared" si="321"/>
        <v>7.9103214890016926E-2</v>
      </c>
      <c r="V221" s="180">
        <f t="shared" si="321"/>
        <v>8.1829318089015932E-2</v>
      </c>
      <c r="W221" s="180">
        <f t="shared" si="321"/>
        <v>0.19261477045908185</v>
      </c>
      <c r="X221" s="180">
        <f t="shared" si="321"/>
        <v>0.16623909697280656</v>
      </c>
      <c r="Y221" s="180">
        <f t="shared" si="322"/>
        <v>5.0096339113680152E-2</v>
      </c>
      <c r="Z221" s="179">
        <f t="shared" si="322"/>
        <v>7.2761904761904764E-2</v>
      </c>
      <c r="AA221" s="179">
        <f t="shared" si="322"/>
        <v>0</v>
      </c>
      <c r="AB221" s="180">
        <f t="shared" si="322"/>
        <v>8.7587962269800868E-2</v>
      </c>
      <c r="AC221" s="180">
        <f t="shared" si="322"/>
        <v>9.0909090909090912E-2</v>
      </c>
      <c r="AD221" s="180">
        <f t="shared" si="322"/>
        <v>0.1054109717281408</v>
      </c>
      <c r="AE221" s="179">
        <v>6.9000000000000006E-2</v>
      </c>
      <c r="AG221" s="185">
        <f>(T221-T220)*100</f>
        <v>0.1273452020408801</v>
      </c>
      <c r="AH221" s="185">
        <f t="shared" ref="AH221:AR221" si="323">(U221-U220)*100</f>
        <v>0.78756764617857056</v>
      </c>
      <c r="AI221" s="185">
        <f t="shared" si="323"/>
        <v>1.1300776862800288</v>
      </c>
      <c r="AJ221" s="185">
        <f t="shared" si="323"/>
        <v>-2.3601445757134383</v>
      </c>
      <c r="AK221" s="185">
        <f t="shared" si="323"/>
        <v>-2.0338723112866939</v>
      </c>
      <c r="AL221" s="185">
        <f t="shared" si="323"/>
        <v>-0.52943631612951192</v>
      </c>
      <c r="AM221" s="185">
        <f t="shared" si="323"/>
        <v>0.25113828412367117</v>
      </c>
      <c r="AN221" s="185">
        <f t="shared" si="323"/>
        <v>0</v>
      </c>
      <c r="AO221" s="185">
        <f t="shared" si="323"/>
        <v>0.21738331589604282</v>
      </c>
      <c r="AP221" s="185">
        <f t="shared" si="323"/>
        <v>-0.18717719700205859</v>
      </c>
      <c r="AQ221" s="185">
        <f t="shared" si="323"/>
        <v>1.017287649004557</v>
      </c>
      <c r="AR221" s="185">
        <f t="shared" si="323"/>
        <v>-2.1004642833454921</v>
      </c>
    </row>
    <row r="222" spans="1:44" ht="15">
      <c r="A222" s="622"/>
      <c r="B222" s="628" t="s">
        <v>986</v>
      </c>
      <c r="C222" s="629">
        <v>55</v>
      </c>
      <c r="D222" s="630">
        <v>2</v>
      </c>
      <c r="E222" s="630">
        <v>67</v>
      </c>
      <c r="F222" s="630">
        <v>5</v>
      </c>
      <c r="G222" s="630">
        <v>10</v>
      </c>
      <c r="H222" s="630">
        <v>1</v>
      </c>
      <c r="I222" s="629">
        <v>140</v>
      </c>
      <c r="J222" s="629"/>
      <c r="K222" s="630"/>
      <c r="L222" s="630"/>
      <c r="M222" s="630"/>
      <c r="N222" s="629"/>
      <c r="O222" s="629"/>
      <c r="P222" s="631"/>
      <c r="Q222"/>
      <c r="R222" s="168" t="s">
        <v>1189</v>
      </c>
      <c r="S222" s="169" t="s">
        <v>1180</v>
      </c>
      <c r="T222" s="170">
        <f t="shared" ref="T222:X223" si="324">IF(C204&gt;0,C222/C204,)</f>
        <v>3.0959752321981426E-3</v>
      </c>
      <c r="U222" s="182">
        <f t="shared" si="324"/>
        <v>4.3299415457891317E-4</v>
      </c>
      <c r="V222" s="182">
        <f t="shared" si="324"/>
        <v>5.6659619450317123E-3</v>
      </c>
      <c r="W222" s="182">
        <f t="shared" si="324"/>
        <v>5.005005005005005E-3</v>
      </c>
      <c r="X222" s="182">
        <f t="shared" si="324"/>
        <v>4.7596382674916704E-3</v>
      </c>
      <c r="Y222" s="182">
        <f t="shared" ref="Y222:AE223" si="325">IF(H204&gt;0,H222/H204,)</f>
        <v>9.8911968348170125E-4</v>
      </c>
      <c r="Z222" s="170">
        <f t="shared" si="325"/>
        <v>3.6534446764091857E-3</v>
      </c>
      <c r="AA222" s="170">
        <f t="shared" si="325"/>
        <v>0</v>
      </c>
      <c r="AB222" s="182">
        <f t="shared" si="325"/>
        <v>0</v>
      </c>
      <c r="AC222" s="182">
        <f t="shared" si="325"/>
        <v>0</v>
      </c>
      <c r="AD222" s="182">
        <f t="shared" si="325"/>
        <v>0</v>
      </c>
      <c r="AE222" s="170">
        <f t="shared" si="325"/>
        <v>0</v>
      </c>
      <c r="AG222" s="183" t="s">
        <v>970</v>
      </c>
      <c r="AH222" s="172"/>
      <c r="AI222" s="172"/>
      <c r="AJ222" s="172"/>
      <c r="AK222" s="172"/>
      <c r="AL222" s="172"/>
      <c r="AM222" s="172"/>
      <c r="AN222" s="172"/>
      <c r="AO222" s="172"/>
      <c r="AP222" s="172"/>
      <c r="AQ222" s="172"/>
      <c r="AR222" s="172"/>
    </row>
    <row r="223" spans="1:44" ht="15">
      <c r="A223" s="622"/>
      <c r="B223" s="628" t="s">
        <v>987</v>
      </c>
      <c r="C223" s="629">
        <v>101</v>
      </c>
      <c r="D223" s="630">
        <v>3</v>
      </c>
      <c r="E223" s="630">
        <v>115</v>
      </c>
      <c r="F223" s="630">
        <v>23</v>
      </c>
      <c r="G223" s="630">
        <v>13</v>
      </c>
      <c r="H223" s="630">
        <v>2</v>
      </c>
      <c r="I223" s="629">
        <v>257</v>
      </c>
      <c r="J223" s="629"/>
      <c r="K223" s="630"/>
      <c r="L223" s="630"/>
      <c r="M223" s="630"/>
      <c r="N223" s="629"/>
      <c r="O223" s="629"/>
      <c r="P223" s="631"/>
      <c r="Q223"/>
      <c r="R223" s="177"/>
      <c r="S223" s="178" t="s">
        <v>801</v>
      </c>
      <c r="T223" s="179">
        <f t="shared" si="324"/>
        <v>5.4852549828925219E-3</v>
      </c>
      <c r="U223" s="180">
        <f t="shared" si="324"/>
        <v>6.3451776649746188E-4</v>
      </c>
      <c r="V223" s="180">
        <f t="shared" si="324"/>
        <v>9.391588403429971E-3</v>
      </c>
      <c r="W223" s="180">
        <f t="shared" si="324"/>
        <v>2.2954091816367265E-2</v>
      </c>
      <c r="X223" s="180">
        <f t="shared" si="324"/>
        <v>6.6700872242175472E-3</v>
      </c>
      <c r="Y223" s="180">
        <f t="shared" si="325"/>
        <v>1.9267822736030828E-3</v>
      </c>
      <c r="Z223" s="179">
        <f t="shared" si="325"/>
        <v>6.5269841269841268E-3</v>
      </c>
      <c r="AA223" s="179">
        <f t="shared" si="325"/>
        <v>0</v>
      </c>
      <c r="AB223" s="180">
        <f t="shared" si="325"/>
        <v>0</v>
      </c>
      <c r="AC223" s="180">
        <f t="shared" si="325"/>
        <v>0</v>
      </c>
      <c r="AD223" s="180">
        <f t="shared" si="325"/>
        <v>0</v>
      </c>
      <c r="AE223" s="179">
        <f t="shared" si="325"/>
        <v>0</v>
      </c>
      <c r="AG223" s="185">
        <f>(T223-T222)*100</f>
        <v>0.23892797506943791</v>
      </c>
      <c r="AH223" s="185">
        <f t="shared" ref="AH223:AR223" si="326">(U223-U222)*100</f>
        <v>2.0152361191854873E-2</v>
      </c>
      <c r="AI223" s="185">
        <f t="shared" si="326"/>
        <v>0.37256264583982585</v>
      </c>
      <c r="AJ223" s="185">
        <f t="shared" si="326"/>
        <v>1.7949086811362258</v>
      </c>
      <c r="AK223" s="185">
        <f t="shared" si="326"/>
        <v>0.19104489567258767</v>
      </c>
      <c r="AL223" s="185">
        <f t="shared" si="326"/>
        <v>9.3766259012138156E-2</v>
      </c>
      <c r="AM223" s="185">
        <f t="shared" si="326"/>
        <v>0.28735394505749412</v>
      </c>
      <c r="AN223" s="185">
        <f t="shared" si="326"/>
        <v>0</v>
      </c>
      <c r="AO223" s="185">
        <f t="shared" si="326"/>
        <v>0</v>
      </c>
      <c r="AP223" s="185">
        <f t="shared" si="326"/>
        <v>0</v>
      </c>
      <c r="AQ223" s="185">
        <f t="shared" si="326"/>
        <v>0</v>
      </c>
      <c r="AR223" s="185">
        <f t="shared" si="326"/>
        <v>0</v>
      </c>
    </row>
    <row r="224" spans="1:44" ht="15">
      <c r="A224" s="622"/>
      <c r="B224" s="628" t="s">
        <v>988</v>
      </c>
      <c r="C224" s="629">
        <v>38</v>
      </c>
      <c r="D224" s="630">
        <v>21</v>
      </c>
      <c r="E224" s="630">
        <v>17</v>
      </c>
      <c r="F224" s="630">
        <v>9</v>
      </c>
      <c r="G224" s="630">
        <v>123</v>
      </c>
      <c r="H224" s="630">
        <v>12</v>
      </c>
      <c r="I224" s="629">
        <v>220</v>
      </c>
      <c r="J224" s="629"/>
      <c r="K224" s="630"/>
      <c r="L224" s="630"/>
      <c r="M224" s="630"/>
      <c r="N224" s="629"/>
      <c r="O224" s="629"/>
      <c r="P224" s="631"/>
      <c r="Q224"/>
      <c r="R224" s="168" t="s">
        <v>1190</v>
      </c>
      <c r="S224" s="169" t="s">
        <v>1180</v>
      </c>
      <c r="T224" s="170">
        <f t="shared" ref="T224:X225" si="327">IF(C204&gt;0,C224/C204,)</f>
        <v>2.1390374331550803E-3</v>
      </c>
      <c r="U224" s="182">
        <f t="shared" si="327"/>
        <v>4.5464386230785886E-3</v>
      </c>
      <c r="V224" s="182">
        <f t="shared" si="327"/>
        <v>1.4376321353065538E-3</v>
      </c>
      <c r="W224" s="182">
        <f t="shared" si="327"/>
        <v>9.0090090090090089E-3</v>
      </c>
      <c r="X224" s="182">
        <f t="shared" si="327"/>
        <v>5.854355069014755E-2</v>
      </c>
      <c r="Y224" s="182">
        <f t="shared" ref="Y224:AE225" si="328">IF(H204&gt;0,H224/H204,)</f>
        <v>1.1869436201780416E-2</v>
      </c>
      <c r="Z224" s="170">
        <f t="shared" si="328"/>
        <v>5.7411273486430063E-3</v>
      </c>
      <c r="AA224" s="170">
        <f t="shared" si="328"/>
        <v>0</v>
      </c>
      <c r="AB224" s="182">
        <f t="shared" si="328"/>
        <v>0</v>
      </c>
      <c r="AC224" s="182">
        <f t="shared" si="328"/>
        <v>0</v>
      </c>
      <c r="AD224" s="182">
        <f t="shared" si="328"/>
        <v>0</v>
      </c>
      <c r="AE224" s="170">
        <f t="shared" si="328"/>
        <v>0</v>
      </c>
      <c r="AG224" s="183" t="s">
        <v>970</v>
      </c>
      <c r="AH224" s="187"/>
      <c r="AI224" s="187"/>
      <c r="AJ224" s="187"/>
      <c r="AK224" s="187"/>
      <c r="AL224" s="187"/>
      <c r="AM224" s="187"/>
      <c r="AN224" s="187"/>
      <c r="AO224" s="187"/>
      <c r="AP224" s="187"/>
      <c r="AQ224" s="187"/>
      <c r="AR224" s="187"/>
    </row>
    <row r="225" spans="1:49" ht="15.75" thickBot="1">
      <c r="A225" s="622"/>
      <c r="B225" s="628" t="s">
        <v>989</v>
      </c>
      <c r="C225" s="629">
        <v>24</v>
      </c>
      <c r="D225" s="630">
        <v>11</v>
      </c>
      <c r="E225" s="630">
        <v>17</v>
      </c>
      <c r="F225" s="630">
        <v>8</v>
      </c>
      <c r="G225" s="630">
        <v>98</v>
      </c>
      <c r="H225" s="630">
        <v>11</v>
      </c>
      <c r="I225" s="629">
        <v>169</v>
      </c>
      <c r="J225" s="629"/>
      <c r="K225" s="630"/>
      <c r="L225" s="630"/>
      <c r="M225" s="630"/>
      <c r="N225" s="629"/>
      <c r="O225" s="629"/>
      <c r="P225" s="631"/>
      <c r="Q225"/>
      <c r="R225" s="188"/>
      <c r="S225" s="189" t="s">
        <v>801</v>
      </c>
      <c r="T225" s="190">
        <f t="shared" si="327"/>
        <v>1.303426926627926E-3</v>
      </c>
      <c r="U225" s="191">
        <f t="shared" si="327"/>
        <v>2.326565143824027E-3</v>
      </c>
      <c r="V225" s="191">
        <f t="shared" si="327"/>
        <v>1.3883217639853E-3</v>
      </c>
      <c r="W225" s="191">
        <f t="shared" si="327"/>
        <v>7.9840319361277438E-3</v>
      </c>
      <c r="X225" s="191">
        <f t="shared" si="327"/>
        <v>5.0282195997947664E-2</v>
      </c>
      <c r="Y225" s="191">
        <f t="shared" si="328"/>
        <v>1.0597302504816955E-2</v>
      </c>
      <c r="Z225" s="190">
        <f t="shared" si="328"/>
        <v>4.292063492063492E-3</v>
      </c>
      <c r="AA225" s="190">
        <f t="shared" si="328"/>
        <v>0</v>
      </c>
      <c r="AB225" s="191">
        <f t="shared" si="328"/>
        <v>0</v>
      </c>
      <c r="AC225" s="191">
        <f t="shared" si="328"/>
        <v>0</v>
      </c>
      <c r="AD225" s="191">
        <f t="shared" si="328"/>
        <v>0</v>
      </c>
      <c r="AE225" s="190">
        <f t="shared" si="328"/>
        <v>0</v>
      </c>
      <c r="AF225" s="192"/>
      <c r="AG225" s="193">
        <f>(T225-T224)*100</f>
        <v>-8.3561050652715435E-2</v>
      </c>
      <c r="AH225" s="193">
        <f t="shared" ref="AH225:AR225" si="329">(U225-U224)*100</f>
        <v>-0.22198734792545616</v>
      </c>
      <c r="AI225" s="193">
        <f t="shared" si="329"/>
        <v>-4.9310371321253802E-3</v>
      </c>
      <c r="AJ225" s="193">
        <f t="shared" si="329"/>
        <v>-0.10249770728812652</v>
      </c>
      <c r="AK225" s="193">
        <f t="shared" si="329"/>
        <v>-0.82613546921998859</v>
      </c>
      <c r="AL225" s="193">
        <f t="shared" si="329"/>
        <v>-0.12721336969634608</v>
      </c>
      <c r="AM225" s="193">
        <f t="shared" si="329"/>
        <v>-0.14490638565795144</v>
      </c>
      <c r="AN225" s="193">
        <f t="shared" si="329"/>
        <v>0</v>
      </c>
      <c r="AO225" s="193">
        <f t="shared" si="329"/>
        <v>0</v>
      </c>
      <c r="AP225" s="193">
        <f t="shared" si="329"/>
        <v>0</v>
      </c>
      <c r="AQ225" s="193">
        <f t="shared" si="329"/>
        <v>0</v>
      </c>
      <c r="AR225" s="193">
        <f t="shared" si="329"/>
        <v>0</v>
      </c>
    </row>
    <row r="226" spans="1:49" ht="15">
      <c r="A226" s="621" t="s">
        <v>614</v>
      </c>
      <c r="B226" s="617" t="s">
        <v>967</v>
      </c>
      <c r="C226" s="634"/>
      <c r="D226" s="635"/>
      <c r="E226" s="635"/>
      <c r="F226" s="635"/>
      <c r="G226" s="635"/>
      <c r="H226" s="635"/>
      <c r="I226" s="634"/>
      <c r="J226" s="634"/>
      <c r="K226" s="635"/>
      <c r="L226" s="635"/>
      <c r="M226" s="635"/>
      <c r="N226" s="634"/>
      <c r="O226" s="634"/>
      <c r="P226" s="636"/>
      <c r="Q226"/>
      <c r="R226" s="168" t="s">
        <v>1179</v>
      </c>
      <c r="S226" s="169" t="s">
        <v>1180</v>
      </c>
      <c r="T226" s="170">
        <f t="shared" ref="T226:X227" si="330">IF(C226&gt;0,C226/C226,)</f>
        <v>0</v>
      </c>
      <c r="U226" s="182">
        <f t="shared" si="330"/>
        <v>0</v>
      </c>
      <c r="V226" s="182">
        <f t="shared" si="330"/>
        <v>0</v>
      </c>
      <c r="W226" s="182">
        <f t="shared" si="330"/>
        <v>0</v>
      </c>
      <c r="X226" s="182">
        <f t="shared" si="330"/>
        <v>0</v>
      </c>
      <c r="Y226" s="182">
        <f t="shared" ref="Y226:AE227" si="331">IF(H226&gt;0,H226/H226,)</f>
        <v>0</v>
      </c>
      <c r="Z226" s="170">
        <f t="shared" si="331"/>
        <v>0</v>
      </c>
      <c r="AA226" s="170">
        <f t="shared" si="331"/>
        <v>0</v>
      </c>
      <c r="AB226" s="182">
        <f t="shared" si="331"/>
        <v>0</v>
      </c>
      <c r="AC226" s="182">
        <f t="shared" si="331"/>
        <v>0</v>
      </c>
      <c r="AD226" s="182">
        <f t="shared" si="331"/>
        <v>0</v>
      </c>
      <c r="AE226" s="170">
        <f t="shared" si="331"/>
        <v>0</v>
      </c>
      <c r="AG226" s="172">
        <f>+T228+T230+T232+T234+T236+T238+T240+T242+T244+T246</f>
        <v>0</v>
      </c>
      <c r="AH226" s="172">
        <f t="shared" ref="AH226:AR227" si="332">+U228+U230+U232+U234+U236+U238+U240+U242+U244+U246</f>
        <v>0</v>
      </c>
      <c r="AI226" s="172">
        <f t="shared" si="332"/>
        <v>0</v>
      </c>
      <c r="AJ226" s="172">
        <f t="shared" si="332"/>
        <v>0</v>
      </c>
      <c r="AK226" s="172">
        <f t="shared" si="332"/>
        <v>0</v>
      </c>
      <c r="AL226" s="172">
        <f t="shared" si="332"/>
        <v>0</v>
      </c>
      <c r="AM226" s="172">
        <f t="shared" si="332"/>
        <v>0</v>
      </c>
      <c r="AN226" s="172">
        <f t="shared" si="332"/>
        <v>0</v>
      </c>
      <c r="AO226" s="172">
        <f t="shared" si="332"/>
        <v>0</v>
      </c>
      <c r="AP226" s="172">
        <f t="shared" si="332"/>
        <v>0</v>
      </c>
      <c r="AQ226" s="172">
        <f t="shared" si="332"/>
        <v>0</v>
      </c>
      <c r="AR226" s="172">
        <f t="shared" si="332"/>
        <v>0</v>
      </c>
    </row>
    <row r="227" spans="1:49" ht="15">
      <c r="A227" s="622"/>
      <c r="B227" s="628" t="s">
        <v>968</v>
      </c>
      <c r="C227" s="629"/>
      <c r="D227" s="630"/>
      <c r="E227" s="630"/>
      <c r="F227" s="630"/>
      <c r="G227" s="630"/>
      <c r="H227" s="630"/>
      <c r="I227" s="629"/>
      <c r="J227" s="629"/>
      <c r="K227" s="630"/>
      <c r="L227" s="630"/>
      <c r="M227" s="630"/>
      <c r="N227" s="629"/>
      <c r="O227" s="629"/>
      <c r="P227" s="631"/>
      <c r="Q227"/>
      <c r="R227" s="177"/>
      <c r="S227" s="178" t="s">
        <v>801</v>
      </c>
      <c r="T227" s="179">
        <f t="shared" si="330"/>
        <v>0</v>
      </c>
      <c r="U227" s="180">
        <f t="shared" si="330"/>
        <v>0</v>
      </c>
      <c r="V227" s="180">
        <f t="shared" si="330"/>
        <v>0</v>
      </c>
      <c r="W227" s="180">
        <f t="shared" si="330"/>
        <v>0</v>
      </c>
      <c r="X227" s="180">
        <f t="shared" si="330"/>
        <v>0</v>
      </c>
      <c r="Y227" s="180">
        <f t="shared" si="331"/>
        <v>0</v>
      </c>
      <c r="Z227" s="179">
        <f t="shared" si="331"/>
        <v>0</v>
      </c>
      <c r="AA227" s="179">
        <f t="shared" si="331"/>
        <v>0</v>
      </c>
      <c r="AB227" s="180">
        <f t="shared" si="331"/>
        <v>0</v>
      </c>
      <c r="AC227" s="180">
        <f t="shared" si="331"/>
        <v>0</v>
      </c>
      <c r="AD227" s="180">
        <f t="shared" si="331"/>
        <v>0</v>
      </c>
      <c r="AE227" s="179">
        <f t="shared" si="331"/>
        <v>0</v>
      </c>
      <c r="AG227" s="181">
        <f>+T229+T231+T233+T235+T237+T239+T241+T243+T245+T247</f>
        <v>0</v>
      </c>
      <c r="AH227" s="181">
        <f t="shared" si="332"/>
        <v>0</v>
      </c>
      <c r="AI227" s="181">
        <f t="shared" si="332"/>
        <v>0</v>
      </c>
      <c r="AJ227" s="181">
        <f t="shared" si="332"/>
        <v>0</v>
      </c>
      <c r="AK227" s="181">
        <f t="shared" si="332"/>
        <v>0</v>
      </c>
      <c r="AL227" s="181">
        <f t="shared" si="332"/>
        <v>0</v>
      </c>
      <c r="AM227" s="181">
        <f t="shared" si="332"/>
        <v>0</v>
      </c>
      <c r="AN227" s="181">
        <f t="shared" si="332"/>
        <v>0</v>
      </c>
      <c r="AO227" s="181">
        <f t="shared" si="332"/>
        <v>0</v>
      </c>
      <c r="AP227" s="181">
        <f t="shared" si="332"/>
        <v>0</v>
      </c>
      <c r="AQ227" s="181">
        <f t="shared" si="332"/>
        <v>0</v>
      </c>
      <c r="AR227" s="181">
        <f t="shared" si="332"/>
        <v>0</v>
      </c>
      <c r="AS227" s="195"/>
      <c r="AT227" s="195"/>
      <c r="AU227" s="195"/>
      <c r="AV227" s="195"/>
      <c r="AW227" s="195"/>
    </row>
    <row r="228" spans="1:49" ht="15">
      <c r="A228" s="622"/>
      <c r="B228" s="628" t="s">
        <v>969</v>
      </c>
      <c r="C228" s="629"/>
      <c r="D228" s="630"/>
      <c r="E228" s="630"/>
      <c r="F228" s="630"/>
      <c r="G228" s="630"/>
      <c r="H228" s="630"/>
      <c r="I228" s="629"/>
      <c r="J228" s="629"/>
      <c r="K228" s="630"/>
      <c r="L228" s="630"/>
      <c r="M228" s="630"/>
      <c r="N228" s="629"/>
      <c r="O228" s="629"/>
      <c r="P228" s="631"/>
      <c r="Q228"/>
      <c r="R228" s="168" t="s">
        <v>1181</v>
      </c>
      <c r="S228" s="169" t="s">
        <v>1180</v>
      </c>
      <c r="T228" s="170">
        <f t="shared" ref="T228:X229" si="333">IF(C226&gt;0,C228/C226,)</f>
        <v>0</v>
      </c>
      <c r="U228" s="182">
        <f t="shared" si="333"/>
        <v>0</v>
      </c>
      <c r="V228" s="182">
        <f t="shared" si="333"/>
        <v>0</v>
      </c>
      <c r="W228" s="182">
        <f t="shared" si="333"/>
        <v>0</v>
      </c>
      <c r="X228" s="182">
        <f t="shared" si="333"/>
        <v>0</v>
      </c>
      <c r="Y228" s="182">
        <f t="shared" ref="Y228:AE229" si="334">IF(H226&gt;0,H228/H226,)</f>
        <v>0</v>
      </c>
      <c r="Z228" s="170">
        <f t="shared" si="334"/>
        <v>0</v>
      </c>
      <c r="AA228" s="170">
        <f t="shared" si="334"/>
        <v>0</v>
      </c>
      <c r="AB228" s="182">
        <f t="shared" si="334"/>
        <v>0</v>
      </c>
      <c r="AC228" s="182">
        <f t="shared" si="334"/>
        <v>0</v>
      </c>
      <c r="AD228" s="182">
        <f t="shared" si="334"/>
        <v>0</v>
      </c>
      <c r="AE228" s="170">
        <f t="shared" si="334"/>
        <v>0</v>
      </c>
      <c r="AG228" s="183" t="s">
        <v>970</v>
      </c>
      <c r="AH228" s="172"/>
      <c r="AI228" s="172"/>
      <c r="AJ228" s="172"/>
      <c r="AK228" s="172"/>
      <c r="AL228" s="172"/>
      <c r="AM228" s="172"/>
      <c r="AN228" s="172"/>
      <c r="AO228" s="172"/>
      <c r="AP228" s="172"/>
      <c r="AQ228" s="172"/>
      <c r="AR228" s="172"/>
    </row>
    <row r="229" spans="1:49" ht="15">
      <c r="A229" s="622"/>
      <c r="B229" s="628" t="s">
        <v>971</v>
      </c>
      <c r="C229" s="629"/>
      <c r="D229" s="630"/>
      <c r="E229" s="630"/>
      <c r="F229" s="630"/>
      <c r="G229" s="630"/>
      <c r="H229" s="630"/>
      <c r="I229" s="629"/>
      <c r="J229" s="629"/>
      <c r="K229" s="630"/>
      <c r="L229" s="630"/>
      <c r="M229" s="630"/>
      <c r="N229" s="629"/>
      <c r="O229" s="629"/>
      <c r="P229" s="631"/>
      <c r="Q229"/>
      <c r="R229" s="177"/>
      <c r="S229" s="178" t="s">
        <v>801</v>
      </c>
      <c r="T229" s="179">
        <f t="shared" si="333"/>
        <v>0</v>
      </c>
      <c r="U229" s="180">
        <f t="shared" si="333"/>
        <v>0</v>
      </c>
      <c r="V229" s="180">
        <f t="shared" si="333"/>
        <v>0</v>
      </c>
      <c r="W229" s="180">
        <f t="shared" si="333"/>
        <v>0</v>
      </c>
      <c r="X229" s="180">
        <f t="shared" si="333"/>
        <v>0</v>
      </c>
      <c r="Y229" s="180">
        <f t="shared" si="334"/>
        <v>0</v>
      </c>
      <c r="Z229" s="179">
        <f t="shared" si="334"/>
        <v>0</v>
      </c>
      <c r="AA229" s="179">
        <f t="shared" si="334"/>
        <v>0</v>
      </c>
      <c r="AB229" s="180">
        <f t="shared" si="334"/>
        <v>0</v>
      </c>
      <c r="AC229" s="180">
        <f t="shared" si="334"/>
        <v>0</v>
      </c>
      <c r="AD229" s="180">
        <f t="shared" si="334"/>
        <v>0</v>
      </c>
      <c r="AE229" s="179">
        <f t="shared" si="334"/>
        <v>0</v>
      </c>
      <c r="AG229" s="185">
        <f>(T229-T228)*100</f>
        <v>0</v>
      </c>
      <c r="AH229" s="185">
        <f t="shared" ref="AH229:AR229" si="335">(U229-U228)*100</f>
        <v>0</v>
      </c>
      <c r="AI229" s="185">
        <f t="shared" si="335"/>
        <v>0</v>
      </c>
      <c r="AJ229" s="185">
        <f t="shared" si="335"/>
        <v>0</v>
      </c>
      <c r="AK229" s="185">
        <f t="shared" si="335"/>
        <v>0</v>
      </c>
      <c r="AL229" s="185">
        <f t="shared" si="335"/>
        <v>0</v>
      </c>
      <c r="AM229" s="185">
        <f t="shared" si="335"/>
        <v>0</v>
      </c>
      <c r="AN229" s="185">
        <f t="shared" si="335"/>
        <v>0</v>
      </c>
      <c r="AO229" s="185">
        <f t="shared" si="335"/>
        <v>0</v>
      </c>
      <c r="AP229" s="185">
        <f t="shared" si="335"/>
        <v>0</v>
      </c>
      <c r="AQ229" s="185">
        <f t="shared" si="335"/>
        <v>0</v>
      </c>
      <c r="AR229" s="185">
        <f t="shared" si="335"/>
        <v>0</v>
      </c>
    </row>
    <row r="230" spans="1:49" ht="15">
      <c r="A230" s="622"/>
      <c r="B230" s="628" t="s">
        <v>972</v>
      </c>
      <c r="C230" s="629"/>
      <c r="D230" s="630"/>
      <c r="E230" s="630"/>
      <c r="F230" s="630"/>
      <c r="G230" s="630"/>
      <c r="H230" s="630"/>
      <c r="I230" s="629"/>
      <c r="J230" s="629"/>
      <c r="K230" s="630"/>
      <c r="L230" s="630"/>
      <c r="M230" s="630"/>
      <c r="N230" s="629"/>
      <c r="O230" s="629"/>
      <c r="P230" s="631"/>
      <c r="Q230"/>
      <c r="R230" s="168" t="s">
        <v>1182</v>
      </c>
      <c r="S230" s="169" t="s">
        <v>1180</v>
      </c>
      <c r="T230" s="170">
        <f t="shared" ref="T230:X231" si="336">IF(C226&gt;0,C230/C226,)</f>
        <v>0</v>
      </c>
      <c r="U230" s="182">
        <f t="shared" si="336"/>
        <v>0</v>
      </c>
      <c r="V230" s="182">
        <f t="shared" si="336"/>
        <v>0</v>
      </c>
      <c r="W230" s="182">
        <f t="shared" si="336"/>
        <v>0</v>
      </c>
      <c r="X230" s="182">
        <f t="shared" si="336"/>
        <v>0</v>
      </c>
      <c r="Y230" s="182">
        <f t="shared" ref="Y230:AE231" si="337">IF(H226&gt;0,H230/H226,)</f>
        <v>0</v>
      </c>
      <c r="Z230" s="170">
        <f t="shared" si="337"/>
        <v>0</v>
      </c>
      <c r="AA230" s="170">
        <f t="shared" si="337"/>
        <v>0</v>
      </c>
      <c r="AB230" s="182">
        <f t="shared" si="337"/>
        <v>0</v>
      </c>
      <c r="AC230" s="182">
        <f t="shared" si="337"/>
        <v>0</v>
      </c>
      <c r="AD230" s="182">
        <f t="shared" si="337"/>
        <v>0</v>
      </c>
      <c r="AE230" s="170">
        <f t="shared" si="337"/>
        <v>0</v>
      </c>
      <c r="AG230" s="183" t="s">
        <v>970</v>
      </c>
      <c r="AH230" s="172"/>
      <c r="AI230" s="172"/>
      <c r="AJ230" s="172"/>
      <c r="AK230" s="172"/>
      <c r="AL230" s="172"/>
      <c r="AM230" s="172"/>
      <c r="AN230" s="172"/>
      <c r="AO230" s="172"/>
      <c r="AP230" s="172"/>
      <c r="AQ230" s="172"/>
      <c r="AR230" s="172"/>
    </row>
    <row r="231" spans="1:49" ht="15">
      <c r="A231" s="622"/>
      <c r="B231" s="628" t="s">
        <v>973</v>
      </c>
      <c r="C231" s="629"/>
      <c r="D231" s="630"/>
      <c r="E231" s="630"/>
      <c r="F231" s="630"/>
      <c r="G231" s="630"/>
      <c r="H231" s="630"/>
      <c r="I231" s="629"/>
      <c r="J231" s="629"/>
      <c r="K231" s="630"/>
      <c r="L231" s="630"/>
      <c r="M231" s="630"/>
      <c r="N231" s="629"/>
      <c r="O231" s="629"/>
      <c r="P231" s="631"/>
      <c r="Q231"/>
      <c r="R231" s="177"/>
      <c r="S231" s="178" t="s">
        <v>801</v>
      </c>
      <c r="T231" s="179">
        <f t="shared" si="336"/>
        <v>0</v>
      </c>
      <c r="U231" s="180">
        <f t="shared" si="336"/>
        <v>0</v>
      </c>
      <c r="V231" s="180">
        <f t="shared" si="336"/>
        <v>0</v>
      </c>
      <c r="W231" s="180">
        <f t="shared" si="336"/>
        <v>0</v>
      </c>
      <c r="X231" s="180">
        <f t="shared" si="336"/>
        <v>0</v>
      </c>
      <c r="Y231" s="180">
        <f t="shared" si="337"/>
        <v>0</v>
      </c>
      <c r="Z231" s="179">
        <f t="shared" si="337"/>
        <v>0</v>
      </c>
      <c r="AA231" s="179">
        <f t="shared" si="337"/>
        <v>0</v>
      </c>
      <c r="AB231" s="180">
        <f t="shared" si="337"/>
        <v>0</v>
      </c>
      <c r="AC231" s="180">
        <f t="shared" si="337"/>
        <v>0</v>
      </c>
      <c r="AD231" s="180">
        <f t="shared" si="337"/>
        <v>0</v>
      </c>
      <c r="AE231" s="179">
        <f t="shared" si="337"/>
        <v>0</v>
      </c>
      <c r="AG231" s="185">
        <f>(T231-T230)*100</f>
        <v>0</v>
      </c>
      <c r="AH231" s="185">
        <f t="shared" ref="AH231:AR231" si="338">(U231-U230)*100</f>
        <v>0</v>
      </c>
      <c r="AI231" s="185">
        <f t="shared" si="338"/>
        <v>0</v>
      </c>
      <c r="AJ231" s="185">
        <f t="shared" si="338"/>
        <v>0</v>
      </c>
      <c r="AK231" s="185">
        <f t="shared" si="338"/>
        <v>0</v>
      </c>
      <c r="AL231" s="185">
        <f t="shared" si="338"/>
        <v>0</v>
      </c>
      <c r="AM231" s="185">
        <f t="shared" si="338"/>
        <v>0</v>
      </c>
      <c r="AN231" s="185">
        <f t="shared" si="338"/>
        <v>0</v>
      </c>
      <c r="AO231" s="185">
        <f t="shared" si="338"/>
        <v>0</v>
      </c>
      <c r="AP231" s="185">
        <f t="shared" si="338"/>
        <v>0</v>
      </c>
      <c r="AQ231" s="185">
        <f t="shared" si="338"/>
        <v>0</v>
      </c>
      <c r="AR231" s="185">
        <f t="shared" si="338"/>
        <v>0</v>
      </c>
    </row>
    <row r="232" spans="1:49" ht="15">
      <c r="A232" s="622"/>
      <c r="B232" s="628" t="s">
        <v>974</v>
      </c>
      <c r="C232" s="629"/>
      <c r="D232" s="630"/>
      <c r="E232" s="630"/>
      <c r="F232" s="630"/>
      <c r="G232" s="630"/>
      <c r="H232" s="630"/>
      <c r="I232" s="629"/>
      <c r="J232" s="629"/>
      <c r="K232" s="630"/>
      <c r="L232" s="630"/>
      <c r="M232" s="630"/>
      <c r="N232" s="629"/>
      <c r="O232" s="629"/>
      <c r="P232" s="631"/>
      <c r="Q232"/>
      <c r="R232" s="168" t="s">
        <v>1183</v>
      </c>
      <c r="S232" s="169" t="s">
        <v>1180</v>
      </c>
      <c r="T232" s="170">
        <f t="shared" ref="T232:X233" si="339">IF(C226&gt;0,C232/C226,)</f>
        <v>0</v>
      </c>
      <c r="U232" s="182">
        <f t="shared" si="339"/>
        <v>0</v>
      </c>
      <c r="V232" s="182">
        <f t="shared" si="339"/>
        <v>0</v>
      </c>
      <c r="W232" s="182">
        <f t="shared" si="339"/>
        <v>0</v>
      </c>
      <c r="X232" s="182">
        <f t="shared" si="339"/>
        <v>0</v>
      </c>
      <c r="Y232" s="182">
        <f t="shared" ref="Y232:AE233" si="340">IF(H226&gt;0,H232/H226,)</f>
        <v>0</v>
      </c>
      <c r="Z232" s="170">
        <f t="shared" si="340"/>
        <v>0</v>
      </c>
      <c r="AA232" s="170">
        <f t="shared" si="340"/>
        <v>0</v>
      </c>
      <c r="AB232" s="182">
        <f t="shared" si="340"/>
        <v>0</v>
      </c>
      <c r="AC232" s="182">
        <f t="shared" si="340"/>
        <v>0</v>
      </c>
      <c r="AD232" s="182">
        <f t="shared" si="340"/>
        <v>0</v>
      </c>
      <c r="AE232" s="170">
        <f t="shared" si="340"/>
        <v>0</v>
      </c>
      <c r="AG232" s="183" t="s">
        <v>970</v>
      </c>
      <c r="AH232" s="172"/>
      <c r="AI232" s="172"/>
      <c r="AJ232" s="172"/>
      <c r="AK232" s="172"/>
      <c r="AL232" s="172"/>
      <c r="AM232" s="172"/>
      <c r="AN232" s="172"/>
      <c r="AO232" s="172"/>
      <c r="AP232" s="172"/>
      <c r="AQ232" s="172"/>
      <c r="AR232" s="172"/>
    </row>
    <row r="233" spans="1:49" ht="15">
      <c r="A233" s="622"/>
      <c r="B233" s="628" t="s">
        <v>975</v>
      </c>
      <c r="C233" s="629"/>
      <c r="D233" s="630"/>
      <c r="E233" s="630"/>
      <c r="F233" s="630"/>
      <c r="G233" s="630"/>
      <c r="H233" s="630"/>
      <c r="I233" s="629"/>
      <c r="J233" s="629"/>
      <c r="K233" s="630"/>
      <c r="L233" s="630"/>
      <c r="M233" s="630"/>
      <c r="N233" s="629"/>
      <c r="O233" s="629"/>
      <c r="P233" s="631"/>
      <c r="Q233"/>
      <c r="R233" s="177"/>
      <c r="S233" s="178" t="s">
        <v>801</v>
      </c>
      <c r="T233" s="179">
        <f t="shared" si="339"/>
        <v>0</v>
      </c>
      <c r="U233" s="180">
        <f t="shared" si="339"/>
        <v>0</v>
      </c>
      <c r="V233" s="180">
        <f t="shared" si="339"/>
        <v>0</v>
      </c>
      <c r="W233" s="180">
        <f t="shared" si="339"/>
        <v>0</v>
      </c>
      <c r="X233" s="180">
        <f t="shared" si="339"/>
        <v>0</v>
      </c>
      <c r="Y233" s="180">
        <f t="shared" si="340"/>
        <v>0</v>
      </c>
      <c r="Z233" s="179">
        <f t="shared" si="340"/>
        <v>0</v>
      </c>
      <c r="AA233" s="179">
        <f t="shared" si="340"/>
        <v>0</v>
      </c>
      <c r="AB233" s="180">
        <f t="shared" si="340"/>
        <v>0</v>
      </c>
      <c r="AC233" s="180">
        <f t="shared" si="340"/>
        <v>0</v>
      </c>
      <c r="AD233" s="180">
        <f t="shared" si="340"/>
        <v>0</v>
      </c>
      <c r="AE233" s="179">
        <f t="shared" si="340"/>
        <v>0</v>
      </c>
      <c r="AG233" s="185">
        <f>(T233-T232)*100</f>
        <v>0</v>
      </c>
      <c r="AH233" s="185">
        <f t="shared" ref="AH233:AR233" si="341">(U233-U232)*100</f>
        <v>0</v>
      </c>
      <c r="AI233" s="185">
        <f t="shared" si="341"/>
        <v>0</v>
      </c>
      <c r="AJ233" s="185">
        <f t="shared" si="341"/>
        <v>0</v>
      </c>
      <c r="AK233" s="185">
        <f t="shared" si="341"/>
        <v>0</v>
      </c>
      <c r="AL233" s="185">
        <f t="shared" si="341"/>
        <v>0</v>
      </c>
      <c r="AM233" s="185">
        <f t="shared" si="341"/>
        <v>0</v>
      </c>
      <c r="AN233" s="185">
        <f t="shared" si="341"/>
        <v>0</v>
      </c>
      <c r="AO233" s="185">
        <f t="shared" si="341"/>
        <v>0</v>
      </c>
      <c r="AP233" s="185">
        <f t="shared" si="341"/>
        <v>0</v>
      </c>
      <c r="AQ233" s="185">
        <f t="shared" si="341"/>
        <v>0</v>
      </c>
      <c r="AR233" s="185">
        <f t="shared" si="341"/>
        <v>0</v>
      </c>
    </row>
    <row r="234" spans="1:49" ht="15">
      <c r="A234" s="622"/>
      <c r="B234" s="628" t="s">
        <v>976</v>
      </c>
      <c r="C234" s="629"/>
      <c r="D234" s="630"/>
      <c r="E234" s="630"/>
      <c r="F234" s="630"/>
      <c r="G234" s="630"/>
      <c r="H234" s="630"/>
      <c r="I234" s="629"/>
      <c r="J234" s="629"/>
      <c r="K234" s="630"/>
      <c r="L234" s="630"/>
      <c r="M234" s="630"/>
      <c r="N234" s="629"/>
      <c r="O234" s="629"/>
      <c r="P234" s="631"/>
      <c r="Q234"/>
      <c r="R234" s="168" t="s">
        <v>1184</v>
      </c>
      <c r="S234" s="169" t="s">
        <v>1180</v>
      </c>
      <c r="T234" s="170">
        <f t="shared" ref="T234:X235" si="342">IF(C226&gt;0,C234/C226,)</f>
        <v>0</v>
      </c>
      <c r="U234" s="182">
        <f t="shared" si="342"/>
        <v>0</v>
      </c>
      <c r="V234" s="182">
        <f t="shared" si="342"/>
        <v>0</v>
      </c>
      <c r="W234" s="182">
        <f t="shared" si="342"/>
        <v>0</v>
      </c>
      <c r="X234" s="182">
        <f t="shared" si="342"/>
        <v>0</v>
      </c>
      <c r="Y234" s="182">
        <f t="shared" ref="Y234:AE235" si="343">IF(H226&gt;0,H234/H226,)</f>
        <v>0</v>
      </c>
      <c r="Z234" s="170">
        <f t="shared" si="343"/>
        <v>0</v>
      </c>
      <c r="AA234" s="170">
        <f t="shared" si="343"/>
        <v>0</v>
      </c>
      <c r="AB234" s="182">
        <f t="shared" si="343"/>
        <v>0</v>
      </c>
      <c r="AC234" s="182">
        <f t="shared" si="343"/>
        <v>0</v>
      </c>
      <c r="AD234" s="182">
        <f t="shared" si="343"/>
        <v>0</v>
      </c>
      <c r="AE234" s="170">
        <f t="shared" si="343"/>
        <v>0</v>
      </c>
      <c r="AG234" s="183" t="s">
        <v>970</v>
      </c>
      <c r="AH234" s="172"/>
      <c r="AI234" s="172"/>
      <c r="AJ234" s="172"/>
      <c r="AK234" s="172"/>
      <c r="AL234" s="172"/>
      <c r="AM234" s="172"/>
      <c r="AN234" s="172"/>
      <c r="AO234" s="172"/>
      <c r="AP234" s="172"/>
      <c r="AQ234" s="172"/>
      <c r="AR234" s="172"/>
    </row>
    <row r="235" spans="1:49" ht="15">
      <c r="A235" s="622"/>
      <c r="B235" s="628" t="s">
        <v>977</v>
      </c>
      <c r="C235" s="629"/>
      <c r="D235" s="630"/>
      <c r="E235" s="630"/>
      <c r="F235" s="630"/>
      <c r="G235" s="630"/>
      <c r="H235" s="630"/>
      <c r="I235" s="629"/>
      <c r="J235" s="629"/>
      <c r="K235" s="630"/>
      <c r="L235" s="630"/>
      <c r="M235" s="630"/>
      <c r="N235" s="629"/>
      <c r="O235" s="629"/>
      <c r="P235" s="631"/>
      <c r="Q235"/>
      <c r="R235" s="177"/>
      <c r="S235" s="178" t="s">
        <v>801</v>
      </c>
      <c r="T235" s="179">
        <f t="shared" si="342"/>
        <v>0</v>
      </c>
      <c r="U235" s="180">
        <f t="shared" si="342"/>
        <v>0</v>
      </c>
      <c r="V235" s="180">
        <f t="shared" si="342"/>
        <v>0</v>
      </c>
      <c r="W235" s="180">
        <f t="shared" si="342"/>
        <v>0</v>
      </c>
      <c r="X235" s="180">
        <f t="shared" si="342"/>
        <v>0</v>
      </c>
      <c r="Y235" s="180">
        <f t="shared" si="343"/>
        <v>0</v>
      </c>
      <c r="Z235" s="179">
        <f t="shared" si="343"/>
        <v>0</v>
      </c>
      <c r="AA235" s="179">
        <f t="shared" si="343"/>
        <v>0</v>
      </c>
      <c r="AB235" s="180">
        <f t="shared" si="343"/>
        <v>0</v>
      </c>
      <c r="AC235" s="180">
        <f t="shared" si="343"/>
        <v>0</v>
      </c>
      <c r="AD235" s="180">
        <f t="shared" si="343"/>
        <v>0</v>
      </c>
      <c r="AE235" s="179">
        <f t="shared" si="343"/>
        <v>0</v>
      </c>
      <c r="AG235" s="185">
        <f>(T235-T234)*100</f>
        <v>0</v>
      </c>
      <c r="AH235" s="185">
        <f t="shared" ref="AH235:AR235" si="344">(U235-U234)*100</f>
        <v>0</v>
      </c>
      <c r="AI235" s="185">
        <f t="shared" si="344"/>
        <v>0</v>
      </c>
      <c r="AJ235" s="185">
        <f t="shared" si="344"/>
        <v>0</v>
      </c>
      <c r="AK235" s="185">
        <f t="shared" si="344"/>
        <v>0</v>
      </c>
      <c r="AL235" s="185">
        <f t="shared" si="344"/>
        <v>0</v>
      </c>
      <c r="AM235" s="185">
        <f t="shared" si="344"/>
        <v>0</v>
      </c>
      <c r="AN235" s="185">
        <f t="shared" si="344"/>
        <v>0</v>
      </c>
      <c r="AO235" s="185">
        <f t="shared" si="344"/>
        <v>0</v>
      </c>
      <c r="AP235" s="185">
        <f t="shared" si="344"/>
        <v>0</v>
      </c>
      <c r="AQ235" s="185">
        <f t="shared" si="344"/>
        <v>0</v>
      </c>
      <c r="AR235" s="185">
        <f t="shared" si="344"/>
        <v>0</v>
      </c>
    </row>
    <row r="236" spans="1:49" ht="15">
      <c r="A236" s="622"/>
      <c r="B236" s="628" t="s">
        <v>978</v>
      </c>
      <c r="C236" s="629"/>
      <c r="D236" s="630"/>
      <c r="E236" s="630"/>
      <c r="F236" s="630"/>
      <c r="G236" s="630"/>
      <c r="H236" s="630"/>
      <c r="I236" s="629"/>
      <c r="J236" s="629"/>
      <c r="K236" s="630"/>
      <c r="L236" s="630"/>
      <c r="M236" s="630"/>
      <c r="N236" s="629"/>
      <c r="O236" s="629"/>
      <c r="P236" s="631"/>
      <c r="Q236"/>
      <c r="R236" s="168" t="s">
        <v>1185</v>
      </c>
      <c r="S236" s="169" t="s">
        <v>1180</v>
      </c>
      <c r="T236" s="170">
        <f t="shared" ref="T236:X237" si="345">IF(C226&gt;0,C236/C226,)</f>
        <v>0</v>
      </c>
      <c r="U236" s="182">
        <f t="shared" si="345"/>
        <v>0</v>
      </c>
      <c r="V236" s="182">
        <f t="shared" si="345"/>
        <v>0</v>
      </c>
      <c r="W236" s="182">
        <f t="shared" si="345"/>
        <v>0</v>
      </c>
      <c r="X236" s="182">
        <f t="shared" si="345"/>
        <v>0</v>
      </c>
      <c r="Y236" s="182">
        <f t="shared" ref="Y236:AE237" si="346">IF(H226&gt;0,H236/H226,)</f>
        <v>0</v>
      </c>
      <c r="Z236" s="170">
        <f t="shared" si="346"/>
        <v>0</v>
      </c>
      <c r="AA236" s="170">
        <f t="shared" si="346"/>
        <v>0</v>
      </c>
      <c r="AB236" s="182">
        <f t="shared" si="346"/>
        <v>0</v>
      </c>
      <c r="AC236" s="182">
        <f t="shared" si="346"/>
        <v>0</v>
      </c>
      <c r="AD236" s="182">
        <f t="shared" si="346"/>
        <v>0</v>
      </c>
      <c r="AE236" s="170">
        <f t="shared" si="346"/>
        <v>0</v>
      </c>
      <c r="AG236" s="183" t="s">
        <v>970</v>
      </c>
      <c r="AH236" s="172"/>
      <c r="AI236" s="172"/>
      <c r="AJ236" s="172"/>
      <c r="AK236" s="172"/>
      <c r="AL236" s="172"/>
      <c r="AM236" s="172"/>
      <c r="AN236" s="172"/>
      <c r="AO236" s="172"/>
      <c r="AP236" s="172"/>
      <c r="AQ236" s="172"/>
      <c r="AR236" s="172"/>
    </row>
    <row r="237" spans="1:49" ht="15">
      <c r="A237" s="622"/>
      <c r="B237" s="628" t="s">
        <v>979</v>
      </c>
      <c r="C237" s="629"/>
      <c r="D237" s="630"/>
      <c r="E237" s="630"/>
      <c r="F237" s="630"/>
      <c r="G237" s="630"/>
      <c r="H237" s="630"/>
      <c r="I237" s="629"/>
      <c r="J237" s="629"/>
      <c r="K237" s="630"/>
      <c r="L237" s="630"/>
      <c r="M237" s="630"/>
      <c r="N237" s="629"/>
      <c r="O237" s="629"/>
      <c r="P237" s="631"/>
      <c r="Q237"/>
      <c r="R237" s="177"/>
      <c r="S237" s="178" t="s">
        <v>801</v>
      </c>
      <c r="T237" s="179">
        <f t="shared" si="345"/>
        <v>0</v>
      </c>
      <c r="U237" s="180">
        <f t="shared" si="345"/>
        <v>0</v>
      </c>
      <c r="V237" s="180">
        <f t="shared" si="345"/>
        <v>0</v>
      </c>
      <c r="W237" s="180">
        <f t="shared" si="345"/>
        <v>0</v>
      </c>
      <c r="X237" s="180">
        <f t="shared" si="345"/>
        <v>0</v>
      </c>
      <c r="Y237" s="180">
        <f t="shared" si="346"/>
        <v>0</v>
      </c>
      <c r="Z237" s="179">
        <f t="shared" si="346"/>
        <v>0</v>
      </c>
      <c r="AA237" s="179">
        <f t="shared" si="346"/>
        <v>0</v>
      </c>
      <c r="AB237" s="180">
        <f t="shared" si="346"/>
        <v>0</v>
      </c>
      <c r="AC237" s="180">
        <f t="shared" si="346"/>
        <v>0</v>
      </c>
      <c r="AD237" s="180">
        <f t="shared" si="346"/>
        <v>0</v>
      </c>
      <c r="AE237" s="179">
        <f t="shared" si="346"/>
        <v>0</v>
      </c>
      <c r="AG237" s="185">
        <f>(T237-T236)*100</f>
        <v>0</v>
      </c>
      <c r="AH237" s="185">
        <f t="shared" ref="AH237:AR237" si="347">(U237-U236)*100</f>
        <v>0</v>
      </c>
      <c r="AI237" s="185">
        <f t="shared" si="347"/>
        <v>0</v>
      </c>
      <c r="AJ237" s="185">
        <f t="shared" si="347"/>
        <v>0</v>
      </c>
      <c r="AK237" s="185">
        <f t="shared" si="347"/>
        <v>0</v>
      </c>
      <c r="AL237" s="185">
        <f t="shared" si="347"/>
        <v>0</v>
      </c>
      <c r="AM237" s="185">
        <f t="shared" si="347"/>
        <v>0</v>
      </c>
      <c r="AN237" s="185">
        <f t="shared" si="347"/>
        <v>0</v>
      </c>
      <c r="AO237" s="185">
        <f t="shared" si="347"/>
        <v>0</v>
      </c>
      <c r="AP237" s="185">
        <f t="shared" si="347"/>
        <v>0</v>
      </c>
      <c r="AQ237" s="185">
        <f t="shared" si="347"/>
        <v>0</v>
      </c>
      <c r="AR237" s="185">
        <f t="shared" si="347"/>
        <v>0</v>
      </c>
    </row>
    <row r="238" spans="1:49" ht="15">
      <c r="A238" s="622"/>
      <c r="B238" s="628" t="s">
        <v>980</v>
      </c>
      <c r="C238" s="629"/>
      <c r="D238" s="630"/>
      <c r="E238" s="630"/>
      <c r="F238" s="630"/>
      <c r="G238" s="630"/>
      <c r="H238" s="630"/>
      <c r="I238" s="629"/>
      <c r="J238" s="629"/>
      <c r="K238" s="630"/>
      <c r="L238" s="630"/>
      <c r="M238" s="630"/>
      <c r="N238" s="629"/>
      <c r="O238" s="629"/>
      <c r="P238" s="631"/>
      <c r="Q238"/>
      <c r="R238" s="168" t="s">
        <v>1186</v>
      </c>
      <c r="S238" s="169" t="s">
        <v>1180</v>
      </c>
      <c r="T238" s="170">
        <f t="shared" ref="T238:X239" si="348">IF(C226&gt;0,C238/C226,)</f>
        <v>0</v>
      </c>
      <c r="U238" s="182">
        <f t="shared" si="348"/>
        <v>0</v>
      </c>
      <c r="V238" s="182">
        <f t="shared" si="348"/>
        <v>0</v>
      </c>
      <c r="W238" s="182">
        <f t="shared" si="348"/>
        <v>0</v>
      </c>
      <c r="X238" s="182">
        <f t="shared" si="348"/>
        <v>0</v>
      </c>
      <c r="Y238" s="182">
        <f t="shared" ref="Y238:AE239" si="349">IF(H226&gt;0,H238/H226,)</f>
        <v>0</v>
      </c>
      <c r="Z238" s="170">
        <f t="shared" si="349"/>
        <v>0</v>
      </c>
      <c r="AA238" s="170">
        <f t="shared" si="349"/>
        <v>0</v>
      </c>
      <c r="AB238" s="182">
        <f t="shared" si="349"/>
        <v>0</v>
      </c>
      <c r="AC238" s="182">
        <f t="shared" si="349"/>
        <v>0</v>
      </c>
      <c r="AD238" s="182">
        <f t="shared" si="349"/>
        <v>0</v>
      </c>
      <c r="AE238" s="170">
        <f t="shared" si="349"/>
        <v>0</v>
      </c>
      <c r="AG238" s="183" t="s">
        <v>970</v>
      </c>
      <c r="AH238" s="172"/>
      <c r="AI238" s="172"/>
      <c r="AJ238" s="172"/>
      <c r="AK238" s="172"/>
      <c r="AL238" s="172"/>
      <c r="AM238" s="172"/>
      <c r="AN238" s="172"/>
      <c r="AO238" s="172"/>
      <c r="AP238" s="172"/>
      <c r="AQ238" s="172"/>
      <c r="AR238" s="172"/>
    </row>
    <row r="239" spans="1:49" ht="15">
      <c r="A239" s="622"/>
      <c r="B239" s="628" t="s">
        <v>981</v>
      </c>
      <c r="C239" s="629"/>
      <c r="D239" s="630"/>
      <c r="E239" s="630"/>
      <c r="F239" s="630"/>
      <c r="G239" s="630"/>
      <c r="H239" s="630"/>
      <c r="I239" s="629"/>
      <c r="J239" s="629"/>
      <c r="K239" s="630"/>
      <c r="L239" s="630"/>
      <c r="M239" s="630"/>
      <c r="N239" s="629"/>
      <c r="O239" s="629"/>
      <c r="P239" s="631"/>
      <c r="Q239"/>
      <c r="R239" s="177"/>
      <c r="S239" s="178" t="s">
        <v>801</v>
      </c>
      <c r="T239" s="179">
        <f t="shared" si="348"/>
        <v>0</v>
      </c>
      <c r="U239" s="180">
        <f t="shared" si="348"/>
        <v>0</v>
      </c>
      <c r="V239" s="180">
        <f t="shared" si="348"/>
        <v>0</v>
      </c>
      <c r="W239" s="180">
        <f t="shared" si="348"/>
        <v>0</v>
      </c>
      <c r="X239" s="180">
        <f t="shared" si="348"/>
        <v>0</v>
      </c>
      <c r="Y239" s="180">
        <f t="shared" si="349"/>
        <v>0</v>
      </c>
      <c r="Z239" s="179">
        <f t="shared" si="349"/>
        <v>0</v>
      </c>
      <c r="AA239" s="179">
        <f t="shared" si="349"/>
        <v>0</v>
      </c>
      <c r="AB239" s="180">
        <f t="shared" si="349"/>
        <v>0</v>
      </c>
      <c r="AC239" s="180">
        <f t="shared" si="349"/>
        <v>0</v>
      </c>
      <c r="AD239" s="180">
        <f t="shared" si="349"/>
        <v>0</v>
      </c>
      <c r="AE239" s="179">
        <f t="shared" si="349"/>
        <v>0</v>
      </c>
      <c r="AG239" s="185">
        <f>(T239-T238)*100</f>
        <v>0</v>
      </c>
      <c r="AH239" s="185">
        <f t="shared" ref="AH239:AR239" si="350">(U239-U238)*100</f>
        <v>0</v>
      </c>
      <c r="AI239" s="185">
        <f t="shared" si="350"/>
        <v>0</v>
      </c>
      <c r="AJ239" s="185">
        <f t="shared" si="350"/>
        <v>0</v>
      </c>
      <c r="AK239" s="185">
        <f t="shared" si="350"/>
        <v>0</v>
      </c>
      <c r="AL239" s="185">
        <f t="shared" si="350"/>
        <v>0</v>
      </c>
      <c r="AM239" s="185">
        <f t="shared" si="350"/>
        <v>0</v>
      </c>
      <c r="AN239" s="185">
        <f t="shared" si="350"/>
        <v>0</v>
      </c>
      <c r="AO239" s="185">
        <f t="shared" si="350"/>
        <v>0</v>
      </c>
      <c r="AP239" s="185">
        <f t="shared" si="350"/>
        <v>0</v>
      </c>
      <c r="AQ239" s="185">
        <f t="shared" si="350"/>
        <v>0</v>
      </c>
      <c r="AR239" s="185">
        <f t="shared" si="350"/>
        <v>0</v>
      </c>
    </row>
    <row r="240" spans="1:49" ht="15">
      <c r="A240" s="622"/>
      <c r="B240" s="628" t="s">
        <v>982</v>
      </c>
      <c r="C240" s="629"/>
      <c r="D240" s="630"/>
      <c r="E240" s="630"/>
      <c r="F240" s="630"/>
      <c r="G240" s="630"/>
      <c r="H240" s="630"/>
      <c r="I240" s="629"/>
      <c r="J240" s="629"/>
      <c r="K240" s="630"/>
      <c r="L240" s="630"/>
      <c r="M240" s="630"/>
      <c r="N240" s="629"/>
      <c r="O240" s="629"/>
      <c r="P240" s="631"/>
      <c r="Q240"/>
      <c r="R240" s="168" t="s">
        <v>1187</v>
      </c>
      <c r="S240" s="169" t="s">
        <v>1180</v>
      </c>
      <c r="T240" s="170">
        <f t="shared" ref="T240:X241" si="351">IF(C226&gt;0,C240/C226,)</f>
        <v>0</v>
      </c>
      <c r="U240" s="182">
        <f t="shared" si="351"/>
        <v>0</v>
      </c>
      <c r="V240" s="182">
        <f t="shared" si="351"/>
        <v>0</v>
      </c>
      <c r="W240" s="182">
        <f t="shared" si="351"/>
        <v>0</v>
      </c>
      <c r="X240" s="182">
        <f t="shared" si="351"/>
        <v>0</v>
      </c>
      <c r="Y240" s="182">
        <f t="shared" ref="Y240:AE241" si="352">IF(H226&gt;0,H240/H226,)</f>
        <v>0</v>
      </c>
      <c r="Z240" s="170">
        <f t="shared" si="352"/>
        <v>0</v>
      </c>
      <c r="AA240" s="170">
        <f t="shared" si="352"/>
        <v>0</v>
      </c>
      <c r="AB240" s="182">
        <f t="shared" si="352"/>
        <v>0</v>
      </c>
      <c r="AC240" s="182">
        <f t="shared" si="352"/>
        <v>0</v>
      </c>
      <c r="AD240" s="182">
        <f t="shared" si="352"/>
        <v>0</v>
      </c>
      <c r="AE240" s="170">
        <f t="shared" si="352"/>
        <v>0</v>
      </c>
      <c r="AG240" s="183" t="s">
        <v>970</v>
      </c>
      <c r="AH240" s="172"/>
      <c r="AI240" s="172"/>
      <c r="AJ240" s="172"/>
      <c r="AK240" s="172"/>
      <c r="AL240" s="172"/>
      <c r="AM240" s="172"/>
      <c r="AN240" s="172"/>
      <c r="AO240" s="172"/>
      <c r="AP240" s="172"/>
      <c r="AQ240" s="172"/>
      <c r="AR240" s="172"/>
    </row>
    <row r="241" spans="1:44" ht="15">
      <c r="A241" s="622"/>
      <c r="B241" s="628" t="s">
        <v>983</v>
      </c>
      <c r="C241" s="629"/>
      <c r="D241" s="630"/>
      <c r="E241" s="630"/>
      <c r="F241" s="630"/>
      <c r="G241" s="630"/>
      <c r="H241" s="630"/>
      <c r="I241" s="629"/>
      <c r="J241" s="629"/>
      <c r="K241" s="630"/>
      <c r="L241" s="630"/>
      <c r="M241" s="630"/>
      <c r="N241" s="629"/>
      <c r="O241" s="629"/>
      <c r="P241" s="631"/>
      <c r="Q241"/>
      <c r="R241" s="177"/>
      <c r="S241" s="178" t="s">
        <v>801</v>
      </c>
      <c r="T241" s="179">
        <f t="shared" si="351"/>
        <v>0</v>
      </c>
      <c r="U241" s="180">
        <f t="shared" si="351"/>
        <v>0</v>
      </c>
      <c r="V241" s="180">
        <f t="shared" si="351"/>
        <v>0</v>
      </c>
      <c r="W241" s="180">
        <f t="shared" si="351"/>
        <v>0</v>
      </c>
      <c r="X241" s="180">
        <f t="shared" si="351"/>
        <v>0</v>
      </c>
      <c r="Y241" s="180">
        <f t="shared" si="352"/>
        <v>0</v>
      </c>
      <c r="Z241" s="179">
        <f t="shared" si="352"/>
        <v>0</v>
      </c>
      <c r="AA241" s="179">
        <f t="shared" si="352"/>
        <v>0</v>
      </c>
      <c r="AB241" s="180">
        <f t="shared" si="352"/>
        <v>0</v>
      </c>
      <c r="AC241" s="180">
        <f t="shared" si="352"/>
        <v>0</v>
      </c>
      <c r="AD241" s="180">
        <f t="shared" si="352"/>
        <v>0</v>
      </c>
      <c r="AE241" s="179">
        <f t="shared" si="352"/>
        <v>0</v>
      </c>
      <c r="AG241" s="185">
        <f>(T241-T240)*100</f>
        <v>0</v>
      </c>
      <c r="AH241" s="185">
        <f t="shared" ref="AH241:AR241" si="353">(U241-U240)*100</f>
        <v>0</v>
      </c>
      <c r="AI241" s="185">
        <f t="shared" si="353"/>
        <v>0</v>
      </c>
      <c r="AJ241" s="185">
        <f t="shared" si="353"/>
        <v>0</v>
      </c>
      <c r="AK241" s="185">
        <f t="shared" si="353"/>
        <v>0</v>
      </c>
      <c r="AL241" s="185">
        <f t="shared" si="353"/>
        <v>0</v>
      </c>
      <c r="AM241" s="185">
        <f t="shared" si="353"/>
        <v>0</v>
      </c>
      <c r="AN241" s="185">
        <f t="shared" si="353"/>
        <v>0</v>
      </c>
      <c r="AO241" s="185">
        <f t="shared" si="353"/>
        <v>0</v>
      </c>
      <c r="AP241" s="185">
        <f t="shared" si="353"/>
        <v>0</v>
      </c>
      <c r="AQ241" s="185">
        <f t="shared" si="353"/>
        <v>0</v>
      </c>
      <c r="AR241" s="185">
        <f t="shared" si="353"/>
        <v>0</v>
      </c>
    </row>
    <row r="242" spans="1:44" ht="15">
      <c r="A242" s="622"/>
      <c r="B242" s="628" t="s">
        <v>984</v>
      </c>
      <c r="C242" s="629"/>
      <c r="D242" s="630"/>
      <c r="E242" s="630"/>
      <c r="F242" s="630"/>
      <c r="G242" s="630"/>
      <c r="H242" s="630"/>
      <c r="I242" s="629"/>
      <c r="J242" s="629"/>
      <c r="K242" s="630"/>
      <c r="L242" s="630"/>
      <c r="M242" s="630"/>
      <c r="N242" s="629"/>
      <c r="O242" s="629"/>
      <c r="P242" s="631"/>
      <c r="Q242"/>
      <c r="R242" s="168" t="s">
        <v>1188</v>
      </c>
      <c r="S242" s="169" t="s">
        <v>1180</v>
      </c>
      <c r="T242" s="170">
        <f t="shared" ref="T242:X243" si="354">IF(C226&gt;0,C242/C226,)</f>
        <v>0</v>
      </c>
      <c r="U242" s="182">
        <f t="shared" si="354"/>
        <v>0</v>
      </c>
      <c r="V242" s="182">
        <f t="shared" si="354"/>
        <v>0</v>
      </c>
      <c r="W242" s="182">
        <f t="shared" si="354"/>
        <v>0</v>
      </c>
      <c r="X242" s="182">
        <f t="shared" si="354"/>
        <v>0</v>
      </c>
      <c r="Y242" s="182">
        <f t="shared" ref="Y242:AE243" si="355">IF(H226&gt;0,H242/H226,)</f>
        <v>0</v>
      </c>
      <c r="Z242" s="170">
        <f t="shared" si="355"/>
        <v>0</v>
      </c>
      <c r="AA242" s="170">
        <f t="shared" si="355"/>
        <v>0</v>
      </c>
      <c r="AB242" s="182">
        <f t="shared" si="355"/>
        <v>0</v>
      </c>
      <c r="AC242" s="182">
        <f t="shared" si="355"/>
        <v>0</v>
      </c>
      <c r="AD242" s="182">
        <f t="shared" si="355"/>
        <v>0</v>
      </c>
      <c r="AE242" s="170">
        <f t="shared" si="355"/>
        <v>0</v>
      </c>
      <c r="AG242" s="183" t="s">
        <v>970</v>
      </c>
      <c r="AH242" s="172"/>
      <c r="AI242" s="172"/>
      <c r="AJ242" s="172"/>
      <c r="AK242" s="172"/>
      <c r="AL242" s="172"/>
      <c r="AM242" s="172"/>
      <c r="AN242" s="172"/>
      <c r="AO242" s="172"/>
      <c r="AP242" s="172"/>
      <c r="AQ242" s="172"/>
      <c r="AR242" s="172"/>
    </row>
    <row r="243" spans="1:44" ht="15">
      <c r="A243" s="622"/>
      <c r="B243" s="628" t="s">
        <v>985</v>
      </c>
      <c r="C243" s="629"/>
      <c r="D243" s="630"/>
      <c r="E243" s="630"/>
      <c r="F243" s="630"/>
      <c r="G243" s="630"/>
      <c r="H243" s="630"/>
      <c r="I243" s="629"/>
      <c r="J243" s="629"/>
      <c r="K243" s="630"/>
      <c r="L243" s="630"/>
      <c r="M243" s="630"/>
      <c r="N243" s="629"/>
      <c r="O243" s="629"/>
      <c r="P243" s="631"/>
      <c r="Q243"/>
      <c r="R243" s="177"/>
      <c r="S243" s="178" t="s">
        <v>801</v>
      </c>
      <c r="T243" s="179">
        <f t="shared" si="354"/>
        <v>0</v>
      </c>
      <c r="U243" s="180">
        <f t="shared" si="354"/>
        <v>0</v>
      </c>
      <c r="V243" s="180">
        <f t="shared" si="354"/>
        <v>0</v>
      </c>
      <c r="W243" s="180">
        <f t="shared" si="354"/>
        <v>0</v>
      </c>
      <c r="X243" s="180">
        <f t="shared" si="354"/>
        <v>0</v>
      </c>
      <c r="Y243" s="180">
        <f t="shared" si="355"/>
        <v>0</v>
      </c>
      <c r="Z243" s="179">
        <f t="shared" si="355"/>
        <v>0</v>
      </c>
      <c r="AA243" s="179">
        <f t="shared" si="355"/>
        <v>0</v>
      </c>
      <c r="AB243" s="180">
        <f t="shared" si="355"/>
        <v>0</v>
      </c>
      <c r="AC243" s="180">
        <f t="shared" si="355"/>
        <v>0</v>
      </c>
      <c r="AD243" s="180">
        <f t="shared" si="355"/>
        <v>0</v>
      </c>
      <c r="AE243" s="179">
        <f t="shared" si="355"/>
        <v>0</v>
      </c>
      <c r="AG243" s="185">
        <f>(T243-T242)*100</f>
        <v>0</v>
      </c>
      <c r="AH243" s="185">
        <f t="shared" ref="AH243:AR243" si="356">(U243-U242)*100</f>
        <v>0</v>
      </c>
      <c r="AI243" s="185">
        <f t="shared" si="356"/>
        <v>0</v>
      </c>
      <c r="AJ243" s="185">
        <f t="shared" si="356"/>
        <v>0</v>
      </c>
      <c r="AK243" s="185">
        <f t="shared" si="356"/>
        <v>0</v>
      </c>
      <c r="AL243" s="185">
        <f t="shared" si="356"/>
        <v>0</v>
      </c>
      <c r="AM243" s="185">
        <f t="shared" si="356"/>
        <v>0</v>
      </c>
      <c r="AN243" s="185">
        <f t="shared" si="356"/>
        <v>0</v>
      </c>
      <c r="AO243" s="185">
        <f t="shared" si="356"/>
        <v>0</v>
      </c>
      <c r="AP243" s="185">
        <f t="shared" si="356"/>
        <v>0</v>
      </c>
      <c r="AQ243" s="185">
        <f t="shared" si="356"/>
        <v>0</v>
      </c>
      <c r="AR243" s="185">
        <f t="shared" si="356"/>
        <v>0</v>
      </c>
    </row>
    <row r="244" spans="1:44" ht="15">
      <c r="A244" s="622"/>
      <c r="B244" s="628" t="s">
        <v>986</v>
      </c>
      <c r="C244" s="629"/>
      <c r="D244" s="630"/>
      <c r="E244" s="630"/>
      <c r="F244" s="630"/>
      <c r="G244" s="630"/>
      <c r="H244" s="630"/>
      <c r="I244" s="629"/>
      <c r="J244" s="629"/>
      <c r="K244" s="630"/>
      <c r="L244" s="630"/>
      <c r="M244" s="630"/>
      <c r="N244" s="629"/>
      <c r="O244" s="629"/>
      <c r="P244" s="631"/>
      <c r="Q244"/>
      <c r="R244" s="168" t="s">
        <v>1189</v>
      </c>
      <c r="S244" s="169" t="s">
        <v>1180</v>
      </c>
      <c r="T244" s="170">
        <f t="shared" ref="T244:X245" si="357">IF(C226&gt;0,C244/C226,)</f>
        <v>0</v>
      </c>
      <c r="U244" s="182">
        <f t="shared" si="357"/>
        <v>0</v>
      </c>
      <c r="V244" s="182">
        <f t="shared" si="357"/>
        <v>0</v>
      </c>
      <c r="W244" s="182">
        <f t="shared" si="357"/>
        <v>0</v>
      </c>
      <c r="X244" s="182">
        <f t="shared" si="357"/>
        <v>0</v>
      </c>
      <c r="Y244" s="182">
        <f t="shared" ref="Y244:AE245" si="358">IF(H226&gt;0,H244/H226,)</f>
        <v>0</v>
      </c>
      <c r="Z244" s="170">
        <f t="shared" si="358"/>
        <v>0</v>
      </c>
      <c r="AA244" s="170">
        <f t="shared" si="358"/>
        <v>0</v>
      </c>
      <c r="AB244" s="182">
        <f t="shared" si="358"/>
        <v>0</v>
      </c>
      <c r="AC244" s="182">
        <f t="shared" si="358"/>
        <v>0</v>
      </c>
      <c r="AD244" s="182">
        <f t="shared" si="358"/>
        <v>0</v>
      </c>
      <c r="AE244" s="170">
        <f t="shared" si="358"/>
        <v>0</v>
      </c>
      <c r="AG244" s="183" t="s">
        <v>970</v>
      </c>
      <c r="AH244" s="172"/>
      <c r="AI244" s="172"/>
      <c r="AJ244" s="172"/>
      <c r="AK244" s="172"/>
      <c r="AL244" s="172"/>
      <c r="AM244" s="172"/>
      <c r="AN244" s="172"/>
      <c r="AO244" s="172"/>
      <c r="AP244" s="172"/>
      <c r="AQ244" s="172"/>
      <c r="AR244" s="172"/>
    </row>
    <row r="245" spans="1:44" ht="15">
      <c r="A245" s="622"/>
      <c r="B245" s="628" t="s">
        <v>987</v>
      </c>
      <c r="C245" s="629"/>
      <c r="D245" s="630"/>
      <c r="E245" s="630"/>
      <c r="F245" s="630"/>
      <c r="G245" s="630"/>
      <c r="H245" s="630"/>
      <c r="I245" s="629"/>
      <c r="J245" s="629"/>
      <c r="K245" s="630"/>
      <c r="L245" s="630"/>
      <c r="M245" s="630"/>
      <c r="N245" s="629"/>
      <c r="O245" s="629"/>
      <c r="P245" s="631"/>
      <c r="Q245"/>
      <c r="R245" s="177"/>
      <c r="S245" s="178" t="s">
        <v>801</v>
      </c>
      <c r="T245" s="179">
        <f t="shared" si="357"/>
        <v>0</v>
      </c>
      <c r="U245" s="180">
        <f t="shared" si="357"/>
        <v>0</v>
      </c>
      <c r="V245" s="180">
        <f t="shared" si="357"/>
        <v>0</v>
      </c>
      <c r="W245" s="180">
        <f t="shared" si="357"/>
        <v>0</v>
      </c>
      <c r="X245" s="180">
        <f t="shared" si="357"/>
        <v>0</v>
      </c>
      <c r="Y245" s="180">
        <f t="shared" si="358"/>
        <v>0</v>
      </c>
      <c r="Z245" s="179">
        <f t="shared" si="358"/>
        <v>0</v>
      </c>
      <c r="AA245" s="179">
        <f t="shared" si="358"/>
        <v>0</v>
      </c>
      <c r="AB245" s="180">
        <f t="shared" si="358"/>
        <v>0</v>
      </c>
      <c r="AC245" s="180">
        <f t="shared" si="358"/>
        <v>0</v>
      </c>
      <c r="AD245" s="180">
        <f t="shared" si="358"/>
        <v>0</v>
      </c>
      <c r="AE245" s="179">
        <f t="shared" si="358"/>
        <v>0</v>
      </c>
      <c r="AG245" s="185">
        <f>(T245-T244)*100</f>
        <v>0</v>
      </c>
      <c r="AH245" s="185">
        <f t="shared" ref="AH245:AR245" si="359">(U245-U244)*100</f>
        <v>0</v>
      </c>
      <c r="AI245" s="185">
        <f t="shared" si="359"/>
        <v>0</v>
      </c>
      <c r="AJ245" s="185">
        <f t="shared" si="359"/>
        <v>0</v>
      </c>
      <c r="AK245" s="185">
        <f t="shared" si="359"/>
        <v>0</v>
      </c>
      <c r="AL245" s="185">
        <f t="shared" si="359"/>
        <v>0</v>
      </c>
      <c r="AM245" s="185">
        <f t="shared" si="359"/>
        <v>0</v>
      </c>
      <c r="AN245" s="185">
        <f t="shared" si="359"/>
        <v>0</v>
      </c>
      <c r="AO245" s="185">
        <f t="shared" si="359"/>
        <v>0</v>
      </c>
      <c r="AP245" s="185">
        <f t="shared" si="359"/>
        <v>0</v>
      </c>
      <c r="AQ245" s="185">
        <f t="shared" si="359"/>
        <v>0</v>
      </c>
      <c r="AR245" s="185">
        <f t="shared" si="359"/>
        <v>0</v>
      </c>
    </row>
    <row r="246" spans="1:44" ht="15">
      <c r="A246" s="622"/>
      <c r="B246" s="628" t="s">
        <v>988</v>
      </c>
      <c r="C246" s="629"/>
      <c r="D246" s="630"/>
      <c r="E246" s="630"/>
      <c r="F246" s="630"/>
      <c r="G246" s="630"/>
      <c r="H246" s="630"/>
      <c r="I246" s="629"/>
      <c r="J246" s="629"/>
      <c r="K246" s="630"/>
      <c r="L246" s="630"/>
      <c r="M246" s="630"/>
      <c r="N246" s="629"/>
      <c r="O246" s="629"/>
      <c r="P246" s="631"/>
      <c r="Q246"/>
      <c r="R246" s="168" t="s">
        <v>1190</v>
      </c>
      <c r="S246" s="169" t="s">
        <v>1180</v>
      </c>
      <c r="T246" s="170">
        <f t="shared" ref="T246:X247" si="360">IF(C226&gt;0,C246/C226,)</f>
        <v>0</v>
      </c>
      <c r="U246" s="182">
        <f t="shared" si="360"/>
        <v>0</v>
      </c>
      <c r="V246" s="182">
        <f t="shared" si="360"/>
        <v>0</v>
      </c>
      <c r="W246" s="182">
        <f t="shared" si="360"/>
        <v>0</v>
      </c>
      <c r="X246" s="182">
        <f t="shared" si="360"/>
        <v>0</v>
      </c>
      <c r="Y246" s="182">
        <f t="shared" ref="Y246:AE247" si="361">IF(H226&gt;0,H246/H226,)</f>
        <v>0</v>
      </c>
      <c r="Z246" s="170">
        <f t="shared" si="361"/>
        <v>0</v>
      </c>
      <c r="AA246" s="170">
        <f t="shared" si="361"/>
        <v>0</v>
      </c>
      <c r="AB246" s="182">
        <f t="shared" si="361"/>
        <v>0</v>
      </c>
      <c r="AC246" s="182">
        <f t="shared" si="361"/>
        <v>0</v>
      </c>
      <c r="AD246" s="182">
        <f t="shared" si="361"/>
        <v>0</v>
      </c>
      <c r="AE246" s="170">
        <f t="shared" si="361"/>
        <v>0</v>
      </c>
      <c r="AG246" s="183" t="s">
        <v>970</v>
      </c>
      <c r="AH246" s="187"/>
      <c r="AI246" s="187"/>
      <c r="AJ246" s="187"/>
      <c r="AK246" s="187"/>
      <c r="AL246" s="187"/>
      <c r="AM246" s="187"/>
      <c r="AN246" s="187"/>
      <c r="AO246" s="187"/>
      <c r="AP246" s="187"/>
      <c r="AQ246" s="187"/>
      <c r="AR246" s="187"/>
    </row>
    <row r="247" spans="1:44" ht="15.75" thickBot="1">
      <c r="A247" s="622"/>
      <c r="B247" s="628" t="s">
        <v>989</v>
      </c>
      <c r="C247" s="629"/>
      <c r="D247" s="630"/>
      <c r="E247" s="630"/>
      <c r="F247" s="630"/>
      <c r="G247" s="630"/>
      <c r="H247" s="630"/>
      <c r="I247" s="629"/>
      <c r="J247" s="629"/>
      <c r="K247" s="630"/>
      <c r="L247" s="630"/>
      <c r="M247" s="630"/>
      <c r="N247" s="629"/>
      <c r="O247" s="629"/>
      <c r="P247" s="631"/>
      <c r="Q247"/>
      <c r="R247" s="188"/>
      <c r="S247" s="189" t="s">
        <v>801</v>
      </c>
      <c r="T247" s="190">
        <f t="shared" si="360"/>
        <v>0</v>
      </c>
      <c r="U247" s="191">
        <f t="shared" si="360"/>
        <v>0</v>
      </c>
      <c r="V247" s="191">
        <f t="shared" si="360"/>
        <v>0</v>
      </c>
      <c r="W247" s="191">
        <f t="shared" si="360"/>
        <v>0</v>
      </c>
      <c r="X247" s="191">
        <f t="shared" si="360"/>
        <v>0</v>
      </c>
      <c r="Y247" s="191">
        <f t="shared" si="361"/>
        <v>0</v>
      </c>
      <c r="Z247" s="190">
        <f t="shared" si="361"/>
        <v>0</v>
      </c>
      <c r="AA247" s="190">
        <f t="shared" si="361"/>
        <v>0</v>
      </c>
      <c r="AB247" s="191">
        <f t="shared" si="361"/>
        <v>0</v>
      </c>
      <c r="AC247" s="191">
        <f t="shared" si="361"/>
        <v>0</v>
      </c>
      <c r="AD247" s="191">
        <f t="shared" si="361"/>
        <v>0</v>
      </c>
      <c r="AE247" s="190">
        <f t="shared" si="361"/>
        <v>0</v>
      </c>
      <c r="AF247" s="192"/>
      <c r="AG247" s="193">
        <f>(T247-T246)*100</f>
        <v>0</v>
      </c>
      <c r="AH247" s="193">
        <f t="shared" ref="AH247:AR247" si="362">(U247-U246)*100</f>
        <v>0</v>
      </c>
      <c r="AI247" s="193">
        <f t="shared" si="362"/>
        <v>0</v>
      </c>
      <c r="AJ247" s="193">
        <f t="shared" si="362"/>
        <v>0</v>
      </c>
      <c r="AK247" s="193">
        <f t="shared" si="362"/>
        <v>0</v>
      </c>
      <c r="AL247" s="193">
        <f t="shared" si="362"/>
        <v>0</v>
      </c>
      <c r="AM247" s="193">
        <f t="shared" si="362"/>
        <v>0</v>
      </c>
      <c r="AN247" s="193">
        <f t="shared" si="362"/>
        <v>0</v>
      </c>
      <c r="AO247" s="193">
        <f t="shared" si="362"/>
        <v>0</v>
      </c>
      <c r="AP247" s="193">
        <f t="shared" si="362"/>
        <v>0</v>
      </c>
      <c r="AQ247" s="193">
        <f t="shared" si="362"/>
        <v>0</v>
      </c>
      <c r="AR247" s="193">
        <f t="shared" si="362"/>
        <v>0</v>
      </c>
    </row>
    <row r="248" spans="1:44" ht="15">
      <c r="A248" s="621" t="s">
        <v>857</v>
      </c>
      <c r="B248" s="617" t="s">
        <v>967</v>
      </c>
      <c r="C248" s="634"/>
      <c r="D248" s="635"/>
      <c r="E248" s="635"/>
      <c r="F248" s="635"/>
      <c r="G248" s="635"/>
      <c r="H248" s="635"/>
      <c r="I248" s="634"/>
      <c r="J248" s="634"/>
      <c r="K248" s="635"/>
      <c r="L248" s="635"/>
      <c r="M248" s="635"/>
      <c r="N248" s="634"/>
      <c r="O248" s="634"/>
      <c r="P248" s="636"/>
      <c r="Q248"/>
      <c r="R248" s="168" t="s">
        <v>1179</v>
      </c>
      <c r="S248" s="169" t="s">
        <v>1180</v>
      </c>
      <c r="T248" s="170">
        <f t="shared" ref="T248:X249" si="363">IF(C248&gt;0,C248/C248,)</f>
        <v>0</v>
      </c>
      <c r="U248" s="182">
        <f t="shared" si="363"/>
        <v>0</v>
      </c>
      <c r="V248" s="182">
        <f t="shared" si="363"/>
        <v>0</v>
      </c>
      <c r="W248" s="182">
        <f t="shared" si="363"/>
        <v>0</v>
      </c>
      <c r="X248" s="182">
        <f t="shared" si="363"/>
        <v>0</v>
      </c>
      <c r="Y248" s="182">
        <f t="shared" ref="Y248:AE249" si="364">IF(H248&gt;0,H248/H248,)</f>
        <v>0</v>
      </c>
      <c r="Z248" s="170">
        <f t="shared" si="364"/>
        <v>0</v>
      </c>
      <c r="AA248" s="170">
        <f t="shared" si="364"/>
        <v>0</v>
      </c>
      <c r="AB248" s="182">
        <f t="shared" si="364"/>
        <v>0</v>
      </c>
      <c r="AC248" s="182">
        <f t="shared" si="364"/>
        <v>0</v>
      </c>
      <c r="AD248" s="182">
        <f t="shared" si="364"/>
        <v>0</v>
      </c>
      <c r="AE248" s="170">
        <f t="shared" si="364"/>
        <v>0</v>
      </c>
      <c r="AG248" s="172">
        <f>+T250+T252+T254+T256+T258+T260+T262+T264+T266+T268</f>
        <v>0</v>
      </c>
      <c r="AH248" s="172">
        <f t="shared" ref="AH248:AR249" si="365">+U250+U252+U254+U256+U258+U260+U262+U264+U266+U268</f>
        <v>0</v>
      </c>
      <c r="AI248" s="172">
        <f t="shared" si="365"/>
        <v>0</v>
      </c>
      <c r="AJ248" s="172">
        <f t="shared" si="365"/>
        <v>0</v>
      </c>
      <c r="AK248" s="172">
        <f t="shared" si="365"/>
        <v>0</v>
      </c>
      <c r="AL248" s="172">
        <f t="shared" si="365"/>
        <v>0</v>
      </c>
      <c r="AM248" s="172">
        <f t="shared" si="365"/>
        <v>0</v>
      </c>
      <c r="AN248" s="172">
        <f t="shared" si="365"/>
        <v>0</v>
      </c>
      <c r="AO248" s="172">
        <f t="shared" si="365"/>
        <v>0</v>
      </c>
      <c r="AP248" s="172">
        <f t="shared" si="365"/>
        <v>0</v>
      </c>
      <c r="AQ248" s="172">
        <f t="shared" si="365"/>
        <v>0</v>
      </c>
      <c r="AR248" s="172">
        <f t="shared" si="365"/>
        <v>0</v>
      </c>
    </row>
    <row r="249" spans="1:44" ht="15">
      <c r="A249" s="622"/>
      <c r="B249" s="628" t="s">
        <v>968</v>
      </c>
      <c r="C249" s="629"/>
      <c r="D249" s="630"/>
      <c r="E249" s="630"/>
      <c r="F249" s="630"/>
      <c r="G249" s="630"/>
      <c r="H249" s="630"/>
      <c r="I249" s="629"/>
      <c r="J249" s="629"/>
      <c r="K249" s="630"/>
      <c r="L249" s="630"/>
      <c r="M249" s="630"/>
      <c r="N249" s="629"/>
      <c r="O249" s="629"/>
      <c r="P249" s="631"/>
      <c r="Q249"/>
      <c r="R249" s="177"/>
      <c r="S249" s="178" t="s">
        <v>801</v>
      </c>
      <c r="T249" s="179">
        <f t="shared" si="363"/>
        <v>0</v>
      </c>
      <c r="U249" s="180">
        <f t="shared" si="363"/>
        <v>0</v>
      </c>
      <c r="V249" s="180">
        <f t="shared" si="363"/>
        <v>0</v>
      </c>
      <c r="W249" s="180">
        <f t="shared" si="363"/>
        <v>0</v>
      </c>
      <c r="X249" s="180">
        <f t="shared" si="363"/>
        <v>0</v>
      </c>
      <c r="Y249" s="180">
        <f t="shared" si="364"/>
        <v>0</v>
      </c>
      <c r="Z249" s="179">
        <f t="shared" si="364"/>
        <v>0</v>
      </c>
      <c r="AA249" s="179">
        <f t="shared" si="364"/>
        <v>0</v>
      </c>
      <c r="AB249" s="180">
        <f t="shared" si="364"/>
        <v>0</v>
      </c>
      <c r="AC249" s="180">
        <f t="shared" si="364"/>
        <v>0</v>
      </c>
      <c r="AD249" s="180">
        <f t="shared" si="364"/>
        <v>0</v>
      </c>
      <c r="AE249" s="179">
        <f t="shared" si="364"/>
        <v>0</v>
      </c>
      <c r="AG249" s="181">
        <f>+T251+T253+T255+T257+T259+T261+T263+T265+T267+T269</f>
        <v>0</v>
      </c>
      <c r="AH249" s="181">
        <f t="shared" si="365"/>
        <v>0</v>
      </c>
      <c r="AI249" s="181">
        <f t="shared" si="365"/>
        <v>0</v>
      </c>
      <c r="AJ249" s="181">
        <f t="shared" si="365"/>
        <v>0</v>
      </c>
      <c r="AK249" s="181">
        <f t="shared" si="365"/>
        <v>0</v>
      </c>
      <c r="AL249" s="181">
        <f t="shared" si="365"/>
        <v>0</v>
      </c>
      <c r="AM249" s="181">
        <f t="shared" si="365"/>
        <v>0</v>
      </c>
      <c r="AN249" s="181">
        <f t="shared" si="365"/>
        <v>0</v>
      </c>
      <c r="AO249" s="181">
        <f t="shared" si="365"/>
        <v>0</v>
      </c>
      <c r="AP249" s="181">
        <f t="shared" si="365"/>
        <v>0</v>
      </c>
      <c r="AQ249" s="181">
        <f t="shared" si="365"/>
        <v>0</v>
      </c>
      <c r="AR249" s="181">
        <f t="shared" si="365"/>
        <v>0</v>
      </c>
    </row>
    <row r="250" spans="1:44" ht="15">
      <c r="A250" s="622"/>
      <c r="B250" s="628" t="s">
        <v>969</v>
      </c>
      <c r="C250" s="629"/>
      <c r="D250" s="630"/>
      <c r="E250" s="630"/>
      <c r="F250" s="630"/>
      <c r="G250" s="630"/>
      <c r="H250" s="630"/>
      <c r="I250" s="629"/>
      <c r="J250" s="629"/>
      <c r="K250" s="630"/>
      <c r="L250" s="630"/>
      <c r="M250" s="630"/>
      <c r="N250" s="629"/>
      <c r="O250" s="629"/>
      <c r="P250" s="631"/>
      <c r="Q250"/>
      <c r="R250" s="168" t="s">
        <v>1181</v>
      </c>
      <c r="S250" s="169" t="s">
        <v>1180</v>
      </c>
      <c r="T250" s="170">
        <f t="shared" ref="T250:X251" si="366">IF(C248&gt;0,C250/C248,)</f>
        <v>0</v>
      </c>
      <c r="U250" s="182">
        <f t="shared" si="366"/>
        <v>0</v>
      </c>
      <c r="V250" s="182">
        <f t="shared" si="366"/>
        <v>0</v>
      </c>
      <c r="W250" s="182">
        <f t="shared" si="366"/>
        <v>0</v>
      </c>
      <c r="X250" s="182">
        <f t="shared" si="366"/>
        <v>0</v>
      </c>
      <c r="Y250" s="182">
        <f t="shared" ref="Y250:AE251" si="367">IF(H248&gt;0,H250/H248,)</f>
        <v>0</v>
      </c>
      <c r="Z250" s="170">
        <f t="shared" si="367"/>
        <v>0</v>
      </c>
      <c r="AA250" s="170">
        <f t="shared" si="367"/>
        <v>0</v>
      </c>
      <c r="AB250" s="182">
        <f t="shared" si="367"/>
        <v>0</v>
      </c>
      <c r="AC250" s="182">
        <f t="shared" si="367"/>
        <v>0</v>
      </c>
      <c r="AD250" s="182">
        <f t="shared" si="367"/>
        <v>0</v>
      </c>
      <c r="AE250" s="170">
        <f t="shared" si="367"/>
        <v>0</v>
      </c>
      <c r="AG250" s="183" t="s">
        <v>970</v>
      </c>
      <c r="AH250" s="172"/>
      <c r="AI250" s="172"/>
      <c r="AJ250" s="172"/>
      <c r="AK250" s="172"/>
      <c r="AL250" s="172"/>
      <c r="AM250" s="172"/>
      <c r="AN250" s="172"/>
      <c r="AO250" s="172"/>
      <c r="AP250" s="172"/>
      <c r="AQ250" s="172"/>
      <c r="AR250" s="172"/>
    </row>
    <row r="251" spans="1:44" ht="15">
      <c r="A251" s="622"/>
      <c r="B251" s="628" t="s">
        <v>971</v>
      </c>
      <c r="C251" s="629"/>
      <c r="D251" s="630"/>
      <c r="E251" s="630"/>
      <c r="F251" s="630"/>
      <c r="G251" s="630"/>
      <c r="H251" s="630"/>
      <c r="I251" s="629"/>
      <c r="J251" s="629"/>
      <c r="K251" s="630"/>
      <c r="L251" s="630"/>
      <c r="M251" s="630"/>
      <c r="N251" s="629"/>
      <c r="O251" s="629"/>
      <c r="P251" s="631"/>
      <c r="Q251"/>
      <c r="R251" s="177"/>
      <c r="S251" s="178" t="s">
        <v>801</v>
      </c>
      <c r="T251" s="179">
        <f t="shared" si="366"/>
        <v>0</v>
      </c>
      <c r="U251" s="180">
        <f t="shared" si="366"/>
        <v>0</v>
      </c>
      <c r="V251" s="180">
        <f t="shared" si="366"/>
        <v>0</v>
      </c>
      <c r="W251" s="180">
        <f t="shared" si="366"/>
        <v>0</v>
      </c>
      <c r="X251" s="180">
        <f t="shared" si="366"/>
        <v>0</v>
      </c>
      <c r="Y251" s="180">
        <f t="shared" si="367"/>
        <v>0</v>
      </c>
      <c r="Z251" s="179">
        <f t="shared" si="367"/>
        <v>0</v>
      </c>
      <c r="AA251" s="179">
        <f t="shared" si="367"/>
        <v>0</v>
      </c>
      <c r="AB251" s="180">
        <f t="shared" si="367"/>
        <v>0</v>
      </c>
      <c r="AC251" s="180">
        <f t="shared" si="367"/>
        <v>0</v>
      </c>
      <c r="AD251" s="180">
        <f t="shared" si="367"/>
        <v>0</v>
      </c>
      <c r="AE251" s="179">
        <f t="shared" si="367"/>
        <v>0</v>
      </c>
      <c r="AG251" s="185">
        <f>(T251-T250)*100</f>
        <v>0</v>
      </c>
      <c r="AH251" s="185">
        <f t="shared" ref="AH251:AR251" si="368">(U251-U250)*100</f>
        <v>0</v>
      </c>
      <c r="AI251" s="185">
        <f t="shared" si="368"/>
        <v>0</v>
      </c>
      <c r="AJ251" s="185">
        <f t="shared" si="368"/>
        <v>0</v>
      </c>
      <c r="AK251" s="185">
        <f t="shared" si="368"/>
        <v>0</v>
      </c>
      <c r="AL251" s="185">
        <f t="shared" si="368"/>
        <v>0</v>
      </c>
      <c r="AM251" s="185">
        <f t="shared" si="368"/>
        <v>0</v>
      </c>
      <c r="AN251" s="185">
        <f t="shared" si="368"/>
        <v>0</v>
      </c>
      <c r="AO251" s="185">
        <f t="shared" si="368"/>
        <v>0</v>
      </c>
      <c r="AP251" s="185">
        <f t="shared" si="368"/>
        <v>0</v>
      </c>
      <c r="AQ251" s="185">
        <f t="shared" si="368"/>
        <v>0</v>
      </c>
      <c r="AR251" s="185">
        <f t="shared" si="368"/>
        <v>0</v>
      </c>
    </row>
    <row r="252" spans="1:44" ht="15">
      <c r="A252" s="622"/>
      <c r="B252" s="628" t="s">
        <v>972</v>
      </c>
      <c r="C252" s="629"/>
      <c r="D252" s="630"/>
      <c r="E252" s="630"/>
      <c r="F252" s="630"/>
      <c r="G252" s="630"/>
      <c r="H252" s="630"/>
      <c r="I252" s="629"/>
      <c r="J252" s="629"/>
      <c r="K252" s="630"/>
      <c r="L252" s="630"/>
      <c r="M252" s="630"/>
      <c r="N252" s="629"/>
      <c r="O252" s="629"/>
      <c r="P252" s="631"/>
      <c r="Q252"/>
      <c r="R252" s="168" t="s">
        <v>1182</v>
      </c>
      <c r="S252" s="169" t="s">
        <v>1180</v>
      </c>
      <c r="T252" s="170">
        <f t="shared" ref="T252:X253" si="369">IF(C248&gt;0,C252/C248,)</f>
        <v>0</v>
      </c>
      <c r="U252" s="182">
        <f t="shared" si="369"/>
        <v>0</v>
      </c>
      <c r="V252" s="182">
        <f t="shared" si="369"/>
        <v>0</v>
      </c>
      <c r="W252" s="182">
        <f t="shared" si="369"/>
        <v>0</v>
      </c>
      <c r="X252" s="182">
        <f t="shared" si="369"/>
        <v>0</v>
      </c>
      <c r="Y252" s="182">
        <f t="shared" ref="Y252:AE253" si="370">IF(H248&gt;0,H252/H248,)</f>
        <v>0</v>
      </c>
      <c r="Z252" s="170">
        <f t="shared" si="370"/>
        <v>0</v>
      </c>
      <c r="AA252" s="170">
        <f t="shared" si="370"/>
        <v>0</v>
      </c>
      <c r="AB252" s="182">
        <f t="shared" si="370"/>
        <v>0</v>
      </c>
      <c r="AC252" s="182">
        <f t="shared" si="370"/>
        <v>0</v>
      </c>
      <c r="AD252" s="182">
        <f t="shared" si="370"/>
        <v>0</v>
      </c>
      <c r="AE252" s="170">
        <f t="shared" si="370"/>
        <v>0</v>
      </c>
      <c r="AG252" s="183" t="s">
        <v>970</v>
      </c>
      <c r="AH252" s="172"/>
      <c r="AI252" s="172"/>
      <c r="AJ252" s="172"/>
      <c r="AK252" s="172"/>
      <c r="AL252" s="172"/>
      <c r="AM252" s="172"/>
      <c r="AN252" s="172"/>
      <c r="AO252" s="172"/>
      <c r="AP252" s="172"/>
      <c r="AQ252" s="172"/>
      <c r="AR252" s="172"/>
    </row>
    <row r="253" spans="1:44" ht="15">
      <c r="A253" s="622"/>
      <c r="B253" s="628" t="s">
        <v>973</v>
      </c>
      <c r="C253" s="629"/>
      <c r="D253" s="630"/>
      <c r="E253" s="630"/>
      <c r="F253" s="630"/>
      <c r="G253" s="630"/>
      <c r="H253" s="630"/>
      <c r="I253" s="629"/>
      <c r="J253" s="629"/>
      <c r="K253" s="630"/>
      <c r="L253" s="630"/>
      <c r="M253" s="630"/>
      <c r="N253" s="629"/>
      <c r="O253" s="629"/>
      <c r="P253" s="631"/>
      <c r="Q253"/>
      <c r="R253" s="177"/>
      <c r="S253" s="178" t="s">
        <v>801</v>
      </c>
      <c r="T253" s="179">
        <f t="shared" si="369"/>
        <v>0</v>
      </c>
      <c r="U253" s="180">
        <f t="shared" si="369"/>
        <v>0</v>
      </c>
      <c r="V253" s="180">
        <f t="shared" si="369"/>
        <v>0</v>
      </c>
      <c r="W253" s="180">
        <f t="shared" si="369"/>
        <v>0</v>
      </c>
      <c r="X253" s="180">
        <f t="shared" si="369"/>
        <v>0</v>
      </c>
      <c r="Y253" s="180">
        <f t="shared" si="370"/>
        <v>0</v>
      </c>
      <c r="Z253" s="179">
        <f t="shared" si="370"/>
        <v>0</v>
      </c>
      <c r="AA253" s="179">
        <f t="shared" si="370"/>
        <v>0</v>
      </c>
      <c r="AB253" s="180">
        <f t="shared" si="370"/>
        <v>0</v>
      </c>
      <c r="AC253" s="180">
        <f t="shared" si="370"/>
        <v>0</v>
      </c>
      <c r="AD253" s="180">
        <f t="shared" si="370"/>
        <v>0</v>
      </c>
      <c r="AE253" s="179">
        <f t="shared" si="370"/>
        <v>0</v>
      </c>
      <c r="AG253" s="185">
        <f>(T253-T252)*100</f>
        <v>0</v>
      </c>
      <c r="AH253" s="185">
        <f t="shared" ref="AH253:AR253" si="371">(U253-U252)*100</f>
        <v>0</v>
      </c>
      <c r="AI253" s="185">
        <f t="shared" si="371"/>
        <v>0</v>
      </c>
      <c r="AJ253" s="185">
        <f t="shared" si="371"/>
        <v>0</v>
      </c>
      <c r="AK253" s="185">
        <f t="shared" si="371"/>
        <v>0</v>
      </c>
      <c r="AL253" s="185">
        <f t="shared" si="371"/>
        <v>0</v>
      </c>
      <c r="AM253" s="185">
        <f t="shared" si="371"/>
        <v>0</v>
      </c>
      <c r="AN253" s="185">
        <f t="shared" si="371"/>
        <v>0</v>
      </c>
      <c r="AO253" s="185">
        <f t="shared" si="371"/>
        <v>0</v>
      </c>
      <c r="AP253" s="185">
        <f t="shared" si="371"/>
        <v>0</v>
      </c>
      <c r="AQ253" s="185">
        <f t="shared" si="371"/>
        <v>0</v>
      </c>
      <c r="AR253" s="185">
        <f t="shared" si="371"/>
        <v>0</v>
      </c>
    </row>
    <row r="254" spans="1:44" ht="15">
      <c r="A254" s="622"/>
      <c r="B254" s="628" t="s">
        <v>974</v>
      </c>
      <c r="C254" s="629"/>
      <c r="D254" s="630"/>
      <c r="E254" s="630"/>
      <c r="F254" s="630"/>
      <c r="G254" s="630"/>
      <c r="H254" s="630"/>
      <c r="I254" s="629"/>
      <c r="J254" s="629"/>
      <c r="K254" s="630"/>
      <c r="L254" s="630"/>
      <c r="M254" s="630"/>
      <c r="N254" s="629"/>
      <c r="O254" s="629"/>
      <c r="P254" s="631"/>
      <c r="Q254"/>
      <c r="R254" s="168" t="s">
        <v>1183</v>
      </c>
      <c r="S254" s="169" t="s">
        <v>1180</v>
      </c>
      <c r="T254" s="170">
        <f t="shared" ref="T254:X255" si="372">IF(C248&gt;0,C254/C248,)</f>
        <v>0</v>
      </c>
      <c r="U254" s="182">
        <f t="shared" si="372"/>
        <v>0</v>
      </c>
      <c r="V254" s="182">
        <f t="shared" si="372"/>
        <v>0</v>
      </c>
      <c r="W254" s="182">
        <f t="shared" si="372"/>
        <v>0</v>
      </c>
      <c r="X254" s="182">
        <f t="shared" si="372"/>
        <v>0</v>
      </c>
      <c r="Y254" s="182">
        <f t="shared" ref="Y254:AE255" si="373">IF(H248&gt;0,H254/H248,)</f>
        <v>0</v>
      </c>
      <c r="Z254" s="170">
        <f t="shared" si="373"/>
        <v>0</v>
      </c>
      <c r="AA254" s="170">
        <f t="shared" si="373"/>
        <v>0</v>
      </c>
      <c r="AB254" s="182">
        <f t="shared" si="373"/>
        <v>0</v>
      </c>
      <c r="AC254" s="182">
        <f t="shared" si="373"/>
        <v>0</v>
      </c>
      <c r="AD254" s="182">
        <f t="shared" si="373"/>
        <v>0</v>
      </c>
      <c r="AE254" s="170">
        <f t="shared" si="373"/>
        <v>0</v>
      </c>
      <c r="AG254" s="183" t="s">
        <v>970</v>
      </c>
      <c r="AH254" s="172"/>
      <c r="AI254" s="172"/>
      <c r="AJ254" s="172"/>
      <c r="AK254" s="172"/>
      <c r="AL254" s="172"/>
      <c r="AM254" s="172"/>
      <c r="AN254" s="172"/>
      <c r="AO254" s="172"/>
      <c r="AP254" s="172"/>
      <c r="AQ254" s="172"/>
      <c r="AR254" s="172"/>
    </row>
    <row r="255" spans="1:44" ht="15">
      <c r="A255" s="622"/>
      <c r="B255" s="628" t="s">
        <v>975</v>
      </c>
      <c r="C255" s="629"/>
      <c r="D255" s="630"/>
      <c r="E255" s="630"/>
      <c r="F255" s="630"/>
      <c r="G255" s="630"/>
      <c r="H255" s="630"/>
      <c r="I255" s="629"/>
      <c r="J255" s="629"/>
      <c r="K255" s="630"/>
      <c r="L255" s="630"/>
      <c r="M255" s="630"/>
      <c r="N255" s="629"/>
      <c r="O255" s="629"/>
      <c r="P255" s="631"/>
      <c r="Q255"/>
      <c r="R255" s="177"/>
      <c r="S255" s="178" t="s">
        <v>801</v>
      </c>
      <c r="T255" s="179">
        <f t="shared" si="372"/>
        <v>0</v>
      </c>
      <c r="U255" s="180">
        <f t="shared" si="372"/>
        <v>0</v>
      </c>
      <c r="V255" s="180">
        <f t="shared" si="372"/>
        <v>0</v>
      </c>
      <c r="W255" s="180">
        <f t="shared" si="372"/>
        <v>0</v>
      </c>
      <c r="X255" s="180">
        <f t="shared" si="372"/>
        <v>0</v>
      </c>
      <c r="Y255" s="180">
        <f t="shared" si="373"/>
        <v>0</v>
      </c>
      <c r="Z255" s="179">
        <f t="shared" si="373"/>
        <v>0</v>
      </c>
      <c r="AA255" s="179">
        <f t="shared" si="373"/>
        <v>0</v>
      </c>
      <c r="AB255" s="180">
        <f t="shared" si="373"/>
        <v>0</v>
      </c>
      <c r="AC255" s="180">
        <f t="shared" si="373"/>
        <v>0</v>
      </c>
      <c r="AD255" s="180">
        <f t="shared" si="373"/>
        <v>0</v>
      </c>
      <c r="AE255" s="179">
        <f t="shared" si="373"/>
        <v>0</v>
      </c>
      <c r="AG255" s="185">
        <f>(T255-T254)*100</f>
        <v>0</v>
      </c>
      <c r="AH255" s="185">
        <f t="shared" ref="AH255:AR255" si="374">(U255-U254)*100</f>
        <v>0</v>
      </c>
      <c r="AI255" s="185">
        <f t="shared" si="374"/>
        <v>0</v>
      </c>
      <c r="AJ255" s="185">
        <f t="shared" si="374"/>
        <v>0</v>
      </c>
      <c r="AK255" s="185">
        <f t="shared" si="374"/>
        <v>0</v>
      </c>
      <c r="AL255" s="185">
        <f t="shared" si="374"/>
        <v>0</v>
      </c>
      <c r="AM255" s="185">
        <f t="shared" si="374"/>
        <v>0</v>
      </c>
      <c r="AN255" s="185">
        <f t="shared" si="374"/>
        <v>0</v>
      </c>
      <c r="AO255" s="185">
        <f t="shared" si="374"/>
        <v>0</v>
      </c>
      <c r="AP255" s="185">
        <f t="shared" si="374"/>
        <v>0</v>
      </c>
      <c r="AQ255" s="185">
        <f t="shared" si="374"/>
        <v>0</v>
      </c>
      <c r="AR255" s="185">
        <f t="shared" si="374"/>
        <v>0</v>
      </c>
    </row>
    <row r="256" spans="1:44" ht="15">
      <c r="A256" s="622"/>
      <c r="B256" s="628" t="s">
        <v>976</v>
      </c>
      <c r="C256" s="629"/>
      <c r="D256" s="630"/>
      <c r="E256" s="630"/>
      <c r="F256" s="630"/>
      <c r="G256" s="630"/>
      <c r="H256" s="630"/>
      <c r="I256" s="629"/>
      <c r="J256" s="629"/>
      <c r="K256" s="630"/>
      <c r="L256" s="630"/>
      <c r="M256" s="630"/>
      <c r="N256" s="629"/>
      <c r="O256" s="629"/>
      <c r="P256" s="631"/>
      <c r="Q256"/>
      <c r="R256" s="168" t="s">
        <v>1184</v>
      </c>
      <c r="S256" s="169" t="s">
        <v>1180</v>
      </c>
      <c r="T256" s="170">
        <f t="shared" ref="T256:X257" si="375">IF(C248&gt;0,C256/C248,)</f>
        <v>0</v>
      </c>
      <c r="U256" s="182">
        <f t="shared" si="375"/>
        <v>0</v>
      </c>
      <c r="V256" s="182">
        <f t="shared" si="375"/>
        <v>0</v>
      </c>
      <c r="W256" s="182">
        <f t="shared" si="375"/>
        <v>0</v>
      </c>
      <c r="X256" s="182">
        <f t="shared" si="375"/>
        <v>0</v>
      </c>
      <c r="Y256" s="182">
        <f t="shared" ref="Y256:AE257" si="376">IF(H248&gt;0,H256/H248,)</f>
        <v>0</v>
      </c>
      <c r="Z256" s="170">
        <f t="shared" si="376"/>
        <v>0</v>
      </c>
      <c r="AA256" s="170">
        <f t="shared" si="376"/>
        <v>0</v>
      </c>
      <c r="AB256" s="182">
        <f t="shared" si="376"/>
        <v>0</v>
      </c>
      <c r="AC256" s="182">
        <f t="shared" si="376"/>
        <v>0</v>
      </c>
      <c r="AD256" s="182">
        <f t="shared" si="376"/>
        <v>0</v>
      </c>
      <c r="AE256" s="170">
        <f t="shared" si="376"/>
        <v>0</v>
      </c>
      <c r="AG256" s="183" t="s">
        <v>970</v>
      </c>
      <c r="AH256" s="172"/>
      <c r="AI256" s="172"/>
      <c r="AJ256" s="172"/>
      <c r="AK256" s="172"/>
      <c r="AL256" s="172"/>
      <c r="AM256" s="172"/>
      <c r="AN256" s="172"/>
      <c r="AO256" s="172"/>
      <c r="AP256" s="172"/>
      <c r="AQ256" s="172"/>
      <c r="AR256" s="172"/>
    </row>
    <row r="257" spans="1:45" ht="15">
      <c r="A257" s="622"/>
      <c r="B257" s="628" t="s">
        <v>977</v>
      </c>
      <c r="C257" s="629"/>
      <c r="D257" s="630"/>
      <c r="E257" s="630"/>
      <c r="F257" s="630"/>
      <c r="G257" s="630"/>
      <c r="H257" s="630"/>
      <c r="I257" s="629"/>
      <c r="J257" s="629"/>
      <c r="K257" s="630"/>
      <c r="L257" s="630"/>
      <c r="M257" s="630"/>
      <c r="N257" s="629"/>
      <c r="O257" s="629"/>
      <c r="P257" s="631"/>
      <c r="Q257"/>
      <c r="R257" s="177"/>
      <c r="S257" s="178" t="s">
        <v>801</v>
      </c>
      <c r="T257" s="179">
        <f t="shared" si="375"/>
        <v>0</v>
      </c>
      <c r="U257" s="180">
        <f t="shared" si="375"/>
        <v>0</v>
      </c>
      <c r="V257" s="180">
        <f t="shared" si="375"/>
        <v>0</v>
      </c>
      <c r="W257" s="180">
        <f t="shared" si="375"/>
        <v>0</v>
      </c>
      <c r="X257" s="180">
        <f t="shared" si="375"/>
        <v>0</v>
      </c>
      <c r="Y257" s="180">
        <f t="shared" si="376"/>
        <v>0</v>
      </c>
      <c r="Z257" s="179">
        <f t="shared" si="376"/>
        <v>0</v>
      </c>
      <c r="AA257" s="179">
        <f t="shared" si="376"/>
        <v>0</v>
      </c>
      <c r="AB257" s="180">
        <f t="shared" si="376"/>
        <v>0</v>
      </c>
      <c r="AC257" s="180">
        <f t="shared" si="376"/>
        <v>0</v>
      </c>
      <c r="AD257" s="180">
        <f t="shared" si="376"/>
        <v>0</v>
      </c>
      <c r="AE257" s="179">
        <f t="shared" si="376"/>
        <v>0</v>
      </c>
      <c r="AG257" s="185">
        <f>(T257-T256)*100</f>
        <v>0</v>
      </c>
      <c r="AH257" s="185">
        <f t="shared" ref="AH257:AR257" si="377">(U257-U256)*100</f>
        <v>0</v>
      </c>
      <c r="AI257" s="185">
        <f t="shared" si="377"/>
        <v>0</v>
      </c>
      <c r="AJ257" s="185">
        <f t="shared" si="377"/>
        <v>0</v>
      </c>
      <c r="AK257" s="185">
        <f t="shared" si="377"/>
        <v>0</v>
      </c>
      <c r="AL257" s="185">
        <f t="shared" si="377"/>
        <v>0</v>
      </c>
      <c r="AM257" s="185">
        <f t="shared" si="377"/>
        <v>0</v>
      </c>
      <c r="AN257" s="185">
        <f t="shared" si="377"/>
        <v>0</v>
      </c>
      <c r="AO257" s="185">
        <f t="shared" si="377"/>
        <v>0</v>
      </c>
      <c r="AP257" s="185">
        <f t="shared" si="377"/>
        <v>0</v>
      </c>
      <c r="AQ257" s="185">
        <f t="shared" si="377"/>
        <v>0</v>
      </c>
      <c r="AR257" s="185">
        <f t="shared" si="377"/>
        <v>0</v>
      </c>
    </row>
    <row r="258" spans="1:45" ht="15">
      <c r="A258" s="622"/>
      <c r="B258" s="628" t="s">
        <v>978</v>
      </c>
      <c r="C258" s="629"/>
      <c r="D258" s="630"/>
      <c r="E258" s="630"/>
      <c r="F258" s="630"/>
      <c r="G258" s="630"/>
      <c r="H258" s="630"/>
      <c r="I258" s="629"/>
      <c r="J258" s="629"/>
      <c r="K258" s="630"/>
      <c r="L258" s="630"/>
      <c r="M258" s="630"/>
      <c r="N258" s="629"/>
      <c r="O258" s="629"/>
      <c r="P258" s="631"/>
      <c r="Q258"/>
      <c r="R258" s="168" t="s">
        <v>1185</v>
      </c>
      <c r="S258" s="169" t="s">
        <v>1180</v>
      </c>
      <c r="T258" s="170">
        <f t="shared" ref="T258:X259" si="378">IF(C248&gt;0,C258/C248,)</f>
        <v>0</v>
      </c>
      <c r="U258" s="182">
        <f t="shared" si="378"/>
        <v>0</v>
      </c>
      <c r="V258" s="182">
        <f t="shared" si="378"/>
        <v>0</v>
      </c>
      <c r="W258" s="182">
        <f t="shared" si="378"/>
        <v>0</v>
      </c>
      <c r="X258" s="182">
        <f t="shared" si="378"/>
        <v>0</v>
      </c>
      <c r="Y258" s="182">
        <f t="shared" ref="Y258:AE259" si="379">IF(H248&gt;0,H258/H248,)</f>
        <v>0</v>
      </c>
      <c r="Z258" s="170">
        <f t="shared" si="379"/>
        <v>0</v>
      </c>
      <c r="AA258" s="170">
        <f t="shared" si="379"/>
        <v>0</v>
      </c>
      <c r="AB258" s="182">
        <f t="shared" si="379"/>
        <v>0</v>
      </c>
      <c r="AC258" s="182">
        <f t="shared" si="379"/>
        <v>0</v>
      </c>
      <c r="AD258" s="182">
        <f t="shared" si="379"/>
        <v>0</v>
      </c>
      <c r="AE258" s="170">
        <f t="shared" si="379"/>
        <v>0</v>
      </c>
      <c r="AG258" s="183" t="s">
        <v>970</v>
      </c>
      <c r="AH258" s="172"/>
      <c r="AI258" s="172"/>
      <c r="AJ258" s="172"/>
      <c r="AK258" s="172"/>
      <c r="AL258" s="172"/>
      <c r="AM258" s="172"/>
      <c r="AN258" s="172"/>
      <c r="AO258" s="172"/>
      <c r="AP258" s="172"/>
      <c r="AQ258" s="172"/>
      <c r="AR258" s="172"/>
    </row>
    <row r="259" spans="1:45" ht="15">
      <c r="A259" s="622"/>
      <c r="B259" s="628" t="s">
        <v>979</v>
      </c>
      <c r="C259" s="629"/>
      <c r="D259" s="630"/>
      <c r="E259" s="630"/>
      <c r="F259" s="630"/>
      <c r="G259" s="630"/>
      <c r="H259" s="630"/>
      <c r="I259" s="629"/>
      <c r="J259" s="629"/>
      <c r="K259" s="630"/>
      <c r="L259" s="630"/>
      <c r="M259" s="630"/>
      <c r="N259" s="629"/>
      <c r="O259" s="629"/>
      <c r="P259" s="631"/>
      <c r="Q259"/>
      <c r="R259" s="177"/>
      <c r="S259" s="178" t="s">
        <v>801</v>
      </c>
      <c r="T259" s="179">
        <f t="shared" si="378"/>
        <v>0</v>
      </c>
      <c r="U259" s="180">
        <f t="shared" si="378"/>
        <v>0</v>
      </c>
      <c r="V259" s="180">
        <f t="shared" si="378"/>
        <v>0</v>
      </c>
      <c r="W259" s="180">
        <f t="shared" si="378"/>
        <v>0</v>
      </c>
      <c r="X259" s="180">
        <f t="shared" si="378"/>
        <v>0</v>
      </c>
      <c r="Y259" s="180">
        <f t="shared" si="379"/>
        <v>0</v>
      </c>
      <c r="Z259" s="179">
        <f t="shared" si="379"/>
        <v>0</v>
      </c>
      <c r="AA259" s="179">
        <f t="shared" si="379"/>
        <v>0</v>
      </c>
      <c r="AB259" s="180">
        <f t="shared" si="379"/>
        <v>0</v>
      </c>
      <c r="AC259" s="180">
        <f t="shared" si="379"/>
        <v>0</v>
      </c>
      <c r="AD259" s="180">
        <f t="shared" si="379"/>
        <v>0</v>
      </c>
      <c r="AE259" s="179">
        <f t="shared" si="379"/>
        <v>0</v>
      </c>
      <c r="AG259" s="185">
        <f>(T259-T258)*100</f>
        <v>0</v>
      </c>
      <c r="AH259" s="185">
        <f t="shared" ref="AH259:AR259" si="380">(U259-U258)*100</f>
        <v>0</v>
      </c>
      <c r="AI259" s="185">
        <f t="shared" si="380"/>
        <v>0</v>
      </c>
      <c r="AJ259" s="185">
        <f t="shared" si="380"/>
        <v>0</v>
      </c>
      <c r="AK259" s="185">
        <f t="shared" si="380"/>
        <v>0</v>
      </c>
      <c r="AL259" s="185">
        <f t="shared" si="380"/>
        <v>0</v>
      </c>
      <c r="AM259" s="185">
        <f t="shared" si="380"/>
        <v>0</v>
      </c>
      <c r="AN259" s="185">
        <f t="shared" si="380"/>
        <v>0</v>
      </c>
      <c r="AO259" s="185">
        <f t="shared" si="380"/>
        <v>0</v>
      </c>
      <c r="AP259" s="185">
        <f t="shared" si="380"/>
        <v>0</v>
      </c>
      <c r="AQ259" s="185">
        <f t="shared" si="380"/>
        <v>0</v>
      </c>
      <c r="AR259" s="185">
        <f t="shared" si="380"/>
        <v>0</v>
      </c>
    </row>
    <row r="260" spans="1:45" ht="15">
      <c r="A260" s="622"/>
      <c r="B260" s="628" t="s">
        <v>980</v>
      </c>
      <c r="C260" s="629"/>
      <c r="D260" s="630"/>
      <c r="E260" s="630"/>
      <c r="F260" s="630"/>
      <c r="G260" s="630"/>
      <c r="H260" s="630"/>
      <c r="I260" s="629"/>
      <c r="J260" s="629"/>
      <c r="K260" s="630"/>
      <c r="L260" s="630"/>
      <c r="M260" s="630"/>
      <c r="N260" s="629"/>
      <c r="O260" s="629"/>
      <c r="P260" s="631"/>
      <c r="Q260"/>
      <c r="R260" s="168" t="s">
        <v>1186</v>
      </c>
      <c r="S260" s="169" t="s">
        <v>1180</v>
      </c>
      <c r="T260" s="170">
        <f t="shared" ref="T260:X261" si="381">IF(C248&gt;0,C260/C248,)</f>
        <v>0</v>
      </c>
      <c r="U260" s="182">
        <f t="shared" si="381"/>
        <v>0</v>
      </c>
      <c r="V260" s="182">
        <f t="shared" si="381"/>
        <v>0</v>
      </c>
      <c r="W260" s="182">
        <f t="shared" si="381"/>
        <v>0</v>
      </c>
      <c r="X260" s="182">
        <f t="shared" si="381"/>
        <v>0</v>
      </c>
      <c r="Y260" s="182">
        <f t="shared" ref="Y260:AE261" si="382">IF(H248&gt;0,H260/H248,)</f>
        <v>0</v>
      </c>
      <c r="Z260" s="170">
        <f t="shared" si="382"/>
        <v>0</v>
      </c>
      <c r="AA260" s="170">
        <f t="shared" si="382"/>
        <v>0</v>
      </c>
      <c r="AB260" s="182">
        <f t="shared" si="382"/>
        <v>0</v>
      </c>
      <c r="AC260" s="182">
        <f t="shared" si="382"/>
        <v>0</v>
      </c>
      <c r="AD260" s="182">
        <f t="shared" si="382"/>
        <v>0</v>
      </c>
      <c r="AE260" s="170">
        <f t="shared" si="382"/>
        <v>0</v>
      </c>
      <c r="AG260" s="183" t="s">
        <v>970</v>
      </c>
      <c r="AH260" s="172"/>
      <c r="AI260" s="172"/>
      <c r="AJ260" s="172"/>
      <c r="AK260" s="172"/>
      <c r="AL260" s="172"/>
      <c r="AM260" s="172"/>
      <c r="AN260" s="172"/>
      <c r="AO260" s="172"/>
      <c r="AP260" s="172"/>
      <c r="AQ260" s="172"/>
      <c r="AR260" s="172"/>
    </row>
    <row r="261" spans="1:45" ht="15">
      <c r="A261" s="622"/>
      <c r="B261" s="628" t="s">
        <v>981</v>
      </c>
      <c r="C261" s="629"/>
      <c r="D261" s="630"/>
      <c r="E261" s="630"/>
      <c r="F261" s="630"/>
      <c r="G261" s="630"/>
      <c r="H261" s="630"/>
      <c r="I261" s="629"/>
      <c r="J261" s="629"/>
      <c r="K261" s="630"/>
      <c r="L261" s="630"/>
      <c r="M261" s="630"/>
      <c r="N261" s="629"/>
      <c r="O261" s="629"/>
      <c r="P261" s="631"/>
      <c r="Q261"/>
      <c r="R261" s="177"/>
      <c r="S261" s="178" t="s">
        <v>801</v>
      </c>
      <c r="T261" s="179">
        <f t="shared" si="381"/>
        <v>0</v>
      </c>
      <c r="U261" s="180">
        <f t="shared" si="381"/>
        <v>0</v>
      </c>
      <c r="V261" s="180">
        <f t="shared" si="381"/>
        <v>0</v>
      </c>
      <c r="W261" s="180">
        <f t="shared" si="381"/>
        <v>0</v>
      </c>
      <c r="X261" s="180">
        <f t="shared" si="381"/>
        <v>0</v>
      </c>
      <c r="Y261" s="180">
        <f t="shared" si="382"/>
        <v>0</v>
      </c>
      <c r="Z261" s="179">
        <f t="shared" si="382"/>
        <v>0</v>
      </c>
      <c r="AA261" s="179">
        <f t="shared" si="382"/>
        <v>0</v>
      </c>
      <c r="AB261" s="180">
        <f t="shared" si="382"/>
        <v>0</v>
      </c>
      <c r="AC261" s="180">
        <f t="shared" si="382"/>
        <v>0</v>
      </c>
      <c r="AD261" s="180">
        <f t="shared" si="382"/>
        <v>0</v>
      </c>
      <c r="AE261" s="179">
        <f t="shared" si="382"/>
        <v>0</v>
      </c>
      <c r="AG261" s="185">
        <f>(T261-T260)*100</f>
        <v>0</v>
      </c>
      <c r="AH261" s="185">
        <f t="shared" ref="AH261:AR261" si="383">(U261-U260)*100</f>
        <v>0</v>
      </c>
      <c r="AI261" s="185">
        <f t="shared" si="383"/>
        <v>0</v>
      </c>
      <c r="AJ261" s="185">
        <f t="shared" si="383"/>
        <v>0</v>
      </c>
      <c r="AK261" s="185">
        <f t="shared" si="383"/>
        <v>0</v>
      </c>
      <c r="AL261" s="185">
        <f t="shared" si="383"/>
        <v>0</v>
      </c>
      <c r="AM261" s="185">
        <f t="shared" si="383"/>
        <v>0</v>
      </c>
      <c r="AN261" s="185">
        <f t="shared" si="383"/>
        <v>0</v>
      </c>
      <c r="AO261" s="185">
        <f t="shared" si="383"/>
        <v>0</v>
      </c>
      <c r="AP261" s="185">
        <f t="shared" si="383"/>
        <v>0</v>
      </c>
      <c r="AQ261" s="185">
        <f t="shared" si="383"/>
        <v>0</v>
      </c>
      <c r="AR261" s="185">
        <f t="shared" si="383"/>
        <v>0</v>
      </c>
    </row>
    <row r="262" spans="1:45" ht="15">
      <c r="A262" s="622"/>
      <c r="B262" s="628" t="s">
        <v>982</v>
      </c>
      <c r="C262" s="629"/>
      <c r="D262" s="630"/>
      <c r="E262" s="630"/>
      <c r="F262" s="630"/>
      <c r="G262" s="630"/>
      <c r="H262" s="630"/>
      <c r="I262" s="629"/>
      <c r="J262" s="629"/>
      <c r="K262" s="630"/>
      <c r="L262" s="630"/>
      <c r="M262" s="630"/>
      <c r="N262" s="629"/>
      <c r="O262" s="629"/>
      <c r="P262" s="631"/>
      <c r="Q262"/>
      <c r="R262" s="168" t="s">
        <v>1187</v>
      </c>
      <c r="S262" s="169" t="s">
        <v>1180</v>
      </c>
      <c r="T262" s="170">
        <f t="shared" ref="T262:X263" si="384">IF(C248&gt;0,C262/C248,)</f>
        <v>0</v>
      </c>
      <c r="U262" s="182">
        <f t="shared" si="384"/>
        <v>0</v>
      </c>
      <c r="V262" s="182">
        <f t="shared" si="384"/>
        <v>0</v>
      </c>
      <c r="W262" s="182">
        <f t="shared" si="384"/>
        <v>0</v>
      </c>
      <c r="X262" s="182">
        <f t="shared" si="384"/>
        <v>0</v>
      </c>
      <c r="Y262" s="182">
        <f t="shared" ref="Y262:AE263" si="385">IF(H248&gt;0,H262/H248,)</f>
        <v>0</v>
      </c>
      <c r="Z262" s="170">
        <f t="shared" si="385"/>
        <v>0</v>
      </c>
      <c r="AA262" s="170">
        <f t="shared" si="385"/>
        <v>0</v>
      </c>
      <c r="AB262" s="182">
        <f t="shared" si="385"/>
        <v>0</v>
      </c>
      <c r="AC262" s="182">
        <f t="shared" si="385"/>
        <v>0</v>
      </c>
      <c r="AD262" s="182">
        <f t="shared" si="385"/>
        <v>0</v>
      </c>
      <c r="AE262" s="170">
        <f t="shared" si="385"/>
        <v>0</v>
      </c>
      <c r="AG262" s="183" t="s">
        <v>970</v>
      </c>
      <c r="AH262" s="172"/>
      <c r="AI262" s="172"/>
      <c r="AJ262" s="172"/>
      <c r="AK262" s="172"/>
      <c r="AL262" s="172"/>
      <c r="AM262" s="172"/>
      <c r="AN262" s="172"/>
      <c r="AO262" s="172"/>
      <c r="AP262" s="172"/>
      <c r="AQ262" s="172"/>
      <c r="AR262" s="172"/>
    </row>
    <row r="263" spans="1:45" ht="15">
      <c r="A263" s="622"/>
      <c r="B263" s="628" t="s">
        <v>983</v>
      </c>
      <c r="C263" s="629"/>
      <c r="D263" s="630"/>
      <c r="E263" s="630"/>
      <c r="F263" s="630"/>
      <c r="G263" s="630"/>
      <c r="H263" s="630"/>
      <c r="I263" s="629"/>
      <c r="J263" s="629"/>
      <c r="K263" s="630"/>
      <c r="L263" s="630"/>
      <c r="M263" s="630"/>
      <c r="N263" s="629"/>
      <c r="O263" s="629"/>
      <c r="P263" s="631"/>
      <c r="Q263"/>
      <c r="R263" s="177"/>
      <c r="S263" s="178" t="s">
        <v>801</v>
      </c>
      <c r="T263" s="179">
        <f t="shared" si="384"/>
        <v>0</v>
      </c>
      <c r="U263" s="180">
        <f t="shared" si="384"/>
        <v>0</v>
      </c>
      <c r="V263" s="180">
        <f t="shared" si="384"/>
        <v>0</v>
      </c>
      <c r="W263" s="180">
        <f t="shared" si="384"/>
        <v>0</v>
      </c>
      <c r="X263" s="180">
        <f t="shared" si="384"/>
        <v>0</v>
      </c>
      <c r="Y263" s="180">
        <f t="shared" si="385"/>
        <v>0</v>
      </c>
      <c r="Z263" s="179">
        <f t="shared" si="385"/>
        <v>0</v>
      </c>
      <c r="AA263" s="179">
        <f t="shared" si="385"/>
        <v>0</v>
      </c>
      <c r="AB263" s="180">
        <f t="shared" si="385"/>
        <v>0</v>
      </c>
      <c r="AC263" s="180">
        <f t="shared" si="385"/>
        <v>0</v>
      </c>
      <c r="AD263" s="180">
        <f t="shared" si="385"/>
        <v>0</v>
      </c>
      <c r="AE263" s="179">
        <f t="shared" si="385"/>
        <v>0</v>
      </c>
      <c r="AG263" s="185">
        <f>(T263-T262)*100</f>
        <v>0</v>
      </c>
      <c r="AH263" s="185">
        <f t="shared" ref="AH263:AR263" si="386">(U263-U262)*100</f>
        <v>0</v>
      </c>
      <c r="AI263" s="185">
        <f t="shared" si="386"/>
        <v>0</v>
      </c>
      <c r="AJ263" s="185">
        <f t="shared" si="386"/>
        <v>0</v>
      </c>
      <c r="AK263" s="185">
        <f t="shared" si="386"/>
        <v>0</v>
      </c>
      <c r="AL263" s="185">
        <f t="shared" si="386"/>
        <v>0</v>
      </c>
      <c r="AM263" s="185">
        <f t="shared" si="386"/>
        <v>0</v>
      </c>
      <c r="AN263" s="185">
        <f t="shared" si="386"/>
        <v>0</v>
      </c>
      <c r="AO263" s="185">
        <f t="shared" si="386"/>
        <v>0</v>
      </c>
      <c r="AP263" s="185">
        <f t="shared" si="386"/>
        <v>0</v>
      </c>
      <c r="AQ263" s="185">
        <f t="shared" si="386"/>
        <v>0</v>
      </c>
      <c r="AR263" s="185">
        <f t="shared" si="386"/>
        <v>0</v>
      </c>
    </row>
    <row r="264" spans="1:45" ht="15">
      <c r="A264" s="622"/>
      <c r="B264" s="628" t="s">
        <v>984</v>
      </c>
      <c r="C264" s="629"/>
      <c r="D264" s="630"/>
      <c r="E264" s="630"/>
      <c r="F264" s="630"/>
      <c r="G264" s="630"/>
      <c r="H264" s="630"/>
      <c r="I264" s="629"/>
      <c r="J264" s="629"/>
      <c r="K264" s="630"/>
      <c r="L264" s="630"/>
      <c r="M264" s="630"/>
      <c r="N264" s="629"/>
      <c r="O264" s="629"/>
      <c r="P264" s="631"/>
      <c r="Q264"/>
      <c r="R264" s="168" t="s">
        <v>1188</v>
      </c>
      <c r="S264" s="169" t="s">
        <v>1180</v>
      </c>
      <c r="T264" s="170">
        <f t="shared" ref="T264:X265" si="387">IF(C248&gt;0,C264/C248,)</f>
        <v>0</v>
      </c>
      <c r="U264" s="182">
        <f t="shared" si="387"/>
        <v>0</v>
      </c>
      <c r="V264" s="182">
        <f t="shared" si="387"/>
        <v>0</v>
      </c>
      <c r="W264" s="182">
        <f t="shared" si="387"/>
        <v>0</v>
      </c>
      <c r="X264" s="182">
        <f t="shared" si="387"/>
        <v>0</v>
      </c>
      <c r="Y264" s="182">
        <f t="shared" ref="Y264:AE265" si="388">IF(H248&gt;0,H264/H248,)</f>
        <v>0</v>
      </c>
      <c r="Z264" s="170">
        <f t="shared" si="388"/>
        <v>0</v>
      </c>
      <c r="AA264" s="170">
        <f t="shared" si="388"/>
        <v>0</v>
      </c>
      <c r="AB264" s="182">
        <f t="shared" si="388"/>
        <v>0</v>
      </c>
      <c r="AC264" s="182">
        <f t="shared" si="388"/>
        <v>0</v>
      </c>
      <c r="AD264" s="182">
        <f t="shared" si="388"/>
        <v>0</v>
      </c>
      <c r="AE264" s="170">
        <f t="shared" si="388"/>
        <v>0</v>
      </c>
      <c r="AG264" s="183" t="s">
        <v>970</v>
      </c>
      <c r="AH264" s="172"/>
      <c r="AI264" s="172"/>
      <c r="AJ264" s="172"/>
      <c r="AK264" s="172"/>
      <c r="AL264" s="172"/>
      <c r="AM264" s="172"/>
      <c r="AN264" s="172"/>
      <c r="AO264" s="172"/>
      <c r="AP264" s="172"/>
      <c r="AQ264" s="172"/>
      <c r="AR264" s="172"/>
    </row>
    <row r="265" spans="1:45" ht="15">
      <c r="A265" s="622"/>
      <c r="B265" s="628" t="s">
        <v>985</v>
      </c>
      <c r="C265" s="629"/>
      <c r="D265" s="630"/>
      <c r="E265" s="630"/>
      <c r="F265" s="630"/>
      <c r="G265" s="630"/>
      <c r="H265" s="630"/>
      <c r="I265" s="629"/>
      <c r="J265" s="629"/>
      <c r="K265" s="630"/>
      <c r="L265" s="630"/>
      <c r="M265" s="630"/>
      <c r="N265" s="629"/>
      <c r="O265" s="629"/>
      <c r="P265" s="631"/>
      <c r="Q265"/>
      <c r="R265" s="177"/>
      <c r="S265" s="178" t="s">
        <v>801</v>
      </c>
      <c r="T265" s="179">
        <f t="shared" si="387"/>
        <v>0</v>
      </c>
      <c r="U265" s="180">
        <f t="shared" si="387"/>
        <v>0</v>
      </c>
      <c r="V265" s="180">
        <f t="shared" si="387"/>
        <v>0</v>
      </c>
      <c r="W265" s="180">
        <f t="shared" si="387"/>
        <v>0</v>
      </c>
      <c r="X265" s="180">
        <f t="shared" si="387"/>
        <v>0</v>
      </c>
      <c r="Y265" s="180">
        <f t="shared" si="388"/>
        <v>0</v>
      </c>
      <c r="Z265" s="179">
        <f t="shared" si="388"/>
        <v>0</v>
      </c>
      <c r="AA265" s="179">
        <f t="shared" si="388"/>
        <v>0</v>
      </c>
      <c r="AB265" s="180">
        <f t="shared" si="388"/>
        <v>0</v>
      </c>
      <c r="AC265" s="180">
        <f t="shared" si="388"/>
        <v>0</v>
      </c>
      <c r="AD265" s="180">
        <f t="shared" si="388"/>
        <v>0</v>
      </c>
      <c r="AE265" s="179">
        <f t="shared" si="388"/>
        <v>0</v>
      </c>
      <c r="AG265" s="185">
        <f>(T265-T264)*100</f>
        <v>0</v>
      </c>
      <c r="AH265" s="185">
        <f t="shared" ref="AH265:AR265" si="389">(U265-U264)*100</f>
        <v>0</v>
      </c>
      <c r="AI265" s="185">
        <f t="shared" si="389"/>
        <v>0</v>
      </c>
      <c r="AJ265" s="185">
        <f t="shared" si="389"/>
        <v>0</v>
      </c>
      <c r="AK265" s="185">
        <f t="shared" si="389"/>
        <v>0</v>
      </c>
      <c r="AL265" s="185">
        <f t="shared" si="389"/>
        <v>0</v>
      </c>
      <c r="AM265" s="185">
        <f t="shared" si="389"/>
        <v>0</v>
      </c>
      <c r="AN265" s="185">
        <f t="shared" si="389"/>
        <v>0</v>
      </c>
      <c r="AO265" s="185">
        <f t="shared" si="389"/>
        <v>0</v>
      </c>
      <c r="AP265" s="185">
        <f t="shared" si="389"/>
        <v>0</v>
      </c>
      <c r="AQ265" s="185">
        <f t="shared" si="389"/>
        <v>0</v>
      </c>
      <c r="AR265" s="185">
        <f t="shared" si="389"/>
        <v>0</v>
      </c>
    </row>
    <row r="266" spans="1:45" ht="15">
      <c r="A266" s="622"/>
      <c r="B266" s="628" t="s">
        <v>986</v>
      </c>
      <c r="C266" s="629"/>
      <c r="D266" s="630"/>
      <c r="E266" s="630"/>
      <c r="F266" s="630"/>
      <c r="G266" s="630"/>
      <c r="H266" s="630"/>
      <c r="I266" s="629"/>
      <c r="J266" s="629"/>
      <c r="K266" s="630"/>
      <c r="L266" s="630"/>
      <c r="M266" s="630"/>
      <c r="N266" s="629"/>
      <c r="O266" s="629"/>
      <c r="P266" s="631"/>
      <c r="Q266"/>
      <c r="R266" s="168" t="s">
        <v>1189</v>
      </c>
      <c r="S266" s="169" t="s">
        <v>1180</v>
      </c>
      <c r="T266" s="170">
        <f t="shared" ref="T266:X267" si="390">IF(C248&gt;0,C266/C248,)</f>
        <v>0</v>
      </c>
      <c r="U266" s="182">
        <f t="shared" si="390"/>
        <v>0</v>
      </c>
      <c r="V266" s="182">
        <f t="shared" si="390"/>
        <v>0</v>
      </c>
      <c r="W266" s="182">
        <f t="shared" si="390"/>
        <v>0</v>
      </c>
      <c r="X266" s="182">
        <f t="shared" si="390"/>
        <v>0</v>
      </c>
      <c r="Y266" s="182">
        <f t="shared" ref="Y266:AE267" si="391">IF(H248&gt;0,H266/H248,)</f>
        <v>0</v>
      </c>
      <c r="Z266" s="170">
        <f t="shared" si="391"/>
        <v>0</v>
      </c>
      <c r="AA266" s="170">
        <f t="shared" si="391"/>
        <v>0</v>
      </c>
      <c r="AB266" s="182">
        <f t="shared" si="391"/>
        <v>0</v>
      </c>
      <c r="AC266" s="182">
        <f t="shared" si="391"/>
        <v>0</v>
      </c>
      <c r="AD266" s="182">
        <f t="shared" si="391"/>
        <v>0</v>
      </c>
      <c r="AE266" s="170">
        <f t="shared" si="391"/>
        <v>0</v>
      </c>
      <c r="AG266" s="183" t="s">
        <v>970</v>
      </c>
      <c r="AH266" s="172"/>
      <c r="AI266" s="172"/>
      <c r="AJ266" s="172"/>
      <c r="AK266" s="172"/>
      <c r="AL266" s="172"/>
      <c r="AM266" s="172"/>
      <c r="AN266" s="172"/>
      <c r="AO266" s="172"/>
      <c r="AP266" s="172"/>
      <c r="AQ266" s="172"/>
      <c r="AR266" s="172"/>
    </row>
    <row r="267" spans="1:45" ht="15">
      <c r="A267" s="622"/>
      <c r="B267" s="628" t="s">
        <v>987</v>
      </c>
      <c r="C267" s="629"/>
      <c r="D267" s="630"/>
      <c r="E267" s="630"/>
      <c r="F267" s="630"/>
      <c r="G267" s="630"/>
      <c r="H267" s="630"/>
      <c r="I267" s="629"/>
      <c r="J267" s="629"/>
      <c r="K267" s="630"/>
      <c r="L267" s="630"/>
      <c r="M267" s="630"/>
      <c r="N267" s="629"/>
      <c r="O267" s="629"/>
      <c r="P267" s="631"/>
      <c r="Q267"/>
      <c r="R267" s="177"/>
      <c r="S267" s="178" t="s">
        <v>801</v>
      </c>
      <c r="T267" s="179">
        <f t="shared" si="390"/>
        <v>0</v>
      </c>
      <c r="U267" s="180">
        <f t="shared" si="390"/>
        <v>0</v>
      </c>
      <c r="V267" s="180">
        <f t="shared" si="390"/>
        <v>0</v>
      </c>
      <c r="W267" s="180">
        <f t="shared" si="390"/>
        <v>0</v>
      </c>
      <c r="X267" s="180">
        <f t="shared" si="390"/>
        <v>0</v>
      </c>
      <c r="Y267" s="180">
        <f t="shared" si="391"/>
        <v>0</v>
      </c>
      <c r="Z267" s="179">
        <f t="shared" si="391"/>
        <v>0</v>
      </c>
      <c r="AA267" s="179">
        <f t="shared" si="391"/>
        <v>0</v>
      </c>
      <c r="AB267" s="180">
        <f t="shared" si="391"/>
        <v>0</v>
      </c>
      <c r="AC267" s="180">
        <f t="shared" si="391"/>
        <v>0</v>
      </c>
      <c r="AD267" s="180">
        <f t="shared" si="391"/>
        <v>0</v>
      </c>
      <c r="AE267" s="179">
        <f t="shared" si="391"/>
        <v>0</v>
      </c>
      <c r="AG267" s="185">
        <f>(T267-T266)*100</f>
        <v>0</v>
      </c>
      <c r="AH267" s="185">
        <f t="shared" ref="AH267:AR267" si="392">(U267-U266)*100</f>
        <v>0</v>
      </c>
      <c r="AI267" s="185">
        <f t="shared" si="392"/>
        <v>0</v>
      </c>
      <c r="AJ267" s="185">
        <f t="shared" si="392"/>
        <v>0</v>
      </c>
      <c r="AK267" s="185">
        <f t="shared" si="392"/>
        <v>0</v>
      </c>
      <c r="AL267" s="185">
        <f t="shared" si="392"/>
        <v>0</v>
      </c>
      <c r="AM267" s="185">
        <f t="shared" si="392"/>
        <v>0</v>
      </c>
      <c r="AN267" s="185">
        <f t="shared" si="392"/>
        <v>0</v>
      </c>
      <c r="AO267" s="185">
        <f t="shared" si="392"/>
        <v>0</v>
      </c>
      <c r="AP267" s="185">
        <f t="shared" si="392"/>
        <v>0</v>
      </c>
      <c r="AQ267" s="185">
        <f t="shared" si="392"/>
        <v>0</v>
      </c>
      <c r="AR267" s="185">
        <f t="shared" si="392"/>
        <v>0</v>
      </c>
    </row>
    <row r="268" spans="1:45" ht="15">
      <c r="A268" s="622"/>
      <c r="B268" s="628" t="s">
        <v>988</v>
      </c>
      <c r="C268" s="629"/>
      <c r="D268" s="630"/>
      <c r="E268" s="630"/>
      <c r="F268" s="630"/>
      <c r="G268" s="630"/>
      <c r="H268" s="630"/>
      <c r="I268" s="629"/>
      <c r="J268" s="629"/>
      <c r="K268" s="630"/>
      <c r="L268" s="630"/>
      <c r="M268" s="630"/>
      <c r="N268" s="629"/>
      <c r="O268" s="629"/>
      <c r="P268" s="631"/>
      <c r="Q268"/>
      <c r="R268" s="168" t="s">
        <v>1190</v>
      </c>
      <c r="S268" s="169" t="s">
        <v>1180</v>
      </c>
      <c r="T268" s="170">
        <f t="shared" ref="T268:X269" si="393">IF(C248&gt;0,C268/C248,)</f>
        <v>0</v>
      </c>
      <c r="U268" s="182">
        <f t="shared" si="393"/>
        <v>0</v>
      </c>
      <c r="V268" s="182">
        <f t="shared" si="393"/>
        <v>0</v>
      </c>
      <c r="W268" s="182">
        <f t="shared" si="393"/>
        <v>0</v>
      </c>
      <c r="X268" s="182">
        <f t="shared" si="393"/>
        <v>0</v>
      </c>
      <c r="Y268" s="182">
        <f t="shared" ref="Y268:AE269" si="394">IF(H248&gt;0,H268/H248,)</f>
        <v>0</v>
      </c>
      <c r="Z268" s="170">
        <f t="shared" si="394"/>
        <v>0</v>
      </c>
      <c r="AA268" s="170">
        <f t="shared" si="394"/>
        <v>0</v>
      </c>
      <c r="AB268" s="182">
        <f t="shared" si="394"/>
        <v>0</v>
      </c>
      <c r="AC268" s="182">
        <f t="shared" si="394"/>
        <v>0</v>
      </c>
      <c r="AD268" s="182">
        <f t="shared" si="394"/>
        <v>0</v>
      </c>
      <c r="AE268" s="170">
        <f t="shared" si="394"/>
        <v>0</v>
      </c>
      <c r="AG268" s="183" t="s">
        <v>970</v>
      </c>
      <c r="AH268" s="187"/>
      <c r="AI268" s="187"/>
      <c r="AJ268" s="187"/>
      <c r="AK268" s="187"/>
      <c r="AL268" s="187"/>
      <c r="AM268" s="187"/>
      <c r="AN268" s="187"/>
      <c r="AO268" s="187"/>
      <c r="AP268" s="187"/>
      <c r="AQ268" s="187"/>
      <c r="AR268" s="187"/>
    </row>
    <row r="269" spans="1:45" ht="15.75" thickBot="1">
      <c r="A269" s="622"/>
      <c r="B269" s="628" t="s">
        <v>989</v>
      </c>
      <c r="C269" s="629"/>
      <c r="D269" s="630"/>
      <c r="E269" s="630"/>
      <c r="F269" s="630"/>
      <c r="G269" s="630"/>
      <c r="H269" s="630"/>
      <c r="I269" s="629"/>
      <c r="J269" s="629"/>
      <c r="K269" s="630"/>
      <c r="L269" s="630"/>
      <c r="M269" s="630"/>
      <c r="N269" s="629"/>
      <c r="O269" s="629"/>
      <c r="P269" s="631"/>
      <c r="Q269"/>
      <c r="R269" s="188"/>
      <c r="S269" s="189" t="s">
        <v>801</v>
      </c>
      <c r="T269" s="190">
        <f t="shared" si="393"/>
        <v>0</v>
      </c>
      <c r="U269" s="191">
        <f t="shared" si="393"/>
        <v>0</v>
      </c>
      <c r="V269" s="191">
        <f t="shared" si="393"/>
        <v>0</v>
      </c>
      <c r="W269" s="191">
        <f t="shared" si="393"/>
        <v>0</v>
      </c>
      <c r="X269" s="191">
        <f t="shared" si="393"/>
        <v>0</v>
      </c>
      <c r="Y269" s="191">
        <f t="shared" si="394"/>
        <v>0</v>
      </c>
      <c r="Z269" s="190">
        <f t="shared" si="394"/>
        <v>0</v>
      </c>
      <c r="AA269" s="190">
        <f t="shared" si="394"/>
        <v>0</v>
      </c>
      <c r="AB269" s="191">
        <f t="shared" si="394"/>
        <v>0</v>
      </c>
      <c r="AC269" s="191">
        <f t="shared" si="394"/>
        <v>0</v>
      </c>
      <c r="AD269" s="191">
        <f t="shared" si="394"/>
        <v>0</v>
      </c>
      <c r="AE269" s="190">
        <f t="shared" si="394"/>
        <v>0</v>
      </c>
      <c r="AF269" s="192"/>
      <c r="AG269" s="193">
        <f>(T269-T268)*100</f>
        <v>0</v>
      </c>
      <c r="AH269" s="193">
        <f t="shared" ref="AH269:AR269" si="395">(U269-U268)*100</f>
        <v>0</v>
      </c>
      <c r="AI269" s="193">
        <f t="shared" si="395"/>
        <v>0</v>
      </c>
      <c r="AJ269" s="193">
        <f t="shared" si="395"/>
        <v>0</v>
      </c>
      <c r="AK269" s="193">
        <f t="shared" si="395"/>
        <v>0</v>
      </c>
      <c r="AL269" s="193">
        <f t="shared" si="395"/>
        <v>0</v>
      </c>
      <c r="AM269" s="193">
        <f t="shared" si="395"/>
        <v>0</v>
      </c>
      <c r="AN269" s="193">
        <f t="shared" si="395"/>
        <v>0</v>
      </c>
      <c r="AO269" s="193">
        <f t="shared" si="395"/>
        <v>0</v>
      </c>
      <c r="AP269" s="193">
        <f t="shared" si="395"/>
        <v>0</v>
      </c>
      <c r="AQ269" s="193">
        <f t="shared" si="395"/>
        <v>0</v>
      </c>
      <c r="AR269" s="193">
        <f t="shared" si="395"/>
        <v>0</v>
      </c>
    </row>
    <row r="270" spans="1:45" ht="15">
      <c r="A270" s="621" t="s">
        <v>615</v>
      </c>
      <c r="B270" s="617" t="s">
        <v>967</v>
      </c>
      <c r="C270" s="634">
        <v>7702</v>
      </c>
      <c r="D270" s="635">
        <v>7465</v>
      </c>
      <c r="E270" s="635">
        <v>5613</v>
      </c>
      <c r="F270" s="635"/>
      <c r="G270" s="635">
        <v>1209</v>
      </c>
      <c r="H270" s="635"/>
      <c r="I270" s="634">
        <v>21989</v>
      </c>
      <c r="J270" s="634"/>
      <c r="K270" s="635">
        <v>5345</v>
      </c>
      <c r="L270" s="635">
        <v>4984</v>
      </c>
      <c r="M270" s="635">
        <v>297</v>
      </c>
      <c r="N270" s="634">
        <v>10626</v>
      </c>
      <c r="O270" s="634"/>
      <c r="P270" s="636"/>
      <c r="Q270"/>
      <c r="R270" s="168" t="s">
        <v>1179</v>
      </c>
      <c r="S270" s="169" t="s">
        <v>1180</v>
      </c>
      <c r="T270" s="170">
        <f t="shared" ref="T270:X271" si="396">IF(C270&gt;0,C270/C270,)</f>
        <v>1</v>
      </c>
      <c r="U270" s="182">
        <f t="shared" si="396"/>
        <v>1</v>
      </c>
      <c r="V270" s="182">
        <f t="shared" si="396"/>
        <v>1</v>
      </c>
      <c r="W270" s="182">
        <f t="shared" si="396"/>
        <v>0</v>
      </c>
      <c r="X270" s="182">
        <f t="shared" si="396"/>
        <v>1</v>
      </c>
      <c r="Y270" s="182">
        <f t="shared" ref="Y270:AE271" si="397">IF(H270&gt;0,H270/H270,)</f>
        <v>0</v>
      </c>
      <c r="Z270" s="170">
        <f t="shared" si="397"/>
        <v>1</v>
      </c>
      <c r="AA270" s="170">
        <f t="shared" si="397"/>
        <v>0</v>
      </c>
      <c r="AB270" s="182">
        <f t="shared" si="397"/>
        <v>1</v>
      </c>
      <c r="AC270" s="182">
        <f t="shared" si="397"/>
        <v>1</v>
      </c>
      <c r="AD270" s="182">
        <f t="shared" si="397"/>
        <v>1</v>
      </c>
      <c r="AE270" s="170">
        <f t="shared" si="397"/>
        <v>1</v>
      </c>
      <c r="AG270" s="172">
        <f>+T272+T274+T276+T278+T280+T282+T284+T286+T288+T290</f>
        <v>0.99961049078161524</v>
      </c>
      <c r="AH270" s="172">
        <f t="shared" ref="AH270:AR271" si="398">+U272+U274+U276+U278+U280+U282+U284+U286+U288+U290</f>
        <v>1</v>
      </c>
      <c r="AI270" s="172">
        <f t="shared" si="398"/>
        <v>1</v>
      </c>
      <c r="AJ270" s="172">
        <f t="shared" si="398"/>
        <v>0</v>
      </c>
      <c r="AK270" s="172">
        <f t="shared" si="398"/>
        <v>1</v>
      </c>
      <c r="AL270" s="172">
        <f t="shared" si="398"/>
        <v>0</v>
      </c>
      <c r="AM270" s="172">
        <f t="shared" si="398"/>
        <v>0.99986356814771038</v>
      </c>
      <c r="AN270" s="172">
        <f t="shared" si="398"/>
        <v>0</v>
      </c>
      <c r="AO270" s="172">
        <f t="shared" si="398"/>
        <v>1</v>
      </c>
      <c r="AP270" s="172">
        <f t="shared" si="398"/>
        <v>0.9997993579454254</v>
      </c>
      <c r="AQ270" s="172">
        <f t="shared" si="398"/>
        <v>1</v>
      </c>
      <c r="AR270" s="172">
        <f t="shared" si="398"/>
        <v>0.99990589121023898</v>
      </c>
    </row>
    <row r="271" spans="1:45" ht="15">
      <c r="A271" s="622"/>
      <c r="B271" s="628" t="s">
        <v>968</v>
      </c>
      <c r="C271" s="629">
        <v>7807</v>
      </c>
      <c r="D271" s="630">
        <v>7475</v>
      </c>
      <c r="E271" s="630">
        <v>5742</v>
      </c>
      <c r="F271" s="630"/>
      <c r="G271" s="630">
        <v>1131</v>
      </c>
      <c r="H271" s="630"/>
      <c r="I271" s="629">
        <v>22155</v>
      </c>
      <c r="J271" s="629"/>
      <c r="K271" s="630">
        <v>5642</v>
      </c>
      <c r="L271" s="630">
        <v>5516</v>
      </c>
      <c r="M271" s="630">
        <v>358</v>
      </c>
      <c r="N271" s="629">
        <v>11516</v>
      </c>
      <c r="O271" s="629"/>
      <c r="P271" s="631"/>
      <c r="Q271"/>
      <c r="R271" s="177"/>
      <c r="S271" s="178" t="s">
        <v>801</v>
      </c>
      <c r="T271" s="179">
        <f t="shared" si="396"/>
        <v>1</v>
      </c>
      <c r="U271" s="180">
        <f t="shared" si="396"/>
        <v>1</v>
      </c>
      <c r="V271" s="180">
        <f t="shared" si="396"/>
        <v>1</v>
      </c>
      <c r="W271" s="180">
        <f t="shared" si="396"/>
        <v>0</v>
      </c>
      <c r="X271" s="180">
        <f t="shared" si="396"/>
        <v>1</v>
      </c>
      <c r="Y271" s="180">
        <f t="shared" si="397"/>
        <v>0</v>
      </c>
      <c r="Z271" s="179">
        <f t="shared" si="397"/>
        <v>1</v>
      </c>
      <c r="AA271" s="179">
        <f t="shared" si="397"/>
        <v>0</v>
      </c>
      <c r="AB271" s="180">
        <f t="shared" si="397"/>
        <v>1</v>
      </c>
      <c r="AC271" s="180">
        <f t="shared" si="397"/>
        <v>1</v>
      </c>
      <c r="AD271" s="180">
        <f t="shared" si="397"/>
        <v>1</v>
      </c>
      <c r="AE271" s="179">
        <f t="shared" si="397"/>
        <v>1</v>
      </c>
      <c r="AG271" s="181">
        <f>+T273+T275+T277+T279+T281+T283+T285+T287+T289+T291</f>
        <v>0.99961572947354937</v>
      </c>
      <c r="AH271" s="181">
        <f t="shared" si="398"/>
        <v>1</v>
      </c>
      <c r="AI271" s="181">
        <f t="shared" si="398"/>
        <v>1</v>
      </c>
      <c r="AJ271" s="181">
        <f t="shared" si="398"/>
        <v>0</v>
      </c>
      <c r="AK271" s="181">
        <f t="shared" si="398"/>
        <v>1</v>
      </c>
      <c r="AL271" s="181">
        <f t="shared" si="398"/>
        <v>0</v>
      </c>
      <c r="AM271" s="181">
        <f t="shared" si="398"/>
        <v>0.99986459038591735</v>
      </c>
      <c r="AN271" s="181">
        <f t="shared" si="398"/>
        <v>0</v>
      </c>
      <c r="AO271" s="181">
        <f t="shared" si="398"/>
        <v>1</v>
      </c>
      <c r="AP271" s="181">
        <f t="shared" si="398"/>
        <v>0.99999999999999989</v>
      </c>
      <c r="AQ271" s="181">
        <f t="shared" si="398"/>
        <v>1</v>
      </c>
      <c r="AR271" s="181">
        <f t="shared" si="398"/>
        <v>1</v>
      </c>
      <c r="AS271" s="195"/>
    </row>
    <row r="272" spans="1:45" ht="15">
      <c r="A272" s="622"/>
      <c r="B272" s="628" t="s">
        <v>969</v>
      </c>
      <c r="C272" s="629">
        <v>908</v>
      </c>
      <c r="D272" s="630">
        <v>437</v>
      </c>
      <c r="E272" s="630">
        <v>762</v>
      </c>
      <c r="F272" s="630"/>
      <c r="G272" s="630">
        <v>168</v>
      </c>
      <c r="H272" s="630"/>
      <c r="I272" s="629">
        <v>2275</v>
      </c>
      <c r="J272" s="629"/>
      <c r="K272" s="630">
        <v>13</v>
      </c>
      <c r="L272" s="630">
        <v>13</v>
      </c>
      <c r="M272" s="630">
        <v>0</v>
      </c>
      <c r="N272" s="629">
        <v>26</v>
      </c>
      <c r="O272" s="629"/>
      <c r="P272" s="631"/>
      <c r="Q272"/>
      <c r="R272" s="168" t="s">
        <v>1181</v>
      </c>
      <c r="S272" s="169" t="s">
        <v>1180</v>
      </c>
      <c r="T272" s="170">
        <f t="shared" ref="T272:X273" si="399">IF(C270&gt;0,C272/C270,)</f>
        <v>0.11789145676447677</v>
      </c>
      <c r="U272" s="182">
        <f t="shared" si="399"/>
        <v>5.8539852645679839E-2</v>
      </c>
      <c r="V272" s="182">
        <f t="shared" si="399"/>
        <v>0.13575628006413681</v>
      </c>
      <c r="W272" s="182">
        <f t="shared" si="399"/>
        <v>0</v>
      </c>
      <c r="X272" s="182">
        <f t="shared" si="399"/>
        <v>0.13895781637717122</v>
      </c>
      <c r="Y272" s="182">
        <f t="shared" ref="Y272:AE273" si="400">IF(H270&gt;0,H272/H270,)</f>
        <v>0</v>
      </c>
      <c r="Z272" s="170">
        <f t="shared" si="400"/>
        <v>0.10346082131975079</v>
      </c>
      <c r="AA272" s="170">
        <f t="shared" si="400"/>
        <v>0</v>
      </c>
      <c r="AB272" s="182">
        <f t="shared" si="400"/>
        <v>2.4321796071094482E-3</v>
      </c>
      <c r="AC272" s="182">
        <f t="shared" si="400"/>
        <v>2.6083467094703051E-3</v>
      </c>
      <c r="AD272" s="182">
        <f t="shared" si="400"/>
        <v>0</v>
      </c>
      <c r="AE272" s="170">
        <f t="shared" si="400"/>
        <v>2.4468285337850555E-3</v>
      </c>
      <c r="AG272" s="183" t="s">
        <v>970</v>
      </c>
      <c r="AH272" s="172"/>
      <c r="AI272" s="172"/>
      <c r="AJ272" s="172"/>
      <c r="AK272" s="172"/>
      <c r="AL272" s="172"/>
      <c r="AM272" s="172"/>
      <c r="AN272" s="172"/>
      <c r="AO272" s="172"/>
      <c r="AP272" s="172"/>
      <c r="AQ272" s="172"/>
      <c r="AR272" s="172"/>
    </row>
    <row r="273" spans="1:45" ht="15">
      <c r="A273" s="622"/>
      <c r="B273" s="628" t="s">
        <v>971</v>
      </c>
      <c r="C273" s="629">
        <v>281</v>
      </c>
      <c r="D273" s="630">
        <v>178</v>
      </c>
      <c r="E273" s="630">
        <v>249</v>
      </c>
      <c r="F273" s="630"/>
      <c r="G273" s="630">
        <v>53</v>
      </c>
      <c r="H273" s="630"/>
      <c r="I273" s="629">
        <v>761</v>
      </c>
      <c r="J273" s="629"/>
      <c r="K273" s="630">
        <v>6</v>
      </c>
      <c r="L273" s="630">
        <v>4</v>
      </c>
      <c r="M273" s="630">
        <v>1</v>
      </c>
      <c r="N273" s="629">
        <v>11</v>
      </c>
      <c r="O273" s="629"/>
      <c r="P273" s="631"/>
      <c r="Q273"/>
      <c r="R273" s="177"/>
      <c r="S273" s="178" t="s">
        <v>801</v>
      </c>
      <c r="T273" s="179">
        <f t="shared" si="399"/>
        <v>3.5993339310874853E-2</v>
      </c>
      <c r="U273" s="180">
        <f t="shared" si="399"/>
        <v>2.3812709030100333E-2</v>
      </c>
      <c r="V273" s="180">
        <f t="shared" si="399"/>
        <v>4.336468129571578E-2</v>
      </c>
      <c r="W273" s="180">
        <f t="shared" si="399"/>
        <v>0</v>
      </c>
      <c r="X273" s="180">
        <f t="shared" si="399"/>
        <v>4.6861184792219276E-2</v>
      </c>
      <c r="Y273" s="180">
        <f t="shared" si="400"/>
        <v>0</v>
      </c>
      <c r="Z273" s="179">
        <f t="shared" si="400"/>
        <v>3.4348905438952831E-2</v>
      </c>
      <c r="AA273" s="179">
        <f t="shared" si="400"/>
        <v>0</v>
      </c>
      <c r="AB273" s="180">
        <f t="shared" si="400"/>
        <v>1.0634526763559022E-3</v>
      </c>
      <c r="AC273" s="180">
        <f t="shared" si="400"/>
        <v>7.2516316171138508E-4</v>
      </c>
      <c r="AD273" s="180">
        <f t="shared" si="400"/>
        <v>2.7932960893854749E-3</v>
      </c>
      <c r="AE273" s="179">
        <f t="shared" si="400"/>
        <v>9.5519277526919064E-4</v>
      </c>
      <c r="AG273" s="185">
        <f>(T273-T272)*100</f>
        <v>-8.189811745360192</v>
      </c>
      <c r="AH273" s="185">
        <f t="shared" ref="AH273:AR273" si="401">(U273-U272)*100</f>
        <v>-3.4727143615579505</v>
      </c>
      <c r="AI273" s="185">
        <f t="shared" si="401"/>
        <v>-9.2391598768421037</v>
      </c>
      <c r="AJ273" s="185">
        <f t="shared" si="401"/>
        <v>0</v>
      </c>
      <c r="AK273" s="185">
        <f t="shared" si="401"/>
        <v>-9.2096631584951947</v>
      </c>
      <c r="AL273" s="185">
        <f t="shared" si="401"/>
        <v>0</v>
      </c>
      <c r="AM273" s="185">
        <f t="shared" si="401"/>
        <v>-6.9111915880797961</v>
      </c>
      <c r="AN273" s="185">
        <f t="shared" si="401"/>
        <v>0</v>
      </c>
      <c r="AO273" s="185">
        <f t="shared" si="401"/>
        <v>-0.1368726930753546</v>
      </c>
      <c r="AP273" s="185">
        <f t="shared" si="401"/>
        <v>-0.18831835477589198</v>
      </c>
      <c r="AQ273" s="185">
        <f t="shared" si="401"/>
        <v>0.27932960893854747</v>
      </c>
      <c r="AR273" s="185">
        <f t="shared" si="401"/>
        <v>-0.14916357585158649</v>
      </c>
    </row>
    <row r="274" spans="1:45" ht="15">
      <c r="A274" s="622"/>
      <c r="B274" s="628" t="s">
        <v>972</v>
      </c>
      <c r="C274" s="629">
        <v>19</v>
      </c>
      <c r="D274" s="630">
        <v>10</v>
      </c>
      <c r="E274" s="630">
        <v>8</v>
      </c>
      <c r="F274" s="630"/>
      <c r="G274" s="630">
        <v>4</v>
      </c>
      <c r="H274" s="630"/>
      <c r="I274" s="629">
        <v>41</v>
      </c>
      <c r="J274" s="629"/>
      <c r="K274" s="630">
        <v>7</v>
      </c>
      <c r="L274" s="630">
        <v>1</v>
      </c>
      <c r="M274" s="630">
        <v>0</v>
      </c>
      <c r="N274" s="629">
        <v>8</v>
      </c>
      <c r="O274" s="629"/>
      <c r="P274" s="631"/>
      <c r="Q274"/>
      <c r="R274" s="168" t="s">
        <v>1182</v>
      </c>
      <c r="S274" s="169" t="s">
        <v>1180</v>
      </c>
      <c r="T274" s="170">
        <f t="shared" ref="T274:X275" si="402">IF(C270&gt;0,C274/C270,)</f>
        <v>2.466891716437289E-3</v>
      </c>
      <c r="U274" s="182">
        <f t="shared" si="402"/>
        <v>1.3395847287340924E-3</v>
      </c>
      <c r="V274" s="182">
        <f t="shared" si="402"/>
        <v>1.4252627828255835E-3</v>
      </c>
      <c r="W274" s="182">
        <f t="shared" si="402"/>
        <v>0</v>
      </c>
      <c r="X274" s="182">
        <f t="shared" si="402"/>
        <v>3.3085194375516956E-3</v>
      </c>
      <c r="Y274" s="182">
        <f t="shared" ref="Y274:AE275" si="403">IF(H270&gt;0,H274/H270,)</f>
        <v>0</v>
      </c>
      <c r="Z274" s="170">
        <f t="shared" si="403"/>
        <v>1.8645686479603438E-3</v>
      </c>
      <c r="AA274" s="170">
        <f t="shared" si="403"/>
        <v>0</v>
      </c>
      <c r="AB274" s="182">
        <f t="shared" si="403"/>
        <v>1.3096351730589337E-3</v>
      </c>
      <c r="AC274" s="182">
        <f t="shared" si="403"/>
        <v>2.0064205457463884E-4</v>
      </c>
      <c r="AD274" s="182">
        <f t="shared" si="403"/>
        <v>0</v>
      </c>
      <c r="AE274" s="170">
        <f t="shared" si="403"/>
        <v>7.5287031808770938E-4</v>
      </c>
      <c r="AG274" s="183" t="s">
        <v>970</v>
      </c>
      <c r="AH274" s="172"/>
      <c r="AI274" s="172"/>
      <c r="AJ274" s="172"/>
      <c r="AK274" s="172"/>
      <c r="AL274" s="172"/>
      <c r="AM274" s="172"/>
      <c r="AN274" s="172"/>
      <c r="AO274" s="172"/>
      <c r="AP274" s="172"/>
      <c r="AQ274" s="172"/>
      <c r="AR274" s="172"/>
    </row>
    <row r="275" spans="1:45" ht="15">
      <c r="A275" s="622"/>
      <c r="B275" s="628" t="s">
        <v>973</v>
      </c>
      <c r="C275" s="629">
        <v>7</v>
      </c>
      <c r="D275" s="630">
        <v>4</v>
      </c>
      <c r="E275" s="630">
        <v>5</v>
      </c>
      <c r="F275" s="630"/>
      <c r="G275" s="630">
        <v>0</v>
      </c>
      <c r="H275" s="630"/>
      <c r="I275" s="629">
        <v>16</v>
      </c>
      <c r="J275" s="629"/>
      <c r="K275" s="630">
        <v>3</v>
      </c>
      <c r="L275" s="630">
        <v>1</v>
      </c>
      <c r="M275" s="630">
        <v>0</v>
      </c>
      <c r="N275" s="629">
        <v>4</v>
      </c>
      <c r="O275" s="629"/>
      <c r="P275" s="631"/>
      <c r="Q275"/>
      <c r="R275" s="177"/>
      <c r="S275" s="178" t="s">
        <v>801</v>
      </c>
      <c r="T275" s="179">
        <f t="shared" si="402"/>
        <v>8.9663122838478293E-4</v>
      </c>
      <c r="U275" s="180">
        <f t="shared" si="402"/>
        <v>5.3511705685618729E-4</v>
      </c>
      <c r="V275" s="180">
        <f t="shared" si="402"/>
        <v>8.7077673284569838E-4</v>
      </c>
      <c r="W275" s="180">
        <f t="shared" si="402"/>
        <v>0</v>
      </c>
      <c r="X275" s="180">
        <f t="shared" si="402"/>
        <v>0</v>
      </c>
      <c r="Y275" s="180">
        <f t="shared" si="403"/>
        <v>0</v>
      </c>
      <c r="Z275" s="179">
        <f t="shared" si="403"/>
        <v>7.2218460844053261E-4</v>
      </c>
      <c r="AA275" s="179">
        <f t="shared" si="403"/>
        <v>0</v>
      </c>
      <c r="AB275" s="180">
        <f t="shared" si="403"/>
        <v>5.3172633817795108E-4</v>
      </c>
      <c r="AC275" s="180">
        <f t="shared" si="403"/>
        <v>1.8129079042784627E-4</v>
      </c>
      <c r="AD275" s="180">
        <f t="shared" si="403"/>
        <v>0</v>
      </c>
      <c r="AE275" s="179">
        <f t="shared" si="403"/>
        <v>3.4734282737061478E-4</v>
      </c>
      <c r="AG275" s="185">
        <f>(T275-T274)*100</f>
        <v>-0.15702604880525059</v>
      </c>
      <c r="AH275" s="185">
        <f t="shared" ref="AH275:AR275" si="404">(U275-U274)*100</f>
        <v>-8.0446767187790508E-2</v>
      </c>
      <c r="AI275" s="185">
        <f t="shared" si="404"/>
        <v>-5.544860499798851E-2</v>
      </c>
      <c r="AJ275" s="185">
        <f t="shared" si="404"/>
        <v>0</v>
      </c>
      <c r="AK275" s="185">
        <f t="shared" si="404"/>
        <v>-0.33085194375516958</v>
      </c>
      <c r="AL275" s="185">
        <f t="shared" si="404"/>
        <v>0</v>
      </c>
      <c r="AM275" s="185">
        <f t="shared" si="404"/>
        <v>-0.11423840395198112</v>
      </c>
      <c r="AN275" s="185">
        <f t="shared" si="404"/>
        <v>0</v>
      </c>
      <c r="AO275" s="185">
        <f t="shared" si="404"/>
        <v>-7.7790883488098261E-2</v>
      </c>
      <c r="AP275" s="185">
        <f t="shared" si="404"/>
        <v>-1.9351264146792572E-3</v>
      </c>
      <c r="AQ275" s="185">
        <f t="shared" si="404"/>
        <v>0</v>
      </c>
      <c r="AR275" s="185">
        <f t="shared" si="404"/>
        <v>-4.0552749071709457E-2</v>
      </c>
    </row>
    <row r="276" spans="1:45" ht="15">
      <c r="A276" s="622"/>
      <c r="B276" s="628" t="s">
        <v>974</v>
      </c>
      <c r="C276" s="629"/>
      <c r="D276" s="630"/>
      <c r="E276" s="630"/>
      <c r="F276" s="630"/>
      <c r="G276" s="630"/>
      <c r="H276" s="630"/>
      <c r="I276" s="629"/>
      <c r="J276" s="629"/>
      <c r="K276" s="630"/>
      <c r="L276" s="630"/>
      <c r="M276" s="630"/>
      <c r="N276" s="629"/>
      <c r="O276" s="629"/>
      <c r="P276" s="631"/>
      <c r="Q276"/>
      <c r="R276" s="168" t="s">
        <v>1183</v>
      </c>
      <c r="S276" s="169" t="s">
        <v>1180</v>
      </c>
      <c r="T276" s="170">
        <f t="shared" ref="T276:X277" si="405">IF(C270&gt;0,C276/C270,)</f>
        <v>0</v>
      </c>
      <c r="U276" s="182">
        <f t="shared" si="405"/>
        <v>0</v>
      </c>
      <c r="V276" s="182">
        <f t="shared" si="405"/>
        <v>0</v>
      </c>
      <c r="W276" s="182">
        <f t="shared" si="405"/>
        <v>0</v>
      </c>
      <c r="X276" s="182">
        <f t="shared" si="405"/>
        <v>0</v>
      </c>
      <c r="Y276" s="182">
        <f t="shared" ref="Y276:AE277" si="406">IF(H270&gt;0,H276/H270,)</f>
        <v>0</v>
      </c>
      <c r="Z276" s="170">
        <f t="shared" si="406"/>
        <v>0</v>
      </c>
      <c r="AA276" s="170">
        <f t="shared" si="406"/>
        <v>0</v>
      </c>
      <c r="AB276" s="182">
        <f t="shared" si="406"/>
        <v>0</v>
      </c>
      <c r="AC276" s="182">
        <f t="shared" si="406"/>
        <v>0</v>
      </c>
      <c r="AD276" s="182">
        <f t="shared" si="406"/>
        <v>0</v>
      </c>
      <c r="AE276" s="170">
        <f t="shared" si="406"/>
        <v>0</v>
      </c>
      <c r="AG276" s="183" t="s">
        <v>970</v>
      </c>
      <c r="AH276" s="172"/>
      <c r="AI276" s="172"/>
      <c r="AJ276" s="172"/>
      <c r="AK276" s="172"/>
      <c r="AL276" s="172"/>
      <c r="AM276" s="172"/>
      <c r="AN276" s="172"/>
      <c r="AO276" s="172"/>
      <c r="AP276" s="172"/>
      <c r="AQ276" s="172"/>
      <c r="AR276" s="172"/>
    </row>
    <row r="277" spans="1:45" ht="15">
      <c r="A277" s="622"/>
      <c r="B277" s="628" t="s">
        <v>975</v>
      </c>
      <c r="C277" s="629"/>
      <c r="D277" s="630"/>
      <c r="E277" s="630"/>
      <c r="F277" s="630"/>
      <c r="G277" s="630"/>
      <c r="H277" s="630"/>
      <c r="I277" s="629"/>
      <c r="J277" s="629"/>
      <c r="K277" s="630"/>
      <c r="L277" s="630"/>
      <c r="M277" s="630"/>
      <c r="N277" s="629"/>
      <c r="O277" s="629"/>
      <c r="P277" s="631"/>
      <c r="Q277"/>
      <c r="R277" s="177"/>
      <c r="S277" s="178" t="s">
        <v>801</v>
      </c>
      <c r="T277" s="179">
        <f t="shared" si="405"/>
        <v>0</v>
      </c>
      <c r="U277" s="180">
        <f t="shared" si="405"/>
        <v>0</v>
      </c>
      <c r="V277" s="180">
        <f t="shared" si="405"/>
        <v>0</v>
      </c>
      <c r="W277" s="180">
        <f t="shared" si="405"/>
        <v>0</v>
      </c>
      <c r="X277" s="180">
        <f t="shared" si="405"/>
        <v>0</v>
      </c>
      <c r="Y277" s="180">
        <f t="shared" si="406"/>
        <v>0</v>
      </c>
      <c r="Z277" s="179">
        <f t="shared" si="406"/>
        <v>0</v>
      </c>
      <c r="AA277" s="179">
        <f t="shared" si="406"/>
        <v>0</v>
      </c>
      <c r="AB277" s="180">
        <f t="shared" si="406"/>
        <v>0</v>
      </c>
      <c r="AC277" s="180">
        <f t="shared" si="406"/>
        <v>0</v>
      </c>
      <c r="AD277" s="180">
        <f t="shared" si="406"/>
        <v>0</v>
      </c>
      <c r="AE277" s="179">
        <f t="shared" si="406"/>
        <v>0</v>
      </c>
      <c r="AG277" s="186">
        <f>(T277-T276)*100</f>
        <v>0</v>
      </c>
      <c r="AH277" s="186">
        <f t="shared" ref="AH277:AR277" si="407">(U277-U276)*100</f>
        <v>0</v>
      </c>
      <c r="AI277" s="186">
        <f t="shared" si="407"/>
        <v>0</v>
      </c>
      <c r="AJ277" s="186">
        <f t="shared" si="407"/>
        <v>0</v>
      </c>
      <c r="AK277" s="186">
        <f t="shared" si="407"/>
        <v>0</v>
      </c>
      <c r="AL277" s="186">
        <f t="shared" si="407"/>
        <v>0</v>
      </c>
      <c r="AM277" s="186">
        <f t="shared" si="407"/>
        <v>0</v>
      </c>
      <c r="AN277" s="186">
        <f t="shared" si="407"/>
        <v>0</v>
      </c>
      <c r="AO277" s="186">
        <f t="shared" si="407"/>
        <v>0</v>
      </c>
      <c r="AP277" s="186">
        <f t="shared" si="407"/>
        <v>0</v>
      </c>
      <c r="AQ277" s="186">
        <f t="shared" si="407"/>
        <v>0</v>
      </c>
      <c r="AR277" s="186">
        <f t="shared" si="407"/>
        <v>0</v>
      </c>
    </row>
    <row r="278" spans="1:45" ht="15">
      <c r="A278" s="622"/>
      <c r="B278" s="628" t="s">
        <v>976</v>
      </c>
      <c r="C278" s="629">
        <v>3643</v>
      </c>
      <c r="D278" s="630">
        <v>2938</v>
      </c>
      <c r="E278" s="630">
        <v>2408</v>
      </c>
      <c r="F278" s="630"/>
      <c r="G278" s="630">
        <v>468</v>
      </c>
      <c r="H278" s="630"/>
      <c r="I278" s="629">
        <v>9457</v>
      </c>
      <c r="J278" s="629"/>
      <c r="K278" s="630">
        <v>1970</v>
      </c>
      <c r="L278" s="630">
        <v>2138</v>
      </c>
      <c r="M278" s="630">
        <v>110</v>
      </c>
      <c r="N278" s="629">
        <v>4218</v>
      </c>
      <c r="O278" s="629"/>
      <c r="P278" s="631"/>
      <c r="Q278"/>
      <c r="R278" s="168" t="s">
        <v>1184</v>
      </c>
      <c r="S278" s="169" t="s">
        <v>1180</v>
      </c>
      <c r="T278" s="170">
        <f t="shared" ref="T278:X279" si="408">IF(C270&gt;0,C278/C270,)</f>
        <v>0.47299402752531811</v>
      </c>
      <c r="U278" s="182">
        <f t="shared" si="408"/>
        <v>0.39356999330207637</v>
      </c>
      <c r="V278" s="182">
        <f t="shared" si="408"/>
        <v>0.42900409763050062</v>
      </c>
      <c r="W278" s="182">
        <f t="shared" si="408"/>
        <v>0</v>
      </c>
      <c r="X278" s="182">
        <f t="shared" si="408"/>
        <v>0.38709677419354838</v>
      </c>
      <c r="Y278" s="182">
        <f t="shared" ref="Y278:AE279" si="409">IF(H270&gt;0,H278/H270,)</f>
        <v>0</v>
      </c>
      <c r="Z278" s="170">
        <f t="shared" si="409"/>
        <v>0.43007867570148711</v>
      </c>
      <c r="AA278" s="170">
        <f t="shared" si="409"/>
        <v>0</v>
      </c>
      <c r="AB278" s="182">
        <f t="shared" si="409"/>
        <v>0.36856875584658561</v>
      </c>
      <c r="AC278" s="182">
        <f t="shared" si="409"/>
        <v>0.42897271268057785</v>
      </c>
      <c r="AD278" s="182">
        <f t="shared" si="409"/>
        <v>0.37037037037037035</v>
      </c>
      <c r="AE278" s="170">
        <f t="shared" si="409"/>
        <v>0.39695087521174477</v>
      </c>
      <c r="AG278" s="183" t="s">
        <v>970</v>
      </c>
      <c r="AH278" s="172"/>
      <c r="AI278" s="172"/>
      <c r="AJ278" s="172"/>
      <c r="AK278" s="172"/>
      <c r="AL278" s="172"/>
      <c r="AM278" s="172"/>
      <c r="AN278" s="172"/>
      <c r="AO278" s="172"/>
      <c r="AP278" s="172"/>
      <c r="AQ278" s="172"/>
      <c r="AR278" s="172"/>
    </row>
    <row r="279" spans="1:45" ht="15">
      <c r="A279" s="622"/>
      <c r="B279" s="628" t="s">
        <v>977</v>
      </c>
      <c r="C279" s="629">
        <v>4337</v>
      </c>
      <c r="D279" s="630">
        <v>3258</v>
      </c>
      <c r="E279" s="630">
        <v>2937</v>
      </c>
      <c r="F279" s="630"/>
      <c r="G279" s="630">
        <v>566</v>
      </c>
      <c r="H279" s="630"/>
      <c r="I279" s="629">
        <v>11098</v>
      </c>
      <c r="J279" s="629"/>
      <c r="K279" s="630">
        <v>2257</v>
      </c>
      <c r="L279" s="630">
        <v>2568</v>
      </c>
      <c r="M279" s="630">
        <v>134</v>
      </c>
      <c r="N279" s="629">
        <v>4959</v>
      </c>
      <c r="O279" s="629"/>
      <c r="P279" s="631"/>
      <c r="Q279"/>
      <c r="R279" s="177"/>
      <c r="S279" s="178" t="s">
        <v>801</v>
      </c>
      <c r="T279" s="179">
        <f t="shared" si="408"/>
        <v>0.55552709107211473</v>
      </c>
      <c r="U279" s="180">
        <f t="shared" si="408"/>
        <v>0.43585284280936454</v>
      </c>
      <c r="V279" s="180">
        <f t="shared" si="408"/>
        <v>0.5114942528735632</v>
      </c>
      <c r="W279" s="180">
        <f t="shared" si="408"/>
        <v>0</v>
      </c>
      <c r="X279" s="180">
        <f t="shared" si="408"/>
        <v>0.50044208664898315</v>
      </c>
      <c r="Y279" s="180">
        <f t="shared" si="409"/>
        <v>0</v>
      </c>
      <c r="Z279" s="179">
        <f t="shared" si="409"/>
        <v>0.5009252990295644</v>
      </c>
      <c r="AA279" s="179">
        <f t="shared" si="409"/>
        <v>0</v>
      </c>
      <c r="AB279" s="180">
        <f t="shared" si="409"/>
        <v>0.40003544842254518</v>
      </c>
      <c r="AC279" s="180">
        <f t="shared" si="409"/>
        <v>0.4655547498187092</v>
      </c>
      <c r="AD279" s="180">
        <f t="shared" si="409"/>
        <v>0.37430167597765363</v>
      </c>
      <c r="AE279" s="179">
        <f t="shared" si="409"/>
        <v>0.4306182702327197</v>
      </c>
      <c r="AG279" s="185">
        <f>(T279-T278)*100</f>
        <v>8.2533063546796619</v>
      </c>
      <c r="AH279" s="185">
        <f t="shared" ref="AH279:AL279" si="410">(U279-U278)*100</f>
        <v>4.2282849507288169</v>
      </c>
      <c r="AI279" s="185">
        <f t="shared" si="410"/>
        <v>8.2490155243062588</v>
      </c>
      <c r="AJ279" s="185">
        <f t="shared" si="410"/>
        <v>0</v>
      </c>
      <c r="AK279" s="185">
        <f t="shared" si="410"/>
        <v>11.334531245543477</v>
      </c>
      <c r="AL279" s="185">
        <f t="shared" si="410"/>
        <v>0</v>
      </c>
      <c r="AM279" s="185">
        <f>(Z279-Z278)*100</f>
        <v>7.0846623328077287</v>
      </c>
      <c r="AN279" s="185">
        <f t="shared" ref="AN279:AR279" si="411">(AA279-AA278)*100</f>
        <v>0</v>
      </c>
      <c r="AO279" s="185">
        <f t="shared" si="411"/>
        <v>3.1466692575959576</v>
      </c>
      <c r="AP279" s="185">
        <f t="shared" si="411"/>
        <v>3.6582037138131351</v>
      </c>
      <c r="AQ279" s="185">
        <f t="shared" si="411"/>
        <v>0.39313056072832753</v>
      </c>
      <c r="AR279" s="185">
        <f t="shared" si="411"/>
        <v>3.3667395020974933</v>
      </c>
      <c r="AS279" s="195"/>
    </row>
    <row r="280" spans="1:45" ht="15">
      <c r="A280" s="622"/>
      <c r="B280" s="628" t="s">
        <v>978</v>
      </c>
      <c r="C280" s="629">
        <v>137</v>
      </c>
      <c r="D280" s="630">
        <v>182</v>
      </c>
      <c r="E280" s="630">
        <v>83</v>
      </c>
      <c r="F280" s="630"/>
      <c r="G280" s="630">
        <v>13</v>
      </c>
      <c r="H280" s="630"/>
      <c r="I280" s="629">
        <v>415</v>
      </c>
      <c r="J280" s="629"/>
      <c r="K280" s="630">
        <v>578</v>
      </c>
      <c r="L280" s="630">
        <v>365</v>
      </c>
      <c r="M280" s="630">
        <v>29</v>
      </c>
      <c r="N280" s="629">
        <v>972</v>
      </c>
      <c r="O280" s="629"/>
      <c r="P280" s="631"/>
      <c r="Q280"/>
      <c r="R280" s="168" t="s">
        <v>1185</v>
      </c>
      <c r="S280" s="169" t="s">
        <v>1180</v>
      </c>
      <c r="T280" s="170">
        <f t="shared" ref="T280:X281" si="412">IF(C270&gt;0,C280/C270,)</f>
        <v>1.7787587639574137E-2</v>
      </c>
      <c r="U280" s="182">
        <f t="shared" si="412"/>
        <v>2.4380442062960483E-2</v>
      </c>
      <c r="V280" s="182">
        <f t="shared" si="412"/>
        <v>1.4787101371815428E-2</v>
      </c>
      <c r="W280" s="182">
        <f t="shared" si="412"/>
        <v>0</v>
      </c>
      <c r="X280" s="182">
        <f t="shared" si="412"/>
        <v>1.0752688172043012E-2</v>
      </c>
      <c r="Y280" s="182">
        <f t="shared" ref="Y280:AE281" si="413">IF(H270&gt;0,H280/H270,)</f>
        <v>0</v>
      </c>
      <c r="Z280" s="170">
        <f t="shared" si="413"/>
        <v>1.8873072900086406E-2</v>
      </c>
      <c r="AA280" s="170">
        <f t="shared" si="413"/>
        <v>0</v>
      </c>
      <c r="AB280" s="182">
        <f t="shared" si="413"/>
        <v>0.10813844714686623</v>
      </c>
      <c r="AC280" s="182">
        <f t="shared" si="413"/>
        <v>7.3234349919743175E-2</v>
      </c>
      <c r="AD280" s="182">
        <f t="shared" si="413"/>
        <v>9.7643097643097643E-2</v>
      </c>
      <c r="AE280" s="170">
        <f t="shared" si="413"/>
        <v>9.1473743647656688E-2</v>
      </c>
      <c r="AG280" s="183" t="s">
        <v>970</v>
      </c>
      <c r="AH280" s="172"/>
      <c r="AI280" s="172"/>
      <c r="AJ280" s="172"/>
      <c r="AK280" s="172"/>
      <c r="AL280" s="172"/>
      <c r="AM280" s="172"/>
      <c r="AN280" s="172"/>
      <c r="AO280" s="172"/>
      <c r="AP280" s="172"/>
      <c r="AQ280" s="172"/>
      <c r="AR280" s="172"/>
    </row>
    <row r="281" spans="1:45">
      <c r="A281" s="622"/>
      <c r="B281" s="628" t="s">
        <v>979</v>
      </c>
      <c r="C281" s="629">
        <v>132</v>
      </c>
      <c r="D281" s="630">
        <v>210</v>
      </c>
      <c r="E281" s="630">
        <v>78</v>
      </c>
      <c r="F281" s="630"/>
      <c r="G281" s="630">
        <v>10</v>
      </c>
      <c r="H281" s="630"/>
      <c r="I281" s="629">
        <v>430</v>
      </c>
      <c r="J281" s="629"/>
      <c r="K281" s="630">
        <v>551</v>
      </c>
      <c r="L281" s="630">
        <v>325</v>
      </c>
      <c r="M281" s="630">
        <v>24</v>
      </c>
      <c r="N281" s="629">
        <v>900</v>
      </c>
      <c r="O281" s="629"/>
      <c r="P281" s="631"/>
      <c r="R281" s="177"/>
      <c r="S281" s="178" t="s">
        <v>801</v>
      </c>
      <c r="T281" s="179">
        <f t="shared" si="412"/>
        <v>1.6907903163827336E-2</v>
      </c>
      <c r="U281" s="180">
        <f t="shared" si="412"/>
        <v>2.8093645484949834E-2</v>
      </c>
      <c r="V281" s="180">
        <f t="shared" si="412"/>
        <v>1.3584117032392894E-2</v>
      </c>
      <c r="W281" s="180">
        <f t="shared" si="412"/>
        <v>0</v>
      </c>
      <c r="X281" s="180">
        <f t="shared" si="412"/>
        <v>8.8417329796640146E-3</v>
      </c>
      <c r="Y281" s="180">
        <f t="shared" si="413"/>
        <v>0</v>
      </c>
      <c r="Z281" s="179">
        <f t="shared" si="413"/>
        <v>1.9408711351839313E-2</v>
      </c>
      <c r="AA281" s="179">
        <f t="shared" si="413"/>
        <v>0</v>
      </c>
      <c r="AB281" s="180">
        <f t="shared" si="413"/>
        <v>9.7660404112017013E-2</v>
      </c>
      <c r="AC281" s="180">
        <f t="shared" si="413"/>
        <v>5.8919506889050038E-2</v>
      </c>
      <c r="AD281" s="180">
        <f t="shared" si="413"/>
        <v>6.7039106145251395E-2</v>
      </c>
      <c r="AE281" s="179">
        <f t="shared" si="413"/>
        <v>7.8152136158388327E-2</v>
      </c>
      <c r="AG281" s="185">
        <f>(T281-T280)*100</f>
        <v>-8.796844757468017E-2</v>
      </c>
      <c r="AH281" s="185">
        <f t="shared" ref="AH281:AR281" si="414">(U281-U280)*100</f>
        <v>0.37132034219893517</v>
      </c>
      <c r="AI281" s="185">
        <f t="shared" si="414"/>
        <v>-0.12029843394225342</v>
      </c>
      <c r="AJ281" s="185">
        <f t="shared" si="414"/>
        <v>0</v>
      </c>
      <c r="AK281" s="185">
        <f t="shared" si="414"/>
        <v>-0.19109551923789969</v>
      </c>
      <c r="AL281" s="185">
        <f t="shared" si="414"/>
        <v>0</v>
      </c>
      <c r="AM281" s="185">
        <f t="shared" si="414"/>
        <v>5.3563845175290739E-2</v>
      </c>
      <c r="AN281" s="185">
        <f t="shared" si="414"/>
        <v>0</v>
      </c>
      <c r="AO281" s="185">
        <f t="shared" si="414"/>
        <v>-1.0478043034849214</v>
      </c>
      <c r="AP281" s="185">
        <f t="shared" si="414"/>
        <v>-1.4314843030693136</v>
      </c>
      <c r="AQ281" s="185">
        <f t="shared" si="414"/>
        <v>-3.0603991497846246</v>
      </c>
      <c r="AR281" s="185">
        <f t="shared" si="414"/>
        <v>-1.3321607489268361</v>
      </c>
    </row>
    <row r="282" spans="1:45">
      <c r="A282" s="622"/>
      <c r="B282" s="628" t="s">
        <v>980</v>
      </c>
      <c r="C282" s="629"/>
      <c r="D282" s="630"/>
      <c r="E282" s="630"/>
      <c r="F282" s="630"/>
      <c r="G282" s="630"/>
      <c r="H282" s="630"/>
      <c r="I282" s="629"/>
      <c r="J282" s="629"/>
      <c r="K282" s="630"/>
      <c r="L282" s="630"/>
      <c r="M282" s="630"/>
      <c r="N282" s="629"/>
      <c r="O282" s="629"/>
      <c r="P282" s="631"/>
      <c r="R282" s="168" t="s">
        <v>1186</v>
      </c>
      <c r="S282" s="169" t="s">
        <v>1180</v>
      </c>
      <c r="T282" s="170">
        <f t="shared" ref="T282:X283" si="415">IF(C270&gt;0,C282/C270,)</f>
        <v>0</v>
      </c>
      <c r="U282" s="182">
        <f t="shared" si="415"/>
        <v>0</v>
      </c>
      <c r="V282" s="182">
        <f t="shared" si="415"/>
        <v>0</v>
      </c>
      <c r="W282" s="182">
        <f t="shared" si="415"/>
        <v>0</v>
      </c>
      <c r="X282" s="182">
        <f t="shared" si="415"/>
        <v>0</v>
      </c>
      <c r="Y282" s="182">
        <f t="shared" ref="Y282:AE283" si="416">IF(H270&gt;0,H282/H270,)</f>
        <v>0</v>
      </c>
      <c r="Z282" s="170">
        <f t="shared" si="416"/>
        <v>0</v>
      </c>
      <c r="AA282" s="170">
        <f t="shared" si="416"/>
        <v>0</v>
      </c>
      <c r="AB282" s="182">
        <f t="shared" si="416"/>
        <v>0</v>
      </c>
      <c r="AC282" s="182">
        <f t="shared" si="416"/>
        <v>0</v>
      </c>
      <c r="AD282" s="182">
        <f t="shared" si="416"/>
        <v>0</v>
      </c>
      <c r="AE282" s="170">
        <f t="shared" si="416"/>
        <v>0</v>
      </c>
      <c r="AG282" s="183" t="s">
        <v>970</v>
      </c>
      <c r="AH282" s="172"/>
      <c r="AI282" s="172"/>
      <c r="AJ282" s="172"/>
      <c r="AK282" s="172"/>
      <c r="AL282" s="172"/>
      <c r="AM282" s="172"/>
      <c r="AN282" s="172"/>
      <c r="AO282" s="172"/>
      <c r="AP282" s="172"/>
      <c r="AQ282" s="172"/>
      <c r="AR282" s="172"/>
    </row>
    <row r="283" spans="1:45">
      <c r="A283" s="622"/>
      <c r="B283" s="628" t="s">
        <v>981</v>
      </c>
      <c r="C283" s="629"/>
      <c r="D283" s="630"/>
      <c r="E283" s="630"/>
      <c r="F283" s="630"/>
      <c r="G283" s="630"/>
      <c r="H283" s="630"/>
      <c r="I283" s="629"/>
      <c r="J283" s="629"/>
      <c r="K283" s="630"/>
      <c r="L283" s="630"/>
      <c r="M283" s="630"/>
      <c r="N283" s="629"/>
      <c r="O283" s="629"/>
      <c r="P283" s="631"/>
      <c r="R283" s="184"/>
      <c r="S283" s="178" t="s">
        <v>801</v>
      </c>
      <c r="T283" s="179">
        <f t="shared" si="415"/>
        <v>0</v>
      </c>
      <c r="U283" s="180">
        <f t="shared" si="415"/>
        <v>0</v>
      </c>
      <c r="V283" s="180">
        <f t="shared" si="415"/>
        <v>0</v>
      </c>
      <c r="W283" s="180">
        <f t="shared" si="415"/>
        <v>0</v>
      </c>
      <c r="X283" s="180">
        <f t="shared" si="415"/>
        <v>0</v>
      </c>
      <c r="Y283" s="180">
        <f t="shared" si="416"/>
        <v>0</v>
      </c>
      <c r="Z283" s="179">
        <f t="shared" si="416"/>
        <v>0</v>
      </c>
      <c r="AA283" s="179">
        <f t="shared" si="416"/>
        <v>0</v>
      </c>
      <c r="AB283" s="180">
        <f t="shared" si="416"/>
        <v>0</v>
      </c>
      <c r="AC283" s="180">
        <f t="shared" si="416"/>
        <v>0</v>
      </c>
      <c r="AD283" s="180">
        <f t="shared" si="416"/>
        <v>0</v>
      </c>
      <c r="AE283" s="179">
        <f t="shared" si="416"/>
        <v>0</v>
      </c>
      <c r="AG283" s="185">
        <f>(T283-T282)*100</f>
        <v>0</v>
      </c>
      <c r="AH283" s="185">
        <f t="shared" ref="AH283:AR283" si="417">(U283-U282)*100</f>
        <v>0</v>
      </c>
      <c r="AI283" s="185">
        <f t="shared" si="417"/>
        <v>0</v>
      </c>
      <c r="AJ283" s="185">
        <f t="shared" si="417"/>
        <v>0</v>
      </c>
      <c r="AK283" s="185">
        <f t="shared" si="417"/>
        <v>0</v>
      </c>
      <c r="AL283" s="185">
        <f t="shared" si="417"/>
        <v>0</v>
      </c>
      <c r="AM283" s="185">
        <f t="shared" si="417"/>
        <v>0</v>
      </c>
      <c r="AN283" s="185">
        <f t="shared" si="417"/>
        <v>0</v>
      </c>
      <c r="AO283" s="185">
        <f t="shared" si="417"/>
        <v>0</v>
      </c>
      <c r="AP283" s="185">
        <f t="shared" si="417"/>
        <v>0</v>
      </c>
      <c r="AQ283" s="185">
        <f t="shared" si="417"/>
        <v>0</v>
      </c>
      <c r="AR283" s="185">
        <f t="shared" si="417"/>
        <v>0</v>
      </c>
    </row>
    <row r="284" spans="1:45">
      <c r="A284" s="622"/>
      <c r="B284" s="628" t="s">
        <v>982</v>
      </c>
      <c r="C284" s="629">
        <v>1427</v>
      </c>
      <c r="D284" s="630">
        <v>1939</v>
      </c>
      <c r="E284" s="630">
        <v>1117</v>
      </c>
      <c r="F284" s="630"/>
      <c r="G284" s="630">
        <v>212</v>
      </c>
      <c r="H284" s="630"/>
      <c r="I284" s="629">
        <v>4695</v>
      </c>
      <c r="J284" s="629"/>
      <c r="K284" s="630">
        <v>439</v>
      </c>
      <c r="L284" s="630">
        <v>281</v>
      </c>
      <c r="M284" s="630">
        <v>20</v>
      </c>
      <c r="N284" s="629">
        <v>740</v>
      </c>
      <c r="O284" s="629"/>
      <c r="P284" s="631"/>
      <c r="R284" s="168" t="s">
        <v>1187</v>
      </c>
      <c r="S284" s="169" t="s">
        <v>1180</v>
      </c>
      <c r="T284" s="170">
        <f t="shared" ref="T284:X285" si="418">IF(C270&gt;0,C284/C270,)</f>
        <v>0.18527655154505324</v>
      </c>
      <c r="U284" s="182">
        <f t="shared" si="418"/>
        <v>0.25974547890154054</v>
      </c>
      <c r="V284" s="182">
        <f t="shared" si="418"/>
        <v>0.19900231605202209</v>
      </c>
      <c r="W284" s="182">
        <f t="shared" si="418"/>
        <v>0</v>
      </c>
      <c r="X284" s="182">
        <f t="shared" si="418"/>
        <v>0.17535153019023986</v>
      </c>
      <c r="Y284" s="182">
        <f t="shared" ref="Y284:AE285" si="419">IF(H270&gt;0,H284/H270,)</f>
        <v>0</v>
      </c>
      <c r="Z284" s="170">
        <f t="shared" si="419"/>
        <v>0.21351584883350766</v>
      </c>
      <c r="AA284" s="170">
        <f t="shared" si="419"/>
        <v>0</v>
      </c>
      <c r="AB284" s="182">
        <f t="shared" si="419"/>
        <v>8.2132834424695975E-2</v>
      </c>
      <c r="AC284" s="182">
        <f t="shared" si="419"/>
        <v>5.6380417335473512E-2</v>
      </c>
      <c r="AD284" s="182">
        <f t="shared" si="419"/>
        <v>6.7340067340067339E-2</v>
      </c>
      <c r="AE284" s="170">
        <f t="shared" si="419"/>
        <v>6.964050442311312E-2</v>
      </c>
      <c r="AG284" s="183" t="s">
        <v>970</v>
      </c>
      <c r="AH284" s="172"/>
      <c r="AI284" s="172"/>
      <c r="AJ284" s="172"/>
      <c r="AK284" s="172"/>
      <c r="AL284" s="172"/>
      <c r="AM284" s="172"/>
      <c r="AN284" s="172"/>
      <c r="AO284" s="172"/>
      <c r="AP284" s="172"/>
      <c r="AQ284" s="172"/>
      <c r="AR284" s="172"/>
    </row>
    <row r="285" spans="1:45">
      <c r="A285" s="622"/>
      <c r="B285" s="628" t="s">
        <v>983</v>
      </c>
      <c r="C285" s="629">
        <v>1506</v>
      </c>
      <c r="D285" s="630">
        <v>1896</v>
      </c>
      <c r="E285" s="630">
        <v>1243</v>
      </c>
      <c r="F285" s="630"/>
      <c r="G285" s="630">
        <v>225</v>
      </c>
      <c r="H285" s="630"/>
      <c r="I285" s="629">
        <v>4870</v>
      </c>
      <c r="J285" s="629"/>
      <c r="K285" s="630">
        <v>466</v>
      </c>
      <c r="L285" s="630">
        <v>285</v>
      </c>
      <c r="M285" s="630">
        <v>31</v>
      </c>
      <c r="N285" s="629">
        <v>782</v>
      </c>
      <c r="O285" s="629"/>
      <c r="P285" s="631"/>
      <c r="R285" s="177"/>
      <c r="S285" s="178" t="s">
        <v>801</v>
      </c>
      <c r="T285" s="179">
        <f t="shared" si="418"/>
        <v>0.19290380427821185</v>
      </c>
      <c r="U285" s="180">
        <f t="shared" si="418"/>
        <v>0.2536454849498328</v>
      </c>
      <c r="V285" s="180">
        <f t="shared" si="418"/>
        <v>0.21647509578544061</v>
      </c>
      <c r="W285" s="180">
        <f t="shared" si="418"/>
        <v>0</v>
      </c>
      <c r="X285" s="180">
        <f t="shared" si="418"/>
        <v>0.19893899204244031</v>
      </c>
      <c r="Y285" s="180">
        <f t="shared" si="419"/>
        <v>0</v>
      </c>
      <c r="Z285" s="179">
        <f t="shared" si="419"/>
        <v>0.21981494019408712</v>
      </c>
      <c r="AA285" s="179">
        <f t="shared" si="419"/>
        <v>0</v>
      </c>
      <c r="AB285" s="180">
        <f t="shared" si="419"/>
        <v>8.2594824530308406E-2</v>
      </c>
      <c r="AC285" s="180">
        <f t="shared" si="419"/>
        <v>5.1667875271936184E-2</v>
      </c>
      <c r="AD285" s="180">
        <f t="shared" si="419"/>
        <v>8.6592178770949726E-2</v>
      </c>
      <c r="AE285" s="179">
        <f t="shared" si="419"/>
        <v>6.7905522750955197E-2</v>
      </c>
      <c r="AG285" s="185">
        <f>(T285-T284)*100</f>
        <v>0.76272527331586182</v>
      </c>
      <c r="AH285" s="185">
        <f t="shared" ref="AH285:AR285" si="420">(U285-U284)*100</f>
        <v>-0.60999939517077384</v>
      </c>
      <c r="AI285" s="185">
        <f t="shared" si="420"/>
        <v>1.7472779733418515</v>
      </c>
      <c r="AJ285" s="185">
        <f t="shared" si="420"/>
        <v>0</v>
      </c>
      <c r="AK285" s="185">
        <f t="shared" si="420"/>
        <v>2.3587461852200455</v>
      </c>
      <c r="AL285" s="185">
        <f t="shared" si="420"/>
        <v>0</v>
      </c>
      <c r="AM285" s="185">
        <f t="shared" si="420"/>
        <v>0.62990913605794618</v>
      </c>
      <c r="AN285" s="185">
        <f t="shared" si="420"/>
        <v>0</v>
      </c>
      <c r="AO285" s="185">
        <f t="shared" si="420"/>
        <v>4.6199010561243092E-2</v>
      </c>
      <c r="AP285" s="185">
        <f t="shared" si="420"/>
        <v>-0.47125420635373283</v>
      </c>
      <c r="AQ285" s="185">
        <f t="shared" si="420"/>
        <v>1.9252111430882388</v>
      </c>
      <c r="AR285" s="185">
        <f t="shared" si="420"/>
        <v>-0.17349816721579231</v>
      </c>
    </row>
    <row r="286" spans="1:45">
      <c r="A286" s="622"/>
      <c r="B286" s="628" t="s">
        <v>984</v>
      </c>
      <c r="C286" s="629">
        <v>400</v>
      </c>
      <c r="D286" s="630">
        <v>484</v>
      </c>
      <c r="E286" s="630">
        <v>281</v>
      </c>
      <c r="F286" s="630"/>
      <c r="G286" s="630">
        <v>59</v>
      </c>
      <c r="H286" s="630"/>
      <c r="I286" s="629">
        <v>1224</v>
      </c>
      <c r="J286" s="629"/>
      <c r="K286" s="630">
        <v>376</v>
      </c>
      <c r="L286" s="630">
        <v>284</v>
      </c>
      <c r="M286" s="630">
        <v>32</v>
      </c>
      <c r="N286" s="629">
        <v>692</v>
      </c>
      <c r="O286" s="629"/>
      <c r="P286" s="631"/>
      <c r="R286" s="168" t="s">
        <v>1188</v>
      </c>
      <c r="S286" s="169" t="s">
        <v>1180</v>
      </c>
      <c r="T286" s="170">
        <f t="shared" ref="T286:X287" si="421">IF(C270&gt;0,C286/C270,)</f>
        <v>5.1934562451311346E-2</v>
      </c>
      <c r="U286" s="182">
        <f t="shared" si="421"/>
        <v>6.4835900870730073E-2</v>
      </c>
      <c r="V286" s="182">
        <f t="shared" si="421"/>
        <v>5.0062355246748617E-2</v>
      </c>
      <c r="W286" s="182">
        <f t="shared" si="421"/>
        <v>0</v>
      </c>
      <c r="X286" s="182">
        <f t="shared" si="421"/>
        <v>4.8800661703887513E-2</v>
      </c>
      <c r="Y286" s="182">
        <f t="shared" ref="Y286:AE287" si="422">IF(H270&gt;0,H286/H270,)</f>
        <v>0</v>
      </c>
      <c r="Z286" s="170">
        <f t="shared" si="422"/>
        <v>5.5664195734230752E-2</v>
      </c>
      <c r="AA286" s="170">
        <f t="shared" si="422"/>
        <v>0</v>
      </c>
      <c r="AB286" s="182">
        <f t="shared" si="422"/>
        <v>7.0346117867165575E-2</v>
      </c>
      <c r="AC286" s="182">
        <f t="shared" si="422"/>
        <v>5.6982343499197431E-2</v>
      </c>
      <c r="AD286" s="182">
        <f t="shared" si="422"/>
        <v>0.10774410774410774</v>
      </c>
      <c r="AE286" s="170">
        <f t="shared" si="422"/>
        <v>6.5123282514586864E-2</v>
      </c>
      <c r="AG286" s="183" t="s">
        <v>970</v>
      </c>
      <c r="AH286" s="172"/>
      <c r="AI286" s="172"/>
      <c r="AJ286" s="172"/>
      <c r="AK286" s="172"/>
      <c r="AL286" s="172"/>
      <c r="AM286" s="172"/>
      <c r="AN286" s="172"/>
      <c r="AO286" s="172"/>
      <c r="AP286" s="172"/>
      <c r="AQ286" s="172"/>
      <c r="AR286" s="172"/>
    </row>
    <row r="287" spans="1:45">
      <c r="A287" s="622"/>
      <c r="B287" s="628" t="s">
        <v>985</v>
      </c>
      <c r="C287" s="629">
        <v>359</v>
      </c>
      <c r="D287" s="630">
        <v>473</v>
      </c>
      <c r="E287" s="630">
        <v>274</v>
      </c>
      <c r="F287" s="630"/>
      <c r="G287" s="630">
        <v>37</v>
      </c>
      <c r="H287" s="630"/>
      <c r="I287" s="629">
        <v>1143</v>
      </c>
      <c r="J287" s="629"/>
      <c r="K287" s="630">
        <v>392</v>
      </c>
      <c r="L287" s="630">
        <v>297</v>
      </c>
      <c r="M287" s="630">
        <v>37</v>
      </c>
      <c r="N287" s="629">
        <v>726</v>
      </c>
      <c r="O287" s="629"/>
      <c r="P287" s="631"/>
      <c r="R287" s="184"/>
      <c r="S287" s="178" t="s">
        <v>801</v>
      </c>
      <c r="T287" s="179">
        <f t="shared" si="421"/>
        <v>4.5984372998591011E-2</v>
      </c>
      <c r="U287" s="180">
        <f t="shared" si="421"/>
        <v>6.3277591973244146E-2</v>
      </c>
      <c r="V287" s="180">
        <f t="shared" si="421"/>
        <v>4.7718564959944268E-2</v>
      </c>
      <c r="W287" s="180">
        <f t="shared" si="421"/>
        <v>0</v>
      </c>
      <c r="X287" s="180">
        <f t="shared" si="421"/>
        <v>3.2714412024756855E-2</v>
      </c>
      <c r="Y287" s="180">
        <f t="shared" si="422"/>
        <v>0</v>
      </c>
      <c r="Z287" s="179">
        <f t="shared" si="422"/>
        <v>5.1591062965470551E-2</v>
      </c>
      <c r="AA287" s="179">
        <f t="shared" si="422"/>
        <v>0</v>
      </c>
      <c r="AB287" s="180">
        <f t="shared" si="422"/>
        <v>6.9478908188585611E-2</v>
      </c>
      <c r="AC287" s="180">
        <f t="shared" si="422"/>
        <v>5.3843364757070342E-2</v>
      </c>
      <c r="AD287" s="180">
        <f t="shared" si="422"/>
        <v>0.10335195530726257</v>
      </c>
      <c r="AE287" s="179">
        <f t="shared" si="422"/>
        <v>6.3042723167766587E-2</v>
      </c>
      <c r="AG287" s="185">
        <f>(T287-T286)*100</f>
        <v>-0.59501894527203347</v>
      </c>
      <c r="AH287" s="185">
        <f t="shared" ref="AH287:AR287" si="423">(U287-U286)*100</f>
        <v>-0.15583088974859272</v>
      </c>
      <c r="AI287" s="185">
        <f t="shared" si="423"/>
        <v>-0.23437902868043495</v>
      </c>
      <c r="AJ287" s="185">
        <f t="shared" si="423"/>
        <v>0</v>
      </c>
      <c r="AK287" s="185">
        <f t="shared" si="423"/>
        <v>-1.6086249679130658</v>
      </c>
      <c r="AL287" s="185">
        <f t="shared" si="423"/>
        <v>0</v>
      </c>
      <c r="AM287" s="185">
        <f t="shared" si="423"/>
        <v>-0.40731327687602015</v>
      </c>
      <c r="AN287" s="185">
        <f t="shared" si="423"/>
        <v>0</v>
      </c>
      <c r="AO287" s="185">
        <f t="shared" si="423"/>
        <v>-8.6720967857996378E-2</v>
      </c>
      <c r="AP287" s="185">
        <f t="shared" si="423"/>
        <v>-0.31389787421270898</v>
      </c>
      <c r="AQ287" s="185">
        <f t="shared" si="423"/>
        <v>-0.43921524368451675</v>
      </c>
      <c r="AR287" s="185">
        <f t="shared" si="423"/>
        <v>-0.20805593468202765</v>
      </c>
    </row>
    <row r="288" spans="1:45">
      <c r="A288" s="622"/>
      <c r="B288" s="628" t="s">
        <v>986</v>
      </c>
      <c r="C288" s="629"/>
      <c r="D288" s="630"/>
      <c r="E288" s="630"/>
      <c r="F288" s="630"/>
      <c r="G288" s="630"/>
      <c r="H288" s="630"/>
      <c r="I288" s="629"/>
      <c r="J288" s="629"/>
      <c r="K288" s="630"/>
      <c r="L288" s="630"/>
      <c r="M288" s="630"/>
      <c r="N288" s="629"/>
      <c r="O288" s="629"/>
      <c r="P288" s="631"/>
      <c r="R288" s="168" t="s">
        <v>1189</v>
      </c>
      <c r="S288" s="169" t="s">
        <v>1180</v>
      </c>
      <c r="T288" s="170">
        <f t="shared" ref="T288:X289" si="424">IF(C270&gt;0,C288/C270,)</f>
        <v>0</v>
      </c>
      <c r="U288" s="182">
        <f t="shared" si="424"/>
        <v>0</v>
      </c>
      <c r="V288" s="182">
        <f t="shared" si="424"/>
        <v>0</v>
      </c>
      <c r="W288" s="182">
        <f t="shared" si="424"/>
        <v>0</v>
      </c>
      <c r="X288" s="182">
        <f t="shared" si="424"/>
        <v>0</v>
      </c>
      <c r="Y288" s="182">
        <f t="shared" ref="Y288:AE289" si="425">IF(H270&gt;0,H288/H270,)</f>
        <v>0</v>
      </c>
      <c r="Z288" s="170">
        <f t="shared" si="425"/>
        <v>0</v>
      </c>
      <c r="AA288" s="170">
        <f t="shared" si="425"/>
        <v>0</v>
      </c>
      <c r="AB288" s="182">
        <f t="shared" si="425"/>
        <v>0</v>
      </c>
      <c r="AC288" s="182">
        <f t="shared" si="425"/>
        <v>0</v>
      </c>
      <c r="AD288" s="182">
        <f t="shared" si="425"/>
        <v>0</v>
      </c>
      <c r="AE288" s="170">
        <f t="shared" si="425"/>
        <v>0</v>
      </c>
      <c r="AG288" s="183" t="s">
        <v>970</v>
      </c>
      <c r="AH288" s="172"/>
      <c r="AI288" s="172"/>
      <c r="AJ288" s="172"/>
      <c r="AK288" s="172"/>
      <c r="AL288" s="172"/>
      <c r="AM288" s="172"/>
      <c r="AN288" s="172"/>
      <c r="AO288" s="172"/>
      <c r="AP288" s="172"/>
      <c r="AQ288" s="172"/>
      <c r="AR288" s="172"/>
    </row>
    <row r="289" spans="1:44">
      <c r="A289" s="622"/>
      <c r="B289" s="628" t="s">
        <v>987</v>
      </c>
      <c r="C289" s="629"/>
      <c r="D289" s="630"/>
      <c r="E289" s="630"/>
      <c r="F289" s="630"/>
      <c r="G289" s="630"/>
      <c r="H289" s="630"/>
      <c r="I289" s="629"/>
      <c r="J289" s="629"/>
      <c r="K289" s="630"/>
      <c r="L289" s="630"/>
      <c r="M289" s="630"/>
      <c r="N289" s="629"/>
      <c r="O289" s="629"/>
      <c r="P289" s="631"/>
      <c r="R289" s="184"/>
      <c r="S289" s="178" t="s">
        <v>801</v>
      </c>
      <c r="T289" s="179">
        <f t="shared" si="424"/>
        <v>0</v>
      </c>
      <c r="U289" s="180">
        <f t="shared" si="424"/>
        <v>0</v>
      </c>
      <c r="V289" s="180">
        <f t="shared" si="424"/>
        <v>0</v>
      </c>
      <c r="W289" s="180">
        <f t="shared" si="424"/>
        <v>0</v>
      </c>
      <c r="X289" s="180">
        <f t="shared" si="424"/>
        <v>0</v>
      </c>
      <c r="Y289" s="180">
        <f t="shared" si="425"/>
        <v>0</v>
      </c>
      <c r="Z289" s="179">
        <f t="shared" si="425"/>
        <v>0</v>
      </c>
      <c r="AA289" s="179">
        <f t="shared" si="425"/>
        <v>0</v>
      </c>
      <c r="AB289" s="180">
        <f t="shared" si="425"/>
        <v>0</v>
      </c>
      <c r="AC289" s="180">
        <f t="shared" si="425"/>
        <v>0</v>
      </c>
      <c r="AD289" s="180">
        <f t="shared" si="425"/>
        <v>0</v>
      </c>
      <c r="AE289" s="179">
        <f t="shared" si="425"/>
        <v>0</v>
      </c>
      <c r="AG289" s="185">
        <f>(T289-T288)*100</f>
        <v>0</v>
      </c>
      <c r="AH289" s="185">
        <f t="shared" ref="AH289:AR289" si="426">(U289-U288)*100</f>
        <v>0</v>
      </c>
      <c r="AI289" s="185">
        <f t="shared" si="426"/>
        <v>0</v>
      </c>
      <c r="AJ289" s="185">
        <f t="shared" si="426"/>
        <v>0</v>
      </c>
      <c r="AK289" s="185">
        <f t="shared" si="426"/>
        <v>0</v>
      </c>
      <c r="AL289" s="185">
        <f t="shared" si="426"/>
        <v>0</v>
      </c>
      <c r="AM289" s="185">
        <f t="shared" si="426"/>
        <v>0</v>
      </c>
      <c r="AN289" s="185">
        <f t="shared" si="426"/>
        <v>0</v>
      </c>
      <c r="AO289" s="185">
        <f t="shared" si="426"/>
        <v>0</v>
      </c>
      <c r="AP289" s="185">
        <f t="shared" si="426"/>
        <v>0</v>
      </c>
      <c r="AQ289" s="185">
        <f t="shared" si="426"/>
        <v>0</v>
      </c>
      <c r="AR289" s="185">
        <f t="shared" si="426"/>
        <v>0</v>
      </c>
    </row>
    <row r="290" spans="1:44">
      <c r="A290" s="622"/>
      <c r="B290" s="628" t="s">
        <v>988</v>
      </c>
      <c r="C290" s="629">
        <v>1165</v>
      </c>
      <c r="D290" s="630">
        <v>1475</v>
      </c>
      <c r="E290" s="630">
        <v>954</v>
      </c>
      <c r="F290" s="630"/>
      <c r="G290" s="630">
        <v>285</v>
      </c>
      <c r="H290" s="630"/>
      <c r="I290" s="629">
        <v>3879</v>
      </c>
      <c r="J290" s="629"/>
      <c r="K290" s="630">
        <v>1962</v>
      </c>
      <c r="L290" s="630">
        <v>1901</v>
      </c>
      <c r="M290" s="630">
        <v>106</v>
      </c>
      <c r="N290" s="629">
        <v>3969</v>
      </c>
      <c r="O290" s="629"/>
      <c r="P290" s="631"/>
      <c r="R290" s="168" t="s">
        <v>1190</v>
      </c>
      <c r="S290" s="169" t="s">
        <v>1180</v>
      </c>
      <c r="T290" s="170">
        <f t="shared" ref="T290:X291" si="427">IF(C270&gt;0,C290/C270,)</f>
        <v>0.1512594131394443</v>
      </c>
      <c r="U290" s="182">
        <f t="shared" si="427"/>
        <v>0.19758874748827862</v>
      </c>
      <c r="V290" s="182">
        <f t="shared" si="427"/>
        <v>0.16996258685195084</v>
      </c>
      <c r="W290" s="182">
        <f t="shared" si="427"/>
        <v>0</v>
      </c>
      <c r="X290" s="182">
        <f t="shared" si="427"/>
        <v>0.23573200992555832</v>
      </c>
      <c r="Y290" s="182">
        <f t="shared" ref="Y290:AE291" si="428">IF(H270&gt;0,H290/H270,)</f>
        <v>0</v>
      </c>
      <c r="Z290" s="170">
        <f t="shared" si="428"/>
        <v>0.17640638501068717</v>
      </c>
      <c r="AA290" s="170">
        <f t="shared" si="428"/>
        <v>0</v>
      </c>
      <c r="AB290" s="182">
        <f t="shared" si="428"/>
        <v>0.36707202993451826</v>
      </c>
      <c r="AC290" s="182">
        <f t="shared" si="428"/>
        <v>0.38142054574638845</v>
      </c>
      <c r="AD290" s="182">
        <f t="shared" si="428"/>
        <v>0.35690235690235689</v>
      </c>
      <c r="AE290" s="170">
        <f t="shared" si="428"/>
        <v>0.37351778656126483</v>
      </c>
      <c r="AG290" s="183" t="s">
        <v>970</v>
      </c>
      <c r="AH290" s="187"/>
      <c r="AI290" s="187"/>
      <c r="AJ290" s="187"/>
      <c r="AK290" s="187"/>
      <c r="AL290" s="187"/>
      <c r="AM290" s="187"/>
      <c r="AN290" s="187"/>
      <c r="AO290" s="187"/>
      <c r="AP290" s="187"/>
      <c r="AQ290" s="187"/>
      <c r="AR290" s="187"/>
    </row>
    <row r="291" spans="1:44" ht="15.75" thickBot="1">
      <c r="A291" s="622"/>
      <c r="B291" s="628" t="s">
        <v>989</v>
      </c>
      <c r="C291" s="629">
        <v>1182</v>
      </c>
      <c r="D291" s="630">
        <v>1456</v>
      </c>
      <c r="E291" s="630">
        <v>956</v>
      </c>
      <c r="F291" s="630"/>
      <c r="G291" s="630">
        <v>240</v>
      </c>
      <c r="H291" s="630"/>
      <c r="I291" s="629">
        <v>3834</v>
      </c>
      <c r="J291" s="629"/>
      <c r="K291" s="630">
        <v>1967</v>
      </c>
      <c r="L291" s="630">
        <v>2036</v>
      </c>
      <c r="M291" s="630">
        <v>131</v>
      </c>
      <c r="N291" s="629">
        <v>4134</v>
      </c>
      <c r="O291" s="629"/>
      <c r="P291" s="631"/>
      <c r="Q291"/>
      <c r="R291" s="188"/>
      <c r="S291" s="189" t="s">
        <v>801</v>
      </c>
      <c r="T291" s="190">
        <f t="shared" si="427"/>
        <v>0.15140258742154478</v>
      </c>
      <c r="U291" s="191">
        <f t="shared" si="427"/>
        <v>0.19478260869565217</v>
      </c>
      <c r="V291" s="191">
        <f t="shared" si="427"/>
        <v>0.16649251132009751</v>
      </c>
      <c r="W291" s="191">
        <f t="shared" si="427"/>
        <v>0</v>
      </c>
      <c r="X291" s="191">
        <f t="shared" si="427"/>
        <v>0.21220159151193635</v>
      </c>
      <c r="Y291" s="191">
        <f t="shared" si="428"/>
        <v>0</v>
      </c>
      <c r="Z291" s="190">
        <f t="shared" si="428"/>
        <v>0.17305348679756263</v>
      </c>
      <c r="AA291" s="190">
        <f t="shared" si="428"/>
        <v>0</v>
      </c>
      <c r="AB291" s="191">
        <f t="shared" si="428"/>
        <v>0.34863523573200994</v>
      </c>
      <c r="AC291" s="191">
        <f t="shared" si="428"/>
        <v>0.36910804931109498</v>
      </c>
      <c r="AD291" s="191">
        <f t="shared" si="428"/>
        <v>0.36592178770949718</v>
      </c>
      <c r="AE291" s="190">
        <f t="shared" si="428"/>
        <v>0.35897881208753041</v>
      </c>
      <c r="AF291" s="192"/>
      <c r="AG291" s="193">
        <f>(T291-T290)*100</f>
        <v>1.4317428210047778E-2</v>
      </c>
      <c r="AH291" s="193">
        <f t="shared" ref="AH291:AR291" si="429">(U291-U290)*100</f>
        <v>-0.28061387926264503</v>
      </c>
      <c r="AI291" s="193">
        <f t="shared" si="429"/>
        <v>-0.34700755318533283</v>
      </c>
      <c r="AJ291" s="193">
        <f t="shared" si="429"/>
        <v>0</v>
      </c>
      <c r="AK291" s="193">
        <f t="shared" si="429"/>
        <v>-2.353041841362197</v>
      </c>
      <c r="AL291" s="193">
        <f t="shared" si="429"/>
        <v>0</v>
      </c>
      <c r="AM291" s="193">
        <f t="shared" si="429"/>
        <v>-0.33528982131245388</v>
      </c>
      <c r="AN291" s="193">
        <f t="shared" si="429"/>
        <v>0</v>
      </c>
      <c r="AO291" s="193">
        <f t="shared" si="429"/>
        <v>-1.8436794202508322</v>
      </c>
      <c r="AP291" s="193">
        <f t="shared" si="429"/>
        <v>-1.2312496435293474</v>
      </c>
      <c r="AQ291" s="193">
        <f t="shared" si="429"/>
        <v>0.9019430807140294</v>
      </c>
      <c r="AR291" s="193">
        <f t="shared" si="429"/>
        <v>-1.4538974473734423</v>
      </c>
    </row>
    <row r="292" spans="1:44" ht="15">
      <c r="A292" s="621" t="s">
        <v>638</v>
      </c>
      <c r="B292" s="617" t="s">
        <v>967</v>
      </c>
      <c r="C292" s="634">
        <v>55646</v>
      </c>
      <c r="D292" s="635">
        <v>12567</v>
      </c>
      <c r="E292" s="635">
        <v>29115</v>
      </c>
      <c r="F292" s="635">
        <v>1566</v>
      </c>
      <c r="G292" s="635">
        <v>4492</v>
      </c>
      <c r="H292" s="635"/>
      <c r="I292" s="634">
        <v>103386</v>
      </c>
      <c r="J292" s="634">
        <v>4699</v>
      </c>
      <c r="K292" s="635">
        <v>61268</v>
      </c>
      <c r="L292" s="635">
        <v>13356</v>
      </c>
      <c r="M292" s="635">
        <v>2654</v>
      </c>
      <c r="N292" s="634">
        <v>81977</v>
      </c>
      <c r="O292" s="634"/>
      <c r="P292" s="636"/>
      <c r="Q292"/>
      <c r="R292" s="168" t="s">
        <v>1179</v>
      </c>
      <c r="S292" s="169" t="s">
        <v>1180</v>
      </c>
      <c r="T292" s="170">
        <f t="shared" ref="T292:X293" si="430">IF(C292&gt;0,C292/C292,)</f>
        <v>1</v>
      </c>
      <c r="U292" s="182">
        <f t="shared" si="430"/>
        <v>1</v>
      </c>
      <c r="V292" s="182">
        <f t="shared" si="430"/>
        <v>1</v>
      </c>
      <c r="W292" s="182">
        <f t="shared" si="430"/>
        <v>1</v>
      </c>
      <c r="X292" s="182">
        <f t="shared" si="430"/>
        <v>1</v>
      </c>
      <c r="Y292" s="182">
        <f t="shared" ref="Y292:AE293" si="431">IF(H292&gt;0,H292/H292,)</f>
        <v>0</v>
      </c>
      <c r="Z292" s="170">
        <f t="shared" si="431"/>
        <v>1</v>
      </c>
      <c r="AA292" s="170">
        <f t="shared" si="431"/>
        <v>1</v>
      </c>
      <c r="AB292" s="182">
        <f t="shared" si="431"/>
        <v>1</v>
      </c>
      <c r="AC292" s="182">
        <f t="shared" si="431"/>
        <v>1</v>
      </c>
      <c r="AD292" s="182">
        <f t="shared" si="431"/>
        <v>1</v>
      </c>
      <c r="AE292" s="170">
        <f t="shared" si="431"/>
        <v>1</v>
      </c>
      <c r="AG292" s="172">
        <f>+T294+T296+T298+T300+T302+T304+T306+T308+T310+T312</f>
        <v>1</v>
      </c>
      <c r="AH292" s="172">
        <f t="shared" ref="AH292:AR293" si="432">+U294+U296+U298+U300+U302+U304+U306+U308+U310+U312</f>
        <v>0.99999999999999989</v>
      </c>
      <c r="AI292" s="172">
        <f t="shared" si="432"/>
        <v>1</v>
      </c>
      <c r="AJ292" s="172">
        <f t="shared" si="432"/>
        <v>0.99999999999999989</v>
      </c>
      <c r="AK292" s="172">
        <f t="shared" si="432"/>
        <v>1</v>
      </c>
      <c r="AL292" s="172">
        <f t="shared" si="432"/>
        <v>0</v>
      </c>
      <c r="AM292" s="172">
        <f t="shared" si="432"/>
        <v>0.99999999999999989</v>
      </c>
      <c r="AN292" s="172">
        <f t="shared" si="432"/>
        <v>0.99999999999999989</v>
      </c>
      <c r="AO292" s="172">
        <f t="shared" si="432"/>
        <v>1</v>
      </c>
      <c r="AP292" s="172">
        <f t="shared" si="432"/>
        <v>1</v>
      </c>
      <c r="AQ292" s="172">
        <f t="shared" si="432"/>
        <v>0.99999999999999989</v>
      </c>
      <c r="AR292" s="172">
        <f t="shared" si="432"/>
        <v>1</v>
      </c>
    </row>
    <row r="293" spans="1:44" ht="15">
      <c r="A293" s="622"/>
      <c r="B293" s="628" t="s">
        <v>968</v>
      </c>
      <c r="C293" s="629">
        <v>58845</v>
      </c>
      <c r="D293" s="630">
        <v>12810</v>
      </c>
      <c r="E293" s="630">
        <v>30181</v>
      </c>
      <c r="F293" s="630">
        <v>1673</v>
      </c>
      <c r="G293" s="630">
        <v>4597</v>
      </c>
      <c r="H293" s="630"/>
      <c r="I293" s="629">
        <v>108106</v>
      </c>
      <c r="J293" s="629">
        <v>5295</v>
      </c>
      <c r="K293" s="630">
        <v>61468</v>
      </c>
      <c r="L293" s="630">
        <v>14163</v>
      </c>
      <c r="M293" s="630">
        <v>3101</v>
      </c>
      <c r="N293" s="629">
        <v>84027</v>
      </c>
      <c r="O293" s="629"/>
      <c r="P293" s="631"/>
      <c r="Q293"/>
      <c r="R293" s="177"/>
      <c r="S293" s="178" t="s">
        <v>801</v>
      </c>
      <c r="T293" s="179">
        <f t="shared" si="430"/>
        <v>1</v>
      </c>
      <c r="U293" s="180">
        <f t="shared" si="430"/>
        <v>1</v>
      </c>
      <c r="V293" s="180">
        <f t="shared" si="430"/>
        <v>1</v>
      </c>
      <c r="W293" s="180">
        <f t="shared" si="430"/>
        <v>1</v>
      </c>
      <c r="X293" s="180">
        <f t="shared" si="430"/>
        <v>1</v>
      </c>
      <c r="Y293" s="180">
        <f t="shared" si="431"/>
        <v>0</v>
      </c>
      <c r="Z293" s="179">
        <f t="shared" si="431"/>
        <v>1</v>
      </c>
      <c r="AA293" s="179">
        <f t="shared" si="431"/>
        <v>1</v>
      </c>
      <c r="AB293" s="180">
        <f t="shared" si="431"/>
        <v>1</v>
      </c>
      <c r="AC293" s="180">
        <f t="shared" si="431"/>
        <v>1</v>
      </c>
      <c r="AD293" s="180">
        <f t="shared" si="431"/>
        <v>1</v>
      </c>
      <c r="AE293" s="179">
        <f t="shared" si="431"/>
        <v>1</v>
      </c>
      <c r="AG293" s="181">
        <f>+T295+T297+T299+T301+T303+T305+T307+T309+T311+T313</f>
        <v>1</v>
      </c>
      <c r="AH293" s="181">
        <f t="shared" si="432"/>
        <v>0.99953161592505857</v>
      </c>
      <c r="AI293" s="181">
        <f t="shared" si="432"/>
        <v>0.99930419800536752</v>
      </c>
      <c r="AJ293" s="181">
        <f t="shared" si="432"/>
        <v>0.99760908547519422</v>
      </c>
      <c r="AK293" s="181">
        <f t="shared" si="432"/>
        <v>0.99978246682619099</v>
      </c>
      <c r="AL293" s="181">
        <f t="shared" si="432"/>
        <v>0</v>
      </c>
      <c r="AM293" s="181">
        <f t="shared" si="432"/>
        <v>0.99970399422788747</v>
      </c>
      <c r="AN293" s="181">
        <f t="shared" si="432"/>
        <v>1</v>
      </c>
      <c r="AO293" s="181">
        <f t="shared" si="432"/>
        <v>1</v>
      </c>
      <c r="AP293" s="181">
        <f t="shared" si="432"/>
        <v>1</v>
      </c>
      <c r="AQ293" s="181">
        <f t="shared" si="432"/>
        <v>0.98742341180264426</v>
      </c>
      <c r="AR293" s="181">
        <f t="shared" si="432"/>
        <v>0.99953586347245515</v>
      </c>
    </row>
    <row r="294" spans="1:44" ht="15">
      <c r="A294" s="622"/>
      <c r="B294" s="628" t="s">
        <v>969</v>
      </c>
      <c r="C294" s="629">
        <v>10508</v>
      </c>
      <c r="D294" s="630">
        <v>1938</v>
      </c>
      <c r="E294" s="630">
        <v>4796</v>
      </c>
      <c r="F294" s="630">
        <v>55</v>
      </c>
      <c r="G294" s="630">
        <v>149</v>
      </c>
      <c r="H294" s="630"/>
      <c r="I294" s="629">
        <v>17446</v>
      </c>
      <c r="J294" s="629">
        <v>504</v>
      </c>
      <c r="K294" s="630">
        <v>3228</v>
      </c>
      <c r="L294" s="630">
        <v>1046</v>
      </c>
      <c r="M294" s="630">
        <v>217</v>
      </c>
      <c r="N294" s="629">
        <v>4995</v>
      </c>
      <c r="O294" s="629"/>
      <c r="P294" s="631"/>
      <c r="Q294"/>
      <c r="R294" s="168" t="s">
        <v>1181</v>
      </c>
      <c r="S294" s="169" t="s">
        <v>1180</v>
      </c>
      <c r="T294" s="170">
        <f t="shared" ref="T294:X295" si="433">IF(C292&gt;0,C294/C292,)</f>
        <v>0.18883657405743451</v>
      </c>
      <c r="U294" s="182">
        <f t="shared" si="433"/>
        <v>0.15421341608975889</v>
      </c>
      <c r="V294" s="182">
        <f t="shared" si="433"/>
        <v>0.16472608620985746</v>
      </c>
      <c r="W294" s="182">
        <f t="shared" si="433"/>
        <v>3.5121328224776503E-2</v>
      </c>
      <c r="X294" s="182">
        <f t="shared" si="433"/>
        <v>3.3170080142475515E-2</v>
      </c>
      <c r="Y294" s="182">
        <f t="shared" ref="Y294:AE295" si="434">IF(H292&gt;0,H294/H292,)</f>
        <v>0</v>
      </c>
      <c r="Z294" s="170">
        <f t="shared" si="434"/>
        <v>0.16874625191031667</v>
      </c>
      <c r="AA294" s="170">
        <f t="shared" si="434"/>
        <v>0.10725686316237497</v>
      </c>
      <c r="AB294" s="182">
        <f t="shared" si="434"/>
        <v>5.2686557419860287E-2</v>
      </c>
      <c r="AC294" s="182">
        <f t="shared" si="434"/>
        <v>7.8316861335729265E-2</v>
      </c>
      <c r="AD294" s="182">
        <f t="shared" si="434"/>
        <v>8.1763376036171814E-2</v>
      </c>
      <c r="AE294" s="170">
        <f t="shared" si="434"/>
        <v>6.0931724752064605E-2</v>
      </c>
      <c r="AG294" s="183" t="s">
        <v>970</v>
      </c>
      <c r="AH294" s="172"/>
      <c r="AI294" s="172"/>
      <c r="AJ294" s="172"/>
      <c r="AK294" s="172"/>
      <c r="AL294" s="172"/>
      <c r="AM294" s="172"/>
      <c r="AN294" s="172"/>
      <c r="AO294" s="172"/>
      <c r="AP294" s="172"/>
      <c r="AQ294" s="172"/>
      <c r="AR294" s="172"/>
    </row>
    <row r="295" spans="1:44" ht="15">
      <c r="A295" s="622"/>
      <c r="B295" s="628" t="s">
        <v>971</v>
      </c>
      <c r="C295" s="629">
        <v>11032</v>
      </c>
      <c r="D295" s="630">
        <v>2068</v>
      </c>
      <c r="E295" s="630">
        <v>4985</v>
      </c>
      <c r="F295" s="630">
        <v>67</v>
      </c>
      <c r="G295" s="630">
        <v>170</v>
      </c>
      <c r="H295" s="630"/>
      <c r="I295" s="629">
        <v>18322</v>
      </c>
      <c r="J295" s="629">
        <v>610</v>
      </c>
      <c r="K295" s="630">
        <v>3576</v>
      </c>
      <c r="L295" s="630">
        <v>1116</v>
      </c>
      <c r="M295" s="630">
        <v>224</v>
      </c>
      <c r="N295" s="629">
        <v>5526</v>
      </c>
      <c r="O295" s="629"/>
      <c r="P295" s="631"/>
      <c r="Q295"/>
      <c r="R295" s="177"/>
      <c r="S295" s="178" t="s">
        <v>801</v>
      </c>
      <c r="T295" s="179">
        <f t="shared" si="433"/>
        <v>0.18747557141643301</v>
      </c>
      <c r="U295" s="180">
        <f t="shared" si="433"/>
        <v>0.16143637782982045</v>
      </c>
      <c r="V295" s="180">
        <f t="shared" si="433"/>
        <v>0.16517014015440176</v>
      </c>
      <c r="W295" s="180">
        <f t="shared" si="433"/>
        <v>4.0047818290496112E-2</v>
      </c>
      <c r="X295" s="180">
        <f t="shared" si="433"/>
        <v>3.6980639547530995E-2</v>
      </c>
      <c r="Y295" s="180">
        <f t="shared" si="434"/>
        <v>0</v>
      </c>
      <c r="Z295" s="179">
        <f t="shared" si="434"/>
        <v>0.16948180489519546</v>
      </c>
      <c r="AA295" s="179">
        <f t="shared" si="434"/>
        <v>0.11520302171860246</v>
      </c>
      <c r="AB295" s="180">
        <f t="shared" si="434"/>
        <v>5.8176612220993039E-2</v>
      </c>
      <c r="AC295" s="180">
        <f t="shared" si="434"/>
        <v>7.8796865070959538E-2</v>
      </c>
      <c r="AD295" s="180">
        <f t="shared" si="434"/>
        <v>7.2234762979683967E-2</v>
      </c>
      <c r="AE295" s="179">
        <f t="shared" si="434"/>
        <v>6.5764575672105391E-2</v>
      </c>
      <c r="AG295" s="185">
        <f>(T295-T294)*100</f>
        <v>-0.13610026410015019</v>
      </c>
      <c r="AH295" s="185">
        <f t="shared" ref="AH295:AR295" si="435">(U295-U294)*100</f>
        <v>0.72229617400615675</v>
      </c>
      <c r="AI295" s="185">
        <f t="shared" si="435"/>
        <v>4.4405394454430369E-2</v>
      </c>
      <c r="AJ295" s="185">
        <f t="shared" si="435"/>
        <v>0.49264900657196087</v>
      </c>
      <c r="AK295" s="185">
        <f t="shared" si="435"/>
        <v>0.38105594050554803</v>
      </c>
      <c r="AL295" s="185">
        <f t="shared" si="435"/>
        <v>0</v>
      </c>
      <c r="AM295" s="185">
        <f t="shared" si="435"/>
        <v>7.3555298487879006E-2</v>
      </c>
      <c r="AN295" s="185">
        <f t="shared" si="435"/>
        <v>0.79461585562274895</v>
      </c>
      <c r="AO295" s="185">
        <f t="shared" si="435"/>
        <v>0.5490054801132751</v>
      </c>
      <c r="AP295" s="185">
        <f t="shared" si="435"/>
        <v>4.8000373523027218E-2</v>
      </c>
      <c r="AQ295" s="185">
        <f t="shared" si="435"/>
        <v>-0.95286130564878468</v>
      </c>
      <c r="AR295" s="185">
        <f t="shared" si="435"/>
        <v>0.48328509200407865</v>
      </c>
    </row>
    <row r="296" spans="1:44" ht="15">
      <c r="A296" s="622"/>
      <c r="B296" s="628" t="s">
        <v>972</v>
      </c>
      <c r="C296" s="629">
        <v>462</v>
      </c>
      <c r="D296" s="630">
        <v>137</v>
      </c>
      <c r="E296" s="630">
        <v>316</v>
      </c>
      <c r="F296" s="630">
        <v>1</v>
      </c>
      <c r="G296" s="630">
        <v>19</v>
      </c>
      <c r="H296" s="630"/>
      <c r="I296" s="629">
        <v>935</v>
      </c>
      <c r="J296" s="629">
        <v>606</v>
      </c>
      <c r="K296" s="630">
        <v>2633</v>
      </c>
      <c r="L296" s="630">
        <v>661</v>
      </c>
      <c r="M296" s="630">
        <v>107</v>
      </c>
      <c r="N296" s="629">
        <v>4007</v>
      </c>
      <c r="O296" s="629"/>
      <c r="P296" s="631"/>
      <c r="Q296"/>
      <c r="R296" s="168" t="s">
        <v>1182</v>
      </c>
      <c r="S296" s="169" t="s">
        <v>1180</v>
      </c>
      <c r="T296" s="170">
        <f t="shared" ref="T296:X297" si="436">IF(C292&gt;0,C296/C292,)</f>
        <v>8.3024835567695795E-3</v>
      </c>
      <c r="U296" s="182">
        <f t="shared" si="436"/>
        <v>1.0901567597676454E-2</v>
      </c>
      <c r="V296" s="182">
        <f t="shared" si="436"/>
        <v>1.0853511935428474E-2</v>
      </c>
      <c r="W296" s="182">
        <f t="shared" si="436"/>
        <v>6.3856960408684551E-4</v>
      </c>
      <c r="X296" s="182">
        <f t="shared" si="436"/>
        <v>4.2297417631344614E-3</v>
      </c>
      <c r="Y296" s="182">
        <f t="shared" ref="Y296:AE297" si="437">IF(H292&gt;0,H296/H292,)</f>
        <v>0</v>
      </c>
      <c r="Z296" s="170">
        <f t="shared" si="437"/>
        <v>9.0437776875012098E-3</v>
      </c>
      <c r="AA296" s="170">
        <f t="shared" si="437"/>
        <v>0.1289636092785699</v>
      </c>
      <c r="AB296" s="182">
        <f t="shared" si="437"/>
        <v>4.2975125677351962E-2</v>
      </c>
      <c r="AC296" s="182">
        <f t="shared" si="437"/>
        <v>4.949086552860138E-2</v>
      </c>
      <c r="AD296" s="182">
        <f t="shared" si="437"/>
        <v>4.0316503391107761E-2</v>
      </c>
      <c r="AE296" s="170">
        <f t="shared" si="437"/>
        <v>4.8879563780084657E-2</v>
      </c>
      <c r="AG296" s="183" t="s">
        <v>970</v>
      </c>
      <c r="AH296" s="172"/>
      <c r="AI296" s="172"/>
      <c r="AJ296" s="172"/>
      <c r="AK296" s="172"/>
      <c r="AL296" s="172"/>
      <c r="AM296" s="172"/>
      <c r="AN296" s="172"/>
      <c r="AO296" s="172"/>
      <c r="AP296" s="172"/>
      <c r="AQ296" s="172"/>
      <c r="AR296" s="172"/>
    </row>
    <row r="297" spans="1:44" ht="15">
      <c r="A297" s="622"/>
      <c r="B297" s="628" t="s">
        <v>973</v>
      </c>
      <c r="C297" s="629">
        <v>501</v>
      </c>
      <c r="D297" s="630">
        <v>153</v>
      </c>
      <c r="E297" s="630">
        <v>328</v>
      </c>
      <c r="F297" s="630"/>
      <c r="G297" s="630">
        <v>15</v>
      </c>
      <c r="H297" s="630"/>
      <c r="I297" s="629">
        <v>997</v>
      </c>
      <c r="J297" s="629">
        <v>773</v>
      </c>
      <c r="K297" s="630">
        <v>2989</v>
      </c>
      <c r="L297" s="630">
        <v>791</v>
      </c>
      <c r="M297" s="630">
        <v>63</v>
      </c>
      <c r="N297" s="629">
        <v>4616</v>
      </c>
      <c r="O297" s="629"/>
      <c r="P297" s="631"/>
      <c r="Q297"/>
      <c r="R297" s="177"/>
      <c r="S297" s="178" t="s">
        <v>801</v>
      </c>
      <c r="T297" s="179">
        <f t="shared" si="436"/>
        <v>8.5138924292633197E-3</v>
      </c>
      <c r="U297" s="180">
        <f t="shared" si="436"/>
        <v>1.1943793911007026E-2</v>
      </c>
      <c r="V297" s="180">
        <f t="shared" si="436"/>
        <v>1.0867764487591532E-2</v>
      </c>
      <c r="W297" s="180">
        <f t="shared" si="436"/>
        <v>0</v>
      </c>
      <c r="X297" s="180">
        <f t="shared" si="436"/>
        <v>3.262997607135088E-3</v>
      </c>
      <c r="Y297" s="180">
        <f t="shared" si="437"/>
        <v>0</v>
      </c>
      <c r="Z297" s="179">
        <f t="shared" si="437"/>
        <v>9.2224298373818295E-3</v>
      </c>
      <c r="AA297" s="179">
        <f t="shared" si="437"/>
        <v>0.14598677998111426</v>
      </c>
      <c r="AB297" s="180">
        <f t="shared" si="437"/>
        <v>4.8626927832368064E-2</v>
      </c>
      <c r="AC297" s="180">
        <f t="shared" si="437"/>
        <v>5.5849749346889785E-2</v>
      </c>
      <c r="AD297" s="180">
        <f t="shared" si="437"/>
        <v>2.0316027088036117E-2</v>
      </c>
      <c r="AE297" s="179">
        <f t="shared" si="437"/>
        <v>5.4934723362728644E-2</v>
      </c>
      <c r="AG297" s="185">
        <f>(T297-T296)*100</f>
        <v>2.1140887249374019E-2</v>
      </c>
      <c r="AH297" s="185">
        <f t="shared" ref="AH297:AR297" si="438">(U297-U296)*100</f>
        <v>0.10422263133305718</v>
      </c>
      <c r="AI297" s="185">
        <f t="shared" si="438"/>
        <v>1.4252552163057652E-3</v>
      </c>
      <c r="AJ297" s="185">
        <f t="shared" si="438"/>
        <v>-6.3856960408684549E-2</v>
      </c>
      <c r="AK297" s="185">
        <f t="shared" si="438"/>
        <v>-9.6674415599937336E-2</v>
      </c>
      <c r="AL297" s="185">
        <f t="shared" si="438"/>
        <v>0</v>
      </c>
      <c r="AM297" s="185">
        <f t="shared" si="438"/>
        <v>1.786521498806197E-2</v>
      </c>
      <c r="AN297" s="185">
        <f t="shared" si="438"/>
        <v>1.7023170702544359</v>
      </c>
      <c r="AO297" s="185">
        <f t="shared" si="438"/>
        <v>0.56518021550161013</v>
      </c>
      <c r="AP297" s="185">
        <f t="shared" si="438"/>
        <v>0.63588838182884055</v>
      </c>
      <c r="AQ297" s="185">
        <f t="shared" si="438"/>
        <v>-2.0000476303071646</v>
      </c>
      <c r="AR297" s="185">
        <f t="shared" si="438"/>
        <v>0.60551595826439863</v>
      </c>
    </row>
    <row r="298" spans="1:44" ht="15">
      <c r="A298" s="622"/>
      <c r="B298" s="628" t="s">
        <v>974</v>
      </c>
      <c r="C298" s="629"/>
      <c r="D298" s="630"/>
      <c r="E298" s="630"/>
      <c r="F298" s="630"/>
      <c r="G298" s="630"/>
      <c r="H298" s="630"/>
      <c r="I298" s="629"/>
      <c r="J298" s="629"/>
      <c r="K298" s="630"/>
      <c r="L298" s="630"/>
      <c r="M298" s="630"/>
      <c r="N298" s="629"/>
      <c r="O298" s="629"/>
      <c r="P298" s="631"/>
      <c r="Q298"/>
      <c r="R298" s="168" t="s">
        <v>1183</v>
      </c>
      <c r="S298" s="169" t="s">
        <v>1180</v>
      </c>
      <c r="T298" s="170">
        <f t="shared" ref="T298:X299" si="439">IF(C292&gt;0,C298/C292,)</f>
        <v>0</v>
      </c>
      <c r="U298" s="182">
        <f t="shared" si="439"/>
        <v>0</v>
      </c>
      <c r="V298" s="182">
        <f t="shared" si="439"/>
        <v>0</v>
      </c>
      <c r="W298" s="182">
        <f t="shared" si="439"/>
        <v>0</v>
      </c>
      <c r="X298" s="182">
        <f t="shared" si="439"/>
        <v>0</v>
      </c>
      <c r="Y298" s="182">
        <f t="shared" ref="Y298:AE299" si="440">IF(H292&gt;0,H298/H292,)</f>
        <v>0</v>
      </c>
      <c r="Z298" s="170">
        <f t="shared" si="440"/>
        <v>0</v>
      </c>
      <c r="AA298" s="170">
        <f t="shared" si="440"/>
        <v>0</v>
      </c>
      <c r="AB298" s="182">
        <f t="shared" si="440"/>
        <v>0</v>
      </c>
      <c r="AC298" s="182">
        <f t="shared" si="440"/>
        <v>0</v>
      </c>
      <c r="AD298" s="182">
        <f t="shared" si="440"/>
        <v>0</v>
      </c>
      <c r="AE298" s="170">
        <f t="shared" si="440"/>
        <v>0</v>
      </c>
      <c r="AG298" s="183" t="s">
        <v>970</v>
      </c>
      <c r="AH298" s="172"/>
      <c r="AI298" s="172"/>
      <c r="AJ298" s="172"/>
      <c r="AK298" s="172"/>
      <c r="AL298" s="172"/>
      <c r="AM298" s="172"/>
      <c r="AN298" s="172"/>
      <c r="AO298" s="172"/>
      <c r="AP298" s="172"/>
      <c r="AQ298" s="172"/>
      <c r="AR298" s="172"/>
    </row>
    <row r="299" spans="1:44" ht="15">
      <c r="A299" s="622"/>
      <c r="B299" s="628" t="s">
        <v>975</v>
      </c>
      <c r="C299" s="629"/>
      <c r="D299" s="630"/>
      <c r="E299" s="630"/>
      <c r="F299" s="630"/>
      <c r="G299" s="630"/>
      <c r="H299" s="630"/>
      <c r="I299" s="629"/>
      <c r="J299" s="629"/>
      <c r="K299" s="630"/>
      <c r="L299" s="630"/>
      <c r="M299" s="630"/>
      <c r="N299" s="629"/>
      <c r="O299" s="629"/>
      <c r="P299" s="631"/>
      <c r="Q299"/>
      <c r="R299" s="177"/>
      <c r="S299" s="178" t="s">
        <v>801</v>
      </c>
      <c r="T299" s="179">
        <f t="shared" si="439"/>
        <v>0</v>
      </c>
      <c r="U299" s="180">
        <f t="shared" si="439"/>
        <v>0</v>
      </c>
      <c r="V299" s="180">
        <f t="shared" si="439"/>
        <v>0</v>
      </c>
      <c r="W299" s="180">
        <f t="shared" si="439"/>
        <v>0</v>
      </c>
      <c r="X299" s="180">
        <f t="shared" si="439"/>
        <v>0</v>
      </c>
      <c r="Y299" s="180">
        <f t="shared" si="440"/>
        <v>0</v>
      </c>
      <c r="Z299" s="179">
        <f t="shared" si="440"/>
        <v>0</v>
      </c>
      <c r="AA299" s="179">
        <f t="shared" si="440"/>
        <v>0</v>
      </c>
      <c r="AB299" s="180">
        <f t="shared" si="440"/>
        <v>0</v>
      </c>
      <c r="AC299" s="180">
        <f t="shared" si="440"/>
        <v>0</v>
      </c>
      <c r="AD299" s="180">
        <f t="shared" si="440"/>
        <v>0</v>
      </c>
      <c r="AE299" s="179">
        <f t="shared" si="440"/>
        <v>0</v>
      </c>
      <c r="AG299" s="186">
        <f>(T299-T298)*100</f>
        <v>0</v>
      </c>
      <c r="AH299" s="186">
        <f t="shared" ref="AH299:AR299" si="441">(U299-U298)*100</f>
        <v>0</v>
      </c>
      <c r="AI299" s="186">
        <f t="shared" si="441"/>
        <v>0</v>
      </c>
      <c r="AJ299" s="186">
        <f t="shared" si="441"/>
        <v>0</v>
      </c>
      <c r="AK299" s="186">
        <f t="shared" si="441"/>
        <v>0</v>
      </c>
      <c r="AL299" s="186">
        <f t="shared" si="441"/>
        <v>0</v>
      </c>
      <c r="AM299" s="186">
        <f t="shared" si="441"/>
        <v>0</v>
      </c>
      <c r="AN299" s="186">
        <f t="shared" si="441"/>
        <v>0</v>
      </c>
      <c r="AO299" s="186">
        <f t="shared" si="441"/>
        <v>0</v>
      </c>
      <c r="AP299" s="186">
        <f t="shared" si="441"/>
        <v>0</v>
      </c>
      <c r="AQ299" s="186">
        <f t="shared" si="441"/>
        <v>0</v>
      </c>
      <c r="AR299" s="186">
        <f t="shared" si="441"/>
        <v>0</v>
      </c>
    </row>
    <row r="300" spans="1:44" ht="15">
      <c r="A300" s="622"/>
      <c r="B300" s="628" t="s">
        <v>976</v>
      </c>
      <c r="C300" s="629">
        <v>14246</v>
      </c>
      <c r="D300" s="630">
        <v>2594</v>
      </c>
      <c r="E300" s="630">
        <v>5271</v>
      </c>
      <c r="F300" s="630">
        <v>67</v>
      </c>
      <c r="G300" s="630">
        <v>319</v>
      </c>
      <c r="H300" s="630"/>
      <c r="I300" s="629">
        <v>22497</v>
      </c>
      <c r="J300" s="629">
        <v>764</v>
      </c>
      <c r="K300" s="630">
        <v>11384</v>
      </c>
      <c r="L300" s="630">
        <v>3176</v>
      </c>
      <c r="M300" s="630">
        <v>558</v>
      </c>
      <c r="N300" s="629">
        <v>15882</v>
      </c>
      <c r="O300" s="629"/>
      <c r="P300" s="631"/>
      <c r="Q300"/>
      <c r="R300" s="168" t="s">
        <v>1184</v>
      </c>
      <c r="S300" s="169" t="s">
        <v>1180</v>
      </c>
      <c r="T300" s="170">
        <f t="shared" ref="T300:X301" si="442">IF(C292&gt;0,C300/C292,)</f>
        <v>0.25601121374402475</v>
      </c>
      <c r="U300" s="182">
        <f t="shared" si="442"/>
        <v>0.2064136229808228</v>
      </c>
      <c r="V300" s="182">
        <f t="shared" si="442"/>
        <v>0.18104070066975786</v>
      </c>
      <c r="W300" s="182">
        <f t="shared" si="442"/>
        <v>4.2784163473818644E-2</v>
      </c>
      <c r="X300" s="182">
        <f t="shared" si="442"/>
        <v>7.1015138023152277E-2</v>
      </c>
      <c r="Y300" s="182">
        <f t="shared" ref="Y300:AE301" si="443">IF(H292&gt;0,H300/H292,)</f>
        <v>0</v>
      </c>
      <c r="Z300" s="170">
        <f t="shared" si="443"/>
        <v>0.21760199640183389</v>
      </c>
      <c r="AA300" s="170">
        <f t="shared" si="443"/>
        <v>0.16258778463502874</v>
      </c>
      <c r="AB300" s="182">
        <f t="shared" si="443"/>
        <v>0.18580662009531893</v>
      </c>
      <c r="AC300" s="182">
        <f t="shared" si="443"/>
        <v>0.2377957472297095</v>
      </c>
      <c r="AD300" s="182">
        <f t="shared" si="443"/>
        <v>0.21024868123587037</v>
      </c>
      <c r="AE300" s="170">
        <f t="shared" si="443"/>
        <v>0.19373726777022823</v>
      </c>
      <c r="AG300" s="183" t="s">
        <v>970</v>
      </c>
      <c r="AH300" s="172"/>
      <c r="AI300" s="172"/>
      <c r="AJ300" s="172"/>
      <c r="AK300" s="172"/>
      <c r="AL300" s="172"/>
      <c r="AM300" s="172"/>
      <c r="AN300" s="172"/>
      <c r="AO300" s="172"/>
      <c r="AP300" s="172"/>
      <c r="AQ300" s="172"/>
      <c r="AR300" s="172"/>
    </row>
    <row r="301" spans="1:44" ht="15">
      <c r="A301" s="622"/>
      <c r="B301" s="628" t="s">
        <v>977</v>
      </c>
      <c r="C301" s="629">
        <v>15357</v>
      </c>
      <c r="D301" s="630">
        <v>2909</v>
      </c>
      <c r="E301" s="630">
        <v>5680</v>
      </c>
      <c r="F301" s="630">
        <v>74</v>
      </c>
      <c r="G301" s="630">
        <v>391</v>
      </c>
      <c r="H301" s="630"/>
      <c r="I301" s="629">
        <v>24411</v>
      </c>
      <c r="J301" s="629">
        <v>777</v>
      </c>
      <c r="K301" s="630">
        <v>12132</v>
      </c>
      <c r="L301" s="630">
        <v>3211</v>
      </c>
      <c r="M301" s="630">
        <v>659</v>
      </c>
      <c r="N301" s="629">
        <v>16779</v>
      </c>
      <c r="O301" s="629"/>
      <c r="P301" s="631"/>
      <c r="Q301"/>
      <c r="R301" s="177"/>
      <c r="S301" s="178" t="s">
        <v>801</v>
      </c>
      <c r="T301" s="179">
        <f t="shared" si="442"/>
        <v>0.26097374458322714</v>
      </c>
      <c r="U301" s="180">
        <f t="shared" si="442"/>
        <v>0.22708821233411397</v>
      </c>
      <c r="V301" s="180">
        <f t="shared" si="442"/>
        <v>0.18819787283390213</v>
      </c>
      <c r="W301" s="180">
        <f t="shared" si="442"/>
        <v>4.4231918708906158E-2</v>
      </c>
      <c r="X301" s="180">
        <f t="shared" si="442"/>
        <v>8.5055470959321297E-2</v>
      </c>
      <c r="Y301" s="180">
        <f t="shared" si="443"/>
        <v>0</v>
      </c>
      <c r="Z301" s="179">
        <f t="shared" si="443"/>
        <v>0.22580615321998779</v>
      </c>
      <c r="AA301" s="179">
        <f t="shared" si="443"/>
        <v>0.14674220963172804</v>
      </c>
      <c r="AB301" s="180">
        <f t="shared" si="443"/>
        <v>0.19737098978330189</v>
      </c>
      <c r="AC301" s="180">
        <f t="shared" si="443"/>
        <v>0.22671750335380922</v>
      </c>
      <c r="AD301" s="180">
        <f t="shared" si="443"/>
        <v>0.21251209287326669</v>
      </c>
      <c r="AE301" s="179">
        <f t="shared" si="443"/>
        <v>0.19968581527366203</v>
      </c>
      <c r="AG301" s="185">
        <f>(T301-T300)*100</f>
        <v>0.49625308392023948</v>
      </c>
      <c r="AH301" s="185">
        <f t="shared" ref="AH301:AR301" si="444">(U301-U300)*100</f>
        <v>2.0674589353291166</v>
      </c>
      <c r="AI301" s="185">
        <f t="shared" si="444"/>
        <v>0.71571721641442709</v>
      </c>
      <c r="AJ301" s="185">
        <f t="shared" si="444"/>
        <v>0.14477552350875139</v>
      </c>
      <c r="AK301" s="185">
        <f t="shared" si="444"/>
        <v>1.404033293616902</v>
      </c>
      <c r="AL301" s="185">
        <f t="shared" si="444"/>
        <v>0</v>
      </c>
      <c r="AM301" s="185">
        <f t="shared" si="444"/>
        <v>0.8204156818153896</v>
      </c>
      <c r="AN301" s="185">
        <f t="shared" si="444"/>
        <v>-1.5845575003300694</v>
      </c>
      <c r="AO301" s="185">
        <f t="shared" si="444"/>
        <v>1.1564369687982967</v>
      </c>
      <c r="AP301" s="185">
        <f t="shared" si="444"/>
        <v>-1.1078243875900284</v>
      </c>
      <c r="AQ301" s="185">
        <f t="shared" si="444"/>
        <v>0.22634116373963231</v>
      </c>
      <c r="AR301" s="185">
        <f t="shared" si="444"/>
        <v>0.59485475034337931</v>
      </c>
    </row>
    <row r="302" spans="1:44" ht="15">
      <c r="A302" s="622"/>
      <c r="B302" s="628" t="s">
        <v>978</v>
      </c>
      <c r="C302" s="629">
        <v>637</v>
      </c>
      <c r="D302" s="630">
        <v>158</v>
      </c>
      <c r="E302" s="630">
        <v>406</v>
      </c>
      <c r="F302" s="630">
        <v>1</v>
      </c>
      <c r="G302" s="630">
        <v>64</v>
      </c>
      <c r="H302" s="630"/>
      <c r="I302" s="629">
        <v>1266</v>
      </c>
      <c r="J302" s="629">
        <v>461</v>
      </c>
      <c r="K302" s="630">
        <v>12695</v>
      </c>
      <c r="L302" s="630">
        <v>1789</v>
      </c>
      <c r="M302" s="630">
        <v>218</v>
      </c>
      <c r="N302" s="629">
        <v>15163</v>
      </c>
      <c r="O302" s="629"/>
      <c r="P302" s="631"/>
      <c r="Q302"/>
      <c r="R302" s="168" t="s">
        <v>1185</v>
      </c>
      <c r="S302" s="169" t="s">
        <v>1180</v>
      </c>
      <c r="T302" s="170">
        <f t="shared" ref="T302:X303" si="445">IF(C292&gt;0,C302/C292,)</f>
        <v>1.1447363691909572E-2</v>
      </c>
      <c r="U302" s="182">
        <f t="shared" si="445"/>
        <v>1.2572610806079415E-2</v>
      </c>
      <c r="V302" s="182">
        <f t="shared" si="445"/>
        <v>1.3944702043620126E-2</v>
      </c>
      <c r="W302" s="182">
        <f t="shared" si="445"/>
        <v>6.3856960408684551E-4</v>
      </c>
      <c r="X302" s="182">
        <f t="shared" si="445"/>
        <v>1.4247551202137132E-2</v>
      </c>
      <c r="Y302" s="182">
        <f t="shared" ref="Y302:AE303" si="446">IF(H292&gt;0,H302/H292,)</f>
        <v>0</v>
      </c>
      <c r="Z302" s="170">
        <f t="shared" si="446"/>
        <v>1.2245371713771691E-2</v>
      </c>
      <c r="AA302" s="170">
        <f t="shared" si="446"/>
        <v>9.8105979995743775E-2</v>
      </c>
      <c r="AB302" s="182">
        <f t="shared" si="446"/>
        <v>0.20720441339687928</v>
      </c>
      <c r="AC302" s="182">
        <f t="shared" si="446"/>
        <v>0.13394728960766697</v>
      </c>
      <c r="AD302" s="182">
        <f t="shared" si="446"/>
        <v>8.2140165787490574E-2</v>
      </c>
      <c r="AE302" s="170">
        <f t="shared" si="446"/>
        <v>0.18496651499810923</v>
      </c>
      <c r="AG302" s="183" t="s">
        <v>970</v>
      </c>
      <c r="AH302" s="172"/>
      <c r="AI302" s="172"/>
      <c r="AJ302" s="172"/>
      <c r="AK302" s="172"/>
      <c r="AL302" s="172"/>
      <c r="AM302" s="172"/>
      <c r="AN302" s="172"/>
      <c r="AO302" s="172"/>
      <c r="AP302" s="172"/>
      <c r="AQ302" s="172"/>
      <c r="AR302" s="172"/>
    </row>
    <row r="303" spans="1:44" ht="15">
      <c r="A303" s="622"/>
      <c r="B303" s="628" t="s">
        <v>979</v>
      </c>
      <c r="C303" s="629">
        <v>669</v>
      </c>
      <c r="D303" s="630">
        <v>147</v>
      </c>
      <c r="E303" s="630">
        <v>459</v>
      </c>
      <c r="F303" s="630"/>
      <c r="G303" s="630">
        <v>55</v>
      </c>
      <c r="H303" s="630"/>
      <c r="I303" s="629">
        <v>1330</v>
      </c>
      <c r="J303" s="629">
        <v>583</v>
      </c>
      <c r="K303" s="630">
        <v>13238</v>
      </c>
      <c r="L303" s="630">
        <v>1975</v>
      </c>
      <c r="M303" s="630">
        <v>281</v>
      </c>
      <c r="N303" s="629">
        <v>16077</v>
      </c>
      <c r="O303" s="629"/>
      <c r="P303" s="631"/>
      <c r="Q303"/>
      <c r="R303" s="177"/>
      <c r="S303" s="178" t="s">
        <v>801</v>
      </c>
      <c r="T303" s="179">
        <f t="shared" si="445"/>
        <v>1.136885036961509E-2</v>
      </c>
      <c r="U303" s="180">
        <f t="shared" si="445"/>
        <v>1.1475409836065573E-2</v>
      </c>
      <c r="V303" s="180">
        <f t="shared" si="445"/>
        <v>1.5208243596964977E-2</v>
      </c>
      <c r="W303" s="180">
        <f t="shared" si="445"/>
        <v>0</v>
      </c>
      <c r="X303" s="180">
        <f t="shared" si="445"/>
        <v>1.1964324559495323E-2</v>
      </c>
      <c r="Y303" s="180">
        <f t="shared" si="446"/>
        <v>0</v>
      </c>
      <c r="Z303" s="179">
        <f t="shared" si="446"/>
        <v>1.2302739903428117E-2</v>
      </c>
      <c r="AA303" s="179">
        <f t="shared" si="446"/>
        <v>0.11010387157695939</v>
      </c>
      <c r="AB303" s="180">
        <f t="shared" si="446"/>
        <v>0.21536409188520855</v>
      </c>
      <c r="AC303" s="180">
        <f t="shared" si="446"/>
        <v>0.13944785709242391</v>
      </c>
      <c r="AD303" s="180">
        <f t="shared" si="446"/>
        <v>9.0615930345049986E-2</v>
      </c>
      <c r="AE303" s="179">
        <f t="shared" si="446"/>
        <v>0.19133135777785712</v>
      </c>
      <c r="AG303" s="185">
        <f>(T303-T302)*100</f>
        <v>-7.8513322294481575E-3</v>
      </c>
      <c r="AH303" s="185">
        <f t="shared" ref="AH303:AR303" si="447">(U303-U302)*100</f>
        <v>-0.10972009700138413</v>
      </c>
      <c r="AI303" s="185">
        <f t="shared" si="447"/>
        <v>0.12635415533448507</v>
      </c>
      <c r="AJ303" s="185">
        <f t="shared" si="447"/>
        <v>-6.3856960408684549E-2</v>
      </c>
      <c r="AK303" s="185">
        <f t="shared" si="447"/>
        <v>-0.22832266426418088</v>
      </c>
      <c r="AL303" s="185">
        <f t="shared" si="447"/>
        <v>0</v>
      </c>
      <c r="AM303" s="185">
        <f t="shared" si="447"/>
        <v>5.736818965642633E-3</v>
      </c>
      <c r="AN303" s="185">
        <f t="shared" si="447"/>
        <v>1.1997891581215614</v>
      </c>
      <c r="AO303" s="185">
        <f t="shared" si="447"/>
        <v>0.81596784883292695</v>
      </c>
      <c r="AP303" s="185">
        <f t="shared" si="447"/>
        <v>0.55005674847569408</v>
      </c>
      <c r="AQ303" s="185">
        <f t="shared" si="447"/>
        <v>0.8475764557559412</v>
      </c>
      <c r="AR303" s="185">
        <f t="shared" si="447"/>
        <v>0.63648427797478868</v>
      </c>
    </row>
    <row r="304" spans="1:44" ht="15">
      <c r="A304" s="622"/>
      <c r="B304" s="628" t="s">
        <v>980</v>
      </c>
      <c r="C304" s="629"/>
      <c r="D304" s="630"/>
      <c r="E304" s="630"/>
      <c r="F304" s="630"/>
      <c r="G304" s="630"/>
      <c r="H304" s="630"/>
      <c r="I304" s="629"/>
      <c r="J304" s="629"/>
      <c r="K304" s="630"/>
      <c r="L304" s="630"/>
      <c r="M304" s="630"/>
      <c r="N304" s="629"/>
      <c r="O304" s="629"/>
      <c r="P304" s="631"/>
      <c r="Q304"/>
      <c r="R304" s="168" t="s">
        <v>1186</v>
      </c>
      <c r="S304" s="169" t="s">
        <v>1180</v>
      </c>
      <c r="T304" s="170">
        <f t="shared" ref="T304:X305" si="448">IF(C292&gt;0,C304/C292,)</f>
        <v>0</v>
      </c>
      <c r="U304" s="182">
        <f t="shared" si="448"/>
        <v>0</v>
      </c>
      <c r="V304" s="182">
        <f t="shared" si="448"/>
        <v>0</v>
      </c>
      <c r="W304" s="182">
        <f t="shared" si="448"/>
        <v>0</v>
      </c>
      <c r="X304" s="182">
        <f t="shared" si="448"/>
        <v>0</v>
      </c>
      <c r="Y304" s="182">
        <f t="shared" ref="Y304:AE305" si="449">IF(H292&gt;0,H304/H292,)</f>
        <v>0</v>
      </c>
      <c r="Z304" s="170">
        <f t="shared" si="449"/>
        <v>0</v>
      </c>
      <c r="AA304" s="170">
        <f t="shared" si="449"/>
        <v>0</v>
      </c>
      <c r="AB304" s="182">
        <f t="shared" si="449"/>
        <v>0</v>
      </c>
      <c r="AC304" s="182">
        <f t="shared" si="449"/>
        <v>0</v>
      </c>
      <c r="AD304" s="182">
        <f t="shared" si="449"/>
        <v>0</v>
      </c>
      <c r="AE304" s="170">
        <f t="shared" si="449"/>
        <v>0</v>
      </c>
      <c r="AG304" s="183" t="s">
        <v>970</v>
      </c>
      <c r="AH304" s="172"/>
      <c r="AI304" s="172"/>
      <c r="AJ304" s="172"/>
      <c r="AK304" s="172"/>
      <c r="AL304" s="172"/>
      <c r="AM304" s="172"/>
      <c r="AN304" s="172"/>
      <c r="AO304" s="172"/>
      <c r="AP304" s="172"/>
      <c r="AQ304" s="172"/>
      <c r="AR304" s="172"/>
    </row>
    <row r="305" spans="1:44" ht="15">
      <c r="A305" s="622"/>
      <c r="B305" s="628" t="s">
        <v>981</v>
      </c>
      <c r="C305" s="629"/>
      <c r="D305" s="630"/>
      <c r="E305" s="630"/>
      <c r="F305" s="630"/>
      <c r="G305" s="630"/>
      <c r="H305" s="630"/>
      <c r="I305" s="629"/>
      <c r="J305" s="629"/>
      <c r="K305" s="630"/>
      <c r="L305" s="630"/>
      <c r="M305" s="630"/>
      <c r="N305" s="629"/>
      <c r="O305" s="629"/>
      <c r="P305" s="631"/>
      <c r="Q305"/>
      <c r="R305" s="177"/>
      <c r="S305" s="178" t="s">
        <v>801</v>
      </c>
      <c r="T305" s="179">
        <f t="shared" si="448"/>
        <v>0</v>
      </c>
      <c r="U305" s="180">
        <f t="shared" si="448"/>
        <v>0</v>
      </c>
      <c r="V305" s="180">
        <f t="shared" si="448"/>
        <v>0</v>
      </c>
      <c r="W305" s="180">
        <f t="shared" si="448"/>
        <v>0</v>
      </c>
      <c r="X305" s="180">
        <f t="shared" si="448"/>
        <v>0</v>
      </c>
      <c r="Y305" s="180">
        <f t="shared" si="449"/>
        <v>0</v>
      </c>
      <c r="Z305" s="179">
        <f t="shared" si="449"/>
        <v>0</v>
      </c>
      <c r="AA305" s="179">
        <f t="shared" si="449"/>
        <v>0</v>
      </c>
      <c r="AB305" s="180">
        <f t="shared" si="449"/>
        <v>0</v>
      </c>
      <c r="AC305" s="180">
        <f t="shared" si="449"/>
        <v>0</v>
      </c>
      <c r="AD305" s="180">
        <f t="shared" si="449"/>
        <v>0</v>
      </c>
      <c r="AE305" s="179">
        <f t="shared" si="449"/>
        <v>0</v>
      </c>
      <c r="AG305" s="185">
        <f>(T305-T304)*100</f>
        <v>0</v>
      </c>
      <c r="AH305" s="185">
        <f t="shared" ref="AH305:AR305" si="450">(U305-U304)*100</f>
        <v>0</v>
      </c>
      <c r="AI305" s="185">
        <f t="shared" si="450"/>
        <v>0</v>
      </c>
      <c r="AJ305" s="185">
        <f t="shared" si="450"/>
        <v>0</v>
      </c>
      <c r="AK305" s="185">
        <f t="shared" si="450"/>
        <v>0</v>
      </c>
      <c r="AL305" s="185">
        <f t="shared" si="450"/>
        <v>0</v>
      </c>
      <c r="AM305" s="185">
        <f t="shared" si="450"/>
        <v>0</v>
      </c>
      <c r="AN305" s="185">
        <f t="shared" si="450"/>
        <v>0</v>
      </c>
      <c r="AO305" s="185">
        <f t="shared" si="450"/>
        <v>0</v>
      </c>
      <c r="AP305" s="185">
        <f t="shared" si="450"/>
        <v>0</v>
      </c>
      <c r="AQ305" s="185">
        <f t="shared" si="450"/>
        <v>0</v>
      </c>
      <c r="AR305" s="185">
        <f t="shared" si="450"/>
        <v>0</v>
      </c>
    </row>
    <row r="306" spans="1:44" ht="15">
      <c r="A306" s="622"/>
      <c r="B306" s="628" t="s">
        <v>982</v>
      </c>
      <c r="C306" s="629">
        <v>18993</v>
      </c>
      <c r="D306" s="630">
        <v>4899</v>
      </c>
      <c r="E306" s="630">
        <v>10575</v>
      </c>
      <c r="F306" s="630">
        <v>474</v>
      </c>
      <c r="G306" s="630">
        <v>1752</v>
      </c>
      <c r="H306" s="630"/>
      <c r="I306" s="629">
        <v>36693</v>
      </c>
      <c r="J306" s="629">
        <v>331</v>
      </c>
      <c r="K306" s="630">
        <v>5084</v>
      </c>
      <c r="L306" s="630">
        <v>1740</v>
      </c>
      <c r="M306" s="630">
        <v>639</v>
      </c>
      <c r="N306" s="629">
        <v>7794</v>
      </c>
      <c r="O306" s="629"/>
      <c r="P306" s="631"/>
      <c r="Q306"/>
      <c r="R306" s="168" t="s">
        <v>1187</v>
      </c>
      <c r="S306" s="169" t="s">
        <v>1180</v>
      </c>
      <c r="T306" s="170">
        <f t="shared" ref="T306:X307" si="451">IF(C292&gt;0,C306/C292,)</f>
        <v>0.34131833375265069</v>
      </c>
      <c r="U306" s="182">
        <f t="shared" si="451"/>
        <v>0.38983050847457629</v>
      </c>
      <c r="V306" s="182">
        <f t="shared" si="451"/>
        <v>0.36321483771251933</v>
      </c>
      <c r="W306" s="182">
        <f t="shared" si="451"/>
        <v>0.30268199233716475</v>
      </c>
      <c r="X306" s="182">
        <f t="shared" si="451"/>
        <v>0.39002671415850398</v>
      </c>
      <c r="Y306" s="182">
        <f t="shared" ref="Y306:AE307" si="452">IF(H292&gt;0,H306/H292,)</f>
        <v>0</v>
      </c>
      <c r="Z306" s="170">
        <f t="shared" si="452"/>
        <v>0.35491265741976669</v>
      </c>
      <c r="AA306" s="170">
        <f t="shared" si="452"/>
        <v>7.0440519259416898E-2</v>
      </c>
      <c r="AB306" s="182">
        <f t="shared" si="452"/>
        <v>8.297969576287785E-2</v>
      </c>
      <c r="AC306" s="182">
        <f t="shared" si="452"/>
        <v>0.13027852650494159</v>
      </c>
      <c r="AD306" s="182">
        <f t="shared" si="452"/>
        <v>0.24076865109269027</v>
      </c>
      <c r="AE306" s="170">
        <f t="shared" si="452"/>
        <v>9.5075447991509812E-2</v>
      </c>
      <c r="AG306" s="183" t="s">
        <v>970</v>
      </c>
      <c r="AH306" s="172"/>
      <c r="AI306" s="172"/>
      <c r="AJ306" s="172"/>
      <c r="AK306" s="172"/>
      <c r="AL306" s="172"/>
      <c r="AM306" s="172"/>
      <c r="AN306" s="172"/>
      <c r="AO306" s="172"/>
      <c r="AP306" s="172"/>
      <c r="AQ306" s="172"/>
      <c r="AR306" s="172"/>
    </row>
    <row r="307" spans="1:44" ht="15">
      <c r="A307" s="622"/>
      <c r="B307" s="628" t="s">
        <v>983</v>
      </c>
      <c r="C307" s="629">
        <v>19784</v>
      </c>
      <c r="D307" s="630">
        <v>4893</v>
      </c>
      <c r="E307" s="630">
        <v>10745</v>
      </c>
      <c r="F307" s="630">
        <v>501</v>
      </c>
      <c r="G307" s="630">
        <v>1801</v>
      </c>
      <c r="H307" s="630"/>
      <c r="I307" s="629">
        <v>37724</v>
      </c>
      <c r="J307" s="629">
        <v>344</v>
      </c>
      <c r="K307" s="630">
        <v>4529</v>
      </c>
      <c r="L307" s="630">
        <v>1716</v>
      </c>
      <c r="M307" s="630">
        <v>723</v>
      </c>
      <c r="N307" s="629">
        <v>7312</v>
      </c>
      <c r="O307" s="629"/>
      <c r="P307" s="631"/>
      <c r="Q307"/>
      <c r="R307" s="177"/>
      <c r="S307" s="178" t="s">
        <v>801</v>
      </c>
      <c r="T307" s="179">
        <f t="shared" si="451"/>
        <v>0.3362052850709491</v>
      </c>
      <c r="U307" s="180">
        <f t="shared" si="451"/>
        <v>0.38196721311475412</v>
      </c>
      <c r="V307" s="180">
        <f t="shared" si="451"/>
        <v>0.35601868725357011</v>
      </c>
      <c r="W307" s="180">
        <f t="shared" si="451"/>
        <v>0.29946204423191869</v>
      </c>
      <c r="X307" s="180">
        <f t="shared" si="451"/>
        <v>0.39177724603001957</v>
      </c>
      <c r="Y307" s="180">
        <f t="shared" si="452"/>
        <v>0</v>
      </c>
      <c r="Z307" s="179">
        <f t="shared" si="452"/>
        <v>0.34895380459918968</v>
      </c>
      <c r="AA307" s="179">
        <f t="shared" si="452"/>
        <v>6.4966949952785652E-2</v>
      </c>
      <c r="AB307" s="180">
        <f t="shared" si="452"/>
        <v>7.368061430337737E-2</v>
      </c>
      <c r="AC307" s="180">
        <f t="shared" si="452"/>
        <v>0.12116077102308832</v>
      </c>
      <c r="AD307" s="180">
        <f t="shared" si="452"/>
        <v>0.23315059658174783</v>
      </c>
      <c r="AE307" s="179">
        <f t="shared" si="452"/>
        <v>8.7019648446332726E-2</v>
      </c>
      <c r="AG307" s="185">
        <f>(T307-T306)*100</f>
        <v>-0.5113048681701593</v>
      </c>
      <c r="AH307" s="185">
        <f t="shared" ref="AH307:AR307" si="453">(U307-U306)*100</f>
        <v>-0.78632953598221644</v>
      </c>
      <c r="AI307" s="185">
        <f t="shared" si="453"/>
        <v>-0.71961504589492242</v>
      </c>
      <c r="AJ307" s="198">
        <f t="shared" si="453"/>
        <v>-0.32199481052460621</v>
      </c>
      <c r="AK307" s="185">
        <f t="shared" si="453"/>
        <v>0.17505318715155815</v>
      </c>
      <c r="AL307" s="185">
        <f t="shared" si="453"/>
        <v>0</v>
      </c>
      <c r="AM307" s="185">
        <f t="shared" si="453"/>
        <v>-0.59588528205770097</v>
      </c>
      <c r="AN307" s="185">
        <f t="shared" si="453"/>
        <v>-0.54735693066312452</v>
      </c>
      <c r="AO307" s="185">
        <f t="shared" si="453"/>
        <v>-0.929908145950048</v>
      </c>
      <c r="AP307" s="185">
        <f t="shared" si="453"/>
        <v>-0.91177554818532713</v>
      </c>
      <c r="AQ307" s="185">
        <f t="shared" si="453"/>
        <v>-0.76180545109424402</v>
      </c>
      <c r="AR307" s="185">
        <f t="shared" si="453"/>
        <v>-0.8055799545177087</v>
      </c>
    </row>
    <row r="308" spans="1:44" ht="15">
      <c r="A308" s="622"/>
      <c r="B308" s="628" t="s">
        <v>984</v>
      </c>
      <c r="C308" s="629">
        <v>8262</v>
      </c>
      <c r="D308" s="630">
        <v>2178</v>
      </c>
      <c r="E308" s="630">
        <v>5595</v>
      </c>
      <c r="F308" s="630">
        <v>823</v>
      </c>
      <c r="G308" s="630">
        <v>1944</v>
      </c>
      <c r="H308" s="630"/>
      <c r="I308" s="629">
        <v>18802</v>
      </c>
      <c r="J308" s="629">
        <v>516</v>
      </c>
      <c r="K308" s="630">
        <v>11987</v>
      </c>
      <c r="L308" s="630">
        <v>2306</v>
      </c>
      <c r="M308" s="630">
        <v>576</v>
      </c>
      <c r="N308" s="629">
        <v>15385</v>
      </c>
      <c r="O308" s="629"/>
      <c r="P308" s="631"/>
      <c r="Q308"/>
      <c r="R308" s="168" t="s">
        <v>1188</v>
      </c>
      <c r="S308" s="169" t="s">
        <v>1180</v>
      </c>
      <c r="T308" s="170">
        <f t="shared" ref="T308:X309" si="454">IF(C292&gt;0,C308/C292,)</f>
        <v>0.14847428386586636</v>
      </c>
      <c r="U308" s="182">
        <f t="shared" si="454"/>
        <v>0.17331105275722131</v>
      </c>
      <c r="V308" s="182">
        <f t="shared" si="454"/>
        <v>0.19216898505924782</v>
      </c>
      <c r="W308" s="182">
        <f t="shared" si="454"/>
        <v>0.52554278416347378</v>
      </c>
      <c r="X308" s="182">
        <f t="shared" si="454"/>
        <v>0.43276936776491542</v>
      </c>
      <c r="Y308" s="182">
        <f t="shared" ref="Y308:AE309" si="455">IF(H292&gt;0,H308/H292,)</f>
        <v>0</v>
      </c>
      <c r="Z308" s="170">
        <f t="shared" si="455"/>
        <v>0.18186214767956976</v>
      </c>
      <c r="AA308" s="170">
        <f t="shared" si="455"/>
        <v>0.10981059799957438</v>
      </c>
      <c r="AB308" s="182">
        <f t="shared" si="455"/>
        <v>0.19564862570999542</v>
      </c>
      <c r="AC308" s="182">
        <f t="shared" si="455"/>
        <v>0.17265648397723871</v>
      </c>
      <c r="AD308" s="182">
        <f t="shared" si="455"/>
        <v>0.21703089675960813</v>
      </c>
      <c r="AE308" s="170">
        <f t="shared" si="455"/>
        <v>0.18767459165375655</v>
      </c>
      <c r="AG308" s="183" t="s">
        <v>970</v>
      </c>
      <c r="AH308" s="172"/>
      <c r="AI308" s="172"/>
      <c r="AJ308" s="172"/>
      <c r="AK308" s="172"/>
      <c r="AL308" s="172"/>
      <c r="AM308" s="172"/>
      <c r="AN308" s="172"/>
      <c r="AO308" s="172"/>
      <c r="AP308" s="172"/>
      <c r="AQ308" s="172"/>
      <c r="AR308" s="172"/>
    </row>
    <row r="309" spans="1:44" ht="15">
      <c r="A309" s="622"/>
      <c r="B309" s="628" t="s">
        <v>985</v>
      </c>
      <c r="C309" s="629">
        <v>8836</v>
      </c>
      <c r="D309" s="630">
        <v>2128</v>
      </c>
      <c r="E309" s="630">
        <v>5842</v>
      </c>
      <c r="F309" s="630">
        <v>888</v>
      </c>
      <c r="G309" s="630">
        <v>1984</v>
      </c>
      <c r="H309" s="630"/>
      <c r="I309" s="629">
        <v>19678</v>
      </c>
      <c r="J309" s="629">
        <v>518</v>
      </c>
      <c r="K309" s="630">
        <v>9993</v>
      </c>
      <c r="L309" s="630">
        <v>2508</v>
      </c>
      <c r="M309" s="630">
        <v>713</v>
      </c>
      <c r="N309" s="629">
        <v>13732</v>
      </c>
      <c r="O309" s="629"/>
      <c r="P309" s="631"/>
      <c r="Q309"/>
      <c r="R309" s="177"/>
      <c r="S309" s="178" t="s">
        <v>801</v>
      </c>
      <c r="T309" s="179">
        <f t="shared" si="454"/>
        <v>0.15015719262469199</v>
      </c>
      <c r="U309" s="180">
        <f t="shared" si="454"/>
        <v>0.16612021857923498</v>
      </c>
      <c r="V309" s="180">
        <f t="shared" si="454"/>
        <v>0.19356548822106623</v>
      </c>
      <c r="W309" s="180">
        <f t="shared" si="454"/>
        <v>0.53078302450687387</v>
      </c>
      <c r="X309" s="180">
        <f t="shared" si="454"/>
        <v>0.43158581683706765</v>
      </c>
      <c r="Y309" s="180">
        <f t="shared" si="455"/>
        <v>0</v>
      </c>
      <c r="Z309" s="179">
        <f t="shared" si="455"/>
        <v>0.18202504948846501</v>
      </c>
      <c r="AA309" s="179">
        <f t="shared" si="455"/>
        <v>9.7828139754485358E-2</v>
      </c>
      <c r="AB309" s="180">
        <f t="shared" si="455"/>
        <v>0.16257239539272467</v>
      </c>
      <c r="AC309" s="180">
        <f t="shared" si="455"/>
        <v>0.17708112687989833</v>
      </c>
      <c r="AD309" s="180">
        <f t="shared" si="455"/>
        <v>0.22992583037729764</v>
      </c>
      <c r="AE309" s="179">
        <f t="shared" si="455"/>
        <v>0.1634236614421555</v>
      </c>
      <c r="AG309" s="185">
        <f>(T309-T308)*100</f>
        <v>0.16829087588256242</v>
      </c>
      <c r="AH309" s="185">
        <f t="shared" ref="AH309:AR309" si="456">(U309-U308)*100</f>
        <v>-0.71908341779863272</v>
      </c>
      <c r="AI309" s="185">
        <f t="shared" si="456"/>
        <v>0.13965031618184132</v>
      </c>
      <c r="AJ309" s="198">
        <f t="shared" si="456"/>
        <v>0.52402403434000933</v>
      </c>
      <c r="AK309" s="185">
        <f t="shared" si="456"/>
        <v>-0.11835509278477763</v>
      </c>
      <c r="AL309" s="185">
        <f t="shared" si="456"/>
        <v>0</v>
      </c>
      <c r="AM309" s="185">
        <f t="shared" si="456"/>
        <v>1.6290180889524941E-2</v>
      </c>
      <c r="AN309" s="185">
        <f t="shared" si="456"/>
        <v>-1.198245824508902</v>
      </c>
      <c r="AO309" s="185">
        <f t="shared" si="456"/>
        <v>-3.3076230317270747</v>
      </c>
      <c r="AP309" s="185">
        <f t="shared" si="456"/>
        <v>0.44246429026596201</v>
      </c>
      <c r="AQ309" s="185">
        <f t="shared" si="456"/>
        <v>1.2894933617689508</v>
      </c>
      <c r="AR309" s="185">
        <f t="shared" si="456"/>
        <v>-2.4250930211601047</v>
      </c>
    </row>
    <row r="310" spans="1:44" ht="15">
      <c r="A310" s="622"/>
      <c r="B310" s="628" t="s">
        <v>986</v>
      </c>
      <c r="C310" s="629"/>
      <c r="D310" s="630"/>
      <c r="E310" s="630"/>
      <c r="F310" s="630"/>
      <c r="G310" s="630"/>
      <c r="H310" s="630"/>
      <c r="I310" s="629"/>
      <c r="J310" s="629"/>
      <c r="K310" s="630"/>
      <c r="L310" s="630"/>
      <c r="M310" s="630"/>
      <c r="N310" s="629"/>
      <c r="O310" s="629"/>
      <c r="P310" s="631"/>
      <c r="Q310"/>
      <c r="R310" s="168" t="s">
        <v>1189</v>
      </c>
      <c r="S310" s="169" t="s">
        <v>1180</v>
      </c>
      <c r="T310" s="170">
        <f t="shared" ref="T310:X311" si="457">IF(C292&gt;0,C310/C292,)</f>
        <v>0</v>
      </c>
      <c r="U310" s="182">
        <f t="shared" si="457"/>
        <v>0</v>
      </c>
      <c r="V310" s="182">
        <f t="shared" si="457"/>
        <v>0</v>
      </c>
      <c r="W310" s="182">
        <f t="shared" si="457"/>
        <v>0</v>
      </c>
      <c r="X310" s="182">
        <f t="shared" si="457"/>
        <v>0</v>
      </c>
      <c r="Y310" s="182">
        <f t="shared" ref="Y310:AE311" si="458">IF(H292&gt;0,H310/H292,)</f>
        <v>0</v>
      </c>
      <c r="Z310" s="170">
        <f t="shared" si="458"/>
        <v>0</v>
      </c>
      <c r="AA310" s="170">
        <f t="shared" si="458"/>
        <v>0</v>
      </c>
      <c r="AB310" s="182">
        <f t="shared" si="458"/>
        <v>0</v>
      </c>
      <c r="AC310" s="182">
        <f t="shared" si="458"/>
        <v>0</v>
      </c>
      <c r="AD310" s="182">
        <f t="shared" si="458"/>
        <v>0</v>
      </c>
      <c r="AE310" s="170">
        <f t="shared" si="458"/>
        <v>0</v>
      </c>
      <c r="AG310" s="183" t="s">
        <v>970</v>
      </c>
      <c r="AH310" s="172"/>
      <c r="AI310" s="172"/>
      <c r="AJ310" s="172"/>
      <c r="AK310" s="172"/>
      <c r="AL310" s="172"/>
      <c r="AM310" s="172"/>
      <c r="AN310" s="172"/>
      <c r="AO310" s="172"/>
      <c r="AP310" s="172"/>
      <c r="AQ310" s="172"/>
      <c r="AR310" s="172"/>
    </row>
    <row r="311" spans="1:44" ht="15">
      <c r="A311" s="622"/>
      <c r="B311" s="628" t="s">
        <v>987</v>
      </c>
      <c r="C311" s="629"/>
      <c r="D311" s="630"/>
      <c r="E311" s="630"/>
      <c r="F311" s="630"/>
      <c r="G311" s="630"/>
      <c r="H311" s="630"/>
      <c r="I311" s="629"/>
      <c r="J311" s="629"/>
      <c r="K311" s="630"/>
      <c r="L311" s="630"/>
      <c r="M311" s="630"/>
      <c r="N311" s="629"/>
      <c r="O311" s="629"/>
      <c r="P311" s="631"/>
      <c r="Q311"/>
      <c r="R311" s="177"/>
      <c r="S311" s="178" t="s">
        <v>801</v>
      </c>
      <c r="T311" s="179">
        <f t="shared" si="457"/>
        <v>0</v>
      </c>
      <c r="U311" s="180">
        <f t="shared" si="457"/>
        <v>0</v>
      </c>
      <c r="V311" s="180">
        <f t="shared" si="457"/>
        <v>0</v>
      </c>
      <c r="W311" s="180">
        <f t="shared" si="457"/>
        <v>0</v>
      </c>
      <c r="X311" s="180">
        <f t="shared" si="457"/>
        <v>0</v>
      </c>
      <c r="Y311" s="180">
        <f t="shared" si="458"/>
        <v>0</v>
      </c>
      <c r="Z311" s="179">
        <f t="shared" si="458"/>
        <v>0</v>
      </c>
      <c r="AA311" s="179">
        <f t="shared" si="458"/>
        <v>0</v>
      </c>
      <c r="AB311" s="180">
        <f t="shared" si="458"/>
        <v>0</v>
      </c>
      <c r="AC311" s="180">
        <f t="shared" si="458"/>
        <v>0</v>
      </c>
      <c r="AD311" s="180">
        <f t="shared" si="458"/>
        <v>0</v>
      </c>
      <c r="AE311" s="179">
        <f t="shared" si="458"/>
        <v>0</v>
      </c>
      <c r="AG311" s="185">
        <f>(T311-T310)*100</f>
        <v>0</v>
      </c>
      <c r="AH311" s="185">
        <f t="shared" ref="AH311:AR311" si="459">(U311-U310)*100</f>
        <v>0</v>
      </c>
      <c r="AI311" s="185">
        <f t="shared" si="459"/>
        <v>0</v>
      </c>
      <c r="AJ311" s="185">
        <f t="shared" si="459"/>
        <v>0</v>
      </c>
      <c r="AK311" s="185">
        <f t="shared" si="459"/>
        <v>0</v>
      </c>
      <c r="AL311" s="185">
        <f t="shared" si="459"/>
        <v>0</v>
      </c>
      <c r="AM311" s="185">
        <f t="shared" si="459"/>
        <v>0</v>
      </c>
      <c r="AN311" s="185">
        <f t="shared" si="459"/>
        <v>0</v>
      </c>
      <c r="AO311" s="185">
        <f t="shared" si="459"/>
        <v>0</v>
      </c>
      <c r="AP311" s="185">
        <f t="shared" si="459"/>
        <v>0</v>
      </c>
      <c r="AQ311" s="185">
        <f t="shared" si="459"/>
        <v>0</v>
      </c>
      <c r="AR311" s="185">
        <f t="shared" si="459"/>
        <v>0</v>
      </c>
    </row>
    <row r="312" spans="1:44" ht="15">
      <c r="A312" s="622"/>
      <c r="B312" s="628" t="s">
        <v>988</v>
      </c>
      <c r="C312" s="629">
        <v>2538</v>
      </c>
      <c r="D312" s="630">
        <v>663</v>
      </c>
      <c r="E312" s="630">
        <v>2156</v>
      </c>
      <c r="F312" s="630">
        <v>145</v>
      </c>
      <c r="G312" s="630">
        <v>245</v>
      </c>
      <c r="H312" s="630"/>
      <c r="I312" s="629">
        <v>5747</v>
      </c>
      <c r="J312" s="629">
        <v>1517</v>
      </c>
      <c r="K312" s="630">
        <v>14257</v>
      </c>
      <c r="L312" s="630">
        <v>2638</v>
      </c>
      <c r="M312" s="630">
        <v>339</v>
      </c>
      <c r="N312" s="629">
        <v>18751</v>
      </c>
      <c r="O312" s="629"/>
      <c r="P312" s="631"/>
      <c r="Q312"/>
      <c r="R312" s="168" t="s">
        <v>1190</v>
      </c>
      <c r="S312" s="169" t="s">
        <v>1180</v>
      </c>
      <c r="T312" s="170">
        <f t="shared" ref="T312:X313" si="460">IF(C292&gt;0,C312/C292,)</f>
        <v>4.5609747331344569E-2</v>
      </c>
      <c r="U312" s="182">
        <f t="shared" si="460"/>
        <v>5.2757221293864884E-2</v>
      </c>
      <c r="V312" s="182">
        <f t="shared" si="460"/>
        <v>7.4051176369568955E-2</v>
      </c>
      <c r="W312" s="182">
        <f t="shared" si="460"/>
        <v>9.2592592592592587E-2</v>
      </c>
      <c r="X312" s="182">
        <f t="shared" si="460"/>
        <v>5.4541406945681215E-2</v>
      </c>
      <c r="Y312" s="182">
        <f t="shared" ref="Y312:AE313" si="461">IF(H292&gt;0,H312/H292,)</f>
        <v>0</v>
      </c>
      <c r="Z312" s="170">
        <f t="shared" si="461"/>
        <v>5.5587797187240051E-2</v>
      </c>
      <c r="AA312" s="170">
        <f t="shared" si="461"/>
        <v>0.32283464566929132</v>
      </c>
      <c r="AB312" s="182">
        <f t="shared" si="461"/>
        <v>0.23269896193771628</v>
      </c>
      <c r="AC312" s="182">
        <f t="shared" si="461"/>
        <v>0.19751422581611261</v>
      </c>
      <c r="AD312" s="182">
        <f t="shared" si="461"/>
        <v>0.12773172569706104</v>
      </c>
      <c r="AE312" s="170">
        <f t="shared" si="461"/>
        <v>0.22873488905424691</v>
      </c>
      <c r="AG312" s="183" t="s">
        <v>970</v>
      </c>
      <c r="AH312" s="187"/>
      <c r="AI312" s="187"/>
      <c r="AJ312" s="187"/>
      <c r="AK312" s="187"/>
      <c r="AL312" s="187"/>
      <c r="AM312" s="187"/>
      <c r="AN312" s="187"/>
      <c r="AO312" s="187"/>
      <c r="AP312" s="187"/>
      <c r="AQ312" s="187"/>
      <c r="AR312" s="187"/>
    </row>
    <row r="313" spans="1:44" ht="15.75" thickBot="1">
      <c r="A313" s="622"/>
      <c r="B313" s="628" t="s">
        <v>989</v>
      </c>
      <c r="C313" s="629">
        <v>2666</v>
      </c>
      <c r="D313" s="630">
        <v>506</v>
      </c>
      <c r="E313" s="630">
        <v>2121</v>
      </c>
      <c r="F313" s="630">
        <v>139</v>
      </c>
      <c r="G313" s="630">
        <v>180</v>
      </c>
      <c r="H313" s="630"/>
      <c r="I313" s="629">
        <v>5612</v>
      </c>
      <c r="J313" s="629">
        <v>1690</v>
      </c>
      <c r="K313" s="630">
        <v>15011</v>
      </c>
      <c r="L313" s="630">
        <v>2846</v>
      </c>
      <c r="M313" s="630">
        <v>399</v>
      </c>
      <c r="N313" s="629">
        <v>19946</v>
      </c>
      <c r="O313" s="629"/>
      <c r="P313" s="631"/>
      <c r="Q313"/>
      <c r="R313" s="188"/>
      <c r="S313" s="189" t="s">
        <v>801</v>
      </c>
      <c r="T313" s="190">
        <f t="shared" si="460"/>
        <v>4.5305463505820376E-2</v>
      </c>
      <c r="U313" s="191">
        <f t="shared" si="460"/>
        <v>3.9500390320062452E-2</v>
      </c>
      <c r="V313" s="191">
        <f t="shared" si="460"/>
        <v>7.0276001457870843E-2</v>
      </c>
      <c r="W313" s="191">
        <f t="shared" si="460"/>
        <v>8.3084279736999403E-2</v>
      </c>
      <c r="X313" s="191">
        <f t="shared" si="460"/>
        <v>3.9155971285621059E-2</v>
      </c>
      <c r="Y313" s="191">
        <f t="shared" si="461"/>
        <v>0</v>
      </c>
      <c r="Z313" s="190">
        <f t="shared" si="461"/>
        <v>5.1912012284239542E-2</v>
      </c>
      <c r="AA313" s="190">
        <f t="shared" si="461"/>
        <v>0.31916902738432484</v>
      </c>
      <c r="AB313" s="191">
        <f t="shared" si="461"/>
        <v>0.24420836858202641</v>
      </c>
      <c r="AC313" s="191">
        <f t="shared" si="461"/>
        <v>0.20094612723293087</v>
      </c>
      <c r="AD313" s="191">
        <f t="shared" si="461"/>
        <v>0.12866817155756208</v>
      </c>
      <c r="AE313" s="190">
        <f t="shared" si="461"/>
        <v>0.23737608149761386</v>
      </c>
      <c r="AF313" s="192"/>
      <c r="AG313" s="193">
        <f>(T313-T312)*100</f>
        <v>-3.0428382552419309E-2</v>
      </c>
      <c r="AH313" s="193">
        <f t="shared" ref="AH313:AR313" si="462">(U313-U312)*100</f>
        <v>-1.3256830973802431</v>
      </c>
      <c r="AI313" s="193">
        <f t="shared" si="462"/>
        <v>-0.3775174911698112</v>
      </c>
      <c r="AJ313" s="199">
        <f t="shared" si="462"/>
        <v>-0.9508312855593184</v>
      </c>
      <c r="AK313" s="193">
        <f t="shared" si="462"/>
        <v>-1.5385435660060156</v>
      </c>
      <c r="AL313" s="193">
        <f t="shared" si="462"/>
        <v>0</v>
      </c>
      <c r="AM313" s="193">
        <f t="shared" si="462"/>
        <v>-0.36757849030005091</v>
      </c>
      <c r="AN313" s="193">
        <f t="shared" si="462"/>
        <v>-0.36656182849664765</v>
      </c>
      <c r="AO313" s="193">
        <f t="shared" si="462"/>
        <v>1.1509406644310132</v>
      </c>
      <c r="AP313" s="193">
        <f t="shared" si="462"/>
        <v>0.34319014168182616</v>
      </c>
      <c r="AQ313" s="193">
        <f t="shared" si="462"/>
        <v>9.3644586050103951E-2</v>
      </c>
      <c r="AR313" s="193">
        <f t="shared" si="462"/>
        <v>0.86411924433669463</v>
      </c>
    </row>
    <row r="314" spans="1:44" ht="15">
      <c r="A314" s="621" t="s">
        <v>745</v>
      </c>
      <c r="B314" s="617" t="s">
        <v>967</v>
      </c>
      <c r="C314" s="634">
        <v>24532</v>
      </c>
      <c r="D314" s="635">
        <v>1591</v>
      </c>
      <c r="E314" s="635">
        <v>10088</v>
      </c>
      <c r="F314" s="635"/>
      <c r="G314" s="635">
        <v>1168</v>
      </c>
      <c r="H314" s="635">
        <v>278</v>
      </c>
      <c r="I314" s="634">
        <v>37657</v>
      </c>
      <c r="J314" s="634"/>
      <c r="K314" s="635">
        <v>11015</v>
      </c>
      <c r="L314" s="635">
        <v>4972</v>
      </c>
      <c r="M314" s="635">
        <v>2432</v>
      </c>
      <c r="N314" s="634">
        <v>18419</v>
      </c>
      <c r="O314" s="634"/>
      <c r="P314" s="636"/>
      <c r="Q314"/>
      <c r="R314" s="168" t="s">
        <v>1179</v>
      </c>
      <c r="S314" s="169" t="s">
        <v>1180</v>
      </c>
      <c r="T314" s="170">
        <f t="shared" ref="T314:X315" si="463">IF(C314&gt;0,C314/C314,)</f>
        <v>1</v>
      </c>
      <c r="U314" s="182">
        <f t="shared" si="463"/>
        <v>1</v>
      </c>
      <c r="V314" s="182">
        <f t="shared" si="463"/>
        <v>1</v>
      </c>
      <c r="W314" s="182">
        <f t="shared" si="463"/>
        <v>0</v>
      </c>
      <c r="X314" s="182">
        <f t="shared" si="463"/>
        <v>1</v>
      </c>
      <c r="Y314" s="182">
        <f t="shared" ref="Y314:AE315" si="464">IF(H314&gt;0,H314/H314,)</f>
        <v>1</v>
      </c>
      <c r="Z314" s="170">
        <f t="shared" si="464"/>
        <v>1</v>
      </c>
      <c r="AA314" s="170">
        <f t="shared" si="464"/>
        <v>0</v>
      </c>
      <c r="AB314" s="182">
        <f t="shared" si="464"/>
        <v>1</v>
      </c>
      <c r="AC314" s="182">
        <f t="shared" si="464"/>
        <v>1</v>
      </c>
      <c r="AD314" s="182">
        <f t="shared" si="464"/>
        <v>1</v>
      </c>
      <c r="AE314" s="170">
        <f t="shared" si="464"/>
        <v>1</v>
      </c>
      <c r="AG314" s="172">
        <f>+T316+T318+T320+T322+T324+T326+T328+T330+T332+T334</f>
        <v>0.9998777107451492</v>
      </c>
      <c r="AH314" s="172">
        <f t="shared" ref="AH314:AR315" si="465">+U316+U318+U320+U322+U324+U326+U328+U330+U332+U334</f>
        <v>0.99999999999999989</v>
      </c>
      <c r="AI314" s="172">
        <f t="shared" si="465"/>
        <v>0.99999999999999989</v>
      </c>
      <c r="AJ314" s="172">
        <f t="shared" si="465"/>
        <v>0</v>
      </c>
      <c r="AK314" s="172">
        <f t="shared" si="465"/>
        <v>1</v>
      </c>
      <c r="AL314" s="172">
        <f t="shared" si="465"/>
        <v>1</v>
      </c>
      <c r="AM314" s="203">
        <f t="shared" si="465"/>
        <v>0.99992033353692533</v>
      </c>
      <c r="AN314" s="172">
        <f t="shared" si="465"/>
        <v>0</v>
      </c>
      <c r="AO314" s="172">
        <f t="shared" si="465"/>
        <v>1.0000000000000002</v>
      </c>
      <c r="AP314" s="172">
        <f t="shared" si="465"/>
        <v>0.99698310539018498</v>
      </c>
      <c r="AQ314" s="172">
        <f t="shared" si="465"/>
        <v>0.99588815789473684</v>
      </c>
      <c r="AR314" s="172">
        <f t="shared" si="465"/>
        <v>0.99864270590151472</v>
      </c>
    </row>
    <row r="315" spans="1:44" ht="15">
      <c r="A315" s="622"/>
      <c r="B315" s="628" t="s">
        <v>968</v>
      </c>
      <c r="C315" s="629">
        <v>24880</v>
      </c>
      <c r="D315" s="630">
        <v>1558</v>
      </c>
      <c r="E315" s="630">
        <v>9685</v>
      </c>
      <c r="F315" s="630"/>
      <c r="G315" s="630">
        <v>1138</v>
      </c>
      <c r="H315" s="630">
        <v>267</v>
      </c>
      <c r="I315" s="629">
        <v>37528</v>
      </c>
      <c r="J315" s="629"/>
      <c r="K315" s="630">
        <v>10850</v>
      </c>
      <c r="L315" s="630">
        <v>4717</v>
      </c>
      <c r="M315" s="630">
        <v>2633</v>
      </c>
      <c r="N315" s="629">
        <v>18200</v>
      </c>
      <c r="O315" s="629"/>
      <c r="P315" s="631"/>
      <c r="Q315"/>
      <c r="R315" s="177"/>
      <c r="S315" s="178" t="s">
        <v>801</v>
      </c>
      <c r="T315" s="179">
        <f t="shared" si="463"/>
        <v>1</v>
      </c>
      <c r="U315" s="180">
        <f t="shared" si="463"/>
        <v>1</v>
      </c>
      <c r="V315" s="180">
        <f t="shared" si="463"/>
        <v>1</v>
      </c>
      <c r="W315" s="180">
        <f t="shared" si="463"/>
        <v>0</v>
      </c>
      <c r="X315" s="180">
        <f t="shared" si="463"/>
        <v>1</v>
      </c>
      <c r="Y315" s="180">
        <f t="shared" si="464"/>
        <v>1</v>
      </c>
      <c r="Z315" s="179">
        <f t="shared" si="464"/>
        <v>1</v>
      </c>
      <c r="AA315" s="179">
        <f t="shared" si="464"/>
        <v>0</v>
      </c>
      <c r="AB315" s="180">
        <f t="shared" si="464"/>
        <v>1</v>
      </c>
      <c r="AC315" s="180">
        <f t="shared" si="464"/>
        <v>1</v>
      </c>
      <c r="AD315" s="180">
        <f t="shared" si="464"/>
        <v>1</v>
      </c>
      <c r="AE315" s="179">
        <f t="shared" si="464"/>
        <v>1</v>
      </c>
      <c r="AG315" s="181">
        <f>+T317+T319+T321+T323+T325+T327+T329+T331+T333+T335</f>
        <v>0.99991961414790997</v>
      </c>
      <c r="AH315" s="181">
        <f t="shared" si="465"/>
        <v>0.99999999999999989</v>
      </c>
      <c r="AI315" s="181">
        <f t="shared" si="465"/>
        <v>1</v>
      </c>
      <c r="AJ315" s="181">
        <f t="shared" si="465"/>
        <v>0</v>
      </c>
      <c r="AK315" s="181">
        <f t="shared" si="465"/>
        <v>1</v>
      </c>
      <c r="AL315" s="181">
        <f t="shared" si="465"/>
        <v>0.99999999999999989</v>
      </c>
      <c r="AM315" s="181">
        <f t="shared" si="465"/>
        <v>0.99994670645917727</v>
      </c>
      <c r="AN315" s="181">
        <f t="shared" si="465"/>
        <v>0</v>
      </c>
      <c r="AO315" s="194">
        <f t="shared" si="465"/>
        <v>1</v>
      </c>
      <c r="AP315" s="181">
        <f t="shared" si="465"/>
        <v>0.99745601017595931</v>
      </c>
      <c r="AQ315" s="181">
        <f t="shared" si="465"/>
        <v>0.99088492214204327</v>
      </c>
      <c r="AR315" s="181">
        <f t="shared" si="465"/>
        <v>0.99802197802197801</v>
      </c>
    </row>
    <row r="316" spans="1:44" ht="15">
      <c r="A316" s="622"/>
      <c r="B316" s="628" t="s">
        <v>969</v>
      </c>
      <c r="C316" s="629">
        <v>130</v>
      </c>
      <c r="D316" s="630">
        <v>14</v>
      </c>
      <c r="E316" s="630">
        <v>87</v>
      </c>
      <c r="F316" s="630"/>
      <c r="G316" s="630">
        <v>0</v>
      </c>
      <c r="H316" s="630">
        <v>1</v>
      </c>
      <c r="I316" s="629">
        <v>232</v>
      </c>
      <c r="J316" s="629"/>
      <c r="K316" s="630">
        <v>450</v>
      </c>
      <c r="L316" s="630">
        <v>737</v>
      </c>
      <c r="M316" s="630">
        <v>614</v>
      </c>
      <c r="N316" s="629">
        <v>1801</v>
      </c>
      <c r="O316" s="629"/>
      <c r="P316" s="631"/>
      <c r="Q316"/>
      <c r="R316" s="168" t="s">
        <v>1181</v>
      </c>
      <c r="S316" s="169" t="s">
        <v>1180</v>
      </c>
      <c r="T316" s="170">
        <f t="shared" ref="T316:X317" si="466">IF(C314&gt;0,C316/C314,)</f>
        <v>5.299201043534975E-3</v>
      </c>
      <c r="U316" s="182">
        <f t="shared" si="466"/>
        <v>8.7994971715901951E-3</v>
      </c>
      <c r="V316" s="182">
        <f t="shared" si="466"/>
        <v>8.6241078509119752E-3</v>
      </c>
      <c r="W316" s="182">
        <f t="shared" si="466"/>
        <v>0</v>
      </c>
      <c r="X316" s="182">
        <f t="shared" si="466"/>
        <v>0</v>
      </c>
      <c r="Y316" s="182">
        <f t="shared" ref="Y316:AE317" si="467">IF(H314&gt;0,H316/H314,)</f>
        <v>3.5971223021582736E-3</v>
      </c>
      <c r="Z316" s="170">
        <f t="shared" si="467"/>
        <v>6.1608731444352978E-3</v>
      </c>
      <c r="AA316" s="170">
        <f t="shared" si="467"/>
        <v>0</v>
      </c>
      <c r="AB316" s="182">
        <f t="shared" si="467"/>
        <v>4.0853381752156151E-2</v>
      </c>
      <c r="AC316" s="182">
        <f t="shared" si="467"/>
        <v>0.14823008849557523</v>
      </c>
      <c r="AD316" s="182">
        <f t="shared" si="467"/>
        <v>0.25246710526315791</v>
      </c>
      <c r="AE316" s="170">
        <f t="shared" si="467"/>
        <v>9.7779466854878108E-2</v>
      </c>
      <c r="AG316" s="183" t="s">
        <v>970</v>
      </c>
      <c r="AH316" s="172"/>
      <c r="AI316" s="172"/>
      <c r="AJ316" s="172"/>
      <c r="AK316" s="172"/>
      <c r="AL316" s="172"/>
      <c r="AM316" s="172"/>
      <c r="AN316" s="172"/>
      <c r="AO316" s="172"/>
      <c r="AP316" s="172"/>
      <c r="AQ316" s="172"/>
      <c r="AR316" s="172"/>
    </row>
    <row r="317" spans="1:44" ht="15">
      <c r="A317" s="622"/>
      <c r="B317" s="628" t="s">
        <v>971</v>
      </c>
      <c r="C317" s="629">
        <v>155</v>
      </c>
      <c r="D317" s="630">
        <v>16</v>
      </c>
      <c r="E317" s="630">
        <v>97</v>
      </c>
      <c r="F317" s="630"/>
      <c r="G317" s="630">
        <v>0</v>
      </c>
      <c r="H317" s="630">
        <v>0</v>
      </c>
      <c r="I317" s="629">
        <v>268</v>
      </c>
      <c r="J317" s="629"/>
      <c r="K317" s="630">
        <v>529</v>
      </c>
      <c r="L317" s="630">
        <v>744</v>
      </c>
      <c r="M317" s="630">
        <v>549</v>
      </c>
      <c r="N317" s="629">
        <v>1822</v>
      </c>
      <c r="O317" s="629"/>
      <c r="P317" s="631"/>
      <c r="Q317"/>
      <c r="R317" s="177"/>
      <c r="S317" s="178" t="s">
        <v>801</v>
      </c>
      <c r="T317" s="179">
        <f t="shared" si="466"/>
        <v>6.2299035369774922E-3</v>
      </c>
      <c r="U317" s="180">
        <f t="shared" si="466"/>
        <v>1.0269576379974325E-2</v>
      </c>
      <c r="V317" s="180">
        <f t="shared" si="466"/>
        <v>1.0015487867836861E-2</v>
      </c>
      <c r="W317" s="180">
        <f t="shared" si="466"/>
        <v>0</v>
      </c>
      <c r="X317" s="180">
        <f t="shared" si="466"/>
        <v>0</v>
      </c>
      <c r="Y317" s="180">
        <f t="shared" si="467"/>
        <v>0</v>
      </c>
      <c r="Z317" s="179">
        <f t="shared" si="467"/>
        <v>7.1413344702622042E-3</v>
      </c>
      <c r="AA317" s="179">
        <f t="shared" si="467"/>
        <v>0</v>
      </c>
      <c r="AB317" s="180">
        <f t="shared" si="467"/>
        <v>4.8755760368663595E-2</v>
      </c>
      <c r="AC317" s="180">
        <f t="shared" si="467"/>
        <v>0.15772736909052365</v>
      </c>
      <c r="AD317" s="180">
        <f t="shared" si="467"/>
        <v>0.20850740600075959</v>
      </c>
      <c r="AE317" s="179">
        <f t="shared" si="467"/>
        <v>0.1001098901098901</v>
      </c>
      <c r="AG317" s="185">
        <f>(T317-T316)*100</f>
        <v>9.3070249344251718E-2</v>
      </c>
      <c r="AH317" s="185">
        <f t="shared" ref="AH317:AR317" si="468">(U317-U316)*100</f>
        <v>0.14700792083841302</v>
      </c>
      <c r="AI317" s="185">
        <f t="shared" si="468"/>
        <v>0.13913800169248863</v>
      </c>
      <c r="AJ317" s="185">
        <f t="shared" si="468"/>
        <v>0</v>
      </c>
      <c r="AK317" s="185">
        <f t="shared" si="468"/>
        <v>0</v>
      </c>
      <c r="AL317" s="185">
        <f t="shared" si="468"/>
        <v>-0.35971223021582738</v>
      </c>
      <c r="AM317" s="185">
        <f t="shared" si="468"/>
        <v>9.804613258269064E-2</v>
      </c>
      <c r="AN317" s="185">
        <f t="shared" si="468"/>
        <v>0</v>
      </c>
      <c r="AO317" s="185">
        <f t="shared" si="468"/>
        <v>0.79023786165074439</v>
      </c>
      <c r="AP317" s="185">
        <f t="shared" si="468"/>
        <v>0.94972805949484207</v>
      </c>
      <c r="AQ317" s="185">
        <f t="shared" si="468"/>
        <v>-4.3959699262398315</v>
      </c>
      <c r="AR317" s="185">
        <f t="shared" si="468"/>
        <v>0.23304232550119958</v>
      </c>
    </row>
    <row r="318" spans="1:44" ht="15">
      <c r="A318" s="622"/>
      <c r="B318" s="628" t="s">
        <v>972</v>
      </c>
      <c r="C318" s="629">
        <v>8</v>
      </c>
      <c r="D318" s="630">
        <v>0</v>
      </c>
      <c r="E318" s="630">
        <v>2</v>
      </c>
      <c r="F318" s="630"/>
      <c r="G318" s="630">
        <v>0</v>
      </c>
      <c r="H318" s="630">
        <v>0</v>
      </c>
      <c r="I318" s="629">
        <v>10</v>
      </c>
      <c r="J318" s="629"/>
      <c r="K318" s="630">
        <v>196</v>
      </c>
      <c r="L318" s="630">
        <v>285</v>
      </c>
      <c r="M318" s="630">
        <v>164</v>
      </c>
      <c r="N318" s="629">
        <v>645</v>
      </c>
      <c r="O318" s="629"/>
      <c r="P318" s="631"/>
      <c r="Q318"/>
      <c r="R318" s="168" t="s">
        <v>1182</v>
      </c>
      <c r="S318" s="169" t="s">
        <v>1180</v>
      </c>
      <c r="T318" s="170">
        <f t="shared" ref="T318:X319" si="469">IF(C314&gt;0,C318/C314,)</f>
        <v>3.261046796021523E-4</v>
      </c>
      <c r="U318" s="182">
        <f t="shared" si="469"/>
        <v>0</v>
      </c>
      <c r="V318" s="182">
        <f t="shared" si="469"/>
        <v>1.9825535289452815E-4</v>
      </c>
      <c r="W318" s="182">
        <f t="shared" si="469"/>
        <v>0</v>
      </c>
      <c r="X318" s="182">
        <f t="shared" si="469"/>
        <v>0</v>
      </c>
      <c r="Y318" s="182">
        <f t="shared" ref="Y318:AE319" si="470">IF(H314&gt;0,H318/H314,)</f>
        <v>0</v>
      </c>
      <c r="Z318" s="170">
        <f t="shared" si="470"/>
        <v>2.6555487691531455E-4</v>
      </c>
      <c r="AA318" s="170">
        <f t="shared" si="470"/>
        <v>0</v>
      </c>
      <c r="AB318" s="182">
        <f t="shared" si="470"/>
        <v>1.7793917385383568E-2</v>
      </c>
      <c r="AC318" s="182">
        <f t="shared" si="470"/>
        <v>5.7320997586484311E-2</v>
      </c>
      <c r="AD318" s="182">
        <f t="shared" si="470"/>
        <v>6.7434210526315791E-2</v>
      </c>
      <c r="AE318" s="170">
        <f t="shared" si="470"/>
        <v>3.50181877409197E-2</v>
      </c>
      <c r="AG318" s="183" t="s">
        <v>970</v>
      </c>
      <c r="AH318" s="172"/>
      <c r="AI318" s="172"/>
      <c r="AJ318" s="172"/>
      <c r="AK318" s="172"/>
      <c r="AL318" s="172"/>
      <c r="AM318" s="172"/>
      <c r="AN318" s="172"/>
      <c r="AO318" s="172"/>
      <c r="AP318" s="172"/>
      <c r="AQ318" s="172"/>
      <c r="AR318" s="172"/>
    </row>
    <row r="319" spans="1:44" ht="15">
      <c r="A319" s="622"/>
      <c r="B319" s="628" t="s">
        <v>973</v>
      </c>
      <c r="C319" s="629">
        <v>3</v>
      </c>
      <c r="D319" s="630">
        <v>0</v>
      </c>
      <c r="E319" s="630">
        <v>1</v>
      </c>
      <c r="F319" s="630"/>
      <c r="G319" s="630">
        <v>0</v>
      </c>
      <c r="H319" s="630">
        <v>0</v>
      </c>
      <c r="I319" s="629">
        <v>4</v>
      </c>
      <c r="J319" s="629"/>
      <c r="K319" s="630">
        <v>226</v>
      </c>
      <c r="L319" s="630">
        <v>294</v>
      </c>
      <c r="M319" s="630">
        <v>176</v>
      </c>
      <c r="N319" s="629">
        <v>696</v>
      </c>
      <c r="O319" s="629"/>
      <c r="P319" s="631"/>
      <c r="Q319"/>
      <c r="R319" s="177"/>
      <c r="S319" s="178" t="s">
        <v>801</v>
      </c>
      <c r="T319" s="179">
        <f t="shared" si="469"/>
        <v>1.2057877813504823E-4</v>
      </c>
      <c r="U319" s="180">
        <f t="shared" si="469"/>
        <v>0</v>
      </c>
      <c r="V319" s="180">
        <f t="shared" si="469"/>
        <v>1.0325245224574084E-4</v>
      </c>
      <c r="W319" s="180">
        <f t="shared" si="469"/>
        <v>0</v>
      </c>
      <c r="X319" s="180">
        <f t="shared" si="469"/>
        <v>0</v>
      </c>
      <c r="Y319" s="180">
        <f t="shared" si="470"/>
        <v>0</v>
      </c>
      <c r="Z319" s="179">
        <f t="shared" si="470"/>
        <v>1.0658708164570453E-4</v>
      </c>
      <c r="AA319" s="179">
        <f t="shared" si="470"/>
        <v>0</v>
      </c>
      <c r="AB319" s="180">
        <f t="shared" si="470"/>
        <v>2.0829493087557605E-2</v>
      </c>
      <c r="AC319" s="180">
        <f t="shared" si="470"/>
        <v>6.2327750688997242E-2</v>
      </c>
      <c r="AD319" s="180">
        <f t="shared" si="470"/>
        <v>6.6843904291682493E-2</v>
      </c>
      <c r="AE319" s="179">
        <f t="shared" si="470"/>
        <v>3.8241758241758239E-2</v>
      </c>
      <c r="AG319" s="185">
        <f>(T319-T318)*100</f>
        <v>-2.0552590146710407E-2</v>
      </c>
      <c r="AH319" s="185">
        <f t="shared" ref="AH319:AR319" si="471">(U319-U318)*100</f>
        <v>0</v>
      </c>
      <c r="AI319" s="185">
        <f t="shared" si="471"/>
        <v>-9.5002900648787324E-3</v>
      </c>
      <c r="AJ319" s="185">
        <f t="shared" si="471"/>
        <v>0</v>
      </c>
      <c r="AK319" s="185">
        <f t="shared" si="471"/>
        <v>0</v>
      </c>
      <c r="AL319" s="185">
        <f t="shared" si="471"/>
        <v>0</v>
      </c>
      <c r="AM319" s="185">
        <f t="shared" si="471"/>
        <v>-1.5896779526961002E-2</v>
      </c>
      <c r="AN319" s="185">
        <f t="shared" si="471"/>
        <v>0</v>
      </c>
      <c r="AO319" s="185">
        <f t="shared" si="471"/>
        <v>0.30355757021740365</v>
      </c>
      <c r="AP319" s="185">
        <f t="shared" si="471"/>
        <v>0.50067531025129308</v>
      </c>
      <c r="AQ319" s="185">
        <f t="shared" si="471"/>
        <v>-5.9030623463329768E-2</v>
      </c>
      <c r="AR319" s="185">
        <f t="shared" si="471"/>
        <v>0.32235705008385396</v>
      </c>
    </row>
    <row r="320" spans="1:44" ht="15">
      <c r="A320" s="622"/>
      <c r="B320" s="628" t="s">
        <v>974</v>
      </c>
      <c r="C320" s="629"/>
      <c r="D320" s="630"/>
      <c r="E320" s="630"/>
      <c r="F320" s="630"/>
      <c r="G320" s="630"/>
      <c r="H320" s="630"/>
      <c r="I320" s="629"/>
      <c r="J320" s="629"/>
      <c r="K320" s="630"/>
      <c r="L320" s="630"/>
      <c r="M320" s="630"/>
      <c r="N320" s="629"/>
      <c r="O320" s="629"/>
      <c r="P320" s="631"/>
      <c r="Q320"/>
      <c r="R320" s="168" t="s">
        <v>1183</v>
      </c>
      <c r="S320" s="169" t="s">
        <v>1180</v>
      </c>
      <c r="T320" s="170">
        <f t="shared" ref="T320:X321" si="472">IF(C314&gt;0,C320/C314,)</f>
        <v>0</v>
      </c>
      <c r="U320" s="182">
        <f t="shared" si="472"/>
        <v>0</v>
      </c>
      <c r="V320" s="182">
        <f t="shared" si="472"/>
        <v>0</v>
      </c>
      <c r="W320" s="182">
        <f t="shared" si="472"/>
        <v>0</v>
      </c>
      <c r="X320" s="182">
        <f t="shared" si="472"/>
        <v>0</v>
      </c>
      <c r="Y320" s="182">
        <f t="shared" ref="Y320:AE321" si="473">IF(H314&gt;0,H320/H314,)</f>
        <v>0</v>
      </c>
      <c r="Z320" s="170">
        <f t="shared" si="473"/>
        <v>0</v>
      </c>
      <c r="AA320" s="170">
        <f t="shared" si="473"/>
        <v>0</v>
      </c>
      <c r="AB320" s="182">
        <f t="shared" si="473"/>
        <v>0</v>
      </c>
      <c r="AC320" s="182">
        <f t="shared" si="473"/>
        <v>0</v>
      </c>
      <c r="AD320" s="182">
        <f t="shared" si="473"/>
        <v>0</v>
      </c>
      <c r="AE320" s="170">
        <f t="shared" si="473"/>
        <v>0</v>
      </c>
      <c r="AG320" s="183" t="s">
        <v>970</v>
      </c>
      <c r="AH320" s="172"/>
      <c r="AI320" s="172"/>
      <c r="AJ320" s="172"/>
      <c r="AK320" s="172"/>
      <c r="AL320" s="172"/>
      <c r="AM320" s="172"/>
      <c r="AN320" s="172"/>
      <c r="AO320" s="172"/>
      <c r="AP320" s="172"/>
      <c r="AQ320" s="172"/>
      <c r="AR320" s="172"/>
    </row>
    <row r="321" spans="1:44" ht="15">
      <c r="A321" s="622"/>
      <c r="B321" s="628" t="s">
        <v>975</v>
      </c>
      <c r="C321" s="629"/>
      <c r="D321" s="630"/>
      <c r="E321" s="630"/>
      <c r="F321" s="630"/>
      <c r="G321" s="630"/>
      <c r="H321" s="630"/>
      <c r="I321" s="629"/>
      <c r="J321" s="629"/>
      <c r="K321" s="630"/>
      <c r="L321" s="630"/>
      <c r="M321" s="630"/>
      <c r="N321" s="629"/>
      <c r="O321" s="629"/>
      <c r="P321" s="631"/>
      <c r="Q321"/>
      <c r="R321" s="177"/>
      <c r="S321" s="178" t="s">
        <v>801</v>
      </c>
      <c r="T321" s="179">
        <f t="shared" si="472"/>
        <v>0</v>
      </c>
      <c r="U321" s="180">
        <f t="shared" si="472"/>
        <v>0</v>
      </c>
      <c r="V321" s="180">
        <f t="shared" si="472"/>
        <v>0</v>
      </c>
      <c r="W321" s="180">
        <f t="shared" si="472"/>
        <v>0</v>
      </c>
      <c r="X321" s="180">
        <f t="shared" si="472"/>
        <v>0</v>
      </c>
      <c r="Y321" s="180">
        <f t="shared" si="473"/>
        <v>0</v>
      </c>
      <c r="Z321" s="179">
        <f t="shared" si="473"/>
        <v>0</v>
      </c>
      <c r="AA321" s="179">
        <f t="shared" si="473"/>
        <v>0</v>
      </c>
      <c r="AB321" s="180">
        <f t="shared" si="473"/>
        <v>0</v>
      </c>
      <c r="AC321" s="180">
        <f t="shared" si="473"/>
        <v>0</v>
      </c>
      <c r="AD321" s="180">
        <f t="shared" si="473"/>
        <v>0</v>
      </c>
      <c r="AE321" s="179">
        <f t="shared" si="473"/>
        <v>0</v>
      </c>
      <c r="AG321" s="185">
        <f>(T321-T320)*100</f>
        <v>0</v>
      </c>
      <c r="AH321" s="185">
        <f t="shared" ref="AH321:AR321" si="474">(U321-U320)*100</f>
        <v>0</v>
      </c>
      <c r="AI321" s="185">
        <f t="shared" si="474"/>
        <v>0</v>
      </c>
      <c r="AJ321" s="185">
        <f t="shared" si="474"/>
        <v>0</v>
      </c>
      <c r="AK321" s="185">
        <f t="shared" si="474"/>
        <v>0</v>
      </c>
      <c r="AL321" s="185">
        <f t="shared" si="474"/>
        <v>0</v>
      </c>
      <c r="AM321" s="185">
        <f t="shared" si="474"/>
        <v>0</v>
      </c>
      <c r="AN321" s="185">
        <f t="shared" si="474"/>
        <v>0</v>
      </c>
      <c r="AO321" s="185">
        <f t="shared" si="474"/>
        <v>0</v>
      </c>
      <c r="AP321" s="185">
        <f t="shared" si="474"/>
        <v>0</v>
      </c>
      <c r="AQ321" s="185">
        <f t="shared" si="474"/>
        <v>0</v>
      </c>
      <c r="AR321" s="185">
        <f t="shared" si="474"/>
        <v>0</v>
      </c>
    </row>
    <row r="322" spans="1:44" ht="15">
      <c r="A322" s="622"/>
      <c r="B322" s="628" t="s">
        <v>976</v>
      </c>
      <c r="C322" s="629">
        <v>14808</v>
      </c>
      <c r="D322" s="630">
        <v>1358</v>
      </c>
      <c r="E322" s="630">
        <v>7148</v>
      </c>
      <c r="F322" s="630"/>
      <c r="G322" s="630">
        <v>1009</v>
      </c>
      <c r="H322" s="630">
        <v>166</v>
      </c>
      <c r="I322" s="629">
        <v>24489</v>
      </c>
      <c r="J322" s="629"/>
      <c r="K322" s="630">
        <v>2593</v>
      </c>
      <c r="L322" s="630">
        <v>859</v>
      </c>
      <c r="M322" s="630">
        <v>397</v>
      </c>
      <c r="N322" s="629">
        <v>3849</v>
      </c>
      <c r="O322" s="629"/>
      <c r="P322" s="631"/>
      <c r="Q322"/>
      <c r="R322" s="168" t="s">
        <v>1184</v>
      </c>
      <c r="S322" s="169" t="s">
        <v>1180</v>
      </c>
      <c r="T322" s="170">
        <f t="shared" ref="T322:X323" si="475">IF(C314&gt;0,C322/C314,)</f>
        <v>0.60361976194358391</v>
      </c>
      <c r="U322" s="182">
        <f t="shared" si="475"/>
        <v>0.8535512256442489</v>
      </c>
      <c r="V322" s="182">
        <f t="shared" si="475"/>
        <v>0.70856463124504365</v>
      </c>
      <c r="W322" s="182">
        <f t="shared" si="475"/>
        <v>0</v>
      </c>
      <c r="X322" s="182">
        <f t="shared" si="475"/>
        <v>0.86386986301369861</v>
      </c>
      <c r="Y322" s="182">
        <f t="shared" ref="Y322:AE323" si="476">IF(H314&gt;0,H322/H314,)</f>
        <v>0.59712230215827333</v>
      </c>
      <c r="Z322" s="170">
        <f t="shared" si="476"/>
        <v>0.65031733807791381</v>
      </c>
      <c r="AA322" s="170">
        <f t="shared" si="476"/>
        <v>0</v>
      </c>
      <c r="AB322" s="182">
        <f t="shared" si="476"/>
        <v>0.235406264185202</v>
      </c>
      <c r="AC322" s="182">
        <f t="shared" si="476"/>
        <v>0.17276749798873692</v>
      </c>
      <c r="AD322" s="182">
        <f t="shared" si="476"/>
        <v>0.16324013157894737</v>
      </c>
      <c r="AE322" s="170">
        <f t="shared" si="476"/>
        <v>0.2089689994027906</v>
      </c>
      <c r="AG322" s="183" t="s">
        <v>970</v>
      </c>
      <c r="AH322" s="172"/>
      <c r="AI322" s="172"/>
      <c r="AJ322" s="172"/>
      <c r="AK322" s="172"/>
      <c r="AL322" s="172"/>
      <c r="AM322" s="172"/>
      <c r="AN322" s="172"/>
      <c r="AO322" s="172"/>
      <c r="AP322" s="172"/>
      <c r="AQ322" s="172"/>
      <c r="AR322" s="172"/>
    </row>
    <row r="323" spans="1:44" ht="15">
      <c r="A323" s="622"/>
      <c r="B323" s="628" t="s">
        <v>977</v>
      </c>
      <c r="C323" s="629">
        <v>15064</v>
      </c>
      <c r="D323" s="630">
        <v>1334</v>
      </c>
      <c r="E323" s="630">
        <v>6855</v>
      </c>
      <c r="F323" s="630"/>
      <c r="G323" s="630">
        <v>994</v>
      </c>
      <c r="H323" s="630">
        <v>166</v>
      </c>
      <c r="I323" s="629">
        <v>24413</v>
      </c>
      <c r="J323" s="629"/>
      <c r="K323" s="630">
        <v>2658</v>
      </c>
      <c r="L323" s="630">
        <v>801</v>
      </c>
      <c r="M323" s="630">
        <v>371</v>
      </c>
      <c r="N323" s="629">
        <v>3830</v>
      </c>
      <c r="O323" s="629"/>
      <c r="P323" s="631"/>
      <c r="Q323"/>
      <c r="R323" s="177"/>
      <c r="S323" s="178" t="s">
        <v>801</v>
      </c>
      <c r="T323" s="179">
        <f t="shared" si="475"/>
        <v>0.60546623794212218</v>
      </c>
      <c r="U323" s="180">
        <f t="shared" si="475"/>
        <v>0.85622593068035946</v>
      </c>
      <c r="V323" s="180">
        <f t="shared" si="475"/>
        <v>0.70779556014455347</v>
      </c>
      <c r="W323" s="180">
        <f t="shared" si="475"/>
        <v>0</v>
      </c>
      <c r="X323" s="180">
        <f t="shared" si="475"/>
        <v>0.87346221441124783</v>
      </c>
      <c r="Y323" s="180">
        <f t="shared" si="476"/>
        <v>0.62172284644194753</v>
      </c>
      <c r="Z323" s="179">
        <f t="shared" si="476"/>
        <v>0.65052760605414628</v>
      </c>
      <c r="AA323" s="179">
        <f t="shared" si="476"/>
        <v>0</v>
      </c>
      <c r="AB323" s="180">
        <f t="shared" si="476"/>
        <v>0.24497695852534562</v>
      </c>
      <c r="AC323" s="180">
        <f t="shared" si="476"/>
        <v>0.16981132075471697</v>
      </c>
      <c r="AD323" s="180">
        <f t="shared" si="476"/>
        <v>0.1409039118875807</v>
      </c>
      <c r="AE323" s="179">
        <f t="shared" si="476"/>
        <v>0.21043956043956044</v>
      </c>
      <c r="AG323" s="185">
        <f>(T323-T322)*100</f>
        <v>0.18464759985382662</v>
      </c>
      <c r="AH323" s="185">
        <f t="shared" ref="AH323:AR323" si="477">(U323-U322)*100</f>
        <v>0.26747050361105584</v>
      </c>
      <c r="AI323" s="185">
        <f t="shared" si="477"/>
        <v>-7.6907110049018179E-2</v>
      </c>
      <c r="AJ323" s="185">
        <f t="shared" si="477"/>
        <v>0</v>
      </c>
      <c r="AK323" s="185">
        <f t="shared" si="477"/>
        <v>0.95923513975492147</v>
      </c>
      <c r="AL323" s="198">
        <f t="shared" si="477"/>
        <v>2.4600544283674197</v>
      </c>
      <c r="AM323" s="185">
        <f t="shared" si="477"/>
        <v>2.1026797623246996E-2</v>
      </c>
      <c r="AN323" s="185">
        <f t="shared" si="477"/>
        <v>0</v>
      </c>
      <c r="AO323" s="198">
        <f t="shared" si="477"/>
        <v>0.95706943401436262</v>
      </c>
      <c r="AP323" s="198">
        <f t="shared" si="477"/>
        <v>-0.29561772340199466</v>
      </c>
      <c r="AQ323" s="185">
        <f t="shared" si="477"/>
        <v>-2.2336219691366677</v>
      </c>
      <c r="AR323" s="185">
        <f t="shared" si="477"/>
        <v>0.14705610367698463</v>
      </c>
    </row>
    <row r="324" spans="1:44" ht="15">
      <c r="A324" s="622"/>
      <c r="B324" s="628" t="s">
        <v>978</v>
      </c>
      <c r="C324" s="629">
        <v>448</v>
      </c>
      <c r="D324" s="630">
        <v>1</v>
      </c>
      <c r="E324" s="630">
        <v>121</v>
      </c>
      <c r="F324" s="630"/>
      <c r="G324" s="630">
        <v>0</v>
      </c>
      <c r="H324" s="630">
        <v>18</v>
      </c>
      <c r="I324" s="629">
        <v>588</v>
      </c>
      <c r="J324" s="629"/>
      <c r="K324" s="630">
        <v>3434</v>
      </c>
      <c r="L324" s="630">
        <v>1068</v>
      </c>
      <c r="M324" s="630">
        <v>496</v>
      </c>
      <c r="N324" s="629">
        <v>4998</v>
      </c>
      <c r="O324" s="629"/>
      <c r="P324" s="631"/>
      <c r="Q324"/>
      <c r="R324" s="168" t="s">
        <v>1185</v>
      </c>
      <c r="S324" s="169" t="s">
        <v>1180</v>
      </c>
      <c r="T324" s="170">
        <f t="shared" ref="T324:X325" si="478">IF(C314&gt;0,C324/C314,)</f>
        <v>1.826186205772053E-2</v>
      </c>
      <c r="U324" s="182">
        <f t="shared" si="478"/>
        <v>6.285355122564425E-4</v>
      </c>
      <c r="V324" s="182">
        <f t="shared" si="478"/>
        <v>1.1994448850118954E-2</v>
      </c>
      <c r="W324" s="182">
        <f t="shared" si="478"/>
        <v>0</v>
      </c>
      <c r="X324" s="182">
        <f t="shared" si="478"/>
        <v>0</v>
      </c>
      <c r="Y324" s="182">
        <f t="shared" ref="Y324:AE325" si="479">IF(H314&gt;0,H324/H314,)</f>
        <v>6.4748201438848921E-2</v>
      </c>
      <c r="Z324" s="170">
        <f t="shared" si="479"/>
        <v>1.5614626762620496E-2</v>
      </c>
      <c r="AA324" s="170">
        <f t="shared" si="479"/>
        <v>0</v>
      </c>
      <c r="AB324" s="182">
        <f t="shared" si="479"/>
        <v>0.31175669541534273</v>
      </c>
      <c r="AC324" s="182">
        <f t="shared" si="479"/>
        <v>0.21480289621882542</v>
      </c>
      <c r="AD324" s="182">
        <f t="shared" si="479"/>
        <v>0.20394736842105263</v>
      </c>
      <c r="AE324" s="170">
        <f t="shared" si="479"/>
        <v>0.27135023616917314</v>
      </c>
      <c r="AG324" s="183" t="s">
        <v>970</v>
      </c>
      <c r="AH324" s="172"/>
      <c r="AI324" s="172"/>
      <c r="AJ324" s="172"/>
      <c r="AK324" s="172"/>
      <c r="AL324" s="172"/>
      <c r="AM324" s="172"/>
      <c r="AN324" s="172"/>
      <c r="AO324" s="172"/>
      <c r="AP324" s="172"/>
      <c r="AQ324" s="172"/>
      <c r="AR324" s="172"/>
    </row>
    <row r="325" spans="1:44" ht="15">
      <c r="A325" s="622"/>
      <c r="B325" s="628" t="s">
        <v>979</v>
      </c>
      <c r="C325" s="629">
        <v>452</v>
      </c>
      <c r="D325" s="630">
        <v>0</v>
      </c>
      <c r="E325" s="630">
        <v>87</v>
      </c>
      <c r="F325" s="630"/>
      <c r="G325" s="630">
        <v>0</v>
      </c>
      <c r="H325" s="630">
        <v>13</v>
      </c>
      <c r="I325" s="629">
        <v>552</v>
      </c>
      <c r="J325" s="629"/>
      <c r="K325" s="630">
        <v>3183</v>
      </c>
      <c r="L325" s="630">
        <v>960</v>
      </c>
      <c r="M325" s="630">
        <v>416</v>
      </c>
      <c r="N325" s="629">
        <v>4559</v>
      </c>
      <c r="O325" s="629"/>
      <c r="P325" s="631"/>
      <c r="Q325"/>
      <c r="R325" s="177"/>
      <c r="S325" s="178" t="s">
        <v>801</v>
      </c>
      <c r="T325" s="179">
        <f t="shared" si="478"/>
        <v>1.8167202572347267E-2</v>
      </c>
      <c r="U325" s="180">
        <f t="shared" si="478"/>
        <v>0</v>
      </c>
      <c r="V325" s="180">
        <f t="shared" si="478"/>
        <v>8.9829633453794525E-3</v>
      </c>
      <c r="W325" s="180">
        <f t="shared" si="478"/>
        <v>0</v>
      </c>
      <c r="X325" s="180">
        <f t="shared" si="478"/>
        <v>0</v>
      </c>
      <c r="Y325" s="180">
        <f t="shared" si="479"/>
        <v>4.8689138576779027E-2</v>
      </c>
      <c r="Z325" s="179">
        <f t="shared" si="479"/>
        <v>1.4709017267107227E-2</v>
      </c>
      <c r="AA325" s="179">
        <f t="shared" si="479"/>
        <v>0</v>
      </c>
      <c r="AB325" s="180">
        <f t="shared" si="479"/>
        <v>0.29336405529953918</v>
      </c>
      <c r="AC325" s="180">
        <f t="shared" si="479"/>
        <v>0.2035191859232563</v>
      </c>
      <c r="AD325" s="180">
        <f t="shared" si="479"/>
        <v>0.15799468287124951</v>
      </c>
      <c r="AE325" s="179">
        <f t="shared" si="479"/>
        <v>0.25049450549450547</v>
      </c>
      <c r="AG325" s="185">
        <f>(T325-T324)*100</f>
        <v>-9.4659485373262825E-3</v>
      </c>
      <c r="AH325" s="185">
        <f t="shared" ref="AH325:AR325" si="480">(U325-U324)*100</f>
        <v>-6.2853551225644247E-2</v>
      </c>
      <c r="AI325" s="185">
        <f t="shared" si="480"/>
        <v>-0.30114855047395017</v>
      </c>
      <c r="AJ325" s="185">
        <f t="shared" si="480"/>
        <v>0</v>
      </c>
      <c r="AK325" s="185">
        <f t="shared" si="480"/>
        <v>0</v>
      </c>
      <c r="AL325" s="185">
        <f t="shared" si="480"/>
        <v>-1.6059062862069893</v>
      </c>
      <c r="AM325" s="185">
        <f t="shared" si="480"/>
        <v>-9.056094955132693E-2</v>
      </c>
      <c r="AN325" s="185">
        <f t="shared" si="480"/>
        <v>0</v>
      </c>
      <c r="AO325" s="185">
        <f t="shared" si="480"/>
        <v>-1.8392640115803549</v>
      </c>
      <c r="AP325" s="198">
        <f t="shared" si="480"/>
        <v>-1.1283710295569127</v>
      </c>
      <c r="AQ325" s="198">
        <f t="shared" si="480"/>
        <v>-4.5952685549803114</v>
      </c>
      <c r="AR325" s="185">
        <f t="shared" si="480"/>
        <v>-2.0855730674667674</v>
      </c>
    </row>
    <row r="326" spans="1:44" ht="15">
      <c r="A326" s="622"/>
      <c r="B326" s="628" t="s">
        <v>980</v>
      </c>
      <c r="C326" s="629"/>
      <c r="D326" s="630"/>
      <c r="E326" s="630"/>
      <c r="F326" s="630"/>
      <c r="G326" s="630"/>
      <c r="H326" s="630"/>
      <c r="I326" s="629"/>
      <c r="J326" s="629"/>
      <c r="K326" s="630"/>
      <c r="L326" s="630"/>
      <c r="M326" s="630"/>
      <c r="N326" s="629"/>
      <c r="O326" s="629"/>
      <c r="P326" s="631"/>
      <c r="Q326"/>
      <c r="R326" s="168" t="s">
        <v>1186</v>
      </c>
      <c r="S326" s="169" t="s">
        <v>1180</v>
      </c>
      <c r="T326" s="170">
        <f t="shared" ref="T326:X327" si="481">IF(C314&gt;0,C326/C314,)</f>
        <v>0</v>
      </c>
      <c r="U326" s="182">
        <f t="shared" si="481"/>
        <v>0</v>
      </c>
      <c r="V326" s="182">
        <f t="shared" si="481"/>
        <v>0</v>
      </c>
      <c r="W326" s="182">
        <f t="shared" si="481"/>
        <v>0</v>
      </c>
      <c r="X326" s="182">
        <f t="shared" si="481"/>
        <v>0</v>
      </c>
      <c r="Y326" s="182">
        <f t="shared" ref="Y326:AE327" si="482">IF(H314&gt;0,H326/H314,)</f>
        <v>0</v>
      </c>
      <c r="Z326" s="170">
        <f t="shared" si="482"/>
        <v>0</v>
      </c>
      <c r="AA326" s="170">
        <f t="shared" si="482"/>
        <v>0</v>
      </c>
      <c r="AB326" s="182">
        <f t="shared" si="482"/>
        <v>0</v>
      </c>
      <c r="AC326" s="182">
        <f t="shared" si="482"/>
        <v>0</v>
      </c>
      <c r="AD326" s="182">
        <f t="shared" si="482"/>
        <v>0</v>
      </c>
      <c r="AE326" s="170">
        <f t="shared" si="482"/>
        <v>0</v>
      </c>
      <c r="AG326" s="183" t="s">
        <v>970</v>
      </c>
      <c r="AH326" s="172"/>
      <c r="AI326" s="172"/>
      <c r="AJ326" s="172"/>
      <c r="AK326" s="172"/>
      <c r="AL326" s="172"/>
      <c r="AM326" s="172"/>
      <c r="AN326" s="172"/>
      <c r="AO326" s="172"/>
      <c r="AP326" s="172"/>
      <c r="AQ326" s="172"/>
      <c r="AR326" s="172"/>
    </row>
    <row r="327" spans="1:44" ht="15">
      <c r="A327" s="622"/>
      <c r="B327" s="628" t="s">
        <v>981</v>
      </c>
      <c r="C327" s="629"/>
      <c r="D327" s="630"/>
      <c r="E327" s="630"/>
      <c r="F327" s="630"/>
      <c r="G327" s="630"/>
      <c r="H327" s="630"/>
      <c r="I327" s="629"/>
      <c r="J327" s="629"/>
      <c r="K327" s="630"/>
      <c r="L327" s="630"/>
      <c r="M327" s="630"/>
      <c r="N327" s="629"/>
      <c r="O327" s="629"/>
      <c r="P327" s="631"/>
      <c r="Q327"/>
      <c r="R327" s="177"/>
      <c r="S327" s="178" t="s">
        <v>801</v>
      </c>
      <c r="T327" s="179">
        <f t="shared" si="481"/>
        <v>0</v>
      </c>
      <c r="U327" s="180">
        <f t="shared" si="481"/>
        <v>0</v>
      </c>
      <c r="V327" s="180">
        <f t="shared" si="481"/>
        <v>0</v>
      </c>
      <c r="W327" s="180">
        <f t="shared" si="481"/>
        <v>0</v>
      </c>
      <c r="X327" s="180">
        <f t="shared" si="481"/>
        <v>0</v>
      </c>
      <c r="Y327" s="180">
        <f t="shared" si="482"/>
        <v>0</v>
      </c>
      <c r="Z327" s="179">
        <f t="shared" si="482"/>
        <v>0</v>
      </c>
      <c r="AA327" s="179">
        <f t="shared" si="482"/>
        <v>0</v>
      </c>
      <c r="AB327" s="180">
        <f t="shared" si="482"/>
        <v>0</v>
      </c>
      <c r="AC327" s="180">
        <f t="shared" si="482"/>
        <v>0</v>
      </c>
      <c r="AD327" s="180">
        <f t="shared" si="482"/>
        <v>0</v>
      </c>
      <c r="AE327" s="179">
        <f t="shared" si="482"/>
        <v>0</v>
      </c>
      <c r="AG327" s="185">
        <f>(T327-T326)*100</f>
        <v>0</v>
      </c>
      <c r="AH327" s="185">
        <f t="shared" ref="AH327:AR327" si="483">(U327-U326)*100</f>
        <v>0</v>
      </c>
      <c r="AI327" s="185">
        <f t="shared" si="483"/>
        <v>0</v>
      </c>
      <c r="AJ327" s="185">
        <f t="shared" si="483"/>
        <v>0</v>
      </c>
      <c r="AK327" s="185">
        <f t="shared" si="483"/>
        <v>0</v>
      </c>
      <c r="AL327" s="185">
        <f t="shared" si="483"/>
        <v>0</v>
      </c>
      <c r="AM327" s="185">
        <f t="shared" si="483"/>
        <v>0</v>
      </c>
      <c r="AN327" s="185">
        <f t="shared" si="483"/>
        <v>0</v>
      </c>
      <c r="AO327" s="185">
        <f t="shared" si="483"/>
        <v>0</v>
      </c>
      <c r="AP327" s="185">
        <f t="shared" si="483"/>
        <v>0</v>
      </c>
      <c r="AQ327" s="185">
        <f t="shared" si="483"/>
        <v>0</v>
      </c>
      <c r="AR327" s="185">
        <f t="shared" si="483"/>
        <v>0</v>
      </c>
    </row>
    <row r="328" spans="1:44" ht="15">
      <c r="A328" s="622"/>
      <c r="B328" s="628" t="s">
        <v>982</v>
      </c>
      <c r="C328" s="629">
        <v>6884</v>
      </c>
      <c r="D328" s="630">
        <v>210</v>
      </c>
      <c r="E328" s="630">
        <v>2316</v>
      </c>
      <c r="F328" s="630"/>
      <c r="G328" s="630">
        <v>155</v>
      </c>
      <c r="H328" s="630">
        <v>73</v>
      </c>
      <c r="I328" s="629">
        <v>9638</v>
      </c>
      <c r="J328" s="629"/>
      <c r="K328" s="630">
        <v>914</v>
      </c>
      <c r="L328" s="630">
        <v>417</v>
      </c>
      <c r="M328" s="630">
        <v>141</v>
      </c>
      <c r="N328" s="629">
        <v>1472</v>
      </c>
      <c r="O328" s="629"/>
      <c r="P328" s="631"/>
      <c r="Q328"/>
      <c r="R328" s="168" t="s">
        <v>1187</v>
      </c>
      <c r="S328" s="169" t="s">
        <v>1180</v>
      </c>
      <c r="T328" s="170">
        <f t="shared" ref="T328:X329" si="484">IF(C314&gt;0,C328/C314,)</f>
        <v>0.28061307679765207</v>
      </c>
      <c r="U328" s="182">
        <f t="shared" si="484"/>
        <v>0.13199245757385292</v>
      </c>
      <c r="V328" s="182">
        <f t="shared" si="484"/>
        <v>0.22957969865186359</v>
      </c>
      <c r="W328" s="182">
        <f t="shared" si="484"/>
        <v>0</v>
      </c>
      <c r="X328" s="182">
        <f t="shared" si="484"/>
        <v>0.1327054794520548</v>
      </c>
      <c r="Y328" s="182">
        <f t="shared" ref="Y328:AE329" si="485">IF(H314&gt;0,H328/H314,)</f>
        <v>0.26258992805755393</v>
      </c>
      <c r="Z328" s="170">
        <f t="shared" si="485"/>
        <v>0.25594179037098014</v>
      </c>
      <c r="AA328" s="170">
        <f t="shared" si="485"/>
        <v>0</v>
      </c>
      <c r="AB328" s="182">
        <f t="shared" si="485"/>
        <v>8.2977757603268268E-2</v>
      </c>
      <c r="AC328" s="182">
        <f t="shared" si="485"/>
        <v>8.3869670152855999E-2</v>
      </c>
      <c r="AD328" s="182">
        <f t="shared" si="485"/>
        <v>5.797697368421053E-2</v>
      </c>
      <c r="AE328" s="170">
        <f t="shared" si="485"/>
        <v>7.9917476518812092E-2</v>
      </c>
      <c r="AG328" s="183" t="s">
        <v>970</v>
      </c>
      <c r="AH328" s="172"/>
      <c r="AI328" s="172"/>
      <c r="AJ328" s="172"/>
      <c r="AK328" s="172"/>
      <c r="AL328" s="172"/>
      <c r="AM328" s="172"/>
      <c r="AN328" s="172"/>
      <c r="AO328" s="172"/>
      <c r="AP328" s="172"/>
      <c r="AQ328" s="172"/>
      <c r="AR328" s="172"/>
    </row>
    <row r="329" spans="1:44" ht="15">
      <c r="A329" s="622"/>
      <c r="B329" s="628" t="s">
        <v>983</v>
      </c>
      <c r="C329" s="629">
        <v>7098</v>
      </c>
      <c r="D329" s="630">
        <v>196</v>
      </c>
      <c r="E329" s="630">
        <v>2282</v>
      </c>
      <c r="F329" s="630"/>
      <c r="G329" s="630">
        <v>142</v>
      </c>
      <c r="H329" s="630">
        <v>62</v>
      </c>
      <c r="I329" s="629">
        <v>9780</v>
      </c>
      <c r="J329" s="629"/>
      <c r="K329" s="630">
        <v>932</v>
      </c>
      <c r="L329" s="630">
        <v>373</v>
      </c>
      <c r="M329" s="630">
        <v>129</v>
      </c>
      <c r="N329" s="629">
        <v>1434</v>
      </c>
      <c r="O329" s="629"/>
      <c r="P329" s="631"/>
      <c r="Q329"/>
      <c r="R329" s="177"/>
      <c r="S329" s="178" t="s">
        <v>801</v>
      </c>
      <c r="T329" s="179">
        <f t="shared" si="484"/>
        <v>0.2852893890675241</v>
      </c>
      <c r="U329" s="180">
        <f t="shared" si="484"/>
        <v>0.1258023106546855</v>
      </c>
      <c r="V329" s="180">
        <f t="shared" si="484"/>
        <v>0.2356220960247806</v>
      </c>
      <c r="W329" s="180">
        <f t="shared" si="484"/>
        <v>0</v>
      </c>
      <c r="X329" s="180">
        <f t="shared" si="484"/>
        <v>0.12478031634446397</v>
      </c>
      <c r="Y329" s="180">
        <f t="shared" si="485"/>
        <v>0.23220973782771537</v>
      </c>
      <c r="Z329" s="179">
        <f t="shared" si="485"/>
        <v>0.26060541462374759</v>
      </c>
      <c r="AA329" s="179">
        <f t="shared" si="485"/>
        <v>0</v>
      </c>
      <c r="AB329" s="180">
        <f t="shared" si="485"/>
        <v>8.5898617511520739E-2</v>
      </c>
      <c r="AC329" s="180">
        <f t="shared" si="485"/>
        <v>7.9075683697265212E-2</v>
      </c>
      <c r="AD329" s="180">
        <f t="shared" si="485"/>
        <v>4.8993543486517278E-2</v>
      </c>
      <c r="AE329" s="179">
        <f t="shared" si="485"/>
        <v>7.8791208791208794E-2</v>
      </c>
      <c r="AG329" s="185">
        <f>(T329-T328)*100</f>
        <v>0.46763122698720294</v>
      </c>
      <c r="AH329" s="185">
        <f t="shared" ref="AH329:AR329" si="486">(U329-U328)*100</f>
        <v>-0.61901469191674163</v>
      </c>
      <c r="AI329" s="185">
        <f t="shared" si="486"/>
        <v>0.60423973729170077</v>
      </c>
      <c r="AJ329" s="185">
        <f t="shared" si="486"/>
        <v>0</v>
      </c>
      <c r="AK329" s="185">
        <f t="shared" si="486"/>
        <v>-0.79251631075908247</v>
      </c>
      <c r="AL329" s="185">
        <f t="shared" si="486"/>
        <v>-3.0380190229838568</v>
      </c>
      <c r="AM329" s="185">
        <f t="shared" si="486"/>
        <v>0.4663624252767451</v>
      </c>
      <c r="AN329" s="185">
        <f t="shared" si="486"/>
        <v>0</v>
      </c>
      <c r="AO329" s="185">
        <f t="shared" si="486"/>
        <v>0.29208599082524711</v>
      </c>
      <c r="AP329" s="185">
        <f t="shared" si="486"/>
        <v>-0.47939864555907874</v>
      </c>
      <c r="AQ329" s="185">
        <f t="shared" si="486"/>
        <v>-0.89834301976932518</v>
      </c>
      <c r="AR329" s="185">
        <f t="shared" si="486"/>
        <v>-0.11262677276032973</v>
      </c>
    </row>
    <row r="330" spans="1:44" ht="15">
      <c r="A330" s="622"/>
      <c r="B330" s="628" t="s">
        <v>984</v>
      </c>
      <c r="C330" s="629">
        <v>1878</v>
      </c>
      <c r="D330" s="630">
        <v>7</v>
      </c>
      <c r="E330" s="630">
        <v>335</v>
      </c>
      <c r="F330" s="630"/>
      <c r="G330" s="630">
        <v>4</v>
      </c>
      <c r="H330" s="630">
        <v>6</v>
      </c>
      <c r="I330" s="629">
        <v>2230</v>
      </c>
      <c r="J330" s="629"/>
      <c r="K330" s="630">
        <v>2000</v>
      </c>
      <c r="L330" s="630">
        <v>663</v>
      </c>
      <c r="M330" s="630">
        <v>236</v>
      </c>
      <c r="N330" s="629">
        <v>2899</v>
      </c>
      <c r="O330" s="629"/>
      <c r="P330" s="631"/>
      <c r="Q330"/>
      <c r="R330" s="168" t="s">
        <v>1188</v>
      </c>
      <c r="S330" s="169" t="s">
        <v>1180</v>
      </c>
      <c r="T330" s="170">
        <f t="shared" ref="T330:X331" si="487">IF(C314&gt;0,C330/C314,)</f>
        <v>7.6553073536605246E-2</v>
      </c>
      <c r="U330" s="182">
        <f t="shared" si="487"/>
        <v>4.3997485857950975E-3</v>
      </c>
      <c r="V330" s="182">
        <f t="shared" si="487"/>
        <v>3.3207771609833465E-2</v>
      </c>
      <c r="W330" s="182">
        <f t="shared" si="487"/>
        <v>0</v>
      </c>
      <c r="X330" s="182">
        <f t="shared" si="487"/>
        <v>3.4246575342465752E-3</v>
      </c>
      <c r="Y330" s="182">
        <f t="shared" ref="Y330:AE331" si="488">IF(H314&gt;0,H330/H314,)</f>
        <v>2.1582733812949641E-2</v>
      </c>
      <c r="Z330" s="170">
        <f t="shared" si="488"/>
        <v>5.9218737552115146E-2</v>
      </c>
      <c r="AA330" s="170">
        <f t="shared" si="488"/>
        <v>0</v>
      </c>
      <c r="AB330" s="182">
        <f t="shared" si="488"/>
        <v>0.18157058556513844</v>
      </c>
      <c r="AC330" s="182">
        <f t="shared" si="488"/>
        <v>0.13334674175382141</v>
      </c>
      <c r="AD330" s="182">
        <f t="shared" si="488"/>
        <v>9.7039473684210523E-2</v>
      </c>
      <c r="AE330" s="170">
        <f t="shared" si="488"/>
        <v>0.15739182366035073</v>
      </c>
      <c r="AG330" s="183" t="s">
        <v>970</v>
      </c>
      <c r="AH330" s="172"/>
      <c r="AI330" s="172"/>
      <c r="AJ330" s="172"/>
      <c r="AK330" s="172"/>
      <c r="AL330" s="172"/>
      <c r="AM330" s="172"/>
      <c r="AN330" s="172"/>
      <c r="AO330" s="172"/>
      <c r="AP330" s="172"/>
      <c r="AQ330" s="172"/>
      <c r="AR330" s="172"/>
    </row>
    <row r="331" spans="1:44" ht="15">
      <c r="A331" s="622"/>
      <c r="B331" s="628" t="s">
        <v>985</v>
      </c>
      <c r="C331" s="629">
        <v>1776</v>
      </c>
      <c r="D331" s="630">
        <v>9</v>
      </c>
      <c r="E331" s="630">
        <v>297</v>
      </c>
      <c r="F331" s="630"/>
      <c r="G331" s="630">
        <v>2</v>
      </c>
      <c r="H331" s="630">
        <v>7</v>
      </c>
      <c r="I331" s="629">
        <v>2091</v>
      </c>
      <c r="J331" s="629"/>
      <c r="K331" s="630">
        <v>1997</v>
      </c>
      <c r="L331" s="630">
        <v>661</v>
      </c>
      <c r="M331" s="630">
        <v>209</v>
      </c>
      <c r="N331" s="629">
        <v>2867</v>
      </c>
      <c r="O331" s="629"/>
      <c r="P331" s="631"/>
      <c r="Q331"/>
      <c r="R331" s="177"/>
      <c r="S331" s="178" t="s">
        <v>801</v>
      </c>
      <c r="T331" s="179">
        <f t="shared" si="487"/>
        <v>7.1382636655948559E-2</v>
      </c>
      <c r="U331" s="180">
        <f t="shared" si="487"/>
        <v>5.7766367137355584E-3</v>
      </c>
      <c r="V331" s="180">
        <f t="shared" si="487"/>
        <v>3.0665978316985028E-2</v>
      </c>
      <c r="W331" s="180">
        <f t="shared" si="487"/>
        <v>0</v>
      </c>
      <c r="X331" s="180">
        <f t="shared" si="487"/>
        <v>1.7574692442882249E-3</v>
      </c>
      <c r="Y331" s="180">
        <f t="shared" si="488"/>
        <v>2.6217228464419477E-2</v>
      </c>
      <c r="Z331" s="179">
        <f t="shared" si="488"/>
        <v>5.5718396930292048E-2</v>
      </c>
      <c r="AA331" s="179">
        <f t="shared" si="488"/>
        <v>0</v>
      </c>
      <c r="AB331" s="180">
        <f t="shared" si="488"/>
        <v>0.18405529953917052</v>
      </c>
      <c r="AC331" s="180">
        <f t="shared" si="488"/>
        <v>0.14013143947424211</v>
      </c>
      <c r="AD331" s="180">
        <f t="shared" si="488"/>
        <v>7.9377136346372959E-2</v>
      </c>
      <c r="AE331" s="179">
        <f t="shared" si="488"/>
        <v>0.15752747252747254</v>
      </c>
      <c r="AG331" s="185">
        <f>(T331-T330)*100</f>
        <v>-0.51704368806566869</v>
      </c>
      <c r="AH331" s="185">
        <f t="shared" ref="AH331:AR331" si="489">(U331-U330)*100</f>
        <v>0.1376888127940461</v>
      </c>
      <c r="AI331" s="185">
        <f t="shared" si="489"/>
        <v>-0.25417932928484371</v>
      </c>
      <c r="AJ331" s="185">
        <f t="shared" si="489"/>
        <v>0</v>
      </c>
      <c r="AK331" s="185">
        <f t="shared" si="489"/>
        <v>-0.16671882899583504</v>
      </c>
      <c r="AL331" s="185">
        <f t="shared" si="489"/>
        <v>0.4634494651469836</v>
      </c>
      <c r="AM331" s="185">
        <f t="shared" si="489"/>
        <v>-0.35003406218230976</v>
      </c>
      <c r="AN331" s="185">
        <f t="shared" si="489"/>
        <v>0</v>
      </c>
      <c r="AO331" s="185">
        <f t="shared" si="489"/>
        <v>0.24847139740320767</v>
      </c>
      <c r="AP331" s="185">
        <f t="shared" si="489"/>
        <v>0.67846977204207015</v>
      </c>
      <c r="AQ331" s="185">
        <f t="shared" si="489"/>
        <v>-1.7662337337837564</v>
      </c>
      <c r="AR331" s="185">
        <f t="shared" si="489"/>
        <v>1.3564886712180702E-2</v>
      </c>
    </row>
    <row r="332" spans="1:44" ht="15">
      <c r="A332" s="622"/>
      <c r="B332" s="628" t="s">
        <v>986</v>
      </c>
      <c r="C332" s="629"/>
      <c r="D332" s="630"/>
      <c r="E332" s="630"/>
      <c r="F332" s="630"/>
      <c r="G332" s="630"/>
      <c r="H332" s="630"/>
      <c r="I332" s="629"/>
      <c r="J332" s="629"/>
      <c r="K332" s="630"/>
      <c r="L332" s="630"/>
      <c r="M332" s="630"/>
      <c r="N332" s="629"/>
      <c r="O332" s="629"/>
      <c r="P332" s="631"/>
      <c r="Q332"/>
      <c r="R332" s="168" t="s">
        <v>1189</v>
      </c>
      <c r="S332" s="169" t="s">
        <v>1180</v>
      </c>
      <c r="T332" s="170">
        <f t="shared" ref="T332:X333" si="490">IF(C314&gt;0,C332/C314,)</f>
        <v>0</v>
      </c>
      <c r="U332" s="182">
        <f t="shared" si="490"/>
        <v>0</v>
      </c>
      <c r="V332" s="182">
        <f t="shared" si="490"/>
        <v>0</v>
      </c>
      <c r="W332" s="182">
        <f t="shared" si="490"/>
        <v>0</v>
      </c>
      <c r="X332" s="182">
        <f t="shared" si="490"/>
        <v>0</v>
      </c>
      <c r="Y332" s="182">
        <f t="shared" ref="Y332:AE333" si="491">IF(H314&gt;0,H332/H314,)</f>
        <v>0</v>
      </c>
      <c r="Z332" s="170">
        <f t="shared" si="491"/>
        <v>0</v>
      </c>
      <c r="AA332" s="170">
        <f t="shared" si="491"/>
        <v>0</v>
      </c>
      <c r="AB332" s="182">
        <f t="shared" si="491"/>
        <v>0</v>
      </c>
      <c r="AC332" s="182">
        <f t="shared" si="491"/>
        <v>0</v>
      </c>
      <c r="AD332" s="182">
        <f t="shared" si="491"/>
        <v>0</v>
      </c>
      <c r="AE332" s="170">
        <f t="shared" si="491"/>
        <v>0</v>
      </c>
      <c r="AG332" s="183" t="s">
        <v>970</v>
      </c>
      <c r="AH332" s="172"/>
      <c r="AI332" s="172"/>
      <c r="AJ332" s="172"/>
      <c r="AK332" s="172"/>
      <c r="AL332" s="172"/>
      <c r="AM332" s="172"/>
      <c r="AN332" s="172"/>
      <c r="AO332" s="172"/>
      <c r="AP332" s="172"/>
      <c r="AQ332" s="172"/>
      <c r="AR332" s="172"/>
    </row>
    <row r="333" spans="1:44" ht="15">
      <c r="A333" s="622"/>
      <c r="B333" s="628" t="s">
        <v>987</v>
      </c>
      <c r="C333" s="629"/>
      <c r="D333" s="630"/>
      <c r="E333" s="630"/>
      <c r="F333" s="630"/>
      <c r="G333" s="630"/>
      <c r="H333" s="630"/>
      <c r="I333" s="629"/>
      <c r="J333" s="629"/>
      <c r="K333" s="630"/>
      <c r="L333" s="630"/>
      <c r="M333" s="630"/>
      <c r="N333" s="629"/>
      <c r="O333" s="629"/>
      <c r="P333" s="631"/>
      <c r="Q333"/>
      <c r="R333" s="177"/>
      <c r="S333" s="178" t="s">
        <v>801</v>
      </c>
      <c r="T333" s="179">
        <f t="shared" si="490"/>
        <v>0</v>
      </c>
      <c r="U333" s="180">
        <f t="shared" si="490"/>
        <v>0</v>
      </c>
      <c r="V333" s="180">
        <f t="shared" si="490"/>
        <v>0</v>
      </c>
      <c r="W333" s="180">
        <f t="shared" si="490"/>
        <v>0</v>
      </c>
      <c r="X333" s="180">
        <f t="shared" si="490"/>
        <v>0</v>
      </c>
      <c r="Y333" s="180">
        <f t="shared" si="491"/>
        <v>0</v>
      </c>
      <c r="Z333" s="179">
        <f t="shared" si="491"/>
        <v>0</v>
      </c>
      <c r="AA333" s="179">
        <f t="shared" si="491"/>
        <v>0</v>
      </c>
      <c r="AB333" s="180">
        <f t="shared" si="491"/>
        <v>0</v>
      </c>
      <c r="AC333" s="180">
        <f t="shared" si="491"/>
        <v>0</v>
      </c>
      <c r="AD333" s="180">
        <f t="shared" si="491"/>
        <v>0</v>
      </c>
      <c r="AE333" s="179">
        <f t="shared" si="491"/>
        <v>0</v>
      </c>
      <c r="AG333" s="185">
        <f>(T333-T332)*100</f>
        <v>0</v>
      </c>
      <c r="AH333" s="185">
        <f t="shared" ref="AH333:AR333" si="492">(U333-U332)*100</f>
        <v>0</v>
      </c>
      <c r="AI333" s="185">
        <f t="shared" si="492"/>
        <v>0</v>
      </c>
      <c r="AJ333" s="185">
        <f t="shared" si="492"/>
        <v>0</v>
      </c>
      <c r="AK333" s="185">
        <f t="shared" si="492"/>
        <v>0</v>
      </c>
      <c r="AL333" s="185">
        <f t="shared" si="492"/>
        <v>0</v>
      </c>
      <c r="AM333" s="185">
        <f t="shared" si="492"/>
        <v>0</v>
      </c>
      <c r="AN333" s="185">
        <f t="shared" si="492"/>
        <v>0</v>
      </c>
      <c r="AO333" s="185">
        <f t="shared" si="492"/>
        <v>0</v>
      </c>
      <c r="AP333" s="185">
        <f t="shared" si="492"/>
        <v>0</v>
      </c>
      <c r="AQ333" s="185">
        <f t="shared" si="492"/>
        <v>0</v>
      </c>
      <c r="AR333" s="185">
        <f t="shared" si="492"/>
        <v>0</v>
      </c>
    </row>
    <row r="334" spans="1:44" ht="15">
      <c r="A334" s="622"/>
      <c r="B334" s="628" t="s">
        <v>988</v>
      </c>
      <c r="C334" s="629">
        <v>373</v>
      </c>
      <c r="D334" s="630">
        <v>1</v>
      </c>
      <c r="E334" s="630">
        <v>79</v>
      </c>
      <c r="F334" s="630"/>
      <c r="G334" s="630">
        <v>0</v>
      </c>
      <c r="H334" s="630">
        <v>14</v>
      </c>
      <c r="I334" s="629">
        <v>467</v>
      </c>
      <c r="J334" s="629"/>
      <c r="K334" s="630">
        <v>1428</v>
      </c>
      <c r="L334" s="630">
        <v>928</v>
      </c>
      <c r="M334" s="630">
        <v>374</v>
      </c>
      <c r="N334" s="629">
        <v>2730</v>
      </c>
      <c r="O334" s="629"/>
      <c r="P334" s="631"/>
      <c r="Q334"/>
      <c r="R334" s="168" t="s">
        <v>1190</v>
      </c>
      <c r="S334" s="169" t="s">
        <v>1180</v>
      </c>
      <c r="T334" s="170">
        <f t="shared" ref="T334:X335" si="493">IF(C314&gt;0,C334/C314,)</f>
        <v>1.520463068645035E-2</v>
      </c>
      <c r="U334" s="182">
        <f t="shared" si="493"/>
        <v>6.285355122564425E-4</v>
      </c>
      <c r="V334" s="182">
        <f t="shared" si="493"/>
        <v>7.8310864393338619E-3</v>
      </c>
      <c r="W334" s="182">
        <f t="shared" si="493"/>
        <v>0</v>
      </c>
      <c r="X334" s="182">
        <f t="shared" si="493"/>
        <v>0</v>
      </c>
      <c r="Y334" s="182">
        <f t="shared" ref="Y334:AE335" si="494">IF(H314&gt;0,H334/H314,)</f>
        <v>5.0359712230215826E-2</v>
      </c>
      <c r="Z334" s="170">
        <f t="shared" si="494"/>
        <v>1.2401412751945189E-2</v>
      </c>
      <c r="AA334" s="170">
        <f t="shared" si="494"/>
        <v>0</v>
      </c>
      <c r="AB334" s="182">
        <f t="shared" si="494"/>
        <v>0.12964139809350886</v>
      </c>
      <c r="AC334" s="182">
        <f t="shared" si="494"/>
        <v>0.18664521319388577</v>
      </c>
      <c r="AD334" s="182">
        <f t="shared" si="494"/>
        <v>0.15378289473684212</v>
      </c>
      <c r="AE334" s="170">
        <f t="shared" si="494"/>
        <v>0.14821651555459037</v>
      </c>
      <c r="AG334" s="183" t="s">
        <v>970</v>
      </c>
      <c r="AH334" s="187"/>
      <c r="AI334" s="187"/>
      <c r="AJ334" s="187"/>
      <c r="AK334" s="187"/>
      <c r="AL334" s="187"/>
      <c r="AM334" s="187"/>
      <c r="AN334" s="187"/>
      <c r="AO334" s="187"/>
      <c r="AP334" s="187"/>
      <c r="AQ334" s="187"/>
      <c r="AR334" s="187"/>
    </row>
    <row r="335" spans="1:44" ht="15.75" thickBot="1">
      <c r="A335" s="622"/>
      <c r="B335" s="628" t="s">
        <v>989</v>
      </c>
      <c r="C335" s="629">
        <v>330</v>
      </c>
      <c r="D335" s="630">
        <v>3</v>
      </c>
      <c r="E335" s="630">
        <v>66</v>
      </c>
      <c r="F335" s="630"/>
      <c r="G335" s="630">
        <v>0</v>
      </c>
      <c r="H335" s="630">
        <v>19</v>
      </c>
      <c r="I335" s="629">
        <v>418</v>
      </c>
      <c r="J335" s="629"/>
      <c r="K335" s="630">
        <v>1325</v>
      </c>
      <c r="L335" s="630">
        <v>872</v>
      </c>
      <c r="M335" s="630">
        <v>759</v>
      </c>
      <c r="N335" s="629">
        <v>2956</v>
      </c>
      <c r="O335" s="629"/>
      <c r="P335" s="631"/>
      <c r="Q335"/>
      <c r="R335" s="188"/>
      <c r="S335" s="189" t="s">
        <v>801</v>
      </c>
      <c r="T335" s="190">
        <f t="shared" si="493"/>
        <v>1.3263665594855305E-2</v>
      </c>
      <c r="U335" s="191">
        <f t="shared" si="493"/>
        <v>1.9255455712451862E-3</v>
      </c>
      <c r="V335" s="191">
        <f t="shared" si="493"/>
        <v>6.8146618482188949E-3</v>
      </c>
      <c r="W335" s="191">
        <f t="shared" si="493"/>
        <v>0</v>
      </c>
      <c r="X335" s="191">
        <f t="shared" si="493"/>
        <v>0</v>
      </c>
      <c r="Y335" s="191">
        <f t="shared" si="494"/>
        <v>7.116104868913857E-2</v>
      </c>
      <c r="Z335" s="190">
        <f t="shared" si="494"/>
        <v>1.1138350031976125E-2</v>
      </c>
      <c r="AA335" s="190">
        <f t="shared" si="494"/>
        <v>0</v>
      </c>
      <c r="AB335" s="191">
        <f t="shared" si="494"/>
        <v>0.12211981566820276</v>
      </c>
      <c r="AC335" s="191">
        <f t="shared" si="494"/>
        <v>0.18486326054695781</v>
      </c>
      <c r="AD335" s="191">
        <f t="shared" si="494"/>
        <v>0.28826433725788075</v>
      </c>
      <c r="AE335" s="190">
        <f t="shared" si="494"/>
        <v>0.16241758241758242</v>
      </c>
      <c r="AF335" s="192"/>
      <c r="AG335" s="193">
        <f>(T335-T334)*100</f>
        <v>-0.19409650915950452</v>
      </c>
      <c r="AH335" s="193">
        <f t="shared" ref="AH335:AR335" si="495">(U335-U334)*100</f>
        <v>0.12970100589887437</v>
      </c>
      <c r="AI335" s="193">
        <f t="shared" si="495"/>
        <v>-0.10164245911149671</v>
      </c>
      <c r="AJ335" s="193">
        <f t="shared" si="495"/>
        <v>0</v>
      </c>
      <c r="AK335" s="193">
        <f t="shared" si="495"/>
        <v>0</v>
      </c>
      <c r="AL335" s="193">
        <f t="shared" si="495"/>
        <v>2.0801336458922743</v>
      </c>
      <c r="AM335" s="193">
        <f t="shared" si="495"/>
        <v>-0.12630627199690642</v>
      </c>
      <c r="AN335" s="193">
        <f t="shared" si="495"/>
        <v>0</v>
      </c>
      <c r="AO335" s="193">
        <f t="shared" si="495"/>
        <v>-0.75215824253060948</v>
      </c>
      <c r="AP335" s="193">
        <f t="shared" si="495"/>
        <v>-0.1781952646927959</v>
      </c>
      <c r="AQ335" s="193">
        <f t="shared" si="495"/>
        <v>13.448144252103864</v>
      </c>
      <c r="AR335" s="193">
        <f t="shared" si="495"/>
        <v>1.4201066862992051</v>
      </c>
    </row>
    <row r="336" spans="1:44">
      <c r="A336" s="621" t="s">
        <v>784</v>
      </c>
      <c r="B336" s="617" t="s">
        <v>967</v>
      </c>
      <c r="C336" s="634">
        <v>4400</v>
      </c>
      <c r="D336" s="635"/>
      <c r="E336" s="635">
        <v>1445</v>
      </c>
      <c r="F336" s="635"/>
      <c r="G336" s="635">
        <v>2255</v>
      </c>
      <c r="H336" s="635">
        <v>854</v>
      </c>
      <c r="I336" s="634">
        <v>8954</v>
      </c>
      <c r="J336" s="634">
        <v>571</v>
      </c>
      <c r="K336" s="635"/>
      <c r="L336" s="635"/>
      <c r="M336" s="635">
        <v>2367</v>
      </c>
      <c r="N336" s="634">
        <v>2938</v>
      </c>
      <c r="O336" s="634"/>
      <c r="P336" s="636"/>
      <c r="R336" s="168" t="s">
        <v>1179</v>
      </c>
      <c r="S336" s="169" t="s">
        <v>1180</v>
      </c>
      <c r="T336" s="170">
        <f t="shared" ref="T336:X337" si="496">IF(C336&gt;0,C336/C336,)</f>
        <v>1</v>
      </c>
      <c r="U336" s="182">
        <f t="shared" si="496"/>
        <v>0</v>
      </c>
      <c r="V336" s="182">
        <f t="shared" si="496"/>
        <v>1</v>
      </c>
      <c r="W336" s="182">
        <f t="shared" si="496"/>
        <v>0</v>
      </c>
      <c r="X336" s="182">
        <f t="shared" si="496"/>
        <v>1</v>
      </c>
      <c r="Y336" s="182">
        <f t="shared" ref="Y336:AE337" si="497">IF(H336&gt;0,H336/H336,)</f>
        <v>1</v>
      </c>
      <c r="Z336" s="170">
        <f t="shared" si="497"/>
        <v>1</v>
      </c>
      <c r="AA336" s="170">
        <f t="shared" si="497"/>
        <v>1</v>
      </c>
      <c r="AB336" s="182">
        <f t="shared" si="497"/>
        <v>0</v>
      </c>
      <c r="AC336" s="182">
        <f t="shared" si="497"/>
        <v>0</v>
      </c>
      <c r="AD336" s="182">
        <f t="shared" si="497"/>
        <v>1</v>
      </c>
      <c r="AE336" s="170">
        <f t="shared" si="497"/>
        <v>1</v>
      </c>
      <c r="AG336" s="172">
        <f>+T338+T340+T342+T344+T346+T348+T350+T352+T354+T356</f>
        <v>0.99999999999999989</v>
      </c>
      <c r="AH336" s="172">
        <f t="shared" ref="AH336:AR337" si="498">+U338+U340+U342+U344+U346+U348+U350+U352+U354+U356</f>
        <v>0</v>
      </c>
      <c r="AI336" s="172">
        <f t="shared" si="498"/>
        <v>0.99999999999999989</v>
      </c>
      <c r="AJ336" s="172">
        <f t="shared" si="498"/>
        <v>0</v>
      </c>
      <c r="AK336" s="172">
        <f t="shared" si="498"/>
        <v>0.99999999999999989</v>
      </c>
      <c r="AL336" s="203">
        <f t="shared" si="498"/>
        <v>0.99999999999999989</v>
      </c>
      <c r="AM336" s="203">
        <f t="shared" si="498"/>
        <v>1</v>
      </c>
      <c r="AN336" s="172">
        <f t="shared" si="498"/>
        <v>1</v>
      </c>
      <c r="AO336" s="172">
        <f t="shared" si="498"/>
        <v>0</v>
      </c>
      <c r="AP336" s="172">
        <f t="shared" si="498"/>
        <v>0</v>
      </c>
      <c r="AQ336" s="172">
        <f t="shared" si="498"/>
        <v>1</v>
      </c>
      <c r="AR336" s="172">
        <f t="shared" si="498"/>
        <v>1</v>
      </c>
    </row>
    <row r="337" spans="1:45">
      <c r="A337" s="622"/>
      <c r="B337" s="628" t="s">
        <v>968</v>
      </c>
      <c r="C337" s="629">
        <v>4394</v>
      </c>
      <c r="D337" s="630"/>
      <c r="E337" s="630">
        <v>1537</v>
      </c>
      <c r="F337" s="630"/>
      <c r="G337" s="630">
        <v>2097</v>
      </c>
      <c r="H337" s="630">
        <v>900</v>
      </c>
      <c r="I337" s="629">
        <v>8928</v>
      </c>
      <c r="J337" s="629">
        <v>541</v>
      </c>
      <c r="K337" s="630"/>
      <c r="L337" s="630"/>
      <c r="M337" s="630">
        <v>2242</v>
      </c>
      <c r="N337" s="629">
        <v>2783</v>
      </c>
      <c r="O337" s="629"/>
      <c r="P337" s="631"/>
      <c r="R337" s="177"/>
      <c r="S337" s="178" t="s">
        <v>801</v>
      </c>
      <c r="T337" s="179">
        <f t="shared" si="496"/>
        <v>1</v>
      </c>
      <c r="U337" s="180">
        <f t="shared" si="496"/>
        <v>0</v>
      </c>
      <c r="V337" s="180">
        <f t="shared" si="496"/>
        <v>1</v>
      </c>
      <c r="W337" s="180">
        <f t="shared" si="496"/>
        <v>0</v>
      </c>
      <c r="X337" s="180">
        <f t="shared" si="496"/>
        <v>1</v>
      </c>
      <c r="Y337" s="180">
        <f t="shared" si="497"/>
        <v>1</v>
      </c>
      <c r="Z337" s="179">
        <f t="shared" si="497"/>
        <v>1</v>
      </c>
      <c r="AA337" s="179">
        <f t="shared" si="497"/>
        <v>1</v>
      </c>
      <c r="AB337" s="180">
        <f t="shared" si="497"/>
        <v>0</v>
      </c>
      <c r="AC337" s="180">
        <f t="shared" si="497"/>
        <v>0</v>
      </c>
      <c r="AD337" s="180">
        <f t="shared" si="497"/>
        <v>1</v>
      </c>
      <c r="AE337" s="179">
        <f t="shared" si="497"/>
        <v>1</v>
      </c>
      <c r="AG337" s="181">
        <f>+T339+T341+T343+T345+T347+T349+T351+T353+T355+T357</f>
        <v>0.99999999999999989</v>
      </c>
      <c r="AH337" s="181">
        <f t="shared" si="498"/>
        <v>0</v>
      </c>
      <c r="AI337" s="181">
        <f t="shared" si="498"/>
        <v>0.99999999999999989</v>
      </c>
      <c r="AJ337" s="181">
        <f t="shared" si="498"/>
        <v>0</v>
      </c>
      <c r="AK337" s="181">
        <f t="shared" si="498"/>
        <v>1</v>
      </c>
      <c r="AL337" s="181">
        <f t="shared" si="498"/>
        <v>0.99999999999999989</v>
      </c>
      <c r="AM337" s="181">
        <f t="shared" si="498"/>
        <v>1.0000000000000002</v>
      </c>
      <c r="AN337" s="181">
        <f t="shared" si="498"/>
        <v>1</v>
      </c>
      <c r="AO337" s="181">
        <f t="shared" si="498"/>
        <v>0</v>
      </c>
      <c r="AP337" s="181">
        <f t="shared" si="498"/>
        <v>0</v>
      </c>
      <c r="AQ337" s="181">
        <f t="shared" si="498"/>
        <v>1</v>
      </c>
      <c r="AR337" s="181">
        <f t="shared" si="498"/>
        <v>0.99999999999999989</v>
      </c>
      <c r="AS337" s="195"/>
    </row>
    <row r="338" spans="1:45">
      <c r="A338" s="622"/>
      <c r="B338" s="628" t="s">
        <v>969</v>
      </c>
      <c r="C338" s="629">
        <v>798</v>
      </c>
      <c r="D338" s="630"/>
      <c r="E338" s="630">
        <v>327</v>
      </c>
      <c r="F338" s="630"/>
      <c r="G338" s="630">
        <v>369</v>
      </c>
      <c r="H338" s="630">
        <v>99</v>
      </c>
      <c r="I338" s="629">
        <v>1593</v>
      </c>
      <c r="J338" s="629">
        <v>88</v>
      </c>
      <c r="K338" s="630"/>
      <c r="L338" s="630"/>
      <c r="M338" s="630">
        <v>161</v>
      </c>
      <c r="N338" s="629">
        <v>249</v>
      </c>
      <c r="O338" s="629"/>
      <c r="P338" s="631"/>
      <c r="R338" s="168" t="s">
        <v>1181</v>
      </c>
      <c r="S338" s="169" t="s">
        <v>1180</v>
      </c>
      <c r="T338" s="170">
        <f t="shared" ref="T338:X339" si="499">IF(C336&gt;0,C338/C336,)</f>
        <v>0.18136363636363637</v>
      </c>
      <c r="U338" s="182">
        <f t="shared" si="499"/>
        <v>0</v>
      </c>
      <c r="V338" s="182">
        <f t="shared" si="499"/>
        <v>0.22629757785467128</v>
      </c>
      <c r="W338" s="182">
        <f t="shared" si="499"/>
        <v>0</v>
      </c>
      <c r="X338" s="182">
        <f t="shared" si="499"/>
        <v>0.16363636363636364</v>
      </c>
      <c r="Y338" s="182">
        <f t="shared" ref="Y338:AE339" si="500">IF(H336&gt;0,H338/H336,)</f>
        <v>0.11592505854800937</v>
      </c>
      <c r="Z338" s="170">
        <f t="shared" si="500"/>
        <v>0.17790931427295065</v>
      </c>
      <c r="AA338" s="170">
        <f t="shared" si="500"/>
        <v>0.15411558669001751</v>
      </c>
      <c r="AB338" s="182">
        <f t="shared" si="500"/>
        <v>0</v>
      </c>
      <c r="AC338" s="182">
        <f t="shared" si="500"/>
        <v>0</v>
      </c>
      <c r="AD338" s="182">
        <f t="shared" si="500"/>
        <v>6.8018588931136464E-2</v>
      </c>
      <c r="AE338" s="170">
        <f t="shared" si="500"/>
        <v>8.4751531654186515E-2</v>
      </c>
      <c r="AG338" s="183" t="s">
        <v>970</v>
      </c>
      <c r="AH338" s="172"/>
      <c r="AI338" s="172"/>
      <c r="AJ338" s="172"/>
      <c r="AK338" s="172"/>
      <c r="AL338" s="172"/>
      <c r="AM338" s="172"/>
      <c r="AN338" s="172"/>
      <c r="AO338" s="172"/>
      <c r="AP338" s="172"/>
      <c r="AQ338" s="172"/>
      <c r="AR338" s="172"/>
    </row>
    <row r="339" spans="1:45">
      <c r="A339" s="622"/>
      <c r="B339" s="628" t="s">
        <v>971</v>
      </c>
      <c r="C339" s="629">
        <v>799</v>
      </c>
      <c r="D339" s="630"/>
      <c r="E339" s="630">
        <v>407</v>
      </c>
      <c r="F339" s="630"/>
      <c r="G339" s="630">
        <v>343</v>
      </c>
      <c r="H339" s="630">
        <v>104</v>
      </c>
      <c r="I339" s="629">
        <v>1653</v>
      </c>
      <c r="J339" s="629">
        <v>84</v>
      </c>
      <c r="K339" s="630"/>
      <c r="L339" s="630"/>
      <c r="M339" s="630">
        <v>149</v>
      </c>
      <c r="N339" s="629">
        <v>233</v>
      </c>
      <c r="O339" s="629"/>
      <c r="P339" s="631"/>
      <c r="R339" s="184"/>
      <c r="S339" s="178" t="s">
        <v>801</v>
      </c>
      <c r="T339" s="179">
        <f t="shared" si="499"/>
        <v>0.18183887118798361</v>
      </c>
      <c r="U339" s="180">
        <f t="shared" si="499"/>
        <v>0</v>
      </c>
      <c r="V339" s="180">
        <f t="shared" si="499"/>
        <v>0.26480156148340922</v>
      </c>
      <c r="W339" s="180">
        <f t="shared" si="499"/>
        <v>0</v>
      </c>
      <c r="X339" s="180">
        <f t="shared" si="499"/>
        <v>0.16356700047687173</v>
      </c>
      <c r="Y339" s="180">
        <f t="shared" si="500"/>
        <v>0.11555555555555555</v>
      </c>
      <c r="Z339" s="179">
        <f t="shared" si="500"/>
        <v>0.18514784946236559</v>
      </c>
      <c r="AA339" s="179">
        <f t="shared" si="500"/>
        <v>0.15526802218114602</v>
      </c>
      <c r="AB339" s="180">
        <f t="shared" si="500"/>
        <v>0</v>
      </c>
      <c r="AC339" s="180">
        <f t="shared" si="500"/>
        <v>0</v>
      </c>
      <c r="AD339" s="180">
        <f t="shared" si="500"/>
        <v>6.645851917930419E-2</v>
      </c>
      <c r="AE339" s="179">
        <f t="shared" si="500"/>
        <v>8.3722601509162775E-2</v>
      </c>
      <c r="AG339" s="185">
        <f>(T339-T338)*100</f>
        <v>4.7523482434724817E-2</v>
      </c>
      <c r="AH339" s="185">
        <f t="shared" ref="AH339:AR339" si="501">(U339-U338)*100</f>
        <v>0</v>
      </c>
      <c r="AI339" s="198">
        <f t="shared" si="501"/>
        <v>3.8503983628737943</v>
      </c>
      <c r="AJ339" s="185">
        <f t="shared" si="501"/>
        <v>0</v>
      </c>
      <c r="AK339" s="185">
        <f t="shared" si="501"/>
        <v>-6.9363159491908633E-3</v>
      </c>
      <c r="AL339" s="185">
        <f t="shared" si="501"/>
        <v>-3.6950299245382123E-2</v>
      </c>
      <c r="AM339" s="185">
        <f t="shared" si="501"/>
        <v>0.72385351894149463</v>
      </c>
      <c r="AN339" s="198">
        <f t="shared" si="501"/>
        <v>0.11524354911285062</v>
      </c>
      <c r="AO339" s="185">
        <f t="shared" si="501"/>
        <v>0</v>
      </c>
      <c r="AP339" s="185">
        <f t="shared" si="501"/>
        <v>0</v>
      </c>
      <c r="AQ339" s="185">
        <f t="shared" si="501"/>
        <v>-0.15600697518322743</v>
      </c>
      <c r="AR339" s="185">
        <f t="shared" si="501"/>
        <v>-0.10289301450237404</v>
      </c>
    </row>
    <row r="340" spans="1:45">
      <c r="A340" s="622"/>
      <c r="B340" s="628" t="s">
        <v>972</v>
      </c>
      <c r="C340" s="629">
        <v>1</v>
      </c>
      <c r="D340" s="630"/>
      <c r="E340" s="630">
        <v>1</v>
      </c>
      <c r="F340" s="630"/>
      <c r="G340" s="630"/>
      <c r="H340" s="630">
        <v>1</v>
      </c>
      <c r="I340" s="629">
        <v>3</v>
      </c>
      <c r="J340" s="629">
        <v>2</v>
      </c>
      <c r="K340" s="630"/>
      <c r="L340" s="630"/>
      <c r="M340" s="630">
        <v>13</v>
      </c>
      <c r="N340" s="629">
        <v>15</v>
      </c>
      <c r="O340" s="629"/>
      <c r="P340" s="631"/>
      <c r="R340" s="168" t="s">
        <v>1182</v>
      </c>
      <c r="S340" s="169" t="s">
        <v>1180</v>
      </c>
      <c r="T340" s="170">
        <f t="shared" ref="T340:X341" si="502">IF(C336&gt;0,C340/C336,)</f>
        <v>2.2727272727272727E-4</v>
      </c>
      <c r="U340" s="182">
        <f t="shared" si="502"/>
        <v>0</v>
      </c>
      <c r="V340" s="182">
        <f t="shared" si="502"/>
        <v>6.9204152249134946E-4</v>
      </c>
      <c r="W340" s="182">
        <f t="shared" si="502"/>
        <v>0</v>
      </c>
      <c r="X340" s="182">
        <f t="shared" si="502"/>
        <v>0</v>
      </c>
      <c r="Y340" s="182">
        <f t="shared" ref="Y340:AE341" si="503">IF(H336&gt;0,H340/H336,)</f>
        <v>1.17096018735363E-3</v>
      </c>
      <c r="Z340" s="170">
        <f t="shared" si="503"/>
        <v>3.3504578959124413E-4</v>
      </c>
      <c r="AA340" s="170">
        <f t="shared" si="503"/>
        <v>3.5026269702276708E-3</v>
      </c>
      <c r="AB340" s="182">
        <f t="shared" si="503"/>
        <v>0</v>
      </c>
      <c r="AC340" s="182">
        <f t="shared" si="503"/>
        <v>0</v>
      </c>
      <c r="AD340" s="182">
        <f t="shared" si="503"/>
        <v>5.4921841994085337E-3</v>
      </c>
      <c r="AE340" s="170">
        <f t="shared" si="503"/>
        <v>5.1055139550714775E-3</v>
      </c>
      <c r="AG340" s="183" t="s">
        <v>970</v>
      </c>
      <c r="AH340" s="172"/>
      <c r="AI340" s="172"/>
      <c r="AJ340" s="172"/>
      <c r="AK340" s="172"/>
      <c r="AL340" s="172"/>
      <c r="AM340" s="172"/>
      <c r="AN340" s="172"/>
      <c r="AO340" s="172"/>
      <c r="AP340" s="172"/>
      <c r="AQ340" s="172"/>
      <c r="AR340" s="172"/>
    </row>
    <row r="341" spans="1:45">
      <c r="A341" s="622"/>
      <c r="B341" s="628" t="s">
        <v>973</v>
      </c>
      <c r="C341" s="629"/>
      <c r="D341" s="630"/>
      <c r="E341" s="630">
        <v>1</v>
      </c>
      <c r="F341" s="630"/>
      <c r="G341" s="630"/>
      <c r="H341" s="630"/>
      <c r="I341" s="629">
        <v>1</v>
      </c>
      <c r="J341" s="629">
        <v>2</v>
      </c>
      <c r="K341" s="630"/>
      <c r="L341" s="630"/>
      <c r="M341" s="630">
        <v>9</v>
      </c>
      <c r="N341" s="629">
        <v>11</v>
      </c>
      <c r="O341" s="629"/>
      <c r="P341" s="631"/>
      <c r="R341" s="184"/>
      <c r="S341" s="178" t="s">
        <v>801</v>
      </c>
      <c r="T341" s="179">
        <f t="shared" si="502"/>
        <v>0</v>
      </c>
      <c r="U341" s="180">
        <f t="shared" si="502"/>
        <v>0</v>
      </c>
      <c r="V341" s="180">
        <f t="shared" si="502"/>
        <v>6.5061808718282373E-4</v>
      </c>
      <c r="W341" s="180">
        <f t="shared" si="502"/>
        <v>0</v>
      </c>
      <c r="X341" s="180">
        <f t="shared" si="502"/>
        <v>0</v>
      </c>
      <c r="Y341" s="180">
        <f t="shared" si="503"/>
        <v>0</v>
      </c>
      <c r="Z341" s="179">
        <f t="shared" si="503"/>
        <v>1.1200716845878136E-4</v>
      </c>
      <c r="AA341" s="179">
        <f t="shared" si="503"/>
        <v>3.6968576709796672E-3</v>
      </c>
      <c r="AB341" s="180">
        <f t="shared" si="503"/>
        <v>0</v>
      </c>
      <c r="AC341" s="180">
        <f t="shared" si="503"/>
        <v>0</v>
      </c>
      <c r="AD341" s="180">
        <f t="shared" si="503"/>
        <v>4.0142729705619981E-3</v>
      </c>
      <c r="AE341" s="179">
        <f t="shared" si="503"/>
        <v>3.952569169960474E-3</v>
      </c>
      <c r="AG341" s="185">
        <f>(T341-T340)*100</f>
        <v>-2.2727272727272728E-2</v>
      </c>
      <c r="AH341" s="185">
        <f t="shared" ref="AH341:AR341" si="504">(U341-U340)*100</f>
        <v>0</v>
      </c>
      <c r="AI341" s="185">
        <f t="shared" si="504"/>
        <v>-4.1423435308525734E-3</v>
      </c>
      <c r="AJ341" s="185">
        <f t="shared" si="504"/>
        <v>0</v>
      </c>
      <c r="AK341" s="185">
        <f t="shared" si="504"/>
        <v>0</v>
      </c>
      <c r="AL341" s="185">
        <f t="shared" si="504"/>
        <v>-0.117096018735363</v>
      </c>
      <c r="AM341" s="185">
        <f t="shared" si="504"/>
        <v>-2.2303862113246278E-2</v>
      </c>
      <c r="AN341" s="185">
        <f t="shared" si="504"/>
        <v>1.9423070075199646E-2</v>
      </c>
      <c r="AO341" s="185">
        <f t="shared" si="504"/>
        <v>0</v>
      </c>
      <c r="AP341" s="185">
        <f t="shared" si="504"/>
        <v>0</v>
      </c>
      <c r="AQ341" s="185">
        <f t="shared" si="504"/>
        <v>-0.14779112288465357</v>
      </c>
      <c r="AR341" s="185">
        <f t="shared" si="504"/>
        <v>-0.11529447851110035</v>
      </c>
    </row>
    <row r="342" spans="1:45">
      <c r="A342" s="622"/>
      <c r="B342" s="628" t="s">
        <v>974</v>
      </c>
      <c r="C342" s="629"/>
      <c r="D342" s="630"/>
      <c r="E342" s="630"/>
      <c r="F342" s="630"/>
      <c r="G342" s="630"/>
      <c r="H342" s="630"/>
      <c r="I342" s="629"/>
      <c r="J342" s="629"/>
      <c r="K342" s="630"/>
      <c r="L342" s="630"/>
      <c r="M342" s="630"/>
      <c r="N342" s="629"/>
      <c r="O342" s="629"/>
      <c r="P342" s="631"/>
      <c r="R342" s="168" t="s">
        <v>1183</v>
      </c>
      <c r="S342" s="169" t="s">
        <v>1180</v>
      </c>
      <c r="T342" s="170">
        <f t="shared" ref="T342:X343" si="505">IF(C336&gt;0,C342/C336,)</f>
        <v>0</v>
      </c>
      <c r="U342" s="182">
        <f t="shared" si="505"/>
        <v>0</v>
      </c>
      <c r="V342" s="182">
        <f t="shared" si="505"/>
        <v>0</v>
      </c>
      <c r="W342" s="182">
        <f t="shared" si="505"/>
        <v>0</v>
      </c>
      <c r="X342" s="182">
        <f t="shared" si="505"/>
        <v>0</v>
      </c>
      <c r="Y342" s="182">
        <f t="shared" ref="Y342:AE343" si="506">IF(H336&gt;0,H342/H336,)</f>
        <v>0</v>
      </c>
      <c r="Z342" s="170">
        <f t="shared" si="506"/>
        <v>0</v>
      </c>
      <c r="AA342" s="170">
        <f t="shared" si="506"/>
        <v>0</v>
      </c>
      <c r="AB342" s="182">
        <f t="shared" si="506"/>
        <v>0</v>
      </c>
      <c r="AC342" s="182">
        <f t="shared" si="506"/>
        <v>0</v>
      </c>
      <c r="AD342" s="182">
        <f t="shared" si="506"/>
        <v>0</v>
      </c>
      <c r="AE342" s="170">
        <f t="shared" si="506"/>
        <v>0</v>
      </c>
      <c r="AG342" s="204" t="s">
        <v>970</v>
      </c>
      <c r="AH342" s="205"/>
      <c r="AI342" s="205"/>
      <c r="AJ342" s="205"/>
      <c r="AK342" s="205"/>
      <c r="AL342" s="205"/>
      <c r="AM342" s="205"/>
      <c r="AN342" s="205"/>
      <c r="AO342" s="205"/>
      <c r="AP342" s="205"/>
      <c r="AQ342" s="205"/>
      <c r="AR342" s="205"/>
    </row>
    <row r="343" spans="1:45">
      <c r="A343" s="622"/>
      <c r="B343" s="628" t="s">
        <v>975</v>
      </c>
      <c r="C343" s="629"/>
      <c r="D343" s="630"/>
      <c r="E343" s="630"/>
      <c r="F343" s="630"/>
      <c r="G343" s="630"/>
      <c r="H343" s="630"/>
      <c r="I343" s="629"/>
      <c r="J343" s="629"/>
      <c r="K343" s="630"/>
      <c r="L343" s="630"/>
      <c r="M343" s="630"/>
      <c r="N343" s="629"/>
      <c r="O343" s="629"/>
      <c r="P343" s="631"/>
      <c r="R343" s="184"/>
      <c r="S343" s="178" t="s">
        <v>801</v>
      </c>
      <c r="T343" s="179">
        <f t="shared" si="505"/>
        <v>0</v>
      </c>
      <c r="U343" s="180">
        <f t="shared" si="505"/>
        <v>0</v>
      </c>
      <c r="V343" s="180">
        <f t="shared" si="505"/>
        <v>0</v>
      </c>
      <c r="W343" s="180">
        <f t="shared" si="505"/>
        <v>0</v>
      </c>
      <c r="X343" s="180">
        <f t="shared" si="505"/>
        <v>0</v>
      </c>
      <c r="Y343" s="180">
        <f t="shared" si="506"/>
        <v>0</v>
      </c>
      <c r="Z343" s="179">
        <f t="shared" si="506"/>
        <v>0</v>
      </c>
      <c r="AA343" s="179">
        <f t="shared" si="506"/>
        <v>0</v>
      </c>
      <c r="AB343" s="180">
        <f t="shared" si="506"/>
        <v>0</v>
      </c>
      <c r="AC343" s="180">
        <f t="shared" si="506"/>
        <v>0</v>
      </c>
      <c r="AD343" s="180">
        <f t="shared" si="506"/>
        <v>0</v>
      </c>
      <c r="AE343" s="179">
        <f t="shared" si="506"/>
        <v>0</v>
      </c>
      <c r="AG343" s="185">
        <f>(T343-T342)*100</f>
        <v>0</v>
      </c>
      <c r="AH343" s="185">
        <f t="shared" ref="AH343:AR343" si="507">(U343-U342)*100</f>
        <v>0</v>
      </c>
      <c r="AI343" s="185">
        <f t="shared" si="507"/>
        <v>0</v>
      </c>
      <c r="AJ343" s="185">
        <f t="shared" si="507"/>
        <v>0</v>
      </c>
      <c r="AK343" s="185">
        <f t="shared" si="507"/>
        <v>0</v>
      </c>
      <c r="AL343" s="185">
        <f t="shared" si="507"/>
        <v>0</v>
      </c>
      <c r="AM343" s="185">
        <f t="shared" si="507"/>
        <v>0</v>
      </c>
      <c r="AN343" s="185">
        <f t="shared" si="507"/>
        <v>0</v>
      </c>
      <c r="AO343" s="185">
        <f t="shared" si="507"/>
        <v>0</v>
      </c>
      <c r="AP343" s="185">
        <f t="shared" si="507"/>
        <v>0</v>
      </c>
      <c r="AQ343" s="185">
        <f t="shared" si="507"/>
        <v>0</v>
      </c>
      <c r="AR343" s="185">
        <f t="shared" si="507"/>
        <v>0</v>
      </c>
    </row>
    <row r="344" spans="1:45">
      <c r="A344" s="622"/>
      <c r="B344" s="628" t="s">
        <v>976</v>
      </c>
      <c r="C344" s="629">
        <v>2511</v>
      </c>
      <c r="D344" s="630"/>
      <c r="E344" s="630">
        <v>685</v>
      </c>
      <c r="F344" s="630"/>
      <c r="G344" s="630">
        <v>941</v>
      </c>
      <c r="H344" s="630">
        <v>326</v>
      </c>
      <c r="I344" s="629">
        <v>4463</v>
      </c>
      <c r="J344" s="629">
        <v>275</v>
      </c>
      <c r="K344" s="630"/>
      <c r="L344" s="630"/>
      <c r="M344" s="630">
        <v>812</v>
      </c>
      <c r="N344" s="629">
        <v>1087</v>
      </c>
      <c r="O344" s="629"/>
      <c r="P344" s="631"/>
      <c r="R344" s="168" t="s">
        <v>1184</v>
      </c>
      <c r="S344" s="169" t="s">
        <v>1180</v>
      </c>
      <c r="T344" s="170">
        <f t="shared" ref="T344:X345" si="508">IF(C336&gt;0,C344/C336,)</f>
        <v>0.57068181818181818</v>
      </c>
      <c r="U344" s="182">
        <f t="shared" si="508"/>
        <v>0</v>
      </c>
      <c r="V344" s="182">
        <f t="shared" si="508"/>
        <v>0.47404844290657439</v>
      </c>
      <c r="W344" s="182">
        <f t="shared" si="508"/>
        <v>0</v>
      </c>
      <c r="X344" s="182">
        <f t="shared" si="508"/>
        <v>0.41729490022172949</v>
      </c>
      <c r="Y344" s="182">
        <f t="shared" ref="Y344:AE345" si="509">IF(H336&gt;0,H344/H336,)</f>
        <v>0.38173302107728335</v>
      </c>
      <c r="Z344" s="170">
        <f t="shared" si="509"/>
        <v>0.49843645298190753</v>
      </c>
      <c r="AA344" s="170">
        <f t="shared" si="509"/>
        <v>0.48161120840630472</v>
      </c>
      <c r="AB344" s="182">
        <f t="shared" si="509"/>
        <v>0</v>
      </c>
      <c r="AC344" s="182">
        <f t="shared" si="509"/>
        <v>0</v>
      </c>
      <c r="AD344" s="182">
        <f t="shared" si="509"/>
        <v>0.34305027460920995</v>
      </c>
      <c r="AE344" s="170">
        <f t="shared" si="509"/>
        <v>0.36997957794417974</v>
      </c>
      <c r="AG344" s="183" t="s">
        <v>970</v>
      </c>
      <c r="AH344" s="172"/>
      <c r="AI344" s="172"/>
      <c r="AJ344" s="172"/>
      <c r="AK344" s="172"/>
      <c r="AL344" s="172"/>
      <c r="AM344" s="172"/>
      <c r="AN344" s="172"/>
      <c r="AO344" s="172"/>
      <c r="AP344" s="172"/>
      <c r="AQ344" s="172"/>
      <c r="AR344" s="172"/>
    </row>
    <row r="345" spans="1:45">
      <c r="A345" s="622"/>
      <c r="B345" s="628" t="s">
        <v>977</v>
      </c>
      <c r="C345" s="629">
        <v>2556</v>
      </c>
      <c r="D345" s="630"/>
      <c r="E345" s="630">
        <v>663</v>
      </c>
      <c r="F345" s="630"/>
      <c r="G345" s="630">
        <v>889</v>
      </c>
      <c r="H345" s="630">
        <v>330</v>
      </c>
      <c r="I345" s="629">
        <v>4438</v>
      </c>
      <c r="J345" s="629">
        <v>249</v>
      </c>
      <c r="K345" s="630"/>
      <c r="L345" s="630"/>
      <c r="M345" s="630">
        <v>759</v>
      </c>
      <c r="N345" s="629">
        <v>1008</v>
      </c>
      <c r="O345" s="629"/>
      <c r="P345" s="631"/>
      <c r="R345" s="184"/>
      <c r="S345" s="178" t="s">
        <v>801</v>
      </c>
      <c r="T345" s="179">
        <f t="shared" si="508"/>
        <v>0.58170232134729172</v>
      </c>
      <c r="U345" s="180">
        <f t="shared" si="508"/>
        <v>0</v>
      </c>
      <c r="V345" s="180">
        <f t="shared" si="508"/>
        <v>0.43135979180221212</v>
      </c>
      <c r="W345" s="180">
        <f t="shared" si="508"/>
        <v>0</v>
      </c>
      <c r="X345" s="180">
        <f t="shared" si="508"/>
        <v>0.42393896041964713</v>
      </c>
      <c r="Y345" s="180">
        <f t="shared" si="509"/>
        <v>0.36666666666666664</v>
      </c>
      <c r="Z345" s="179">
        <f t="shared" si="509"/>
        <v>0.49708781362007171</v>
      </c>
      <c r="AA345" s="179">
        <f t="shared" si="509"/>
        <v>0.46025878003696857</v>
      </c>
      <c r="AB345" s="180">
        <f t="shared" si="509"/>
        <v>0</v>
      </c>
      <c r="AC345" s="180">
        <f t="shared" si="509"/>
        <v>0</v>
      </c>
      <c r="AD345" s="180">
        <f t="shared" si="509"/>
        <v>0.3385370205173952</v>
      </c>
      <c r="AE345" s="179">
        <f t="shared" si="509"/>
        <v>0.362199065756378</v>
      </c>
      <c r="AG345" s="185">
        <f>(T345-T344)*100</f>
        <v>1.1020503165473539</v>
      </c>
      <c r="AH345" s="185">
        <f t="shared" ref="AH345:AR345" si="510">(U345-U344)*100</f>
        <v>0</v>
      </c>
      <c r="AI345" s="185">
        <f t="shared" si="510"/>
        <v>-4.2688651104362263</v>
      </c>
      <c r="AJ345" s="185">
        <f t="shared" si="510"/>
        <v>0</v>
      </c>
      <c r="AK345" s="185">
        <f t="shared" si="510"/>
        <v>0.66440601979176339</v>
      </c>
      <c r="AL345" s="185">
        <f t="shared" si="510"/>
        <v>-1.5066354410616711</v>
      </c>
      <c r="AM345" s="185">
        <f t="shared" si="510"/>
        <v>-0.13486393618358239</v>
      </c>
      <c r="AN345" s="185">
        <f t="shared" si="510"/>
        <v>-2.1352428369336152</v>
      </c>
      <c r="AO345" s="185">
        <f t="shared" si="510"/>
        <v>0</v>
      </c>
      <c r="AP345" s="185">
        <f t="shared" si="510"/>
        <v>0</v>
      </c>
      <c r="AQ345" s="185">
        <f t="shared" si="510"/>
        <v>-0.45132540918147446</v>
      </c>
      <c r="AR345" s="185">
        <f t="shared" si="510"/>
        <v>-0.77805121878017358</v>
      </c>
    </row>
    <row r="346" spans="1:45">
      <c r="A346" s="622"/>
      <c r="B346" s="628" t="s">
        <v>978</v>
      </c>
      <c r="C346" s="629">
        <v>5</v>
      </c>
      <c r="D346" s="630"/>
      <c r="E346" s="630">
        <v>6</v>
      </c>
      <c r="F346" s="630"/>
      <c r="G346" s="630">
        <v>10</v>
      </c>
      <c r="H346" s="630">
        <v>17</v>
      </c>
      <c r="I346" s="629">
        <v>38</v>
      </c>
      <c r="J346" s="629">
        <v>34</v>
      </c>
      <c r="K346" s="630"/>
      <c r="L346" s="630"/>
      <c r="M346" s="630">
        <v>190</v>
      </c>
      <c r="N346" s="629">
        <v>224</v>
      </c>
      <c r="O346" s="629"/>
      <c r="P346" s="631"/>
      <c r="R346" s="168" t="s">
        <v>1185</v>
      </c>
      <c r="S346" s="169" t="s">
        <v>1180</v>
      </c>
      <c r="T346" s="170">
        <f t="shared" ref="T346:X347" si="511">IF(C336&gt;0,C346/C336,)</f>
        <v>1.1363636363636363E-3</v>
      </c>
      <c r="U346" s="182">
        <f t="shared" si="511"/>
        <v>0</v>
      </c>
      <c r="V346" s="182">
        <f t="shared" si="511"/>
        <v>4.1522491349480972E-3</v>
      </c>
      <c r="W346" s="182">
        <f t="shared" si="511"/>
        <v>0</v>
      </c>
      <c r="X346" s="182">
        <f t="shared" si="511"/>
        <v>4.434589800443459E-3</v>
      </c>
      <c r="Y346" s="182">
        <f t="shared" ref="Y346:AE347" si="512">IF(H336&gt;0,H346/H336,)</f>
        <v>1.9906323185011711E-2</v>
      </c>
      <c r="Z346" s="170">
        <f t="shared" si="512"/>
        <v>4.2439133348224261E-3</v>
      </c>
      <c r="AA346" s="170">
        <f t="shared" si="512"/>
        <v>5.9544658493870403E-2</v>
      </c>
      <c r="AB346" s="182">
        <f t="shared" si="512"/>
        <v>0</v>
      </c>
      <c r="AC346" s="182">
        <f t="shared" si="512"/>
        <v>0</v>
      </c>
      <c r="AD346" s="182">
        <f t="shared" si="512"/>
        <v>8.0270384452893959E-2</v>
      </c>
      <c r="AE346" s="170">
        <f t="shared" si="512"/>
        <v>7.6242341729067395E-2</v>
      </c>
      <c r="AG346" s="183" t="s">
        <v>970</v>
      </c>
      <c r="AH346" s="172"/>
      <c r="AI346" s="172"/>
      <c r="AJ346" s="172"/>
      <c r="AK346" s="172"/>
      <c r="AL346" s="172"/>
      <c r="AM346" s="172"/>
      <c r="AN346" s="172"/>
      <c r="AO346" s="172"/>
      <c r="AP346" s="172"/>
      <c r="AQ346" s="172"/>
      <c r="AR346" s="172"/>
    </row>
    <row r="347" spans="1:45">
      <c r="A347" s="622"/>
      <c r="B347" s="628" t="s">
        <v>979</v>
      </c>
      <c r="C347" s="629">
        <v>8</v>
      </c>
      <c r="D347" s="630"/>
      <c r="E347" s="630">
        <v>8</v>
      </c>
      <c r="F347" s="630"/>
      <c r="G347" s="630">
        <v>6</v>
      </c>
      <c r="H347" s="630">
        <v>15</v>
      </c>
      <c r="I347" s="629">
        <v>37</v>
      </c>
      <c r="J347" s="629">
        <v>33</v>
      </c>
      <c r="K347" s="630"/>
      <c r="L347" s="630"/>
      <c r="M347" s="630">
        <v>179</v>
      </c>
      <c r="N347" s="629">
        <v>212</v>
      </c>
      <c r="O347" s="629"/>
      <c r="P347" s="631"/>
      <c r="R347" s="184"/>
      <c r="S347" s="178" t="s">
        <v>801</v>
      </c>
      <c r="T347" s="179">
        <f t="shared" si="511"/>
        <v>1.8206645425580337E-3</v>
      </c>
      <c r="U347" s="180">
        <f t="shared" si="511"/>
        <v>0</v>
      </c>
      <c r="V347" s="180">
        <f t="shared" si="511"/>
        <v>5.2049446974625898E-3</v>
      </c>
      <c r="W347" s="180">
        <f t="shared" si="511"/>
        <v>0</v>
      </c>
      <c r="X347" s="180">
        <f t="shared" si="511"/>
        <v>2.8612303290414878E-3</v>
      </c>
      <c r="Y347" s="180">
        <f t="shared" si="512"/>
        <v>1.6666666666666666E-2</v>
      </c>
      <c r="Z347" s="179">
        <f t="shared" si="512"/>
        <v>4.1442652329749105E-3</v>
      </c>
      <c r="AA347" s="179">
        <f t="shared" si="512"/>
        <v>6.0998151571164512E-2</v>
      </c>
      <c r="AB347" s="180">
        <f t="shared" si="512"/>
        <v>0</v>
      </c>
      <c r="AC347" s="180">
        <f t="shared" si="512"/>
        <v>0</v>
      </c>
      <c r="AD347" s="180">
        <f t="shared" si="512"/>
        <v>7.9839429081177526E-2</v>
      </c>
      <c r="AE347" s="179">
        <f t="shared" si="512"/>
        <v>7.6176787639238228E-2</v>
      </c>
      <c r="AG347" s="185">
        <f>(T347-T346)*100</f>
        <v>6.8430090619439735E-2</v>
      </c>
      <c r="AH347" s="185">
        <f t="shared" ref="AH347:AR347" si="513">(U347-U346)*100</f>
        <v>0</v>
      </c>
      <c r="AI347" s="185">
        <f t="shared" si="513"/>
        <v>0.10526955625144926</v>
      </c>
      <c r="AJ347" s="185">
        <f t="shared" si="513"/>
        <v>0</v>
      </c>
      <c r="AK347" s="185">
        <f t="shared" si="513"/>
        <v>-0.15733594714019711</v>
      </c>
      <c r="AL347" s="185">
        <f t="shared" si="513"/>
        <v>-0.32396565183450443</v>
      </c>
      <c r="AM347" s="185">
        <f t="shared" si="513"/>
        <v>-9.9648101847515588E-3</v>
      </c>
      <c r="AN347" s="185">
        <f t="shared" si="513"/>
        <v>0.14534930772941088</v>
      </c>
      <c r="AO347" s="185">
        <f t="shared" si="513"/>
        <v>0</v>
      </c>
      <c r="AP347" s="185">
        <f t="shared" si="513"/>
        <v>0</v>
      </c>
      <c r="AQ347" s="185">
        <f t="shared" si="513"/>
        <v>-4.3095537171643217E-2</v>
      </c>
      <c r="AR347" s="185">
        <f t="shared" si="513"/>
        <v>-6.5554089829167328E-3</v>
      </c>
    </row>
    <row r="348" spans="1:45">
      <c r="A348" s="622"/>
      <c r="B348" s="628" t="s">
        <v>980</v>
      </c>
      <c r="C348" s="629"/>
      <c r="D348" s="630"/>
      <c r="E348" s="630"/>
      <c r="F348" s="630"/>
      <c r="G348" s="630"/>
      <c r="H348" s="630"/>
      <c r="I348" s="629"/>
      <c r="J348" s="629"/>
      <c r="K348" s="630"/>
      <c r="L348" s="630"/>
      <c r="M348" s="630"/>
      <c r="N348" s="629"/>
      <c r="O348" s="629"/>
      <c r="P348" s="631"/>
      <c r="R348" s="168" t="s">
        <v>1186</v>
      </c>
      <c r="S348" s="169" t="s">
        <v>1180</v>
      </c>
      <c r="T348" s="170">
        <f t="shared" ref="T348:X349" si="514">IF(C336&gt;0,C348/C336,)</f>
        <v>0</v>
      </c>
      <c r="U348" s="182">
        <f t="shared" si="514"/>
        <v>0</v>
      </c>
      <c r="V348" s="182">
        <f t="shared" si="514"/>
        <v>0</v>
      </c>
      <c r="W348" s="182">
        <f t="shared" si="514"/>
        <v>0</v>
      </c>
      <c r="X348" s="182">
        <f t="shared" si="514"/>
        <v>0</v>
      </c>
      <c r="Y348" s="182">
        <f t="shared" ref="Y348:AE349" si="515">IF(H336&gt;0,H348/H336,)</f>
        <v>0</v>
      </c>
      <c r="Z348" s="170">
        <f t="shared" si="515"/>
        <v>0</v>
      </c>
      <c r="AA348" s="170">
        <f t="shared" si="515"/>
        <v>0</v>
      </c>
      <c r="AB348" s="182">
        <f t="shared" si="515"/>
        <v>0</v>
      </c>
      <c r="AC348" s="182">
        <f t="shared" si="515"/>
        <v>0</v>
      </c>
      <c r="AD348" s="182">
        <f t="shared" si="515"/>
        <v>0</v>
      </c>
      <c r="AE348" s="170">
        <f t="shared" si="515"/>
        <v>0</v>
      </c>
      <c r="AG348" s="183" t="s">
        <v>970</v>
      </c>
      <c r="AH348" s="172"/>
      <c r="AI348" s="172"/>
      <c r="AJ348" s="172"/>
      <c r="AK348" s="172"/>
      <c r="AL348" s="172"/>
      <c r="AM348" s="172"/>
      <c r="AN348" s="172"/>
      <c r="AO348" s="172"/>
      <c r="AP348" s="172"/>
      <c r="AQ348" s="172"/>
      <c r="AR348" s="172"/>
    </row>
    <row r="349" spans="1:45">
      <c r="A349" s="622"/>
      <c r="B349" s="628" t="s">
        <v>981</v>
      </c>
      <c r="C349" s="629"/>
      <c r="D349" s="630"/>
      <c r="E349" s="630"/>
      <c r="F349" s="630"/>
      <c r="G349" s="630"/>
      <c r="H349" s="630"/>
      <c r="I349" s="629"/>
      <c r="J349" s="629"/>
      <c r="K349" s="630"/>
      <c r="L349" s="630"/>
      <c r="M349" s="630"/>
      <c r="N349" s="629"/>
      <c r="O349" s="629"/>
      <c r="P349" s="631"/>
      <c r="R349" s="184"/>
      <c r="S349" s="178" t="s">
        <v>801</v>
      </c>
      <c r="T349" s="179">
        <f t="shared" si="514"/>
        <v>0</v>
      </c>
      <c r="U349" s="180">
        <f t="shared" si="514"/>
        <v>0</v>
      </c>
      <c r="V349" s="180">
        <f t="shared" si="514"/>
        <v>0</v>
      </c>
      <c r="W349" s="180">
        <f t="shared" si="514"/>
        <v>0</v>
      </c>
      <c r="X349" s="180">
        <f t="shared" si="514"/>
        <v>0</v>
      </c>
      <c r="Y349" s="180">
        <f t="shared" si="515"/>
        <v>0</v>
      </c>
      <c r="Z349" s="179">
        <f t="shared" si="515"/>
        <v>0</v>
      </c>
      <c r="AA349" s="179">
        <f t="shared" si="515"/>
        <v>0</v>
      </c>
      <c r="AB349" s="180">
        <f t="shared" si="515"/>
        <v>0</v>
      </c>
      <c r="AC349" s="180">
        <f t="shared" si="515"/>
        <v>0</v>
      </c>
      <c r="AD349" s="180">
        <f t="shared" si="515"/>
        <v>0</v>
      </c>
      <c r="AE349" s="179">
        <f t="shared" si="515"/>
        <v>0</v>
      </c>
      <c r="AG349" s="185">
        <f>(T349-T348)*100</f>
        <v>0</v>
      </c>
      <c r="AH349" s="185">
        <f t="shared" ref="AH349:AR349" si="516">(U349-U348)*100</f>
        <v>0</v>
      </c>
      <c r="AI349" s="185">
        <f t="shared" si="516"/>
        <v>0</v>
      </c>
      <c r="AJ349" s="185">
        <f t="shared" si="516"/>
        <v>0</v>
      </c>
      <c r="AK349" s="185">
        <f t="shared" si="516"/>
        <v>0</v>
      </c>
      <c r="AL349" s="185">
        <f t="shared" si="516"/>
        <v>0</v>
      </c>
      <c r="AM349" s="185">
        <f t="shared" si="516"/>
        <v>0</v>
      </c>
      <c r="AN349" s="185">
        <f t="shared" si="516"/>
        <v>0</v>
      </c>
      <c r="AO349" s="185">
        <f t="shared" si="516"/>
        <v>0</v>
      </c>
      <c r="AP349" s="185">
        <f t="shared" si="516"/>
        <v>0</v>
      </c>
      <c r="AQ349" s="185">
        <f t="shared" si="516"/>
        <v>0</v>
      </c>
      <c r="AR349" s="185">
        <f t="shared" si="516"/>
        <v>0</v>
      </c>
    </row>
    <row r="350" spans="1:45">
      <c r="A350" s="622"/>
      <c r="B350" s="628" t="s">
        <v>982</v>
      </c>
      <c r="C350" s="629">
        <v>884</v>
      </c>
      <c r="D350" s="630"/>
      <c r="E350" s="630">
        <v>330</v>
      </c>
      <c r="F350" s="630"/>
      <c r="G350" s="630">
        <v>753</v>
      </c>
      <c r="H350" s="630">
        <v>312</v>
      </c>
      <c r="I350" s="629">
        <v>2279</v>
      </c>
      <c r="J350" s="629">
        <v>100</v>
      </c>
      <c r="K350" s="630"/>
      <c r="L350" s="630"/>
      <c r="M350" s="630">
        <v>656</v>
      </c>
      <c r="N350" s="629">
        <v>756</v>
      </c>
      <c r="O350" s="629"/>
      <c r="P350" s="631"/>
      <c r="R350" s="168" t="s">
        <v>1187</v>
      </c>
      <c r="S350" s="169" t="s">
        <v>1180</v>
      </c>
      <c r="T350" s="170">
        <f t="shared" ref="T350:X351" si="517">IF(C336&gt;0,C350/C336,)</f>
        <v>0.2009090909090909</v>
      </c>
      <c r="U350" s="182">
        <f t="shared" si="517"/>
        <v>0</v>
      </c>
      <c r="V350" s="182">
        <f t="shared" si="517"/>
        <v>0.22837370242214533</v>
      </c>
      <c r="W350" s="182">
        <f t="shared" si="517"/>
        <v>0</v>
      </c>
      <c r="X350" s="182">
        <f t="shared" si="517"/>
        <v>0.33392461197339246</v>
      </c>
      <c r="Y350" s="182">
        <f t="shared" ref="Y350:AE351" si="518">IF(H336&gt;0,H350/H336,)</f>
        <v>0.36533957845433257</v>
      </c>
      <c r="Z350" s="170">
        <f t="shared" si="518"/>
        <v>0.25452311815948181</v>
      </c>
      <c r="AA350" s="170">
        <f t="shared" si="518"/>
        <v>0.17513134851138354</v>
      </c>
      <c r="AB350" s="182">
        <f t="shared" si="518"/>
        <v>0</v>
      </c>
      <c r="AC350" s="182">
        <f t="shared" si="518"/>
        <v>0</v>
      </c>
      <c r="AD350" s="182">
        <f t="shared" si="518"/>
        <v>0.27714406421630755</v>
      </c>
      <c r="AE350" s="170">
        <f t="shared" si="518"/>
        <v>0.25731790333560245</v>
      </c>
      <c r="AG350" s="183" t="s">
        <v>970</v>
      </c>
      <c r="AH350" s="172"/>
      <c r="AI350" s="172"/>
      <c r="AJ350" s="172"/>
      <c r="AK350" s="172"/>
      <c r="AL350" s="172"/>
      <c r="AM350" s="172"/>
      <c r="AN350" s="172"/>
      <c r="AO350" s="172"/>
      <c r="AP350" s="172"/>
      <c r="AQ350" s="172"/>
      <c r="AR350" s="172"/>
    </row>
    <row r="351" spans="1:45">
      <c r="A351" s="622"/>
      <c r="B351" s="628" t="s">
        <v>983</v>
      </c>
      <c r="C351" s="629">
        <v>848</v>
      </c>
      <c r="D351" s="630"/>
      <c r="E351" s="630">
        <v>361</v>
      </c>
      <c r="F351" s="630"/>
      <c r="G351" s="630">
        <v>682</v>
      </c>
      <c r="H351" s="630">
        <v>347</v>
      </c>
      <c r="I351" s="629">
        <v>2238</v>
      </c>
      <c r="J351" s="629">
        <v>109</v>
      </c>
      <c r="K351" s="630"/>
      <c r="L351" s="630"/>
      <c r="M351" s="630">
        <v>631</v>
      </c>
      <c r="N351" s="629">
        <v>740</v>
      </c>
      <c r="O351" s="629"/>
      <c r="P351" s="631"/>
      <c r="R351" s="184"/>
      <c r="S351" s="178" t="s">
        <v>801</v>
      </c>
      <c r="T351" s="179">
        <f t="shared" si="517"/>
        <v>0.19299044151115158</v>
      </c>
      <c r="U351" s="180">
        <f t="shared" si="517"/>
        <v>0</v>
      </c>
      <c r="V351" s="180">
        <f t="shared" si="517"/>
        <v>0.23487312947299935</v>
      </c>
      <c r="W351" s="180">
        <f t="shared" si="517"/>
        <v>0</v>
      </c>
      <c r="X351" s="180">
        <f t="shared" si="517"/>
        <v>0.3252265140677158</v>
      </c>
      <c r="Y351" s="180">
        <f t="shared" si="518"/>
        <v>0.38555555555555554</v>
      </c>
      <c r="Z351" s="179">
        <f t="shared" si="518"/>
        <v>0.25067204301075269</v>
      </c>
      <c r="AA351" s="179">
        <f t="shared" si="518"/>
        <v>0.20147874306839186</v>
      </c>
      <c r="AB351" s="180">
        <f t="shared" si="518"/>
        <v>0</v>
      </c>
      <c r="AC351" s="180">
        <f t="shared" si="518"/>
        <v>0</v>
      </c>
      <c r="AD351" s="180">
        <f t="shared" si="518"/>
        <v>0.28144513826940232</v>
      </c>
      <c r="AE351" s="179">
        <f t="shared" si="518"/>
        <v>0.26590010779734102</v>
      </c>
      <c r="AG351" s="185">
        <f>(T351-T350)*100</f>
        <v>-0.79186493979393202</v>
      </c>
      <c r="AH351" s="185">
        <f t="shared" ref="AH351:AR351" si="519">(U351-U350)*100</f>
        <v>0</v>
      </c>
      <c r="AI351" s="185">
        <f t="shared" si="519"/>
        <v>0.64994270508540175</v>
      </c>
      <c r="AJ351" s="185">
        <f t="shared" si="519"/>
        <v>0</v>
      </c>
      <c r="AK351" s="185">
        <f t="shared" si="519"/>
        <v>-0.86980979056766605</v>
      </c>
      <c r="AL351" s="185">
        <f t="shared" si="519"/>
        <v>2.0215977101222968</v>
      </c>
      <c r="AM351" s="185">
        <f t="shared" si="519"/>
        <v>-0.38510751487291217</v>
      </c>
      <c r="AN351" s="185">
        <f t="shared" si="519"/>
        <v>2.6347394557008323</v>
      </c>
      <c r="AO351" s="185">
        <f t="shared" si="519"/>
        <v>0</v>
      </c>
      <c r="AP351" s="185">
        <f t="shared" si="519"/>
        <v>0</v>
      </c>
      <c r="AQ351" s="185">
        <f t="shared" si="519"/>
        <v>0.43010740530947666</v>
      </c>
      <c r="AR351" s="185">
        <f t="shared" si="519"/>
        <v>0.8582204461738574</v>
      </c>
    </row>
    <row r="352" spans="1:45">
      <c r="A352" s="622"/>
      <c r="B352" s="628" t="s">
        <v>984</v>
      </c>
      <c r="C352" s="629">
        <v>64</v>
      </c>
      <c r="D352" s="630"/>
      <c r="E352" s="630">
        <v>56</v>
      </c>
      <c r="F352" s="630"/>
      <c r="G352" s="630">
        <v>111</v>
      </c>
      <c r="H352" s="630">
        <v>53</v>
      </c>
      <c r="I352" s="629">
        <v>284</v>
      </c>
      <c r="J352" s="629">
        <v>23</v>
      </c>
      <c r="K352" s="630"/>
      <c r="L352" s="630"/>
      <c r="M352" s="630">
        <v>352</v>
      </c>
      <c r="N352" s="629">
        <v>375</v>
      </c>
      <c r="O352" s="629"/>
      <c r="P352" s="631"/>
      <c r="R352" s="168" t="s">
        <v>1188</v>
      </c>
      <c r="S352" s="169" t="s">
        <v>1180</v>
      </c>
      <c r="T352" s="170">
        <f t="shared" ref="T352:X353" si="520">IF(C336&gt;0,C352/C336,)</f>
        <v>1.4545454545454545E-2</v>
      </c>
      <c r="U352" s="182">
        <f t="shared" si="520"/>
        <v>0</v>
      </c>
      <c r="V352" s="182">
        <f t="shared" si="520"/>
        <v>3.8754325259515568E-2</v>
      </c>
      <c r="W352" s="182">
        <f t="shared" si="520"/>
        <v>0</v>
      </c>
      <c r="X352" s="182">
        <f t="shared" si="520"/>
        <v>4.9223946784922396E-2</v>
      </c>
      <c r="Y352" s="182">
        <f t="shared" ref="Y352:AE353" si="521">IF(H336&gt;0,H352/H336,)</f>
        <v>6.2060889929742388E-2</v>
      </c>
      <c r="Z352" s="170">
        <f t="shared" si="521"/>
        <v>3.1717668081304447E-2</v>
      </c>
      <c r="AA352" s="170">
        <f t="shared" si="521"/>
        <v>4.0280210157618214E-2</v>
      </c>
      <c r="AB352" s="182">
        <f t="shared" si="521"/>
        <v>0</v>
      </c>
      <c r="AC352" s="182">
        <f t="shared" si="521"/>
        <v>0</v>
      </c>
      <c r="AD352" s="182">
        <f t="shared" si="521"/>
        <v>0.14871144909167722</v>
      </c>
      <c r="AE352" s="170">
        <f t="shared" si="521"/>
        <v>0.12763784887678692</v>
      </c>
      <c r="AG352" s="183" t="s">
        <v>970</v>
      </c>
      <c r="AH352" s="172"/>
      <c r="AI352" s="172"/>
      <c r="AJ352" s="172"/>
      <c r="AK352" s="172"/>
      <c r="AL352" s="172"/>
      <c r="AM352" s="172"/>
      <c r="AN352" s="172"/>
      <c r="AO352" s="172"/>
      <c r="AP352" s="172"/>
      <c r="AQ352" s="172"/>
      <c r="AR352" s="172"/>
    </row>
    <row r="353" spans="1:45">
      <c r="A353" s="622"/>
      <c r="B353" s="628" t="s">
        <v>985</v>
      </c>
      <c r="C353" s="629">
        <v>56</v>
      </c>
      <c r="D353" s="630"/>
      <c r="E353" s="630">
        <v>52</v>
      </c>
      <c r="F353" s="630"/>
      <c r="G353" s="630">
        <v>117</v>
      </c>
      <c r="H353" s="630">
        <v>55</v>
      </c>
      <c r="I353" s="629">
        <v>280</v>
      </c>
      <c r="J353" s="629">
        <v>25</v>
      </c>
      <c r="K353" s="630"/>
      <c r="L353" s="630"/>
      <c r="M353" s="630">
        <v>353</v>
      </c>
      <c r="N353" s="629">
        <v>378</v>
      </c>
      <c r="O353" s="629"/>
      <c r="P353" s="631"/>
      <c r="R353" s="184"/>
      <c r="S353" s="178" t="s">
        <v>801</v>
      </c>
      <c r="T353" s="179">
        <f t="shared" si="520"/>
        <v>1.2744651797906235E-2</v>
      </c>
      <c r="U353" s="180">
        <f t="shared" si="520"/>
        <v>0</v>
      </c>
      <c r="V353" s="180">
        <f t="shared" si="520"/>
        <v>3.3832140533506833E-2</v>
      </c>
      <c r="W353" s="180">
        <f t="shared" si="520"/>
        <v>0</v>
      </c>
      <c r="X353" s="180">
        <f t="shared" si="520"/>
        <v>5.5793991416309016E-2</v>
      </c>
      <c r="Y353" s="180">
        <f t="shared" si="521"/>
        <v>6.1111111111111109E-2</v>
      </c>
      <c r="Z353" s="179">
        <f t="shared" si="521"/>
        <v>3.1362007168458779E-2</v>
      </c>
      <c r="AA353" s="179">
        <f t="shared" si="521"/>
        <v>4.6210720887245843E-2</v>
      </c>
      <c r="AB353" s="180">
        <f t="shared" si="521"/>
        <v>0</v>
      </c>
      <c r="AC353" s="180">
        <f t="shared" si="521"/>
        <v>0</v>
      </c>
      <c r="AD353" s="180">
        <f t="shared" si="521"/>
        <v>0.15744870651204282</v>
      </c>
      <c r="AE353" s="179">
        <f t="shared" si="521"/>
        <v>0.13582464965864174</v>
      </c>
      <c r="AG353" s="185">
        <f>(T353-T352)*100</f>
        <v>-0.18008027475483104</v>
      </c>
      <c r="AH353" s="185">
        <f t="shared" ref="AH353:AR353" si="522">(U353-U352)*100</f>
        <v>0</v>
      </c>
      <c r="AI353" s="185">
        <f t="shared" si="522"/>
        <v>-0.49221847260087354</v>
      </c>
      <c r="AJ353" s="185">
        <f t="shared" si="522"/>
        <v>0</v>
      </c>
      <c r="AK353" s="185">
        <f t="shared" si="522"/>
        <v>0.65700446313866201</v>
      </c>
      <c r="AL353" s="185">
        <f t="shared" si="522"/>
        <v>-9.4977881863127916E-2</v>
      </c>
      <c r="AM353" s="185">
        <f t="shared" si="522"/>
        <v>-3.5566091284566781E-2</v>
      </c>
      <c r="AN353" s="185">
        <f t="shared" si="522"/>
        <v>0.59305107296276294</v>
      </c>
      <c r="AO353" s="185">
        <f t="shared" si="522"/>
        <v>0</v>
      </c>
      <c r="AP353" s="185">
        <f t="shared" si="522"/>
        <v>0</v>
      </c>
      <c r="AQ353" s="185">
        <f t="shared" si="522"/>
        <v>0.87372574203656017</v>
      </c>
      <c r="AR353" s="185">
        <f t="shared" si="522"/>
        <v>0.8186800781854825</v>
      </c>
    </row>
    <row r="354" spans="1:45">
      <c r="A354" s="622"/>
      <c r="B354" s="628" t="s">
        <v>986</v>
      </c>
      <c r="C354" s="629"/>
      <c r="D354" s="630"/>
      <c r="E354" s="630"/>
      <c r="F354" s="630"/>
      <c r="G354" s="630"/>
      <c r="H354" s="630"/>
      <c r="I354" s="629"/>
      <c r="J354" s="629"/>
      <c r="K354" s="630"/>
      <c r="L354" s="630"/>
      <c r="M354" s="630"/>
      <c r="N354" s="629"/>
      <c r="O354" s="629"/>
      <c r="P354" s="631"/>
      <c r="R354" s="168" t="s">
        <v>1189</v>
      </c>
      <c r="S354" s="169" t="s">
        <v>1180</v>
      </c>
      <c r="T354" s="170">
        <f t="shared" ref="T354:X355" si="523">IF(C336&gt;0,C354/C336,)</f>
        <v>0</v>
      </c>
      <c r="U354" s="182">
        <f t="shared" si="523"/>
        <v>0</v>
      </c>
      <c r="V354" s="182">
        <f t="shared" si="523"/>
        <v>0</v>
      </c>
      <c r="W354" s="182">
        <f t="shared" si="523"/>
        <v>0</v>
      </c>
      <c r="X354" s="182">
        <f t="shared" si="523"/>
        <v>0</v>
      </c>
      <c r="Y354" s="182">
        <f t="shared" ref="Y354:AE355" si="524">IF(H336&gt;0,H354/H336,)</f>
        <v>0</v>
      </c>
      <c r="Z354" s="170">
        <f t="shared" si="524"/>
        <v>0</v>
      </c>
      <c r="AA354" s="170">
        <f t="shared" si="524"/>
        <v>0</v>
      </c>
      <c r="AB354" s="182">
        <f t="shared" si="524"/>
        <v>0</v>
      </c>
      <c r="AC354" s="182">
        <f t="shared" si="524"/>
        <v>0</v>
      </c>
      <c r="AD354" s="182">
        <f t="shared" si="524"/>
        <v>0</v>
      </c>
      <c r="AE354" s="170">
        <f t="shared" si="524"/>
        <v>0</v>
      </c>
      <c r="AG354" s="183" t="s">
        <v>970</v>
      </c>
      <c r="AH354" s="172"/>
      <c r="AI354" s="172"/>
      <c r="AJ354" s="172"/>
      <c r="AK354" s="172"/>
      <c r="AL354" s="172"/>
      <c r="AM354" s="172"/>
      <c r="AN354" s="172"/>
      <c r="AO354" s="172"/>
      <c r="AP354" s="172"/>
      <c r="AQ354" s="172"/>
      <c r="AR354" s="172"/>
    </row>
    <row r="355" spans="1:45">
      <c r="A355" s="622"/>
      <c r="B355" s="628" t="s">
        <v>987</v>
      </c>
      <c r="C355" s="629"/>
      <c r="D355" s="630"/>
      <c r="E355" s="630"/>
      <c r="F355" s="630"/>
      <c r="G355" s="630"/>
      <c r="H355" s="630"/>
      <c r="I355" s="629"/>
      <c r="J355" s="629"/>
      <c r="K355" s="630"/>
      <c r="L355" s="630"/>
      <c r="M355" s="630"/>
      <c r="N355" s="629"/>
      <c r="O355" s="629"/>
      <c r="P355" s="631"/>
      <c r="R355" s="184"/>
      <c r="S355" s="178" t="s">
        <v>801</v>
      </c>
      <c r="T355" s="179">
        <f t="shared" si="523"/>
        <v>0</v>
      </c>
      <c r="U355" s="180">
        <f t="shared" si="523"/>
        <v>0</v>
      </c>
      <c r="V355" s="180">
        <f t="shared" si="523"/>
        <v>0</v>
      </c>
      <c r="W355" s="180">
        <f t="shared" si="523"/>
        <v>0</v>
      </c>
      <c r="X355" s="180">
        <f t="shared" si="523"/>
        <v>0</v>
      </c>
      <c r="Y355" s="180">
        <f t="shared" si="524"/>
        <v>0</v>
      </c>
      <c r="Z355" s="179">
        <f t="shared" si="524"/>
        <v>0</v>
      </c>
      <c r="AA355" s="179">
        <f t="shared" si="524"/>
        <v>0</v>
      </c>
      <c r="AB355" s="180">
        <f t="shared" si="524"/>
        <v>0</v>
      </c>
      <c r="AC355" s="180">
        <f t="shared" si="524"/>
        <v>0</v>
      </c>
      <c r="AD355" s="180">
        <f t="shared" si="524"/>
        <v>0</v>
      </c>
      <c r="AE355" s="179">
        <f t="shared" si="524"/>
        <v>0</v>
      </c>
      <c r="AG355" s="185">
        <f>(T355-T354)*100</f>
        <v>0</v>
      </c>
      <c r="AH355" s="185">
        <f t="shared" ref="AH355:AR355" si="525">(U355-U354)*100</f>
        <v>0</v>
      </c>
      <c r="AI355" s="185">
        <f t="shared" si="525"/>
        <v>0</v>
      </c>
      <c r="AJ355" s="185">
        <f t="shared" si="525"/>
        <v>0</v>
      </c>
      <c r="AK355" s="185">
        <f t="shared" si="525"/>
        <v>0</v>
      </c>
      <c r="AL355" s="185">
        <f t="shared" si="525"/>
        <v>0</v>
      </c>
      <c r="AM355" s="185">
        <f t="shared" si="525"/>
        <v>0</v>
      </c>
      <c r="AN355" s="185">
        <f t="shared" si="525"/>
        <v>0</v>
      </c>
      <c r="AO355" s="185">
        <f t="shared" si="525"/>
        <v>0</v>
      </c>
      <c r="AP355" s="185">
        <f t="shared" si="525"/>
        <v>0</v>
      </c>
      <c r="AQ355" s="185">
        <f t="shared" si="525"/>
        <v>0</v>
      </c>
      <c r="AR355" s="185">
        <f t="shared" si="525"/>
        <v>0</v>
      </c>
    </row>
    <row r="356" spans="1:45">
      <c r="A356" s="622"/>
      <c r="B356" s="628" t="s">
        <v>988</v>
      </c>
      <c r="C356" s="629">
        <v>137</v>
      </c>
      <c r="D356" s="630"/>
      <c r="E356" s="630">
        <v>40</v>
      </c>
      <c r="F356" s="630"/>
      <c r="G356" s="630">
        <v>71</v>
      </c>
      <c r="H356" s="630">
        <v>46</v>
      </c>
      <c r="I356" s="629">
        <v>294</v>
      </c>
      <c r="J356" s="629">
        <v>49</v>
      </c>
      <c r="K356" s="630"/>
      <c r="L356" s="630"/>
      <c r="M356" s="630">
        <v>183</v>
      </c>
      <c r="N356" s="629">
        <v>232</v>
      </c>
      <c r="O356" s="629"/>
      <c r="P356" s="631"/>
      <c r="R356" s="168" t="s">
        <v>1190</v>
      </c>
      <c r="S356" s="169" t="s">
        <v>1180</v>
      </c>
      <c r="T356" s="170">
        <f t="shared" ref="T356:X357" si="526">IF(C336&gt;0,C356/C336,)</f>
        <v>3.1136363636363636E-2</v>
      </c>
      <c r="U356" s="182">
        <f t="shared" si="526"/>
        <v>0</v>
      </c>
      <c r="V356" s="182">
        <f t="shared" si="526"/>
        <v>2.768166089965398E-2</v>
      </c>
      <c r="W356" s="182">
        <f t="shared" si="526"/>
        <v>0</v>
      </c>
      <c r="X356" s="182">
        <f t="shared" si="526"/>
        <v>3.148558758314856E-2</v>
      </c>
      <c r="Y356" s="182">
        <f t="shared" ref="Y356:AE357" si="527">IF(H336&gt;0,H356/H336,)</f>
        <v>5.3864168618266976E-2</v>
      </c>
      <c r="Z356" s="170">
        <f t="shared" si="527"/>
        <v>3.2834487379941928E-2</v>
      </c>
      <c r="AA356" s="170">
        <f t="shared" si="527"/>
        <v>8.5814360770577927E-2</v>
      </c>
      <c r="AB356" s="182">
        <f t="shared" si="527"/>
        <v>0</v>
      </c>
      <c r="AC356" s="182">
        <f t="shared" si="527"/>
        <v>0</v>
      </c>
      <c r="AD356" s="182">
        <f t="shared" si="527"/>
        <v>7.731305449936629E-2</v>
      </c>
      <c r="AE356" s="170">
        <f t="shared" si="527"/>
        <v>7.8965282505105511E-2</v>
      </c>
      <c r="AG356" s="183" t="s">
        <v>970</v>
      </c>
      <c r="AH356" s="187"/>
      <c r="AI356" s="187"/>
      <c r="AJ356" s="187"/>
      <c r="AK356" s="187"/>
      <c r="AL356" s="187"/>
      <c r="AM356" s="187"/>
      <c r="AN356" s="187"/>
      <c r="AO356" s="187"/>
      <c r="AP356" s="187"/>
      <c r="AQ356" s="187"/>
      <c r="AR356" s="187"/>
    </row>
    <row r="357" spans="1:45" ht="15.75" thickBot="1">
      <c r="A357" s="622"/>
      <c r="B357" s="628" t="s">
        <v>989</v>
      </c>
      <c r="C357" s="629">
        <v>127</v>
      </c>
      <c r="D357" s="630"/>
      <c r="E357" s="630">
        <v>45</v>
      </c>
      <c r="F357" s="630"/>
      <c r="G357" s="630">
        <v>60</v>
      </c>
      <c r="H357" s="630">
        <v>49</v>
      </c>
      <c r="I357" s="629">
        <v>281</v>
      </c>
      <c r="J357" s="629">
        <v>39</v>
      </c>
      <c r="K357" s="630"/>
      <c r="L357" s="630"/>
      <c r="M357" s="630">
        <v>162</v>
      </c>
      <c r="N357" s="629">
        <v>201</v>
      </c>
      <c r="O357" s="629"/>
      <c r="P357" s="631"/>
      <c r="Q357"/>
      <c r="R357" s="188"/>
      <c r="S357" s="189" t="s">
        <v>801</v>
      </c>
      <c r="T357" s="190">
        <f t="shared" si="526"/>
        <v>2.8903049613108786E-2</v>
      </c>
      <c r="U357" s="191">
        <f t="shared" si="526"/>
        <v>0</v>
      </c>
      <c r="V357" s="191">
        <f t="shared" si="526"/>
        <v>2.9277813923227064E-2</v>
      </c>
      <c r="W357" s="191">
        <f t="shared" si="526"/>
        <v>0</v>
      </c>
      <c r="X357" s="191">
        <f t="shared" si="526"/>
        <v>2.8612303290414878E-2</v>
      </c>
      <c r="Y357" s="191">
        <f t="shared" si="527"/>
        <v>5.4444444444444441E-2</v>
      </c>
      <c r="Z357" s="190">
        <f t="shared" si="527"/>
        <v>3.1474014336917565E-2</v>
      </c>
      <c r="AA357" s="190">
        <f t="shared" si="527"/>
        <v>7.2088724584103508E-2</v>
      </c>
      <c r="AB357" s="191">
        <f t="shared" si="527"/>
        <v>0</v>
      </c>
      <c r="AC357" s="191">
        <f t="shared" si="527"/>
        <v>0</v>
      </c>
      <c r="AD357" s="191">
        <f t="shared" si="527"/>
        <v>7.2256913470115966E-2</v>
      </c>
      <c r="AE357" s="190">
        <f t="shared" si="527"/>
        <v>7.2224218469277762E-2</v>
      </c>
      <c r="AF357" s="192"/>
      <c r="AG357" s="193">
        <f>(T357-T356)*100</f>
        <v>-0.22333140232548496</v>
      </c>
      <c r="AH357" s="193">
        <f t="shared" ref="AH357:AR357" si="528">(U357-U356)*100</f>
        <v>0</v>
      </c>
      <c r="AI357" s="193">
        <f t="shared" si="528"/>
        <v>0.15961530235730839</v>
      </c>
      <c r="AJ357" s="193">
        <f t="shared" si="528"/>
        <v>0</v>
      </c>
      <c r="AK357" s="193">
        <f t="shared" si="528"/>
        <v>-0.2873284292733681</v>
      </c>
      <c r="AL357" s="193">
        <f t="shared" si="528"/>
        <v>5.8027582617746487E-2</v>
      </c>
      <c r="AM357" s="193">
        <f t="shared" si="528"/>
        <v>-0.13604730430243628</v>
      </c>
      <c r="AN357" s="193">
        <f t="shared" si="528"/>
        <v>-1.3725636186474419</v>
      </c>
      <c r="AO357" s="193">
        <f t="shared" si="528"/>
        <v>0</v>
      </c>
      <c r="AP357" s="193">
        <f t="shared" si="528"/>
        <v>0</v>
      </c>
      <c r="AQ357" s="193">
        <f t="shared" si="528"/>
        <v>-0.5056141029250325</v>
      </c>
      <c r="AR357" s="193">
        <f t="shared" si="528"/>
        <v>-0.67410640358277485</v>
      </c>
    </row>
    <row r="358" spans="1:45">
      <c r="A358" s="621" t="s">
        <v>812</v>
      </c>
      <c r="B358" s="617" t="s">
        <v>967</v>
      </c>
      <c r="C358" s="634"/>
      <c r="D358" s="635"/>
      <c r="E358" s="635"/>
      <c r="F358" s="635"/>
      <c r="G358" s="635"/>
      <c r="H358" s="635"/>
      <c r="I358" s="634"/>
      <c r="J358" s="634"/>
      <c r="K358" s="635"/>
      <c r="L358" s="635"/>
      <c r="M358" s="635"/>
      <c r="N358" s="634"/>
      <c r="O358" s="634"/>
      <c r="P358" s="636"/>
      <c r="R358" s="168" t="s">
        <v>1179</v>
      </c>
      <c r="S358" s="169" t="s">
        <v>1180</v>
      </c>
      <c r="T358" s="170">
        <f t="shared" ref="T358:X359" si="529">IF(C358&gt;0,C358/C358,)</f>
        <v>0</v>
      </c>
      <c r="U358" s="182">
        <f t="shared" si="529"/>
        <v>0</v>
      </c>
      <c r="V358" s="182">
        <f t="shared" si="529"/>
        <v>0</v>
      </c>
      <c r="W358" s="182">
        <f t="shared" si="529"/>
        <v>0</v>
      </c>
      <c r="X358" s="182">
        <f t="shared" si="529"/>
        <v>0</v>
      </c>
      <c r="Y358" s="182">
        <f t="shared" ref="Y358:AE359" si="530">IF(H358&gt;0,H358/H358,)</f>
        <v>0</v>
      </c>
      <c r="Z358" s="170">
        <f t="shared" si="530"/>
        <v>0</v>
      </c>
      <c r="AA358" s="170">
        <f t="shared" si="530"/>
        <v>0</v>
      </c>
      <c r="AB358" s="182">
        <f t="shared" si="530"/>
        <v>0</v>
      </c>
      <c r="AC358" s="182">
        <f t="shared" si="530"/>
        <v>0</v>
      </c>
      <c r="AD358" s="182">
        <f t="shared" si="530"/>
        <v>0</v>
      </c>
      <c r="AE358" s="170">
        <f t="shared" si="530"/>
        <v>0</v>
      </c>
      <c r="AG358" s="172">
        <f>+T360+T362+T364+T366+T368+T370+T372+T374+T376+T378</f>
        <v>0</v>
      </c>
      <c r="AH358" s="172">
        <f t="shared" ref="AH358:AR359" si="531">+U360+U362+U364+U366+U368+U370+U372+U374+U376+U378</f>
        <v>0</v>
      </c>
      <c r="AI358" s="197">
        <f t="shared" si="531"/>
        <v>0</v>
      </c>
      <c r="AJ358" s="172">
        <f t="shared" si="531"/>
        <v>0</v>
      </c>
      <c r="AK358" s="172">
        <f t="shared" si="531"/>
        <v>0</v>
      </c>
      <c r="AL358" s="172">
        <f t="shared" si="531"/>
        <v>0</v>
      </c>
      <c r="AM358" s="197">
        <f t="shared" si="531"/>
        <v>0</v>
      </c>
      <c r="AN358" s="172">
        <f t="shared" si="531"/>
        <v>0</v>
      </c>
      <c r="AO358" s="197">
        <f t="shared" si="531"/>
        <v>0</v>
      </c>
      <c r="AP358" s="172">
        <f t="shared" si="531"/>
        <v>0</v>
      </c>
      <c r="AQ358" s="172">
        <f t="shared" si="531"/>
        <v>0</v>
      </c>
      <c r="AR358" s="197">
        <f t="shared" si="531"/>
        <v>0</v>
      </c>
    </row>
    <row r="359" spans="1:45">
      <c r="A359" s="622"/>
      <c r="B359" s="628" t="s">
        <v>968</v>
      </c>
      <c r="C359" s="629"/>
      <c r="D359" s="630"/>
      <c r="E359" s="630"/>
      <c r="F359" s="630"/>
      <c r="G359" s="630"/>
      <c r="H359" s="630"/>
      <c r="I359" s="629"/>
      <c r="J359" s="629"/>
      <c r="K359" s="630"/>
      <c r="L359" s="630"/>
      <c r="M359" s="630"/>
      <c r="N359" s="629"/>
      <c r="O359" s="629"/>
      <c r="P359" s="631"/>
      <c r="R359" s="184"/>
      <c r="S359" s="178" t="s">
        <v>801</v>
      </c>
      <c r="T359" s="179">
        <f t="shared" si="529"/>
        <v>0</v>
      </c>
      <c r="U359" s="180">
        <f t="shared" si="529"/>
        <v>0</v>
      </c>
      <c r="V359" s="180">
        <f t="shared" si="529"/>
        <v>0</v>
      </c>
      <c r="W359" s="180">
        <f t="shared" si="529"/>
        <v>0</v>
      </c>
      <c r="X359" s="180">
        <f t="shared" si="529"/>
        <v>0</v>
      </c>
      <c r="Y359" s="180">
        <f t="shared" si="530"/>
        <v>0</v>
      </c>
      <c r="Z359" s="179">
        <f t="shared" si="530"/>
        <v>0</v>
      </c>
      <c r="AA359" s="179">
        <f t="shared" si="530"/>
        <v>0</v>
      </c>
      <c r="AB359" s="180">
        <f t="shared" si="530"/>
        <v>0</v>
      </c>
      <c r="AC359" s="180">
        <f t="shared" si="530"/>
        <v>0</v>
      </c>
      <c r="AD359" s="180">
        <f t="shared" si="530"/>
        <v>0</v>
      </c>
      <c r="AE359" s="179">
        <f t="shared" si="530"/>
        <v>0</v>
      </c>
      <c r="AG359" s="181">
        <f>+T361+T363+T365+T367+T369+T371+T373+T375+T377+T379</f>
        <v>0</v>
      </c>
      <c r="AH359" s="181">
        <f t="shared" si="531"/>
        <v>0</v>
      </c>
      <c r="AI359" s="196">
        <f t="shared" si="531"/>
        <v>0</v>
      </c>
      <c r="AJ359" s="181">
        <f t="shared" si="531"/>
        <v>0</v>
      </c>
      <c r="AK359" s="181">
        <f t="shared" si="531"/>
        <v>0</v>
      </c>
      <c r="AL359" s="181">
        <f t="shared" si="531"/>
        <v>0</v>
      </c>
      <c r="AM359" s="196">
        <f t="shared" si="531"/>
        <v>0</v>
      </c>
      <c r="AN359" s="181">
        <f t="shared" si="531"/>
        <v>0</v>
      </c>
      <c r="AO359" s="181">
        <f t="shared" si="531"/>
        <v>0</v>
      </c>
      <c r="AP359" s="181">
        <f t="shared" si="531"/>
        <v>0</v>
      </c>
      <c r="AQ359" s="181">
        <f t="shared" si="531"/>
        <v>0</v>
      </c>
      <c r="AR359" s="196">
        <f t="shared" si="531"/>
        <v>0</v>
      </c>
      <c r="AS359" s="195"/>
    </row>
    <row r="360" spans="1:45">
      <c r="A360" s="622"/>
      <c r="B360" s="628" t="s">
        <v>969</v>
      </c>
      <c r="C360" s="629"/>
      <c r="D360" s="630"/>
      <c r="E360" s="630"/>
      <c r="F360" s="630"/>
      <c r="G360" s="630"/>
      <c r="H360" s="630"/>
      <c r="I360" s="629"/>
      <c r="J360" s="629"/>
      <c r="K360" s="630"/>
      <c r="L360" s="630"/>
      <c r="M360" s="630"/>
      <c r="N360" s="629"/>
      <c r="O360" s="629"/>
      <c r="P360" s="631"/>
      <c r="R360" s="168" t="s">
        <v>1181</v>
      </c>
      <c r="S360" s="169" t="s">
        <v>1180</v>
      </c>
      <c r="T360" s="170">
        <f t="shared" ref="T360:X361" si="532">IF(C358&gt;0,C360/C358,)</f>
        <v>0</v>
      </c>
      <c r="U360" s="182">
        <f t="shared" si="532"/>
        <v>0</v>
      </c>
      <c r="V360" s="182">
        <f t="shared" si="532"/>
        <v>0</v>
      </c>
      <c r="W360" s="182">
        <f t="shared" si="532"/>
        <v>0</v>
      </c>
      <c r="X360" s="182">
        <f t="shared" si="532"/>
        <v>0</v>
      </c>
      <c r="Y360" s="182">
        <f t="shared" ref="Y360:AE361" si="533">IF(H358&gt;0,H360/H358,)</f>
        <v>0</v>
      </c>
      <c r="Z360" s="170">
        <f t="shared" si="533"/>
        <v>0</v>
      </c>
      <c r="AA360" s="170">
        <f t="shared" si="533"/>
        <v>0</v>
      </c>
      <c r="AB360" s="182">
        <f t="shared" si="533"/>
        <v>0</v>
      </c>
      <c r="AC360" s="182">
        <f t="shared" si="533"/>
        <v>0</v>
      </c>
      <c r="AD360" s="182">
        <f t="shared" si="533"/>
        <v>0</v>
      </c>
      <c r="AE360" s="170">
        <f t="shared" si="533"/>
        <v>0</v>
      </c>
      <c r="AG360" s="183" t="s">
        <v>970</v>
      </c>
      <c r="AH360" s="172"/>
      <c r="AI360" s="172"/>
      <c r="AJ360" s="172"/>
      <c r="AK360" s="172"/>
      <c r="AL360" s="172"/>
      <c r="AM360" s="172"/>
      <c r="AN360" s="172"/>
      <c r="AO360" s="172"/>
      <c r="AP360" s="172"/>
      <c r="AQ360" s="172"/>
      <c r="AR360" s="172"/>
    </row>
    <row r="361" spans="1:45">
      <c r="A361" s="622"/>
      <c r="B361" s="628" t="s">
        <v>971</v>
      </c>
      <c r="C361" s="629"/>
      <c r="D361" s="630"/>
      <c r="E361" s="630"/>
      <c r="F361" s="630"/>
      <c r="G361" s="630"/>
      <c r="H361" s="630"/>
      <c r="I361" s="629"/>
      <c r="J361" s="629"/>
      <c r="K361" s="630"/>
      <c r="L361" s="630"/>
      <c r="M361" s="630"/>
      <c r="N361" s="629"/>
      <c r="O361" s="629"/>
      <c r="P361" s="631"/>
      <c r="R361" s="184"/>
      <c r="S361" s="178" t="s">
        <v>801</v>
      </c>
      <c r="T361" s="179">
        <f t="shared" si="532"/>
        <v>0</v>
      </c>
      <c r="U361" s="180">
        <f t="shared" si="532"/>
        <v>0</v>
      </c>
      <c r="V361" s="180">
        <f t="shared" si="532"/>
        <v>0</v>
      </c>
      <c r="W361" s="180">
        <f t="shared" si="532"/>
        <v>0</v>
      </c>
      <c r="X361" s="180">
        <f t="shared" si="532"/>
        <v>0</v>
      </c>
      <c r="Y361" s="180">
        <f t="shared" si="533"/>
        <v>0</v>
      </c>
      <c r="Z361" s="179">
        <f t="shared" si="533"/>
        <v>0</v>
      </c>
      <c r="AA361" s="179">
        <f t="shared" si="533"/>
        <v>0</v>
      </c>
      <c r="AB361" s="180">
        <f t="shared" si="533"/>
        <v>0</v>
      </c>
      <c r="AC361" s="180">
        <f t="shared" si="533"/>
        <v>0</v>
      </c>
      <c r="AD361" s="180">
        <f t="shared" si="533"/>
        <v>0</v>
      </c>
      <c r="AE361" s="179">
        <f t="shared" si="533"/>
        <v>0</v>
      </c>
      <c r="AG361" s="185">
        <f>(T361-T360)*100</f>
        <v>0</v>
      </c>
      <c r="AH361" s="185">
        <f t="shared" ref="AH361:AR361" si="534">(U361-U360)*100</f>
        <v>0</v>
      </c>
      <c r="AI361" s="185">
        <f t="shared" si="534"/>
        <v>0</v>
      </c>
      <c r="AJ361" s="185">
        <f t="shared" si="534"/>
        <v>0</v>
      </c>
      <c r="AK361" s="185">
        <f t="shared" si="534"/>
        <v>0</v>
      </c>
      <c r="AL361" s="185">
        <f t="shared" si="534"/>
        <v>0</v>
      </c>
      <c r="AM361" s="185">
        <f t="shared" si="534"/>
        <v>0</v>
      </c>
      <c r="AN361" s="185">
        <f t="shared" si="534"/>
        <v>0</v>
      </c>
      <c r="AO361" s="185">
        <f t="shared" si="534"/>
        <v>0</v>
      </c>
      <c r="AP361" s="185">
        <f t="shared" si="534"/>
        <v>0</v>
      </c>
      <c r="AQ361" s="185">
        <f t="shared" si="534"/>
        <v>0</v>
      </c>
      <c r="AR361" s="185">
        <f t="shared" si="534"/>
        <v>0</v>
      </c>
    </row>
    <row r="362" spans="1:45">
      <c r="A362" s="622"/>
      <c r="B362" s="628" t="s">
        <v>972</v>
      </c>
      <c r="C362" s="629"/>
      <c r="D362" s="630"/>
      <c r="E362" s="630"/>
      <c r="F362" s="630"/>
      <c r="G362" s="630"/>
      <c r="H362" s="630"/>
      <c r="I362" s="629"/>
      <c r="J362" s="629"/>
      <c r="K362" s="630"/>
      <c r="L362" s="630"/>
      <c r="M362" s="630"/>
      <c r="N362" s="629"/>
      <c r="O362" s="629"/>
      <c r="P362" s="631"/>
      <c r="R362" s="168" t="s">
        <v>1182</v>
      </c>
      <c r="S362" s="169" t="s">
        <v>1180</v>
      </c>
      <c r="T362" s="170">
        <f t="shared" ref="T362:X363" si="535">IF(C358&gt;0,C362/C358,)</f>
        <v>0</v>
      </c>
      <c r="U362" s="182">
        <f t="shared" si="535"/>
        <v>0</v>
      </c>
      <c r="V362" s="182">
        <f t="shared" si="535"/>
        <v>0</v>
      </c>
      <c r="W362" s="182">
        <f t="shared" si="535"/>
        <v>0</v>
      </c>
      <c r="X362" s="182">
        <f t="shared" si="535"/>
        <v>0</v>
      </c>
      <c r="Y362" s="182">
        <f t="shared" ref="Y362:AE363" si="536">IF(H358&gt;0,H362/H358,)</f>
        <v>0</v>
      </c>
      <c r="Z362" s="170">
        <f t="shared" si="536"/>
        <v>0</v>
      </c>
      <c r="AA362" s="170">
        <f t="shared" si="536"/>
        <v>0</v>
      </c>
      <c r="AB362" s="182">
        <f t="shared" si="536"/>
        <v>0</v>
      </c>
      <c r="AC362" s="182">
        <f t="shared" si="536"/>
        <v>0</v>
      </c>
      <c r="AD362" s="182">
        <f t="shared" si="536"/>
        <v>0</v>
      </c>
      <c r="AE362" s="170">
        <f t="shared" si="536"/>
        <v>0</v>
      </c>
      <c r="AG362" s="183" t="s">
        <v>970</v>
      </c>
      <c r="AH362" s="172"/>
      <c r="AI362" s="172"/>
      <c r="AJ362" s="172"/>
      <c r="AK362" s="172"/>
      <c r="AL362" s="172"/>
      <c r="AM362" s="172"/>
      <c r="AN362" s="172"/>
      <c r="AO362" s="172"/>
      <c r="AP362" s="172"/>
      <c r="AQ362" s="172"/>
      <c r="AR362" s="172"/>
    </row>
    <row r="363" spans="1:45">
      <c r="A363" s="622"/>
      <c r="B363" s="628" t="s">
        <v>973</v>
      </c>
      <c r="C363" s="629"/>
      <c r="D363" s="630"/>
      <c r="E363" s="630"/>
      <c r="F363" s="630"/>
      <c r="G363" s="630"/>
      <c r="H363" s="630"/>
      <c r="I363" s="629"/>
      <c r="J363" s="629"/>
      <c r="K363" s="630"/>
      <c r="L363" s="630"/>
      <c r="M363" s="630"/>
      <c r="N363" s="629"/>
      <c r="O363" s="629"/>
      <c r="P363" s="631"/>
      <c r="R363" s="184"/>
      <c r="S363" s="178" t="s">
        <v>801</v>
      </c>
      <c r="T363" s="179">
        <f t="shared" si="535"/>
        <v>0</v>
      </c>
      <c r="U363" s="180">
        <f t="shared" si="535"/>
        <v>0</v>
      </c>
      <c r="V363" s="180">
        <f t="shared" si="535"/>
        <v>0</v>
      </c>
      <c r="W363" s="180">
        <f t="shared" si="535"/>
        <v>0</v>
      </c>
      <c r="X363" s="180">
        <f t="shared" si="535"/>
        <v>0</v>
      </c>
      <c r="Y363" s="180">
        <f t="shared" si="536"/>
        <v>0</v>
      </c>
      <c r="Z363" s="179">
        <f t="shared" si="536"/>
        <v>0</v>
      </c>
      <c r="AA363" s="179">
        <f t="shared" si="536"/>
        <v>0</v>
      </c>
      <c r="AB363" s="180">
        <f t="shared" si="536"/>
        <v>0</v>
      </c>
      <c r="AC363" s="180">
        <f t="shared" si="536"/>
        <v>0</v>
      </c>
      <c r="AD363" s="180">
        <f t="shared" si="536"/>
        <v>0</v>
      </c>
      <c r="AE363" s="179">
        <f t="shared" si="536"/>
        <v>0</v>
      </c>
      <c r="AG363" s="185">
        <f>(T363-T362)*100</f>
        <v>0</v>
      </c>
      <c r="AH363" s="185">
        <f t="shared" ref="AH363:AR363" si="537">(U363-U362)*100</f>
        <v>0</v>
      </c>
      <c r="AI363" s="185">
        <f t="shared" si="537"/>
        <v>0</v>
      </c>
      <c r="AJ363" s="185">
        <f t="shared" si="537"/>
        <v>0</v>
      </c>
      <c r="AK363" s="185">
        <f t="shared" si="537"/>
        <v>0</v>
      </c>
      <c r="AL363" s="185">
        <f t="shared" si="537"/>
        <v>0</v>
      </c>
      <c r="AM363" s="185">
        <f t="shared" si="537"/>
        <v>0</v>
      </c>
      <c r="AN363" s="185">
        <f t="shared" si="537"/>
        <v>0</v>
      </c>
      <c r="AO363" s="185">
        <f t="shared" si="537"/>
        <v>0</v>
      </c>
      <c r="AP363" s="185">
        <f t="shared" si="537"/>
        <v>0</v>
      </c>
      <c r="AQ363" s="185">
        <f t="shared" si="537"/>
        <v>0</v>
      </c>
      <c r="AR363" s="185">
        <f t="shared" si="537"/>
        <v>0</v>
      </c>
    </row>
    <row r="364" spans="1:45">
      <c r="A364" s="622"/>
      <c r="B364" s="628" t="s">
        <v>974</v>
      </c>
      <c r="C364" s="629"/>
      <c r="D364" s="630"/>
      <c r="E364" s="630"/>
      <c r="F364" s="630"/>
      <c r="G364" s="630"/>
      <c r="H364" s="630"/>
      <c r="I364" s="629"/>
      <c r="J364" s="629"/>
      <c r="K364" s="630"/>
      <c r="L364" s="630"/>
      <c r="M364" s="630"/>
      <c r="N364" s="629"/>
      <c r="O364" s="629"/>
      <c r="P364" s="631"/>
      <c r="R364" s="168" t="s">
        <v>1183</v>
      </c>
      <c r="S364" s="169" t="s">
        <v>1180</v>
      </c>
      <c r="T364" s="170">
        <f t="shared" ref="T364:X365" si="538">IF(C358&gt;0,C364/C358,)</f>
        <v>0</v>
      </c>
      <c r="U364" s="182">
        <f t="shared" si="538"/>
        <v>0</v>
      </c>
      <c r="V364" s="182">
        <f t="shared" si="538"/>
        <v>0</v>
      </c>
      <c r="W364" s="182">
        <f t="shared" si="538"/>
        <v>0</v>
      </c>
      <c r="X364" s="182">
        <f t="shared" si="538"/>
        <v>0</v>
      </c>
      <c r="Y364" s="182">
        <f t="shared" ref="Y364:AE365" si="539">IF(H358&gt;0,H364/H358,)</f>
        <v>0</v>
      </c>
      <c r="Z364" s="170">
        <f t="shared" si="539"/>
        <v>0</v>
      </c>
      <c r="AA364" s="170">
        <f t="shared" si="539"/>
        <v>0</v>
      </c>
      <c r="AB364" s="182">
        <f t="shared" si="539"/>
        <v>0</v>
      </c>
      <c r="AC364" s="182">
        <f t="shared" si="539"/>
        <v>0</v>
      </c>
      <c r="AD364" s="182">
        <f t="shared" si="539"/>
        <v>0</v>
      </c>
      <c r="AE364" s="170">
        <f t="shared" si="539"/>
        <v>0</v>
      </c>
      <c r="AG364" s="183" t="s">
        <v>970</v>
      </c>
      <c r="AH364" s="172"/>
      <c r="AI364" s="172"/>
      <c r="AJ364" s="172"/>
      <c r="AK364" s="172"/>
      <c r="AL364" s="172"/>
      <c r="AM364" s="172"/>
      <c r="AN364" s="172"/>
      <c r="AO364" s="172"/>
      <c r="AP364" s="172"/>
      <c r="AQ364" s="172"/>
      <c r="AR364" s="172"/>
    </row>
    <row r="365" spans="1:45">
      <c r="A365" s="622"/>
      <c r="B365" s="628" t="s">
        <v>975</v>
      </c>
      <c r="C365" s="629"/>
      <c r="D365" s="630"/>
      <c r="E365" s="630"/>
      <c r="F365" s="630"/>
      <c r="G365" s="630"/>
      <c r="H365" s="630"/>
      <c r="I365" s="629"/>
      <c r="J365" s="629"/>
      <c r="K365" s="630"/>
      <c r="L365" s="630"/>
      <c r="M365" s="630"/>
      <c r="N365" s="629"/>
      <c r="O365" s="629"/>
      <c r="P365" s="631"/>
      <c r="R365" s="184"/>
      <c r="S365" s="178" t="s">
        <v>801</v>
      </c>
      <c r="T365" s="179">
        <f t="shared" si="538"/>
        <v>0</v>
      </c>
      <c r="U365" s="180">
        <f t="shared" si="538"/>
        <v>0</v>
      </c>
      <c r="V365" s="180">
        <f t="shared" si="538"/>
        <v>0</v>
      </c>
      <c r="W365" s="180">
        <f t="shared" si="538"/>
        <v>0</v>
      </c>
      <c r="X365" s="180">
        <f t="shared" si="538"/>
        <v>0</v>
      </c>
      <c r="Y365" s="180">
        <f t="shared" si="539"/>
        <v>0</v>
      </c>
      <c r="Z365" s="179">
        <f t="shared" si="539"/>
        <v>0</v>
      </c>
      <c r="AA365" s="179">
        <f t="shared" si="539"/>
        <v>0</v>
      </c>
      <c r="AB365" s="180">
        <f t="shared" si="539"/>
        <v>0</v>
      </c>
      <c r="AC365" s="180">
        <f t="shared" si="539"/>
        <v>0</v>
      </c>
      <c r="AD365" s="180">
        <f t="shared" si="539"/>
        <v>0</v>
      </c>
      <c r="AE365" s="179">
        <f t="shared" si="539"/>
        <v>0</v>
      </c>
      <c r="AG365" s="186">
        <f>(T365-T364)*100</f>
        <v>0</v>
      </c>
      <c r="AH365" s="186">
        <f t="shared" ref="AH365:AR365" si="540">(U365-U364)*100</f>
        <v>0</v>
      </c>
      <c r="AI365" s="186">
        <f t="shared" si="540"/>
        <v>0</v>
      </c>
      <c r="AJ365" s="186">
        <f t="shared" si="540"/>
        <v>0</v>
      </c>
      <c r="AK365" s="186">
        <f t="shared" si="540"/>
        <v>0</v>
      </c>
      <c r="AL365" s="186">
        <f t="shared" si="540"/>
        <v>0</v>
      </c>
      <c r="AM365" s="186">
        <f t="shared" si="540"/>
        <v>0</v>
      </c>
      <c r="AN365" s="186">
        <f t="shared" si="540"/>
        <v>0</v>
      </c>
      <c r="AO365" s="186">
        <f t="shared" si="540"/>
        <v>0</v>
      </c>
      <c r="AP365" s="186">
        <f t="shared" si="540"/>
        <v>0</v>
      </c>
      <c r="AQ365" s="186">
        <f t="shared" si="540"/>
        <v>0</v>
      </c>
      <c r="AR365" s="186">
        <f t="shared" si="540"/>
        <v>0</v>
      </c>
    </row>
    <row r="366" spans="1:45">
      <c r="A366" s="622"/>
      <c r="B366" s="628" t="s">
        <v>976</v>
      </c>
      <c r="C366" s="629"/>
      <c r="D366" s="630"/>
      <c r="E366" s="630"/>
      <c r="F366" s="630"/>
      <c r="G366" s="630"/>
      <c r="H366" s="630"/>
      <c r="I366" s="629"/>
      <c r="J366" s="629"/>
      <c r="K366" s="630"/>
      <c r="L366" s="630"/>
      <c r="M366" s="630"/>
      <c r="N366" s="629"/>
      <c r="O366" s="629"/>
      <c r="P366" s="631"/>
      <c r="R366" s="168" t="s">
        <v>1184</v>
      </c>
      <c r="S366" s="169" t="s">
        <v>1180</v>
      </c>
      <c r="T366" s="170">
        <f t="shared" ref="T366:X367" si="541">IF(C358&gt;0,C366/C358,)</f>
        <v>0</v>
      </c>
      <c r="U366" s="182">
        <f t="shared" si="541"/>
        <v>0</v>
      </c>
      <c r="V366" s="182">
        <f t="shared" si="541"/>
        <v>0</v>
      </c>
      <c r="W366" s="182">
        <f t="shared" si="541"/>
        <v>0</v>
      </c>
      <c r="X366" s="182">
        <f t="shared" si="541"/>
        <v>0</v>
      </c>
      <c r="Y366" s="182">
        <f t="shared" ref="Y366:AE367" si="542">IF(H358&gt;0,H366/H358,)</f>
        <v>0</v>
      </c>
      <c r="Z366" s="170">
        <f t="shared" si="542"/>
        <v>0</v>
      </c>
      <c r="AA366" s="170">
        <f t="shared" si="542"/>
        <v>0</v>
      </c>
      <c r="AB366" s="182">
        <f t="shared" si="542"/>
        <v>0</v>
      </c>
      <c r="AC366" s="182">
        <f t="shared" si="542"/>
        <v>0</v>
      </c>
      <c r="AD366" s="182">
        <f t="shared" si="542"/>
        <v>0</v>
      </c>
      <c r="AE366" s="170">
        <f t="shared" si="542"/>
        <v>0</v>
      </c>
      <c r="AG366" s="183" t="s">
        <v>970</v>
      </c>
      <c r="AH366" s="172"/>
      <c r="AI366" s="172"/>
      <c r="AJ366" s="172"/>
      <c r="AK366" s="172"/>
      <c r="AL366" s="172"/>
      <c r="AM366" s="172"/>
      <c r="AN366" s="172"/>
      <c r="AO366" s="172"/>
      <c r="AP366" s="172"/>
      <c r="AQ366" s="172"/>
      <c r="AR366" s="172"/>
    </row>
    <row r="367" spans="1:45">
      <c r="A367" s="622"/>
      <c r="B367" s="628" t="s">
        <v>977</v>
      </c>
      <c r="C367" s="629"/>
      <c r="D367" s="630"/>
      <c r="E367" s="630"/>
      <c r="F367" s="630"/>
      <c r="G367" s="630"/>
      <c r="H367" s="630"/>
      <c r="I367" s="629"/>
      <c r="J367" s="629"/>
      <c r="K367" s="630"/>
      <c r="L367" s="630"/>
      <c r="M367" s="630"/>
      <c r="N367" s="629"/>
      <c r="O367" s="629"/>
      <c r="P367" s="631"/>
      <c r="R367" s="184"/>
      <c r="S367" s="178" t="s">
        <v>801</v>
      </c>
      <c r="T367" s="179">
        <f t="shared" si="541"/>
        <v>0</v>
      </c>
      <c r="U367" s="180">
        <f t="shared" si="541"/>
        <v>0</v>
      </c>
      <c r="V367" s="180">
        <f t="shared" si="541"/>
        <v>0</v>
      </c>
      <c r="W367" s="180">
        <f t="shared" si="541"/>
        <v>0</v>
      </c>
      <c r="X367" s="180">
        <f t="shared" si="541"/>
        <v>0</v>
      </c>
      <c r="Y367" s="180">
        <f t="shared" si="542"/>
        <v>0</v>
      </c>
      <c r="Z367" s="179">
        <f t="shared" si="542"/>
        <v>0</v>
      </c>
      <c r="AA367" s="179">
        <f t="shared" si="542"/>
        <v>0</v>
      </c>
      <c r="AB367" s="180">
        <f t="shared" si="542"/>
        <v>0</v>
      </c>
      <c r="AC367" s="180">
        <f t="shared" si="542"/>
        <v>0</v>
      </c>
      <c r="AD367" s="180">
        <f t="shared" si="542"/>
        <v>0</v>
      </c>
      <c r="AE367" s="179">
        <f t="shared" si="542"/>
        <v>0</v>
      </c>
      <c r="AG367" s="185">
        <f>(T367-T366)*100</f>
        <v>0</v>
      </c>
      <c r="AH367" s="185">
        <f t="shared" ref="AH367:AR367" si="543">(U367-U366)*100</f>
        <v>0</v>
      </c>
      <c r="AI367" s="185">
        <f t="shared" si="543"/>
        <v>0</v>
      </c>
      <c r="AJ367" s="185">
        <f t="shared" si="543"/>
        <v>0</v>
      </c>
      <c r="AK367" s="185">
        <f t="shared" si="543"/>
        <v>0</v>
      </c>
      <c r="AL367" s="185">
        <f t="shared" si="543"/>
        <v>0</v>
      </c>
      <c r="AM367" s="185">
        <f t="shared" si="543"/>
        <v>0</v>
      </c>
      <c r="AN367" s="185">
        <f t="shared" si="543"/>
        <v>0</v>
      </c>
      <c r="AO367" s="185">
        <f t="shared" si="543"/>
        <v>0</v>
      </c>
      <c r="AP367" s="185">
        <f t="shared" si="543"/>
        <v>0</v>
      </c>
      <c r="AQ367" s="185">
        <f t="shared" si="543"/>
        <v>0</v>
      </c>
      <c r="AR367" s="185">
        <f t="shared" si="543"/>
        <v>0</v>
      </c>
    </row>
    <row r="368" spans="1:45">
      <c r="A368" s="622"/>
      <c r="B368" s="628" t="s">
        <v>978</v>
      </c>
      <c r="C368" s="629"/>
      <c r="D368" s="630"/>
      <c r="E368" s="630"/>
      <c r="F368" s="630"/>
      <c r="G368" s="630"/>
      <c r="H368" s="630"/>
      <c r="I368" s="629"/>
      <c r="J368" s="629"/>
      <c r="K368" s="630"/>
      <c r="L368" s="630"/>
      <c r="M368" s="630"/>
      <c r="N368" s="629"/>
      <c r="O368" s="629"/>
      <c r="P368" s="631"/>
      <c r="R368" s="168" t="s">
        <v>1185</v>
      </c>
      <c r="S368" s="169" t="s">
        <v>1180</v>
      </c>
      <c r="T368" s="170">
        <f t="shared" ref="T368:X369" si="544">IF(C358&gt;0,C368/C358,)</f>
        <v>0</v>
      </c>
      <c r="U368" s="182">
        <f t="shared" si="544"/>
        <v>0</v>
      </c>
      <c r="V368" s="182">
        <f t="shared" si="544"/>
        <v>0</v>
      </c>
      <c r="W368" s="182">
        <f t="shared" si="544"/>
        <v>0</v>
      </c>
      <c r="X368" s="182">
        <f t="shared" si="544"/>
        <v>0</v>
      </c>
      <c r="Y368" s="182">
        <f t="shared" ref="Y368:AE369" si="545">IF(H358&gt;0,H368/H358,)</f>
        <v>0</v>
      </c>
      <c r="Z368" s="170">
        <f t="shared" si="545"/>
        <v>0</v>
      </c>
      <c r="AA368" s="170">
        <f t="shared" si="545"/>
        <v>0</v>
      </c>
      <c r="AB368" s="182">
        <f t="shared" si="545"/>
        <v>0</v>
      </c>
      <c r="AC368" s="182">
        <f t="shared" si="545"/>
        <v>0</v>
      </c>
      <c r="AD368" s="182">
        <f t="shared" si="545"/>
        <v>0</v>
      </c>
      <c r="AE368" s="170">
        <f t="shared" si="545"/>
        <v>0</v>
      </c>
      <c r="AG368" s="183" t="s">
        <v>970</v>
      </c>
      <c r="AH368" s="172"/>
      <c r="AI368" s="172"/>
      <c r="AJ368" s="172"/>
      <c r="AK368" s="172"/>
      <c r="AL368" s="172"/>
      <c r="AM368" s="172"/>
      <c r="AN368" s="172"/>
      <c r="AO368" s="172"/>
      <c r="AP368" s="172"/>
      <c r="AQ368" s="172"/>
      <c r="AR368" s="172"/>
    </row>
    <row r="369" spans="1:44">
      <c r="A369" s="622"/>
      <c r="B369" s="628" t="s">
        <v>979</v>
      </c>
      <c r="C369" s="629"/>
      <c r="D369" s="630"/>
      <c r="E369" s="630"/>
      <c r="F369" s="630"/>
      <c r="G369" s="630"/>
      <c r="H369" s="630"/>
      <c r="I369" s="629"/>
      <c r="J369" s="629"/>
      <c r="K369" s="630"/>
      <c r="L369" s="630"/>
      <c r="M369" s="630"/>
      <c r="N369" s="629"/>
      <c r="O369" s="629"/>
      <c r="P369" s="631"/>
      <c r="R369" s="184"/>
      <c r="S369" s="178" t="s">
        <v>801</v>
      </c>
      <c r="T369" s="179">
        <f t="shared" si="544"/>
        <v>0</v>
      </c>
      <c r="U369" s="180">
        <f t="shared" si="544"/>
        <v>0</v>
      </c>
      <c r="V369" s="180">
        <f t="shared" si="544"/>
        <v>0</v>
      </c>
      <c r="W369" s="180">
        <f t="shared" si="544"/>
        <v>0</v>
      </c>
      <c r="X369" s="180">
        <f t="shared" si="544"/>
        <v>0</v>
      </c>
      <c r="Y369" s="180">
        <f t="shared" si="545"/>
        <v>0</v>
      </c>
      <c r="Z369" s="179">
        <f t="shared" si="545"/>
        <v>0</v>
      </c>
      <c r="AA369" s="179">
        <f t="shared" si="545"/>
        <v>0</v>
      </c>
      <c r="AB369" s="180">
        <f t="shared" si="545"/>
        <v>0</v>
      </c>
      <c r="AC369" s="180">
        <f t="shared" si="545"/>
        <v>0</v>
      </c>
      <c r="AD369" s="180">
        <f t="shared" si="545"/>
        <v>0</v>
      </c>
      <c r="AE369" s="179">
        <f t="shared" si="545"/>
        <v>0</v>
      </c>
      <c r="AG369" s="185">
        <f>(T369-T368)*100</f>
        <v>0</v>
      </c>
      <c r="AH369" s="185">
        <f t="shared" ref="AH369:AR369" si="546">(U369-U368)*100</f>
        <v>0</v>
      </c>
      <c r="AI369" s="185">
        <f t="shared" si="546"/>
        <v>0</v>
      </c>
      <c r="AJ369" s="185">
        <f t="shared" si="546"/>
        <v>0</v>
      </c>
      <c r="AK369" s="185">
        <f t="shared" si="546"/>
        <v>0</v>
      </c>
      <c r="AL369" s="185">
        <f t="shared" si="546"/>
        <v>0</v>
      </c>
      <c r="AM369" s="185">
        <f t="shared" si="546"/>
        <v>0</v>
      </c>
      <c r="AN369" s="185">
        <f t="shared" si="546"/>
        <v>0</v>
      </c>
      <c r="AO369" s="185">
        <f t="shared" si="546"/>
        <v>0</v>
      </c>
      <c r="AP369" s="185">
        <f t="shared" si="546"/>
        <v>0</v>
      </c>
      <c r="AQ369" s="185">
        <f t="shared" si="546"/>
        <v>0</v>
      </c>
      <c r="AR369" s="185">
        <f t="shared" si="546"/>
        <v>0</v>
      </c>
    </row>
    <row r="370" spans="1:44">
      <c r="A370" s="622"/>
      <c r="B370" s="628" t="s">
        <v>980</v>
      </c>
      <c r="C370" s="629"/>
      <c r="D370" s="630"/>
      <c r="E370" s="630"/>
      <c r="F370" s="630"/>
      <c r="G370" s="630"/>
      <c r="H370" s="630"/>
      <c r="I370" s="629"/>
      <c r="J370" s="629"/>
      <c r="K370" s="630"/>
      <c r="L370" s="630"/>
      <c r="M370" s="630"/>
      <c r="N370" s="629"/>
      <c r="O370" s="629"/>
      <c r="P370" s="631"/>
      <c r="R370" s="168" t="s">
        <v>1186</v>
      </c>
      <c r="S370" s="169" t="s">
        <v>1180</v>
      </c>
      <c r="T370" s="170">
        <f t="shared" ref="T370:X371" si="547">IF(C358&gt;0,C370/C358,)</f>
        <v>0</v>
      </c>
      <c r="U370" s="182">
        <f t="shared" si="547"/>
        <v>0</v>
      </c>
      <c r="V370" s="182">
        <f t="shared" si="547"/>
        <v>0</v>
      </c>
      <c r="W370" s="182">
        <f t="shared" si="547"/>
        <v>0</v>
      </c>
      <c r="X370" s="182">
        <f t="shared" si="547"/>
        <v>0</v>
      </c>
      <c r="Y370" s="182">
        <f t="shared" ref="Y370:AE371" si="548">IF(H358&gt;0,H370/H358,)</f>
        <v>0</v>
      </c>
      <c r="Z370" s="170">
        <f t="shared" si="548"/>
        <v>0</v>
      </c>
      <c r="AA370" s="170">
        <f t="shared" si="548"/>
        <v>0</v>
      </c>
      <c r="AB370" s="182">
        <f t="shared" si="548"/>
        <v>0</v>
      </c>
      <c r="AC370" s="182">
        <f t="shared" si="548"/>
        <v>0</v>
      </c>
      <c r="AD370" s="182">
        <f t="shared" si="548"/>
        <v>0</v>
      </c>
      <c r="AE370" s="170">
        <f t="shared" si="548"/>
        <v>0</v>
      </c>
      <c r="AG370" s="183" t="s">
        <v>970</v>
      </c>
      <c r="AH370" s="172"/>
      <c r="AI370" s="172"/>
      <c r="AJ370" s="172"/>
      <c r="AK370" s="172"/>
      <c r="AL370" s="172"/>
      <c r="AM370" s="172"/>
      <c r="AN370" s="172"/>
      <c r="AO370" s="172"/>
      <c r="AP370" s="172"/>
      <c r="AQ370" s="172"/>
      <c r="AR370" s="172"/>
    </row>
    <row r="371" spans="1:44">
      <c r="A371" s="622"/>
      <c r="B371" s="628" t="s">
        <v>981</v>
      </c>
      <c r="C371" s="629"/>
      <c r="D371" s="630"/>
      <c r="E371" s="630"/>
      <c r="F371" s="630"/>
      <c r="G371" s="630"/>
      <c r="H371" s="630"/>
      <c r="I371" s="629"/>
      <c r="J371" s="629"/>
      <c r="K371" s="630"/>
      <c r="L371" s="630"/>
      <c r="M371" s="630"/>
      <c r="N371" s="629"/>
      <c r="O371" s="629"/>
      <c r="P371" s="631"/>
      <c r="R371" s="184"/>
      <c r="S371" s="178" t="s">
        <v>801</v>
      </c>
      <c r="T371" s="179">
        <f t="shared" si="547"/>
        <v>0</v>
      </c>
      <c r="U371" s="180">
        <f t="shared" si="547"/>
        <v>0</v>
      </c>
      <c r="V371" s="180">
        <f t="shared" si="547"/>
        <v>0</v>
      </c>
      <c r="W371" s="180">
        <f t="shared" si="547"/>
        <v>0</v>
      </c>
      <c r="X371" s="180">
        <f t="shared" si="547"/>
        <v>0</v>
      </c>
      <c r="Y371" s="180">
        <f t="shared" si="548"/>
        <v>0</v>
      </c>
      <c r="Z371" s="179">
        <f t="shared" si="548"/>
        <v>0</v>
      </c>
      <c r="AA371" s="179">
        <f t="shared" si="548"/>
        <v>0</v>
      </c>
      <c r="AB371" s="180">
        <f t="shared" si="548"/>
        <v>0</v>
      </c>
      <c r="AC371" s="180">
        <f t="shared" si="548"/>
        <v>0</v>
      </c>
      <c r="AD371" s="180">
        <f t="shared" si="548"/>
        <v>0</v>
      </c>
      <c r="AE371" s="179">
        <f t="shared" si="548"/>
        <v>0</v>
      </c>
      <c r="AG371" s="185">
        <f>(T371-T370)*100</f>
        <v>0</v>
      </c>
      <c r="AH371" s="185">
        <f t="shared" ref="AH371:AR371" si="549">(U371-U370)*100</f>
        <v>0</v>
      </c>
      <c r="AI371" s="185">
        <f t="shared" si="549"/>
        <v>0</v>
      </c>
      <c r="AJ371" s="185">
        <f t="shared" si="549"/>
        <v>0</v>
      </c>
      <c r="AK371" s="185">
        <f t="shared" si="549"/>
        <v>0</v>
      </c>
      <c r="AL371" s="185">
        <f t="shared" si="549"/>
        <v>0</v>
      </c>
      <c r="AM371" s="185">
        <f t="shared" si="549"/>
        <v>0</v>
      </c>
      <c r="AN371" s="185">
        <f t="shared" si="549"/>
        <v>0</v>
      </c>
      <c r="AO371" s="185">
        <f t="shared" si="549"/>
        <v>0</v>
      </c>
      <c r="AP371" s="185">
        <f t="shared" si="549"/>
        <v>0</v>
      </c>
      <c r="AQ371" s="185">
        <f t="shared" si="549"/>
        <v>0</v>
      </c>
      <c r="AR371" s="185">
        <f t="shared" si="549"/>
        <v>0</v>
      </c>
    </row>
    <row r="372" spans="1:44">
      <c r="A372" s="622"/>
      <c r="B372" s="628" t="s">
        <v>982</v>
      </c>
      <c r="C372" s="629"/>
      <c r="D372" s="630"/>
      <c r="E372" s="630"/>
      <c r="F372" s="630"/>
      <c r="G372" s="630"/>
      <c r="H372" s="630"/>
      <c r="I372" s="629"/>
      <c r="J372" s="629"/>
      <c r="K372" s="630"/>
      <c r="L372" s="630"/>
      <c r="M372" s="630"/>
      <c r="N372" s="629"/>
      <c r="O372" s="629"/>
      <c r="P372" s="631"/>
      <c r="R372" s="168" t="s">
        <v>1187</v>
      </c>
      <c r="S372" s="169" t="s">
        <v>1180</v>
      </c>
      <c r="T372" s="170">
        <f t="shared" ref="T372:X373" si="550">IF(C358&gt;0,C372/C358,)</f>
        <v>0</v>
      </c>
      <c r="U372" s="182">
        <f t="shared" si="550"/>
        <v>0</v>
      </c>
      <c r="V372" s="182">
        <f t="shared" si="550"/>
        <v>0</v>
      </c>
      <c r="W372" s="182">
        <f t="shared" si="550"/>
        <v>0</v>
      </c>
      <c r="X372" s="182">
        <f t="shared" si="550"/>
        <v>0</v>
      </c>
      <c r="Y372" s="182">
        <f t="shared" ref="Y372:AE373" si="551">IF(H358&gt;0,H372/H358,)</f>
        <v>0</v>
      </c>
      <c r="Z372" s="170">
        <f t="shared" si="551"/>
        <v>0</v>
      </c>
      <c r="AA372" s="170">
        <f t="shared" si="551"/>
        <v>0</v>
      </c>
      <c r="AB372" s="182">
        <f t="shared" si="551"/>
        <v>0</v>
      </c>
      <c r="AC372" s="182">
        <f t="shared" si="551"/>
        <v>0</v>
      </c>
      <c r="AD372" s="182">
        <f t="shared" si="551"/>
        <v>0</v>
      </c>
      <c r="AE372" s="170">
        <f t="shared" si="551"/>
        <v>0</v>
      </c>
      <c r="AG372" s="183" t="s">
        <v>970</v>
      </c>
      <c r="AH372" s="172"/>
      <c r="AI372" s="172"/>
      <c r="AJ372" s="172"/>
      <c r="AK372" s="172"/>
      <c r="AL372" s="172"/>
      <c r="AM372" s="172"/>
      <c r="AN372" s="172"/>
      <c r="AO372" s="172"/>
      <c r="AP372" s="172"/>
      <c r="AQ372" s="172"/>
      <c r="AR372" s="172"/>
    </row>
    <row r="373" spans="1:44">
      <c r="A373" s="622"/>
      <c r="B373" s="628" t="s">
        <v>983</v>
      </c>
      <c r="C373" s="629"/>
      <c r="D373" s="630"/>
      <c r="E373" s="630"/>
      <c r="F373" s="630"/>
      <c r="G373" s="630"/>
      <c r="H373" s="630"/>
      <c r="I373" s="629"/>
      <c r="J373" s="629"/>
      <c r="K373" s="630"/>
      <c r="L373" s="630"/>
      <c r="M373" s="630"/>
      <c r="N373" s="629"/>
      <c r="O373" s="629"/>
      <c r="P373" s="631"/>
      <c r="R373" s="184"/>
      <c r="S373" s="178" t="s">
        <v>801</v>
      </c>
      <c r="T373" s="179">
        <f t="shared" si="550"/>
        <v>0</v>
      </c>
      <c r="U373" s="180">
        <f t="shared" si="550"/>
        <v>0</v>
      </c>
      <c r="V373" s="180">
        <f t="shared" si="550"/>
        <v>0</v>
      </c>
      <c r="W373" s="180">
        <f t="shared" si="550"/>
        <v>0</v>
      </c>
      <c r="X373" s="180">
        <f t="shared" si="550"/>
        <v>0</v>
      </c>
      <c r="Y373" s="180">
        <f t="shared" si="551"/>
        <v>0</v>
      </c>
      <c r="Z373" s="179">
        <f t="shared" si="551"/>
        <v>0</v>
      </c>
      <c r="AA373" s="179">
        <f t="shared" si="551"/>
        <v>0</v>
      </c>
      <c r="AB373" s="180">
        <f t="shared" si="551"/>
        <v>0</v>
      </c>
      <c r="AC373" s="180">
        <f t="shared" si="551"/>
        <v>0</v>
      </c>
      <c r="AD373" s="180">
        <f t="shared" si="551"/>
        <v>0</v>
      </c>
      <c r="AE373" s="179">
        <f t="shared" si="551"/>
        <v>0</v>
      </c>
      <c r="AG373" s="185">
        <f>(T373-T372)*100</f>
        <v>0</v>
      </c>
      <c r="AH373" s="185">
        <f t="shared" ref="AH373:AR373" si="552">(U373-U372)*100</f>
        <v>0</v>
      </c>
      <c r="AI373" s="185">
        <f t="shared" si="552"/>
        <v>0</v>
      </c>
      <c r="AJ373" s="185">
        <f t="shared" si="552"/>
        <v>0</v>
      </c>
      <c r="AK373" s="185">
        <f t="shared" si="552"/>
        <v>0</v>
      </c>
      <c r="AL373" s="185">
        <f t="shared" si="552"/>
        <v>0</v>
      </c>
      <c r="AM373" s="185">
        <f t="shared" si="552"/>
        <v>0</v>
      </c>
      <c r="AN373" s="185">
        <f t="shared" si="552"/>
        <v>0</v>
      </c>
      <c r="AO373" s="185">
        <f t="shared" si="552"/>
        <v>0</v>
      </c>
      <c r="AP373" s="185">
        <f t="shared" si="552"/>
        <v>0</v>
      </c>
      <c r="AQ373" s="185">
        <f t="shared" si="552"/>
        <v>0</v>
      </c>
      <c r="AR373" s="185">
        <f t="shared" si="552"/>
        <v>0</v>
      </c>
    </row>
    <row r="374" spans="1:44">
      <c r="A374" s="622"/>
      <c r="B374" s="628" t="s">
        <v>984</v>
      </c>
      <c r="C374" s="629"/>
      <c r="D374" s="630"/>
      <c r="E374" s="630"/>
      <c r="F374" s="630"/>
      <c r="G374" s="630"/>
      <c r="H374" s="630"/>
      <c r="I374" s="629"/>
      <c r="J374" s="629"/>
      <c r="K374" s="630"/>
      <c r="L374" s="630"/>
      <c r="M374" s="630"/>
      <c r="N374" s="629"/>
      <c r="O374" s="629"/>
      <c r="P374" s="631"/>
      <c r="R374" s="168" t="s">
        <v>1188</v>
      </c>
      <c r="S374" s="169" t="s">
        <v>1180</v>
      </c>
      <c r="T374" s="170">
        <f t="shared" ref="T374:X375" si="553">IF(C358&gt;0,C374/C358,)</f>
        <v>0</v>
      </c>
      <c r="U374" s="182">
        <f t="shared" si="553"/>
        <v>0</v>
      </c>
      <c r="V374" s="182">
        <f t="shared" si="553"/>
        <v>0</v>
      </c>
      <c r="W374" s="182">
        <f t="shared" si="553"/>
        <v>0</v>
      </c>
      <c r="X374" s="182">
        <f t="shared" si="553"/>
        <v>0</v>
      </c>
      <c r="Y374" s="182">
        <f t="shared" ref="Y374:AE375" si="554">IF(H358&gt;0,H374/H358,)</f>
        <v>0</v>
      </c>
      <c r="Z374" s="170">
        <f t="shared" si="554"/>
        <v>0</v>
      </c>
      <c r="AA374" s="170">
        <f t="shared" si="554"/>
        <v>0</v>
      </c>
      <c r="AB374" s="182">
        <f t="shared" si="554"/>
        <v>0</v>
      </c>
      <c r="AC374" s="182">
        <f t="shared" si="554"/>
        <v>0</v>
      </c>
      <c r="AD374" s="182">
        <f t="shared" si="554"/>
        <v>0</v>
      </c>
      <c r="AE374" s="170">
        <f t="shared" si="554"/>
        <v>0</v>
      </c>
      <c r="AG374" s="183" t="s">
        <v>970</v>
      </c>
      <c r="AH374" s="172"/>
      <c r="AI374" s="172"/>
      <c r="AJ374" s="172"/>
      <c r="AK374" s="172"/>
      <c r="AL374" s="172"/>
      <c r="AM374" s="172"/>
      <c r="AN374" s="172"/>
      <c r="AO374" s="172"/>
      <c r="AP374" s="172"/>
      <c r="AQ374" s="172"/>
      <c r="AR374" s="172"/>
    </row>
    <row r="375" spans="1:44">
      <c r="A375" s="622"/>
      <c r="B375" s="628" t="s">
        <v>985</v>
      </c>
      <c r="C375" s="629"/>
      <c r="D375" s="630"/>
      <c r="E375" s="630"/>
      <c r="F375" s="630"/>
      <c r="G375" s="630"/>
      <c r="H375" s="630"/>
      <c r="I375" s="629"/>
      <c r="J375" s="629"/>
      <c r="K375" s="630"/>
      <c r="L375" s="630"/>
      <c r="M375" s="630"/>
      <c r="N375" s="629"/>
      <c r="O375" s="629"/>
      <c r="P375" s="631"/>
      <c r="R375" s="184"/>
      <c r="S375" s="178" t="s">
        <v>801</v>
      </c>
      <c r="T375" s="179">
        <f t="shared" si="553"/>
        <v>0</v>
      </c>
      <c r="U375" s="180">
        <f t="shared" si="553"/>
        <v>0</v>
      </c>
      <c r="V375" s="180">
        <f t="shared" si="553"/>
        <v>0</v>
      </c>
      <c r="W375" s="180">
        <f t="shared" si="553"/>
        <v>0</v>
      </c>
      <c r="X375" s="180">
        <f t="shared" si="553"/>
        <v>0</v>
      </c>
      <c r="Y375" s="180">
        <f t="shared" si="554"/>
        <v>0</v>
      </c>
      <c r="Z375" s="179">
        <f t="shared" si="554"/>
        <v>0</v>
      </c>
      <c r="AA375" s="179">
        <f t="shared" si="554"/>
        <v>0</v>
      </c>
      <c r="AB375" s="180">
        <f t="shared" si="554"/>
        <v>0</v>
      </c>
      <c r="AC375" s="180">
        <f t="shared" si="554"/>
        <v>0</v>
      </c>
      <c r="AD375" s="180">
        <f t="shared" si="554"/>
        <v>0</v>
      </c>
      <c r="AE375" s="179">
        <f t="shared" si="554"/>
        <v>0</v>
      </c>
      <c r="AG375" s="185">
        <f>(T375-T374)*100</f>
        <v>0</v>
      </c>
      <c r="AH375" s="185">
        <f t="shared" ref="AH375:AR375" si="555">(U375-U374)*100</f>
        <v>0</v>
      </c>
      <c r="AI375" s="185">
        <f t="shared" si="555"/>
        <v>0</v>
      </c>
      <c r="AJ375" s="185">
        <f t="shared" si="555"/>
        <v>0</v>
      </c>
      <c r="AK375" s="185">
        <f t="shared" si="555"/>
        <v>0</v>
      </c>
      <c r="AL375" s="185">
        <f t="shared" si="555"/>
        <v>0</v>
      </c>
      <c r="AM375" s="185">
        <f t="shared" si="555"/>
        <v>0</v>
      </c>
      <c r="AN375" s="185">
        <f t="shared" si="555"/>
        <v>0</v>
      </c>
      <c r="AO375" s="185">
        <f t="shared" si="555"/>
        <v>0</v>
      </c>
      <c r="AP375" s="185">
        <f t="shared" si="555"/>
        <v>0</v>
      </c>
      <c r="AQ375" s="185">
        <f t="shared" si="555"/>
        <v>0</v>
      </c>
      <c r="AR375" s="185">
        <f t="shared" si="555"/>
        <v>0</v>
      </c>
    </row>
    <row r="376" spans="1:44">
      <c r="A376" s="622"/>
      <c r="B376" s="628" t="s">
        <v>986</v>
      </c>
      <c r="C376" s="629"/>
      <c r="D376" s="630"/>
      <c r="E376" s="630"/>
      <c r="F376" s="630"/>
      <c r="G376" s="630"/>
      <c r="H376" s="630"/>
      <c r="I376" s="629"/>
      <c r="J376" s="629"/>
      <c r="K376" s="630"/>
      <c r="L376" s="630"/>
      <c r="M376" s="630"/>
      <c r="N376" s="629"/>
      <c r="O376" s="629"/>
      <c r="P376" s="631"/>
      <c r="R376" s="168" t="s">
        <v>1189</v>
      </c>
      <c r="S376" s="169" t="s">
        <v>1180</v>
      </c>
      <c r="T376" s="170">
        <f t="shared" ref="T376:X377" si="556">IF(C358&gt;0,C376/C358,)</f>
        <v>0</v>
      </c>
      <c r="U376" s="182">
        <f t="shared" si="556"/>
        <v>0</v>
      </c>
      <c r="V376" s="182">
        <f t="shared" si="556"/>
        <v>0</v>
      </c>
      <c r="W376" s="182">
        <f t="shared" si="556"/>
        <v>0</v>
      </c>
      <c r="X376" s="182">
        <f t="shared" si="556"/>
        <v>0</v>
      </c>
      <c r="Y376" s="182">
        <f t="shared" ref="Y376:AE377" si="557">IF(H358&gt;0,H376/H358,)</f>
        <v>0</v>
      </c>
      <c r="Z376" s="170">
        <f t="shared" si="557"/>
        <v>0</v>
      </c>
      <c r="AA376" s="170">
        <f t="shared" si="557"/>
        <v>0</v>
      </c>
      <c r="AB376" s="182">
        <f t="shared" si="557"/>
        <v>0</v>
      </c>
      <c r="AC376" s="182">
        <f t="shared" si="557"/>
        <v>0</v>
      </c>
      <c r="AD376" s="182">
        <f t="shared" si="557"/>
        <v>0</v>
      </c>
      <c r="AE376" s="170">
        <f t="shared" si="557"/>
        <v>0</v>
      </c>
      <c r="AG376" s="183" t="s">
        <v>970</v>
      </c>
      <c r="AH376" s="172"/>
      <c r="AI376" s="172"/>
      <c r="AJ376" s="172"/>
      <c r="AK376" s="172"/>
      <c r="AL376" s="172"/>
      <c r="AM376" s="172"/>
      <c r="AN376" s="172"/>
      <c r="AO376" s="172"/>
      <c r="AP376" s="172"/>
      <c r="AQ376" s="172"/>
      <c r="AR376" s="172"/>
    </row>
    <row r="377" spans="1:44">
      <c r="A377" s="622"/>
      <c r="B377" s="628" t="s">
        <v>987</v>
      </c>
      <c r="C377" s="629"/>
      <c r="D377" s="630"/>
      <c r="E377" s="630"/>
      <c r="F377" s="630"/>
      <c r="G377" s="630"/>
      <c r="H377" s="630"/>
      <c r="I377" s="629"/>
      <c r="J377" s="629"/>
      <c r="K377" s="630"/>
      <c r="L377" s="630"/>
      <c r="M377" s="630"/>
      <c r="N377" s="629"/>
      <c r="O377" s="629"/>
      <c r="P377" s="631"/>
      <c r="R377" s="184"/>
      <c r="S377" s="178" t="s">
        <v>801</v>
      </c>
      <c r="T377" s="179">
        <f t="shared" si="556"/>
        <v>0</v>
      </c>
      <c r="U377" s="180">
        <f t="shared" si="556"/>
        <v>0</v>
      </c>
      <c r="V377" s="180">
        <f t="shared" si="556"/>
        <v>0</v>
      </c>
      <c r="W377" s="180">
        <f t="shared" si="556"/>
        <v>0</v>
      </c>
      <c r="X377" s="180">
        <f t="shared" si="556"/>
        <v>0</v>
      </c>
      <c r="Y377" s="180">
        <f t="shared" si="557"/>
        <v>0</v>
      </c>
      <c r="Z377" s="179">
        <f t="shared" si="557"/>
        <v>0</v>
      </c>
      <c r="AA377" s="179">
        <f t="shared" si="557"/>
        <v>0</v>
      </c>
      <c r="AB377" s="180">
        <f t="shared" si="557"/>
        <v>0</v>
      </c>
      <c r="AC377" s="180">
        <f t="shared" si="557"/>
        <v>0</v>
      </c>
      <c r="AD377" s="180">
        <f t="shared" si="557"/>
        <v>0</v>
      </c>
      <c r="AE377" s="179">
        <f t="shared" si="557"/>
        <v>0</v>
      </c>
      <c r="AG377" s="185">
        <f>(T377-T376)*100</f>
        <v>0</v>
      </c>
      <c r="AH377" s="185">
        <f t="shared" ref="AH377:AR377" si="558">(U377-U376)*100</f>
        <v>0</v>
      </c>
      <c r="AI377" s="185">
        <f t="shared" si="558"/>
        <v>0</v>
      </c>
      <c r="AJ377" s="185">
        <f t="shared" si="558"/>
        <v>0</v>
      </c>
      <c r="AK377" s="185">
        <f t="shared" si="558"/>
        <v>0</v>
      </c>
      <c r="AL377" s="185">
        <f t="shared" si="558"/>
        <v>0</v>
      </c>
      <c r="AM377" s="185">
        <f t="shared" si="558"/>
        <v>0</v>
      </c>
      <c r="AN377" s="185">
        <f t="shared" si="558"/>
        <v>0</v>
      </c>
      <c r="AO377" s="185">
        <f t="shared" si="558"/>
        <v>0</v>
      </c>
      <c r="AP377" s="185">
        <f t="shared" si="558"/>
        <v>0</v>
      </c>
      <c r="AQ377" s="185">
        <f t="shared" si="558"/>
        <v>0</v>
      </c>
      <c r="AR377" s="185">
        <f t="shared" si="558"/>
        <v>0</v>
      </c>
    </row>
    <row r="378" spans="1:44">
      <c r="A378" s="622"/>
      <c r="B378" s="628" t="s">
        <v>988</v>
      </c>
      <c r="C378" s="629"/>
      <c r="D378" s="630"/>
      <c r="E378" s="630"/>
      <c r="F378" s="630"/>
      <c r="G378" s="630"/>
      <c r="H378" s="630"/>
      <c r="I378" s="629"/>
      <c r="J378" s="629"/>
      <c r="K378" s="630"/>
      <c r="L378" s="630"/>
      <c r="M378" s="630"/>
      <c r="N378" s="629"/>
      <c r="O378" s="629"/>
      <c r="P378" s="631"/>
      <c r="R378" s="168" t="s">
        <v>1190</v>
      </c>
      <c r="S378" s="169" t="s">
        <v>1180</v>
      </c>
      <c r="T378" s="170">
        <f t="shared" ref="T378:X379" si="559">IF(C358&gt;0,C378/C358,)</f>
        <v>0</v>
      </c>
      <c r="U378" s="182">
        <f t="shared" si="559"/>
        <v>0</v>
      </c>
      <c r="V378" s="182">
        <f t="shared" si="559"/>
        <v>0</v>
      </c>
      <c r="W378" s="182">
        <f t="shared" si="559"/>
        <v>0</v>
      </c>
      <c r="X378" s="182">
        <f t="shared" si="559"/>
        <v>0</v>
      </c>
      <c r="Y378" s="182">
        <f t="shared" ref="Y378:AE379" si="560">IF(H358&gt;0,H378/H358,)</f>
        <v>0</v>
      </c>
      <c r="Z378" s="170">
        <f t="shared" si="560"/>
        <v>0</v>
      </c>
      <c r="AA378" s="170">
        <f t="shared" si="560"/>
        <v>0</v>
      </c>
      <c r="AB378" s="182">
        <f t="shared" si="560"/>
        <v>0</v>
      </c>
      <c r="AC378" s="182">
        <f t="shared" si="560"/>
        <v>0</v>
      </c>
      <c r="AD378" s="182">
        <f t="shared" si="560"/>
        <v>0</v>
      </c>
      <c r="AE378" s="170">
        <f t="shared" si="560"/>
        <v>0</v>
      </c>
      <c r="AG378" s="183" t="s">
        <v>970</v>
      </c>
      <c r="AH378" s="187"/>
      <c r="AI378" s="187"/>
      <c r="AJ378" s="187"/>
      <c r="AK378" s="187"/>
      <c r="AL378" s="187"/>
      <c r="AM378" s="187"/>
      <c r="AN378" s="187"/>
      <c r="AO378" s="187"/>
      <c r="AP378" s="187"/>
      <c r="AQ378" s="187"/>
      <c r="AR378" s="187"/>
    </row>
    <row r="379" spans="1:44" ht="15.75" thickBot="1">
      <c r="A379" s="622"/>
      <c r="B379" s="628" t="s">
        <v>989</v>
      </c>
      <c r="C379" s="629"/>
      <c r="D379" s="630"/>
      <c r="E379" s="630"/>
      <c r="F379" s="630"/>
      <c r="G379" s="630"/>
      <c r="H379" s="630"/>
      <c r="I379" s="629"/>
      <c r="J379" s="629"/>
      <c r="K379" s="630"/>
      <c r="L379" s="630"/>
      <c r="M379" s="630"/>
      <c r="N379" s="629"/>
      <c r="O379" s="629"/>
      <c r="P379" s="631"/>
      <c r="Q379"/>
      <c r="R379" s="188"/>
      <c r="S379" s="189" t="s">
        <v>801</v>
      </c>
      <c r="T379" s="190">
        <f t="shared" si="559"/>
        <v>0</v>
      </c>
      <c r="U379" s="191">
        <f t="shared" si="559"/>
        <v>0</v>
      </c>
      <c r="V379" s="191">
        <f t="shared" si="559"/>
        <v>0</v>
      </c>
      <c r="W379" s="191">
        <f t="shared" si="559"/>
        <v>0</v>
      </c>
      <c r="X379" s="191">
        <f t="shared" si="559"/>
        <v>0</v>
      </c>
      <c r="Y379" s="191">
        <f t="shared" si="560"/>
        <v>0</v>
      </c>
      <c r="Z379" s="190">
        <f t="shared" si="560"/>
        <v>0</v>
      </c>
      <c r="AA379" s="190">
        <f t="shared" si="560"/>
        <v>0</v>
      </c>
      <c r="AB379" s="191">
        <f t="shared" si="560"/>
        <v>0</v>
      </c>
      <c r="AC379" s="191">
        <f t="shared" si="560"/>
        <v>0</v>
      </c>
      <c r="AD379" s="191">
        <f t="shared" si="560"/>
        <v>0</v>
      </c>
      <c r="AE379" s="190">
        <f t="shared" si="560"/>
        <v>0</v>
      </c>
      <c r="AF379" s="192"/>
      <c r="AG379" s="193">
        <f>(T379-T378)*100</f>
        <v>0</v>
      </c>
      <c r="AH379" s="193">
        <f t="shared" ref="AH379:AR379" si="561">(U379-U378)*100</f>
        <v>0</v>
      </c>
      <c r="AI379" s="193">
        <f t="shared" si="561"/>
        <v>0</v>
      </c>
      <c r="AJ379" s="193">
        <f t="shared" si="561"/>
        <v>0</v>
      </c>
      <c r="AK379" s="193">
        <f t="shared" si="561"/>
        <v>0</v>
      </c>
      <c r="AL379" s="193">
        <f t="shared" si="561"/>
        <v>0</v>
      </c>
      <c r="AM379" s="193">
        <f t="shared" si="561"/>
        <v>0</v>
      </c>
      <c r="AN379" s="193">
        <f t="shared" si="561"/>
        <v>0</v>
      </c>
      <c r="AO379" s="193">
        <f t="shared" si="561"/>
        <v>0</v>
      </c>
      <c r="AP379" s="193">
        <f t="shared" si="561"/>
        <v>0</v>
      </c>
      <c r="AQ379" s="193">
        <f t="shared" si="561"/>
        <v>0</v>
      </c>
      <c r="AR379" s="193">
        <f t="shared" si="561"/>
        <v>0</v>
      </c>
    </row>
    <row r="380" spans="1:44">
      <c r="A380" s="623" t="s">
        <v>990</v>
      </c>
      <c r="B380" s="633"/>
      <c r="C380" s="634">
        <v>148321</v>
      </c>
      <c r="D380" s="635">
        <v>37446</v>
      </c>
      <c r="E380" s="635">
        <v>88797</v>
      </c>
      <c r="F380" s="635">
        <v>16415</v>
      </c>
      <c r="G380" s="635">
        <v>13169</v>
      </c>
      <c r="H380" s="635">
        <v>6005</v>
      </c>
      <c r="I380" s="634">
        <v>310153</v>
      </c>
      <c r="J380" s="634">
        <v>56479</v>
      </c>
      <c r="K380" s="635">
        <v>108464</v>
      </c>
      <c r="L380" s="635">
        <v>46360</v>
      </c>
      <c r="M380" s="635">
        <v>19944</v>
      </c>
      <c r="N380" s="634">
        <v>231247</v>
      </c>
      <c r="O380" s="634"/>
      <c r="P380" s="636"/>
      <c r="R380" s="128"/>
      <c r="S380" s="128"/>
      <c r="AG380" s="128"/>
      <c r="AH380" s="128"/>
      <c r="AI380" s="128"/>
      <c r="AJ380" s="128"/>
      <c r="AK380" s="128"/>
      <c r="AL380" s="128"/>
      <c r="AM380" s="128"/>
      <c r="AN380" s="128"/>
      <c r="AO380" s="128"/>
      <c r="AP380" s="128"/>
      <c r="AQ380" s="128"/>
      <c r="AR380" s="128"/>
    </row>
    <row r="381" spans="1:44">
      <c r="A381" s="632" t="s">
        <v>991</v>
      </c>
      <c r="B381" s="633"/>
      <c r="C381" s="634">
        <v>153378</v>
      </c>
      <c r="D381" s="635">
        <v>37797</v>
      </c>
      <c r="E381" s="635">
        <v>91979</v>
      </c>
      <c r="F381" s="635">
        <v>15570</v>
      </c>
      <c r="G381" s="635">
        <v>12876</v>
      </c>
      <c r="H381" s="635">
        <v>6329</v>
      </c>
      <c r="I381" s="634">
        <v>317929</v>
      </c>
      <c r="J381" s="634">
        <v>56589</v>
      </c>
      <c r="K381" s="635">
        <v>109410</v>
      </c>
      <c r="L381" s="635">
        <v>46926</v>
      </c>
      <c r="M381" s="635">
        <v>20240</v>
      </c>
      <c r="N381" s="634">
        <v>233165</v>
      </c>
      <c r="O381" s="634"/>
      <c r="P381" s="636"/>
      <c r="R381" s="128"/>
      <c r="S381" s="128"/>
      <c r="AG381" s="128"/>
      <c r="AH381" s="128"/>
      <c r="AI381" s="128"/>
      <c r="AJ381" s="128"/>
      <c r="AK381" s="128"/>
      <c r="AL381" s="128"/>
      <c r="AM381" s="128"/>
      <c r="AN381" s="128"/>
      <c r="AO381" s="128"/>
      <c r="AP381" s="128"/>
      <c r="AQ381" s="128"/>
      <c r="AR381" s="128"/>
    </row>
    <row r="382" spans="1:44">
      <c r="A382" s="632" t="s">
        <v>992</v>
      </c>
      <c r="B382" s="633"/>
      <c r="C382" s="634">
        <v>17391</v>
      </c>
      <c r="D382" s="635">
        <v>3911</v>
      </c>
      <c r="E382" s="635">
        <v>10813</v>
      </c>
      <c r="F382" s="635">
        <v>1223</v>
      </c>
      <c r="G382" s="635">
        <v>783</v>
      </c>
      <c r="H382" s="635">
        <v>409</v>
      </c>
      <c r="I382" s="634">
        <v>34530</v>
      </c>
      <c r="J382" s="634">
        <v>4888</v>
      </c>
      <c r="K382" s="635">
        <v>4984</v>
      </c>
      <c r="L382" s="635">
        <v>3413</v>
      </c>
      <c r="M382" s="635">
        <v>2065</v>
      </c>
      <c r="N382" s="634">
        <v>15350</v>
      </c>
      <c r="O382" s="634"/>
      <c r="P382" s="636"/>
      <c r="R382" s="128"/>
      <c r="S382" s="128"/>
      <c r="AG382" s="128"/>
      <c r="AH382" s="128"/>
      <c r="AI382" s="128"/>
      <c r="AJ382" s="128"/>
      <c r="AK382" s="128"/>
      <c r="AL382" s="128"/>
      <c r="AM382" s="128"/>
      <c r="AN382" s="128"/>
      <c r="AO382" s="128"/>
      <c r="AP382" s="128"/>
      <c r="AQ382" s="128"/>
      <c r="AR382" s="128"/>
    </row>
    <row r="383" spans="1:44">
      <c r="A383" s="632" t="s">
        <v>993</v>
      </c>
      <c r="B383" s="633"/>
      <c r="C383" s="634">
        <v>17618</v>
      </c>
      <c r="D383" s="635">
        <v>4024</v>
      </c>
      <c r="E383" s="635">
        <v>11091</v>
      </c>
      <c r="F383" s="635">
        <v>1242</v>
      </c>
      <c r="G383" s="635">
        <v>690</v>
      </c>
      <c r="H383" s="635">
        <v>406</v>
      </c>
      <c r="I383" s="634">
        <v>35071</v>
      </c>
      <c r="J383" s="634">
        <v>4701</v>
      </c>
      <c r="K383" s="635">
        <v>5574</v>
      </c>
      <c r="L383" s="635">
        <v>3569</v>
      </c>
      <c r="M383" s="635">
        <v>1973</v>
      </c>
      <c r="N383" s="634">
        <v>15817</v>
      </c>
      <c r="O383" s="634"/>
      <c r="P383" s="636"/>
      <c r="R383" s="128"/>
      <c r="S383" s="128"/>
      <c r="AG383" s="128"/>
      <c r="AH383" s="128"/>
      <c r="AI383" s="128"/>
      <c r="AJ383" s="128"/>
      <c r="AK383" s="128"/>
      <c r="AL383" s="128"/>
      <c r="AM383" s="128"/>
      <c r="AN383" s="128"/>
      <c r="AO383" s="128"/>
      <c r="AP383" s="128"/>
      <c r="AQ383" s="128"/>
      <c r="AR383" s="128"/>
    </row>
    <row r="384" spans="1:44">
      <c r="A384" s="632" t="s">
        <v>994</v>
      </c>
      <c r="B384" s="633"/>
      <c r="C384" s="634">
        <v>619</v>
      </c>
      <c r="D384" s="635">
        <v>221</v>
      </c>
      <c r="E384" s="635">
        <v>416</v>
      </c>
      <c r="F384" s="635">
        <v>48</v>
      </c>
      <c r="G384" s="635">
        <v>85</v>
      </c>
      <c r="H384" s="635">
        <v>23</v>
      </c>
      <c r="I384" s="634">
        <v>1412</v>
      </c>
      <c r="J384" s="634">
        <v>2939</v>
      </c>
      <c r="K384" s="635">
        <v>4149</v>
      </c>
      <c r="L384" s="635">
        <v>3593</v>
      </c>
      <c r="M384" s="635">
        <v>1977</v>
      </c>
      <c r="N384" s="634">
        <v>12658</v>
      </c>
      <c r="O384" s="634"/>
      <c r="P384" s="636"/>
      <c r="R384" s="128"/>
      <c r="S384" s="128"/>
      <c r="AG384" s="128"/>
      <c r="AH384" s="128"/>
      <c r="AI384" s="128"/>
      <c r="AJ384" s="128"/>
      <c r="AK384" s="128"/>
      <c r="AL384" s="128"/>
      <c r="AM384" s="128"/>
      <c r="AN384" s="128"/>
      <c r="AO384" s="128"/>
      <c r="AP384" s="128"/>
      <c r="AQ384" s="128"/>
      <c r="AR384" s="128"/>
    </row>
    <row r="385" spans="1:44">
      <c r="A385" s="632" t="s">
        <v>995</v>
      </c>
      <c r="B385" s="633"/>
      <c r="C385" s="634">
        <v>659</v>
      </c>
      <c r="D385" s="635">
        <v>244</v>
      </c>
      <c r="E385" s="635">
        <v>443</v>
      </c>
      <c r="F385" s="635">
        <v>51</v>
      </c>
      <c r="G385" s="635">
        <v>93</v>
      </c>
      <c r="H385" s="635">
        <v>34</v>
      </c>
      <c r="I385" s="634">
        <v>1524</v>
      </c>
      <c r="J385" s="634">
        <v>2961</v>
      </c>
      <c r="K385" s="635">
        <v>4764</v>
      </c>
      <c r="L385" s="635">
        <v>4006</v>
      </c>
      <c r="M385" s="635">
        <v>2210</v>
      </c>
      <c r="N385" s="634">
        <v>13941</v>
      </c>
      <c r="O385" s="634"/>
      <c r="P385" s="636"/>
      <c r="R385" s="128"/>
      <c r="S385" s="128"/>
      <c r="AG385" s="128"/>
      <c r="AH385" s="128"/>
      <c r="AI385" s="128"/>
      <c r="AJ385" s="128"/>
      <c r="AK385" s="128"/>
      <c r="AL385" s="128"/>
      <c r="AM385" s="128"/>
      <c r="AN385" s="128"/>
      <c r="AO385" s="128"/>
      <c r="AP385" s="128"/>
      <c r="AQ385" s="128"/>
      <c r="AR385" s="128"/>
    </row>
    <row r="386" spans="1:44">
      <c r="A386" s="632" t="s">
        <v>996</v>
      </c>
      <c r="B386" s="633"/>
      <c r="C386" s="634">
        <v>7</v>
      </c>
      <c r="D386" s="635">
        <v>3</v>
      </c>
      <c r="E386" s="635">
        <v>1</v>
      </c>
      <c r="F386" s="635">
        <v>1</v>
      </c>
      <c r="G386" s="635">
        <v>0</v>
      </c>
      <c r="H386" s="635">
        <v>0</v>
      </c>
      <c r="I386" s="634">
        <v>12</v>
      </c>
      <c r="J386" s="634">
        <v>2076</v>
      </c>
      <c r="K386" s="635">
        <v>125</v>
      </c>
      <c r="L386" s="635">
        <v>0</v>
      </c>
      <c r="M386" s="635">
        <v>9</v>
      </c>
      <c r="N386" s="634">
        <v>2210</v>
      </c>
      <c r="O386" s="634"/>
      <c r="P386" s="636"/>
      <c r="R386" s="128"/>
      <c r="S386" s="128"/>
      <c r="AG386" s="128"/>
      <c r="AH386" s="128"/>
      <c r="AI386" s="128"/>
      <c r="AJ386" s="128"/>
      <c r="AK386" s="128"/>
      <c r="AL386" s="128"/>
      <c r="AM386" s="128"/>
      <c r="AN386" s="128"/>
      <c r="AO386" s="128"/>
      <c r="AP386" s="128"/>
      <c r="AQ386" s="128"/>
      <c r="AR386" s="128"/>
    </row>
    <row r="387" spans="1:44">
      <c r="A387" s="632" t="s">
        <v>997</v>
      </c>
      <c r="B387" s="633"/>
      <c r="C387" s="634">
        <v>7</v>
      </c>
      <c r="D387" s="635">
        <v>1</v>
      </c>
      <c r="E387" s="635">
        <v>2</v>
      </c>
      <c r="F387" s="635">
        <v>0</v>
      </c>
      <c r="G387" s="635">
        <v>0</v>
      </c>
      <c r="H387" s="635">
        <v>0</v>
      </c>
      <c r="I387" s="634">
        <v>10</v>
      </c>
      <c r="J387" s="634">
        <v>2344</v>
      </c>
      <c r="K387" s="635">
        <v>133</v>
      </c>
      <c r="L387" s="635">
        <v>0</v>
      </c>
      <c r="M387" s="635">
        <v>12</v>
      </c>
      <c r="N387" s="634">
        <v>2489</v>
      </c>
      <c r="O387" s="634"/>
      <c r="P387" s="636"/>
      <c r="R387" s="128"/>
      <c r="S387" s="128"/>
      <c r="AG387" s="128"/>
      <c r="AH387" s="128"/>
      <c r="AI387" s="128"/>
      <c r="AJ387" s="128"/>
      <c r="AK387" s="128"/>
      <c r="AL387" s="128"/>
      <c r="AM387" s="128"/>
      <c r="AN387" s="128"/>
      <c r="AO387" s="128"/>
      <c r="AP387" s="128"/>
      <c r="AQ387" s="128"/>
      <c r="AR387" s="128"/>
    </row>
    <row r="388" spans="1:44">
      <c r="A388" s="623" t="s">
        <v>998</v>
      </c>
      <c r="B388" s="633"/>
      <c r="C388" s="634">
        <v>64487</v>
      </c>
      <c r="D388" s="635">
        <v>14252</v>
      </c>
      <c r="E388" s="635">
        <v>34214</v>
      </c>
      <c r="F388" s="635">
        <v>5944</v>
      </c>
      <c r="G388" s="635">
        <v>4305</v>
      </c>
      <c r="H388" s="635">
        <v>2631</v>
      </c>
      <c r="I388" s="634">
        <v>125833</v>
      </c>
      <c r="J388" s="634">
        <v>18616</v>
      </c>
      <c r="K388" s="635">
        <v>27833</v>
      </c>
      <c r="L388" s="635">
        <v>14760</v>
      </c>
      <c r="M388" s="635">
        <v>5800</v>
      </c>
      <c r="N388" s="634">
        <v>67009</v>
      </c>
      <c r="O388" s="634"/>
      <c r="P388" s="636"/>
      <c r="R388" s="128"/>
      <c r="S388" s="128"/>
      <c r="AG388" s="128"/>
      <c r="AH388" s="128"/>
      <c r="AI388" s="128"/>
      <c r="AJ388" s="128"/>
      <c r="AK388" s="128"/>
      <c r="AL388" s="128"/>
      <c r="AM388" s="128"/>
      <c r="AN388" s="128"/>
      <c r="AO388" s="128"/>
      <c r="AP388" s="128"/>
      <c r="AQ388" s="128"/>
      <c r="AR388" s="128"/>
    </row>
    <row r="389" spans="1:44">
      <c r="A389" s="632" t="s">
        <v>999</v>
      </c>
      <c r="B389" s="633"/>
      <c r="C389" s="634">
        <v>67106</v>
      </c>
      <c r="D389" s="635">
        <v>14742</v>
      </c>
      <c r="E389" s="635">
        <v>35306</v>
      </c>
      <c r="F389" s="635">
        <v>5558</v>
      </c>
      <c r="G389" s="635">
        <v>4344</v>
      </c>
      <c r="H389" s="635">
        <v>2758</v>
      </c>
      <c r="I389" s="634">
        <v>129814</v>
      </c>
      <c r="J389" s="634">
        <v>18243</v>
      </c>
      <c r="K389" s="635">
        <v>28969</v>
      </c>
      <c r="L389" s="635">
        <v>14435</v>
      </c>
      <c r="M389" s="635">
        <v>5484</v>
      </c>
      <c r="N389" s="634">
        <v>67131</v>
      </c>
      <c r="O389" s="634"/>
      <c r="P389" s="636"/>
      <c r="R389" s="128"/>
      <c r="S389" s="128"/>
      <c r="AG389" s="128"/>
      <c r="AH389" s="128"/>
      <c r="AI389" s="128"/>
      <c r="AJ389" s="128"/>
      <c r="AK389" s="128"/>
      <c r="AL389" s="128"/>
      <c r="AM389" s="128"/>
      <c r="AN389" s="128"/>
      <c r="AO389" s="128"/>
      <c r="AP389" s="128"/>
      <c r="AQ389" s="128"/>
      <c r="AR389" s="128"/>
    </row>
    <row r="390" spans="1:44">
      <c r="A390" s="623" t="s">
        <v>1000</v>
      </c>
      <c r="B390" s="633"/>
      <c r="C390" s="634">
        <v>2131</v>
      </c>
      <c r="D390" s="635">
        <v>707</v>
      </c>
      <c r="E390" s="635">
        <v>1471</v>
      </c>
      <c r="F390" s="635">
        <v>544</v>
      </c>
      <c r="G390" s="635">
        <v>166</v>
      </c>
      <c r="H390" s="635">
        <v>279</v>
      </c>
      <c r="I390" s="634">
        <v>5298</v>
      </c>
      <c r="J390" s="634">
        <v>9519</v>
      </c>
      <c r="K390" s="635">
        <v>22589</v>
      </c>
      <c r="L390" s="635">
        <v>6672</v>
      </c>
      <c r="M390" s="635">
        <v>2736</v>
      </c>
      <c r="N390" s="634">
        <v>41516</v>
      </c>
      <c r="O390" s="634"/>
      <c r="P390" s="636"/>
      <c r="R390" s="128"/>
      <c r="S390" s="128"/>
      <c r="AG390" s="128"/>
      <c r="AH390" s="128"/>
      <c r="AI390" s="128"/>
      <c r="AJ390" s="128"/>
      <c r="AK390" s="128"/>
      <c r="AL390" s="128"/>
      <c r="AM390" s="128"/>
      <c r="AN390" s="128"/>
      <c r="AO390" s="128"/>
      <c r="AP390" s="128"/>
      <c r="AQ390" s="128"/>
      <c r="AR390" s="128"/>
    </row>
    <row r="391" spans="1:44">
      <c r="A391" s="632" t="s">
        <v>1001</v>
      </c>
      <c r="B391" s="633"/>
      <c r="C391" s="634">
        <v>2272</v>
      </c>
      <c r="D391" s="635">
        <v>689</v>
      </c>
      <c r="E391" s="635">
        <v>1477</v>
      </c>
      <c r="F391" s="635">
        <v>506</v>
      </c>
      <c r="G391" s="635">
        <v>145</v>
      </c>
      <c r="H391" s="635">
        <v>325</v>
      </c>
      <c r="I391" s="634">
        <v>5414</v>
      </c>
      <c r="J391" s="634">
        <v>9123</v>
      </c>
      <c r="K391" s="635">
        <v>23031</v>
      </c>
      <c r="L391" s="635">
        <v>6526</v>
      </c>
      <c r="M391" s="635">
        <v>2513</v>
      </c>
      <c r="N391" s="634">
        <v>41193</v>
      </c>
      <c r="O391" s="634"/>
      <c r="P391" s="636"/>
      <c r="R391" s="128"/>
      <c r="S391" s="128"/>
      <c r="AG391" s="128"/>
      <c r="AH391" s="128"/>
      <c r="AI391" s="128"/>
      <c r="AJ391" s="128"/>
      <c r="AK391" s="128"/>
      <c r="AL391" s="128"/>
      <c r="AM391" s="128"/>
      <c r="AN391" s="128"/>
      <c r="AO391" s="128"/>
      <c r="AP391" s="128"/>
      <c r="AQ391" s="128"/>
      <c r="AR391" s="128"/>
    </row>
    <row r="392" spans="1:44">
      <c r="A392" s="623" t="s">
        <v>1002</v>
      </c>
      <c r="B392" s="633"/>
      <c r="C392" s="634">
        <v>64</v>
      </c>
      <c r="D392" s="635">
        <v>3</v>
      </c>
      <c r="E392" s="635">
        <v>16</v>
      </c>
      <c r="F392" s="635">
        <v>3</v>
      </c>
      <c r="G392" s="635">
        <v>0</v>
      </c>
      <c r="H392" s="635">
        <v>0</v>
      </c>
      <c r="I392" s="634">
        <v>86</v>
      </c>
      <c r="J392" s="634">
        <v>0</v>
      </c>
      <c r="K392" s="635">
        <v>0</v>
      </c>
      <c r="L392" s="635">
        <v>1</v>
      </c>
      <c r="M392" s="635">
        <v>2</v>
      </c>
      <c r="N392" s="634">
        <v>3</v>
      </c>
      <c r="O392" s="634"/>
      <c r="P392" s="636"/>
      <c r="R392" s="128"/>
      <c r="S392" s="128"/>
      <c r="AG392" s="128"/>
      <c r="AH392" s="128"/>
      <c r="AI392" s="128"/>
      <c r="AJ392" s="128"/>
      <c r="AK392" s="128"/>
      <c r="AL392" s="128"/>
      <c r="AM392" s="128"/>
      <c r="AN392" s="128"/>
      <c r="AO392" s="128"/>
      <c r="AP392" s="128"/>
      <c r="AQ392" s="128"/>
      <c r="AR392" s="128"/>
    </row>
    <row r="393" spans="1:44">
      <c r="A393" s="632" t="s">
        <v>1003</v>
      </c>
      <c r="B393" s="633"/>
      <c r="C393" s="634">
        <v>186</v>
      </c>
      <c r="D393" s="635">
        <v>13</v>
      </c>
      <c r="E393" s="635">
        <v>28</v>
      </c>
      <c r="F393" s="635">
        <v>0</v>
      </c>
      <c r="G393" s="635">
        <v>0</v>
      </c>
      <c r="H393" s="635">
        <v>3</v>
      </c>
      <c r="I393" s="634">
        <v>230</v>
      </c>
      <c r="J393" s="634">
        <v>0</v>
      </c>
      <c r="K393" s="635">
        <v>0</v>
      </c>
      <c r="L393" s="635">
        <v>1</v>
      </c>
      <c r="M393" s="635">
        <v>14</v>
      </c>
      <c r="N393" s="634">
        <v>15</v>
      </c>
      <c r="O393" s="634"/>
      <c r="P393" s="636"/>
      <c r="R393" s="128"/>
      <c r="S393" s="128"/>
      <c r="AG393" s="128"/>
      <c r="AH393" s="128"/>
      <c r="AI393" s="128"/>
      <c r="AJ393" s="128"/>
      <c r="AK393" s="128"/>
      <c r="AL393" s="128"/>
      <c r="AM393" s="128"/>
      <c r="AN393" s="128"/>
      <c r="AO393" s="128"/>
      <c r="AP393" s="128"/>
      <c r="AQ393" s="128"/>
      <c r="AR393" s="128"/>
    </row>
    <row r="394" spans="1:44">
      <c r="A394" s="623" t="s">
        <v>1004</v>
      </c>
      <c r="B394" s="633"/>
      <c r="C394" s="634">
        <v>44396</v>
      </c>
      <c r="D394" s="635">
        <v>11883</v>
      </c>
      <c r="E394" s="635">
        <v>27794</v>
      </c>
      <c r="F394" s="635">
        <v>5746</v>
      </c>
      <c r="G394" s="635">
        <v>4399</v>
      </c>
      <c r="H394" s="635">
        <v>1949</v>
      </c>
      <c r="I394" s="634">
        <v>96167</v>
      </c>
      <c r="J394" s="634">
        <v>6274</v>
      </c>
      <c r="K394" s="635">
        <v>11680</v>
      </c>
      <c r="L394" s="635">
        <v>5947</v>
      </c>
      <c r="M394" s="635">
        <v>3383</v>
      </c>
      <c r="N394" s="634">
        <v>27284</v>
      </c>
      <c r="O394" s="634"/>
      <c r="P394" s="636"/>
      <c r="R394" s="128"/>
      <c r="S394" s="128"/>
      <c r="AG394" s="128"/>
      <c r="AH394" s="128"/>
      <c r="AI394" s="128"/>
      <c r="AJ394" s="128"/>
      <c r="AK394" s="128"/>
      <c r="AL394" s="128"/>
      <c r="AM394" s="128"/>
      <c r="AN394" s="128"/>
      <c r="AO394" s="128"/>
      <c r="AP394" s="128"/>
      <c r="AQ394" s="128"/>
      <c r="AR394" s="128"/>
    </row>
    <row r="395" spans="1:44">
      <c r="A395" s="632" t="s">
        <v>1005</v>
      </c>
      <c r="B395" s="633"/>
      <c r="C395" s="634">
        <v>45718</v>
      </c>
      <c r="D395" s="635">
        <v>11847</v>
      </c>
      <c r="E395" s="635">
        <v>28697</v>
      </c>
      <c r="F395" s="635">
        <v>5515</v>
      </c>
      <c r="G395" s="635">
        <v>4370</v>
      </c>
      <c r="H395" s="635">
        <v>2021</v>
      </c>
      <c r="I395" s="634">
        <v>98168</v>
      </c>
      <c r="J395" s="634">
        <v>5939</v>
      </c>
      <c r="K395" s="635">
        <v>11022</v>
      </c>
      <c r="L395" s="635">
        <v>5731</v>
      </c>
      <c r="M395" s="635">
        <v>3308</v>
      </c>
      <c r="N395" s="634">
        <v>26000</v>
      </c>
      <c r="O395" s="634"/>
      <c r="P395" s="636"/>
      <c r="R395" s="128"/>
      <c r="S395" s="128"/>
      <c r="AG395" s="128"/>
      <c r="AH395" s="128"/>
      <c r="AI395" s="128"/>
      <c r="AJ395" s="128"/>
      <c r="AK395" s="128"/>
      <c r="AL395" s="128"/>
      <c r="AM395" s="128"/>
      <c r="AN395" s="128"/>
      <c r="AO395" s="128"/>
      <c r="AP395" s="128"/>
      <c r="AQ395" s="128"/>
      <c r="AR395" s="128"/>
    </row>
    <row r="396" spans="1:44">
      <c r="A396" s="623" t="s">
        <v>1006</v>
      </c>
      <c r="B396" s="633"/>
      <c r="C396" s="634">
        <v>14145</v>
      </c>
      <c r="D396" s="635">
        <v>4148</v>
      </c>
      <c r="E396" s="635">
        <v>10324</v>
      </c>
      <c r="F396" s="635">
        <v>2597</v>
      </c>
      <c r="G396" s="635">
        <v>2680</v>
      </c>
      <c r="H396" s="635">
        <v>633</v>
      </c>
      <c r="I396" s="634">
        <v>34527</v>
      </c>
      <c r="J396" s="634">
        <v>6371</v>
      </c>
      <c r="K396" s="635">
        <v>17248</v>
      </c>
      <c r="L396" s="635">
        <v>5120</v>
      </c>
      <c r="M396" s="635">
        <v>2484</v>
      </c>
      <c r="N396" s="634">
        <v>31223</v>
      </c>
      <c r="O396" s="634"/>
      <c r="P396" s="636"/>
    </row>
    <row r="397" spans="1:44">
      <c r="A397" s="632" t="s">
        <v>1007</v>
      </c>
      <c r="B397" s="633"/>
      <c r="C397" s="634">
        <v>14524</v>
      </c>
      <c r="D397" s="635">
        <v>4053</v>
      </c>
      <c r="E397" s="635">
        <v>10828</v>
      </c>
      <c r="F397" s="635">
        <v>2403</v>
      </c>
      <c r="G397" s="635">
        <v>2616</v>
      </c>
      <c r="H397" s="635">
        <v>692</v>
      </c>
      <c r="I397" s="634">
        <v>35116</v>
      </c>
      <c r="J397" s="634">
        <v>6501</v>
      </c>
      <c r="K397" s="635">
        <v>15361</v>
      </c>
      <c r="L397" s="635">
        <v>5262</v>
      </c>
      <c r="M397" s="635">
        <v>2705</v>
      </c>
      <c r="N397" s="634">
        <v>29829</v>
      </c>
      <c r="O397" s="634"/>
      <c r="P397" s="636"/>
    </row>
    <row r="398" spans="1:44">
      <c r="A398" s="623" t="s">
        <v>1008</v>
      </c>
      <c r="B398" s="633"/>
      <c r="C398" s="634">
        <v>55</v>
      </c>
      <c r="D398" s="635">
        <v>2</v>
      </c>
      <c r="E398" s="635">
        <v>67</v>
      </c>
      <c r="F398" s="635">
        <v>5</v>
      </c>
      <c r="G398" s="635">
        <v>10</v>
      </c>
      <c r="H398" s="635">
        <v>1</v>
      </c>
      <c r="I398" s="634">
        <v>140</v>
      </c>
      <c r="J398" s="634">
        <v>1</v>
      </c>
      <c r="K398" s="635">
        <v>0</v>
      </c>
      <c r="L398" s="635"/>
      <c r="M398" s="635">
        <v>0</v>
      </c>
      <c r="N398" s="634">
        <v>1</v>
      </c>
      <c r="O398" s="634"/>
      <c r="P398" s="636"/>
    </row>
    <row r="399" spans="1:44">
      <c r="A399" s="632" t="s">
        <v>1009</v>
      </c>
      <c r="B399" s="633"/>
      <c r="C399" s="634">
        <v>101</v>
      </c>
      <c r="D399" s="635">
        <v>3</v>
      </c>
      <c r="E399" s="635">
        <v>115</v>
      </c>
      <c r="F399" s="635">
        <v>23</v>
      </c>
      <c r="G399" s="635">
        <v>13</v>
      </c>
      <c r="H399" s="635">
        <v>2</v>
      </c>
      <c r="I399" s="634">
        <v>257</v>
      </c>
      <c r="J399" s="634">
        <v>0</v>
      </c>
      <c r="K399" s="635">
        <v>0</v>
      </c>
      <c r="L399" s="635"/>
      <c r="M399" s="635">
        <v>0</v>
      </c>
      <c r="N399" s="634">
        <v>0</v>
      </c>
      <c r="O399" s="634"/>
      <c r="P399" s="636"/>
    </row>
    <row r="400" spans="1:44">
      <c r="A400" s="623" t="s">
        <v>1010</v>
      </c>
      <c r="B400" s="633"/>
      <c r="C400" s="634">
        <v>5020</v>
      </c>
      <c r="D400" s="635">
        <v>2316</v>
      </c>
      <c r="E400" s="635">
        <v>4121</v>
      </c>
      <c r="F400" s="635">
        <v>304</v>
      </c>
      <c r="G400" s="635">
        <v>741</v>
      </c>
      <c r="H400" s="635">
        <v>80</v>
      </c>
      <c r="I400" s="634">
        <v>12582</v>
      </c>
      <c r="J400" s="634">
        <v>5795</v>
      </c>
      <c r="K400" s="635">
        <v>19708</v>
      </c>
      <c r="L400" s="635">
        <v>7033</v>
      </c>
      <c r="M400" s="635">
        <v>1545</v>
      </c>
      <c r="N400" s="634">
        <v>34081</v>
      </c>
      <c r="O400" s="634"/>
      <c r="P400" s="636"/>
    </row>
    <row r="401" spans="1:44">
      <c r="A401" s="670" t="s">
        <v>1011</v>
      </c>
      <c r="B401" s="671"/>
      <c r="C401" s="637">
        <v>5182</v>
      </c>
      <c r="D401" s="638">
        <v>2175</v>
      </c>
      <c r="E401" s="638">
        <v>3971</v>
      </c>
      <c r="F401" s="638">
        <v>269</v>
      </c>
      <c r="G401" s="638">
        <v>604</v>
      </c>
      <c r="H401" s="638">
        <v>88</v>
      </c>
      <c r="I401" s="637">
        <v>12289</v>
      </c>
      <c r="J401" s="637">
        <v>6777</v>
      </c>
      <c r="K401" s="638">
        <v>20556</v>
      </c>
      <c r="L401" s="638">
        <v>7384</v>
      </c>
      <c r="M401" s="638">
        <v>1960</v>
      </c>
      <c r="N401" s="637">
        <v>36677</v>
      </c>
      <c r="O401" s="637"/>
      <c r="P401" s="639"/>
    </row>
    <row r="407" spans="1:44">
      <c r="R407" s="128"/>
      <c r="S407" s="128"/>
      <c r="AG407" s="128"/>
      <c r="AH407" s="128"/>
      <c r="AI407" s="128"/>
      <c r="AJ407" s="128"/>
      <c r="AK407" s="128"/>
      <c r="AL407" s="128"/>
      <c r="AM407" s="128"/>
      <c r="AN407" s="128"/>
      <c r="AO407" s="128"/>
      <c r="AP407" s="128"/>
      <c r="AQ407" s="128"/>
      <c r="AR407" s="128"/>
    </row>
    <row r="408" spans="1:44">
      <c r="R408" s="128"/>
      <c r="S408" s="128"/>
      <c r="AG408" s="128"/>
      <c r="AH408" s="128"/>
      <c r="AI408" s="128"/>
      <c r="AJ408" s="128"/>
      <c r="AK408" s="128"/>
      <c r="AL408" s="128"/>
      <c r="AM408" s="128"/>
      <c r="AN408" s="128"/>
      <c r="AO408" s="128"/>
      <c r="AP408" s="128"/>
      <c r="AQ408" s="128"/>
      <c r="AR408" s="128"/>
    </row>
    <row r="409" spans="1:44">
      <c r="R409" s="128"/>
      <c r="S409" s="128"/>
      <c r="AG409" s="128"/>
      <c r="AH409" s="128"/>
      <c r="AI409" s="128"/>
      <c r="AJ409" s="128"/>
      <c r="AK409" s="128"/>
      <c r="AL409" s="128"/>
      <c r="AM409" s="128"/>
      <c r="AN409" s="128"/>
      <c r="AO409" s="128"/>
      <c r="AP409" s="128"/>
      <c r="AQ409" s="128"/>
      <c r="AR409" s="128"/>
    </row>
    <row r="410" spans="1:44">
      <c r="R410" s="128"/>
      <c r="S410" s="128"/>
      <c r="AG410" s="128"/>
      <c r="AH410" s="128"/>
      <c r="AI410" s="128"/>
      <c r="AJ410" s="128"/>
      <c r="AK410" s="128"/>
      <c r="AL410" s="128"/>
      <c r="AM410" s="128"/>
      <c r="AN410" s="128"/>
      <c r="AO410" s="128"/>
      <c r="AP410" s="128"/>
      <c r="AQ410" s="128"/>
      <c r="AR410" s="128"/>
    </row>
    <row r="411" spans="1:44">
      <c r="R411" s="128"/>
      <c r="S411" s="128"/>
      <c r="AG411" s="128"/>
      <c r="AH411" s="128"/>
      <c r="AI411" s="128"/>
      <c r="AJ411" s="128"/>
      <c r="AK411" s="128"/>
      <c r="AL411" s="128"/>
      <c r="AM411" s="128"/>
      <c r="AN411" s="128"/>
      <c r="AO411" s="128"/>
      <c r="AP411" s="128"/>
      <c r="AQ411" s="128"/>
      <c r="AR411" s="128"/>
    </row>
    <row r="412" spans="1:44">
      <c r="R412" s="128"/>
      <c r="S412" s="128"/>
      <c r="AG412" s="128"/>
      <c r="AH412" s="128"/>
      <c r="AI412" s="128"/>
      <c r="AJ412" s="128"/>
      <c r="AK412" s="128"/>
      <c r="AL412" s="128"/>
      <c r="AM412" s="128"/>
      <c r="AN412" s="128"/>
      <c r="AO412" s="128"/>
      <c r="AP412" s="128"/>
      <c r="AQ412" s="128"/>
      <c r="AR412" s="128"/>
    </row>
    <row r="413" spans="1:44">
      <c r="R413" s="128"/>
      <c r="S413" s="128"/>
      <c r="AG413" s="128"/>
      <c r="AH413" s="128"/>
      <c r="AI413" s="128"/>
      <c r="AJ413" s="128"/>
      <c r="AK413" s="128"/>
      <c r="AL413" s="128"/>
      <c r="AM413" s="128"/>
      <c r="AN413" s="128"/>
      <c r="AO413" s="128"/>
      <c r="AP413" s="128"/>
      <c r="AQ413" s="128"/>
      <c r="AR413" s="128"/>
    </row>
    <row r="414" spans="1:44">
      <c r="R414" s="128"/>
      <c r="S414" s="128"/>
      <c r="AG414" s="128"/>
      <c r="AH414" s="128"/>
      <c r="AI414" s="128"/>
      <c r="AJ414" s="128"/>
      <c r="AK414" s="128"/>
      <c r="AL414" s="128"/>
      <c r="AM414" s="128"/>
      <c r="AN414" s="128"/>
      <c r="AO414" s="128"/>
      <c r="AP414" s="128"/>
      <c r="AQ414" s="128"/>
      <c r="AR414" s="128"/>
    </row>
    <row r="415" spans="1:44">
      <c r="R415" s="128"/>
      <c r="S415" s="128"/>
      <c r="AG415" s="128"/>
      <c r="AH415" s="128"/>
      <c r="AI415" s="128"/>
      <c r="AJ415" s="128"/>
      <c r="AK415" s="128"/>
      <c r="AL415" s="128"/>
      <c r="AM415" s="128"/>
      <c r="AN415" s="128"/>
      <c r="AO415" s="128"/>
      <c r="AP415" s="128"/>
      <c r="AQ415" s="128"/>
      <c r="AR415" s="128"/>
    </row>
    <row r="416" spans="1:44">
      <c r="R416" s="128"/>
      <c r="S416" s="128"/>
      <c r="AG416" s="128"/>
      <c r="AH416" s="128"/>
      <c r="AI416" s="128"/>
      <c r="AJ416" s="128"/>
      <c r="AK416" s="128"/>
      <c r="AL416" s="128"/>
      <c r="AM416" s="128"/>
      <c r="AN416" s="128"/>
      <c r="AO416" s="128"/>
      <c r="AP416" s="128"/>
      <c r="AQ416" s="128"/>
      <c r="AR416" s="128"/>
    </row>
    <row r="417" spans="18:44">
      <c r="R417" s="128"/>
      <c r="S417" s="128"/>
      <c r="AG417" s="128"/>
      <c r="AH417" s="128"/>
      <c r="AI417" s="128"/>
      <c r="AJ417" s="128"/>
      <c r="AK417" s="128"/>
      <c r="AL417" s="128"/>
      <c r="AM417" s="128"/>
      <c r="AN417" s="128"/>
      <c r="AO417" s="128"/>
      <c r="AP417" s="128"/>
      <c r="AQ417" s="128"/>
      <c r="AR417" s="128"/>
    </row>
    <row r="418" spans="18:44">
      <c r="R418" s="128"/>
      <c r="S418" s="128"/>
      <c r="AG418" s="128"/>
      <c r="AH418" s="128"/>
      <c r="AI418" s="128"/>
      <c r="AJ418" s="128"/>
      <c r="AK418" s="128"/>
      <c r="AL418" s="128"/>
      <c r="AM418" s="128"/>
      <c r="AN418" s="128"/>
      <c r="AO418" s="128"/>
      <c r="AP418" s="128"/>
      <c r="AQ418" s="128"/>
      <c r="AR418" s="128"/>
    </row>
    <row r="419" spans="18:44">
      <c r="R419" s="128"/>
      <c r="S419" s="128"/>
      <c r="AG419" s="128"/>
      <c r="AH419" s="128"/>
      <c r="AI419" s="128"/>
      <c r="AJ419" s="128"/>
      <c r="AK419" s="128"/>
      <c r="AL419" s="128"/>
      <c r="AM419" s="128"/>
      <c r="AN419" s="128"/>
      <c r="AO419" s="128"/>
      <c r="AP419" s="128"/>
      <c r="AQ419" s="128"/>
      <c r="AR419" s="128"/>
    </row>
    <row r="420" spans="18:44">
      <c r="R420" s="128"/>
      <c r="S420" s="128"/>
      <c r="AG420" s="128"/>
      <c r="AH420" s="128"/>
      <c r="AI420" s="128"/>
      <c r="AJ420" s="128"/>
      <c r="AK420" s="128"/>
      <c r="AL420" s="128"/>
      <c r="AM420" s="128"/>
      <c r="AN420" s="128"/>
      <c r="AO420" s="128"/>
      <c r="AP420" s="128"/>
      <c r="AQ420" s="128"/>
      <c r="AR420" s="128"/>
    </row>
    <row r="421" spans="18:44">
      <c r="R421" s="128"/>
      <c r="S421" s="128"/>
      <c r="AG421" s="128"/>
      <c r="AH421" s="128"/>
      <c r="AI421" s="128"/>
      <c r="AJ421" s="128"/>
      <c r="AK421" s="128"/>
      <c r="AL421" s="128"/>
      <c r="AM421" s="128"/>
      <c r="AN421" s="128"/>
      <c r="AO421" s="128"/>
      <c r="AP421" s="128"/>
      <c r="AQ421" s="128"/>
      <c r="AR421" s="128"/>
    </row>
    <row r="422" spans="18:44">
      <c r="R422" s="128"/>
      <c r="S422" s="128"/>
      <c r="AG422" s="128"/>
      <c r="AH422" s="128"/>
      <c r="AI422" s="128"/>
      <c r="AJ422" s="128"/>
      <c r="AK422" s="128"/>
      <c r="AL422" s="128"/>
      <c r="AM422" s="128"/>
      <c r="AN422" s="128"/>
      <c r="AO422" s="128"/>
      <c r="AP422" s="128"/>
      <c r="AQ422" s="128"/>
      <c r="AR422" s="128"/>
    </row>
    <row r="423" spans="18:44">
      <c r="R423" s="128"/>
      <c r="S423" s="128"/>
      <c r="AG423" s="128"/>
      <c r="AH423" s="128"/>
      <c r="AI423" s="128"/>
      <c r="AJ423" s="128"/>
      <c r="AK423" s="128"/>
      <c r="AL423" s="128"/>
      <c r="AM423" s="128"/>
      <c r="AN423" s="128"/>
      <c r="AO423" s="128"/>
      <c r="AP423" s="128"/>
      <c r="AQ423" s="128"/>
      <c r="AR423" s="128"/>
    </row>
  </sheetData>
  <conditionalFormatting sqref="AG138:AR139">
    <cfRule type="cellIs" dxfId="16" priority="13" operator="notEqual">
      <formula>1</formula>
    </cfRule>
  </conditionalFormatting>
  <conditionalFormatting sqref="AG182:AR183">
    <cfRule type="cellIs" dxfId="15" priority="12" operator="notEqual">
      <formula>1</formula>
    </cfRule>
  </conditionalFormatting>
  <conditionalFormatting sqref="AG204:AR205">
    <cfRule type="cellIs" dxfId="14" priority="11" operator="notEqual">
      <formula>1</formula>
    </cfRule>
  </conditionalFormatting>
  <conditionalFormatting sqref="AG226:AR227">
    <cfRule type="cellIs" dxfId="13" priority="10" operator="notEqual">
      <formula>1</formula>
    </cfRule>
  </conditionalFormatting>
  <conditionalFormatting sqref="AG270:AR271">
    <cfRule type="cellIs" dxfId="12" priority="9" operator="notEqual">
      <formula>1</formula>
    </cfRule>
  </conditionalFormatting>
  <conditionalFormatting sqref="AG336:AR337">
    <cfRule type="cellIs" dxfId="11" priority="8" operator="notEqual">
      <formula>1</formula>
    </cfRule>
  </conditionalFormatting>
  <conditionalFormatting sqref="AG358:AR359">
    <cfRule type="cellIs" dxfId="10" priority="7" operator="notEqual">
      <formula>1</formula>
    </cfRule>
  </conditionalFormatting>
  <conditionalFormatting sqref="AG6:AR7">
    <cfRule type="cellIs" dxfId="9" priority="6" operator="notEqual">
      <formula>1</formula>
    </cfRule>
  </conditionalFormatting>
  <conditionalFormatting sqref="AG50:AR51">
    <cfRule type="cellIs" dxfId="8" priority="5" operator="notEqual">
      <formula>1</formula>
    </cfRule>
  </conditionalFormatting>
  <conditionalFormatting sqref="AG160:AR161">
    <cfRule type="cellIs" dxfId="7" priority="4" operator="notEqual">
      <formula>1</formula>
    </cfRule>
  </conditionalFormatting>
  <conditionalFormatting sqref="AG248:AR249">
    <cfRule type="cellIs" dxfId="6" priority="3" operator="notEqual">
      <formula>1</formula>
    </cfRule>
  </conditionalFormatting>
  <conditionalFormatting sqref="AG314:AR315">
    <cfRule type="cellIs" dxfId="5" priority="2" operator="notEqual">
      <formula>1</formula>
    </cfRule>
  </conditionalFormatting>
  <conditionalFormatting sqref="AG292:AR293">
    <cfRule type="cellIs" dxfId="4" priority="1" operator="notEqual">
      <formula>1</formula>
    </cfRule>
  </conditionalFormatting>
  <conditionalFormatting sqref="AG72:AR73">
    <cfRule type="cellIs" dxfId="3" priority="17" operator="notEqual">
      <formula>1</formula>
    </cfRule>
  </conditionalFormatting>
  <conditionalFormatting sqref="AG28:AR29">
    <cfRule type="cellIs" dxfId="2" priority="16" operator="notEqual">
      <formula>1</formula>
    </cfRule>
  </conditionalFormatting>
  <conditionalFormatting sqref="AG94:AR95">
    <cfRule type="cellIs" dxfId="1" priority="15" operator="notEqual">
      <formula>1</formula>
    </cfRule>
  </conditionalFormatting>
  <conditionalFormatting sqref="AG116:AR117">
    <cfRule type="cellIs" dxfId="0" priority="14" operator="notEqual">
      <formula>1</formula>
    </cfRule>
  </conditionalFormatting>
  <pageMargins left="0.75" right="0.75" top="1" bottom="1" header="0.5" footer="0.5"/>
  <pageSetup scale="72" orientation="landscape" r:id="rId2"/>
  <headerFooter alignWithMargins="0">
    <oddHeader>&amp;LSREB-State Data Exchange&amp;CPreliminary Tables&amp;RPart 3- Time &amp; Credits to Award</oddHeader>
    <oddFooter>&amp;LFor Agency Review Only&amp;ROctober 2009</oddFooter>
  </headerFooter>
  <rowBreaks count="15" manualBreakCount="15">
    <brk id="13" max="16383" man="1"/>
    <brk id="21" max="16383" man="1"/>
    <brk id="29" max="16383" man="1"/>
    <brk id="37" max="16383" man="1"/>
    <brk id="45" max="16383" man="1"/>
    <brk id="53" max="16383" man="1"/>
    <brk id="61" max="16383" man="1"/>
    <brk id="69" max="16383" man="1"/>
    <brk id="77" max="16383" man="1"/>
    <brk id="85" max="16383" man="1"/>
    <brk id="93" max="16383" man="1"/>
    <brk id="101" max="16383" man="1"/>
    <brk id="109" max="16383" man="1"/>
    <brk id="117" max="16383" man="1"/>
    <brk id="125" max="16383" man="1"/>
  </rowBreaks>
  <colBreaks count="1" manualBreakCount="1">
    <brk id="18" max="132" man="1"/>
  </colBreak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tate xmlns="06d4df2a-6fa3-4a05-9d79-89dd6a384175">AR</State>
    <Year xmlns="06d4df2a-6fa3-4a05-9d79-89dd6a384175">2018</Year>
    <Survey xmlns="06d4df2a-6fa3-4a05-9d79-89dd6a384175">03TimeToDegree</Survey>
    <TimesValidated xmlns="06d4df2a-6fa3-4a05-9d79-89dd6a384175">3</TimesValidated>
    <Agency xmlns="06d4df2a-6fa3-4a05-9d79-89dd6a384175">DHE</Agency>
    <Coordinator xmlns="06d4df2a-6fa3-4a05-9d79-89dd6a384175">
      <UserInfo>
        <DisplayName>sonia.hazelwood@adhe.edu</DisplayName>
        <AccountId>84</AccountId>
        <AccountType/>
      </UserInfo>
    </Coordinator>
    <Status xmlns="06d4df2a-6fa3-4a05-9d79-89dd6a384175">Final</Status>
    <Notes0 xmlns="06d4df2a-6fa3-4a05-9d79-89dd6a384175" xsi:nil="true"/>
    <PreProcess_x0020_Block xmlns="06d4df2a-6fa3-4a05-9d79-89dd6a384175">0</PreProcess_x0020_Block>
    <upload_id xmlns="06d4df2a-6fa3-4a05-9d79-89dd6a38417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F13A0741127C749B1B6B3C26451E677" ma:contentTypeVersion="21" ma:contentTypeDescription="Create a new document." ma:contentTypeScope="" ma:versionID="e93859161547a59c7d68e446d21cd40b">
  <xsd:schema xmlns:xsd="http://www.w3.org/2001/XMLSchema" xmlns:xs="http://www.w3.org/2001/XMLSchema" xmlns:p="http://schemas.microsoft.com/office/2006/metadata/properties" xmlns:ns1="06d4df2a-6fa3-4a05-9d79-89dd6a384175" targetNamespace="http://schemas.microsoft.com/office/2006/metadata/properties" ma:root="true" ma:fieldsID="82f9e0695d43b18497d129a131e9bd39" ns1:_="">
    <xsd:import namespace="06d4df2a-6fa3-4a05-9d79-89dd6a384175"/>
    <xsd:element name="properties">
      <xsd:complexType>
        <xsd:sequence>
          <xsd:element name="documentManagement">
            <xsd:complexType>
              <xsd:all>
                <xsd:element ref="ns1:Agency" minOccurs="0"/>
                <xsd:element ref="ns1:Coordinator" minOccurs="0"/>
                <xsd:element ref="ns1:Notes0" minOccurs="0"/>
                <xsd:element ref="ns1:PreProcess_x0020_Block" minOccurs="0"/>
                <xsd:element ref="ns1:State" minOccurs="0"/>
                <xsd:element ref="ns1:Survey" minOccurs="0"/>
                <xsd:element ref="ns1:Status" minOccurs="0"/>
                <xsd:element ref="ns1:TimesValidated" minOccurs="0"/>
                <xsd:element ref="ns1:Year" minOccurs="0"/>
                <xsd:element ref="ns1:upload_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d4df2a-6fa3-4a05-9d79-89dd6a384175" elementFormDefault="qualified">
    <xsd:import namespace="http://schemas.microsoft.com/office/2006/documentManagement/types"/>
    <xsd:import namespace="http://schemas.microsoft.com/office/infopath/2007/PartnerControls"/>
    <xsd:element name="Agency" ma:index="0" nillable="true" ma:displayName="Agency" ma:internalName="Agency">
      <xsd:simpleType>
        <xsd:restriction base="dms:Text">
          <xsd:maxLength value="255"/>
        </xsd:restriction>
      </xsd:simpleType>
    </xsd:element>
    <xsd:element name="Coordinator" ma:index="1" nillable="true" ma:displayName="Coordinator" ma:list="UserInfo" ma:SearchPeopleOnly="false" ma:SharePointGroup="0" ma:internalName="Coordin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Notes0" ma:index="2" nillable="true" ma:displayName="Notes" ma:internalName="Notes0">
      <xsd:simpleType>
        <xsd:restriction base="dms:Note">
          <xsd:maxLength value="255"/>
        </xsd:restriction>
      </xsd:simpleType>
    </xsd:element>
    <xsd:element name="PreProcess_x0020_Block" ma:index="3" nillable="true" ma:displayName="PreProcess Block" ma:decimals="0" ma:default="0" ma:internalName="PreProcess_x0020_Block">
      <xsd:simpleType>
        <xsd:restriction base="dms:Number"/>
      </xsd:simpleType>
    </xsd:element>
    <xsd:element name="State" ma:index="4" nillable="true" ma:displayName="State" ma:internalName="State">
      <xsd:simpleType>
        <xsd:restriction base="dms:Text">
          <xsd:maxLength value="255"/>
        </xsd:restriction>
      </xsd:simpleType>
    </xsd:element>
    <xsd:element name="Survey" ma:index="5" nillable="true" ma:displayName="Survey" ma:default="01Degrees" ma:format="RadioButtons" ma:internalName="Survey">
      <xsd:simpleType>
        <xsd:restriction base="dms:Choice">
          <xsd:enumeration value="01Degrees"/>
          <xsd:enumeration value="02Progression"/>
          <xsd:enumeration value="03TimeToDegree"/>
          <xsd:enumeration value="04SCH_FTE"/>
          <xsd:enumeration value="05InstructionTypes"/>
          <xsd:enumeration value="06Funding"/>
          <xsd:enumeration value="07TuitionAndFees"/>
          <xsd:enumeration value="08TuitionAndFeesPolicies"/>
          <xsd:enumeration value="09Salaries"/>
        </xsd:restriction>
      </xsd:simpleType>
    </xsd:element>
    <xsd:element name="Status" ma:index="6" nillable="true" ma:displayName="Survey Status" ma:default="Template" ma:format="Dropdown" ma:internalName="Status">
      <xsd:simpleType>
        <xsd:restriction base="dms:Choice">
          <xsd:enumeration value="Template"/>
          <xsd:enumeration value="Uploaded"/>
          <xsd:enumeration value="Validated"/>
          <xsd:enumeration value="Revalidated"/>
          <xsd:enumeration value="Being Reviewed"/>
          <xsd:enumeration value="Final"/>
          <xsd:enumeration value="Import Error"/>
          <xsd:enumeration value="Validation Error"/>
        </xsd:restriction>
      </xsd:simpleType>
    </xsd:element>
    <xsd:element name="TimesValidated" ma:index="19" nillable="true" ma:displayName="TimesValidated" ma:decimals="0" ma:default="0" ma:internalName="TimesValidated">
      <xsd:simpleType>
        <xsd:restriction base="dms:Number"/>
      </xsd:simpleType>
    </xsd:element>
    <xsd:element name="Year" ma:index="20" nillable="true" ma:displayName="Year" ma:decimals="0" ma:internalName="Year">
      <xsd:simpleType>
        <xsd:restriction base="dms:Number">
          <xsd:maxInclusive value="9999"/>
          <xsd:minInclusive value="2000"/>
        </xsd:restriction>
      </xsd:simpleType>
    </xsd:element>
    <xsd:element name="upload_id" ma:index="23" nillable="true" ma:displayName="upload_id" ma:decimals="0" ma:description="latest upload_id" ma:internalName="upload_id">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1F9DEDD-3A90-4083-986F-4270347E6184}">
  <ds:schemaRefs>
    <ds:schemaRef ds:uri="http://schemas.openxmlformats.org/package/2006/metadata/core-properties"/>
    <ds:schemaRef ds:uri="http://purl.org/dc/dcmitype/"/>
    <ds:schemaRef ds:uri="06d4df2a-6fa3-4a05-9d79-89dd6a384175"/>
    <ds:schemaRef ds:uri="http://schemas.microsoft.com/office/2006/documentManagement/types"/>
    <ds:schemaRef ds:uri="http://schemas.microsoft.com/office/infopath/2007/PartnerControls"/>
    <ds:schemaRef ds:uri="http://purl.org/dc/terms/"/>
    <ds:schemaRef ds:uri="http://schemas.microsoft.com/office/2006/metadata/properties"/>
    <ds:schemaRef ds:uri="http://purl.org/dc/elements/1.1/"/>
    <ds:schemaRef ds:uri="http://www.w3.org/XML/1998/namespace"/>
  </ds:schemaRefs>
</ds:datastoreItem>
</file>

<file path=customXml/itemProps2.xml><?xml version="1.0" encoding="utf-8"?>
<ds:datastoreItem xmlns:ds="http://schemas.openxmlformats.org/officeDocument/2006/customXml" ds:itemID="{A0B03A94-ACD3-4CCE-8780-9B319624CB90}">
  <ds:schemaRefs>
    <ds:schemaRef ds:uri="http://schemas.microsoft.com/sharepoint/v3/contenttype/forms"/>
  </ds:schemaRefs>
</ds:datastoreItem>
</file>

<file path=customXml/itemProps3.xml><?xml version="1.0" encoding="utf-8"?>
<ds:datastoreItem xmlns:ds="http://schemas.openxmlformats.org/officeDocument/2006/customXml" ds:itemID="{6172868D-FDB6-4807-B05B-AD4EF3894A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d4df2a-6fa3-4a05-9d79-89dd6a3841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Distribution Tables 44-55</vt:lpstr>
      <vt:lpstr>OLD Tables 44-55</vt:lpstr>
      <vt:lpstr>TTD Tables 56-67</vt:lpstr>
      <vt:lpstr>OLD Tables 56-67</vt:lpstr>
      <vt:lpstr>Table 67b</vt:lpstr>
      <vt:lpstr>Old 67b</vt:lpstr>
      <vt:lpstr>CTD Tables 68-79</vt:lpstr>
      <vt:lpstr>OLD Tables 68-79</vt:lpstr>
      <vt:lpstr>Distribution Pivot Table</vt:lpstr>
      <vt:lpstr>TTA Pivot Table</vt:lpstr>
      <vt:lpstr>CTA Pivot Table</vt:lpstr>
      <vt:lpstr>03TimeToDegree</vt:lpstr>
      <vt:lpstr>Format for Dist pivot</vt:lpstr>
      <vt:lpstr>Format for TTA pivot</vt:lpstr>
      <vt:lpstr>Format for CTA pivot</vt:lpstr>
      <vt:lpstr>'CTA Pivot Table'!Print_Area</vt:lpstr>
      <vt:lpstr>'CTD Tables 68-79'!Print_Area</vt:lpstr>
      <vt:lpstr>'Distribution Pivot Table'!Print_Area</vt:lpstr>
      <vt:lpstr>'Distribution Tables 44-55'!Print_Area</vt:lpstr>
      <vt:lpstr>'Old 67b'!Print_Area</vt:lpstr>
      <vt:lpstr>'OLD Tables 44-55'!Print_Area</vt:lpstr>
      <vt:lpstr>'OLD Tables 56-67'!Print_Area</vt:lpstr>
      <vt:lpstr>'OLD Tables 68-79'!Print_Area</vt:lpstr>
      <vt:lpstr>'Table 67b'!Print_Area</vt:lpstr>
      <vt:lpstr>'TTA Pivot Table'!Print_Area</vt:lpstr>
      <vt:lpstr>'TTD Tables 56-67'!Print_Area</vt:lpstr>
      <vt:lpstr>'CTA Pivot Table'!Print_Titles</vt:lpstr>
      <vt:lpstr>'Distribution Pivot Table'!Print_Titles</vt:lpstr>
      <vt:lpstr>'TTA Pivot Table'!Print_Titles</vt:lpstr>
    </vt:vector>
  </TitlesOfParts>
  <Company>Southern Regional Education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SREB</dc:creator>
  <cp:lastModifiedBy>Christiana Datubo-Brown</cp:lastModifiedBy>
  <cp:lastPrinted>2016-03-24T20:10:13Z</cp:lastPrinted>
  <dcterms:created xsi:type="dcterms:W3CDTF">2009-05-07T18:30:49Z</dcterms:created>
  <dcterms:modified xsi:type="dcterms:W3CDTF">2020-01-30T15:35:27Z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rvey">
    <vt:lpwstr>03TimeToDegree</vt:lpwstr>
  </property>
  <property fmtid="{D5CDD505-2E9C-101B-9397-08002B2CF9AE}" pid="3" name="Survey Status">
    <vt:lpwstr>Template</vt:lpwstr>
  </property>
  <property fmtid="{D5CDD505-2E9C-101B-9397-08002B2CF9AE}" pid="4" name="State">
    <vt:lpwstr>AR</vt:lpwstr>
  </property>
  <property fmtid="{D5CDD505-2E9C-101B-9397-08002B2CF9AE}" pid="5" name="Agency">
    <vt:lpwstr>DHE</vt:lpwstr>
  </property>
  <property fmtid="{D5CDD505-2E9C-101B-9397-08002B2CF9AE}" pid="6" name="ContentTypeId">
    <vt:lpwstr>0x0101000F13A0741127C749B1B6B3C26451E677</vt:lpwstr>
  </property>
  <property fmtid="{D5CDD505-2E9C-101B-9397-08002B2CF9AE}" pid="7" name="WorkflowChangePath">
    <vt:lpwstr>b235b74d-9ae4-4a41-8004-7794dce0e6d9,2;b235b74d-9ae4-4a41-8004-7794dce0e6d9,2;b235b74d-9ae4-4a41-8004-7794dce0e6d9,2;174aa824-b68b-432b-9a94-9f44d7273531,4;174aa824-b68b-432b-9a94-9f44d7273531,4;174aa824-b68b-432b-9a94-9f44d7273531,4;174aa824-b68b-432b-9a</vt:lpwstr>
  </property>
</Properties>
</file>